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16"/>
  <workbookPr showInkAnnotation="0"/>
  <mc:AlternateContent xmlns:mc="http://schemas.openxmlformats.org/markup-compatibility/2006">
    <mc:Choice Requires="x15">
      <x15ac:absPath xmlns:x15ac="http://schemas.microsoft.com/office/spreadsheetml/2010/11/ac" url="https://d.docs.live.net/da343b6f22c03ad1/Desktop/Project 3007 - AGS Carbon - Efficient Cookstoves Project/1st Verification/Verra Round of Responses/Round 1/"/>
    </mc:Choice>
  </mc:AlternateContent>
  <xr:revisionPtr revIDLastSave="19" documentId="13_ncr:1_{3985261F-3BFF-4BBA-90B5-4F3B27A2DF1C}" xr6:coauthVersionLast="47" xr6:coauthVersionMax="47" xr10:uidLastSave="{C8A86107-2996-4026-A111-D2952123B485}"/>
  <bookViews>
    <workbookView xWindow="-110" yWindow="-110" windowWidth="19420" windowHeight="10300" tabRatio="845" firstSheet="8" activeTab="3" xr2:uid="{00000000-000D-0000-FFFF-FFFF00000000}"/>
  </bookViews>
  <sheets>
    <sheet name="Project Information" sheetId="30" r:id="rId1"/>
    <sheet name="ER Summary" sheetId="43" r:id="rId2"/>
    <sheet name="Data and Parameter" sheetId="2" r:id="rId3"/>
    <sheet name="ER calculations" sheetId="35" r:id="rId4"/>
    <sheet name="SDG Impact" sheetId="37" r:id="rId5"/>
    <sheet name="Monitoring Survey Sheet" sheetId="38" r:id="rId6"/>
    <sheet name="Yearly degradation" sheetId="9" r:id="rId7"/>
    <sheet name="Options" sheetId="39" state="hidden" r:id="rId8"/>
    <sheet name="Sample Size &amp; Reliability" sheetId="36" r:id="rId9"/>
    <sheet name="Monitored Data Analysis" sheetId="40" state="hidden" r:id="rId10"/>
    <sheet name="ICS_ER_batches_Summary ER" sheetId="1" state="hidden" r:id="rId11"/>
    <sheet name="S_Jikokoa_B1_Year 4" sheetId="13" state="hidden" r:id="rId12"/>
    <sheet name="S_Jikokoa_B2_Year 4" sheetId="16" state="hidden" r:id="rId13"/>
    <sheet name="S_Jikokoa_B3_Year 4" sheetId="18" state="hidden" r:id="rId14"/>
    <sheet name="S_Jikokoa_B4_Year4" sheetId="19" state="hidden" r:id="rId15"/>
    <sheet name="S_Jikokoa_B5_Year4" sheetId="33" state="hidden" r:id="rId16"/>
    <sheet name="S_Jikobora_B1_Year 4" sheetId="22" state="hidden" r:id="rId17"/>
    <sheet name="S_Jikobora_B2_Year 4" sheetId="24" state="hidden" r:id="rId18"/>
    <sheet name="S_Jikofresh_B1_Year 4" sheetId="27" state="hidden" r:id="rId19"/>
    <sheet name="S_Burnxtra_B1_Year 4" sheetId="34" state="hidden" r:id="rId20"/>
    <sheet name="Sample size calc_Ny,i,j" sheetId="28" state="hidden" r:id="rId21"/>
    <sheet name="Sample size calc_Uy,i,j" sheetId="29" state="hidden" r:id="rId22"/>
  </sheets>
  <definedNames>
    <definedName name="_xlnm._FilterDatabase" localSheetId="10">'ICS_ER_batches_Summary ER'!#REF!</definedName>
    <definedName name="_xlnm._FilterDatabase" localSheetId="5" hidden="1">'Monitoring Survey Sheet'!$A$1:$AI$51</definedName>
    <definedName name="_xlnm._FilterDatabase" localSheetId="19" hidden="1">'S_Burnxtra_B1_Year 4'!$C$16:$N$16</definedName>
    <definedName name="_xlnm._FilterDatabase" localSheetId="16" hidden="1">'S_Jikobora_B1_Year 4'!$C$17:$N$17</definedName>
    <definedName name="_xlnm._FilterDatabase" localSheetId="17" hidden="1">'S_Jikobora_B2_Year 4'!$C$17:$N$17</definedName>
    <definedName name="_xlnm._FilterDatabase" localSheetId="18" hidden="1">'S_Jikofresh_B1_Year 4'!$C$17:$N$17</definedName>
    <definedName name="_xlnm._FilterDatabase" localSheetId="11" hidden="1">'S_Jikokoa_B1_Year 4'!$C$17:$N$17</definedName>
    <definedName name="_xlnm._FilterDatabase" localSheetId="12" hidden="1">'S_Jikokoa_B2_Year 4'!$B$17:$V$48</definedName>
    <definedName name="_xlnm._FilterDatabase" localSheetId="13" hidden="1">'S_Jikokoa_B3_Year 4'!$C$17:$N$17</definedName>
    <definedName name="_xlnm._FilterDatabase" localSheetId="6" hidden="1">'Yearly degradation'!#REF!</definedName>
    <definedName name="_xlnm._FilterDatabase" localSheetId="3" hidden="1">'ER calculations'!$A$4:$O$11505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2" i="36" l="1"/>
  <c r="AD2" i="38"/>
  <c r="AD3" i="38"/>
  <c r="AD4" i="38"/>
  <c r="AD5" i="38"/>
  <c r="AD6" i="38"/>
  <c r="AD7" i="38"/>
  <c r="AD8" i="38"/>
  <c r="AD9" i="38"/>
  <c r="AD10" i="38"/>
  <c r="AD11" i="38"/>
  <c r="AD12" i="38"/>
  <c r="AD13" i="38"/>
  <c r="AD14" i="38"/>
  <c r="AD15" i="38"/>
  <c r="AD16" i="38"/>
  <c r="AD17" i="38"/>
  <c r="AD18" i="38"/>
  <c r="AD19" i="38"/>
  <c r="AD20" i="38"/>
  <c r="AD21" i="38"/>
  <c r="AD22" i="38"/>
  <c r="AD23" i="38"/>
  <c r="AD24" i="38"/>
  <c r="AD25" i="38"/>
  <c r="AD26" i="38"/>
  <c r="AD27" i="38"/>
  <c r="AD28" i="38"/>
  <c r="AD29" i="38"/>
  <c r="AD30" i="38"/>
  <c r="AD31" i="38"/>
  <c r="AD32" i="38"/>
  <c r="AD33" i="38"/>
  <c r="AD34" i="38"/>
  <c r="AD35" i="38"/>
  <c r="AD36" i="38"/>
  <c r="AD37" i="38"/>
  <c r="AD38" i="38"/>
  <c r="AD39" i="38"/>
  <c r="AD40" i="38"/>
  <c r="AD41" i="38"/>
  <c r="AD42" i="38"/>
  <c r="AD43" i="38"/>
  <c r="AD44" i="38"/>
  <c r="AD45" i="38"/>
  <c r="AD46" i="38"/>
  <c r="AD47" i="38"/>
  <c r="AD48" i="38"/>
  <c r="AD49" i="38"/>
  <c r="AD50" i="38"/>
  <c r="AD51" i="38"/>
  <c r="D42" i="36" l="1"/>
  <c r="D30" i="36"/>
  <c r="E32" i="36" s="1"/>
  <c r="B12" i="36"/>
  <c r="D14" i="36" s="1"/>
  <c r="D15" i="36" s="1"/>
  <c r="E8" i="2" l="1"/>
  <c r="E12" i="2" l="1"/>
  <c r="K5" i="35" l="1"/>
  <c r="E3" i="43"/>
  <c r="E3" i="9" l="1"/>
  <c r="H5" i="35" l="1"/>
  <c r="I5" i="35"/>
  <c r="M5" i="35"/>
  <c r="H6" i="35"/>
  <c r="I6" i="35"/>
  <c r="K6" i="35"/>
  <c r="M6" i="35" s="1"/>
  <c r="H7" i="35"/>
  <c r="I7" i="35"/>
  <c r="K7" i="35"/>
  <c r="M7" i="35" s="1"/>
  <c r="H8" i="35"/>
  <c r="I8" i="35"/>
  <c r="K8" i="35"/>
  <c r="M8" i="35" s="1"/>
  <c r="H9" i="35"/>
  <c r="I9" i="35"/>
  <c r="K9" i="35"/>
  <c r="M9" i="35" s="1"/>
  <c r="H10" i="35"/>
  <c r="I10" i="35"/>
  <c r="K10" i="35"/>
  <c r="M10" i="35" s="1"/>
  <c r="H11" i="35"/>
  <c r="I11" i="35"/>
  <c r="K11" i="35"/>
  <c r="M11" i="35" s="1"/>
  <c r="H12" i="35"/>
  <c r="I12" i="35"/>
  <c r="K12" i="35"/>
  <c r="M12" i="35" s="1"/>
  <c r="H13" i="35"/>
  <c r="I13" i="35"/>
  <c r="K13" i="35"/>
  <c r="M13" i="35" s="1"/>
  <c r="H14" i="35"/>
  <c r="I14" i="35"/>
  <c r="K14" i="35"/>
  <c r="M14" i="35" s="1"/>
  <c r="H15" i="35"/>
  <c r="I15" i="35"/>
  <c r="K15" i="35"/>
  <c r="M15" i="35" s="1"/>
  <c r="H16" i="35"/>
  <c r="I16" i="35"/>
  <c r="K16" i="35"/>
  <c r="M16" i="35" s="1"/>
  <c r="H17" i="35"/>
  <c r="I17" i="35"/>
  <c r="K17" i="35"/>
  <c r="M17" i="35" s="1"/>
  <c r="H18" i="35"/>
  <c r="I18" i="35"/>
  <c r="K18" i="35"/>
  <c r="M18" i="35" s="1"/>
  <c r="H19" i="35"/>
  <c r="I19" i="35"/>
  <c r="K19" i="35"/>
  <c r="M19" i="35" s="1"/>
  <c r="H20" i="35"/>
  <c r="I20" i="35"/>
  <c r="K20" i="35"/>
  <c r="M20" i="35" s="1"/>
  <c r="H21" i="35"/>
  <c r="I21" i="35"/>
  <c r="K21" i="35"/>
  <c r="M21" i="35" s="1"/>
  <c r="H22" i="35"/>
  <c r="I22" i="35"/>
  <c r="K22" i="35"/>
  <c r="M22" i="35" s="1"/>
  <c r="H23" i="35"/>
  <c r="I23" i="35"/>
  <c r="K23" i="35"/>
  <c r="M23" i="35" s="1"/>
  <c r="H24" i="35"/>
  <c r="I24" i="35"/>
  <c r="K24" i="35"/>
  <c r="M24" i="35" s="1"/>
  <c r="H25" i="35"/>
  <c r="I25" i="35"/>
  <c r="K25" i="35"/>
  <c r="M25" i="35" s="1"/>
  <c r="H26" i="35"/>
  <c r="I26" i="35"/>
  <c r="K26" i="35"/>
  <c r="M26" i="35" s="1"/>
  <c r="H27" i="35"/>
  <c r="I27" i="35"/>
  <c r="K27" i="35"/>
  <c r="M27" i="35" s="1"/>
  <c r="H28" i="35"/>
  <c r="I28" i="35"/>
  <c r="K28" i="35"/>
  <c r="M28" i="35" s="1"/>
  <c r="H29" i="35"/>
  <c r="I29" i="35"/>
  <c r="K29" i="35"/>
  <c r="M29" i="35" s="1"/>
  <c r="H30" i="35"/>
  <c r="I30" i="35"/>
  <c r="K30" i="35"/>
  <c r="M30" i="35" s="1"/>
  <c r="H31" i="35"/>
  <c r="I31" i="35"/>
  <c r="K31" i="35"/>
  <c r="M31" i="35" s="1"/>
  <c r="H32" i="35"/>
  <c r="I32" i="35"/>
  <c r="K32" i="35"/>
  <c r="M32" i="35" s="1"/>
  <c r="H33" i="35"/>
  <c r="I33" i="35"/>
  <c r="K33" i="35"/>
  <c r="M33" i="35" s="1"/>
  <c r="H34" i="35"/>
  <c r="I34" i="35"/>
  <c r="K34" i="35"/>
  <c r="M34" i="35" s="1"/>
  <c r="H35" i="35"/>
  <c r="I35" i="35"/>
  <c r="K35" i="35"/>
  <c r="M35" i="35" s="1"/>
  <c r="H36" i="35"/>
  <c r="I36" i="35"/>
  <c r="K36" i="35"/>
  <c r="M36" i="35" s="1"/>
  <c r="H37" i="35"/>
  <c r="I37" i="35"/>
  <c r="K37" i="35"/>
  <c r="M37" i="35" s="1"/>
  <c r="H38" i="35"/>
  <c r="I38" i="35"/>
  <c r="K38" i="35"/>
  <c r="M38" i="35" s="1"/>
  <c r="H39" i="35"/>
  <c r="I39" i="35"/>
  <c r="K39" i="35"/>
  <c r="M39" i="35" s="1"/>
  <c r="H40" i="35"/>
  <c r="I40" i="35"/>
  <c r="K40" i="35"/>
  <c r="M40" i="35" s="1"/>
  <c r="H41" i="35"/>
  <c r="I41" i="35"/>
  <c r="K41" i="35"/>
  <c r="M41" i="35" s="1"/>
  <c r="H42" i="35"/>
  <c r="I42" i="35"/>
  <c r="K42" i="35"/>
  <c r="M42" i="35" s="1"/>
  <c r="H43" i="35"/>
  <c r="I43" i="35"/>
  <c r="K43" i="35"/>
  <c r="M43" i="35" s="1"/>
  <c r="H44" i="35"/>
  <c r="I44" i="35"/>
  <c r="K44" i="35"/>
  <c r="M44" i="35" s="1"/>
  <c r="H45" i="35"/>
  <c r="I45" i="35"/>
  <c r="K45" i="35"/>
  <c r="M45" i="35" s="1"/>
  <c r="H46" i="35"/>
  <c r="I46" i="35"/>
  <c r="K46" i="35"/>
  <c r="M46" i="35" s="1"/>
  <c r="H47" i="35"/>
  <c r="I47" i="35"/>
  <c r="K47" i="35"/>
  <c r="M47" i="35" s="1"/>
  <c r="H48" i="35"/>
  <c r="I48" i="35"/>
  <c r="K48" i="35"/>
  <c r="M48" i="35" s="1"/>
  <c r="H49" i="35"/>
  <c r="I49" i="35"/>
  <c r="K49" i="35"/>
  <c r="M49" i="35" s="1"/>
  <c r="H50" i="35"/>
  <c r="I50" i="35"/>
  <c r="K50" i="35"/>
  <c r="M50" i="35" s="1"/>
  <c r="H51" i="35"/>
  <c r="I51" i="35"/>
  <c r="K51" i="35"/>
  <c r="M51" i="35" s="1"/>
  <c r="H52" i="35"/>
  <c r="I52" i="35"/>
  <c r="K52" i="35"/>
  <c r="M52" i="35" s="1"/>
  <c r="H53" i="35"/>
  <c r="I53" i="35"/>
  <c r="K53" i="35"/>
  <c r="M53" i="35" s="1"/>
  <c r="H54" i="35"/>
  <c r="I54" i="35"/>
  <c r="K54" i="35"/>
  <c r="M54" i="35" s="1"/>
  <c r="H55" i="35"/>
  <c r="I55" i="35"/>
  <c r="K55" i="35"/>
  <c r="M55" i="35" s="1"/>
  <c r="H56" i="35"/>
  <c r="I56" i="35"/>
  <c r="K56" i="35"/>
  <c r="M56" i="35" s="1"/>
  <c r="H57" i="35"/>
  <c r="I57" i="35"/>
  <c r="K57" i="35"/>
  <c r="M57" i="35" s="1"/>
  <c r="H58" i="35"/>
  <c r="I58" i="35"/>
  <c r="K58" i="35"/>
  <c r="M58" i="35" s="1"/>
  <c r="H59" i="35"/>
  <c r="I59" i="35"/>
  <c r="K59" i="35"/>
  <c r="M59" i="35" s="1"/>
  <c r="H60" i="35"/>
  <c r="I60" i="35"/>
  <c r="K60" i="35"/>
  <c r="M60" i="35" s="1"/>
  <c r="H61" i="35"/>
  <c r="I61" i="35"/>
  <c r="K61" i="35"/>
  <c r="M61" i="35" s="1"/>
  <c r="H62" i="35"/>
  <c r="I62" i="35"/>
  <c r="K62" i="35"/>
  <c r="M62" i="35" s="1"/>
  <c r="H63" i="35"/>
  <c r="I63" i="35"/>
  <c r="K63" i="35"/>
  <c r="M63" i="35" s="1"/>
  <c r="H64" i="35"/>
  <c r="I64" i="35"/>
  <c r="K64" i="35"/>
  <c r="M64" i="35" s="1"/>
  <c r="H65" i="35"/>
  <c r="I65" i="35"/>
  <c r="K65" i="35"/>
  <c r="M65" i="35" s="1"/>
  <c r="H66" i="35"/>
  <c r="I66" i="35"/>
  <c r="K66" i="35"/>
  <c r="M66" i="35" s="1"/>
  <c r="H67" i="35"/>
  <c r="I67" i="35"/>
  <c r="K67" i="35"/>
  <c r="M67" i="35" s="1"/>
  <c r="H68" i="35"/>
  <c r="I68" i="35"/>
  <c r="K68" i="35"/>
  <c r="M68" i="35" s="1"/>
  <c r="H69" i="35"/>
  <c r="I69" i="35"/>
  <c r="K69" i="35"/>
  <c r="M69" i="35" s="1"/>
  <c r="H70" i="35"/>
  <c r="I70" i="35"/>
  <c r="K70" i="35"/>
  <c r="M70" i="35" s="1"/>
  <c r="H71" i="35"/>
  <c r="I71" i="35"/>
  <c r="K71" i="35"/>
  <c r="M71" i="35" s="1"/>
  <c r="H72" i="35"/>
  <c r="I72" i="35"/>
  <c r="K72" i="35"/>
  <c r="M72" i="35" s="1"/>
  <c r="H73" i="35"/>
  <c r="I73" i="35"/>
  <c r="K73" i="35"/>
  <c r="M73" i="35" s="1"/>
  <c r="H74" i="35"/>
  <c r="I74" i="35"/>
  <c r="K74" i="35"/>
  <c r="M74" i="35" s="1"/>
  <c r="H75" i="35"/>
  <c r="I75" i="35"/>
  <c r="K75" i="35"/>
  <c r="M75" i="35" s="1"/>
  <c r="H76" i="35"/>
  <c r="I76" i="35"/>
  <c r="K76" i="35"/>
  <c r="M76" i="35" s="1"/>
  <c r="H77" i="35"/>
  <c r="I77" i="35"/>
  <c r="K77" i="35"/>
  <c r="M77" i="35" s="1"/>
  <c r="H78" i="35"/>
  <c r="I78" i="35"/>
  <c r="K78" i="35"/>
  <c r="M78" i="35" s="1"/>
  <c r="H79" i="35"/>
  <c r="I79" i="35"/>
  <c r="K79" i="35"/>
  <c r="M79" i="35" s="1"/>
  <c r="H80" i="35"/>
  <c r="I80" i="35"/>
  <c r="K80" i="35"/>
  <c r="M80" i="35" s="1"/>
  <c r="H81" i="35"/>
  <c r="I81" i="35"/>
  <c r="K81" i="35"/>
  <c r="M81" i="35" s="1"/>
  <c r="H82" i="35"/>
  <c r="I82" i="35"/>
  <c r="K82" i="35"/>
  <c r="M82" i="35" s="1"/>
  <c r="H83" i="35"/>
  <c r="I83" i="35"/>
  <c r="K83" i="35"/>
  <c r="M83" i="35" s="1"/>
  <c r="H84" i="35"/>
  <c r="I84" i="35"/>
  <c r="K84" i="35"/>
  <c r="M84" i="35" s="1"/>
  <c r="H85" i="35"/>
  <c r="I85" i="35"/>
  <c r="K85" i="35"/>
  <c r="M85" i="35" s="1"/>
  <c r="H86" i="35"/>
  <c r="I86" i="35"/>
  <c r="K86" i="35"/>
  <c r="M86" i="35" s="1"/>
  <c r="H87" i="35"/>
  <c r="I87" i="35"/>
  <c r="K87" i="35"/>
  <c r="M87" i="35" s="1"/>
  <c r="H88" i="35"/>
  <c r="I88" i="35"/>
  <c r="K88" i="35"/>
  <c r="M88" i="35" s="1"/>
  <c r="H89" i="35"/>
  <c r="I89" i="35"/>
  <c r="K89" i="35"/>
  <c r="M89" i="35" s="1"/>
  <c r="H90" i="35"/>
  <c r="I90" i="35"/>
  <c r="K90" i="35"/>
  <c r="M90" i="35" s="1"/>
  <c r="H91" i="35"/>
  <c r="I91" i="35"/>
  <c r="K91" i="35"/>
  <c r="M91" i="35" s="1"/>
  <c r="H92" i="35"/>
  <c r="I92" i="35"/>
  <c r="K92" i="35"/>
  <c r="M92" i="35" s="1"/>
  <c r="H93" i="35"/>
  <c r="I93" i="35"/>
  <c r="K93" i="35"/>
  <c r="M93" i="35" s="1"/>
  <c r="H94" i="35"/>
  <c r="I94" i="35"/>
  <c r="K94" i="35"/>
  <c r="M94" i="35" s="1"/>
  <c r="H95" i="35"/>
  <c r="I95" i="35"/>
  <c r="K95" i="35"/>
  <c r="M95" i="35" s="1"/>
  <c r="H96" i="35"/>
  <c r="I96" i="35"/>
  <c r="K96" i="35"/>
  <c r="M96" i="35" s="1"/>
  <c r="H97" i="35"/>
  <c r="I97" i="35"/>
  <c r="K97" i="35"/>
  <c r="M97" i="35" s="1"/>
  <c r="H98" i="35"/>
  <c r="I98" i="35"/>
  <c r="K98" i="35"/>
  <c r="M98" i="35" s="1"/>
  <c r="H99" i="35"/>
  <c r="I99" i="35"/>
  <c r="K99" i="35"/>
  <c r="M99" i="35" s="1"/>
  <c r="H100" i="35"/>
  <c r="I100" i="35"/>
  <c r="K100" i="35"/>
  <c r="M100" i="35" s="1"/>
  <c r="H101" i="35"/>
  <c r="I101" i="35"/>
  <c r="K101" i="35"/>
  <c r="M101" i="35" s="1"/>
  <c r="H102" i="35"/>
  <c r="I102" i="35"/>
  <c r="K102" i="35"/>
  <c r="M102" i="35" s="1"/>
  <c r="H103" i="35"/>
  <c r="I103" i="35"/>
  <c r="K103" i="35"/>
  <c r="M103" i="35" s="1"/>
  <c r="H104" i="35"/>
  <c r="I104" i="35"/>
  <c r="K104" i="35"/>
  <c r="M104" i="35" s="1"/>
  <c r="H105" i="35"/>
  <c r="I105" i="35"/>
  <c r="K105" i="35"/>
  <c r="M105" i="35" s="1"/>
  <c r="H106" i="35"/>
  <c r="I106" i="35"/>
  <c r="K106" i="35"/>
  <c r="M106" i="35" s="1"/>
  <c r="H107" i="35"/>
  <c r="I107" i="35"/>
  <c r="K107" i="35"/>
  <c r="M107" i="35" s="1"/>
  <c r="H108" i="35"/>
  <c r="I108" i="35"/>
  <c r="K108" i="35"/>
  <c r="M108" i="35" s="1"/>
  <c r="H109" i="35"/>
  <c r="I109" i="35"/>
  <c r="K109" i="35"/>
  <c r="M109" i="35" s="1"/>
  <c r="H110" i="35"/>
  <c r="I110" i="35"/>
  <c r="K110" i="35"/>
  <c r="M110" i="35" s="1"/>
  <c r="H111" i="35"/>
  <c r="I111" i="35"/>
  <c r="K111" i="35"/>
  <c r="M111" i="35" s="1"/>
  <c r="H112" i="35"/>
  <c r="I112" i="35"/>
  <c r="K112" i="35"/>
  <c r="M112" i="35" s="1"/>
  <c r="H113" i="35"/>
  <c r="I113" i="35"/>
  <c r="K113" i="35"/>
  <c r="M113" i="35" s="1"/>
  <c r="H114" i="35"/>
  <c r="I114" i="35"/>
  <c r="K114" i="35"/>
  <c r="M114" i="35" s="1"/>
  <c r="H115" i="35"/>
  <c r="I115" i="35"/>
  <c r="K115" i="35"/>
  <c r="M115" i="35" s="1"/>
  <c r="H116" i="35"/>
  <c r="I116" i="35"/>
  <c r="K116" i="35"/>
  <c r="M116" i="35" s="1"/>
  <c r="H117" i="35"/>
  <c r="I117" i="35"/>
  <c r="K117" i="35"/>
  <c r="M117" i="35" s="1"/>
  <c r="H118" i="35"/>
  <c r="I118" i="35"/>
  <c r="K118" i="35"/>
  <c r="M118" i="35" s="1"/>
  <c r="H119" i="35"/>
  <c r="I119" i="35"/>
  <c r="K119" i="35"/>
  <c r="M119" i="35" s="1"/>
  <c r="H120" i="35"/>
  <c r="I120" i="35"/>
  <c r="K120" i="35"/>
  <c r="M120" i="35" s="1"/>
  <c r="H121" i="35"/>
  <c r="I121" i="35"/>
  <c r="K121" i="35"/>
  <c r="M121" i="35" s="1"/>
  <c r="H122" i="35"/>
  <c r="I122" i="35"/>
  <c r="K122" i="35"/>
  <c r="M122" i="35" s="1"/>
  <c r="H123" i="35"/>
  <c r="I123" i="35"/>
  <c r="K123" i="35"/>
  <c r="M123" i="35" s="1"/>
  <c r="H124" i="35"/>
  <c r="I124" i="35"/>
  <c r="K124" i="35"/>
  <c r="M124" i="35" s="1"/>
  <c r="H125" i="35"/>
  <c r="I125" i="35"/>
  <c r="K125" i="35"/>
  <c r="M125" i="35" s="1"/>
  <c r="H126" i="35"/>
  <c r="I126" i="35"/>
  <c r="K126" i="35"/>
  <c r="M126" i="35" s="1"/>
  <c r="H127" i="35"/>
  <c r="I127" i="35"/>
  <c r="K127" i="35"/>
  <c r="M127" i="35" s="1"/>
  <c r="H128" i="35"/>
  <c r="I128" i="35"/>
  <c r="K128" i="35"/>
  <c r="M128" i="35" s="1"/>
  <c r="H129" i="35"/>
  <c r="I129" i="35"/>
  <c r="K129" i="35"/>
  <c r="M129" i="35" s="1"/>
  <c r="H130" i="35"/>
  <c r="I130" i="35"/>
  <c r="K130" i="35"/>
  <c r="M130" i="35" s="1"/>
  <c r="H131" i="35"/>
  <c r="I131" i="35"/>
  <c r="K131" i="35"/>
  <c r="M131" i="35" s="1"/>
  <c r="H132" i="35"/>
  <c r="I132" i="35"/>
  <c r="K132" i="35"/>
  <c r="M132" i="35" s="1"/>
  <c r="H133" i="35"/>
  <c r="I133" i="35"/>
  <c r="K133" i="35"/>
  <c r="M133" i="35" s="1"/>
  <c r="H134" i="35"/>
  <c r="I134" i="35"/>
  <c r="K134" i="35"/>
  <c r="M134" i="35" s="1"/>
  <c r="H135" i="35"/>
  <c r="I135" i="35"/>
  <c r="K135" i="35"/>
  <c r="M135" i="35" s="1"/>
  <c r="H136" i="35"/>
  <c r="I136" i="35"/>
  <c r="K136" i="35"/>
  <c r="M136" i="35" s="1"/>
  <c r="H137" i="35"/>
  <c r="I137" i="35"/>
  <c r="K137" i="35"/>
  <c r="M137" i="35" s="1"/>
  <c r="H138" i="35"/>
  <c r="I138" i="35"/>
  <c r="K138" i="35"/>
  <c r="M138" i="35" s="1"/>
  <c r="H139" i="35"/>
  <c r="I139" i="35"/>
  <c r="K139" i="35"/>
  <c r="M139" i="35" s="1"/>
  <c r="H140" i="35"/>
  <c r="I140" i="35"/>
  <c r="K140" i="35"/>
  <c r="M140" i="35" s="1"/>
  <c r="H141" i="35"/>
  <c r="I141" i="35"/>
  <c r="K141" i="35"/>
  <c r="M141" i="35" s="1"/>
  <c r="H142" i="35"/>
  <c r="I142" i="35"/>
  <c r="K142" i="35"/>
  <c r="M142" i="35" s="1"/>
  <c r="H143" i="35"/>
  <c r="I143" i="35"/>
  <c r="K143" i="35"/>
  <c r="M143" i="35" s="1"/>
  <c r="H144" i="35"/>
  <c r="I144" i="35"/>
  <c r="K144" i="35"/>
  <c r="M144" i="35" s="1"/>
  <c r="H145" i="35"/>
  <c r="I145" i="35"/>
  <c r="K145" i="35"/>
  <c r="M145" i="35" s="1"/>
  <c r="H146" i="35"/>
  <c r="I146" i="35"/>
  <c r="K146" i="35"/>
  <c r="M146" i="35" s="1"/>
  <c r="H147" i="35"/>
  <c r="I147" i="35"/>
  <c r="K147" i="35"/>
  <c r="M147" i="35" s="1"/>
  <c r="H148" i="35"/>
  <c r="I148" i="35"/>
  <c r="K148" i="35"/>
  <c r="M148" i="35" s="1"/>
  <c r="H149" i="35"/>
  <c r="I149" i="35"/>
  <c r="K149" i="35"/>
  <c r="M149" i="35" s="1"/>
  <c r="H150" i="35"/>
  <c r="I150" i="35"/>
  <c r="K150" i="35"/>
  <c r="M150" i="35" s="1"/>
  <c r="H151" i="35"/>
  <c r="I151" i="35"/>
  <c r="K151" i="35"/>
  <c r="M151" i="35" s="1"/>
  <c r="H152" i="35"/>
  <c r="I152" i="35"/>
  <c r="K152" i="35"/>
  <c r="M152" i="35" s="1"/>
  <c r="H153" i="35"/>
  <c r="I153" i="35"/>
  <c r="K153" i="35"/>
  <c r="M153" i="35" s="1"/>
  <c r="H154" i="35"/>
  <c r="I154" i="35"/>
  <c r="K154" i="35"/>
  <c r="M154" i="35" s="1"/>
  <c r="H155" i="35"/>
  <c r="I155" i="35"/>
  <c r="K155" i="35"/>
  <c r="M155" i="35" s="1"/>
  <c r="H156" i="35"/>
  <c r="I156" i="35"/>
  <c r="K156" i="35"/>
  <c r="M156" i="35" s="1"/>
  <c r="H157" i="35"/>
  <c r="I157" i="35"/>
  <c r="K157" i="35"/>
  <c r="M157" i="35" s="1"/>
  <c r="H158" i="35"/>
  <c r="I158" i="35"/>
  <c r="K158" i="35"/>
  <c r="M158" i="35" s="1"/>
  <c r="H159" i="35"/>
  <c r="I159" i="35"/>
  <c r="K159" i="35"/>
  <c r="M159" i="35" s="1"/>
  <c r="H160" i="35"/>
  <c r="I160" i="35"/>
  <c r="K160" i="35"/>
  <c r="M160" i="35" s="1"/>
  <c r="H161" i="35"/>
  <c r="I161" i="35"/>
  <c r="K161" i="35"/>
  <c r="M161" i="35" s="1"/>
  <c r="H162" i="35"/>
  <c r="I162" i="35"/>
  <c r="K162" i="35"/>
  <c r="M162" i="35" s="1"/>
  <c r="H163" i="35"/>
  <c r="I163" i="35"/>
  <c r="K163" i="35"/>
  <c r="M163" i="35" s="1"/>
  <c r="H164" i="35"/>
  <c r="I164" i="35"/>
  <c r="K164" i="35"/>
  <c r="M164" i="35" s="1"/>
  <c r="H165" i="35"/>
  <c r="I165" i="35"/>
  <c r="K165" i="35"/>
  <c r="M165" i="35" s="1"/>
  <c r="H166" i="35"/>
  <c r="I166" i="35"/>
  <c r="K166" i="35"/>
  <c r="M166" i="35" s="1"/>
  <c r="H167" i="35"/>
  <c r="I167" i="35"/>
  <c r="K167" i="35"/>
  <c r="M167" i="35" s="1"/>
  <c r="H168" i="35"/>
  <c r="I168" i="35"/>
  <c r="K168" i="35"/>
  <c r="M168" i="35" s="1"/>
  <c r="H169" i="35"/>
  <c r="I169" i="35"/>
  <c r="K169" i="35"/>
  <c r="M169" i="35" s="1"/>
  <c r="H170" i="35"/>
  <c r="I170" i="35"/>
  <c r="K170" i="35"/>
  <c r="M170" i="35" s="1"/>
  <c r="H171" i="35"/>
  <c r="I171" i="35"/>
  <c r="K171" i="35"/>
  <c r="M171" i="35" s="1"/>
  <c r="H172" i="35"/>
  <c r="I172" i="35"/>
  <c r="K172" i="35"/>
  <c r="M172" i="35" s="1"/>
  <c r="H173" i="35"/>
  <c r="I173" i="35"/>
  <c r="K173" i="35"/>
  <c r="M173" i="35" s="1"/>
  <c r="H174" i="35"/>
  <c r="I174" i="35"/>
  <c r="K174" i="35"/>
  <c r="M174" i="35" s="1"/>
  <c r="H175" i="35"/>
  <c r="I175" i="35"/>
  <c r="K175" i="35"/>
  <c r="M175" i="35" s="1"/>
  <c r="H176" i="35"/>
  <c r="I176" i="35"/>
  <c r="K176" i="35"/>
  <c r="M176" i="35" s="1"/>
  <c r="H177" i="35"/>
  <c r="I177" i="35"/>
  <c r="K177" i="35"/>
  <c r="M177" i="35" s="1"/>
  <c r="H178" i="35"/>
  <c r="I178" i="35"/>
  <c r="K178" i="35"/>
  <c r="M178" i="35" s="1"/>
  <c r="H179" i="35"/>
  <c r="I179" i="35"/>
  <c r="K179" i="35"/>
  <c r="M179" i="35" s="1"/>
  <c r="H180" i="35"/>
  <c r="I180" i="35"/>
  <c r="K180" i="35"/>
  <c r="M180" i="35" s="1"/>
  <c r="H181" i="35"/>
  <c r="I181" i="35"/>
  <c r="K181" i="35"/>
  <c r="M181" i="35" s="1"/>
  <c r="H182" i="35"/>
  <c r="I182" i="35"/>
  <c r="K182" i="35"/>
  <c r="M182" i="35" s="1"/>
  <c r="H183" i="35"/>
  <c r="I183" i="35"/>
  <c r="K183" i="35"/>
  <c r="M183" i="35" s="1"/>
  <c r="H184" i="35"/>
  <c r="I184" i="35"/>
  <c r="K184" i="35"/>
  <c r="M184" i="35" s="1"/>
  <c r="H185" i="35"/>
  <c r="I185" i="35"/>
  <c r="K185" i="35"/>
  <c r="M185" i="35" s="1"/>
  <c r="H186" i="35"/>
  <c r="I186" i="35"/>
  <c r="K186" i="35"/>
  <c r="M186" i="35" s="1"/>
  <c r="H187" i="35"/>
  <c r="I187" i="35"/>
  <c r="K187" i="35"/>
  <c r="M187" i="35" s="1"/>
  <c r="H188" i="35"/>
  <c r="I188" i="35"/>
  <c r="K188" i="35"/>
  <c r="M188" i="35" s="1"/>
  <c r="H189" i="35"/>
  <c r="I189" i="35"/>
  <c r="K189" i="35"/>
  <c r="M189" i="35" s="1"/>
  <c r="H190" i="35"/>
  <c r="I190" i="35"/>
  <c r="K190" i="35"/>
  <c r="M190" i="35" s="1"/>
  <c r="H191" i="35"/>
  <c r="I191" i="35"/>
  <c r="K191" i="35"/>
  <c r="M191" i="35" s="1"/>
  <c r="H192" i="35"/>
  <c r="I192" i="35"/>
  <c r="K192" i="35"/>
  <c r="M192" i="35" s="1"/>
  <c r="H193" i="35"/>
  <c r="I193" i="35"/>
  <c r="K193" i="35"/>
  <c r="M193" i="35" s="1"/>
  <c r="H194" i="35"/>
  <c r="I194" i="35"/>
  <c r="K194" i="35"/>
  <c r="M194" i="35" s="1"/>
  <c r="H195" i="35"/>
  <c r="I195" i="35"/>
  <c r="K195" i="35"/>
  <c r="M195" i="35" s="1"/>
  <c r="H196" i="35"/>
  <c r="I196" i="35"/>
  <c r="K196" i="35"/>
  <c r="M196" i="35" s="1"/>
  <c r="H197" i="35"/>
  <c r="I197" i="35"/>
  <c r="K197" i="35"/>
  <c r="M197" i="35" s="1"/>
  <c r="H198" i="35"/>
  <c r="I198" i="35"/>
  <c r="K198" i="35"/>
  <c r="M198" i="35" s="1"/>
  <c r="H199" i="35"/>
  <c r="I199" i="35"/>
  <c r="K199" i="35"/>
  <c r="M199" i="35" s="1"/>
  <c r="H200" i="35"/>
  <c r="I200" i="35"/>
  <c r="K200" i="35"/>
  <c r="M200" i="35" s="1"/>
  <c r="H201" i="35"/>
  <c r="I201" i="35"/>
  <c r="K201" i="35"/>
  <c r="M201" i="35" s="1"/>
  <c r="H202" i="35"/>
  <c r="I202" i="35"/>
  <c r="K202" i="35"/>
  <c r="M202" i="35" s="1"/>
  <c r="H203" i="35"/>
  <c r="I203" i="35"/>
  <c r="K203" i="35"/>
  <c r="M203" i="35" s="1"/>
  <c r="H204" i="35"/>
  <c r="I204" i="35"/>
  <c r="K204" i="35"/>
  <c r="M204" i="35" s="1"/>
  <c r="H205" i="35"/>
  <c r="I205" i="35"/>
  <c r="K205" i="35"/>
  <c r="M205" i="35" s="1"/>
  <c r="H206" i="35"/>
  <c r="I206" i="35"/>
  <c r="K206" i="35"/>
  <c r="M206" i="35" s="1"/>
  <c r="H207" i="35"/>
  <c r="I207" i="35"/>
  <c r="K207" i="35"/>
  <c r="M207" i="35" s="1"/>
  <c r="H208" i="35"/>
  <c r="I208" i="35"/>
  <c r="K208" i="35"/>
  <c r="M208" i="35" s="1"/>
  <c r="H209" i="35"/>
  <c r="I209" i="35"/>
  <c r="K209" i="35"/>
  <c r="M209" i="35" s="1"/>
  <c r="H210" i="35"/>
  <c r="I210" i="35"/>
  <c r="K210" i="35"/>
  <c r="M210" i="35" s="1"/>
  <c r="H211" i="35"/>
  <c r="I211" i="35"/>
  <c r="K211" i="35"/>
  <c r="M211" i="35" s="1"/>
  <c r="H212" i="35"/>
  <c r="I212" i="35"/>
  <c r="K212" i="35"/>
  <c r="M212" i="35" s="1"/>
  <c r="H213" i="35"/>
  <c r="I213" i="35"/>
  <c r="K213" i="35"/>
  <c r="M213" i="35" s="1"/>
  <c r="H214" i="35"/>
  <c r="I214" i="35"/>
  <c r="K214" i="35"/>
  <c r="M214" i="35" s="1"/>
  <c r="H215" i="35"/>
  <c r="I215" i="35"/>
  <c r="K215" i="35"/>
  <c r="M215" i="35" s="1"/>
  <c r="H216" i="35"/>
  <c r="I216" i="35"/>
  <c r="K216" i="35"/>
  <c r="M216" i="35" s="1"/>
  <c r="H217" i="35"/>
  <c r="I217" i="35"/>
  <c r="K217" i="35"/>
  <c r="M217" i="35" s="1"/>
  <c r="H218" i="35"/>
  <c r="I218" i="35"/>
  <c r="K218" i="35"/>
  <c r="M218" i="35" s="1"/>
  <c r="H219" i="35"/>
  <c r="I219" i="35"/>
  <c r="K219" i="35"/>
  <c r="M219" i="35" s="1"/>
  <c r="H220" i="35"/>
  <c r="I220" i="35"/>
  <c r="K220" i="35"/>
  <c r="M220" i="35" s="1"/>
  <c r="H221" i="35"/>
  <c r="I221" i="35"/>
  <c r="K221" i="35"/>
  <c r="M221" i="35" s="1"/>
  <c r="H222" i="35"/>
  <c r="I222" i="35"/>
  <c r="K222" i="35"/>
  <c r="M222" i="35" s="1"/>
  <c r="H223" i="35"/>
  <c r="I223" i="35"/>
  <c r="K223" i="35"/>
  <c r="M223" i="35" s="1"/>
  <c r="H224" i="35"/>
  <c r="I224" i="35"/>
  <c r="K224" i="35"/>
  <c r="M224" i="35" s="1"/>
  <c r="H225" i="35"/>
  <c r="I225" i="35"/>
  <c r="K225" i="35"/>
  <c r="M225" i="35" s="1"/>
  <c r="H226" i="35"/>
  <c r="I226" i="35"/>
  <c r="K226" i="35"/>
  <c r="M226" i="35" s="1"/>
  <c r="H227" i="35"/>
  <c r="I227" i="35"/>
  <c r="K227" i="35"/>
  <c r="M227" i="35" s="1"/>
  <c r="H228" i="35"/>
  <c r="I228" i="35"/>
  <c r="K228" i="35"/>
  <c r="M228" i="35" s="1"/>
  <c r="H229" i="35"/>
  <c r="I229" i="35"/>
  <c r="K229" i="35"/>
  <c r="M229" i="35" s="1"/>
  <c r="H230" i="35"/>
  <c r="I230" i="35"/>
  <c r="K230" i="35"/>
  <c r="M230" i="35" s="1"/>
  <c r="H231" i="35"/>
  <c r="I231" i="35"/>
  <c r="K231" i="35"/>
  <c r="M231" i="35" s="1"/>
  <c r="H232" i="35"/>
  <c r="I232" i="35"/>
  <c r="K232" i="35"/>
  <c r="M232" i="35" s="1"/>
  <c r="H233" i="35"/>
  <c r="I233" i="35"/>
  <c r="K233" i="35"/>
  <c r="M233" i="35" s="1"/>
  <c r="H234" i="35"/>
  <c r="I234" i="35"/>
  <c r="K234" i="35"/>
  <c r="M234" i="35" s="1"/>
  <c r="H235" i="35"/>
  <c r="I235" i="35"/>
  <c r="K235" i="35"/>
  <c r="M235" i="35" s="1"/>
  <c r="H236" i="35"/>
  <c r="I236" i="35"/>
  <c r="K236" i="35"/>
  <c r="M236" i="35" s="1"/>
  <c r="H237" i="35"/>
  <c r="I237" i="35"/>
  <c r="K237" i="35"/>
  <c r="M237" i="35" s="1"/>
  <c r="H238" i="35"/>
  <c r="I238" i="35"/>
  <c r="K238" i="35"/>
  <c r="M238" i="35" s="1"/>
  <c r="H239" i="35"/>
  <c r="I239" i="35"/>
  <c r="K239" i="35"/>
  <c r="M239" i="35" s="1"/>
  <c r="H240" i="35"/>
  <c r="I240" i="35"/>
  <c r="K240" i="35"/>
  <c r="M240" i="35" s="1"/>
  <c r="H241" i="35"/>
  <c r="I241" i="35"/>
  <c r="K241" i="35"/>
  <c r="M241" i="35" s="1"/>
  <c r="H242" i="35"/>
  <c r="I242" i="35"/>
  <c r="K242" i="35"/>
  <c r="M242" i="35" s="1"/>
  <c r="H243" i="35"/>
  <c r="I243" i="35"/>
  <c r="K243" i="35"/>
  <c r="M243" i="35" s="1"/>
  <c r="H244" i="35"/>
  <c r="I244" i="35"/>
  <c r="K244" i="35"/>
  <c r="M244" i="35" s="1"/>
  <c r="H245" i="35"/>
  <c r="I245" i="35"/>
  <c r="K245" i="35"/>
  <c r="M245" i="35" s="1"/>
  <c r="H246" i="35"/>
  <c r="I246" i="35"/>
  <c r="K246" i="35"/>
  <c r="M246" i="35" s="1"/>
  <c r="H247" i="35"/>
  <c r="I247" i="35"/>
  <c r="K247" i="35"/>
  <c r="M247" i="35" s="1"/>
  <c r="H248" i="35"/>
  <c r="I248" i="35"/>
  <c r="K248" i="35"/>
  <c r="M248" i="35" s="1"/>
  <c r="H249" i="35"/>
  <c r="I249" i="35"/>
  <c r="K249" i="35"/>
  <c r="M249" i="35" s="1"/>
  <c r="H250" i="35"/>
  <c r="I250" i="35"/>
  <c r="K250" i="35"/>
  <c r="M250" i="35" s="1"/>
  <c r="H251" i="35"/>
  <c r="I251" i="35"/>
  <c r="K251" i="35"/>
  <c r="M251" i="35" s="1"/>
  <c r="H252" i="35"/>
  <c r="I252" i="35"/>
  <c r="K252" i="35"/>
  <c r="M252" i="35" s="1"/>
  <c r="H253" i="35"/>
  <c r="I253" i="35"/>
  <c r="K253" i="35"/>
  <c r="M253" i="35" s="1"/>
  <c r="H254" i="35"/>
  <c r="I254" i="35"/>
  <c r="K254" i="35"/>
  <c r="M254" i="35" s="1"/>
  <c r="H255" i="35"/>
  <c r="I255" i="35"/>
  <c r="K255" i="35"/>
  <c r="M255" i="35" s="1"/>
  <c r="H256" i="35"/>
  <c r="I256" i="35"/>
  <c r="K256" i="35"/>
  <c r="M256" i="35" s="1"/>
  <c r="H257" i="35"/>
  <c r="I257" i="35"/>
  <c r="K257" i="35"/>
  <c r="M257" i="35" s="1"/>
  <c r="H258" i="35"/>
  <c r="I258" i="35"/>
  <c r="K258" i="35"/>
  <c r="M258" i="35" s="1"/>
  <c r="H259" i="35"/>
  <c r="I259" i="35"/>
  <c r="K259" i="35"/>
  <c r="M259" i="35" s="1"/>
  <c r="H260" i="35"/>
  <c r="I260" i="35"/>
  <c r="K260" i="35"/>
  <c r="M260" i="35" s="1"/>
  <c r="H261" i="35"/>
  <c r="I261" i="35"/>
  <c r="K261" i="35"/>
  <c r="M261" i="35" s="1"/>
  <c r="H262" i="35"/>
  <c r="I262" i="35"/>
  <c r="K262" i="35"/>
  <c r="M262" i="35" s="1"/>
  <c r="H263" i="35"/>
  <c r="I263" i="35"/>
  <c r="K263" i="35"/>
  <c r="M263" i="35" s="1"/>
  <c r="H264" i="35"/>
  <c r="I264" i="35"/>
  <c r="K264" i="35"/>
  <c r="M264" i="35" s="1"/>
  <c r="H265" i="35"/>
  <c r="I265" i="35"/>
  <c r="K265" i="35"/>
  <c r="M265" i="35" s="1"/>
  <c r="H266" i="35"/>
  <c r="I266" i="35"/>
  <c r="K266" i="35"/>
  <c r="M266" i="35" s="1"/>
  <c r="H267" i="35"/>
  <c r="I267" i="35"/>
  <c r="K267" i="35"/>
  <c r="M267" i="35" s="1"/>
  <c r="H268" i="35"/>
  <c r="I268" i="35"/>
  <c r="K268" i="35"/>
  <c r="M268" i="35" s="1"/>
  <c r="H269" i="35"/>
  <c r="I269" i="35"/>
  <c r="K269" i="35"/>
  <c r="M269" i="35" s="1"/>
  <c r="H270" i="35"/>
  <c r="I270" i="35"/>
  <c r="K270" i="35"/>
  <c r="M270" i="35" s="1"/>
  <c r="H271" i="35"/>
  <c r="I271" i="35"/>
  <c r="K271" i="35"/>
  <c r="M271" i="35" s="1"/>
  <c r="H272" i="35"/>
  <c r="I272" i="35"/>
  <c r="K272" i="35"/>
  <c r="M272" i="35" s="1"/>
  <c r="H273" i="35"/>
  <c r="I273" i="35"/>
  <c r="K273" i="35"/>
  <c r="M273" i="35" s="1"/>
  <c r="H274" i="35"/>
  <c r="I274" i="35"/>
  <c r="K274" i="35"/>
  <c r="M274" i="35" s="1"/>
  <c r="H275" i="35"/>
  <c r="I275" i="35"/>
  <c r="K275" i="35"/>
  <c r="M275" i="35" s="1"/>
  <c r="H276" i="35"/>
  <c r="I276" i="35"/>
  <c r="K276" i="35"/>
  <c r="M276" i="35" s="1"/>
  <c r="H277" i="35"/>
  <c r="I277" i="35"/>
  <c r="K277" i="35"/>
  <c r="M277" i="35" s="1"/>
  <c r="H278" i="35"/>
  <c r="I278" i="35"/>
  <c r="K278" i="35"/>
  <c r="M278" i="35" s="1"/>
  <c r="H279" i="35"/>
  <c r="I279" i="35"/>
  <c r="K279" i="35"/>
  <c r="M279" i="35" s="1"/>
  <c r="H280" i="35"/>
  <c r="I280" i="35"/>
  <c r="K280" i="35"/>
  <c r="M280" i="35" s="1"/>
  <c r="H281" i="35"/>
  <c r="I281" i="35"/>
  <c r="K281" i="35"/>
  <c r="M281" i="35" s="1"/>
  <c r="H282" i="35"/>
  <c r="I282" i="35"/>
  <c r="K282" i="35"/>
  <c r="M282" i="35" s="1"/>
  <c r="H283" i="35"/>
  <c r="I283" i="35"/>
  <c r="K283" i="35"/>
  <c r="M283" i="35" s="1"/>
  <c r="H284" i="35"/>
  <c r="I284" i="35"/>
  <c r="K284" i="35"/>
  <c r="M284" i="35" s="1"/>
  <c r="H285" i="35"/>
  <c r="I285" i="35"/>
  <c r="K285" i="35"/>
  <c r="M285" i="35" s="1"/>
  <c r="H286" i="35"/>
  <c r="I286" i="35"/>
  <c r="K286" i="35"/>
  <c r="M286" i="35" s="1"/>
  <c r="H287" i="35"/>
  <c r="I287" i="35"/>
  <c r="K287" i="35"/>
  <c r="M287" i="35" s="1"/>
  <c r="H288" i="35"/>
  <c r="I288" i="35"/>
  <c r="K288" i="35"/>
  <c r="M288" i="35" s="1"/>
  <c r="H289" i="35"/>
  <c r="I289" i="35"/>
  <c r="K289" i="35"/>
  <c r="M289" i="35" s="1"/>
  <c r="H290" i="35"/>
  <c r="I290" i="35"/>
  <c r="K290" i="35"/>
  <c r="M290" i="35" s="1"/>
  <c r="H291" i="35"/>
  <c r="I291" i="35"/>
  <c r="K291" i="35"/>
  <c r="M291" i="35" s="1"/>
  <c r="H292" i="35"/>
  <c r="I292" i="35"/>
  <c r="K292" i="35"/>
  <c r="M292" i="35" s="1"/>
  <c r="H293" i="35"/>
  <c r="I293" i="35"/>
  <c r="K293" i="35"/>
  <c r="M293" i="35" s="1"/>
  <c r="H294" i="35"/>
  <c r="I294" i="35"/>
  <c r="K294" i="35"/>
  <c r="M294" i="35" s="1"/>
  <c r="H295" i="35"/>
  <c r="I295" i="35"/>
  <c r="K295" i="35"/>
  <c r="M295" i="35" s="1"/>
  <c r="H296" i="35"/>
  <c r="I296" i="35"/>
  <c r="K296" i="35"/>
  <c r="M296" i="35" s="1"/>
  <c r="H297" i="35"/>
  <c r="I297" i="35"/>
  <c r="K297" i="35"/>
  <c r="M297" i="35" s="1"/>
  <c r="H298" i="35"/>
  <c r="I298" i="35"/>
  <c r="K298" i="35"/>
  <c r="M298" i="35" s="1"/>
  <c r="H299" i="35"/>
  <c r="I299" i="35"/>
  <c r="K299" i="35"/>
  <c r="M299" i="35" s="1"/>
  <c r="H300" i="35"/>
  <c r="I300" i="35"/>
  <c r="K300" i="35"/>
  <c r="M300" i="35" s="1"/>
  <c r="H301" i="35"/>
  <c r="I301" i="35"/>
  <c r="K301" i="35"/>
  <c r="M301" i="35" s="1"/>
  <c r="H302" i="35"/>
  <c r="I302" i="35"/>
  <c r="K302" i="35"/>
  <c r="M302" i="35" s="1"/>
  <c r="H303" i="35"/>
  <c r="I303" i="35"/>
  <c r="K303" i="35"/>
  <c r="M303" i="35" s="1"/>
  <c r="H304" i="35"/>
  <c r="I304" i="35"/>
  <c r="K304" i="35"/>
  <c r="M304" i="35" s="1"/>
  <c r="H305" i="35"/>
  <c r="I305" i="35"/>
  <c r="K305" i="35"/>
  <c r="M305" i="35" s="1"/>
  <c r="H306" i="35"/>
  <c r="I306" i="35"/>
  <c r="K306" i="35"/>
  <c r="M306" i="35" s="1"/>
  <c r="H307" i="35"/>
  <c r="I307" i="35"/>
  <c r="K307" i="35"/>
  <c r="M307" i="35" s="1"/>
  <c r="H308" i="35"/>
  <c r="I308" i="35"/>
  <c r="K308" i="35"/>
  <c r="M308" i="35" s="1"/>
  <c r="H309" i="35"/>
  <c r="I309" i="35"/>
  <c r="K309" i="35"/>
  <c r="M309" i="35" s="1"/>
  <c r="H310" i="35"/>
  <c r="I310" i="35"/>
  <c r="K310" i="35"/>
  <c r="M310" i="35" s="1"/>
  <c r="H311" i="35"/>
  <c r="I311" i="35"/>
  <c r="K311" i="35"/>
  <c r="M311" i="35" s="1"/>
  <c r="H312" i="35"/>
  <c r="I312" i="35"/>
  <c r="K312" i="35"/>
  <c r="M312" i="35" s="1"/>
  <c r="H313" i="35"/>
  <c r="I313" i="35"/>
  <c r="K313" i="35"/>
  <c r="M313" i="35" s="1"/>
  <c r="H314" i="35"/>
  <c r="I314" i="35"/>
  <c r="K314" i="35"/>
  <c r="M314" i="35" s="1"/>
  <c r="H315" i="35"/>
  <c r="I315" i="35"/>
  <c r="K315" i="35"/>
  <c r="M315" i="35" s="1"/>
  <c r="H316" i="35"/>
  <c r="I316" i="35"/>
  <c r="K316" i="35"/>
  <c r="M316" i="35" s="1"/>
  <c r="H317" i="35"/>
  <c r="I317" i="35"/>
  <c r="K317" i="35"/>
  <c r="M317" i="35" s="1"/>
  <c r="H318" i="35"/>
  <c r="I318" i="35"/>
  <c r="K318" i="35"/>
  <c r="M318" i="35" s="1"/>
  <c r="H319" i="35"/>
  <c r="I319" i="35"/>
  <c r="K319" i="35"/>
  <c r="M319" i="35" s="1"/>
  <c r="H320" i="35"/>
  <c r="I320" i="35"/>
  <c r="K320" i="35"/>
  <c r="M320" i="35" s="1"/>
  <c r="H321" i="35"/>
  <c r="I321" i="35"/>
  <c r="K321" i="35"/>
  <c r="M321" i="35" s="1"/>
  <c r="H322" i="35"/>
  <c r="I322" i="35"/>
  <c r="K322" i="35"/>
  <c r="M322" i="35" s="1"/>
  <c r="H323" i="35"/>
  <c r="I323" i="35"/>
  <c r="K323" i="35"/>
  <c r="M323" i="35" s="1"/>
  <c r="H324" i="35"/>
  <c r="I324" i="35"/>
  <c r="K324" i="35"/>
  <c r="M324" i="35" s="1"/>
  <c r="H325" i="35"/>
  <c r="I325" i="35"/>
  <c r="K325" i="35"/>
  <c r="M325" i="35" s="1"/>
  <c r="H326" i="35"/>
  <c r="I326" i="35"/>
  <c r="K326" i="35"/>
  <c r="M326" i="35" s="1"/>
  <c r="H327" i="35"/>
  <c r="I327" i="35"/>
  <c r="K327" i="35"/>
  <c r="M327" i="35" s="1"/>
  <c r="H328" i="35"/>
  <c r="I328" i="35"/>
  <c r="K328" i="35"/>
  <c r="M328" i="35" s="1"/>
  <c r="H329" i="35"/>
  <c r="I329" i="35"/>
  <c r="K329" i="35"/>
  <c r="M329" i="35" s="1"/>
  <c r="H330" i="35"/>
  <c r="I330" i="35"/>
  <c r="K330" i="35"/>
  <c r="M330" i="35" s="1"/>
  <c r="H331" i="35"/>
  <c r="I331" i="35"/>
  <c r="K331" i="35"/>
  <c r="M331" i="35" s="1"/>
  <c r="H332" i="35"/>
  <c r="I332" i="35"/>
  <c r="K332" i="35"/>
  <c r="M332" i="35" s="1"/>
  <c r="H333" i="35"/>
  <c r="I333" i="35"/>
  <c r="K333" i="35"/>
  <c r="M333" i="35" s="1"/>
  <c r="H334" i="35"/>
  <c r="I334" i="35"/>
  <c r="K334" i="35"/>
  <c r="M334" i="35" s="1"/>
  <c r="H335" i="35"/>
  <c r="I335" i="35"/>
  <c r="K335" i="35"/>
  <c r="M335" i="35" s="1"/>
  <c r="H336" i="35"/>
  <c r="I336" i="35"/>
  <c r="K336" i="35"/>
  <c r="M336" i="35" s="1"/>
  <c r="H337" i="35"/>
  <c r="I337" i="35"/>
  <c r="K337" i="35"/>
  <c r="M337" i="35" s="1"/>
  <c r="H338" i="35"/>
  <c r="I338" i="35"/>
  <c r="K338" i="35"/>
  <c r="M338" i="35" s="1"/>
  <c r="H339" i="35"/>
  <c r="I339" i="35"/>
  <c r="K339" i="35"/>
  <c r="M339" i="35" s="1"/>
  <c r="H340" i="35"/>
  <c r="I340" i="35"/>
  <c r="K340" i="35"/>
  <c r="M340" i="35" s="1"/>
  <c r="H341" i="35"/>
  <c r="I341" i="35"/>
  <c r="K341" i="35"/>
  <c r="M341" i="35" s="1"/>
  <c r="H342" i="35"/>
  <c r="I342" i="35"/>
  <c r="K342" i="35"/>
  <c r="M342" i="35" s="1"/>
  <c r="H343" i="35"/>
  <c r="I343" i="35"/>
  <c r="K343" i="35"/>
  <c r="M343" i="35" s="1"/>
  <c r="H344" i="35"/>
  <c r="I344" i="35"/>
  <c r="K344" i="35"/>
  <c r="M344" i="35" s="1"/>
  <c r="H345" i="35"/>
  <c r="I345" i="35"/>
  <c r="K345" i="35"/>
  <c r="M345" i="35" s="1"/>
  <c r="H346" i="35"/>
  <c r="I346" i="35"/>
  <c r="K346" i="35"/>
  <c r="M346" i="35" s="1"/>
  <c r="H347" i="35"/>
  <c r="I347" i="35"/>
  <c r="K347" i="35"/>
  <c r="M347" i="35" s="1"/>
  <c r="H348" i="35"/>
  <c r="I348" i="35"/>
  <c r="K348" i="35"/>
  <c r="M348" i="35" s="1"/>
  <c r="H349" i="35"/>
  <c r="I349" i="35"/>
  <c r="K349" i="35"/>
  <c r="M349" i="35" s="1"/>
  <c r="H350" i="35"/>
  <c r="I350" i="35"/>
  <c r="K350" i="35"/>
  <c r="M350" i="35" s="1"/>
  <c r="H351" i="35"/>
  <c r="I351" i="35"/>
  <c r="K351" i="35"/>
  <c r="M351" i="35" s="1"/>
  <c r="H352" i="35"/>
  <c r="I352" i="35"/>
  <c r="K352" i="35"/>
  <c r="M352" i="35" s="1"/>
  <c r="H353" i="35"/>
  <c r="I353" i="35"/>
  <c r="K353" i="35"/>
  <c r="M353" i="35" s="1"/>
  <c r="H354" i="35"/>
  <c r="I354" i="35"/>
  <c r="K354" i="35"/>
  <c r="M354" i="35" s="1"/>
  <c r="H355" i="35"/>
  <c r="I355" i="35"/>
  <c r="K355" i="35"/>
  <c r="M355" i="35" s="1"/>
  <c r="H356" i="35"/>
  <c r="I356" i="35"/>
  <c r="K356" i="35"/>
  <c r="M356" i="35" s="1"/>
  <c r="H357" i="35"/>
  <c r="I357" i="35"/>
  <c r="K357" i="35"/>
  <c r="M357" i="35" s="1"/>
  <c r="H358" i="35"/>
  <c r="I358" i="35"/>
  <c r="K358" i="35"/>
  <c r="M358" i="35" s="1"/>
  <c r="H359" i="35"/>
  <c r="I359" i="35"/>
  <c r="K359" i="35"/>
  <c r="M359" i="35" s="1"/>
  <c r="H360" i="35"/>
  <c r="I360" i="35"/>
  <c r="K360" i="35"/>
  <c r="M360" i="35" s="1"/>
  <c r="H361" i="35"/>
  <c r="I361" i="35"/>
  <c r="K361" i="35"/>
  <c r="M361" i="35" s="1"/>
  <c r="H362" i="35"/>
  <c r="I362" i="35"/>
  <c r="K362" i="35"/>
  <c r="M362" i="35" s="1"/>
  <c r="H363" i="35"/>
  <c r="I363" i="35"/>
  <c r="K363" i="35"/>
  <c r="M363" i="35" s="1"/>
  <c r="H364" i="35"/>
  <c r="I364" i="35"/>
  <c r="K364" i="35"/>
  <c r="M364" i="35" s="1"/>
  <c r="H365" i="35"/>
  <c r="I365" i="35"/>
  <c r="K365" i="35"/>
  <c r="M365" i="35" s="1"/>
  <c r="H366" i="35"/>
  <c r="I366" i="35"/>
  <c r="K366" i="35"/>
  <c r="M366" i="35" s="1"/>
  <c r="H367" i="35"/>
  <c r="I367" i="35"/>
  <c r="K367" i="35"/>
  <c r="M367" i="35" s="1"/>
  <c r="H368" i="35"/>
  <c r="I368" i="35"/>
  <c r="K368" i="35"/>
  <c r="M368" i="35" s="1"/>
  <c r="H369" i="35"/>
  <c r="I369" i="35"/>
  <c r="K369" i="35"/>
  <c r="M369" i="35" s="1"/>
  <c r="H370" i="35"/>
  <c r="I370" i="35"/>
  <c r="K370" i="35"/>
  <c r="M370" i="35" s="1"/>
  <c r="H371" i="35"/>
  <c r="I371" i="35"/>
  <c r="K371" i="35"/>
  <c r="M371" i="35" s="1"/>
  <c r="H372" i="35"/>
  <c r="I372" i="35"/>
  <c r="K372" i="35"/>
  <c r="M372" i="35" s="1"/>
  <c r="H373" i="35"/>
  <c r="I373" i="35"/>
  <c r="K373" i="35"/>
  <c r="M373" i="35" s="1"/>
  <c r="H374" i="35"/>
  <c r="I374" i="35"/>
  <c r="K374" i="35"/>
  <c r="M374" i="35" s="1"/>
  <c r="H375" i="35"/>
  <c r="I375" i="35"/>
  <c r="K375" i="35"/>
  <c r="M375" i="35" s="1"/>
  <c r="H376" i="35"/>
  <c r="I376" i="35"/>
  <c r="K376" i="35"/>
  <c r="M376" i="35" s="1"/>
  <c r="H377" i="35"/>
  <c r="I377" i="35"/>
  <c r="K377" i="35"/>
  <c r="M377" i="35" s="1"/>
  <c r="H378" i="35"/>
  <c r="I378" i="35"/>
  <c r="K378" i="35"/>
  <c r="M378" i="35" s="1"/>
  <c r="H379" i="35"/>
  <c r="I379" i="35"/>
  <c r="K379" i="35"/>
  <c r="M379" i="35" s="1"/>
  <c r="H380" i="35"/>
  <c r="I380" i="35"/>
  <c r="K380" i="35"/>
  <c r="M380" i="35" s="1"/>
  <c r="H381" i="35"/>
  <c r="I381" i="35"/>
  <c r="K381" i="35"/>
  <c r="M381" i="35" s="1"/>
  <c r="H382" i="35"/>
  <c r="I382" i="35"/>
  <c r="K382" i="35"/>
  <c r="M382" i="35" s="1"/>
  <c r="H383" i="35"/>
  <c r="I383" i="35"/>
  <c r="K383" i="35"/>
  <c r="M383" i="35" s="1"/>
  <c r="H384" i="35"/>
  <c r="I384" i="35"/>
  <c r="K384" i="35"/>
  <c r="M384" i="35" s="1"/>
  <c r="H385" i="35"/>
  <c r="I385" i="35"/>
  <c r="K385" i="35"/>
  <c r="M385" i="35" s="1"/>
  <c r="H386" i="35"/>
  <c r="I386" i="35"/>
  <c r="K386" i="35"/>
  <c r="M386" i="35" s="1"/>
  <c r="H387" i="35"/>
  <c r="I387" i="35"/>
  <c r="K387" i="35"/>
  <c r="M387" i="35" s="1"/>
  <c r="H388" i="35"/>
  <c r="I388" i="35"/>
  <c r="K388" i="35"/>
  <c r="M388" i="35" s="1"/>
  <c r="H389" i="35"/>
  <c r="I389" i="35"/>
  <c r="K389" i="35"/>
  <c r="M389" i="35" s="1"/>
  <c r="H390" i="35"/>
  <c r="I390" i="35"/>
  <c r="K390" i="35"/>
  <c r="M390" i="35" s="1"/>
  <c r="H391" i="35"/>
  <c r="I391" i="35"/>
  <c r="K391" i="35"/>
  <c r="M391" i="35" s="1"/>
  <c r="H392" i="35"/>
  <c r="I392" i="35"/>
  <c r="K392" i="35"/>
  <c r="M392" i="35" s="1"/>
  <c r="H393" i="35"/>
  <c r="I393" i="35"/>
  <c r="K393" i="35"/>
  <c r="M393" i="35" s="1"/>
  <c r="H394" i="35"/>
  <c r="I394" i="35"/>
  <c r="K394" i="35"/>
  <c r="M394" i="35" s="1"/>
  <c r="H395" i="35"/>
  <c r="I395" i="35"/>
  <c r="K395" i="35"/>
  <c r="M395" i="35" s="1"/>
  <c r="H396" i="35"/>
  <c r="I396" i="35"/>
  <c r="K396" i="35"/>
  <c r="M396" i="35" s="1"/>
  <c r="H397" i="35"/>
  <c r="I397" i="35"/>
  <c r="K397" i="35"/>
  <c r="M397" i="35" s="1"/>
  <c r="H398" i="35"/>
  <c r="I398" i="35"/>
  <c r="K398" i="35"/>
  <c r="M398" i="35" s="1"/>
  <c r="H399" i="35"/>
  <c r="I399" i="35"/>
  <c r="K399" i="35"/>
  <c r="M399" i="35" s="1"/>
  <c r="H400" i="35"/>
  <c r="I400" i="35"/>
  <c r="K400" i="35"/>
  <c r="M400" i="35" s="1"/>
  <c r="H401" i="35"/>
  <c r="I401" i="35"/>
  <c r="K401" i="35"/>
  <c r="M401" i="35" s="1"/>
  <c r="H402" i="35"/>
  <c r="I402" i="35"/>
  <c r="K402" i="35"/>
  <c r="M402" i="35" s="1"/>
  <c r="H403" i="35"/>
  <c r="I403" i="35"/>
  <c r="K403" i="35"/>
  <c r="M403" i="35" s="1"/>
  <c r="H404" i="35"/>
  <c r="I404" i="35"/>
  <c r="K404" i="35"/>
  <c r="M404" i="35" s="1"/>
  <c r="H405" i="35"/>
  <c r="I405" i="35"/>
  <c r="K405" i="35"/>
  <c r="M405" i="35" s="1"/>
  <c r="H406" i="35"/>
  <c r="I406" i="35"/>
  <c r="K406" i="35"/>
  <c r="M406" i="35" s="1"/>
  <c r="H407" i="35"/>
  <c r="I407" i="35"/>
  <c r="K407" i="35"/>
  <c r="M407" i="35" s="1"/>
  <c r="H408" i="35"/>
  <c r="I408" i="35"/>
  <c r="K408" i="35"/>
  <c r="M408" i="35" s="1"/>
  <c r="H409" i="35"/>
  <c r="I409" i="35"/>
  <c r="K409" i="35"/>
  <c r="M409" i="35" s="1"/>
  <c r="H410" i="35"/>
  <c r="I410" i="35"/>
  <c r="K410" i="35"/>
  <c r="M410" i="35" s="1"/>
  <c r="H411" i="35"/>
  <c r="I411" i="35"/>
  <c r="K411" i="35"/>
  <c r="M411" i="35" s="1"/>
  <c r="H412" i="35"/>
  <c r="I412" i="35"/>
  <c r="K412" i="35"/>
  <c r="M412" i="35" s="1"/>
  <c r="H413" i="35"/>
  <c r="I413" i="35"/>
  <c r="K413" i="35"/>
  <c r="M413" i="35" s="1"/>
  <c r="H414" i="35"/>
  <c r="I414" i="35"/>
  <c r="K414" i="35"/>
  <c r="M414" i="35" s="1"/>
  <c r="H415" i="35"/>
  <c r="I415" i="35"/>
  <c r="K415" i="35"/>
  <c r="M415" i="35" s="1"/>
  <c r="H416" i="35"/>
  <c r="I416" i="35"/>
  <c r="K416" i="35"/>
  <c r="M416" i="35" s="1"/>
  <c r="H417" i="35"/>
  <c r="I417" i="35"/>
  <c r="K417" i="35"/>
  <c r="M417" i="35" s="1"/>
  <c r="H418" i="35"/>
  <c r="I418" i="35"/>
  <c r="K418" i="35"/>
  <c r="M418" i="35" s="1"/>
  <c r="H419" i="35"/>
  <c r="I419" i="35"/>
  <c r="K419" i="35"/>
  <c r="M419" i="35" s="1"/>
  <c r="H420" i="35"/>
  <c r="I420" i="35"/>
  <c r="K420" i="35"/>
  <c r="M420" i="35" s="1"/>
  <c r="H421" i="35"/>
  <c r="I421" i="35"/>
  <c r="K421" i="35"/>
  <c r="M421" i="35" s="1"/>
  <c r="H422" i="35"/>
  <c r="I422" i="35"/>
  <c r="K422" i="35"/>
  <c r="M422" i="35" s="1"/>
  <c r="H423" i="35"/>
  <c r="I423" i="35"/>
  <c r="K423" i="35"/>
  <c r="M423" i="35" s="1"/>
  <c r="H424" i="35"/>
  <c r="I424" i="35"/>
  <c r="K424" i="35"/>
  <c r="M424" i="35" s="1"/>
  <c r="H425" i="35"/>
  <c r="I425" i="35"/>
  <c r="K425" i="35"/>
  <c r="M425" i="35" s="1"/>
  <c r="H426" i="35"/>
  <c r="I426" i="35"/>
  <c r="K426" i="35"/>
  <c r="M426" i="35" s="1"/>
  <c r="H427" i="35"/>
  <c r="I427" i="35"/>
  <c r="K427" i="35"/>
  <c r="M427" i="35" s="1"/>
  <c r="H428" i="35"/>
  <c r="I428" i="35"/>
  <c r="K428" i="35"/>
  <c r="M428" i="35" s="1"/>
  <c r="H429" i="35"/>
  <c r="I429" i="35"/>
  <c r="K429" i="35"/>
  <c r="M429" i="35" s="1"/>
  <c r="H430" i="35"/>
  <c r="I430" i="35"/>
  <c r="K430" i="35"/>
  <c r="M430" i="35" s="1"/>
  <c r="H431" i="35"/>
  <c r="I431" i="35"/>
  <c r="K431" i="35"/>
  <c r="M431" i="35" s="1"/>
  <c r="H432" i="35"/>
  <c r="I432" i="35"/>
  <c r="K432" i="35"/>
  <c r="M432" i="35" s="1"/>
  <c r="H433" i="35"/>
  <c r="I433" i="35"/>
  <c r="K433" i="35"/>
  <c r="M433" i="35" s="1"/>
  <c r="H434" i="35"/>
  <c r="I434" i="35"/>
  <c r="K434" i="35"/>
  <c r="M434" i="35" s="1"/>
  <c r="H435" i="35"/>
  <c r="I435" i="35"/>
  <c r="K435" i="35"/>
  <c r="M435" i="35" s="1"/>
  <c r="H436" i="35"/>
  <c r="I436" i="35"/>
  <c r="K436" i="35"/>
  <c r="M436" i="35" s="1"/>
  <c r="H437" i="35"/>
  <c r="I437" i="35"/>
  <c r="K437" i="35"/>
  <c r="M437" i="35" s="1"/>
  <c r="H438" i="35"/>
  <c r="I438" i="35"/>
  <c r="K438" i="35"/>
  <c r="M438" i="35" s="1"/>
  <c r="H439" i="35"/>
  <c r="I439" i="35"/>
  <c r="K439" i="35"/>
  <c r="M439" i="35" s="1"/>
  <c r="H440" i="35"/>
  <c r="I440" i="35"/>
  <c r="K440" i="35"/>
  <c r="M440" i="35" s="1"/>
  <c r="H441" i="35"/>
  <c r="I441" i="35"/>
  <c r="K441" i="35"/>
  <c r="M441" i="35" s="1"/>
  <c r="H442" i="35"/>
  <c r="I442" i="35"/>
  <c r="K442" i="35"/>
  <c r="M442" i="35" s="1"/>
  <c r="H443" i="35"/>
  <c r="I443" i="35"/>
  <c r="K443" i="35"/>
  <c r="M443" i="35" s="1"/>
  <c r="H444" i="35"/>
  <c r="I444" i="35"/>
  <c r="K444" i="35"/>
  <c r="M444" i="35" s="1"/>
  <c r="H445" i="35"/>
  <c r="I445" i="35"/>
  <c r="K445" i="35"/>
  <c r="M445" i="35" s="1"/>
  <c r="H446" i="35"/>
  <c r="I446" i="35"/>
  <c r="K446" i="35"/>
  <c r="M446" i="35" s="1"/>
  <c r="H447" i="35"/>
  <c r="I447" i="35"/>
  <c r="K447" i="35"/>
  <c r="M447" i="35" s="1"/>
  <c r="H448" i="35"/>
  <c r="I448" i="35"/>
  <c r="K448" i="35"/>
  <c r="M448" i="35" s="1"/>
  <c r="H449" i="35"/>
  <c r="I449" i="35"/>
  <c r="K449" i="35"/>
  <c r="M449" i="35" s="1"/>
  <c r="H450" i="35"/>
  <c r="I450" i="35"/>
  <c r="K450" i="35"/>
  <c r="M450" i="35" s="1"/>
  <c r="H451" i="35"/>
  <c r="I451" i="35"/>
  <c r="K451" i="35"/>
  <c r="M451" i="35" s="1"/>
  <c r="H452" i="35"/>
  <c r="I452" i="35"/>
  <c r="K452" i="35"/>
  <c r="M452" i="35" s="1"/>
  <c r="H453" i="35"/>
  <c r="I453" i="35"/>
  <c r="K453" i="35"/>
  <c r="M453" i="35" s="1"/>
  <c r="H454" i="35"/>
  <c r="I454" i="35"/>
  <c r="K454" i="35"/>
  <c r="M454" i="35" s="1"/>
  <c r="H455" i="35"/>
  <c r="I455" i="35"/>
  <c r="K455" i="35"/>
  <c r="M455" i="35" s="1"/>
  <c r="H456" i="35"/>
  <c r="I456" i="35"/>
  <c r="K456" i="35"/>
  <c r="M456" i="35" s="1"/>
  <c r="H457" i="35"/>
  <c r="I457" i="35"/>
  <c r="K457" i="35"/>
  <c r="M457" i="35" s="1"/>
  <c r="H458" i="35"/>
  <c r="I458" i="35"/>
  <c r="K458" i="35"/>
  <c r="M458" i="35" s="1"/>
  <c r="H459" i="35"/>
  <c r="I459" i="35"/>
  <c r="K459" i="35"/>
  <c r="M459" i="35" s="1"/>
  <c r="H460" i="35"/>
  <c r="I460" i="35"/>
  <c r="K460" i="35"/>
  <c r="M460" i="35" s="1"/>
  <c r="H461" i="35"/>
  <c r="I461" i="35"/>
  <c r="K461" i="35"/>
  <c r="M461" i="35" s="1"/>
  <c r="H462" i="35"/>
  <c r="I462" i="35"/>
  <c r="K462" i="35"/>
  <c r="M462" i="35" s="1"/>
  <c r="H463" i="35"/>
  <c r="I463" i="35"/>
  <c r="K463" i="35"/>
  <c r="M463" i="35" s="1"/>
  <c r="H464" i="35"/>
  <c r="I464" i="35"/>
  <c r="K464" i="35"/>
  <c r="M464" i="35" s="1"/>
  <c r="H465" i="35"/>
  <c r="I465" i="35"/>
  <c r="K465" i="35"/>
  <c r="M465" i="35" s="1"/>
  <c r="H466" i="35"/>
  <c r="I466" i="35"/>
  <c r="K466" i="35"/>
  <c r="M466" i="35" s="1"/>
  <c r="H467" i="35"/>
  <c r="I467" i="35"/>
  <c r="K467" i="35"/>
  <c r="M467" i="35" s="1"/>
  <c r="H468" i="35"/>
  <c r="I468" i="35"/>
  <c r="K468" i="35"/>
  <c r="M468" i="35" s="1"/>
  <c r="H469" i="35"/>
  <c r="I469" i="35"/>
  <c r="K469" i="35"/>
  <c r="M469" i="35" s="1"/>
  <c r="H470" i="35"/>
  <c r="I470" i="35"/>
  <c r="K470" i="35"/>
  <c r="M470" i="35" s="1"/>
  <c r="H471" i="35"/>
  <c r="I471" i="35"/>
  <c r="K471" i="35"/>
  <c r="M471" i="35" s="1"/>
  <c r="H472" i="35"/>
  <c r="I472" i="35"/>
  <c r="K472" i="35"/>
  <c r="M472" i="35" s="1"/>
  <c r="H473" i="35"/>
  <c r="I473" i="35"/>
  <c r="K473" i="35"/>
  <c r="M473" i="35" s="1"/>
  <c r="H474" i="35"/>
  <c r="I474" i="35"/>
  <c r="K474" i="35"/>
  <c r="M474" i="35" s="1"/>
  <c r="H475" i="35"/>
  <c r="I475" i="35"/>
  <c r="K475" i="35"/>
  <c r="M475" i="35" s="1"/>
  <c r="H476" i="35"/>
  <c r="I476" i="35"/>
  <c r="K476" i="35"/>
  <c r="M476" i="35" s="1"/>
  <c r="H477" i="35"/>
  <c r="I477" i="35"/>
  <c r="K477" i="35"/>
  <c r="M477" i="35" s="1"/>
  <c r="H478" i="35"/>
  <c r="I478" i="35"/>
  <c r="K478" i="35"/>
  <c r="M478" i="35" s="1"/>
  <c r="H479" i="35"/>
  <c r="I479" i="35"/>
  <c r="K479" i="35"/>
  <c r="M479" i="35" s="1"/>
  <c r="H480" i="35"/>
  <c r="I480" i="35"/>
  <c r="K480" i="35"/>
  <c r="M480" i="35" s="1"/>
  <c r="H481" i="35"/>
  <c r="I481" i="35"/>
  <c r="K481" i="35"/>
  <c r="M481" i="35" s="1"/>
  <c r="H482" i="35"/>
  <c r="I482" i="35"/>
  <c r="K482" i="35"/>
  <c r="M482" i="35" s="1"/>
  <c r="H483" i="35"/>
  <c r="I483" i="35"/>
  <c r="K483" i="35"/>
  <c r="M483" i="35" s="1"/>
  <c r="H484" i="35"/>
  <c r="I484" i="35"/>
  <c r="K484" i="35"/>
  <c r="M484" i="35" s="1"/>
  <c r="H485" i="35"/>
  <c r="I485" i="35"/>
  <c r="K485" i="35"/>
  <c r="M485" i="35" s="1"/>
  <c r="H486" i="35"/>
  <c r="I486" i="35"/>
  <c r="K486" i="35"/>
  <c r="M486" i="35" s="1"/>
  <c r="H487" i="35"/>
  <c r="I487" i="35"/>
  <c r="K487" i="35"/>
  <c r="M487" i="35" s="1"/>
  <c r="H488" i="35"/>
  <c r="I488" i="35"/>
  <c r="K488" i="35"/>
  <c r="M488" i="35" s="1"/>
  <c r="H489" i="35"/>
  <c r="I489" i="35"/>
  <c r="K489" i="35"/>
  <c r="M489" i="35" s="1"/>
  <c r="H490" i="35"/>
  <c r="I490" i="35"/>
  <c r="K490" i="35"/>
  <c r="M490" i="35" s="1"/>
  <c r="H491" i="35"/>
  <c r="I491" i="35"/>
  <c r="K491" i="35"/>
  <c r="M491" i="35" s="1"/>
  <c r="H492" i="35"/>
  <c r="I492" i="35"/>
  <c r="K492" i="35"/>
  <c r="M492" i="35" s="1"/>
  <c r="H493" i="35"/>
  <c r="I493" i="35"/>
  <c r="K493" i="35"/>
  <c r="M493" i="35" s="1"/>
  <c r="H494" i="35"/>
  <c r="I494" i="35"/>
  <c r="K494" i="35"/>
  <c r="M494" i="35" s="1"/>
  <c r="H495" i="35"/>
  <c r="I495" i="35"/>
  <c r="K495" i="35"/>
  <c r="M495" i="35" s="1"/>
  <c r="H496" i="35"/>
  <c r="I496" i="35"/>
  <c r="K496" i="35"/>
  <c r="M496" i="35" s="1"/>
  <c r="H497" i="35"/>
  <c r="I497" i="35"/>
  <c r="K497" i="35"/>
  <c r="M497" i="35" s="1"/>
  <c r="H498" i="35"/>
  <c r="I498" i="35"/>
  <c r="K498" i="35"/>
  <c r="M498" i="35" s="1"/>
  <c r="H499" i="35"/>
  <c r="I499" i="35"/>
  <c r="K499" i="35"/>
  <c r="M499" i="35" s="1"/>
  <c r="H500" i="35"/>
  <c r="I500" i="35"/>
  <c r="K500" i="35"/>
  <c r="M500" i="35" s="1"/>
  <c r="H501" i="35"/>
  <c r="I501" i="35"/>
  <c r="K501" i="35"/>
  <c r="M501" i="35" s="1"/>
  <c r="H502" i="35"/>
  <c r="I502" i="35"/>
  <c r="K502" i="35"/>
  <c r="M502" i="35" s="1"/>
  <c r="H503" i="35"/>
  <c r="I503" i="35"/>
  <c r="K503" i="35"/>
  <c r="M503" i="35" s="1"/>
  <c r="H504" i="35"/>
  <c r="I504" i="35"/>
  <c r="K504" i="35"/>
  <c r="M504" i="35" s="1"/>
  <c r="H505" i="35"/>
  <c r="I505" i="35"/>
  <c r="K505" i="35"/>
  <c r="M505" i="35" s="1"/>
  <c r="H506" i="35"/>
  <c r="I506" i="35"/>
  <c r="K506" i="35"/>
  <c r="M506" i="35" s="1"/>
  <c r="H507" i="35"/>
  <c r="I507" i="35"/>
  <c r="K507" i="35"/>
  <c r="M507" i="35" s="1"/>
  <c r="H508" i="35"/>
  <c r="I508" i="35"/>
  <c r="K508" i="35"/>
  <c r="M508" i="35" s="1"/>
  <c r="H509" i="35"/>
  <c r="I509" i="35"/>
  <c r="K509" i="35"/>
  <c r="M509" i="35" s="1"/>
  <c r="H510" i="35"/>
  <c r="I510" i="35"/>
  <c r="K510" i="35"/>
  <c r="M510" i="35" s="1"/>
  <c r="H511" i="35"/>
  <c r="I511" i="35"/>
  <c r="K511" i="35"/>
  <c r="M511" i="35" s="1"/>
  <c r="H512" i="35"/>
  <c r="I512" i="35"/>
  <c r="K512" i="35"/>
  <c r="M512" i="35" s="1"/>
  <c r="H513" i="35"/>
  <c r="I513" i="35"/>
  <c r="K513" i="35"/>
  <c r="M513" i="35" s="1"/>
  <c r="H514" i="35"/>
  <c r="I514" i="35"/>
  <c r="K514" i="35"/>
  <c r="M514" i="35" s="1"/>
  <c r="H515" i="35"/>
  <c r="I515" i="35"/>
  <c r="K515" i="35"/>
  <c r="M515" i="35" s="1"/>
  <c r="H516" i="35"/>
  <c r="I516" i="35"/>
  <c r="K516" i="35"/>
  <c r="M516" i="35" s="1"/>
  <c r="H517" i="35"/>
  <c r="I517" i="35"/>
  <c r="K517" i="35"/>
  <c r="M517" i="35" s="1"/>
  <c r="H518" i="35"/>
  <c r="I518" i="35"/>
  <c r="K518" i="35"/>
  <c r="M518" i="35" s="1"/>
  <c r="H519" i="35"/>
  <c r="I519" i="35"/>
  <c r="K519" i="35"/>
  <c r="M519" i="35" s="1"/>
  <c r="H520" i="35"/>
  <c r="I520" i="35"/>
  <c r="K520" i="35"/>
  <c r="M520" i="35" s="1"/>
  <c r="H521" i="35"/>
  <c r="I521" i="35"/>
  <c r="K521" i="35"/>
  <c r="M521" i="35" s="1"/>
  <c r="H522" i="35"/>
  <c r="I522" i="35"/>
  <c r="K522" i="35"/>
  <c r="M522" i="35" s="1"/>
  <c r="H523" i="35"/>
  <c r="I523" i="35"/>
  <c r="K523" i="35"/>
  <c r="M523" i="35" s="1"/>
  <c r="H524" i="35"/>
  <c r="I524" i="35"/>
  <c r="K524" i="35"/>
  <c r="M524" i="35" s="1"/>
  <c r="H525" i="35"/>
  <c r="I525" i="35"/>
  <c r="K525" i="35"/>
  <c r="M525" i="35" s="1"/>
  <c r="H526" i="35"/>
  <c r="I526" i="35"/>
  <c r="K526" i="35"/>
  <c r="M526" i="35" s="1"/>
  <c r="H527" i="35"/>
  <c r="I527" i="35"/>
  <c r="K527" i="35"/>
  <c r="M527" i="35" s="1"/>
  <c r="H528" i="35"/>
  <c r="I528" i="35"/>
  <c r="K528" i="35"/>
  <c r="M528" i="35" s="1"/>
  <c r="H529" i="35"/>
  <c r="I529" i="35"/>
  <c r="K529" i="35"/>
  <c r="M529" i="35" s="1"/>
  <c r="H530" i="35"/>
  <c r="I530" i="35"/>
  <c r="K530" i="35"/>
  <c r="M530" i="35" s="1"/>
  <c r="H531" i="35"/>
  <c r="I531" i="35"/>
  <c r="K531" i="35"/>
  <c r="M531" i="35" s="1"/>
  <c r="H532" i="35"/>
  <c r="I532" i="35"/>
  <c r="K532" i="35"/>
  <c r="M532" i="35" s="1"/>
  <c r="H533" i="35"/>
  <c r="I533" i="35"/>
  <c r="K533" i="35"/>
  <c r="M533" i="35" s="1"/>
  <c r="H534" i="35"/>
  <c r="I534" i="35"/>
  <c r="K534" i="35"/>
  <c r="M534" i="35" s="1"/>
  <c r="H535" i="35"/>
  <c r="I535" i="35"/>
  <c r="K535" i="35"/>
  <c r="M535" i="35" s="1"/>
  <c r="H536" i="35"/>
  <c r="I536" i="35"/>
  <c r="K536" i="35"/>
  <c r="M536" i="35" s="1"/>
  <c r="H537" i="35"/>
  <c r="I537" i="35"/>
  <c r="K537" i="35"/>
  <c r="M537" i="35" s="1"/>
  <c r="H538" i="35"/>
  <c r="I538" i="35"/>
  <c r="K538" i="35"/>
  <c r="M538" i="35" s="1"/>
  <c r="H539" i="35"/>
  <c r="I539" i="35"/>
  <c r="K539" i="35"/>
  <c r="M539" i="35" s="1"/>
  <c r="H540" i="35"/>
  <c r="I540" i="35"/>
  <c r="K540" i="35"/>
  <c r="M540" i="35" s="1"/>
  <c r="H541" i="35"/>
  <c r="I541" i="35"/>
  <c r="K541" i="35"/>
  <c r="M541" i="35" s="1"/>
  <c r="H542" i="35"/>
  <c r="I542" i="35"/>
  <c r="K542" i="35"/>
  <c r="M542" i="35" s="1"/>
  <c r="H543" i="35"/>
  <c r="I543" i="35"/>
  <c r="K543" i="35"/>
  <c r="M543" i="35" s="1"/>
  <c r="H544" i="35"/>
  <c r="I544" i="35"/>
  <c r="K544" i="35"/>
  <c r="M544" i="35" s="1"/>
  <c r="H545" i="35"/>
  <c r="I545" i="35"/>
  <c r="K545" i="35"/>
  <c r="M545" i="35" s="1"/>
  <c r="H546" i="35"/>
  <c r="I546" i="35"/>
  <c r="K546" i="35"/>
  <c r="M546" i="35" s="1"/>
  <c r="H547" i="35"/>
  <c r="I547" i="35"/>
  <c r="K547" i="35"/>
  <c r="M547" i="35" s="1"/>
  <c r="H548" i="35"/>
  <c r="I548" i="35"/>
  <c r="K548" i="35"/>
  <c r="M548" i="35" s="1"/>
  <c r="H549" i="35"/>
  <c r="I549" i="35"/>
  <c r="K549" i="35"/>
  <c r="M549" i="35" s="1"/>
  <c r="H550" i="35"/>
  <c r="I550" i="35"/>
  <c r="K550" i="35"/>
  <c r="M550" i="35" s="1"/>
  <c r="H551" i="35"/>
  <c r="I551" i="35"/>
  <c r="K551" i="35"/>
  <c r="M551" i="35" s="1"/>
  <c r="H552" i="35"/>
  <c r="I552" i="35"/>
  <c r="K552" i="35"/>
  <c r="M552" i="35" s="1"/>
  <c r="H553" i="35"/>
  <c r="I553" i="35"/>
  <c r="K553" i="35"/>
  <c r="M553" i="35" s="1"/>
  <c r="H554" i="35"/>
  <c r="I554" i="35"/>
  <c r="K554" i="35"/>
  <c r="M554" i="35" s="1"/>
  <c r="H555" i="35"/>
  <c r="I555" i="35"/>
  <c r="K555" i="35"/>
  <c r="M555" i="35" s="1"/>
  <c r="H556" i="35"/>
  <c r="I556" i="35"/>
  <c r="K556" i="35"/>
  <c r="M556" i="35" s="1"/>
  <c r="H557" i="35"/>
  <c r="I557" i="35"/>
  <c r="K557" i="35"/>
  <c r="M557" i="35" s="1"/>
  <c r="H558" i="35"/>
  <c r="I558" i="35"/>
  <c r="K558" i="35"/>
  <c r="M558" i="35" s="1"/>
  <c r="H559" i="35"/>
  <c r="I559" i="35"/>
  <c r="K559" i="35"/>
  <c r="M559" i="35" s="1"/>
  <c r="H560" i="35"/>
  <c r="I560" i="35"/>
  <c r="K560" i="35"/>
  <c r="M560" i="35" s="1"/>
  <c r="H561" i="35"/>
  <c r="I561" i="35"/>
  <c r="K561" i="35"/>
  <c r="M561" i="35" s="1"/>
  <c r="H562" i="35"/>
  <c r="I562" i="35"/>
  <c r="K562" i="35"/>
  <c r="M562" i="35" s="1"/>
  <c r="H563" i="35"/>
  <c r="I563" i="35"/>
  <c r="K563" i="35"/>
  <c r="M563" i="35" s="1"/>
  <c r="H564" i="35"/>
  <c r="I564" i="35"/>
  <c r="K564" i="35"/>
  <c r="M564" i="35" s="1"/>
  <c r="H565" i="35"/>
  <c r="I565" i="35"/>
  <c r="K565" i="35"/>
  <c r="M565" i="35" s="1"/>
  <c r="H566" i="35"/>
  <c r="I566" i="35"/>
  <c r="K566" i="35"/>
  <c r="M566" i="35" s="1"/>
  <c r="H567" i="35"/>
  <c r="I567" i="35"/>
  <c r="K567" i="35"/>
  <c r="M567" i="35" s="1"/>
  <c r="H568" i="35"/>
  <c r="I568" i="35"/>
  <c r="K568" i="35"/>
  <c r="M568" i="35" s="1"/>
  <c r="H569" i="35"/>
  <c r="I569" i="35"/>
  <c r="K569" i="35"/>
  <c r="M569" i="35" s="1"/>
  <c r="H570" i="35"/>
  <c r="I570" i="35"/>
  <c r="K570" i="35"/>
  <c r="M570" i="35" s="1"/>
  <c r="H571" i="35"/>
  <c r="I571" i="35"/>
  <c r="K571" i="35"/>
  <c r="M571" i="35" s="1"/>
  <c r="H572" i="35"/>
  <c r="I572" i="35"/>
  <c r="K572" i="35"/>
  <c r="M572" i="35" s="1"/>
  <c r="H573" i="35"/>
  <c r="I573" i="35"/>
  <c r="K573" i="35"/>
  <c r="M573" i="35" s="1"/>
  <c r="H574" i="35"/>
  <c r="I574" i="35"/>
  <c r="K574" i="35"/>
  <c r="M574" i="35" s="1"/>
  <c r="H575" i="35"/>
  <c r="I575" i="35"/>
  <c r="K575" i="35"/>
  <c r="M575" i="35" s="1"/>
  <c r="H576" i="35"/>
  <c r="I576" i="35"/>
  <c r="K576" i="35"/>
  <c r="M576" i="35" s="1"/>
  <c r="H577" i="35"/>
  <c r="I577" i="35"/>
  <c r="K577" i="35"/>
  <c r="M577" i="35" s="1"/>
  <c r="H578" i="35"/>
  <c r="I578" i="35"/>
  <c r="K578" i="35"/>
  <c r="M578" i="35" s="1"/>
  <c r="H579" i="35"/>
  <c r="I579" i="35"/>
  <c r="K579" i="35"/>
  <c r="M579" i="35" s="1"/>
  <c r="H580" i="35"/>
  <c r="I580" i="35"/>
  <c r="K580" i="35"/>
  <c r="M580" i="35" s="1"/>
  <c r="H581" i="35"/>
  <c r="I581" i="35"/>
  <c r="K581" i="35"/>
  <c r="M581" i="35" s="1"/>
  <c r="H582" i="35"/>
  <c r="I582" i="35"/>
  <c r="K582" i="35"/>
  <c r="M582" i="35" s="1"/>
  <c r="H583" i="35"/>
  <c r="I583" i="35"/>
  <c r="K583" i="35"/>
  <c r="M583" i="35" s="1"/>
  <c r="H584" i="35"/>
  <c r="I584" i="35"/>
  <c r="K584" i="35"/>
  <c r="M584" i="35" s="1"/>
  <c r="H585" i="35"/>
  <c r="I585" i="35"/>
  <c r="K585" i="35"/>
  <c r="M585" i="35" s="1"/>
  <c r="H586" i="35"/>
  <c r="I586" i="35"/>
  <c r="K586" i="35"/>
  <c r="M586" i="35" s="1"/>
  <c r="H587" i="35"/>
  <c r="I587" i="35"/>
  <c r="K587" i="35"/>
  <c r="M587" i="35" s="1"/>
  <c r="H588" i="35"/>
  <c r="I588" i="35"/>
  <c r="K588" i="35"/>
  <c r="M588" i="35" s="1"/>
  <c r="H589" i="35"/>
  <c r="I589" i="35"/>
  <c r="K589" i="35"/>
  <c r="M589" i="35" s="1"/>
  <c r="H590" i="35"/>
  <c r="I590" i="35"/>
  <c r="K590" i="35"/>
  <c r="M590" i="35" s="1"/>
  <c r="H591" i="35"/>
  <c r="I591" i="35"/>
  <c r="K591" i="35"/>
  <c r="M591" i="35" s="1"/>
  <c r="H592" i="35"/>
  <c r="I592" i="35"/>
  <c r="K592" i="35"/>
  <c r="M592" i="35" s="1"/>
  <c r="H593" i="35"/>
  <c r="I593" i="35"/>
  <c r="K593" i="35"/>
  <c r="M593" i="35" s="1"/>
  <c r="H594" i="35"/>
  <c r="I594" i="35"/>
  <c r="K594" i="35"/>
  <c r="M594" i="35" s="1"/>
  <c r="H595" i="35"/>
  <c r="I595" i="35"/>
  <c r="K595" i="35"/>
  <c r="M595" i="35" s="1"/>
  <c r="H596" i="35"/>
  <c r="I596" i="35"/>
  <c r="K596" i="35"/>
  <c r="M596" i="35" s="1"/>
  <c r="H597" i="35"/>
  <c r="I597" i="35"/>
  <c r="K597" i="35"/>
  <c r="M597" i="35" s="1"/>
  <c r="H598" i="35"/>
  <c r="I598" i="35"/>
  <c r="K598" i="35"/>
  <c r="M598" i="35" s="1"/>
  <c r="H599" i="35"/>
  <c r="I599" i="35"/>
  <c r="K599" i="35"/>
  <c r="M599" i="35" s="1"/>
  <c r="H600" i="35"/>
  <c r="I600" i="35"/>
  <c r="K600" i="35"/>
  <c r="M600" i="35" s="1"/>
  <c r="H601" i="35"/>
  <c r="I601" i="35"/>
  <c r="K601" i="35"/>
  <c r="M601" i="35" s="1"/>
  <c r="H602" i="35"/>
  <c r="I602" i="35"/>
  <c r="K602" i="35"/>
  <c r="M602" i="35" s="1"/>
  <c r="H603" i="35"/>
  <c r="I603" i="35"/>
  <c r="K603" i="35"/>
  <c r="M603" i="35" s="1"/>
  <c r="H604" i="35"/>
  <c r="I604" i="35"/>
  <c r="K604" i="35"/>
  <c r="M604" i="35" s="1"/>
  <c r="H605" i="35"/>
  <c r="I605" i="35"/>
  <c r="K605" i="35"/>
  <c r="M605" i="35" s="1"/>
  <c r="H606" i="35"/>
  <c r="I606" i="35"/>
  <c r="K606" i="35"/>
  <c r="M606" i="35" s="1"/>
  <c r="H607" i="35"/>
  <c r="I607" i="35"/>
  <c r="K607" i="35"/>
  <c r="M607" i="35" s="1"/>
  <c r="H608" i="35"/>
  <c r="I608" i="35"/>
  <c r="K608" i="35"/>
  <c r="M608" i="35" s="1"/>
  <c r="H609" i="35"/>
  <c r="I609" i="35"/>
  <c r="K609" i="35"/>
  <c r="M609" i="35" s="1"/>
  <c r="H610" i="35"/>
  <c r="I610" i="35"/>
  <c r="K610" i="35"/>
  <c r="M610" i="35" s="1"/>
  <c r="H611" i="35"/>
  <c r="I611" i="35"/>
  <c r="K611" i="35"/>
  <c r="M611" i="35" s="1"/>
  <c r="H612" i="35"/>
  <c r="I612" i="35"/>
  <c r="K612" i="35"/>
  <c r="M612" i="35" s="1"/>
  <c r="H613" i="35"/>
  <c r="I613" i="35"/>
  <c r="K613" i="35"/>
  <c r="M613" i="35" s="1"/>
  <c r="H614" i="35"/>
  <c r="I614" i="35"/>
  <c r="K614" i="35"/>
  <c r="M614" i="35" s="1"/>
  <c r="H615" i="35"/>
  <c r="I615" i="35"/>
  <c r="K615" i="35"/>
  <c r="M615" i="35" s="1"/>
  <c r="H616" i="35"/>
  <c r="I616" i="35"/>
  <c r="K616" i="35"/>
  <c r="M616" i="35" s="1"/>
  <c r="H617" i="35"/>
  <c r="I617" i="35"/>
  <c r="K617" i="35"/>
  <c r="M617" i="35" s="1"/>
  <c r="H618" i="35"/>
  <c r="I618" i="35"/>
  <c r="K618" i="35"/>
  <c r="M618" i="35" s="1"/>
  <c r="H619" i="35"/>
  <c r="I619" i="35"/>
  <c r="K619" i="35"/>
  <c r="M619" i="35" s="1"/>
  <c r="H620" i="35"/>
  <c r="I620" i="35"/>
  <c r="K620" i="35"/>
  <c r="M620" i="35" s="1"/>
  <c r="H621" i="35"/>
  <c r="I621" i="35"/>
  <c r="K621" i="35"/>
  <c r="M621" i="35" s="1"/>
  <c r="H622" i="35"/>
  <c r="I622" i="35"/>
  <c r="K622" i="35"/>
  <c r="M622" i="35" s="1"/>
  <c r="H623" i="35"/>
  <c r="I623" i="35"/>
  <c r="K623" i="35"/>
  <c r="M623" i="35" s="1"/>
  <c r="H624" i="35"/>
  <c r="I624" i="35"/>
  <c r="K624" i="35"/>
  <c r="M624" i="35" s="1"/>
  <c r="H625" i="35"/>
  <c r="I625" i="35"/>
  <c r="K625" i="35"/>
  <c r="M625" i="35" s="1"/>
  <c r="H626" i="35"/>
  <c r="I626" i="35"/>
  <c r="K626" i="35"/>
  <c r="M626" i="35" s="1"/>
  <c r="H627" i="35"/>
  <c r="I627" i="35"/>
  <c r="K627" i="35"/>
  <c r="M627" i="35" s="1"/>
  <c r="H628" i="35"/>
  <c r="I628" i="35"/>
  <c r="K628" i="35"/>
  <c r="M628" i="35" s="1"/>
  <c r="H629" i="35"/>
  <c r="I629" i="35"/>
  <c r="K629" i="35"/>
  <c r="M629" i="35" s="1"/>
  <c r="H630" i="35"/>
  <c r="I630" i="35"/>
  <c r="K630" i="35"/>
  <c r="M630" i="35" s="1"/>
  <c r="H631" i="35"/>
  <c r="I631" i="35"/>
  <c r="K631" i="35"/>
  <c r="M631" i="35" s="1"/>
  <c r="H632" i="35"/>
  <c r="I632" i="35"/>
  <c r="K632" i="35"/>
  <c r="M632" i="35" s="1"/>
  <c r="H633" i="35"/>
  <c r="I633" i="35"/>
  <c r="K633" i="35"/>
  <c r="M633" i="35" s="1"/>
  <c r="H634" i="35"/>
  <c r="I634" i="35"/>
  <c r="K634" i="35"/>
  <c r="M634" i="35" s="1"/>
  <c r="H635" i="35"/>
  <c r="I635" i="35"/>
  <c r="K635" i="35"/>
  <c r="M635" i="35" s="1"/>
  <c r="H636" i="35"/>
  <c r="I636" i="35"/>
  <c r="K636" i="35"/>
  <c r="M636" i="35" s="1"/>
  <c r="H637" i="35"/>
  <c r="I637" i="35"/>
  <c r="K637" i="35"/>
  <c r="M637" i="35" s="1"/>
  <c r="H638" i="35"/>
  <c r="I638" i="35"/>
  <c r="K638" i="35"/>
  <c r="M638" i="35" s="1"/>
  <c r="H639" i="35"/>
  <c r="I639" i="35"/>
  <c r="K639" i="35"/>
  <c r="M639" i="35" s="1"/>
  <c r="H640" i="35"/>
  <c r="I640" i="35"/>
  <c r="K640" i="35"/>
  <c r="M640" i="35" s="1"/>
  <c r="H641" i="35"/>
  <c r="I641" i="35"/>
  <c r="K641" i="35"/>
  <c r="M641" i="35" s="1"/>
  <c r="H642" i="35"/>
  <c r="I642" i="35"/>
  <c r="K642" i="35"/>
  <c r="M642" i="35" s="1"/>
  <c r="H643" i="35"/>
  <c r="I643" i="35"/>
  <c r="K643" i="35"/>
  <c r="M643" i="35" s="1"/>
  <c r="H644" i="35"/>
  <c r="I644" i="35"/>
  <c r="K644" i="35"/>
  <c r="M644" i="35" s="1"/>
  <c r="H645" i="35"/>
  <c r="I645" i="35"/>
  <c r="K645" i="35"/>
  <c r="M645" i="35" s="1"/>
  <c r="H646" i="35"/>
  <c r="I646" i="35"/>
  <c r="K646" i="35"/>
  <c r="M646" i="35" s="1"/>
  <c r="H647" i="35"/>
  <c r="I647" i="35"/>
  <c r="K647" i="35"/>
  <c r="M647" i="35" s="1"/>
  <c r="H648" i="35"/>
  <c r="I648" i="35"/>
  <c r="K648" i="35"/>
  <c r="M648" i="35" s="1"/>
  <c r="H649" i="35"/>
  <c r="I649" i="35"/>
  <c r="K649" i="35"/>
  <c r="M649" i="35" s="1"/>
  <c r="H650" i="35"/>
  <c r="I650" i="35"/>
  <c r="K650" i="35"/>
  <c r="M650" i="35" s="1"/>
  <c r="H651" i="35"/>
  <c r="I651" i="35"/>
  <c r="K651" i="35"/>
  <c r="M651" i="35" s="1"/>
  <c r="H652" i="35"/>
  <c r="I652" i="35"/>
  <c r="K652" i="35"/>
  <c r="M652" i="35" s="1"/>
  <c r="H653" i="35"/>
  <c r="I653" i="35"/>
  <c r="K653" i="35"/>
  <c r="M653" i="35" s="1"/>
  <c r="H654" i="35"/>
  <c r="I654" i="35"/>
  <c r="K654" i="35"/>
  <c r="M654" i="35" s="1"/>
  <c r="H655" i="35"/>
  <c r="I655" i="35"/>
  <c r="K655" i="35"/>
  <c r="M655" i="35" s="1"/>
  <c r="H656" i="35"/>
  <c r="I656" i="35"/>
  <c r="K656" i="35"/>
  <c r="M656" i="35" s="1"/>
  <c r="H657" i="35"/>
  <c r="I657" i="35"/>
  <c r="K657" i="35"/>
  <c r="M657" i="35" s="1"/>
  <c r="H658" i="35"/>
  <c r="I658" i="35"/>
  <c r="K658" i="35"/>
  <c r="M658" i="35" s="1"/>
  <c r="H659" i="35"/>
  <c r="I659" i="35"/>
  <c r="K659" i="35"/>
  <c r="M659" i="35" s="1"/>
  <c r="H660" i="35"/>
  <c r="I660" i="35"/>
  <c r="K660" i="35"/>
  <c r="M660" i="35" s="1"/>
  <c r="H661" i="35"/>
  <c r="I661" i="35"/>
  <c r="K661" i="35"/>
  <c r="M661" i="35" s="1"/>
  <c r="H662" i="35"/>
  <c r="I662" i="35"/>
  <c r="K662" i="35"/>
  <c r="M662" i="35" s="1"/>
  <c r="H663" i="35"/>
  <c r="I663" i="35"/>
  <c r="K663" i="35"/>
  <c r="M663" i="35" s="1"/>
  <c r="H664" i="35"/>
  <c r="I664" i="35"/>
  <c r="K664" i="35"/>
  <c r="M664" i="35" s="1"/>
  <c r="H665" i="35"/>
  <c r="I665" i="35"/>
  <c r="K665" i="35"/>
  <c r="M665" i="35" s="1"/>
  <c r="H666" i="35"/>
  <c r="I666" i="35"/>
  <c r="K666" i="35"/>
  <c r="M666" i="35" s="1"/>
  <c r="H667" i="35"/>
  <c r="I667" i="35"/>
  <c r="K667" i="35"/>
  <c r="M667" i="35" s="1"/>
  <c r="H668" i="35"/>
  <c r="I668" i="35"/>
  <c r="K668" i="35"/>
  <c r="M668" i="35" s="1"/>
  <c r="H669" i="35"/>
  <c r="I669" i="35"/>
  <c r="K669" i="35"/>
  <c r="M669" i="35" s="1"/>
  <c r="H670" i="35"/>
  <c r="I670" i="35"/>
  <c r="K670" i="35"/>
  <c r="M670" i="35" s="1"/>
  <c r="H671" i="35"/>
  <c r="I671" i="35"/>
  <c r="K671" i="35"/>
  <c r="M671" i="35" s="1"/>
  <c r="H672" i="35"/>
  <c r="I672" i="35"/>
  <c r="K672" i="35"/>
  <c r="M672" i="35" s="1"/>
  <c r="H673" i="35"/>
  <c r="I673" i="35"/>
  <c r="K673" i="35"/>
  <c r="M673" i="35" s="1"/>
  <c r="H674" i="35"/>
  <c r="I674" i="35"/>
  <c r="K674" i="35"/>
  <c r="M674" i="35" s="1"/>
  <c r="H675" i="35"/>
  <c r="I675" i="35"/>
  <c r="K675" i="35"/>
  <c r="M675" i="35" s="1"/>
  <c r="H676" i="35"/>
  <c r="I676" i="35"/>
  <c r="K676" i="35"/>
  <c r="M676" i="35" s="1"/>
  <c r="H677" i="35"/>
  <c r="I677" i="35"/>
  <c r="K677" i="35"/>
  <c r="M677" i="35" s="1"/>
  <c r="H678" i="35"/>
  <c r="I678" i="35"/>
  <c r="K678" i="35"/>
  <c r="M678" i="35" s="1"/>
  <c r="H679" i="35"/>
  <c r="I679" i="35"/>
  <c r="K679" i="35"/>
  <c r="M679" i="35" s="1"/>
  <c r="H680" i="35"/>
  <c r="I680" i="35"/>
  <c r="K680" i="35"/>
  <c r="M680" i="35" s="1"/>
  <c r="H681" i="35"/>
  <c r="I681" i="35"/>
  <c r="K681" i="35"/>
  <c r="M681" i="35" s="1"/>
  <c r="H682" i="35"/>
  <c r="I682" i="35"/>
  <c r="K682" i="35"/>
  <c r="M682" i="35" s="1"/>
  <c r="H683" i="35"/>
  <c r="I683" i="35"/>
  <c r="K683" i="35"/>
  <c r="M683" i="35" s="1"/>
  <c r="H684" i="35"/>
  <c r="I684" i="35"/>
  <c r="K684" i="35"/>
  <c r="M684" i="35" s="1"/>
  <c r="H685" i="35"/>
  <c r="I685" i="35"/>
  <c r="K685" i="35"/>
  <c r="M685" i="35" s="1"/>
  <c r="H686" i="35"/>
  <c r="I686" i="35"/>
  <c r="K686" i="35"/>
  <c r="M686" i="35" s="1"/>
  <c r="H687" i="35"/>
  <c r="I687" i="35"/>
  <c r="K687" i="35"/>
  <c r="M687" i="35" s="1"/>
  <c r="H688" i="35"/>
  <c r="I688" i="35"/>
  <c r="K688" i="35"/>
  <c r="M688" i="35" s="1"/>
  <c r="H689" i="35"/>
  <c r="I689" i="35"/>
  <c r="K689" i="35"/>
  <c r="M689" i="35" s="1"/>
  <c r="H690" i="35"/>
  <c r="I690" i="35"/>
  <c r="K690" i="35"/>
  <c r="M690" i="35" s="1"/>
  <c r="H691" i="35"/>
  <c r="I691" i="35"/>
  <c r="K691" i="35"/>
  <c r="M691" i="35" s="1"/>
  <c r="H692" i="35"/>
  <c r="I692" i="35"/>
  <c r="K692" i="35"/>
  <c r="M692" i="35" s="1"/>
  <c r="H693" i="35"/>
  <c r="I693" i="35"/>
  <c r="K693" i="35"/>
  <c r="M693" i="35" s="1"/>
  <c r="H694" i="35"/>
  <c r="I694" i="35"/>
  <c r="K694" i="35"/>
  <c r="M694" i="35" s="1"/>
  <c r="H695" i="35"/>
  <c r="I695" i="35"/>
  <c r="K695" i="35"/>
  <c r="M695" i="35" s="1"/>
  <c r="H696" i="35"/>
  <c r="I696" i="35"/>
  <c r="K696" i="35"/>
  <c r="M696" i="35" s="1"/>
  <c r="H697" i="35"/>
  <c r="I697" i="35"/>
  <c r="K697" i="35"/>
  <c r="M697" i="35" s="1"/>
  <c r="H698" i="35"/>
  <c r="I698" i="35"/>
  <c r="K698" i="35"/>
  <c r="M698" i="35" s="1"/>
  <c r="H699" i="35"/>
  <c r="I699" i="35"/>
  <c r="K699" i="35"/>
  <c r="M699" i="35" s="1"/>
  <c r="H700" i="35"/>
  <c r="I700" i="35"/>
  <c r="K700" i="35"/>
  <c r="M700" i="35" s="1"/>
  <c r="H701" i="35"/>
  <c r="I701" i="35"/>
  <c r="K701" i="35"/>
  <c r="M701" i="35" s="1"/>
  <c r="H702" i="35"/>
  <c r="I702" i="35"/>
  <c r="K702" i="35"/>
  <c r="M702" i="35" s="1"/>
  <c r="H703" i="35"/>
  <c r="I703" i="35"/>
  <c r="K703" i="35"/>
  <c r="M703" i="35" s="1"/>
  <c r="H704" i="35"/>
  <c r="I704" i="35"/>
  <c r="K704" i="35"/>
  <c r="M704" i="35" s="1"/>
  <c r="H705" i="35"/>
  <c r="I705" i="35"/>
  <c r="K705" i="35"/>
  <c r="M705" i="35" s="1"/>
  <c r="H706" i="35"/>
  <c r="I706" i="35"/>
  <c r="K706" i="35"/>
  <c r="M706" i="35" s="1"/>
  <c r="H707" i="35"/>
  <c r="I707" i="35"/>
  <c r="K707" i="35"/>
  <c r="M707" i="35" s="1"/>
  <c r="H708" i="35"/>
  <c r="I708" i="35"/>
  <c r="K708" i="35"/>
  <c r="M708" i="35" s="1"/>
  <c r="H709" i="35"/>
  <c r="I709" i="35"/>
  <c r="K709" i="35"/>
  <c r="M709" i="35" s="1"/>
  <c r="H710" i="35"/>
  <c r="I710" i="35"/>
  <c r="K710" i="35"/>
  <c r="M710" i="35" s="1"/>
  <c r="H711" i="35"/>
  <c r="I711" i="35"/>
  <c r="K711" i="35"/>
  <c r="M711" i="35" s="1"/>
  <c r="H712" i="35"/>
  <c r="I712" i="35"/>
  <c r="K712" i="35"/>
  <c r="M712" i="35" s="1"/>
  <c r="H713" i="35"/>
  <c r="I713" i="35"/>
  <c r="K713" i="35"/>
  <c r="M713" i="35" s="1"/>
  <c r="H714" i="35"/>
  <c r="I714" i="35"/>
  <c r="K714" i="35"/>
  <c r="M714" i="35" s="1"/>
  <c r="H715" i="35"/>
  <c r="I715" i="35"/>
  <c r="K715" i="35"/>
  <c r="M715" i="35" s="1"/>
  <c r="H716" i="35"/>
  <c r="I716" i="35"/>
  <c r="K716" i="35"/>
  <c r="M716" i="35" s="1"/>
  <c r="H717" i="35"/>
  <c r="I717" i="35"/>
  <c r="K717" i="35"/>
  <c r="M717" i="35" s="1"/>
  <c r="H718" i="35"/>
  <c r="I718" i="35"/>
  <c r="K718" i="35"/>
  <c r="M718" i="35" s="1"/>
  <c r="H719" i="35"/>
  <c r="I719" i="35"/>
  <c r="K719" i="35"/>
  <c r="M719" i="35" s="1"/>
  <c r="H720" i="35"/>
  <c r="I720" i="35"/>
  <c r="K720" i="35"/>
  <c r="M720" i="35" s="1"/>
  <c r="H721" i="35"/>
  <c r="I721" i="35"/>
  <c r="K721" i="35"/>
  <c r="M721" i="35" s="1"/>
  <c r="H722" i="35"/>
  <c r="I722" i="35"/>
  <c r="K722" i="35"/>
  <c r="M722" i="35" s="1"/>
  <c r="H723" i="35"/>
  <c r="I723" i="35"/>
  <c r="K723" i="35"/>
  <c r="M723" i="35" s="1"/>
  <c r="H724" i="35"/>
  <c r="I724" i="35"/>
  <c r="K724" i="35"/>
  <c r="M724" i="35" s="1"/>
  <c r="H725" i="35"/>
  <c r="I725" i="35"/>
  <c r="K725" i="35"/>
  <c r="M725" i="35" s="1"/>
  <c r="H726" i="35"/>
  <c r="I726" i="35"/>
  <c r="K726" i="35"/>
  <c r="M726" i="35" s="1"/>
  <c r="H727" i="35"/>
  <c r="I727" i="35"/>
  <c r="K727" i="35"/>
  <c r="M727" i="35" s="1"/>
  <c r="H728" i="35"/>
  <c r="I728" i="35"/>
  <c r="K728" i="35"/>
  <c r="M728" i="35" s="1"/>
  <c r="H729" i="35"/>
  <c r="I729" i="35"/>
  <c r="K729" i="35"/>
  <c r="M729" i="35" s="1"/>
  <c r="H730" i="35"/>
  <c r="I730" i="35"/>
  <c r="K730" i="35"/>
  <c r="M730" i="35" s="1"/>
  <c r="H731" i="35"/>
  <c r="I731" i="35"/>
  <c r="K731" i="35"/>
  <c r="M731" i="35" s="1"/>
  <c r="H732" i="35"/>
  <c r="I732" i="35"/>
  <c r="K732" i="35"/>
  <c r="M732" i="35" s="1"/>
  <c r="H733" i="35"/>
  <c r="I733" i="35"/>
  <c r="K733" i="35"/>
  <c r="M733" i="35" s="1"/>
  <c r="H734" i="35"/>
  <c r="I734" i="35"/>
  <c r="K734" i="35"/>
  <c r="M734" i="35" s="1"/>
  <c r="H735" i="35"/>
  <c r="I735" i="35"/>
  <c r="K735" i="35"/>
  <c r="M735" i="35" s="1"/>
  <c r="H736" i="35"/>
  <c r="I736" i="35"/>
  <c r="K736" i="35"/>
  <c r="M736" i="35" s="1"/>
  <c r="H737" i="35"/>
  <c r="I737" i="35"/>
  <c r="K737" i="35"/>
  <c r="M737" i="35" s="1"/>
  <c r="H738" i="35"/>
  <c r="I738" i="35"/>
  <c r="K738" i="35"/>
  <c r="M738" i="35" s="1"/>
  <c r="H739" i="35"/>
  <c r="I739" i="35"/>
  <c r="K739" i="35"/>
  <c r="M739" i="35" s="1"/>
  <c r="H740" i="35"/>
  <c r="I740" i="35"/>
  <c r="K740" i="35"/>
  <c r="M740" i="35" s="1"/>
  <c r="H741" i="35"/>
  <c r="I741" i="35"/>
  <c r="K741" i="35"/>
  <c r="M741" i="35" s="1"/>
  <c r="H742" i="35"/>
  <c r="I742" i="35"/>
  <c r="K742" i="35"/>
  <c r="M742" i="35" s="1"/>
  <c r="H743" i="35"/>
  <c r="I743" i="35"/>
  <c r="K743" i="35"/>
  <c r="M743" i="35" s="1"/>
  <c r="H744" i="35"/>
  <c r="I744" i="35"/>
  <c r="K744" i="35"/>
  <c r="M744" i="35" s="1"/>
  <c r="H745" i="35"/>
  <c r="I745" i="35"/>
  <c r="K745" i="35"/>
  <c r="M745" i="35" s="1"/>
  <c r="H746" i="35"/>
  <c r="I746" i="35"/>
  <c r="K746" i="35"/>
  <c r="M746" i="35" s="1"/>
  <c r="H747" i="35"/>
  <c r="I747" i="35"/>
  <c r="K747" i="35"/>
  <c r="M747" i="35" s="1"/>
  <c r="H748" i="35"/>
  <c r="I748" i="35"/>
  <c r="K748" i="35"/>
  <c r="M748" i="35" s="1"/>
  <c r="H749" i="35"/>
  <c r="I749" i="35"/>
  <c r="K749" i="35"/>
  <c r="M749" i="35" s="1"/>
  <c r="H750" i="35"/>
  <c r="I750" i="35"/>
  <c r="K750" i="35"/>
  <c r="M750" i="35" s="1"/>
  <c r="H751" i="35"/>
  <c r="I751" i="35"/>
  <c r="K751" i="35"/>
  <c r="M751" i="35" s="1"/>
  <c r="H752" i="35"/>
  <c r="I752" i="35"/>
  <c r="K752" i="35"/>
  <c r="M752" i="35" s="1"/>
  <c r="H753" i="35"/>
  <c r="I753" i="35"/>
  <c r="K753" i="35"/>
  <c r="M753" i="35" s="1"/>
  <c r="H754" i="35"/>
  <c r="I754" i="35"/>
  <c r="K754" i="35"/>
  <c r="M754" i="35" s="1"/>
  <c r="H755" i="35"/>
  <c r="I755" i="35"/>
  <c r="K755" i="35"/>
  <c r="M755" i="35" s="1"/>
  <c r="H756" i="35"/>
  <c r="I756" i="35"/>
  <c r="K756" i="35"/>
  <c r="M756" i="35" s="1"/>
  <c r="H757" i="35"/>
  <c r="I757" i="35"/>
  <c r="K757" i="35"/>
  <c r="M757" i="35" s="1"/>
  <c r="H758" i="35"/>
  <c r="I758" i="35"/>
  <c r="K758" i="35"/>
  <c r="M758" i="35" s="1"/>
  <c r="H759" i="35"/>
  <c r="I759" i="35"/>
  <c r="K759" i="35"/>
  <c r="M759" i="35" s="1"/>
  <c r="H760" i="35"/>
  <c r="I760" i="35"/>
  <c r="K760" i="35"/>
  <c r="M760" i="35" s="1"/>
  <c r="H761" i="35"/>
  <c r="I761" i="35"/>
  <c r="K761" i="35"/>
  <c r="M761" i="35" s="1"/>
  <c r="H762" i="35"/>
  <c r="I762" i="35"/>
  <c r="K762" i="35"/>
  <c r="M762" i="35" s="1"/>
  <c r="H763" i="35"/>
  <c r="I763" i="35"/>
  <c r="K763" i="35"/>
  <c r="M763" i="35" s="1"/>
  <c r="H764" i="35"/>
  <c r="I764" i="35"/>
  <c r="K764" i="35"/>
  <c r="M764" i="35" s="1"/>
  <c r="H765" i="35"/>
  <c r="I765" i="35"/>
  <c r="K765" i="35"/>
  <c r="M765" i="35" s="1"/>
  <c r="H766" i="35"/>
  <c r="I766" i="35"/>
  <c r="K766" i="35"/>
  <c r="M766" i="35" s="1"/>
  <c r="H767" i="35"/>
  <c r="I767" i="35"/>
  <c r="K767" i="35"/>
  <c r="M767" i="35" s="1"/>
  <c r="H768" i="35"/>
  <c r="I768" i="35"/>
  <c r="K768" i="35"/>
  <c r="M768" i="35" s="1"/>
  <c r="H769" i="35"/>
  <c r="I769" i="35"/>
  <c r="K769" i="35"/>
  <c r="M769" i="35" s="1"/>
  <c r="H770" i="35"/>
  <c r="I770" i="35"/>
  <c r="K770" i="35"/>
  <c r="M770" i="35" s="1"/>
  <c r="H771" i="35"/>
  <c r="I771" i="35"/>
  <c r="K771" i="35"/>
  <c r="M771" i="35" s="1"/>
  <c r="H772" i="35"/>
  <c r="I772" i="35"/>
  <c r="K772" i="35"/>
  <c r="M772" i="35" s="1"/>
  <c r="H773" i="35"/>
  <c r="I773" i="35"/>
  <c r="K773" i="35"/>
  <c r="M773" i="35" s="1"/>
  <c r="H774" i="35"/>
  <c r="I774" i="35"/>
  <c r="K774" i="35"/>
  <c r="M774" i="35" s="1"/>
  <c r="H775" i="35"/>
  <c r="I775" i="35"/>
  <c r="K775" i="35"/>
  <c r="M775" i="35" s="1"/>
  <c r="H776" i="35"/>
  <c r="I776" i="35"/>
  <c r="K776" i="35"/>
  <c r="M776" i="35" s="1"/>
  <c r="H777" i="35"/>
  <c r="I777" i="35"/>
  <c r="K777" i="35"/>
  <c r="M777" i="35" s="1"/>
  <c r="H778" i="35"/>
  <c r="I778" i="35"/>
  <c r="K778" i="35"/>
  <c r="M778" i="35" s="1"/>
  <c r="H779" i="35"/>
  <c r="I779" i="35"/>
  <c r="K779" i="35"/>
  <c r="M779" i="35" s="1"/>
  <c r="H780" i="35"/>
  <c r="I780" i="35"/>
  <c r="K780" i="35"/>
  <c r="M780" i="35" s="1"/>
  <c r="H781" i="35"/>
  <c r="I781" i="35"/>
  <c r="K781" i="35"/>
  <c r="M781" i="35" s="1"/>
  <c r="H782" i="35"/>
  <c r="I782" i="35"/>
  <c r="K782" i="35"/>
  <c r="M782" i="35" s="1"/>
  <c r="H783" i="35"/>
  <c r="I783" i="35"/>
  <c r="K783" i="35"/>
  <c r="M783" i="35" s="1"/>
  <c r="H784" i="35"/>
  <c r="I784" i="35"/>
  <c r="K784" i="35"/>
  <c r="M784" i="35" s="1"/>
  <c r="H785" i="35"/>
  <c r="I785" i="35"/>
  <c r="K785" i="35"/>
  <c r="M785" i="35" s="1"/>
  <c r="H786" i="35"/>
  <c r="I786" i="35"/>
  <c r="K786" i="35"/>
  <c r="M786" i="35" s="1"/>
  <c r="H787" i="35"/>
  <c r="I787" i="35"/>
  <c r="K787" i="35"/>
  <c r="M787" i="35" s="1"/>
  <c r="H788" i="35"/>
  <c r="I788" i="35"/>
  <c r="K788" i="35"/>
  <c r="M788" i="35" s="1"/>
  <c r="H789" i="35"/>
  <c r="I789" i="35"/>
  <c r="K789" i="35"/>
  <c r="M789" i="35" s="1"/>
  <c r="H790" i="35"/>
  <c r="I790" i="35"/>
  <c r="K790" i="35"/>
  <c r="M790" i="35" s="1"/>
  <c r="H791" i="35"/>
  <c r="I791" i="35"/>
  <c r="K791" i="35"/>
  <c r="M791" i="35" s="1"/>
  <c r="H792" i="35"/>
  <c r="I792" i="35"/>
  <c r="K792" i="35"/>
  <c r="M792" i="35" s="1"/>
  <c r="H793" i="35"/>
  <c r="I793" i="35"/>
  <c r="K793" i="35"/>
  <c r="M793" i="35" s="1"/>
  <c r="H794" i="35"/>
  <c r="I794" i="35"/>
  <c r="K794" i="35"/>
  <c r="M794" i="35" s="1"/>
  <c r="H795" i="35"/>
  <c r="I795" i="35"/>
  <c r="K795" i="35"/>
  <c r="M795" i="35" s="1"/>
  <c r="H796" i="35"/>
  <c r="I796" i="35"/>
  <c r="K796" i="35"/>
  <c r="M796" i="35" s="1"/>
  <c r="H797" i="35"/>
  <c r="I797" i="35"/>
  <c r="K797" i="35"/>
  <c r="M797" i="35" s="1"/>
  <c r="H798" i="35"/>
  <c r="I798" i="35"/>
  <c r="K798" i="35"/>
  <c r="M798" i="35" s="1"/>
  <c r="H799" i="35"/>
  <c r="I799" i="35"/>
  <c r="K799" i="35"/>
  <c r="M799" i="35" s="1"/>
  <c r="H800" i="35"/>
  <c r="I800" i="35"/>
  <c r="K800" i="35"/>
  <c r="M800" i="35" s="1"/>
  <c r="H801" i="35"/>
  <c r="I801" i="35"/>
  <c r="K801" i="35"/>
  <c r="M801" i="35" s="1"/>
  <c r="H802" i="35"/>
  <c r="I802" i="35"/>
  <c r="K802" i="35"/>
  <c r="M802" i="35" s="1"/>
  <c r="H803" i="35"/>
  <c r="I803" i="35"/>
  <c r="K803" i="35"/>
  <c r="M803" i="35" s="1"/>
  <c r="H804" i="35"/>
  <c r="I804" i="35"/>
  <c r="K804" i="35"/>
  <c r="M804" i="35" s="1"/>
  <c r="H805" i="35"/>
  <c r="I805" i="35"/>
  <c r="K805" i="35"/>
  <c r="M805" i="35" s="1"/>
  <c r="H806" i="35"/>
  <c r="I806" i="35"/>
  <c r="K806" i="35"/>
  <c r="M806" i="35" s="1"/>
  <c r="H807" i="35"/>
  <c r="I807" i="35"/>
  <c r="K807" i="35"/>
  <c r="M807" i="35" s="1"/>
  <c r="H808" i="35"/>
  <c r="I808" i="35"/>
  <c r="K808" i="35"/>
  <c r="M808" i="35" s="1"/>
  <c r="H809" i="35"/>
  <c r="I809" i="35"/>
  <c r="K809" i="35"/>
  <c r="M809" i="35" s="1"/>
  <c r="H810" i="35"/>
  <c r="I810" i="35"/>
  <c r="K810" i="35"/>
  <c r="M810" i="35" s="1"/>
  <c r="H811" i="35"/>
  <c r="I811" i="35"/>
  <c r="K811" i="35"/>
  <c r="M811" i="35" s="1"/>
  <c r="H812" i="35"/>
  <c r="I812" i="35"/>
  <c r="K812" i="35"/>
  <c r="M812" i="35" s="1"/>
  <c r="H813" i="35"/>
  <c r="I813" i="35"/>
  <c r="K813" i="35"/>
  <c r="M813" i="35" s="1"/>
  <c r="H814" i="35"/>
  <c r="I814" i="35"/>
  <c r="K814" i="35"/>
  <c r="M814" i="35" s="1"/>
  <c r="H815" i="35"/>
  <c r="I815" i="35"/>
  <c r="K815" i="35"/>
  <c r="M815" i="35" s="1"/>
  <c r="H816" i="35"/>
  <c r="I816" i="35"/>
  <c r="K816" i="35"/>
  <c r="M816" i="35" s="1"/>
  <c r="H817" i="35"/>
  <c r="I817" i="35"/>
  <c r="K817" i="35"/>
  <c r="M817" i="35" s="1"/>
  <c r="H818" i="35"/>
  <c r="I818" i="35"/>
  <c r="K818" i="35"/>
  <c r="M818" i="35" s="1"/>
  <c r="H819" i="35"/>
  <c r="I819" i="35"/>
  <c r="K819" i="35"/>
  <c r="M819" i="35" s="1"/>
  <c r="H820" i="35"/>
  <c r="I820" i="35"/>
  <c r="K820" i="35"/>
  <c r="M820" i="35" s="1"/>
  <c r="H821" i="35"/>
  <c r="I821" i="35"/>
  <c r="K821" i="35"/>
  <c r="M821" i="35" s="1"/>
  <c r="H822" i="35"/>
  <c r="I822" i="35"/>
  <c r="K822" i="35"/>
  <c r="M822" i="35" s="1"/>
  <c r="H823" i="35"/>
  <c r="I823" i="35"/>
  <c r="K823" i="35"/>
  <c r="M823" i="35" s="1"/>
  <c r="H824" i="35"/>
  <c r="I824" i="35"/>
  <c r="K824" i="35"/>
  <c r="M824" i="35" s="1"/>
  <c r="H825" i="35"/>
  <c r="I825" i="35"/>
  <c r="K825" i="35"/>
  <c r="M825" i="35" s="1"/>
  <c r="H826" i="35"/>
  <c r="I826" i="35"/>
  <c r="K826" i="35"/>
  <c r="M826" i="35" s="1"/>
  <c r="H827" i="35"/>
  <c r="I827" i="35"/>
  <c r="K827" i="35"/>
  <c r="M827" i="35" s="1"/>
  <c r="H828" i="35"/>
  <c r="I828" i="35"/>
  <c r="K828" i="35"/>
  <c r="M828" i="35" s="1"/>
  <c r="H829" i="35"/>
  <c r="I829" i="35"/>
  <c r="K829" i="35"/>
  <c r="M829" i="35" s="1"/>
  <c r="H830" i="35"/>
  <c r="I830" i="35"/>
  <c r="K830" i="35"/>
  <c r="M830" i="35" s="1"/>
  <c r="H831" i="35"/>
  <c r="I831" i="35"/>
  <c r="K831" i="35"/>
  <c r="M831" i="35" s="1"/>
  <c r="H832" i="35"/>
  <c r="I832" i="35"/>
  <c r="K832" i="35"/>
  <c r="M832" i="35" s="1"/>
  <c r="H833" i="35"/>
  <c r="I833" i="35"/>
  <c r="K833" i="35"/>
  <c r="M833" i="35" s="1"/>
  <c r="H834" i="35"/>
  <c r="I834" i="35"/>
  <c r="K834" i="35"/>
  <c r="M834" i="35" s="1"/>
  <c r="H835" i="35"/>
  <c r="I835" i="35"/>
  <c r="K835" i="35"/>
  <c r="M835" i="35" s="1"/>
  <c r="H836" i="35"/>
  <c r="I836" i="35"/>
  <c r="K836" i="35"/>
  <c r="M836" i="35" s="1"/>
  <c r="H837" i="35"/>
  <c r="I837" i="35"/>
  <c r="K837" i="35"/>
  <c r="M837" i="35" s="1"/>
  <c r="H838" i="35"/>
  <c r="I838" i="35"/>
  <c r="K838" i="35"/>
  <c r="M838" i="35" s="1"/>
  <c r="H839" i="35"/>
  <c r="I839" i="35"/>
  <c r="K839" i="35"/>
  <c r="M839" i="35" s="1"/>
  <c r="H840" i="35"/>
  <c r="I840" i="35"/>
  <c r="K840" i="35"/>
  <c r="M840" i="35" s="1"/>
  <c r="H841" i="35"/>
  <c r="I841" i="35"/>
  <c r="K841" i="35"/>
  <c r="M841" i="35" s="1"/>
  <c r="H842" i="35"/>
  <c r="I842" i="35"/>
  <c r="K842" i="35"/>
  <c r="M842" i="35" s="1"/>
  <c r="H843" i="35"/>
  <c r="I843" i="35"/>
  <c r="K843" i="35"/>
  <c r="M843" i="35" s="1"/>
  <c r="H844" i="35"/>
  <c r="I844" i="35"/>
  <c r="K844" i="35"/>
  <c r="M844" i="35" s="1"/>
  <c r="H845" i="35"/>
  <c r="I845" i="35"/>
  <c r="K845" i="35"/>
  <c r="M845" i="35" s="1"/>
  <c r="H846" i="35"/>
  <c r="I846" i="35"/>
  <c r="K846" i="35"/>
  <c r="M846" i="35" s="1"/>
  <c r="H847" i="35"/>
  <c r="I847" i="35"/>
  <c r="K847" i="35"/>
  <c r="M847" i="35" s="1"/>
  <c r="H848" i="35"/>
  <c r="I848" i="35"/>
  <c r="K848" i="35"/>
  <c r="M848" i="35" s="1"/>
  <c r="H849" i="35"/>
  <c r="I849" i="35"/>
  <c r="K849" i="35"/>
  <c r="M849" i="35" s="1"/>
  <c r="H850" i="35"/>
  <c r="I850" i="35"/>
  <c r="K850" i="35"/>
  <c r="M850" i="35" s="1"/>
  <c r="H851" i="35"/>
  <c r="I851" i="35"/>
  <c r="K851" i="35"/>
  <c r="M851" i="35" s="1"/>
  <c r="H852" i="35"/>
  <c r="I852" i="35"/>
  <c r="K852" i="35"/>
  <c r="M852" i="35" s="1"/>
  <c r="H853" i="35"/>
  <c r="I853" i="35"/>
  <c r="K853" i="35"/>
  <c r="M853" i="35" s="1"/>
  <c r="H854" i="35"/>
  <c r="I854" i="35"/>
  <c r="K854" i="35"/>
  <c r="M854" i="35" s="1"/>
  <c r="H855" i="35"/>
  <c r="I855" i="35"/>
  <c r="K855" i="35"/>
  <c r="M855" i="35" s="1"/>
  <c r="H856" i="35"/>
  <c r="I856" i="35"/>
  <c r="K856" i="35"/>
  <c r="M856" i="35" s="1"/>
  <c r="H857" i="35"/>
  <c r="I857" i="35"/>
  <c r="K857" i="35"/>
  <c r="M857" i="35" s="1"/>
  <c r="H858" i="35"/>
  <c r="I858" i="35"/>
  <c r="K858" i="35"/>
  <c r="M858" i="35" s="1"/>
  <c r="H859" i="35"/>
  <c r="I859" i="35"/>
  <c r="K859" i="35"/>
  <c r="M859" i="35" s="1"/>
  <c r="H860" i="35"/>
  <c r="I860" i="35"/>
  <c r="K860" i="35"/>
  <c r="M860" i="35" s="1"/>
  <c r="H861" i="35"/>
  <c r="I861" i="35"/>
  <c r="K861" i="35"/>
  <c r="M861" i="35" s="1"/>
  <c r="H862" i="35"/>
  <c r="I862" i="35"/>
  <c r="K862" i="35"/>
  <c r="M862" i="35" s="1"/>
  <c r="H863" i="35"/>
  <c r="I863" i="35"/>
  <c r="K863" i="35"/>
  <c r="M863" i="35" s="1"/>
  <c r="H864" i="35"/>
  <c r="I864" i="35"/>
  <c r="K864" i="35"/>
  <c r="M864" i="35" s="1"/>
  <c r="H865" i="35"/>
  <c r="I865" i="35"/>
  <c r="K865" i="35"/>
  <c r="M865" i="35" s="1"/>
  <c r="H866" i="35"/>
  <c r="I866" i="35"/>
  <c r="K866" i="35"/>
  <c r="M866" i="35" s="1"/>
  <c r="H867" i="35"/>
  <c r="I867" i="35"/>
  <c r="K867" i="35"/>
  <c r="M867" i="35" s="1"/>
  <c r="H868" i="35"/>
  <c r="I868" i="35"/>
  <c r="K868" i="35"/>
  <c r="M868" i="35" s="1"/>
  <c r="H869" i="35"/>
  <c r="I869" i="35"/>
  <c r="K869" i="35"/>
  <c r="M869" i="35" s="1"/>
  <c r="H870" i="35"/>
  <c r="I870" i="35"/>
  <c r="K870" i="35"/>
  <c r="M870" i="35" s="1"/>
  <c r="H871" i="35"/>
  <c r="I871" i="35"/>
  <c r="K871" i="35"/>
  <c r="M871" i="35" s="1"/>
  <c r="H872" i="35"/>
  <c r="I872" i="35"/>
  <c r="K872" i="35"/>
  <c r="M872" i="35" s="1"/>
  <c r="H873" i="35"/>
  <c r="I873" i="35"/>
  <c r="K873" i="35"/>
  <c r="M873" i="35" s="1"/>
  <c r="H874" i="35"/>
  <c r="I874" i="35"/>
  <c r="K874" i="35"/>
  <c r="M874" i="35" s="1"/>
  <c r="H875" i="35"/>
  <c r="I875" i="35"/>
  <c r="K875" i="35"/>
  <c r="M875" i="35" s="1"/>
  <c r="H876" i="35"/>
  <c r="I876" i="35"/>
  <c r="K876" i="35"/>
  <c r="M876" i="35" s="1"/>
  <c r="H877" i="35"/>
  <c r="I877" i="35"/>
  <c r="K877" i="35"/>
  <c r="M877" i="35" s="1"/>
  <c r="H878" i="35"/>
  <c r="I878" i="35"/>
  <c r="K878" i="35"/>
  <c r="M878" i="35" s="1"/>
  <c r="H879" i="35"/>
  <c r="I879" i="35"/>
  <c r="K879" i="35"/>
  <c r="M879" i="35" s="1"/>
  <c r="H880" i="35"/>
  <c r="I880" i="35"/>
  <c r="K880" i="35"/>
  <c r="M880" i="35" s="1"/>
  <c r="H881" i="35"/>
  <c r="I881" i="35"/>
  <c r="K881" i="35"/>
  <c r="M881" i="35" s="1"/>
  <c r="H882" i="35"/>
  <c r="I882" i="35"/>
  <c r="K882" i="35"/>
  <c r="M882" i="35" s="1"/>
  <c r="H883" i="35"/>
  <c r="I883" i="35"/>
  <c r="K883" i="35"/>
  <c r="M883" i="35" s="1"/>
  <c r="H884" i="35"/>
  <c r="I884" i="35"/>
  <c r="K884" i="35"/>
  <c r="M884" i="35" s="1"/>
  <c r="H885" i="35"/>
  <c r="I885" i="35"/>
  <c r="K885" i="35"/>
  <c r="M885" i="35" s="1"/>
  <c r="H886" i="35"/>
  <c r="I886" i="35"/>
  <c r="K886" i="35"/>
  <c r="M886" i="35" s="1"/>
  <c r="H887" i="35"/>
  <c r="I887" i="35"/>
  <c r="K887" i="35"/>
  <c r="M887" i="35" s="1"/>
  <c r="H888" i="35"/>
  <c r="I888" i="35"/>
  <c r="K888" i="35"/>
  <c r="M888" i="35" s="1"/>
  <c r="H889" i="35"/>
  <c r="I889" i="35"/>
  <c r="K889" i="35"/>
  <c r="M889" i="35" s="1"/>
  <c r="H890" i="35"/>
  <c r="I890" i="35"/>
  <c r="K890" i="35"/>
  <c r="M890" i="35" s="1"/>
  <c r="H891" i="35"/>
  <c r="I891" i="35"/>
  <c r="K891" i="35"/>
  <c r="M891" i="35" s="1"/>
  <c r="H892" i="35"/>
  <c r="I892" i="35"/>
  <c r="K892" i="35"/>
  <c r="M892" i="35" s="1"/>
  <c r="H893" i="35"/>
  <c r="I893" i="35"/>
  <c r="K893" i="35"/>
  <c r="M893" i="35" s="1"/>
  <c r="H894" i="35"/>
  <c r="I894" i="35"/>
  <c r="K894" i="35"/>
  <c r="M894" i="35" s="1"/>
  <c r="H895" i="35"/>
  <c r="I895" i="35"/>
  <c r="K895" i="35"/>
  <c r="M895" i="35" s="1"/>
  <c r="H896" i="35"/>
  <c r="I896" i="35"/>
  <c r="K896" i="35"/>
  <c r="M896" i="35" s="1"/>
  <c r="H897" i="35"/>
  <c r="I897" i="35"/>
  <c r="K897" i="35"/>
  <c r="M897" i="35" s="1"/>
  <c r="H898" i="35"/>
  <c r="I898" i="35"/>
  <c r="K898" i="35"/>
  <c r="M898" i="35" s="1"/>
  <c r="H899" i="35"/>
  <c r="I899" i="35"/>
  <c r="K899" i="35"/>
  <c r="M899" i="35" s="1"/>
  <c r="H900" i="35"/>
  <c r="I900" i="35"/>
  <c r="K900" i="35"/>
  <c r="M900" i="35" s="1"/>
  <c r="H901" i="35"/>
  <c r="I901" i="35"/>
  <c r="K901" i="35"/>
  <c r="M901" i="35" s="1"/>
  <c r="H902" i="35"/>
  <c r="I902" i="35"/>
  <c r="K902" i="35"/>
  <c r="M902" i="35" s="1"/>
  <c r="H903" i="35"/>
  <c r="I903" i="35"/>
  <c r="K903" i="35"/>
  <c r="M903" i="35" s="1"/>
  <c r="H904" i="35"/>
  <c r="I904" i="35"/>
  <c r="K904" i="35"/>
  <c r="M904" i="35" s="1"/>
  <c r="H905" i="35"/>
  <c r="I905" i="35"/>
  <c r="K905" i="35"/>
  <c r="M905" i="35" s="1"/>
  <c r="H906" i="35"/>
  <c r="I906" i="35"/>
  <c r="K906" i="35"/>
  <c r="M906" i="35" s="1"/>
  <c r="H907" i="35"/>
  <c r="I907" i="35"/>
  <c r="K907" i="35"/>
  <c r="M907" i="35" s="1"/>
  <c r="H908" i="35"/>
  <c r="I908" i="35"/>
  <c r="K908" i="35"/>
  <c r="M908" i="35" s="1"/>
  <c r="H909" i="35"/>
  <c r="I909" i="35"/>
  <c r="K909" i="35"/>
  <c r="M909" i="35" s="1"/>
  <c r="H910" i="35"/>
  <c r="I910" i="35"/>
  <c r="K910" i="35"/>
  <c r="M910" i="35" s="1"/>
  <c r="H911" i="35"/>
  <c r="I911" i="35"/>
  <c r="K911" i="35"/>
  <c r="M911" i="35" s="1"/>
  <c r="H912" i="35"/>
  <c r="I912" i="35"/>
  <c r="K912" i="35"/>
  <c r="M912" i="35" s="1"/>
  <c r="H913" i="35"/>
  <c r="I913" i="35"/>
  <c r="K913" i="35"/>
  <c r="M913" i="35" s="1"/>
  <c r="H914" i="35"/>
  <c r="I914" i="35"/>
  <c r="K914" i="35"/>
  <c r="M914" i="35" s="1"/>
  <c r="H915" i="35"/>
  <c r="I915" i="35"/>
  <c r="K915" i="35"/>
  <c r="M915" i="35" s="1"/>
  <c r="H916" i="35"/>
  <c r="I916" i="35"/>
  <c r="K916" i="35"/>
  <c r="M916" i="35" s="1"/>
  <c r="H917" i="35"/>
  <c r="I917" i="35"/>
  <c r="K917" i="35"/>
  <c r="M917" i="35" s="1"/>
  <c r="H918" i="35"/>
  <c r="I918" i="35"/>
  <c r="K918" i="35"/>
  <c r="M918" i="35" s="1"/>
  <c r="H919" i="35"/>
  <c r="I919" i="35"/>
  <c r="K919" i="35"/>
  <c r="M919" i="35" s="1"/>
  <c r="H920" i="35"/>
  <c r="I920" i="35"/>
  <c r="K920" i="35"/>
  <c r="M920" i="35" s="1"/>
  <c r="H921" i="35"/>
  <c r="I921" i="35"/>
  <c r="K921" i="35"/>
  <c r="M921" i="35" s="1"/>
  <c r="H922" i="35"/>
  <c r="I922" i="35"/>
  <c r="K922" i="35"/>
  <c r="M922" i="35" s="1"/>
  <c r="H923" i="35"/>
  <c r="I923" i="35"/>
  <c r="K923" i="35"/>
  <c r="M923" i="35" s="1"/>
  <c r="H924" i="35"/>
  <c r="I924" i="35"/>
  <c r="K924" i="35"/>
  <c r="M924" i="35" s="1"/>
  <c r="H925" i="35"/>
  <c r="I925" i="35"/>
  <c r="K925" i="35"/>
  <c r="M925" i="35" s="1"/>
  <c r="H926" i="35"/>
  <c r="I926" i="35"/>
  <c r="K926" i="35"/>
  <c r="M926" i="35" s="1"/>
  <c r="H927" i="35"/>
  <c r="I927" i="35"/>
  <c r="K927" i="35"/>
  <c r="M927" i="35" s="1"/>
  <c r="H928" i="35"/>
  <c r="I928" i="35"/>
  <c r="K928" i="35"/>
  <c r="M928" i="35" s="1"/>
  <c r="H929" i="35"/>
  <c r="I929" i="35"/>
  <c r="K929" i="35"/>
  <c r="M929" i="35" s="1"/>
  <c r="H930" i="35"/>
  <c r="I930" i="35"/>
  <c r="K930" i="35"/>
  <c r="M930" i="35" s="1"/>
  <c r="H931" i="35"/>
  <c r="I931" i="35"/>
  <c r="K931" i="35"/>
  <c r="M931" i="35" s="1"/>
  <c r="H932" i="35"/>
  <c r="I932" i="35"/>
  <c r="K932" i="35"/>
  <c r="M932" i="35" s="1"/>
  <c r="H933" i="35"/>
  <c r="I933" i="35"/>
  <c r="K933" i="35"/>
  <c r="M933" i="35" s="1"/>
  <c r="H934" i="35"/>
  <c r="I934" i="35"/>
  <c r="K934" i="35"/>
  <c r="M934" i="35" s="1"/>
  <c r="H935" i="35"/>
  <c r="I935" i="35"/>
  <c r="K935" i="35"/>
  <c r="M935" i="35" s="1"/>
  <c r="H936" i="35"/>
  <c r="I936" i="35"/>
  <c r="K936" i="35"/>
  <c r="M936" i="35" s="1"/>
  <c r="H937" i="35"/>
  <c r="I937" i="35"/>
  <c r="K937" i="35"/>
  <c r="M937" i="35" s="1"/>
  <c r="H938" i="35"/>
  <c r="I938" i="35"/>
  <c r="K938" i="35"/>
  <c r="M938" i="35" s="1"/>
  <c r="H939" i="35"/>
  <c r="I939" i="35"/>
  <c r="K939" i="35"/>
  <c r="M939" i="35" s="1"/>
  <c r="H940" i="35"/>
  <c r="I940" i="35"/>
  <c r="K940" i="35"/>
  <c r="M940" i="35" s="1"/>
  <c r="H941" i="35"/>
  <c r="I941" i="35"/>
  <c r="K941" i="35"/>
  <c r="M941" i="35" s="1"/>
  <c r="H942" i="35"/>
  <c r="I942" i="35"/>
  <c r="K942" i="35"/>
  <c r="M942" i="35" s="1"/>
  <c r="H943" i="35"/>
  <c r="I943" i="35"/>
  <c r="K943" i="35"/>
  <c r="M943" i="35" s="1"/>
  <c r="H944" i="35"/>
  <c r="I944" i="35"/>
  <c r="K944" i="35"/>
  <c r="M944" i="35" s="1"/>
  <c r="H945" i="35"/>
  <c r="I945" i="35"/>
  <c r="K945" i="35"/>
  <c r="M945" i="35" s="1"/>
  <c r="H946" i="35"/>
  <c r="I946" i="35"/>
  <c r="K946" i="35"/>
  <c r="M946" i="35" s="1"/>
  <c r="H947" i="35"/>
  <c r="I947" i="35"/>
  <c r="K947" i="35"/>
  <c r="M947" i="35" s="1"/>
  <c r="H948" i="35"/>
  <c r="I948" i="35"/>
  <c r="K948" i="35"/>
  <c r="M948" i="35" s="1"/>
  <c r="H949" i="35"/>
  <c r="I949" i="35"/>
  <c r="K949" i="35"/>
  <c r="M949" i="35" s="1"/>
  <c r="H950" i="35"/>
  <c r="I950" i="35"/>
  <c r="K950" i="35"/>
  <c r="M950" i="35" s="1"/>
  <c r="H951" i="35"/>
  <c r="I951" i="35"/>
  <c r="K951" i="35"/>
  <c r="M951" i="35" s="1"/>
  <c r="H952" i="35"/>
  <c r="I952" i="35"/>
  <c r="K952" i="35"/>
  <c r="M952" i="35" s="1"/>
  <c r="H953" i="35"/>
  <c r="I953" i="35"/>
  <c r="K953" i="35"/>
  <c r="M953" i="35" s="1"/>
  <c r="H954" i="35"/>
  <c r="I954" i="35"/>
  <c r="K954" i="35"/>
  <c r="M954" i="35" s="1"/>
  <c r="H955" i="35"/>
  <c r="I955" i="35"/>
  <c r="K955" i="35"/>
  <c r="M955" i="35" s="1"/>
  <c r="H956" i="35"/>
  <c r="I956" i="35"/>
  <c r="K956" i="35"/>
  <c r="M956" i="35" s="1"/>
  <c r="H957" i="35"/>
  <c r="I957" i="35"/>
  <c r="K957" i="35"/>
  <c r="M957" i="35" s="1"/>
  <c r="H958" i="35"/>
  <c r="I958" i="35"/>
  <c r="K958" i="35"/>
  <c r="M958" i="35" s="1"/>
  <c r="H959" i="35"/>
  <c r="I959" i="35"/>
  <c r="K959" i="35"/>
  <c r="M959" i="35" s="1"/>
  <c r="H960" i="35"/>
  <c r="I960" i="35"/>
  <c r="K960" i="35"/>
  <c r="M960" i="35" s="1"/>
  <c r="H961" i="35"/>
  <c r="I961" i="35"/>
  <c r="K961" i="35"/>
  <c r="M961" i="35" s="1"/>
  <c r="H962" i="35"/>
  <c r="I962" i="35"/>
  <c r="K962" i="35"/>
  <c r="M962" i="35" s="1"/>
  <c r="H963" i="35"/>
  <c r="I963" i="35"/>
  <c r="K963" i="35"/>
  <c r="M963" i="35" s="1"/>
  <c r="H964" i="35"/>
  <c r="I964" i="35"/>
  <c r="K964" i="35"/>
  <c r="M964" i="35" s="1"/>
  <c r="H965" i="35"/>
  <c r="I965" i="35"/>
  <c r="K965" i="35"/>
  <c r="M965" i="35" s="1"/>
  <c r="H966" i="35"/>
  <c r="I966" i="35"/>
  <c r="K966" i="35"/>
  <c r="M966" i="35" s="1"/>
  <c r="H967" i="35"/>
  <c r="I967" i="35"/>
  <c r="K967" i="35"/>
  <c r="M967" i="35" s="1"/>
  <c r="H968" i="35"/>
  <c r="I968" i="35"/>
  <c r="K968" i="35"/>
  <c r="M968" i="35" s="1"/>
  <c r="H969" i="35"/>
  <c r="I969" i="35"/>
  <c r="K969" i="35"/>
  <c r="M969" i="35" s="1"/>
  <c r="H970" i="35"/>
  <c r="I970" i="35"/>
  <c r="K970" i="35"/>
  <c r="M970" i="35" s="1"/>
  <c r="H971" i="35"/>
  <c r="I971" i="35"/>
  <c r="K971" i="35"/>
  <c r="M971" i="35" s="1"/>
  <c r="H972" i="35"/>
  <c r="I972" i="35"/>
  <c r="K972" i="35"/>
  <c r="M972" i="35" s="1"/>
  <c r="H973" i="35"/>
  <c r="I973" i="35"/>
  <c r="K973" i="35"/>
  <c r="M973" i="35" s="1"/>
  <c r="H974" i="35"/>
  <c r="I974" i="35"/>
  <c r="K974" i="35"/>
  <c r="M974" i="35" s="1"/>
  <c r="H975" i="35"/>
  <c r="I975" i="35"/>
  <c r="K975" i="35"/>
  <c r="M975" i="35" s="1"/>
  <c r="H976" i="35"/>
  <c r="I976" i="35"/>
  <c r="K976" i="35"/>
  <c r="M976" i="35" s="1"/>
  <c r="H977" i="35"/>
  <c r="I977" i="35"/>
  <c r="K977" i="35"/>
  <c r="M977" i="35" s="1"/>
  <c r="H978" i="35"/>
  <c r="I978" i="35"/>
  <c r="K978" i="35"/>
  <c r="M978" i="35" s="1"/>
  <c r="H979" i="35"/>
  <c r="I979" i="35"/>
  <c r="K979" i="35"/>
  <c r="M979" i="35" s="1"/>
  <c r="H980" i="35"/>
  <c r="I980" i="35"/>
  <c r="K980" i="35"/>
  <c r="M980" i="35" s="1"/>
  <c r="H981" i="35"/>
  <c r="I981" i="35"/>
  <c r="K981" i="35"/>
  <c r="M981" i="35" s="1"/>
  <c r="H982" i="35"/>
  <c r="I982" i="35"/>
  <c r="K982" i="35"/>
  <c r="M982" i="35" s="1"/>
  <c r="H983" i="35"/>
  <c r="I983" i="35"/>
  <c r="K983" i="35"/>
  <c r="M983" i="35" s="1"/>
  <c r="H984" i="35"/>
  <c r="I984" i="35"/>
  <c r="K984" i="35"/>
  <c r="M984" i="35" s="1"/>
  <c r="H985" i="35"/>
  <c r="I985" i="35"/>
  <c r="K985" i="35"/>
  <c r="M985" i="35" s="1"/>
  <c r="H986" i="35"/>
  <c r="I986" i="35"/>
  <c r="K986" i="35"/>
  <c r="M986" i="35" s="1"/>
  <c r="H987" i="35"/>
  <c r="I987" i="35"/>
  <c r="K987" i="35"/>
  <c r="M987" i="35" s="1"/>
  <c r="H988" i="35"/>
  <c r="I988" i="35"/>
  <c r="K988" i="35"/>
  <c r="M988" i="35" s="1"/>
  <c r="H989" i="35"/>
  <c r="I989" i="35"/>
  <c r="K989" i="35"/>
  <c r="M989" i="35" s="1"/>
  <c r="H990" i="35"/>
  <c r="I990" i="35"/>
  <c r="K990" i="35"/>
  <c r="M990" i="35" s="1"/>
  <c r="H991" i="35"/>
  <c r="I991" i="35"/>
  <c r="K991" i="35"/>
  <c r="M991" i="35" s="1"/>
  <c r="H992" i="35"/>
  <c r="I992" i="35"/>
  <c r="K992" i="35"/>
  <c r="M992" i="35" s="1"/>
  <c r="H993" i="35"/>
  <c r="I993" i="35"/>
  <c r="K993" i="35"/>
  <c r="M993" i="35" s="1"/>
  <c r="H994" i="35"/>
  <c r="I994" i="35"/>
  <c r="K994" i="35"/>
  <c r="M994" i="35" s="1"/>
  <c r="H995" i="35"/>
  <c r="I995" i="35"/>
  <c r="K995" i="35"/>
  <c r="M995" i="35" s="1"/>
  <c r="H996" i="35"/>
  <c r="I996" i="35"/>
  <c r="K996" i="35"/>
  <c r="M996" i="35" s="1"/>
  <c r="H997" i="35"/>
  <c r="I997" i="35"/>
  <c r="K997" i="35"/>
  <c r="M997" i="35" s="1"/>
  <c r="H998" i="35"/>
  <c r="I998" i="35"/>
  <c r="K998" i="35"/>
  <c r="M998" i="35" s="1"/>
  <c r="H999" i="35"/>
  <c r="I999" i="35"/>
  <c r="K999" i="35"/>
  <c r="M999" i="35" s="1"/>
  <c r="H1000" i="35"/>
  <c r="I1000" i="35"/>
  <c r="K1000" i="35"/>
  <c r="M1000" i="35" s="1"/>
  <c r="H1001" i="35"/>
  <c r="I1001" i="35"/>
  <c r="K1001" i="35"/>
  <c r="M1001" i="35" s="1"/>
  <c r="H1002" i="35"/>
  <c r="I1002" i="35"/>
  <c r="K1002" i="35"/>
  <c r="M1002" i="35" s="1"/>
  <c r="H1003" i="35"/>
  <c r="I1003" i="35"/>
  <c r="K1003" i="35"/>
  <c r="M1003" i="35" s="1"/>
  <c r="H1004" i="35"/>
  <c r="I1004" i="35"/>
  <c r="K1004" i="35"/>
  <c r="M1004" i="35" s="1"/>
  <c r="H1005" i="35"/>
  <c r="I1005" i="35"/>
  <c r="K1005" i="35"/>
  <c r="M1005" i="35" s="1"/>
  <c r="H1006" i="35"/>
  <c r="I1006" i="35"/>
  <c r="K1006" i="35"/>
  <c r="M1006" i="35" s="1"/>
  <c r="H1007" i="35"/>
  <c r="I1007" i="35"/>
  <c r="K1007" i="35"/>
  <c r="M1007" i="35" s="1"/>
  <c r="H1008" i="35"/>
  <c r="I1008" i="35"/>
  <c r="K1008" i="35"/>
  <c r="M1008" i="35" s="1"/>
  <c r="H1009" i="35"/>
  <c r="I1009" i="35"/>
  <c r="K1009" i="35"/>
  <c r="M1009" i="35" s="1"/>
  <c r="H1010" i="35"/>
  <c r="I1010" i="35"/>
  <c r="K1010" i="35"/>
  <c r="M1010" i="35" s="1"/>
  <c r="H1011" i="35"/>
  <c r="I1011" i="35"/>
  <c r="K1011" i="35"/>
  <c r="M1011" i="35" s="1"/>
  <c r="H1012" i="35"/>
  <c r="I1012" i="35"/>
  <c r="K1012" i="35"/>
  <c r="M1012" i="35" s="1"/>
  <c r="H1013" i="35"/>
  <c r="I1013" i="35"/>
  <c r="K1013" i="35"/>
  <c r="M1013" i="35" s="1"/>
  <c r="H1014" i="35"/>
  <c r="I1014" i="35"/>
  <c r="K1014" i="35"/>
  <c r="M1014" i="35" s="1"/>
  <c r="H1015" i="35"/>
  <c r="I1015" i="35"/>
  <c r="K1015" i="35"/>
  <c r="M1015" i="35" s="1"/>
  <c r="H1016" i="35"/>
  <c r="I1016" i="35"/>
  <c r="K1016" i="35"/>
  <c r="M1016" i="35" s="1"/>
  <c r="H1017" i="35"/>
  <c r="I1017" i="35"/>
  <c r="K1017" i="35"/>
  <c r="M1017" i="35" s="1"/>
  <c r="H1018" i="35"/>
  <c r="I1018" i="35"/>
  <c r="K1018" i="35"/>
  <c r="M1018" i="35" s="1"/>
  <c r="H1019" i="35"/>
  <c r="I1019" i="35"/>
  <c r="K1019" i="35"/>
  <c r="M1019" i="35" s="1"/>
  <c r="H1020" i="35"/>
  <c r="I1020" i="35"/>
  <c r="K1020" i="35"/>
  <c r="M1020" i="35" s="1"/>
  <c r="H1021" i="35"/>
  <c r="I1021" i="35"/>
  <c r="K1021" i="35"/>
  <c r="M1021" i="35" s="1"/>
  <c r="H1022" i="35"/>
  <c r="I1022" i="35"/>
  <c r="K1022" i="35"/>
  <c r="M1022" i="35" s="1"/>
  <c r="H1023" i="35"/>
  <c r="I1023" i="35"/>
  <c r="K1023" i="35"/>
  <c r="M1023" i="35" s="1"/>
  <c r="H1024" i="35"/>
  <c r="I1024" i="35"/>
  <c r="K1024" i="35"/>
  <c r="M1024" i="35" s="1"/>
  <c r="H1025" i="35"/>
  <c r="I1025" i="35"/>
  <c r="K1025" i="35"/>
  <c r="M1025" i="35" s="1"/>
  <c r="H1026" i="35"/>
  <c r="I1026" i="35"/>
  <c r="K1026" i="35"/>
  <c r="M1026" i="35" s="1"/>
  <c r="H1027" i="35"/>
  <c r="I1027" i="35"/>
  <c r="K1027" i="35"/>
  <c r="M1027" i="35" s="1"/>
  <c r="H1028" i="35"/>
  <c r="I1028" i="35"/>
  <c r="K1028" i="35"/>
  <c r="M1028" i="35" s="1"/>
  <c r="H1029" i="35"/>
  <c r="I1029" i="35"/>
  <c r="K1029" i="35"/>
  <c r="M1029" i="35" s="1"/>
  <c r="H1030" i="35"/>
  <c r="I1030" i="35"/>
  <c r="K1030" i="35"/>
  <c r="M1030" i="35" s="1"/>
  <c r="H1031" i="35"/>
  <c r="I1031" i="35"/>
  <c r="K1031" i="35"/>
  <c r="M1031" i="35" s="1"/>
  <c r="H1032" i="35"/>
  <c r="I1032" i="35"/>
  <c r="K1032" i="35"/>
  <c r="M1032" i="35" s="1"/>
  <c r="H1033" i="35"/>
  <c r="I1033" i="35"/>
  <c r="K1033" i="35"/>
  <c r="M1033" i="35" s="1"/>
  <c r="H1034" i="35"/>
  <c r="I1034" i="35"/>
  <c r="K1034" i="35"/>
  <c r="M1034" i="35" s="1"/>
  <c r="H1035" i="35"/>
  <c r="I1035" i="35"/>
  <c r="K1035" i="35"/>
  <c r="M1035" i="35" s="1"/>
  <c r="H1036" i="35"/>
  <c r="I1036" i="35"/>
  <c r="K1036" i="35"/>
  <c r="M1036" i="35" s="1"/>
  <c r="H1037" i="35"/>
  <c r="I1037" i="35"/>
  <c r="K1037" i="35"/>
  <c r="M1037" i="35" s="1"/>
  <c r="H1038" i="35"/>
  <c r="I1038" i="35"/>
  <c r="K1038" i="35"/>
  <c r="M1038" i="35" s="1"/>
  <c r="H1039" i="35"/>
  <c r="I1039" i="35"/>
  <c r="K1039" i="35"/>
  <c r="M1039" i="35" s="1"/>
  <c r="H1040" i="35"/>
  <c r="I1040" i="35"/>
  <c r="K1040" i="35"/>
  <c r="M1040" i="35" s="1"/>
  <c r="H1041" i="35"/>
  <c r="I1041" i="35"/>
  <c r="K1041" i="35"/>
  <c r="M1041" i="35" s="1"/>
  <c r="H1042" i="35"/>
  <c r="I1042" i="35"/>
  <c r="K1042" i="35"/>
  <c r="M1042" i="35" s="1"/>
  <c r="H1043" i="35"/>
  <c r="I1043" i="35"/>
  <c r="K1043" i="35"/>
  <c r="M1043" i="35" s="1"/>
  <c r="H1044" i="35"/>
  <c r="I1044" i="35"/>
  <c r="K1044" i="35"/>
  <c r="M1044" i="35" s="1"/>
  <c r="H1045" i="35"/>
  <c r="I1045" i="35"/>
  <c r="K1045" i="35"/>
  <c r="M1045" i="35" s="1"/>
  <c r="H1046" i="35"/>
  <c r="I1046" i="35"/>
  <c r="K1046" i="35"/>
  <c r="M1046" i="35" s="1"/>
  <c r="H1047" i="35"/>
  <c r="I1047" i="35"/>
  <c r="K1047" i="35"/>
  <c r="M1047" i="35" s="1"/>
  <c r="H1048" i="35"/>
  <c r="I1048" i="35"/>
  <c r="K1048" i="35"/>
  <c r="M1048" i="35" s="1"/>
  <c r="H1049" i="35"/>
  <c r="I1049" i="35"/>
  <c r="K1049" i="35"/>
  <c r="M1049" i="35" s="1"/>
  <c r="H1050" i="35"/>
  <c r="I1050" i="35"/>
  <c r="K1050" i="35"/>
  <c r="M1050" i="35" s="1"/>
  <c r="H1051" i="35"/>
  <c r="I1051" i="35"/>
  <c r="K1051" i="35"/>
  <c r="M1051" i="35" s="1"/>
  <c r="H1052" i="35"/>
  <c r="I1052" i="35"/>
  <c r="K1052" i="35"/>
  <c r="M1052" i="35" s="1"/>
  <c r="H1053" i="35"/>
  <c r="I1053" i="35"/>
  <c r="K1053" i="35"/>
  <c r="M1053" i="35" s="1"/>
  <c r="H1054" i="35"/>
  <c r="I1054" i="35"/>
  <c r="K1054" i="35"/>
  <c r="M1054" i="35" s="1"/>
  <c r="H1055" i="35"/>
  <c r="I1055" i="35"/>
  <c r="K1055" i="35"/>
  <c r="M1055" i="35" s="1"/>
  <c r="H1056" i="35"/>
  <c r="I1056" i="35"/>
  <c r="K1056" i="35"/>
  <c r="M1056" i="35" s="1"/>
  <c r="H1057" i="35"/>
  <c r="I1057" i="35"/>
  <c r="K1057" i="35"/>
  <c r="M1057" i="35" s="1"/>
  <c r="H1058" i="35"/>
  <c r="I1058" i="35"/>
  <c r="K1058" i="35"/>
  <c r="M1058" i="35" s="1"/>
  <c r="H1059" i="35"/>
  <c r="I1059" i="35"/>
  <c r="K1059" i="35"/>
  <c r="M1059" i="35" s="1"/>
  <c r="H1060" i="35"/>
  <c r="I1060" i="35"/>
  <c r="K1060" i="35"/>
  <c r="M1060" i="35" s="1"/>
  <c r="H1061" i="35"/>
  <c r="I1061" i="35"/>
  <c r="K1061" i="35"/>
  <c r="M1061" i="35" s="1"/>
  <c r="H1062" i="35"/>
  <c r="I1062" i="35"/>
  <c r="K1062" i="35"/>
  <c r="M1062" i="35" s="1"/>
  <c r="H1063" i="35"/>
  <c r="I1063" i="35"/>
  <c r="K1063" i="35"/>
  <c r="M1063" i="35" s="1"/>
  <c r="H1064" i="35"/>
  <c r="I1064" i="35"/>
  <c r="K1064" i="35"/>
  <c r="M1064" i="35" s="1"/>
  <c r="H1065" i="35"/>
  <c r="I1065" i="35"/>
  <c r="K1065" i="35"/>
  <c r="M1065" i="35" s="1"/>
  <c r="H1066" i="35"/>
  <c r="I1066" i="35"/>
  <c r="K1066" i="35"/>
  <c r="M1066" i="35" s="1"/>
  <c r="H1067" i="35"/>
  <c r="I1067" i="35"/>
  <c r="K1067" i="35"/>
  <c r="M1067" i="35" s="1"/>
  <c r="H1068" i="35"/>
  <c r="I1068" i="35"/>
  <c r="K1068" i="35"/>
  <c r="M1068" i="35" s="1"/>
  <c r="H1069" i="35"/>
  <c r="I1069" i="35"/>
  <c r="K1069" i="35"/>
  <c r="M1069" i="35" s="1"/>
  <c r="H1070" i="35"/>
  <c r="I1070" i="35"/>
  <c r="K1070" i="35"/>
  <c r="M1070" i="35" s="1"/>
  <c r="H1071" i="35"/>
  <c r="I1071" i="35"/>
  <c r="K1071" i="35"/>
  <c r="M1071" i="35" s="1"/>
  <c r="H1072" i="35"/>
  <c r="I1072" i="35"/>
  <c r="K1072" i="35"/>
  <c r="M1072" i="35" s="1"/>
  <c r="H1073" i="35"/>
  <c r="I1073" i="35"/>
  <c r="K1073" i="35"/>
  <c r="M1073" i="35" s="1"/>
  <c r="H1074" i="35"/>
  <c r="I1074" i="35"/>
  <c r="K1074" i="35"/>
  <c r="M1074" i="35" s="1"/>
  <c r="H1075" i="35"/>
  <c r="I1075" i="35"/>
  <c r="K1075" i="35"/>
  <c r="M1075" i="35" s="1"/>
  <c r="H1076" i="35"/>
  <c r="I1076" i="35"/>
  <c r="K1076" i="35"/>
  <c r="M1076" i="35" s="1"/>
  <c r="H1077" i="35"/>
  <c r="I1077" i="35"/>
  <c r="K1077" i="35"/>
  <c r="M1077" i="35" s="1"/>
  <c r="H1078" i="35"/>
  <c r="I1078" i="35"/>
  <c r="K1078" i="35"/>
  <c r="M1078" i="35" s="1"/>
  <c r="H1079" i="35"/>
  <c r="I1079" i="35"/>
  <c r="K1079" i="35"/>
  <c r="M1079" i="35" s="1"/>
  <c r="H1080" i="35"/>
  <c r="I1080" i="35"/>
  <c r="K1080" i="35"/>
  <c r="M1080" i="35" s="1"/>
  <c r="H1081" i="35"/>
  <c r="I1081" i="35"/>
  <c r="K1081" i="35"/>
  <c r="M1081" i="35" s="1"/>
  <c r="H1082" i="35"/>
  <c r="I1082" i="35"/>
  <c r="K1082" i="35"/>
  <c r="M1082" i="35" s="1"/>
  <c r="H1083" i="35"/>
  <c r="I1083" i="35"/>
  <c r="K1083" i="35"/>
  <c r="M1083" i="35" s="1"/>
  <c r="H1084" i="35"/>
  <c r="I1084" i="35"/>
  <c r="K1084" i="35"/>
  <c r="M1084" i="35" s="1"/>
  <c r="H1085" i="35"/>
  <c r="I1085" i="35"/>
  <c r="K1085" i="35"/>
  <c r="M1085" i="35" s="1"/>
  <c r="H1086" i="35"/>
  <c r="I1086" i="35"/>
  <c r="K1086" i="35"/>
  <c r="M1086" i="35" s="1"/>
  <c r="H1087" i="35"/>
  <c r="I1087" i="35"/>
  <c r="K1087" i="35"/>
  <c r="M1087" i="35" s="1"/>
  <c r="H1088" i="35"/>
  <c r="I1088" i="35"/>
  <c r="K1088" i="35"/>
  <c r="M1088" i="35" s="1"/>
  <c r="H1089" i="35"/>
  <c r="I1089" i="35"/>
  <c r="K1089" i="35"/>
  <c r="M1089" i="35" s="1"/>
  <c r="H1090" i="35"/>
  <c r="I1090" i="35"/>
  <c r="K1090" i="35"/>
  <c r="M1090" i="35" s="1"/>
  <c r="H1091" i="35"/>
  <c r="I1091" i="35"/>
  <c r="K1091" i="35"/>
  <c r="M1091" i="35" s="1"/>
  <c r="H1092" i="35"/>
  <c r="I1092" i="35"/>
  <c r="K1092" i="35"/>
  <c r="M1092" i="35" s="1"/>
  <c r="H1093" i="35"/>
  <c r="I1093" i="35"/>
  <c r="K1093" i="35"/>
  <c r="M1093" i="35" s="1"/>
  <c r="H1094" i="35"/>
  <c r="I1094" i="35"/>
  <c r="K1094" i="35"/>
  <c r="M1094" i="35" s="1"/>
  <c r="H1095" i="35"/>
  <c r="I1095" i="35"/>
  <c r="K1095" i="35"/>
  <c r="M1095" i="35" s="1"/>
  <c r="H1096" i="35"/>
  <c r="I1096" i="35"/>
  <c r="K1096" i="35"/>
  <c r="M1096" i="35" s="1"/>
  <c r="H1097" i="35"/>
  <c r="I1097" i="35"/>
  <c r="K1097" i="35"/>
  <c r="M1097" i="35" s="1"/>
  <c r="H1098" i="35"/>
  <c r="I1098" i="35"/>
  <c r="K1098" i="35"/>
  <c r="M1098" i="35" s="1"/>
  <c r="H1099" i="35"/>
  <c r="I1099" i="35"/>
  <c r="K1099" i="35"/>
  <c r="M1099" i="35" s="1"/>
  <c r="H1100" i="35"/>
  <c r="I1100" i="35"/>
  <c r="K1100" i="35"/>
  <c r="M1100" i="35" s="1"/>
  <c r="H1101" i="35"/>
  <c r="I1101" i="35"/>
  <c r="K1101" i="35"/>
  <c r="M1101" i="35" s="1"/>
  <c r="H1102" i="35"/>
  <c r="I1102" i="35"/>
  <c r="K1102" i="35"/>
  <c r="M1102" i="35" s="1"/>
  <c r="H1103" i="35"/>
  <c r="I1103" i="35"/>
  <c r="K1103" i="35"/>
  <c r="M1103" i="35" s="1"/>
  <c r="H1104" i="35"/>
  <c r="I1104" i="35"/>
  <c r="K1104" i="35"/>
  <c r="M1104" i="35" s="1"/>
  <c r="H1105" i="35"/>
  <c r="I1105" i="35"/>
  <c r="K1105" i="35"/>
  <c r="M1105" i="35" s="1"/>
  <c r="H1106" i="35"/>
  <c r="I1106" i="35"/>
  <c r="K1106" i="35"/>
  <c r="M1106" i="35" s="1"/>
  <c r="H1107" i="35"/>
  <c r="I1107" i="35"/>
  <c r="K1107" i="35"/>
  <c r="M1107" i="35" s="1"/>
  <c r="H1108" i="35"/>
  <c r="I1108" i="35"/>
  <c r="K1108" i="35"/>
  <c r="M1108" i="35" s="1"/>
  <c r="H1109" i="35"/>
  <c r="I1109" i="35"/>
  <c r="K1109" i="35"/>
  <c r="M1109" i="35" s="1"/>
  <c r="H1110" i="35"/>
  <c r="I1110" i="35"/>
  <c r="K1110" i="35"/>
  <c r="M1110" i="35" s="1"/>
  <c r="H1111" i="35"/>
  <c r="I1111" i="35"/>
  <c r="K1111" i="35"/>
  <c r="M1111" i="35" s="1"/>
  <c r="H1112" i="35"/>
  <c r="I1112" i="35"/>
  <c r="K1112" i="35"/>
  <c r="M1112" i="35" s="1"/>
  <c r="H1113" i="35"/>
  <c r="I1113" i="35"/>
  <c r="K1113" i="35"/>
  <c r="M1113" i="35" s="1"/>
  <c r="H1114" i="35"/>
  <c r="I1114" i="35"/>
  <c r="K1114" i="35"/>
  <c r="M1114" i="35" s="1"/>
  <c r="H1115" i="35"/>
  <c r="I1115" i="35"/>
  <c r="K1115" i="35"/>
  <c r="M1115" i="35" s="1"/>
  <c r="H1116" i="35"/>
  <c r="I1116" i="35"/>
  <c r="K1116" i="35"/>
  <c r="M1116" i="35" s="1"/>
  <c r="H1117" i="35"/>
  <c r="I1117" i="35"/>
  <c r="K1117" i="35"/>
  <c r="M1117" i="35" s="1"/>
  <c r="H1118" i="35"/>
  <c r="I1118" i="35"/>
  <c r="K1118" i="35"/>
  <c r="M1118" i="35" s="1"/>
  <c r="H1119" i="35"/>
  <c r="I1119" i="35"/>
  <c r="K1119" i="35"/>
  <c r="M1119" i="35" s="1"/>
  <c r="H1120" i="35"/>
  <c r="I1120" i="35"/>
  <c r="K1120" i="35"/>
  <c r="M1120" i="35" s="1"/>
  <c r="H1121" i="35"/>
  <c r="I1121" i="35"/>
  <c r="K1121" i="35"/>
  <c r="M1121" i="35" s="1"/>
  <c r="H1122" i="35"/>
  <c r="I1122" i="35"/>
  <c r="K1122" i="35"/>
  <c r="M1122" i="35" s="1"/>
  <c r="H1123" i="35"/>
  <c r="I1123" i="35"/>
  <c r="K1123" i="35"/>
  <c r="M1123" i="35" s="1"/>
  <c r="H1124" i="35"/>
  <c r="I1124" i="35"/>
  <c r="K1124" i="35"/>
  <c r="M1124" i="35" s="1"/>
  <c r="H1125" i="35"/>
  <c r="I1125" i="35"/>
  <c r="K1125" i="35"/>
  <c r="M1125" i="35" s="1"/>
  <c r="H1126" i="35"/>
  <c r="I1126" i="35"/>
  <c r="K1126" i="35"/>
  <c r="M1126" i="35" s="1"/>
  <c r="H1127" i="35"/>
  <c r="I1127" i="35"/>
  <c r="K1127" i="35"/>
  <c r="M1127" i="35" s="1"/>
  <c r="H1128" i="35"/>
  <c r="I1128" i="35"/>
  <c r="K1128" i="35"/>
  <c r="M1128" i="35" s="1"/>
  <c r="H1129" i="35"/>
  <c r="I1129" i="35"/>
  <c r="K1129" i="35"/>
  <c r="M1129" i="35" s="1"/>
  <c r="H1130" i="35"/>
  <c r="I1130" i="35"/>
  <c r="K1130" i="35"/>
  <c r="M1130" i="35" s="1"/>
  <c r="H1131" i="35"/>
  <c r="I1131" i="35"/>
  <c r="K1131" i="35"/>
  <c r="M1131" i="35" s="1"/>
  <c r="H1132" i="35"/>
  <c r="I1132" i="35"/>
  <c r="K1132" i="35"/>
  <c r="M1132" i="35" s="1"/>
  <c r="H1133" i="35"/>
  <c r="I1133" i="35"/>
  <c r="K1133" i="35"/>
  <c r="M1133" i="35" s="1"/>
  <c r="H1134" i="35"/>
  <c r="I1134" i="35"/>
  <c r="K1134" i="35"/>
  <c r="M1134" i="35" s="1"/>
  <c r="H1135" i="35"/>
  <c r="I1135" i="35"/>
  <c r="K1135" i="35"/>
  <c r="M1135" i="35" s="1"/>
  <c r="H1136" i="35"/>
  <c r="I1136" i="35"/>
  <c r="K1136" i="35"/>
  <c r="M1136" i="35" s="1"/>
  <c r="H1137" i="35"/>
  <c r="I1137" i="35"/>
  <c r="K1137" i="35"/>
  <c r="M1137" i="35" s="1"/>
  <c r="H1138" i="35"/>
  <c r="I1138" i="35"/>
  <c r="K1138" i="35"/>
  <c r="M1138" i="35" s="1"/>
  <c r="H1139" i="35"/>
  <c r="I1139" i="35"/>
  <c r="K1139" i="35"/>
  <c r="M1139" i="35" s="1"/>
  <c r="H1140" i="35"/>
  <c r="I1140" i="35"/>
  <c r="K1140" i="35"/>
  <c r="M1140" i="35" s="1"/>
  <c r="H1141" i="35"/>
  <c r="I1141" i="35"/>
  <c r="K1141" i="35"/>
  <c r="M1141" i="35" s="1"/>
  <c r="H1142" i="35"/>
  <c r="I1142" i="35"/>
  <c r="K1142" i="35"/>
  <c r="M1142" i="35" s="1"/>
  <c r="H1143" i="35"/>
  <c r="I1143" i="35"/>
  <c r="K1143" i="35"/>
  <c r="M1143" i="35" s="1"/>
  <c r="H1144" i="35"/>
  <c r="I1144" i="35"/>
  <c r="K1144" i="35"/>
  <c r="M1144" i="35" s="1"/>
  <c r="H1145" i="35"/>
  <c r="I1145" i="35"/>
  <c r="K1145" i="35"/>
  <c r="M1145" i="35" s="1"/>
  <c r="H1146" i="35"/>
  <c r="I1146" i="35"/>
  <c r="K1146" i="35"/>
  <c r="M1146" i="35" s="1"/>
  <c r="H1147" i="35"/>
  <c r="I1147" i="35"/>
  <c r="K1147" i="35"/>
  <c r="M1147" i="35" s="1"/>
  <c r="H1148" i="35"/>
  <c r="I1148" i="35"/>
  <c r="K1148" i="35"/>
  <c r="M1148" i="35" s="1"/>
  <c r="H1149" i="35"/>
  <c r="I1149" i="35"/>
  <c r="K1149" i="35"/>
  <c r="M1149" i="35" s="1"/>
  <c r="H1150" i="35"/>
  <c r="I1150" i="35"/>
  <c r="K1150" i="35"/>
  <c r="M1150" i="35" s="1"/>
  <c r="H1151" i="35"/>
  <c r="I1151" i="35"/>
  <c r="K1151" i="35"/>
  <c r="M1151" i="35" s="1"/>
  <c r="H1152" i="35"/>
  <c r="I1152" i="35"/>
  <c r="K1152" i="35"/>
  <c r="M1152" i="35" s="1"/>
  <c r="H1153" i="35"/>
  <c r="I1153" i="35"/>
  <c r="K1153" i="35"/>
  <c r="M1153" i="35" s="1"/>
  <c r="H1154" i="35"/>
  <c r="I1154" i="35"/>
  <c r="K1154" i="35"/>
  <c r="M1154" i="35" s="1"/>
  <c r="H1155" i="35"/>
  <c r="I1155" i="35"/>
  <c r="K1155" i="35"/>
  <c r="M1155" i="35" s="1"/>
  <c r="H1156" i="35"/>
  <c r="I1156" i="35"/>
  <c r="K1156" i="35"/>
  <c r="M1156" i="35" s="1"/>
  <c r="H1157" i="35"/>
  <c r="I1157" i="35"/>
  <c r="K1157" i="35"/>
  <c r="M1157" i="35" s="1"/>
  <c r="H1158" i="35"/>
  <c r="I1158" i="35"/>
  <c r="K1158" i="35"/>
  <c r="M1158" i="35" s="1"/>
  <c r="H1159" i="35"/>
  <c r="I1159" i="35"/>
  <c r="K1159" i="35"/>
  <c r="M1159" i="35" s="1"/>
  <c r="H1160" i="35"/>
  <c r="I1160" i="35"/>
  <c r="K1160" i="35"/>
  <c r="M1160" i="35" s="1"/>
  <c r="H1161" i="35"/>
  <c r="I1161" i="35"/>
  <c r="K1161" i="35"/>
  <c r="M1161" i="35" s="1"/>
  <c r="H1162" i="35"/>
  <c r="I1162" i="35"/>
  <c r="K1162" i="35"/>
  <c r="M1162" i="35" s="1"/>
  <c r="H1163" i="35"/>
  <c r="I1163" i="35"/>
  <c r="K1163" i="35"/>
  <c r="M1163" i="35" s="1"/>
  <c r="H1164" i="35"/>
  <c r="I1164" i="35"/>
  <c r="K1164" i="35"/>
  <c r="M1164" i="35" s="1"/>
  <c r="H1165" i="35"/>
  <c r="I1165" i="35"/>
  <c r="K1165" i="35"/>
  <c r="M1165" i="35" s="1"/>
  <c r="H1166" i="35"/>
  <c r="I1166" i="35"/>
  <c r="K1166" i="35"/>
  <c r="M1166" i="35" s="1"/>
  <c r="H1167" i="35"/>
  <c r="I1167" i="35"/>
  <c r="K1167" i="35"/>
  <c r="M1167" i="35" s="1"/>
  <c r="H1168" i="35"/>
  <c r="I1168" i="35"/>
  <c r="K1168" i="35"/>
  <c r="M1168" i="35" s="1"/>
  <c r="H1169" i="35"/>
  <c r="I1169" i="35"/>
  <c r="K1169" i="35"/>
  <c r="M1169" i="35" s="1"/>
  <c r="H1170" i="35"/>
  <c r="I1170" i="35"/>
  <c r="K1170" i="35"/>
  <c r="M1170" i="35" s="1"/>
  <c r="H1171" i="35"/>
  <c r="I1171" i="35"/>
  <c r="K1171" i="35"/>
  <c r="M1171" i="35" s="1"/>
  <c r="H1172" i="35"/>
  <c r="I1172" i="35"/>
  <c r="K1172" i="35"/>
  <c r="M1172" i="35" s="1"/>
  <c r="H1173" i="35"/>
  <c r="I1173" i="35"/>
  <c r="K1173" i="35"/>
  <c r="M1173" i="35" s="1"/>
  <c r="H1174" i="35"/>
  <c r="I1174" i="35"/>
  <c r="K1174" i="35"/>
  <c r="M1174" i="35" s="1"/>
  <c r="H1175" i="35"/>
  <c r="I1175" i="35"/>
  <c r="K1175" i="35"/>
  <c r="M1175" i="35" s="1"/>
  <c r="H1176" i="35"/>
  <c r="I1176" i="35"/>
  <c r="K1176" i="35"/>
  <c r="M1176" i="35" s="1"/>
  <c r="H1177" i="35"/>
  <c r="I1177" i="35"/>
  <c r="K1177" i="35"/>
  <c r="M1177" i="35" s="1"/>
  <c r="H1178" i="35"/>
  <c r="I1178" i="35"/>
  <c r="K1178" i="35"/>
  <c r="M1178" i="35" s="1"/>
  <c r="H1179" i="35"/>
  <c r="I1179" i="35"/>
  <c r="K1179" i="35"/>
  <c r="M1179" i="35" s="1"/>
  <c r="H1180" i="35"/>
  <c r="I1180" i="35"/>
  <c r="K1180" i="35"/>
  <c r="M1180" i="35" s="1"/>
  <c r="H1181" i="35"/>
  <c r="I1181" i="35"/>
  <c r="K1181" i="35"/>
  <c r="M1181" i="35" s="1"/>
  <c r="H1182" i="35"/>
  <c r="I1182" i="35"/>
  <c r="K1182" i="35"/>
  <c r="M1182" i="35" s="1"/>
  <c r="H1183" i="35"/>
  <c r="I1183" i="35"/>
  <c r="K1183" i="35"/>
  <c r="M1183" i="35" s="1"/>
  <c r="H1184" i="35"/>
  <c r="I1184" i="35"/>
  <c r="K1184" i="35"/>
  <c r="M1184" i="35" s="1"/>
  <c r="H1185" i="35"/>
  <c r="I1185" i="35"/>
  <c r="K1185" i="35"/>
  <c r="M1185" i="35" s="1"/>
  <c r="H1186" i="35"/>
  <c r="I1186" i="35"/>
  <c r="K1186" i="35"/>
  <c r="M1186" i="35" s="1"/>
  <c r="H1187" i="35"/>
  <c r="I1187" i="35"/>
  <c r="K1187" i="35"/>
  <c r="M1187" i="35" s="1"/>
  <c r="H1188" i="35"/>
  <c r="I1188" i="35"/>
  <c r="K1188" i="35"/>
  <c r="M1188" i="35" s="1"/>
  <c r="H1189" i="35"/>
  <c r="I1189" i="35"/>
  <c r="K1189" i="35"/>
  <c r="M1189" i="35" s="1"/>
  <c r="H1190" i="35"/>
  <c r="I1190" i="35"/>
  <c r="K1190" i="35"/>
  <c r="M1190" i="35" s="1"/>
  <c r="H1191" i="35"/>
  <c r="I1191" i="35"/>
  <c r="K1191" i="35"/>
  <c r="M1191" i="35" s="1"/>
  <c r="H1192" i="35"/>
  <c r="I1192" i="35"/>
  <c r="K1192" i="35"/>
  <c r="M1192" i="35" s="1"/>
  <c r="H1193" i="35"/>
  <c r="I1193" i="35"/>
  <c r="K1193" i="35"/>
  <c r="M1193" i="35" s="1"/>
  <c r="H1194" i="35"/>
  <c r="I1194" i="35"/>
  <c r="K1194" i="35"/>
  <c r="M1194" i="35" s="1"/>
  <c r="H1195" i="35"/>
  <c r="I1195" i="35"/>
  <c r="K1195" i="35"/>
  <c r="M1195" i="35" s="1"/>
  <c r="H1196" i="35"/>
  <c r="I1196" i="35"/>
  <c r="K1196" i="35"/>
  <c r="M1196" i="35" s="1"/>
  <c r="H1197" i="35"/>
  <c r="I1197" i="35"/>
  <c r="K1197" i="35"/>
  <c r="M1197" i="35" s="1"/>
  <c r="H1198" i="35"/>
  <c r="I1198" i="35"/>
  <c r="K1198" i="35"/>
  <c r="M1198" i="35" s="1"/>
  <c r="H1199" i="35"/>
  <c r="I1199" i="35"/>
  <c r="K1199" i="35"/>
  <c r="M1199" i="35" s="1"/>
  <c r="H1200" i="35"/>
  <c r="I1200" i="35"/>
  <c r="K1200" i="35"/>
  <c r="M1200" i="35" s="1"/>
  <c r="H1201" i="35"/>
  <c r="I1201" i="35"/>
  <c r="K1201" i="35"/>
  <c r="M1201" i="35" s="1"/>
  <c r="H1202" i="35"/>
  <c r="I1202" i="35"/>
  <c r="K1202" i="35"/>
  <c r="M1202" i="35" s="1"/>
  <c r="H1203" i="35"/>
  <c r="I1203" i="35"/>
  <c r="K1203" i="35"/>
  <c r="M1203" i="35" s="1"/>
  <c r="H1204" i="35"/>
  <c r="I1204" i="35"/>
  <c r="K1204" i="35"/>
  <c r="M1204" i="35" s="1"/>
  <c r="H1205" i="35"/>
  <c r="I1205" i="35"/>
  <c r="K1205" i="35"/>
  <c r="M1205" i="35" s="1"/>
  <c r="H1206" i="35"/>
  <c r="I1206" i="35"/>
  <c r="K1206" i="35"/>
  <c r="M1206" i="35" s="1"/>
  <c r="H1207" i="35"/>
  <c r="I1207" i="35"/>
  <c r="K1207" i="35"/>
  <c r="M1207" i="35" s="1"/>
  <c r="H1208" i="35"/>
  <c r="I1208" i="35"/>
  <c r="K1208" i="35"/>
  <c r="M1208" i="35" s="1"/>
  <c r="H1209" i="35"/>
  <c r="I1209" i="35"/>
  <c r="K1209" i="35"/>
  <c r="M1209" i="35" s="1"/>
  <c r="H1210" i="35"/>
  <c r="I1210" i="35"/>
  <c r="K1210" i="35"/>
  <c r="M1210" i="35" s="1"/>
  <c r="H1211" i="35"/>
  <c r="I1211" i="35"/>
  <c r="K1211" i="35"/>
  <c r="M1211" i="35" s="1"/>
  <c r="H1212" i="35"/>
  <c r="I1212" i="35"/>
  <c r="K1212" i="35"/>
  <c r="M1212" i="35" s="1"/>
  <c r="H1213" i="35"/>
  <c r="I1213" i="35"/>
  <c r="K1213" i="35"/>
  <c r="M1213" i="35" s="1"/>
  <c r="H1214" i="35"/>
  <c r="I1214" i="35"/>
  <c r="K1214" i="35"/>
  <c r="M1214" i="35" s="1"/>
  <c r="H1215" i="35"/>
  <c r="I1215" i="35"/>
  <c r="K1215" i="35"/>
  <c r="M1215" i="35" s="1"/>
  <c r="H1216" i="35"/>
  <c r="I1216" i="35"/>
  <c r="K1216" i="35"/>
  <c r="M1216" i="35" s="1"/>
  <c r="H1217" i="35"/>
  <c r="I1217" i="35"/>
  <c r="K1217" i="35"/>
  <c r="M1217" i="35" s="1"/>
  <c r="H1218" i="35"/>
  <c r="I1218" i="35"/>
  <c r="K1218" i="35"/>
  <c r="M1218" i="35" s="1"/>
  <c r="H1219" i="35"/>
  <c r="I1219" i="35"/>
  <c r="K1219" i="35"/>
  <c r="M1219" i="35" s="1"/>
  <c r="H1220" i="35"/>
  <c r="I1220" i="35"/>
  <c r="K1220" i="35"/>
  <c r="M1220" i="35" s="1"/>
  <c r="H1221" i="35"/>
  <c r="I1221" i="35"/>
  <c r="K1221" i="35"/>
  <c r="M1221" i="35" s="1"/>
  <c r="H1222" i="35"/>
  <c r="I1222" i="35"/>
  <c r="K1222" i="35"/>
  <c r="M1222" i="35" s="1"/>
  <c r="H1223" i="35"/>
  <c r="I1223" i="35"/>
  <c r="K1223" i="35"/>
  <c r="M1223" i="35" s="1"/>
  <c r="H1224" i="35"/>
  <c r="I1224" i="35"/>
  <c r="K1224" i="35"/>
  <c r="M1224" i="35" s="1"/>
  <c r="H1225" i="35"/>
  <c r="I1225" i="35"/>
  <c r="K1225" i="35"/>
  <c r="M1225" i="35" s="1"/>
  <c r="H1226" i="35"/>
  <c r="I1226" i="35"/>
  <c r="K1226" i="35"/>
  <c r="M1226" i="35" s="1"/>
  <c r="H1227" i="35"/>
  <c r="I1227" i="35"/>
  <c r="K1227" i="35"/>
  <c r="M1227" i="35" s="1"/>
  <c r="H1228" i="35"/>
  <c r="I1228" i="35"/>
  <c r="K1228" i="35"/>
  <c r="M1228" i="35" s="1"/>
  <c r="H1229" i="35"/>
  <c r="I1229" i="35"/>
  <c r="K1229" i="35"/>
  <c r="M1229" i="35" s="1"/>
  <c r="H1230" i="35"/>
  <c r="I1230" i="35"/>
  <c r="K1230" i="35"/>
  <c r="M1230" i="35" s="1"/>
  <c r="H1231" i="35"/>
  <c r="I1231" i="35"/>
  <c r="K1231" i="35"/>
  <c r="M1231" i="35" s="1"/>
  <c r="H1232" i="35"/>
  <c r="I1232" i="35"/>
  <c r="K1232" i="35"/>
  <c r="M1232" i="35" s="1"/>
  <c r="H1233" i="35"/>
  <c r="I1233" i="35"/>
  <c r="K1233" i="35"/>
  <c r="M1233" i="35" s="1"/>
  <c r="H1234" i="35"/>
  <c r="I1234" i="35"/>
  <c r="K1234" i="35"/>
  <c r="M1234" i="35" s="1"/>
  <c r="H1235" i="35"/>
  <c r="I1235" i="35"/>
  <c r="K1235" i="35"/>
  <c r="M1235" i="35" s="1"/>
  <c r="H1236" i="35"/>
  <c r="I1236" i="35"/>
  <c r="K1236" i="35"/>
  <c r="M1236" i="35" s="1"/>
  <c r="H1237" i="35"/>
  <c r="I1237" i="35"/>
  <c r="K1237" i="35"/>
  <c r="M1237" i="35" s="1"/>
  <c r="H1238" i="35"/>
  <c r="I1238" i="35"/>
  <c r="K1238" i="35"/>
  <c r="M1238" i="35" s="1"/>
  <c r="H1239" i="35"/>
  <c r="I1239" i="35"/>
  <c r="K1239" i="35"/>
  <c r="M1239" i="35" s="1"/>
  <c r="H1240" i="35"/>
  <c r="I1240" i="35"/>
  <c r="K1240" i="35"/>
  <c r="M1240" i="35" s="1"/>
  <c r="H1241" i="35"/>
  <c r="I1241" i="35"/>
  <c r="K1241" i="35"/>
  <c r="M1241" i="35" s="1"/>
  <c r="H1242" i="35"/>
  <c r="I1242" i="35"/>
  <c r="K1242" i="35"/>
  <c r="M1242" i="35" s="1"/>
  <c r="H1243" i="35"/>
  <c r="I1243" i="35"/>
  <c r="K1243" i="35"/>
  <c r="M1243" i="35" s="1"/>
  <c r="H1244" i="35"/>
  <c r="I1244" i="35"/>
  <c r="K1244" i="35"/>
  <c r="M1244" i="35" s="1"/>
  <c r="H1245" i="35"/>
  <c r="I1245" i="35"/>
  <c r="K1245" i="35"/>
  <c r="M1245" i="35" s="1"/>
  <c r="H1246" i="35"/>
  <c r="I1246" i="35"/>
  <c r="K1246" i="35"/>
  <c r="M1246" i="35" s="1"/>
  <c r="H1247" i="35"/>
  <c r="I1247" i="35"/>
  <c r="K1247" i="35"/>
  <c r="M1247" i="35" s="1"/>
  <c r="H1248" i="35"/>
  <c r="I1248" i="35"/>
  <c r="K1248" i="35"/>
  <c r="M1248" i="35" s="1"/>
  <c r="H1249" i="35"/>
  <c r="I1249" i="35"/>
  <c r="K1249" i="35"/>
  <c r="M1249" i="35" s="1"/>
  <c r="H1250" i="35"/>
  <c r="I1250" i="35"/>
  <c r="K1250" i="35"/>
  <c r="M1250" i="35" s="1"/>
  <c r="H1251" i="35"/>
  <c r="I1251" i="35"/>
  <c r="K1251" i="35"/>
  <c r="M1251" i="35" s="1"/>
  <c r="H1252" i="35"/>
  <c r="I1252" i="35"/>
  <c r="K1252" i="35"/>
  <c r="M1252" i="35" s="1"/>
  <c r="H1253" i="35"/>
  <c r="I1253" i="35"/>
  <c r="K1253" i="35"/>
  <c r="M1253" i="35" s="1"/>
  <c r="H1254" i="35"/>
  <c r="I1254" i="35"/>
  <c r="K1254" i="35"/>
  <c r="M1254" i="35" s="1"/>
  <c r="H1255" i="35"/>
  <c r="I1255" i="35"/>
  <c r="K1255" i="35"/>
  <c r="M1255" i="35" s="1"/>
  <c r="H1256" i="35"/>
  <c r="I1256" i="35"/>
  <c r="K1256" i="35"/>
  <c r="M1256" i="35" s="1"/>
  <c r="H1257" i="35"/>
  <c r="I1257" i="35"/>
  <c r="K1257" i="35"/>
  <c r="M1257" i="35" s="1"/>
  <c r="H1258" i="35"/>
  <c r="I1258" i="35"/>
  <c r="K1258" i="35"/>
  <c r="M1258" i="35" s="1"/>
  <c r="H1259" i="35"/>
  <c r="I1259" i="35"/>
  <c r="K1259" i="35"/>
  <c r="M1259" i="35" s="1"/>
  <c r="H1260" i="35"/>
  <c r="I1260" i="35"/>
  <c r="K1260" i="35"/>
  <c r="M1260" i="35" s="1"/>
  <c r="H1261" i="35"/>
  <c r="I1261" i="35"/>
  <c r="K1261" i="35"/>
  <c r="M1261" i="35" s="1"/>
  <c r="H1262" i="35"/>
  <c r="I1262" i="35"/>
  <c r="K1262" i="35"/>
  <c r="M1262" i="35" s="1"/>
  <c r="H1263" i="35"/>
  <c r="I1263" i="35"/>
  <c r="K1263" i="35"/>
  <c r="M1263" i="35" s="1"/>
  <c r="H1264" i="35"/>
  <c r="I1264" i="35"/>
  <c r="K1264" i="35"/>
  <c r="M1264" i="35" s="1"/>
  <c r="H1265" i="35"/>
  <c r="I1265" i="35"/>
  <c r="K1265" i="35"/>
  <c r="M1265" i="35" s="1"/>
  <c r="H1266" i="35"/>
  <c r="I1266" i="35"/>
  <c r="K1266" i="35"/>
  <c r="M1266" i="35" s="1"/>
  <c r="H1267" i="35"/>
  <c r="I1267" i="35"/>
  <c r="K1267" i="35"/>
  <c r="M1267" i="35" s="1"/>
  <c r="H1268" i="35"/>
  <c r="I1268" i="35"/>
  <c r="K1268" i="35"/>
  <c r="M1268" i="35" s="1"/>
  <c r="H1269" i="35"/>
  <c r="I1269" i="35"/>
  <c r="K1269" i="35"/>
  <c r="M1269" i="35" s="1"/>
  <c r="H1270" i="35"/>
  <c r="I1270" i="35"/>
  <c r="K1270" i="35"/>
  <c r="M1270" i="35" s="1"/>
  <c r="H1271" i="35"/>
  <c r="I1271" i="35"/>
  <c r="K1271" i="35"/>
  <c r="M1271" i="35" s="1"/>
  <c r="H1272" i="35"/>
  <c r="I1272" i="35"/>
  <c r="K1272" i="35"/>
  <c r="M1272" i="35" s="1"/>
  <c r="H1273" i="35"/>
  <c r="I1273" i="35"/>
  <c r="K1273" i="35"/>
  <c r="M1273" i="35" s="1"/>
  <c r="H1274" i="35"/>
  <c r="I1274" i="35"/>
  <c r="K1274" i="35"/>
  <c r="M1274" i="35" s="1"/>
  <c r="H1275" i="35"/>
  <c r="I1275" i="35"/>
  <c r="K1275" i="35"/>
  <c r="M1275" i="35" s="1"/>
  <c r="H1276" i="35"/>
  <c r="I1276" i="35"/>
  <c r="K1276" i="35"/>
  <c r="M1276" i="35" s="1"/>
  <c r="H1277" i="35"/>
  <c r="I1277" i="35"/>
  <c r="K1277" i="35"/>
  <c r="M1277" i="35" s="1"/>
  <c r="H1278" i="35"/>
  <c r="I1278" i="35"/>
  <c r="K1278" i="35"/>
  <c r="M1278" i="35" s="1"/>
  <c r="H1279" i="35"/>
  <c r="I1279" i="35"/>
  <c r="K1279" i="35"/>
  <c r="M1279" i="35" s="1"/>
  <c r="H1280" i="35"/>
  <c r="I1280" i="35"/>
  <c r="K1280" i="35"/>
  <c r="M1280" i="35" s="1"/>
  <c r="H1281" i="35"/>
  <c r="I1281" i="35"/>
  <c r="K1281" i="35"/>
  <c r="M1281" i="35" s="1"/>
  <c r="H1282" i="35"/>
  <c r="I1282" i="35"/>
  <c r="K1282" i="35"/>
  <c r="M1282" i="35" s="1"/>
  <c r="H1283" i="35"/>
  <c r="I1283" i="35"/>
  <c r="K1283" i="35"/>
  <c r="M1283" i="35" s="1"/>
  <c r="H1284" i="35"/>
  <c r="I1284" i="35"/>
  <c r="K1284" i="35"/>
  <c r="M1284" i="35" s="1"/>
  <c r="H1285" i="35"/>
  <c r="I1285" i="35"/>
  <c r="K1285" i="35"/>
  <c r="M1285" i="35" s="1"/>
  <c r="H1286" i="35"/>
  <c r="I1286" i="35"/>
  <c r="K1286" i="35"/>
  <c r="M1286" i="35" s="1"/>
  <c r="H1287" i="35"/>
  <c r="I1287" i="35"/>
  <c r="K1287" i="35"/>
  <c r="M1287" i="35" s="1"/>
  <c r="H1288" i="35"/>
  <c r="I1288" i="35"/>
  <c r="K1288" i="35"/>
  <c r="M1288" i="35" s="1"/>
  <c r="H1289" i="35"/>
  <c r="I1289" i="35"/>
  <c r="K1289" i="35"/>
  <c r="M1289" i="35" s="1"/>
  <c r="H1290" i="35"/>
  <c r="I1290" i="35"/>
  <c r="K1290" i="35"/>
  <c r="M1290" i="35" s="1"/>
  <c r="H1291" i="35"/>
  <c r="I1291" i="35"/>
  <c r="K1291" i="35"/>
  <c r="M1291" i="35" s="1"/>
  <c r="H1292" i="35"/>
  <c r="I1292" i="35"/>
  <c r="K1292" i="35"/>
  <c r="M1292" i="35" s="1"/>
  <c r="H1293" i="35"/>
  <c r="I1293" i="35"/>
  <c r="K1293" i="35"/>
  <c r="M1293" i="35" s="1"/>
  <c r="H1294" i="35"/>
  <c r="I1294" i="35"/>
  <c r="K1294" i="35"/>
  <c r="M1294" i="35" s="1"/>
  <c r="H1295" i="35"/>
  <c r="I1295" i="35"/>
  <c r="K1295" i="35"/>
  <c r="M1295" i="35" s="1"/>
  <c r="H1296" i="35"/>
  <c r="I1296" i="35"/>
  <c r="K1296" i="35"/>
  <c r="M1296" i="35" s="1"/>
  <c r="H1297" i="35"/>
  <c r="I1297" i="35"/>
  <c r="K1297" i="35"/>
  <c r="M1297" i="35" s="1"/>
  <c r="H1298" i="35"/>
  <c r="I1298" i="35"/>
  <c r="K1298" i="35"/>
  <c r="M1298" i="35" s="1"/>
  <c r="H1299" i="35"/>
  <c r="I1299" i="35"/>
  <c r="K1299" i="35"/>
  <c r="M1299" i="35" s="1"/>
  <c r="H1300" i="35"/>
  <c r="I1300" i="35"/>
  <c r="K1300" i="35"/>
  <c r="M1300" i="35" s="1"/>
  <c r="H1301" i="35"/>
  <c r="I1301" i="35"/>
  <c r="K1301" i="35"/>
  <c r="M1301" i="35" s="1"/>
  <c r="H1302" i="35"/>
  <c r="I1302" i="35"/>
  <c r="K1302" i="35"/>
  <c r="M1302" i="35" s="1"/>
  <c r="H1303" i="35"/>
  <c r="I1303" i="35"/>
  <c r="K1303" i="35"/>
  <c r="M1303" i="35" s="1"/>
  <c r="H1304" i="35"/>
  <c r="I1304" i="35"/>
  <c r="K1304" i="35"/>
  <c r="M1304" i="35" s="1"/>
  <c r="H1305" i="35"/>
  <c r="I1305" i="35"/>
  <c r="K1305" i="35"/>
  <c r="M1305" i="35" s="1"/>
  <c r="H1306" i="35"/>
  <c r="I1306" i="35"/>
  <c r="K1306" i="35"/>
  <c r="M1306" i="35" s="1"/>
  <c r="H1307" i="35"/>
  <c r="I1307" i="35"/>
  <c r="K1307" i="35"/>
  <c r="M1307" i="35" s="1"/>
  <c r="H1308" i="35"/>
  <c r="I1308" i="35"/>
  <c r="K1308" i="35"/>
  <c r="M1308" i="35" s="1"/>
  <c r="H1309" i="35"/>
  <c r="I1309" i="35"/>
  <c r="K1309" i="35"/>
  <c r="M1309" i="35" s="1"/>
  <c r="H1310" i="35"/>
  <c r="I1310" i="35"/>
  <c r="K1310" i="35"/>
  <c r="M1310" i="35" s="1"/>
  <c r="H1311" i="35"/>
  <c r="I1311" i="35"/>
  <c r="K1311" i="35"/>
  <c r="M1311" i="35" s="1"/>
  <c r="H1312" i="35"/>
  <c r="I1312" i="35"/>
  <c r="K1312" i="35"/>
  <c r="M1312" i="35" s="1"/>
  <c r="H1313" i="35"/>
  <c r="I1313" i="35"/>
  <c r="K1313" i="35"/>
  <c r="M1313" i="35" s="1"/>
  <c r="H1314" i="35"/>
  <c r="I1314" i="35"/>
  <c r="K1314" i="35"/>
  <c r="M1314" i="35" s="1"/>
  <c r="H1315" i="35"/>
  <c r="I1315" i="35"/>
  <c r="K1315" i="35"/>
  <c r="M1315" i="35" s="1"/>
  <c r="H1316" i="35"/>
  <c r="I1316" i="35"/>
  <c r="K1316" i="35"/>
  <c r="M1316" i="35" s="1"/>
  <c r="H1317" i="35"/>
  <c r="I1317" i="35"/>
  <c r="K1317" i="35"/>
  <c r="M1317" i="35" s="1"/>
  <c r="H1318" i="35"/>
  <c r="I1318" i="35"/>
  <c r="K1318" i="35"/>
  <c r="M1318" i="35" s="1"/>
  <c r="H1319" i="35"/>
  <c r="I1319" i="35"/>
  <c r="K1319" i="35"/>
  <c r="M1319" i="35" s="1"/>
  <c r="H1320" i="35"/>
  <c r="I1320" i="35"/>
  <c r="K1320" i="35"/>
  <c r="M1320" i="35" s="1"/>
  <c r="H1321" i="35"/>
  <c r="I1321" i="35"/>
  <c r="K1321" i="35"/>
  <c r="M1321" i="35" s="1"/>
  <c r="H1322" i="35"/>
  <c r="I1322" i="35"/>
  <c r="K1322" i="35"/>
  <c r="M1322" i="35" s="1"/>
  <c r="H1323" i="35"/>
  <c r="I1323" i="35"/>
  <c r="K1323" i="35"/>
  <c r="M1323" i="35" s="1"/>
  <c r="H1324" i="35"/>
  <c r="I1324" i="35"/>
  <c r="K1324" i="35"/>
  <c r="M1324" i="35" s="1"/>
  <c r="H1325" i="35"/>
  <c r="I1325" i="35"/>
  <c r="K1325" i="35"/>
  <c r="M1325" i="35" s="1"/>
  <c r="H1326" i="35"/>
  <c r="I1326" i="35"/>
  <c r="K1326" i="35"/>
  <c r="M1326" i="35" s="1"/>
  <c r="H1327" i="35"/>
  <c r="I1327" i="35"/>
  <c r="K1327" i="35"/>
  <c r="M1327" i="35" s="1"/>
  <c r="H1328" i="35"/>
  <c r="I1328" i="35"/>
  <c r="K1328" i="35"/>
  <c r="M1328" i="35" s="1"/>
  <c r="H1329" i="35"/>
  <c r="I1329" i="35"/>
  <c r="K1329" i="35"/>
  <c r="M1329" i="35" s="1"/>
  <c r="H1330" i="35"/>
  <c r="I1330" i="35"/>
  <c r="K1330" i="35"/>
  <c r="M1330" i="35" s="1"/>
  <c r="H1331" i="35"/>
  <c r="I1331" i="35"/>
  <c r="K1331" i="35"/>
  <c r="M1331" i="35" s="1"/>
  <c r="H1332" i="35"/>
  <c r="I1332" i="35"/>
  <c r="K1332" i="35"/>
  <c r="M1332" i="35" s="1"/>
  <c r="H1333" i="35"/>
  <c r="I1333" i="35"/>
  <c r="K1333" i="35"/>
  <c r="M1333" i="35" s="1"/>
  <c r="H1334" i="35"/>
  <c r="I1334" i="35"/>
  <c r="K1334" i="35"/>
  <c r="M1334" i="35" s="1"/>
  <c r="H1335" i="35"/>
  <c r="I1335" i="35"/>
  <c r="K1335" i="35"/>
  <c r="M1335" i="35" s="1"/>
  <c r="H1336" i="35"/>
  <c r="I1336" i="35"/>
  <c r="K1336" i="35"/>
  <c r="M1336" i="35" s="1"/>
  <c r="H1337" i="35"/>
  <c r="I1337" i="35"/>
  <c r="K1337" i="35"/>
  <c r="M1337" i="35" s="1"/>
  <c r="H1338" i="35"/>
  <c r="I1338" i="35"/>
  <c r="K1338" i="35"/>
  <c r="M1338" i="35" s="1"/>
  <c r="H1339" i="35"/>
  <c r="I1339" i="35"/>
  <c r="K1339" i="35"/>
  <c r="M1339" i="35" s="1"/>
  <c r="H1340" i="35"/>
  <c r="I1340" i="35"/>
  <c r="K1340" i="35"/>
  <c r="M1340" i="35" s="1"/>
  <c r="H1341" i="35"/>
  <c r="I1341" i="35"/>
  <c r="K1341" i="35"/>
  <c r="M1341" i="35" s="1"/>
  <c r="H1342" i="35"/>
  <c r="I1342" i="35"/>
  <c r="K1342" i="35"/>
  <c r="M1342" i="35" s="1"/>
  <c r="H1343" i="35"/>
  <c r="I1343" i="35"/>
  <c r="K1343" i="35"/>
  <c r="M1343" i="35" s="1"/>
  <c r="H1344" i="35"/>
  <c r="I1344" i="35"/>
  <c r="K1344" i="35"/>
  <c r="M1344" i="35" s="1"/>
  <c r="H1345" i="35"/>
  <c r="I1345" i="35"/>
  <c r="K1345" i="35"/>
  <c r="M1345" i="35" s="1"/>
  <c r="H1346" i="35"/>
  <c r="I1346" i="35"/>
  <c r="K1346" i="35"/>
  <c r="M1346" i="35" s="1"/>
  <c r="H1347" i="35"/>
  <c r="I1347" i="35"/>
  <c r="K1347" i="35"/>
  <c r="M1347" i="35" s="1"/>
  <c r="H1348" i="35"/>
  <c r="I1348" i="35"/>
  <c r="K1348" i="35"/>
  <c r="M1348" i="35" s="1"/>
  <c r="H1349" i="35"/>
  <c r="I1349" i="35"/>
  <c r="K1349" i="35"/>
  <c r="M1349" i="35" s="1"/>
  <c r="H1350" i="35"/>
  <c r="I1350" i="35"/>
  <c r="K1350" i="35"/>
  <c r="M1350" i="35" s="1"/>
  <c r="H1351" i="35"/>
  <c r="I1351" i="35"/>
  <c r="K1351" i="35"/>
  <c r="M1351" i="35" s="1"/>
  <c r="H1352" i="35"/>
  <c r="I1352" i="35"/>
  <c r="K1352" i="35"/>
  <c r="M1352" i="35" s="1"/>
  <c r="H1353" i="35"/>
  <c r="I1353" i="35"/>
  <c r="K1353" i="35"/>
  <c r="M1353" i="35" s="1"/>
  <c r="H1354" i="35"/>
  <c r="I1354" i="35"/>
  <c r="K1354" i="35"/>
  <c r="M1354" i="35" s="1"/>
  <c r="H1355" i="35"/>
  <c r="I1355" i="35"/>
  <c r="K1355" i="35"/>
  <c r="M1355" i="35" s="1"/>
  <c r="H1356" i="35"/>
  <c r="I1356" i="35"/>
  <c r="K1356" i="35"/>
  <c r="M1356" i="35" s="1"/>
  <c r="H1357" i="35"/>
  <c r="I1357" i="35"/>
  <c r="K1357" i="35"/>
  <c r="M1357" i="35" s="1"/>
  <c r="H1358" i="35"/>
  <c r="I1358" i="35"/>
  <c r="K1358" i="35"/>
  <c r="M1358" i="35" s="1"/>
  <c r="H1359" i="35"/>
  <c r="I1359" i="35"/>
  <c r="K1359" i="35"/>
  <c r="M1359" i="35" s="1"/>
  <c r="H1360" i="35"/>
  <c r="I1360" i="35"/>
  <c r="K1360" i="35"/>
  <c r="M1360" i="35" s="1"/>
  <c r="H1361" i="35"/>
  <c r="I1361" i="35"/>
  <c r="K1361" i="35"/>
  <c r="M1361" i="35" s="1"/>
  <c r="H1362" i="35"/>
  <c r="I1362" i="35"/>
  <c r="K1362" i="35"/>
  <c r="M1362" i="35" s="1"/>
  <c r="H1363" i="35"/>
  <c r="I1363" i="35"/>
  <c r="K1363" i="35"/>
  <c r="M1363" i="35" s="1"/>
  <c r="H1364" i="35"/>
  <c r="I1364" i="35"/>
  <c r="K1364" i="35"/>
  <c r="M1364" i="35" s="1"/>
  <c r="H1365" i="35"/>
  <c r="I1365" i="35"/>
  <c r="K1365" i="35"/>
  <c r="M1365" i="35" s="1"/>
  <c r="H1366" i="35"/>
  <c r="I1366" i="35"/>
  <c r="K1366" i="35"/>
  <c r="M1366" i="35" s="1"/>
  <c r="H1367" i="35"/>
  <c r="I1367" i="35"/>
  <c r="K1367" i="35"/>
  <c r="M1367" i="35" s="1"/>
  <c r="H1368" i="35"/>
  <c r="I1368" i="35"/>
  <c r="K1368" i="35"/>
  <c r="M1368" i="35" s="1"/>
  <c r="H1369" i="35"/>
  <c r="I1369" i="35"/>
  <c r="K1369" i="35"/>
  <c r="M1369" i="35" s="1"/>
  <c r="H1370" i="35"/>
  <c r="I1370" i="35"/>
  <c r="K1370" i="35"/>
  <c r="M1370" i="35" s="1"/>
  <c r="H1371" i="35"/>
  <c r="I1371" i="35"/>
  <c r="K1371" i="35"/>
  <c r="M1371" i="35" s="1"/>
  <c r="H1372" i="35"/>
  <c r="I1372" i="35"/>
  <c r="K1372" i="35"/>
  <c r="M1372" i="35" s="1"/>
  <c r="H1373" i="35"/>
  <c r="I1373" i="35"/>
  <c r="K1373" i="35"/>
  <c r="M1373" i="35" s="1"/>
  <c r="H1374" i="35"/>
  <c r="I1374" i="35"/>
  <c r="K1374" i="35"/>
  <c r="M1374" i="35" s="1"/>
  <c r="H1375" i="35"/>
  <c r="I1375" i="35"/>
  <c r="K1375" i="35"/>
  <c r="M1375" i="35" s="1"/>
  <c r="H1376" i="35"/>
  <c r="I1376" i="35"/>
  <c r="K1376" i="35"/>
  <c r="M1376" i="35" s="1"/>
  <c r="H1377" i="35"/>
  <c r="I1377" i="35"/>
  <c r="K1377" i="35"/>
  <c r="M1377" i="35" s="1"/>
  <c r="H1378" i="35"/>
  <c r="I1378" i="35"/>
  <c r="K1378" i="35"/>
  <c r="M1378" i="35" s="1"/>
  <c r="H1379" i="35"/>
  <c r="I1379" i="35"/>
  <c r="K1379" i="35"/>
  <c r="M1379" i="35" s="1"/>
  <c r="H1380" i="35"/>
  <c r="I1380" i="35"/>
  <c r="K1380" i="35"/>
  <c r="M1380" i="35" s="1"/>
  <c r="H1381" i="35"/>
  <c r="I1381" i="35"/>
  <c r="K1381" i="35"/>
  <c r="M1381" i="35" s="1"/>
  <c r="H1382" i="35"/>
  <c r="I1382" i="35"/>
  <c r="K1382" i="35"/>
  <c r="M1382" i="35" s="1"/>
  <c r="H1383" i="35"/>
  <c r="I1383" i="35"/>
  <c r="K1383" i="35"/>
  <c r="M1383" i="35" s="1"/>
  <c r="H1384" i="35"/>
  <c r="I1384" i="35"/>
  <c r="K1384" i="35"/>
  <c r="M1384" i="35" s="1"/>
  <c r="H1385" i="35"/>
  <c r="I1385" i="35"/>
  <c r="K1385" i="35"/>
  <c r="M1385" i="35" s="1"/>
  <c r="H1386" i="35"/>
  <c r="I1386" i="35"/>
  <c r="K1386" i="35"/>
  <c r="M1386" i="35" s="1"/>
  <c r="H1387" i="35"/>
  <c r="I1387" i="35"/>
  <c r="K1387" i="35"/>
  <c r="M1387" i="35" s="1"/>
  <c r="H1388" i="35"/>
  <c r="I1388" i="35"/>
  <c r="K1388" i="35"/>
  <c r="M1388" i="35" s="1"/>
  <c r="H1389" i="35"/>
  <c r="I1389" i="35"/>
  <c r="K1389" i="35"/>
  <c r="M1389" i="35" s="1"/>
  <c r="H1390" i="35"/>
  <c r="I1390" i="35"/>
  <c r="K1390" i="35"/>
  <c r="M1390" i="35" s="1"/>
  <c r="H1391" i="35"/>
  <c r="I1391" i="35"/>
  <c r="K1391" i="35"/>
  <c r="M1391" i="35" s="1"/>
  <c r="H1392" i="35"/>
  <c r="I1392" i="35"/>
  <c r="K1392" i="35"/>
  <c r="M1392" i="35" s="1"/>
  <c r="H1393" i="35"/>
  <c r="I1393" i="35"/>
  <c r="K1393" i="35"/>
  <c r="M1393" i="35" s="1"/>
  <c r="H1394" i="35"/>
  <c r="I1394" i="35"/>
  <c r="K1394" i="35"/>
  <c r="M1394" i="35" s="1"/>
  <c r="H1395" i="35"/>
  <c r="I1395" i="35"/>
  <c r="K1395" i="35"/>
  <c r="M1395" i="35" s="1"/>
  <c r="H1396" i="35"/>
  <c r="I1396" i="35"/>
  <c r="K1396" i="35"/>
  <c r="M1396" i="35" s="1"/>
  <c r="H1397" i="35"/>
  <c r="I1397" i="35"/>
  <c r="K1397" i="35"/>
  <c r="M1397" i="35" s="1"/>
  <c r="H1398" i="35"/>
  <c r="I1398" i="35"/>
  <c r="K1398" i="35"/>
  <c r="M1398" i="35" s="1"/>
  <c r="H1399" i="35"/>
  <c r="I1399" i="35"/>
  <c r="K1399" i="35"/>
  <c r="M1399" i="35" s="1"/>
  <c r="H1400" i="35"/>
  <c r="I1400" i="35"/>
  <c r="K1400" i="35"/>
  <c r="M1400" i="35" s="1"/>
  <c r="H1401" i="35"/>
  <c r="I1401" i="35"/>
  <c r="K1401" i="35"/>
  <c r="M1401" i="35" s="1"/>
  <c r="H1402" i="35"/>
  <c r="I1402" i="35"/>
  <c r="K1402" i="35"/>
  <c r="M1402" i="35" s="1"/>
  <c r="H1403" i="35"/>
  <c r="I1403" i="35"/>
  <c r="K1403" i="35"/>
  <c r="M1403" i="35" s="1"/>
  <c r="H1404" i="35"/>
  <c r="I1404" i="35"/>
  <c r="K1404" i="35"/>
  <c r="M1404" i="35" s="1"/>
  <c r="H1405" i="35"/>
  <c r="I1405" i="35"/>
  <c r="K1405" i="35"/>
  <c r="M1405" i="35" s="1"/>
  <c r="H1406" i="35"/>
  <c r="I1406" i="35"/>
  <c r="K1406" i="35"/>
  <c r="M1406" i="35" s="1"/>
  <c r="H1407" i="35"/>
  <c r="I1407" i="35"/>
  <c r="K1407" i="35"/>
  <c r="M1407" i="35" s="1"/>
  <c r="H1408" i="35"/>
  <c r="I1408" i="35"/>
  <c r="K1408" i="35"/>
  <c r="M1408" i="35" s="1"/>
  <c r="H1409" i="35"/>
  <c r="I1409" i="35"/>
  <c r="K1409" i="35"/>
  <c r="M1409" i="35" s="1"/>
  <c r="H1410" i="35"/>
  <c r="I1410" i="35"/>
  <c r="K1410" i="35"/>
  <c r="M1410" i="35" s="1"/>
  <c r="H1411" i="35"/>
  <c r="I1411" i="35"/>
  <c r="K1411" i="35"/>
  <c r="M1411" i="35" s="1"/>
  <c r="H1412" i="35"/>
  <c r="I1412" i="35"/>
  <c r="K1412" i="35"/>
  <c r="M1412" i="35" s="1"/>
  <c r="H1413" i="35"/>
  <c r="I1413" i="35"/>
  <c r="K1413" i="35"/>
  <c r="M1413" i="35" s="1"/>
  <c r="H1414" i="35"/>
  <c r="I1414" i="35"/>
  <c r="K1414" i="35"/>
  <c r="M1414" i="35" s="1"/>
  <c r="H1415" i="35"/>
  <c r="I1415" i="35"/>
  <c r="K1415" i="35"/>
  <c r="M1415" i="35" s="1"/>
  <c r="H1416" i="35"/>
  <c r="I1416" i="35"/>
  <c r="K1416" i="35"/>
  <c r="M1416" i="35" s="1"/>
  <c r="H1417" i="35"/>
  <c r="I1417" i="35"/>
  <c r="K1417" i="35"/>
  <c r="M1417" i="35" s="1"/>
  <c r="H1418" i="35"/>
  <c r="I1418" i="35"/>
  <c r="K1418" i="35"/>
  <c r="M1418" i="35" s="1"/>
  <c r="H1419" i="35"/>
  <c r="I1419" i="35"/>
  <c r="K1419" i="35"/>
  <c r="M1419" i="35" s="1"/>
  <c r="H1420" i="35"/>
  <c r="I1420" i="35"/>
  <c r="K1420" i="35"/>
  <c r="M1420" i="35" s="1"/>
  <c r="H1421" i="35"/>
  <c r="I1421" i="35"/>
  <c r="K1421" i="35"/>
  <c r="M1421" i="35" s="1"/>
  <c r="H1422" i="35"/>
  <c r="I1422" i="35"/>
  <c r="K1422" i="35"/>
  <c r="M1422" i="35" s="1"/>
  <c r="H1423" i="35"/>
  <c r="I1423" i="35"/>
  <c r="K1423" i="35"/>
  <c r="M1423" i="35" s="1"/>
  <c r="H1424" i="35"/>
  <c r="I1424" i="35"/>
  <c r="K1424" i="35"/>
  <c r="M1424" i="35" s="1"/>
  <c r="H1425" i="35"/>
  <c r="I1425" i="35"/>
  <c r="K1425" i="35"/>
  <c r="M1425" i="35" s="1"/>
  <c r="H1426" i="35"/>
  <c r="I1426" i="35"/>
  <c r="K1426" i="35"/>
  <c r="M1426" i="35" s="1"/>
  <c r="H1427" i="35"/>
  <c r="I1427" i="35"/>
  <c r="K1427" i="35"/>
  <c r="M1427" i="35" s="1"/>
  <c r="H1428" i="35"/>
  <c r="I1428" i="35"/>
  <c r="K1428" i="35"/>
  <c r="M1428" i="35" s="1"/>
  <c r="H1429" i="35"/>
  <c r="I1429" i="35"/>
  <c r="K1429" i="35"/>
  <c r="M1429" i="35" s="1"/>
  <c r="H1430" i="35"/>
  <c r="I1430" i="35"/>
  <c r="K1430" i="35"/>
  <c r="M1430" i="35" s="1"/>
  <c r="H1431" i="35"/>
  <c r="I1431" i="35"/>
  <c r="K1431" i="35"/>
  <c r="M1431" i="35" s="1"/>
  <c r="H1432" i="35"/>
  <c r="I1432" i="35"/>
  <c r="K1432" i="35"/>
  <c r="M1432" i="35" s="1"/>
  <c r="H1433" i="35"/>
  <c r="I1433" i="35"/>
  <c r="K1433" i="35"/>
  <c r="M1433" i="35" s="1"/>
  <c r="H1434" i="35"/>
  <c r="I1434" i="35"/>
  <c r="K1434" i="35"/>
  <c r="M1434" i="35" s="1"/>
  <c r="H1435" i="35"/>
  <c r="I1435" i="35"/>
  <c r="K1435" i="35"/>
  <c r="M1435" i="35" s="1"/>
  <c r="H1436" i="35"/>
  <c r="I1436" i="35"/>
  <c r="K1436" i="35"/>
  <c r="M1436" i="35" s="1"/>
  <c r="H1437" i="35"/>
  <c r="I1437" i="35"/>
  <c r="K1437" i="35"/>
  <c r="M1437" i="35" s="1"/>
  <c r="H1438" i="35"/>
  <c r="I1438" i="35"/>
  <c r="K1438" i="35"/>
  <c r="M1438" i="35" s="1"/>
  <c r="H1439" i="35"/>
  <c r="I1439" i="35"/>
  <c r="K1439" i="35"/>
  <c r="M1439" i="35" s="1"/>
  <c r="H1440" i="35"/>
  <c r="I1440" i="35"/>
  <c r="K1440" i="35"/>
  <c r="M1440" i="35" s="1"/>
  <c r="H1441" i="35"/>
  <c r="I1441" i="35"/>
  <c r="K1441" i="35"/>
  <c r="M1441" i="35" s="1"/>
  <c r="H1442" i="35"/>
  <c r="I1442" i="35"/>
  <c r="K1442" i="35"/>
  <c r="M1442" i="35" s="1"/>
  <c r="H1443" i="35"/>
  <c r="I1443" i="35"/>
  <c r="K1443" i="35"/>
  <c r="M1443" i="35" s="1"/>
  <c r="H1444" i="35"/>
  <c r="I1444" i="35"/>
  <c r="K1444" i="35"/>
  <c r="M1444" i="35" s="1"/>
  <c r="H1445" i="35"/>
  <c r="I1445" i="35"/>
  <c r="K1445" i="35"/>
  <c r="M1445" i="35" s="1"/>
  <c r="H1446" i="35"/>
  <c r="I1446" i="35"/>
  <c r="K1446" i="35"/>
  <c r="M1446" i="35" s="1"/>
  <c r="H1447" i="35"/>
  <c r="I1447" i="35"/>
  <c r="K1447" i="35"/>
  <c r="M1447" i="35" s="1"/>
  <c r="H1448" i="35"/>
  <c r="I1448" i="35"/>
  <c r="K1448" i="35"/>
  <c r="M1448" i="35" s="1"/>
  <c r="H1449" i="35"/>
  <c r="I1449" i="35"/>
  <c r="K1449" i="35"/>
  <c r="M1449" i="35" s="1"/>
  <c r="H1450" i="35"/>
  <c r="I1450" i="35"/>
  <c r="K1450" i="35"/>
  <c r="M1450" i="35" s="1"/>
  <c r="H1451" i="35"/>
  <c r="I1451" i="35"/>
  <c r="K1451" i="35"/>
  <c r="M1451" i="35" s="1"/>
  <c r="H1452" i="35"/>
  <c r="I1452" i="35"/>
  <c r="K1452" i="35"/>
  <c r="M1452" i="35" s="1"/>
  <c r="H1453" i="35"/>
  <c r="I1453" i="35"/>
  <c r="K1453" i="35"/>
  <c r="M1453" i="35" s="1"/>
  <c r="H1454" i="35"/>
  <c r="I1454" i="35"/>
  <c r="K1454" i="35"/>
  <c r="M1454" i="35" s="1"/>
  <c r="H1455" i="35"/>
  <c r="I1455" i="35"/>
  <c r="K1455" i="35"/>
  <c r="M1455" i="35" s="1"/>
  <c r="H1456" i="35"/>
  <c r="I1456" i="35"/>
  <c r="K1456" i="35"/>
  <c r="M1456" i="35" s="1"/>
  <c r="H1457" i="35"/>
  <c r="I1457" i="35"/>
  <c r="K1457" i="35"/>
  <c r="M1457" i="35" s="1"/>
  <c r="H1458" i="35"/>
  <c r="I1458" i="35"/>
  <c r="K1458" i="35"/>
  <c r="M1458" i="35" s="1"/>
  <c r="H1459" i="35"/>
  <c r="I1459" i="35"/>
  <c r="K1459" i="35"/>
  <c r="M1459" i="35" s="1"/>
  <c r="H1460" i="35"/>
  <c r="I1460" i="35"/>
  <c r="K1460" i="35"/>
  <c r="M1460" i="35" s="1"/>
  <c r="H1461" i="35"/>
  <c r="I1461" i="35"/>
  <c r="K1461" i="35"/>
  <c r="M1461" i="35" s="1"/>
  <c r="H1462" i="35"/>
  <c r="I1462" i="35"/>
  <c r="K1462" i="35"/>
  <c r="M1462" i="35" s="1"/>
  <c r="H1463" i="35"/>
  <c r="I1463" i="35"/>
  <c r="K1463" i="35"/>
  <c r="M1463" i="35" s="1"/>
  <c r="H1464" i="35"/>
  <c r="I1464" i="35"/>
  <c r="K1464" i="35"/>
  <c r="M1464" i="35" s="1"/>
  <c r="H1465" i="35"/>
  <c r="I1465" i="35"/>
  <c r="K1465" i="35"/>
  <c r="M1465" i="35" s="1"/>
  <c r="H1466" i="35"/>
  <c r="I1466" i="35"/>
  <c r="K1466" i="35"/>
  <c r="M1466" i="35" s="1"/>
  <c r="H1467" i="35"/>
  <c r="I1467" i="35"/>
  <c r="K1467" i="35"/>
  <c r="M1467" i="35" s="1"/>
  <c r="H1468" i="35"/>
  <c r="I1468" i="35"/>
  <c r="K1468" i="35"/>
  <c r="M1468" i="35" s="1"/>
  <c r="H1469" i="35"/>
  <c r="I1469" i="35"/>
  <c r="K1469" i="35"/>
  <c r="M1469" i="35" s="1"/>
  <c r="H1470" i="35"/>
  <c r="I1470" i="35"/>
  <c r="K1470" i="35"/>
  <c r="M1470" i="35" s="1"/>
  <c r="H1471" i="35"/>
  <c r="I1471" i="35"/>
  <c r="K1471" i="35"/>
  <c r="M1471" i="35" s="1"/>
  <c r="H1472" i="35"/>
  <c r="I1472" i="35"/>
  <c r="K1472" i="35"/>
  <c r="M1472" i="35" s="1"/>
  <c r="H1473" i="35"/>
  <c r="I1473" i="35"/>
  <c r="K1473" i="35"/>
  <c r="M1473" i="35" s="1"/>
  <c r="H1474" i="35"/>
  <c r="I1474" i="35"/>
  <c r="K1474" i="35"/>
  <c r="M1474" i="35" s="1"/>
  <c r="H1475" i="35"/>
  <c r="I1475" i="35"/>
  <c r="K1475" i="35"/>
  <c r="M1475" i="35" s="1"/>
  <c r="H1476" i="35"/>
  <c r="I1476" i="35"/>
  <c r="K1476" i="35"/>
  <c r="M1476" i="35" s="1"/>
  <c r="H1477" i="35"/>
  <c r="I1477" i="35"/>
  <c r="K1477" i="35"/>
  <c r="M1477" i="35" s="1"/>
  <c r="H1478" i="35"/>
  <c r="I1478" i="35"/>
  <c r="K1478" i="35"/>
  <c r="M1478" i="35" s="1"/>
  <c r="H1479" i="35"/>
  <c r="I1479" i="35"/>
  <c r="K1479" i="35"/>
  <c r="M1479" i="35" s="1"/>
  <c r="H1480" i="35"/>
  <c r="I1480" i="35"/>
  <c r="K1480" i="35"/>
  <c r="M1480" i="35" s="1"/>
  <c r="H1481" i="35"/>
  <c r="I1481" i="35"/>
  <c r="K1481" i="35"/>
  <c r="M1481" i="35" s="1"/>
  <c r="H1482" i="35"/>
  <c r="I1482" i="35"/>
  <c r="K1482" i="35"/>
  <c r="M1482" i="35" s="1"/>
  <c r="H1483" i="35"/>
  <c r="I1483" i="35"/>
  <c r="K1483" i="35"/>
  <c r="M1483" i="35" s="1"/>
  <c r="H1484" i="35"/>
  <c r="I1484" i="35"/>
  <c r="K1484" i="35"/>
  <c r="M1484" i="35" s="1"/>
  <c r="H1485" i="35"/>
  <c r="I1485" i="35"/>
  <c r="K1485" i="35"/>
  <c r="M1485" i="35" s="1"/>
  <c r="H1486" i="35"/>
  <c r="I1486" i="35"/>
  <c r="K1486" i="35"/>
  <c r="M1486" i="35" s="1"/>
  <c r="H1487" i="35"/>
  <c r="I1487" i="35"/>
  <c r="K1487" i="35"/>
  <c r="M1487" i="35" s="1"/>
  <c r="H1488" i="35"/>
  <c r="I1488" i="35"/>
  <c r="K1488" i="35"/>
  <c r="M1488" i="35" s="1"/>
  <c r="H1489" i="35"/>
  <c r="I1489" i="35"/>
  <c r="K1489" i="35"/>
  <c r="M1489" i="35" s="1"/>
  <c r="H1490" i="35"/>
  <c r="I1490" i="35"/>
  <c r="K1490" i="35"/>
  <c r="M1490" i="35" s="1"/>
  <c r="H1491" i="35"/>
  <c r="I1491" i="35"/>
  <c r="K1491" i="35"/>
  <c r="M1491" i="35" s="1"/>
  <c r="H1492" i="35"/>
  <c r="I1492" i="35"/>
  <c r="K1492" i="35"/>
  <c r="M1492" i="35" s="1"/>
  <c r="H1493" i="35"/>
  <c r="I1493" i="35"/>
  <c r="K1493" i="35"/>
  <c r="M1493" i="35" s="1"/>
  <c r="H1494" i="35"/>
  <c r="I1494" i="35"/>
  <c r="K1494" i="35"/>
  <c r="M1494" i="35" s="1"/>
  <c r="H1495" i="35"/>
  <c r="I1495" i="35"/>
  <c r="K1495" i="35"/>
  <c r="M1495" i="35" s="1"/>
  <c r="H1496" i="35"/>
  <c r="I1496" i="35"/>
  <c r="K1496" i="35"/>
  <c r="M1496" i="35" s="1"/>
  <c r="H1497" i="35"/>
  <c r="I1497" i="35"/>
  <c r="K1497" i="35"/>
  <c r="M1497" i="35" s="1"/>
  <c r="H1498" i="35"/>
  <c r="I1498" i="35"/>
  <c r="K1498" i="35"/>
  <c r="M1498" i="35" s="1"/>
  <c r="H1499" i="35"/>
  <c r="I1499" i="35"/>
  <c r="K1499" i="35"/>
  <c r="M1499" i="35" s="1"/>
  <c r="H1500" i="35"/>
  <c r="I1500" i="35"/>
  <c r="K1500" i="35"/>
  <c r="M1500" i="35" s="1"/>
  <c r="H1501" i="35"/>
  <c r="I1501" i="35"/>
  <c r="K1501" i="35"/>
  <c r="M1501" i="35" s="1"/>
  <c r="H1502" i="35"/>
  <c r="I1502" i="35"/>
  <c r="K1502" i="35"/>
  <c r="M1502" i="35" s="1"/>
  <c r="H1503" i="35"/>
  <c r="I1503" i="35"/>
  <c r="K1503" i="35"/>
  <c r="M1503" i="35" s="1"/>
  <c r="H1504" i="35"/>
  <c r="I1504" i="35"/>
  <c r="K1504" i="35"/>
  <c r="M1504" i="35" s="1"/>
  <c r="H1505" i="35"/>
  <c r="I1505" i="35"/>
  <c r="K1505" i="35"/>
  <c r="M1505" i="35" s="1"/>
  <c r="H1506" i="35"/>
  <c r="I1506" i="35"/>
  <c r="K1506" i="35"/>
  <c r="M1506" i="35" s="1"/>
  <c r="H1507" i="35"/>
  <c r="I1507" i="35"/>
  <c r="K1507" i="35"/>
  <c r="M1507" i="35" s="1"/>
  <c r="H1508" i="35"/>
  <c r="I1508" i="35"/>
  <c r="K1508" i="35"/>
  <c r="M1508" i="35" s="1"/>
  <c r="H1509" i="35"/>
  <c r="I1509" i="35"/>
  <c r="K1509" i="35"/>
  <c r="M1509" i="35" s="1"/>
  <c r="H1510" i="35"/>
  <c r="I1510" i="35"/>
  <c r="K1510" i="35"/>
  <c r="M1510" i="35" s="1"/>
  <c r="H1511" i="35"/>
  <c r="I1511" i="35"/>
  <c r="K1511" i="35"/>
  <c r="M1511" i="35" s="1"/>
  <c r="H1512" i="35"/>
  <c r="I1512" i="35"/>
  <c r="K1512" i="35"/>
  <c r="M1512" i="35" s="1"/>
  <c r="H1513" i="35"/>
  <c r="I1513" i="35"/>
  <c r="K1513" i="35"/>
  <c r="M1513" i="35" s="1"/>
  <c r="H1514" i="35"/>
  <c r="I1514" i="35"/>
  <c r="K1514" i="35"/>
  <c r="M1514" i="35" s="1"/>
  <c r="H1515" i="35"/>
  <c r="I1515" i="35"/>
  <c r="K1515" i="35"/>
  <c r="M1515" i="35" s="1"/>
  <c r="H1516" i="35"/>
  <c r="I1516" i="35"/>
  <c r="K1516" i="35"/>
  <c r="M1516" i="35" s="1"/>
  <c r="H1517" i="35"/>
  <c r="I1517" i="35"/>
  <c r="K1517" i="35"/>
  <c r="M1517" i="35" s="1"/>
  <c r="H1518" i="35"/>
  <c r="I1518" i="35"/>
  <c r="K1518" i="35"/>
  <c r="M1518" i="35" s="1"/>
  <c r="H1519" i="35"/>
  <c r="I1519" i="35"/>
  <c r="K1519" i="35"/>
  <c r="M1519" i="35" s="1"/>
  <c r="H1520" i="35"/>
  <c r="I1520" i="35"/>
  <c r="K1520" i="35"/>
  <c r="M1520" i="35" s="1"/>
  <c r="H1521" i="35"/>
  <c r="I1521" i="35"/>
  <c r="K1521" i="35"/>
  <c r="M1521" i="35" s="1"/>
  <c r="H1522" i="35"/>
  <c r="I1522" i="35"/>
  <c r="K1522" i="35"/>
  <c r="M1522" i="35" s="1"/>
  <c r="H1523" i="35"/>
  <c r="I1523" i="35"/>
  <c r="K1523" i="35"/>
  <c r="M1523" i="35" s="1"/>
  <c r="H1524" i="35"/>
  <c r="I1524" i="35"/>
  <c r="K1524" i="35"/>
  <c r="M1524" i="35" s="1"/>
  <c r="H1525" i="35"/>
  <c r="I1525" i="35"/>
  <c r="K1525" i="35"/>
  <c r="M1525" i="35" s="1"/>
  <c r="H1526" i="35"/>
  <c r="I1526" i="35"/>
  <c r="K1526" i="35"/>
  <c r="M1526" i="35" s="1"/>
  <c r="H1527" i="35"/>
  <c r="I1527" i="35"/>
  <c r="K1527" i="35"/>
  <c r="M1527" i="35" s="1"/>
  <c r="H1528" i="35"/>
  <c r="I1528" i="35"/>
  <c r="K1528" i="35"/>
  <c r="M1528" i="35" s="1"/>
  <c r="H1529" i="35"/>
  <c r="I1529" i="35"/>
  <c r="K1529" i="35"/>
  <c r="M1529" i="35" s="1"/>
  <c r="H1530" i="35"/>
  <c r="I1530" i="35"/>
  <c r="K1530" i="35"/>
  <c r="M1530" i="35" s="1"/>
  <c r="H1531" i="35"/>
  <c r="I1531" i="35"/>
  <c r="K1531" i="35"/>
  <c r="M1531" i="35" s="1"/>
  <c r="H1532" i="35"/>
  <c r="I1532" i="35"/>
  <c r="K1532" i="35"/>
  <c r="M1532" i="35" s="1"/>
  <c r="H1533" i="35"/>
  <c r="I1533" i="35"/>
  <c r="K1533" i="35"/>
  <c r="M1533" i="35" s="1"/>
  <c r="H1534" i="35"/>
  <c r="I1534" i="35"/>
  <c r="K1534" i="35"/>
  <c r="M1534" i="35" s="1"/>
  <c r="H1535" i="35"/>
  <c r="I1535" i="35"/>
  <c r="K1535" i="35"/>
  <c r="M1535" i="35" s="1"/>
  <c r="H1536" i="35"/>
  <c r="I1536" i="35"/>
  <c r="K1536" i="35"/>
  <c r="M1536" i="35" s="1"/>
  <c r="H1537" i="35"/>
  <c r="I1537" i="35"/>
  <c r="K1537" i="35"/>
  <c r="M1537" i="35" s="1"/>
  <c r="H1538" i="35"/>
  <c r="I1538" i="35"/>
  <c r="K1538" i="35"/>
  <c r="M1538" i="35" s="1"/>
  <c r="H1539" i="35"/>
  <c r="I1539" i="35"/>
  <c r="K1539" i="35"/>
  <c r="M1539" i="35" s="1"/>
  <c r="H1540" i="35"/>
  <c r="I1540" i="35"/>
  <c r="K1540" i="35"/>
  <c r="M1540" i="35" s="1"/>
  <c r="H1541" i="35"/>
  <c r="I1541" i="35"/>
  <c r="K1541" i="35"/>
  <c r="M1541" i="35" s="1"/>
  <c r="H1542" i="35"/>
  <c r="I1542" i="35"/>
  <c r="K1542" i="35"/>
  <c r="M1542" i="35" s="1"/>
  <c r="H1543" i="35"/>
  <c r="I1543" i="35"/>
  <c r="K1543" i="35"/>
  <c r="M1543" i="35" s="1"/>
  <c r="H1544" i="35"/>
  <c r="I1544" i="35"/>
  <c r="K1544" i="35"/>
  <c r="M1544" i="35" s="1"/>
  <c r="H1545" i="35"/>
  <c r="I1545" i="35"/>
  <c r="K1545" i="35"/>
  <c r="M1545" i="35" s="1"/>
  <c r="H1546" i="35"/>
  <c r="I1546" i="35"/>
  <c r="K1546" i="35"/>
  <c r="M1546" i="35" s="1"/>
  <c r="H1547" i="35"/>
  <c r="I1547" i="35"/>
  <c r="K1547" i="35"/>
  <c r="M1547" i="35" s="1"/>
  <c r="H1548" i="35"/>
  <c r="I1548" i="35"/>
  <c r="K1548" i="35"/>
  <c r="M1548" i="35" s="1"/>
  <c r="H1549" i="35"/>
  <c r="I1549" i="35"/>
  <c r="K1549" i="35"/>
  <c r="M1549" i="35" s="1"/>
  <c r="H1550" i="35"/>
  <c r="I1550" i="35"/>
  <c r="K1550" i="35"/>
  <c r="M1550" i="35" s="1"/>
  <c r="H1551" i="35"/>
  <c r="I1551" i="35"/>
  <c r="K1551" i="35"/>
  <c r="M1551" i="35" s="1"/>
  <c r="H1552" i="35"/>
  <c r="I1552" i="35"/>
  <c r="K1552" i="35"/>
  <c r="M1552" i="35" s="1"/>
  <c r="H1553" i="35"/>
  <c r="I1553" i="35"/>
  <c r="K1553" i="35"/>
  <c r="M1553" i="35" s="1"/>
  <c r="H1554" i="35"/>
  <c r="I1554" i="35"/>
  <c r="K1554" i="35"/>
  <c r="M1554" i="35" s="1"/>
  <c r="H1555" i="35"/>
  <c r="I1555" i="35"/>
  <c r="K1555" i="35"/>
  <c r="M1555" i="35" s="1"/>
  <c r="H1556" i="35"/>
  <c r="I1556" i="35"/>
  <c r="K1556" i="35"/>
  <c r="M1556" i="35" s="1"/>
  <c r="H1557" i="35"/>
  <c r="I1557" i="35"/>
  <c r="K1557" i="35"/>
  <c r="M1557" i="35" s="1"/>
  <c r="H1558" i="35"/>
  <c r="I1558" i="35"/>
  <c r="K1558" i="35"/>
  <c r="M1558" i="35" s="1"/>
  <c r="H1559" i="35"/>
  <c r="I1559" i="35"/>
  <c r="K1559" i="35"/>
  <c r="M1559" i="35" s="1"/>
  <c r="H1560" i="35"/>
  <c r="I1560" i="35"/>
  <c r="K1560" i="35"/>
  <c r="M1560" i="35" s="1"/>
  <c r="H1561" i="35"/>
  <c r="I1561" i="35"/>
  <c r="K1561" i="35"/>
  <c r="M1561" i="35" s="1"/>
  <c r="H1562" i="35"/>
  <c r="I1562" i="35"/>
  <c r="K1562" i="35"/>
  <c r="M1562" i="35" s="1"/>
  <c r="H1563" i="35"/>
  <c r="I1563" i="35"/>
  <c r="K1563" i="35"/>
  <c r="M1563" i="35" s="1"/>
  <c r="H1564" i="35"/>
  <c r="I1564" i="35"/>
  <c r="K1564" i="35"/>
  <c r="M1564" i="35" s="1"/>
  <c r="H1565" i="35"/>
  <c r="I1565" i="35"/>
  <c r="K1565" i="35"/>
  <c r="M1565" i="35" s="1"/>
  <c r="H1566" i="35"/>
  <c r="I1566" i="35"/>
  <c r="K1566" i="35"/>
  <c r="M1566" i="35" s="1"/>
  <c r="H1567" i="35"/>
  <c r="I1567" i="35"/>
  <c r="K1567" i="35"/>
  <c r="M1567" i="35" s="1"/>
  <c r="H1568" i="35"/>
  <c r="I1568" i="35"/>
  <c r="K1568" i="35"/>
  <c r="M1568" i="35" s="1"/>
  <c r="H1569" i="35"/>
  <c r="I1569" i="35"/>
  <c r="K1569" i="35"/>
  <c r="M1569" i="35" s="1"/>
  <c r="H1570" i="35"/>
  <c r="I1570" i="35"/>
  <c r="K1570" i="35"/>
  <c r="M1570" i="35" s="1"/>
  <c r="H1571" i="35"/>
  <c r="I1571" i="35"/>
  <c r="K1571" i="35"/>
  <c r="M1571" i="35" s="1"/>
  <c r="H1572" i="35"/>
  <c r="I1572" i="35"/>
  <c r="K1572" i="35"/>
  <c r="M1572" i="35" s="1"/>
  <c r="H1573" i="35"/>
  <c r="I1573" i="35"/>
  <c r="K1573" i="35"/>
  <c r="M1573" i="35" s="1"/>
  <c r="H1574" i="35"/>
  <c r="I1574" i="35"/>
  <c r="K1574" i="35"/>
  <c r="M1574" i="35" s="1"/>
  <c r="H1575" i="35"/>
  <c r="I1575" i="35"/>
  <c r="K1575" i="35"/>
  <c r="M1575" i="35" s="1"/>
  <c r="H1576" i="35"/>
  <c r="I1576" i="35"/>
  <c r="K1576" i="35"/>
  <c r="M1576" i="35" s="1"/>
  <c r="H1577" i="35"/>
  <c r="I1577" i="35"/>
  <c r="K1577" i="35"/>
  <c r="M1577" i="35" s="1"/>
  <c r="H1578" i="35"/>
  <c r="I1578" i="35"/>
  <c r="K1578" i="35"/>
  <c r="M1578" i="35" s="1"/>
  <c r="H1579" i="35"/>
  <c r="I1579" i="35"/>
  <c r="K1579" i="35"/>
  <c r="M1579" i="35" s="1"/>
  <c r="H1580" i="35"/>
  <c r="I1580" i="35"/>
  <c r="K1580" i="35"/>
  <c r="M1580" i="35" s="1"/>
  <c r="H1581" i="35"/>
  <c r="I1581" i="35"/>
  <c r="K1581" i="35"/>
  <c r="M1581" i="35" s="1"/>
  <c r="H1582" i="35"/>
  <c r="I1582" i="35"/>
  <c r="K1582" i="35"/>
  <c r="M1582" i="35" s="1"/>
  <c r="H1583" i="35"/>
  <c r="I1583" i="35"/>
  <c r="K1583" i="35"/>
  <c r="M1583" i="35" s="1"/>
  <c r="H1584" i="35"/>
  <c r="I1584" i="35"/>
  <c r="K1584" i="35"/>
  <c r="M1584" i="35" s="1"/>
  <c r="H1585" i="35"/>
  <c r="I1585" i="35"/>
  <c r="K1585" i="35"/>
  <c r="M1585" i="35" s="1"/>
  <c r="H1586" i="35"/>
  <c r="I1586" i="35"/>
  <c r="K1586" i="35"/>
  <c r="M1586" i="35" s="1"/>
  <c r="H1587" i="35"/>
  <c r="I1587" i="35"/>
  <c r="K1587" i="35"/>
  <c r="M1587" i="35" s="1"/>
  <c r="H1588" i="35"/>
  <c r="I1588" i="35"/>
  <c r="K1588" i="35"/>
  <c r="M1588" i="35" s="1"/>
  <c r="H1589" i="35"/>
  <c r="I1589" i="35"/>
  <c r="K1589" i="35"/>
  <c r="M1589" i="35" s="1"/>
  <c r="H1590" i="35"/>
  <c r="I1590" i="35"/>
  <c r="K1590" i="35"/>
  <c r="M1590" i="35" s="1"/>
  <c r="H1591" i="35"/>
  <c r="I1591" i="35"/>
  <c r="K1591" i="35"/>
  <c r="M1591" i="35" s="1"/>
  <c r="H1592" i="35"/>
  <c r="I1592" i="35"/>
  <c r="K1592" i="35"/>
  <c r="M1592" i="35" s="1"/>
  <c r="H1593" i="35"/>
  <c r="I1593" i="35"/>
  <c r="K1593" i="35"/>
  <c r="M1593" i="35" s="1"/>
  <c r="H1594" i="35"/>
  <c r="I1594" i="35"/>
  <c r="K1594" i="35"/>
  <c r="M1594" i="35" s="1"/>
  <c r="H1595" i="35"/>
  <c r="I1595" i="35"/>
  <c r="K1595" i="35"/>
  <c r="M1595" i="35" s="1"/>
  <c r="H1596" i="35"/>
  <c r="I1596" i="35"/>
  <c r="K1596" i="35"/>
  <c r="M1596" i="35" s="1"/>
  <c r="H1597" i="35"/>
  <c r="I1597" i="35"/>
  <c r="K1597" i="35"/>
  <c r="M1597" i="35" s="1"/>
  <c r="H1598" i="35"/>
  <c r="I1598" i="35"/>
  <c r="K1598" i="35"/>
  <c r="M1598" i="35" s="1"/>
  <c r="H1599" i="35"/>
  <c r="I1599" i="35"/>
  <c r="K1599" i="35"/>
  <c r="M1599" i="35" s="1"/>
  <c r="H1600" i="35"/>
  <c r="I1600" i="35"/>
  <c r="K1600" i="35"/>
  <c r="M1600" i="35" s="1"/>
  <c r="H1601" i="35"/>
  <c r="I1601" i="35"/>
  <c r="K1601" i="35"/>
  <c r="M1601" i="35" s="1"/>
  <c r="H1602" i="35"/>
  <c r="I1602" i="35"/>
  <c r="K1602" i="35"/>
  <c r="M1602" i="35" s="1"/>
  <c r="H1603" i="35"/>
  <c r="I1603" i="35"/>
  <c r="K1603" i="35"/>
  <c r="M1603" i="35" s="1"/>
  <c r="H1604" i="35"/>
  <c r="I1604" i="35"/>
  <c r="K1604" i="35"/>
  <c r="M1604" i="35" s="1"/>
  <c r="H1605" i="35"/>
  <c r="I1605" i="35"/>
  <c r="K1605" i="35"/>
  <c r="M1605" i="35" s="1"/>
  <c r="H1606" i="35"/>
  <c r="I1606" i="35"/>
  <c r="K1606" i="35"/>
  <c r="M1606" i="35" s="1"/>
  <c r="H1607" i="35"/>
  <c r="I1607" i="35"/>
  <c r="K1607" i="35"/>
  <c r="M1607" i="35" s="1"/>
  <c r="H1608" i="35"/>
  <c r="I1608" i="35"/>
  <c r="K1608" i="35"/>
  <c r="M1608" i="35" s="1"/>
  <c r="H1609" i="35"/>
  <c r="I1609" i="35"/>
  <c r="K1609" i="35"/>
  <c r="M1609" i="35" s="1"/>
  <c r="H1610" i="35"/>
  <c r="I1610" i="35"/>
  <c r="K1610" i="35"/>
  <c r="M1610" i="35" s="1"/>
  <c r="H1611" i="35"/>
  <c r="I1611" i="35"/>
  <c r="K1611" i="35"/>
  <c r="M1611" i="35" s="1"/>
  <c r="H1612" i="35"/>
  <c r="I1612" i="35"/>
  <c r="K1612" i="35"/>
  <c r="M1612" i="35" s="1"/>
  <c r="H1613" i="35"/>
  <c r="I1613" i="35"/>
  <c r="K1613" i="35"/>
  <c r="M1613" i="35" s="1"/>
  <c r="H1614" i="35"/>
  <c r="I1614" i="35"/>
  <c r="K1614" i="35"/>
  <c r="M1614" i="35" s="1"/>
  <c r="H1615" i="35"/>
  <c r="I1615" i="35"/>
  <c r="K1615" i="35"/>
  <c r="M1615" i="35" s="1"/>
  <c r="H1616" i="35"/>
  <c r="I1616" i="35"/>
  <c r="K1616" i="35"/>
  <c r="M1616" i="35" s="1"/>
  <c r="H1617" i="35"/>
  <c r="I1617" i="35"/>
  <c r="K1617" i="35"/>
  <c r="M1617" i="35" s="1"/>
  <c r="H1618" i="35"/>
  <c r="I1618" i="35"/>
  <c r="K1618" i="35"/>
  <c r="M1618" i="35" s="1"/>
  <c r="H1619" i="35"/>
  <c r="I1619" i="35"/>
  <c r="K1619" i="35"/>
  <c r="M1619" i="35" s="1"/>
  <c r="H1620" i="35"/>
  <c r="I1620" i="35"/>
  <c r="K1620" i="35"/>
  <c r="M1620" i="35" s="1"/>
  <c r="H1621" i="35"/>
  <c r="I1621" i="35"/>
  <c r="K1621" i="35"/>
  <c r="M1621" i="35" s="1"/>
  <c r="H1622" i="35"/>
  <c r="I1622" i="35"/>
  <c r="K1622" i="35"/>
  <c r="M1622" i="35" s="1"/>
  <c r="H1623" i="35"/>
  <c r="I1623" i="35"/>
  <c r="K1623" i="35"/>
  <c r="M1623" i="35" s="1"/>
  <c r="H1624" i="35"/>
  <c r="I1624" i="35"/>
  <c r="K1624" i="35"/>
  <c r="M1624" i="35" s="1"/>
  <c r="H1625" i="35"/>
  <c r="I1625" i="35"/>
  <c r="K1625" i="35"/>
  <c r="M1625" i="35" s="1"/>
  <c r="H1626" i="35"/>
  <c r="I1626" i="35"/>
  <c r="K1626" i="35"/>
  <c r="M1626" i="35" s="1"/>
  <c r="H1627" i="35"/>
  <c r="I1627" i="35"/>
  <c r="K1627" i="35"/>
  <c r="M1627" i="35" s="1"/>
  <c r="H1628" i="35"/>
  <c r="I1628" i="35"/>
  <c r="K1628" i="35"/>
  <c r="M1628" i="35" s="1"/>
  <c r="H1629" i="35"/>
  <c r="I1629" i="35"/>
  <c r="K1629" i="35"/>
  <c r="M1629" i="35" s="1"/>
  <c r="H1630" i="35"/>
  <c r="I1630" i="35"/>
  <c r="K1630" i="35"/>
  <c r="M1630" i="35" s="1"/>
  <c r="H1631" i="35"/>
  <c r="I1631" i="35"/>
  <c r="K1631" i="35"/>
  <c r="M1631" i="35" s="1"/>
  <c r="H1632" i="35"/>
  <c r="I1632" i="35"/>
  <c r="K1632" i="35"/>
  <c r="M1632" i="35" s="1"/>
  <c r="H1633" i="35"/>
  <c r="I1633" i="35"/>
  <c r="K1633" i="35"/>
  <c r="M1633" i="35" s="1"/>
  <c r="H1634" i="35"/>
  <c r="I1634" i="35"/>
  <c r="K1634" i="35"/>
  <c r="M1634" i="35" s="1"/>
  <c r="H1635" i="35"/>
  <c r="I1635" i="35"/>
  <c r="K1635" i="35"/>
  <c r="M1635" i="35" s="1"/>
  <c r="H1636" i="35"/>
  <c r="I1636" i="35"/>
  <c r="K1636" i="35"/>
  <c r="M1636" i="35" s="1"/>
  <c r="H1637" i="35"/>
  <c r="I1637" i="35"/>
  <c r="K1637" i="35"/>
  <c r="M1637" i="35" s="1"/>
  <c r="H1638" i="35"/>
  <c r="I1638" i="35"/>
  <c r="K1638" i="35"/>
  <c r="M1638" i="35" s="1"/>
  <c r="H1639" i="35"/>
  <c r="I1639" i="35"/>
  <c r="K1639" i="35"/>
  <c r="M1639" i="35" s="1"/>
  <c r="H1640" i="35"/>
  <c r="I1640" i="35"/>
  <c r="K1640" i="35"/>
  <c r="M1640" i="35" s="1"/>
  <c r="H1641" i="35"/>
  <c r="I1641" i="35"/>
  <c r="K1641" i="35"/>
  <c r="M1641" i="35" s="1"/>
  <c r="H1642" i="35"/>
  <c r="I1642" i="35"/>
  <c r="K1642" i="35"/>
  <c r="M1642" i="35" s="1"/>
  <c r="H1643" i="35"/>
  <c r="I1643" i="35"/>
  <c r="K1643" i="35"/>
  <c r="M1643" i="35" s="1"/>
  <c r="H1644" i="35"/>
  <c r="I1644" i="35"/>
  <c r="K1644" i="35"/>
  <c r="M1644" i="35" s="1"/>
  <c r="H1645" i="35"/>
  <c r="I1645" i="35"/>
  <c r="K1645" i="35"/>
  <c r="M1645" i="35" s="1"/>
  <c r="H1646" i="35"/>
  <c r="I1646" i="35"/>
  <c r="K1646" i="35"/>
  <c r="M1646" i="35" s="1"/>
  <c r="H1647" i="35"/>
  <c r="I1647" i="35"/>
  <c r="K1647" i="35"/>
  <c r="M1647" i="35" s="1"/>
  <c r="H1648" i="35"/>
  <c r="I1648" i="35"/>
  <c r="K1648" i="35"/>
  <c r="M1648" i="35" s="1"/>
  <c r="H1649" i="35"/>
  <c r="I1649" i="35"/>
  <c r="K1649" i="35"/>
  <c r="M1649" i="35" s="1"/>
  <c r="H1650" i="35"/>
  <c r="I1650" i="35"/>
  <c r="K1650" i="35"/>
  <c r="M1650" i="35" s="1"/>
  <c r="H1651" i="35"/>
  <c r="I1651" i="35"/>
  <c r="K1651" i="35"/>
  <c r="M1651" i="35" s="1"/>
  <c r="H1652" i="35"/>
  <c r="I1652" i="35"/>
  <c r="K1652" i="35"/>
  <c r="M1652" i="35" s="1"/>
  <c r="H1653" i="35"/>
  <c r="I1653" i="35"/>
  <c r="K1653" i="35"/>
  <c r="M1653" i="35" s="1"/>
  <c r="H1654" i="35"/>
  <c r="I1654" i="35"/>
  <c r="K1654" i="35"/>
  <c r="M1654" i="35" s="1"/>
  <c r="H1655" i="35"/>
  <c r="I1655" i="35"/>
  <c r="K1655" i="35"/>
  <c r="M1655" i="35" s="1"/>
  <c r="H1656" i="35"/>
  <c r="I1656" i="35"/>
  <c r="K1656" i="35"/>
  <c r="M1656" i="35" s="1"/>
  <c r="H1657" i="35"/>
  <c r="I1657" i="35"/>
  <c r="K1657" i="35"/>
  <c r="M1657" i="35" s="1"/>
  <c r="H1658" i="35"/>
  <c r="I1658" i="35"/>
  <c r="K1658" i="35"/>
  <c r="M1658" i="35" s="1"/>
  <c r="H1659" i="35"/>
  <c r="I1659" i="35"/>
  <c r="K1659" i="35"/>
  <c r="M1659" i="35" s="1"/>
  <c r="H1660" i="35"/>
  <c r="I1660" i="35"/>
  <c r="K1660" i="35"/>
  <c r="M1660" i="35" s="1"/>
  <c r="H1661" i="35"/>
  <c r="I1661" i="35"/>
  <c r="K1661" i="35"/>
  <c r="M1661" i="35" s="1"/>
  <c r="H1662" i="35"/>
  <c r="I1662" i="35"/>
  <c r="K1662" i="35"/>
  <c r="M1662" i="35" s="1"/>
  <c r="H1663" i="35"/>
  <c r="I1663" i="35"/>
  <c r="K1663" i="35"/>
  <c r="M1663" i="35" s="1"/>
  <c r="H1664" i="35"/>
  <c r="I1664" i="35"/>
  <c r="K1664" i="35"/>
  <c r="M1664" i="35" s="1"/>
  <c r="H1665" i="35"/>
  <c r="I1665" i="35"/>
  <c r="K1665" i="35"/>
  <c r="M1665" i="35" s="1"/>
  <c r="H1666" i="35"/>
  <c r="I1666" i="35"/>
  <c r="K1666" i="35"/>
  <c r="M1666" i="35" s="1"/>
  <c r="H1667" i="35"/>
  <c r="I1667" i="35"/>
  <c r="K1667" i="35"/>
  <c r="M1667" i="35" s="1"/>
  <c r="H1668" i="35"/>
  <c r="I1668" i="35"/>
  <c r="K1668" i="35"/>
  <c r="M1668" i="35" s="1"/>
  <c r="H1669" i="35"/>
  <c r="I1669" i="35"/>
  <c r="K1669" i="35"/>
  <c r="M1669" i="35" s="1"/>
  <c r="H1670" i="35"/>
  <c r="I1670" i="35"/>
  <c r="K1670" i="35"/>
  <c r="M1670" i="35" s="1"/>
  <c r="H1671" i="35"/>
  <c r="I1671" i="35"/>
  <c r="K1671" i="35"/>
  <c r="M1671" i="35" s="1"/>
  <c r="H1672" i="35"/>
  <c r="I1672" i="35"/>
  <c r="K1672" i="35"/>
  <c r="M1672" i="35" s="1"/>
  <c r="H1673" i="35"/>
  <c r="I1673" i="35"/>
  <c r="K1673" i="35"/>
  <c r="M1673" i="35" s="1"/>
  <c r="H1674" i="35"/>
  <c r="I1674" i="35"/>
  <c r="K1674" i="35"/>
  <c r="M1674" i="35" s="1"/>
  <c r="H1675" i="35"/>
  <c r="I1675" i="35"/>
  <c r="K1675" i="35"/>
  <c r="M1675" i="35" s="1"/>
  <c r="H1676" i="35"/>
  <c r="I1676" i="35"/>
  <c r="K1676" i="35"/>
  <c r="M1676" i="35" s="1"/>
  <c r="H1677" i="35"/>
  <c r="I1677" i="35"/>
  <c r="K1677" i="35"/>
  <c r="M1677" i="35" s="1"/>
  <c r="H1678" i="35"/>
  <c r="I1678" i="35"/>
  <c r="K1678" i="35"/>
  <c r="M1678" i="35" s="1"/>
  <c r="H1679" i="35"/>
  <c r="I1679" i="35"/>
  <c r="K1679" i="35"/>
  <c r="M1679" i="35" s="1"/>
  <c r="H1680" i="35"/>
  <c r="I1680" i="35"/>
  <c r="K1680" i="35"/>
  <c r="M1680" i="35" s="1"/>
  <c r="H1681" i="35"/>
  <c r="I1681" i="35"/>
  <c r="K1681" i="35"/>
  <c r="M1681" i="35" s="1"/>
  <c r="H1682" i="35"/>
  <c r="I1682" i="35"/>
  <c r="K1682" i="35"/>
  <c r="M1682" i="35" s="1"/>
  <c r="H1683" i="35"/>
  <c r="I1683" i="35"/>
  <c r="K1683" i="35"/>
  <c r="M1683" i="35" s="1"/>
  <c r="H1684" i="35"/>
  <c r="I1684" i="35"/>
  <c r="K1684" i="35"/>
  <c r="M1684" i="35" s="1"/>
  <c r="H1685" i="35"/>
  <c r="I1685" i="35"/>
  <c r="K1685" i="35"/>
  <c r="M1685" i="35" s="1"/>
  <c r="H1686" i="35"/>
  <c r="I1686" i="35"/>
  <c r="K1686" i="35"/>
  <c r="M1686" i="35" s="1"/>
  <c r="H1687" i="35"/>
  <c r="I1687" i="35"/>
  <c r="K1687" i="35"/>
  <c r="M1687" i="35" s="1"/>
  <c r="H1688" i="35"/>
  <c r="I1688" i="35"/>
  <c r="K1688" i="35"/>
  <c r="M1688" i="35" s="1"/>
  <c r="H1689" i="35"/>
  <c r="I1689" i="35"/>
  <c r="K1689" i="35"/>
  <c r="M1689" i="35" s="1"/>
  <c r="H1690" i="35"/>
  <c r="I1690" i="35"/>
  <c r="K1690" i="35"/>
  <c r="M1690" i="35" s="1"/>
  <c r="H1691" i="35"/>
  <c r="I1691" i="35"/>
  <c r="K1691" i="35"/>
  <c r="M1691" i="35" s="1"/>
  <c r="H1692" i="35"/>
  <c r="I1692" i="35"/>
  <c r="K1692" i="35"/>
  <c r="M1692" i="35" s="1"/>
  <c r="H1693" i="35"/>
  <c r="I1693" i="35"/>
  <c r="K1693" i="35"/>
  <c r="M1693" i="35" s="1"/>
  <c r="H1694" i="35"/>
  <c r="I1694" i="35"/>
  <c r="K1694" i="35"/>
  <c r="M1694" i="35" s="1"/>
  <c r="H1695" i="35"/>
  <c r="I1695" i="35"/>
  <c r="K1695" i="35"/>
  <c r="M1695" i="35" s="1"/>
  <c r="H1696" i="35"/>
  <c r="I1696" i="35"/>
  <c r="K1696" i="35"/>
  <c r="M1696" i="35" s="1"/>
  <c r="H1697" i="35"/>
  <c r="I1697" i="35"/>
  <c r="K1697" i="35"/>
  <c r="M1697" i="35" s="1"/>
  <c r="H1698" i="35"/>
  <c r="I1698" i="35"/>
  <c r="K1698" i="35"/>
  <c r="M1698" i="35" s="1"/>
  <c r="H1699" i="35"/>
  <c r="I1699" i="35"/>
  <c r="K1699" i="35"/>
  <c r="M1699" i="35" s="1"/>
  <c r="H1700" i="35"/>
  <c r="I1700" i="35"/>
  <c r="K1700" i="35"/>
  <c r="M1700" i="35" s="1"/>
  <c r="H1701" i="35"/>
  <c r="I1701" i="35"/>
  <c r="K1701" i="35"/>
  <c r="M1701" i="35" s="1"/>
  <c r="H1702" i="35"/>
  <c r="I1702" i="35"/>
  <c r="K1702" i="35"/>
  <c r="M1702" i="35" s="1"/>
  <c r="H1703" i="35"/>
  <c r="I1703" i="35"/>
  <c r="K1703" i="35"/>
  <c r="M1703" i="35" s="1"/>
  <c r="H1704" i="35"/>
  <c r="I1704" i="35"/>
  <c r="K1704" i="35"/>
  <c r="M1704" i="35" s="1"/>
  <c r="H1705" i="35"/>
  <c r="I1705" i="35"/>
  <c r="K1705" i="35"/>
  <c r="M1705" i="35" s="1"/>
  <c r="H1706" i="35"/>
  <c r="I1706" i="35"/>
  <c r="K1706" i="35"/>
  <c r="M1706" i="35" s="1"/>
  <c r="H1707" i="35"/>
  <c r="I1707" i="35"/>
  <c r="K1707" i="35"/>
  <c r="M1707" i="35" s="1"/>
  <c r="H1708" i="35"/>
  <c r="I1708" i="35"/>
  <c r="K1708" i="35"/>
  <c r="M1708" i="35" s="1"/>
  <c r="H1709" i="35"/>
  <c r="I1709" i="35"/>
  <c r="K1709" i="35"/>
  <c r="M1709" i="35" s="1"/>
  <c r="H1710" i="35"/>
  <c r="I1710" i="35"/>
  <c r="K1710" i="35"/>
  <c r="M1710" i="35" s="1"/>
  <c r="H1711" i="35"/>
  <c r="I1711" i="35"/>
  <c r="K1711" i="35"/>
  <c r="M1711" i="35" s="1"/>
  <c r="H1712" i="35"/>
  <c r="I1712" i="35"/>
  <c r="K1712" i="35"/>
  <c r="M1712" i="35" s="1"/>
  <c r="H1713" i="35"/>
  <c r="I1713" i="35"/>
  <c r="K1713" i="35"/>
  <c r="M1713" i="35" s="1"/>
  <c r="H1714" i="35"/>
  <c r="I1714" i="35"/>
  <c r="K1714" i="35"/>
  <c r="M1714" i="35" s="1"/>
  <c r="H1715" i="35"/>
  <c r="I1715" i="35"/>
  <c r="K1715" i="35"/>
  <c r="M1715" i="35" s="1"/>
  <c r="H1716" i="35"/>
  <c r="I1716" i="35"/>
  <c r="K1716" i="35"/>
  <c r="M1716" i="35" s="1"/>
  <c r="H1717" i="35"/>
  <c r="I1717" i="35"/>
  <c r="K1717" i="35"/>
  <c r="M1717" i="35" s="1"/>
  <c r="H1718" i="35"/>
  <c r="I1718" i="35"/>
  <c r="K1718" i="35"/>
  <c r="M1718" i="35" s="1"/>
  <c r="H1719" i="35"/>
  <c r="I1719" i="35"/>
  <c r="K1719" i="35"/>
  <c r="M1719" i="35" s="1"/>
  <c r="H1720" i="35"/>
  <c r="I1720" i="35"/>
  <c r="K1720" i="35"/>
  <c r="M1720" i="35" s="1"/>
  <c r="H1721" i="35"/>
  <c r="I1721" i="35"/>
  <c r="K1721" i="35"/>
  <c r="M1721" i="35" s="1"/>
  <c r="H1722" i="35"/>
  <c r="I1722" i="35"/>
  <c r="K1722" i="35"/>
  <c r="M1722" i="35" s="1"/>
  <c r="H1723" i="35"/>
  <c r="I1723" i="35"/>
  <c r="K1723" i="35"/>
  <c r="M1723" i="35" s="1"/>
  <c r="H1724" i="35"/>
  <c r="I1724" i="35"/>
  <c r="K1724" i="35"/>
  <c r="M1724" i="35" s="1"/>
  <c r="H1725" i="35"/>
  <c r="I1725" i="35"/>
  <c r="K1725" i="35"/>
  <c r="M1725" i="35" s="1"/>
  <c r="H1726" i="35"/>
  <c r="I1726" i="35"/>
  <c r="K1726" i="35"/>
  <c r="M1726" i="35" s="1"/>
  <c r="H1727" i="35"/>
  <c r="I1727" i="35"/>
  <c r="K1727" i="35"/>
  <c r="M1727" i="35" s="1"/>
  <c r="H1728" i="35"/>
  <c r="I1728" i="35"/>
  <c r="K1728" i="35"/>
  <c r="M1728" i="35" s="1"/>
  <c r="H1729" i="35"/>
  <c r="I1729" i="35"/>
  <c r="K1729" i="35"/>
  <c r="M1729" i="35" s="1"/>
  <c r="H1730" i="35"/>
  <c r="I1730" i="35"/>
  <c r="K1730" i="35"/>
  <c r="M1730" i="35" s="1"/>
  <c r="H1731" i="35"/>
  <c r="I1731" i="35"/>
  <c r="K1731" i="35"/>
  <c r="M1731" i="35" s="1"/>
  <c r="H1732" i="35"/>
  <c r="I1732" i="35"/>
  <c r="K1732" i="35"/>
  <c r="M1732" i="35" s="1"/>
  <c r="H1733" i="35"/>
  <c r="I1733" i="35"/>
  <c r="K1733" i="35"/>
  <c r="M1733" i="35" s="1"/>
  <c r="H1734" i="35"/>
  <c r="I1734" i="35"/>
  <c r="K1734" i="35"/>
  <c r="M1734" i="35" s="1"/>
  <c r="H1735" i="35"/>
  <c r="I1735" i="35"/>
  <c r="K1735" i="35"/>
  <c r="M1735" i="35" s="1"/>
  <c r="H1736" i="35"/>
  <c r="I1736" i="35"/>
  <c r="K1736" i="35"/>
  <c r="M1736" i="35" s="1"/>
  <c r="H1737" i="35"/>
  <c r="I1737" i="35"/>
  <c r="K1737" i="35"/>
  <c r="M1737" i="35" s="1"/>
  <c r="H1738" i="35"/>
  <c r="I1738" i="35"/>
  <c r="K1738" i="35"/>
  <c r="M1738" i="35" s="1"/>
  <c r="H1739" i="35"/>
  <c r="I1739" i="35"/>
  <c r="K1739" i="35"/>
  <c r="M1739" i="35" s="1"/>
  <c r="H1740" i="35"/>
  <c r="I1740" i="35"/>
  <c r="K1740" i="35"/>
  <c r="M1740" i="35" s="1"/>
  <c r="H1741" i="35"/>
  <c r="I1741" i="35"/>
  <c r="K1741" i="35"/>
  <c r="M1741" i="35" s="1"/>
  <c r="H1742" i="35"/>
  <c r="I1742" i="35"/>
  <c r="K1742" i="35"/>
  <c r="M1742" i="35" s="1"/>
  <c r="H1743" i="35"/>
  <c r="I1743" i="35"/>
  <c r="K1743" i="35"/>
  <c r="M1743" i="35" s="1"/>
  <c r="H1744" i="35"/>
  <c r="I1744" i="35"/>
  <c r="K1744" i="35"/>
  <c r="M1744" i="35" s="1"/>
  <c r="H1745" i="35"/>
  <c r="I1745" i="35"/>
  <c r="K1745" i="35"/>
  <c r="M1745" i="35" s="1"/>
  <c r="H1746" i="35"/>
  <c r="I1746" i="35"/>
  <c r="K1746" i="35"/>
  <c r="M1746" i="35" s="1"/>
  <c r="H1747" i="35"/>
  <c r="I1747" i="35"/>
  <c r="K1747" i="35"/>
  <c r="M1747" i="35" s="1"/>
  <c r="H1748" i="35"/>
  <c r="I1748" i="35"/>
  <c r="K1748" i="35"/>
  <c r="M1748" i="35" s="1"/>
  <c r="H1749" i="35"/>
  <c r="I1749" i="35"/>
  <c r="K1749" i="35"/>
  <c r="M1749" i="35" s="1"/>
  <c r="H1750" i="35"/>
  <c r="I1750" i="35"/>
  <c r="K1750" i="35"/>
  <c r="M1750" i="35" s="1"/>
  <c r="H1751" i="35"/>
  <c r="I1751" i="35"/>
  <c r="K1751" i="35"/>
  <c r="M1751" i="35" s="1"/>
  <c r="H1752" i="35"/>
  <c r="I1752" i="35"/>
  <c r="K1752" i="35"/>
  <c r="M1752" i="35" s="1"/>
  <c r="H1753" i="35"/>
  <c r="I1753" i="35"/>
  <c r="K1753" i="35"/>
  <c r="M1753" i="35" s="1"/>
  <c r="H1754" i="35"/>
  <c r="I1754" i="35"/>
  <c r="K1754" i="35"/>
  <c r="M1754" i="35" s="1"/>
  <c r="H1755" i="35"/>
  <c r="I1755" i="35"/>
  <c r="K1755" i="35"/>
  <c r="M1755" i="35" s="1"/>
  <c r="H1756" i="35"/>
  <c r="I1756" i="35"/>
  <c r="K1756" i="35"/>
  <c r="M1756" i="35" s="1"/>
  <c r="H1757" i="35"/>
  <c r="I1757" i="35"/>
  <c r="K1757" i="35"/>
  <c r="M1757" i="35" s="1"/>
  <c r="H1758" i="35"/>
  <c r="I1758" i="35"/>
  <c r="K1758" i="35"/>
  <c r="M1758" i="35" s="1"/>
  <c r="H1759" i="35"/>
  <c r="I1759" i="35"/>
  <c r="K1759" i="35"/>
  <c r="M1759" i="35" s="1"/>
  <c r="H1760" i="35"/>
  <c r="I1760" i="35"/>
  <c r="K1760" i="35"/>
  <c r="M1760" i="35" s="1"/>
  <c r="H1761" i="35"/>
  <c r="I1761" i="35"/>
  <c r="K1761" i="35"/>
  <c r="M1761" i="35" s="1"/>
  <c r="H1762" i="35"/>
  <c r="I1762" i="35"/>
  <c r="K1762" i="35"/>
  <c r="M1762" i="35" s="1"/>
  <c r="H1763" i="35"/>
  <c r="I1763" i="35"/>
  <c r="K1763" i="35"/>
  <c r="M1763" i="35" s="1"/>
  <c r="H1764" i="35"/>
  <c r="I1764" i="35"/>
  <c r="K1764" i="35"/>
  <c r="M1764" i="35" s="1"/>
  <c r="H1765" i="35"/>
  <c r="I1765" i="35"/>
  <c r="K1765" i="35"/>
  <c r="M1765" i="35" s="1"/>
  <c r="H1766" i="35"/>
  <c r="I1766" i="35"/>
  <c r="K1766" i="35"/>
  <c r="M1766" i="35" s="1"/>
  <c r="H1767" i="35"/>
  <c r="I1767" i="35"/>
  <c r="K1767" i="35"/>
  <c r="M1767" i="35" s="1"/>
  <c r="H1768" i="35"/>
  <c r="I1768" i="35"/>
  <c r="K1768" i="35"/>
  <c r="M1768" i="35" s="1"/>
  <c r="H1769" i="35"/>
  <c r="I1769" i="35"/>
  <c r="K1769" i="35"/>
  <c r="M1769" i="35" s="1"/>
  <c r="H1770" i="35"/>
  <c r="I1770" i="35"/>
  <c r="K1770" i="35"/>
  <c r="M1770" i="35" s="1"/>
  <c r="H1771" i="35"/>
  <c r="I1771" i="35"/>
  <c r="K1771" i="35"/>
  <c r="M1771" i="35" s="1"/>
  <c r="H1772" i="35"/>
  <c r="I1772" i="35"/>
  <c r="K1772" i="35"/>
  <c r="M1772" i="35" s="1"/>
  <c r="H1773" i="35"/>
  <c r="I1773" i="35"/>
  <c r="K1773" i="35"/>
  <c r="M1773" i="35" s="1"/>
  <c r="H1774" i="35"/>
  <c r="I1774" i="35"/>
  <c r="K1774" i="35"/>
  <c r="M1774" i="35" s="1"/>
  <c r="H1775" i="35"/>
  <c r="I1775" i="35"/>
  <c r="K1775" i="35"/>
  <c r="M1775" i="35" s="1"/>
  <c r="H1776" i="35"/>
  <c r="I1776" i="35"/>
  <c r="K1776" i="35"/>
  <c r="M1776" i="35" s="1"/>
  <c r="H1777" i="35"/>
  <c r="I1777" i="35"/>
  <c r="K1777" i="35"/>
  <c r="M1777" i="35" s="1"/>
  <c r="H1778" i="35"/>
  <c r="I1778" i="35"/>
  <c r="K1778" i="35"/>
  <c r="M1778" i="35" s="1"/>
  <c r="H1779" i="35"/>
  <c r="I1779" i="35"/>
  <c r="K1779" i="35"/>
  <c r="M1779" i="35" s="1"/>
  <c r="H1780" i="35"/>
  <c r="I1780" i="35"/>
  <c r="K1780" i="35"/>
  <c r="M1780" i="35" s="1"/>
  <c r="H1781" i="35"/>
  <c r="I1781" i="35"/>
  <c r="K1781" i="35"/>
  <c r="M1781" i="35" s="1"/>
  <c r="H1782" i="35"/>
  <c r="I1782" i="35"/>
  <c r="K1782" i="35"/>
  <c r="M1782" i="35" s="1"/>
  <c r="H1783" i="35"/>
  <c r="I1783" i="35"/>
  <c r="K1783" i="35"/>
  <c r="M1783" i="35" s="1"/>
  <c r="H1784" i="35"/>
  <c r="I1784" i="35"/>
  <c r="K1784" i="35"/>
  <c r="M1784" i="35" s="1"/>
  <c r="H1785" i="35"/>
  <c r="I1785" i="35"/>
  <c r="K1785" i="35"/>
  <c r="M1785" i="35" s="1"/>
  <c r="H1786" i="35"/>
  <c r="I1786" i="35"/>
  <c r="K1786" i="35"/>
  <c r="M1786" i="35" s="1"/>
  <c r="H1787" i="35"/>
  <c r="I1787" i="35"/>
  <c r="K1787" i="35"/>
  <c r="M1787" i="35" s="1"/>
  <c r="H1788" i="35"/>
  <c r="I1788" i="35"/>
  <c r="K1788" i="35"/>
  <c r="M1788" i="35" s="1"/>
  <c r="H1789" i="35"/>
  <c r="I1789" i="35"/>
  <c r="K1789" i="35"/>
  <c r="M1789" i="35" s="1"/>
  <c r="H1790" i="35"/>
  <c r="I1790" i="35"/>
  <c r="K1790" i="35"/>
  <c r="M1790" i="35" s="1"/>
  <c r="H1791" i="35"/>
  <c r="I1791" i="35"/>
  <c r="K1791" i="35"/>
  <c r="M1791" i="35" s="1"/>
  <c r="H1792" i="35"/>
  <c r="I1792" i="35"/>
  <c r="K1792" i="35"/>
  <c r="M1792" i="35" s="1"/>
  <c r="H1793" i="35"/>
  <c r="I1793" i="35"/>
  <c r="K1793" i="35"/>
  <c r="M1793" i="35" s="1"/>
  <c r="H1794" i="35"/>
  <c r="I1794" i="35"/>
  <c r="K1794" i="35"/>
  <c r="M1794" i="35" s="1"/>
  <c r="H1795" i="35"/>
  <c r="I1795" i="35"/>
  <c r="K1795" i="35"/>
  <c r="M1795" i="35" s="1"/>
  <c r="H1796" i="35"/>
  <c r="I1796" i="35"/>
  <c r="K1796" i="35"/>
  <c r="M1796" i="35" s="1"/>
  <c r="H1797" i="35"/>
  <c r="I1797" i="35"/>
  <c r="K1797" i="35"/>
  <c r="M1797" i="35" s="1"/>
  <c r="H1798" i="35"/>
  <c r="I1798" i="35"/>
  <c r="K1798" i="35"/>
  <c r="M1798" i="35" s="1"/>
  <c r="H1799" i="35"/>
  <c r="I1799" i="35"/>
  <c r="K1799" i="35"/>
  <c r="M1799" i="35" s="1"/>
  <c r="H1800" i="35"/>
  <c r="I1800" i="35"/>
  <c r="K1800" i="35"/>
  <c r="M1800" i="35" s="1"/>
  <c r="H1801" i="35"/>
  <c r="I1801" i="35"/>
  <c r="K1801" i="35"/>
  <c r="M1801" i="35" s="1"/>
  <c r="H1802" i="35"/>
  <c r="I1802" i="35"/>
  <c r="K1802" i="35"/>
  <c r="M1802" i="35" s="1"/>
  <c r="H1803" i="35"/>
  <c r="I1803" i="35"/>
  <c r="K1803" i="35"/>
  <c r="M1803" i="35" s="1"/>
  <c r="H1804" i="35"/>
  <c r="I1804" i="35"/>
  <c r="K1804" i="35"/>
  <c r="M1804" i="35" s="1"/>
  <c r="H1805" i="35"/>
  <c r="I1805" i="35"/>
  <c r="K1805" i="35"/>
  <c r="M1805" i="35" s="1"/>
  <c r="H1806" i="35"/>
  <c r="I1806" i="35"/>
  <c r="K1806" i="35"/>
  <c r="M1806" i="35" s="1"/>
  <c r="H1807" i="35"/>
  <c r="I1807" i="35"/>
  <c r="K1807" i="35"/>
  <c r="M1807" i="35" s="1"/>
  <c r="H1808" i="35"/>
  <c r="I1808" i="35"/>
  <c r="K1808" i="35"/>
  <c r="M1808" i="35" s="1"/>
  <c r="H1809" i="35"/>
  <c r="I1809" i="35"/>
  <c r="K1809" i="35"/>
  <c r="M1809" i="35" s="1"/>
  <c r="H1810" i="35"/>
  <c r="I1810" i="35"/>
  <c r="K1810" i="35"/>
  <c r="M1810" i="35" s="1"/>
  <c r="H1811" i="35"/>
  <c r="I1811" i="35"/>
  <c r="K1811" i="35"/>
  <c r="M1811" i="35" s="1"/>
  <c r="H1812" i="35"/>
  <c r="I1812" i="35"/>
  <c r="K1812" i="35"/>
  <c r="M1812" i="35" s="1"/>
  <c r="H1813" i="35"/>
  <c r="I1813" i="35"/>
  <c r="K1813" i="35"/>
  <c r="M1813" i="35" s="1"/>
  <c r="H1814" i="35"/>
  <c r="I1814" i="35"/>
  <c r="K1814" i="35"/>
  <c r="M1814" i="35" s="1"/>
  <c r="H1815" i="35"/>
  <c r="I1815" i="35"/>
  <c r="K1815" i="35"/>
  <c r="M1815" i="35" s="1"/>
  <c r="H1816" i="35"/>
  <c r="I1816" i="35"/>
  <c r="K1816" i="35"/>
  <c r="M1816" i="35" s="1"/>
  <c r="H1817" i="35"/>
  <c r="I1817" i="35"/>
  <c r="K1817" i="35"/>
  <c r="M1817" i="35" s="1"/>
  <c r="H1818" i="35"/>
  <c r="I1818" i="35"/>
  <c r="K1818" i="35"/>
  <c r="M1818" i="35" s="1"/>
  <c r="H1819" i="35"/>
  <c r="I1819" i="35"/>
  <c r="K1819" i="35"/>
  <c r="M1819" i="35" s="1"/>
  <c r="H1820" i="35"/>
  <c r="I1820" i="35"/>
  <c r="K1820" i="35"/>
  <c r="M1820" i="35" s="1"/>
  <c r="H1821" i="35"/>
  <c r="I1821" i="35"/>
  <c r="K1821" i="35"/>
  <c r="M1821" i="35" s="1"/>
  <c r="H1822" i="35"/>
  <c r="I1822" i="35"/>
  <c r="K1822" i="35"/>
  <c r="M1822" i="35" s="1"/>
  <c r="H1823" i="35"/>
  <c r="I1823" i="35"/>
  <c r="K1823" i="35"/>
  <c r="M1823" i="35" s="1"/>
  <c r="H1824" i="35"/>
  <c r="I1824" i="35"/>
  <c r="K1824" i="35"/>
  <c r="M1824" i="35" s="1"/>
  <c r="H1825" i="35"/>
  <c r="I1825" i="35"/>
  <c r="K1825" i="35"/>
  <c r="M1825" i="35" s="1"/>
  <c r="H1826" i="35"/>
  <c r="I1826" i="35"/>
  <c r="K1826" i="35"/>
  <c r="M1826" i="35" s="1"/>
  <c r="H1827" i="35"/>
  <c r="I1827" i="35"/>
  <c r="K1827" i="35"/>
  <c r="M1827" i="35" s="1"/>
  <c r="H1828" i="35"/>
  <c r="I1828" i="35"/>
  <c r="K1828" i="35"/>
  <c r="M1828" i="35" s="1"/>
  <c r="H1829" i="35"/>
  <c r="I1829" i="35"/>
  <c r="K1829" i="35"/>
  <c r="M1829" i="35" s="1"/>
  <c r="H1830" i="35"/>
  <c r="I1830" i="35"/>
  <c r="K1830" i="35"/>
  <c r="M1830" i="35" s="1"/>
  <c r="H1831" i="35"/>
  <c r="I1831" i="35"/>
  <c r="K1831" i="35"/>
  <c r="M1831" i="35" s="1"/>
  <c r="H1832" i="35"/>
  <c r="I1832" i="35"/>
  <c r="K1832" i="35"/>
  <c r="M1832" i="35" s="1"/>
  <c r="H1833" i="35"/>
  <c r="I1833" i="35"/>
  <c r="K1833" i="35"/>
  <c r="M1833" i="35" s="1"/>
  <c r="H1834" i="35"/>
  <c r="I1834" i="35"/>
  <c r="K1834" i="35"/>
  <c r="M1834" i="35" s="1"/>
  <c r="H1835" i="35"/>
  <c r="I1835" i="35"/>
  <c r="K1835" i="35"/>
  <c r="M1835" i="35" s="1"/>
  <c r="H1836" i="35"/>
  <c r="I1836" i="35"/>
  <c r="K1836" i="35"/>
  <c r="M1836" i="35" s="1"/>
  <c r="H1837" i="35"/>
  <c r="I1837" i="35"/>
  <c r="K1837" i="35"/>
  <c r="M1837" i="35" s="1"/>
  <c r="H1838" i="35"/>
  <c r="I1838" i="35"/>
  <c r="K1838" i="35"/>
  <c r="M1838" i="35" s="1"/>
  <c r="H1839" i="35"/>
  <c r="I1839" i="35"/>
  <c r="K1839" i="35"/>
  <c r="M1839" i="35" s="1"/>
  <c r="H1840" i="35"/>
  <c r="I1840" i="35"/>
  <c r="K1840" i="35"/>
  <c r="M1840" i="35" s="1"/>
  <c r="H1841" i="35"/>
  <c r="I1841" i="35"/>
  <c r="K1841" i="35"/>
  <c r="M1841" i="35" s="1"/>
  <c r="H1842" i="35"/>
  <c r="I1842" i="35"/>
  <c r="K1842" i="35"/>
  <c r="M1842" i="35" s="1"/>
  <c r="H1843" i="35"/>
  <c r="I1843" i="35"/>
  <c r="K1843" i="35"/>
  <c r="M1843" i="35" s="1"/>
  <c r="H1844" i="35"/>
  <c r="I1844" i="35"/>
  <c r="K1844" i="35"/>
  <c r="M1844" i="35" s="1"/>
  <c r="H1845" i="35"/>
  <c r="I1845" i="35"/>
  <c r="K1845" i="35"/>
  <c r="M1845" i="35" s="1"/>
  <c r="H1846" i="35"/>
  <c r="I1846" i="35"/>
  <c r="K1846" i="35"/>
  <c r="M1846" i="35" s="1"/>
  <c r="H1847" i="35"/>
  <c r="I1847" i="35"/>
  <c r="K1847" i="35"/>
  <c r="M1847" i="35" s="1"/>
  <c r="H1848" i="35"/>
  <c r="I1848" i="35"/>
  <c r="K1848" i="35"/>
  <c r="M1848" i="35" s="1"/>
  <c r="H1849" i="35"/>
  <c r="I1849" i="35"/>
  <c r="K1849" i="35"/>
  <c r="M1849" i="35" s="1"/>
  <c r="H1850" i="35"/>
  <c r="I1850" i="35"/>
  <c r="K1850" i="35"/>
  <c r="M1850" i="35" s="1"/>
  <c r="H1851" i="35"/>
  <c r="I1851" i="35"/>
  <c r="K1851" i="35"/>
  <c r="M1851" i="35" s="1"/>
  <c r="H1852" i="35"/>
  <c r="I1852" i="35"/>
  <c r="K1852" i="35"/>
  <c r="M1852" i="35" s="1"/>
  <c r="H1853" i="35"/>
  <c r="I1853" i="35"/>
  <c r="K1853" i="35"/>
  <c r="M1853" i="35" s="1"/>
  <c r="H1854" i="35"/>
  <c r="I1854" i="35"/>
  <c r="K1854" i="35"/>
  <c r="M1854" i="35" s="1"/>
  <c r="H1855" i="35"/>
  <c r="I1855" i="35"/>
  <c r="K1855" i="35"/>
  <c r="M1855" i="35" s="1"/>
  <c r="H1856" i="35"/>
  <c r="I1856" i="35"/>
  <c r="K1856" i="35"/>
  <c r="M1856" i="35" s="1"/>
  <c r="H1857" i="35"/>
  <c r="I1857" i="35"/>
  <c r="K1857" i="35"/>
  <c r="M1857" i="35" s="1"/>
  <c r="H1858" i="35"/>
  <c r="I1858" i="35"/>
  <c r="K1858" i="35"/>
  <c r="M1858" i="35" s="1"/>
  <c r="H1859" i="35"/>
  <c r="I1859" i="35"/>
  <c r="K1859" i="35"/>
  <c r="M1859" i="35" s="1"/>
  <c r="H1860" i="35"/>
  <c r="I1860" i="35"/>
  <c r="K1860" i="35"/>
  <c r="M1860" i="35" s="1"/>
  <c r="H1861" i="35"/>
  <c r="I1861" i="35"/>
  <c r="K1861" i="35"/>
  <c r="M1861" i="35" s="1"/>
  <c r="H1862" i="35"/>
  <c r="I1862" i="35"/>
  <c r="K1862" i="35"/>
  <c r="M1862" i="35" s="1"/>
  <c r="H1863" i="35"/>
  <c r="I1863" i="35"/>
  <c r="K1863" i="35"/>
  <c r="M1863" i="35" s="1"/>
  <c r="H1864" i="35"/>
  <c r="I1864" i="35"/>
  <c r="K1864" i="35"/>
  <c r="M1864" i="35" s="1"/>
  <c r="H1865" i="35"/>
  <c r="I1865" i="35"/>
  <c r="K1865" i="35"/>
  <c r="M1865" i="35" s="1"/>
  <c r="H1866" i="35"/>
  <c r="I1866" i="35"/>
  <c r="K1866" i="35"/>
  <c r="M1866" i="35" s="1"/>
  <c r="H1867" i="35"/>
  <c r="I1867" i="35"/>
  <c r="K1867" i="35"/>
  <c r="M1867" i="35" s="1"/>
  <c r="H1868" i="35"/>
  <c r="I1868" i="35"/>
  <c r="K1868" i="35"/>
  <c r="M1868" i="35" s="1"/>
  <c r="H1869" i="35"/>
  <c r="I1869" i="35"/>
  <c r="K1869" i="35"/>
  <c r="M1869" i="35" s="1"/>
  <c r="H1870" i="35"/>
  <c r="I1870" i="35"/>
  <c r="K1870" i="35"/>
  <c r="M1870" i="35" s="1"/>
  <c r="H1871" i="35"/>
  <c r="I1871" i="35"/>
  <c r="K1871" i="35"/>
  <c r="M1871" i="35" s="1"/>
  <c r="H1872" i="35"/>
  <c r="I1872" i="35"/>
  <c r="K1872" i="35"/>
  <c r="M1872" i="35" s="1"/>
  <c r="H1873" i="35"/>
  <c r="I1873" i="35"/>
  <c r="K1873" i="35"/>
  <c r="M1873" i="35" s="1"/>
  <c r="H1874" i="35"/>
  <c r="I1874" i="35"/>
  <c r="K1874" i="35"/>
  <c r="M1874" i="35" s="1"/>
  <c r="H1875" i="35"/>
  <c r="I1875" i="35"/>
  <c r="K1875" i="35"/>
  <c r="M1875" i="35" s="1"/>
  <c r="H1876" i="35"/>
  <c r="I1876" i="35"/>
  <c r="K1876" i="35"/>
  <c r="M1876" i="35" s="1"/>
  <c r="H1877" i="35"/>
  <c r="I1877" i="35"/>
  <c r="K1877" i="35"/>
  <c r="M1877" i="35" s="1"/>
  <c r="H1878" i="35"/>
  <c r="I1878" i="35"/>
  <c r="K1878" i="35"/>
  <c r="M1878" i="35" s="1"/>
  <c r="H1879" i="35"/>
  <c r="I1879" i="35"/>
  <c r="K1879" i="35"/>
  <c r="M1879" i="35" s="1"/>
  <c r="H1880" i="35"/>
  <c r="I1880" i="35"/>
  <c r="K1880" i="35"/>
  <c r="M1880" i="35" s="1"/>
  <c r="H1881" i="35"/>
  <c r="I1881" i="35"/>
  <c r="K1881" i="35"/>
  <c r="M1881" i="35" s="1"/>
  <c r="H1882" i="35"/>
  <c r="I1882" i="35"/>
  <c r="K1882" i="35"/>
  <c r="M1882" i="35" s="1"/>
  <c r="H1883" i="35"/>
  <c r="I1883" i="35"/>
  <c r="K1883" i="35"/>
  <c r="M1883" i="35" s="1"/>
  <c r="H1884" i="35"/>
  <c r="I1884" i="35"/>
  <c r="K1884" i="35"/>
  <c r="M1884" i="35" s="1"/>
  <c r="H1885" i="35"/>
  <c r="I1885" i="35"/>
  <c r="K1885" i="35"/>
  <c r="M1885" i="35" s="1"/>
  <c r="H1886" i="35"/>
  <c r="I1886" i="35"/>
  <c r="K1886" i="35"/>
  <c r="M1886" i="35" s="1"/>
  <c r="H1887" i="35"/>
  <c r="I1887" i="35"/>
  <c r="K1887" i="35"/>
  <c r="M1887" i="35" s="1"/>
  <c r="H1888" i="35"/>
  <c r="I1888" i="35"/>
  <c r="K1888" i="35"/>
  <c r="M1888" i="35" s="1"/>
  <c r="H1889" i="35"/>
  <c r="I1889" i="35"/>
  <c r="K1889" i="35"/>
  <c r="M1889" i="35" s="1"/>
  <c r="H1890" i="35"/>
  <c r="I1890" i="35"/>
  <c r="K1890" i="35"/>
  <c r="M1890" i="35" s="1"/>
  <c r="H1891" i="35"/>
  <c r="I1891" i="35"/>
  <c r="K1891" i="35"/>
  <c r="M1891" i="35" s="1"/>
  <c r="H1892" i="35"/>
  <c r="I1892" i="35"/>
  <c r="K1892" i="35"/>
  <c r="M1892" i="35" s="1"/>
  <c r="H1893" i="35"/>
  <c r="I1893" i="35"/>
  <c r="K1893" i="35"/>
  <c r="M1893" i="35" s="1"/>
  <c r="H1894" i="35"/>
  <c r="I1894" i="35"/>
  <c r="K1894" i="35"/>
  <c r="M1894" i="35" s="1"/>
  <c r="H1895" i="35"/>
  <c r="I1895" i="35"/>
  <c r="K1895" i="35"/>
  <c r="M1895" i="35" s="1"/>
  <c r="H1896" i="35"/>
  <c r="I1896" i="35"/>
  <c r="K1896" i="35"/>
  <c r="M1896" i="35" s="1"/>
  <c r="H1897" i="35"/>
  <c r="I1897" i="35"/>
  <c r="K1897" i="35"/>
  <c r="M1897" i="35" s="1"/>
  <c r="H1898" i="35"/>
  <c r="I1898" i="35"/>
  <c r="K1898" i="35"/>
  <c r="M1898" i="35" s="1"/>
  <c r="H1899" i="35"/>
  <c r="I1899" i="35"/>
  <c r="K1899" i="35"/>
  <c r="M1899" i="35" s="1"/>
  <c r="H1900" i="35"/>
  <c r="I1900" i="35"/>
  <c r="K1900" i="35"/>
  <c r="M1900" i="35" s="1"/>
  <c r="H1901" i="35"/>
  <c r="I1901" i="35"/>
  <c r="K1901" i="35"/>
  <c r="M1901" i="35" s="1"/>
  <c r="H1902" i="35"/>
  <c r="I1902" i="35"/>
  <c r="K1902" i="35"/>
  <c r="M1902" i="35" s="1"/>
  <c r="H1903" i="35"/>
  <c r="I1903" i="35"/>
  <c r="K1903" i="35"/>
  <c r="M1903" i="35" s="1"/>
  <c r="H1904" i="35"/>
  <c r="I1904" i="35"/>
  <c r="K1904" i="35"/>
  <c r="M1904" i="35" s="1"/>
  <c r="H1905" i="35"/>
  <c r="I1905" i="35"/>
  <c r="K1905" i="35"/>
  <c r="M1905" i="35" s="1"/>
  <c r="H1906" i="35"/>
  <c r="I1906" i="35"/>
  <c r="K1906" i="35"/>
  <c r="M1906" i="35" s="1"/>
  <c r="H1907" i="35"/>
  <c r="I1907" i="35"/>
  <c r="K1907" i="35"/>
  <c r="M1907" i="35" s="1"/>
  <c r="H1908" i="35"/>
  <c r="I1908" i="35"/>
  <c r="K1908" i="35"/>
  <c r="M1908" i="35" s="1"/>
  <c r="H1909" i="35"/>
  <c r="I1909" i="35"/>
  <c r="K1909" i="35"/>
  <c r="M1909" i="35" s="1"/>
  <c r="H1910" i="35"/>
  <c r="I1910" i="35"/>
  <c r="K1910" i="35"/>
  <c r="M1910" i="35" s="1"/>
  <c r="H1911" i="35"/>
  <c r="I1911" i="35"/>
  <c r="K1911" i="35"/>
  <c r="M1911" i="35" s="1"/>
  <c r="H1912" i="35"/>
  <c r="I1912" i="35"/>
  <c r="K1912" i="35"/>
  <c r="M1912" i="35" s="1"/>
  <c r="H1913" i="35"/>
  <c r="I1913" i="35"/>
  <c r="K1913" i="35"/>
  <c r="M1913" i="35" s="1"/>
  <c r="H1914" i="35"/>
  <c r="I1914" i="35"/>
  <c r="K1914" i="35"/>
  <c r="M1914" i="35" s="1"/>
  <c r="H1915" i="35"/>
  <c r="I1915" i="35"/>
  <c r="K1915" i="35"/>
  <c r="M1915" i="35" s="1"/>
  <c r="H1916" i="35"/>
  <c r="I1916" i="35"/>
  <c r="K1916" i="35"/>
  <c r="M1916" i="35" s="1"/>
  <c r="H1917" i="35"/>
  <c r="I1917" i="35"/>
  <c r="K1917" i="35"/>
  <c r="M1917" i="35" s="1"/>
  <c r="H1918" i="35"/>
  <c r="I1918" i="35"/>
  <c r="K1918" i="35"/>
  <c r="M1918" i="35" s="1"/>
  <c r="H1919" i="35"/>
  <c r="I1919" i="35"/>
  <c r="K1919" i="35"/>
  <c r="M1919" i="35" s="1"/>
  <c r="H1920" i="35"/>
  <c r="I1920" i="35"/>
  <c r="K1920" i="35"/>
  <c r="M1920" i="35" s="1"/>
  <c r="H1921" i="35"/>
  <c r="I1921" i="35"/>
  <c r="K1921" i="35"/>
  <c r="M1921" i="35" s="1"/>
  <c r="H1922" i="35"/>
  <c r="I1922" i="35"/>
  <c r="K1922" i="35"/>
  <c r="M1922" i="35" s="1"/>
  <c r="H1923" i="35"/>
  <c r="I1923" i="35"/>
  <c r="K1923" i="35"/>
  <c r="M1923" i="35" s="1"/>
  <c r="H1924" i="35"/>
  <c r="I1924" i="35"/>
  <c r="K1924" i="35"/>
  <c r="M1924" i="35" s="1"/>
  <c r="H1925" i="35"/>
  <c r="I1925" i="35"/>
  <c r="K1925" i="35"/>
  <c r="M1925" i="35" s="1"/>
  <c r="H1926" i="35"/>
  <c r="I1926" i="35"/>
  <c r="K1926" i="35"/>
  <c r="M1926" i="35" s="1"/>
  <c r="H1927" i="35"/>
  <c r="I1927" i="35"/>
  <c r="K1927" i="35"/>
  <c r="M1927" i="35" s="1"/>
  <c r="H1928" i="35"/>
  <c r="I1928" i="35"/>
  <c r="K1928" i="35"/>
  <c r="M1928" i="35" s="1"/>
  <c r="H1929" i="35"/>
  <c r="I1929" i="35"/>
  <c r="K1929" i="35"/>
  <c r="M1929" i="35" s="1"/>
  <c r="H1930" i="35"/>
  <c r="I1930" i="35"/>
  <c r="K1930" i="35"/>
  <c r="M1930" i="35" s="1"/>
  <c r="H1931" i="35"/>
  <c r="I1931" i="35"/>
  <c r="K1931" i="35"/>
  <c r="M1931" i="35" s="1"/>
  <c r="H1932" i="35"/>
  <c r="I1932" i="35"/>
  <c r="K1932" i="35"/>
  <c r="M1932" i="35" s="1"/>
  <c r="H1933" i="35"/>
  <c r="I1933" i="35"/>
  <c r="K1933" i="35"/>
  <c r="M1933" i="35" s="1"/>
  <c r="H1934" i="35"/>
  <c r="I1934" i="35"/>
  <c r="K1934" i="35"/>
  <c r="M1934" i="35" s="1"/>
  <c r="H1935" i="35"/>
  <c r="I1935" i="35"/>
  <c r="K1935" i="35"/>
  <c r="M1935" i="35" s="1"/>
  <c r="H1936" i="35"/>
  <c r="I1936" i="35"/>
  <c r="K1936" i="35"/>
  <c r="M1936" i="35" s="1"/>
  <c r="H1937" i="35"/>
  <c r="I1937" i="35"/>
  <c r="K1937" i="35"/>
  <c r="M1937" i="35" s="1"/>
  <c r="H1938" i="35"/>
  <c r="I1938" i="35"/>
  <c r="K1938" i="35"/>
  <c r="M1938" i="35" s="1"/>
  <c r="H1939" i="35"/>
  <c r="I1939" i="35"/>
  <c r="K1939" i="35"/>
  <c r="M1939" i="35" s="1"/>
  <c r="H1940" i="35"/>
  <c r="I1940" i="35"/>
  <c r="K1940" i="35"/>
  <c r="M1940" i="35" s="1"/>
  <c r="H1941" i="35"/>
  <c r="I1941" i="35"/>
  <c r="K1941" i="35"/>
  <c r="M1941" i="35" s="1"/>
  <c r="H1942" i="35"/>
  <c r="I1942" i="35"/>
  <c r="K1942" i="35"/>
  <c r="M1942" i="35" s="1"/>
  <c r="H1943" i="35"/>
  <c r="I1943" i="35"/>
  <c r="K1943" i="35"/>
  <c r="M1943" i="35" s="1"/>
  <c r="H1944" i="35"/>
  <c r="I1944" i="35"/>
  <c r="K1944" i="35"/>
  <c r="M1944" i="35" s="1"/>
  <c r="H1945" i="35"/>
  <c r="I1945" i="35"/>
  <c r="K1945" i="35"/>
  <c r="M1945" i="35" s="1"/>
  <c r="H1946" i="35"/>
  <c r="I1946" i="35"/>
  <c r="K1946" i="35"/>
  <c r="M1946" i="35" s="1"/>
  <c r="H1947" i="35"/>
  <c r="I1947" i="35"/>
  <c r="K1947" i="35"/>
  <c r="M1947" i="35" s="1"/>
  <c r="H1948" i="35"/>
  <c r="I1948" i="35"/>
  <c r="K1948" i="35"/>
  <c r="M1948" i="35" s="1"/>
  <c r="H1949" i="35"/>
  <c r="I1949" i="35"/>
  <c r="K1949" i="35"/>
  <c r="M1949" i="35" s="1"/>
  <c r="H1950" i="35"/>
  <c r="I1950" i="35"/>
  <c r="K1950" i="35"/>
  <c r="M1950" i="35" s="1"/>
  <c r="H1951" i="35"/>
  <c r="I1951" i="35"/>
  <c r="K1951" i="35"/>
  <c r="M1951" i="35" s="1"/>
  <c r="H1952" i="35"/>
  <c r="I1952" i="35"/>
  <c r="K1952" i="35"/>
  <c r="M1952" i="35" s="1"/>
  <c r="H1953" i="35"/>
  <c r="I1953" i="35"/>
  <c r="K1953" i="35"/>
  <c r="M1953" i="35" s="1"/>
  <c r="H1954" i="35"/>
  <c r="I1954" i="35"/>
  <c r="K1954" i="35"/>
  <c r="M1954" i="35" s="1"/>
  <c r="H1955" i="35"/>
  <c r="I1955" i="35"/>
  <c r="K1955" i="35"/>
  <c r="M1955" i="35" s="1"/>
  <c r="H1956" i="35"/>
  <c r="I1956" i="35"/>
  <c r="K1956" i="35"/>
  <c r="M1956" i="35" s="1"/>
  <c r="H1957" i="35"/>
  <c r="I1957" i="35"/>
  <c r="K1957" i="35"/>
  <c r="M1957" i="35" s="1"/>
  <c r="H1958" i="35"/>
  <c r="I1958" i="35"/>
  <c r="K1958" i="35"/>
  <c r="M1958" i="35" s="1"/>
  <c r="H1959" i="35"/>
  <c r="I1959" i="35"/>
  <c r="K1959" i="35"/>
  <c r="M1959" i="35" s="1"/>
  <c r="H1960" i="35"/>
  <c r="I1960" i="35"/>
  <c r="K1960" i="35"/>
  <c r="M1960" i="35" s="1"/>
  <c r="H1961" i="35"/>
  <c r="I1961" i="35"/>
  <c r="K1961" i="35"/>
  <c r="M1961" i="35" s="1"/>
  <c r="H1962" i="35"/>
  <c r="I1962" i="35"/>
  <c r="K1962" i="35"/>
  <c r="M1962" i="35" s="1"/>
  <c r="H1963" i="35"/>
  <c r="I1963" i="35"/>
  <c r="K1963" i="35"/>
  <c r="M1963" i="35" s="1"/>
  <c r="H1964" i="35"/>
  <c r="I1964" i="35"/>
  <c r="K1964" i="35"/>
  <c r="M1964" i="35" s="1"/>
  <c r="H1965" i="35"/>
  <c r="I1965" i="35"/>
  <c r="K1965" i="35"/>
  <c r="M1965" i="35" s="1"/>
  <c r="H1966" i="35"/>
  <c r="I1966" i="35"/>
  <c r="K1966" i="35"/>
  <c r="M1966" i="35" s="1"/>
  <c r="H1967" i="35"/>
  <c r="I1967" i="35"/>
  <c r="K1967" i="35"/>
  <c r="M1967" i="35" s="1"/>
  <c r="H1968" i="35"/>
  <c r="I1968" i="35"/>
  <c r="K1968" i="35"/>
  <c r="M1968" i="35" s="1"/>
  <c r="H1969" i="35"/>
  <c r="I1969" i="35"/>
  <c r="K1969" i="35"/>
  <c r="M1969" i="35" s="1"/>
  <c r="H1970" i="35"/>
  <c r="I1970" i="35"/>
  <c r="K1970" i="35"/>
  <c r="M1970" i="35" s="1"/>
  <c r="H1971" i="35"/>
  <c r="I1971" i="35"/>
  <c r="K1971" i="35"/>
  <c r="M1971" i="35" s="1"/>
  <c r="H1972" i="35"/>
  <c r="I1972" i="35"/>
  <c r="K1972" i="35"/>
  <c r="M1972" i="35" s="1"/>
  <c r="H1973" i="35"/>
  <c r="I1973" i="35"/>
  <c r="K1973" i="35"/>
  <c r="M1973" i="35" s="1"/>
  <c r="H1974" i="35"/>
  <c r="I1974" i="35"/>
  <c r="K1974" i="35"/>
  <c r="M1974" i="35" s="1"/>
  <c r="H1975" i="35"/>
  <c r="I1975" i="35"/>
  <c r="K1975" i="35"/>
  <c r="M1975" i="35" s="1"/>
  <c r="H1976" i="35"/>
  <c r="I1976" i="35"/>
  <c r="K1976" i="35"/>
  <c r="M1976" i="35" s="1"/>
  <c r="H1977" i="35"/>
  <c r="I1977" i="35"/>
  <c r="K1977" i="35"/>
  <c r="M1977" i="35" s="1"/>
  <c r="H1978" i="35"/>
  <c r="I1978" i="35"/>
  <c r="K1978" i="35"/>
  <c r="M1978" i="35" s="1"/>
  <c r="H1979" i="35"/>
  <c r="I1979" i="35"/>
  <c r="K1979" i="35"/>
  <c r="M1979" i="35" s="1"/>
  <c r="H1980" i="35"/>
  <c r="I1980" i="35"/>
  <c r="K1980" i="35"/>
  <c r="M1980" i="35" s="1"/>
  <c r="H1981" i="35"/>
  <c r="I1981" i="35"/>
  <c r="K1981" i="35"/>
  <c r="M1981" i="35" s="1"/>
  <c r="H1982" i="35"/>
  <c r="I1982" i="35"/>
  <c r="K1982" i="35"/>
  <c r="M1982" i="35" s="1"/>
  <c r="H1983" i="35"/>
  <c r="I1983" i="35"/>
  <c r="K1983" i="35"/>
  <c r="M1983" i="35" s="1"/>
  <c r="H1984" i="35"/>
  <c r="I1984" i="35"/>
  <c r="K1984" i="35"/>
  <c r="M1984" i="35" s="1"/>
  <c r="H1985" i="35"/>
  <c r="I1985" i="35"/>
  <c r="K1985" i="35"/>
  <c r="M1985" i="35" s="1"/>
  <c r="H1986" i="35"/>
  <c r="I1986" i="35"/>
  <c r="K1986" i="35"/>
  <c r="M1986" i="35" s="1"/>
  <c r="H1987" i="35"/>
  <c r="I1987" i="35"/>
  <c r="K1987" i="35"/>
  <c r="M1987" i="35" s="1"/>
  <c r="H1988" i="35"/>
  <c r="I1988" i="35"/>
  <c r="K1988" i="35"/>
  <c r="M1988" i="35" s="1"/>
  <c r="H1989" i="35"/>
  <c r="I1989" i="35"/>
  <c r="K1989" i="35"/>
  <c r="M1989" i="35" s="1"/>
  <c r="H1990" i="35"/>
  <c r="I1990" i="35"/>
  <c r="K1990" i="35"/>
  <c r="M1990" i="35" s="1"/>
  <c r="H1991" i="35"/>
  <c r="I1991" i="35"/>
  <c r="K1991" i="35"/>
  <c r="M1991" i="35" s="1"/>
  <c r="H1992" i="35"/>
  <c r="I1992" i="35"/>
  <c r="K1992" i="35"/>
  <c r="M1992" i="35" s="1"/>
  <c r="H1993" i="35"/>
  <c r="I1993" i="35"/>
  <c r="K1993" i="35"/>
  <c r="M1993" i="35" s="1"/>
  <c r="H1994" i="35"/>
  <c r="I1994" i="35"/>
  <c r="K1994" i="35"/>
  <c r="M1994" i="35" s="1"/>
  <c r="H1995" i="35"/>
  <c r="I1995" i="35"/>
  <c r="K1995" i="35"/>
  <c r="M1995" i="35" s="1"/>
  <c r="H1996" i="35"/>
  <c r="I1996" i="35"/>
  <c r="K1996" i="35"/>
  <c r="M1996" i="35" s="1"/>
  <c r="H1997" i="35"/>
  <c r="I1997" i="35"/>
  <c r="K1997" i="35"/>
  <c r="M1997" i="35" s="1"/>
  <c r="H1998" i="35"/>
  <c r="I1998" i="35"/>
  <c r="K1998" i="35"/>
  <c r="M1998" i="35" s="1"/>
  <c r="H1999" i="35"/>
  <c r="I1999" i="35"/>
  <c r="K1999" i="35"/>
  <c r="M1999" i="35" s="1"/>
  <c r="H2000" i="35"/>
  <c r="I2000" i="35"/>
  <c r="K2000" i="35"/>
  <c r="M2000" i="35" s="1"/>
  <c r="H2001" i="35"/>
  <c r="I2001" i="35"/>
  <c r="K2001" i="35"/>
  <c r="M2001" i="35" s="1"/>
  <c r="H2002" i="35"/>
  <c r="I2002" i="35"/>
  <c r="K2002" i="35"/>
  <c r="M2002" i="35" s="1"/>
  <c r="H2003" i="35"/>
  <c r="I2003" i="35"/>
  <c r="K2003" i="35"/>
  <c r="M2003" i="35" s="1"/>
  <c r="H2004" i="35"/>
  <c r="I2004" i="35"/>
  <c r="K2004" i="35"/>
  <c r="M2004" i="35" s="1"/>
  <c r="H2005" i="35"/>
  <c r="I2005" i="35"/>
  <c r="K2005" i="35"/>
  <c r="M2005" i="35" s="1"/>
  <c r="H2006" i="35"/>
  <c r="I2006" i="35"/>
  <c r="K2006" i="35"/>
  <c r="M2006" i="35" s="1"/>
  <c r="H2007" i="35"/>
  <c r="I2007" i="35"/>
  <c r="K2007" i="35"/>
  <c r="M2007" i="35" s="1"/>
  <c r="H2008" i="35"/>
  <c r="I2008" i="35"/>
  <c r="K2008" i="35"/>
  <c r="M2008" i="35" s="1"/>
  <c r="H2009" i="35"/>
  <c r="I2009" i="35"/>
  <c r="K2009" i="35"/>
  <c r="M2009" i="35" s="1"/>
  <c r="H2010" i="35"/>
  <c r="I2010" i="35"/>
  <c r="K2010" i="35"/>
  <c r="M2010" i="35" s="1"/>
  <c r="H2011" i="35"/>
  <c r="I2011" i="35"/>
  <c r="K2011" i="35"/>
  <c r="M2011" i="35" s="1"/>
  <c r="H2012" i="35"/>
  <c r="I2012" i="35"/>
  <c r="K2012" i="35"/>
  <c r="M2012" i="35" s="1"/>
  <c r="H2013" i="35"/>
  <c r="I2013" i="35"/>
  <c r="K2013" i="35"/>
  <c r="M2013" i="35" s="1"/>
  <c r="H2014" i="35"/>
  <c r="I2014" i="35"/>
  <c r="K2014" i="35"/>
  <c r="M2014" i="35" s="1"/>
  <c r="H2015" i="35"/>
  <c r="I2015" i="35"/>
  <c r="K2015" i="35"/>
  <c r="M2015" i="35" s="1"/>
  <c r="H2016" i="35"/>
  <c r="I2016" i="35"/>
  <c r="K2016" i="35"/>
  <c r="M2016" i="35" s="1"/>
  <c r="H2017" i="35"/>
  <c r="I2017" i="35"/>
  <c r="K2017" i="35"/>
  <c r="M2017" i="35" s="1"/>
  <c r="H2018" i="35"/>
  <c r="I2018" i="35"/>
  <c r="K2018" i="35"/>
  <c r="M2018" i="35" s="1"/>
  <c r="H2019" i="35"/>
  <c r="I2019" i="35"/>
  <c r="K2019" i="35"/>
  <c r="M2019" i="35" s="1"/>
  <c r="H2020" i="35"/>
  <c r="I2020" i="35"/>
  <c r="K2020" i="35"/>
  <c r="M2020" i="35" s="1"/>
  <c r="H2021" i="35"/>
  <c r="I2021" i="35"/>
  <c r="K2021" i="35"/>
  <c r="M2021" i="35" s="1"/>
  <c r="H2022" i="35"/>
  <c r="I2022" i="35"/>
  <c r="K2022" i="35"/>
  <c r="M2022" i="35" s="1"/>
  <c r="H2023" i="35"/>
  <c r="I2023" i="35"/>
  <c r="K2023" i="35"/>
  <c r="M2023" i="35" s="1"/>
  <c r="H2024" i="35"/>
  <c r="I2024" i="35"/>
  <c r="K2024" i="35"/>
  <c r="M2024" i="35" s="1"/>
  <c r="H2025" i="35"/>
  <c r="I2025" i="35"/>
  <c r="K2025" i="35"/>
  <c r="M2025" i="35" s="1"/>
  <c r="H2026" i="35"/>
  <c r="I2026" i="35"/>
  <c r="K2026" i="35"/>
  <c r="M2026" i="35" s="1"/>
  <c r="H2027" i="35"/>
  <c r="I2027" i="35"/>
  <c r="K2027" i="35"/>
  <c r="M2027" i="35" s="1"/>
  <c r="H2028" i="35"/>
  <c r="I2028" i="35"/>
  <c r="K2028" i="35"/>
  <c r="M2028" i="35" s="1"/>
  <c r="H2029" i="35"/>
  <c r="I2029" i="35"/>
  <c r="K2029" i="35"/>
  <c r="M2029" i="35" s="1"/>
  <c r="H2030" i="35"/>
  <c r="I2030" i="35"/>
  <c r="K2030" i="35"/>
  <c r="M2030" i="35" s="1"/>
  <c r="H2031" i="35"/>
  <c r="I2031" i="35"/>
  <c r="K2031" i="35"/>
  <c r="M2031" i="35" s="1"/>
  <c r="H2032" i="35"/>
  <c r="I2032" i="35"/>
  <c r="K2032" i="35"/>
  <c r="M2032" i="35" s="1"/>
  <c r="H2033" i="35"/>
  <c r="I2033" i="35"/>
  <c r="K2033" i="35"/>
  <c r="M2033" i="35" s="1"/>
  <c r="H2034" i="35"/>
  <c r="I2034" i="35"/>
  <c r="K2034" i="35"/>
  <c r="M2034" i="35" s="1"/>
  <c r="H2035" i="35"/>
  <c r="I2035" i="35"/>
  <c r="K2035" i="35"/>
  <c r="M2035" i="35" s="1"/>
  <c r="H2036" i="35"/>
  <c r="I2036" i="35"/>
  <c r="K2036" i="35"/>
  <c r="M2036" i="35" s="1"/>
  <c r="H2037" i="35"/>
  <c r="I2037" i="35"/>
  <c r="K2037" i="35"/>
  <c r="M2037" i="35" s="1"/>
  <c r="H2038" i="35"/>
  <c r="I2038" i="35"/>
  <c r="K2038" i="35"/>
  <c r="M2038" i="35" s="1"/>
  <c r="H2039" i="35"/>
  <c r="I2039" i="35"/>
  <c r="K2039" i="35"/>
  <c r="M2039" i="35" s="1"/>
  <c r="H2040" i="35"/>
  <c r="I2040" i="35"/>
  <c r="K2040" i="35"/>
  <c r="M2040" i="35" s="1"/>
  <c r="H2041" i="35"/>
  <c r="I2041" i="35"/>
  <c r="K2041" i="35"/>
  <c r="M2041" i="35" s="1"/>
  <c r="H2042" i="35"/>
  <c r="I2042" i="35"/>
  <c r="K2042" i="35"/>
  <c r="M2042" i="35" s="1"/>
  <c r="H2043" i="35"/>
  <c r="I2043" i="35"/>
  <c r="K2043" i="35"/>
  <c r="M2043" i="35" s="1"/>
  <c r="H2044" i="35"/>
  <c r="I2044" i="35"/>
  <c r="K2044" i="35"/>
  <c r="M2044" i="35" s="1"/>
  <c r="H2045" i="35"/>
  <c r="I2045" i="35"/>
  <c r="K2045" i="35"/>
  <c r="M2045" i="35" s="1"/>
  <c r="H2046" i="35"/>
  <c r="I2046" i="35"/>
  <c r="K2046" i="35"/>
  <c r="M2046" i="35" s="1"/>
  <c r="H2047" i="35"/>
  <c r="I2047" i="35"/>
  <c r="K2047" i="35"/>
  <c r="M2047" i="35" s="1"/>
  <c r="H2048" i="35"/>
  <c r="I2048" i="35"/>
  <c r="K2048" i="35"/>
  <c r="M2048" i="35" s="1"/>
  <c r="H2049" i="35"/>
  <c r="I2049" i="35"/>
  <c r="K2049" i="35"/>
  <c r="M2049" i="35" s="1"/>
  <c r="H2050" i="35"/>
  <c r="I2050" i="35"/>
  <c r="K2050" i="35"/>
  <c r="M2050" i="35" s="1"/>
  <c r="H2051" i="35"/>
  <c r="I2051" i="35"/>
  <c r="K2051" i="35"/>
  <c r="M2051" i="35" s="1"/>
  <c r="H2052" i="35"/>
  <c r="I2052" i="35"/>
  <c r="K2052" i="35"/>
  <c r="M2052" i="35" s="1"/>
  <c r="H2053" i="35"/>
  <c r="I2053" i="35"/>
  <c r="K2053" i="35"/>
  <c r="M2053" i="35" s="1"/>
  <c r="H2054" i="35"/>
  <c r="I2054" i="35"/>
  <c r="K2054" i="35"/>
  <c r="M2054" i="35" s="1"/>
  <c r="H2055" i="35"/>
  <c r="I2055" i="35"/>
  <c r="K2055" i="35"/>
  <c r="M2055" i="35" s="1"/>
  <c r="H2056" i="35"/>
  <c r="I2056" i="35"/>
  <c r="K2056" i="35"/>
  <c r="M2056" i="35" s="1"/>
  <c r="H2057" i="35"/>
  <c r="I2057" i="35"/>
  <c r="K2057" i="35"/>
  <c r="M2057" i="35" s="1"/>
  <c r="H2058" i="35"/>
  <c r="I2058" i="35"/>
  <c r="K2058" i="35"/>
  <c r="M2058" i="35" s="1"/>
  <c r="H2059" i="35"/>
  <c r="I2059" i="35"/>
  <c r="K2059" i="35"/>
  <c r="M2059" i="35" s="1"/>
  <c r="H2060" i="35"/>
  <c r="I2060" i="35"/>
  <c r="K2060" i="35"/>
  <c r="M2060" i="35" s="1"/>
  <c r="H2061" i="35"/>
  <c r="I2061" i="35"/>
  <c r="K2061" i="35"/>
  <c r="M2061" i="35" s="1"/>
  <c r="H2062" i="35"/>
  <c r="I2062" i="35"/>
  <c r="K2062" i="35"/>
  <c r="M2062" i="35" s="1"/>
  <c r="H2063" i="35"/>
  <c r="I2063" i="35"/>
  <c r="K2063" i="35"/>
  <c r="M2063" i="35" s="1"/>
  <c r="H2064" i="35"/>
  <c r="I2064" i="35"/>
  <c r="K2064" i="35"/>
  <c r="M2064" i="35" s="1"/>
  <c r="H2065" i="35"/>
  <c r="I2065" i="35"/>
  <c r="K2065" i="35"/>
  <c r="M2065" i="35" s="1"/>
  <c r="H2066" i="35"/>
  <c r="I2066" i="35"/>
  <c r="K2066" i="35"/>
  <c r="M2066" i="35" s="1"/>
  <c r="H2067" i="35"/>
  <c r="I2067" i="35"/>
  <c r="K2067" i="35"/>
  <c r="M2067" i="35" s="1"/>
  <c r="H2068" i="35"/>
  <c r="I2068" i="35"/>
  <c r="K2068" i="35"/>
  <c r="M2068" i="35" s="1"/>
  <c r="H2069" i="35"/>
  <c r="I2069" i="35"/>
  <c r="K2069" i="35"/>
  <c r="M2069" i="35" s="1"/>
  <c r="H2070" i="35"/>
  <c r="I2070" i="35"/>
  <c r="K2070" i="35"/>
  <c r="M2070" i="35" s="1"/>
  <c r="H2071" i="35"/>
  <c r="I2071" i="35"/>
  <c r="K2071" i="35"/>
  <c r="M2071" i="35" s="1"/>
  <c r="H2072" i="35"/>
  <c r="I2072" i="35"/>
  <c r="K2072" i="35"/>
  <c r="M2072" i="35" s="1"/>
  <c r="H2073" i="35"/>
  <c r="I2073" i="35"/>
  <c r="K2073" i="35"/>
  <c r="M2073" i="35" s="1"/>
  <c r="H2074" i="35"/>
  <c r="I2074" i="35"/>
  <c r="K2074" i="35"/>
  <c r="M2074" i="35" s="1"/>
  <c r="H2075" i="35"/>
  <c r="I2075" i="35"/>
  <c r="K2075" i="35"/>
  <c r="M2075" i="35" s="1"/>
  <c r="H2076" i="35"/>
  <c r="I2076" i="35"/>
  <c r="K2076" i="35"/>
  <c r="M2076" i="35" s="1"/>
  <c r="H2077" i="35"/>
  <c r="I2077" i="35"/>
  <c r="K2077" i="35"/>
  <c r="M2077" i="35" s="1"/>
  <c r="H2078" i="35"/>
  <c r="I2078" i="35"/>
  <c r="K2078" i="35"/>
  <c r="M2078" i="35" s="1"/>
  <c r="H2079" i="35"/>
  <c r="I2079" i="35"/>
  <c r="K2079" i="35"/>
  <c r="M2079" i="35" s="1"/>
  <c r="H2080" i="35"/>
  <c r="I2080" i="35"/>
  <c r="K2080" i="35"/>
  <c r="M2080" i="35" s="1"/>
  <c r="H2081" i="35"/>
  <c r="I2081" i="35"/>
  <c r="K2081" i="35"/>
  <c r="M2081" i="35" s="1"/>
  <c r="H2082" i="35"/>
  <c r="I2082" i="35"/>
  <c r="K2082" i="35"/>
  <c r="M2082" i="35" s="1"/>
  <c r="H2083" i="35"/>
  <c r="I2083" i="35"/>
  <c r="K2083" i="35"/>
  <c r="M2083" i="35" s="1"/>
  <c r="H2084" i="35"/>
  <c r="I2084" i="35"/>
  <c r="K2084" i="35"/>
  <c r="M2084" i="35" s="1"/>
  <c r="H2085" i="35"/>
  <c r="I2085" i="35"/>
  <c r="K2085" i="35"/>
  <c r="M2085" i="35" s="1"/>
  <c r="H2086" i="35"/>
  <c r="I2086" i="35"/>
  <c r="K2086" i="35"/>
  <c r="M2086" i="35" s="1"/>
  <c r="H2087" i="35"/>
  <c r="I2087" i="35"/>
  <c r="K2087" i="35"/>
  <c r="M2087" i="35" s="1"/>
  <c r="H2088" i="35"/>
  <c r="I2088" i="35"/>
  <c r="K2088" i="35"/>
  <c r="M2088" i="35" s="1"/>
  <c r="H2089" i="35"/>
  <c r="I2089" i="35"/>
  <c r="K2089" i="35"/>
  <c r="M2089" i="35" s="1"/>
  <c r="H2090" i="35"/>
  <c r="I2090" i="35"/>
  <c r="K2090" i="35"/>
  <c r="M2090" i="35" s="1"/>
  <c r="H2091" i="35"/>
  <c r="I2091" i="35"/>
  <c r="K2091" i="35"/>
  <c r="M2091" i="35" s="1"/>
  <c r="H2092" i="35"/>
  <c r="I2092" i="35"/>
  <c r="K2092" i="35"/>
  <c r="M2092" i="35" s="1"/>
  <c r="H2093" i="35"/>
  <c r="I2093" i="35"/>
  <c r="K2093" i="35"/>
  <c r="M2093" i="35" s="1"/>
  <c r="H2094" i="35"/>
  <c r="I2094" i="35"/>
  <c r="K2094" i="35"/>
  <c r="M2094" i="35" s="1"/>
  <c r="H2095" i="35"/>
  <c r="I2095" i="35"/>
  <c r="K2095" i="35"/>
  <c r="M2095" i="35" s="1"/>
  <c r="H2096" i="35"/>
  <c r="I2096" i="35"/>
  <c r="K2096" i="35"/>
  <c r="M2096" i="35" s="1"/>
  <c r="H2097" i="35"/>
  <c r="I2097" i="35"/>
  <c r="K2097" i="35"/>
  <c r="M2097" i="35" s="1"/>
  <c r="H2098" i="35"/>
  <c r="I2098" i="35"/>
  <c r="K2098" i="35"/>
  <c r="M2098" i="35" s="1"/>
  <c r="H2099" i="35"/>
  <c r="I2099" i="35"/>
  <c r="K2099" i="35"/>
  <c r="M2099" i="35" s="1"/>
  <c r="H2100" i="35"/>
  <c r="I2100" i="35"/>
  <c r="K2100" i="35"/>
  <c r="M2100" i="35" s="1"/>
  <c r="H2101" i="35"/>
  <c r="I2101" i="35"/>
  <c r="K2101" i="35"/>
  <c r="M2101" i="35" s="1"/>
  <c r="H2102" i="35"/>
  <c r="I2102" i="35"/>
  <c r="K2102" i="35"/>
  <c r="M2102" i="35" s="1"/>
  <c r="H2103" i="35"/>
  <c r="I2103" i="35"/>
  <c r="K2103" i="35"/>
  <c r="M2103" i="35" s="1"/>
  <c r="H2104" i="35"/>
  <c r="I2104" i="35"/>
  <c r="K2104" i="35"/>
  <c r="M2104" i="35" s="1"/>
  <c r="H2105" i="35"/>
  <c r="I2105" i="35"/>
  <c r="K2105" i="35"/>
  <c r="M2105" i="35" s="1"/>
  <c r="H2106" i="35"/>
  <c r="I2106" i="35"/>
  <c r="K2106" i="35"/>
  <c r="M2106" i="35" s="1"/>
  <c r="H2107" i="35"/>
  <c r="I2107" i="35"/>
  <c r="K2107" i="35"/>
  <c r="M2107" i="35" s="1"/>
  <c r="H2108" i="35"/>
  <c r="I2108" i="35"/>
  <c r="K2108" i="35"/>
  <c r="M2108" i="35" s="1"/>
  <c r="H2109" i="35"/>
  <c r="I2109" i="35"/>
  <c r="K2109" i="35"/>
  <c r="M2109" i="35" s="1"/>
  <c r="H2110" i="35"/>
  <c r="I2110" i="35"/>
  <c r="K2110" i="35"/>
  <c r="M2110" i="35" s="1"/>
  <c r="H2111" i="35"/>
  <c r="I2111" i="35"/>
  <c r="K2111" i="35"/>
  <c r="M2111" i="35" s="1"/>
  <c r="H2112" i="35"/>
  <c r="I2112" i="35"/>
  <c r="K2112" i="35"/>
  <c r="M2112" i="35" s="1"/>
  <c r="H2113" i="35"/>
  <c r="I2113" i="35"/>
  <c r="K2113" i="35"/>
  <c r="M2113" i="35" s="1"/>
  <c r="H2114" i="35"/>
  <c r="I2114" i="35"/>
  <c r="K2114" i="35"/>
  <c r="M2114" i="35" s="1"/>
  <c r="H2115" i="35"/>
  <c r="I2115" i="35"/>
  <c r="K2115" i="35"/>
  <c r="M2115" i="35" s="1"/>
  <c r="H2116" i="35"/>
  <c r="I2116" i="35"/>
  <c r="K2116" i="35"/>
  <c r="M2116" i="35" s="1"/>
  <c r="H2117" i="35"/>
  <c r="I2117" i="35"/>
  <c r="K2117" i="35"/>
  <c r="M2117" i="35" s="1"/>
  <c r="H2118" i="35"/>
  <c r="I2118" i="35"/>
  <c r="K2118" i="35"/>
  <c r="M2118" i="35" s="1"/>
  <c r="H2119" i="35"/>
  <c r="I2119" i="35"/>
  <c r="K2119" i="35"/>
  <c r="M2119" i="35" s="1"/>
  <c r="H2120" i="35"/>
  <c r="I2120" i="35"/>
  <c r="K2120" i="35"/>
  <c r="M2120" i="35" s="1"/>
  <c r="H2121" i="35"/>
  <c r="I2121" i="35"/>
  <c r="K2121" i="35"/>
  <c r="M2121" i="35" s="1"/>
  <c r="H2122" i="35"/>
  <c r="I2122" i="35"/>
  <c r="K2122" i="35"/>
  <c r="M2122" i="35" s="1"/>
  <c r="H2123" i="35"/>
  <c r="I2123" i="35"/>
  <c r="K2123" i="35"/>
  <c r="M2123" i="35" s="1"/>
  <c r="H2124" i="35"/>
  <c r="I2124" i="35"/>
  <c r="K2124" i="35"/>
  <c r="M2124" i="35" s="1"/>
  <c r="H2125" i="35"/>
  <c r="I2125" i="35"/>
  <c r="K2125" i="35"/>
  <c r="M2125" i="35" s="1"/>
  <c r="H2126" i="35"/>
  <c r="I2126" i="35"/>
  <c r="K2126" i="35"/>
  <c r="M2126" i="35" s="1"/>
  <c r="H2127" i="35"/>
  <c r="I2127" i="35"/>
  <c r="K2127" i="35"/>
  <c r="M2127" i="35" s="1"/>
  <c r="H2128" i="35"/>
  <c r="I2128" i="35"/>
  <c r="K2128" i="35"/>
  <c r="M2128" i="35" s="1"/>
  <c r="H2129" i="35"/>
  <c r="I2129" i="35"/>
  <c r="K2129" i="35"/>
  <c r="M2129" i="35" s="1"/>
  <c r="H2130" i="35"/>
  <c r="I2130" i="35"/>
  <c r="K2130" i="35"/>
  <c r="M2130" i="35" s="1"/>
  <c r="H2131" i="35"/>
  <c r="I2131" i="35"/>
  <c r="K2131" i="35"/>
  <c r="M2131" i="35" s="1"/>
  <c r="H2132" i="35"/>
  <c r="I2132" i="35"/>
  <c r="K2132" i="35"/>
  <c r="M2132" i="35" s="1"/>
  <c r="H2133" i="35"/>
  <c r="I2133" i="35"/>
  <c r="K2133" i="35"/>
  <c r="M2133" i="35" s="1"/>
  <c r="H2134" i="35"/>
  <c r="I2134" i="35"/>
  <c r="K2134" i="35"/>
  <c r="M2134" i="35" s="1"/>
  <c r="H2135" i="35"/>
  <c r="I2135" i="35"/>
  <c r="K2135" i="35"/>
  <c r="M2135" i="35" s="1"/>
  <c r="H2136" i="35"/>
  <c r="I2136" i="35"/>
  <c r="K2136" i="35"/>
  <c r="M2136" i="35" s="1"/>
  <c r="H2137" i="35"/>
  <c r="I2137" i="35"/>
  <c r="K2137" i="35"/>
  <c r="M2137" i="35" s="1"/>
  <c r="H2138" i="35"/>
  <c r="I2138" i="35"/>
  <c r="K2138" i="35"/>
  <c r="M2138" i="35" s="1"/>
  <c r="H2139" i="35"/>
  <c r="I2139" i="35"/>
  <c r="K2139" i="35"/>
  <c r="M2139" i="35" s="1"/>
  <c r="H2140" i="35"/>
  <c r="I2140" i="35"/>
  <c r="K2140" i="35"/>
  <c r="M2140" i="35" s="1"/>
  <c r="H2141" i="35"/>
  <c r="I2141" i="35"/>
  <c r="K2141" i="35"/>
  <c r="M2141" i="35" s="1"/>
  <c r="H2142" i="35"/>
  <c r="I2142" i="35"/>
  <c r="K2142" i="35"/>
  <c r="M2142" i="35" s="1"/>
  <c r="H2143" i="35"/>
  <c r="I2143" i="35"/>
  <c r="K2143" i="35"/>
  <c r="M2143" i="35" s="1"/>
  <c r="H2144" i="35"/>
  <c r="I2144" i="35"/>
  <c r="K2144" i="35"/>
  <c r="M2144" i="35" s="1"/>
  <c r="H2145" i="35"/>
  <c r="I2145" i="35"/>
  <c r="K2145" i="35"/>
  <c r="M2145" i="35" s="1"/>
  <c r="H2146" i="35"/>
  <c r="I2146" i="35"/>
  <c r="K2146" i="35"/>
  <c r="M2146" i="35" s="1"/>
  <c r="H2147" i="35"/>
  <c r="I2147" i="35"/>
  <c r="K2147" i="35"/>
  <c r="M2147" i="35" s="1"/>
  <c r="H2148" i="35"/>
  <c r="I2148" i="35"/>
  <c r="K2148" i="35"/>
  <c r="M2148" i="35" s="1"/>
  <c r="H2149" i="35"/>
  <c r="I2149" i="35"/>
  <c r="K2149" i="35"/>
  <c r="M2149" i="35" s="1"/>
  <c r="H2150" i="35"/>
  <c r="I2150" i="35"/>
  <c r="K2150" i="35"/>
  <c r="M2150" i="35" s="1"/>
  <c r="H2151" i="35"/>
  <c r="I2151" i="35"/>
  <c r="K2151" i="35"/>
  <c r="M2151" i="35" s="1"/>
  <c r="H2152" i="35"/>
  <c r="I2152" i="35"/>
  <c r="K2152" i="35"/>
  <c r="M2152" i="35" s="1"/>
  <c r="H2153" i="35"/>
  <c r="I2153" i="35"/>
  <c r="K2153" i="35"/>
  <c r="M2153" i="35" s="1"/>
  <c r="H2154" i="35"/>
  <c r="I2154" i="35"/>
  <c r="K2154" i="35"/>
  <c r="M2154" i="35" s="1"/>
  <c r="H2155" i="35"/>
  <c r="I2155" i="35"/>
  <c r="K2155" i="35"/>
  <c r="M2155" i="35" s="1"/>
  <c r="H2156" i="35"/>
  <c r="I2156" i="35"/>
  <c r="K2156" i="35"/>
  <c r="M2156" i="35" s="1"/>
  <c r="H2157" i="35"/>
  <c r="I2157" i="35"/>
  <c r="K2157" i="35"/>
  <c r="M2157" i="35" s="1"/>
  <c r="H2158" i="35"/>
  <c r="I2158" i="35"/>
  <c r="K2158" i="35"/>
  <c r="M2158" i="35" s="1"/>
  <c r="H2159" i="35"/>
  <c r="I2159" i="35"/>
  <c r="K2159" i="35"/>
  <c r="M2159" i="35" s="1"/>
  <c r="H2160" i="35"/>
  <c r="I2160" i="35"/>
  <c r="K2160" i="35"/>
  <c r="M2160" i="35" s="1"/>
  <c r="H2161" i="35"/>
  <c r="I2161" i="35"/>
  <c r="K2161" i="35"/>
  <c r="M2161" i="35" s="1"/>
  <c r="H2162" i="35"/>
  <c r="I2162" i="35"/>
  <c r="K2162" i="35"/>
  <c r="M2162" i="35" s="1"/>
  <c r="H2163" i="35"/>
  <c r="I2163" i="35"/>
  <c r="K2163" i="35"/>
  <c r="M2163" i="35" s="1"/>
  <c r="H2164" i="35"/>
  <c r="I2164" i="35"/>
  <c r="K2164" i="35"/>
  <c r="M2164" i="35" s="1"/>
  <c r="H2165" i="35"/>
  <c r="I2165" i="35"/>
  <c r="K2165" i="35"/>
  <c r="M2165" i="35" s="1"/>
  <c r="H2166" i="35"/>
  <c r="I2166" i="35"/>
  <c r="K2166" i="35"/>
  <c r="M2166" i="35" s="1"/>
  <c r="H2167" i="35"/>
  <c r="I2167" i="35"/>
  <c r="K2167" i="35"/>
  <c r="M2167" i="35" s="1"/>
  <c r="H2168" i="35"/>
  <c r="I2168" i="35"/>
  <c r="K2168" i="35"/>
  <c r="M2168" i="35" s="1"/>
  <c r="H2169" i="35"/>
  <c r="I2169" i="35"/>
  <c r="K2169" i="35"/>
  <c r="M2169" i="35" s="1"/>
  <c r="H2170" i="35"/>
  <c r="I2170" i="35"/>
  <c r="K2170" i="35"/>
  <c r="M2170" i="35" s="1"/>
  <c r="H2171" i="35"/>
  <c r="I2171" i="35"/>
  <c r="K2171" i="35"/>
  <c r="M2171" i="35" s="1"/>
  <c r="H2172" i="35"/>
  <c r="I2172" i="35"/>
  <c r="K2172" i="35"/>
  <c r="M2172" i="35" s="1"/>
  <c r="H2173" i="35"/>
  <c r="I2173" i="35"/>
  <c r="K2173" i="35"/>
  <c r="M2173" i="35" s="1"/>
  <c r="H2174" i="35"/>
  <c r="I2174" i="35"/>
  <c r="K2174" i="35"/>
  <c r="M2174" i="35" s="1"/>
  <c r="H2175" i="35"/>
  <c r="I2175" i="35"/>
  <c r="K2175" i="35"/>
  <c r="M2175" i="35" s="1"/>
  <c r="H2176" i="35"/>
  <c r="I2176" i="35"/>
  <c r="K2176" i="35"/>
  <c r="M2176" i="35" s="1"/>
  <c r="H2177" i="35"/>
  <c r="I2177" i="35"/>
  <c r="K2177" i="35"/>
  <c r="M2177" i="35" s="1"/>
  <c r="H2178" i="35"/>
  <c r="I2178" i="35"/>
  <c r="K2178" i="35"/>
  <c r="M2178" i="35" s="1"/>
  <c r="H2179" i="35"/>
  <c r="I2179" i="35"/>
  <c r="K2179" i="35"/>
  <c r="M2179" i="35" s="1"/>
  <c r="H2180" i="35"/>
  <c r="I2180" i="35"/>
  <c r="K2180" i="35"/>
  <c r="M2180" i="35" s="1"/>
  <c r="H2181" i="35"/>
  <c r="I2181" i="35"/>
  <c r="K2181" i="35"/>
  <c r="M2181" i="35" s="1"/>
  <c r="H2182" i="35"/>
  <c r="I2182" i="35"/>
  <c r="K2182" i="35"/>
  <c r="M2182" i="35" s="1"/>
  <c r="H2183" i="35"/>
  <c r="I2183" i="35"/>
  <c r="K2183" i="35"/>
  <c r="M2183" i="35" s="1"/>
  <c r="H2184" i="35"/>
  <c r="I2184" i="35"/>
  <c r="K2184" i="35"/>
  <c r="M2184" i="35" s="1"/>
  <c r="H2185" i="35"/>
  <c r="I2185" i="35"/>
  <c r="K2185" i="35"/>
  <c r="M2185" i="35" s="1"/>
  <c r="H2186" i="35"/>
  <c r="I2186" i="35"/>
  <c r="K2186" i="35"/>
  <c r="M2186" i="35" s="1"/>
  <c r="H2187" i="35"/>
  <c r="I2187" i="35"/>
  <c r="K2187" i="35"/>
  <c r="M2187" i="35" s="1"/>
  <c r="H2188" i="35"/>
  <c r="I2188" i="35"/>
  <c r="K2188" i="35"/>
  <c r="M2188" i="35" s="1"/>
  <c r="H2189" i="35"/>
  <c r="I2189" i="35"/>
  <c r="K2189" i="35"/>
  <c r="M2189" i="35" s="1"/>
  <c r="H2190" i="35"/>
  <c r="I2190" i="35"/>
  <c r="K2190" i="35"/>
  <c r="M2190" i="35" s="1"/>
  <c r="H2191" i="35"/>
  <c r="I2191" i="35"/>
  <c r="K2191" i="35"/>
  <c r="M2191" i="35" s="1"/>
  <c r="H2192" i="35"/>
  <c r="I2192" i="35"/>
  <c r="K2192" i="35"/>
  <c r="M2192" i="35" s="1"/>
  <c r="H2193" i="35"/>
  <c r="I2193" i="35"/>
  <c r="K2193" i="35"/>
  <c r="M2193" i="35" s="1"/>
  <c r="H2194" i="35"/>
  <c r="I2194" i="35"/>
  <c r="K2194" i="35"/>
  <c r="M2194" i="35" s="1"/>
  <c r="H2195" i="35"/>
  <c r="I2195" i="35"/>
  <c r="K2195" i="35"/>
  <c r="M2195" i="35" s="1"/>
  <c r="H2196" i="35"/>
  <c r="I2196" i="35"/>
  <c r="K2196" i="35"/>
  <c r="M2196" i="35" s="1"/>
  <c r="H2197" i="35"/>
  <c r="I2197" i="35"/>
  <c r="K2197" i="35"/>
  <c r="M2197" i="35" s="1"/>
  <c r="H2198" i="35"/>
  <c r="I2198" i="35"/>
  <c r="K2198" i="35"/>
  <c r="M2198" i="35" s="1"/>
  <c r="H2199" i="35"/>
  <c r="I2199" i="35"/>
  <c r="K2199" i="35"/>
  <c r="M2199" i="35" s="1"/>
  <c r="H2200" i="35"/>
  <c r="I2200" i="35"/>
  <c r="K2200" i="35"/>
  <c r="M2200" i="35" s="1"/>
  <c r="H2201" i="35"/>
  <c r="I2201" i="35"/>
  <c r="K2201" i="35"/>
  <c r="M2201" i="35" s="1"/>
  <c r="H2202" i="35"/>
  <c r="I2202" i="35"/>
  <c r="K2202" i="35"/>
  <c r="M2202" i="35" s="1"/>
  <c r="H2203" i="35"/>
  <c r="I2203" i="35"/>
  <c r="K2203" i="35"/>
  <c r="M2203" i="35" s="1"/>
  <c r="H2204" i="35"/>
  <c r="I2204" i="35"/>
  <c r="K2204" i="35"/>
  <c r="M2204" i="35" s="1"/>
  <c r="H2205" i="35"/>
  <c r="I2205" i="35"/>
  <c r="K2205" i="35"/>
  <c r="M2205" i="35" s="1"/>
  <c r="H2206" i="35"/>
  <c r="I2206" i="35"/>
  <c r="K2206" i="35"/>
  <c r="M2206" i="35" s="1"/>
  <c r="H2207" i="35"/>
  <c r="I2207" i="35"/>
  <c r="K2207" i="35"/>
  <c r="M2207" i="35" s="1"/>
  <c r="H2208" i="35"/>
  <c r="I2208" i="35"/>
  <c r="K2208" i="35"/>
  <c r="M2208" i="35" s="1"/>
  <c r="H2209" i="35"/>
  <c r="I2209" i="35"/>
  <c r="K2209" i="35"/>
  <c r="M2209" i="35" s="1"/>
  <c r="H2210" i="35"/>
  <c r="I2210" i="35"/>
  <c r="K2210" i="35"/>
  <c r="M2210" i="35" s="1"/>
  <c r="H2211" i="35"/>
  <c r="I2211" i="35"/>
  <c r="K2211" i="35"/>
  <c r="M2211" i="35" s="1"/>
  <c r="H2212" i="35"/>
  <c r="I2212" i="35"/>
  <c r="K2212" i="35"/>
  <c r="M2212" i="35" s="1"/>
  <c r="H2213" i="35"/>
  <c r="I2213" i="35"/>
  <c r="K2213" i="35"/>
  <c r="M2213" i="35" s="1"/>
  <c r="H2214" i="35"/>
  <c r="I2214" i="35"/>
  <c r="K2214" i="35"/>
  <c r="M2214" i="35" s="1"/>
  <c r="H2215" i="35"/>
  <c r="I2215" i="35"/>
  <c r="K2215" i="35"/>
  <c r="M2215" i="35" s="1"/>
  <c r="H2216" i="35"/>
  <c r="I2216" i="35"/>
  <c r="K2216" i="35"/>
  <c r="M2216" i="35" s="1"/>
  <c r="H2217" i="35"/>
  <c r="I2217" i="35"/>
  <c r="K2217" i="35"/>
  <c r="M2217" i="35" s="1"/>
  <c r="H2218" i="35"/>
  <c r="I2218" i="35"/>
  <c r="K2218" i="35"/>
  <c r="M2218" i="35" s="1"/>
  <c r="H2219" i="35"/>
  <c r="I2219" i="35"/>
  <c r="K2219" i="35"/>
  <c r="M2219" i="35" s="1"/>
  <c r="H2220" i="35"/>
  <c r="I2220" i="35"/>
  <c r="K2220" i="35"/>
  <c r="M2220" i="35" s="1"/>
  <c r="H2221" i="35"/>
  <c r="I2221" i="35"/>
  <c r="K2221" i="35"/>
  <c r="M2221" i="35" s="1"/>
  <c r="H2222" i="35"/>
  <c r="I2222" i="35"/>
  <c r="K2222" i="35"/>
  <c r="M2222" i="35" s="1"/>
  <c r="H2223" i="35"/>
  <c r="I2223" i="35"/>
  <c r="K2223" i="35"/>
  <c r="M2223" i="35" s="1"/>
  <c r="H2224" i="35"/>
  <c r="I2224" i="35"/>
  <c r="K2224" i="35"/>
  <c r="M2224" i="35" s="1"/>
  <c r="H2225" i="35"/>
  <c r="I2225" i="35"/>
  <c r="K2225" i="35"/>
  <c r="M2225" i="35" s="1"/>
  <c r="H2226" i="35"/>
  <c r="I2226" i="35"/>
  <c r="K2226" i="35"/>
  <c r="M2226" i="35" s="1"/>
  <c r="H2227" i="35"/>
  <c r="I2227" i="35"/>
  <c r="K2227" i="35"/>
  <c r="M2227" i="35" s="1"/>
  <c r="H2228" i="35"/>
  <c r="I2228" i="35"/>
  <c r="K2228" i="35"/>
  <c r="M2228" i="35" s="1"/>
  <c r="H2229" i="35"/>
  <c r="I2229" i="35"/>
  <c r="K2229" i="35"/>
  <c r="M2229" i="35" s="1"/>
  <c r="H2230" i="35"/>
  <c r="I2230" i="35"/>
  <c r="K2230" i="35"/>
  <c r="M2230" i="35" s="1"/>
  <c r="H2231" i="35"/>
  <c r="I2231" i="35"/>
  <c r="K2231" i="35"/>
  <c r="M2231" i="35" s="1"/>
  <c r="H2232" i="35"/>
  <c r="I2232" i="35"/>
  <c r="K2232" i="35"/>
  <c r="M2232" i="35" s="1"/>
  <c r="H2233" i="35"/>
  <c r="I2233" i="35"/>
  <c r="K2233" i="35"/>
  <c r="M2233" i="35" s="1"/>
  <c r="H2234" i="35"/>
  <c r="I2234" i="35"/>
  <c r="K2234" i="35"/>
  <c r="M2234" i="35" s="1"/>
  <c r="H2235" i="35"/>
  <c r="I2235" i="35"/>
  <c r="K2235" i="35"/>
  <c r="M2235" i="35" s="1"/>
  <c r="H2236" i="35"/>
  <c r="I2236" i="35"/>
  <c r="K2236" i="35"/>
  <c r="M2236" i="35" s="1"/>
  <c r="H2237" i="35"/>
  <c r="I2237" i="35"/>
  <c r="K2237" i="35"/>
  <c r="M2237" i="35" s="1"/>
  <c r="H2238" i="35"/>
  <c r="I2238" i="35"/>
  <c r="K2238" i="35"/>
  <c r="M2238" i="35" s="1"/>
  <c r="H2239" i="35"/>
  <c r="I2239" i="35"/>
  <c r="K2239" i="35"/>
  <c r="M2239" i="35" s="1"/>
  <c r="H2240" i="35"/>
  <c r="I2240" i="35"/>
  <c r="K2240" i="35"/>
  <c r="M2240" i="35" s="1"/>
  <c r="H2241" i="35"/>
  <c r="I2241" i="35"/>
  <c r="K2241" i="35"/>
  <c r="M2241" i="35" s="1"/>
  <c r="H2242" i="35"/>
  <c r="I2242" i="35"/>
  <c r="K2242" i="35"/>
  <c r="M2242" i="35" s="1"/>
  <c r="H2243" i="35"/>
  <c r="I2243" i="35"/>
  <c r="K2243" i="35"/>
  <c r="M2243" i="35" s="1"/>
  <c r="H2244" i="35"/>
  <c r="I2244" i="35"/>
  <c r="K2244" i="35"/>
  <c r="M2244" i="35" s="1"/>
  <c r="H2245" i="35"/>
  <c r="I2245" i="35"/>
  <c r="K2245" i="35"/>
  <c r="M2245" i="35" s="1"/>
  <c r="H2246" i="35"/>
  <c r="I2246" i="35"/>
  <c r="K2246" i="35"/>
  <c r="M2246" i="35" s="1"/>
  <c r="H2247" i="35"/>
  <c r="I2247" i="35"/>
  <c r="K2247" i="35"/>
  <c r="M2247" i="35" s="1"/>
  <c r="H2248" i="35"/>
  <c r="I2248" i="35"/>
  <c r="K2248" i="35"/>
  <c r="M2248" i="35" s="1"/>
  <c r="H2249" i="35"/>
  <c r="I2249" i="35"/>
  <c r="K2249" i="35"/>
  <c r="M2249" i="35" s="1"/>
  <c r="H2250" i="35"/>
  <c r="I2250" i="35"/>
  <c r="K2250" i="35"/>
  <c r="M2250" i="35" s="1"/>
  <c r="H2251" i="35"/>
  <c r="I2251" i="35"/>
  <c r="K2251" i="35"/>
  <c r="M2251" i="35" s="1"/>
  <c r="H2252" i="35"/>
  <c r="I2252" i="35"/>
  <c r="K2252" i="35"/>
  <c r="M2252" i="35" s="1"/>
  <c r="H2253" i="35"/>
  <c r="I2253" i="35"/>
  <c r="K2253" i="35"/>
  <c r="M2253" i="35" s="1"/>
  <c r="H2254" i="35"/>
  <c r="I2254" i="35"/>
  <c r="K2254" i="35"/>
  <c r="M2254" i="35" s="1"/>
  <c r="H2255" i="35"/>
  <c r="I2255" i="35"/>
  <c r="K2255" i="35"/>
  <c r="M2255" i="35" s="1"/>
  <c r="H2256" i="35"/>
  <c r="I2256" i="35"/>
  <c r="K2256" i="35"/>
  <c r="M2256" i="35" s="1"/>
  <c r="H2257" i="35"/>
  <c r="I2257" i="35"/>
  <c r="K2257" i="35"/>
  <c r="M2257" i="35" s="1"/>
  <c r="H2258" i="35"/>
  <c r="I2258" i="35"/>
  <c r="K2258" i="35"/>
  <c r="M2258" i="35" s="1"/>
  <c r="H2259" i="35"/>
  <c r="I2259" i="35"/>
  <c r="K2259" i="35"/>
  <c r="M2259" i="35" s="1"/>
  <c r="H2260" i="35"/>
  <c r="I2260" i="35"/>
  <c r="K2260" i="35"/>
  <c r="M2260" i="35" s="1"/>
  <c r="H2261" i="35"/>
  <c r="I2261" i="35"/>
  <c r="K2261" i="35"/>
  <c r="M2261" i="35" s="1"/>
  <c r="H2262" i="35"/>
  <c r="I2262" i="35"/>
  <c r="K2262" i="35"/>
  <c r="M2262" i="35" s="1"/>
  <c r="H2263" i="35"/>
  <c r="I2263" i="35"/>
  <c r="K2263" i="35"/>
  <c r="M2263" i="35" s="1"/>
  <c r="H2264" i="35"/>
  <c r="I2264" i="35"/>
  <c r="K2264" i="35"/>
  <c r="M2264" i="35" s="1"/>
  <c r="H2265" i="35"/>
  <c r="I2265" i="35"/>
  <c r="K2265" i="35"/>
  <c r="M2265" i="35" s="1"/>
  <c r="H2266" i="35"/>
  <c r="I2266" i="35"/>
  <c r="K2266" i="35"/>
  <c r="M2266" i="35" s="1"/>
  <c r="H2267" i="35"/>
  <c r="I2267" i="35"/>
  <c r="K2267" i="35"/>
  <c r="M2267" i="35" s="1"/>
  <c r="H2268" i="35"/>
  <c r="I2268" i="35"/>
  <c r="K2268" i="35"/>
  <c r="M2268" i="35" s="1"/>
  <c r="H2269" i="35"/>
  <c r="I2269" i="35"/>
  <c r="K2269" i="35"/>
  <c r="M2269" i="35" s="1"/>
  <c r="H2270" i="35"/>
  <c r="I2270" i="35"/>
  <c r="K2270" i="35"/>
  <c r="M2270" i="35" s="1"/>
  <c r="H2271" i="35"/>
  <c r="I2271" i="35"/>
  <c r="K2271" i="35"/>
  <c r="M2271" i="35" s="1"/>
  <c r="H2272" i="35"/>
  <c r="I2272" i="35"/>
  <c r="K2272" i="35"/>
  <c r="M2272" i="35" s="1"/>
  <c r="H2273" i="35"/>
  <c r="I2273" i="35"/>
  <c r="K2273" i="35"/>
  <c r="M2273" i="35" s="1"/>
  <c r="H2274" i="35"/>
  <c r="I2274" i="35"/>
  <c r="K2274" i="35"/>
  <c r="M2274" i="35" s="1"/>
  <c r="H2275" i="35"/>
  <c r="I2275" i="35"/>
  <c r="K2275" i="35"/>
  <c r="M2275" i="35" s="1"/>
  <c r="H2276" i="35"/>
  <c r="I2276" i="35"/>
  <c r="K2276" i="35"/>
  <c r="M2276" i="35" s="1"/>
  <c r="H2277" i="35"/>
  <c r="I2277" i="35"/>
  <c r="K2277" i="35"/>
  <c r="M2277" i="35" s="1"/>
  <c r="H2278" i="35"/>
  <c r="I2278" i="35"/>
  <c r="K2278" i="35"/>
  <c r="M2278" i="35" s="1"/>
  <c r="H2279" i="35"/>
  <c r="I2279" i="35"/>
  <c r="K2279" i="35"/>
  <c r="M2279" i="35" s="1"/>
  <c r="H2280" i="35"/>
  <c r="I2280" i="35"/>
  <c r="K2280" i="35"/>
  <c r="M2280" i="35" s="1"/>
  <c r="H2281" i="35"/>
  <c r="I2281" i="35"/>
  <c r="K2281" i="35"/>
  <c r="M2281" i="35" s="1"/>
  <c r="H2282" i="35"/>
  <c r="I2282" i="35"/>
  <c r="K2282" i="35"/>
  <c r="M2282" i="35" s="1"/>
  <c r="H2283" i="35"/>
  <c r="I2283" i="35"/>
  <c r="K2283" i="35"/>
  <c r="M2283" i="35" s="1"/>
  <c r="H2284" i="35"/>
  <c r="I2284" i="35"/>
  <c r="K2284" i="35"/>
  <c r="M2284" i="35" s="1"/>
  <c r="H2285" i="35"/>
  <c r="I2285" i="35"/>
  <c r="K2285" i="35"/>
  <c r="M2285" i="35" s="1"/>
  <c r="H2286" i="35"/>
  <c r="I2286" i="35"/>
  <c r="K2286" i="35"/>
  <c r="M2286" i="35" s="1"/>
  <c r="H2287" i="35"/>
  <c r="I2287" i="35"/>
  <c r="K2287" i="35"/>
  <c r="M2287" i="35" s="1"/>
  <c r="H2288" i="35"/>
  <c r="I2288" i="35"/>
  <c r="K2288" i="35"/>
  <c r="M2288" i="35" s="1"/>
  <c r="H2289" i="35"/>
  <c r="I2289" i="35"/>
  <c r="K2289" i="35"/>
  <c r="M2289" i="35" s="1"/>
  <c r="H2290" i="35"/>
  <c r="I2290" i="35"/>
  <c r="K2290" i="35"/>
  <c r="M2290" i="35" s="1"/>
  <c r="H2291" i="35"/>
  <c r="I2291" i="35"/>
  <c r="K2291" i="35"/>
  <c r="M2291" i="35" s="1"/>
  <c r="H2292" i="35"/>
  <c r="I2292" i="35"/>
  <c r="K2292" i="35"/>
  <c r="M2292" i="35" s="1"/>
  <c r="H2293" i="35"/>
  <c r="I2293" i="35"/>
  <c r="K2293" i="35"/>
  <c r="M2293" i="35" s="1"/>
  <c r="H2294" i="35"/>
  <c r="I2294" i="35"/>
  <c r="K2294" i="35"/>
  <c r="M2294" i="35" s="1"/>
  <c r="H2295" i="35"/>
  <c r="I2295" i="35"/>
  <c r="K2295" i="35"/>
  <c r="M2295" i="35" s="1"/>
  <c r="H2296" i="35"/>
  <c r="I2296" i="35"/>
  <c r="K2296" i="35"/>
  <c r="M2296" i="35" s="1"/>
  <c r="H2297" i="35"/>
  <c r="I2297" i="35"/>
  <c r="K2297" i="35"/>
  <c r="M2297" i="35" s="1"/>
  <c r="H2298" i="35"/>
  <c r="I2298" i="35"/>
  <c r="K2298" i="35"/>
  <c r="M2298" i="35" s="1"/>
  <c r="H2299" i="35"/>
  <c r="I2299" i="35"/>
  <c r="K2299" i="35"/>
  <c r="M2299" i="35" s="1"/>
  <c r="H2300" i="35"/>
  <c r="I2300" i="35"/>
  <c r="K2300" i="35"/>
  <c r="M2300" i="35" s="1"/>
  <c r="H2301" i="35"/>
  <c r="I2301" i="35"/>
  <c r="K2301" i="35"/>
  <c r="M2301" i="35" s="1"/>
  <c r="H2302" i="35"/>
  <c r="I2302" i="35"/>
  <c r="K2302" i="35"/>
  <c r="M2302" i="35" s="1"/>
  <c r="H2303" i="35"/>
  <c r="I2303" i="35"/>
  <c r="K2303" i="35"/>
  <c r="M2303" i="35" s="1"/>
  <c r="H2304" i="35"/>
  <c r="I2304" i="35"/>
  <c r="K2304" i="35"/>
  <c r="M2304" i="35" s="1"/>
  <c r="H2305" i="35"/>
  <c r="I2305" i="35"/>
  <c r="K2305" i="35"/>
  <c r="M2305" i="35" s="1"/>
  <c r="H2306" i="35"/>
  <c r="I2306" i="35"/>
  <c r="K2306" i="35"/>
  <c r="M2306" i="35" s="1"/>
  <c r="H2307" i="35"/>
  <c r="I2307" i="35"/>
  <c r="K2307" i="35"/>
  <c r="M2307" i="35" s="1"/>
  <c r="H2308" i="35"/>
  <c r="I2308" i="35"/>
  <c r="K2308" i="35"/>
  <c r="M2308" i="35" s="1"/>
  <c r="H2309" i="35"/>
  <c r="I2309" i="35"/>
  <c r="K2309" i="35"/>
  <c r="M2309" i="35" s="1"/>
  <c r="H2310" i="35"/>
  <c r="I2310" i="35"/>
  <c r="K2310" i="35"/>
  <c r="M2310" i="35" s="1"/>
  <c r="H2311" i="35"/>
  <c r="I2311" i="35"/>
  <c r="K2311" i="35"/>
  <c r="M2311" i="35" s="1"/>
  <c r="H2312" i="35"/>
  <c r="I2312" i="35"/>
  <c r="K2312" i="35"/>
  <c r="M2312" i="35" s="1"/>
  <c r="H2313" i="35"/>
  <c r="I2313" i="35"/>
  <c r="K2313" i="35"/>
  <c r="M2313" i="35" s="1"/>
  <c r="H2314" i="35"/>
  <c r="I2314" i="35"/>
  <c r="K2314" i="35"/>
  <c r="M2314" i="35" s="1"/>
  <c r="H2315" i="35"/>
  <c r="I2315" i="35"/>
  <c r="K2315" i="35"/>
  <c r="M2315" i="35" s="1"/>
  <c r="H2316" i="35"/>
  <c r="I2316" i="35"/>
  <c r="K2316" i="35"/>
  <c r="M2316" i="35" s="1"/>
  <c r="H2317" i="35"/>
  <c r="I2317" i="35"/>
  <c r="K2317" i="35"/>
  <c r="M2317" i="35" s="1"/>
  <c r="H2318" i="35"/>
  <c r="I2318" i="35"/>
  <c r="K2318" i="35"/>
  <c r="M2318" i="35" s="1"/>
  <c r="H2319" i="35"/>
  <c r="I2319" i="35"/>
  <c r="K2319" i="35"/>
  <c r="M2319" i="35" s="1"/>
  <c r="H2320" i="35"/>
  <c r="I2320" i="35"/>
  <c r="K2320" i="35"/>
  <c r="M2320" i="35" s="1"/>
  <c r="H2321" i="35"/>
  <c r="I2321" i="35"/>
  <c r="K2321" i="35"/>
  <c r="M2321" i="35" s="1"/>
  <c r="H2322" i="35"/>
  <c r="I2322" i="35"/>
  <c r="K2322" i="35"/>
  <c r="M2322" i="35" s="1"/>
  <c r="H2323" i="35"/>
  <c r="I2323" i="35"/>
  <c r="K2323" i="35"/>
  <c r="M2323" i="35" s="1"/>
  <c r="H2324" i="35"/>
  <c r="I2324" i="35"/>
  <c r="K2324" i="35"/>
  <c r="M2324" i="35" s="1"/>
  <c r="H2325" i="35"/>
  <c r="I2325" i="35"/>
  <c r="K2325" i="35"/>
  <c r="M2325" i="35" s="1"/>
  <c r="H2326" i="35"/>
  <c r="I2326" i="35"/>
  <c r="K2326" i="35"/>
  <c r="M2326" i="35" s="1"/>
  <c r="H2327" i="35"/>
  <c r="I2327" i="35"/>
  <c r="K2327" i="35"/>
  <c r="M2327" i="35" s="1"/>
  <c r="H2328" i="35"/>
  <c r="I2328" i="35"/>
  <c r="K2328" i="35"/>
  <c r="M2328" i="35" s="1"/>
  <c r="H2329" i="35"/>
  <c r="I2329" i="35"/>
  <c r="K2329" i="35"/>
  <c r="M2329" i="35" s="1"/>
  <c r="H2330" i="35"/>
  <c r="I2330" i="35"/>
  <c r="K2330" i="35"/>
  <c r="M2330" i="35" s="1"/>
  <c r="H2331" i="35"/>
  <c r="I2331" i="35"/>
  <c r="K2331" i="35"/>
  <c r="M2331" i="35" s="1"/>
  <c r="H2332" i="35"/>
  <c r="I2332" i="35"/>
  <c r="K2332" i="35"/>
  <c r="M2332" i="35" s="1"/>
  <c r="H2333" i="35"/>
  <c r="I2333" i="35"/>
  <c r="K2333" i="35"/>
  <c r="M2333" i="35" s="1"/>
  <c r="H2334" i="35"/>
  <c r="I2334" i="35"/>
  <c r="K2334" i="35"/>
  <c r="M2334" i="35" s="1"/>
  <c r="H2335" i="35"/>
  <c r="I2335" i="35"/>
  <c r="K2335" i="35"/>
  <c r="M2335" i="35" s="1"/>
  <c r="H2336" i="35"/>
  <c r="I2336" i="35"/>
  <c r="K2336" i="35"/>
  <c r="M2336" i="35" s="1"/>
  <c r="H2337" i="35"/>
  <c r="I2337" i="35"/>
  <c r="K2337" i="35"/>
  <c r="M2337" i="35" s="1"/>
  <c r="H2338" i="35"/>
  <c r="I2338" i="35"/>
  <c r="K2338" i="35"/>
  <c r="M2338" i="35" s="1"/>
  <c r="H2339" i="35"/>
  <c r="I2339" i="35"/>
  <c r="K2339" i="35"/>
  <c r="M2339" i="35" s="1"/>
  <c r="H2340" i="35"/>
  <c r="I2340" i="35"/>
  <c r="K2340" i="35"/>
  <c r="M2340" i="35" s="1"/>
  <c r="H2341" i="35"/>
  <c r="I2341" i="35"/>
  <c r="K2341" i="35"/>
  <c r="M2341" i="35" s="1"/>
  <c r="H2342" i="35"/>
  <c r="I2342" i="35"/>
  <c r="K2342" i="35"/>
  <c r="M2342" i="35" s="1"/>
  <c r="H2343" i="35"/>
  <c r="I2343" i="35"/>
  <c r="K2343" i="35"/>
  <c r="M2343" i="35" s="1"/>
  <c r="H2344" i="35"/>
  <c r="I2344" i="35"/>
  <c r="K2344" i="35"/>
  <c r="M2344" i="35" s="1"/>
  <c r="H2345" i="35"/>
  <c r="I2345" i="35"/>
  <c r="K2345" i="35"/>
  <c r="M2345" i="35" s="1"/>
  <c r="H2346" i="35"/>
  <c r="I2346" i="35"/>
  <c r="K2346" i="35"/>
  <c r="M2346" i="35" s="1"/>
  <c r="H2347" i="35"/>
  <c r="I2347" i="35"/>
  <c r="K2347" i="35"/>
  <c r="M2347" i="35" s="1"/>
  <c r="H2348" i="35"/>
  <c r="I2348" i="35"/>
  <c r="K2348" i="35"/>
  <c r="M2348" i="35" s="1"/>
  <c r="H2349" i="35"/>
  <c r="I2349" i="35"/>
  <c r="K2349" i="35"/>
  <c r="M2349" i="35" s="1"/>
  <c r="H2350" i="35"/>
  <c r="I2350" i="35"/>
  <c r="K2350" i="35"/>
  <c r="M2350" i="35" s="1"/>
  <c r="H2351" i="35"/>
  <c r="I2351" i="35"/>
  <c r="K2351" i="35"/>
  <c r="M2351" i="35" s="1"/>
  <c r="H2352" i="35"/>
  <c r="I2352" i="35"/>
  <c r="K2352" i="35"/>
  <c r="M2352" i="35" s="1"/>
  <c r="H2353" i="35"/>
  <c r="I2353" i="35"/>
  <c r="K2353" i="35"/>
  <c r="M2353" i="35" s="1"/>
  <c r="H2354" i="35"/>
  <c r="I2354" i="35"/>
  <c r="K2354" i="35"/>
  <c r="M2354" i="35" s="1"/>
  <c r="H2355" i="35"/>
  <c r="I2355" i="35"/>
  <c r="K2355" i="35"/>
  <c r="M2355" i="35" s="1"/>
  <c r="H2356" i="35"/>
  <c r="I2356" i="35"/>
  <c r="K2356" i="35"/>
  <c r="M2356" i="35" s="1"/>
  <c r="H2357" i="35"/>
  <c r="I2357" i="35"/>
  <c r="K2357" i="35"/>
  <c r="M2357" i="35" s="1"/>
  <c r="H2358" i="35"/>
  <c r="I2358" i="35"/>
  <c r="K2358" i="35"/>
  <c r="M2358" i="35" s="1"/>
  <c r="H2359" i="35"/>
  <c r="I2359" i="35"/>
  <c r="K2359" i="35"/>
  <c r="M2359" i="35" s="1"/>
  <c r="H2360" i="35"/>
  <c r="I2360" i="35"/>
  <c r="K2360" i="35"/>
  <c r="M2360" i="35" s="1"/>
  <c r="H2361" i="35"/>
  <c r="I2361" i="35"/>
  <c r="K2361" i="35"/>
  <c r="M2361" i="35" s="1"/>
  <c r="H2362" i="35"/>
  <c r="I2362" i="35"/>
  <c r="K2362" i="35"/>
  <c r="M2362" i="35" s="1"/>
  <c r="H2363" i="35"/>
  <c r="I2363" i="35"/>
  <c r="K2363" i="35"/>
  <c r="M2363" i="35" s="1"/>
  <c r="H2364" i="35"/>
  <c r="I2364" i="35"/>
  <c r="K2364" i="35"/>
  <c r="M2364" i="35" s="1"/>
  <c r="H2365" i="35"/>
  <c r="I2365" i="35"/>
  <c r="K2365" i="35"/>
  <c r="M2365" i="35" s="1"/>
  <c r="H2366" i="35"/>
  <c r="I2366" i="35"/>
  <c r="K2366" i="35"/>
  <c r="M2366" i="35" s="1"/>
  <c r="H2367" i="35"/>
  <c r="I2367" i="35"/>
  <c r="K2367" i="35"/>
  <c r="M2367" i="35" s="1"/>
  <c r="H2368" i="35"/>
  <c r="I2368" i="35"/>
  <c r="K2368" i="35"/>
  <c r="M2368" i="35" s="1"/>
  <c r="H2369" i="35"/>
  <c r="I2369" i="35"/>
  <c r="K2369" i="35"/>
  <c r="M2369" i="35" s="1"/>
  <c r="H2370" i="35"/>
  <c r="I2370" i="35"/>
  <c r="K2370" i="35"/>
  <c r="M2370" i="35" s="1"/>
  <c r="H2371" i="35"/>
  <c r="I2371" i="35"/>
  <c r="K2371" i="35"/>
  <c r="M2371" i="35" s="1"/>
  <c r="H2372" i="35"/>
  <c r="I2372" i="35"/>
  <c r="K2372" i="35"/>
  <c r="M2372" i="35" s="1"/>
  <c r="H2373" i="35"/>
  <c r="I2373" i="35"/>
  <c r="K2373" i="35"/>
  <c r="M2373" i="35" s="1"/>
  <c r="H2374" i="35"/>
  <c r="I2374" i="35"/>
  <c r="K2374" i="35"/>
  <c r="M2374" i="35" s="1"/>
  <c r="H2375" i="35"/>
  <c r="I2375" i="35"/>
  <c r="K2375" i="35"/>
  <c r="M2375" i="35" s="1"/>
  <c r="H2376" i="35"/>
  <c r="I2376" i="35"/>
  <c r="K2376" i="35"/>
  <c r="M2376" i="35" s="1"/>
  <c r="H2377" i="35"/>
  <c r="I2377" i="35"/>
  <c r="K2377" i="35"/>
  <c r="M2377" i="35" s="1"/>
  <c r="H2378" i="35"/>
  <c r="I2378" i="35"/>
  <c r="K2378" i="35"/>
  <c r="M2378" i="35" s="1"/>
  <c r="H2379" i="35"/>
  <c r="I2379" i="35"/>
  <c r="K2379" i="35"/>
  <c r="M2379" i="35" s="1"/>
  <c r="H2380" i="35"/>
  <c r="I2380" i="35"/>
  <c r="K2380" i="35"/>
  <c r="M2380" i="35" s="1"/>
  <c r="H2381" i="35"/>
  <c r="I2381" i="35"/>
  <c r="K2381" i="35"/>
  <c r="M2381" i="35" s="1"/>
  <c r="H2382" i="35"/>
  <c r="I2382" i="35"/>
  <c r="K2382" i="35"/>
  <c r="M2382" i="35" s="1"/>
  <c r="H2383" i="35"/>
  <c r="I2383" i="35"/>
  <c r="K2383" i="35"/>
  <c r="M2383" i="35" s="1"/>
  <c r="H2384" i="35"/>
  <c r="I2384" i="35"/>
  <c r="K2384" i="35"/>
  <c r="M2384" i="35" s="1"/>
  <c r="H2385" i="35"/>
  <c r="I2385" i="35"/>
  <c r="K2385" i="35"/>
  <c r="M2385" i="35" s="1"/>
  <c r="H2386" i="35"/>
  <c r="I2386" i="35"/>
  <c r="K2386" i="35"/>
  <c r="M2386" i="35" s="1"/>
  <c r="H2387" i="35"/>
  <c r="I2387" i="35"/>
  <c r="K2387" i="35"/>
  <c r="M2387" i="35" s="1"/>
  <c r="H2388" i="35"/>
  <c r="I2388" i="35"/>
  <c r="K2388" i="35"/>
  <c r="M2388" i="35" s="1"/>
  <c r="H2389" i="35"/>
  <c r="I2389" i="35"/>
  <c r="K2389" i="35"/>
  <c r="M2389" i="35" s="1"/>
  <c r="H2390" i="35"/>
  <c r="I2390" i="35"/>
  <c r="K2390" i="35"/>
  <c r="M2390" i="35" s="1"/>
  <c r="H2391" i="35"/>
  <c r="I2391" i="35"/>
  <c r="K2391" i="35"/>
  <c r="M2391" i="35" s="1"/>
  <c r="H2392" i="35"/>
  <c r="I2392" i="35"/>
  <c r="K2392" i="35"/>
  <c r="M2392" i="35" s="1"/>
  <c r="H2393" i="35"/>
  <c r="I2393" i="35"/>
  <c r="K2393" i="35"/>
  <c r="M2393" i="35" s="1"/>
  <c r="H2394" i="35"/>
  <c r="I2394" i="35"/>
  <c r="K2394" i="35"/>
  <c r="M2394" i="35" s="1"/>
  <c r="H2395" i="35"/>
  <c r="I2395" i="35"/>
  <c r="K2395" i="35"/>
  <c r="M2395" i="35" s="1"/>
  <c r="H2396" i="35"/>
  <c r="I2396" i="35"/>
  <c r="K2396" i="35"/>
  <c r="M2396" i="35" s="1"/>
  <c r="H2397" i="35"/>
  <c r="I2397" i="35"/>
  <c r="K2397" i="35"/>
  <c r="M2397" i="35" s="1"/>
  <c r="H2398" i="35"/>
  <c r="I2398" i="35"/>
  <c r="K2398" i="35"/>
  <c r="M2398" i="35" s="1"/>
  <c r="H2399" i="35"/>
  <c r="I2399" i="35"/>
  <c r="K2399" i="35"/>
  <c r="M2399" i="35" s="1"/>
  <c r="H2400" i="35"/>
  <c r="I2400" i="35"/>
  <c r="K2400" i="35"/>
  <c r="M2400" i="35" s="1"/>
  <c r="H2401" i="35"/>
  <c r="I2401" i="35"/>
  <c r="K2401" i="35"/>
  <c r="M2401" i="35" s="1"/>
  <c r="H2402" i="35"/>
  <c r="I2402" i="35"/>
  <c r="K2402" i="35"/>
  <c r="M2402" i="35" s="1"/>
  <c r="H2403" i="35"/>
  <c r="I2403" i="35"/>
  <c r="K2403" i="35"/>
  <c r="M2403" i="35" s="1"/>
  <c r="H2404" i="35"/>
  <c r="I2404" i="35"/>
  <c r="K2404" i="35"/>
  <c r="M2404" i="35" s="1"/>
  <c r="H2405" i="35"/>
  <c r="I2405" i="35"/>
  <c r="K2405" i="35"/>
  <c r="M2405" i="35" s="1"/>
  <c r="H2406" i="35"/>
  <c r="I2406" i="35"/>
  <c r="K2406" i="35"/>
  <c r="M2406" i="35" s="1"/>
  <c r="H2407" i="35"/>
  <c r="I2407" i="35"/>
  <c r="K2407" i="35"/>
  <c r="M2407" i="35" s="1"/>
  <c r="H2408" i="35"/>
  <c r="I2408" i="35"/>
  <c r="K2408" i="35"/>
  <c r="M2408" i="35" s="1"/>
  <c r="H2409" i="35"/>
  <c r="I2409" i="35"/>
  <c r="K2409" i="35"/>
  <c r="M2409" i="35" s="1"/>
  <c r="H2410" i="35"/>
  <c r="I2410" i="35"/>
  <c r="K2410" i="35"/>
  <c r="M2410" i="35" s="1"/>
  <c r="H2411" i="35"/>
  <c r="I2411" i="35"/>
  <c r="K2411" i="35"/>
  <c r="M2411" i="35" s="1"/>
  <c r="H2412" i="35"/>
  <c r="I2412" i="35"/>
  <c r="K2412" i="35"/>
  <c r="M2412" i="35" s="1"/>
  <c r="H2413" i="35"/>
  <c r="I2413" i="35"/>
  <c r="K2413" i="35"/>
  <c r="M2413" i="35" s="1"/>
  <c r="H2414" i="35"/>
  <c r="I2414" i="35"/>
  <c r="K2414" i="35"/>
  <c r="M2414" i="35" s="1"/>
  <c r="H2415" i="35"/>
  <c r="I2415" i="35"/>
  <c r="K2415" i="35"/>
  <c r="M2415" i="35" s="1"/>
  <c r="H2416" i="35"/>
  <c r="I2416" i="35"/>
  <c r="K2416" i="35"/>
  <c r="M2416" i="35" s="1"/>
  <c r="H2417" i="35"/>
  <c r="I2417" i="35"/>
  <c r="K2417" i="35"/>
  <c r="M2417" i="35" s="1"/>
  <c r="H2418" i="35"/>
  <c r="I2418" i="35"/>
  <c r="K2418" i="35"/>
  <c r="M2418" i="35" s="1"/>
  <c r="H2419" i="35"/>
  <c r="I2419" i="35"/>
  <c r="K2419" i="35"/>
  <c r="M2419" i="35" s="1"/>
  <c r="H2420" i="35"/>
  <c r="I2420" i="35"/>
  <c r="K2420" i="35"/>
  <c r="M2420" i="35" s="1"/>
  <c r="H2421" i="35"/>
  <c r="I2421" i="35"/>
  <c r="K2421" i="35"/>
  <c r="M2421" i="35" s="1"/>
  <c r="H2422" i="35"/>
  <c r="I2422" i="35"/>
  <c r="K2422" i="35"/>
  <c r="M2422" i="35" s="1"/>
  <c r="H2423" i="35"/>
  <c r="I2423" i="35"/>
  <c r="K2423" i="35"/>
  <c r="M2423" i="35" s="1"/>
  <c r="H2424" i="35"/>
  <c r="I2424" i="35"/>
  <c r="K2424" i="35"/>
  <c r="M2424" i="35" s="1"/>
  <c r="H2425" i="35"/>
  <c r="I2425" i="35"/>
  <c r="K2425" i="35"/>
  <c r="M2425" i="35" s="1"/>
  <c r="H2426" i="35"/>
  <c r="I2426" i="35"/>
  <c r="K2426" i="35"/>
  <c r="M2426" i="35" s="1"/>
  <c r="H2427" i="35"/>
  <c r="I2427" i="35"/>
  <c r="K2427" i="35"/>
  <c r="M2427" i="35" s="1"/>
  <c r="H2428" i="35"/>
  <c r="I2428" i="35"/>
  <c r="K2428" i="35"/>
  <c r="M2428" i="35" s="1"/>
  <c r="H2429" i="35"/>
  <c r="I2429" i="35"/>
  <c r="K2429" i="35"/>
  <c r="M2429" i="35" s="1"/>
  <c r="H2430" i="35"/>
  <c r="I2430" i="35"/>
  <c r="K2430" i="35"/>
  <c r="M2430" i="35" s="1"/>
  <c r="H2431" i="35"/>
  <c r="I2431" i="35"/>
  <c r="K2431" i="35"/>
  <c r="M2431" i="35" s="1"/>
  <c r="H2432" i="35"/>
  <c r="I2432" i="35"/>
  <c r="K2432" i="35"/>
  <c r="M2432" i="35" s="1"/>
  <c r="H2433" i="35"/>
  <c r="I2433" i="35"/>
  <c r="K2433" i="35"/>
  <c r="M2433" i="35" s="1"/>
  <c r="H2434" i="35"/>
  <c r="I2434" i="35"/>
  <c r="K2434" i="35"/>
  <c r="M2434" i="35" s="1"/>
  <c r="H2435" i="35"/>
  <c r="I2435" i="35"/>
  <c r="K2435" i="35"/>
  <c r="M2435" i="35" s="1"/>
  <c r="H2436" i="35"/>
  <c r="I2436" i="35"/>
  <c r="K2436" i="35"/>
  <c r="M2436" i="35" s="1"/>
  <c r="H2437" i="35"/>
  <c r="I2437" i="35"/>
  <c r="K2437" i="35"/>
  <c r="M2437" i="35" s="1"/>
  <c r="H2438" i="35"/>
  <c r="I2438" i="35"/>
  <c r="K2438" i="35"/>
  <c r="M2438" i="35" s="1"/>
  <c r="H2439" i="35"/>
  <c r="I2439" i="35"/>
  <c r="K2439" i="35"/>
  <c r="M2439" i="35" s="1"/>
  <c r="H2440" i="35"/>
  <c r="I2440" i="35"/>
  <c r="K2440" i="35"/>
  <c r="M2440" i="35" s="1"/>
  <c r="H2441" i="35"/>
  <c r="I2441" i="35"/>
  <c r="K2441" i="35"/>
  <c r="M2441" i="35" s="1"/>
  <c r="H2442" i="35"/>
  <c r="I2442" i="35"/>
  <c r="K2442" i="35"/>
  <c r="M2442" i="35" s="1"/>
  <c r="H2443" i="35"/>
  <c r="I2443" i="35"/>
  <c r="K2443" i="35"/>
  <c r="M2443" i="35" s="1"/>
  <c r="H2444" i="35"/>
  <c r="I2444" i="35"/>
  <c r="K2444" i="35"/>
  <c r="M2444" i="35" s="1"/>
  <c r="H2445" i="35"/>
  <c r="I2445" i="35"/>
  <c r="K2445" i="35"/>
  <c r="M2445" i="35" s="1"/>
  <c r="H2446" i="35"/>
  <c r="I2446" i="35"/>
  <c r="K2446" i="35"/>
  <c r="M2446" i="35" s="1"/>
  <c r="H2447" i="35"/>
  <c r="I2447" i="35"/>
  <c r="K2447" i="35"/>
  <c r="M2447" i="35" s="1"/>
  <c r="H2448" i="35"/>
  <c r="I2448" i="35"/>
  <c r="K2448" i="35"/>
  <c r="M2448" i="35" s="1"/>
  <c r="H2449" i="35"/>
  <c r="I2449" i="35"/>
  <c r="K2449" i="35"/>
  <c r="M2449" i="35" s="1"/>
  <c r="H2450" i="35"/>
  <c r="I2450" i="35"/>
  <c r="K2450" i="35"/>
  <c r="M2450" i="35" s="1"/>
  <c r="H2451" i="35"/>
  <c r="I2451" i="35"/>
  <c r="K2451" i="35"/>
  <c r="M2451" i="35" s="1"/>
  <c r="H2452" i="35"/>
  <c r="I2452" i="35"/>
  <c r="K2452" i="35"/>
  <c r="M2452" i="35" s="1"/>
  <c r="H2453" i="35"/>
  <c r="I2453" i="35"/>
  <c r="K2453" i="35"/>
  <c r="M2453" i="35" s="1"/>
  <c r="H2454" i="35"/>
  <c r="I2454" i="35"/>
  <c r="K2454" i="35"/>
  <c r="M2454" i="35" s="1"/>
  <c r="H2455" i="35"/>
  <c r="I2455" i="35"/>
  <c r="K2455" i="35"/>
  <c r="M2455" i="35" s="1"/>
  <c r="H2456" i="35"/>
  <c r="I2456" i="35"/>
  <c r="K2456" i="35"/>
  <c r="M2456" i="35" s="1"/>
  <c r="H2457" i="35"/>
  <c r="I2457" i="35"/>
  <c r="K2457" i="35"/>
  <c r="M2457" i="35" s="1"/>
  <c r="H2458" i="35"/>
  <c r="I2458" i="35"/>
  <c r="K2458" i="35"/>
  <c r="M2458" i="35" s="1"/>
  <c r="H2459" i="35"/>
  <c r="I2459" i="35"/>
  <c r="K2459" i="35"/>
  <c r="M2459" i="35" s="1"/>
  <c r="H2460" i="35"/>
  <c r="I2460" i="35"/>
  <c r="K2460" i="35"/>
  <c r="M2460" i="35" s="1"/>
  <c r="H2461" i="35"/>
  <c r="I2461" i="35"/>
  <c r="K2461" i="35"/>
  <c r="M2461" i="35" s="1"/>
  <c r="H2462" i="35"/>
  <c r="I2462" i="35"/>
  <c r="K2462" i="35"/>
  <c r="M2462" i="35" s="1"/>
  <c r="H2463" i="35"/>
  <c r="I2463" i="35"/>
  <c r="K2463" i="35"/>
  <c r="M2463" i="35" s="1"/>
  <c r="H2464" i="35"/>
  <c r="I2464" i="35"/>
  <c r="K2464" i="35"/>
  <c r="M2464" i="35" s="1"/>
  <c r="H2465" i="35"/>
  <c r="I2465" i="35"/>
  <c r="K2465" i="35"/>
  <c r="M2465" i="35" s="1"/>
  <c r="H2466" i="35"/>
  <c r="I2466" i="35"/>
  <c r="K2466" i="35"/>
  <c r="M2466" i="35" s="1"/>
  <c r="H2467" i="35"/>
  <c r="I2467" i="35"/>
  <c r="K2467" i="35"/>
  <c r="M2467" i="35" s="1"/>
  <c r="H2468" i="35"/>
  <c r="I2468" i="35"/>
  <c r="K2468" i="35"/>
  <c r="M2468" i="35" s="1"/>
  <c r="H2469" i="35"/>
  <c r="I2469" i="35"/>
  <c r="K2469" i="35"/>
  <c r="M2469" i="35" s="1"/>
  <c r="H2470" i="35"/>
  <c r="I2470" i="35"/>
  <c r="K2470" i="35"/>
  <c r="M2470" i="35" s="1"/>
  <c r="H2471" i="35"/>
  <c r="I2471" i="35"/>
  <c r="K2471" i="35"/>
  <c r="M2471" i="35" s="1"/>
  <c r="H2472" i="35"/>
  <c r="I2472" i="35"/>
  <c r="K2472" i="35"/>
  <c r="M2472" i="35" s="1"/>
  <c r="H2473" i="35"/>
  <c r="I2473" i="35"/>
  <c r="K2473" i="35"/>
  <c r="M2473" i="35" s="1"/>
  <c r="H2474" i="35"/>
  <c r="I2474" i="35"/>
  <c r="K2474" i="35"/>
  <c r="M2474" i="35" s="1"/>
  <c r="H2475" i="35"/>
  <c r="I2475" i="35"/>
  <c r="K2475" i="35"/>
  <c r="M2475" i="35" s="1"/>
  <c r="H2476" i="35"/>
  <c r="I2476" i="35"/>
  <c r="K2476" i="35"/>
  <c r="M2476" i="35" s="1"/>
  <c r="H2477" i="35"/>
  <c r="I2477" i="35"/>
  <c r="K2477" i="35"/>
  <c r="M2477" i="35" s="1"/>
  <c r="H2478" i="35"/>
  <c r="I2478" i="35"/>
  <c r="K2478" i="35"/>
  <c r="M2478" i="35" s="1"/>
  <c r="H2479" i="35"/>
  <c r="I2479" i="35"/>
  <c r="K2479" i="35"/>
  <c r="M2479" i="35" s="1"/>
  <c r="H2480" i="35"/>
  <c r="I2480" i="35"/>
  <c r="K2480" i="35"/>
  <c r="M2480" i="35" s="1"/>
  <c r="H2481" i="35"/>
  <c r="I2481" i="35"/>
  <c r="K2481" i="35"/>
  <c r="M2481" i="35" s="1"/>
  <c r="H2482" i="35"/>
  <c r="I2482" i="35"/>
  <c r="K2482" i="35"/>
  <c r="M2482" i="35" s="1"/>
  <c r="H2483" i="35"/>
  <c r="I2483" i="35"/>
  <c r="K2483" i="35"/>
  <c r="M2483" i="35" s="1"/>
  <c r="H2484" i="35"/>
  <c r="I2484" i="35"/>
  <c r="K2484" i="35"/>
  <c r="M2484" i="35" s="1"/>
  <c r="H2485" i="35"/>
  <c r="I2485" i="35"/>
  <c r="K2485" i="35"/>
  <c r="M2485" i="35" s="1"/>
  <c r="H2486" i="35"/>
  <c r="I2486" i="35"/>
  <c r="K2486" i="35"/>
  <c r="M2486" i="35" s="1"/>
  <c r="H2487" i="35"/>
  <c r="I2487" i="35"/>
  <c r="K2487" i="35"/>
  <c r="M2487" i="35" s="1"/>
  <c r="H2488" i="35"/>
  <c r="I2488" i="35"/>
  <c r="K2488" i="35"/>
  <c r="M2488" i="35" s="1"/>
  <c r="H2489" i="35"/>
  <c r="I2489" i="35"/>
  <c r="K2489" i="35"/>
  <c r="M2489" i="35" s="1"/>
  <c r="H2490" i="35"/>
  <c r="I2490" i="35"/>
  <c r="K2490" i="35"/>
  <c r="M2490" i="35" s="1"/>
  <c r="H2491" i="35"/>
  <c r="I2491" i="35"/>
  <c r="K2491" i="35"/>
  <c r="M2491" i="35" s="1"/>
  <c r="H2492" i="35"/>
  <c r="I2492" i="35"/>
  <c r="K2492" i="35"/>
  <c r="M2492" i="35" s="1"/>
  <c r="H2493" i="35"/>
  <c r="I2493" i="35"/>
  <c r="K2493" i="35"/>
  <c r="M2493" i="35" s="1"/>
  <c r="H2494" i="35"/>
  <c r="I2494" i="35"/>
  <c r="K2494" i="35"/>
  <c r="M2494" i="35" s="1"/>
  <c r="H2495" i="35"/>
  <c r="I2495" i="35"/>
  <c r="K2495" i="35"/>
  <c r="M2495" i="35" s="1"/>
  <c r="H2496" i="35"/>
  <c r="I2496" i="35"/>
  <c r="K2496" i="35"/>
  <c r="M2496" i="35" s="1"/>
  <c r="H2497" i="35"/>
  <c r="I2497" i="35"/>
  <c r="K2497" i="35"/>
  <c r="M2497" i="35" s="1"/>
  <c r="H2498" i="35"/>
  <c r="I2498" i="35"/>
  <c r="K2498" i="35"/>
  <c r="M2498" i="35" s="1"/>
  <c r="H2499" i="35"/>
  <c r="I2499" i="35"/>
  <c r="K2499" i="35"/>
  <c r="M2499" i="35" s="1"/>
  <c r="H2500" i="35"/>
  <c r="I2500" i="35"/>
  <c r="K2500" i="35"/>
  <c r="M2500" i="35" s="1"/>
  <c r="H2501" i="35"/>
  <c r="I2501" i="35"/>
  <c r="K2501" i="35"/>
  <c r="M2501" i="35" s="1"/>
  <c r="H2502" i="35"/>
  <c r="I2502" i="35"/>
  <c r="K2502" i="35"/>
  <c r="M2502" i="35" s="1"/>
  <c r="H2503" i="35"/>
  <c r="I2503" i="35"/>
  <c r="K2503" i="35"/>
  <c r="M2503" i="35" s="1"/>
  <c r="H2504" i="35"/>
  <c r="I2504" i="35"/>
  <c r="K2504" i="35"/>
  <c r="M2504" i="35" s="1"/>
  <c r="H2505" i="35"/>
  <c r="I2505" i="35"/>
  <c r="K2505" i="35"/>
  <c r="M2505" i="35" s="1"/>
  <c r="H2506" i="35"/>
  <c r="I2506" i="35"/>
  <c r="K2506" i="35"/>
  <c r="M2506" i="35" s="1"/>
  <c r="H2507" i="35"/>
  <c r="I2507" i="35"/>
  <c r="K2507" i="35"/>
  <c r="M2507" i="35" s="1"/>
  <c r="H2508" i="35"/>
  <c r="I2508" i="35"/>
  <c r="K2508" i="35"/>
  <c r="M2508" i="35" s="1"/>
  <c r="H2509" i="35"/>
  <c r="I2509" i="35"/>
  <c r="K2509" i="35"/>
  <c r="M2509" i="35" s="1"/>
  <c r="H2510" i="35"/>
  <c r="I2510" i="35"/>
  <c r="K2510" i="35"/>
  <c r="M2510" i="35" s="1"/>
  <c r="H2511" i="35"/>
  <c r="I2511" i="35"/>
  <c r="K2511" i="35"/>
  <c r="M2511" i="35" s="1"/>
  <c r="H2512" i="35"/>
  <c r="I2512" i="35"/>
  <c r="K2512" i="35"/>
  <c r="M2512" i="35" s="1"/>
  <c r="H2513" i="35"/>
  <c r="I2513" i="35"/>
  <c r="K2513" i="35"/>
  <c r="M2513" i="35" s="1"/>
  <c r="H2514" i="35"/>
  <c r="I2514" i="35"/>
  <c r="K2514" i="35"/>
  <c r="M2514" i="35" s="1"/>
  <c r="H2515" i="35"/>
  <c r="I2515" i="35"/>
  <c r="K2515" i="35"/>
  <c r="M2515" i="35" s="1"/>
  <c r="H2516" i="35"/>
  <c r="I2516" i="35"/>
  <c r="K2516" i="35"/>
  <c r="M2516" i="35" s="1"/>
  <c r="H2517" i="35"/>
  <c r="I2517" i="35"/>
  <c r="K2517" i="35"/>
  <c r="M2517" i="35" s="1"/>
  <c r="H2518" i="35"/>
  <c r="I2518" i="35"/>
  <c r="K2518" i="35"/>
  <c r="M2518" i="35" s="1"/>
  <c r="H2519" i="35"/>
  <c r="I2519" i="35"/>
  <c r="K2519" i="35"/>
  <c r="M2519" i="35" s="1"/>
  <c r="H2520" i="35"/>
  <c r="I2520" i="35"/>
  <c r="K2520" i="35"/>
  <c r="M2520" i="35" s="1"/>
  <c r="H2521" i="35"/>
  <c r="I2521" i="35"/>
  <c r="K2521" i="35"/>
  <c r="M2521" i="35" s="1"/>
  <c r="H2522" i="35"/>
  <c r="I2522" i="35"/>
  <c r="K2522" i="35"/>
  <c r="M2522" i="35" s="1"/>
  <c r="H2523" i="35"/>
  <c r="I2523" i="35"/>
  <c r="K2523" i="35"/>
  <c r="M2523" i="35" s="1"/>
  <c r="H2524" i="35"/>
  <c r="I2524" i="35"/>
  <c r="K2524" i="35"/>
  <c r="M2524" i="35" s="1"/>
  <c r="H2525" i="35"/>
  <c r="I2525" i="35"/>
  <c r="K2525" i="35"/>
  <c r="M2525" i="35" s="1"/>
  <c r="H2526" i="35"/>
  <c r="I2526" i="35"/>
  <c r="K2526" i="35"/>
  <c r="M2526" i="35" s="1"/>
  <c r="H2527" i="35"/>
  <c r="I2527" i="35"/>
  <c r="K2527" i="35"/>
  <c r="M2527" i="35" s="1"/>
  <c r="H2528" i="35"/>
  <c r="I2528" i="35"/>
  <c r="K2528" i="35"/>
  <c r="M2528" i="35" s="1"/>
  <c r="H2529" i="35"/>
  <c r="I2529" i="35"/>
  <c r="K2529" i="35"/>
  <c r="M2529" i="35" s="1"/>
  <c r="H2530" i="35"/>
  <c r="I2530" i="35"/>
  <c r="K2530" i="35"/>
  <c r="M2530" i="35" s="1"/>
  <c r="H2531" i="35"/>
  <c r="I2531" i="35"/>
  <c r="K2531" i="35"/>
  <c r="M2531" i="35" s="1"/>
  <c r="H2532" i="35"/>
  <c r="I2532" i="35"/>
  <c r="K2532" i="35"/>
  <c r="M2532" i="35" s="1"/>
  <c r="H2533" i="35"/>
  <c r="I2533" i="35"/>
  <c r="K2533" i="35"/>
  <c r="M2533" i="35" s="1"/>
  <c r="H2534" i="35"/>
  <c r="I2534" i="35"/>
  <c r="K2534" i="35"/>
  <c r="M2534" i="35" s="1"/>
  <c r="H2535" i="35"/>
  <c r="I2535" i="35"/>
  <c r="K2535" i="35"/>
  <c r="M2535" i="35" s="1"/>
  <c r="H2536" i="35"/>
  <c r="I2536" i="35"/>
  <c r="K2536" i="35"/>
  <c r="M2536" i="35" s="1"/>
  <c r="H2537" i="35"/>
  <c r="I2537" i="35"/>
  <c r="K2537" i="35"/>
  <c r="M2537" i="35" s="1"/>
  <c r="H2538" i="35"/>
  <c r="I2538" i="35"/>
  <c r="K2538" i="35"/>
  <c r="M2538" i="35" s="1"/>
  <c r="H2539" i="35"/>
  <c r="I2539" i="35"/>
  <c r="K2539" i="35"/>
  <c r="M2539" i="35" s="1"/>
  <c r="H2540" i="35"/>
  <c r="I2540" i="35"/>
  <c r="K2540" i="35"/>
  <c r="M2540" i="35" s="1"/>
  <c r="H2541" i="35"/>
  <c r="I2541" i="35"/>
  <c r="K2541" i="35"/>
  <c r="M2541" i="35" s="1"/>
  <c r="H2542" i="35"/>
  <c r="I2542" i="35"/>
  <c r="K2542" i="35"/>
  <c r="M2542" i="35" s="1"/>
  <c r="H2543" i="35"/>
  <c r="I2543" i="35"/>
  <c r="K2543" i="35"/>
  <c r="M2543" i="35" s="1"/>
  <c r="H2544" i="35"/>
  <c r="I2544" i="35"/>
  <c r="K2544" i="35"/>
  <c r="M2544" i="35" s="1"/>
  <c r="H2545" i="35"/>
  <c r="I2545" i="35"/>
  <c r="K2545" i="35"/>
  <c r="M2545" i="35" s="1"/>
  <c r="H2546" i="35"/>
  <c r="I2546" i="35"/>
  <c r="K2546" i="35"/>
  <c r="M2546" i="35" s="1"/>
  <c r="H2547" i="35"/>
  <c r="I2547" i="35"/>
  <c r="K2547" i="35"/>
  <c r="M2547" i="35" s="1"/>
  <c r="H2548" i="35"/>
  <c r="I2548" i="35"/>
  <c r="K2548" i="35"/>
  <c r="M2548" i="35" s="1"/>
  <c r="H2549" i="35"/>
  <c r="I2549" i="35"/>
  <c r="K2549" i="35"/>
  <c r="M2549" i="35" s="1"/>
  <c r="H2550" i="35"/>
  <c r="I2550" i="35"/>
  <c r="K2550" i="35"/>
  <c r="M2550" i="35" s="1"/>
  <c r="H2551" i="35"/>
  <c r="I2551" i="35"/>
  <c r="K2551" i="35"/>
  <c r="M2551" i="35" s="1"/>
  <c r="H2552" i="35"/>
  <c r="I2552" i="35"/>
  <c r="K2552" i="35"/>
  <c r="M2552" i="35" s="1"/>
  <c r="H2553" i="35"/>
  <c r="I2553" i="35"/>
  <c r="K2553" i="35"/>
  <c r="M2553" i="35" s="1"/>
  <c r="H2554" i="35"/>
  <c r="I2554" i="35"/>
  <c r="K2554" i="35"/>
  <c r="M2554" i="35" s="1"/>
  <c r="H2555" i="35"/>
  <c r="I2555" i="35"/>
  <c r="K2555" i="35"/>
  <c r="M2555" i="35" s="1"/>
  <c r="H2556" i="35"/>
  <c r="I2556" i="35"/>
  <c r="K2556" i="35"/>
  <c r="M2556" i="35" s="1"/>
  <c r="H2557" i="35"/>
  <c r="I2557" i="35"/>
  <c r="K2557" i="35"/>
  <c r="M2557" i="35" s="1"/>
  <c r="H2558" i="35"/>
  <c r="I2558" i="35"/>
  <c r="K2558" i="35"/>
  <c r="M2558" i="35" s="1"/>
  <c r="H2559" i="35"/>
  <c r="I2559" i="35"/>
  <c r="K2559" i="35"/>
  <c r="M2559" i="35" s="1"/>
  <c r="H2560" i="35"/>
  <c r="I2560" i="35"/>
  <c r="K2560" i="35"/>
  <c r="M2560" i="35" s="1"/>
  <c r="H2561" i="35"/>
  <c r="I2561" i="35"/>
  <c r="K2561" i="35"/>
  <c r="M2561" i="35" s="1"/>
  <c r="H2562" i="35"/>
  <c r="I2562" i="35"/>
  <c r="K2562" i="35"/>
  <c r="M2562" i="35" s="1"/>
  <c r="H2563" i="35"/>
  <c r="I2563" i="35"/>
  <c r="K2563" i="35"/>
  <c r="M2563" i="35" s="1"/>
  <c r="H2564" i="35"/>
  <c r="I2564" i="35"/>
  <c r="K2564" i="35"/>
  <c r="M2564" i="35" s="1"/>
  <c r="H2565" i="35"/>
  <c r="I2565" i="35"/>
  <c r="K2565" i="35"/>
  <c r="M2565" i="35" s="1"/>
  <c r="H2566" i="35"/>
  <c r="I2566" i="35"/>
  <c r="K2566" i="35"/>
  <c r="M2566" i="35" s="1"/>
  <c r="H2567" i="35"/>
  <c r="I2567" i="35"/>
  <c r="K2567" i="35"/>
  <c r="M2567" i="35" s="1"/>
  <c r="H2568" i="35"/>
  <c r="I2568" i="35"/>
  <c r="K2568" i="35"/>
  <c r="M2568" i="35" s="1"/>
  <c r="H2569" i="35"/>
  <c r="I2569" i="35"/>
  <c r="K2569" i="35"/>
  <c r="M2569" i="35" s="1"/>
  <c r="H2570" i="35"/>
  <c r="I2570" i="35"/>
  <c r="K2570" i="35"/>
  <c r="M2570" i="35" s="1"/>
  <c r="H2571" i="35"/>
  <c r="I2571" i="35"/>
  <c r="K2571" i="35"/>
  <c r="M2571" i="35" s="1"/>
  <c r="H2572" i="35"/>
  <c r="I2572" i="35"/>
  <c r="K2572" i="35"/>
  <c r="M2572" i="35" s="1"/>
  <c r="H2573" i="35"/>
  <c r="I2573" i="35"/>
  <c r="K2573" i="35"/>
  <c r="M2573" i="35" s="1"/>
  <c r="H2574" i="35"/>
  <c r="I2574" i="35"/>
  <c r="K2574" i="35"/>
  <c r="M2574" i="35" s="1"/>
  <c r="H2575" i="35"/>
  <c r="I2575" i="35"/>
  <c r="K2575" i="35"/>
  <c r="M2575" i="35" s="1"/>
  <c r="H2576" i="35"/>
  <c r="I2576" i="35"/>
  <c r="K2576" i="35"/>
  <c r="M2576" i="35" s="1"/>
  <c r="H2577" i="35"/>
  <c r="I2577" i="35"/>
  <c r="K2577" i="35"/>
  <c r="M2577" i="35" s="1"/>
  <c r="H2578" i="35"/>
  <c r="I2578" i="35"/>
  <c r="K2578" i="35"/>
  <c r="M2578" i="35" s="1"/>
  <c r="H2579" i="35"/>
  <c r="I2579" i="35"/>
  <c r="K2579" i="35"/>
  <c r="M2579" i="35" s="1"/>
  <c r="H2580" i="35"/>
  <c r="I2580" i="35"/>
  <c r="K2580" i="35"/>
  <c r="M2580" i="35" s="1"/>
  <c r="H2581" i="35"/>
  <c r="I2581" i="35"/>
  <c r="K2581" i="35"/>
  <c r="M2581" i="35" s="1"/>
  <c r="H2582" i="35"/>
  <c r="I2582" i="35"/>
  <c r="K2582" i="35"/>
  <c r="M2582" i="35" s="1"/>
  <c r="H2583" i="35"/>
  <c r="I2583" i="35"/>
  <c r="K2583" i="35"/>
  <c r="M2583" i="35" s="1"/>
  <c r="H2584" i="35"/>
  <c r="I2584" i="35"/>
  <c r="K2584" i="35"/>
  <c r="M2584" i="35" s="1"/>
  <c r="H2585" i="35"/>
  <c r="I2585" i="35"/>
  <c r="K2585" i="35"/>
  <c r="M2585" i="35" s="1"/>
  <c r="H2586" i="35"/>
  <c r="I2586" i="35"/>
  <c r="K2586" i="35"/>
  <c r="M2586" i="35" s="1"/>
  <c r="H2587" i="35"/>
  <c r="I2587" i="35"/>
  <c r="K2587" i="35"/>
  <c r="M2587" i="35" s="1"/>
  <c r="H2588" i="35"/>
  <c r="I2588" i="35"/>
  <c r="K2588" i="35"/>
  <c r="M2588" i="35" s="1"/>
  <c r="H2589" i="35"/>
  <c r="I2589" i="35"/>
  <c r="K2589" i="35"/>
  <c r="M2589" i="35" s="1"/>
  <c r="H2590" i="35"/>
  <c r="I2590" i="35"/>
  <c r="K2590" i="35"/>
  <c r="M2590" i="35" s="1"/>
  <c r="H2591" i="35"/>
  <c r="I2591" i="35"/>
  <c r="K2591" i="35"/>
  <c r="M2591" i="35" s="1"/>
  <c r="H2592" i="35"/>
  <c r="I2592" i="35"/>
  <c r="K2592" i="35"/>
  <c r="M2592" i="35" s="1"/>
  <c r="H2593" i="35"/>
  <c r="I2593" i="35"/>
  <c r="K2593" i="35"/>
  <c r="M2593" i="35" s="1"/>
  <c r="H2594" i="35"/>
  <c r="I2594" i="35"/>
  <c r="K2594" i="35"/>
  <c r="M2594" i="35" s="1"/>
  <c r="H2595" i="35"/>
  <c r="I2595" i="35"/>
  <c r="K2595" i="35"/>
  <c r="M2595" i="35" s="1"/>
  <c r="H2596" i="35"/>
  <c r="I2596" i="35"/>
  <c r="K2596" i="35"/>
  <c r="M2596" i="35" s="1"/>
  <c r="H2597" i="35"/>
  <c r="I2597" i="35"/>
  <c r="K2597" i="35"/>
  <c r="M2597" i="35" s="1"/>
  <c r="H2598" i="35"/>
  <c r="I2598" i="35"/>
  <c r="K2598" i="35"/>
  <c r="M2598" i="35" s="1"/>
  <c r="H2599" i="35"/>
  <c r="I2599" i="35"/>
  <c r="K2599" i="35"/>
  <c r="M2599" i="35" s="1"/>
  <c r="H2600" i="35"/>
  <c r="I2600" i="35"/>
  <c r="K2600" i="35"/>
  <c r="M2600" i="35" s="1"/>
  <c r="H2601" i="35"/>
  <c r="I2601" i="35"/>
  <c r="K2601" i="35"/>
  <c r="M2601" i="35" s="1"/>
  <c r="H2602" i="35"/>
  <c r="I2602" i="35"/>
  <c r="K2602" i="35"/>
  <c r="M2602" i="35" s="1"/>
  <c r="H2603" i="35"/>
  <c r="I2603" i="35"/>
  <c r="K2603" i="35"/>
  <c r="M2603" i="35" s="1"/>
  <c r="H2604" i="35"/>
  <c r="I2604" i="35"/>
  <c r="K2604" i="35"/>
  <c r="M2604" i="35" s="1"/>
  <c r="H2605" i="35"/>
  <c r="I2605" i="35"/>
  <c r="K2605" i="35"/>
  <c r="M2605" i="35" s="1"/>
  <c r="H2606" i="35"/>
  <c r="I2606" i="35"/>
  <c r="K2606" i="35"/>
  <c r="M2606" i="35" s="1"/>
  <c r="H2607" i="35"/>
  <c r="I2607" i="35"/>
  <c r="K2607" i="35"/>
  <c r="M2607" i="35" s="1"/>
  <c r="H2608" i="35"/>
  <c r="I2608" i="35"/>
  <c r="K2608" i="35"/>
  <c r="M2608" i="35" s="1"/>
  <c r="H2609" i="35"/>
  <c r="I2609" i="35"/>
  <c r="K2609" i="35"/>
  <c r="M2609" i="35" s="1"/>
  <c r="H2610" i="35"/>
  <c r="I2610" i="35"/>
  <c r="K2610" i="35"/>
  <c r="M2610" i="35" s="1"/>
  <c r="H2611" i="35"/>
  <c r="I2611" i="35"/>
  <c r="K2611" i="35"/>
  <c r="M2611" i="35" s="1"/>
  <c r="H2612" i="35"/>
  <c r="I2612" i="35"/>
  <c r="K2612" i="35"/>
  <c r="M2612" i="35" s="1"/>
  <c r="H2613" i="35"/>
  <c r="I2613" i="35"/>
  <c r="K2613" i="35"/>
  <c r="M2613" i="35" s="1"/>
  <c r="H2614" i="35"/>
  <c r="I2614" i="35"/>
  <c r="K2614" i="35"/>
  <c r="M2614" i="35" s="1"/>
  <c r="H2615" i="35"/>
  <c r="I2615" i="35"/>
  <c r="K2615" i="35"/>
  <c r="M2615" i="35" s="1"/>
  <c r="H2616" i="35"/>
  <c r="I2616" i="35"/>
  <c r="K2616" i="35"/>
  <c r="M2616" i="35" s="1"/>
  <c r="H2617" i="35"/>
  <c r="I2617" i="35"/>
  <c r="K2617" i="35"/>
  <c r="M2617" i="35" s="1"/>
  <c r="H2618" i="35"/>
  <c r="I2618" i="35"/>
  <c r="K2618" i="35"/>
  <c r="M2618" i="35" s="1"/>
  <c r="H2619" i="35"/>
  <c r="I2619" i="35"/>
  <c r="K2619" i="35"/>
  <c r="M2619" i="35" s="1"/>
  <c r="H2620" i="35"/>
  <c r="I2620" i="35"/>
  <c r="K2620" i="35"/>
  <c r="M2620" i="35" s="1"/>
  <c r="H2621" i="35"/>
  <c r="I2621" i="35"/>
  <c r="K2621" i="35"/>
  <c r="M2621" i="35" s="1"/>
  <c r="H2622" i="35"/>
  <c r="I2622" i="35"/>
  <c r="K2622" i="35"/>
  <c r="M2622" i="35" s="1"/>
  <c r="H2623" i="35"/>
  <c r="I2623" i="35"/>
  <c r="K2623" i="35"/>
  <c r="M2623" i="35" s="1"/>
  <c r="H2624" i="35"/>
  <c r="I2624" i="35"/>
  <c r="K2624" i="35"/>
  <c r="M2624" i="35" s="1"/>
  <c r="H2625" i="35"/>
  <c r="I2625" i="35"/>
  <c r="K2625" i="35"/>
  <c r="M2625" i="35" s="1"/>
  <c r="H2626" i="35"/>
  <c r="I2626" i="35"/>
  <c r="K2626" i="35"/>
  <c r="M2626" i="35" s="1"/>
  <c r="H2627" i="35"/>
  <c r="I2627" i="35"/>
  <c r="K2627" i="35"/>
  <c r="M2627" i="35" s="1"/>
  <c r="H2628" i="35"/>
  <c r="I2628" i="35"/>
  <c r="K2628" i="35"/>
  <c r="M2628" i="35" s="1"/>
  <c r="H2629" i="35"/>
  <c r="I2629" i="35"/>
  <c r="K2629" i="35"/>
  <c r="M2629" i="35" s="1"/>
  <c r="H2630" i="35"/>
  <c r="I2630" i="35"/>
  <c r="K2630" i="35"/>
  <c r="M2630" i="35" s="1"/>
  <c r="H2631" i="35"/>
  <c r="I2631" i="35"/>
  <c r="K2631" i="35"/>
  <c r="M2631" i="35" s="1"/>
  <c r="H2632" i="35"/>
  <c r="I2632" i="35"/>
  <c r="K2632" i="35"/>
  <c r="M2632" i="35" s="1"/>
  <c r="H2633" i="35"/>
  <c r="I2633" i="35"/>
  <c r="K2633" i="35"/>
  <c r="M2633" i="35" s="1"/>
  <c r="H2634" i="35"/>
  <c r="I2634" i="35"/>
  <c r="K2634" i="35"/>
  <c r="M2634" i="35" s="1"/>
  <c r="H2635" i="35"/>
  <c r="I2635" i="35"/>
  <c r="K2635" i="35"/>
  <c r="M2635" i="35" s="1"/>
  <c r="H2636" i="35"/>
  <c r="I2636" i="35"/>
  <c r="K2636" i="35"/>
  <c r="M2636" i="35" s="1"/>
  <c r="H2637" i="35"/>
  <c r="I2637" i="35"/>
  <c r="K2637" i="35"/>
  <c r="M2637" i="35" s="1"/>
  <c r="H2638" i="35"/>
  <c r="I2638" i="35"/>
  <c r="K2638" i="35"/>
  <c r="M2638" i="35" s="1"/>
  <c r="H2639" i="35"/>
  <c r="I2639" i="35"/>
  <c r="K2639" i="35"/>
  <c r="M2639" i="35" s="1"/>
  <c r="H2640" i="35"/>
  <c r="I2640" i="35"/>
  <c r="K2640" i="35"/>
  <c r="M2640" i="35" s="1"/>
  <c r="H2641" i="35"/>
  <c r="I2641" i="35"/>
  <c r="K2641" i="35"/>
  <c r="M2641" i="35" s="1"/>
  <c r="H2642" i="35"/>
  <c r="I2642" i="35"/>
  <c r="K2642" i="35"/>
  <c r="M2642" i="35" s="1"/>
  <c r="H2643" i="35"/>
  <c r="I2643" i="35"/>
  <c r="K2643" i="35"/>
  <c r="M2643" i="35" s="1"/>
  <c r="H2644" i="35"/>
  <c r="I2644" i="35"/>
  <c r="K2644" i="35"/>
  <c r="M2644" i="35" s="1"/>
  <c r="H2645" i="35"/>
  <c r="I2645" i="35"/>
  <c r="K2645" i="35"/>
  <c r="M2645" i="35" s="1"/>
  <c r="H2646" i="35"/>
  <c r="I2646" i="35"/>
  <c r="K2646" i="35"/>
  <c r="M2646" i="35" s="1"/>
  <c r="H2647" i="35"/>
  <c r="I2647" i="35"/>
  <c r="K2647" i="35"/>
  <c r="M2647" i="35" s="1"/>
  <c r="H2648" i="35"/>
  <c r="I2648" i="35"/>
  <c r="K2648" i="35"/>
  <c r="M2648" i="35" s="1"/>
  <c r="H2649" i="35"/>
  <c r="I2649" i="35"/>
  <c r="K2649" i="35"/>
  <c r="M2649" i="35" s="1"/>
  <c r="H2650" i="35"/>
  <c r="I2650" i="35"/>
  <c r="K2650" i="35"/>
  <c r="M2650" i="35" s="1"/>
  <c r="H2651" i="35"/>
  <c r="I2651" i="35"/>
  <c r="K2651" i="35"/>
  <c r="M2651" i="35" s="1"/>
  <c r="H2652" i="35"/>
  <c r="I2652" i="35"/>
  <c r="K2652" i="35"/>
  <c r="M2652" i="35" s="1"/>
  <c r="H2653" i="35"/>
  <c r="I2653" i="35"/>
  <c r="K2653" i="35"/>
  <c r="M2653" i="35" s="1"/>
  <c r="H2654" i="35"/>
  <c r="I2654" i="35"/>
  <c r="K2654" i="35"/>
  <c r="M2654" i="35" s="1"/>
  <c r="H2655" i="35"/>
  <c r="I2655" i="35"/>
  <c r="K2655" i="35"/>
  <c r="M2655" i="35" s="1"/>
  <c r="H2656" i="35"/>
  <c r="I2656" i="35"/>
  <c r="K2656" i="35"/>
  <c r="M2656" i="35" s="1"/>
  <c r="H2657" i="35"/>
  <c r="I2657" i="35"/>
  <c r="K2657" i="35"/>
  <c r="M2657" i="35" s="1"/>
  <c r="H2658" i="35"/>
  <c r="I2658" i="35"/>
  <c r="K2658" i="35"/>
  <c r="M2658" i="35" s="1"/>
  <c r="H2659" i="35"/>
  <c r="I2659" i="35"/>
  <c r="K2659" i="35"/>
  <c r="M2659" i="35" s="1"/>
  <c r="H2660" i="35"/>
  <c r="I2660" i="35"/>
  <c r="K2660" i="35"/>
  <c r="M2660" i="35" s="1"/>
  <c r="H2661" i="35"/>
  <c r="I2661" i="35"/>
  <c r="K2661" i="35"/>
  <c r="M2661" i="35" s="1"/>
  <c r="H2662" i="35"/>
  <c r="I2662" i="35"/>
  <c r="K2662" i="35"/>
  <c r="M2662" i="35" s="1"/>
  <c r="H2663" i="35"/>
  <c r="I2663" i="35"/>
  <c r="K2663" i="35"/>
  <c r="M2663" i="35" s="1"/>
  <c r="H2664" i="35"/>
  <c r="I2664" i="35"/>
  <c r="K2664" i="35"/>
  <c r="M2664" i="35" s="1"/>
  <c r="H2665" i="35"/>
  <c r="I2665" i="35"/>
  <c r="K2665" i="35"/>
  <c r="M2665" i="35" s="1"/>
  <c r="H2666" i="35"/>
  <c r="I2666" i="35"/>
  <c r="K2666" i="35"/>
  <c r="M2666" i="35" s="1"/>
  <c r="H2667" i="35"/>
  <c r="I2667" i="35"/>
  <c r="K2667" i="35"/>
  <c r="M2667" i="35" s="1"/>
  <c r="H2668" i="35"/>
  <c r="I2668" i="35"/>
  <c r="K2668" i="35"/>
  <c r="M2668" i="35" s="1"/>
  <c r="H2669" i="35"/>
  <c r="I2669" i="35"/>
  <c r="K2669" i="35"/>
  <c r="M2669" i="35" s="1"/>
  <c r="H2670" i="35"/>
  <c r="I2670" i="35"/>
  <c r="K2670" i="35"/>
  <c r="M2670" i="35" s="1"/>
  <c r="H2671" i="35"/>
  <c r="I2671" i="35"/>
  <c r="K2671" i="35"/>
  <c r="M2671" i="35" s="1"/>
  <c r="H2672" i="35"/>
  <c r="I2672" i="35"/>
  <c r="K2672" i="35"/>
  <c r="M2672" i="35" s="1"/>
  <c r="H2673" i="35"/>
  <c r="I2673" i="35"/>
  <c r="K2673" i="35"/>
  <c r="M2673" i="35" s="1"/>
  <c r="H2674" i="35"/>
  <c r="I2674" i="35"/>
  <c r="K2674" i="35"/>
  <c r="M2674" i="35" s="1"/>
  <c r="H2675" i="35"/>
  <c r="I2675" i="35"/>
  <c r="K2675" i="35"/>
  <c r="M2675" i="35" s="1"/>
  <c r="H2676" i="35"/>
  <c r="I2676" i="35"/>
  <c r="K2676" i="35"/>
  <c r="M2676" i="35" s="1"/>
  <c r="H2677" i="35"/>
  <c r="I2677" i="35"/>
  <c r="K2677" i="35"/>
  <c r="M2677" i="35" s="1"/>
  <c r="H2678" i="35"/>
  <c r="I2678" i="35"/>
  <c r="K2678" i="35"/>
  <c r="M2678" i="35" s="1"/>
  <c r="H2679" i="35"/>
  <c r="I2679" i="35"/>
  <c r="K2679" i="35"/>
  <c r="M2679" i="35" s="1"/>
  <c r="H2680" i="35"/>
  <c r="I2680" i="35"/>
  <c r="K2680" i="35"/>
  <c r="M2680" i="35" s="1"/>
  <c r="H2681" i="35"/>
  <c r="I2681" i="35"/>
  <c r="K2681" i="35"/>
  <c r="M2681" i="35" s="1"/>
  <c r="H2682" i="35"/>
  <c r="I2682" i="35"/>
  <c r="K2682" i="35"/>
  <c r="M2682" i="35" s="1"/>
  <c r="H2683" i="35"/>
  <c r="I2683" i="35"/>
  <c r="K2683" i="35"/>
  <c r="M2683" i="35" s="1"/>
  <c r="H2684" i="35"/>
  <c r="I2684" i="35"/>
  <c r="K2684" i="35"/>
  <c r="M2684" i="35" s="1"/>
  <c r="H2685" i="35"/>
  <c r="I2685" i="35"/>
  <c r="K2685" i="35"/>
  <c r="M2685" i="35" s="1"/>
  <c r="H2686" i="35"/>
  <c r="I2686" i="35"/>
  <c r="K2686" i="35"/>
  <c r="M2686" i="35" s="1"/>
  <c r="H2687" i="35"/>
  <c r="I2687" i="35"/>
  <c r="K2687" i="35"/>
  <c r="M2687" i="35" s="1"/>
  <c r="H2688" i="35"/>
  <c r="I2688" i="35"/>
  <c r="K2688" i="35"/>
  <c r="M2688" i="35" s="1"/>
  <c r="H2689" i="35"/>
  <c r="I2689" i="35"/>
  <c r="K2689" i="35"/>
  <c r="M2689" i="35" s="1"/>
  <c r="H2690" i="35"/>
  <c r="I2690" i="35"/>
  <c r="K2690" i="35"/>
  <c r="M2690" i="35" s="1"/>
  <c r="H2691" i="35"/>
  <c r="I2691" i="35"/>
  <c r="K2691" i="35"/>
  <c r="M2691" i="35" s="1"/>
  <c r="H2692" i="35"/>
  <c r="I2692" i="35"/>
  <c r="K2692" i="35"/>
  <c r="M2692" i="35" s="1"/>
  <c r="H2693" i="35"/>
  <c r="I2693" i="35"/>
  <c r="K2693" i="35"/>
  <c r="M2693" i="35" s="1"/>
  <c r="H2694" i="35"/>
  <c r="I2694" i="35"/>
  <c r="K2694" i="35"/>
  <c r="M2694" i="35" s="1"/>
  <c r="H2695" i="35"/>
  <c r="I2695" i="35"/>
  <c r="K2695" i="35"/>
  <c r="M2695" i="35" s="1"/>
  <c r="H2696" i="35"/>
  <c r="I2696" i="35"/>
  <c r="K2696" i="35"/>
  <c r="M2696" i="35" s="1"/>
  <c r="H2697" i="35"/>
  <c r="I2697" i="35"/>
  <c r="K2697" i="35"/>
  <c r="M2697" i="35" s="1"/>
  <c r="H2698" i="35"/>
  <c r="I2698" i="35"/>
  <c r="K2698" i="35"/>
  <c r="M2698" i="35" s="1"/>
  <c r="H2699" i="35"/>
  <c r="I2699" i="35"/>
  <c r="K2699" i="35"/>
  <c r="M2699" i="35" s="1"/>
  <c r="H2700" i="35"/>
  <c r="I2700" i="35"/>
  <c r="K2700" i="35"/>
  <c r="M2700" i="35" s="1"/>
  <c r="H2701" i="35"/>
  <c r="I2701" i="35"/>
  <c r="K2701" i="35"/>
  <c r="M2701" i="35" s="1"/>
  <c r="H2702" i="35"/>
  <c r="I2702" i="35"/>
  <c r="K2702" i="35"/>
  <c r="M2702" i="35" s="1"/>
  <c r="H2703" i="35"/>
  <c r="I2703" i="35"/>
  <c r="K2703" i="35"/>
  <c r="M2703" i="35" s="1"/>
  <c r="H2704" i="35"/>
  <c r="I2704" i="35"/>
  <c r="K2704" i="35"/>
  <c r="M2704" i="35" s="1"/>
  <c r="H2705" i="35"/>
  <c r="I2705" i="35"/>
  <c r="K2705" i="35"/>
  <c r="M2705" i="35" s="1"/>
  <c r="H2706" i="35"/>
  <c r="I2706" i="35"/>
  <c r="K2706" i="35"/>
  <c r="M2706" i="35" s="1"/>
  <c r="H2707" i="35"/>
  <c r="I2707" i="35"/>
  <c r="K2707" i="35"/>
  <c r="M2707" i="35" s="1"/>
  <c r="H2708" i="35"/>
  <c r="I2708" i="35"/>
  <c r="K2708" i="35"/>
  <c r="M2708" i="35" s="1"/>
  <c r="H2709" i="35"/>
  <c r="I2709" i="35"/>
  <c r="K2709" i="35"/>
  <c r="M2709" i="35" s="1"/>
  <c r="H2710" i="35"/>
  <c r="I2710" i="35"/>
  <c r="K2710" i="35"/>
  <c r="M2710" i="35" s="1"/>
  <c r="H2711" i="35"/>
  <c r="I2711" i="35"/>
  <c r="K2711" i="35"/>
  <c r="M2711" i="35" s="1"/>
  <c r="H2712" i="35"/>
  <c r="I2712" i="35"/>
  <c r="K2712" i="35"/>
  <c r="M2712" i="35" s="1"/>
  <c r="H2713" i="35"/>
  <c r="I2713" i="35"/>
  <c r="K2713" i="35"/>
  <c r="M2713" i="35" s="1"/>
  <c r="H2714" i="35"/>
  <c r="I2714" i="35"/>
  <c r="K2714" i="35"/>
  <c r="M2714" i="35" s="1"/>
  <c r="H2715" i="35"/>
  <c r="I2715" i="35"/>
  <c r="K2715" i="35"/>
  <c r="M2715" i="35" s="1"/>
  <c r="H2716" i="35"/>
  <c r="I2716" i="35"/>
  <c r="K2716" i="35"/>
  <c r="M2716" i="35" s="1"/>
  <c r="H2717" i="35"/>
  <c r="I2717" i="35"/>
  <c r="K2717" i="35"/>
  <c r="M2717" i="35" s="1"/>
  <c r="H2718" i="35"/>
  <c r="I2718" i="35"/>
  <c r="K2718" i="35"/>
  <c r="M2718" i="35" s="1"/>
  <c r="H2719" i="35"/>
  <c r="I2719" i="35"/>
  <c r="K2719" i="35"/>
  <c r="M2719" i="35" s="1"/>
  <c r="H2720" i="35"/>
  <c r="I2720" i="35"/>
  <c r="K2720" i="35"/>
  <c r="M2720" i="35" s="1"/>
  <c r="H2721" i="35"/>
  <c r="I2721" i="35"/>
  <c r="K2721" i="35"/>
  <c r="M2721" i="35" s="1"/>
  <c r="H2722" i="35"/>
  <c r="I2722" i="35"/>
  <c r="K2722" i="35"/>
  <c r="M2722" i="35" s="1"/>
  <c r="H2723" i="35"/>
  <c r="I2723" i="35"/>
  <c r="K2723" i="35"/>
  <c r="M2723" i="35" s="1"/>
  <c r="H2724" i="35"/>
  <c r="I2724" i="35"/>
  <c r="K2724" i="35"/>
  <c r="M2724" i="35" s="1"/>
  <c r="H2725" i="35"/>
  <c r="I2725" i="35"/>
  <c r="K2725" i="35"/>
  <c r="M2725" i="35" s="1"/>
  <c r="H2726" i="35"/>
  <c r="I2726" i="35"/>
  <c r="K2726" i="35"/>
  <c r="M2726" i="35" s="1"/>
  <c r="H2727" i="35"/>
  <c r="I2727" i="35"/>
  <c r="K2727" i="35"/>
  <c r="M2727" i="35" s="1"/>
  <c r="H2728" i="35"/>
  <c r="I2728" i="35"/>
  <c r="K2728" i="35"/>
  <c r="M2728" i="35" s="1"/>
  <c r="H2729" i="35"/>
  <c r="I2729" i="35"/>
  <c r="K2729" i="35"/>
  <c r="M2729" i="35" s="1"/>
  <c r="H2730" i="35"/>
  <c r="I2730" i="35"/>
  <c r="K2730" i="35"/>
  <c r="M2730" i="35" s="1"/>
  <c r="H2731" i="35"/>
  <c r="I2731" i="35"/>
  <c r="K2731" i="35"/>
  <c r="M2731" i="35" s="1"/>
  <c r="H2732" i="35"/>
  <c r="I2732" i="35"/>
  <c r="K2732" i="35"/>
  <c r="M2732" i="35" s="1"/>
  <c r="H2733" i="35"/>
  <c r="I2733" i="35"/>
  <c r="K2733" i="35"/>
  <c r="M2733" i="35" s="1"/>
  <c r="H2734" i="35"/>
  <c r="I2734" i="35"/>
  <c r="K2734" i="35"/>
  <c r="M2734" i="35" s="1"/>
  <c r="H2735" i="35"/>
  <c r="I2735" i="35"/>
  <c r="K2735" i="35"/>
  <c r="M2735" i="35" s="1"/>
  <c r="H2736" i="35"/>
  <c r="I2736" i="35"/>
  <c r="K2736" i="35"/>
  <c r="M2736" i="35" s="1"/>
  <c r="H2737" i="35"/>
  <c r="I2737" i="35"/>
  <c r="K2737" i="35"/>
  <c r="M2737" i="35" s="1"/>
  <c r="H2738" i="35"/>
  <c r="I2738" i="35"/>
  <c r="K2738" i="35"/>
  <c r="M2738" i="35" s="1"/>
  <c r="H2739" i="35"/>
  <c r="I2739" i="35"/>
  <c r="K2739" i="35"/>
  <c r="M2739" i="35" s="1"/>
  <c r="H2740" i="35"/>
  <c r="I2740" i="35"/>
  <c r="K2740" i="35"/>
  <c r="M2740" i="35" s="1"/>
  <c r="H2741" i="35"/>
  <c r="I2741" i="35"/>
  <c r="K2741" i="35"/>
  <c r="M2741" i="35" s="1"/>
  <c r="H2742" i="35"/>
  <c r="I2742" i="35"/>
  <c r="K2742" i="35"/>
  <c r="M2742" i="35" s="1"/>
  <c r="H2743" i="35"/>
  <c r="I2743" i="35"/>
  <c r="K2743" i="35"/>
  <c r="M2743" i="35" s="1"/>
  <c r="H2744" i="35"/>
  <c r="I2744" i="35"/>
  <c r="K2744" i="35"/>
  <c r="M2744" i="35" s="1"/>
  <c r="H2745" i="35"/>
  <c r="I2745" i="35"/>
  <c r="K2745" i="35"/>
  <c r="M2745" i="35" s="1"/>
  <c r="H2746" i="35"/>
  <c r="I2746" i="35"/>
  <c r="K2746" i="35"/>
  <c r="M2746" i="35" s="1"/>
  <c r="H2747" i="35"/>
  <c r="I2747" i="35"/>
  <c r="K2747" i="35"/>
  <c r="M2747" i="35" s="1"/>
  <c r="H2748" i="35"/>
  <c r="I2748" i="35"/>
  <c r="K2748" i="35"/>
  <c r="M2748" i="35" s="1"/>
  <c r="H2749" i="35"/>
  <c r="I2749" i="35"/>
  <c r="K2749" i="35"/>
  <c r="M2749" i="35" s="1"/>
  <c r="H2750" i="35"/>
  <c r="I2750" i="35"/>
  <c r="K2750" i="35"/>
  <c r="M2750" i="35" s="1"/>
  <c r="H2751" i="35"/>
  <c r="I2751" i="35"/>
  <c r="K2751" i="35"/>
  <c r="M2751" i="35" s="1"/>
  <c r="H2752" i="35"/>
  <c r="I2752" i="35"/>
  <c r="K2752" i="35"/>
  <c r="M2752" i="35" s="1"/>
  <c r="H2753" i="35"/>
  <c r="I2753" i="35"/>
  <c r="K2753" i="35"/>
  <c r="M2753" i="35" s="1"/>
  <c r="H2754" i="35"/>
  <c r="I2754" i="35"/>
  <c r="K2754" i="35"/>
  <c r="M2754" i="35" s="1"/>
  <c r="H2755" i="35"/>
  <c r="I2755" i="35"/>
  <c r="K2755" i="35"/>
  <c r="M2755" i="35" s="1"/>
  <c r="H2756" i="35"/>
  <c r="I2756" i="35"/>
  <c r="K2756" i="35"/>
  <c r="M2756" i="35" s="1"/>
  <c r="H2757" i="35"/>
  <c r="I2757" i="35"/>
  <c r="K2757" i="35"/>
  <c r="M2757" i="35" s="1"/>
  <c r="H2758" i="35"/>
  <c r="I2758" i="35"/>
  <c r="K2758" i="35"/>
  <c r="M2758" i="35" s="1"/>
  <c r="H2759" i="35"/>
  <c r="I2759" i="35"/>
  <c r="K2759" i="35"/>
  <c r="M2759" i="35" s="1"/>
  <c r="H2760" i="35"/>
  <c r="I2760" i="35"/>
  <c r="K2760" i="35"/>
  <c r="M2760" i="35" s="1"/>
  <c r="H2761" i="35"/>
  <c r="I2761" i="35"/>
  <c r="K2761" i="35"/>
  <c r="M2761" i="35" s="1"/>
  <c r="H2762" i="35"/>
  <c r="I2762" i="35"/>
  <c r="K2762" i="35"/>
  <c r="M2762" i="35" s="1"/>
  <c r="H2763" i="35"/>
  <c r="I2763" i="35"/>
  <c r="K2763" i="35"/>
  <c r="M2763" i="35" s="1"/>
  <c r="H2764" i="35"/>
  <c r="I2764" i="35"/>
  <c r="K2764" i="35"/>
  <c r="M2764" i="35" s="1"/>
  <c r="H2765" i="35"/>
  <c r="I2765" i="35"/>
  <c r="K2765" i="35"/>
  <c r="M2765" i="35" s="1"/>
  <c r="H2766" i="35"/>
  <c r="I2766" i="35"/>
  <c r="K2766" i="35"/>
  <c r="M2766" i="35" s="1"/>
  <c r="H2767" i="35"/>
  <c r="I2767" i="35"/>
  <c r="K2767" i="35"/>
  <c r="M2767" i="35" s="1"/>
  <c r="H2768" i="35"/>
  <c r="I2768" i="35"/>
  <c r="K2768" i="35"/>
  <c r="M2768" i="35" s="1"/>
  <c r="H2769" i="35"/>
  <c r="I2769" i="35"/>
  <c r="K2769" i="35"/>
  <c r="M2769" i="35" s="1"/>
  <c r="H2770" i="35"/>
  <c r="I2770" i="35"/>
  <c r="K2770" i="35"/>
  <c r="M2770" i="35" s="1"/>
  <c r="H2771" i="35"/>
  <c r="I2771" i="35"/>
  <c r="K2771" i="35"/>
  <c r="M2771" i="35" s="1"/>
  <c r="H2772" i="35"/>
  <c r="I2772" i="35"/>
  <c r="K2772" i="35"/>
  <c r="M2772" i="35" s="1"/>
  <c r="H2773" i="35"/>
  <c r="I2773" i="35"/>
  <c r="K2773" i="35"/>
  <c r="M2773" i="35" s="1"/>
  <c r="H2774" i="35"/>
  <c r="I2774" i="35"/>
  <c r="K2774" i="35"/>
  <c r="M2774" i="35" s="1"/>
  <c r="H2775" i="35"/>
  <c r="I2775" i="35"/>
  <c r="K2775" i="35"/>
  <c r="M2775" i="35" s="1"/>
  <c r="H2776" i="35"/>
  <c r="I2776" i="35"/>
  <c r="K2776" i="35"/>
  <c r="M2776" i="35" s="1"/>
  <c r="H2777" i="35"/>
  <c r="I2777" i="35"/>
  <c r="K2777" i="35"/>
  <c r="M2777" i="35" s="1"/>
  <c r="H2778" i="35"/>
  <c r="I2778" i="35"/>
  <c r="K2778" i="35"/>
  <c r="M2778" i="35" s="1"/>
  <c r="H2779" i="35"/>
  <c r="I2779" i="35"/>
  <c r="K2779" i="35"/>
  <c r="M2779" i="35" s="1"/>
  <c r="H2780" i="35"/>
  <c r="I2780" i="35"/>
  <c r="K2780" i="35"/>
  <c r="M2780" i="35" s="1"/>
  <c r="H2781" i="35"/>
  <c r="I2781" i="35"/>
  <c r="K2781" i="35"/>
  <c r="M2781" i="35" s="1"/>
  <c r="H2782" i="35"/>
  <c r="I2782" i="35"/>
  <c r="K2782" i="35"/>
  <c r="M2782" i="35" s="1"/>
  <c r="H2783" i="35"/>
  <c r="I2783" i="35"/>
  <c r="K2783" i="35"/>
  <c r="M2783" i="35" s="1"/>
  <c r="H2784" i="35"/>
  <c r="I2784" i="35"/>
  <c r="K2784" i="35"/>
  <c r="M2784" i="35" s="1"/>
  <c r="H2785" i="35"/>
  <c r="I2785" i="35"/>
  <c r="K2785" i="35"/>
  <c r="M2785" i="35" s="1"/>
  <c r="H2786" i="35"/>
  <c r="I2786" i="35"/>
  <c r="K2786" i="35"/>
  <c r="M2786" i="35" s="1"/>
  <c r="H2787" i="35"/>
  <c r="I2787" i="35"/>
  <c r="K2787" i="35"/>
  <c r="M2787" i="35" s="1"/>
  <c r="H2788" i="35"/>
  <c r="I2788" i="35"/>
  <c r="K2788" i="35"/>
  <c r="M2788" i="35" s="1"/>
  <c r="H2789" i="35"/>
  <c r="I2789" i="35"/>
  <c r="K2789" i="35"/>
  <c r="M2789" i="35" s="1"/>
  <c r="H2790" i="35"/>
  <c r="I2790" i="35"/>
  <c r="K2790" i="35"/>
  <c r="M2790" i="35" s="1"/>
  <c r="H2791" i="35"/>
  <c r="I2791" i="35"/>
  <c r="K2791" i="35"/>
  <c r="M2791" i="35" s="1"/>
  <c r="H2792" i="35"/>
  <c r="I2792" i="35"/>
  <c r="K2792" i="35"/>
  <c r="M2792" i="35" s="1"/>
  <c r="H2793" i="35"/>
  <c r="I2793" i="35"/>
  <c r="K2793" i="35"/>
  <c r="M2793" i="35" s="1"/>
  <c r="H2794" i="35"/>
  <c r="I2794" i="35"/>
  <c r="K2794" i="35"/>
  <c r="M2794" i="35" s="1"/>
  <c r="H2795" i="35"/>
  <c r="I2795" i="35"/>
  <c r="K2795" i="35"/>
  <c r="M2795" i="35" s="1"/>
  <c r="H2796" i="35"/>
  <c r="I2796" i="35"/>
  <c r="K2796" i="35"/>
  <c r="M2796" i="35" s="1"/>
  <c r="H2797" i="35"/>
  <c r="I2797" i="35"/>
  <c r="K2797" i="35"/>
  <c r="M2797" i="35" s="1"/>
  <c r="H2798" i="35"/>
  <c r="I2798" i="35"/>
  <c r="K2798" i="35"/>
  <c r="M2798" i="35" s="1"/>
  <c r="H2799" i="35"/>
  <c r="I2799" i="35"/>
  <c r="K2799" i="35"/>
  <c r="M2799" i="35" s="1"/>
  <c r="H2800" i="35"/>
  <c r="I2800" i="35"/>
  <c r="K2800" i="35"/>
  <c r="M2800" i="35" s="1"/>
  <c r="H2801" i="35"/>
  <c r="I2801" i="35"/>
  <c r="K2801" i="35"/>
  <c r="M2801" i="35" s="1"/>
  <c r="H2802" i="35"/>
  <c r="I2802" i="35"/>
  <c r="K2802" i="35"/>
  <c r="M2802" i="35" s="1"/>
  <c r="H2803" i="35"/>
  <c r="I2803" i="35"/>
  <c r="K2803" i="35"/>
  <c r="M2803" i="35" s="1"/>
  <c r="H2804" i="35"/>
  <c r="I2804" i="35"/>
  <c r="K2804" i="35"/>
  <c r="M2804" i="35" s="1"/>
  <c r="H2805" i="35"/>
  <c r="I2805" i="35"/>
  <c r="K2805" i="35"/>
  <c r="M2805" i="35" s="1"/>
  <c r="H2806" i="35"/>
  <c r="I2806" i="35"/>
  <c r="K2806" i="35"/>
  <c r="M2806" i="35" s="1"/>
  <c r="H2807" i="35"/>
  <c r="I2807" i="35"/>
  <c r="K2807" i="35"/>
  <c r="M2807" i="35" s="1"/>
  <c r="H2808" i="35"/>
  <c r="I2808" i="35"/>
  <c r="K2808" i="35"/>
  <c r="M2808" i="35" s="1"/>
  <c r="H2809" i="35"/>
  <c r="I2809" i="35"/>
  <c r="K2809" i="35"/>
  <c r="M2809" i="35" s="1"/>
  <c r="H2810" i="35"/>
  <c r="I2810" i="35"/>
  <c r="K2810" i="35"/>
  <c r="M2810" i="35" s="1"/>
  <c r="H2811" i="35"/>
  <c r="I2811" i="35"/>
  <c r="K2811" i="35"/>
  <c r="M2811" i="35" s="1"/>
  <c r="H2812" i="35"/>
  <c r="I2812" i="35"/>
  <c r="K2812" i="35"/>
  <c r="M2812" i="35" s="1"/>
  <c r="H2813" i="35"/>
  <c r="I2813" i="35"/>
  <c r="K2813" i="35"/>
  <c r="M2813" i="35" s="1"/>
  <c r="H2814" i="35"/>
  <c r="I2814" i="35"/>
  <c r="K2814" i="35"/>
  <c r="M2814" i="35" s="1"/>
  <c r="H2815" i="35"/>
  <c r="I2815" i="35"/>
  <c r="K2815" i="35"/>
  <c r="M2815" i="35" s="1"/>
  <c r="H2816" i="35"/>
  <c r="I2816" i="35"/>
  <c r="K2816" i="35"/>
  <c r="M2816" i="35" s="1"/>
  <c r="H2817" i="35"/>
  <c r="I2817" i="35"/>
  <c r="K2817" i="35"/>
  <c r="M2817" i="35" s="1"/>
  <c r="H2818" i="35"/>
  <c r="I2818" i="35"/>
  <c r="K2818" i="35"/>
  <c r="M2818" i="35" s="1"/>
  <c r="H2819" i="35"/>
  <c r="I2819" i="35"/>
  <c r="K2819" i="35"/>
  <c r="M2819" i="35" s="1"/>
  <c r="H2820" i="35"/>
  <c r="I2820" i="35"/>
  <c r="K2820" i="35"/>
  <c r="M2820" i="35" s="1"/>
  <c r="H2821" i="35"/>
  <c r="I2821" i="35"/>
  <c r="K2821" i="35"/>
  <c r="M2821" i="35" s="1"/>
  <c r="H2822" i="35"/>
  <c r="I2822" i="35"/>
  <c r="K2822" i="35"/>
  <c r="M2822" i="35" s="1"/>
  <c r="H2823" i="35"/>
  <c r="I2823" i="35"/>
  <c r="K2823" i="35"/>
  <c r="M2823" i="35" s="1"/>
  <c r="H2824" i="35"/>
  <c r="I2824" i="35"/>
  <c r="K2824" i="35"/>
  <c r="M2824" i="35" s="1"/>
  <c r="H2825" i="35"/>
  <c r="I2825" i="35"/>
  <c r="K2825" i="35"/>
  <c r="M2825" i="35" s="1"/>
  <c r="H2826" i="35"/>
  <c r="I2826" i="35"/>
  <c r="K2826" i="35"/>
  <c r="M2826" i="35" s="1"/>
  <c r="H2827" i="35"/>
  <c r="I2827" i="35"/>
  <c r="K2827" i="35"/>
  <c r="M2827" i="35" s="1"/>
  <c r="H2828" i="35"/>
  <c r="I2828" i="35"/>
  <c r="K2828" i="35"/>
  <c r="M2828" i="35" s="1"/>
  <c r="H2829" i="35"/>
  <c r="I2829" i="35"/>
  <c r="K2829" i="35"/>
  <c r="M2829" i="35" s="1"/>
  <c r="H2830" i="35"/>
  <c r="I2830" i="35"/>
  <c r="K2830" i="35"/>
  <c r="M2830" i="35" s="1"/>
  <c r="H2831" i="35"/>
  <c r="I2831" i="35"/>
  <c r="K2831" i="35"/>
  <c r="M2831" i="35" s="1"/>
  <c r="H2832" i="35"/>
  <c r="I2832" i="35"/>
  <c r="K2832" i="35"/>
  <c r="M2832" i="35" s="1"/>
  <c r="H2833" i="35"/>
  <c r="I2833" i="35"/>
  <c r="K2833" i="35"/>
  <c r="M2833" i="35" s="1"/>
  <c r="H2834" i="35"/>
  <c r="I2834" i="35"/>
  <c r="K2834" i="35"/>
  <c r="M2834" i="35" s="1"/>
  <c r="H2835" i="35"/>
  <c r="I2835" i="35"/>
  <c r="K2835" i="35"/>
  <c r="M2835" i="35" s="1"/>
  <c r="H2836" i="35"/>
  <c r="I2836" i="35"/>
  <c r="K2836" i="35"/>
  <c r="M2836" i="35" s="1"/>
  <c r="H2837" i="35"/>
  <c r="I2837" i="35"/>
  <c r="K2837" i="35"/>
  <c r="M2837" i="35" s="1"/>
  <c r="H2838" i="35"/>
  <c r="I2838" i="35"/>
  <c r="K2838" i="35"/>
  <c r="M2838" i="35" s="1"/>
  <c r="H2839" i="35"/>
  <c r="I2839" i="35"/>
  <c r="K2839" i="35"/>
  <c r="M2839" i="35" s="1"/>
  <c r="H2840" i="35"/>
  <c r="I2840" i="35"/>
  <c r="K2840" i="35"/>
  <c r="M2840" i="35" s="1"/>
  <c r="H2841" i="35"/>
  <c r="I2841" i="35"/>
  <c r="K2841" i="35"/>
  <c r="M2841" i="35" s="1"/>
  <c r="H2842" i="35"/>
  <c r="I2842" i="35"/>
  <c r="K2842" i="35"/>
  <c r="M2842" i="35" s="1"/>
  <c r="H2843" i="35"/>
  <c r="I2843" i="35"/>
  <c r="K2843" i="35"/>
  <c r="M2843" i="35" s="1"/>
  <c r="H2844" i="35"/>
  <c r="I2844" i="35"/>
  <c r="K2844" i="35"/>
  <c r="M2844" i="35" s="1"/>
  <c r="H2845" i="35"/>
  <c r="I2845" i="35"/>
  <c r="K2845" i="35"/>
  <c r="M2845" i="35" s="1"/>
  <c r="H2846" i="35"/>
  <c r="I2846" i="35"/>
  <c r="K2846" i="35"/>
  <c r="M2846" i="35" s="1"/>
  <c r="H2847" i="35"/>
  <c r="I2847" i="35"/>
  <c r="K2847" i="35"/>
  <c r="M2847" i="35" s="1"/>
  <c r="H2848" i="35"/>
  <c r="I2848" i="35"/>
  <c r="K2848" i="35"/>
  <c r="M2848" i="35" s="1"/>
  <c r="H2849" i="35"/>
  <c r="I2849" i="35"/>
  <c r="K2849" i="35"/>
  <c r="M2849" i="35" s="1"/>
  <c r="H2850" i="35"/>
  <c r="I2850" i="35"/>
  <c r="K2850" i="35"/>
  <c r="M2850" i="35" s="1"/>
  <c r="H2851" i="35"/>
  <c r="I2851" i="35"/>
  <c r="K2851" i="35"/>
  <c r="M2851" i="35" s="1"/>
  <c r="H2852" i="35"/>
  <c r="I2852" i="35"/>
  <c r="K2852" i="35"/>
  <c r="M2852" i="35" s="1"/>
  <c r="H2853" i="35"/>
  <c r="I2853" i="35"/>
  <c r="K2853" i="35"/>
  <c r="M2853" i="35" s="1"/>
  <c r="H2854" i="35"/>
  <c r="I2854" i="35"/>
  <c r="K2854" i="35"/>
  <c r="M2854" i="35" s="1"/>
  <c r="H2855" i="35"/>
  <c r="I2855" i="35"/>
  <c r="K2855" i="35"/>
  <c r="M2855" i="35" s="1"/>
  <c r="H2856" i="35"/>
  <c r="I2856" i="35"/>
  <c r="K2856" i="35"/>
  <c r="M2856" i="35" s="1"/>
  <c r="H2857" i="35"/>
  <c r="I2857" i="35"/>
  <c r="K2857" i="35"/>
  <c r="M2857" i="35" s="1"/>
  <c r="H2858" i="35"/>
  <c r="I2858" i="35"/>
  <c r="K2858" i="35"/>
  <c r="M2858" i="35" s="1"/>
  <c r="H2859" i="35"/>
  <c r="I2859" i="35"/>
  <c r="K2859" i="35"/>
  <c r="M2859" i="35" s="1"/>
  <c r="H2860" i="35"/>
  <c r="I2860" i="35"/>
  <c r="K2860" i="35"/>
  <c r="M2860" i="35" s="1"/>
  <c r="H2861" i="35"/>
  <c r="I2861" i="35"/>
  <c r="K2861" i="35"/>
  <c r="M2861" i="35" s="1"/>
  <c r="H2862" i="35"/>
  <c r="I2862" i="35"/>
  <c r="K2862" i="35"/>
  <c r="M2862" i="35" s="1"/>
  <c r="H2863" i="35"/>
  <c r="I2863" i="35"/>
  <c r="K2863" i="35"/>
  <c r="M2863" i="35" s="1"/>
  <c r="H2864" i="35"/>
  <c r="I2864" i="35"/>
  <c r="K2864" i="35"/>
  <c r="M2864" i="35" s="1"/>
  <c r="H2865" i="35"/>
  <c r="I2865" i="35"/>
  <c r="K2865" i="35"/>
  <c r="M2865" i="35" s="1"/>
  <c r="H2866" i="35"/>
  <c r="I2866" i="35"/>
  <c r="K2866" i="35"/>
  <c r="M2866" i="35" s="1"/>
  <c r="H2867" i="35"/>
  <c r="I2867" i="35"/>
  <c r="K2867" i="35"/>
  <c r="M2867" i="35" s="1"/>
  <c r="H2868" i="35"/>
  <c r="I2868" i="35"/>
  <c r="K2868" i="35"/>
  <c r="M2868" i="35" s="1"/>
  <c r="H2869" i="35"/>
  <c r="I2869" i="35"/>
  <c r="K2869" i="35"/>
  <c r="M2869" i="35" s="1"/>
  <c r="H2870" i="35"/>
  <c r="I2870" i="35"/>
  <c r="K2870" i="35"/>
  <c r="M2870" i="35" s="1"/>
  <c r="H2871" i="35"/>
  <c r="I2871" i="35"/>
  <c r="K2871" i="35"/>
  <c r="M2871" i="35" s="1"/>
  <c r="H2872" i="35"/>
  <c r="I2872" i="35"/>
  <c r="K2872" i="35"/>
  <c r="M2872" i="35" s="1"/>
  <c r="H2873" i="35"/>
  <c r="I2873" i="35"/>
  <c r="K2873" i="35"/>
  <c r="M2873" i="35" s="1"/>
  <c r="H2874" i="35"/>
  <c r="I2874" i="35"/>
  <c r="K2874" i="35"/>
  <c r="M2874" i="35" s="1"/>
  <c r="H2875" i="35"/>
  <c r="I2875" i="35"/>
  <c r="K2875" i="35"/>
  <c r="M2875" i="35" s="1"/>
  <c r="H2876" i="35"/>
  <c r="I2876" i="35"/>
  <c r="K2876" i="35"/>
  <c r="M2876" i="35" s="1"/>
  <c r="H2877" i="35"/>
  <c r="I2877" i="35"/>
  <c r="K2877" i="35"/>
  <c r="M2877" i="35" s="1"/>
  <c r="H2878" i="35"/>
  <c r="I2878" i="35"/>
  <c r="K2878" i="35"/>
  <c r="M2878" i="35" s="1"/>
  <c r="H2879" i="35"/>
  <c r="I2879" i="35"/>
  <c r="K2879" i="35"/>
  <c r="M2879" i="35" s="1"/>
  <c r="H2880" i="35"/>
  <c r="I2880" i="35"/>
  <c r="K2880" i="35"/>
  <c r="M2880" i="35" s="1"/>
  <c r="H2881" i="35"/>
  <c r="I2881" i="35"/>
  <c r="K2881" i="35"/>
  <c r="M2881" i="35" s="1"/>
  <c r="H2882" i="35"/>
  <c r="I2882" i="35"/>
  <c r="K2882" i="35"/>
  <c r="M2882" i="35" s="1"/>
  <c r="H2883" i="35"/>
  <c r="I2883" i="35"/>
  <c r="K2883" i="35"/>
  <c r="M2883" i="35" s="1"/>
  <c r="H2884" i="35"/>
  <c r="I2884" i="35"/>
  <c r="K2884" i="35"/>
  <c r="M2884" i="35" s="1"/>
  <c r="H2885" i="35"/>
  <c r="I2885" i="35"/>
  <c r="K2885" i="35"/>
  <c r="M2885" i="35" s="1"/>
  <c r="H2886" i="35"/>
  <c r="I2886" i="35"/>
  <c r="K2886" i="35"/>
  <c r="M2886" i="35" s="1"/>
  <c r="H2887" i="35"/>
  <c r="I2887" i="35"/>
  <c r="K2887" i="35"/>
  <c r="M2887" i="35" s="1"/>
  <c r="H2888" i="35"/>
  <c r="I2888" i="35"/>
  <c r="K2888" i="35"/>
  <c r="M2888" i="35" s="1"/>
  <c r="H2889" i="35"/>
  <c r="I2889" i="35"/>
  <c r="K2889" i="35"/>
  <c r="M2889" i="35" s="1"/>
  <c r="H2890" i="35"/>
  <c r="I2890" i="35"/>
  <c r="K2890" i="35"/>
  <c r="M2890" i="35" s="1"/>
  <c r="H2891" i="35"/>
  <c r="I2891" i="35"/>
  <c r="K2891" i="35"/>
  <c r="M2891" i="35" s="1"/>
  <c r="H2892" i="35"/>
  <c r="I2892" i="35"/>
  <c r="K2892" i="35"/>
  <c r="M2892" i="35" s="1"/>
  <c r="H2893" i="35"/>
  <c r="I2893" i="35"/>
  <c r="K2893" i="35"/>
  <c r="M2893" i="35" s="1"/>
  <c r="H2894" i="35"/>
  <c r="I2894" i="35"/>
  <c r="K2894" i="35"/>
  <c r="M2894" i="35" s="1"/>
  <c r="H2895" i="35"/>
  <c r="I2895" i="35"/>
  <c r="K2895" i="35"/>
  <c r="M2895" i="35" s="1"/>
  <c r="H2896" i="35"/>
  <c r="I2896" i="35"/>
  <c r="K2896" i="35"/>
  <c r="M2896" i="35" s="1"/>
  <c r="H2897" i="35"/>
  <c r="I2897" i="35"/>
  <c r="K2897" i="35"/>
  <c r="M2897" i="35" s="1"/>
  <c r="H2898" i="35"/>
  <c r="I2898" i="35"/>
  <c r="K2898" i="35"/>
  <c r="M2898" i="35" s="1"/>
  <c r="H2899" i="35"/>
  <c r="I2899" i="35"/>
  <c r="K2899" i="35"/>
  <c r="M2899" i="35" s="1"/>
  <c r="H2900" i="35"/>
  <c r="I2900" i="35"/>
  <c r="K2900" i="35"/>
  <c r="M2900" i="35" s="1"/>
  <c r="H2901" i="35"/>
  <c r="I2901" i="35"/>
  <c r="K2901" i="35"/>
  <c r="M2901" i="35" s="1"/>
  <c r="H2902" i="35"/>
  <c r="I2902" i="35"/>
  <c r="K2902" i="35"/>
  <c r="M2902" i="35" s="1"/>
  <c r="H2903" i="35"/>
  <c r="I2903" i="35"/>
  <c r="K2903" i="35"/>
  <c r="M2903" i="35" s="1"/>
  <c r="H2904" i="35"/>
  <c r="I2904" i="35"/>
  <c r="K2904" i="35"/>
  <c r="M2904" i="35" s="1"/>
  <c r="H2905" i="35"/>
  <c r="I2905" i="35"/>
  <c r="K2905" i="35"/>
  <c r="M2905" i="35" s="1"/>
  <c r="H2906" i="35"/>
  <c r="I2906" i="35"/>
  <c r="K2906" i="35"/>
  <c r="M2906" i="35" s="1"/>
  <c r="H2907" i="35"/>
  <c r="I2907" i="35"/>
  <c r="K2907" i="35"/>
  <c r="M2907" i="35" s="1"/>
  <c r="H2908" i="35"/>
  <c r="I2908" i="35"/>
  <c r="K2908" i="35"/>
  <c r="M2908" i="35" s="1"/>
  <c r="H2909" i="35"/>
  <c r="I2909" i="35"/>
  <c r="K2909" i="35"/>
  <c r="M2909" i="35" s="1"/>
  <c r="H2910" i="35"/>
  <c r="I2910" i="35"/>
  <c r="K2910" i="35"/>
  <c r="M2910" i="35" s="1"/>
  <c r="H2911" i="35"/>
  <c r="I2911" i="35"/>
  <c r="K2911" i="35"/>
  <c r="M2911" i="35" s="1"/>
  <c r="H2912" i="35"/>
  <c r="I2912" i="35"/>
  <c r="K2912" i="35"/>
  <c r="M2912" i="35" s="1"/>
  <c r="H2913" i="35"/>
  <c r="I2913" i="35"/>
  <c r="K2913" i="35"/>
  <c r="M2913" i="35" s="1"/>
  <c r="H2914" i="35"/>
  <c r="I2914" i="35"/>
  <c r="K2914" i="35"/>
  <c r="M2914" i="35" s="1"/>
  <c r="H2915" i="35"/>
  <c r="I2915" i="35"/>
  <c r="K2915" i="35"/>
  <c r="M2915" i="35" s="1"/>
  <c r="H2916" i="35"/>
  <c r="I2916" i="35"/>
  <c r="K2916" i="35"/>
  <c r="M2916" i="35" s="1"/>
  <c r="H2917" i="35"/>
  <c r="I2917" i="35"/>
  <c r="K2917" i="35"/>
  <c r="M2917" i="35" s="1"/>
  <c r="H2918" i="35"/>
  <c r="I2918" i="35"/>
  <c r="K2918" i="35"/>
  <c r="M2918" i="35" s="1"/>
  <c r="H2919" i="35"/>
  <c r="I2919" i="35"/>
  <c r="K2919" i="35"/>
  <c r="M2919" i="35" s="1"/>
  <c r="H2920" i="35"/>
  <c r="I2920" i="35"/>
  <c r="K2920" i="35"/>
  <c r="M2920" i="35" s="1"/>
  <c r="H2921" i="35"/>
  <c r="I2921" i="35"/>
  <c r="K2921" i="35"/>
  <c r="M2921" i="35" s="1"/>
  <c r="H2922" i="35"/>
  <c r="I2922" i="35"/>
  <c r="K2922" i="35"/>
  <c r="M2922" i="35" s="1"/>
  <c r="H2923" i="35"/>
  <c r="I2923" i="35"/>
  <c r="K2923" i="35"/>
  <c r="M2923" i="35" s="1"/>
  <c r="H2924" i="35"/>
  <c r="I2924" i="35"/>
  <c r="K2924" i="35"/>
  <c r="M2924" i="35" s="1"/>
  <c r="H2925" i="35"/>
  <c r="I2925" i="35"/>
  <c r="K2925" i="35"/>
  <c r="M2925" i="35" s="1"/>
  <c r="H2926" i="35"/>
  <c r="I2926" i="35"/>
  <c r="K2926" i="35"/>
  <c r="M2926" i="35" s="1"/>
  <c r="H2927" i="35"/>
  <c r="I2927" i="35"/>
  <c r="K2927" i="35"/>
  <c r="M2927" i="35" s="1"/>
  <c r="H2928" i="35"/>
  <c r="I2928" i="35"/>
  <c r="K2928" i="35"/>
  <c r="M2928" i="35" s="1"/>
  <c r="H2929" i="35"/>
  <c r="I2929" i="35"/>
  <c r="K2929" i="35"/>
  <c r="M2929" i="35" s="1"/>
  <c r="H2930" i="35"/>
  <c r="I2930" i="35"/>
  <c r="K2930" i="35"/>
  <c r="M2930" i="35" s="1"/>
  <c r="H2931" i="35"/>
  <c r="I2931" i="35"/>
  <c r="K2931" i="35"/>
  <c r="M2931" i="35" s="1"/>
  <c r="H2932" i="35"/>
  <c r="I2932" i="35"/>
  <c r="K2932" i="35"/>
  <c r="M2932" i="35" s="1"/>
  <c r="H2933" i="35"/>
  <c r="I2933" i="35"/>
  <c r="K2933" i="35"/>
  <c r="M2933" i="35" s="1"/>
  <c r="H2934" i="35"/>
  <c r="I2934" i="35"/>
  <c r="K2934" i="35"/>
  <c r="M2934" i="35" s="1"/>
  <c r="H2935" i="35"/>
  <c r="I2935" i="35"/>
  <c r="K2935" i="35"/>
  <c r="M2935" i="35" s="1"/>
  <c r="H2936" i="35"/>
  <c r="I2936" i="35"/>
  <c r="K2936" i="35"/>
  <c r="M2936" i="35" s="1"/>
  <c r="H2937" i="35"/>
  <c r="I2937" i="35"/>
  <c r="K2937" i="35"/>
  <c r="M2937" i="35" s="1"/>
  <c r="H2938" i="35"/>
  <c r="I2938" i="35"/>
  <c r="K2938" i="35"/>
  <c r="M2938" i="35" s="1"/>
  <c r="H2939" i="35"/>
  <c r="I2939" i="35"/>
  <c r="K2939" i="35"/>
  <c r="M2939" i="35" s="1"/>
  <c r="H2940" i="35"/>
  <c r="I2940" i="35"/>
  <c r="K2940" i="35"/>
  <c r="M2940" i="35" s="1"/>
  <c r="H2941" i="35"/>
  <c r="I2941" i="35"/>
  <c r="K2941" i="35"/>
  <c r="M2941" i="35" s="1"/>
  <c r="H2942" i="35"/>
  <c r="I2942" i="35"/>
  <c r="K2942" i="35"/>
  <c r="M2942" i="35" s="1"/>
  <c r="H2943" i="35"/>
  <c r="I2943" i="35"/>
  <c r="K2943" i="35"/>
  <c r="M2943" i="35" s="1"/>
  <c r="H2944" i="35"/>
  <c r="I2944" i="35"/>
  <c r="K2944" i="35"/>
  <c r="M2944" i="35" s="1"/>
  <c r="H2945" i="35"/>
  <c r="I2945" i="35"/>
  <c r="K2945" i="35"/>
  <c r="M2945" i="35" s="1"/>
  <c r="H2946" i="35"/>
  <c r="I2946" i="35"/>
  <c r="K2946" i="35"/>
  <c r="M2946" i="35" s="1"/>
  <c r="H2947" i="35"/>
  <c r="I2947" i="35"/>
  <c r="K2947" i="35"/>
  <c r="M2947" i="35" s="1"/>
  <c r="H2948" i="35"/>
  <c r="I2948" i="35"/>
  <c r="K2948" i="35"/>
  <c r="M2948" i="35" s="1"/>
  <c r="H2949" i="35"/>
  <c r="I2949" i="35"/>
  <c r="K2949" i="35"/>
  <c r="M2949" i="35" s="1"/>
  <c r="H2950" i="35"/>
  <c r="I2950" i="35"/>
  <c r="K2950" i="35"/>
  <c r="M2950" i="35" s="1"/>
  <c r="H2951" i="35"/>
  <c r="I2951" i="35"/>
  <c r="K2951" i="35"/>
  <c r="M2951" i="35" s="1"/>
  <c r="H2952" i="35"/>
  <c r="I2952" i="35"/>
  <c r="K2952" i="35"/>
  <c r="M2952" i="35" s="1"/>
  <c r="H2953" i="35"/>
  <c r="I2953" i="35"/>
  <c r="K2953" i="35"/>
  <c r="M2953" i="35" s="1"/>
  <c r="H2954" i="35"/>
  <c r="I2954" i="35"/>
  <c r="K2954" i="35"/>
  <c r="M2954" i="35" s="1"/>
  <c r="H2955" i="35"/>
  <c r="I2955" i="35"/>
  <c r="K2955" i="35"/>
  <c r="M2955" i="35" s="1"/>
  <c r="H2956" i="35"/>
  <c r="I2956" i="35"/>
  <c r="K2956" i="35"/>
  <c r="M2956" i="35" s="1"/>
  <c r="H2957" i="35"/>
  <c r="I2957" i="35"/>
  <c r="K2957" i="35"/>
  <c r="M2957" i="35" s="1"/>
  <c r="H2958" i="35"/>
  <c r="I2958" i="35"/>
  <c r="K2958" i="35"/>
  <c r="M2958" i="35" s="1"/>
  <c r="H2959" i="35"/>
  <c r="I2959" i="35"/>
  <c r="K2959" i="35"/>
  <c r="M2959" i="35" s="1"/>
  <c r="H2960" i="35"/>
  <c r="I2960" i="35"/>
  <c r="K2960" i="35"/>
  <c r="M2960" i="35" s="1"/>
  <c r="H2961" i="35"/>
  <c r="I2961" i="35"/>
  <c r="K2961" i="35"/>
  <c r="M2961" i="35" s="1"/>
  <c r="H2962" i="35"/>
  <c r="I2962" i="35"/>
  <c r="K2962" i="35"/>
  <c r="M2962" i="35" s="1"/>
  <c r="H2963" i="35"/>
  <c r="I2963" i="35"/>
  <c r="K2963" i="35"/>
  <c r="M2963" i="35" s="1"/>
  <c r="H2964" i="35"/>
  <c r="I2964" i="35"/>
  <c r="K2964" i="35"/>
  <c r="M2964" i="35" s="1"/>
  <c r="H2965" i="35"/>
  <c r="I2965" i="35"/>
  <c r="K2965" i="35"/>
  <c r="M2965" i="35" s="1"/>
  <c r="H2966" i="35"/>
  <c r="I2966" i="35"/>
  <c r="K2966" i="35"/>
  <c r="M2966" i="35" s="1"/>
  <c r="H2967" i="35"/>
  <c r="I2967" i="35"/>
  <c r="K2967" i="35"/>
  <c r="M2967" i="35" s="1"/>
  <c r="H2968" i="35"/>
  <c r="I2968" i="35"/>
  <c r="K2968" i="35"/>
  <c r="M2968" i="35" s="1"/>
  <c r="H2969" i="35"/>
  <c r="I2969" i="35"/>
  <c r="K2969" i="35"/>
  <c r="M2969" i="35" s="1"/>
  <c r="H2970" i="35"/>
  <c r="I2970" i="35"/>
  <c r="K2970" i="35"/>
  <c r="M2970" i="35" s="1"/>
  <c r="H2971" i="35"/>
  <c r="I2971" i="35"/>
  <c r="K2971" i="35"/>
  <c r="M2971" i="35" s="1"/>
  <c r="H2972" i="35"/>
  <c r="I2972" i="35"/>
  <c r="K2972" i="35"/>
  <c r="M2972" i="35" s="1"/>
  <c r="H2973" i="35"/>
  <c r="I2973" i="35"/>
  <c r="K2973" i="35"/>
  <c r="M2973" i="35" s="1"/>
  <c r="H2974" i="35"/>
  <c r="I2974" i="35"/>
  <c r="K2974" i="35"/>
  <c r="M2974" i="35" s="1"/>
  <c r="H2975" i="35"/>
  <c r="I2975" i="35"/>
  <c r="K2975" i="35"/>
  <c r="M2975" i="35" s="1"/>
  <c r="H2976" i="35"/>
  <c r="I2976" i="35"/>
  <c r="K2976" i="35"/>
  <c r="M2976" i="35" s="1"/>
  <c r="H2977" i="35"/>
  <c r="I2977" i="35"/>
  <c r="K2977" i="35"/>
  <c r="M2977" i="35" s="1"/>
  <c r="H2978" i="35"/>
  <c r="I2978" i="35"/>
  <c r="K2978" i="35"/>
  <c r="M2978" i="35" s="1"/>
  <c r="H2979" i="35"/>
  <c r="I2979" i="35"/>
  <c r="K2979" i="35"/>
  <c r="M2979" i="35" s="1"/>
  <c r="H2980" i="35"/>
  <c r="I2980" i="35"/>
  <c r="K2980" i="35"/>
  <c r="M2980" i="35" s="1"/>
  <c r="H2981" i="35"/>
  <c r="I2981" i="35"/>
  <c r="K2981" i="35"/>
  <c r="M2981" i="35" s="1"/>
  <c r="H2982" i="35"/>
  <c r="I2982" i="35"/>
  <c r="K2982" i="35"/>
  <c r="M2982" i="35" s="1"/>
  <c r="H2983" i="35"/>
  <c r="I2983" i="35"/>
  <c r="K2983" i="35"/>
  <c r="M2983" i="35" s="1"/>
  <c r="H2984" i="35"/>
  <c r="I2984" i="35"/>
  <c r="K2984" i="35"/>
  <c r="M2984" i="35" s="1"/>
  <c r="H2985" i="35"/>
  <c r="I2985" i="35"/>
  <c r="K2985" i="35"/>
  <c r="M2985" i="35" s="1"/>
  <c r="H2986" i="35"/>
  <c r="I2986" i="35"/>
  <c r="K2986" i="35"/>
  <c r="M2986" i="35" s="1"/>
  <c r="H2987" i="35"/>
  <c r="I2987" i="35"/>
  <c r="K2987" i="35"/>
  <c r="M2987" i="35" s="1"/>
  <c r="H2988" i="35"/>
  <c r="I2988" i="35"/>
  <c r="K2988" i="35"/>
  <c r="M2988" i="35" s="1"/>
  <c r="H2989" i="35"/>
  <c r="I2989" i="35"/>
  <c r="K2989" i="35"/>
  <c r="M2989" i="35" s="1"/>
  <c r="H2990" i="35"/>
  <c r="I2990" i="35"/>
  <c r="K2990" i="35"/>
  <c r="M2990" i="35" s="1"/>
  <c r="H2991" i="35"/>
  <c r="I2991" i="35"/>
  <c r="K2991" i="35"/>
  <c r="M2991" i="35" s="1"/>
  <c r="H2992" i="35"/>
  <c r="I2992" i="35"/>
  <c r="K2992" i="35"/>
  <c r="M2992" i="35" s="1"/>
  <c r="H2993" i="35"/>
  <c r="I2993" i="35"/>
  <c r="K2993" i="35"/>
  <c r="M2993" i="35" s="1"/>
  <c r="H2994" i="35"/>
  <c r="I2994" i="35"/>
  <c r="K2994" i="35"/>
  <c r="M2994" i="35" s="1"/>
  <c r="H2995" i="35"/>
  <c r="I2995" i="35"/>
  <c r="K2995" i="35"/>
  <c r="M2995" i="35" s="1"/>
  <c r="H2996" i="35"/>
  <c r="I2996" i="35"/>
  <c r="K2996" i="35"/>
  <c r="M2996" i="35" s="1"/>
  <c r="H2997" i="35"/>
  <c r="I2997" i="35"/>
  <c r="K2997" i="35"/>
  <c r="M2997" i="35" s="1"/>
  <c r="H2998" i="35"/>
  <c r="I2998" i="35"/>
  <c r="K2998" i="35"/>
  <c r="M2998" i="35" s="1"/>
  <c r="H2999" i="35"/>
  <c r="I2999" i="35"/>
  <c r="K2999" i="35"/>
  <c r="M2999" i="35" s="1"/>
  <c r="H3000" i="35"/>
  <c r="I3000" i="35"/>
  <c r="K3000" i="35"/>
  <c r="M3000" i="35" s="1"/>
  <c r="H3001" i="35"/>
  <c r="I3001" i="35"/>
  <c r="K3001" i="35"/>
  <c r="M3001" i="35" s="1"/>
  <c r="H3002" i="35"/>
  <c r="I3002" i="35"/>
  <c r="K3002" i="35"/>
  <c r="M3002" i="35" s="1"/>
  <c r="H3003" i="35"/>
  <c r="I3003" i="35"/>
  <c r="K3003" i="35"/>
  <c r="M3003" i="35" s="1"/>
  <c r="H3004" i="35"/>
  <c r="I3004" i="35"/>
  <c r="K3004" i="35"/>
  <c r="M3004" i="35" s="1"/>
  <c r="H3005" i="35"/>
  <c r="I3005" i="35"/>
  <c r="K3005" i="35"/>
  <c r="M3005" i="35" s="1"/>
  <c r="H3006" i="35"/>
  <c r="I3006" i="35"/>
  <c r="K3006" i="35"/>
  <c r="M3006" i="35" s="1"/>
  <c r="H3007" i="35"/>
  <c r="I3007" i="35"/>
  <c r="K3007" i="35"/>
  <c r="M3007" i="35" s="1"/>
  <c r="H3008" i="35"/>
  <c r="I3008" i="35"/>
  <c r="K3008" i="35"/>
  <c r="M3008" i="35" s="1"/>
  <c r="H3009" i="35"/>
  <c r="I3009" i="35"/>
  <c r="K3009" i="35"/>
  <c r="M3009" i="35" s="1"/>
  <c r="H3010" i="35"/>
  <c r="I3010" i="35"/>
  <c r="K3010" i="35"/>
  <c r="M3010" i="35" s="1"/>
  <c r="H3011" i="35"/>
  <c r="I3011" i="35"/>
  <c r="K3011" i="35"/>
  <c r="M3011" i="35" s="1"/>
  <c r="H3012" i="35"/>
  <c r="I3012" i="35"/>
  <c r="K3012" i="35"/>
  <c r="M3012" i="35" s="1"/>
  <c r="H3013" i="35"/>
  <c r="I3013" i="35"/>
  <c r="K3013" i="35"/>
  <c r="M3013" i="35" s="1"/>
  <c r="H3014" i="35"/>
  <c r="I3014" i="35"/>
  <c r="K3014" i="35"/>
  <c r="M3014" i="35" s="1"/>
  <c r="H3015" i="35"/>
  <c r="I3015" i="35"/>
  <c r="K3015" i="35"/>
  <c r="M3015" i="35" s="1"/>
  <c r="H3016" i="35"/>
  <c r="I3016" i="35"/>
  <c r="K3016" i="35"/>
  <c r="M3016" i="35" s="1"/>
  <c r="H3017" i="35"/>
  <c r="I3017" i="35"/>
  <c r="K3017" i="35"/>
  <c r="M3017" i="35" s="1"/>
  <c r="H3018" i="35"/>
  <c r="I3018" i="35"/>
  <c r="K3018" i="35"/>
  <c r="M3018" i="35" s="1"/>
  <c r="H3019" i="35"/>
  <c r="I3019" i="35"/>
  <c r="K3019" i="35"/>
  <c r="M3019" i="35" s="1"/>
  <c r="H3020" i="35"/>
  <c r="I3020" i="35"/>
  <c r="K3020" i="35"/>
  <c r="M3020" i="35" s="1"/>
  <c r="H3021" i="35"/>
  <c r="I3021" i="35"/>
  <c r="K3021" i="35"/>
  <c r="M3021" i="35" s="1"/>
  <c r="H3022" i="35"/>
  <c r="I3022" i="35"/>
  <c r="K3022" i="35"/>
  <c r="M3022" i="35" s="1"/>
  <c r="H3023" i="35"/>
  <c r="I3023" i="35"/>
  <c r="K3023" i="35"/>
  <c r="M3023" i="35" s="1"/>
  <c r="H3024" i="35"/>
  <c r="I3024" i="35"/>
  <c r="K3024" i="35"/>
  <c r="M3024" i="35" s="1"/>
  <c r="H3025" i="35"/>
  <c r="I3025" i="35"/>
  <c r="K3025" i="35"/>
  <c r="M3025" i="35" s="1"/>
  <c r="H3026" i="35"/>
  <c r="I3026" i="35"/>
  <c r="K3026" i="35"/>
  <c r="M3026" i="35" s="1"/>
  <c r="H3027" i="35"/>
  <c r="I3027" i="35"/>
  <c r="K3027" i="35"/>
  <c r="M3027" i="35" s="1"/>
  <c r="H3028" i="35"/>
  <c r="I3028" i="35"/>
  <c r="K3028" i="35"/>
  <c r="M3028" i="35" s="1"/>
  <c r="H3029" i="35"/>
  <c r="I3029" i="35"/>
  <c r="K3029" i="35"/>
  <c r="M3029" i="35" s="1"/>
  <c r="H3030" i="35"/>
  <c r="I3030" i="35"/>
  <c r="K3030" i="35"/>
  <c r="M3030" i="35" s="1"/>
  <c r="H3031" i="35"/>
  <c r="I3031" i="35"/>
  <c r="K3031" i="35"/>
  <c r="M3031" i="35" s="1"/>
  <c r="H3032" i="35"/>
  <c r="I3032" i="35"/>
  <c r="K3032" i="35"/>
  <c r="M3032" i="35" s="1"/>
  <c r="H3033" i="35"/>
  <c r="I3033" i="35"/>
  <c r="K3033" i="35"/>
  <c r="M3033" i="35" s="1"/>
  <c r="H3034" i="35"/>
  <c r="I3034" i="35"/>
  <c r="K3034" i="35"/>
  <c r="M3034" i="35" s="1"/>
  <c r="H3035" i="35"/>
  <c r="I3035" i="35"/>
  <c r="K3035" i="35"/>
  <c r="M3035" i="35" s="1"/>
  <c r="H3036" i="35"/>
  <c r="I3036" i="35"/>
  <c r="K3036" i="35"/>
  <c r="M3036" i="35" s="1"/>
  <c r="H3037" i="35"/>
  <c r="I3037" i="35"/>
  <c r="K3037" i="35"/>
  <c r="M3037" i="35" s="1"/>
  <c r="H3038" i="35"/>
  <c r="I3038" i="35"/>
  <c r="K3038" i="35"/>
  <c r="M3038" i="35" s="1"/>
  <c r="H3039" i="35"/>
  <c r="I3039" i="35"/>
  <c r="K3039" i="35"/>
  <c r="M3039" i="35" s="1"/>
  <c r="H3040" i="35"/>
  <c r="I3040" i="35"/>
  <c r="K3040" i="35"/>
  <c r="M3040" i="35" s="1"/>
  <c r="H3041" i="35"/>
  <c r="I3041" i="35"/>
  <c r="K3041" i="35"/>
  <c r="M3041" i="35" s="1"/>
  <c r="H3042" i="35"/>
  <c r="I3042" i="35"/>
  <c r="K3042" i="35"/>
  <c r="M3042" i="35" s="1"/>
  <c r="H3043" i="35"/>
  <c r="I3043" i="35"/>
  <c r="K3043" i="35"/>
  <c r="M3043" i="35" s="1"/>
  <c r="H3044" i="35"/>
  <c r="I3044" i="35"/>
  <c r="K3044" i="35"/>
  <c r="M3044" i="35" s="1"/>
  <c r="H3045" i="35"/>
  <c r="I3045" i="35"/>
  <c r="K3045" i="35"/>
  <c r="M3045" i="35" s="1"/>
  <c r="H3046" i="35"/>
  <c r="I3046" i="35"/>
  <c r="K3046" i="35"/>
  <c r="M3046" i="35" s="1"/>
  <c r="H3047" i="35"/>
  <c r="I3047" i="35"/>
  <c r="K3047" i="35"/>
  <c r="M3047" i="35" s="1"/>
  <c r="H3048" i="35"/>
  <c r="I3048" i="35"/>
  <c r="K3048" i="35"/>
  <c r="M3048" i="35" s="1"/>
  <c r="H3049" i="35"/>
  <c r="I3049" i="35"/>
  <c r="K3049" i="35"/>
  <c r="M3049" i="35" s="1"/>
  <c r="H3050" i="35"/>
  <c r="I3050" i="35"/>
  <c r="K3050" i="35"/>
  <c r="M3050" i="35" s="1"/>
  <c r="H3051" i="35"/>
  <c r="I3051" i="35"/>
  <c r="K3051" i="35"/>
  <c r="M3051" i="35" s="1"/>
  <c r="H3052" i="35"/>
  <c r="I3052" i="35"/>
  <c r="K3052" i="35"/>
  <c r="M3052" i="35" s="1"/>
  <c r="H3053" i="35"/>
  <c r="I3053" i="35"/>
  <c r="K3053" i="35"/>
  <c r="M3053" i="35" s="1"/>
  <c r="H3054" i="35"/>
  <c r="I3054" i="35"/>
  <c r="K3054" i="35"/>
  <c r="M3054" i="35" s="1"/>
  <c r="H3055" i="35"/>
  <c r="I3055" i="35"/>
  <c r="K3055" i="35"/>
  <c r="M3055" i="35" s="1"/>
  <c r="H3056" i="35"/>
  <c r="I3056" i="35"/>
  <c r="K3056" i="35"/>
  <c r="M3056" i="35" s="1"/>
  <c r="H3057" i="35"/>
  <c r="I3057" i="35"/>
  <c r="K3057" i="35"/>
  <c r="M3057" i="35" s="1"/>
  <c r="H3058" i="35"/>
  <c r="I3058" i="35"/>
  <c r="K3058" i="35"/>
  <c r="M3058" i="35" s="1"/>
  <c r="H3059" i="35"/>
  <c r="I3059" i="35"/>
  <c r="K3059" i="35"/>
  <c r="M3059" i="35" s="1"/>
  <c r="H3060" i="35"/>
  <c r="I3060" i="35"/>
  <c r="K3060" i="35"/>
  <c r="M3060" i="35" s="1"/>
  <c r="H3061" i="35"/>
  <c r="I3061" i="35"/>
  <c r="K3061" i="35"/>
  <c r="M3061" i="35" s="1"/>
  <c r="H3062" i="35"/>
  <c r="I3062" i="35"/>
  <c r="K3062" i="35"/>
  <c r="M3062" i="35" s="1"/>
  <c r="H3063" i="35"/>
  <c r="I3063" i="35"/>
  <c r="K3063" i="35"/>
  <c r="M3063" i="35" s="1"/>
  <c r="H3064" i="35"/>
  <c r="I3064" i="35"/>
  <c r="K3064" i="35"/>
  <c r="M3064" i="35" s="1"/>
  <c r="H3065" i="35"/>
  <c r="I3065" i="35"/>
  <c r="K3065" i="35"/>
  <c r="M3065" i="35" s="1"/>
  <c r="H3066" i="35"/>
  <c r="I3066" i="35"/>
  <c r="K3066" i="35"/>
  <c r="M3066" i="35" s="1"/>
  <c r="H3067" i="35"/>
  <c r="I3067" i="35"/>
  <c r="K3067" i="35"/>
  <c r="M3067" i="35" s="1"/>
  <c r="H3068" i="35"/>
  <c r="I3068" i="35"/>
  <c r="K3068" i="35"/>
  <c r="M3068" i="35" s="1"/>
  <c r="H3069" i="35"/>
  <c r="I3069" i="35"/>
  <c r="K3069" i="35"/>
  <c r="M3069" i="35" s="1"/>
  <c r="H3070" i="35"/>
  <c r="I3070" i="35"/>
  <c r="K3070" i="35"/>
  <c r="M3070" i="35" s="1"/>
  <c r="H3071" i="35"/>
  <c r="I3071" i="35"/>
  <c r="K3071" i="35"/>
  <c r="M3071" i="35" s="1"/>
  <c r="H3072" i="35"/>
  <c r="I3072" i="35"/>
  <c r="K3072" i="35"/>
  <c r="M3072" i="35" s="1"/>
  <c r="H3073" i="35"/>
  <c r="I3073" i="35"/>
  <c r="K3073" i="35"/>
  <c r="M3073" i="35" s="1"/>
  <c r="H3074" i="35"/>
  <c r="I3074" i="35"/>
  <c r="K3074" i="35"/>
  <c r="M3074" i="35" s="1"/>
  <c r="H3075" i="35"/>
  <c r="I3075" i="35"/>
  <c r="K3075" i="35"/>
  <c r="M3075" i="35" s="1"/>
  <c r="H3076" i="35"/>
  <c r="I3076" i="35"/>
  <c r="K3076" i="35"/>
  <c r="M3076" i="35" s="1"/>
  <c r="H3077" i="35"/>
  <c r="I3077" i="35"/>
  <c r="K3077" i="35"/>
  <c r="M3077" i="35" s="1"/>
  <c r="H3078" i="35"/>
  <c r="I3078" i="35"/>
  <c r="K3078" i="35"/>
  <c r="M3078" i="35" s="1"/>
  <c r="H3079" i="35"/>
  <c r="I3079" i="35"/>
  <c r="K3079" i="35"/>
  <c r="M3079" i="35" s="1"/>
  <c r="H3080" i="35"/>
  <c r="I3080" i="35"/>
  <c r="K3080" i="35"/>
  <c r="M3080" i="35" s="1"/>
  <c r="H3081" i="35"/>
  <c r="I3081" i="35"/>
  <c r="K3081" i="35"/>
  <c r="M3081" i="35" s="1"/>
  <c r="H3082" i="35"/>
  <c r="I3082" i="35"/>
  <c r="K3082" i="35"/>
  <c r="M3082" i="35" s="1"/>
  <c r="H3083" i="35"/>
  <c r="I3083" i="35"/>
  <c r="K3083" i="35"/>
  <c r="M3083" i="35" s="1"/>
  <c r="H3084" i="35"/>
  <c r="I3084" i="35"/>
  <c r="K3084" i="35"/>
  <c r="M3084" i="35" s="1"/>
  <c r="H3085" i="35"/>
  <c r="I3085" i="35"/>
  <c r="K3085" i="35"/>
  <c r="M3085" i="35" s="1"/>
  <c r="H3086" i="35"/>
  <c r="I3086" i="35"/>
  <c r="K3086" i="35"/>
  <c r="M3086" i="35" s="1"/>
  <c r="H3087" i="35"/>
  <c r="I3087" i="35"/>
  <c r="K3087" i="35"/>
  <c r="M3087" i="35" s="1"/>
  <c r="H3088" i="35"/>
  <c r="I3088" i="35"/>
  <c r="K3088" i="35"/>
  <c r="M3088" i="35" s="1"/>
  <c r="H3089" i="35"/>
  <c r="I3089" i="35"/>
  <c r="K3089" i="35"/>
  <c r="M3089" i="35" s="1"/>
  <c r="H3090" i="35"/>
  <c r="I3090" i="35"/>
  <c r="K3090" i="35"/>
  <c r="M3090" i="35" s="1"/>
  <c r="H3091" i="35"/>
  <c r="I3091" i="35"/>
  <c r="K3091" i="35"/>
  <c r="M3091" i="35" s="1"/>
  <c r="H3092" i="35"/>
  <c r="I3092" i="35"/>
  <c r="K3092" i="35"/>
  <c r="M3092" i="35" s="1"/>
  <c r="H3093" i="35"/>
  <c r="I3093" i="35"/>
  <c r="K3093" i="35"/>
  <c r="M3093" i="35" s="1"/>
  <c r="H3094" i="35"/>
  <c r="I3094" i="35"/>
  <c r="K3094" i="35"/>
  <c r="M3094" i="35" s="1"/>
  <c r="H3095" i="35"/>
  <c r="I3095" i="35"/>
  <c r="K3095" i="35"/>
  <c r="M3095" i="35" s="1"/>
  <c r="H3096" i="35"/>
  <c r="I3096" i="35"/>
  <c r="K3096" i="35"/>
  <c r="M3096" i="35" s="1"/>
  <c r="H3097" i="35"/>
  <c r="I3097" i="35"/>
  <c r="K3097" i="35"/>
  <c r="M3097" i="35" s="1"/>
  <c r="H3098" i="35"/>
  <c r="I3098" i="35"/>
  <c r="K3098" i="35"/>
  <c r="M3098" i="35" s="1"/>
  <c r="H3099" i="35"/>
  <c r="I3099" i="35"/>
  <c r="K3099" i="35"/>
  <c r="M3099" i="35" s="1"/>
  <c r="H3100" i="35"/>
  <c r="I3100" i="35"/>
  <c r="K3100" i="35"/>
  <c r="M3100" i="35" s="1"/>
  <c r="H3101" i="35"/>
  <c r="I3101" i="35"/>
  <c r="K3101" i="35"/>
  <c r="M3101" i="35" s="1"/>
  <c r="H3102" i="35"/>
  <c r="I3102" i="35"/>
  <c r="K3102" i="35"/>
  <c r="M3102" i="35" s="1"/>
  <c r="H3103" i="35"/>
  <c r="I3103" i="35"/>
  <c r="K3103" i="35"/>
  <c r="M3103" i="35" s="1"/>
  <c r="H3104" i="35"/>
  <c r="I3104" i="35"/>
  <c r="K3104" i="35"/>
  <c r="M3104" i="35" s="1"/>
  <c r="H3105" i="35"/>
  <c r="I3105" i="35"/>
  <c r="K3105" i="35"/>
  <c r="M3105" i="35" s="1"/>
  <c r="H3106" i="35"/>
  <c r="I3106" i="35"/>
  <c r="K3106" i="35"/>
  <c r="M3106" i="35" s="1"/>
  <c r="H3107" i="35"/>
  <c r="I3107" i="35"/>
  <c r="K3107" i="35"/>
  <c r="M3107" i="35" s="1"/>
  <c r="H3108" i="35"/>
  <c r="I3108" i="35"/>
  <c r="K3108" i="35"/>
  <c r="M3108" i="35" s="1"/>
  <c r="H3109" i="35"/>
  <c r="I3109" i="35"/>
  <c r="K3109" i="35"/>
  <c r="M3109" i="35" s="1"/>
  <c r="H3110" i="35"/>
  <c r="I3110" i="35"/>
  <c r="K3110" i="35"/>
  <c r="M3110" i="35" s="1"/>
  <c r="H3111" i="35"/>
  <c r="I3111" i="35"/>
  <c r="K3111" i="35"/>
  <c r="M3111" i="35" s="1"/>
  <c r="H3112" i="35"/>
  <c r="I3112" i="35"/>
  <c r="K3112" i="35"/>
  <c r="M3112" i="35" s="1"/>
  <c r="H3113" i="35"/>
  <c r="I3113" i="35"/>
  <c r="K3113" i="35"/>
  <c r="M3113" i="35" s="1"/>
  <c r="H3114" i="35"/>
  <c r="I3114" i="35"/>
  <c r="K3114" i="35"/>
  <c r="M3114" i="35" s="1"/>
  <c r="H3115" i="35"/>
  <c r="I3115" i="35"/>
  <c r="K3115" i="35"/>
  <c r="M3115" i="35" s="1"/>
  <c r="H3116" i="35"/>
  <c r="I3116" i="35"/>
  <c r="K3116" i="35"/>
  <c r="M3116" i="35" s="1"/>
  <c r="H3117" i="35"/>
  <c r="I3117" i="35"/>
  <c r="K3117" i="35"/>
  <c r="M3117" i="35" s="1"/>
  <c r="H3118" i="35"/>
  <c r="I3118" i="35"/>
  <c r="K3118" i="35"/>
  <c r="M3118" i="35" s="1"/>
  <c r="H3119" i="35"/>
  <c r="I3119" i="35"/>
  <c r="K3119" i="35"/>
  <c r="M3119" i="35" s="1"/>
  <c r="H3120" i="35"/>
  <c r="I3120" i="35"/>
  <c r="K3120" i="35"/>
  <c r="M3120" i="35" s="1"/>
  <c r="H3121" i="35"/>
  <c r="I3121" i="35"/>
  <c r="K3121" i="35"/>
  <c r="M3121" i="35" s="1"/>
  <c r="H3122" i="35"/>
  <c r="I3122" i="35"/>
  <c r="K3122" i="35"/>
  <c r="M3122" i="35" s="1"/>
  <c r="H3123" i="35"/>
  <c r="I3123" i="35"/>
  <c r="K3123" i="35"/>
  <c r="M3123" i="35" s="1"/>
  <c r="H3124" i="35"/>
  <c r="I3124" i="35"/>
  <c r="K3124" i="35"/>
  <c r="M3124" i="35" s="1"/>
  <c r="H3125" i="35"/>
  <c r="I3125" i="35"/>
  <c r="K3125" i="35"/>
  <c r="M3125" i="35" s="1"/>
  <c r="H3126" i="35"/>
  <c r="I3126" i="35"/>
  <c r="K3126" i="35"/>
  <c r="M3126" i="35" s="1"/>
  <c r="H3127" i="35"/>
  <c r="I3127" i="35"/>
  <c r="K3127" i="35"/>
  <c r="M3127" i="35" s="1"/>
  <c r="H3128" i="35"/>
  <c r="I3128" i="35"/>
  <c r="K3128" i="35"/>
  <c r="M3128" i="35" s="1"/>
  <c r="H3129" i="35"/>
  <c r="I3129" i="35"/>
  <c r="K3129" i="35"/>
  <c r="M3129" i="35" s="1"/>
  <c r="H3130" i="35"/>
  <c r="I3130" i="35"/>
  <c r="K3130" i="35"/>
  <c r="M3130" i="35" s="1"/>
  <c r="H3131" i="35"/>
  <c r="I3131" i="35"/>
  <c r="K3131" i="35"/>
  <c r="M3131" i="35" s="1"/>
  <c r="H3132" i="35"/>
  <c r="I3132" i="35"/>
  <c r="K3132" i="35"/>
  <c r="M3132" i="35" s="1"/>
  <c r="H3133" i="35"/>
  <c r="I3133" i="35"/>
  <c r="K3133" i="35"/>
  <c r="M3133" i="35" s="1"/>
  <c r="H3134" i="35"/>
  <c r="I3134" i="35"/>
  <c r="K3134" i="35"/>
  <c r="M3134" i="35" s="1"/>
  <c r="H3135" i="35"/>
  <c r="I3135" i="35"/>
  <c r="K3135" i="35"/>
  <c r="M3135" i="35" s="1"/>
  <c r="H3136" i="35"/>
  <c r="I3136" i="35"/>
  <c r="K3136" i="35"/>
  <c r="M3136" i="35" s="1"/>
  <c r="H3137" i="35"/>
  <c r="I3137" i="35"/>
  <c r="K3137" i="35"/>
  <c r="M3137" i="35" s="1"/>
  <c r="H3138" i="35"/>
  <c r="I3138" i="35"/>
  <c r="K3138" i="35"/>
  <c r="M3138" i="35" s="1"/>
  <c r="H3139" i="35"/>
  <c r="I3139" i="35"/>
  <c r="K3139" i="35"/>
  <c r="M3139" i="35" s="1"/>
  <c r="H3140" i="35"/>
  <c r="I3140" i="35"/>
  <c r="K3140" i="35"/>
  <c r="M3140" i="35" s="1"/>
  <c r="H3141" i="35"/>
  <c r="I3141" i="35"/>
  <c r="K3141" i="35"/>
  <c r="M3141" i="35" s="1"/>
  <c r="H3142" i="35"/>
  <c r="I3142" i="35"/>
  <c r="K3142" i="35"/>
  <c r="M3142" i="35" s="1"/>
  <c r="H3143" i="35"/>
  <c r="I3143" i="35"/>
  <c r="K3143" i="35"/>
  <c r="M3143" i="35" s="1"/>
  <c r="H3144" i="35"/>
  <c r="I3144" i="35"/>
  <c r="K3144" i="35"/>
  <c r="M3144" i="35" s="1"/>
  <c r="H3145" i="35"/>
  <c r="I3145" i="35"/>
  <c r="K3145" i="35"/>
  <c r="M3145" i="35" s="1"/>
  <c r="H3146" i="35"/>
  <c r="I3146" i="35"/>
  <c r="K3146" i="35"/>
  <c r="M3146" i="35" s="1"/>
  <c r="H3147" i="35"/>
  <c r="I3147" i="35"/>
  <c r="K3147" i="35"/>
  <c r="M3147" i="35" s="1"/>
  <c r="H3148" i="35"/>
  <c r="I3148" i="35"/>
  <c r="K3148" i="35"/>
  <c r="M3148" i="35" s="1"/>
  <c r="H3149" i="35"/>
  <c r="I3149" i="35"/>
  <c r="K3149" i="35"/>
  <c r="M3149" i="35" s="1"/>
  <c r="H3150" i="35"/>
  <c r="I3150" i="35"/>
  <c r="K3150" i="35"/>
  <c r="M3150" i="35" s="1"/>
  <c r="H3151" i="35"/>
  <c r="I3151" i="35"/>
  <c r="K3151" i="35"/>
  <c r="M3151" i="35" s="1"/>
  <c r="H3152" i="35"/>
  <c r="I3152" i="35"/>
  <c r="K3152" i="35"/>
  <c r="M3152" i="35" s="1"/>
  <c r="H3153" i="35"/>
  <c r="I3153" i="35"/>
  <c r="K3153" i="35"/>
  <c r="M3153" i="35" s="1"/>
  <c r="H3154" i="35"/>
  <c r="I3154" i="35"/>
  <c r="K3154" i="35"/>
  <c r="M3154" i="35" s="1"/>
  <c r="H3155" i="35"/>
  <c r="I3155" i="35"/>
  <c r="K3155" i="35"/>
  <c r="M3155" i="35" s="1"/>
  <c r="H3156" i="35"/>
  <c r="I3156" i="35"/>
  <c r="K3156" i="35"/>
  <c r="M3156" i="35" s="1"/>
  <c r="H3157" i="35"/>
  <c r="I3157" i="35"/>
  <c r="K3157" i="35"/>
  <c r="M3157" i="35" s="1"/>
  <c r="H3158" i="35"/>
  <c r="I3158" i="35"/>
  <c r="K3158" i="35"/>
  <c r="M3158" i="35" s="1"/>
  <c r="H3159" i="35"/>
  <c r="I3159" i="35"/>
  <c r="K3159" i="35"/>
  <c r="M3159" i="35" s="1"/>
  <c r="H3160" i="35"/>
  <c r="I3160" i="35"/>
  <c r="K3160" i="35"/>
  <c r="M3160" i="35" s="1"/>
  <c r="H3161" i="35"/>
  <c r="I3161" i="35"/>
  <c r="K3161" i="35"/>
  <c r="M3161" i="35" s="1"/>
  <c r="H3162" i="35"/>
  <c r="I3162" i="35"/>
  <c r="K3162" i="35"/>
  <c r="M3162" i="35" s="1"/>
  <c r="H3163" i="35"/>
  <c r="I3163" i="35"/>
  <c r="K3163" i="35"/>
  <c r="M3163" i="35" s="1"/>
  <c r="H3164" i="35"/>
  <c r="I3164" i="35"/>
  <c r="K3164" i="35"/>
  <c r="M3164" i="35" s="1"/>
  <c r="H3165" i="35"/>
  <c r="I3165" i="35"/>
  <c r="K3165" i="35"/>
  <c r="M3165" i="35" s="1"/>
  <c r="H3166" i="35"/>
  <c r="I3166" i="35"/>
  <c r="K3166" i="35"/>
  <c r="M3166" i="35" s="1"/>
  <c r="H3167" i="35"/>
  <c r="I3167" i="35"/>
  <c r="K3167" i="35"/>
  <c r="M3167" i="35" s="1"/>
  <c r="H3168" i="35"/>
  <c r="I3168" i="35"/>
  <c r="K3168" i="35"/>
  <c r="M3168" i="35" s="1"/>
  <c r="H3169" i="35"/>
  <c r="I3169" i="35"/>
  <c r="K3169" i="35"/>
  <c r="M3169" i="35" s="1"/>
  <c r="H3170" i="35"/>
  <c r="I3170" i="35"/>
  <c r="K3170" i="35"/>
  <c r="M3170" i="35" s="1"/>
  <c r="H3171" i="35"/>
  <c r="I3171" i="35"/>
  <c r="K3171" i="35"/>
  <c r="M3171" i="35" s="1"/>
  <c r="H3172" i="35"/>
  <c r="I3172" i="35"/>
  <c r="K3172" i="35"/>
  <c r="M3172" i="35" s="1"/>
  <c r="H3173" i="35"/>
  <c r="I3173" i="35"/>
  <c r="K3173" i="35"/>
  <c r="M3173" i="35" s="1"/>
  <c r="H3174" i="35"/>
  <c r="I3174" i="35"/>
  <c r="K3174" i="35"/>
  <c r="M3174" i="35" s="1"/>
  <c r="H3175" i="35"/>
  <c r="I3175" i="35"/>
  <c r="K3175" i="35"/>
  <c r="M3175" i="35" s="1"/>
  <c r="H3176" i="35"/>
  <c r="I3176" i="35"/>
  <c r="K3176" i="35"/>
  <c r="M3176" i="35" s="1"/>
  <c r="H3177" i="35"/>
  <c r="I3177" i="35"/>
  <c r="K3177" i="35"/>
  <c r="M3177" i="35" s="1"/>
  <c r="H3178" i="35"/>
  <c r="I3178" i="35"/>
  <c r="K3178" i="35"/>
  <c r="M3178" i="35" s="1"/>
  <c r="H3179" i="35"/>
  <c r="I3179" i="35"/>
  <c r="K3179" i="35"/>
  <c r="M3179" i="35" s="1"/>
  <c r="H3180" i="35"/>
  <c r="I3180" i="35"/>
  <c r="K3180" i="35"/>
  <c r="M3180" i="35" s="1"/>
  <c r="H3181" i="35"/>
  <c r="I3181" i="35"/>
  <c r="K3181" i="35"/>
  <c r="M3181" i="35" s="1"/>
  <c r="H3182" i="35"/>
  <c r="I3182" i="35"/>
  <c r="K3182" i="35"/>
  <c r="M3182" i="35" s="1"/>
  <c r="H3183" i="35"/>
  <c r="I3183" i="35"/>
  <c r="K3183" i="35"/>
  <c r="M3183" i="35" s="1"/>
  <c r="H3184" i="35"/>
  <c r="I3184" i="35"/>
  <c r="K3184" i="35"/>
  <c r="M3184" i="35" s="1"/>
  <c r="H3185" i="35"/>
  <c r="I3185" i="35"/>
  <c r="K3185" i="35"/>
  <c r="M3185" i="35" s="1"/>
  <c r="H3186" i="35"/>
  <c r="I3186" i="35"/>
  <c r="K3186" i="35"/>
  <c r="M3186" i="35" s="1"/>
  <c r="H3187" i="35"/>
  <c r="I3187" i="35"/>
  <c r="K3187" i="35"/>
  <c r="M3187" i="35" s="1"/>
  <c r="H3188" i="35"/>
  <c r="I3188" i="35"/>
  <c r="K3188" i="35"/>
  <c r="M3188" i="35" s="1"/>
  <c r="H3189" i="35"/>
  <c r="I3189" i="35"/>
  <c r="K3189" i="35"/>
  <c r="M3189" i="35" s="1"/>
  <c r="H3190" i="35"/>
  <c r="I3190" i="35"/>
  <c r="K3190" i="35"/>
  <c r="M3190" i="35" s="1"/>
  <c r="H3191" i="35"/>
  <c r="I3191" i="35"/>
  <c r="K3191" i="35"/>
  <c r="M3191" i="35" s="1"/>
  <c r="H3192" i="35"/>
  <c r="I3192" i="35"/>
  <c r="K3192" i="35"/>
  <c r="M3192" i="35" s="1"/>
  <c r="H3193" i="35"/>
  <c r="I3193" i="35"/>
  <c r="K3193" i="35"/>
  <c r="M3193" i="35" s="1"/>
  <c r="H3194" i="35"/>
  <c r="I3194" i="35"/>
  <c r="K3194" i="35"/>
  <c r="M3194" i="35" s="1"/>
  <c r="H3195" i="35"/>
  <c r="I3195" i="35"/>
  <c r="K3195" i="35"/>
  <c r="M3195" i="35" s="1"/>
  <c r="H3196" i="35"/>
  <c r="I3196" i="35"/>
  <c r="K3196" i="35"/>
  <c r="M3196" i="35" s="1"/>
  <c r="H3197" i="35"/>
  <c r="I3197" i="35"/>
  <c r="K3197" i="35"/>
  <c r="M3197" i="35" s="1"/>
  <c r="H3198" i="35"/>
  <c r="I3198" i="35"/>
  <c r="K3198" i="35"/>
  <c r="M3198" i="35" s="1"/>
  <c r="H3199" i="35"/>
  <c r="I3199" i="35"/>
  <c r="K3199" i="35"/>
  <c r="M3199" i="35" s="1"/>
  <c r="H3200" i="35"/>
  <c r="I3200" i="35"/>
  <c r="K3200" i="35"/>
  <c r="M3200" i="35" s="1"/>
  <c r="H3201" i="35"/>
  <c r="I3201" i="35"/>
  <c r="K3201" i="35"/>
  <c r="M3201" i="35" s="1"/>
  <c r="H3202" i="35"/>
  <c r="I3202" i="35"/>
  <c r="K3202" i="35"/>
  <c r="M3202" i="35" s="1"/>
  <c r="H3203" i="35"/>
  <c r="I3203" i="35"/>
  <c r="K3203" i="35"/>
  <c r="M3203" i="35" s="1"/>
  <c r="H3204" i="35"/>
  <c r="I3204" i="35"/>
  <c r="K3204" i="35"/>
  <c r="M3204" i="35" s="1"/>
  <c r="H3205" i="35"/>
  <c r="I3205" i="35"/>
  <c r="K3205" i="35"/>
  <c r="M3205" i="35" s="1"/>
  <c r="H3206" i="35"/>
  <c r="I3206" i="35"/>
  <c r="K3206" i="35"/>
  <c r="M3206" i="35" s="1"/>
  <c r="H3207" i="35"/>
  <c r="I3207" i="35"/>
  <c r="K3207" i="35"/>
  <c r="M3207" i="35" s="1"/>
  <c r="H3208" i="35"/>
  <c r="I3208" i="35"/>
  <c r="K3208" i="35"/>
  <c r="M3208" i="35" s="1"/>
  <c r="H3209" i="35"/>
  <c r="I3209" i="35"/>
  <c r="K3209" i="35"/>
  <c r="M3209" i="35" s="1"/>
  <c r="H3210" i="35"/>
  <c r="I3210" i="35"/>
  <c r="K3210" i="35"/>
  <c r="M3210" i="35" s="1"/>
  <c r="H3211" i="35"/>
  <c r="I3211" i="35"/>
  <c r="K3211" i="35"/>
  <c r="M3211" i="35" s="1"/>
  <c r="H3212" i="35"/>
  <c r="I3212" i="35"/>
  <c r="K3212" i="35"/>
  <c r="M3212" i="35" s="1"/>
  <c r="H3213" i="35"/>
  <c r="I3213" i="35"/>
  <c r="K3213" i="35"/>
  <c r="M3213" i="35" s="1"/>
  <c r="H3214" i="35"/>
  <c r="I3214" i="35"/>
  <c r="K3214" i="35"/>
  <c r="M3214" i="35" s="1"/>
  <c r="H3215" i="35"/>
  <c r="I3215" i="35"/>
  <c r="K3215" i="35"/>
  <c r="M3215" i="35" s="1"/>
  <c r="H3216" i="35"/>
  <c r="I3216" i="35"/>
  <c r="K3216" i="35"/>
  <c r="M3216" i="35" s="1"/>
  <c r="H3217" i="35"/>
  <c r="I3217" i="35"/>
  <c r="K3217" i="35"/>
  <c r="M3217" i="35" s="1"/>
  <c r="H3218" i="35"/>
  <c r="I3218" i="35"/>
  <c r="K3218" i="35"/>
  <c r="M3218" i="35" s="1"/>
  <c r="H3219" i="35"/>
  <c r="I3219" i="35"/>
  <c r="K3219" i="35"/>
  <c r="M3219" i="35" s="1"/>
  <c r="H3220" i="35"/>
  <c r="I3220" i="35"/>
  <c r="K3220" i="35"/>
  <c r="M3220" i="35" s="1"/>
  <c r="H3221" i="35"/>
  <c r="I3221" i="35"/>
  <c r="K3221" i="35"/>
  <c r="M3221" i="35" s="1"/>
  <c r="H3222" i="35"/>
  <c r="I3222" i="35"/>
  <c r="K3222" i="35"/>
  <c r="M3222" i="35" s="1"/>
  <c r="H3223" i="35"/>
  <c r="I3223" i="35"/>
  <c r="K3223" i="35"/>
  <c r="M3223" i="35" s="1"/>
  <c r="H3224" i="35"/>
  <c r="I3224" i="35"/>
  <c r="K3224" i="35"/>
  <c r="M3224" i="35" s="1"/>
  <c r="H3225" i="35"/>
  <c r="I3225" i="35"/>
  <c r="K3225" i="35"/>
  <c r="M3225" i="35" s="1"/>
  <c r="H3226" i="35"/>
  <c r="I3226" i="35"/>
  <c r="K3226" i="35"/>
  <c r="M3226" i="35" s="1"/>
  <c r="H3227" i="35"/>
  <c r="I3227" i="35"/>
  <c r="K3227" i="35"/>
  <c r="M3227" i="35" s="1"/>
  <c r="H3228" i="35"/>
  <c r="I3228" i="35"/>
  <c r="K3228" i="35"/>
  <c r="M3228" i="35" s="1"/>
  <c r="H3229" i="35"/>
  <c r="I3229" i="35"/>
  <c r="K3229" i="35"/>
  <c r="M3229" i="35" s="1"/>
  <c r="H3230" i="35"/>
  <c r="I3230" i="35"/>
  <c r="K3230" i="35"/>
  <c r="M3230" i="35" s="1"/>
  <c r="H3231" i="35"/>
  <c r="I3231" i="35"/>
  <c r="K3231" i="35"/>
  <c r="M3231" i="35" s="1"/>
  <c r="H3232" i="35"/>
  <c r="I3232" i="35"/>
  <c r="K3232" i="35"/>
  <c r="M3232" i="35" s="1"/>
  <c r="H3233" i="35"/>
  <c r="I3233" i="35"/>
  <c r="K3233" i="35"/>
  <c r="M3233" i="35" s="1"/>
  <c r="H3234" i="35"/>
  <c r="I3234" i="35"/>
  <c r="K3234" i="35"/>
  <c r="M3234" i="35" s="1"/>
  <c r="H3235" i="35"/>
  <c r="I3235" i="35"/>
  <c r="K3235" i="35"/>
  <c r="M3235" i="35" s="1"/>
  <c r="H3236" i="35"/>
  <c r="I3236" i="35"/>
  <c r="K3236" i="35"/>
  <c r="M3236" i="35" s="1"/>
  <c r="H3237" i="35"/>
  <c r="I3237" i="35"/>
  <c r="K3237" i="35"/>
  <c r="M3237" i="35" s="1"/>
  <c r="H3238" i="35"/>
  <c r="I3238" i="35"/>
  <c r="K3238" i="35"/>
  <c r="M3238" i="35" s="1"/>
  <c r="H3239" i="35"/>
  <c r="I3239" i="35"/>
  <c r="K3239" i="35"/>
  <c r="M3239" i="35" s="1"/>
  <c r="H3240" i="35"/>
  <c r="I3240" i="35"/>
  <c r="K3240" i="35"/>
  <c r="M3240" i="35" s="1"/>
  <c r="H3241" i="35"/>
  <c r="I3241" i="35"/>
  <c r="K3241" i="35"/>
  <c r="M3241" i="35" s="1"/>
  <c r="H3242" i="35"/>
  <c r="I3242" i="35"/>
  <c r="K3242" i="35"/>
  <c r="M3242" i="35" s="1"/>
  <c r="H3243" i="35"/>
  <c r="I3243" i="35"/>
  <c r="K3243" i="35"/>
  <c r="M3243" i="35" s="1"/>
  <c r="H3244" i="35"/>
  <c r="I3244" i="35"/>
  <c r="K3244" i="35"/>
  <c r="M3244" i="35" s="1"/>
  <c r="H3245" i="35"/>
  <c r="I3245" i="35"/>
  <c r="K3245" i="35"/>
  <c r="M3245" i="35" s="1"/>
  <c r="H3246" i="35"/>
  <c r="I3246" i="35"/>
  <c r="K3246" i="35"/>
  <c r="M3246" i="35" s="1"/>
  <c r="H3247" i="35"/>
  <c r="I3247" i="35"/>
  <c r="K3247" i="35"/>
  <c r="M3247" i="35" s="1"/>
  <c r="H3248" i="35"/>
  <c r="I3248" i="35"/>
  <c r="K3248" i="35"/>
  <c r="M3248" i="35" s="1"/>
  <c r="H3249" i="35"/>
  <c r="I3249" i="35"/>
  <c r="K3249" i="35"/>
  <c r="M3249" i="35" s="1"/>
  <c r="H3250" i="35"/>
  <c r="I3250" i="35"/>
  <c r="K3250" i="35"/>
  <c r="M3250" i="35" s="1"/>
  <c r="H3251" i="35"/>
  <c r="I3251" i="35"/>
  <c r="K3251" i="35"/>
  <c r="M3251" i="35" s="1"/>
  <c r="H3252" i="35"/>
  <c r="I3252" i="35"/>
  <c r="K3252" i="35"/>
  <c r="M3252" i="35" s="1"/>
  <c r="H3253" i="35"/>
  <c r="I3253" i="35"/>
  <c r="K3253" i="35"/>
  <c r="M3253" i="35" s="1"/>
  <c r="H3254" i="35"/>
  <c r="I3254" i="35"/>
  <c r="K3254" i="35"/>
  <c r="M3254" i="35" s="1"/>
  <c r="H3255" i="35"/>
  <c r="I3255" i="35"/>
  <c r="K3255" i="35"/>
  <c r="M3255" i="35" s="1"/>
  <c r="H3256" i="35"/>
  <c r="I3256" i="35"/>
  <c r="K3256" i="35"/>
  <c r="M3256" i="35" s="1"/>
  <c r="H3257" i="35"/>
  <c r="I3257" i="35"/>
  <c r="K3257" i="35"/>
  <c r="M3257" i="35" s="1"/>
  <c r="H3258" i="35"/>
  <c r="I3258" i="35"/>
  <c r="K3258" i="35"/>
  <c r="M3258" i="35" s="1"/>
  <c r="H3259" i="35"/>
  <c r="I3259" i="35"/>
  <c r="K3259" i="35"/>
  <c r="M3259" i="35" s="1"/>
  <c r="H3260" i="35"/>
  <c r="I3260" i="35"/>
  <c r="K3260" i="35"/>
  <c r="M3260" i="35" s="1"/>
  <c r="H3261" i="35"/>
  <c r="I3261" i="35"/>
  <c r="K3261" i="35"/>
  <c r="M3261" i="35" s="1"/>
  <c r="H3262" i="35"/>
  <c r="I3262" i="35"/>
  <c r="K3262" i="35"/>
  <c r="M3262" i="35" s="1"/>
  <c r="H3263" i="35"/>
  <c r="I3263" i="35"/>
  <c r="K3263" i="35"/>
  <c r="M3263" i="35" s="1"/>
  <c r="H3264" i="35"/>
  <c r="I3264" i="35"/>
  <c r="K3264" i="35"/>
  <c r="M3264" i="35" s="1"/>
  <c r="H3265" i="35"/>
  <c r="I3265" i="35"/>
  <c r="K3265" i="35"/>
  <c r="M3265" i="35" s="1"/>
  <c r="H3266" i="35"/>
  <c r="I3266" i="35"/>
  <c r="K3266" i="35"/>
  <c r="M3266" i="35" s="1"/>
  <c r="H3267" i="35"/>
  <c r="I3267" i="35"/>
  <c r="K3267" i="35"/>
  <c r="M3267" i="35" s="1"/>
  <c r="H3268" i="35"/>
  <c r="I3268" i="35"/>
  <c r="K3268" i="35"/>
  <c r="M3268" i="35" s="1"/>
  <c r="H3269" i="35"/>
  <c r="I3269" i="35"/>
  <c r="K3269" i="35"/>
  <c r="M3269" i="35" s="1"/>
  <c r="H3270" i="35"/>
  <c r="I3270" i="35"/>
  <c r="K3270" i="35"/>
  <c r="M3270" i="35" s="1"/>
  <c r="H3271" i="35"/>
  <c r="I3271" i="35"/>
  <c r="K3271" i="35"/>
  <c r="M3271" i="35" s="1"/>
  <c r="H3272" i="35"/>
  <c r="I3272" i="35"/>
  <c r="K3272" i="35"/>
  <c r="M3272" i="35" s="1"/>
  <c r="H3273" i="35"/>
  <c r="I3273" i="35"/>
  <c r="K3273" i="35"/>
  <c r="M3273" i="35" s="1"/>
  <c r="H3274" i="35"/>
  <c r="I3274" i="35"/>
  <c r="K3274" i="35"/>
  <c r="M3274" i="35" s="1"/>
  <c r="H3275" i="35"/>
  <c r="I3275" i="35"/>
  <c r="K3275" i="35"/>
  <c r="M3275" i="35" s="1"/>
  <c r="H3276" i="35"/>
  <c r="I3276" i="35"/>
  <c r="K3276" i="35"/>
  <c r="M3276" i="35" s="1"/>
  <c r="H3277" i="35"/>
  <c r="I3277" i="35"/>
  <c r="K3277" i="35"/>
  <c r="M3277" i="35" s="1"/>
  <c r="H3278" i="35"/>
  <c r="I3278" i="35"/>
  <c r="K3278" i="35"/>
  <c r="M3278" i="35" s="1"/>
  <c r="H3279" i="35"/>
  <c r="I3279" i="35"/>
  <c r="K3279" i="35"/>
  <c r="M3279" i="35" s="1"/>
  <c r="H3280" i="35"/>
  <c r="I3280" i="35"/>
  <c r="K3280" i="35"/>
  <c r="M3280" i="35" s="1"/>
  <c r="H3281" i="35"/>
  <c r="I3281" i="35"/>
  <c r="K3281" i="35"/>
  <c r="M3281" i="35" s="1"/>
  <c r="H3282" i="35"/>
  <c r="I3282" i="35"/>
  <c r="K3282" i="35"/>
  <c r="M3282" i="35" s="1"/>
  <c r="H3283" i="35"/>
  <c r="I3283" i="35"/>
  <c r="K3283" i="35"/>
  <c r="M3283" i="35" s="1"/>
  <c r="H3284" i="35"/>
  <c r="I3284" i="35"/>
  <c r="K3284" i="35"/>
  <c r="M3284" i="35" s="1"/>
  <c r="H3285" i="35"/>
  <c r="I3285" i="35"/>
  <c r="K3285" i="35"/>
  <c r="M3285" i="35" s="1"/>
  <c r="H3286" i="35"/>
  <c r="I3286" i="35"/>
  <c r="K3286" i="35"/>
  <c r="M3286" i="35" s="1"/>
  <c r="H3287" i="35"/>
  <c r="I3287" i="35"/>
  <c r="K3287" i="35"/>
  <c r="M3287" i="35" s="1"/>
  <c r="H3288" i="35"/>
  <c r="I3288" i="35"/>
  <c r="K3288" i="35"/>
  <c r="M3288" i="35" s="1"/>
  <c r="H3289" i="35"/>
  <c r="I3289" i="35"/>
  <c r="K3289" i="35"/>
  <c r="M3289" i="35" s="1"/>
  <c r="H3290" i="35"/>
  <c r="I3290" i="35"/>
  <c r="K3290" i="35"/>
  <c r="M3290" i="35" s="1"/>
  <c r="H3291" i="35"/>
  <c r="I3291" i="35"/>
  <c r="K3291" i="35"/>
  <c r="M3291" i="35" s="1"/>
  <c r="H3292" i="35"/>
  <c r="I3292" i="35"/>
  <c r="K3292" i="35"/>
  <c r="M3292" i="35" s="1"/>
  <c r="H3293" i="35"/>
  <c r="I3293" i="35"/>
  <c r="K3293" i="35"/>
  <c r="M3293" i="35" s="1"/>
  <c r="H3294" i="35"/>
  <c r="I3294" i="35"/>
  <c r="K3294" i="35"/>
  <c r="M3294" i="35" s="1"/>
  <c r="H3295" i="35"/>
  <c r="I3295" i="35"/>
  <c r="K3295" i="35"/>
  <c r="M3295" i="35" s="1"/>
  <c r="H3296" i="35"/>
  <c r="I3296" i="35"/>
  <c r="K3296" i="35"/>
  <c r="M3296" i="35" s="1"/>
  <c r="H3297" i="35"/>
  <c r="I3297" i="35"/>
  <c r="K3297" i="35"/>
  <c r="M3297" i="35" s="1"/>
  <c r="H3298" i="35"/>
  <c r="I3298" i="35"/>
  <c r="K3298" i="35"/>
  <c r="M3298" i="35" s="1"/>
  <c r="H3299" i="35"/>
  <c r="I3299" i="35"/>
  <c r="K3299" i="35"/>
  <c r="M3299" i="35" s="1"/>
  <c r="H3300" i="35"/>
  <c r="I3300" i="35"/>
  <c r="K3300" i="35"/>
  <c r="M3300" i="35" s="1"/>
  <c r="H3301" i="35"/>
  <c r="I3301" i="35"/>
  <c r="K3301" i="35"/>
  <c r="M3301" i="35" s="1"/>
  <c r="H3302" i="35"/>
  <c r="I3302" i="35"/>
  <c r="K3302" i="35"/>
  <c r="M3302" i="35" s="1"/>
  <c r="H3303" i="35"/>
  <c r="I3303" i="35"/>
  <c r="K3303" i="35"/>
  <c r="M3303" i="35" s="1"/>
  <c r="H3304" i="35"/>
  <c r="I3304" i="35"/>
  <c r="K3304" i="35"/>
  <c r="M3304" i="35" s="1"/>
  <c r="H3305" i="35"/>
  <c r="I3305" i="35"/>
  <c r="K3305" i="35"/>
  <c r="M3305" i="35" s="1"/>
  <c r="H3306" i="35"/>
  <c r="I3306" i="35"/>
  <c r="K3306" i="35"/>
  <c r="M3306" i="35" s="1"/>
  <c r="H3307" i="35"/>
  <c r="I3307" i="35"/>
  <c r="K3307" i="35"/>
  <c r="M3307" i="35" s="1"/>
  <c r="H3308" i="35"/>
  <c r="I3308" i="35"/>
  <c r="K3308" i="35"/>
  <c r="M3308" i="35" s="1"/>
  <c r="H3309" i="35"/>
  <c r="I3309" i="35"/>
  <c r="K3309" i="35"/>
  <c r="M3309" i="35" s="1"/>
  <c r="H3310" i="35"/>
  <c r="I3310" i="35"/>
  <c r="K3310" i="35"/>
  <c r="M3310" i="35" s="1"/>
  <c r="H3311" i="35"/>
  <c r="I3311" i="35"/>
  <c r="K3311" i="35"/>
  <c r="M3311" i="35" s="1"/>
  <c r="H3312" i="35"/>
  <c r="I3312" i="35"/>
  <c r="K3312" i="35"/>
  <c r="M3312" i="35" s="1"/>
  <c r="H3313" i="35"/>
  <c r="I3313" i="35"/>
  <c r="K3313" i="35"/>
  <c r="M3313" i="35" s="1"/>
  <c r="H3314" i="35"/>
  <c r="I3314" i="35"/>
  <c r="K3314" i="35"/>
  <c r="M3314" i="35" s="1"/>
  <c r="H3315" i="35"/>
  <c r="I3315" i="35"/>
  <c r="K3315" i="35"/>
  <c r="M3315" i="35" s="1"/>
  <c r="H3316" i="35"/>
  <c r="I3316" i="35"/>
  <c r="K3316" i="35"/>
  <c r="M3316" i="35" s="1"/>
  <c r="H3317" i="35"/>
  <c r="I3317" i="35"/>
  <c r="K3317" i="35"/>
  <c r="M3317" i="35" s="1"/>
  <c r="H3318" i="35"/>
  <c r="I3318" i="35"/>
  <c r="K3318" i="35"/>
  <c r="M3318" i="35" s="1"/>
  <c r="H3319" i="35"/>
  <c r="I3319" i="35"/>
  <c r="K3319" i="35"/>
  <c r="M3319" i="35" s="1"/>
  <c r="H3320" i="35"/>
  <c r="I3320" i="35"/>
  <c r="K3320" i="35"/>
  <c r="M3320" i="35" s="1"/>
  <c r="H3321" i="35"/>
  <c r="I3321" i="35"/>
  <c r="K3321" i="35"/>
  <c r="M3321" i="35" s="1"/>
  <c r="H3322" i="35"/>
  <c r="I3322" i="35"/>
  <c r="K3322" i="35"/>
  <c r="M3322" i="35" s="1"/>
  <c r="H3323" i="35"/>
  <c r="I3323" i="35"/>
  <c r="K3323" i="35"/>
  <c r="M3323" i="35" s="1"/>
  <c r="H3324" i="35"/>
  <c r="I3324" i="35"/>
  <c r="K3324" i="35"/>
  <c r="M3324" i="35" s="1"/>
  <c r="H3325" i="35"/>
  <c r="I3325" i="35"/>
  <c r="K3325" i="35"/>
  <c r="M3325" i="35" s="1"/>
  <c r="H3326" i="35"/>
  <c r="I3326" i="35"/>
  <c r="K3326" i="35"/>
  <c r="M3326" i="35" s="1"/>
  <c r="H3327" i="35"/>
  <c r="I3327" i="35"/>
  <c r="K3327" i="35"/>
  <c r="M3327" i="35" s="1"/>
  <c r="H3328" i="35"/>
  <c r="I3328" i="35"/>
  <c r="K3328" i="35"/>
  <c r="M3328" i="35" s="1"/>
  <c r="H3329" i="35"/>
  <c r="I3329" i="35"/>
  <c r="K3329" i="35"/>
  <c r="M3329" i="35" s="1"/>
  <c r="H3330" i="35"/>
  <c r="I3330" i="35"/>
  <c r="K3330" i="35"/>
  <c r="M3330" i="35" s="1"/>
  <c r="H3331" i="35"/>
  <c r="I3331" i="35"/>
  <c r="K3331" i="35"/>
  <c r="M3331" i="35" s="1"/>
  <c r="H3332" i="35"/>
  <c r="I3332" i="35"/>
  <c r="K3332" i="35"/>
  <c r="M3332" i="35" s="1"/>
  <c r="H3333" i="35"/>
  <c r="I3333" i="35"/>
  <c r="K3333" i="35"/>
  <c r="M3333" i="35" s="1"/>
  <c r="H3334" i="35"/>
  <c r="I3334" i="35"/>
  <c r="K3334" i="35"/>
  <c r="M3334" i="35" s="1"/>
  <c r="H3335" i="35"/>
  <c r="I3335" i="35"/>
  <c r="K3335" i="35"/>
  <c r="M3335" i="35" s="1"/>
  <c r="H3336" i="35"/>
  <c r="I3336" i="35"/>
  <c r="K3336" i="35"/>
  <c r="M3336" i="35" s="1"/>
  <c r="H3337" i="35"/>
  <c r="I3337" i="35"/>
  <c r="K3337" i="35"/>
  <c r="M3337" i="35" s="1"/>
  <c r="H3338" i="35"/>
  <c r="I3338" i="35"/>
  <c r="K3338" i="35"/>
  <c r="M3338" i="35" s="1"/>
  <c r="H3339" i="35"/>
  <c r="I3339" i="35"/>
  <c r="K3339" i="35"/>
  <c r="M3339" i="35" s="1"/>
  <c r="H3340" i="35"/>
  <c r="I3340" i="35"/>
  <c r="K3340" i="35"/>
  <c r="M3340" i="35" s="1"/>
  <c r="H3341" i="35"/>
  <c r="I3341" i="35"/>
  <c r="K3341" i="35"/>
  <c r="M3341" i="35" s="1"/>
  <c r="H3342" i="35"/>
  <c r="I3342" i="35"/>
  <c r="K3342" i="35"/>
  <c r="M3342" i="35" s="1"/>
  <c r="H3343" i="35"/>
  <c r="I3343" i="35"/>
  <c r="K3343" i="35"/>
  <c r="M3343" i="35" s="1"/>
  <c r="H3344" i="35"/>
  <c r="I3344" i="35"/>
  <c r="K3344" i="35"/>
  <c r="M3344" i="35" s="1"/>
  <c r="H3345" i="35"/>
  <c r="I3345" i="35"/>
  <c r="K3345" i="35"/>
  <c r="M3345" i="35" s="1"/>
  <c r="H3346" i="35"/>
  <c r="I3346" i="35"/>
  <c r="K3346" i="35"/>
  <c r="M3346" i="35" s="1"/>
  <c r="H3347" i="35"/>
  <c r="I3347" i="35"/>
  <c r="K3347" i="35"/>
  <c r="M3347" i="35" s="1"/>
  <c r="H3348" i="35"/>
  <c r="I3348" i="35"/>
  <c r="K3348" i="35"/>
  <c r="M3348" i="35" s="1"/>
  <c r="H3349" i="35"/>
  <c r="I3349" i="35"/>
  <c r="K3349" i="35"/>
  <c r="M3349" i="35" s="1"/>
  <c r="H3350" i="35"/>
  <c r="I3350" i="35"/>
  <c r="K3350" i="35"/>
  <c r="M3350" i="35" s="1"/>
  <c r="H3351" i="35"/>
  <c r="I3351" i="35"/>
  <c r="K3351" i="35"/>
  <c r="M3351" i="35" s="1"/>
  <c r="H3352" i="35"/>
  <c r="I3352" i="35"/>
  <c r="K3352" i="35"/>
  <c r="M3352" i="35" s="1"/>
  <c r="H3353" i="35"/>
  <c r="I3353" i="35"/>
  <c r="K3353" i="35"/>
  <c r="M3353" i="35" s="1"/>
  <c r="H3354" i="35"/>
  <c r="I3354" i="35"/>
  <c r="K3354" i="35"/>
  <c r="M3354" i="35" s="1"/>
  <c r="H3355" i="35"/>
  <c r="I3355" i="35"/>
  <c r="K3355" i="35"/>
  <c r="M3355" i="35" s="1"/>
  <c r="H3356" i="35"/>
  <c r="I3356" i="35"/>
  <c r="K3356" i="35"/>
  <c r="M3356" i="35" s="1"/>
  <c r="H3357" i="35"/>
  <c r="I3357" i="35"/>
  <c r="K3357" i="35"/>
  <c r="M3357" i="35" s="1"/>
  <c r="H3358" i="35"/>
  <c r="I3358" i="35"/>
  <c r="K3358" i="35"/>
  <c r="M3358" i="35" s="1"/>
  <c r="H3359" i="35"/>
  <c r="I3359" i="35"/>
  <c r="K3359" i="35"/>
  <c r="M3359" i="35" s="1"/>
  <c r="H3360" i="35"/>
  <c r="I3360" i="35"/>
  <c r="K3360" i="35"/>
  <c r="M3360" i="35" s="1"/>
  <c r="H3361" i="35"/>
  <c r="I3361" i="35"/>
  <c r="K3361" i="35"/>
  <c r="M3361" i="35" s="1"/>
  <c r="H3362" i="35"/>
  <c r="I3362" i="35"/>
  <c r="K3362" i="35"/>
  <c r="M3362" i="35" s="1"/>
  <c r="H3363" i="35"/>
  <c r="I3363" i="35"/>
  <c r="K3363" i="35"/>
  <c r="M3363" i="35" s="1"/>
  <c r="H3364" i="35"/>
  <c r="I3364" i="35"/>
  <c r="K3364" i="35"/>
  <c r="M3364" i="35" s="1"/>
  <c r="H3365" i="35"/>
  <c r="I3365" i="35"/>
  <c r="K3365" i="35"/>
  <c r="M3365" i="35" s="1"/>
  <c r="H3366" i="35"/>
  <c r="I3366" i="35"/>
  <c r="K3366" i="35"/>
  <c r="M3366" i="35" s="1"/>
  <c r="H3367" i="35"/>
  <c r="I3367" i="35"/>
  <c r="K3367" i="35"/>
  <c r="M3367" i="35" s="1"/>
  <c r="H3368" i="35"/>
  <c r="I3368" i="35"/>
  <c r="K3368" i="35"/>
  <c r="M3368" i="35" s="1"/>
  <c r="H3369" i="35"/>
  <c r="I3369" i="35"/>
  <c r="K3369" i="35"/>
  <c r="M3369" i="35" s="1"/>
  <c r="H3370" i="35"/>
  <c r="I3370" i="35"/>
  <c r="K3370" i="35"/>
  <c r="M3370" i="35" s="1"/>
  <c r="H3371" i="35"/>
  <c r="I3371" i="35"/>
  <c r="K3371" i="35"/>
  <c r="M3371" i="35" s="1"/>
  <c r="H3372" i="35"/>
  <c r="I3372" i="35"/>
  <c r="K3372" i="35"/>
  <c r="M3372" i="35" s="1"/>
  <c r="H3373" i="35"/>
  <c r="I3373" i="35"/>
  <c r="K3373" i="35"/>
  <c r="M3373" i="35" s="1"/>
  <c r="H3374" i="35"/>
  <c r="I3374" i="35"/>
  <c r="K3374" i="35"/>
  <c r="M3374" i="35" s="1"/>
  <c r="H3375" i="35"/>
  <c r="I3375" i="35"/>
  <c r="K3375" i="35"/>
  <c r="M3375" i="35" s="1"/>
  <c r="H3376" i="35"/>
  <c r="I3376" i="35"/>
  <c r="K3376" i="35"/>
  <c r="M3376" i="35" s="1"/>
  <c r="H3377" i="35"/>
  <c r="I3377" i="35"/>
  <c r="K3377" i="35"/>
  <c r="M3377" i="35" s="1"/>
  <c r="H3378" i="35"/>
  <c r="I3378" i="35"/>
  <c r="K3378" i="35"/>
  <c r="M3378" i="35" s="1"/>
  <c r="H3379" i="35"/>
  <c r="I3379" i="35"/>
  <c r="K3379" i="35"/>
  <c r="M3379" i="35" s="1"/>
  <c r="H3380" i="35"/>
  <c r="I3380" i="35"/>
  <c r="K3380" i="35"/>
  <c r="M3380" i="35" s="1"/>
  <c r="H3381" i="35"/>
  <c r="I3381" i="35"/>
  <c r="K3381" i="35"/>
  <c r="M3381" i="35" s="1"/>
  <c r="H3382" i="35"/>
  <c r="I3382" i="35"/>
  <c r="K3382" i="35"/>
  <c r="M3382" i="35" s="1"/>
  <c r="H3383" i="35"/>
  <c r="I3383" i="35"/>
  <c r="K3383" i="35"/>
  <c r="M3383" i="35" s="1"/>
  <c r="H3384" i="35"/>
  <c r="I3384" i="35"/>
  <c r="K3384" i="35"/>
  <c r="M3384" i="35" s="1"/>
  <c r="H3385" i="35"/>
  <c r="I3385" i="35"/>
  <c r="K3385" i="35"/>
  <c r="M3385" i="35" s="1"/>
  <c r="H3386" i="35"/>
  <c r="I3386" i="35"/>
  <c r="K3386" i="35"/>
  <c r="M3386" i="35" s="1"/>
  <c r="H3387" i="35"/>
  <c r="I3387" i="35"/>
  <c r="K3387" i="35"/>
  <c r="M3387" i="35" s="1"/>
  <c r="H3388" i="35"/>
  <c r="I3388" i="35"/>
  <c r="K3388" i="35"/>
  <c r="M3388" i="35" s="1"/>
  <c r="H3389" i="35"/>
  <c r="I3389" i="35"/>
  <c r="K3389" i="35"/>
  <c r="M3389" i="35" s="1"/>
  <c r="H3390" i="35"/>
  <c r="I3390" i="35"/>
  <c r="K3390" i="35"/>
  <c r="M3390" i="35" s="1"/>
  <c r="H3391" i="35"/>
  <c r="I3391" i="35"/>
  <c r="K3391" i="35"/>
  <c r="M3391" i="35" s="1"/>
  <c r="H3392" i="35"/>
  <c r="I3392" i="35"/>
  <c r="K3392" i="35"/>
  <c r="M3392" i="35" s="1"/>
  <c r="H3393" i="35"/>
  <c r="I3393" i="35"/>
  <c r="K3393" i="35"/>
  <c r="M3393" i="35" s="1"/>
  <c r="H3394" i="35"/>
  <c r="I3394" i="35"/>
  <c r="K3394" i="35"/>
  <c r="M3394" i="35" s="1"/>
  <c r="H3395" i="35"/>
  <c r="I3395" i="35"/>
  <c r="K3395" i="35"/>
  <c r="M3395" i="35" s="1"/>
  <c r="H3396" i="35"/>
  <c r="I3396" i="35"/>
  <c r="K3396" i="35"/>
  <c r="M3396" i="35" s="1"/>
  <c r="H3397" i="35"/>
  <c r="I3397" i="35"/>
  <c r="K3397" i="35"/>
  <c r="M3397" i="35" s="1"/>
  <c r="H3398" i="35"/>
  <c r="I3398" i="35"/>
  <c r="K3398" i="35"/>
  <c r="M3398" i="35" s="1"/>
  <c r="H3399" i="35"/>
  <c r="I3399" i="35"/>
  <c r="K3399" i="35"/>
  <c r="M3399" i="35" s="1"/>
  <c r="H3400" i="35"/>
  <c r="I3400" i="35"/>
  <c r="K3400" i="35"/>
  <c r="M3400" i="35" s="1"/>
  <c r="H3401" i="35"/>
  <c r="I3401" i="35"/>
  <c r="K3401" i="35"/>
  <c r="M3401" i="35" s="1"/>
  <c r="H3402" i="35"/>
  <c r="I3402" i="35"/>
  <c r="K3402" i="35"/>
  <c r="M3402" i="35" s="1"/>
  <c r="H3403" i="35"/>
  <c r="I3403" i="35"/>
  <c r="K3403" i="35"/>
  <c r="M3403" i="35" s="1"/>
  <c r="H3404" i="35"/>
  <c r="I3404" i="35"/>
  <c r="K3404" i="35"/>
  <c r="M3404" i="35" s="1"/>
  <c r="H3405" i="35"/>
  <c r="I3405" i="35"/>
  <c r="K3405" i="35"/>
  <c r="M3405" i="35" s="1"/>
  <c r="H3406" i="35"/>
  <c r="I3406" i="35"/>
  <c r="K3406" i="35"/>
  <c r="M3406" i="35" s="1"/>
  <c r="H3407" i="35"/>
  <c r="I3407" i="35"/>
  <c r="K3407" i="35"/>
  <c r="M3407" i="35" s="1"/>
  <c r="H3408" i="35"/>
  <c r="I3408" i="35"/>
  <c r="K3408" i="35"/>
  <c r="M3408" i="35" s="1"/>
  <c r="H3409" i="35"/>
  <c r="I3409" i="35"/>
  <c r="K3409" i="35"/>
  <c r="M3409" i="35" s="1"/>
  <c r="H3410" i="35"/>
  <c r="I3410" i="35"/>
  <c r="K3410" i="35"/>
  <c r="M3410" i="35" s="1"/>
  <c r="H3411" i="35"/>
  <c r="I3411" i="35"/>
  <c r="K3411" i="35"/>
  <c r="M3411" i="35" s="1"/>
  <c r="H3412" i="35"/>
  <c r="I3412" i="35"/>
  <c r="K3412" i="35"/>
  <c r="M3412" i="35" s="1"/>
  <c r="H3413" i="35"/>
  <c r="I3413" i="35"/>
  <c r="K3413" i="35"/>
  <c r="M3413" i="35" s="1"/>
  <c r="H3414" i="35"/>
  <c r="I3414" i="35"/>
  <c r="K3414" i="35"/>
  <c r="M3414" i="35" s="1"/>
  <c r="H3415" i="35"/>
  <c r="I3415" i="35"/>
  <c r="K3415" i="35"/>
  <c r="M3415" i="35" s="1"/>
  <c r="H3416" i="35"/>
  <c r="I3416" i="35"/>
  <c r="K3416" i="35"/>
  <c r="M3416" i="35" s="1"/>
  <c r="H3417" i="35"/>
  <c r="I3417" i="35"/>
  <c r="K3417" i="35"/>
  <c r="M3417" i="35" s="1"/>
  <c r="H3418" i="35"/>
  <c r="I3418" i="35"/>
  <c r="K3418" i="35"/>
  <c r="M3418" i="35" s="1"/>
  <c r="H3419" i="35"/>
  <c r="I3419" i="35"/>
  <c r="K3419" i="35"/>
  <c r="M3419" i="35" s="1"/>
  <c r="H3420" i="35"/>
  <c r="I3420" i="35"/>
  <c r="K3420" i="35"/>
  <c r="M3420" i="35" s="1"/>
  <c r="H3421" i="35"/>
  <c r="I3421" i="35"/>
  <c r="K3421" i="35"/>
  <c r="M3421" i="35" s="1"/>
  <c r="H3422" i="35"/>
  <c r="I3422" i="35"/>
  <c r="K3422" i="35"/>
  <c r="M3422" i="35" s="1"/>
  <c r="H3423" i="35"/>
  <c r="I3423" i="35"/>
  <c r="K3423" i="35"/>
  <c r="M3423" i="35" s="1"/>
  <c r="H3424" i="35"/>
  <c r="I3424" i="35"/>
  <c r="K3424" i="35"/>
  <c r="M3424" i="35" s="1"/>
  <c r="H3425" i="35"/>
  <c r="I3425" i="35"/>
  <c r="K3425" i="35"/>
  <c r="M3425" i="35" s="1"/>
  <c r="H3426" i="35"/>
  <c r="I3426" i="35"/>
  <c r="K3426" i="35"/>
  <c r="M3426" i="35" s="1"/>
  <c r="H3427" i="35"/>
  <c r="I3427" i="35"/>
  <c r="K3427" i="35"/>
  <c r="M3427" i="35" s="1"/>
  <c r="H3428" i="35"/>
  <c r="I3428" i="35"/>
  <c r="K3428" i="35"/>
  <c r="M3428" i="35" s="1"/>
  <c r="H3429" i="35"/>
  <c r="I3429" i="35"/>
  <c r="K3429" i="35"/>
  <c r="M3429" i="35" s="1"/>
  <c r="H3430" i="35"/>
  <c r="I3430" i="35"/>
  <c r="K3430" i="35"/>
  <c r="M3430" i="35" s="1"/>
  <c r="H3431" i="35"/>
  <c r="I3431" i="35"/>
  <c r="K3431" i="35"/>
  <c r="M3431" i="35" s="1"/>
  <c r="H3432" i="35"/>
  <c r="I3432" i="35"/>
  <c r="K3432" i="35"/>
  <c r="M3432" i="35" s="1"/>
  <c r="H3433" i="35"/>
  <c r="I3433" i="35"/>
  <c r="K3433" i="35"/>
  <c r="M3433" i="35" s="1"/>
  <c r="H3434" i="35"/>
  <c r="I3434" i="35"/>
  <c r="K3434" i="35"/>
  <c r="M3434" i="35" s="1"/>
  <c r="H3435" i="35"/>
  <c r="I3435" i="35"/>
  <c r="K3435" i="35"/>
  <c r="M3435" i="35" s="1"/>
  <c r="H3436" i="35"/>
  <c r="I3436" i="35"/>
  <c r="K3436" i="35"/>
  <c r="M3436" i="35" s="1"/>
  <c r="H3437" i="35"/>
  <c r="I3437" i="35"/>
  <c r="K3437" i="35"/>
  <c r="M3437" i="35" s="1"/>
  <c r="H3438" i="35"/>
  <c r="I3438" i="35"/>
  <c r="K3438" i="35"/>
  <c r="M3438" i="35" s="1"/>
  <c r="H3439" i="35"/>
  <c r="I3439" i="35"/>
  <c r="K3439" i="35"/>
  <c r="M3439" i="35" s="1"/>
  <c r="H3440" i="35"/>
  <c r="I3440" i="35"/>
  <c r="K3440" i="35"/>
  <c r="M3440" i="35" s="1"/>
  <c r="H3441" i="35"/>
  <c r="I3441" i="35"/>
  <c r="K3441" i="35"/>
  <c r="M3441" i="35" s="1"/>
  <c r="H3442" i="35"/>
  <c r="I3442" i="35"/>
  <c r="K3442" i="35"/>
  <c r="M3442" i="35" s="1"/>
  <c r="H3443" i="35"/>
  <c r="I3443" i="35"/>
  <c r="K3443" i="35"/>
  <c r="M3443" i="35" s="1"/>
  <c r="H3444" i="35"/>
  <c r="I3444" i="35"/>
  <c r="K3444" i="35"/>
  <c r="M3444" i="35" s="1"/>
  <c r="H3445" i="35"/>
  <c r="I3445" i="35"/>
  <c r="K3445" i="35"/>
  <c r="M3445" i="35" s="1"/>
  <c r="H3446" i="35"/>
  <c r="I3446" i="35"/>
  <c r="K3446" i="35"/>
  <c r="M3446" i="35" s="1"/>
  <c r="H3447" i="35"/>
  <c r="I3447" i="35"/>
  <c r="K3447" i="35"/>
  <c r="M3447" i="35" s="1"/>
  <c r="H3448" i="35"/>
  <c r="I3448" i="35"/>
  <c r="K3448" i="35"/>
  <c r="M3448" i="35" s="1"/>
  <c r="H3449" i="35"/>
  <c r="I3449" i="35"/>
  <c r="K3449" i="35"/>
  <c r="M3449" i="35" s="1"/>
  <c r="H3450" i="35"/>
  <c r="I3450" i="35"/>
  <c r="K3450" i="35"/>
  <c r="M3450" i="35" s="1"/>
  <c r="H3451" i="35"/>
  <c r="I3451" i="35"/>
  <c r="K3451" i="35"/>
  <c r="M3451" i="35" s="1"/>
  <c r="H3452" i="35"/>
  <c r="I3452" i="35"/>
  <c r="K3452" i="35"/>
  <c r="M3452" i="35" s="1"/>
  <c r="H3453" i="35"/>
  <c r="I3453" i="35"/>
  <c r="K3453" i="35"/>
  <c r="M3453" i="35" s="1"/>
  <c r="H3454" i="35"/>
  <c r="I3454" i="35"/>
  <c r="K3454" i="35"/>
  <c r="M3454" i="35" s="1"/>
  <c r="H3455" i="35"/>
  <c r="I3455" i="35"/>
  <c r="K3455" i="35"/>
  <c r="M3455" i="35" s="1"/>
  <c r="H3456" i="35"/>
  <c r="I3456" i="35"/>
  <c r="K3456" i="35"/>
  <c r="M3456" i="35" s="1"/>
  <c r="H3457" i="35"/>
  <c r="I3457" i="35"/>
  <c r="K3457" i="35"/>
  <c r="M3457" i="35" s="1"/>
  <c r="H3458" i="35"/>
  <c r="I3458" i="35"/>
  <c r="K3458" i="35"/>
  <c r="M3458" i="35" s="1"/>
  <c r="H3459" i="35"/>
  <c r="I3459" i="35"/>
  <c r="K3459" i="35"/>
  <c r="M3459" i="35" s="1"/>
  <c r="H3460" i="35"/>
  <c r="I3460" i="35"/>
  <c r="K3460" i="35"/>
  <c r="M3460" i="35" s="1"/>
  <c r="H3461" i="35"/>
  <c r="I3461" i="35"/>
  <c r="K3461" i="35"/>
  <c r="M3461" i="35" s="1"/>
  <c r="H3462" i="35"/>
  <c r="I3462" i="35"/>
  <c r="K3462" i="35"/>
  <c r="M3462" i="35" s="1"/>
  <c r="H3463" i="35"/>
  <c r="I3463" i="35"/>
  <c r="K3463" i="35"/>
  <c r="M3463" i="35" s="1"/>
  <c r="H3464" i="35"/>
  <c r="I3464" i="35"/>
  <c r="K3464" i="35"/>
  <c r="M3464" i="35" s="1"/>
  <c r="H3465" i="35"/>
  <c r="I3465" i="35"/>
  <c r="K3465" i="35"/>
  <c r="M3465" i="35" s="1"/>
  <c r="H3466" i="35"/>
  <c r="I3466" i="35"/>
  <c r="K3466" i="35"/>
  <c r="M3466" i="35" s="1"/>
  <c r="H3467" i="35"/>
  <c r="I3467" i="35"/>
  <c r="K3467" i="35"/>
  <c r="M3467" i="35" s="1"/>
  <c r="H3468" i="35"/>
  <c r="I3468" i="35"/>
  <c r="K3468" i="35"/>
  <c r="M3468" i="35" s="1"/>
  <c r="H3469" i="35"/>
  <c r="I3469" i="35"/>
  <c r="K3469" i="35"/>
  <c r="M3469" i="35" s="1"/>
  <c r="H3470" i="35"/>
  <c r="I3470" i="35"/>
  <c r="K3470" i="35"/>
  <c r="M3470" i="35" s="1"/>
  <c r="H3471" i="35"/>
  <c r="I3471" i="35"/>
  <c r="K3471" i="35"/>
  <c r="M3471" i="35" s="1"/>
  <c r="H3472" i="35"/>
  <c r="I3472" i="35"/>
  <c r="K3472" i="35"/>
  <c r="M3472" i="35" s="1"/>
  <c r="H3473" i="35"/>
  <c r="I3473" i="35"/>
  <c r="K3473" i="35"/>
  <c r="M3473" i="35" s="1"/>
  <c r="H3474" i="35"/>
  <c r="I3474" i="35"/>
  <c r="K3474" i="35"/>
  <c r="M3474" i="35" s="1"/>
  <c r="H3475" i="35"/>
  <c r="I3475" i="35"/>
  <c r="K3475" i="35"/>
  <c r="M3475" i="35" s="1"/>
  <c r="H3476" i="35"/>
  <c r="I3476" i="35"/>
  <c r="K3476" i="35"/>
  <c r="M3476" i="35" s="1"/>
  <c r="H3477" i="35"/>
  <c r="I3477" i="35"/>
  <c r="K3477" i="35"/>
  <c r="M3477" i="35" s="1"/>
  <c r="H3478" i="35"/>
  <c r="I3478" i="35"/>
  <c r="K3478" i="35"/>
  <c r="M3478" i="35" s="1"/>
  <c r="H3479" i="35"/>
  <c r="I3479" i="35"/>
  <c r="K3479" i="35"/>
  <c r="M3479" i="35" s="1"/>
  <c r="H3480" i="35"/>
  <c r="I3480" i="35"/>
  <c r="K3480" i="35"/>
  <c r="M3480" i="35" s="1"/>
  <c r="H3481" i="35"/>
  <c r="I3481" i="35"/>
  <c r="K3481" i="35"/>
  <c r="M3481" i="35" s="1"/>
  <c r="H3482" i="35"/>
  <c r="I3482" i="35"/>
  <c r="K3482" i="35"/>
  <c r="M3482" i="35" s="1"/>
  <c r="H3483" i="35"/>
  <c r="I3483" i="35"/>
  <c r="K3483" i="35"/>
  <c r="M3483" i="35" s="1"/>
  <c r="H3484" i="35"/>
  <c r="I3484" i="35"/>
  <c r="K3484" i="35"/>
  <c r="M3484" i="35" s="1"/>
  <c r="H3485" i="35"/>
  <c r="I3485" i="35"/>
  <c r="K3485" i="35"/>
  <c r="M3485" i="35" s="1"/>
  <c r="H3486" i="35"/>
  <c r="I3486" i="35"/>
  <c r="K3486" i="35"/>
  <c r="M3486" i="35" s="1"/>
  <c r="H3487" i="35"/>
  <c r="I3487" i="35"/>
  <c r="K3487" i="35"/>
  <c r="M3487" i="35" s="1"/>
  <c r="H3488" i="35"/>
  <c r="I3488" i="35"/>
  <c r="K3488" i="35"/>
  <c r="M3488" i="35" s="1"/>
  <c r="H3489" i="35"/>
  <c r="I3489" i="35"/>
  <c r="K3489" i="35"/>
  <c r="M3489" i="35" s="1"/>
  <c r="H3490" i="35"/>
  <c r="I3490" i="35"/>
  <c r="K3490" i="35"/>
  <c r="M3490" i="35" s="1"/>
  <c r="H3491" i="35"/>
  <c r="I3491" i="35"/>
  <c r="K3491" i="35"/>
  <c r="M3491" i="35" s="1"/>
  <c r="H3492" i="35"/>
  <c r="I3492" i="35"/>
  <c r="K3492" i="35"/>
  <c r="M3492" i="35" s="1"/>
  <c r="H3493" i="35"/>
  <c r="I3493" i="35"/>
  <c r="K3493" i="35"/>
  <c r="M3493" i="35" s="1"/>
  <c r="H3494" i="35"/>
  <c r="I3494" i="35"/>
  <c r="K3494" i="35"/>
  <c r="M3494" i="35" s="1"/>
  <c r="H3495" i="35"/>
  <c r="I3495" i="35"/>
  <c r="K3495" i="35"/>
  <c r="M3495" i="35" s="1"/>
  <c r="H3496" i="35"/>
  <c r="I3496" i="35"/>
  <c r="K3496" i="35"/>
  <c r="M3496" i="35" s="1"/>
  <c r="H3497" i="35"/>
  <c r="I3497" i="35"/>
  <c r="K3497" i="35"/>
  <c r="M3497" i="35" s="1"/>
  <c r="H3498" i="35"/>
  <c r="I3498" i="35"/>
  <c r="K3498" i="35"/>
  <c r="M3498" i="35" s="1"/>
  <c r="H3499" i="35"/>
  <c r="I3499" i="35"/>
  <c r="K3499" i="35"/>
  <c r="M3499" i="35" s="1"/>
  <c r="H3500" i="35"/>
  <c r="I3500" i="35"/>
  <c r="K3500" i="35"/>
  <c r="M3500" i="35" s="1"/>
  <c r="H3501" i="35"/>
  <c r="I3501" i="35"/>
  <c r="K3501" i="35"/>
  <c r="M3501" i="35" s="1"/>
  <c r="H3502" i="35"/>
  <c r="I3502" i="35"/>
  <c r="K3502" i="35"/>
  <c r="M3502" i="35" s="1"/>
  <c r="H3503" i="35"/>
  <c r="I3503" i="35"/>
  <c r="K3503" i="35"/>
  <c r="M3503" i="35" s="1"/>
  <c r="H3504" i="35"/>
  <c r="I3504" i="35"/>
  <c r="K3504" i="35"/>
  <c r="M3504" i="35" s="1"/>
  <c r="H3505" i="35"/>
  <c r="I3505" i="35"/>
  <c r="K3505" i="35"/>
  <c r="M3505" i="35" s="1"/>
  <c r="H3506" i="35"/>
  <c r="I3506" i="35"/>
  <c r="K3506" i="35"/>
  <c r="M3506" i="35" s="1"/>
  <c r="H3507" i="35"/>
  <c r="I3507" i="35"/>
  <c r="K3507" i="35"/>
  <c r="M3507" i="35" s="1"/>
  <c r="H3508" i="35"/>
  <c r="I3508" i="35"/>
  <c r="K3508" i="35"/>
  <c r="M3508" i="35" s="1"/>
  <c r="H3509" i="35"/>
  <c r="I3509" i="35"/>
  <c r="K3509" i="35"/>
  <c r="M3509" i="35" s="1"/>
  <c r="H3510" i="35"/>
  <c r="I3510" i="35"/>
  <c r="K3510" i="35"/>
  <c r="M3510" i="35" s="1"/>
  <c r="H3511" i="35"/>
  <c r="I3511" i="35"/>
  <c r="K3511" i="35"/>
  <c r="M3511" i="35" s="1"/>
  <c r="H3512" i="35"/>
  <c r="I3512" i="35"/>
  <c r="K3512" i="35"/>
  <c r="M3512" i="35" s="1"/>
  <c r="H3513" i="35"/>
  <c r="I3513" i="35"/>
  <c r="K3513" i="35"/>
  <c r="M3513" i="35" s="1"/>
  <c r="H3514" i="35"/>
  <c r="I3514" i="35"/>
  <c r="K3514" i="35"/>
  <c r="M3514" i="35" s="1"/>
  <c r="H3515" i="35"/>
  <c r="I3515" i="35"/>
  <c r="K3515" i="35"/>
  <c r="M3515" i="35" s="1"/>
  <c r="H3516" i="35"/>
  <c r="I3516" i="35"/>
  <c r="K3516" i="35"/>
  <c r="M3516" i="35" s="1"/>
  <c r="H3517" i="35"/>
  <c r="I3517" i="35"/>
  <c r="K3517" i="35"/>
  <c r="M3517" i="35" s="1"/>
  <c r="H3518" i="35"/>
  <c r="I3518" i="35"/>
  <c r="K3518" i="35"/>
  <c r="M3518" i="35" s="1"/>
  <c r="H3519" i="35"/>
  <c r="I3519" i="35"/>
  <c r="K3519" i="35"/>
  <c r="M3519" i="35" s="1"/>
  <c r="H3520" i="35"/>
  <c r="I3520" i="35"/>
  <c r="K3520" i="35"/>
  <c r="M3520" i="35" s="1"/>
  <c r="H3521" i="35"/>
  <c r="I3521" i="35"/>
  <c r="K3521" i="35"/>
  <c r="M3521" i="35" s="1"/>
  <c r="H3522" i="35"/>
  <c r="I3522" i="35"/>
  <c r="K3522" i="35"/>
  <c r="M3522" i="35" s="1"/>
  <c r="H3523" i="35"/>
  <c r="I3523" i="35"/>
  <c r="K3523" i="35"/>
  <c r="M3523" i="35" s="1"/>
  <c r="H3524" i="35"/>
  <c r="I3524" i="35"/>
  <c r="K3524" i="35"/>
  <c r="M3524" i="35" s="1"/>
  <c r="H3525" i="35"/>
  <c r="I3525" i="35"/>
  <c r="K3525" i="35"/>
  <c r="M3525" i="35" s="1"/>
  <c r="H3526" i="35"/>
  <c r="I3526" i="35"/>
  <c r="K3526" i="35"/>
  <c r="M3526" i="35" s="1"/>
  <c r="H3527" i="35"/>
  <c r="I3527" i="35"/>
  <c r="K3527" i="35"/>
  <c r="M3527" i="35" s="1"/>
  <c r="H3528" i="35"/>
  <c r="I3528" i="35"/>
  <c r="K3528" i="35"/>
  <c r="M3528" i="35" s="1"/>
  <c r="H3529" i="35"/>
  <c r="I3529" i="35"/>
  <c r="K3529" i="35"/>
  <c r="M3529" i="35" s="1"/>
  <c r="H3530" i="35"/>
  <c r="I3530" i="35"/>
  <c r="K3530" i="35"/>
  <c r="M3530" i="35" s="1"/>
  <c r="H3531" i="35"/>
  <c r="I3531" i="35"/>
  <c r="K3531" i="35"/>
  <c r="M3531" i="35" s="1"/>
  <c r="H3532" i="35"/>
  <c r="I3532" i="35"/>
  <c r="K3532" i="35"/>
  <c r="M3532" i="35" s="1"/>
  <c r="H3533" i="35"/>
  <c r="I3533" i="35"/>
  <c r="K3533" i="35"/>
  <c r="M3533" i="35" s="1"/>
  <c r="H3534" i="35"/>
  <c r="I3534" i="35"/>
  <c r="K3534" i="35"/>
  <c r="M3534" i="35" s="1"/>
  <c r="H3535" i="35"/>
  <c r="I3535" i="35"/>
  <c r="K3535" i="35"/>
  <c r="M3535" i="35" s="1"/>
  <c r="H3536" i="35"/>
  <c r="I3536" i="35"/>
  <c r="K3536" i="35"/>
  <c r="M3536" i="35" s="1"/>
  <c r="H3537" i="35"/>
  <c r="I3537" i="35"/>
  <c r="K3537" i="35"/>
  <c r="M3537" i="35" s="1"/>
  <c r="H3538" i="35"/>
  <c r="I3538" i="35"/>
  <c r="K3538" i="35"/>
  <c r="M3538" i="35" s="1"/>
  <c r="H3539" i="35"/>
  <c r="I3539" i="35"/>
  <c r="K3539" i="35"/>
  <c r="M3539" i="35" s="1"/>
  <c r="H3540" i="35"/>
  <c r="I3540" i="35"/>
  <c r="K3540" i="35"/>
  <c r="M3540" i="35" s="1"/>
  <c r="H3541" i="35"/>
  <c r="I3541" i="35"/>
  <c r="K3541" i="35"/>
  <c r="M3541" i="35" s="1"/>
  <c r="H3542" i="35"/>
  <c r="I3542" i="35"/>
  <c r="K3542" i="35"/>
  <c r="M3542" i="35" s="1"/>
  <c r="H3543" i="35"/>
  <c r="I3543" i="35"/>
  <c r="K3543" i="35"/>
  <c r="M3543" i="35" s="1"/>
  <c r="H3544" i="35"/>
  <c r="I3544" i="35"/>
  <c r="K3544" i="35"/>
  <c r="M3544" i="35" s="1"/>
  <c r="H3545" i="35"/>
  <c r="I3545" i="35"/>
  <c r="K3545" i="35"/>
  <c r="M3545" i="35" s="1"/>
  <c r="H3546" i="35"/>
  <c r="I3546" i="35"/>
  <c r="K3546" i="35"/>
  <c r="M3546" i="35" s="1"/>
  <c r="H3547" i="35"/>
  <c r="I3547" i="35"/>
  <c r="K3547" i="35"/>
  <c r="M3547" i="35" s="1"/>
  <c r="H3548" i="35"/>
  <c r="I3548" i="35"/>
  <c r="K3548" i="35"/>
  <c r="M3548" i="35" s="1"/>
  <c r="H3549" i="35"/>
  <c r="I3549" i="35"/>
  <c r="K3549" i="35"/>
  <c r="M3549" i="35" s="1"/>
  <c r="H3550" i="35"/>
  <c r="I3550" i="35"/>
  <c r="K3550" i="35"/>
  <c r="M3550" i="35" s="1"/>
  <c r="H3551" i="35"/>
  <c r="I3551" i="35"/>
  <c r="K3551" i="35"/>
  <c r="M3551" i="35" s="1"/>
  <c r="H3552" i="35"/>
  <c r="I3552" i="35"/>
  <c r="K3552" i="35"/>
  <c r="M3552" i="35" s="1"/>
  <c r="H3553" i="35"/>
  <c r="I3553" i="35"/>
  <c r="K3553" i="35"/>
  <c r="M3553" i="35" s="1"/>
  <c r="H3554" i="35"/>
  <c r="I3554" i="35"/>
  <c r="K3554" i="35"/>
  <c r="M3554" i="35" s="1"/>
  <c r="H3555" i="35"/>
  <c r="I3555" i="35"/>
  <c r="K3555" i="35"/>
  <c r="M3555" i="35" s="1"/>
  <c r="H3556" i="35"/>
  <c r="I3556" i="35"/>
  <c r="K3556" i="35"/>
  <c r="M3556" i="35" s="1"/>
  <c r="H3557" i="35"/>
  <c r="I3557" i="35"/>
  <c r="K3557" i="35"/>
  <c r="M3557" i="35" s="1"/>
  <c r="H3558" i="35"/>
  <c r="I3558" i="35"/>
  <c r="K3558" i="35"/>
  <c r="M3558" i="35" s="1"/>
  <c r="H3559" i="35"/>
  <c r="I3559" i="35"/>
  <c r="K3559" i="35"/>
  <c r="M3559" i="35" s="1"/>
  <c r="H3560" i="35"/>
  <c r="I3560" i="35"/>
  <c r="K3560" i="35"/>
  <c r="M3560" i="35" s="1"/>
  <c r="H3561" i="35"/>
  <c r="I3561" i="35"/>
  <c r="K3561" i="35"/>
  <c r="M3561" i="35" s="1"/>
  <c r="H3562" i="35"/>
  <c r="I3562" i="35"/>
  <c r="K3562" i="35"/>
  <c r="M3562" i="35" s="1"/>
  <c r="H3563" i="35"/>
  <c r="I3563" i="35"/>
  <c r="K3563" i="35"/>
  <c r="M3563" i="35" s="1"/>
  <c r="H3564" i="35"/>
  <c r="I3564" i="35"/>
  <c r="K3564" i="35"/>
  <c r="M3564" i="35" s="1"/>
  <c r="H3565" i="35"/>
  <c r="I3565" i="35"/>
  <c r="K3565" i="35"/>
  <c r="M3565" i="35" s="1"/>
  <c r="H3566" i="35"/>
  <c r="I3566" i="35"/>
  <c r="K3566" i="35"/>
  <c r="M3566" i="35" s="1"/>
  <c r="H3567" i="35"/>
  <c r="I3567" i="35"/>
  <c r="K3567" i="35"/>
  <c r="M3567" i="35" s="1"/>
  <c r="H3568" i="35"/>
  <c r="I3568" i="35"/>
  <c r="K3568" i="35"/>
  <c r="M3568" i="35" s="1"/>
  <c r="H3569" i="35"/>
  <c r="I3569" i="35"/>
  <c r="K3569" i="35"/>
  <c r="M3569" i="35" s="1"/>
  <c r="H3570" i="35"/>
  <c r="I3570" i="35"/>
  <c r="K3570" i="35"/>
  <c r="M3570" i="35" s="1"/>
  <c r="H3571" i="35"/>
  <c r="I3571" i="35"/>
  <c r="K3571" i="35"/>
  <c r="M3571" i="35" s="1"/>
  <c r="H3572" i="35"/>
  <c r="I3572" i="35"/>
  <c r="K3572" i="35"/>
  <c r="M3572" i="35" s="1"/>
  <c r="H3573" i="35"/>
  <c r="I3573" i="35"/>
  <c r="K3573" i="35"/>
  <c r="M3573" i="35" s="1"/>
  <c r="H3574" i="35"/>
  <c r="I3574" i="35"/>
  <c r="K3574" i="35"/>
  <c r="M3574" i="35" s="1"/>
  <c r="H3575" i="35"/>
  <c r="I3575" i="35"/>
  <c r="K3575" i="35"/>
  <c r="M3575" i="35" s="1"/>
  <c r="H3576" i="35"/>
  <c r="I3576" i="35"/>
  <c r="K3576" i="35"/>
  <c r="M3576" i="35" s="1"/>
  <c r="H3577" i="35"/>
  <c r="I3577" i="35"/>
  <c r="K3577" i="35"/>
  <c r="M3577" i="35" s="1"/>
  <c r="H3578" i="35"/>
  <c r="I3578" i="35"/>
  <c r="K3578" i="35"/>
  <c r="M3578" i="35" s="1"/>
  <c r="H3579" i="35"/>
  <c r="I3579" i="35"/>
  <c r="K3579" i="35"/>
  <c r="M3579" i="35" s="1"/>
  <c r="H3580" i="35"/>
  <c r="I3580" i="35"/>
  <c r="K3580" i="35"/>
  <c r="M3580" i="35" s="1"/>
  <c r="H3581" i="35"/>
  <c r="I3581" i="35"/>
  <c r="K3581" i="35"/>
  <c r="M3581" i="35" s="1"/>
  <c r="H3582" i="35"/>
  <c r="I3582" i="35"/>
  <c r="K3582" i="35"/>
  <c r="M3582" i="35" s="1"/>
  <c r="H3583" i="35"/>
  <c r="I3583" i="35"/>
  <c r="K3583" i="35"/>
  <c r="M3583" i="35" s="1"/>
  <c r="H3584" i="35"/>
  <c r="I3584" i="35"/>
  <c r="K3584" i="35"/>
  <c r="M3584" i="35" s="1"/>
  <c r="H3585" i="35"/>
  <c r="I3585" i="35"/>
  <c r="K3585" i="35"/>
  <c r="M3585" i="35" s="1"/>
  <c r="H3586" i="35"/>
  <c r="I3586" i="35"/>
  <c r="K3586" i="35"/>
  <c r="M3586" i="35" s="1"/>
  <c r="H3587" i="35"/>
  <c r="I3587" i="35"/>
  <c r="K3587" i="35"/>
  <c r="M3587" i="35" s="1"/>
  <c r="H3588" i="35"/>
  <c r="I3588" i="35"/>
  <c r="K3588" i="35"/>
  <c r="M3588" i="35" s="1"/>
  <c r="H3589" i="35"/>
  <c r="I3589" i="35"/>
  <c r="K3589" i="35"/>
  <c r="M3589" i="35" s="1"/>
  <c r="H3590" i="35"/>
  <c r="I3590" i="35"/>
  <c r="K3590" i="35"/>
  <c r="M3590" i="35" s="1"/>
  <c r="H3591" i="35"/>
  <c r="I3591" i="35"/>
  <c r="K3591" i="35"/>
  <c r="M3591" i="35" s="1"/>
  <c r="H3592" i="35"/>
  <c r="I3592" i="35"/>
  <c r="K3592" i="35"/>
  <c r="M3592" i="35" s="1"/>
  <c r="H3593" i="35"/>
  <c r="I3593" i="35"/>
  <c r="K3593" i="35"/>
  <c r="M3593" i="35" s="1"/>
  <c r="H3594" i="35"/>
  <c r="I3594" i="35"/>
  <c r="K3594" i="35"/>
  <c r="M3594" i="35" s="1"/>
  <c r="H3595" i="35"/>
  <c r="I3595" i="35"/>
  <c r="K3595" i="35"/>
  <c r="M3595" i="35" s="1"/>
  <c r="H3596" i="35"/>
  <c r="I3596" i="35"/>
  <c r="K3596" i="35"/>
  <c r="M3596" i="35" s="1"/>
  <c r="H3597" i="35"/>
  <c r="I3597" i="35"/>
  <c r="K3597" i="35"/>
  <c r="M3597" i="35" s="1"/>
  <c r="H3598" i="35"/>
  <c r="I3598" i="35"/>
  <c r="K3598" i="35"/>
  <c r="M3598" i="35" s="1"/>
  <c r="H3599" i="35"/>
  <c r="I3599" i="35"/>
  <c r="K3599" i="35"/>
  <c r="M3599" i="35" s="1"/>
  <c r="H3600" i="35"/>
  <c r="I3600" i="35"/>
  <c r="K3600" i="35"/>
  <c r="M3600" i="35" s="1"/>
  <c r="H3601" i="35"/>
  <c r="I3601" i="35"/>
  <c r="K3601" i="35"/>
  <c r="M3601" i="35" s="1"/>
  <c r="H3602" i="35"/>
  <c r="I3602" i="35"/>
  <c r="K3602" i="35"/>
  <c r="M3602" i="35" s="1"/>
  <c r="H3603" i="35"/>
  <c r="I3603" i="35"/>
  <c r="K3603" i="35"/>
  <c r="M3603" i="35" s="1"/>
  <c r="H3604" i="35"/>
  <c r="I3604" i="35"/>
  <c r="K3604" i="35"/>
  <c r="M3604" i="35" s="1"/>
  <c r="H3605" i="35"/>
  <c r="I3605" i="35"/>
  <c r="K3605" i="35"/>
  <c r="M3605" i="35" s="1"/>
  <c r="H3606" i="35"/>
  <c r="I3606" i="35"/>
  <c r="K3606" i="35"/>
  <c r="M3606" i="35" s="1"/>
  <c r="H3607" i="35"/>
  <c r="I3607" i="35"/>
  <c r="K3607" i="35"/>
  <c r="M3607" i="35" s="1"/>
  <c r="H3608" i="35"/>
  <c r="I3608" i="35"/>
  <c r="K3608" i="35"/>
  <c r="M3608" i="35" s="1"/>
  <c r="H3609" i="35"/>
  <c r="I3609" i="35"/>
  <c r="K3609" i="35"/>
  <c r="M3609" i="35" s="1"/>
  <c r="H3610" i="35"/>
  <c r="I3610" i="35"/>
  <c r="K3610" i="35"/>
  <c r="M3610" i="35" s="1"/>
  <c r="H3611" i="35"/>
  <c r="I3611" i="35"/>
  <c r="K3611" i="35"/>
  <c r="M3611" i="35" s="1"/>
  <c r="H3612" i="35"/>
  <c r="I3612" i="35"/>
  <c r="K3612" i="35"/>
  <c r="M3612" i="35" s="1"/>
  <c r="H3613" i="35"/>
  <c r="I3613" i="35"/>
  <c r="K3613" i="35"/>
  <c r="M3613" i="35" s="1"/>
  <c r="H3614" i="35"/>
  <c r="I3614" i="35"/>
  <c r="K3614" i="35"/>
  <c r="M3614" i="35" s="1"/>
  <c r="H3615" i="35"/>
  <c r="I3615" i="35"/>
  <c r="K3615" i="35"/>
  <c r="M3615" i="35" s="1"/>
  <c r="H3616" i="35"/>
  <c r="I3616" i="35"/>
  <c r="K3616" i="35"/>
  <c r="M3616" i="35" s="1"/>
  <c r="H3617" i="35"/>
  <c r="I3617" i="35"/>
  <c r="K3617" i="35"/>
  <c r="M3617" i="35" s="1"/>
  <c r="H3618" i="35"/>
  <c r="I3618" i="35"/>
  <c r="K3618" i="35"/>
  <c r="M3618" i="35" s="1"/>
  <c r="H3619" i="35"/>
  <c r="I3619" i="35"/>
  <c r="K3619" i="35"/>
  <c r="M3619" i="35" s="1"/>
  <c r="H3620" i="35"/>
  <c r="I3620" i="35"/>
  <c r="K3620" i="35"/>
  <c r="M3620" i="35" s="1"/>
  <c r="H3621" i="35"/>
  <c r="I3621" i="35"/>
  <c r="K3621" i="35"/>
  <c r="M3621" i="35" s="1"/>
  <c r="H3622" i="35"/>
  <c r="I3622" i="35"/>
  <c r="K3622" i="35"/>
  <c r="M3622" i="35" s="1"/>
  <c r="H3623" i="35"/>
  <c r="I3623" i="35"/>
  <c r="K3623" i="35"/>
  <c r="M3623" i="35" s="1"/>
  <c r="H3624" i="35"/>
  <c r="I3624" i="35"/>
  <c r="K3624" i="35"/>
  <c r="M3624" i="35" s="1"/>
  <c r="H3625" i="35"/>
  <c r="I3625" i="35"/>
  <c r="K3625" i="35"/>
  <c r="M3625" i="35" s="1"/>
  <c r="H3626" i="35"/>
  <c r="I3626" i="35"/>
  <c r="K3626" i="35"/>
  <c r="M3626" i="35" s="1"/>
  <c r="H3627" i="35"/>
  <c r="I3627" i="35"/>
  <c r="K3627" i="35"/>
  <c r="M3627" i="35" s="1"/>
  <c r="H3628" i="35"/>
  <c r="I3628" i="35"/>
  <c r="K3628" i="35"/>
  <c r="M3628" i="35" s="1"/>
  <c r="H3629" i="35"/>
  <c r="I3629" i="35"/>
  <c r="K3629" i="35"/>
  <c r="M3629" i="35" s="1"/>
  <c r="H3630" i="35"/>
  <c r="I3630" i="35"/>
  <c r="K3630" i="35"/>
  <c r="M3630" i="35" s="1"/>
  <c r="H3631" i="35"/>
  <c r="I3631" i="35"/>
  <c r="K3631" i="35"/>
  <c r="M3631" i="35" s="1"/>
  <c r="H3632" i="35"/>
  <c r="I3632" i="35"/>
  <c r="K3632" i="35"/>
  <c r="M3632" i="35" s="1"/>
  <c r="H3633" i="35"/>
  <c r="I3633" i="35"/>
  <c r="K3633" i="35"/>
  <c r="M3633" i="35" s="1"/>
  <c r="H3634" i="35"/>
  <c r="I3634" i="35"/>
  <c r="K3634" i="35"/>
  <c r="M3634" i="35" s="1"/>
  <c r="H3635" i="35"/>
  <c r="I3635" i="35"/>
  <c r="K3635" i="35"/>
  <c r="M3635" i="35" s="1"/>
  <c r="H3636" i="35"/>
  <c r="I3636" i="35"/>
  <c r="K3636" i="35"/>
  <c r="M3636" i="35" s="1"/>
  <c r="H3637" i="35"/>
  <c r="I3637" i="35"/>
  <c r="K3637" i="35"/>
  <c r="M3637" i="35" s="1"/>
  <c r="H3638" i="35"/>
  <c r="I3638" i="35"/>
  <c r="K3638" i="35"/>
  <c r="M3638" i="35" s="1"/>
  <c r="H3639" i="35"/>
  <c r="I3639" i="35"/>
  <c r="K3639" i="35"/>
  <c r="M3639" i="35" s="1"/>
  <c r="H3640" i="35"/>
  <c r="I3640" i="35"/>
  <c r="K3640" i="35"/>
  <c r="M3640" i="35" s="1"/>
  <c r="H3641" i="35"/>
  <c r="I3641" i="35"/>
  <c r="K3641" i="35"/>
  <c r="M3641" i="35" s="1"/>
  <c r="H3642" i="35"/>
  <c r="I3642" i="35"/>
  <c r="K3642" i="35"/>
  <c r="M3642" i="35" s="1"/>
  <c r="H3643" i="35"/>
  <c r="I3643" i="35"/>
  <c r="K3643" i="35"/>
  <c r="M3643" i="35" s="1"/>
  <c r="H3644" i="35"/>
  <c r="I3644" i="35"/>
  <c r="K3644" i="35"/>
  <c r="M3644" i="35" s="1"/>
  <c r="H3645" i="35"/>
  <c r="I3645" i="35"/>
  <c r="K3645" i="35"/>
  <c r="M3645" i="35" s="1"/>
  <c r="H3646" i="35"/>
  <c r="I3646" i="35"/>
  <c r="K3646" i="35"/>
  <c r="M3646" i="35" s="1"/>
  <c r="H3647" i="35"/>
  <c r="I3647" i="35"/>
  <c r="K3647" i="35"/>
  <c r="M3647" i="35" s="1"/>
  <c r="H3648" i="35"/>
  <c r="I3648" i="35"/>
  <c r="K3648" i="35"/>
  <c r="M3648" i="35" s="1"/>
  <c r="H3649" i="35"/>
  <c r="I3649" i="35"/>
  <c r="K3649" i="35"/>
  <c r="M3649" i="35" s="1"/>
  <c r="H3650" i="35"/>
  <c r="I3650" i="35"/>
  <c r="K3650" i="35"/>
  <c r="M3650" i="35" s="1"/>
  <c r="H3651" i="35"/>
  <c r="I3651" i="35"/>
  <c r="K3651" i="35"/>
  <c r="M3651" i="35" s="1"/>
  <c r="H3652" i="35"/>
  <c r="I3652" i="35"/>
  <c r="K3652" i="35"/>
  <c r="M3652" i="35" s="1"/>
  <c r="H3653" i="35"/>
  <c r="I3653" i="35"/>
  <c r="K3653" i="35"/>
  <c r="M3653" i="35" s="1"/>
  <c r="H3654" i="35"/>
  <c r="I3654" i="35"/>
  <c r="K3654" i="35"/>
  <c r="M3654" i="35" s="1"/>
  <c r="H3655" i="35"/>
  <c r="I3655" i="35"/>
  <c r="K3655" i="35"/>
  <c r="M3655" i="35" s="1"/>
  <c r="H3656" i="35"/>
  <c r="I3656" i="35"/>
  <c r="K3656" i="35"/>
  <c r="M3656" i="35" s="1"/>
  <c r="H3657" i="35"/>
  <c r="I3657" i="35"/>
  <c r="K3657" i="35"/>
  <c r="M3657" i="35" s="1"/>
  <c r="H3658" i="35"/>
  <c r="I3658" i="35"/>
  <c r="K3658" i="35"/>
  <c r="M3658" i="35" s="1"/>
  <c r="H3659" i="35"/>
  <c r="I3659" i="35"/>
  <c r="K3659" i="35"/>
  <c r="M3659" i="35" s="1"/>
  <c r="H3660" i="35"/>
  <c r="I3660" i="35"/>
  <c r="K3660" i="35"/>
  <c r="M3660" i="35" s="1"/>
  <c r="H3661" i="35"/>
  <c r="I3661" i="35"/>
  <c r="K3661" i="35"/>
  <c r="M3661" i="35" s="1"/>
  <c r="H3662" i="35"/>
  <c r="I3662" i="35"/>
  <c r="K3662" i="35"/>
  <c r="M3662" i="35" s="1"/>
  <c r="H3663" i="35"/>
  <c r="I3663" i="35"/>
  <c r="K3663" i="35"/>
  <c r="M3663" i="35" s="1"/>
  <c r="H3664" i="35"/>
  <c r="I3664" i="35"/>
  <c r="K3664" i="35"/>
  <c r="M3664" i="35" s="1"/>
  <c r="H3665" i="35"/>
  <c r="I3665" i="35"/>
  <c r="K3665" i="35"/>
  <c r="M3665" i="35" s="1"/>
  <c r="H3666" i="35"/>
  <c r="I3666" i="35"/>
  <c r="K3666" i="35"/>
  <c r="M3666" i="35" s="1"/>
  <c r="H3667" i="35"/>
  <c r="I3667" i="35"/>
  <c r="K3667" i="35"/>
  <c r="M3667" i="35" s="1"/>
  <c r="H3668" i="35"/>
  <c r="I3668" i="35"/>
  <c r="K3668" i="35"/>
  <c r="M3668" i="35" s="1"/>
  <c r="H3669" i="35"/>
  <c r="I3669" i="35"/>
  <c r="K3669" i="35"/>
  <c r="M3669" i="35" s="1"/>
  <c r="H3670" i="35"/>
  <c r="I3670" i="35"/>
  <c r="K3670" i="35"/>
  <c r="M3670" i="35" s="1"/>
  <c r="H3671" i="35"/>
  <c r="I3671" i="35"/>
  <c r="K3671" i="35"/>
  <c r="M3671" i="35" s="1"/>
  <c r="H3672" i="35"/>
  <c r="I3672" i="35"/>
  <c r="K3672" i="35"/>
  <c r="M3672" i="35" s="1"/>
  <c r="H3673" i="35"/>
  <c r="I3673" i="35"/>
  <c r="K3673" i="35"/>
  <c r="M3673" i="35" s="1"/>
  <c r="H3674" i="35"/>
  <c r="I3674" i="35"/>
  <c r="K3674" i="35"/>
  <c r="M3674" i="35" s="1"/>
  <c r="H3675" i="35"/>
  <c r="I3675" i="35"/>
  <c r="K3675" i="35"/>
  <c r="M3675" i="35" s="1"/>
  <c r="H3676" i="35"/>
  <c r="I3676" i="35"/>
  <c r="K3676" i="35"/>
  <c r="M3676" i="35" s="1"/>
  <c r="H3677" i="35"/>
  <c r="I3677" i="35"/>
  <c r="K3677" i="35"/>
  <c r="M3677" i="35" s="1"/>
  <c r="H3678" i="35"/>
  <c r="I3678" i="35"/>
  <c r="K3678" i="35"/>
  <c r="M3678" i="35" s="1"/>
  <c r="H3679" i="35"/>
  <c r="I3679" i="35"/>
  <c r="K3679" i="35"/>
  <c r="M3679" i="35" s="1"/>
  <c r="H3680" i="35"/>
  <c r="I3680" i="35"/>
  <c r="K3680" i="35"/>
  <c r="M3680" i="35" s="1"/>
  <c r="H3681" i="35"/>
  <c r="I3681" i="35"/>
  <c r="K3681" i="35"/>
  <c r="M3681" i="35" s="1"/>
  <c r="H3682" i="35"/>
  <c r="I3682" i="35"/>
  <c r="K3682" i="35"/>
  <c r="M3682" i="35" s="1"/>
  <c r="H3683" i="35"/>
  <c r="I3683" i="35"/>
  <c r="K3683" i="35"/>
  <c r="M3683" i="35" s="1"/>
  <c r="H3684" i="35"/>
  <c r="I3684" i="35"/>
  <c r="K3684" i="35"/>
  <c r="M3684" i="35" s="1"/>
  <c r="H3685" i="35"/>
  <c r="I3685" i="35"/>
  <c r="K3685" i="35"/>
  <c r="M3685" i="35" s="1"/>
  <c r="H3686" i="35"/>
  <c r="I3686" i="35"/>
  <c r="K3686" i="35"/>
  <c r="M3686" i="35" s="1"/>
  <c r="H3687" i="35"/>
  <c r="I3687" i="35"/>
  <c r="K3687" i="35"/>
  <c r="M3687" i="35" s="1"/>
  <c r="H3688" i="35"/>
  <c r="I3688" i="35"/>
  <c r="K3688" i="35"/>
  <c r="M3688" i="35" s="1"/>
  <c r="H3689" i="35"/>
  <c r="I3689" i="35"/>
  <c r="K3689" i="35"/>
  <c r="M3689" i="35" s="1"/>
  <c r="H3690" i="35"/>
  <c r="I3690" i="35"/>
  <c r="K3690" i="35"/>
  <c r="M3690" i="35" s="1"/>
  <c r="H3691" i="35"/>
  <c r="I3691" i="35"/>
  <c r="K3691" i="35"/>
  <c r="M3691" i="35" s="1"/>
  <c r="H3692" i="35"/>
  <c r="I3692" i="35"/>
  <c r="K3692" i="35"/>
  <c r="M3692" i="35" s="1"/>
  <c r="H3693" i="35"/>
  <c r="I3693" i="35"/>
  <c r="K3693" i="35"/>
  <c r="M3693" i="35" s="1"/>
  <c r="H3694" i="35"/>
  <c r="I3694" i="35"/>
  <c r="K3694" i="35"/>
  <c r="M3694" i="35" s="1"/>
  <c r="H3695" i="35"/>
  <c r="I3695" i="35"/>
  <c r="K3695" i="35"/>
  <c r="M3695" i="35" s="1"/>
  <c r="H3696" i="35"/>
  <c r="I3696" i="35"/>
  <c r="K3696" i="35"/>
  <c r="M3696" i="35" s="1"/>
  <c r="H3697" i="35"/>
  <c r="I3697" i="35"/>
  <c r="K3697" i="35"/>
  <c r="M3697" i="35" s="1"/>
  <c r="H3698" i="35"/>
  <c r="I3698" i="35"/>
  <c r="K3698" i="35"/>
  <c r="M3698" i="35" s="1"/>
  <c r="H3699" i="35"/>
  <c r="I3699" i="35"/>
  <c r="K3699" i="35"/>
  <c r="M3699" i="35" s="1"/>
  <c r="H3700" i="35"/>
  <c r="I3700" i="35"/>
  <c r="K3700" i="35"/>
  <c r="M3700" i="35" s="1"/>
  <c r="H3701" i="35"/>
  <c r="I3701" i="35"/>
  <c r="K3701" i="35"/>
  <c r="M3701" i="35" s="1"/>
  <c r="H3702" i="35"/>
  <c r="I3702" i="35"/>
  <c r="K3702" i="35"/>
  <c r="M3702" i="35" s="1"/>
  <c r="H3703" i="35"/>
  <c r="I3703" i="35"/>
  <c r="K3703" i="35"/>
  <c r="M3703" i="35" s="1"/>
  <c r="H3704" i="35"/>
  <c r="I3704" i="35"/>
  <c r="K3704" i="35"/>
  <c r="M3704" i="35" s="1"/>
  <c r="H3705" i="35"/>
  <c r="I3705" i="35"/>
  <c r="K3705" i="35"/>
  <c r="M3705" i="35" s="1"/>
  <c r="H3706" i="35"/>
  <c r="I3706" i="35"/>
  <c r="K3706" i="35"/>
  <c r="M3706" i="35" s="1"/>
  <c r="H3707" i="35"/>
  <c r="I3707" i="35"/>
  <c r="K3707" i="35"/>
  <c r="M3707" i="35" s="1"/>
  <c r="H3708" i="35"/>
  <c r="I3708" i="35"/>
  <c r="K3708" i="35"/>
  <c r="M3708" i="35" s="1"/>
  <c r="H3709" i="35"/>
  <c r="I3709" i="35"/>
  <c r="K3709" i="35"/>
  <c r="M3709" i="35" s="1"/>
  <c r="H3710" i="35"/>
  <c r="I3710" i="35"/>
  <c r="K3710" i="35"/>
  <c r="M3710" i="35" s="1"/>
  <c r="H3711" i="35"/>
  <c r="I3711" i="35"/>
  <c r="K3711" i="35"/>
  <c r="M3711" i="35" s="1"/>
  <c r="H3712" i="35"/>
  <c r="I3712" i="35"/>
  <c r="K3712" i="35"/>
  <c r="M3712" i="35" s="1"/>
  <c r="H3713" i="35"/>
  <c r="I3713" i="35"/>
  <c r="K3713" i="35"/>
  <c r="M3713" i="35" s="1"/>
  <c r="H3714" i="35"/>
  <c r="I3714" i="35"/>
  <c r="K3714" i="35"/>
  <c r="M3714" i="35" s="1"/>
  <c r="H3715" i="35"/>
  <c r="I3715" i="35"/>
  <c r="K3715" i="35"/>
  <c r="M3715" i="35" s="1"/>
  <c r="H3716" i="35"/>
  <c r="I3716" i="35"/>
  <c r="K3716" i="35"/>
  <c r="M3716" i="35" s="1"/>
  <c r="H3717" i="35"/>
  <c r="I3717" i="35"/>
  <c r="K3717" i="35"/>
  <c r="M3717" i="35" s="1"/>
  <c r="H3718" i="35"/>
  <c r="I3718" i="35"/>
  <c r="K3718" i="35"/>
  <c r="M3718" i="35" s="1"/>
  <c r="H3719" i="35"/>
  <c r="I3719" i="35"/>
  <c r="K3719" i="35"/>
  <c r="M3719" i="35" s="1"/>
  <c r="H3720" i="35"/>
  <c r="I3720" i="35"/>
  <c r="K3720" i="35"/>
  <c r="M3720" i="35" s="1"/>
  <c r="H3721" i="35"/>
  <c r="I3721" i="35"/>
  <c r="K3721" i="35"/>
  <c r="M3721" i="35" s="1"/>
  <c r="H3722" i="35"/>
  <c r="I3722" i="35"/>
  <c r="K3722" i="35"/>
  <c r="M3722" i="35" s="1"/>
  <c r="H3723" i="35"/>
  <c r="I3723" i="35"/>
  <c r="K3723" i="35"/>
  <c r="M3723" i="35" s="1"/>
  <c r="H3724" i="35"/>
  <c r="I3724" i="35"/>
  <c r="K3724" i="35"/>
  <c r="M3724" i="35" s="1"/>
  <c r="H3725" i="35"/>
  <c r="I3725" i="35"/>
  <c r="K3725" i="35"/>
  <c r="M3725" i="35" s="1"/>
  <c r="H3726" i="35"/>
  <c r="I3726" i="35"/>
  <c r="K3726" i="35"/>
  <c r="M3726" i="35" s="1"/>
  <c r="H3727" i="35"/>
  <c r="I3727" i="35"/>
  <c r="K3727" i="35"/>
  <c r="M3727" i="35" s="1"/>
  <c r="H3728" i="35"/>
  <c r="I3728" i="35"/>
  <c r="K3728" i="35"/>
  <c r="M3728" i="35" s="1"/>
  <c r="H3729" i="35"/>
  <c r="I3729" i="35"/>
  <c r="K3729" i="35"/>
  <c r="M3729" i="35" s="1"/>
  <c r="H3730" i="35"/>
  <c r="I3730" i="35"/>
  <c r="K3730" i="35"/>
  <c r="M3730" i="35" s="1"/>
  <c r="H3731" i="35"/>
  <c r="I3731" i="35"/>
  <c r="K3731" i="35"/>
  <c r="M3731" i="35" s="1"/>
  <c r="H3732" i="35"/>
  <c r="I3732" i="35"/>
  <c r="K3732" i="35"/>
  <c r="M3732" i="35" s="1"/>
  <c r="H3733" i="35"/>
  <c r="I3733" i="35"/>
  <c r="K3733" i="35"/>
  <c r="M3733" i="35" s="1"/>
  <c r="H3734" i="35"/>
  <c r="I3734" i="35"/>
  <c r="K3734" i="35"/>
  <c r="M3734" i="35" s="1"/>
  <c r="H3735" i="35"/>
  <c r="I3735" i="35"/>
  <c r="K3735" i="35"/>
  <c r="M3735" i="35" s="1"/>
  <c r="H3736" i="35"/>
  <c r="I3736" i="35"/>
  <c r="K3736" i="35"/>
  <c r="M3736" i="35" s="1"/>
  <c r="H3737" i="35"/>
  <c r="I3737" i="35"/>
  <c r="K3737" i="35"/>
  <c r="M3737" i="35" s="1"/>
  <c r="H3738" i="35"/>
  <c r="I3738" i="35"/>
  <c r="K3738" i="35"/>
  <c r="M3738" i="35" s="1"/>
  <c r="H3739" i="35"/>
  <c r="I3739" i="35"/>
  <c r="K3739" i="35"/>
  <c r="M3739" i="35" s="1"/>
  <c r="H3740" i="35"/>
  <c r="I3740" i="35"/>
  <c r="K3740" i="35"/>
  <c r="M3740" i="35" s="1"/>
  <c r="H3741" i="35"/>
  <c r="I3741" i="35"/>
  <c r="K3741" i="35"/>
  <c r="M3741" i="35" s="1"/>
  <c r="H3742" i="35"/>
  <c r="I3742" i="35"/>
  <c r="K3742" i="35"/>
  <c r="M3742" i="35" s="1"/>
  <c r="H3743" i="35"/>
  <c r="I3743" i="35"/>
  <c r="K3743" i="35"/>
  <c r="M3743" i="35" s="1"/>
  <c r="H3744" i="35"/>
  <c r="I3744" i="35"/>
  <c r="K3744" i="35"/>
  <c r="M3744" i="35" s="1"/>
  <c r="H3745" i="35"/>
  <c r="I3745" i="35"/>
  <c r="K3745" i="35"/>
  <c r="M3745" i="35" s="1"/>
  <c r="H3746" i="35"/>
  <c r="I3746" i="35"/>
  <c r="K3746" i="35"/>
  <c r="M3746" i="35" s="1"/>
  <c r="H3747" i="35"/>
  <c r="I3747" i="35"/>
  <c r="K3747" i="35"/>
  <c r="M3747" i="35" s="1"/>
  <c r="H3748" i="35"/>
  <c r="I3748" i="35"/>
  <c r="K3748" i="35"/>
  <c r="M3748" i="35" s="1"/>
  <c r="H3749" i="35"/>
  <c r="I3749" i="35"/>
  <c r="K3749" i="35"/>
  <c r="M3749" i="35" s="1"/>
  <c r="H3750" i="35"/>
  <c r="I3750" i="35"/>
  <c r="K3750" i="35"/>
  <c r="M3750" i="35" s="1"/>
  <c r="H3751" i="35"/>
  <c r="I3751" i="35"/>
  <c r="K3751" i="35"/>
  <c r="M3751" i="35" s="1"/>
  <c r="H3752" i="35"/>
  <c r="I3752" i="35"/>
  <c r="K3752" i="35"/>
  <c r="M3752" i="35" s="1"/>
  <c r="H3753" i="35"/>
  <c r="I3753" i="35"/>
  <c r="K3753" i="35"/>
  <c r="M3753" i="35" s="1"/>
  <c r="H3754" i="35"/>
  <c r="I3754" i="35"/>
  <c r="K3754" i="35"/>
  <c r="M3754" i="35" s="1"/>
  <c r="H3755" i="35"/>
  <c r="I3755" i="35"/>
  <c r="K3755" i="35"/>
  <c r="M3755" i="35" s="1"/>
  <c r="H3756" i="35"/>
  <c r="I3756" i="35"/>
  <c r="K3756" i="35"/>
  <c r="M3756" i="35" s="1"/>
  <c r="H3757" i="35"/>
  <c r="I3757" i="35"/>
  <c r="K3757" i="35"/>
  <c r="M3757" i="35" s="1"/>
  <c r="H3758" i="35"/>
  <c r="I3758" i="35"/>
  <c r="K3758" i="35"/>
  <c r="M3758" i="35" s="1"/>
  <c r="H3759" i="35"/>
  <c r="I3759" i="35"/>
  <c r="K3759" i="35"/>
  <c r="M3759" i="35" s="1"/>
  <c r="H3760" i="35"/>
  <c r="I3760" i="35"/>
  <c r="K3760" i="35"/>
  <c r="M3760" i="35" s="1"/>
  <c r="H3761" i="35"/>
  <c r="I3761" i="35"/>
  <c r="K3761" i="35"/>
  <c r="M3761" i="35" s="1"/>
  <c r="H3762" i="35"/>
  <c r="I3762" i="35"/>
  <c r="K3762" i="35"/>
  <c r="M3762" i="35" s="1"/>
  <c r="H3763" i="35"/>
  <c r="I3763" i="35"/>
  <c r="K3763" i="35"/>
  <c r="M3763" i="35" s="1"/>
  <c r="H3764" i="35"/>
  <c r="I3764" i="35"/>
  <c r="K3764" i="35"/>
  <c r="M3764" i="35" s="1"/>
  <c r="H3765" i="35"/>
  <c r="I3765" i="35"/>
  <c r="K3765" i="35"/>
  <c r="M3765" i="35" s="1"/>
  <c r="H3766" i="35"/>
  <c r="I3766" i="35"/>
  <c r="K3766" i="35"/>
  <c r="M3766" i="35" s="1"/>
  <c r="H3767" i="35"/>
  <c r="I3767" i="35"/>
  <c r="K3767" i="35"/>
  <c r="M3767" i="35" s="1"/>
  <c r="H3768" i="35"/>
  <c r="I3768" i="35"/>
  <c r="K3768" i="35"/>
  <c r="M3768" i="35" s="1"/>
  <c r="H3769" i="35"/>
  <c r="I3769" i="35"/>
  <c r="K3769" i="35"/>
  <c r="M3769" i="35" s="1"/>
  <c r="H3770" i="35"/>
  <c r="I3770" i="35"/>
  <c r="K3770" i="35"/>
  <c r="M3770" i="35" s="1"/>
  <c r="H3771" i="35"/>
  <c r="I3771" i="35"/>
  <c r="K3771" i="35"/>
  <c r="M3771" i="35" s="1"/>
  <c r="H3772" i="35"/>
  <c r="I3772" i="35"/>
  <c r="K3772" i="35"/>
  <c r="M3772" i="35" s="1"/>
  <c r="H3773" i="35"/>
  <c r="I3773" i="35"/>
  <c r="K3773" i="35"/>
  <c r="M3773" i="35" s="1"/>
  <c r="H3774" i="35"/>
  <c r="I3774" i="35"/>
  <c r="K3774" i="35"/>
  <c r="M3774" i="35" s="1"/>
  <c r="H3775" i="35"/>
  <c r="I3775" i="35"/>
  <c r="K3775" i="35"/>
  <c r="M3775" i="35" s="1"/>
  <c r="H3776" i="35"/>
  <c r="I3776" i="35"/>
  <c r="K3776" i="35"/>
  <c r="M3776" i="35" s="1"/>
  <c r="H3777" i="35"/>
  <c r="I3777" i="35"/>
  <c r="K3777" i="35"/>
  <c r="M3777" i="35" s="1"/>
  <c r="H3778" i="35"/>
  <c r="I3778" i="35"/>
  <c r="K3778" i="35"/>
  <c r="M3778" i="35" s="1"/>
  <c r="H3779" i="35"/>
  <c r="I3779" i="35"/>
  <c r="K3779" i="35"/>
  <c r="M3779" i="35" s="1"/>
  <c r="H3780" i="35"/>
  <c r="I3780" i="35"/>
  <c r="K3780" i="35"/>
  <c r="M3780" i="35" s="1"/>
  <c r="H3781" i="35"/>
  <c r="I3781" i="35"/>
  <c r="K3781" i="35"/>
  <c r="M3781" i="35" s="1"/>
  <c r="H3782" i="35"/>
  <c r="I3782" i="35"/>
  <c r="K3782" i="35"/>
  <c r="M3782" i="35" s="1"/>
  <c r="H3783" i="35"/>
  <c r="I3783" i="35"/>
  <c r="K3783" i="35"/>
  <c r="M3783" i="35" s="1"/>
  <c r="H3784" i="35"/>
  <c r="I3784" i="35"/>
  <c r="K3784" i="35"/>
  <c r="M3784" i="35" s="1"/>
  <c r="H3785" i="35"/>
  <c r="I3785" i="35"/>
  <c r="K3785" i="35"/>
  <c r="M3785" i="35" s="1"/>
  <c r="H3786" i="35"/>
  <c r="I3786" i="35"/>
  <c r="K3786" i="35"/>
  <c r="M3786" i="35" s="1"/>
  <c r="H3787" i="35"/>
  <c r="I3787" i="35"/>
  <c r="K3787" i="35"/>
  <c r="M3787" i="35" s="1"/>
  <c r="H3788" i="35"/>
  <c r="I3788" i="35"/>
  <c r="K3788" i="35"/>
  <c r="M3788" i="35" s="1"/>
  <c r="H3789" i="35"/>
  <c r="I3789" i="35"/>
  <c r="K3789" i="35"/>
  <c r="M3789" i="35" s="1"/>
  <c r="H3790" i="35"/>
  <c r="I3790" i="35"/>
  <c r="K3790" i="35"/>
  <c r="M3790" i="35" s="1"/>
  <c r="H3791" i="35"/>
  <c r="I3791" i="35"/>
  <c r="K3791" i="35"/>
  <c r="M3791" i="35" s="1"/>
  <c r="H3792" i="35"/>
  <c r="I3792" i="35"/>
  <c r="K3792" i="35"/>
  <c r="M3792" i="35" s="1"/>
  <c r="H3793" i="35"/>
  <c r="I3793" i="35"/>
  <c r="K3793" i="35"/>
  <c r="M3793" i="35" s="1"/>
  <c r="H3794" i="35"/>
  <c r="I3794" i="35"/>
  <c r="K3794" i="35"/>
  <c r="M3794" i="35" s="1"/>
  <c r="H3795" i="35"/>
  <c r="I3795" i="35"/>
  <c r="K3795" i="35"/>
  <c r="M3795" i="35" s="1"/>
  <c r="H3796" i="35"/>
  <c r="I3796" i="35"/>
  <c r="K3796" i="35"/>
  <c r="M3796" i="35" s="1"/>
  <c r="H3797" i="35"/>
  <c r="I3797" i="35"/>
  <c r="K3797" i="35"/>
  <c r="M3797" i="35" s="1"/>
  <c r="H3798" i="35"/>
  <c r="I3798" i="35"/>
  <c r="K3798" i="35"/>
  <c r="M3798" i="35" s="1"/>
  <c r="H3799" i="35"/>
  <c r="I3799" i="35"/>
  <c r="K3799" i="35"/>
  <c r="M3799" i="35" s="1"/>
  <c r="H3800" i="35"/>
  <c r="I3800" i="35"/>
  <c r="K3800" i="35"/>
  <c r="M3800" i="35" s="1"/>
  <c r="H3801" i="35"/>
  <c r="I3801" i="35"/>
  <c r="K3801" i="35"/>
  <c r="M3801" i="35" s="1"/>
  <c r="H3802" i="35"/>
  <c r="I3802" i="35"/>
  <c r="K3802" i="35"/>
  <c r="M3802" i="35" s="1"/>
  <c r="H3803" i="35"/>
  <c r="I3803" i="35"/>
  <c r="K3803" i="35"/>
  <c r="M3803" i="35" s="1"/>
  <c r="H3804" i="35"/>
  <c r="I3804" i="35"/>
  <c r="K3804" i="35"/>
  <c r="M3804" i="35" s="1"/>
  <c r="H3805" i="35"/>
  <c r="I3805" i="35"/>
  <c r="K3805" i="35"/>
  <c r="M3805" i="35" s="1"/>
  <c r="H3806" i="35"/>
  <c r="I3806" i="35"/>
  <c r="K3806" i="35"/>
  <c r="M3806" i="35" s="1"/>
  <c r="H3807" i="35"/>
  <c r="I3807" i="35"/>
  <c r="K3807" i="35"/>
  <c r="M3807" i="35" s="1"/>
  <c r="H3808" i="35"/>
  <c r="I3808" i="35"/>
  <c r="K3808" i="35"/>
  <c r="M3808" i="35" s="1"/>
  <c r="H3809" i="35"/>
  <c r="I3809" i="35"/>
  <c r="K3809" i="35"/>
  <c r="M3809" i="35" s="1"/>
  <c r="H3810" i="35"/>
  <c r="I3810" i="35"/>
  <c r="K3810" i="35"/>
  <c r="M3810" i="35" s="1"/>
  <c r="H3811" i="35"/>
  <c r="I3811" i="35"/>
  <c r="K3811" i="35"/>
  <c r="M3811" i="35" s="1"/>
  <c r="H3812" i="35"/>
  <c r="I3812" i="35"/>
  <c r="K3812" i="35"/>
  <c r="M3812" i="35" s="1"/>
  <c r="H3813" i="35"/>
  <c r="I3813" i="35"/>
  <c r="K3813" i="35"/>
  <c r="M3813" i="35" s="1"/>
  <c r="H3814" i="35"/>
  <c r="I3814" i="35"/>
  <c r="K3814" i="35"/>
  <c r="M3814" i="35" s="1"/>
  <c r="H3815" i="35"/>
  <c r="I3815" i="35"/>
  <c r="K3815" i="35"/>
  <c r="M3815" i="35" s="1"/>
  <c r="H3816" i="35"/>
  <c r="I3816" i="35"/>
  <c r="K3816" i="35"/>
  <c r="M3816" i="35" s="1"/>
  <c r="H3817" i="35"/>
  <c r="I3817" i="35"/>
  <c r="K3817" i="35"/>
  <c r="M3817" i="35" s="1"/>
  <c r="H3818" i="35"/>
  <c r="I3818" i="35"/>
  <c r="K3818" i="35"/>
  <c r="M3818" i="35" s="1"/>
  <c r="H3819" i="35"/>
  <c r="I3819" i="35"/>
  <c r="K3819" i="35"/>
  <c r="M3819" i="35" s="1"/>
  <c r="H3820" i="35"/>
  <c r="I3820" i="35"/>
  <c r="K3820" i="35"/>
  <c r="M3820" i="35" s="1"/>
  <c r="H3821" i="35"/>
  <c r="I3821" i="35"/>
  <c r="K3821" i="35"/>
  <c r="M3821" i="35" s="1"/>
  <c r="H3822" i="35"/>
  <c r="I3822" i="35"/>
  <c r="K3822" i="35"/>
  <c r="M3822" i="35" s="1"/>
  <c r="H3823" i="35"/>
  <c r="I3823" i="35"/>
  <c r="K3823" i="35"/>
  <c r="M3823" i="35" s="1"/>
  <c r="H3824" i="35"/>
  <c r="I3824" i="35"/>
  <c r="K3824" i="35"/>
  <c r="M3824" i="35" s="1"/>
  <c r="H3825" i="35"/>
  <c r="I3825" i="35"/>
  <c r="K3825" i="35"/>
  <c r="M3825" i="35" s="1"/>
  <c r="H3826" i="35"/>
  <c r="I3826" i="35"/>
  <c r="K3826" i="35"/>
  <c r="M3826" i="35" s="1"/>
  <c r="H3827" i="35"/>
  <c r="I3827" i="35"/>
  <c r="K3827" i="35"/>
  <c r="M3827" i="35" s="1"/>
  <c r="H3828" i="35"/>
  <c r="I3828" i="35"/>
  <c r="K3828" i="35"/>
  <c r="M3828" i="35" s="1"/>
  <c r="H3829" i="35"/>
  <c r="I3829" i="35"/>
  <c r="K3829" i="35"/>
  <c r="M3829" i="35" s="1"/>
  <c r="H3830" i="35"/>
  <c r="I3830" i="35"/>
  <c r="K3830" i="35"/>
  <c r="M3830" i="35" s="1"/>
  <c r="H3831" i="35"/>
  <c r="I3831" i="35"/>
  <c r="K3831" i="35"/>
  <c r="M3831" i="35" s="1"/>
  <c r="H3832" i="35"/>
  <c r="I3832" i="35"/>
  <c r="K3832" i="35"/>
  <c r="M3832" i="35" s="1"/>
  <c r="H3833" i="35"/>
  <c r="I3833" i="35"/>
  <c r="K3833" i="35"/>
  <c r="M3833" i="35" s="1"/>
  <c r="H3834" i="35"/>
  <c r="I3834" i="35"/>
  <c r="K3834" i="35"/>
  <c r="M3834" i="35" s="1"/>
  <c r="H3835" i="35"/>
  <c r="I3835" i="35"/>
  <c r="K3835" i="35"/>
  <c r="M3835" i="35" s="1"/>
  <c r="H3836" i="35"/>
  <c r="I3836" i="35"/>
  <c r="K3836" i="35"/>
  <c r="M3836" i="35" s="1"/>
  <c r="H3837" i="35"/>
  <c r="I3837" i="35"/>
  <c r="K3837" i="35"/>
  <c r="M3837" i="35" s="1"/>
  <c r="H3838" i="35"/>
  <c r="I3838" i="35"/>
  <c r="K3838" i="35"/>
  <c r="M3838" i="35" s="1"/>
  <c r="H3839" i="35"/>
  <c r="I3839" i="35"/>
  <c r="K3839" i="35"/>
  <c r="M3839" i="35" s="1"/>
  <c r="H3840" i="35"/>
  <c r="I3840" i="35"/>
  <c r="K3840" i="35"/>
  <c r="M3840" i="35" s="1"/>
  <c r="H3841" i="35"/>
  <c r="I3841" i="35"/>
  <c r="K3841" i="35"/>
  <c r="M3841" i="35" s="1"/>
  <c r="H3842" i="35"/>
  <c r="I3842" i="35"/>
  <c r="K3842" i="35"/>
  <c r="M3842" i="35" s="1"/>
  <c r="H3843" i="35"/>
  <c r="I3843" i="35"/>
  <c r="K3843" i="35"/>
  <c r="M3843" i="35" s="1"/>
  <c r="H3844" i="35"/>
  <c r="I3844" i="35"/>
  <c r="K3844" i="35"/>
  <c r="M3844" i="35" s="1"/>
  <c r="H3845" i="35"/>
  <c r="I3845" i="35"/>
  <c r="K3845" i="35"/>
  <c r="M3845" i="35" s="1"/>
  <c r="H3846" i="35"/>
  <c r="I3846" i="35"/>
  <c r="K3846" i="35"/>
  <c r="M3846" i="35" s="1"/>
  <c r="H3847" i="35"/>
  <c r="I3847" i="35"/>
  <c r="K3847" i="35"/>
  <c r="M3847" i="35" s="1"/>
  <c r="H3848" i="35"/>
  <c r="I3848" i="35"/>
  <c r="K3848" i="35"/>
  <c r="M3848" i="35" s="1"/>
  <c r="H3849" i="35"/>
  <c r="I3849" i="35"/>
  <c r="K3849" i="35"/>
  <c r="M3849" i="35" s="1"/>
  <c r="H3850" i="35"/>
  <c r="I3850" i="35"/>
  <c r="K3850" i="35"/>
  <c r="M3850" i="35" s="1"/>
  <c r="H3851" i="35"/>
  <c r="I3851" i="35"/>
  <c r="K3851" i="35"/>
  <c r="M3851" i="35" s="1"/>
  <c r="H3852" i="35"/>
  <c r="I3852" i="35"/>
  <c r="K3852" i="35"/>
  <c r="M3852" i="35" s="1"/>
  <c r="H3853" i="35"/>
  <c r="I3853" i="35"/>
  <c r="K3853" i="35"/>
  <c r="M3853" i="35" s="1"/>
  <c r="H3854" i="35"/>
  <c r="I3854" i="35"/>
  <c r="K3854" i="35"/>
  <c r="M3854" i="35" s="1"/>
  <c r="H3855" i="35"/>
  <c r="I3855" i="35"/>
  <c r="K3855" i="35"/>
  <c r="M3855" i="35" s="1"/>
  <c r="H3856" i="35"/>
  <c r="I3856" i="35"/>
  <c r="K3856" i="35"/>
  <c r="M3856" i="35" s="1"/>
  <c r="H3857" i="35"/>
  <c r="I3857" i="35"/>
  <c r="K3857" i="35"/>
  <c r="M3857" i="35" s="1"/>
  <c r="H3858" i="35"/>
  <c r="I3858" i="35"/>
  <c r="K3858" i="35"/>
  <c r="M3858" i="35" s="1"/>
  <c r="H3859" i="35"/>
  <c r="I3859" i="35"/>
  <c r="K3859" i="35"/>
  <c r="M3859" i="35" s="1"/>
  <c r="H3860" i="35"/>
  <c r="I3860" i="35"/>
  <c r="K3860" i="35"/>
  <c r="M3860" i="35" s="1"/>
  <c r="H3861" i="35"/>
  <c r="I3861" i="35"/>
  <c r="K3861" i="35"/>
  <c r="M3861" i="35" s="1"/>
  <c r="H3862" i="35"/>
  <c r="I3862" i="35"/>
  <c r="K3862" i="35"/>
  <c r="M3862" i="35" s="1"/>
  <c r="H3863" i="35"/>
  <c r="I3863" i="35"/>
  <c r="K3863" i="35"/>
  <c r="M3863" i="35" s="1"/>
  <c r="H3864" i="35"/>
  <c r="I3864" i="35"/>
  <c r="K3864" i="35"/>
  <c r="M3864" i="35" s="1"/>
  <c r="H3865" i="35"/>
  <c r="I3865" i="35"/>
  <c r="K3865" i="35"/>
  <c r="M3865" i="35" s="1"/>
  <c r="H3866" i="35"/>
  <c r="I3866" i="35"/>
  <c r="K3866" i="35"/>
  <c r="M3866" i="35" s="1"/>
  <c r="H3867" i="35"/>
  <c r="I3867" i="35"/>
  <c r="K3867" i="35"/>
  <c r="M3867" i="35" s="1"/>
  <c r="H3868" i="35"/>
  <c r="I3868" i="35"/>
  <c r="K3868" i="35"/>
  <c r="M3868" i="35" s="1"/>
  <c r="H3869" i="35"/>
  <c r="I3869" i="35"/>
  <c r="K3869" i="35"/>
  <c r="M3869" i="35" s="1"/>
  <c r="H3870" i="35"/>
  <c r="I3870" i="35"/>
  <c r="K3870" i="35"/>
  <c r="M3870" i="35" s="1"/>
  <c r="H3871" i="35"/>
  <c r="I3871" i="35"/>
  <c r="K3871" i="35"/>
  <c r="M3871" i="35" s="1"/>
  <c r="H3872" i="35"/>
  <c r="I3872" i="35"/>
  <c r="K3872" i="35"/>
  <c r="M3872" i="35" s="1"/>
  <c r="H3873" i="35"/>
  <c r="I3873" i="35"/>
  <c r="K3873" i="35"/>
  <c r="M3873" i="35" s="1"/>
  <c r="H3874" i="35"/>
  <c r="I3874" i="35"/>
  <c r="K3874" i="35"/>
  <c r="M3874" i="35" s="1"/>
  <c r="H3875" i="35"/>
  <c r="I3875" i="35"/>
  <c r="K3875" i="35"/>
  <c r="M3875" i="35" s="1"/>
  <c r="H3876" i="35"/>
  <c r="I3876" i="35"/>
  <c r="K3876" i="35"/>
  <c r="M3876" i="35" s="1"/>
  <c r="H3877" i="35"/>
  <c r="I3877" i="35"/>
  <c r="K3877" i="35"/>
  <c r="M3877" i="35" s="1"/>
  <c r="H3878" i="35"/>
  <c r="I3878" i="35"/>
  <c r="K3878" i="35"/>
  <c r="M3878" i="35" s="1"/>
  <c r="H3879" i="35"/>
  <c r="I3879" i="35"/>
  <c r="K3879" i="35"/>
  <c r="M3879" i="35" s="1"/>
  <c r="H3880" i="35"/>
  <c r="I3880" i="35"/>
  <c r="K3880" i="35"/>
  <c r="M3880" i="35" s="1"/>
  <c r="H3881" i="35"/>
  <c r="I3881" i="35"/>
  <c r="K3881" i="35"/>
  <c r="M3881" i="35" s="1"/>
  <c r="H3882" i="35"/>
  <c r="I3882" i="35"/>
  <c r="K3882" i="35"/>
  <c r="M3882" i="35" s="1"/>
  <c r="H3883" i="35"/>
  <c r="I3883" i="35"/>
  <c r="K3883" i="35"/>
  <c r="M3883" i="35" s="1"/>
  <c r="H3884" i="35"/>
  <c r="I3884" i="35"/>
  <c r="K3884" i="35"/>
  <c r="M3884" i="35" s="1"/>
  <c r="H3885" i="35"/>
  <c r="I3885" i="35"/>
  <c r="K3885" i="35"/>
  <c r="M3885" i="35" s="1"/>
  <c r="H3886" i="35"/>
  <c r="I3886" i="35"/>
  <c r="K3886" i="35"/>
  <c r="M3886" i="35" s="1"/>
  <c r="H3887" i="35"/>
  <c r="I3887" i="35"/>
  <c r="K3887" i="35"/>
  <c r="M3887" i="35" s="1"/>
  <c r="H3888" i="35"/>
  <c r="I3888" i="35"/>
  <c r="K3888" i="35"/>
  <c r="M3888" i="35" s="1"/>
  <c r="H3889" i="35"/>
  <c r="I3889" i="35"/>
  <c r="K3889" i="35"/>
  <c r="M3889" i="35" s="1"/>
  <c r="H3890" i="35"/>
  <c r="I3890" i="35"/>
  <c r="K3890" i="35"/>
  <c r="M3890" i="35" s="1"/>
  <c r="H3891" i="35"/>
  <c r="I3891" i="35"/>
  <c r="K3891" i="35"/>
  <c r="M3891" i="35" s="1"/>
  <c r="H3892" i="35"/>
  <c r="I3892" i="35"/>
  <c r="K3892" i="35"/>
  <c r="M3892" i="35" s="1"/>
  <c r="H3893" i="35"/>
  <c r="I3893" i="35"/>
  <c r="K3893" i="35"/>
  <c r="M3893" i="35" s="1"/>
  <c r="H3894" i="35"/>
  <c r="I3894" i="35"/>
  <c r="K3894" i="35"/>
  <c r="M3894" i="35" s="1"/>
  <c r="H3895" i="35"/>
  <c r="I3895" i="35"/>
  <c r="K3895" i="35"/>
  <c r="M3895" i="35" s="1"/>
  <c r="H3896" i="35"/>
  <c r="I3896" i="35"/>
  <c r="K3896" i="35"/>
  <c r="M3896" i="35" s="1"/>
  <c r="H3897" i="35"/>
  <c r="I3897" i="35"/>
  <c r="K3897" i="35"/>
  <c r="M3897" i="35" s="1"/>
  <c r="H3898" i="35"/>
  <c r="I3898" i="35"/>
  <c r="K3898" i="35"/>
  <c r="M3898" i="35" s="1"/>
  <c r="H3899" i="35"/>
  <c r="I3899" i="35"/>
  <c r="K3899" i="35"/>
  <c r="M3899" i="35" s="1"/>
  <c r="H3900" i="35"/>
  <c r="I3900" i="35"/>
  <c r="K3900" i="35"/>
  <c r="M3900" i="35" s="1"/>
  <c r="H3901" i="35"/>
  <c r="I3901" i="35"/>
  <c r="K3901" i="35"/>
  <c r="M3901" i="35" s="1"/>
  <c r="H3902" i="35"/>
  <c r="I3902" i="35"/>
  <c r="K3902" i="35"/>
  <c r="M3902" i="35" s="1"/>
  <c r="H3903" i="35"/>
  <c r="I3903" i="35"/>
  <c r="K3903" i="35"/>
  <c r="M3903" i="35" s="1"/>
  <c r="H3904" i="35"/>
  <c r="I3904" i="35"/>
  <c r="K3904" i="35"/>
  <c r="M3904" i="35" s="1"/>
  <c r="H3905" i="35"/>
  <c r="I3905" i="35"/>
  <c r="K3905" i="35"/>
  <c r="M3905" i="35" s="1"/>
  <c r="H3906" i="35"/>
  <c r="I3906" i="35"/>
  <c r="K3906" i="35"/>
  <c r="M3906" i="35" s="1"/>
  <c r="H3907" i="35"/>
  <c r="I3907" i="35"/>
  <c r="K3907" i="35"/>
  <c r="M3907" i="35" s="1"/>
  <c r="H3908" i="35"/>
  <c r="I3908" i="35"/>
  <c r="K3908" i="35"/>
  <c r="M3908" i="35" s="1"/>
  <c r="H3909" i="35"/>
  <c r="I3909" i="35"/>
  <c r="K3909" i="35"/>
  <c r="M3909" i="35" s="1"/>
  <c r="H3910" i="35"/>
  <c r="I3910" i="35"/>
  <c r="K3910" i="35"/>
  <c r="M3910" i="35" s="1"/>
  <c r="H3911" i="35"/>
  <c r="I3911" i="35"/>
  <c r="K3911" i="35"/>
  <c r="M3911" i="35" s="1"/>
  <c r="H3912" i="35"/>
  <c r="I3912" i="35"/>
  <c r="K3912" i="35"/>
  <c r="M3912" i="35" s="1"/>
  <c r="H3913" i="35"/>
  <c r="I3913" i="35"/>
  <c r="K3913" i="35"/>
  <c r="M3913" i="35" s="1"/>
  <c r="H3914" i="35"/>
  <c r="I3914" i="35"/>
  <c r="K3914" i="35"/>
  <c r="M3914" i="35" s="1"/>
  <c r="H3915" i="35"/>
  <c r="I3915" i="35"/>
  <c r="K3915" i="35"/>
  <c r="M3915" i="35" s="1"/>
  <c r="H3916" i="35"/>
  <c r="I3916" i="35"/>
  <c r="K3916" i="35"/>
  <c r="M3916" i="35" s="1"/>
  <c r="H3917" i="35"/>
  <c r="I3917" i="35"/>
  <c r="K3917" i="35"/>
  <c r="M3917" i="35" s="1"/>
  <c r="H3918" i="35"/>
  <c r="I3918" i="35"/>
  <c r="K3918" i="35"/>
  <c r="M3918" i="35" s="1"/>
  <c r="H3919" i="35"/>
  <c r="I3919" i="35"/>
  <c r="K3919" i="35"/>
  <c r="M3919" i="35" s="1"/>
  <c r="H3920" i="35"/>
  <c r="I3920" i="35"/>
  <c r="K3920" i="35"/>
  <c r="M3920" i="35" s="1"/>
  <c r="H3921" i="35"/>
  <c r="I3921" i="35"/>
  <c r="K3921" i="35"/>
  <c r="M3921" i="35" s="1"/>
  <c r="H3922" i="35"/>
  <c r="I3922" i="35"/>
  <c r="K3922" i="35"/>
  <c r="M3922" i="35" s="1"/>
  <c r="H3923" i="35"/>
  <c r="I3923" i="35"/>
  <c r="K3923" i="35"/>
  <c r="M3923" i="35" s="1"/>
  <c r="H3924" i="35"/>
  <c r="I3924" i="35"/>
  <c r="K3924" i="35"/>
  <c r="M3924" i="35" s="1"/>
  <c r="H3925" i="35"/>
  <c r="I3925" i="35"/>
  <c r="K3925" i="35"/>
  <c r="M3925" i="35" s="1"/>
  <c r="H3926" i="35"/>
  <c r="I3926" i="35"/>
  <c r="K3926" i="35"/>
  <c r="M3926" i="35" s="1"/>
  <c r="H3927" i="35"/>
  <c r="I3927" i="35"/>
  <c r="K3927" i="35"/>
  <c r="M3927" i="35" s="1"/>
  <c r="H3928" i="35"/>
  <c r="I3928" i="35"/>
  <c r="K3928" i="35"/>
  <c r="M3928" i="35" s="1"/>
  <c r="H3929" i="35"/>
  <c r="I3929" i="35"/>
  <c r="K3929" i="35"/>
  <c r="M3929" i="35" s="1"/>
  <c r="H3930" i="35"/>
  <c r="I3930" i="35"/>
  <c r="K3930" i="35"/>
  <c r="M3930" i="35" s="1"/>
  <c r="H3931" i="35"/>
  <c r="I3931" i="35"/>
  <c r="K3931" i="35"/>
  <c r="M3931" i="35" s="1"/>
  <c r="H3932" i="35"/>
  <c r="I3932" i="35"/>
  <c r="K3932" i="35"/>
  <c r="M3932" i="35" s="1"/>
  <c r="H3933" i="35"/>
  <c r="I3933" i="35"/>
  <c r="K3933" i="35"/>
  <c r="M3933" i="35" s="1"/>
  <c r="H3934" i="35"/>
  <c r="I3934" i="35"/>
  <c r="K3934" i="35"/>
  <c r="M3934" i="35" s="1"/>
  <c r="H3935" i="35"/>
  <c r="I3935" i="35"/>
  <c r="K3935" i="35"/>
  <c r="M3935" i="35" s="1"/>
  <c r="H3936" i="35"/>
  <c r="I3936" i="35"/>
  <c r="K3936" i="35"/>
  <c r="M3936" i="35" s="1"/>
  <c r="H3937" i="35"/>
  <c r="I3937" i="35"/>
  <c r="K3937" i="35"/>
  <c r="M3937" i="35" s="1"/>
  <c r="H3938" i="35"/>
  <c r="I3938" i="35"/>
  <c r="K3938" i="35"/>
  <c r="M3938" i="35" s="1"/>
  <c r="H3939" i="35"/>
  <c r="I3939" i="35"/>
  <c r="K3939" i="35"/>
  <c r="M3939" i="35" s="1"/>
  <c r="H3940" i="35"/>
  <c r="I3940" i="35"/>
  <c r="K3940" i="35"/>
  <c r="M3940" i="35" s="1"/>
  <c r="H3941" i="35"/>
  <c r="I3941" i="35"/>
  <c r="K3941" i="35"/>
  <c r="M3941" i="35" s="1"/>
  <c r="H3942" i="35"/>
  <c r="I3942" i="35"/>
  <c r="K3942" i="35"/>
  <c r="M3942" i="35" s="1"/>
  <c r="H3943" i="35"/>
  <c r="I3943" i="35"/>
  <c r="K3943" i="35"/>
  <c r="M3943" i="35" s="1"/>
  <c r="H3944" i="35"/>
  <c r="I3944" i="35"/>
  <c r="K3944" i="35"/>
  <c r="M3944" i="35" s="1"/>
  <c r="H3945" i="35"/>
  <c r="I3945" i="35"/>
  <c r="K3945" i="35"/>
  <c r="M3945" i="35" s="1"/>
  <c r="H3946" i="35"/>
  <c r="I3946" i="35"/>
  <c r="K3946" i="35"/>
  <c r="M3946" i="35" s="1"/>
  <c r="H3947" i="35"/>
  <c r="I3947" i="35"/>
  <c r="K3947" i="35"/>
  <c r="M3947" i="35" s="1"/>
  <c r="H3948" i="35"/>
  <c r="I3948" i="35"/>
  <c r="K3948" i="35"/>
  <c r="M3948" i="35" s="1"/>
  <c r="H3949" i="35"/>
  <c r="I3949" i="35"/>
  <c r="K3949" i="35"/>
  <c r="M3949" i="35" s="1"/>
  <c r="H3950" i="35"/>
  <c r="I3950" i="35"/>
  <c r="K3950" i="35"/>
  <c r="M3950" i="35" s="1"/>
  <c r="H3951" i="35"/>
  <c r="I3951" i="35"/>
  <c r="K3951" i="35"/>
  <c r="M3951" i="35" s="1"/>
  <c r="H3952" i="35"/>
  <c r="I3952" i="35"/>
  <c r="K3952" i="35"/>
  <c r="M3952" i="35" s="1"/>
  <c r="H3953" i="35"/>
  <c r="I3953" i="35"/>
  <c r="K3953" i="35"/>
  <c r="M3953" i="35" s="1"/>
  <c r="H3954" i="35"/>
  <c r="I3954" i="35"/>
  <c r="K3954" i="35"/>
  <c r="M3954" i="35" s="1"/>
  <c r="H3955" i="35"/>
  <c r="I3955" i="35"/>
  <c r="K3955" i="35"/>
  <c r="M3955" i="35" s="1"/>
  <c r="H3956" i="35"/>
  <c r="I3956" i="35"/>
  <c r="K3956" i="35"/>
  <c r="M3956" i="35" s="1"/>
  <c r="H3957" i="35"/>
  <c r="I3957" i="35"/>
  <c r="K3957" i="35"/>
  <c r="M3957" i="35" s="1"/>
  <c r="H3958" i="35"/>
  <c r="I3958" i="35"/>
  <c r="K3958" i="35"/>
  <c r="M3958" i="35" s="1"/>
  <c r="H3959" i="35"/>
  <c r="I3959" i="35"/>
  <c r="K3959" i="35"/>
  <c r="M3959" i="35" s="1"/>
  <c r="H3960" i="35"/>
  <c r="I3960" i="35"/>
  <c r="K3960" i="35"/>
  <c r="M3960" i="35" s="1"/>
  <c r="H3961" i="35"/>
  <c r="I3961" i="35"/>
  <c r="K3961" i="35"/>
  <c r="M3961" i="35" s="1"/>
  <c r="H3962" i="35"/>
  <c r="I3962" i="35"/>
  <c r="K3962" i="35"/>
  <c r="M3962" i="35" s="1"/>
  <c r="H3963" i="35"/>
  <c r="I3963" i="35"/>
  <c r="K3963" i="35"/>
  <c r="M3963" i="35" s="1"/>
  <c r="H3964" i="35"/>
  <c r="I3964" i="35"/>
  <c r="K3964" i="35"/>
  <c r="M3964" i="35" s="1"/>
  <c r="H3965" i="35"/>
  <c r="I3965" i="35"/>
  <c r="K3965" i="35"/>
  <c r="M3965" i="35" s="1"/>
  <c r="H3966" i="35"/>
  <c r="I3966" i="35"/>
  <c r="K3966" i="35"/>
  <c r="M3966" i="35" s="1"/>
  <c r="H3967" i="35"/>
  <c r="I3967" i="35"/>
  <c r="K3967" i="35"/>
  <c r="M3967" i="35" s="1"/>
  <c r="H3968" i="35"/>
  <c r="I3968" i="35"/>
  <c r="K3968" i="35"/>
  <c r="M3968" i="35" s="1"/>
  <c r="H3969" i="35"/>
  <c r="I3969" i="35"/>
  <c r="K3969" i="35"/>
  <c r="M3969" i="35" s="1"/>
  <c r="H3970" i="35"/>
  <c r="I3970" i="35"/>
  <c r="K3970" i="35"/>
  <c r="M3970" i="35" s="1"/>
  <c r="H3971" i="35"/>
  <c r="I3971" i="35"/>
  <c r="K3971" i="35"/>
  <c r="M3971" i="35" s="1"/>
  <c r="H3972" i="35"/>
  <c r="I3972" i="35"/>
  <c r="K3972" i="35"/>
  <c r="M3972" i="35" s="1"/>
  <c r="H3973" i="35"/>
  <c r="I3973" i="35"/>
  <c r="K3973" i="35"/>
  <c r="M3973" i="35" s="1"/>
  <c r="H3974" i="35"/>
  <c r="I3974" i="35"/>
  <c r="K3974" i="35"/>
  <c r="M3974" i="35" s="1"/>
  <c r="H3975" i="35"/>
  <c r="I3975" i="35"/>
  <c r="K3975" i="35"/>
  <c r="M3975" i="35" s="1"/>
  <c r="H3976" i="35"/>
  <c r="I3976" i="35"/>
  <c r="K3976" i="35"/>
  <c r="M3976" i="35" s="1"/>
  <c r="H3977" i="35"/>
  <c r="I3977" i="35"/>
  <c r="K3977" i="35"/>
  <c r="M3977" i="35" s="1"/>
  <c r="H3978" i="35"/>
  <c r="I3978" i="35"/>
  <c r="K3978" i="35"/>
  <c r="M3978" i="35" s="1"/>
  <c r="H3979" i="35"/>
  <c r="I3979" i="35"/>
  <c r="K3979" i="35"/>
  <c r="M3979" i="35" s="1"/>
  <c r="H3980" i="35"/>
  <c r="I3980" i="35"/>
  <c r="K3980" i="35"/>
  <c r="M3980" i="35" s="1"/>
  <c r="H3981" i="35"/>
  <c r="I3981" i="35"/>
  <c r="K3981" i="35"/>
  <c r="M3981" i="35" s="1"/>
  <c r="H3982" i="35"/>
  <c r="I3982" i="35"/>
  <c r="K3982" i="35"/>
  <c r="M3982" i="35" s="1"/>
  <c r="H3983" i="35"/>
  <c r="I3983" i="35"/>
  <c r="K3983" i="35"/>
  <c r="M3983" i="35" s="1"/>
  <c r="H3984" i="35"/>
  <c r="I3984" i="35"/>
  <c r="K3984" i="35"/>
  <c r="M3984" i="35" s="1"/>
  <c r="H3985" i="35"/>
  <c r="I3985" i="35"/>
  <c r="K3985" i="35"/>
  <c r="M3985" i="35" s="1"/>
  <c r="H3986" i="35"/>
  <c r="I3986" i="35"/>
  <c r="K3986" i="35"/>
  <c r="M3986" i="35" s="1"/>
  <c r="H3987" i="35"/>
  <c r="I3987" i="35"/>
  <c r="K3987" i="35"/>
  <c r="M3987" i="35" s="1"/>
  <c r="H3988" i="35"/>
  <c r="I3988" i="35"/>
  <c r="K3988" i="35"/>
  <c r="M3988" i="35" s="1"/>
  <c r="H3989" i="35"/>
  <c r="I3989" i="35"/>
  <c r="K3989" i="35"/>
  <c r="M3989" i="35" s="1"/>
  <c r="H3990" i="35"/>
  <c r="I3990" i="35"/>
  <c r="K3990" i="35"/>
  <c r="M3990" i="35" s="1"/>
  <c r="H3991" i="35"/>
  <c r="I3991" i="35"/>
  <c r="K3991" i="35"/>
  <c r="M3991" i="35" s="1"/>
  <c r="H3992" i="35"/>
  <c r="I3992" i="35"/>
  <c r="K3992" i="35"/>
  <c r="M3992" i="35" s="1"/>
  <c r="H3993" i="35"/>
  <c r="I3993" i="35"/>
  <c r="K3993" i="35"/>
  <c r="M3993" i="35" s="1"/>
  <c r="H3994" i="35"/>
  <c r="I3994" i="35"/>
  <c r="K3994" i="35"/>
  <c r="M3994" i="35" s="1"/>
  <c r="H3995" i="35"/>
  <c r="I3995" i="35"/>
  <c r="K3995" i="35"/>
  <c r="M3995" i="35" s="1"/>
  <c r="H3996" i="35"/>
  <c r="I3996" i="35"/>
  <c r="K3996" i="35"/>
  <c r="M3996" i="35" s="1"/>
  <c r="H3997" i="35"/>
  <c r="I3997" i="35"/>
  <c r="K3997" i="35"/>
  <c r="M3997" i="35" s="1"/>
  <c r="H3998" i="35"/>
  <c r="I3998" i="35"/>
  <c r="K3998" i="35"/>
  <c r="M3998" i="35" s="1"/>
  <c r="H3999" i="35"/>
  <c r="I3999" i="35"/>
  <c r="K3999" i="35"/>
  <c r="M3999" i="35" s="1"/>
  <c r="H4000" i="35"/>
  <c r="I4000" i="35"/>
  <c r="K4000" i="35"/>
  <c r="M4000" i="35" s="1"/>
  <c r="H4001" i="35"/>
  <c r="I4001" i="35"/>
  <c r="K4001" i="35"/>
  <c r="M4001" i="35" s="1"/>
  <c r="H4002" i="35"/>
  <c r="I4002" i="35"/>
  <c r="K4002" i="35"/>
  <c r="M4002" i="35" s="1"/>
  <c r="H4003" i="35"/>
  <c r="I4003" i="35"/>
  <c r="K4003" i="35"/>
  <c r="M4003" i="35" s="1"/>
  <c r="H4004" i="35"/>
  <c r="I4004" i="35"/>
  <c r="K4004" i="35"/>
  <c r="M4004" i="35" s="1"/>
  <c r="H4005" i="35"/>
  <c r="I4005" i="35"/>
  <c r="K4005" i="35"/>
  <c r="M4005" i="35" s="1"/>
  <c r="H4006" i="35"/>
  <c r="I4006" i="35"/>
  <c r="K4006" i="35"/>
  <c r="M4006" i="35" s="1"/>
  <c r="H4007" i="35"/>
  <c r="I4007" i="35"/>
  <c r="K4007" i="35"/>
  <c r="M4007" i="35" s="1"/>
  <c r="H4008" i="35"/>
  <c r="I4008" i="35"/>
  <c r="K4008" i="35"/>
  <c r="M4008" i="35" s="1"/>
  <c r="H4009" i="35"/>
  <c r="I4009" i="35"/>
  <c r="K4009" i="35"/>
  <c r="M4009" i="35" s="1"/>
  <c r="H4010" i="35"/>
  <c r="I4010" i="35"/>
  <c r="K4010" i="35"/>
  <c r="M4010" i="35" s="1"/>
  <c r="H4011" i="35"/>
  <c r="I4011" i="35"/>
  <c r="K4011" i="35"/>
  <c r="M4011" i="35" s="1"/>
  <c r="H4012" i="35"/>
  <c r="I4012" i="35"/>
  <c r="K4012" i="35"/>
  <c r="M4012" i="35" s="1"/>
  <c r="H4013" i="35"/>
  <c r="I4013" i="35"/>
  <c r="K4013" i="35"/>
  <c r="M4013" i="35" s="1"/>
  <c r="H4014" i="35"/>
  <c r="I4014" i="35"/>
  <c r="K4014" i="35"/>
  <c r="M4014" i="35" s="1"/>
  <c r="H4015" i="35"/>
  <c r="I4015" i="35"/>
  <c r="K4015" i="35"/>
  <c r="M4015" i="35" s="1"/>
  <c r="H4016" i="35"/>
  <c r="I4016" i="35"/>
  <c r="K4016" i="35"/>
  <c r="M4016" i="35" s="1"/>
  <c r="H4017" i="35"/>
  <c r="I4017" i="35"/>
  <c r="K4017" i="35"/>
  <c r="M4017" i="35" s="1"/>
  <c r="H4018" i="35"/>
  <c r="I4018" i="35"/>
  <c r="K4018" i="35"/>
  <c r="M4018" i="35" s="1"/>
  <c r="H4019" i="35"/>
  <c r="I4019" i="35"/>
  <c r="K4019" i="35"/>
  <c r="M4019" i="35" s="1"/>
  <c r="H4020" i="35"/>
  <c r="I4020" i="35"/>
  <c r="K4020" i="35"/>
  <c r="M4020" i="35" s="1"/>
  <c r="H4021" i="35"/>
  <c r="I4021" i="35"/>
  <c r="K4021" i="35"/>
  <c r="M4021" i="35" s="1"/>
  <c r="H4022" i="35"/>
  <c r="I4022" i="35"/>
  <c r="K4022" i="35"/>
  <c r="M4022" i="35" s="1"/>
  <c r="H4023" i="35"/>
  <c r="I4023" i="35"/>
  <c r="K4023" i="35"/>
  <c r="M4023" i="35" s="1"/>
  <c r="H4024" i="35"/>
  <c r="I4024" i="35"/>
  <c r="K4024" i="35"/>
  <c r="M4024" i="35" s="1"/>
  <c r="H4025" i="35"/>
  <c r="I4025" i="35"/>
  <c r="K4025" i="35"/>
  <c r="M4025" i="35" s="1"/>
  <c r="H4026" i="35"/>
  <c r="I4026" i="35"/>
  <c r="K4026" i="35"/>
  <c r="M4026" i="35" s="1"/>
  <c r="H4027" i="35"/>
  <c r="I4027" i="35"/>
  <c r="K4027" i="35"/>
  <c r="M4027" i="35" s="1"/>
  <c r="H4028" i="35"/>
  <c r="I4028" i="35"/>
  <c r="K4028" i="35"/>
  <c r="M4028" i="35" s="1"/>
  <c r="H4029" i="35"/>
  <c r="I4029" i="35"/>
  <c r="K4029" i="35"/>
  <c r="M4029" i="35" s="1"/>
  <c r="H4030" i="35"/>
  <c r="I4030" i="35"/>
  <c r="K4030" i="35"/>
  <c r="M4030" i="35" s="1"/>
  <c r="H4031" i="35"/>
  <c r="I4031" i="35"/>
  <c r="K4031" i="35"/>
  <c r="M4031" i="35" s="1"/>
  <c r="H4032" i="35"/>
  <c r="I4032" i="35"/>
  <c r="K4032" i="35"/>
  <c r="M4032" i="35" s="1"/>
  <c r="H4033" i="35"/>
  <c r="I4033" i="35"/>
  <c r="K4033" i="35"/>
  <c r="M4033" i="35" s="1"/>
  <c r="H4034" i="35"/>
  <c r="I4034" i="35"/>
  <c r="K4034" i="35"/>
  <c r="M4034" i="35" s="1"/>
  <c r="H4035" i="35"/>
  <c r="I4035" i="35"/>
  <c r="K4035" i="35"/>
  <c r="M4035" i="35" s="1"/>
  <c r="H4036" i="35"/>
  <c r="I4036" i="35"/>
  <c r="K4036" i="35"/>
  <c r="M4036" i="35" s="1"/>
  <c r="H4037" i="35"/>
  <c r="I4037" i="35"/>
  <c r="K4037" i="35"/>
  <c r="M4037" i="35" s="1"/>
  <c r="H4038" i="35"/>
  <c r="I4038" i="35"/>
  <c r="K4038" i="35"/>
  <c r="M4038" i="35" s="1"/>
  <c r="H4039" i="35"/>
  <c r="I4039" i="35"/>
  <c r="K4039" i="35"/>
  <c r="M4039" i="35" s="1"/>
  <c r="H4040" i="35"/>
  <c r="I4040" i="35"/>
  <c r="K4040" i="35"/>
  <c r="M4040" i="35" s="1"/>
  <c r="H4041" i="35"/>
  <c r="I4041" i="35"/>
  <c r="K4041" i="35"/>
  <c r="M4041" i="35" s="1"/>
  <c r="H4042" i="35"/>
  <c r="I4042" i="35"/>
  <c r="K4042" i="35"/>
  <c r="M4042" i="35" s="1"/>
  <c r="H4043" i="35"/>
  <c r="I4043" i="35"/>
  <c r="K4043" i="35"/>
  <c r="M4043" i="35" s="1"/>
  <c r="H4044" i="35"/>
  <c r="I4044" i="35"/>
  <c r="K4044" i="35"/>
  <c r="M4044" i="35" s="1"/>
  <c r="H4045" i="35"/>
  <c r="I4045" i="35"/>
  <c r="K4045" i="35"/>
  <c r="M4045" i="35" s="1"/>
  <c r="H4046" i="35"/>
  <c r="I4046" i="35"/>
  <c r="K4046" i="35"/>
  <c r="M4046" i="35" s="1"/>
  <c r="H4047" i="35"/>
  <c r="I4047" i="35"/>
  <c r="K4047" i="35"/>
  <c r="M4047" i="35" s="1"/>
  <c r="H4048" i="35"/>
  <c r="I4048" i="35"/>
  <c r="K4048" i="35"/>
  <c r="M4048" i="35" s="1"/>
  <c r="H4049" i="35"/>
  <c r="I4049" i="35"/>
  <c r="K4049" i="35"/>
  <c r="M4049" i="35" s="1"/>
  <c r="H4050" i="35"/>
  <c r="I4050" i="35"/>
  <c r="K4050" i="35"/>
  <c r="M4050" i="35" s="1"/>
  <c r="H4051" i="35"/>
  <c r="I4051" i="35"/>
  <c r="K4051" i="35"/>
  <c r="M4051" i="35" s="1"/>
  <c r="H4052" i="35"/>
  <c r="I4052" i="35"/>
  <c r="K4052" i="35"/>
  <c r="M4052" i="35" s="1"/>
  <c r="H4053" i="35"/>
  <c r="I4053" i="35"/>
  <c r="K4053" i="35"/>
  <c r="M4053" i="35" s="1"/>
  <c r="H4054" i="35"/>
  <c r="I4054" i="35"/>
  <c r="K4054" i="35"/>
  <c r="M4054" i="35" s="1"/>
  <c r="H4055" i="35"/>
  <c r="I4055" i="35"/>
  <c r="K4055" i="35"/>
  <c r="M4055" i="35" s="1"/>
  <c r="H4056" i="35"/>
  <c r="I4056" i="35"/>
  <c r="K4056" i="35"/>
  <c r="M4056" i="35" s="1"/>
  <c r="H4057" i="35"/>
  <c r="I4057" i="35"/>
  <c r="K4057" i="35"/>
  <c r="M4057" i="35" s="1"/>
  <c r="H4058" i="35"/>
  <c r="I4058" i="35"/>
  <c r="K4058" i="35"/>
  <c r="M4058" i="35" s="1"/>
  <c r="H4059" i="35"/>
  <c r="I4059" i="35"/>
  <c r="K4059" i="35"/>
  <c r="M4059" i="35" s="1"/>
  <c r="H4060" i="35"/>
  <c r="I4060" i="35"/>
  <c r="K4060" i="35"/>
  <c r="M4060" i="35" s="1"/>
  <c r="H4061" i="35"/>
  <c r="I4061" i="35"/>
  <c r="K4061" i="35"/>
  <c r="M4061" i="35" s="1"/>
  <c r="H4062" i="35"/>
  <c r="I4062" i="35"/>
  <c r="K4062" i="35"/>
  <c r="M4062" i="35" s="1"/>
  <c r="H4063" i="35"/>
  <c r="I4063" i="35"/>
  <c r="K4063" i="35"/>
  <c r="M4063" i="35" s="1"/>
  <c r="H4064" i="35"/>
  <c r="I4064" i="35"/>
  <c r="K4064" i="35"/>
  <c r="M4064" i="35" s="1"/>
  <c r="H4065" i="35"/>
  <c r="I4065" i="35"/>
  <c r="K4065" i="35"/>
  <c r="M4065" i="35" s="1"/>
  <c r="H4066" i="35"/>
  <c r="I4066" i="35"/>
  <c r="K4066" i="35"/>
  <c r="M4066" i="35" s="1"/>
  <c r="H4067" i="35"/>
  <c r="I4067" i="35"/>
  <c r="K4067" i="35"/>
  <c r="M4067" i="35" s="1"/>
  <c r="H4068" i="35"/>
  <c r="I4068" i="35"/>
  <c r="K4068" i="35"/>
  <c r="M4068" i="35" s="1"/>
  <c r="H4069" i="35"/>
  <c r="I4069" i="35"/>
  <c r="K4069" i="35"/>
  <c r="M4069" i="35" s="1"/>
  <c r="H4070" i="35"/>
  <c r="I4070" i="35"/>
  <c r="K4070" i="35"/>
  <c r="M4070" i="35" s="1"/>
  <c r="H4071" i="35"/>
  <c r="I4071" i="35"/>
  <c r="K4071" i="35"/>
  <c r="M4071" i="35" s="1"/>
  <c r="H4072" i="35"/>
  <c r="I4072" i="35"/>
  <c r="K4072" i="35"/>
  <c r="M4072" i="35" s="1"/>
  <c r="H4073" i="35"/>
  <c r="I4073" i="35"/>
  <c r="K4073" i="35"/>
  <c r="M4073" i="35" s="1"/>
  <c r="H4074" i="35"/>
  <c r="I4074" i="35"/>
  <c r="K4074" i="35"/>
  <c r="M4074" i="35" s="1"/>
  <c r="H4075" i="35"/>
  <c r="I4075" i="35"/>
  <c r="K4075" i="35"/>
  <c r="M4075" i="35" s="1"/>
  <c r="H4076" i="35"/>
  <c r="I4076" i="35"/>
  <c r="K4076" i="35"/>
  <c r="M4076" i="35" s="1"/>
  <c r="H4077" i="35"/>
  <c r="I4077" i="35"/>
  <c r="K4077" i="35"/>
  <c r="M4077" i="35" s="1"/>
  <c r="H4078" i="35"/>
  <c r="I4078" i="35"/>
  <c r="K4078" i="35"/>
  <c r="M4078" i="35" s="1"/>
  <c r="H4079" i="35"/>
  <c r="I4079" i="35"/>
  <c r="K4079" i="35"/>
  <c r="M4079" i="35" s="1"/>
  <c r="H4080" i="35"/>
  <c r="I4080" i="35"/>
  <c r="K4080" i="35"/>
  <c r="M4080" i="35" s="1"/>
  <c r="H4081" i="35"/>
  <c r="I4081" i="35"/>
  <c r="K4081" i="35"/>
  <c r="M4081" i="35" s="1"/>
  <c r="H4082" i="35"/>
  <c r="I4082" i="35"/>
  <c r="K4082" i="35"/>
  <c r="M4082" i="35" s="1"/>
  <c r="H4083" i="35"/>
  <c r="I4083" i="35"/>
  <c r="K4083" i="35"/>
  <c r="M4083" i="35" s="1"/>
  <c r="H4084" i="35"/>
  <c r="I4084" i="35"/>
  <c r="K4084" i="35"/>
  <c r="M4084" i="35" s="1"/>
  <c r="H4085" i="35"/>
  <c r="I4085" i="35"/>
  <c r="K4085" i="35"/>
  <c r="M4085" i="35" s="1"/>
  <c r="H4086" i="35"/>
  <c r="I4086" i="35"/>
  <c r="K4086" i="35"/>
  <c r="M4086" i="35" s="1"/>
  <c r="H4087" i="35"/>
  <c r="I4087" i="35"/>
  <c r="K4087" i="35"/>
  <c r="M4087" i="35" s="1"/>
  <c r="H4088" i="35"/>
  <c r="I4088" i="35"/>
  <c r="K4088" i="35"/>
  <c r="M4088" i="35" s="1"/>
  <c r="H4089" i="35"/>
  <c r="I4089" i="35"/>
  <c r="K4089" i="35"/>
  <c r="M4089" i="35" s="1"/>
  <c r="H4090" i="35"/>
  <c r="I4090" i="35"/>
  <c r="K4090" i="35"/>
  <c r="M4090" i="35" s="1"/>
  <c r="H4091" i="35"/>
  <c r="I4091" i="35"/>
  <c r="K4091" i="35"/>
  <c r="M4091" i="35" s="1"/>
  <c r="H4092" i="35"/>
  <c r="I4092" i="35"/>
  <c r="K4092" i="35"/>
  <c r="M4092" i="35" s="1"/>
  <c r="H4093" i="35"/>
  <c r="I4093" i="35"/>
  <c r="K4093" i="35"/>
  <c r="M4093" i="35" s="1"/>
  <c r="H4094" i="35"/>
  <c r="I4094" i="35"/>
  <c r="K4094" i="35"/>
  <c r="M4094" i="35" s="1"/>
  <c r="H4095" i="35"/>
  <c r="I4095" i="35"/>
  <c r="K4095" i="35"/>
  <c r="M4095" i="35" s="1"/>
  <c r="H4096" i="35"/>
  <c r="I4096" i="35"/>
  <c r="K4096" i="35"/>
  <c r="M4096" i="35" s="1"/>
  <c r="H4097" i="35"/>
  <c r="I4097" i="35"/>
  <c r="K4097" i="35"/>
  <c r="M4097" i="35" s="1"/>
  <c r="H4098" i="35"/>
  <c r="I4098" i="35"/>
  <c r="K4098" i="35"/>
  <c r="M4098" i="35" s="1"/>
  <c r="H4099" i="35"/>
  <c r="I4099" i="35"/>
  <c r="K4099" i="35"/>
  <c r="M4099" i="35" s="1"/>
  <c r="H4100" i="35"/>
  <c r="I4100" i="35"/>
  <c r="K4100" i="35"/>
  <c r="M4100" i="35" s="1"/>
  <c r="H4101" i="35"/>
  <c r="I4101" i="35"/>
  <c r="K4101" i="35"/>
  <c r="M4101" i="35" s="1"/>
  <c r="H4102" i="35"/>
  <c r="I4102" i="35"/>
  <c r="K4102" i="35"/>
  <c r="M4102" i="35" s="1"/>
  <c r="H4103" i="35"/>
  <c r="I4103" i="35"/>
  <c r="K4103" i="35"/>
  <c r="M4103" i="35" s="1"/>
  <c r="H4104" i="35"/>
  <c r="I4104" i="35"/>
  <c r="K4104" i="35"/>
  <c r="M4104" i="35" s="1"/>
  <c r="H4105" i="35"/>
  <c r="I4105" i="35"/>
  <c r="K4105" i="35"/>
  <c r="M4105" i="35" s="1"/>
  <c r="H4106" i="35"/>
  <c r="I4106" i="35"/>
  <c r="K4106" i="35"/>
  <c r="M4106" i="35" s="1"/>
  <c r="H4107" i="35"/>
  <c r="I4107" i="35"/>
  <c r="K4107" i="35"/>
  <c r="M4107" i="35" s="1"/>
  <c r="H4108" i="35"/>
  <c r="I4108" i="35"/>
  <c r="K4108" i="35"/>
  <c r="M4108" i="35" s="1"/>
  <c r="H4109" i="35"/>
  <c r="I4109" i="35"/>
  <c r="K4109" i="35"/>
  <c r="M4109" i="35" s="1"/>
  <c r="H4110" i="35"/>
  <c r="I4110" i="35"/>
  <c r="K4110" i="35"/>
  <c r="M4110" i="35" s="1"/>
  <c r="H4111" i="35"/>
  <c r="I4111" i="35"/>
  <c r="K4111" i="35"/>
  <c r="M4111" i="35" s="1"/>
  <c r="H4112" i="35"/>
  <c r="I4112" i="35"/>
  <c r="K4112" i="35"/>
  <c r="M4112" i="35" s="1"/>
  <c r="H4113" i="35"/>
  <c r="I4113" i="35"/>
  <c r="K4113" i="35"/>
  <c r="M4113" i="35" s="1"/>
  <c r="H4114" i="35"/>
  <c r="I4114" i="35"/>
  <c r="K4114" i="35"/>
  <c r="M4114" i="35" s="1"/>
  <c r="H4115" i="35"/>
  <c r="I4115" i="35"/>
  <c r="K4115" i="35"/>
  <c r="M4115" i="35" s="1"/>
  <c r="H4116" i="35"/>
  <c r="I4116" i="35"/>
  <c r="K4116" i="35"/>
  <c r="M4116" i="35" s="1"/>
  <c r="H4117" i="35"/>
  <c r="I4117" i="35"/>
  <c r="K4117" i="35"/>
  <c r="M4117" i="35" s="1"/>
  <c r="H4118" i="35"/>
  <c r="I4118" i="35"/>
  <c r="K4118" i="35"/>
  <c r="M4118" i="35" s="1"/>
  <c r="H4119" i="35"/>
  <c r="I4119" i="35"/>
  <c r="K4119" i="35"/>
  <c r="M4119" i="35" s="1"/>
  <c r="H4120" i="35"/>
  <c r="I4120" i="35"/>
  <c r="K4120" i="35"/>
  <c r="M4120" i="35" s="1"/>
  <c r="H4121" i="35"/>
  <c r="I4121" i="35"/>
  <c r="K4121" i="35"/>
  <c r="M4121" i="35" s="1"/>
  <c r="H4122" i="35"/>
  <c r="I4122" i="35"/>
  <c r="K4122" i="35"/>
  <c r="M4122" i="35" s="1"/>
  <c r="H4123" i="35"/>
  <c r="I4123" i="35"/>
  <c r="K4123" i="35"/>
  <c r="M4123" i="35" s="1"/>
  <c r="H4124" i="35"/>
  <c r="I4124" i="35"/>
  <c r="K4124" i="35"/>
  <c r="M4124" i="35" s="1"/>
  <c r="H4125" i="35"/>
  <c r="I4125" i="35"/>
  <c r="K4125" i="35"/>
  <c r="M4125" i="35" s="1"/>
  <c r="H4126" i="35"/>
  <c r="I4126" i="35"/>
  <c r="K4126" i="35"/>
  <c r="M4126" i="35" s="1"/>
  <c r="H4127" i="35"/>
  <c r="I4127" i="35"/>
  <c r="K4127" i="35"/>
  <c r="M4127" i="35" s="1"/>
  <c r="H4128" i="35"/>
  <c r="I4128" i="35"/>
  <c r="K4128" i="35"/>
  <c r="M4128" i="35" s="1"/>
  <c r="H4129" i="35"/>
  <c r="I4129" i="35"/>
  <c r="K4129" i="35"/>
  <c r="M4129" i="35" s="1"/>
  <c r="H4130" i="35"/>
  <c r="I4130" i="35"/>
  <c r="K4130" i="35"/>
  <c r="M4130" i="35" s="1"/>
  <c r="H4131" i="35"/>
  <c r="I4131" i="35"/>
  <c r="K4131" i="35"/>
  <c r="M4131" i="35" s="1"/>
  <c r="H4132" i="35"/>
  <c r="I4132" i="35"/>
  <c r="K4132" i="35"/>
  <c r="M4132" i="35" s="1"/>
  <c r="H4133" i="35"/>
  <c r="I4133" i="35"/>
  <c r="K4133" i="35"/>
  <c r="M4133" i="35" s="1"/>
  <c r="H4134" i="35"/>
  <c r="I4134" i="35"/>
  <c r="K4134" i="35"/>
  <c r="M4134" i="35" s="1"/>
  <c r="H4135" i="35"/>
  <c r="I4135" i="35"/>
  <c r="K4135" i="35"/>
  <c r="M4135" i="35" s="1"/>
  <c r="H4136" i="35"/>
  <c r="I4136" i="35"/>
  <c r="K4136" i="35"/>
  <c r="M4136" i="35" s="1"/>
  <c r="H4137" i="35"/>
  <c r="I4137" i="35"/>
  <c r="K4137" i="35"/>
  <c r="M4137" i="35" s="1"/>
  <c r="H4138" i="35"/>
  <c r="I4138" i="35"/>
  <c r="K4138" i="35"/>
  <c r="M4138" i="35" s="1"/>
  <c r="H4139" i="35"/>
  <c r="I4139" i="35"/>
  <c r="K4139" i="35"/>
  <c r="M4139" i="35" s="1"/>
  <c r="H4140" i="35"/>
  <c r="I4140" i="35"/>
  <c r="K4140" i="35"/>
  <c r="M4140" i="35" s="1"/>
  <c r="H4141" i="35"/>
  <c r="I4141" i="35"/>
  <c r="K4141" i="35"/>
  <c r="M4141" i="35" s="1"/>
  <c r="H4142" i="35"/>
  <c r="I4142" i="35"/>
  <c r="K4142" i="35"/>
  <c r="M4142" i="35" s="1"/>
  <c r="H4143" i="35"/>
  <c r="I4143" i="35"/>
  <c r="K4143" i="35"/>
  <c r="M4143" i="35" s="1"/>
  <c r="H4144" i="35"/>
  <c r="I4144" i="35"/>
  <c r="K4144" i="35"/>
  <c r="M4144" i="35" s="1"/>
  <c r="H4145" i="35"/>
  <c r="I4145" i="35"/>
  <c r="K4145" i="35"/>
  <c r="M4145" i="35" s="1"/>
  <c r="H4146" i="35"/>
  <c r="I4146" i="35"/>
  <c r="K4146" i="35"/>
  <c r="M4146" i="35" s="1"/>
  <c r="H4147" i="35"/>
  <c r="I4147" i="35"/>
  <c r="K4147" i="35"/>
  <c r="M4147" i="35" s="1"/>
  <c r="H4148" i="35"/>
  <c r="I4148" i="35"/>
  <c r="K4148" i="35"/>
  <c r="M4148" i="35" s="1"/>
  <c r="H4149" i="35"/>
  <c r="I4149" i="35"/>
  <c r="K4149" i="35"/>
  <c r="M4149" i="35" s="1"/>
  <c r="H4150" i="35"/>
  <c r="I4150" i="35"/>
  <c r="K4150" i="35"/>
  <c r="M4150" i="35" s="1"/>
  <c r="H4151" i="35"/>
  <c r="I4151" i="35"/>
  <c r="K4151" i="35"/>
  <c r="M4151" i="35" s="1"/>
  <c r="H4152" i="35"/>
  <c r="I4152" i="35"/>
  <c r="K4152" i="35"/>
  <c r="M4152" i="35" s="1"/>
  <c r="H4153" i="35"/>
  <c r="I4153" i="35"/>
  <c r="K4153" i="35"/>
  <c r="M4153" i="35" s="1"/>
  <c r="H4154" i="35"/>
  <c r="I4154" i="35"/>
  <c r="K4154" i="35"/>
  <c r="M4154" i="35" s="1"/>
  <c r="H4155" i="35"/>
  <c r="I4155" i="35"/>
  <c r="K4155" i="35"/>
  <c r="M4155" i="35" s="1"/>
  <c r="H4156" i="35"/>
  <c r="I4156" i="35"/>
  <c r="K4156" i="35"/>
  <c r="M4156" i="35" s="1"/>
  <c r="H4157" i="35"/>
  <c r="I4157" i="35"/>
  <c r="K4157" i="35"/>
  <c r="M4157" i="35" s="1"/>
  <c r="H4158" i="35"/>
  <c r="I4158" i="35"/>
  <c r="K4158" i="35"/>
  <c r="M4158" i="35" s="1"/>
  <c r="H4159" i="35"/>
  <c r="I4159" i="35"/>
  <c r="K4159" i="35"/>
  <c r="M4159" i="35" s="1"/>
  <c r="H4160" i="35"/>
  <c r="I4160" i="35"/>
  <c r="K4160" i="35"/>
  <c r="M4160" i="35" s="1"/>
  <c r="H4161" i="35"/>
  <c r="I4161" i="35"/>
  <c r="K4161" i="35"/>
  <c r="M4161" i="35" s="1"/>
  <c r="H4162" i="35"/>
  <c r="I4162" i="35"/>
  <c r="K4162" i="35"/>
  <c r="M4162" i="35" s="1"/>
  <c r="H4163" i="35"/>
  <c r="I4163" i="35"/>
  <c r="K4163" i="35"/>
  <c r="M4163" i="35" s="1"/>
  <c r="H4164" i="35"/>
  <c r="I4164" i="35"/>
  <c r="K4164" i="35"/>
  <c r="M4164" i="35" s="1"/>
  <c r="H4165" i="35"/>
  <c r="I4165" i="35"/>
  <c r="K4165" i="35"/>
  <c r="M4165" i="35" s="1"/>
  <c r="H4166" i="35"/>
  <c r="I4166" i="35"/>
  <c r="K4166" i="35"/>
  <c r="M4166" i="35" s="1"/>
  <c r="H4167" i="35"/>
  <c r="I4167" i="35"/>
  <c r="K4167" i="35"/>
  <c r="M4167" i="35" s="1"/>
  <c r="H4168" i="35"/>
  <c r="I4168" i="35"/>
  <c r="K4168" i="35"/>
  <c r="M4168" i="35" s="1"/>
  <c r="H4169" i="35"/>
  <c r="I4169" i="35"/>
  <c r="K4169" i="35"/>
  <c r="M4169" i="35" s="1"/>
  <c r="H4170" i="35"/>
  <c r="I4170" i="35"/>
  <c r="K4170" i="35"/>
  <c r="M4170" i="35" s="1"/>
  <c r="H4171" i="35"/>
  <c r="I4171" i="35"/>
  <c r="K4171" i="35"/>
  <c r="M4171" i="35" s="1"/>
  <c r="H4172" i="35"/>
  <c r="I4172" i="35"/>
  <c r="K4172" i="35"/>
  <c r="M4172" i="35" s="1"/>
  <c r="H4173" i="35"/>
  <c r="I4173" i="35"/>
  <c r="K4173" i="35"/>
  <c r="M4173" i="35" s="1"/>
  <c r="H4174" i="35"/>
  <c r="I4174" i="35"/>
  <c r="K4174" i="35"/>
  <c r="M4174" i="35" s="1"/>
  <c r="H4175" i="35"/>
  <c r="I4175" i="35"/>
  <c r="K4175" i="35"/>
  <c r="M4175" i="35" s="1"/>
  <c r="H4176" i="35"/>
  <c r="I4176" i="35"/>
  <c r="K4176" i="35"/>
  <c r="M4176" i="35" s="1"/>
  <c r="H4177" i="35"/>
  <c r="I4177" i="35"/>
  <c r="K4177" i="35"/>
  <c r="M4177" i="35" s="1"/>
  <c r="H4178" i="35"/>
  <c r="I4178" i="35"/>
  <c r="K4178" i="35"/>
  <c r="M4178" i="35" s="1"/>
  <c r="H4179" i="35"/>
  <c r="I4179" i="35"/>
  <c r="K4179" i="35"/>
  <c r="M4179" i="35" s="1"/>
  <c r="H4180" i="35"/>
  <c r="I4180" i="35"/>
  <c r="K4180" i="35"/>
  <c r="M4180" i="35" s="1"/>
  <c r="H4181" i="35"/>
  <c r="I4181" i="35"/>
  <c r="K4181" i="35"/>
  <c r="M4181" i="35" s="1"/>
  <c r="H4182" i="35"/>
  <c r="I4182" i="35"/>
  <c r="K4182" i="35"/>
  <c r="M4182" i="35" s="1"/>
  <c r="H4183" i="35"/>
  <c r="I4183" i="35"/>
  <c r="K4183" i="35"/>
  <c r="M4183" i="35" s="1"/>
  <c r="H4184" i="35"/>
  <c r="I4184" i="35"/>
  <c r="K4184" i="35"/>
  <c r="M4184" i="35" s="1"/>
  <c r="H4185" i="35"/>
  <c r="I4185" i="35"/>
  <c r="K4185" i="35"/>
  <c r="M4185" i="35" s="1"/>
  <c r="H4186" i="35"/>
  <c r="I4186" i="35"/>
  <c r="K4186" i="35"/>
  <c r="M4186" i="35" s="1"/>
  <c r="H4187" i="35"/>
  <c r="I4187" i="35"/>
  <c r="K4187" i="35"/>
  <c r="M4187" i="35" s="1"/>
  <c r="H4188" i="35"/>
  <c r="I4188" i="35"/>
  <c r="K4188" i="35"/>
  <c r="M4188" i="35" s="1"/>
  <c r="H4189" i="35"/>
  <c r="I4189" i="35"/>
  <c r="K4189" i="35"/>
  <c r="M4189" i="35" s="1"/>
  <c r="H4190" i="35"/>
  <c r="I4190" i="35"/>
  <c r="K4190" i="35"/>
  <c r="M4190" i="35" s="1"/>
  <c r="H4191" i="35"/>
  <c r="I4191" i="35"/>
  <c r="K4191" i="35"/>
  <c r="M4191" i="35" s="1"/>
  <c r="H4192" i="35"/>
  <c r="I4192" i="35"/>
  <c r="K4192" i="35"/>
  <c r="M4192" i="35" s="1"/>
  <c r="H4193" i="35"/>
  <c r="I4193" i="35"/>
  <c r="K4193" i="35"/>
  <c r="M4193" i="35" s="1"/>
  <c r="H4194" i="35"/>
  <c r="I4194" i="35"/>
  <c r="K4194" i="35"/>
  <c r="M4194" i="35" s="1"/>
  <c r="H4195" i="35"/>
  <c r="I4195" i="35"/>
  <c r="K4195" i="35"/>
  <c r="M4195" i="35" s="1"/>
  <c r="H4196" i="35"/>
  <c r="I4196" i="35"/>
  <c r="K4196" i="35"/>
  <c r="M4196" i="35" s="1"/>
  <c r="H4197" i="35"/>
  <c r="I4197" i="35"/>
  <c r="K4197" i="35"/>
  <c r="M4197" i="35" s="1"/>
  <c r="H4198" i="35"/>
  <c r="I4198" i="35"/>
  <c r="K4198" i="35"/>
  <c r="M4198" i="35" s="1"/>
  <c r="H4199" i="35"/>
  <c r="I4199" i="35"/>
  <c r="K4199" i="35"/>
  <c r="M4199" i="35" s="1"/>
  <c r="H4200" i="35"/>
  <c r="I4200" i="35"/>
  <c r="K4200" i="35"/>
  <c r="M4200" i="35" s="1"/>
  <c r="H4201" i="35"/>
  <c r="I4201" i="35"/>
  <c r="K4201" i="35"/>
  <c r="M4201" i="35" s="1"/>
  <c r="H4202" i="35"/>
  <c r="I4202" i="35"/>
  <c r="K4202" i="35"/>
  <c r="M4202" i="35" s="1"/>
  <c r="H4203" i="35"/>
  <c r="I4203" i="35"/>
  <c r="K4203" i="35"/>
  <c r="M4203" i="35" s="1"/>
  <c r="H4204" i="35"/>
  <c r="I4204" i="35"/>
  <c r="K4204" i="35"/>
  <c r="M4204" i="35" s="1"/>
  <c r="H4205" i="35"/>
  <c r="I4205" i="35"/>
  <c r="K4205" i="35"/>
  <c r="M4205" i="35" s="1"/>
  <c r="H4206" i="35"/>
  <c r="I4206" i="35"/>
  <c r="K4206" i="35"/>
  <c r="M4206" i="35" s="1"/>
  <c r="H4207" i="35"/>
  <c r="I4207" i="35"/>
  <c r="K4207" i="35"/>
  <c r="M4207" i="35" s="1"/>
  <c r="H4208" i="35"/>
  <c r="I4208" i="35"/>
  <c r="K4208" i="35"/>
  <c r="M4208" i="35" s="1"/>
  <c r="H4209" i="35"/>
  <c r="I4209" i="35"/>
  <c r="K4209" i="35"/>
  <c r="M4209" i="35" s="1"/>
  <c r="H4210" i="35"/>
  <c r="I4210" i="35"/>
  <c r="K4210" i="35"/>
  <c r="M4210" i="35" s="1"/>
  <c r="H4211" i="35"/>
  <c r="I4211" i="35"/>
  <c r="K4211" i="35"/>
  <c r="M4211" i="35" s="1"/>
  <c r="H4212" i="35"/>
  <c r="I4212" i="35"/>
  <c r="K4212" i="35"/>
  <c r="M4212" i="35" s="1"/>
  <c r="H4213" i="35"/>
  <c r="I4213" i="35"/>
  <c r="K4213" i="35"/>
  <c r="M4213" i="35" s="1"/>
  <c r="H4214" i="35"/>
  <c r="I4214" i="35"/>
  <c r="K4214" i="35"/>
  <c r="M4214" i="35" s="1"/>
  <c r="H4215" i="35"/>
  <c r="I4215" i="35"/>
  <c r="K4215" i="35"/>
  <c r="M4215" i="35" s="1"/>
  <c r="H4216" i="35"/>
  <c r="I4216" i="35"/>
  <c r="K4216" i="35"/>
  <c r="M4216" i="35" s="1"/>
  <c r="H4217" i="35"/>
  <c r="I4217" i="35"/>
  <c r="K4217" i="35"/>
  <c r="M4217" i="35" s="1"/>
  <c r="H4218" i="35"/>
  <c r="I4218" i="35"/>
  <c r="K4218" i="35"/>
  <c r="M4218" i="35" s="1"/>
  <c r="H4219" i="35"/>
  <c r="I4219" i="35"/>
  <c r="K4219" i="35"/>
  <c r="M4219" i="35" s="1"/>
  <c r="H4220" i="35"/>
  <c r="I4220" i="35"/>
  <c r="K4220" i="35"/>
  <c r="M4220" i="35" s="1"/>
  <c r="H4221" i="35"/>
  <c r="I4221" i="35"/>
  <c r="K4221" i="35"/>
  <c r="M4221" i="35" s="1"/>
  <c r="H4222" i="35"/>
  <c r="I4222" i="35"/>
  <c r="K4222" i="35"/>
  <c r="M4222" i="35" s="1"/>
  <c r="H4223" i="35"/>
  <c r="I4223" i="35"/>
  <c r="K4223" i="35"/>
  <c r="M4223" i="35" s="1"/>
  <c r="H4224" i="35"/>
  <c r="I4224" i="35"/>
  <c r="K4224" i="35"/>
  <c r="M4224" i="35" s="1"/>
  <c r="H4225" i="35"/>
  <c r="I4225" i="35"/>
  <c r="K4225" i="35"/>
  <c r="M4225" i="35" s="1"/>
  <c r="H4226" i="35"/>
  <c r="I4226" i="35"/>
  <c r="K4226" i="35"/>
  <c r="M4226" i="35" s="1"/>
  <c r="H4227" i="35"/>
  <c r="I4227" i="35"/>
  <c r="K4227" i="35"/>
  <c r="M4227" i="35" s="1"/>
  <c r="H4228" i="35"/>
  <c r="I4228" i="35"/>
  <c r="K4228" i="35"/>
  <c r="M4228" i="35" s="1"/>
  <c r="H4229" i="35"/>
  <c r="I4229" i="35"/>
  <c r="K4229" i="35"/>
  <c r="M4229" i="35" s="1"/>
  <c r="H4230" i="35"/>
  <c r="I4230" i="35"/>
  <c r="K4230" i="35"/>
  <c r="M4230" i="35" s="1"/>
  <c r="H4231" i="35"/>
  <c r="I4231" i="35"/>
  <c r="K4231" i="35"/>
  <c r="M4231" i="35" s="1"/>
  <c r="H4232" i="35"/>
  <c r="I4232" i="35"/>
  <c r="K4232" i="35"/>
  <c r="M4232" i="35" s="1"/>
  <c r="H4233" i="35"/>
  <c r="I4233" i="35"/>
  <c r="K4233" i="35"/>
  <c r="M4233" i="35" s="1"/>
  <c r="H4234" i="35"/>
  <c r="I4234" i="35"/>
  <c r="K4234" i="35"/>
  <c r="M4234" i="35" s="1"/>
  <c r="H4235" i="35"/>
  <c r="I4235" i="35"/>
  <c r="K4235" i="35"/>
  <c r="M4235" i="35" s="1"/>
  <c r="H4236" i="35"/>
  <c r="I4236" i="35"/>
  <c r="K4236" i="35"/>
  <c r="M4236" i="35" s="1"/>
  <c r="H4237" i="35"/>
  <c r="I4237" i="35"/>
  <c r="K4237" i="35"/>
  <c r="M4237" i="35" s="1"/>
  <c r="H4238" i="35"/>
  <c r="I4238" i="35"/>
  <c r="K4238" i="35"/>
  <c r="M4238" i="35" s="1"/>
  <c r="H4239" i="35"/>
  <c r="I4239" i="35"/>
  <c r="K4239" i="35"/>
  <c r="M4239" i="35" s="1"/>
  <c r="H4240" i="35"/>
  <c r="I4240" i="35"/>
  <c r="K4240" i="35"/>
  <c r="M4240" i="35" s="1"/>
  <c r="H4241" i="35"/>
  <c r="I4241" i="35"/>
  <c r="K4241" i="35"/>
  <c r="M4241" i="35" s="1"/>
  <c r="H4242" i="35"/>
  <c r="I4242" i="35"/>
  <c r="K4242" i="35"/>
  <c r="M4242" i="35" s="1"/>
  <c r="H4243" i="35"/>
  <c r="I4243" i="35"/>
  <c r="K4243" i="35"/>
  <c r="M4243" i="35" s="1"/>
  <c r="H4244" i="35"/>
  <c r="I4244" i="35"/>
  <c r="K4244" i="35"/>
  <c r="M4244" i="35" s="1"/>
  <c r="H4245" i="35"/>
  <c r="I4245" i="35"/>
  <c r="K4245" i="35"/>
  <c r="M4245" i="35" s="1"/>
  <c r="H4246" i="35"/>
  <c r="I4246" i="35"/>
  <c r="K4246" i="35"/>
  <c r="M4246" i="35" s="1"/>
  <c r="H4247" i="35"/>
  <c r="I4247" i="35"/>
  <c r="K4247" i="35"/>
  <c r="M4247" i="35" s="1"/>
  <c r="H4248" i="35"/>
  <c r="I4248" i="35"/>
  <c r="K4248" i="35"/>
  <c r="M4248" i="35" s="1"/>
  <c r="H4249" i="35"/>
  <c r="I4249" i="35"/>
  <c r="K4249" i="35"/>
  <c r="M4249" i="35" s="1"/>
  <c r="H4250" i="35"/>
  <c r="I4250" i="35"/>
  <c r="K4250" i="35"/>
  <c r="M4250" i="35" s="1"/>
  <c r="H4251" i="35"/>
  <c r="I4251" i="35"/>
  <c r="K4251" i="35"/>
  <c r="M4251" i="35" s="1"/>
  <c r="H4252" i="35"/>
  <c r="I4252" i="35"/>
  <c r="K4252" i="35"/>
  <c r="M4252" i="35" s="1"/>
  <c r="H4253" i="35"/>
  <c r="I4253" i="35"/>
  <c r="K4253" i="35"/>
  <c r="M4253" i="35" s="1"/>
  <c r="H4254" i="35"/>
  <c r="I4254" i="35"/>
  <c r="K4254" i="35"/>
  <c r="M4254" i="35" s="1"/>
  <c r="H4255" i="35"/>
  <c r="I4255" i="35"/>
  <c r="K4255" i="35"/>
  <c r="M4255" i="35" s="1"/>
  <c r="H4256" i="35"/>
  <c r="I4256" i="35"/>
  <c r="K4256" i="35"/>
  <c r="M4256" i="35" s="1"/>
  <c r="H4257" i="35"/>
  <c r="I4257" i="35"/>
  <c r="K4257" i="35"/>
  <c r="M4257" i="35" s="1"/>
  <c r="H4258" i="35"/>
  <c r="I4258" i="35"/>
  <c r="K4258" i="35"/>
  <c r="M4258" i="35" s="1"/>
  <c r="H4259" i="35"/>
  <c r="I4259" i="35"/>
  <c r="K4259" i="35"/>
  <c r="M4259" i="35" s="1"/>
  <c r="H4260" i="35"/>
  <c r="I4260" i="35"/>
  <c r="K4260" i="35"/>
  <c r="M4260" i="35" s="1"/>
  <c r="H4261" i="35"/>
  <c r="I4261" i="35"/>
  <c r="K4261" i="35"/>
  <c r="M4261" i="35" s="1"/>
  <c r="H4262" i="35"/>
  <c r="I4262" i="35"/>
  <c r="K4262" i="35"/>
  <c r="M4262" i="35" s="1"/>
  <c r="H4263" i="35"/>
  <c r="I4263" i="35"/>
  <c r="K4263" i="35"/>
  <c r="M4263" i="35" s="1"/>
  <c r="H4264" i="35"/>
  <c r="I4264" i="35"/>
  <c r="K4264" i="35"/>
  <c r="M4264" i="35" s="1"/>
  <c r="H4265" i="35"/>
  <c r="I4265" i="35"/>
  <c r="K4265" i="35"/>
  <c r="M4265" i="35" s="1"/>
  <c r="H4266" i="35"/>
  <c r="I4266" i="35"/>
  <c r="K4266" i="35"/>
  <c r="M4266" i="35" s="1"/>
  <c r="H4267" i="35"/>
  <c r="I4267" i="35"/>
  <c r="K4267" i="35"/>
  <c r="M4267" i="35" s="1"/>
  <c r="H4268" i="35"/>
  <c r="I4268" i="35"/>
  <c r="K4268" i="35"/>
  <c r="M4268" i="35" s="1"/>
  <c r="H4269" i="35"/>
  <c r="I4269" i="35"/>
  <c r="K4269" i="35"/>
  <c r="M4269" i="35" s="1"/>
  <c r="H4270" i="35"/>
  <c r="I4270" i="35"/>
  <c r="K4270" i="35"/>
  <c r="M4270" i="35" s="1"/>
  <c r="H4271" i="35"/>
  <c r="I4271" i="35"/>
  <c r="K4271" i="35"/>
  <c r="M4271" i="35" s="1"/>
  <c r="H4272" i="35"/>
  <c r="I4272" i="35"/>
  <c r="K4272" i="35"/>
  <c r="M4272" i="35" s="1"/>
  <c r="H4273" i="35"/>
  <c r="I4273" i="35"/>
  <c r="K4273" i="35"/>
  <c r="M4273" i="35" s="1"/>
  <c r="H4274" i="35"/>
  <c r="I4274" i="35"/>
  <c r="K4274" i="35"/>
  <c r="M4274" i="35" s="1"/>
  <c r="H4275" i="35"/>
  <c r="I4275" i="35"/>
  <c r="K4275" i="35"/>
  <c r="M4275" i="35" s="1"/>
  <c r="H4276" i="35"/>
  <c r="I4276" i="35"/>
  <c r="K4276" i="35"/>
  <c r="M4276" i="35" s="1"/>
  <c r="H4277" i="35"/>
  <c r="I4277" i="35"/>
  <c r="K4277" i="35"/>
  <c r="M4277" i="35" s="1"/>
  <c r="H4278" i="35"/>
  <c r="I4278" i="35"/>
  <c r="K4278" i="35"/>
  <c r="M4278" i="35" s="1"/>
  <c r="H4279" i="35"/>
  <c r="I4279" i="35"/>
  <c r="K4279" i="35"/>
  <c r="M4279" i="35" s="1"/>
  <c r="H4280" i="35"/>
  <c r="I4280" i="35"/>
  <c r="K4280" i="35"/>
  <c r="M4280" i="35" s="1"/>
  <c r="H4281" i="35"/>
  <c r="I4281" i="35"/>
  <c r="K4281" i="35"/>
  <c r="M4281" i="35" s="1"/>
  <c r="H4282" i="35"/>
  <c r="I4282" i="35"/>
  <c r="K4282" i="35"/>
  <c r="M4282" i="35" s="1"/>
  <c r="H4283" i="35"/>
  <c r="I4283" i="35"/>
  <c r="K4283" i="35"/>
  <c r="M4283" i="35" s="1"/>
  <c r="H4284" i="35"/>
  <c r="I4284" i="35"/>
  <c r="K4284" i="35"/>
  <c r="M4284" i="35" s="1"/>
  <c r="H4285" i="35"/>
  <c r="I4285" i="35"/>
  <c r="K4285" i="35"/>
  <c r="M4285" i="35" s="1"/>
  <c r="H4286" i="35"/>
  <c r="I4286" i="35"/>
  <c r="K4286" i="35"/>
  <c r="M4286" i="35" s="1"/>
  <c r="H4287" i="35"/>
  <c r="I4287" i="35"/>
  <c r="K4287" i="35"/>
  <c r="M4287" i="35" s="1"/>
  <c r="H4288" i="35"/>
  <c r="I4288" i="35"/>
  <c r="K4288" i="35"/>
  <c r="M4288" i="35" s="1"/>
  <c r="H4289" i="35"/>
  <c r="I4289" i="35"/>
  <c r="K4289" i="35"/>
  <c r="M4289" i="35" s="1"/>
  <c r="H4290" i="35"/>
  <c r="I4290" i="35"/>
  <c r="K4290" i="35"/>
  <c r="M4290" i="35" s="1"/>
  <c r="H4291" i="35"/>
  <c r="I4291" i="35"/>
  <c r="K4291" i="35"/>
  <c r="M4291" i="35" s="1"/>
  <c r="H4292" i="35"/>
  <c r="I4292" i="35"/>
  <c r="K4292" i="35"/>
  <c r="M4292" i="35" s="1"/>
  <c r="H4293" i="35"/>
  <c r="I4293" i="35"/>
  <c r="K4293" i="35"/>
  <c r="M4293" i="35" s="1"/>
  <c r="H4294" i="35"/>
  <c r="I4294" i="35"/>
  <c r="K4294" i="35"/>
  <c r="M4294" i="35" s="1"/>
  <c r="H4295" i="35"/>
  <c r="I4295" i="35"/>
  <c r="K4295" i="35"/>
  <c r="M4295" i="35" s="1"/>
  <c r="H4296" i="35"/>
  <c r="I4296" i="35"/>
  <c r="K4296" i="35"/>
  <c r="M4296" i="35" s="1"/>
  <c r="H4297" i="35"/>
  <c r="I4297" i="35"/>
  <c r="K4297" i="35"/>
  <c r="M4297" i="35" s="1"/>
  <c r="H4298" i="35"/>
  <c r="I4298" i="35"/>
  <c r="K4298" i="35"/>
  <c r="M4298" i="35" s="1"/>
  <c r="H4299" i="35"/>
  <c r="I4299" i="35"/>
  <c r="K4299" i="35"/>
  <c r="M4299" i="35" s="1"/>
  <c r="H4300" i="35"/>
  <c r="I4300" i="35"/>
  <c r="K4300" i="35"/>
  <c r="M4300" i="35" s="1"/>
  <c r="H4301" i="35"/>
  <c r="I4301" i="35"/>
  <c r="K4301" i="35"/>
  <c r="M4301" i="35" s="1"/>
  <c r="H4302" i="35"/>
  <c r="I4302" i="35"/>
  <c r="K4302" i="35"/>
  <c r="M4302" i="35" s="1"/>
  <c r="H4303" i="35"/>
  <c r="I4303" i="35"/>
  <c r="K4303" i="35"/>
  <c r="M4303" i="35" s="1"/>
  <c r="H4304" i="35"/>
  <c r="I4304" i="35"/>
  <c r="K4304" i="35"/>
  <c r="M4304" i="35" s="1"/>
  <c r="H4305" i="35"/>
  <c r="I4305" i="35"/>
  <c r="K4305" i="35"/>
  <c r="M4305" i="35" s="1"/>
  <c r="H4306" i="35"/>
  <c r="I4306" i="35"/>
  <c r="K4306" i="35"/>
  <c r="M4306" i="35" s="1"/>
  <c r="H4307" i="35"/>
  <c r="I4307" i="35"/>
  <c r="K4307" i="35"/>
  <c r="M4307" i="35" s="1"/>
  <c r="H4308" i="35"/>
  <c r="I4308" i="35"/>
  <c r="K4308" i="35"/>
  <c r="M4308" i="35" s="1"/>
  <c r="H4309" i="35"/>
  <c r="I4309" i="35"/>
  <c r="K4309" i="35"/>
  <c r="M4309" i="35" s="1"/>
  <c r="H4310" i="35"/>
  <c r="I4310" i="35"/>
  <c r="K4310" i="35"/>
  <c r="M4310" i="35" s="1"/>
  <c r="H4311" i="35"/>
  <c r="I4311" i="35"/>
  <c r="K4311" i="35"/>
  <c r="M4311" i="35" s="1"/>
  <c r="H4312" i="35"/>
  <c r="I4312" i="35"/>
  <c r="K4312" i="35"/>
  <c r="M4312" i="35" s="1"/>
  <c r="H4313" i="35"/>
  <c r="I4313" i="35"/>
  <c r="K4313" i="35"/>
  <c r="M4313" i="35" s="1"/>
  <c r="H4314" i="35"/>
  <c r="I4314" i="35"/>
  <c r="K4314" i="35"/>
  <c r="M4314" i="35" s="1"/>
  <c r="H4315" i="35"/>
  <c r="I4315" i="35"/>
  <c r="K4315" i="35"/>
  <c r="M4315" i="35" s="1"/>
  <c r="H4316" i="35"/>
  <c r="I4316" i="35"/>
  <c r="K4316" i="35"/>
  <c r="M4316" i="35" s="1"/>
  <c r="H4317" i="35"/>
  <c r="I4317" i="35"/>
  <c r="K4317" i="35"/>
  <c r="M4317" i="35" s="1"/>
  <c r="H4318" i="35"/>
  <c r="I4318" i="35"/>
  <c r="K4318" i="35"/>
  <c r="M4318" i="35" s="1"/>
  <c r="H4319" i="35"/>
  <c r="I4319" i="35"/>
  <c r="K4319" i="35"/>
  <c r="M4319" i="35" s="1"/>
  <c r="H4320" i="35"/>
  <c r="I4320" i="35"/>
  <c r="K4320" i="35"/>
  <c r="M4320" i="35" s="1"/>
  <c r="H4321" i="35"/>
  <c r="I4321" i="35"/>
  <c r="K4321" i="35"/>
  <c r="M4321" i="35" s="1"/>
  <c r="H4322" i="35"/>
  <c r="I4322" i="35"/>
  <c r="K4322" i="35"/>
  <c r="M4322" i="35" s="1"/>
  <c r="H4323" i="35"/>
  <c r="I4323" i="35"/>
  <c r="K4323" i="35"/>
  <c r="M4323" i="35" s="1"/>
  <c r="H4324" i="35"/>
  <c r="I4324" i="35"/>
  <c r="K4324" i="35"/>
  <c r="M4324" i="35" s="1"/>
  <c r="H4325" i="35"/>
  <c r="I4325" i="35"/>
  <c r="K4325" i="35"/>
  <c r="M4325" i="35" s="1"/>
  <c r="H4326" i="35"/>
  <c r="I4326" i="35"/>
  <c r="K4326" i="35"/>
  <c r="M4326" i="35" s="1"/>
  <c r="H4327" i="35"/>
  <c r="I4327" i="35"/>
  <c r="K4327" i="35"/>
  <c r="M4327" i="35" s="1"/>
  <c r="H4328" i="35"/>
  <c r="I4328" i="35"/>
  <c r="K4328" i="35"/>
  <c r="M4328" i="35" s="1"/>
  <c r="H4329" i="35"/>
  <c r="I4329" i="35"/>
  <c r="K4329" i="35"/>
  <c r="M4329" i="35" s="1"/>
  <c r="H4330" i="35"/>
  <c r="I4330" i="35"/>
  <c r="K4330" i="35"/>
  <c r="M4330" i="35" s="1"/>
  <c r="H4331" i="35"/>
  <c r="I4331" i="35"/>
  <c r="K4331" i="35"/>
  <c r="M4331" i="35" s="1"/>
  <c r="H4332" i="35"/>
  <c r="I4332" i="35"/>
  <c r="K4332" i="35"/>
  <c r="M4332" i="35" s="1"/>
  <c r="H4333" i="35"/>
  <c r="I4333" i="35"/>
  <c r="K4333" i="35"/>
  <c r="M4333" i="35" s="1"/>
  <c r="H4334" i="35"/>
  <c r="I4334" i="35"/>
  <c r="K4334" i="35"/>
  <c r="M4334" i="35" s="1"/>
  <c r="H4335" i="35"/>
  <c r="I4335" i="35"/>
  <c r="K4335" i="35"/>
  <c r="M4335" i="35" s="1"/>
  <c r="H4336" i="35"/>
  <c r="I4336" i="35"/>
  <c r="K4336" i="35"/>
  <c r="M4336" i="35" s="1"/>
  <c r="H4337" i="35"/>
  <c r="I4337" i="35"/>
  <c r="K4337" i="35"/>
  <c r="M4337" i="35" s="1"/>
  <c r="H4338" i="35"/>
  <c r="I4338" i="35"/>
  <c r="K4338" i="35"/>
  <c r="M4338" i="35" s="1"/>
  <c r="H4339" i="35"/>
  <c r="I4339" i="35"/>
  <c r="K4339" i="35"/>
  <c r="M4339" i="35" s="1"/>
  <c r="H4340" i="35"/>
  <c r="I4340" i="35"/>
  <c r="K4340" i="35"/>
  <c r="M4340" i="35" s="1"/>
  <c r="H4341" i="35"/>
  <c r="I4341" i="35"/>
  <c r="K4341" i="35"/>
  <c r="M4341" i="35" s="1"/>
  <c r="H4342" i="35"/>
  <c r="I4342" i="35"/>
  <c r="K4342" i="35"/>
  <c r="M4342" i="35" s="1"/>
  <c r="H4343" i="35"/>
  <c r="I4343" i="35"/>
  <c r="K4343" i="35"/>
  <c r="M4343" i="35" s="1"/>
  <c r="H4344" i="35"/>
  <c r="I4344" i="35"/>
  <c r="K4344" i="35"/>
  <c r="M4344" i="35" s="1"/>
  <c r="H4345" i="35"/>
  <c r="I4345" i="35"/>
  <c r="K4345" i="35"/>
  <c r="M4345" i="35" s="1"/>
  <c r="H4346" i="35"/>
  <c r="I4346" i="35"/>
  <c r="K4346" i="35"/>
  <c r="M4346" i="35" s="1"/>
  <c r="H4347" i="35"/>
  <c r="I4347" i="35"/>
  <c r="K4347" i="35"/>
  <c r="M4347" i="35" s="1"/>
  <c r="H4348" i="35"/>
  <c r="I4348" i="35"/>
  <c r="K4348" i="35"/>
  <c r="M4348" i="35" s="1"/>
  <c r="H4349" i="35"/>
  <c r="I4349" i="35"/>
  <c r="K4349" i="35"/>
  <c r="M4349" i="35" s="1"/>
  <c r="H4350" i="35"/>
  <c r="I4350" i="35"/>
  <c r="K4350" i="35"/>
  <c r="M4350" i="35" s="1"/>
  <c r="H4351" i="35"/>
  <c r="I4351" i="35"/>
  <c r="K4351" i="35"/>
  <c r="M4351" i="35" s="1"/>
  <c r="H4352" i="35"/>
  <c r="I4352" i="35"/>
  <c r="K4352" i="35"/>
  <c r="M4352" i="35" s="1"/>
  <c r="H4353" i="35"/>
  <c r="I4353" i="35"/>
  <c r="K4353" i="35"/>
  <c r="M4353" i="35" s="1"/>
  <c r="H4354" i="35"/>
  <c r="I4354" i="35"/>
  <c r="K4354" i="35"/>
  <c r="M4354" i="35" s="1"/>
  <c r="H4355" i="35"/>
  <c r="I4355" i="35"/>
  <c r="K4355" i="35"/>
  <c r="M4355" i="35" s="1"/>
  <c r="H4356" i="35"/>
  <c r="I4356" i="35"/>
  <c r="K4356" i="35"/>
  <c r="M4356" i="35" s="1"/>
  <c r="H4357" i="35"/>
  <c r="I4357" i="35"/>
  <c r="K4357" i="35"/>
  <c r="M4357" i="35" s="1"/>
  <c r="H4358" i="35"/>
  <c r="I4358" i="35"/>
  <c r="K4358" i="35"/>
  <c r="M4358" i="35" s="1"/>
  <c r="H4359" i="35"/>
  <c r="I4359" i="35"/>
  <c r="K4359" i="35"/>
  <c r="M4359" i="35" s="1"/>
  <c r="H4360" i="35"/>
  <c r="I4360" i="35"/>
  <c r="K4360" i="35"/>
  <c r="M4360" i="35" s="1"/>
  <c r="H4361" i="35"/>
  <c r="I4361" i="35"/>
  <c r="K4361" i="35"/>
  <c r="M4361" i="35" s="1"/>
  <c r="H4362" i="35"/>
  <c r="I4362" i="35"/>
  <c r="K4362" i="35"/>
  <c r="M4362" i="35" s="1"/>
  <c r="H4363" i="35"/>
  <c r="I4363" i="35"/>
  <c r="K4363" i="35"/>
  <c r="M4363" i="35" s="1"/>
  <c r="H4364" i="35"/>
  <c r="I4364" i="35"/>
  <c r="K4364" i="35"/>
  <c r="M4364" i="35" s="1"/>
  <c r="H4365" i="35"/>
  <c r="I4365" i="35"/>
  <c r="K4365" i="35"/>
  <c r="M4365" i="35" s="1"/>
  <c r="H4366" i="35"/>
  <c r="I4366" i="35"/>
  <c r="K4366" i="35"/>
  <c r="M4366" i="35" s="1"/>
  <c r="H4367" i="35"/>
  <c r="I4367" i="35"/>
  <c r="K4367" i="35"/>
  <c r="M4367" i="35" s="1"/>
  <c r="H4368" i="35"/>
  <c r="I4368" i="35"/>
  <c r="K4368" i="35"/>
  <c r="M4368" i="35" s="1"/>
  <c r="H4369" i="35"/>
  <c r="I4369" i="35"/>
  <c r="K4369" i="35"/>
  <c r="M4369" i="35" s="1"/>
  <c r="H4370" i="35"/>
  <c r="I4370" i="35"/>
  <c r="K4370" i="35"/>
  <c r="M4370" i="35" s="1"/>
  <c r="H4371" i="35"/>
  <c r="I4371" i="35"/>
  <c r="K4371" i="35"/>
  <c r="M4371" i="35" s="1"/>
  <c r="H4372" i="35"/>
  <c r="I4372" i="35"/>
  <c r="K4372" i="35"/>
  <c r="M4372" i="35" s="1"/>
  <c r="H4373" i="35"/>
  <c r="I4373" i="35"/>
  <c r="K4373" i="35"/>
  <c r="M4373" i="35" s="1"/>
  <c r="H4374" i="35"/>
  <c r="I4374" i="35"/>
  <c r="K4374" i="35"/>
  <c r="M4374" i="35" s="1"/>
  <c r="H4375" i="35"/>
  <c r="I4375" i="35"/>
  <c r="K4375" i="35"/>
  <c r="M4375" i="35" s="1"/>
  <c r="H4376" i="35"/>
  <c r="I4376" i="35"/>
  <c r="K4376" i="35"/>
  <c r="M4376" i="35" s="1"/>
  <c r="H4377" i="35"/>
  <c r="I4377" i="35"/>
  <c r="K4377" i="35"/>
  <c r="M4377" i="35" s="1"/>
  <c r="H4378" i="35"/>
  <c r="I4378" i="35"/>
  <c r="K4378" i="35"/>
  <c r="M4378" i="35" s="1"/>
  <c r="H4379" i="35"/>
  <c r="I4379" i="35"/>
  <c r="K4379" i="35"/>
  <c r="M4379" i="35" s="1"/>
  <c r="H4380" i="35"/>
  <c r="I4380" i="35"/>
  <c r="K4380" i="35"/>
  <c r="M4380" i="35" s="1"/>
  <c r="H4381" i="35"/>
  <c r="I4381" i="35"/>
  <c r="K4381" i="35"/>
  <c r="M4381" i="35" s="1"/>
  <c r="H4382" i="35"/>
  <c r="I4382" i="35"/>
  <c r="K4382" i="35"/>
  <c r="M4382" i="35" s="1"/>
  <c r="H4383" i="35"/>
  <c r="I4383" i="35"/>
  <c r="K4383" i="35"/>
  <c r="M4383" i="35" s="1"/>
  <c r="H4384" i="35"/>
  <c r="I4384" i="35"/>
  <c r="K4384" i="35"/>
  <c r="M4384" i="35" s="1"/>
  <c r="H4385" i="35"/>
  <c r="I4385" i="35"/>
  <c r="K4385" i="35"/>
  <c r="M4385" i="35" s="1"/>
  <c r="H4386" i="35"/>
  <c r="I4386" i="35"/>
  <c r="K4386" i="35"/>
  <c r="M4386" i="35" s="1"/>
  <c r="H4387" i="35"/>
  <c r="I4387" i="35"/>
  <c r="K4387" i="35"/>
  <c r="M4387" i="35" s="1"/>
  <c r="H4388" i="35"/>
  <c r="I4388" i="35"/>
  <c r="K4388" i="35"/>
  <c r="M4388" i="35" s="1"/>
  <c r="H4389" i="35"/>
  <c r="I4389" i="35"/>
  <c r="K4389" i="35"/>
  <c r="M4389" i="35" s="1"/>
  <c r="H4390" i="35"/>
  <c r="I4390" i="35"/>
  <c r="K4390" i="35"/>
  <c r="M4390" i="35" s="1"/>
  <c r="H4391" i="35"/>
  <c r="I4391" i="35"/>
  <c r="K4391" i="35"/>
  <c r="M4391" i="35" s="1"/>
  <c r="H4392" i="35"/>
  <c r="I4392" i="35"/>
  <c r="K4392" i="35"/>
  <c r="M4392" i="35" s="1"/>
  <c r="H4393" i="35"/>
  <c r="I4393" i="35"/>
  <c r="K4393" i="35"/>
  <c r="M4393" i="35" s="1"/>
  <c r="H4394" i="35"/>
  <c r="I4394" i="35"/>
  <c r="K4394" i="35"/>
  <c r="M4394" i="35" s="1"/>
  <c r="H4395" i="35"/>
  <c r="I4395" i="35"/>
  <c r="K4395" i="35"/>
  <c r="M4395" i="35" s="1"/>
  <c r="H4396" i="35"/>
  <c r="I4396" i="35"/>
  <c r="K4396" i="35"/>
  <c r="M4396" i="35" s="1"/>
  <c r="H4397" i="35"/>
  <c r="I4397" i="35"/>
  <c r="K4397" i="35"/>
  <c r="M4397" i="35" s="1"/>
  <c r="H4398" i="35"/>
  <c r="I4398" i="35"/>
  <c r="K4398" i="35"/>
  <c r="M4398" i="35" s="1"/>
  <c r="H4399" i="35"/>
  <c r="I4399" i="35"/>
  <c r="K4399" i="35"/>
  <c r="M4399" i="35" s="1"/>
  <c r="H4400" i="35"/>
  <c r="I4400" i="35"/>
  <c r="K4400" i="35"/>
  <c r="M4400" i="35" s="1"/>
  <c r="H4401" i="35"/>
  <c r="I4401" i="35"/>
  <c r="K4401" i="35"/>
  <c r="M4401" i="35" s="1"/>
  <c r="H4402" i="35"/>
  <c r="I4402" i="35"/>
  <c r="K4402" i="35"/>
  <c r="M4402" i="35" s="1"/>
  <c r="H4403" i="35"/>
  <c r="I4403" i="35"/>
  <c r="K4403" i="35"/>
  <c r="M4403" i="35" s="1"/>
  <c r="H4404" i="35"/>
  <c r="I4404" i="35"/>
  <c r="K4404" i="35"/>
  <c r="M4404" i="35" s="1"/>
  <c r="H4405" i="35"/>
  <c r="I4405" i="35"/>
  <c r="K4405" i="35"/>
  <c r="M4405" i="35" s="1"/>
  <c r="H4406" i="35"/>
  <c r="I4406" i="35"/>
  <c r="K4406" i="35"/>
  <c r="M4406" i="35" s="1"/>
  <c r="H4407" i="35"/>
  <c r="I4407" i="35"/>
  <c r="K4407" i="35"/>
  <c r="M4407" i="35" s="1"/>
  <c r="H4408" i="35"/>
  <c r="I4408" i="35"/>
  <c r="K4408" i="35"/>
  <c r="M4408" i="35" s="1"/>
  <c r="H4409" i="35"/>
  <c r="I4409" i="35"/>
  <c r="K4409" i="35"/>
  <c r="M4409" i="35" s="1"/>
  <c r="H4410" i="35"/>
  <c r="I4410" i="35"/>
  <c r="K4410" i="35"/>
  <c r="M4410" i="35" s="1"/>
  <c r="H4411" i="35"/>
  <c r="I4411" i="35"/>
  <c r="K4411" i="35"/>
  <c r="M4411" i="35" s="1"/>
  <c r="H4412" i="35"/>
  <c r="I4412" i="35"/>
  <c r="K4412" i="35"/>
  <c r="M4412" i="35" s="1"/>
  <c r="H4413" i="35"/>
  <c r="I4413" i="35"/>
  <c r="K4413" i="35"/>
  <c r="M4413" i="35" s="1"/>
  <c r="H4414" i="35"/>
  <c r="I4414" i="35"/>
  <c r="K4414" i="35"/>
  <c r="M4414" i="35" s="1"/>
  <c r="H4415" i="35"/>
  <c r="I4415" i="35"/>
  <c r="K4415" i="35"/>
  <c r="M4415" i="35" s="1"/>
  <c r="H4416" i="35"/>
  <c r="I4416" i="35"/>
  <c r="K4416" i="35"/>
  <c r="M4416" i="35" s="1"/>
  <c r="H4417" i="35"/>
  <c r="I4417" i="35"/>
  <c r="K4417" i="35"/>
  <c r="M4417" i="35" s="1"/>
  <c r="H4418" i="35"/>
  <c r="I4418" i="35"/>
  <c r="K4418" i="35"/>
  <c r="M4418" i="35" s="1"/>
  <c r="H4419" i="35"/>
  <c r="I4419" i="35"/>
  <c r="K4419" i="35"/>
  <c r="M4419" i="35" s="1"/>
  <c r="H4420" i="35"/>
  <c r="I4420" i="35"/>
  <c r="K4420" i="35"/>
  <c r="M4420" i="35" s="1"/>
  <c r="H4421" i="35"/>
  <c r="I4421" i="35"/>
  <c r="K4421" i="35"/>
  <c r="M4421" i="35" s="1"/>
  <c r="H4422" i="35"/>
  <c r="I4422" i="35"/>
  <c r="K4422" i="35"/>
  <c r="M4422" i="35" s="1"/>
  <c r="H4423" i="35"/>
  <c r="I4423" i="35"/>
  <c r="K4423" i="35"/>
  <c r="M4423" i="35" s="1"/>
  <c r="H4424" i="35"/>
  <c r="I4424" i="35"/>
  <c r="K4424" i="35"/>
  <c r="M4424" i="35" s="1"/>
  <c r="H4425" i="35"/>
  <c r="I4425" i="35"/>
  <c r="K4425" i="35"/>
  <c r="M4425" i="35" s="1"/>
  <c r="H4426" i="35"/>
  <c r="I4426" i="35"/>
  <c r="K4426" i="35"/>
  <c r="M4426" i="35" s="1"/>
  <c r="H4427" i="35"/>
  <c r="I4427" i="35"/>
  <c r="K4427" i="35"/>
  <c r="M4427" i="35" s="1"/>
  <c r="H4428" i="35"/>
  <c r="I4428" i="35"/>
  <c r="K4428" i="35"/>
  <c r="M4428" i="35" s="1"/>
  <c r="H4429" i="35"/>
  <c r="I4429" i="35"/>
  <c r="K4429" i="35"/>
  <c r="M4429" i="35" s="1"/>
  <c r="H4430" i="35"/>
  <c r="I4430" i="35"/>
  <c r="K4430" i="35"/>
  <c r="M4430" i="35" s="1"/>
  <c r="H4431" i="35"/>
  <c r="I4431" i="35"/>
  <c r="K4431" i="35"/>
  <c r="M4431" i="35" s="1"/>
  <c r="H4432" i="35"/>
  <c r="I4432" i="35"/>
  <c r="K4432" i="35"/>
  <c r="M4432" i="35" s="1"/>
  <c r="H4433" i="35"/>
  <c r="I4433" i="35"/>
  <c r="K4433" i="35"/>
  <c r="M4433" i="35" s="1"/>
  <c r="H4434" i="35"/>
  <c r="I4434" i="35"/>
  <c r="K4434" i="35"/>
  <c r="M4434" i="35" s="1"/>
  <c r="H4435" i="35"/>
  <c r="I4435" i="35"/>
  <c r="K4435" i="35"/>
  <c r="M4435" i="35" s="1"/>
  <c r="H4436" i="35"/>
  <c r="I4436" i="35"/>
  <c r="K4436" i="35"/>
  <c r="M4436" i="35" s="1"/>
  <c r="H4437" i="35"/>
  <c r="I4437" i="35"/>
  <c r="K4437" i="35"/>
  <c r="M4437" i="35" s="1"/>
  <c r="H4438" i="35"/>
  <c r="I4438" i="35"/>
  <c r="K4438" i="35"/>
  <c r="M4438" i="35" s="1"/>
  <c r="H4439" i="35"/>
  <c r="I4439" i="35"/>
  <c r="K4439" i="35"/>
  <c r="M4439" i="35" s="1"/>
  <c r="H4440" i="35"/>
  <c r="I4440" i="35"/>
  <c r="K4440" i="35"/>
  <c r="M4440" i="35" s="1"/>
  <c r="H4441" i="35"/>
  <c r="I4441" i="35"/>
  <c r="K4441" i="35"/>
  <c r="M4441" i="35" s="1"/>
  <c r="H4442" i="35"/>
  <c r="I4442" i="35"/>
  <c r="K4442" i="35"/>
  <c r="M4442" i="35" s="1"/>
  <c r="H4443" i="35"/>
  <c r="I4443" i="35"/>
  <c r="K4443" i="35"/>
  <c r="M4443" i="35" s="1"/>
  <c r="H4444" i="35"/>
  <c r="I4444" i="35"/>
  <c r="K4444" i="35"/>
  <c r="M4444" i="35" s="1"/>
  <c r="H4445" i="35"/>
  <c r="I4445" i="35"/>
  <c r="K4445" i="35"/>
  <c r="M4445" i="35" s="1"/>
  <c r="H4446" i="35"/>
  <c r="I4446" i="35"/>
  <c r="K4446" i="35"/>
  <c r="M4446" i="35" s="1"/>
  <c r="H4447" i="35"/>
  <c r="I4447" i="35"/>
  <c r="K4447" i="35"/>
  <c r="M4447" i="35" s="1"/>
  <c r="H4448" i="35"/>
  <c r="I4448" i="35"/>
  <c r="K4448" i="35"/>
  <c r="M4448" i="35" s="1"/>
  <c r="H4449" i="35"/>
  <c r="I4449" i="35"/>
  <c r="K4449" i="35"/>
  <c r="M4449" i="35" s="1"/>
  <c r="H4450" i="35"/>
  <c r="I4450" i="35"/>
  <c r="K4450" i="35"/>
  <c r="M4450" i="35" s="1"/>
  <c r="H4451" i="35"/>
  <c r="I4451" i="35"/>
  <c r="K4451" i="35"/>
  <c r="M4451" i="35" s="1"/>
  <c r="H4452" i="35"/>
  <c r="I4452" i="35"/>
  <c r="K4452" i="35"/>
  <c r="M4452" i="35" s="1"/>
  <c r="H4453" i="35"/>
  <c r="I4453" i="35"/>
  <c r="K4453" i="35"/>
  <c r="M4453" i="35" s="1"/>
  <c r="H4454" i="35"/>
  <c r="I4454" i="35"/>
  <c r="K4454" i="35"/>
  <c r="M4454" i="35" s="1"/>
  <c r="H4455" i="35"/>
  <c r="I4455" i="35"/>
  <c r="K4455" i="35"/>
  <c r="M4455" i="35" s="1"/>
  <c r="H4456" i="35"/>
  <c r="I4456" i="35"/>
  <c r="K4456" i="35"/>
  <c r="M4456" i="35" s="1"/>
  <c r="H4457" i="35"/>
  <c r="I4457" i="35"/>
  <c r="K4457" i="35"/>
  <c r="M4457" i="35" s="1"/>
  <c r="H4458" i="35"/>
  <c r="I4458" i="35"/>
  <c r="K4458" i="35"/>
  <c r="M4458" i="35" s="1"/>
  <c r="H4459" i="35"/>
  <c r="I4459" i="35"/>
  <c r="K4459" i="35"/>
  <c r="M4459" i="35" s="1"/>
  <c r="H4460" i="35"/>
  <c r="I4460" i="35"/>
  <c r="K4460" i="35"/>
  <c r="M4460" i="35" s="1"/>
  <c r="H4461" i="35"/>
  <c r="I4461" i="35"/>
  <c r="K4461" i="35"/>
  <c r="M4461" i="35" s="1"/>
  <c r="H4462" i="35"/>
  <c r="I4462" i="35"/>
  <c r="K4462" i="35"/>
  <c r="M4462" i="35" s="1"/>
  <c r="H4463" i="35"/>
  <c r="I4463" i="35"/>
  <c r="K4463" i="35"/>
  <c r="M4463" i="35" s="1"/>
  <c r="H4464" i="35"/>
  <c r="I4464" i="35"/>
  <c r="K4464" i="35"/>
  <c r="M4464" i="35" s="1"/>
  <c r="H4465" i="35"/>
  <c r="I4465" i="35"/>
  <c r="K4465" i="35"/>
  <c r="M4465" i="35" s="1"/>
  <c r="H4466" i="35"/>
  <c r="I4466" i="35"/>
  <c r="K4466" i="35"/>
  <c r="M4466" i="35" s="1"/>
  <c r="H4467" i="35"/>
  <c r="I4467" i="35"/>
  <c r="K4467" i="35"/>
  <c r="M4467" i="35" s="1"/>
  <c r="H4468" i="35"/>
  <c r="I4468" i="35"/>
  <c r="K4468" i="35"/>
  <c r="M4468" i="35" s="1"/>
  <c r="H4469" i="35"/>
  <c r="I4469" i="35"/>
  <c r="K4469" i="35"/>
  <c r="M4469" i="35" s="1"/>
  <c r="H4470" i="35"/>
  <c r="I4470" i="35"/>
  <c r="K4470" i="35"/>
  <c r="M4470" i="35" s="1"/>
  <c r="H4471" i="35"/>
  <c r="I4471" i="35"/>
  <c r="K4471" i="35"/>
  <c r="M4471" i="35" s="1"/>
  <c r="H4472" i="35"/>
  <c r="I4472" i="35"/>
  <c r="K4472" i="35"/>
  <c r="M4472" i="35" s="1"/>
  <c r="H4473" i="35"/>
  <c r="I4473" i="35"/>
  <c r="K4473" i="35"/>
  <c r="M4473" i="35" s="1"/>
  <c r="H4474" i="35"/>
  <c r="I4474" i="35"/>
  <c r="K4474" i="35"/>
  <c r="M4474" i="35" s="1"/>
  <c r="H4475" i="35"/>
  <c r="I4475" i="35"/>
  <c r="K4475" i="35"/>
  <c r="M4475" i="35" s="1"/>
  <c r="H4476" i="35"/>
  <c r="I4476" i="35"/>
  <c r="K4476" i="35"/>
  <c r="M4476" i="35" s="1"/>
  <c r="H4477" i="35"/>
  <c r="I4477" i="35"/>
  <c r="K4477" i="35"/>
  <c r="M4477" i="35" s="1"/>
  <c r="H4478" i="35"/>
  <c r="I4478" i="35"/>
  <c r="K4478" i="35"/>
  <c r="M4478" i="35" s="1"/>
  <c r="H4479" i="35"/>
  <c r="I4479" i="35"/>
  <c r="K4479" i="35"/>
  <c r="M4479" i="35" s="1"/>
  <c r="H4480" i="35"/>
  <c r="I4480" i="35"/>
  <c r="K4480" i="35"/>
  <c r="M4480" i="35" s="1"/>
  <c r="H4481" i="35"/>
  <c r="I4481" i="35"/>
  <c r="K4481" i="35"/>
  <c r="M4481" i="35" s="1"/>
  <c r="H4482" i="35"/>
  <c r="I4482" i="35"/>
  <c r="K4482" i="35"/>
  <c r="M4482" i="35" s="1"/>
  <c r="H4483" i="35"/>
  <c r="I4483" i="35"/>
  <c r="K4483" i="35"/>
  <c r="M4483" i="35" s="1"/>
  <c r="H4484" i="35"/>
  <c r="I4484" i="35"/>
  <c r="K4484" i="35"/>
  <c r="M4484" i="35" s="1"/>
  <c r="H4485" i="35"/>
  <c r="I4485" i="35"/>
  <c r="K4485" i="35"/>
  <c r="M4485" i="35" s="1"/>
  <c r="H4486" i="35"/>
  <c r="I4486" i="35"/>
  <c r="K4486" i="35"/>
  <c r="M4486" i="35" s="1"/>
  <c r="H4487" i="35"/>
  <c r="I4487" i="35"/>
  <c r="K4487" i="35"/>
  <c r="M4487" i="35" s="1"/>
  <c r="H4488" i="35"/>
  <c r="I4488" i="35"/>
  <c r="K4488" i="35"/>
  <c r="M4488" i="35" s="1"/>
  <c r="H4489" i="35"/>
  <c r="I4489" i="35"/>
  <c r="K4489" i="35"/>
  <c r="M4489" i="35" s="1"/>
  <c r="H4490" i="35"/>
  <c r="I4490" i="35"/>
  <c r="K4490" i="35"/>
  <c r="M4490" i="35" s="1"/>
  <c r="H4491" i="35"/>
  <c r="I4491" i="35"/>
  <c r="K4491" i="35"/>
  <c r="M4491" i="35" s="1"/>
  <c r="H4492" i="35"/>
  <c r="I4492" i="35"/>
  <c r="K4492" i="35"/>
  <c r="M4492" i="35" s="1"/>
  <c r="H4493" i="35"/>
  <c r="I4493" i="35"/>
  <c r="K4493" i="35"/>
  <c r="M4493" i="35" s="1"/>
  <c r="H4494" i="35"/>
  <c r="I4494" i="35"/>
  <c r="K4494" i="35"/>
  <c r="M4494" i="35" s="1"/>
  <c r="H4495" i="35"/>
  <c r="I4495" i="35"/>
  <c r="K4495" i="35"/>
  <c r="M4495" i="35" s="1"/>
  <c r="H4496" i="35"/>
  <c r="I4496" i="35"/>
  <c r="K4496" i="35"/>
  <c r="M4496" i="35" s="1"/>
  <c r="H4497" i="35"/>
  <c r="I4497" i="35"/>
  <c r="K4497" i="35"/>
  <c r="M4497" i="35" s="1"/>
  <c r="H4498" i="35"/>
  <c r="I4498" i="35"/>
  <c r="K4498" i="35"/>
  <c r="M4498" i="35" s="1"/>
  <c r="H4499" i="35"/>
  <c r="I4499" i="35"/>
  <c r="K4499" i="35"/>
  <c r="M4499" i="35" s="1"/>
  <c r="H4500" i="35"/>
  <c r="I4500" i="35"/>
  <c r="K4500" i="35"/>
  <c r="M4500" i="35" s="1"/>
  <c r="H4501" i="35"/>
  <c r="I4501" i="35"/>
  <c r="K4501" i="35"/>
  <c r="M4501" i="35" s="1"/>
  <c r="H4502" i="35"/>
  <c r="I4502" i="35"/>
  <c r="K4502" i="35"/>
  <c r="M4502" i="35" s="1"/>
  <c r="H4503" i="35"/>
  <c r="I4503" i="35"/>
  <c r="K4503" i="35"/>
  <c r="M4503" i="35" s="1"/>
  <c r="H4504" i="35"/>
  <c r="I4504" i="35"/>
  <c r="K4504" i="35"/>
  <c r="M4504" i="35" s="1"/>
  <c r="H4505" i="35"/>
  <c r="I4505" i="35"/>
  <c r="K4505" i="35"/>
  <c r="M4505" i="35" s="1"/>
  <c r="H4506" i="35"/>
  <c r="I4506" i="35"/>
  <c r="K4506" i="35"/>
  <c r="M4506" i="35" s="1"/>
  <c r="H4507" i="35"/>
  <c r="I4507" i="35"/>
  <c r="K4507" i="35"/>
  <c r="M4507" i="35" s="1"/>
  <c r="H4508" i="35"/>
  <c r="I4508" i="35"/>
  <c r="K4508" i="35"/>
  <c r="M4508" i="35" s="1"/>
  <c r="H4509" i="35"/>
  <c r="I4509" i="35"/>
  <c r="K4509" i="35"/>
  <c r="M4509" i="35" s="1"/>
  <c r="H4510" i="35"/>
  <c r="I4510" i="35"/>
  <c r="K4510" i="35"/>
  <c r="M4510" i="35" s="1"/>
  <c r="H4511" i="35"/>
  <c r="I4511" i="35"/>
  <c r="K4511" i="35"/>
  <c r="M4511" i="35" s="1"/>
  <c r="H4512" i="35"/>
  <c r="I4512" i="35"/>
  <c r="K4512" i="35"/>
  <c r="M4512" i="35" s="1"/>
  <c r="H4513" i="35"/>
  <c r="I4513" i="35"/>
  <c r="K4513" i="35"/>
  <c r="M4513" i="35" s="1"/>
  <c r="H4514" i="35"/>
  <c r="I4514" i="35"/>
  <c r="K4514" i="35"/>
  <c r="M4514" i="35" s="1"/>
  <c r="H4515" i="35"/>
  <c r="I4515" i="35"/>
  <c r="K4515" i="35"/>
  <c r="M4515" i="35" s="1"/>
  <c r="H4516" i="35"/>
  <c r="I4516" i="35"/>
  <c r="K4516" i="35"/>
  <c r="M4516" i="35" s="1"/>
  <c r="H4517" i="35"/>
  <c r="I4517" i="35"/>
  <c r="K4517" i="35"/>
  <c r="M4517" i="35" s="1"/>
  <c r="H4518" i="35"/>
  <c r="I4518" i="35"/>
  <c r="K4518" i="35"/>
  <c r="M4518" i="35" s="1"/>
  <c r="H4519" i="35"/>
  <c r="I4519" i="35"/>
  <c r="K4519" i="35"/>
  <c r="M4519" i="35" s="1"/>
  <c r="H4520" i="35"/>
  <c r="I4520" i="35"/>
  <c r="K4520" i="35"/>
  <c r="M4520" i="35" s="1"/>
  <c r="H4521" i="35"/>
  <c r="I4521" i="35"/>
  <c r="K4521" i="35"/>
  <c r="M4521" i="35" s="1"/>
  <c r="H4522" i="35"/>
  <c r="I4522" i="35"/>
  <c r="K4522" i="35"/>
  <c r="M4522" i="35" s="1"/>
  <c r="H4523" i="35"/>
  <c r="I4523" i="35"/>
  <c r="K4523" i="35"/>
  <c r="M4523" i="35" s="1"/>
  <c r="H4524" i="35"/>
  <c r="I4524" i="35"/>
  <c r="K4524" i="35"/>
  <c r="M4524" i="35" s="1"/>
  <c r="H4525" i="35"/>
  <c r="I4525" i="35"/>
  <c r="K4525" i="35"/>
  <c r="M4525" i="35" s="1"/>
  <c r="H4526" i="35"/>
  <c r="I4526" i="35"/>
  <c r="K4526" i="35"/>
  <c r="M4526" i="35" s="1"/>
  <c r="H4527" i="35"/>
  <c r="I4527" i="35"/>
  <c r="K4527" i="35"/>
  <c r="M4527" i="35" s="1"/>
  <c r="H4528" i="35"/>
  <c r="I4528" i="35"/>
  <c r="K4528" i="35"/>
  <c r="M4528" i="35" s="1"/>
  <c r="H4529" i="35"/>
  <c r="I4529" i="35"/>
  <c r="K4529" i="35"/>
  <c r="M4529" i="35" s="1"/>
  <c r="H4530" i="35"/>
  <c r="I4530" i="35"/>
  <c r="K4530" i="35"/>
  <c r="M4530" i="35" s="1"/>
  <c r="H4531" i="35"/>
  <c r="I4531" i="35"/>
  <c r="K4531" i="35"/>
  <c r="M4531" i="35" s="1"/>
  <c r="H4532" i="35"/>
  <c r="I4532" i="35"/>
  <c r="K4532" i="35"/>
  <c r="M4532" i="35" s="1"/>
  <c r="H4533" i="35"/>
  <c r="I4533" i="35"/>
  <c r="K4533" i="35"/>
  <c r="M4533" i="35" s="1"/>
  <c r="H4534" i="35"/>
  <c r="I4534" i="35"/>
  <c r="K4534" i="35"/>
  <c r="M4534" i="35" s="1"/>
  <c r="H4535" i="35"/>
  <c r="I4535" i="35"/>
  <c r="K4535" i="35"/>
  <c r="M4535" i="35" s="1"/>
  <c r="H4536" i="35"/>
  <c r="I4536" i="35"/>
  <c r="K4536" i="35"/>
  <c r="M4536" i="35" s="1"/>
  <c r="H4537" i="35"/>
  <c r="I4537" i="35"/>
  <c r="K4537" i="35"/>
  <c r="M4537" i="35" s="1"/>
  <c r="H4538" i="35"/>
  <c r="I4538" i="35"/>
  <c r="K4538" i="35"/>
  <c r="M4538" i="35" s="1"/>
  <c r="H4539" i="35"/>
  <c r="I4539" i="35"/>
  <c r="K4539" i="35"/>
  <c r="M4539" i="35" s="1"/>
  <c r="H4540" i="35"/>
  <c r="I4540" i="35"/>
  <c r="K4540" i="35"/>
  <c r="M4540" i="35" s="1"/>
  <c r="H4541" i="35"/>
  <c r="I4541" i="35"/>
  <c r="K4541" i="35"/>
  <c r="M4541" i="35" s="1"/>
  <c r="H4542" i="35"/>
  <c r="I4542" i="35"/>
  <c r="K4542" i="35"/>
  <c r="M4542" i="35" s="1"/>
  <c r="H4543" i="35"/>
  <c r="I4543" i="35"/>
  <c r="K4543" i="35"/>
  <c r="M4543" i="35" s="1"/>
  <c r="H4544" i="35"/>
  <c r="I4544" i="35"/>
  <c r="K4544" i="35"/>
  <c r="M4544" i="35" s="1"/>
  <c r="H4545" i="35"/>
  <c r="I4545" i="35"/>
  <c r="K4545" i="35"/>
  <c r="M4545" i="35" s="1"/>
  <c r="H4546" i="35"/>
  <c r="I4546" i="35"/>
  <c r="K4546" i="35"/>
  <c r="M4546" i="35" s="1"/>
  <c r="H4547" i="35"/>
  <c r="I4547" i="35"/>
  <c r="K4547" i="35"/>
  <c r="M4547" i="35" s="1"/>
  <c r="H4548" i="35"/>
  <c r="I4548" i="35"/>
  <c r="K4548" i="35"/>
  <c r="M4548" i="35" s="1"/>
  <c r="H4549" i="35"/>
  <c r="I4549" i="35"/>
  <c r="K4549" i="35"/>
  <c r="M4549" i="35" s="1"/>
  <c r="H4550" i="35"/>
  <c r="I4550" i="35"/>
  <c r="K4550" i="35"/>
  <c r="M4550" i="35" s="1"/>
  <c r="H4551" i="35"/>
  <c r="I4551" i="35"/>
  <c r="K4551" i="35"/>
  <c r="M4551" i="35" s="1"/>
  <c r="H4552" i="35"/>
  <c r="I4552" i="35"/>
  <c r="K4552" i="35"/>
  <c r="M4552" i="35" s="1"/>
  <c r="H4553" i="35"/>
  <c r="I4553" i="35"/>
  <c r="K4553" i="35"/>
  <c r="M4553" i="35" s="1"/>
  <c r="H4554" i="35"/>
  <c r="I4554" i="35"/>
  <c r="K4554" i="35"/>
  <c r="M4554" i="35" s="1"/>
  <c r="H4555" i="35"/>
  <c r="I4555" i="35"/>
  <c r="K4555" i="35"/>
  <c r="M4555" i="35" s="1"/>
  <c r="H4556" i="35"/>
  <c r="I4556" i="35"/>
  <c r="K4556" i="35"/>
  <c r="M4556" i="35" s="1"/>
  <c r="H4557" i="35"/>
  <c r="I4557" i="35"/>
  <c r="K4557" i="35"/>
  <c r="M4557" i="35" s="1"/>
  <c r="H4558" i="35"/>
  <c r="I4558" i="35"/>
  <c r="K4558" i="35"/>
  <c r="M4558" i="35" s="1"/>
  <c r="H4559" i="35"/>
  <c r="I4559" i="35"/>
  <c r="K4559" i="35"/>
  <c r="M4559" i="35" s="1"/>
  <c r="H4560" i="35"/>
  <c r="I4560" i="35"/>
  <c r="K4560" i="35"/>
  <c r="M4560" i="35" s="1"/>
  <c r="H4561" i="35"/>
  <c r="I4561" i="35"/>
  <c r="K4561" i="35"/>
  <c r="M4561" i="35" s="1"/>
  <c r="H4562" i="35"/>
  <c r="I4562" i="35"/>
  <c r="K4562" i="35"/>
  <c r="M4562" i="35" s="1"/>
  <c r="H4563" i="35"/>
  <c r="I4563" i="35"/>
  <c r="K4563" i="35"/>
  <c r="M4563" i="35" s="1"/>
  <c r="H4564" i="35"/>
  <c r="I4564" i="35"/>
  <c r="K4564" i="35"/>
  <c r="M4564" i="35" s="1"/>
  <c r="H4565" i="35"/>
  <c r="I4565" i="35"/>
  <c r="K4565" i="35"/>
  <c r="M4565" i="35" s="1"/>
  <c r="H4566" i="35"/>
  <c r="I4566" i="35"/>
  <c r="K4566" i="35"/>
  <c r="M4566" i="35" s="1"/>
  <c r="H4567" i="35"/>
  <c r="I4567" i="35"/>
  <c r="K4567" i="35"/>
  <c r="M4567" i="35" s="1"/>
  <c r="H4568" i="35"/>
  <c r="I4568" i="35"/>
  <c r="K4568" i="35"/>
  <c r="M4568" i="35" s="1"/>
  <c r="H4569" i="35"/>
  <c r="I4569" i="35"/>
  <c r="K4569" i="35"/>
  <c r="M4569" i="35" s="1"/>
  <c r="H4570" i="35"/>
  <c r="I4570" i="35"/>
  <c r="K4570" i="35"/>
  <c r="M4570" i="35" s="1"/>
  <c r="H4571" i="35"/>
  <c r="I4571" i="35"/>
  <c r="K4571" i="35"/>
  <c r="M4571" i="35" s="1"/>
  <c r="H4572" i="35"/>
  <c r="I4572" i="35"/>
  <c r="K4572" i="35"/>
  <c r="M4572" i="35" s="1"/>
  <c r="H4573" i="35"/>
  <c r="I4573" i="35"/>
  <c r="K4573" i="35"/>
  <c r="M4573" i="35" s="1"/>
  <c r="H4574" i="35"/>
  <c r="I4574" i="35"/>
  <c r="K4574" i="35"/>
  <c r="M4574" i="35" s="1"/>
  <c r="H4575" i="35"/>
  <c r="I4575" i="35"/>
  <c r="K4575" i="35"/>
  <c r="M4575" i="35" s="1"/>
  <c r="H4576" i="35"/>
  <c r="I4576" i="35"/>
  <c r="K4576" i="35"/>
  <c r="M4576" i="35" s="1"/>
  <c r="H4577" i="35"/>
  <c r="I4577" i="35"/>
  <c r="K4577" i="35"/>
  <c r="M4577" i="35" s="1"/>
  <c r="H4578" i="35"/>
  <c r="I4578" i="35"/>
  <c r="K4578" i="35"/>
  <c r="M4578" i="35" s="1"/>
  <c r="H4579" i="35"/>
  <c r="I4579" i="35"/>
  <c r="K4579" i="35"/>
  <c r="M4579" i="35" s="1"/>
  <c r="H4580" i="35"/>
  <c r="I4580" i="35"/>
  <c r="K4580" i="35"/>
  <c r="M4580" i="35" s="1"/>
  <c r="H4581" i="35"/>
  <c r="I4581" i="35"/>
  <c r="K4581" i="35"/>
  <c r="M4581" i="35" s="1"/>
  <c r="H4582" i="35"/>
  <c r="I4582" i="35"/>
  <c r="K4582" i="35"/>
  <c r="M4582" i="35" s="1"/>
  <c r="H4583" i="35"/>
  <c r="I4583" i="35"/>
  <c r="K4583" i="35"/>
  <c r="M4583" i="35" s="1"/>
  <c r="H4584" i="35"/>
  <c r="I4584" i="35"/>
  <c r="K4584" i="35"/>
  <c r="M4584" i="35" s="1"/>
  <c r="H4585" i="35"/>
  <c r="I4585" i="35"/>
  <c r="K4585" i="35"/>
  <c r="M4585" i="35" s="1"/>
  <c r="H4586" i="35"/>
  <c r="I4586" i="35"/>
  <c r="K4586" i="35"/>
  <c r="M4586" i="35" s="1"/>
  <c r="H4587" i="35"/>
  <c r="I4587" i="35"/>
  <c r="K4587" i="35"/>
  <c r="M4587" i="35" s="1"/>
  <c r="H4588" i="35"/>
  <c r="I4588" i="35"/>
  <c r="K4588" i="35"/>
  <c r="M4588" i="35" s="1"/>
  <c r="H4589" i="35"/>
  <c r="I4589" i="35"/>
  <c r="K4589" i="35"/>
  <c r="M4589" i="35" s="1"/>
  <c r="H4590" i="35"/>
  <c r="I4590" i="35"/>
  <c r="K4590" i="35"/>
  <c r="M4590" i="35" s="1"/>
  <c r="H4591" i="35"/>
  <c r="I4591" i="35"/>
  <c r="K4591" i="35"/>
  <c r="M4591" i="35" s="1"/>
  <c r="H4592" i="35"/>
  <c r="I4592" i="35"/>
  <c r="K4592" i="35"/>
  <c r="M4592" i="35" s="1"/>
  <c r="H4593" i="35"/>
  <c r="I4593" i="35"/>
  <c r="K4593" i="35"/>
  <c r="M4593" i="35" s="1"/>
  <c r="H4594" i="35"/>
  <c r="I4594" i="35"/>
  <c r="K4594" i="35"/>
  <c r="M4594" i="35" s="1"/>
  <c r="H4595" i="35"/>
  <c r="I4595" i="35"/>
  <c r="K4595" i="35"/>
  <c r="M4595" i="35" s="1"/>
  <c r="H4596" i="35"/>
  <c r="I4596" i="35"/>
  <c r="K4596" i="35"/>
  <c r="M4596" i="35" s="1"/>
  <c r="H4597" i="35"/>
  <c r="I4597" i="35"/>
  <c r="K4597" i="35"/>
  <c r="M4597" i="35" s="1"/>
  <c r="H4598" i="35"/>
  <c r="I4598" i="35"/>
  <c r="K4598" i="35"/>
  <c r="M4598" i="35" s="1"/>
  <c r="H4599" i="35"/>
  <c r="I4599" i="35"/>
  <c r="K4599" i="35"/>
  <c r="M4599" i="35" s="1"/>
  <c r="H4600" i="35"/>
  <c r="I4600" i="35"/>
  <c r="K4600" i="35"/>
  <c r="M4600" i="35" s="1"/>
  <c r="H4601" i="35"/>
  <c r="I4601" i="35"/>
  <c r="K4601" i="35"/>
  <c r="M4601" i="35" s="1"/>
  <c r="H4602" i="35"/>
  <c r="I4602" i="35"/>
  <c r="K4602" i="35"/>
  <c r="M4602" i="35" s="1"/>
  <c r="H4603" i="35"/>
  <c r="I4603" i="35"/>
  <c r="K4603" i="35"/>
  <c r="M4603" i="35" s="1"/>
  <c r="H4604" i="35"/>
  <c r="I4604" i="35"/>
  <c r="K4604" i="35"/>
  <c r="M4604" i="35" s="1"/>
  <c r="H4605" i="35"/>
  <c r="I4605" i="35"/>
  <c r="K4605" i="35"/>
  <c r="M4605" i="35" s="1"/>
  <c r="H4606" i="35"/>
  <c r="I4606" i="35"/>
  <c r="K4606" i="35"/>
  <c r="M4606" i="35" s="1"/>
  <c r="H4607" i="35"/>
  <c r="I4607" i="35"/>
  <c r="K4607" i="35"/>
  <c r="M4607" i="35" s="1"/>
  <c r="H4608" i="35"/>
  <c r="I4608" i="35"/>
  <c r="K4608" i="35"/>
  <c r="M4608" i="35" s="1"/>
  <c r="H4609" i="35"/>
  <c r="I4609" i="35"/>
  <c r="K4609" i="35"/>
  <c r="M4609" i="35" s="1"/>
  <c r="H4610" i="35"/>
  <c r="I4610" i="35"/>
  <c r="K4610" i="35"/>
  <c r="M4610" i="35" s="1"/>
  <c r="H4611" i="35"/>
  <c r="I4611" i="35"/>
  <c r="K4611" i="35"/>
  <c r="M4611" i="35" s="1"/>
  <c r="H4612" i="35"/>
  <c r="I4612" i="35"/>
  <c r="K4612" i="35"/>
  <c r="M4612" i="35" s="1"/>
  <c r="H4613" i="35"/>
  <c r="I4613" i="35"/>
  <c r="K4613" i="35"/>
  <c r="M4613" i="35" s="1"/>
  <c r="H4614" i="35"/>
  <c r="I4614" i="35"/>
  <c r="K4614" i="35"/>
  <c r="M4614" i="35" s="1"/>
  <c r="H4615" i="35"/>
  <c r="I4615" i="35"/>
  <c r="K4615" i="35"/>
  <c r="M4615" i="35" s="1"/>
  <c r="H4616" i="35"/>
  <c r="I4616" i="35"/>
  <c r="K4616" i="35"/>
  <c r="M4616" i="35" s="1"/>
  <c r="H4617" i="35"/>
  <c r="I4617" i="35"/>
  <c r="K4617" i="35"/>
  <c r="M4617" i="35" s="1"/>
  <c r="H4618" i="35"/>
  <c r="I4618" i="35"/>
  <c r="K4618" i="35"/>
  <c r="M4618" i="35" s="1"/>
  <c r="H4619" i="35"/>
  <c r="I4619" i="35"/>
  <c r="K4619" i="35"/>
  <c r="M4619" i="35" s="1"/>
  <c r="H4620" i="35"/>
  <c r="I4620" i="35"/>
  <c r="K4620" i="35"/>
  <c r="M4620" i="35" s="1"/>
  <c r="H4621" i="35"/>
  <c r="I4621" i="35"/>
  <c r="K4621" i="35"/>
  <c r="M4621" i="35" s="1"/>
  <c r="H4622" i="35"/>
  <c r="I4622" i="35"/>
  <c r="K4622" i="35"/>
  <c r="M4622" i="35" s="1"/>
  <c r="H4623" i="35"/>
  <c r="I4623" i="35"/>
  <c r="K4623" i="35"/>
  <c r="M4623" i="35" s="1"/>
  <c r="H4624" i="35"/>
  <c r="I4624" i="35"/>
  <c r="K4624" i="35"/>
  <c r="M4624" i="35" s="1"/>
  <c r="H4625" i="35"/>
  <c r="I4625" i="35"/>
  <c r="K4625" i="35"/>
  <c r="M4625" i="35" s="1"/>
  <c r="H4626" i="35"/>
  <c r="I4626" i="35"/>
  <c r="K4626" i="35"/>
  <c r="M4626" i="35" s="1"/>
  <c r="H4627" i="35"/>
  <c r="I4627" i="35"/>
  <c r="K4627" i="35"/>
  <c r="M4627" i="35" s="1"/>
  <c r="H4628" i="35"/>
  <c r="I4628" i="35"/>
  <c r="K4628" i="35"/>
  <c r="M4628" i="35" s="1"/>
  <c r="H4629" i="35"/>
  <c r="I4629" i="35"/>
  <c r="K4629" i="35"/>
  <c r="M4629" i="35" s="1"/>
  <c r="H4630" i="35"/>
  <c r="I4630" i="35"/>
  <c r="K4630" i="35"/>
  <c r="M4630" i="35" s="1"/>
  <c r="H4631" i="35"/>
  <c r="I4631" i="35"/>
  <c r="K4631" i="35"/>
  <c r="M4631" i="35" s="1"/>
  <c r="H4632" i="35"/>
  <c r="I4632" i="35"/>
  <c r="K4632" i="35"/>
  <c r="M4632" i="35" s="1"/>
  <c r="H4633" i="35"/>
  <c r="I4633" i="35"/>
  <c r="K4633" i="35"/>
  <c r="M4633" i="35" s="1"/>
  <c r="H4634" i="35"/>
  <c r="I4634" i="35"/>
  <c r="K4634" i="35"/>
  <c r="M4634" i="35" s="1"/>
  <c r="H4635" i="35"/>
  <c r="I4635" i="35"/>
  <c r="K4635" i="35"/>
  <c r="M4635" i="35" s="1"/>
  <c r="H4636" i="35"/>
  <c r="I4636" i="35"/>
  <c r="K4636" i="35"/>
  <c r="M4636" i="35" s="1"/>
  <c r="H4637" i="35"/>
  <c r="I4637" i="35"/>
  <c r="K4637" i="35"/>
  <c r="M4637" i="35" s="1"/>
  <c r="H4638" i="35"/>
  <c r="I4638" i="35"/>
  <c r="K4638" i="35"/>
  <c r="M4638" i="35" s="1"/>
  <c r="H4639" i="35"/>
  <c r="I4639" i="35"/>
  <c r="K4639" i="35"/>
  <c r="M4639" i="35" s="1"/>
  <c r="H4640" i="35"/>
  <c r="I4640" i="35"/>
  <c r="K4640" i="35"/>
  <c r="M4640" i="35" s="1"/>
  <c r="H4641" i="35"/>
  <c r="I4641" i="35"/>
  <c r="K4641" i="35"/>
  <c r="M4641" i="35" s="1"/>
  <c r="H4642" i="35"/>
  <c r="I4642" i="35"/>
  <c r="K4642" i="35"/>
  <c r="M4642" i="35" s="1"/>
  <c r="H4643" i="35"/>
  <c r="I4643" i="35"/>
  <c r="K4643" i="35"/>
  <c r="M4643" i="35" s="1"/>
  <c r="H4644" i="35"/>
  <c r="I4644" i="35"/>
  <c r="K4644" i="35"/>
  <c r="M4644" i="35" s="1"/>
  <c r="H4645" i="35"/>
  <c r="I4645" i="35"/>
  <c r="K4645" i="35"/>
  <c r="M4645" i="35" s="1"/>
  <c r="H4646" i="35"/>
  <c r="I4646" i="35"/>
  <c r="K4646" i="35"/>
  <c r="M4646" i="35" s="1"/>
  <c r="H4647" i="35"/>
  <c r="I4647" i="35"/>
  <c r="K4647" i="35"/>
  <c r="M4647" i="35" s="1"/>
  <c r="H4648" i="35"/>
  <c r="I4648" i="35"/>
  <c r="K4648" i="35"/>
  <c r="M4648" i="35" s="1"/>
  <c r="H4649" i="35"/>
  <c r="I4649" i="35"/>
  <c r="K4649" i="35"/>
  <c r="M4649" i="35" s="1"/>
  <c r="H4650" i="35"/>
  <c r="I4650" i="35"/>
  <c r="K4650" i="35"/>
  <c r="M4650" i="35" s="1"/>
  <c r="H4651" i="35"/>
  <c r="I4651" i="35"/>
  <c r="K4651" i="35"/>
  <c r="M4651" i="35" s="1"/>
  <c r="H4652" i="35"/>
  <c r="I4652" i="35"/>
  <c r="K4652" i="35"/>
  <c r="M4652" i="35" s="1"/>
  <c r="H4653" i="35"/>
  <c r="I4653" i="35"/>
  <c r="K4653" i="35"/>
  <c r="M4653" i="35" s="1"/>
  <c r="H4654" i="35"/>
  <c r="I4654" i="35"/>
  <c r="K4654" i="35"/>
  <c r="M4654" i="35" s="1"/>
  <c r="H4655" i="35"/>
  <c r="I4655" i="35"/>
  <c r="K4655" i="35"/>
  <c r="M4655" i="35" s="1"/>
  <c r="H4656" i="35"/>
  <c r="I4656" i="35"/>
  <c r="K4656" i="35"/>
  <c r="M4656" i="35" s="1"/>
  <c r="H4657" i="35"/>
  <c r="I4657" i="35"/>
  <c r="K4657" i="35"/>
  <c r="M4657" i="35" s="1"/>
  <c r="H4658" i="35"/>
  <c r="I4658" i="35"/>
  <c r="K4658" i="35"/>
  <c r="M4658" i="35" s="1"/>
  <c r="H4659" i="35"/>
  <c r="I4659" i="35"/>
  <c r="K4659" i="35"/>
  <c r="M4659" i="35" s="1"/>
  <c r="H4660" i="35"/>
  <c r="I4660" i="35"/>
  <c r="K4660" i="35"/>
  <c r="M4660" i="35" s="1"/>
  <c r="H4661" i="35"/>
  <c r="I4661" i="35"/>
  <c r="K4661" i="35"/>
  <c r="M4661" i="35" s="1"/>
  <c r="H4662" i="35"/>
  <c r="I4662" i="35"/>
  <c r="K4662" i="35"/>
  <c r="M4662" i="35" s="1"/>
  <c r="H4663" i="35"/>
  <c r="I4663" i="35"/>
  <c r="K4663" i="35"/>
  <c r="M4663" i="35" s="1"/>
  <c r="H4664" i="35"/>
  <c r="I4664" i="35"/>
  <c r="K4664" i="35"/>
  <c r="M4664" i="35" s="1"/>
  <c r="H4665" i="35"/>
  <c r="I4665" i="35"/>
  <c r="K4665" i="35"/>
  <c r="M4665" i="35" s="1"/>
  <c r="H4666" i="35"/>
  <c r="I4666" i="35"/>
  <c r="K4666" i="35"/>
  <c r="M4666" i="35" s="1"/>
  <c r="H4667" i="35"/>
  <c r="I4667" i="35"/>
  <c r="K4667" i="35"/>
  <c r="M4667" i="35" s="1"/>
  <c r="H4668" i="35"/>
  <c r="I4668" i="35"/>
  <c r="K4668" i="35"/>
  <c r="M4668" i="35" s="1"/>
  <c r="H4669" i="35"/>
  <c r="I4669" i="35"/>
  <c r="K4669" i="35"/>
  <c r="M4669" i="35" s="1"/>
  <c r="H4670" i="35"/>
  <c r="I4670" i="35"/>
  <c r="K4670" i="35"/>
  <c r="M4670" i="35" s="1"/>
  <c r="H4671" i="35"/>
  <c r="I4671" i="35"/>
  <c r="K4671" i="35"/>
  <c r="M4671" i="35" s="1"/>
  <c r="H4672" i="35"/>
  <c r="I4672" i="35"/>
  <c r="K4672" i="35"/>
  <c r="M4672" i="35" s="1"/>
  <c r="H4673" i="35"/>
  <c r="I4673" i="35"/>
  <c r="K4673" i="35"/>
  <c r="M4673" i="35" s="1"/>
  <c r="H4674" i="35"/>
  <c r="I4674" i="35"/>
  <c r="K4674" i="35"/>
  <c r="M4674" i="35" s="1"/>
  <c r="H4675" i="35"/>
  <c r="I4675" i="35"/>
  <c r="K4675" i="35"/>
  <c r="M4675" i="35" s="1"/>
  <c r="H4676" i="35"/>
  <c r="I4676" i="35"/>
  <c r="K4676" i="35"/>
  <c r="M4676" i="35" s="1"/>
  <c r="H4677" i="35"/>
  <c r="I4677" i="35"/>
  <c r="K4677" i="35"/>
  <c r="M4677" i="35" s="1"/>
  <c r="H4678" i="35"/>
  <c r="I4678" i="35"/>
  <c r="K4678" i="35"/>
  <c r="M4678" i="35" s="1"/>
  <c r="H4679" i="35"/>
  <c r="I4679" i="35"/>
  <c r="K4679" i="35"/>
  <c r="M4679" i="35" s="1"/>
  <c r="H4680" i="35"/>
  <c r="I4680" i="35"/>
  <c r="K4680" i="35"/>
  <c r="M4680" i="35" s="1"/>
  <c r="H4681" i="35"/>
  <c r="I4681" i="35"/>
  <c r="K4681" i="35"/>
  <c r="M4681" i="35" s="1"/>
  <c r="H4682" i="35"/>
  <c r="I4682" i="35"/>
  <c r="K4682" i="35"/>
  <c r="M4682" i="35" s="1"/>
  <c r="H4683" i="35"/>
  <c r="I4683" i="35"/>
  <c r="K4683" i="35"/>
  <c r="M4683" i="35" s="1"/>
  <c r="H4684" i="35"/>
  <c r="I4684" i="35"/>
  <c r="K4684" i="35"/>
  <c r="M4684" i="35" s="1"/>
  <c r="H4685" i="35"/>
  <c r="I4685" i="35"/>
  <c r="K4685" i="35"/>
  <c r="M4685" i="35" s="1"/>
  <c r="H4686" i="35"/>
  <c r="I4686" i="35"/>
  <c r="K4686" i="35"/>
  <c r="M4686" i="35" s="1"/>
  <c r="H4687" i="35"/>
  <c r="I4687" i="35"/>
  <c r="K4687" i="35"/>
  <c r="M4687" i="35" s="1"/>
  <c r="H4688" i="35"/>
  <c r="I4688" i="35"/>
  <c r="K4688" i="35"/>
  <c r="M4688" i="35" s="1"/>
  <c r="H4689" i="35"/>
  <c r="I4689" i="35"/>
  <c r="K4689" i="35"/>
  <c r="M4689" i="35" s="1"/>
  <c r="H4690" i="35"/>
  <c r="I4690" i="35"/>
  <c r="K4690" i="35"/>
  <c r="M4690" i="35" s="1"/>
  <c r="H4691" i="35"/>
  <c r="I4691" i="35"/>
  <c r="K4691" i="35"/>
  <c r="M4691" i="35" s="1"/>
  <c r="H4692" i="35"/>
  <c r="I4692" i="35"/>
  <c r="K4692" i="35"/>
  <c r="M4692" i="35" s="1"/>
  <c r="H4693" i="35"/>
  <c r="I4693" i="35"/>
  <c r="K4693" i="35"/>
  <c r="M4693" i="35" s="1"/>
  <c r="H4694" i="35"/>
  <c r="I4694" i="35"/>
  <c r="K4694" i="35"/>
  <c r="M4694" i="35" s="1"/>
  <c r="H4695" i="35"/>
  <c r="I4695" i="35"/>
  <c r="K4695" i="35"/>
  <c r="M4695" i="35" s="1"/>
  <c r="H4696" i="35"/>
  <c r="I4696" i="35"/>
  <c r="K4696" i="35"/>
  <c r="M4696" i="35" s="1"/>
  <c r="H4697" i="35"/>
  <c r="I4697" i="35"/>
  <c r="K4697" i="35"/>
  <c r="M4697" i="35" s="1"/>
  <c r="H4698" i="35"/>
  <c r="I4698" i="35"/>
  <c r="K4698" i="35"/>
  <c r="M4698" i="35" s="1"/>
  <c r="H4699" i="35"/>
  <c r="I4699" i="35"/>
  <c r="K4699" i="35"/>
  <c r="M4699" i="35" s="1"/>
  <c r="H4700" i="35"/>
  <c r="I4700" i="35"/>
  <c r="K4700" i="35"/>
  <c r="M4700" i="35" s="1"/>
  <c r="H4701" i="35"/>
  <c r="I4701" i="35"/>
  <c r="K4701" i="35"/>
  <c r="M4701" i="35" s="1"/>
  <c r="H4702" i="35"/>
  <c r="I4702" i="35"/>
  <c r="K4702" i="35"/>
  <c r="M4702" i="35" s="1"/>
  <c r="H4703" i="35"/>
  <c r="I4703" i="35"/>
  <c r="K4703" i="35"/>
  <c r="M4703" i="35" s="1"/>
  <c r="H4704" i="35"/>
  <c r="I4704" i="35"/>
  <c r="K4704" i="35"/>
  <c r="M4704" i="35" s="1"/>
  <c r="H4705" i="35"/>
  <c r="I4705" i="35"/>
  <c r="K4705" i="35"/>
  <c r="M4705" i="35" s="1"/>
  <c r="H4706" i="35"/>
  <c r="I4706" i="35"/>
  <c r="K4706" i="35"/>
  <c r="M4706" i="35" s="1"/>
  <c r="H4707" i="35"/>
  <c r="I4707" i="35"/>
  <c r="K4707" i="35"/>
  <c r="M4707" i="35" s="1"/>
  <c r="H4708" i="35"/>
  <c r="I4708" i="35"/>
  <c r="K4708" i="35"/>
  <c r="M4708" i="35" s="1"/>
  <c r="H4709" i="35"/>
  <c r="I4709" i="35"/>
  <c r="K4709" i="35"/>
  <c r="M4709" i="35" s="1"/>
  <c r="H4710" i="35"/>
  <c r="I4710" i="35"/>
  <c r="K4710" i="35"/>
  <c r="M4710" i="35" s="1"/>
  <c r="H4711" i="35"/>
  <c r="I4711" i="35"/>
  <c r="K4711" i="35"/>
  <c r="M4711" i="35" s="1"/>
  <c r="H4712" i="35"/>
  <c r="I4712" i="35"/>
  <c r="K4712" i="35"/>
  <c r="M4712" i="35" s="1"/>
  <c r="H4713" i="35"/>
  <c r="I4713" i="35"/>
  <c r="K4713" i="35"/>
  <c r="M4713" i="35" s="1"/>
  <c r="H4714" i="35"/>
  <c r="I4714" i="35"/>
  <c r="K4714" i="35"/>
  <c r="M4714" i="35" s="1"/>
  <c r="H4715" i="35"/>
  <c r="I4715" i="35"/>
  <c r="K4715" i="35"/>
  <c r="M4715" i="35" s="1"/>
  <c r="H4716" i="35"/>
  <c r="I4716" i="35"/>
  <c r="K4716" i="35"/>
  <c r="M4716" i="35" s="1"/>
  <c r="H4717" i="35"/>
  <c r="I4717" i="35"/>
  <c r="K4717" i="35"/>
  <c r="M4717" i="35" s="1"/>
  <c r="H4718" i="35"/>
  <c r="I4718" i="35"/>
  <c r="K4718" i="35"/>
  <c r="M4718" i="35" s="1"/>
  <c r="H4719" i="35"/>
  <c r="I4719" i="35"/>
  <c r="K4719" i="35"/>
  <c r="M4719" i="35" s="1"/>
  <c r="H4720" i="35"/>
  <c r="I4720" i="35"/>
  <c r="K4720" i="35"/>
  <c r="M4720" i="35" s="1"/>
  <c r="H4721" i="35"/>
  <c r="I4721" i="35"/>
  <c r="K4721" i="35"/>
  <c r="M4721" i="35" s="1"/>
  <c r="H4722" i="35"/>
  <c r="I4722" i="35"/>
  <c r="K4722" i="35"/>
  <c r="M4722" i="35" s="1"/>
  <c r="H4723" i="35"/>
  <c r="I4723" i="35"/>
  <c r="K4723" i="35"/>
  <c r="M4723" i="35" s="1"/>
  <c r="H4724" i="35"/>
  <c r="I4724" i="35"/>
  <c r="K4724" i="35"/>
  <c r="M4724" i="35" s="1"/>
  <c r="H4725" i="35"/>
  <c r="I4725" i="35"/>
  <c r="K4725" i="35"/>
  <c r="M4725" i="35" s="1"/>
  <c r="H4726" i="35"/>
  <c r="I4726" i="35"/>
  <c r="K4726" i="35"/>
  <c r="M4726" i="35" s="1"/>
  <c r="H4727" i="35"/>
  <c r="I4727" i="35"/>
  <c r="K4727" i="35"/>
  <c r="M4727" i="35" s="1"/>
  <c r="H4728" i="35"/>
  <c r="I4728" i="35"/>
  <c r="K4728" i="35"/>
  <c r="M4728" i="35" s="1"/>
  <c r="H4729" i="35"/>
  <c r="I4729" i="35"/>
  <c r="K4729" i="35"/>
  <c r="M4729" i="35" s="1"/>
  <c r="H4730" i="35"/>
  <c r="I4730" i="35"/>
  <c r="K4730" i="35"/>
  <c r="M4730" i="35" s="1"/>
  <c r="H4731" i="35"/>
  <c r="I4731" i="35"/>
  <c r="K4731" i="35"/>
  <c r="M4731" i="35" s="1"/>
  <c r="H4732" i="35"/>
  <c r="I4732" i="35"/>
  <c r="K4732" i="35"/>
  <c r="M4732" i="35" s="1"/>
  <c r="H4733" i="35"/>
  <c r="I4733" i="35"/>
  <c r="K4733" i="35"/>
  <c r="M4733" i="35" s="1"/>
  <c r="H4734" i="35"/>
  <c r="I4734" i="35"/>
  <c r="K4734" i="35"/>
  <c r="M4734" i="35" s="1"/>
  <c r="H4735" i="35"/>
  <c r="I4735" i="35"/>
  <c r="K4735" i="35"/>
  <c r="M4735" i="35" s="1"/>
  <c r="H4736" i="35"/>
  <c r="I4736" i="35"/>
  <c r="K4736" i="35"/>
  <c r="M4736" i="35" s="1"/>
  <c r="H4737" i="35"/>
  <c r="I4737" i="35"/>
  <c r="K4737" i="35"/>
  <c r="M4737" i="35" s="1"/>
  <c r="H4738" i="35"/>
  <c r="I4738" i="35"/>
  <c r="K4738" i="35"/>
  <c r="M4738" i="35" s="1"/>
  <c r="H4739" i="35"/>
  <c r="I4739" i="35"/>
  <c r="K4739" i="35"/>
  <c r="M4739" i="35" s="1"/>
  <c r="H4740" i="35"/>
  <c r="I4740" i="35"/>
  <c r="K4740" i="35"/>
  <c r="M4740" i="35" s="1"/>
  <c r="H4741" i="35"/>
  <c r="I4741" i="35"/>
  <c r="K4741" i="35"/>
  <c r="M4741" i="35" s="1"/>
  <c r="H4742" i="35"/>
  <c r="I4742" i="35"/>
  <c r="K4742" i="35"/>
  <c r="M4742" i="35" s="1"/>
  <c r="H4743" i="35"/>
  <c r="I4743" i="35"/>
  <c r="K4743" i="35"/>
  <c r="M4743" i="35" s="1"/>
  <c r="H4744" i="35"/>
  <c r="I4744" i="35"/>
  <c r="K4744" i="35"/>
  <c r="M4744" i="35" s="1"/>
  <c r="H4745" i="35"/>
  <c r="I4745" i="35"/>
  <c r="K4745" i="35"/>
  <c r="M4745" i="35" s="1"/>
  <c r="H4746" i="35"/>
  <c r="I4746" i="35"/>
  <c r="K4746" i="35"/>
  <c r="M4746" i="35" s="1"/>
  <c r="H4747" i="35"/>
  <c r="I4747" i="35"/>
  <c r="K4747" i="35"/>
  <c r="M4747" i="35" s="1"/>
  <c r="H4748" i="35"/>
  <c r="I4748" i="35"/>
  <c r="K4748" i="35"/>
  <c r="M4748" i="35" s="1"/>
  <c r="H4749" i="35"/>
  <c r="I4749" i="35"/>
  <c r="K4749" i="35"/>
  <c r="M4749" i="35" s="1"/>
  <c r="H4750" i="35"/>
  <c r="I4750" i="35"/>
  <c r="K4750" i="35"/>
  <c r="M4750" i="35" s="1"/>
  <c r="H4751" i="35"/>
  <c r="I4751" i="35"/>
  <c r="K4751" i="35"/>
  <c r="M4751" i="35" s="1"/>
  <c r="H4752" i="35"/>
  <c r="I4752" i="35"/>
  <c r="K4752" i="35"/>
  <c r="M4752" i="35" s="1"/>
  <c r="H4753" i="35"/>
  <c r="I4753" i="35"/>
  <c r="K4753" i="35"/>
  <c r="M4753" i="35" s="1"/>
  <c r="H4754" i="35"/>
  <c r="I4754" i="35"/>
  <c r="K4754" i="35"/>
  <c r="M4754" i="35" s="1"/>
  <c r="H4755" i="35"/>
  <c r="I4755" i="35"/>
  <c r="K4755" i="35"/>
  <c r="M4755" i="35" s="1"/>
  <c r="H4756" i="35"/>
  <c r="I4756" i="35"/>
  <c r="K4756" i="35"/>
  <c r="M4756" i="35" s="1"/>
  <c r="H4757" i="35"/>
  <c r="I4757" i="35"/>
  <c r="K4757" i="35"/>
  <c r="M4757" i="35" s="1"/>
  <c r="H4758" i="35"/>
  <c r="I4758" i="35"/>
  <c r="K4758" i="35"/>
  <c r="M4758" i="35" s="1"/>
  <c r="H4759" i="35"/>
  <c r="I4759" i="35"/>
  <c r="K4759" i="35"/>
  <c r="M4759" i="35" s="1"/>
  <c r="H4760" i="35"/>
  <c r="I4760" i="35"/>
  <c r="K4760" i="35"/>
  <c r="M4760" i="35" s="1"/>
  <c r="H4761" i="35"/>
  <c r="I4761" i="35"/>
  <c r="K4761" i="35"/>
  <c r="M4761" i="35" s="1"/>
  <c r="H4762" i="35"/>
  <c r="I4762" i="35"/>
  <c r="K4762" i="35"/>
  <c r="M4762" i="35" s="1"/>
  <c r="H4763" i="35"/>
  <c r="I4763" i="35"/>
  <c r="K4763" i="35"/>
  <c r="M4763" i="35" s="1"/>
  <c r="H4764" i="35"/>
  <c r="I4764" i="35"/>
  <c r="K4764" i="35"/>
  <c r="M4764" i="35" s="1"/>
  <c r="H4765" i="35"/>
  <c r="I4765" i="35"/>
  <c r="K4765" i="35"/>
  <c r="M4765" i="35" s="1"/>
  <c r="H4766" i="35"/>
  <c r="I4766" i="35"/>
  <c r="K4766" i="35"/>
  <c r="M4766" i="35" s="1"/>
  <c r="H4767" i="35"/>
  <c r="I4767" i="35"/>
  <c r="K4767" i="35"/>
  <c r="M4767" i="35" s="1"/>
  <c r="H4768" i="35"/>
  <c r="I4768" i="35"/>
  <c r="K4768" i="35"/>
  <c r="M4768" i="35" s="1"/>
  <c r="H4769" i="35"/>
  <c r="I4769" i="35"/>
  <c r="K4769" i="35"/>
  <c r="M4769" i="35" s="1"/>
  <c r="H4770" i="35"/>
  <c r="I4770" i="35"/>
  <c r="K4770" i="35"/>
  <c r="M4770" i="35" s="1"/>
  <c r="H4771" i="35"/>
  <c r="I4771" i="35"/>
  <c r="K4771" i="35"/>
  <c r="M4771" i="35" s="1"/>
  <c r="H4772" i="35"/>
  <c r="I4772" i="35"/>
  <c r="K4772" i="35"/>
  <c r="M4772" i="35" s="1"/>
  <c r="H4773" i="35"/>
  <c r="I4773" i="35"/>
  <c r="K4773" i="35"/>
  <c r="M4773" i="35" s="1"/>
  <c r="H4774" i="35"/>
  <c r="I4774" i="35"/>
  <c r="K4774" i="35"/>
  <c r="M4774" i="35" s="1"/>
  <c r="H4775" i="35"/>
  <c r="I4775" i="35"/>
  <c r="K4775" i="35"/>
  <c r="M4775" i="35" s="1"/>
  <c r="H4776" i="35"/>
  <c r="I4776" i="35"/>
  <c r="K4776" i="35"/>
  <c r="M4776" i="35" s="1"/>
  <c r="H4777" i="35"/>
  <c r="I4777" i="35"/>
  <c r="K4777" i="35"/>
  <c r="M4777" i="35" s="1"/>
  <c r="H4778" i="35"/>
  <c r="I4778" i="35"/>
  <c r="K4778" i="35"/>
  <c r="M4778" i="35" s="1"/>
  <c r="H4779" i="35"/>
  <c r="I4779" i="35"/>
  <c r="K4779" i="35"/>
  <c r="M4779" i="35" s="1"/>
  <c r="H4780" i="35"/>
  <c r="I4780" i="35"/>
  <c r="K4780" i="35"/>
  <c r="M4780" i="35" s="1"/>
  <c r="H4781" i="35"/>
  <c r="I4781" i="35"/>
  <c r="K4781" i="35"/>
  <c r="M4781" i="35" s="1"/>
  <c r="H4782" i="35"/>
  <c r="I4782" i="35"/>
  <c r="K4782" i="35"/>
  <c r="M4782" i="35" s="1"/>
  <c r="H4783" i="35"/>
  <c r="I4783" i="35"/>
  <c r="K4783" i="35"/>
  <c r="M4783" i="35" s="1"/>
  <c r="H4784" i="35"/>
  <c r="I4784" i="35"/>
  <c r="K4784" i="35"/>
  <c r="M4784" i="35" s="1"/>
  <c r="H4785" i="35"/>
  <c r="I4785" i="35"/>
  <c r="K4785" i="35"/>
  <c r="M4785" i="35" s="1"/>
  <c r="H4786" i="35"/>
  <c r="I4786" i="35"/>
  <c r="K4786" i="35"/>
  <c r="M4786" i="35" s="1"/>
  <c r="H4787" i="35"/>
  <c r="I4787" i="35"/>
  <c r="K4787" i="35"/>
  <c r="M4787" i="35" s="1"/>
  <c r="H4788" i="35"/>
  <c r="I4788" i="35"/>
  <c r="K4788" i="35"/>
  <c r="M4788" i="35" s="1"/>
  <c r="H4789" i="35"/>
  <c r="I4789" i="35"/>
  <c r="K4789" i="35"/>
  <c r="M4789" i="35" s="1"/>
  <c r="H4790" i="35"/>
  <c r="I4790" i="35"/>
  <c r="K4790" i="35"/>
  <c r="M4790" i="35" s="1"/>
  <c r="H4791" i="35"/>
  <c r="I4791" i="35"/>
  <c r="K4791" i="35"/>
  <c r="M4791" i="35" s="1"/>
  <c r="H4792" i="35"/>
  <c r="I4792" i="35"/>
  <c r="K4792" i="35"/>
  <c r="M4792" i="35" s="1"/>
  <c r="H4793" i="35"/>
  <c r="I4793" i="35"/>
  <c r="K4793" i="35"/>
  <c r="M4793" i="35" s="1"/>
  <c r="H4794" i="35"/>
  <c r="I4794" i="35"/>
  <c r="K4794" i="35"/>
  <c r="M4794" i="35" s="1"/>
  <c r="H4795" i="35"/>
  <c r="I4795" i="35"/>
  <c r="K4795" i="35"/>
  <c r="M4795" i="35" s="1"/>
  <c r="H4796" i="35"/>
  <c r="I4796" i="35"/>
  <c r="K4796" i="35"/>
  <c r="M4796" i="35" s="1"/>
  <c r="H4797" i="35"/>
  <c r="I4797" i="35"/>
  <c r="K4797" i="35"/>
  <c r="M4797" i="35" s="1"/>
  <c r="H4798" i="35"/>
  <c r="I4798" i="35"/>
  <c r="K4798" i="35"/>
  <c r="M4798" i="35" s="1"/>
  <c r="H4799" i="35"/>
  <c r="I4799" i="35"/>
  <c r="K4799" i="35"/>
  <c r="M4799" i="35" s="1"/>
  <c r="H4800" i="35"/>
  <c r="I4800" i="35"/>
  <c r="K4800" i="35"/>
  <c r="M4800" i="35" s="1"/>
  <c r="H4801" i="35"/>
  <c r="I4801" i="35"/>
  <c r="K4801" i="35"/>
  <c r="M4801" i="35" s="1"/>
  <c r="H4802" i="35"/>
  <c r="I4802" i="35"/>
  <c r="K4802" i="35"/>
  <c r="M4802" i="35" s="1"/>
  <c r="H4803" i="35"/>
  <c r="I4803" i="35"/>
  <c r="K4803" i="35"/>
  <c r="M4803" i="35" s="1"/>
  <c r="H4804" i="35"/>
  <c r="I4804" i="35"/>
  <c r="K4804" i="35"/>
  <c r="M4804" i="35" s="1"/>
  <c r="H4805" i="35"/>
  <c r="I4805" i="35"/>
  <c r="K4805" i="35"/>
  <c r="M4805" i="35" s="1"/>
  <c r="H4806" i="35"/>
  <c r="I4806" i="35"/>
  <c r="K4806" i="35"/>
  <c r="M4806" i="35" s="1"/>
  <c r="H4807" i="35"/>
  <c r="I4807" i="35"/>
  <c r="K4807" i="35"/>
  <c r="M4807" i="35" s="1"/>
  <c r="H4808" i="35"/>
  <c r="I4808" i="35"/>
  <c r="K4808" i="35"/>
  <c r="M4808" i="35" s="1"/>
  <c r="H4809" i="35"/>
  <c r="I4809" i="35"/>
  <c r="K4809" i="35"/>
  <c r="M4809" i="35" s="1"/>
  <c r="H4810" i="35"/>
  <c r="I4810" i="35"/>
  <c r="K4810" i="35"/>
  <c r="M4810" i="35" s="1"/>
  <c r="H4811" i="35"/>
  <c r="I4811" i="35"/>
  <c r="K4811" i="35"/>
  <c r="M4811" i="35" s="1"/>
  <c r="H4812" i="35"/>
  <c r="I4812" i="35"/>
  <c r="K4812" i="35"/>
  <c r="M4812" i="35" s="1"/>
  <c r="H4813" i="35"/>
  <c r="I4813" i="35"/>
  <c r="K4813" i="35"/>
  <c r="M4813" i="35" s="1"/>
  <c r="H4814" i="35"/>
  <c r="I4814" i="35"/>
  <c r="K4814" i="35"/>
  <c r="M4814" i="35" s="1"/>
  <c r="H4815" i="35"/>
  <c r="I4815" i="35"/>
  <c r="K4815" i="35"/>
  <c r="M4815" i="35" s="1"/>
  <c r="H4816" i="35"/>
  <c r="I4816" i="35"/>
  <c r="K4816" i="35"/>
  <c r="M4816" i="35" s="1"/>
  <c r="H4817" i="35"/>
  <c r="I4817" i="35"/>
  <c r="K4817" i="35"/>
  <c r="M4817" i="35" s="1"/>
  <c r="H4818" i="35"/>
  <c r="I4818" i="35"/>
  <c r="K4818" i="35"/>
  <c r="M4818" i="35" s="1"/>
  <c r="H4819" i="35"/>
  <c r="I4819" i="35"/>
  <c r="K4819" i="35"/>
  <c r="M4819" i="35" s="1"/>
  <c r="H4820" i="35"/>
  <c r="I4820" i="35"/>
  <c r="K4820" i="35"/>
  <c r="M4820" i="35" s="1"/>
  <c r="H4821" i="35"/>
  <c r="I4821" i="35"/>
  <c r="K4821" i="35"/>
  <c r="M4821" i="35" s="1"/>
  <c r="H4822" i="35"/>
  <c r="I4822" i="35"/>
  <c r="K4822" i="35"/>
  <c r="M4822" i="35" s="1"/>
  <c r="H4823" i="35"/>
  <c r="I4823" i="35"/>
  <c r="K4823" i="35"/>
  <c r="M4823" i="35" s="1"/>
  <c r="H4824" i="35"/>
  <c r="I4824" i="35"/>
  <c r="K4824" i="35"/>
  <c r="M4824" i="35" s="1"/>
  <c r="H4825" i="35"/>
  <c r="I4825" i="35"/>
  <c r="K4825" i="35"/>
  <c r="M4825" i="35" s="1"/>
  <c r="H4826" i="35"/>
  <c r="I4826" i="35"/>
  <c r="K4826" i="35"/>
  <c r="M4826" i="35" s="1"/>
  <c r="H4827" i="35"/>
  <c r="I4827" i="35"/>
  <c r="K4827" i="35"/>
  <c r="M4827" i="35" s="1"/>
  <c r="H4828" i="35"/>
  <c r="I4828" i="35"/>
  <c r="K4828" i="35"/>
  <c r="M4828" i="35" s="1"/>
  <c r="H4829" i="35"/>
  <c r="I4829" i="35"/>
  <c r="K4829" i="35"/>
  <c r="M4829" i="35" s="1"/>
  <c r="H4830" i="35"/>
  <c r="I4830" i="35"/>
  <c r="K4830" i="35"/>
  <c r="M4830" i="35" s="1"/>
  <c r="H4831" i="35"/>
  <c r="I4831" i="35"/>
  <c r="K4831" i="35"/>
  <c r="M4831" i="35" s="1"/>
  <c r="H4832" i="35"/>
  <c r="I4832" i="35"/>
  <c r="K4832" i="35"/>
  <c r="M4832" i="35" s="1"/>
  <c r="H4833" i="35"/>
  <c r="I4833" i="35"/>
  <c r="K4833" i="35"/>
  <c r="M4833" i="35" s="1"/>
  <c r="H4834" i="35"/>
  <c r="I4834" i="35"/>
  <c r="K4834" i="35"/>
  <c r="M4834" i="35" s="1"/>
  <c r="H4835" i="35"/>
  <c r="I4835" i="35"/>
  <c r="K4835" i="35"/>
  <c r="M4835" i="35" s="1"/>
  <c r="H4836" i="35"/>
  <c r="I4836" i="35"/>
  <c r="K4836" i="35"/>
  <c r="M4836" i="35" s="1"/>
  <c r="H4837" i="35"/>
  <c r="I4837" i="35"/>
  <c r="K4837" i="35"/>
  <c r="M4837" i="35" s="1"/>
  <c r="H4838" i="35"/>
  <c r="I4838" i="35"/>
  <c r="K4838" i="35"/>
  <c r="M4838" i="35" s="1"/>
  <c r="H4839" i="35"/>
  <c r="I4839" i="35"/>
  <c r="K4839" i="35"/>
  <c r="M4839" i="35" s="1"/>
  <c r="H4840" i="35"/>
  <c r="I4840" i="35"/>
  <c r="K4840" i="35"/>
  <c r="M4840" i="35" s="1"/>
  <c r="H4841" i="35"/>
  <c r="I4841" i="35"/>
  <c r="K4841" i="35"/>
  <c r="M4841" i="35" s="1"/>
  <c r="H4842" i="35"/>
  <c r="I4842" i="35"/>
  <c r="K4842" i="35"/>
  <c r="M4842" i="35" s="1"/>
  <c r="H4843" i="35"/>
  <c r="I4843" i="35"/>
  <c r="K4843" i="35"/>
  <c r="M4843" i="35" s="1"/>
  <c r="H4844" i="35"/>
  <c r="I4844" i="35"/>
  <c r="K4844" i="35"/>
  <c r="M4844" i="35" s="1"/>
  <c r="H4845" i="35"/>
  <c r="I4845" i="35"/>
  <c r="K4845" i="35"/>
  <c r="M4845" i="35" s="1"/>
  <c r="H4846" i="35"/>
  <c r="I4846" i="35"/>
  <c r="K4846" i="35"/>
  <c r="M4846" i="35" s="1"/>
  <c r="H4847" i="35"/>
  <c r="I4847" i="35"/>
  <c r="K4847" i="35"/>
  <c r="M4847" i="35" s="1"/>
  <c r="H4848" i="35"/>
  <c r="I4848" i="35"/>
  <c r="K4848" i="35"/>
  <c r="M4848" i="35" s="1"/>
  <c r="H4849" i="35"/>
  <c r="I4849" i="35"/>
  <c r="K4849" i="35"/>
  <c r="M4849" i="35" s="1"/>
  <c r="H4850" i="35"/>
  <c r="I4850" i="35"/>
  <c r="K4850" i="35"/>
  <c r="M4850" i="35" s="1"/>
  <c r="H4851" i="35"/>
  <c r="I4851" i="35"/>
  <c r="K4851" i="35"/>
  <c r="M4851" i="35" s="1"/>
  <c r="H4852" i="35"/>
  <c r="I4852" i="35"/>
  <c r="K4852" i="35"/>
  <c r="M4852" i="35" s="1"/>
  <c r="H4853" i="35"/>
  <c r="I4853" i="35"/>
  <c r="K4853" i="35"/>
  <c r="M4853" i="35" s="1"/>
  <c r="H4854" i="35"/>
  <c r="I4854" i="35"/>
  <c r="K4854" i="35"/>
  <c r="M4854" i="35" s="1"/>
  <c r="H4855" i="35"/>
  <c r="I4855" i="35"/>
  <c r="K4855" i="35"/>
  <c r="M4855" i="35" s="1"/>
  <c r="H4856" i="35"/>
  <c r="I4856" i="35"/>
  <c r="K4856" i="35"/>
  <c r="M4856" i="35" s="1"/>
  <c r="H4857" i="35"/>
  <c r="I4857" i="35"/>
  <c r="K4857" i="35"/>
  <c r="M4857" i="35" s="1"/>
  <c r="H4858" i="35"/>
  <c r="I4858" i="35"/>
  <c r="K4858" i="35"/>
  <c r="M4858" i="35" s="1"/>
  <c r="H4859" i="35"/>
  <c r="I4859" i="35"/>
  <c r="K4859" i="35"/>
  <c r="M4859" i="35" s="1"/>
  <c r="H4860" i="35"/>
  <c r="I4860" i="35"/>
  <c r="K4860" i="35"/>
  <c r="M4860" i="35" s="1"/>
  <c r="H4861" i="35"/>
  <c r="I4861" i="35"/>
  <c r="K4861" i="35"/>
  <c r="M4861" i="35" s="1"/>
  <c r="H4862" i="35"/>
  <c r="I4862" i="35"/>
  <c r="K4862" i="35"/>
  <c r="M4862" i="35" s="1"/>
  <c r="H4863" i="35"/>
  <c r="I4863" i="35"/>
  <c r="K4863" i="35"/>
  <c r="M4863" i="35" s="1"/>
  <c r="H4864" i="35"/>
  <c r="I4864" i="35"/>
  <c r="K4864" i="35"/>
  <c r="M4864" i="35" s="1"/>
  <c r="H4865" i="35"/>
  <c r="I4865" i="35"/>
  <c r="K4865" i="35"/>
  <c r="M4865" i="35" s="1"/>
  <c r="H4866" i="35"/>
  <c r="I4866" i="35"/>
  <c r="K4866" i="35"/>
  <c r="M4866" i="35" s="1"/>
  <c r="H4867" i="35"/>
  <c r="I4867" i="35"/>
  <c r="K4867" i="35"/>
  <c r="M4867" i="35" s="1"/>
  <c r="H4868" i="35"/>
  <c r="I4868" i="35"/>
  <c r="K4868" i="35"/>
  <c r="M4868" i="35" s="1"/>
  <c r="H4869" i="35"/>
  <c r="I4869" i="35"/>
  <c r="K4869" i="35"/>
  <c r="M4869" i="35" s="1"/>
  <c r="H4870" i="35"/>
  <c r="I4870" i="35"/>
  <c r="K4870" i="35"/>
  <c r="M4870" i="35" s="1"/>
  <c r="H4871" i="35"/>
  <c r="I4871" i="35"/>
  <c r="K4871" i="35"/>
  <c r="M4871" i="35" s="1"/>
  <c r="H4872" i="35"/>
  <c r="I4872" i="35"/>
  <c r="K4872" i="35"/>
  <c r="M4872" i="35" s="1"/>
  <c r="H4873" i="35"/>
  <c r="I4873" i="35"/>
  <c r="K4873" i="35"/>
  <c r="M4873" i="35" s="1"/>
  <c r="H4874" i="35"/>
  <c r="I4874" i="35"/>
  <c r="K4874" i="35"/>
  <c r="M4874" i="35" s="1"/>
  <c r="H4875" i="35"/>
  <c r="I4875" i="35"/>
  <c r="K4875" i="35"/>
  <c r="M4875" i="35" s="1"/>
  <c r="H4876" i="35"/>
  <c r="I4876" i="35"/>
  <c r="K4876" i="35"/>
  <c r="M4876" i="35" s="1"/>
  <c r="H4877" i="35"/>
  <c r="I4877" i="35"/>
  <c r="K4877" i="35"/>
  <c r="M4877" i="35" s="1"/>
  <c r="H4878" i="35"/>
  <c r="I4878" i="35"/>
  <c r="K4878" i="35"/>
  <c r="M4878" i="35" s="1"/>
  <c r="H4879" i="35"/>
  <c r="I4879" i="35"/>
  <c r="K4879" i="35"/>
  <c r="M4879" i="35" s="1"/>
  <c r="H4880" i="35"/>
  <c r="I4880" i="35"/>
  <c r="K4880" i="35"/>
  <c r="M4880" i="35" s="1"/>
  <c r="H4881" i="35"/>
  <c r="I4881" i="35"/>
  <c r="K4881" i="35"/>
  <c r="M4881" i="35" s="1"/>
  <c r="H4882" i="35"/>
  <c r="I4882" i="35"/>
  <c r="K4882" i="35"/>
  <c r="M4882" i="35" s="1"/>
  <c r="H4883" i="35"/>
  <c r="I4883" i="35"/>
  <c r="K4883" i="35"/>
  <c r="M4883" i="35" s="1"/>
  <c r="H4884" i="35"/>
  <c r="I4884" i="35"/>
  <c r="K4884" i="35"/>
  <c r="M4884" i="35" s="1"/>
  <c r="H4885" i="35"/>
  <c r="I4885" i="35"/>
  <c r="K4885" i="35"/>
  <c r="M4885" i="35" s="1"/>
  <c r="H4886" i="35"/>
  <c r="I4886" i="35"/>
  <c r="K4886" i="35"/>
  <c r="M4886" i="35" s="1"/>
  <c r="H4887" i="35"/>
  <c r="I4887" i="35"/>
  <c r="K4887" i="35"/>
  <c r="M4887" i="35" s="1"/>
  <c r="H4888" i="35"/>
  <c r="I4888" i="35"/>
  <c r="K4888" i="35"/>
  <c r="M4888" i="35" s="1"/>
  <c r="H4889" i="35"/>
  <c r="I4889" i="35"/>
  <c r="K4889" i="35"/>
  <c r="M4889" i="35" s="1"/>
  <c r="H4890" i="35"/>
  <c r="I4890" i="35"/>
  <c r="K4890" i="35"/>
  <c r="M4890" i="35" s="1"/>
  <c r="H4891" i="35"/>
  <c r="I4891" i="35"/>
  <c r="K4891" i="35"/>
  <c r="M4891" i="35" s="1"/>
  <c r="H4892" i="35"/>
  <c r="I4892" i="35"/>
  <c r="K4892" i="35"/>
  <c r="M4892" i="35" s="1"/>
  <c r="H4893" i="35"/>
  <c r="I4893" i="35"/>
  <c r="K4893" i="35"/>
  <c r="M4893" i="35" s="1"/>
  <c r="H4894" i="35"/>
  <c r="I4894" i="35"/>
  <c r="K4894" i="35"/>
  <c r="M4894" i="35" s="1"/>
  <c r="H4895" i="35"/>
  <c r="I4895" i="35"/>
  <c r="K4895" i="35"/>
  <c r="M4895" i="35" s="1"/>
  <c r="H4896" i="35"/>
  <c r="I4896" i="35"/>
  <c r="K4896" i="35"/>
  <c r="M4896" i="35" s="1"/>
  <c r="H4897" i="35"/>
  <c r="I4897" i="35"/>
  <c r="K4897" i="35"/>
  <c r="M4897" i="35" s="1"/>
  <c r="H4898" i="35"/>
  <c r="I4898" i="35"/>
  <c r="K4898" i="35"/>
  <c r="M4898" i="35" s="1"/>
  <c r="H4899" i="35"/>
  <c r="I4899" i="35"/>
  <c r="K4899" i="35"/>
  <c r="M4899" i="35" s="1"/>
  <c r="H4900" i="35"/>
  <c r="I4900" i="35"/>
  <c r="K4900" i="35"/>
  <c r="M4900" i="35" s="1"/>
  <c r="H4901" i="35"/>
  <c r="I4901" i="35"/>
  <c r="K4901" i="35"/>
  <c r="M4901" i="35" s="1"/>
  <c r="H4902" i="35"/>
  <c r="I4902" i="35"/>
  <c r="K4902" i="35"/>
  <c r="M4902" i="35" s="1"/>
  <c r="H4903" i="35"/>
  <c r="I4903" i="35"/>
  <c r="K4903" i="35"/>
  <c r="M4903" i="35" s="1"/>
  <c r="H4904" i="35"/>
  <c r="I4904" i="35"/>
  <c r="K4904" i="35"/>
  <c r="M4904" i="35" s="1"/>
  <c r="H4905" i="35"/>
  <c r="I4905" i="35"/>
  <c r="K4905" i="35"/>
  <c r="M4905" i="35" s="1"/>
  <c r="H4906" i="35"/>
  <c r="I4906" i="35"/>
  <c r="K4906" i="35"/>
  <c r="M4906" i="35" s="1"/>
  <c r="H4907" i="35"/>
  <c r="I4907" i="35"/>
  <c r="K4907" i="35"/>
  <c r="M4907" i="35" s="1"/>
  <c r="H4908" i="35"/>
  <c r="I4908" i="35"/>
  <c r="K4908" i="35"/>
  <c r="M4908" i="35" s="1"/>
  <c r="H4909" i="35"/>
  <c r="I4909" i="35"/>
  <c r="K4909" i="35"/>
  <c r="M4909" i="35" s="1"/>
  <c r="H4910" i="35"/>
  <c r="I4910" i="35"/>
  <c r="K4910" i="35"/>
  <c r="M4910" i="35" s="1"/>
  <c r="H4911" i="35"/>
  <c r="I4911" i="35"/>
  <c r="K4911" i="35"/>
  <c r="M4911" i="35" s="1"/>
  <c r="H4912" i="35"/>
  <c r="I4912" i="35"/>
  <c r="K4912" i="35"/>
  <c r="M4912" i="35" s="1"/>
  <c r="H4913" i="35"/>
  <c r="I4913" i="35"/>
  <c r="K4913" i="35"/>
  <c r="M4913" i="35" s="1"/>
  <c r="H4914" i="35"/>
  <c r="I4914" i="35"/>
  <c r="K4914" i="35"/>
  <c r="M4914" i="35" s="1"/>
  <c r="H4915" i="35"/>
  <c r="I4915" i="35"/>
  <c r="K4915" i="35"/>
  <c r="M4915" i="35" s="1"/>
  <c r="H4916" i="35"/>
  <c r="I4916" i="35"/>
  <c r="K4916" i="35"/>
  <c r="M4916" i="35" s="1"/>
  <c r="H4917" i="35"/>
  <c r="I4917" i="35"/>
  <c r="K4917" i="35"/>
  <c r="M4917" i="35" s="1"/>
  <c r="H4918" i="35"/>
  <c r="I4918" i="35"/>
  <c r="K4918" i="35"/>
  <c r="M4918" i="35" s="1"/>
  <c r="H4919" i="35"/>
  <c r="I4919" i="35"/>
  <c r="K4919" i="35"/>
  <c r="M4919" i="35" s="1"/>
  <c r="H4920" i="35"/>
  <c r="I4920" i="35"/>
  <c r="K4920" i="35"/>
  <c r="M4920" i="35" s="1"/>
  <c r="H4921" i="35"/>
  <c r="I4921" i="35"/>
  <c r="K4921" i="35"/>
  <c r="M4921" i="35" s="1"/>
  <c r="H4922" i="35"/>
  <c r="I4922" i="35"/>
  <c r="K4922" i="35"/>
  <c r="M4922" i="35" s="1"/>
  <c r="H4923" i="35"/>
  <c r="I4923" i="35"/>
  <c r="K4923" i="35"/>
  <c r="M4923" i="35" s="1"/>
  <c r="H4924" i="35"/>
  <c r="I4924" i="35"/>
  <c r="K4924" i="35"/>
  <c r="M4924" i="35" s="1"/>
  <c r="H4925" i="35"/>
  <c r="I4925" i="35"/>
  <c r="K4925" i="35"/>
  <c r="M4925" i="35" s="1"/>
  <c r="H4926" i="35"/>
  <c r="I4926" i="35"/>
  <c r="K4926" i="35"/>
  <c r="M4926" i="35" s="1"/>
  <c r="H4927" i="35"/>
  <c r="I4927" i="35"/>
  <c r="K4927" i="35"/>
  <c r="M4927" i="35" s="1"/>
  <c r="H4928" i="35"/>
  <c r="I4928" i="35"/>
  <c r="K4928" i="35"/>
  <c r="M4928" i="35" s="1"/>
  <c r="H4929" i="35"/>
  <c r="I4929" i="35"/>
  <c r="K4929" i="35"/>
  <c r="M4929" i="35" s="1"/>
  <c r="H4930" i="35"/>
  <c r="I4930" i="35"/>
  <c r="K4930" i="35"/>
  <c r="M4930" i="35" s="1"/>
  <c r="H4931" i="35"/>
  <c r="I4931" i="35"/>
  <c r="K4931" i="35"/>
  <c r="M4931" i="35" s="1"/>
  <c r="H4932" i="35"/>
  <c r="I4932" i="35"/>
  <c r="K4932" i="35"/>
  <c r="M4932" i="35" s="1"/>
  <c r="H4933" i="35"/>
  <c r="I4933" i="35"/>
  <c r="K4933" i="35"/>
  <c r="M4933" i="35" s="1"/>
  <c r="H4934" i="35"/>
  <c r="I4934" i="35"/>
  <c r="K4934" i="35"/>
  <c r="M4934" i="35" s="1"/>
  <c r="H4935" i="35"/>
  <c r="I4935" i="35"/>
  <c r="K4935" i="35"/>
  <c r="M4935" i="35" s="1"/>
  <c r="H4936" i="35"/>
  <c r="I4936" i="35"/>
  <c r="K4936" i="35"/>
  <c r="M4936" i="35" s="1"/>
  <c r="H4937" i="35"/>
  <c r="I4937" i="35"/>
  <c r="K4937" i="35"/>
  <c r="M4937" i="35" s="1"/>
  <c r="H4938" i="35"/>
  <c r="I4938" i="35"/>
  <c r="K4938" i="35"/>
  <c r="M4938" i="35" s="1"/>
  <c r="H4939" i="35"/>
  <c r="I4939" i="35"/>
  <c r="K4939" i="35"/>
  <c r="M4939" i="35" s="1"/>
  <c r="H4940" i="35"/>
  <c r="I4940" i="35"/>
  <c r="K4940" i="35"/>
  <c r="M4940" i="35" s="1"/>
  <c r="H4941" i="35"/>
  <c r="I4941" i="35"/>
  <c r="K4941" i="35"/>
  <c r="M4941" i="35" s="1"/>
  <c r="H4942" i="35"/>
  <c r="I4942" i="35"/>
  <c r="K4942" i="35"/>
  <c r="M4942" i="35" s="1"/>
  <c r="H4943" i="35"/>
  <c r="I4943" i="35"/>
  <c r="K4943" i="35"/>
  <c r="M4943" i="35" s="1"/>
  <c r="H4944" i="35"/>
  <c r="I4944" i="35"/>
  <c r="K4944" i="35"/>
  <c r="M4944" i="35" s="1"/>
  <c r="H4945" i="35"/>
  <c r="I4945" i="35"/>
  <c r="K4945" i="35"/>
  <c r="M4945" i="35" s="1"/>
  <c r="H4946" i="35"/>
  <c r="I4946" i="35"/>
  <c r="K4946" i="35"/>
  <c r="M4946" i="35" s="1"/>
  <c r="H4947" i="35"/>
  <c r="I4947" i="35"/>
  <c r="K4947" i="35"/>
  <c r="M4947" i="35" s="1"/>
  <c r="H4948" i="35"/>
  <c r="I4948" i="35"/>
  <c r="K4948" i="35"/>
  <c r="M4948" i="35" s="1"/>
  <c r="H4949" i="35"/>
  <c r="I4949" i="35"/>
  <c r="K4949" i="35"/>
  <c r="M4949" i="35" s="1"/>
  <c r="H4950" i="35"/>
  <c r="I4950" i="35"/>
  <c r="K4950" i="35"/>
  <c r="M4950" i="35" s="1"/>
  <c r="H4951" i="35"/>
  <c r="I4951" i="35"/>
  <c r="K4951" i="35"/>
  <c r="M4951" i="35" s="1"/>
  <c r="H4952" i="35"/>
  <c r="I4952" i="35"/>
  <c r="K4952" i="35"/>
  <c r="M4952" i="35" s="1"/>
  <c r="H4953" i="35"/>
  <c r="I4953" i="35"/>
  <c r="K4953" i="35"/>
  <c r="M4953" i="35" s="1"/>
  <c r="H4954" i="35"/>
  <c r="I4954" i="35"/>
  <c r="K4954" i="35"/>
  <c r="M4954" i="35" s="1"/>
  <c r="H4955" i="35"/>
  <c r="I4955" i="35"/>
  <c r="K4955" i="35"/>
  <c r="M4955" i="35" s="1"/>
  <c r="H4956" i="35"/>
  <c r="I4956" i="35"/>
  <c r="K4956" i="35"/>
  <c r="M4956" i="35" s="1"/>
  <c r="H4957" i="35"/>
  <c r="I4957" i="35"/>
  <c r="K4957" i="35"/>
  <c r="M4957" i="35" s="1"/>
  <c r="H4958" i="35"/>
  <c r="I4958" i="35"/>
  <c r="K4958" i="35"/>
  <c r="M4958" i="35" s="1"/>
  <c r="H4959" i="35"/>
  <c r="I4959" i="35"/>
  <c r="K4959" i="35"/>
  <c r="M4959" i="35" s="1"/>
  <c r="H4960" i="35"/>
  <c r="I4960" i="35"/>
  <c r="K4960" i="35"/>
  <c r="M4960" i="35" s="1"/>
  <c r="H4961" i="35"/>
  <c r="I4961" i="35"/>
  <c r="K4961" i="35"/>
  <c r="M4961" i="35" s="1"/>
  <c r="H4962" i="35"/>
  <c r="I4962" i="35"/>
  <c r="K4962" i="35"/>
  <c r="M4962" i="35" s="1"/>
  <c r="H4963" i="35"/>
  <c r="I4963" i="35"/>
  <c r="K4963" i="35"/>
  <c r="M4963" i="35" s="1"/>
  <c r="H4964" i="35"/>
  <c r="I4964" i="35"/>
  <c r="K4964" i="35"/>
  <c r="M4964" i="35" s="1"/>
  <c r="H4965" i="35"/>
  <c r="I4965" i="35"/>
  <c r="K4965" i="35"/>
  <c r="M4965" i="35" s="1"/>
  <c r="H4966" i="35"/>
  <c r="I4966" i="35"/>
  <c r="K4966" i="35"/>
  <c r="M4966" i="35" s="1"/>
  <c r="H4967" i="35"/>
  <c r="I4967" i="35"/>
  <c r="K4967" i="35"/>
  <c r="M4967" i="35" s="1"/>
  <c r="H4968" i="35"/>
  <c r="I4968" i="35"/>
  <c r="K4968" i="35"/>
  <c r="M4968" i="35" s="1"/>
  <c r="H4969" i="35"/>
  <c r="I4969" i="35"/>
  <c r="K4969" i="35"/>
  <c r="M4969" i="35" s="1"/>
  <c r="H4970" i="35"/>
  <c r="I4970" i="35"/>
  <c r="K4970" i="35"/>
  <c r="M4970" i="35" s="1"/>
  <c r="H4971" i="35"/>
  <c r="I4971" i="35"/>
  <c r="K4971" i="35"/>
  <c r="M4971" i="35" s="1"/>
  <c r="H4972" i="35"/>
  <c r="I4972" i="35"/>
  <c r="K4972" i="35"/>
  <c r="M4972" i="35" s="1"/>
  <c r="H4973" i="35"/>
  <c r="I4973" i="35"/>
  <c r="K4973" i="35"/>
  <c r="M4973" i="35" s="1"/>
  <c r="H4974" i="35"/>
  <c r="I4974" i="35"/>
  <c r="K4974" i="35"/>
  <c r="M4974" i="35" s="1"/>
  <c r="H4975" i="35"/>
  <c r="I4975" i="35"/>
  <c r="K4975" i="35"/>
  <c r="M4975" i="35" s="1"/>
  <c r="H4976" i="35"/>
  <c r="I4976" i="35"/>
  <c r="K4976" i="35"/>
  <c r="M4976" i="35" s="1"/>
  <c r="H4977" i="35"/>
  <c r="I4977" i="35"/>
  <c r="K4977" i="35"/>
  <c r="M4977" i="35" s="1"/>
  <c r="H4978" i="35"/>
  <c r="I4978" i="35"/>
  <c r="K4978" i="35"/>
  <c r="M4978" i="35" s="1"/>
  <c r="H4979" i="35"/>
  <c r="I4979" i="35"/>
  <c r="K4979" i="35"/>
  <c r="M4979" i="35" s="1"/>
  <c r="H4980" i="35"/>
  <c r="I4980" i="35"/>
  <c r="K4980" i="35"/>
  <c r="M4980" i="35" s="1"/>
  <c r="H4981" i="35"/>
  <c r="I4981" i="35"/>
  <c r="K4981" i="35"/>
  <c r="M4981" i="35" s="1"/>
  <c r="H4982" i="35"/>
  <c r="I4982" i="35"/>
  <c r="K4982" i="35"/>
  <c r="M4982" i="35" s="1"/>
  <c r="H4983" i="35"/>
  <c r="I4983" i="35"/>
  <c r="K4983" i="35"/>
  <c r="M4983" i="35" s="1"/>
  <c r="H4984" i="35"/>
  <c r="I4984" i="35"/>
  <c r="K4984" i="35"/>
  <c r="M4984" i="35" s="1"/>
  <c r="H4985" i="35"/>
  <c r="I4985" i="35"/>
  <c r="K4985" i="35"/>
  <c r="M4985" i="35" s="1"/>
  <c r="H4986" i="35"/>
  <c r="I4986" i="35"/>
  <c r="K4986" i="35"/>
  <c r="M4986" i="35" s="1"/>
  <c r="H4987" i="35"/>
  <c r="I4987" i="35"/>
  <c r="K4987" i="35"/>
  <c r="M4987" i="35" s="1"/>
  <c r="H4988" i="35"/>
  <c r="I4988" i="35"/>
  <c r="K4988" i="35"/>
  <c r="M4988" i="35" s="1"/>
  <c r="H4989" i="35"/>
  <c r="I4989" i="35"/>
  <c r="K4989" i="35"/>
  <c r="M4989" i="35" s="1"/>
  <c r="H4990" i="35"/>
  <c r="I4990" i="35"/>
  <c r="K4990" i="35"/>
  <c r="M4990" i="35" s="1"/>
  <c r="H4991" i="35"/>
  <c r="I4991" i="35"/>
  <c r="K4991" i="35"/>
  <c r="M4991" i="35" s="1"/>
  <c r="H4992" i="35"/>
  <c r="I4992" i="35"/>
  <c r="K4992" i="35"/>
  <c r="M4992" i="35" s="1"/>
  <c r="H4993" i="35"/>
  <c r="I4993" i="35"/>
  <c r="K4993" i="35"/>
  <c r="M4993" i="35" s="1"/>
  <c r="H4994" i="35"/>
  <c r="I4994" i="35"/>
  <c r="K4994" i="35"/>
  <c r="M4994" i="35" s="1"/>
  <c r="H4995" i="35"/>
  <c r="I4995" i="35"/>
  <c r="K4995" i="35"/>
  <c r="M4995" i="35" s="1"/>
  <c r="H4996" i="35"/>
  <c r="I4996" i="35"/>
  <c r="K4996" i="35"/>
  <c r="M4996" i="35" s="1"/>
  <c r="H4997" i="35"/>
  <c r="I4997" i="35"/>
  <c r="K4997" i="35"/>
  <c r="M4997" i="35" s="1"/>
  <c r="H4998" i="35"/>
  <c r="I4998" i="35"/>
  <c r="K4998" i="35"/>
  <c r="M4998" i="35" s="1"/>
  <c r="H4999" i="35"/>
  <c r="I4999" i="35"/>
  <c r="K4999" i="35"/>
  <c r="M4999" i="35" s="1"/>
  <c r="H5000" i="35"/>
  <c r="I5000" i="35"/>
  <c r="K5000" i="35"/>
  <c r="M5000" i="35" s="1"/>
  <c r="H5001" i="35"/>
  <c r="I5001" i="35"/>
  <c r="K5001" i="35"/>
  <c r="M5001" i="35" s="1"/>
  <c r="H5002" i="35"/>
  <c r="I5002" i="35"/>
  <c r="K5002" i="35"/>
  <c r="M5002" i="35" s="1"/>
  <c r="H5003" i="35"/>
  <c r="I5003" i="35"/>
  <c r="K5003" i="35"/>
  <c r="M5003" i="35" s="1"/>
  <c r="H5004" i="35"/>
  <c r="I5004" i="35"/>
  <c r="K5004" i="35"/>
  <c r="M5004" i="35" s="1"/>
  <c r="H5005" i="35"/>
  <c r="I5005" i="35"/>
  <c r="K5005" i="35"/>
  <c r="M5005" i="35" s="1"/>
  <c r="H5006" i="35"/>
  <c r="I5006" i="35"/>
  <c r="K5006" i="35"/>
  <c r="M5006" i="35" s="1"/>
  <c r="H5007" i="35"/>
  <c r="I5007" i="35"/>
  <c r="K5007" i="35"/>
  <c r="M5007" i="35" s="1"/>
  <c r="H5008" i="35"/>
  <c r="I5008" i="35"/>
  <c r="K5008" i="35"/>
  <c r="M5008" i="35" s="1"/>
  <c r="H5009" i="35"/>
  <c r="I5009" i="35"/>
  <c r="K5009" i="35"/>
  <c r="M5009" i="35" s="1"/>
  <c r="H5010" i="35"/>
  <c r="I5010" i="35"/>
  <c r="K5010" i="35"/>
  <c r="M5010" i="35" s="1"/>
  <c r="H5011" i="35"/>
  <c r="I5011" i="35"/>
  <c r="K5011" i="35"/>
  <c r="M5011" i="35" s="1"/>
  <c r="H5012" i="35"/>
  <c r="I5012" i="35"/>
  <c r="K5012" i="35"/>
  <c r="M5012" i="35" s="1"/>
  <c r="H5013" i="35"/>
  <c r="I5013" i="35"/>
  <c r="K5013" i="35"/>
  <c r="M5013" i="35" s="1"/>
  <c r="H5014" i="35"/>
  <c r="I5014" i="35"/>
  <c r="K5014" i="35"/>
  <c r="M5014" i="35" s="1"/>
  <c r="H5015" i="35"/>
  <c r="I5015" i="35"/>
  <c r="K5015" i="35"/>
  <c r="M5015" i="35" s="1"/>
  <c r="H5016" i="35"/>
  <c r="I5016" i="35"/>
  <c r="K5016" i="35"/>
  <c r="M5016" i="35" s="1"/>
  <c r="H5017" i="35"/>
  <c r="I5017" i="35"/>
  <c r="K5017" i="35"/>
  <c r="M5017" i="35" s="1"/>
  <c r="H5018" i="35"/>
  <c r="I5018" i="35"/>
  <c r="K5018" i="35"/>
  <c r="M5018" i="35" s="1"/>
  <c r="H5019" i="35"/>
  <c r="I5019" i="35"/>
  <c r="K5019" i="35"/>
  <c r="M5019" i="35" s="1"/>
  <c r="H5020" i="35"/>
  <c r="I5020" i="35"/>
  <c r="K5020" i="35"/>
  <c r="M5020" i="35" s="1"/>
  <c r="H5021" i="35"/>
  <c r="I5021" i="35"/>
  <c r="K5021" i="35"/>
  <c r="M5021" i="35" s="1"/>
  <c r="H5022" i="35"/>
  <c r="I5022" i="35"/>
  <c r="K5022" i="35"/>
  <c r="M5022" i="35" s="1"/>
  <c r="H5023" i="35"/>
  <c r="I5023" i="35"/>
  <c r="K5023" i="35"/>
  <c r="M5023" i="35" s="1"/>
  <c r="H5024" i="35"/>
  <c r="I5024" i="35"/>
  <c r="K5024" i="35"/>
  <c r="M5024" i="35" s="1"/>
  <c r="H5025" i="35"/>
  <c r="I5025" i="35"/>
  <c r="K5025" i="35"/>
  <c r="M5025" i="35" s="1"/>
  <c r="H5026" i="35"/>
  <c r="I5026" i="35"/>
  <c r="K5026" i="35"/>
  <c r="M5026" i="35" s="1"/>
  <c r="H5027" i="35"/>
  <c r="I5027" i="35"/>
  <c r="K5027" i="35"/>
  <c r="M5027" i="35" s="1"/>
  <c r="H5028" i="35"/>
  <c r="I5028" i="35"/>
  <c r="K5028" i="35"/>
  <c r="M5028" i="35" s="1"/>
  <c r="H5029" i="35"/>
  <c r="I5029" i="35"/>
  <c r="K5029" i="35"/>
  <c r="M5029" i="35" s="1"/>
  <c r="H5030" i="35"/>
  <c r="I5030" i="35"/>
  <c r="K5030" i="35"/>
  <c r="M5030" i="35" s="1"/>
  <c r="H5031" i="35"/>
  <c r="I5031" i="35"/>
  <c r="K5031" i="35"/>
  <c r="M5031" i="35" s="1"/>
  <c r="H5032" i="35"/>
  <c r="I5032" i="35"/>
  <c r="K5032" i="35"/>
  <c r="M5032" i="35" s="1"/>
  <c r="H5033" i="35"/>
  <c r="I5033" i="35"/>
  <c r="K5033" i="35"/>
  <c r="M5033" i="35" s="1"/>
  <c r="H5034" i="35"/>
  <c r="I5034" i="35"/>
  <c r="K5034" i="35"/>
  <c r="M5034" i="35" s="1"/>
  <c r="H5035" i="35"/>
  <c r="I5035" i="35"/>
  <c r="K5035" i="35"/>
  <c r="M5035" i="35" s="1"/>
  <c r="H5036" i="35"/>
  <c r="I5036" i="35"/>
  <c r="K5036" i="35"/>
  <c r="M5036" i="35" s="1"/>
  <c r="H5037" i="35"/>
  <c r="I5037" i="35"/>
  <c r="K5037" i="35"/>
  <c r="M5037" i="35" s="1"/>
  <c r="H5038" i="35"/>
  <c r="I5038" i="35"/>
  <c r="K5038" i="35"/>
  <c r="M5038" i="35" s="1"/>
  <c r="H5039" i="35"/>
  <c r="I5039" i="35"/>
  <c r="K5039" i="35"/>
  <c r="M5039" i="35" s="1"/>
  <c r="H5040" i="35"/>
  <c r="I5040" i="35"/>
  <c r="K5040" i="35"/>
  <c r="M5040" i="35" s="1"/>
  <c r="H5041" i="35"/>
  <c r="I5041" i="35"/>
  <c r="K5041" i="35"/>
  <c r="M5041" i="35" s="1"/>
  <c r="H5042" i="35"/>
  <c r="I5042" i="35"/>
  <c r="K5042" i="35"/>
  <c r="M5042" i="35" s="1"/>
  <c r="H5043" i="35"/>
  <c r="I5043" i="35"/>
  <c r="K5043" i="35"/>
  <c r="M5043" i="35" s="1"/>
  <c r="H5044" i="35"/>
  <c r="I5044" i="35"/>
  <c r="K5044" i="35"/>
  <c r="M5044" i="35" s="1"/>
  <c r="H5045" i="35"/>
  <c r="I5045" i="35"/>
  <c r="K5045" i="35"/>
  <c r="M5045" i="35" s="1"/>
  <c r="H5046" i="35"/>
  <c r="I5046" i="35"/>
  <c r="K5046" i="35"/>
  <c r="M5046" i="35" s="1"/>
  <c r="H5047" i="35"/>
  <c r="I5047" i="35"/>
  <c r="K5047" i="35"/>
  <c r="M5047" i="35" s="1"/>
  <c r="H5048" i="35"/>
  <c r="I5048" i="35"/>
  <c r="K5048" i="35"/>
  <c r="M5048" i="35" s="1"/>
  <c r="H5049" i="35"/>
  <c r="I5049" i="35"/>
  <c r="K5049" i="35"/>
  <c r="M5049" i="35" s="1"/>
  <c r="H5050" i="35"/>
  <c r="I5050" i="35"/>
  <c r="K5050" i="35"/>
  <c r="M5050" i="35" s="1"/>
  <c r="H5051" i="35"/>
  <c r="I5051" i="35"/>
  <c r="K5051" i="35"/>
  <c r="M5051" i="35" s="1"/>
  <c r="H5052" i="35"/>
  <c r="I5052" i="35"/>
  <c r="K5052" i="35"/>
  <c r="M5052" i="35" s="1"/>
  <c r="H5053" i="35"/>
  <c r="I5053" i="35"/>
  <c r="K5053" i="35"/>
  <c r="M5053" i="35" s="1"/>
  <c r="H5054" i="35"/>
  <c r="I5054" i="35"/>
  <c r="K5054" i="35"/>
  <c r="M5054" i="35" s="1"/>
  <c r="H5055" i="35"/>
  <c r="I5055" i="35"/>
  <c r="K5055" i="35"/>
  <c r="M5055" i="35" s="1"/>
  <c r="H5056" i="35"/>
  <c r="I5056" i="35"/>
  <c r="K5056" i="35"/>
  <c r="M5056" i="35" s="1"/>
  <c r="H5057" i="35"/>
  <c r="I5057" i="35"/>
  <c r="K5057" i="35"/>
  <c r="M5057" i="35" s="1"/>
  <c r="H5058" i="35"/>
  <c r="I5058" i="35"/>
  <c r="K5058" i="35"/>
  <c r="M5058" i="35" s="1"/>
  <c r="H5059" i="35"/>
  <c r="I5059" i="35"/>
  <c r="K5059" i="35"/>
  <c r="M5059" i="35" s="1"/>
  <c r="H5060" i="35"/>
  <c r="I5060" i="35"/>
  <c r="K5060" i="35"/>
  <c r="M5060" i="35" s="1"/>
  <c r="H5061" i="35"/>
  <c r="I5061" i="35"/>
  <c r="K5061" i="35"/>
  <c r="M5061" i="35" s="1"/>
  <c r="H5062" i="35"/>
  <c r="I5062" i="35"/>
  <c r="K5062" i="35"/>
  <c r="M5062" i="35" s="1"/>
  <c r="H5063" i="35"/>
  <c r="I5063" i="35"/>
  <c r="K5063" i="35"/>
  <c r="M5063" i="35" s="1"/>
  <c r="H5064" i="35"/>
  <c r="I5064" i="35"/>
  <c r="K5064" i="35"/>
  <c r="M5064" i="35" s="1"/>
  <c r="H5065" i="35"/>
  <c r="I5065" i="35"/>
  <c r="K5065" i="35"/>
  <c r="M5065" i="35" s="1"/>
  <c r="H5066" i="35"/>
  <c r="I5066" i="35"/>
  <c r="K5066" i="35"/>
  <c r="M5066" i="35" s="1"/>
  <c r="H5067" i="35"/>
  <c r="I5067" i="35"/>
  <c r="K5067" i="35"/>
  <c r="M5067" i="35" s="1"/>
  <c r="H5068" i="35"/>
  <c r="I5068" i="35"/>
  <c r="K5068" i="35"/>
  <c r="M5068" i="35" s="1"/>
  <c r="H5069" i="35"/>
  <c r="I5069" i="35"/>
  <c r="K5069" i="35"/>
  <c r="M5069" i="35" s="1"/>
  <c r="H5070" i="35"/>
  <c r="I5070" i="35"/>
  <c r="K5070" i="35"/>
  <c r="M5070" i="35" s="1"/>
  <c r="H5071" i="35"/>
  <c r="I5071" i="35"/>
  <c r="K5071" i="35"/>
  <c r="M5071" i="35" s="1"/>
  <c r="H5072" i="35"/>
  <c r="I5072" i="35"/>
  <c r="K5072" i="35"/>
  <c r="M5072" i="35" s="1"/>
  <c r="H5073" i="35"/>
  <c r="I5073" i="35"/>
  <c r="K5073" i="35"/>
  <c r="M5073" i="35" s="1"/>
  <c r="H5074" i="35"/>
  <c r="I5074" i="35"/>
  <c r="K5074" i="35"/>
  <c r="M5074" i="35" s="1"/>
  <c r="H5075" i="35"/>
  <c r="I5075" i="35"/>
  <c r="K5075" i="35"/>
  <c r="M5075" i="35" s="1"/>
  <c r="H5076" i="35"/>
  <c r="I5076" i="35"/>
  <c r="K5076" i="35"/>
  <c r="M5076" i="35" s="1"/>
  <c r="H5077" i="35"/>
  <c r="I5077" i="35"/>
  <c r="K5077" i="35"/>
  <c r="M5077" i="35" s="1"/>
  <c r="H5078" i="35"/>
  <c r="I5078" i="35"/>
  <c r="K5078" i="35"/>
  <c r="M5078" i="35" s="1"/>
  <c r="H5079" i="35"/>
  <c r="I5079" i="35"/>
  <c r="K5079" i="35"/>
  <c r="M5079" i="35" s="1"/>
  <c r="H5080" i="35"/>
  <c r="I5080" i="35"/>
  <c r="K5080" i="35"/>
  <c r="M5080" i="35" s="1"/>
  <c r="H5081" i="35"/>
  <c r="I5081" i="35"/>
  <c r="K5081" i="35"/>
  <c r="M5081" i="35" s="1"/>
  <c r="H5082" i="35"/>
  <c r="I5082" i="35"/>
  <c r="K5082" i="35"/>
  <c r="M5082" i="35" s="1"/>
  <c r="H5083" i="35"/>
  <c r="I5083" i="35"/>
  <c r="K5083" i="35"/>
  <c r="M5083" i="35" s="1"/>
  <c r="H5084" i="35"/>
  <c r="I5084" i="35"/>
  <c r="K5084" i="35"/>
  <c r="M5084" i="35" s="1"/>
  <c r="H5085" i="35"/>
  <c r="I5085" i="35"/>
  <c r="K5085" i="35"/>
  <c r="M5085" i="35" s="1"/>
  <c r="H5086" i="35"/>
  <c r="I5086" i="35"/>
  <c r="K5086" i="35"/>
  <c r="M5086" i="35" s="1"/>
  <c r="H5087" i="35"/>
  <c r="I5087" i="35"/>
  <c r="K5087" i="35"/>
  <c r="M5087" i="35" s="1"/>
  <c r="H5088" i="35"/>
  <c r="I5088" i="35"/>
  <c r="K5088" i="35"/>
  <c r="M5088" i="35" s="1"/>
  <c r="H5089" i="35"/>
  <c r="I5089" i="35"/>
  <c r="K5089" i="35"/>
  <c r="M5089" i="35" s="1"/>
  <c r="H5090" i="35"/>
  <c r="I5090" i="35"/>
  <c r="K5090" i="35"/>
  <c r="M5090" i="35" s="1"/>
  <c r="H5091" i="35"/>
  <c r="I5091" i="35"/>
  <c r="K5091" i="35"/>
  <c r="M5091" i="35" s="1"/>
  <c r="H5092" i="35"/>
  <c r="I5092" i="35"/>
  <c r="K5092" i="35"/>
  <c r="M5092" i="35" s="1"/>
  <c r="H5093" i="35"/>
  <c r="I5093" i="35"/>
  <c r="K5093" i="35"/>
  <c r="M5093" i="35" s="1"/>
  <c r="H5094" i="35"/>
  <c r="I5094" i="35"/>
  <c r="K5094" i="35"/>
  <c r="M5094" i="35" s="1"/>
  <c r="H5095" i="35"/>
  <c r="I5095" i="35"/>
  <c r="K5095" i="35"/>
  <c r="M5095" i="35" s="1"/>
  <c r="H5096" i="35"/>
  <c r="I5096" i="35"/>
  <c r="K5096" i="35"/>
  <c r="M5096" i="35" s="1"/>
  <c r="H5097" i="35"/>
  <c r="I5097" i="35"/>
  <c r="K5097" i="35"/>
  <c r="M5097" i="35" s="1"/>
  <c r="H5098" i="35"/>
  <c r="I5098" i="35"/>
  <c r="K5098" i="35"/>
  <c r="M5098" i="35" s="1"/>
  <c r="H5099" i="35"/>
  <c r="I5099" i="35"/>
  <c r="K5099" i="35"/>
  <c r="M5099" i="35" s="1"/>
  <c r="H5100" i="35"/>
  <c r="I5100" i="35"/>
  <c r="K5100" i="35"/>
  <c r="M5100" i="35" s="1"/>
  <c r="H5101" i="35"/>
  <c r="I5101" i="35"/>
  <c r="K5101" i="35"/>
  <c r="M5101" i="35" s="1"/>
  <c r="H5102" i="35"/>
  <c r="I5102" i="35"/>
  <c r="K5102" i="35"/>
  <c r="M5102" i="35" s="1"/>
  <c r="H5103" i="35"/>
  <c r="I5103" i="35"/>
  <c r="K5103" i="35"/>
  <c r="M5103" i="35" s="1"/>
  <c r="H5104" i="35"/>
  <c r="I5104" i="35"/>
  <c r="K5104" i="35"/>
  <c r="M5104" i="35" s="1"/>
  <c r="H5105" i="35"/>
  <c r="I5105" i="35"/>
  <c r="K5105" i="35"/>
  <c r="M5105" i="35" s="1"/>
  <c r="H5106" i="35"/>
  <c r="I5106" i="35"/>
  <c r="K5106" i="35"/>
  <c r="M5106" i="35" s="1"/>
  <c r="H5107" i="35"/>
  <c r="I5107" i="35"/>
  <c r="K5107" i="35"/>
  <c r="M5107" i="35" s="1"/>
  <c r="H5108" i="35"/>
  <c r="I5108" i="35"/>
  <c r="K5108" i="35"/>
  <c r="M5108" i="35" s="1"/>
  <c r="H5109" i="35"/>
  <c r="I5109" i="35"/>
  <c r="K5109" i="35"/>
  <c r="M5109" i="35" s="1"/>
  <c r="H5110" i="35"/>
  <c r="I5110" i="35"/>
  <c r="K5110" i="35"/>
  <c r="M5110" i="35" s="1"/>
  <c r="H5111" i="35"/>
  <c r="I5111" i="35"/>
  <c r="K5111" i="35"/>
  <c r="M5111" i="35" s="1"/>
  <c r="H5112" i="35"/>
  <c r="I5112" i="35"/>
  <c r="K5112" i="35"/>
  <c r="M5112" i="35" s="1"/>
  <c r="H5113" i="35"/>
  <c r="I5113" i="35"/>
  <c r="K5113" i="35"/>
  <c r="M5113" i="35" s="1"/>
  <c r="H5114" i="35"/>
  <c r="I5114" i="35"/>
  <c r="K5114" i="35"/>
  <c r="M5114" i="35" s="1"/>
  <c r="H5115" i="35"/>
  <c r="I5115" i="35"/>
  <c r="K5115" i="35"/>
  <c r="M5115" i="35" s="1"/>
  <c r="H5116" i="35"/>
  <c r="I5116" i="35"/>
  <c r="K5116" i="35"/>
  <c r="M5116" i="35" s="1"/>
  <c r="H5117" i="35"/>
  <c r="I5117" i="35"/>
  <c r="K5117" i="35"/>
  <c r="M5117" i="35" s="1"/>
  <c r="H5118" i="35"/>
  <c r="I5118" i="35"/>
  <c r="K5118" i="35"/>
  <c r="M5118" i="35" s="1"/>
  <c r="H5119" i="35"/>
  <c r="I5119" i="35"/>
  <c r="K5119" i="35"/>
  <c r="M5119" i="35" s="1"/>
  <c r="H5120" i="35"/>
  <c r="I5120" i="35"/>
  <c r="K5120" i="35"/>
  <c r="M5120" i="35" s="1"/>
  <c r="H5121" i="35"/>
  <c r="I5121" i="35"/>
  <c r="K5121" i="35"/>
  <c r="M5121" i="35" s="1"/>
  <c r="H5122" i="35"/>
  <c r="I5122" i="35"/>
  <c r="K5122" i="35"/>
  <c r="M5122" i="35" s="1"/>
  <c r="H5123" i="35"/>
  <c r="I5123" i="35"/>
  <c r="K5123" i="35"/>
  <c r="M5123" i="35" s="1"/>
  <c r="H5124" i="35"/>
  <c r="I5124" i="35"/>
  <c r="K5124" i="35"/>
  <c r="M5124" i="35" s="1"/>
  <c r="H5125" i="35"/>
  <c r="I5125" i="35"/>
  <c r="K5125" i="35"/>
  <c r="M5125" i="35" s="1"/>
  <c r="H5126" i="35"/>
  <c r="I5126" i="35"/>
  <c r="K5126" i="35"/>
  <c r="M5126" i="35" s="1"/>
  <c r="H5127" i="35"/>
  <c r="I5127" i="35"/>
  <c r="K5127" i="35"/>
  <c r="M5127" i="35" s="1"/>
  <c r="H5128" i="35"/>
  <c r="I5128" i="35"/>
  <c r="K5128" i="35"/>
  <c r="M5128" i="35" s="1"/>
  <c r="H5129" i="35"/>
  <c r="I5129" i="35"/>
  <c r="K5129" i="35"/>
  <c r="M5129" i="35" s="1"/>
  <c r="H5130" i="35"/>
  <c r="I5130" i="35"/>
  <c r="K5130" i="35"/>
  <c r="M5130" i="35" s="1"/>
  <c r="H5131" i="35"/>
  <c r="I5131" i="35"/>
  <c r="K5131" i="35"/>
  <c r="M5131" i="35" s="1"/>
  <c r="H5132" i="35"/>
  <c r="I5132" i="35"/>
  <c r="K5132" i="35"/>
  <c r="M5132" i="35" s="1"/>
  <c r="H5133" i="35"/>
  <c r="I5133" i="35"/>
  <c r="K5133" i="35"/>
  <c r="M5133" i="35" s="1"/>
  <c r="H5134" i="35"/>
  <c r="I5134" i="35"/>
  <c r="K5134" i="35"/>
  <c r="M5134" i="35" s="1"/>
  <c r="H5135" i="35"/>
  <c r="I5135" i="35"/>
  <c r="K5135" i="35"/>
  <c r="M5135" i="35" s="1"/>
  <c r="H5136" i="35"/>
  <c r="I5136" i="35"/>
  <c r="K5136" i="35"/>
  <c r="M5136" i="35" s="1"/>
  <c r="H5137" i="35"/>
  <c r="I5137" i="35"/>
  <c r="K5137" i="35"/>
  <c r="M5137" i="35" s="1"/>
  <c r="H5138" i="35"/>
  <c r="I5138" i="35"/>
  <c r="K5138" i="35"/>
  <c r="M5138" i="35" s="1"/>
  <c r="H5139" i="35"/>
  <c r="I5139" i="35"/>
  <c r="K5139" i="35"/>
  <c r="M5139" i="35" s="1"/>
  <c r="H5140" i="35"/>
  <c r="I5140" i="35"/>
  <c r="K5140" i="35"/>
  <c r="M5140" i="35" s="1"/>
  <c r="H5141" i="35"/>
  <c r="I5141" i="35"/>
  <c r="K5141" i="35"/>
  <c r="M5141" i="35" s="1"/>
  <c r="H5142" i="35"/>
  <c r="I5142" i="35"/>
  <c r="K5142" i="35"/>
  <c r="M5142" i="35" s="1"/>
  <c r="H5143" i="35"/>
  <c r="I5143" i="35"/>
  <c r="K5143" i="35"/>
  <c r="M5143" i="35" s="1"/>
  <c r="H5144" i="35"/>
  <c r="I5144" i="35"/>
  <c r="K5144" i="35"/>
  <c r="M5144" i="35" s="1"/>
  <c r="H5145" i="35"/>
  <c r="I5145" i="35"/>
  <c r="K5145" i="35"/>
  <c r="M5145" i="35" s="1"/>
  <c r="H5146" i="35"/>
  <c r="I5146" i="35"/>
  <c r="K5146" i="35"/>
  <c r="M5146" i="35" s="1"/>
  <c r="H5147" i="35"/>
  <c r="I5147" i="35"/>
  <c r="K5147" i="35"/>
  <c r="M5147" i="35" s="1"/>
  <c r="H5148" i="35"/>
  <c r="I5148" i="35"/>
  <c r="K5148" i="35"/>
  <c r="M5148" i="35" s="1"/>
  <c r="H5149" i="35"/>
  <c r="I5149" i="35"/>
  <c r="K5149" i="35"/>
  <c r="M5149" i="35" s="1"/>
  <c r="H5150" i="35"/>
  <c r="I5150" i="35"/>
  <c r="K5150" i="35"/>
  <c r="M5150" i="35" s="1"/>
  <c r="H5151" i="35"/>
  <c r="I5151" i="35"/>
  <c r="K5151" i="35"/>
  <c r="M5151" i="35" s="1"/>
  <c r="H5152" i="35"/>
  <c r="I5152" i="35"/>
  <c r="K5152" i="35"/>
  <c r="M5152" i="35" s="1"/>
  <c r="H5153" i="35"/>
  <c r="I5153" i="35"/>
  <c r="K5153" i="35"/>
  <c r="M5153" i="35" s="1"/>
  <c r="H5154" i="35"/>
  <c r="I5154" i="35"/>
  <c r="K5154" i="35"/>
  <c r="M5154" i="35" s="1"/>
  <c r="H5155" i="35"/>
  <c r="I5155" i="35"/>
  <c r="K5155" i="35"/>
  <c r="M5155" i="35" s="1"/>
  <c r="H5156" i="35"/>
  <c r="I5156" i="35"/>
  <c r="K5156" i="35"/>
  <c r="M5156" i="35" s="1"/>
  <c r="H5157" i="35"/>
  <c r="I5157" i="35"/>
  <c r="K5157" i="35"/>
  <c r="M5157" i="35" s="1"/>
  <c r="H5158" i="35"/>
  <c r="I5158" i="35"/>
  <c r="K5158" i="35"/>
  <c r="M5158" i="35" s="1"/>
  <c r="H5159" i="35"/>
  <c r="I5159" i="35"/>
  <c r="K5159" i="35"/>
  <c r="M5159" i="35" s="1"/>
  <c r="H5160" i="35"/>
  <c r="I5160" i="35"/>
  <c r="K5160" i="35"/>
  <c r="M5160" i="35" s="1"/>
  <c r="H5161" i="35"/>
  <c r="I5161" i="35"/>
  <c r="K5161" i="35"/>
  <c r="M5161" i="35" s="1"/>
  <c r="H5162" i="35"/>
  <c r="I5162" i="35"/>
  <c r="K5162" i="35"/>
  <c r="M5162" i="35" s="1"/>
  <c r="H5163" i="35"/>
  <c r="I5163" i="35"/>
  <c r="K5163" i="35"/>
  <c r="M5163" i="35" s="1"/>
  <c r="H5164" i="35"/>
  <c r="I5164" i="35"/>
  <c r="K5164" i="35"/>
  <c r="M5164" i="35" s="1"/>
  <c r="H5165" i="35"/>
  <c r="I5165" i="35"/>
  <c r="K5165" i="35"/>
  <c r="M5165" i="35" s="1"/>
  <c r="H5166" i="35"/>
  <c r="I5166" i="35"/>
  <c r="K5166" i="35"/>
  <c r="M5166" i="35" s="1"/>
  <c r="H5167" i="35"/>
  <c r="I5167" i="35"/>
  <c r="K5167" i="35"/>
  <c r="M5167" i="35" s="1"/>
  <c r="H5168" i="35"/>
  <c r="I5168" i="35"/>
  <c r="K5168" i="35"/>
  <c r="M5168" i="35" s="1"/>
  <c r="H5169" i="35"/>
  <c r="I5169" i="35"/>
  <c r="K5169" i="35"/>
  <c r="M5169" i="35" s="1"/>
  <c r="H5170" i="35"/>
  <c r="I5170" i="35"/>
  <c r="K5170" i="35"/>
  <c r="M5170" i="35" s="1"/>
  <c r="H5171" i="35"/>
  <c r="I5171" i="35"/>
  <c r="K5171" i="35"/>
  <c r="M5171" i="35" s="1"/>
  <c r="H5172" i="35"/>
  <c r="I5172" i="35"/>
  <c r="K5172" i="35"/>
  <c r="M5172" i="35" s="1"/>
  <c r="H5173" i="35"/>
  <c r="I5173" i="35"/>
  <c r="K5173" i="35"/>
  <c r="M5173" i="35" s="1"/>
  <c r="H5174" i="35"/>
  <c r="I5174" i="35"/>
  <c r="K5174" i="35"/>
  <c r="M5174" i="35" s="1"/>
  <c r="H5175" i="35"/>
  <c r="I5175" i="35"/>
  <c r="K5175" i="35"/>
  <c r="M5175" i="35" s="1"/>
  <c r="H5176" i="35"/>
  <c r="I5176" i="35"/>
  <c r="K5176" i="35"/>
  <c r="M5176" i="35" s="1"/>
  <c r="H5177" i="35"/>
  <c r="I5177" i="35"/>
  <c r="K5177" i="35"/>
  <c r="M5177" i="35" s="1"/>
  <c r="H5178" i="35"/>
  <c r="I5178" i="35"/>
  <c r="K5178" i="35"/>
  <c r="M5178" i="35" s="1"/>
  <c r="H5179" i="35"/>
  <c r="I5179" i="35"/>
  <c r="K5179" i="35"/>
  <c r="M5179" i="35" s="1"/>
  <c r="H5180" i="35"/>
  <c r="I5180" i="35"/>
  <c r="K5180" i="35"/>
  <c r="M5180" i="35" s="1"/>
  <c r="H5181" i="35"/>
  <c r="I5181" i="35"/>
  <c r="K5181" i="35"/>
  <c r="M5181" i="35" s="1"/>
  <c r="H5182" i="35"/>
  <c r="I5182" i="35"/>
  <c r="K5182" i="35"/>
  <c r="M5182" i="35" s="1"/>
  <c r="H5183" i="35"/>
  <c r="I5183" i="35"/>
  <c r="K5183" i="35"/>
  <c r="M5183" i="35" s="1"/>
  <c r="H5184" i="35"/>
  <c r="I5184" i="35"/>
  <c r="K5184" i="35"/>
  <c r="M5184" i="35" s="1"/>
  <c r="H5185" i="35"/>
  <c r="I5185" i="35"/>
  <c r="K5185" i="35"/>
  <c r="M5185" i="35" s="1"/>
  <c r="H5186" i="35"/>
  <c r="I5186" i="35"/>
  <c r="K5186" i="35"/>
  <c r="M5186" i="35" s="1"/>
  <c r="H5187" i="35"/>
  <c r="I5187" i="35"/>
  <c r="K5187" i="35"/>
  <c r="M5187" i="35" s="1"/>
  <c r="H5188" i="35"/>
  <c r="I5188" i="35"/>
  <c r="K5188" i="35"/>
  <c r="M5188" i="35" s="1"/>
  <c r="H5189" i="35"/>
  <c r="I5189" i="35"/>
  <c r="K5189" i="35"/>
  <c r="M5189" i="35" s="1"/>
  <c r="H5190" i="35"/>
  <c r="I5190" i="35"/>
  <c r="K5190" i="35"/>
  <c r="M5190" i="35" s="1"/>
  <c r="H5191" i="35"/>
  <c r="I5191" i="35"/>
  <c r="K5191" i="35"/>
  <c r="M5191" i="35" s="1"/>
  <c r="H5192" i="35"/>
  <c r="I5192" i="35"/>
  <c r="K5192" i="35"/>
  <c r="M5192" i="35" s="1"/>
  <c r="H5193" i="35"/>
  <c r="I5193" i="35"/>
  <c r="K5193" i="35"/>
  <c r="M5193" i="35" s="1"/>
  <c r="H5194" i="35"/>
  <c r="I5194" i="35"/>
  <c r="K5194" i="35"/>
  <c r="M5194" i="35" s="1"/>
  <c r="H5195" i="35"/>
  <c r="I5195" i="35"/>
  <c r="K5195" i="35"/>
  <c r="M5195" i="35" s="1"/>
  <c r="H5196" i="35"/>
  <c r="I5196" i="35"/>
  <c r="K5196" i="35"/>
  <c r="M5196" i="35" s="1"/>
  <c r="H5197" i="35"/>
  <c r="I5197" i="35"/>
  <c r="K5197" i="35"/>
  <c r="M5197" i="35" s="1"/>
  <c r="H5198" i="35"/>
  <c r="I5198" i="35"/>
  <c r="K5198" i="35"/>
  <c r="M5198" i="35" s="1"/>
  <c r="H5199" i="35"/>
  <c r="I5199" i="35"/>
  <c r="K5199" i="35"/>
  <c r="M5199" i="35" s="1"/>
  <c r="H5200" i="35"/>
  <c r="I5200" i="35"/>
  <c r="K5200" i="35"/>
  <c r="M5200" i="35" s="1"/>
  <c r="H5201" i="35"/>
  <c r="I5201" i="35"/>
  <c r="K5201" i="35"/>
  <c r="M5201" i="35" s="1"/>
  <c r="H5202" i="35"/>
  <c r="I5202" i="35"/>
  <c r="K5202" i="35"/>
  <c r="M5202" i="35" s="1"/>
  <c r="H5203" i="35"/>
  <c r="I5203" i="35"/>
  <c r="K5203" i="35"/>
  <c r="M5203" i="35" s="1"/>
  <c r="H5204" i="35"/>
  <c r="I5204" i="35"/>
  <c r="K5204" i="35"/>
  <c r="M5204" i="35" s="1"/>
  <c r="H5205" i="35"/>
  <c r="I5205" i="35"/>
  <c r="K5205" i="35"/>
  <c r="M5205" i="35" s="1"/>
  <c r="H5206" i="35"/>
  <c r="I5206" i="35"/>
  <c r="K5206" i="35"/>
  <c r="M5206" i="35" s="1"/>
  <c r="H5207" i="35"/>
  <c r="I5207" i="35"/>
  <c r="K5207" i="35"/>
  <c r="M5207" i="35" s="1"/>
  <c r="H5208" i="35"/>
  <c r="I5208" i="35"/>
  <c r="K5208" i="35"/>
  <c r="M5208" i="35" s="1"/>
  <c r="H5209" i="35"/>
  <c r="I5209" i="35"/>
  <c r="K5209" i="35"/>
  <c r="M5209" i="35" s="1"/>
  <c r="H5210" i="35"/>
  <c r="I5210" i="35"/>
  <c r="K5210" i="35"/>
  <c r="M5210" i="35" s="1"/>
  <c r="H5211" i="35"/>
  <c r="I5211" i="35"/>
  <c r="K5211" i="35"/>
  <c r="M5211" i="35" s="1"/>
  <c r="H5212" i="35"/>
  <c r="I5212" i="35"/>
  <c r="K5212" i="35"/>
  <c r="M5212" i="35" s="1"/>
  <c r="H5213" i="35"/>
  <c r="I5213" i="35"/>
  <c r="K5213" i="35"/>
  <c r="M5213" i="35" s="1"/>
  <c r="H5214" i="35"/>
  <c r="I5214" i="35"/>
  <c r="K5214" i="35"/>
  <c r="M5214" i="35" s="1"/>
  <c r="H5215" i="35"/>
  <c r="I5215" i="35"/>
  <c r="K5215" i="35"/>
  <c r="M5215" i="35" s="1"/>
  <c r="H5216" i="35"/>
  <c r="I5216" i="35"/>
  <c r="K5216" i="35"/>
  <c r="M5216" i="35" s="1"/>
  <c r="H5217" i="35"/>
  <c r="I5217" i="35"/>
  <c r="K5217" i="35"/>
  <c r="M5217" i="35" s="1"/>
  <c r="H5218" i="35"/>
  <c r="I5218" i="35"/>
  <c r="K5218" i="35"/>
  <c r="M5218" i="35" s="1"/>
  <c r="H5219" i="35"/>
  <c r="I5219" i="35"/>
  <c r="K5219" i="35"/>
  <c r="M5219" i="35" s="1"/>
  <c r="H5220" i="35"/>
  <c r="I5220" i="35"/>
  <c r="K5220" i="35"/>
  <c r="M5220" i="35" s="1"/>
  <c r="H5221" i="35"/>
  <c r="I5221" i="35"/>
  <c r="K5221" i="35"/>
  <c r="M5221" i="35" s="1"/>
  <c r="H5222" i="35"/>
  <c r="I5222" i="35"/>
  <c r="K5222" i="35"/>
  <c r="M5222" i="35" s="1"/>
  <c r="H5223" i="35"/>
  <c r="I5223" i="35"/>
  <c r="K5223" i="35"/>
  <c r="M5223" i="35" s="1"/>
  <c r="H5224" i="35"/>
  <c r="I5224" i="35"/>
  <c r="K5224" i="35"/>
  <c r="M5224" i="35" s="1"/>
  <c r="H5225" i="35"/>
  <c r="I5225" i="35"/>
  <c r="K5225" i="35"/>
  <c r="M5225" i="35" s="1"/>
  <c r="H5226" i="35"/>
  <c r="I5226" i="35"/>
  <c r="K5226" i="35"/>
  <c r="M5226" i="35" s="1"/>
  <c r="H5227" i="35"/>
  <c r="I5227" i="35"/>
  <c r="K5227" i="35"/>
  <c r="M5227" i="35" s="1"/>
  <c r="H5228" i="35"/>
  <c r="I5228" i="35"/>
  <c r="K5228" i="35"/>
  <c r="M5228" i="35" s="1"/>
  <c r="H5229" i="35"/>
  <c r="I5229" i="35"/>
  <c r="K5229" i="35"/>
  <c r="M5229" i="35" s="1"/>
  <c r="H5230" i="35"/>
  <c r="I5230" i="35"/>
  <c r="K5230" i="35"/>
  <c r="M5230" i="35" s="1"/>
  <c r="H5231" i="35"/>
  <c r="I5231" i="35"/>
  <c r="K5231" i="35"/>
  <c r="M5231" i="35" s="1"/>
  <c r="H5232" i="35"/>
  <c r="I5232" i="35"/>
  <c r="K5232" i="35"/>
  <c r="M5232" i="35" s="1"/>
  <c r="H5233" i="35"/>
  <c r="I5233" i="35"/>
  <c r="K5233" i="35"/>
  <c r="M5233" i="35" s="1"/>
  <c r="H5234" i="35"/>
  <c r="I5234" i="35"/>
  <c r="K5234" i="35"/>
  <c r="M5234" i="35" s="1"/>
  <c r="H5235" i="35"/>
  <c r="I5235" i="35"/>
  <c r="K5235" i="35"/>
  <c r="M5235" i="35" s="1"/>
  <c r="H5236" i="35"/>
  <c r="I5236" i="35"/>
  <c r="K5236" i="35"/>
  <c r="M5236" i="35" s="1"/>
  <c r="H5237" i="35"/>
  <c r="I5237" i="35"/>
  <c r="K5237" i="35"/>
  <c r="M5237" i="35" s="1"/>
  <c r="H5238" i="35"/>
  <c r="I5238" i="35"/>
  <c r="K5238" i="35"/>
  <c r="M5238" i="35" s="1"/>
  <c r="H5239" i="35"/>
  <c r="I5239" i="35"/>
  <c r="K5239" i="35"/>
  <c r="M5239" i="35" s="1"/>
  <c r="H5240" i="35"/>
  <c r="I5240" i="35"/>
  <c r="K5240" i="35"/>
  <c r="M5240" i="35" s="1"/>
  <c r="H5241" i="35"/>
  <c r="I5241" i="35"/>
  <c r="K5241" i="35"/>
  <c r="M5241" i="35" s="1"/>
  <c r="H5242" i="35"/>
  <c r="I5242" i="35"/>
  <c r="K5242" i="35"/>
  <c r="M5242" i="35" s="1"/>
  <c r="H5243" i="35"/>
  <c r="I5243" i="35"/>
  <c r="K5243" i="35"/>
  <c r="M5243" i="35" s="1"/>
  <c r="H5244" i="35"/>
  <c r="I5244" i="35"/>
  <c r="K5244" i="35"/>
  <c r="M5244" i="35" s="1"/>
  <c r="H5245" i="35"/>
  <c r="I5245" i="35"/>
  <c r="K5245" i="35"/>
  <c r="M5245" i="35" s="1"/>
  <c r="H5246" i="35"/>
  <c r="I5246" i="35"/>
  <c r="K5246" i="35"/>
  <c r="M5246" i="35" s="1"/>
  <c r="H5247" i="35"/>
  <c r="I5247" i="35"/>
  <c r="K5247" i="35"/>
  <c r="M5247" i="35" s="1"/>
  <c r="H5248" i="35"/>
  <c r="I5248" i="35"/>
  <c r="K5248" i="35"/>
  <c r="M5248" i="35" s="1"/>
  <c r="H5249" i="35"/>
  <c r="I5249" i="35"/>
  <c r="K5249" i="35"/>
  <c r="M5249" i="35" s="1"/>
  <c r="H5250" i="35"/>
  <c r="I5250" i="35"/>
  <c r="K5250" i="35"/>
  <c r="M5250" i="35" s="1"/>
  <c r="H5251" i="35"/>
  <c r="I5251" i="35"/>
  <c r="K5251" i="35"/>
  <c r="M5251" i="35" s="1"/>
  <c r="H5252" i="35"/>
  <c r="I5252" i="35"/>
  <c r="K5252" i="35"/>
  <c r="M5252" i="35" s="1"/>
  <c r="H5253" i="35"/>
  <c r="I5253" i="35"/>
  <c r="K5253" i="35"/>
  <c r="M5253" i="35" s="1"/>
  <c r="H5254" i="35"/>
  <c r="I5254" i="35"/>
  <c r="K5254" i="35"/>
  <c r="M5254" i="35" s="1"/>
  <c r="H5255" i="35"/>
  <c r="I5255" i="35"/>
  <c r="K5255" i="35"/>
  <c r="M5255" i="35" s="1"/>
  <c r="H5256" i="35"/>
  <c r="I5256" i="35"/>
  <c r="K5256" i="35"/>
  <c r="M5256" i="35" s="1"/>
  <c r="H5257" i="35"/>
  <c r="I5257" i="35"/>
  <c r="K5257" i="35"/>
  <c r="M5257" i="35" s="1"/>
  <c r="H5258" i="35"/>
  <c r="I5258" i="35"/>
  <c r="K5258" i="35"/>
  <c r="M5258" i="35" s="1"/>
  <c r="H5259" i="35"/>
  <c r="I5259" i="35"/>
  <c r="K5259" i="35"/>
  <c r="M5259" i="35" s="1"/>
  <c r="H5260" i="35"/>
  <c r="I5260" i="35"/>
  <c r="K5260" i="35"/>
  <c r="M5260" i="35" s="1"/>
  <c r="H5261" i="35"/>
  <c r="I5261" i="35"/>
  <c r="K5261" i="35"/>
  <c r="M5261" i="35" s="1"/>
  <c r="H5262" i="35"/>
  <c r="I5262" i="35"/>
  <c r="K5262" i="35"/>
  <c r="M5262" i="35" s="1"/>
  <c r="H5263" i="35"/>
  <c r="I5263" i="35"/>
  <c r="K5263" i="35"/>
  <c r="M5263" i="35" s="1"/>
  <c r="H5264" i="35"/>
  <c r="I5264" i="35"/>
  <c r="K5264" i="35"/>
  <c r="M5264" i="35" s="1"/>
  <c r="H5265" i="35"/>
  <c r="I5265" i="35"/>
  <c r="K5265" i="35"/>
  <c r="M5265" i="35" s="1"/>
  <c r="H5266" i="35"/>
  <c r="I5266" i="35"/>
  <c r="K5266" i="35"/>
  <c r="M5266" i="35" s="1"/>
  <c r="H5267" i="35"/>
  <c r="I5267" i="35"/>
  <c r="K5267" i="35"/>
  <c r="M5267" i="35" s="1"/>
  <c r="H5268" i="35"/>
  <c r="I5268" i="35"/>
  <c r="K5268" i="35"/>
  <c r="M5268" i="35" s="1"/>
  <c r="H5269" i="35"/>
  <c r="I5269" i="35"/>
  <c r="K5269" i="35"/>
  <c r="M5269" i="35" s="1"/>
  <c r="H5270" i="35"/>
  <c r="I5270" i="35"/>
  <c r="K5270" i="35"/>
  <c r="M5270" i="35" s="1"/>
  <c r="H5271" i="35"/>
  <c r="I5271" i="35"/>
  <c r="K5271" i="35"/>
  <c r="M5271" i="35" s="1"/>
  <c r="H5272" i="35"/>
  <c r="I5272" i="35"/>
  <c r="K5272" i="35"/>
  <c r="M5272" i="35" s="1"/>
  <c r="H5273" i="35"/>
  <c r="I5273" i="35"/>
  <c r="K5273" i="35"/>
  <c r="M5273" i="35" s="1"/>
  <c r="H5274" i="35"/>
  <c r="I5274" i="35"/>
  <c r="K5274" i="35"/>
  <c r="M5274" i="35" s="1"/>
  <c r="H5275" i="35"/>
  <c r="I5275" i="35"/>
  <c r="K5275" i="35"/>
  <c r="M5275" i="35" s="1"/>
  <c r="H5276" i="35"/>
  <c r="I5276" i="35"/>
  <c r="K5276" i="35"/>
  <c r="M5276" i="35" s="1"/>
  <c r="H5277" i="35"/>
  <c r="I5277" i="35"/>
  <c r="K5277" i="35"/>
  <c r="M5277" i="35" s="1"/>
  <c r="H5278" i="35"/>
  <c r="I5278" i="35"/>
  <c r="K5278" i="35"/>
  <c r="M5278" i="35" s="1"/>
  <c r="H5279" i="35"/>
  <c r="I5279" i="35"/>
  <c r="K5279" i="35"/>
  <c r="M5279" i="35" s="1"/>
  <c r="H5280" i="35"/>
  <c r="I5280" i="35"/>
  <c r="K5280" i="35"/>
  <c r="M5280" i="35" s="1"/>
  <c r="H5281" i="35"/>
  <c r="I5281" i="35"/>
  <c r="K5281" i="35"/>
  <c r="M5281" i="35" s="1"/>
  <c r="H5282" i="35"/>
  <c r="I5282" i="35"/>
  <c r="K5282" i="35"/>
  <c r="M5282" i="35" s="1"/>
  <c r="H5283" i="35"/>
  <c r="I5283" i="35"/>
  <c r="K5283" i="35"/>
  <c r="M5283" i="35" s="1"/>
  <c r="H5284" i="35"/>
  <c r="I5284" i="35"/>
  <c r="K5284" i="35"/>
  <c r="M5284" i="35" s="1"/>
  <c r="H5285" i="35"/>
  <c r="I5285" i="35"/>
  <c r="K5285" i="35"/>
  <c r="M5285" i="35" s="1"/>
  <c r="H5286" i="35"/>
  <c r="I5286" i="35"/>
  <c r="K5286" i="35"/>
  <c r="M5286" i="35" s="1"/>
  <c r="H5287" i="35"/>
  <c r="I5287" i="35"/>
  <c r="K5287" i="35"/>
  <c r="M5287" i="35" s="1"/>
  <c r="H5288" i="35"/>
  <c r="I5288" i="35"/>
  <c r="K5288" i="35"/>
  <c r="M5288" i="35" s="1"/>
  <c r="H5289" i="35"/>
  <c r="I5289" i="35"/>
  <c r="K5289" i="35"/>
  <c r="M5289" i="35" s="1"/>
  <c r="H5290" i="35"/>
  <c r="I5290" i="35"/>
  <c r="K5290" i="35"/>
  <c r="M5290" i="35" s="1"/>
  <c r="H5291" i="35"/>
  <c r="I5291" i="35"/>
  <c r="K5291" i="35"/>
  <c r="M5291" i="35" s="1"/>
  <c r="H5292" i="35"/>
  <c r="I5292" i="35"/>
  <c r="K5292" i="35"/>
  <c r="M5292" i="35" s="1"/>
  <c r="H5293" i="35"/>
  <c r="I5293" i="35"/>
  <c r="K5293" i="35"/>
  <c r="M5293" i="35" s="1"/>
  <c r="H5294" i="35"/>
  <c r="I5294" i="35"/>
  <c r="K5294" i="35"/>
  <c r="M5294" i="35" s="1"/>
  <c r="H5295" i="35"/>
  <c r="I5295" i="35"/>
  <c r="K5295" i="35"/>
  <c r="M5295" i="35" s="1"/>
  <c r="H5296" i="35"/>
  <c r="I5296" i="35"/>
  <c r="K5296" i="35"/>
  <c r="M5296" i="35" s="1"/>
  <c r="H5297" i="35"/>
  <c r="I5297" i="35"/>
  <c r="K5297" i="35"/>
  <c r="M5297" i="35" s="1"/>
  <c r="H5298" i="35"/>
  <c r="I5298" i="35"/>
  <c r="K5298" i="35"/>
  <c r="M5298" i="35" s="1"/>
  <c r="H5299" i="35"/>
  <c r="I5299" i="35"/>
  <c r="K5299" i="35"/>
  <c r="M5299" i="35" s="1"/>
  <c r="H5300" i="35"/>
  <c r="I5300" i="35"/>
  <c r="K5300" i="35"/>
  <c r="M5300" i="35" s="1"/>
  <c r="H5301" i="35"/>
  <c r="I5301" i="35"/>
  <c r="K5301" i="35"/>
  <c r="M5301" i="35" s="1"/>
  <c r="H5302" i="35"/>
  <c r="I5302" i="35"/>
  <c r="K5302" i="35"/>
  <c r="M5302" i="35" s="1"/>
  <c r="H5303" i="35"/>
  <c r="I5303" i="35"/>
  <c r="K5303" i="35"/>
  <c r="M5303" i="35" s="1"/>
  <c r="H5304" i="35"/>
  <c r="I5304" i="35"/>
  <c r="K5304" i="35"/>
  <c r="M5304" i="35" s="1"/>
  <c r="H5305" i="35"/>
  <c r="I5305" i="35"/>
  <c r="K5305" i="35"/>
  <c r="M5305" i="35" s="1"/>
  <c r="H5306" i="35"/>
  <c r="I5306" i="35"/>
  <c r="K5306" i="35"/>
  <c r="M5306" i="35" s="1"/>
  <c r="H5307" i="35"/>
  <c r="I5307" i="35"/>
  <c r="K5307" i="35"/>
  <c r="M5307" i="35" s="1"/>
  <c r="H5308" i="35"/>
  <c r="I5308" i="35"/>
  <c r="K5308" i="35"/>
  <c r="M5308" i="35" s="1"/>
  <c r="H5309" i="35"/>
  <c r="I5309" i="35"/>
  <c r="K5309" i="35"/>
  <c r="M5309" i="35" s="1"/>
  <c r="H5310" i="35"/>
  <c r="I5310" i="35"/>
  <c r="K5310" i="35"/>
  <c r="M5310" i="35" s="1"/>
  <c r="H5311" i="35"/>
  <c r="I5311" i="35"/>
  <c r="K5311" i="35"/>
  <c r="M5311" i="35" s="1"/>
  <c r="H5312" i="35"/>
  <c r="I5312" i="35"/>
  <c r="K5312" i="35"/>
  <c r="M5312" i="35" s="1"/>
  <c r="H5313" i="35"/>
  <c r="I5313" i="35"/>
  <c r="K5313" i="35"/>
  <c r="M5313" i="35" s="1"/>
  <c r="H5314" i="35"/>
  <c r="I5314" i="35"/>
  <c r="K5314" i="35"/>
  <c r="M5314" i="35" s="1"/>
  <c r="H5315" i="35"/>
  <c r="I5315" i="35"/>
  <c r="K5315" i="35"/>
  <c r="M5315" i="35" s="1"/>
  <c r="H5316" i="35"/>
  <c r="I5316" i="35"/>
  <c r="K5316" i="35"/>
  <c r="M5316" i="35" s="1"/>
  <c r="H5317" i="35"/>
  <c r="I5317" i="35"/>
  <c r="K5317" i="35"/>
  <c r="M5317" i="35" s="1"/>
  <c r="H5318" i="35"/>
  <c r="I5318" i="35"/>
  <c r="K5318" i="35"/>
  <c r="M5318" i="35" s="1"/>
  <c r="H5319" i="35"/>
  <c r="I5319" i="35"/>
  <c r="K5319" i="35"/>
  <c r="M5319" i="35" s="1"/>
  <c r="H5320" i="35"/>
  <c r="I5320" i="35"/>
  <c r="K5320" i="35"/>
  <c r="M5320" i="35" s="1"/>
  <c r="H5321" i="35"/>
  <c r="I5321" i="35"/>
  <c r="K5321" i="35"/>
  <c r="M5321" i="35" s="1"/>
  <c r="H5322" i="35"/>
  <c r="I5322" i="35"/>
  <c r="K5322" i="35"/>
  <c r="M5322" i="35" s="1"/>
  <c r="H5323" i="35"/>
  <c r="I5323" i="35"/>
  <c r="K5323" i="35"/>
  <c r="M5323" i="35" s="1"/>
  <c r="H5324" i="35"/>
  <c r="I5324" i="35"/>
  <c r="K5324" i="35"/>
  <c r="M5324" i="35" s="1"/>
  <c r="H5325" i="35"/>
  <c r="I5325" i="35"/>
  <c r="K5325" i="35"/>
  <c r="M5325" i="35" s="1"/>
  <c r="H5326" i="35"/>
  <c r="I5326" i="35"/>
  <c r="K5326" i="35"/>
  <c r="M5326" i="35" s="1"/>
  <c r="H5327" i="35"/>
  <c r="I5327" i="35"/>
  <c r="K5327" i="35"/>
  <c r="M5327" i="35" s="1"/>
  <c r="H5328" i="35"/>
  <c r="I5328" i="35"/>
  <c r="K5328" i="35"/>
  <c r="M5328" i="35" s="1"/>
  <c r="H5329" i="35"/>
  <c r="I5329" i="35"/>
  <c r="K5329" i="35"/>
  <c r="M5329" i="35" s="1"/>
  <c r="H5330" i="35"/>
  <c r="I5330" i="35"/>
  <c r="K5330" i="35"/>
  <c r="M5330" i="35" s="1"/>
  <c r="H5331" i="35"/>
  <c r="I5331" i="35"/>
  <c r="K5331" i="35"/>
  <c r="M5331" i="35" s="1"/>
  <c r="H5332" i="35"/>
  <c r="I5332" i="35"/>
  <c r="K5332" i="35"/>
  <c r="M5332" i="35" s="1"/>
  <c r="H5333" i="35"/>
  <c r="I5333" i="35"/>
  <c r="K5333" i="35"/>
  <c r="M5333" i="35" s="1"/>
  <c r="H5334" i="35"/>
  <c r="I5334" i="35"/>
  <c r="K5334" i="35"/>
  <c r="M5334" i="35" s="1"/>
  <c r="H5335" i="35"/>
  <c r="I5335" i="35"/>
  <c r="K5335" i="35"/>
  <c r="M5335" i="35" s="1"/>
  <c r="H5336" i="35"/>
  <c r="I5336" i="35"/>
  <c r="K5336" i="35"/>
  <c r="M5336" i="35" s="1"/>
  <c r="H5337" i="35"/>
  <c r="I5337" i="35"/>
  <c r="K5337" i="35"/>
  <c r="M5337" i="35" s="1"/>
  <c r="H5338" i="35"/>
  <c r="I5338" i="35"/>
  <c r="K5338" i="35"/>
  <c r="M5338" i="35" s="1"/>
  <c r="H5339" i="35"/>
  <c r="I5339" i="35"/>
  <c r="K5339" i="35"/>
  <c r="M5339" i="35" s="1"/>
  <c r="H5340" i="35"/>
  <c r="I5340" i="35"/>
  <c r="K5340" i="35"/>
  <c r="M5340" i="35" s="1"/>
  <c r="H5341" i="35"/>
  <c r="I5341" i="35"/>
  <c r="K5341" i="35"/>
  <c r="M5341" i="35" s="1"/>
  <c r="H5342" i="35"/>
  <c r="I5342" i="35"/>
  <c r="K5342" i="35"/>
  <c r="M5342" i="35" s="1"/>
  <c r="H5343" i="35"/>
  <c r="I5343" i="35"/>
  <c r="K5343" i="35"/>
  <c r="M5343" i="35" s="1"/>
  <c r="H5344" i="35"/>
  <c r="I5344" i="35"/>
  <c r="K5344" i="35"/>
  <c r="M5344" i="35" s="1"/>
  <c r="H5345" i="35"/>
  <c r="I5345" i="35"/>
  <c r="K5345" i="35"/>
  <c r="M5345" i="35" s="1"/>
  <c r="H5346" i="35"/>
  <c r="I5346" i="35"/>
  <c r="K5346" i="35"/>
  <c r="M5346" i="35" s="1"/>
  <c r="H5347" i="35"/>
  <c r="I5347" i="35"/>
  <c r="K5347" i="35"/>
  <c r="M5347" i="35" s="1"/>
  <c r="H5348" i="35"/>
  <c r="I5348" i="35"/>
  <c r="K5348" i="35"/>
  <c r="M5348" i="35" s="1"/>
  <c r="H5349" i="35"/>
  <c r="I5349" i="35"/>
  <c r="K5349" i="35"/>
  <c r="M5349" i="35" s="1"/>
  <c r="H5350" i="35"/>
  <c r="I5350" i="35"/>
  <c r="K5350" i="35"/>
  <c r="M5350" i="35" s="1"/>
  <c r="H5351" i="35"/>
  <c r="I5351" i="35"/>
  <c r="K5351" i="35"/>
  <c r="M5351" i="35" s="1"/>
  <c r="H5352" i="35"/>
  <c r="I5352" i="35"/>
  <c r="K5352" i="35"/>
  <c r="M5352" i="35" s="1"/>
  <c r="H5353" i="35"/>
  <c r="I5353" i="35"/>
  <c r="K5353" i="35"/>
  <c r="M5353" i="35" s="1"/>
  <c r="H5354" i="35"/>
  <c r="I5354" i="35"/>
  <c r="K5354" i="35"/>
  <c r="M5354" i="35" s="1"/>
  <c r="H5355" i="35"/>
  <c r="I5355" i="35"/>
  <c r="K5355" i="35"/>
  <c r="M5355" i="35" s="1"/>
  <c r="H5356" i="35"/>
  <c r="I5356" i="35"/>
  <c r="K5356" i="35"/>
  <c r="M5356" i="35" s="1"/>
  <c r="H5357" i="35"/>
  <c r="I5357" i="35"/>
  <c r="K5357" i="35"/>
  <c r="M5357" i="35" s="1"/>
  <c r="H5358" i="35"/>
  <c r="I5358" i="35"/>
  <c r="K5358" i="35"/>
  <c r="M5358" i="35" s="1"/>
  <c r="H5359" i="35"/>
  <c r="I5359" i="35"/>
  <c r="K5359" i="35"/>
  <c r="M5359" i="35" s="1"/>
  <c r="H5360" i="35"/>
  <c r="I5360" i="35"/>
  <c r="K5360" i="35"/>
  <c r="M5360" i="35" s="1"/>
  <c r="H5361" i="35"/>
  <c r="I5361" i="35"/>
  <c r="K5361" i="35"/>
  <c r="M5361" i="35" s="1"/>
  <c r="H5362" i="35"/>
  <c r="I5362" i="35"/>
  <c r="K5362" i="35"/>
  <c r="M5362" i="35" s="1"/>
  <c r="H5363" i="35"/>
  <c r="I5363" i="35"/>
  <c r="K5363" i="35"/>
  <c r="M5363" i="35" s="1"/>
  <c r="H5364" i="35"/>
  <c r="I5364" i="35"/>
  <c r="K5364" i="35"/>
  <c r="M5364" i="35" s="1"/>
  <c r="H5365" i="35"/>
  <c r="I5365" i="35"/>
  <c r="K5365" i="35"/>
  <c r="M5365" i="35" s="1"/>
  <c r="H5366" i="35"/>
  <c r="I5366" i="35"/>
  <c r="K5366" i="35"/>
  <c r="M5366" i="35" s="1"/>
  <c r="H5367" i="35"/>
  <c r="I5367" i="35"/>
  <c r="K5367" i="35"/>
  <c r="M5367" i="35" s="1"/>
  <c r="H5368" i="35"/>
  <c r="I5368" i="35"/>
  <c r="K5368" i="35"/>
  <c r="M5368" i="35" s="1"/>
  <c r="H5369" i="35"/>
  <c r="I5369" i="35"/>
  <c r="K5369" i="35"/>
  <c r="M5369" i="35" s="1"/>
  <c r="H5370" i="35"/>
  <c r="I5370" i="35"/>
  <c r="K5370" i="35"/>
  <c r="M5370" i="35" s="1"/>
  <c r="H5371" i="35"/>
  <c r="I5371" i="35"/>
  <c r="K5371" i="35"/>
  <c r="M5371" i="35" s="1"/>
  <c r="H5372" i="35"/>
  <c r="I5372" i="35"/>
  <c r="K5372" i="35"/>
  <c r="M5372" i="35" s="1"/>
  <c r="H5373" i="35"/>
  <c r="I5373" i="35"/>
  <c r="K5373" i="35"/>
  <c r="M5373" i="35" s="1"/>
  <c r="H5374" i="35"/>
  <c r="I5374" i="35"/>
  <c r="K5374" i="35"/>
  <c r="M5374" i="35" s="1"/>
  <c r="H5375" i="35"/>
  <c r="I5375" i="35"/>
  <c r="K5375" i="35"/>
  <c r="M5375" i="35" s="1"/>
  <c r="H5376" i="35"/>
  <c r="I5376" i="35"/>
  <c r="K5376" i="35"/>
  <c r="M5376" i="35" s="1"/>
  <c r="H5377" i="35"/>
  <c r="I5377" i="35"/>
  <c r="K5377" i="35"/>
  <c r="M5377" i="35" s="1"/>
  <c r="H5378" i="35"/>
  <c r="I5378" i="35"/>
  <c r="K5378" i="35"/>
  <c r="M5378" i="35" s="1"/>
  <c r="H5379" i="35"/>
  <c r="I5379" i="35"/>
  <c r="K5379" i="35"/>
  <c r="M5379" i="35" s="1"/>
  <c r="H5380" i="35"/>
  <c r="I5380" i="35"/>
  <c r="K5380" i="35"/>
  <c r="M5380" i="35" s="1"/>
  <c r="H5381" i="35"/>
  <c r="I5381" i="35"/>
  <c r="K5381" i="35"/>
  <c r="M5381" i="35" s="1"/>
  <c r="H5382" i="35"/>
  <c r="I5382" i="35"/>
  <c r="K5382" i="35"/>
  <c r="M5382" i="35" s="1"/>
  <c r="H5383" i="35"/>
  <c r="I5383" i="35"/>
  <c r="K5383" i="35"/>
  <c r="M5383" i="35" s="1"/>
  <c r="H5384" i="35"/>
  <c r="I5384" i="35"/>
  <c r="K5384" i="35"/>
  <c r="M5384" i="35" s="1"/>
  <c r="H5385" i="35"/>
  <c r="I5385" i="35"/>
  <c r="K5385" i="35"/>
  <c r="M5385" i="35" s="1"/>
  <c r="H5386" i="35"/>
  <c r="I5386" i="35"/>
  <c r="K5386" i="35"/>
  <c r="M5386" i="35" s="1"/>
  <c r="H5387" i="35"/>
  <c r="I5387" i="35"/>
  <c r="K5387" i="35"/>
  <c r="M5387" i="35" s="1"/>
  <c r="H5388" i="35"/>
  <c r="I5388" i="35"/>
  <c r="K5388" i="35"/>
  <c r="M5388" i="35" s="1"/>
  <c r="H5389" i="35"/>
  <c r="I5389" i="35"/>
  <c r="K5389" i="35"/>
  <c r="M5389" i="35" s="1"/>
  <c r="H5390" i="35"/>
  <c r="I5390" i="35"/>
  <c r="K5390" i="35"/>
  <c r="M5390" i="35" s="1"/>
  <c r="H5391" i="35"/>
  <c r="I5391" i="35"/>
  <c r="K5391" i="35"/>
  <c r="M5391" i="35" s="1"/>
  <c r="H5392" i="35"/>
  <c r="I5392" i="35"/>
  <c r="K5392" i="35"/>
  <c r="M5392" i="35" s="1"/>
  <c r="H5393" i="35"/>
  <c r="I5393" i="35"/>
  <c r="K5393" i="35"/>
  <c r="M5393" i="35" s="1"/>
  <c r="H5394" i="35"/>
  <c r="I5394" i="35"/>
  <c r="K5394" i="35"/>
  <c r="M5394" i="35" s="1"/>
  <c r="H5395" i="35"/>
  <c r="I5395" i="35"/>
  <c r="K5395" i="35"/>
  <c r="M5395" i="35" s="1"/>
  <c r="H5396" i="35"/>
  <c r="I5396" i="35"/>
  <c r="K5396" i="35"/>
  <c r="M5396" i="35" s="1"/>
  <c r="H5397" i="35"/>
  <c r="I5397" i="35"/>
  <c r="K5397" i="35"/>
  <c r="M5397" i="35" s="1"/>
  <c r="H5398" i="35"/>
  <c r="I5398" i="35"/>
  <c r="K5398" i="35"/>
  <c r="M5398" i="35" s="1"/>
  <c r="H5399" i="35"/>
  <c r="I5399" i="35"/>
  <c r="K5399" i="35"/>
  <c r="M5399" i="35" s="1"/>
  <c r="H5400" i="35"/>
  <c r="I5400" i="35"/>
  <c r="K5400" i="35"/>
  <c r="M5400" i="35" s="1"/>
  <c r="H5401" i="35"/>
  <c r="I5401" i="35"/>
  <c r="K5401" i="35"/>
  <c r="M5401" i="35" s="1"/>
  <c r="H5402" i="35"/>
  <c r="I5402" i="35"/>
  <c r="K5402" i="35"/>
  <c r="M5402" i="35" s="1"/>
  <c r="H5403" i="35"/>
  <c r="I5403" i="35"/>
  <c r="K5403" i="35"/>
  <c r="M5403" i="35" s="1"/>
  <c r="H5404" i="35"/>
  <c r="I5404" i="35"/>
  <c r="K5404" i="35"/>
  <c r="M5404" i="35" s="1"/>
  <c r="H5405" i="35"/>
  <c r="I5405" i="35"/>
  <c r="K5405" i="35"/>
  <c r="M5405" i="35" s="1"/>
  <c r="H5406" i="35"/>
  <c r="I5406" i="35"/>
  <c r="K5406" i="35"/>
  <c r="M5406" i="35" s="1"/>
  <c r="H5407" i="35"/>
  <c r="I5407" i="35"/>
  <c r="K5407" i="35"/>
  <c r="M5407" i="35" s="1"/>
  <c r="H5408" i="35"/>
  <c r="I5408" i="35"/>
  <c r="K5408" i="35"/>
  <c r="M5408" i="35" s="1"/>
  <c r="H5409" i="35"/>
  <c r="I5409" i="35"/>
  <c r="K5409" i="35"/>
  <c r="M5409" i="35" s="1"/>
  <c r="H5410" i="35"/>
  <c r="I5410" i="35"/>
  <c r="K5410" i="35"/>
  <c r="M5410" i="35" s="1"/>
  <c r="H5411" i="35"/>
  <c r="I5411" i="35"/>
  <c r="K5411" i="35"/>
  <c r="M5411" i="35" s="1"/>
  <c r="H5412" i="35"/>
  <c r="I5412" i="35"/>
  <c r="K5412" i="35"/>
  <c r="M5412" i="35" s="1"/>
  <c r="H5413" i="35"/>
  <c r="I5413" i="35"/>
  <c r="K5413" i="35"/>
  <c r="M5413" i="35" s="1"/>
  <c r="H5414" i="35"/>
  <c r="I5414" i="35"/>
  <c r="K5414" i="35"/>
  <c r="M5414" i="35" s="1"/>
  <c r="H5415" i="35"/>
  <c r="I5415" i="35"/>
  <c r="K5415" i="35"/>
  <c r="M5415" i="35" s="1"/>
  <c r="H5416" i="35"/>
  <c r="I5416" i="35"/>
  <c r="K5416" i="35"/>
  <c r="M5416" i="35" s="1"/>
  <c r="H5417" i="35"/>
  <c r="I5417" i="35"/>
  <c r="K5417" i="35"/>
  <c r="M5417" i="35" s="1"/>
  <c r="H5418" i="35"/>
  <c r="I5418" i="35"/>
  <c r="K5418" i="35"/>
  <c r="M5418" i="35" s="1"/>
  <c r="H5419" i="35"/>
  <c r="I5419" i="35"/>
  <c r="K5419" i="35"/>
  <c r="M5419" i="35" s="1"/>
  <c r="H5420" i="35"/>
  <c r="I5420" i="35"/>
  <c r="K5420" i="35"/>
  <c r="M5420" i="35" s="1"/>
  <c r="H5421" i="35"/>
  <c r="I5421" i="35"/>
  <c r="K5421" i="35"/>
  <c r="M5421" i="35" s="1"/>
  <c r="H5422" i="35"/>
  <c r="I5422" i="35"/>
  <c r="K5422" i="35"/>
  <c r="M5422" i="35" s="1"/>
  <c r="H5423" i="35"/>
  <c r="I5423" i="35"/>
  <c r="K5423" i="35"/>
  <c r="M5423" i="35" s="1"/>
  <c r="H5424" i="35"/>
  <c r="I5424" i="35"/>
  <c r="K5424" i="35"/>
  <c r="M5424" i="35" s="1"/>
  <c r="H5425" i="35"/>
  <c r="I5425" i="35"/>
  <c r="K5425" i="35"/>
  <c r="M5425" i="35" s="1"/>
  <c r="H5426" i="35"/>
  <c r="I5426" i="35"/>
  <c r="K5426" i="35"/>
  <c r="M5426" i="35" s="1"/>
  <c r="H5427" i="35"/>
  <c r="I5427" i="35"/>
  <c r="K5427" i="35"/>
  <c r="M5427" i="35" s="1"/>
  <c r="H5428" i="35"/>
  <c r="I5428" i="35"/>
  <c r="K5428" i="35"/>
  <c r="M5428" i="35" s="1"/>
  <c r="H5429" i="35"/>
  <c r="I5429" i="35"/>
  <c r="K5429" i="35"/>
  <c r="M5429" i="35" s="1"/>
  <c r="H5430" i="35"/>
  <c r="I5430" i="35"/>
  <c r="K5430" i="35"/>
  <c r="M5430" i="35" s="1"/>
  <c r="H5431" i="35"/>
  <c r="I5431" i="35"/>
  <c r="K5431" i="35"/>
  <c r="M5431" i="35" s="1"/>
  <c r="H5432" i="35"/>
  <c r="I5432" i="35"/>
  <c r="K5432" i="35"/>
  <c r="M5432" i="35" s="1"/>
  <c r="H5433" i="35"/>
  <c r="I5433" i="35"/>
  <c r="K5433" i="35"/>
  <c r="M5433" i="35" s="1"/>
  <c r="H5434" i="35"/>
  <c r="I5434" i="35"/>
  <c r="K5434" i="35"/>
  <c r="M5434" i="35" s="1"/>
  <c r="H5435" i="35"/>
  <c r="I5435" i="35"/>
  <c r="K5435" i="35"/>
  <c r="M5435" i="35" s="1"/>
  <c r="H5436" i="35"/>
  <c r="I5436" i="35"/>
  <c r="K5436" i="35"/>
  <c r="M5436" i="35" s="1"/>
  <c r="H5437" i="35"/>
  <c r="I5437" i="35"/>
  <c r="K5437" i="35"/>
  <c r="M5437" i="35" s="1"/>
  <c r="H5438" i="35"/>
  <c r="I5438" i="35"/>
  <c r="K5438" i="35"/>
  <c r="M5438" i="35" s="1"/>
  <c r="H5439" i="35"/>
  <c r="I5439" i="35"/>
  <c r="K5439" i="35"/>
  <c r="M5439" i="35" s="1"/>
  <c r="H5440" i="35"/>
  <c r="I5440" i="35"/>
  <c r="K5440" i="35"/>
  <c r="M5440" i="35" s="1"/>
  <c r="H5441" i="35"/>
  <c r="I5441" i="35"/>
  <c r="K5441" i="35"/>
  <c r="M5441" i="35" s="1"/>
  <c r="H5442" i="35"/>
  <c r="I5442" i="35"/>
  <c r="K5442" i="35"/>
  <c r="M5442" i="35" s="1"/>
  <c r="H5443" i="35"/>
  <c r="I5443" i="35"/>
  <c r="K5443" i="35"/>
  <c r="M5443" i="35" s="1"/>
  <c r="H5444" i="35"/>
  <c r="I5444" i="35"/>
  <c r="K5444" i="35"/>
  <c r="M5444" i="35" s="1"/>
  <c r="H5445" i="35"/>
  <c r="I5445" i="35"/>
  <c r="K5445" i="35"/>
  <c r="M5445" i="35" s="1"/>
  <c r="H5446" i="35"/>
  <c r="I5446" i="35"/>
  <c r="K5446" i="35"/>
  <c r="M5446" i="35" s="1"/>
  <c r="H5447" i="35"/>
  <c r="I5447" i="35"/>
  <c r="K5447" i="35"/>
  <c r="M5447" i="35" s="1"/>
  <c r="H5448" i="35"/>
  <c r="I5448" i="35"/>
  <c r="K5448" i="35"/>
  <c r="M5448" i="35" s="1"/>
  <c r="H5449" i="35"/>
  <c r="I5449" i="35"/>
  <c r="K5449" i="35"/>
  <c r="M5449" i="35" s="1"/>
  <c r="H5450" i="35"/>
  <c r="I5450" i="35"/>
  <c r="K5450" i="35"/>
  <c r="M5450" i="35" s="1"/>
  <c r="H5451" i="35"/>
  <c r="I5451" i="35"/>
  <c r="K5451" i="35"/>
  <c r="M5451" i="35" s="1"/>
  <c r="H5452" i="35"/>
  <c r="I5452" i="35"/>
  <c r="K5452" i="35"/>
  <c r="M5452" i="35" s="1"/>
  <c r="H5453" i="35"/>
  <c r="I5453" i="35"/>
  <c r="K5453" i="35"/>
  <c r="M5453" i="35" s="1"/>
  <c r="H5454" i="35"/>
  <c r="I5454" i="35"/>
  <c r="K5454" i="35"/>
  <c r="M5454" i="35" s="1"/>
  <c r="H5455" i="35"/>
  <c r="I5455" i="35"/>
  <c r="K5455" i="35"/>
  <c r="M5455" i="35" s="1"/>
  <c r="H5456" i="35"/>
  <c r="I5456" i="35"/>
  <c r="K5456" i="35"/>
  <c r="M5456" i="35" s="1"/>
  <c r="H5457" i="35"/>
  <c r="I5457" i="35"/>
  <c r="K5457" i="35"/>
  <c r="M5457" i="35" s="1"/>
  <c r="H5458" i="35"/>
  <c r="I5458" i="35"/>
  <c r="K5458" i="35"/>
  <c r="M5458" i="35" s="1"/>
  <c r="H5459" i="35"/>
  <c r="I5459" i="35"/>
  <c r="K5459" i="35"/>
  <c r="M5459" i="35" s="1"/>
  <c r="H5460" i="35"/>
  <c r="I5460" i="35"/>
  <c r="K5460" i="35"/>
  <c r="M5460" i="35" s="1"/>
  <c r="H5461" i="35"/>
  <c r="I5461" i="35"/>
  <c r="K5461" i="35"/>
  <c r="M5461" i="35" s="1"/>
  <c r="H5462" i="35"/>
  <c r="I5462" i="35"/>
  <c r="K5462" i="35"/>
  <c r="M5462" i="35" s="1"/>
  <c r="H5463" i="35"/>
  <c r="I5463" i="35"/>
  <c r="K5463" i="35"/>
  <c r="M5463" i="35" s="1"/>
  <c r="H5464" i="35"/>
  <c r="I5464" i="35"/>
  <c r="K5464" i="35"/>
  <c r="M5464" i="35" s="1"/>
  <c r="H5465" i="35"/>
  <c r="I5465" i="35"/>
  <c r="K5465" i="35"/>
  <c r="M5465" i="35" s="1"/>
  <c r="H5466" i="35"/>
  <c r="I5466" i="35"/>
  <c r="K5466" i="35"/>
  <c r="M5466" i="35" s="1"/>
  <c r="H5467" i="35"/>
  <c r="I5467" i="35"/>
  <c r="K5467" i="35"/>
  <c r="M5467" i="35" s="1"/>
  <c r="H5468" i="35"/>
  <c r="I5468" i="35"/>
  <c r="K5468" i="35"/>
  <c r="M5468" i="35" s="1"/>
  <c r="H5469" i="35"/>
  <c r="I5469" i="35"/>
  <c r="K5469" i="35"/>
  <c r="M5469" i="35" s="1"/>
  <c r="H5470" i="35"/>
  <c r="I5470" i="35"/>
  <c r="K5470" i="35"/>
  <c r="M5470" i="35" s="1"/>
  <c r="H5471" i="35"/>
  <c r="I5471" i="35"/>
  <c r="K5471" i="35"/>
  <c r="M5471" i="35" s="1"/>
  <c r="H5472" i="35"/>
  <c r="I5472" i="35"/>
  <c r="K5472" i="35"/>
  <c r="M5472" i="35" s="1"/>
  <c r="H5473" i="35"/>
  <c r="I5473" i="35"/>
  <c r="K5473" i="35"/>
  <c r="M5473" i="35" s="1"/>
  <c r="H5474" i="35"/>
  <c r="I5474" i="35"/>
  <c r="K5474" i="35"/>
  <c r="M5474" i="35" s="1"/>
  <c r="H5475" i="35"/>
  <c r="I5475" i="35"/>
  <c r="K5475" i="35"/>
  <c r="M5475" i="35" s="1"/>
  <c r="H5476" i="35"/>
  <c r="I5476" i="35"/>
  <c r="K5476" i="35"/>
  <c r="M5476" i="35" s="1"/>
  <c r="H5477" i="35"/>
  <c r="I5477" i="35"/>
  <c r="K5477" i="35"/>
  <c r="M5477" i="35" s="1"/>
  <c r="H5478" i="35"/>
  <c r="I5478" i="35"/>
  <c r="K5478" i="35"/>
  <c r="M5478" i="35" s="1"/>
  <c r="H5479" i="35"/>
  <c r="I5479" i="35"/>
  <c r="K5479" i="35"/>
  <c r="M5479" i="35" s="1"/>
  <c r="H5480" i="35"/>
  <c r="I5480" i="35"/>
  <c r="K5480" i="35"/>
  <c r="M5480" i="35" s="1"/>
  <c r="H5481" i="35"/>
  <c r="I5481" i="35"/>
  <c r="K5481" i="35"/>
  <c r="M5481" i="35" s="1"/>
  <c r="H5482" i="35"/>
  <c r="I5482" i="35"/>
  <c r="K5482" i="35"/>
  <c r="M5482" i="35" s="1"/>
  <c r="H5483" i="35"/>
  <c r="I5483" i="35"/>
  <c r="K5483" i="35"/>
  <c r="M5483" i="35" s="1"/>
  <c r="H5484" i="35"/>
  <c r="I5484" i="35"/>
  <c r="K5484" i="35"/>
  <c r="M5484" i="35" s="1"/>
  <c r="H5485" i="35"/>
  <c r="I5485" i="35"/>
  <c r="K5485" i="35"/>
  <c r="M5485" i="35" s="1"/>
  <c r="H5486" i="35"/>
  <c r="I5486" i="35"/>
  <c r="K5486" i="35"/>
  <c r="M5486" i="35" s="1"/>
  <c r="H5487" i="35"/>
  <c r="I5487" i="35"/>
  <c r="K5487" i="35"/>
  <c r="M5487" i="35" s="1"/>
  <c r="H5488" i="35"/>
  <c r="I5488" i="35"/>
  <c r="K5488" i="35"/>
  <c r="M5488" i="35" s="1"/>
  <c r="H5489" i="35"/>
  <c r="I5489" i="35"/>
  <c r="K5489" i="35"/>
  <c r="M5489" i="35" s="1"/>
  <c r="H5490" i="35"/>
  <c r="I5490" i="35"/>
  <c r="K5490" i="35"/>
  <c r="M5490" i="35" s="1"/>
  <c r="H5491" i="35"/>
  <c r="I5491" i="35"/>
  <c r="K5491" i="35"/>
  <c r="M5491" i="35" s="1"/>
  <c r="H5492" i="35"/>
  <c r="I5492" i="35"/>
  <c r="K5492" i="35"/>
  <c r="M5492" i="35" s="1"/>
  <c r="H5493" i="35"/>
  <c r="I5493" i="35"/>
  <c r="K5493" i="35"/>
  <c r="M5493" i="35" s="1"/>
  <c r="H5494" i="35"/>
  <c r="I5494" i="35"/>
  <c r="K5494" i="35"/>
  <c r="M5494" i="35" s="1"/>
  <c r="H5495" i="35"/>
  <c r="I5495" i="35"/>
  <c r="K5495" i="35"/>
  <c r="M5495" i="35" s="1"/>
  <c r="H5496" i="35"/>
  <c r="I5496" i="35"/>
  <c r="K5496" i="35"/>
  <c r="M5496" i="35" s="1"/>
  <c r="H5497" i="35"/>
  <c r="I5497" i="35"/>
  <c r="K5497" i="35"/>
  <c r="M5497" i="35" s="1"/>
  <c r="H5498" i="35"/>
  <c r="I5498" i="35"/>
  <c r="K5498" i="35"/>
  <c r="M5498" i="35" s="1"/>
  <c r="H5499" i="35"/>
  <c r="I5499" i="35"/>
  <c r="K5499" i="35"/>
  <c r="M5499" i="35" s="1"/>
  <c r="H5500" i="35"/>
  <c r="I5500" i="35"/>
  <c r="K5500" i="35"/>
  <c r="M5500" i="35" s="1"/>
  <c r="H5501" i="35"/>
  <c r="I5501" i="35"/>
  <c r="K5501" i="35"/>
  <c r="M5501" i="35" s="1"/>
  <c r="H5502" i="35"/>
  <c r="I5502" i="35"/>
  <c r="K5502" i="35"/>
  <c r="M5502" i="35" s="1"/>
  <c r="H5503" i="35"/>
  <c r="I5503" i="35"/>
  <c r="K5503" i="35"/>
  <c r="M5503" i="35" s="1"/>
  <c r="H5504" i="35"/>
  <c r="I5504" i="35"/>
  <c r="K5504" i="35"/>
  <c r="M5504" i="35" s="1"/>
  <c r="H5505" i="35"/>
  <c r="I5505" i="35"/>
  <c r="K5505" i="35"/>
  <c r="M5505" i="35" s="1"/>
  <c r="H5506" i="35"/>
  <c r="I5506" i="35"/>
  <c r="K5506" i="35"/>
  <c r="M5506" i="35" s="1"/>
  <c r="H5507" i="35"/>
  <c r="I5507" i="35"/>
  <c r="K5507" i="35"/>
  <c r="M5507" i="35" s="1"/>
  <c r="H5508" i="35"/>
  <c r="I5508" i="35"/>
  <c r="K5508" i="35"/>
  <c r="M5508" i="35" s="1"/>
  <c r="H5509" i="35"/>
  <c r="I5509" i="35"/>
  <c r="K5509" i="35"/>
  <c r="M5509" i="35" s="1"/>
  <c r="H5510" i="35"/>
  <c r="I5510" i="35"/>
  <c r="K5510" i="35"/>
  <c r="M5510" i="35" s="1"/>
  <c r="H5511" i="35"/>
  <c r="I5511" i="35"/>
  <c r="K5511" i="35"/>
  <c r="M5511" i="35" s="1"/>
  <c r="H5512" i="35"/>
  <c r="I5512" i="35"/>
  <c r="K5512" i="35"/>
  <c r="M5512" i="35" s="1"/>
  <c r="H5513" i="35"/>
  <c r="I5513" i="35"/>
  <c r="K5513" i="35"/>
  <c r="M5513" i="35" s="1"/>
  <c r="H5514" i="35"/>
  <c r="I5514" i="35"/>
  <c r="K5514" i="35"/>
  <c r="M5514" i="35" s="1"/>
  <c r="H5515" i="35"/>
  <c r="I5515" i="35"/>
  <c r="K5515" i="35"/>
  <c r="M5515" i="35" s="1"/>
  <c r="H5516" i="35"/>
  <c r="I5516" i="35"/>
  <c r="K5516" i="35"/>
  <c r="M5516" i="35" s="1"/>
  <c r="H5517" i="35"/>
  <c r="I5517" i="35"/>
  <c r="K5517" i="35"/>
  <c r="M5517" i="35" s="1"/>
  <c r="H5518" i="35"/>
  <c r="I5518" i="35"/>
  <c r="K5518" i="35"/>
  <c r="M5518" i="35" s="1"/>
  <c r="H5519" i="35"/>
  <c r="I5519" i="35"/>
  <c r="K5519" i="35"/>
  <c r="M5519" i="35" s="1"/>
  <c r="H5520" i="35"/>
  <c r="I5520" i="35"/>
  <c r="K5520" i="35"/>
  <c r="M5520" i="35" s="1"/>
  <c r="H5521" i="35"/>
  <c r="I5521" i="35"/>
  <c r="K5521" i="35"/>
  <c r="M5521" i="35" s="1"/>
  <c r="H5522" i="35"/>
  <c r="I5522" i="35"/>
  <c r="K5522" i="35"/>
  <c r="M5522" i="35" s="1"/>
  <c r="H5523" i="35"/>
  <c r="I5523" i="35"/>
  <c r="K5523" i="35"/>
  <c r="M5523" i="35" s="1"/>
  <c r="H5524" i="35"/>
  <c r="I5524" i="35"/>
  <c r="K5524" i="35"/>
  <c r="M5524" i="35" s="1"/>
  <c r="H5525" i="35"/>
  <c r="I5525" i="35"/>
  <c r="K5525" i="35"/>
  <c r="M5525" i="35" s="1"/>
  <c r="H5526" i="35"/>
  <c r="I5526" i="35"/>
  <c r="K5526" i="35"/>
  <c r="M5526" i="35" s="1"/>
  <c r="H5527" i="35"/>
  <c r="I5527" i="35"/>
  <c r="K5527" i="35"/>
  <c r="M5527" i="35" s="1"/>
  <c r="H5528" i="35"/>
  <c r="I5528" i="35"/>
  <c r="K5528" i="35"/>
  <c r="M5528" i="35" s="1"/>
  <c r="H5529" i="35"/>
  <c r="I5529" i="35"/>
  <c r="K5529" i="35"/>
  <c r="M5529" i="35" s="1"/>
  <c r="H5530" i="35"/>
  <c r="I5530" i="35"/>
  <c r="K5530" i="35"/>
  <c r="M5530" i="35" s="1"/>
  <c r="H5531" i="35"/>
  <c r="I5531" i="35"/>
  <c r="K5531" i="35"/>
  <c r="M5531" i="35" s="1"/>
  <c r="H5532" i="35"/>
  <c r="I5532" i="35"/>
  <c r="K5532" i="35"/>
  <c r="M5532" i="35" s="1"/>
  <c r="H5533" i="35"/>
  <c r="I5533" i="35"/>
  <c r="K5533" i="35"/>
  <c r="M5533" i="35" s="1"/>
  <c r="H5534" i="35"/>
  <c r="I5534" i="35"/>
  <c r="K5534" i="35"/>
  <c r="M5534" i="35" s="1"/>
  <c r="H5535" i="35"/>
  <c r="I5535" i="35"/>
  <c r="K5535" i="35"/>
  <c r="M5535" i="35" s="1"/>
  <c r="H5536" i="35"/>
  <c r="I5536" i="35"/>
  <c r="K5536" i="35"/>
  <c r="M5536" i="35" s="1"/>
  <c r="H5537" i="35"/>
  <c r="I5537" i="35"/>
  <c r="K5537" i="35"/>
  <c r="M5537" i="35" s="1"/>
  <c r="H5538" i="35"/>
  <c r="I5538" i="35"/>
  <c r="K5538" i="35"/>
  <c r="M5538" i="35" s="1"/>
  <c r="H5539" i="35"/>
  <c r="I5539" i="35"/>
  <c r="K5539" i="35"/>
  <c r="M5539" i="35" s="1"/>
  <c r="H5540" i="35"/>
  <c r="I5540" i="35"/>
  <c r="K5540" i="35"/>
  <c r="M5540" i="35" s="1"/>
  <c r="H5541" i="35"/>
  <c r="I5541" i="35"/>
  <c r="K5541" i="35"/>
  <c r="M5541" i="35" s="1"/>
  <c r="H5542" i="35"/>
  <c r="I5542" i="35"/>
  <c r="K5542" i="35"/>
  <c r="M5542" i="35" s="1"/>
  <c r="H5543" i="35"/>
  <c r="I5543" i="35"/>
  <c r="K5543" i="35"/>
  <c r="M5543" i="35" s="1"/>
  <c r="H5544" i="35"/>
  <c r="I5544" i="35"/>
  <c r="K5544" i="35"/>
  <c r="M5544" i="35" s="1"/>
  <c r="H5545" i="35"/>
  <c r="I5545" i="35"/>
  <c r="K5545" i="35"/>
  <c r="M5545" i="35" s="1"/>
  <c r="H5546" i="35"/>
  <c r="I5546" i="35"/>
  <c r="K5546" i="35"/>
  <c r="M5546" i="35" s="1"/>
  <c r="H5547" i="35"/>
  <c r="I5547" i="35"/>
  <c r="K5547" i="35"/>
  <c r="M5547" i="35" s="1"/>
  <c r="H5548" i="35"/>
  <c r="I5548" i="35"/>
  <c r="K5548" i="35"/>
  <c r="M5548" i="35" s="1"/>
  <c r="H5549" i="35"/>
  <c r="I5549" i="35"/>
  <c r="K5549" i="35"/>
  <c r="M5549" i="35" s="1"/>
  <c r="H5550" i="35"/>
  <c r="I5550" i="35"/>
  <c r="K5550" i="35"/>
  <c r="M5550" i="35" s="1"/>
  <c r="H5551" i="35"/>
  <c r="I5551" i="35"/>
  <c r="K5551" i="35"/>
  <c r="M5551" i="35" s="1"/>
  <c r="H5552" i="35"/>
  <c r="I5552" i="35"/>
  <c r="K5552" i="35"/>
  <c r="M5552" i="35" s="1"/>
  <c r="H5553" i="35"/>
  <c r="I5553" i="35"/>
  <c r="K5553" i="35"/>
  <c r="M5553" i="35" s="1"/>
  <c r="H5554" i="35"/>
  <c r="I5554" i="35"/>
  <c r="K5554" i="35"/>
  <c r="M5554" i="35" s="1"/>
  <c r="H5555" i="35"/>
  <c r="I5555" i="35"/>
  <c r="K5555" i="35"/>
  <c r="M5555" i="35" s="1"/>
  <c r="H5556" i="35"/>
  <c r="I5556" i="35"/>
  <c r="K5556" i="35"/>
  <c r="M5556" i="35" s="1"/>
  <c r="H5557" i="35"/>
  <c r="I5557" i="35"/>
  <c r="K5557" i="35"/>
  <c r="M5557" i="35" s="1"/>
  <c r="H5558" i="35"/>
  <c r="I5558" i="35"/>
  <c r="K5558" i="35"/>
  <c r="M5558" i="35" s="1"/>
  <c r="H5559" i="35"/>
  <c r="I5559" i="35"/>
  <c r="K5559" i="35"/>
  <c r="M5559" i="35" s="1"/>
  <c r="H5560" i="35"/>
  <c r="I5560" i="35"/>
  <c r="K5560" i="35"/>
  <c r="M5560" i="35" s="1"/>
  <c r="H5561" i="35"/>
  <c r="I5561" i="35"/>
  <c r="K5561" i="35"/>
  <c r="M5561" i="35" s="1"/>
  <c r="H5562" i="35"/>
  <c r="I5562" i="35"/>
  <c r="K5562" i="35"/>
  <c r="M5562" i="35" s="1"/>
  <c r="H5563" i="35"/>
  <c r="I5563" i="35"/>
  <c r="K5563" i="35"/>
  <c r="M5563" i="35" s="1"/>
  <c r="H5564" i="35"/>
  <c r="I5564" i="35"/>
  <c r="K5564" i="35"/>
  <c r="M5564" i="35" s="1"/>
  <c r="H5565" i="35"/>
  <c r="I5565" i="35"/>
  <c r="K5565" i="35"/>
  <c r="M5565" i="35" s="1"/>
  <c r="H5566" i="35"/>
  <c r="I5566" i="35"/>
  <c r="K5566" i="35"/>
  <c r="M5566" i="35" s="1"/>
  <c r="H5567" i="35"/>
  <c r="I5567" i="35"/>
  <c r="K5567" i="35"/>
  <c r="M5567" i="35" s="1"/>
  <c r="H5568" i="35"/>
  <c r="I5568" i="35"/>
  <c r="K5568" i="35"/>
  <c r="M5568" i="35" s="1"/>
  <c r="H5569" i="35"/>
  <c r="I5569" i="35"/>
  <c r="K5569" i="35"/>
  <c r="M5569" i="35" s="1"/>
  <c r="H5570" i="35"/>
  <c r="I5570" i="35"/>
  <c r="K5570" i="35"/>
  <c r="M5570" i="35" s="1"/>
  <c r="H5571" i="35"/>
  <c r="I5571" i="35"/>
  <c r="K5571" i="35"/>
  <c r="M5571" i="35" s="1"/>
  <c r="H5572" i="35"/>
  <c r="I5572" i="35"/>
  <c r="K5572" i="35"/>
  <c r="M5572" i="35" s="1"/>
  <c r="H5573" i="35"/>
  <c r="I5573" i="35"/>
  <c r="K5573" i="35"/>
  <c r="M5573" i="35" s="1"/>
  <c r="H5574" i="35"/>
  <c r="I5574" i="35"/>
  <c r="K5574" i="35"/>
  <c r="M5574" i="35" s="1"/>
  <c r="H5575" i="35"/>
  <c r="I5575" i="35"/>
  <c r="K5575" i="35"/>
  <c r="M5575" i="35" s="1"/>
  <c r="H5576" i="35"/>
  <c r="I5576" i="35"/>
  <c r="K5576" i="35"/>
  <c r="M5576" i="35" s="1"/>
  <c r="H5577" i="35"/>
  <c r="I5577" i="35"/>
  <c r="K5577" i="35"/>
  <c r="M5577" i="35" s="1"/>
  <c r="H5578" i="35"/>
  <c r="I5578" i="35"/>
  <c r="K5578" i="35"/>
  <c r="M5578" i="35" s="1"/>
  <c r="H5579" i="35"/>
  <c r="I5579" i="35"/>
  <c r="K5579" i="35"/>
  <c r="M5579" i="35" s="1"/>
  <c r="H5580" i="35"/>
  <c r="I5580" i="35"/>
  <c r="K5580" i="35"/>
  <c r="M5580" i="35" s="1"/>
  <c r="H5581" i="35"/>
  <c r="I5581" i="35"/>
  <c r="K5581" i="35"/>
  <c r="M5581" i="35" s="1"/>
  <c r="H5582" i="35"/>
  <c r="I5582" i="35"/>
  <c r="K5582" i="35"/>
  <c r="M5582" i="35" s="1"/>
  <c r="H5583" i="35"/>
  <c r="I5583" i="35"/>
  <c r="K5583" i="35"/>
  <c r="M5583" i="35" s="1"/>
  <c r="H5584" i="35"/>
  <c r="I5584" i="35"/>
  <c r="K5584" i="35"/>
  <c r="M5584" i="35" s="1"/>
  <c r="H5585" i="35"/>
  <c r="I5585" i="35"/>
  <c r="K5585" i="35"/>
  <c r="M5585" i="35" s="1"/>
  <c r="H5586" i="35"/>
  <c r="I5586" i="35"/>
  <c r="K5586" i="35"/>
  <c r="M5586" i="35" s="1"/>
  <c r="H5587" i="35"/>
  <c r="I5587" i="35"/>
  <c r="K5587" i="35"/>
  <c r="M5587" i="35" s="1"/>
  <c r="H5588" i="35"/>
  <c r="I5588" i="35"/>
  <c r="K5588" i="35"/>
  <c r="M5588" i="35" s="1"/>
  <c r="H5589" i="35"/>
  <c r="I5589" i="35"/>
  <c r="K5589" i="35"/>
  <c r="M5589" i="35" s="1"/>
  <c r="H5590" i="35"/>
  <c r="I5590" i="35"/>
  <c r="K5590" i="35"/>
  <c r="M5590" i="35" s="1"/>
  <c r="H5591" i="35"/>
  <c r="I5591" i="35"/>
  <c r="K5591" i="35"/>
  <c r="M5591" i="35" s="1"/>
  <c r="H5592" i="35"/>
  <c r="I5592" i="35"/>
  <c r="K5592" i="35"/>
  <c r="M5592" i="35" s="1"/>
  <c r="H5593" i="35"/>
  <c r="I5593" i="35"/>
  <c r="K5593" i="35"/>
  <c r="M5593" i="35" s="1"/>
  <c r="H5594" i="35"/>
  <c r="I5594" i="35"/>
  <c r="K5594" i="35"/>
  <c r="M5594" i="35" s="1"/>
  <c r="H5595" i="35"/>
  <c r="I5595" i="35"/>
  <c r="K5595" i="35"/>
  <c r="M5595" i="35" s="1"/>
  <c r="H5596" i="35"/>
  <c r="I5596" i="35"/>
  <c r="K5596" i="35"/>
  <c r="M5596" i="35" s="1"/>
  <c r="H5597" i="35"/>
  <c r="I5597" i="35"/>
  <c r="K5597" i="35"/>
  <c r="M5597" i="35" s="1"/>
  <c r="H5598" i="35"/>
  <c r="I5598" i="35"/>
  <c r="K5598" i="35"/>
  <c r="M5598" i="35" s="1"/>
  <c r="H5599" i="35"/>
  <c r="I5599" i="35"/>
  <c r="K5599" i="35"/>
  <c r="M5599" i="35" s="1"/>
  <c r="H5600" i="35"/>
  <c r="I5600" i="35"/>
  <c r="K5600" i="35"/>
  <c r="M5600" i="35" s="1"/>
  <c r="H5601" i="35"/>
  <c r="I5601" i="35"/>
  <c r="K5601" i="35"/>
  <c r="M5601" i="35" s="1"/>
  <c r="H5602" i="35"/>
  <c r="I5602" i="35"/>
  <c r="K5602" i="35"/>
  <c r="M5602" i="35" s="1"/>
  <c r="H5603" i="35"/>
  <c r="I5603" i="35"/>
  <c r="K5603" i="35"/>
  <c r="M5603" i="35" s="1"/>
  <c r="H5604" i="35"/>
  <c r="I5604" i="35"/>
  <c r="K5604" i="35"/>
  <c r="M5604" i="35" s="1"/>
  <c r="H5605" i="35"/>
  <c r="I5605" i="35"/>
  <c r="K5605" i="35"/>
  <c r="M5605" i="35" s="1"/>
  <c r="H5606" i="35"/>
  <c r="I5606" i="35"/>
  <c r="K5606" i="35"/>
  <c r="M5606" i="35" s="1"/>
  <c r="H5607" i="35"/>
  <c r="I5607" i="35"/>
  <c r="K5607" i="35"/>
  <c r="M5607" i="35" s="1"/>
  <c r="H5608" i="35"/>
  <c r="I5608" i="35"/>
  <c r="K5608" i="35"/>
  <c r="M5608" i="35" s="1"/>
  <c r="H5609" i="35"/>
  <c r="I5609" i="35"/>
  <c r="K5609" i="35"/>
  <c r="M5609" i="35" s="1"/>
  <c r="H5610" i="35"/>
  <c r="I5610" i="35"/>
  <c r="K5610" i="35"/>
  <c r="M5610" i="35" s="1"/>
  <c r="H5611" i="35"/>
  <c r="I5611" i="35"/>
  <c r="K5611" i="35"/>
  <c r="M5611" i="35" s="1"/>
  <c r="H5612" i="35"/>
  <c r="I5612" i="35"/>
  <c r="K5612" i="35"/>
  <c r="M5612" i="35" s="1"/>
  <c r="H5613" i="35"/>
  <c r="I5613" i="35"/>
  <c r="K5613" i="35"/>
  <c r="M5613" i="35" s="1"/>
  <c r="H5614" i="35"/>
  <c r="I5614" i="35"/>
  <c r="K5614" i="35"/>
  <c r="M5614" i="35" s="1"/>
  <c r="H5615" i="35"/>
  <c r="I5615" i="35"/>
  <c r="K5615" i="35"/>
  <c r="M5615" i="35" s="1"/>
  <c r="H5616" i="35"/>
  <c r="I5616" i="35"/>
  <c r="K5616" i="35"/>
  <c r="M5616" i="35" s="1"/>
  <c r="H5617" i="35"/>
  <c r="I5617" i="35"/>
  <c r="K5617" i="35"/>
  <c r="M5617" i="35" s="1"/>
  <c r="H5618" i="35"/>
  <c r="I5618" i="35"/>
  <c r="K5618" i="35"/>
  <c r="M5618" i="35" s="1"/>
  <c r="H5619" i="35"/>
  <c r="I5619" i="35"/>
  <c r="K5619" i="35"/>
  <c r="M5619" i="35" s="1"/>
  <c r="H5620" i="35"/>
  <c r="I5620" i="35"/>
  <c r="K5620" i="35"/>
  <c r="M5620" i="35" s="1"/>
  <c r="H5621" i="35"/>
  <c r="I5621" i="35"/>
  <c r="K5621" i="35"/>
  <c r="M5621" i="35" s="1"/>
  <c r="H5622" i="35"/>
  <c r="I5622" i="35"/>
  <c r="K5622" i="35"/>
  <c r="M5622" i="35" s="1"/>
  <c r="H5623" i="35"/>
  <c r="I5623" i="35"/>
  <c r="K5623" i="35"/>
  <c r="M5623" i="35" s="1"/>
  <c r="H5624" i="35"/>
  <c r="I5624" i="35"/>
  <c r="K5624" i="35"/>
  <c r="M5624" i="35" s="1"/>
  <c r="H5625" i="35"/>
  <c r="I5625" i="35"/>
  <c r="K5625" i="35"/>
  <c r="M5625" i="35" s="1"/>
  <c r="H5626" i="35"/>
  <c r="I5626" i="35"/>
  <c r="K5626" i="35"/>
  <c r="M5626" i="35" s="1"/>
  <c r="H5627" i="35"/>
  <c r="I5627" i="35"/>
  <c r="K5627" i="35"/>
  <c r="M5627" i="35" s="1"/>
  <c r="H5628" i="35"/>
  <c r="I5628" i="35"/>
  <c r="K5628" i="35"/>
  <c r="M5628" i="35" s="1"/>
  <c r="H5629" i="35"/>
  <c r="I5629" i="35"/>
  <c r="K5629" i="35"/>
  <c r="M5629" i="35" s="1"/>
  <c r="H5630" i="35"/>
  <c r="I5630" i="35"/>
  <c r="K5630" i="35"/>
  <c r="M5630" i="35" s="1"/>
  <c r="H5631" i="35"/>
  <c r="I5631" i="35"/>
  <c r="K5631" i="35"/>
  <c r="M5631" i="35" s="1"/>
  <c r="H5632" i="35"/>
  <c r="I5632" i="35"/>
  <c r="K5632" i="35"/>
  <c r="M5632" i="35" s="1"/>
  <c r="H5633" i="35"/>
  <c r="I5633" i="35"/>
  <c r="K5633" i="35"/>
  <c r="M5633" i="35" s="1"/>
  <c r="H5634" i="35"/>
  <c r="I5634" i="35"/>
  <c r="K5634" i="35"/>
  <c r="M5634" i="35" s="1"/>
  <c r="H5635" i="35"/>
  <c r="I5635" i="35"/>
  <c r="K5635" i="35"/>
  <c r="M5635" i="35" s="1"/>
  <c r="H5636" i="35"/>
  <c r="I5636" i="35"/>
  <c r="K5636" i="35"/>
  <c r="M5636" i="35" s="1"/>
  <c r="H5637" i="35"/>
  <c r="I5637" i="35"/>
  <c r="K5637" i="35"/>
  <c r="M5637" i="35" s="1"/>
  <c r="H5638" i="35"/>
  <c r="I5638" i="35"/>
  <c r="K5638" i="35"/>
  <c r="M5638" i="35" s="1"/>
  <c r="H5639" i="35"/>
  <c r="I5639" i="35"/>
  <c r="K5639" i="35"/>
  <c r="M5639" i="35" s="1"/>
  <c r="H5640" i="35"/>
  <c r="I5640" i="35"/>
  <c r="K5640" i="35"/>
  <c r="M5640" i="35" s="1"/>
  <c r="H5641" i="35"/>
  <c r="I5641" i="35"/>
  <c r="K5641" i="35"/>
  <c r="M5641" i="35" s="1"/>
  <c r="H5642" i="35"/>
  <c r="I5642" i="35"/>
  <c r="K5642" i="35"/>
  <c r="M5642" i="35" s="1"/>
  <c r="H5643" i="35"/>
  <c r="I5643" i="35"/>
  <c r="K5643" i="35"/>
  <c r="M5643" i="35" s="1"/>
  <c r="H5644" i="35"/>
  <c r="I5644" i="35"/>
  <c r="K5644" i="35"/>
  <c r="M5644" i="35" s="1"/>
  <c r="H5645" i="35"/>
  <c r="I5645" i="35"/>
  <c r="K5645" i="35"/>
  <c r="M5645" i="35" s="1"/>
  <c r="H5646" i="35"/>
  <c r="I5646" i="35"/>
  <c r="K5646" i="35"/>
  <c r="M5646" i="35" s="1"/>
  <c r="H5647" i="35"/>
  <c r="I5647" i="35"/>
  <c r="K5647" i="35"/>
  <c r="M5647" i="35" s="1"/>
  <c r="H5648" i="35"/>
  <c r="I5648" i="35"/>
  <c r="K5648" i="35"/>
  <c r="M5648" i="35" s="1"/>
  <c r="H5649" i="35"/>
  <c r="I5649" i="35"/>
  <c r="K5649" i="35"/>
  <c r="M5649" i="35" s="1"/>
  <c r="H5650" i="35"/>
  <c r="I5650" i="35"/>
  <c r="K5650" i="35"/>
  <c r="M5650" i="35" s="1"/>
  <c r="H5651" i="35"/>
  <c r="I5651" i="35"/>
  <c r="K5651" i="35"/>
  <c r="M5651" i="35" s="1"/>
  <c r="H5652" i="35"/>
  <c r="I5652" i="35"/>
  <c r="K5652" i="35"/>
  <c r="M5652" i="35" s="1"/>
  <c r="H5653" i="35"/>
  <c r="I5653" i="35"/>
  <c r="K5653" i="35"/>
  <c r="M5653" i="35" s="1"/>
  <c r="H5654" i="35"/>
  <c r="I5654" i="35"/>
  <c r="K5654" i="35"/>
  <c r="M5654" i="35" s="1"/>
  <c r="H5655" i="35"/>
  <c r="I5655" i="35"/>
  <c r="K5655" i="35"/>
  <c r="M5655" i="35" s="1"/>
  <c r="H5656" i="35"/>
  <c r="I5656" i="35"/>
  <c r="K5656" i="35"/>
  <c r="M5656" i="35" s="1"/>
  <c r="H5657" i="35"/>
  <c r="I5657" i="35"/>
  <c r="K5657" i="35"/>
  <c r="M5657" i="35" s="1"/>
  <c r="H5658" i="35"/>
  <c r="I5658" i="35"/>
  <c r="K5658" i="35"/>
  <c r="M5658" i="35" s="1"/>
  <c r="H5659" i="35"/>
  <c r="I5659" i="35"/>
  <c r="K5659" i="35"/>
  <c r="M5659" i="35" s="1"/>
  <c r="H5660" i="35"/>
  <c r="I5660" i="35"/>
  <c r="K5660" i="35"/>
  <c r="M5660" i="35" s="1"/>
  <c r="H5661" i="35"/>
  <c r="I5661" i="35"/>
  <c r="K5661" i="35"/>
  <c r="M5661" i="35" s="1"/>
  <c r="H5662" i="35"/>
  <c r="I5662" i="35"/>
  <c r="K5662" i="35"/>
  <c r="M5662" i="35" s="1"/>
  <c r="H5663" i="35"/>
  <c r="I5663" i="35"/>
  <c r="K5663" i="35"/>
  <c r="M5663" i="35" s="1"/>
  <c r="H5664" i="35"/>
  <c r="I5664" i="35"/>
  <c r="K5664" i="35"/>
  <c r="M5664" i="35" s="1"/>
  <c r="H5665" i="35"/>
  <c r="I5665" i="35"/>
  <c r="K5665" i="35"/>
  <c r="M5665" i="35" s="1"/>
  <c r="H5666" i="35"/>
  <c r="I5666" i="35"/>
  <c r="K5666" i="35"/>
  <c r="M5666" i="35" s="1"/>
  <c r="H5667" i="35"/>
  <c r="I5667" i="35"/>
  <c r="K5667" i="35"/>
  <c r="M5667" i="35" s="1"/>
  <c r="H5668" i="35"/>
  <c r="I5668" i="35"/>
  <c r="K5668" i="35"/>
  <c r="M5668" i="35" s="1"/>
  <c r="H5669" i="35"/>
  <c r="I5669" i="35"/>
  <c r="K5669" i="35"/>
  <c r="M5669" i="35" s="1"/>
  <c r="H5670" i="35"/>
  <c r="I5670" i="35"/>
  <c r="K5670" i="35"/>
  <c r="M5670" i="35" s="1"/>
  <c r="H5671" i="35"/>
  <c r="I5671" i="35"/>
  <c r="K5671" i="35"/>
  <c r="M5671" i="35" s="1"/>
  <c r="H5672" i="35"/>
  <c r="I5672" i="35"/>
  <c r="K5672" i="35"/>
  <c r="M5672" i="35" s="1"/>
  <c r="H5673" i="35"/>
  <c r="I5673" i="35"/>
  <c r="K5673" i="35"/>
  <c r="M5673" i="35" s="1"/>
  <c r="H5674" i="35"/>
  <c r="I5674" i="35"/>
  <c r="K5674" i="35"/>
  <c r="M5674" i="35" s="1"/>
  <c r="H5675" i="35"/>
  <c r="I5675" i="35"/>
  <c r="K5675" i="35"/>
  <c r="M5675" i="35" s="1"/>
  <c r="H5676" i="35"/>
  <c r="I5676" i="35"/>
  <c r="K5676" i="35"/>
  <c r="M5676" i="35" s="1"/>
  <c r="H5677" i="35"/>
  <c r="I5677" i="35"/>
  <c r="K5677" i="35"/>
  <c r="M5677" i="35" s="1"/>
  <c r="H5678" i="35"/>
  <c r="I5678" i="35"/>
  <c r="K5678" i="35"/>
  <c r="M5678" i="35" s="1"/>
  <c r="H5679" i="35"/>
  <c r="I5679" i="35"/>
  <c r="K5679" i="35"/>
  <c r="M5679" i="35" s="1"/>
  <c r="H5680" i="35"/>
  <c r="I5680" i="35"/>
  <c r="K5680" i="35"/>
  <c r="M5680" i="35" s="1"/>
  <c r="H5681" i="35"/>
  <c r="I5681" i="35"/>
  <c r="K5681" i="35"/>
  <c r="M5681" i="35" s="1"/>
  <c r="H5682" i="35"/>
  <c r="I5682" i="35"/>
  <c r="K5682" i="35"/>
  <c r="M5682" i="35" s="1"/>
  <c r="H5683" i="35"/>
  <c r="I5683" i="35"/>
  <c r="K5683" i="35"/>
  <c r="M5683" i="35" s="1"/>
  <c r="H5684" i="35"/>
  <c r="I5684" i="35"/>
  <c r="K5684" i="35"/>
  <c r="M5684" i="35" s="1"/>
  <c r="H5685" i="35"/>
  <c r="I5685" i="35"/>
  <c r="K5685" i="35"/>
  <c r="M5685" i="35" s="1"/>
  <c r="H5686" i="35"/>
  <c r="I5686" i="35"/>
  <c r="K5686" i="35"/>
  <c r="M5686" i="35" s="1"/>
  <c r="H5687" i="35"/>
  <c r="I5687" i="35"/>
  <c r="K5687" i="35"/>
  <c r="M5687" i="35" s="1"/>
  <c r="H5688" i="35"/>
  <c r="I5688" i="35"/>
  <c r="K5688" i="35"/>
  <c r="M5688" i="35" s="1"/>
  <c r="H5689" i="35"/>
  <c r="I5689" i="35"/>
  <c r="K5689" i="35"/>
  <c r="M5689" i="35" s="1"/>
  <c r="H5690" i="35"/>
  <c r="I5690" i="35"/>
  <c r="K5690" i="35"/>
  <c r="M5690" i="35" s="1"/>
  <c r="H5691" i="35"/>
  <c r="I5691" i="35"/>
  <c r="K5691" i="35"/>
  <c r="M5691" i="35" s="1"/>
  <c r="H5692" i="35"/>
  <c r="I5692" i="35"/>
  <c r="K5692" i="35"/>
  <c r="M5692" i="35" s="1"/>
  <c r="H5693" i="35"/>
  <c r="I5693" i="35"/>
  <c r="K5693" i="35"/>
  <c r="M5693" i="35" s="1"/>
  <c r="H5694" i="35"/>
  <c r="I5694" i="35"/>
  <c r="K5694" i="35"/>
  <c r="M5694" i="35" s="1"/>
  <c r="H5695" i="35"/>
  <c r="I5695" i="35"/>
  <c r="K5695" i="35"/>
  <c r="M5695" i="35" s="1"/>
  <c r="H5696" i="35"/>
  <c r="I5696" i="35"/>
  <c r="K5696" i="35"/>
  <c r="M5696" i="35" s="1"/>
  <c r="H5697" i="35"/>
  <c r="I5697" i="35"/>
  <c r="K5697" i="35"/>
  <c r="M5697" i="35" s="1"/>
  <c r="H5698" i="35"/>
  <c r="I5698" i="35"/>
  <c r="K5698" i="35"/>
  <c r="M5698" i="35" s="1"/>
  <c r="H5699" i="35"/>
  <c r="I5699" i="35"/>
  <c r="K5699" i="35"/>
  <c r="M5699" i="35" s="1"/>
  <c r="H5700" i="35"/>
  <c r="I5700" i="35"/>
  <c r="K5700" i="35"/>
  <c r="M5700" i="35" s="1"/>
  <c r="H5701" i="35"/>
  <c r="I5701" i="35"/>
  <c r="K5701" i="35"/>
  <c r="M5701" i="35" s="1"/>
  <c r="H5702" i="35"/>
  <c r="I5702" i="35"/>
  <c r="K5702" i="35"/>
  <c r="M5702" i="35" s="1"/>
  <c r="H5703" i="35"/>
  <c r="I5703" i="35"/>
  <c r="K5703" i="35"/>
  <c r="M5703" i="35" s="1"/>
  <c r="H5704" i="35"/>
  <c r="I5704" i="35"/>
  <c r="K5704" i="35"/>
  <c r="M5704" i="35" s="1"/>
  <c r="H5705" i="35"/>
  <c r="I5705" i="35"/>
  <c r="K5705" i="35"/>
  <c r="M5705" i="35" s="1"/>
  <c r="H5706" i="35"/>
  <c r="I5706" i="35"/>
  <c r="K5706" i="35"/>
  <c r="M5706" i="35" s="1"/>
  <c r="H5707" i="35"/>
  <c r="I5707" i="35"/>
  <c r="K5707" i="35"/>
  <c r="M5707" i="35" s="1"/>
  <c r="H5708" i="35"/>
  <c r="I5708" i="35"/>
  <c r="K5708" i="35"/>
  <c r="M5708" i="35" s="1"/>
  <c r="H5709" i="35"/>
  <c r="I5709" i="35"/>
  <c r="K5709" i="35"/>
  <c r="M5709" i="35" s="1"/>
  <c r="H5710" i="35"/>
  <c r="I5710" i="35"/>
  <c r="K5710" i="35"/>
  <c r="M5710" i="35" s="1"/>
  <c r="H5711" i="35"/>
  <c r="I5711" i="35"/>
  <c r="K5711" i="35"/>
  <c r="M5711" i="35" s="1"/>
  <c r="H5712" i="35"/>
  <c r="I5712" i="35"/>
  <c r="K5712" i="35"/>
  <c r="M5712" i="35" s="1"/>
  <c r="H5713" i="35"/>
  <c r="I5713" i="35"/>
  <c r="K5713" i="35"/>
  <c r="M5713" i="35" s="1"/>
  <c r="H5714" i="35"/>
  <c r="I5714" i="35"/>
  <c r="K5714" i="35"/>
  <c r="M5714" i="35" s="1"/>
  <c r="H5715" i="35"/>
  <c r="I5715" i="35"/>
  <c r="K5715" i="35"/>
  <c r="M5715" i="35" s="1"/>
  <c r="H5716" i="35"/>
  <c r="I5716" i="35"/>
  <c r="K5716" i="35"/>
  <c r="M5716" i="35" s="1"/>
  <c r="H5717" i="35"/>
  <c r="I5717" i="35"/>
  <c r="K5717" i="35"/>
  <c r="M5717" i="35" s="1"/>
  <c r="H5718" i="35"/>
  <c r="I5718" i="35"/>
  <c r="K5718" i="35"/>
  <c r="M5718" i="35" s="1"/>
  <c r="H5719" i="35"/>
  <c r="I5719" i="35"/>
  <c r="K5719" i="35"/>
  <c r="M5719" i="35" s="1"/>
  <c r="H5720" i="35"/>
  <c r="I5720" i="35"/>
  <c r="K5720" i="35"/>
  <c r="M5720" i="35" s="1"/>
  <c r="H5721" i="35"/>
  <c r="I5721" i="35"/>
  <c r="K5721" i="35"/>
  <c r="M5721" i="35" s="1"/>
  <c r="H5722" i="35"/>
  <c r="I5722" i="35"/>
  <c r="K5722" i="35"/>
  <c r="M5722" i="35" s="1"/>
  <c r="H5723" i="35"/>
  <c r="I5723" i="35"/>
  <c r="K5723" i="35"/>
  <c r="M5723" i="35" s="1"/>
  <c r="H5724" i="35"/>
  <c r="I5724" i="35"/>
  <c r="K5724" i="35"/>
  <c r="M5724" i="35" s="1"/>
  <c r="H5725" i="35"/>
  <c r="I5725" i="35"/>
  <c r="K5725" i="35"/>
  <c r="M5725" i="35" s="1"/>
  <c r="H5726" i="35"/>
  <c r="I5726" i="35"/>
  <c r="K5726" i="35"/>
  <c r="M5726" i="35" s="1"/>
  <c r="H5727" i="35"/>
  <c r="I5727" i="35"/>
  <c r="K5727" i="35"/>
  <c r="M5727" i="35" s="1"/>
  <c r="H5728" i="35"/>
  <c r="I5728" i="35"/>
  <c r="K5728" i="35"/>
  <c r="M5728" i="35" s="1"/>
  <c r="H5729" i="35"/>
  <c r="I5729" i="35"/>
  <c r="K5729" i="35"/>
  <c r="M5729" i="35" s="1"/>
  <c r="H5730" i="35"/>
  <c r="I5730" i="35"/>
  <c r="K5730" i="35"/>
  <c r="M5730" i="35" s="1"/>
  <c r="H5731" i="35"/>
  <c r="I5731" i="35"/>
  <c r="K5731" i="35"/>
  <c r="M5731" i="35" s="1"/>
  <c r="H5732" i="35"/>
  <c r="I5732" i="35"/>
  <c r="K5732" i="35"/>
  <c r="M5732" i="35" s="1"/>
  <c r="H5733" i="35"/>
  <c r="I5733" i="35"/>
  <c r="K5733" i="35"/>
  <c r="M5733" i="35" s="1"/>
  <c r="H5734" i="35"/>
  <c r="I5734" i="35"/>
  <c r="K5734" i="35"/>
  <c r="M5734" i="35" s="1"/>
  <c r="H5735" i="35"/>
  <c r="I5735" i="35"/>
  <c r="K5735" i="35"/>
  <c r="M5735" i="35" s="1"/>
  <c r="H5736" i="35"/>
  <c r="I5736" i="35"/>
  <c r="K5736" i="35"/>
  <c r="M5736" i="35" s="1"/>
  <c r="H5737" i="35"/>
  <c r="I5737" i="35"/>
  <c r="K5737" i="35"/>
  <c r="M5737" i="35" s="1"/>
  <c r="H5738" i="35"/>
  <c r="I5738" i="35"/>
  <c r="K5738" i="35"/>
  <c r="M5738" i="35" s="1"/>
  <c r="H5739" i="35"/>
  <c r="I5739" i="35"/>
  <c r="K5739" i="35"/>
  <c r="M5739" i="35" s="1"/>
  <c r="H5740" i="35"/>
  <c r="I5740" i="35"/>
  <c r="K5740" i="35"/>
  <c r="M5740" i="35" s="1"/>
  <c r="H5741" i="35"/>
  <c r="I5741" i="35"/>
  <c r="K5741" i="35"/>
  <c r="M5741" i="35" s="1"/>
  <c r="H5742" i="35"/>
  <c r="I5742" i="35"/>
  <c r="K5742" i="35"/>
  <c r="M5742" i="35" s="1"/>
  <c r="H5743" i="35"/>
  <c r="I5743" i="35"/>
  <c r="K5743" i="35"/>
  <c r="M5743" i="35" s="1"/>
  <c r="H5744" i="35"/>
  <c r="I5744" i="35"/>
  <c r="K5744" i="35"/>
  <c r="M5744" i="35" s="1"/>
  <c r="H5745" i="35"/>
  <c r="I5745" i="35"/>
  <c r="K5745" i="35"/>
  <c r="M5745" i="35" s="1"/>
  <c r="H5746" i="35"/>
  <c r="I5746" i="35"/>
  <c r="K5746" i="35"/>
  <c r="M5746" i="35" s="1"/>
  <c r="H5747" i="35"/>
  <c r="I5747" i="35"/>
  <c r="K5747" i="35"/>
  <c r="M5747" i="35" s="1"/>
  <c r="H5748" i="35"/>
  <c r="I5748" i="35"/>
  <c r="K5748" i="35"/>
  <c r="M5748" i="35" s="1"/>
  <c r="H5749" i="35"/>
  <c r="I5749" i="35"/>
  <c r="K5749" i="35"/>
  <c r="M5749" i="35" s="1"/>
  <c r="H5750" i="35"/>
  <c r="I5750" i="35"/>
  <c r="K5750" i="35"/>
  <c r="M5750" i="35" s="1"/>
  <c r="H5751" i="35"/>
  <c r="I5751" i="35"/>
  <c r="K5751" i="35"/>
  <c r="M5751" i="35" s="1"/>
  <c r="H5752" i="35"/>
  <c r="I5752" i="35"/>
  <c r="K5752" i="35"/>
  <c r="M5752" i="35" s="1"/>
  <c r="H5753" i="35"/>
  <c r="I5753" i="35"/>
  <c r="K5753" i="35"/>
  <c r="M5753" i="35" s="1"/>
  <c r="H5754" i="35"/>
  <c r="I5754" i="35"/>
  <c r="K5754" i="35"/>
  <c r="M5754" i="35" s="1"/>
  <c r="H5755" i="35"/>
  <c r="I5755" i="35"/>
  <c r="K5755" i="35"/>
  <c r="M5755" i="35" s="1"/>
  <c r="H5756" i="35"/>
  <c r="I5756" i="35"/>
  <c r="K5756" i="35"/>
  <c r="M5756" i="35" s="1"/>
  <c r="H5757" i="35"/>
  <c r="I5757" i="35"/>
  <c r="K5757" i="35"/>
  <c r="M5757" i="35" s="1"/>
  <c r="H5758" i="35"/>
  <c r="I5758" i="35"/>
  <c r="K5758" i="35"/>
  <c r="M5758" i="35" s="1"/>
  <c r="H5759" i="35"/>
  <c r="I5759" i="35"/>
  <c r="K5759" i="35"/>
  <c r="M5759" i="35" s="1"/>
  <c r="H5760" i="35"/>
  <c r="I5760" i="35"/>
  <c r="K5760" i="35"/>
  <c r="M5760" i="35" s="1"/>
  <c r="H5761" i="35"/>
  <c r="I5761" i="35"/>
  <c r="K5761" i="35"/>
  <c r="M5761" i="35" s="1"/>
  <c r="H5762" i="35"/>
  <c r="I5762" i="35"/>
  <c r="K5762" i="35"/>
  <c r="M5762" i="35" s="1"/>
  <c r="H5763" i="35"/>
  <c r="I5763" i="35"/>
  <c r="K5763" i="35"/>
  <c r="M5763" i="35" s="1"/>
  <c r="H5764" i="35"/>
  <c r="I5764" i="35"/>
  <c r="K5764" i="35"/>
  <c r="M5764" i="35" s="1"/>
  <c r="H5765" i="35"/>
  <c r="I5765" i="35"/>
  <c r="K5765" i="35"/>
  <c r="M5765" i="35" s="1"/>
  <c r="H5766" i="35"/>
  <c r="I5766" i="35"/>
  <c r="K5766" i="35"/>
  <c r="M5766" i="35" s="1"/>
  <c r="H5767" i="35"/>
  <c r="I5767" i="35"/>
  <c r="K5767" i="35"/>
  <c r="M5767" i="35" s="1"/>
  <c r="H5768" i="35"/>
  <c r="I5768" i="35"/>
  <c r="K5768" i="35"/>
  <c r="M5768" i="35" s="1"/>
  <c r="H5769" i="35"/>
  <c r="I5769" i="35"/>
  <c r="K5769" i="35"/>
  <c r="M5769" i="35" s="1"/>
  <c r="H5770" i="35"/>
  <c r="I5770" i="35"/>
  <c r="K5770" i="35"/>
  <c r="M5770" i="35" s="1"/>
  <c r="H5771" i="35"/>
  <c r="I5771" i="35"/>
  <c r="K5771" i="35"/>
  <c r="M5771" i="35" s="1"/>
  <c r="H5772" i="35"/>
  <c r="I5772" i="35"/>
  <c r="K5772" i="35"/>
  <c r="M5772" i="35" s="1"/>
  <c r="H5773" i="35"/>
  <c r="I5773" i="35"/>
  <c r="K5773" i="35"/>
  <c r="M5773" i="35" s="1"/>
  <c r="H5774" i="35"/>
  <c r="I5774" i="35"/>
  <c r="K5774" i="35"/>
  <c r="M5774" i="35" s="1"/>
  <c r="H5775" i="35"/>
  <c r="I5775" i="35"/>
  <c r="K5775" i="35"/>
  <c r="M5775" i="35" s="1"/>
  <c r="H5776" i="35"/>
  <c r="I5776" i="35"/>
  <c r="K5776" i="35"/>
  <c r="M5776" i="35" s="1"/>
  <c r="H5777" i="35"/>
  <c r="I5777" i="35"/>
  <c r="K5777" i="35"/>
  <c r="M5777" i="35" s="1"/>
  <c r="H5778" i="35"/>
  <c r="I5778" i="35"/>
  <c r="K5778" i="35"/>
  <c r="M5778" i="35" s="1"/>
  <c r="H5779" i="35"/>
  <c r="I5779" i="35"/>
  <c r="K5779" i="35"/>
  <c r="M5779" i="35" s="1"/>
  <c r="H5780" i="35"/>
  <c r="I5780" i="35"/>
  <c r="K5780" i="35"/>
  <c r="M5780" i="35" s="1"/>
  <c r="H5781" i="35"/>
  <c r="I5781" i="35"/>
  <c r="K5781" i="35"/>
  <c r="M5781" i="35" s="1"/>
  <c r="H5782" i="35"/>
  <c r="I5782" i="35"/>
  <c r="K5782" i="35"/>
  <c r="M5782" i="35" s="1"/>
  <c r="H5783" i="35"/>
  <c r="I5783" i="35"/>
  <c r="K5783" i="35"/>
  <c r="M5783" i="35" s="1"/>
  <c r="H5784" i="35"/>
  <c r="I5784" i="35"/>
  <c r="K5784" i="35"/>
  <c r="M5784" i="35" s="1"/>
  <c r="H5785" i="35"/>
  <c r="I5785" i="35"/>
  <c r="K5785" i="35"/>
  <c r="M5785" i="35" s="1"/>
  <c r="H5786" i="35"/>
  <c r="I5786" i="35"/>
  <c r="K5786" i="35"/>
  <c r="M5786" i="35" s="1"/>
  <c r="H5787" i="35"/>
  <c r="I5787" i="35"/>
  <c r="K5787" i="35"/>
  <c r="M5787" i="35" s="1"/>
  <c r="H5788" i="35"/>
  <c r="I5788" i="35"/>
  <c r="K5788" i="35"/>
  <c r="M5788" i="35" s="1"/>
  <c r="H5789" i="35"/>
  <c r="I5789" i="35"/>
  <c r="K5789" i="35"/>
  <c r="M5789" i="35" s="1"/>
  <c r="H5790" i="35"/>
  <c r="I5790" i="35"/>
  <c r="K5790" i="35"/>
  <c r="M5790" i="35" s="1"/>
  <c r="H5791" i="35"/>
  <c r="I5791" i="35"/>
  <c r="K5791" i="35"/>
  <c r="M5791" i="35" s="1"/>
  <c r="H5792" i="35"/>
  <c r="I5792" i="35"/>
  <c r="K5792" i="35"/>
  <c r="M5792" i="35" s="1"/>
  <c r="H5793" i="35"/>
  <c r="I5793" i="35"/>
  <c r="K5793" i="35"/>
  <c r="M5793" i="35" s="1"/>
  <c r="H5794" i="35"/>
  <c r="I5794" i="35"/>
  <c r="K5794" i="35"/>
  <c r="M5794" i="35" s="1"/>
  <c r="H5795" i="35"/>
  <c r="I5795" i="35"/>
  <c r="K5795" i="35"/>
  <c r="M5795" i="35" s="1"/>
  <c r="H5796" i="35"/>
  <c r="I5796" i="35"/>
  <c r="K5796" i="35"/>
  <c r="M5796" i="35" s="1"/>
  <c r="H5797" i="35"/>
  <c r="I5797" i="35"/>
  <c r="K5797" i="35"/>
  <c r="M5797" i="35" s="1"/>
  <c r="H5798" i="35"/>
  <c r="I5798" i="35"/>
  <c r="K5798" i="35"/>
  <c r="M5798" i="35" s="1"/>
  <c r="H5799" i="35"/>
  <c r="I5799" i="35"/>
  <c r="K5799" i="35"/>
  <c r="M5799" i="35" s="1"/>
  <c r="H5800" i="35"/>
  <c r="I5800" i="35"/>
  <c r="K5800" i="35"/>
  <c r="M5800" i="35" s="1"/>
  <c r="H5801" i="35"/>
  <c r="I5801" i="35"/>
  <c r="K5801" i="35"/>
  <c r="M5801" i="35" s="1"/>
  <c r="H5802" i="35"/>
  <c r="I5802" i="35"/>
  <c r="K5802" i="35"/>
  <c r="M5802" i="35" s="1"/>
  <c r="H5803" i="35"/>
  <c r="I5803" i="35"/>
  <c r="K5803" i="35"/>
  <c r="M5803" i="35" s="1"/>
  <c r="H5804" i="35"/>
  <c r="I5804" i="35"/>
  <c r="K5804" i="35"/>
  <c r="M5804" i="35" s="1"/>
  <c r="H5805" i="35"/>
  <c r="I5805" i="35"/>
  <c r="K5805" i="35"/>
  <c r="M5805" i="35" s="1"/>
  <c r="H5806" i="35"/>
  <c r="I5806" i="35"/>
  <c r="K5806" i="35"/>
  <c r="M5806" i="35" s="1"/>
  <c r="H5807" i="35"/>
  <c r="I5807" i="35"/>
  <c r="K5807" i="35"/>
  <c r="M5807" i="35" s="1"/>
  <c r="H5808" i="35"/>
  <c r="I5808" i="35"/>
  <c r="K5808" i="35"/>
  <c r="M5808" i="35" s="1"/>
  <c r="H5809" i="35"/>
  <c r="I5809" i="35"/>
  <c r="K5809" i="35"/>
  <c r="M5809" i="35" s="1"/>
  <c r="H5810" i="35"/>
  <c r="I5810" i="35"/>
  <c r="K5810" i="35"/>
  <c r="M5810" i="35" s="1"/>
  <c r="H5811" i="35"/>
  <c r="I5811" i="35"/>
  <c r="K5811" i="35"/>
  <c r="M5811" i="35" s="1"/>
  <c r="H5812" i="35"/>
  <c r="I5812" i="35"/>
  <c r="K5812" i="35"/>
  <c r="M5812" i="35" s="1"/>
  <c r="H5813" i="35"/>
  <c r="I5813" i="35"/>
  <c r="K5813" i="35"/>
  <c r="M5813" i="35" s="1"/>
  <c r="H5814" i="35"/>
  <c r="I5814" i="35"/>
  <c r="K5814" i="35"/>
  <c r="M5814" i="35" s="1"/>
  <c r="H5815" i="35"/>
  <c r="I5815" i="35"/>
  <c r="K5815" i="35"/>
  <c r="M5815" i="35" s="1"/>
  <c r="H5816" i="35"/>
  <c r="I5816" i="35"/>
  <c r="K5816" i="35"/>
  <c r="M5816" i="35" s="1"/>
  <c r="H5817" i="35"/>
  <c r="I5817" i="35"/>
  <c r="K5817" i="35"/>
  <c r="M5817" i="35" s="1"/>
  <c r="H5818" i="35"/>
  <c r="I5818" i="35"/>
  <c r="K5818" i="35"/>
  <c r="M5818" i="35" s="1"/>
  <c r="H5819" i="35"/>
  <c r="I5819" i="35"/>
  <c r="K5819" i="35"/>
  <c r="M5819" i="35" s="1"/>
  <c r="H5820" i="35"/>
  <c r="I5820" i="35"/>
  <c r="K5820" i="35"/>
  <c r="M5820" i="35" s="1"/>
  <c r="H5821" i="35"/>
  <c r="I5821" i="35"/>
  <c r="K5821" i="35"/>
  <c r="M5821" i="35" s="1"/>
  <c r="H5822" i="35"/>
  <c r="I5822" i="35"/>
  <c r="K5822" i="35"/>
  <c r="M5822" i="35" s="1"/>
  <c r="H5823" i="35"/>
  <c r="I5823" i="35"/>
  <c r="K5823" i="35"/>
  <c r="M5823" i="35" s="1"/>
  <c r="H5824" i="35"/>
  <c r="I5824" i="35"/>
  <c r="K5824" i="35"/>
  <c r="M5824" i="35" s="1"/>
  <c r="H5825" i="35"/>
  <c r="I5825" i="35"/>
  <c r="K5825" i="35"/>
  <c r="M5825" i="35" s="1"/>
  <c r="H5826" i="35"/>
  <c r="I5826" i="35"/>
  <c r="K5826" i="35"/>
  <c r="M5826" i="35" s="1"/>
  <c r="H5827" i="35"/>
  <c r="I5827" i="35"/>
  <c r="K5827" i="35"/>
  <c r="M5827" i="35" s="1"/>
  <c r="H5828" i="35"/>
  <c r="I5828" i="35"/>
  <c r="K5828" i="35"/>
  <c r="M5828" i="35" s="1"/>
  <c r="H5829" i="35"/>
  <c r="I5829" i="35"/>
  <c r="K5829" i="35"/>
  <c r="M5829" i="35" s="1"/>
  <c r="H5830" i="35"/>
  <c r="I5830" i="35"/>
  <c r="K5830" i="35"/>
  <c r="M5830" i="35" s="1"/>
  <c r="H5831" i="35"/>
  <c r="I5831" i="35"/>
  <c r="K5831" i="35"/>
  <c r="M5831" i="35" s="1"/>
  <c r="H5832" i="35"/>
  <c r="I5832" i="35"/>
  <c r="K5832" i="35"/>
  <c r="M5832" i="35" s="1"/>
  <c r="H5833" i="35"/>
  <c r="I5833" i="35"/>
  <c r="K5833" i="35"/>
  <c r="M5833" i="35" s="1"/>
  <c r="H5834" i="35"/>
  <c r="I5834" i="35"/>
  <c r="K5834" i="35"/>
  <c r="M5834" i="35" s="1"/>
  <c r="H5835" i="35"/>
  <c r="I5835" i="35"/>
  <c r="K5835" i="35"/>
  <c r="M5835" i="35" s="1"/>
  <c r="H5836" i="35"/>
  <c r="I5836" i="35"/>
  <c r="K5836" i="35"/>
  <c r="M5836" i="35" s="1"/>
  <c r="H5837" i="35"/>
  <c r="I5837" i="35"/>
  <c r="K5837" i="35"/>
  <c r="M5837" i="35" s="1"/>
  <c r="H5838" i="35"/>
  <c r="I5838" i="35"/>
  <c r="K5838" i="35"/>
  <c r="M5838" i="35" s="1"/>
  <c r="H5839" i="35"/>
  <c r="I5839" i="35"/>
  <c r="K5839" i="35"/>
  <c r="M5839" i="35" s="1"/>
  <c r="H5840" i="35"/>
  <c r="I5840" i="35"/>
  <c r="K5840" i="35"/>
  <c r="M5840" i="35" s="1"/>
  <c r="H5841" i="35"/>
  <c r="I5841" i="35"/>
  <c r="K5841" i="35"/>
  <c r="M5841" i="35" s="1"/>
  <c r="H5842" i="35"/>
  <c r="I5842" i="35"/>
  <c r="K5842" i="35"/>
  <c r="M5842" i="35" s="1"/>
  <c r="H5843" i="35"/>
  <c r="I5843" i="35"/>
  <c r="K5843" i="35"/>
  <c r="M5843" i="35" s="1"/>
  <c r="H5844" i="35"/>
  <c r="I5844" i="35"/>
  <c r="K5844" i="35"/>
  <c r="M5844" i="35" s="1"/>
  <c r="H5845" i="35"/>
  <c r="I5845" i="35"/>
  <c r="K5845" i="35"/>
  <c r="M5845" i="35" s="1"/>
  <c r="H5846" i="35"/>
  <c r="I5846" i="35"/>
  <c r="K5846" i="35"/>
  <c r="M5846" i="35" s="1"/>
  <c r="H5847" i="35"/>
  <c r="I5847" i="35"/>
  <c r="K5847" i="35"/>
  <c r="M5847" i="35" s="1"/>
  <c r="H5848" i="35"/>
  <c r="I5848" i="35"/>
  <c r="K5848" i="35"/>
  <c r="M5848" i="35" s="1"/>
  <c r="H5849" i="35"/>
  <c r="I5849" i="35"/>
  <c r="K5849" i="35"/>
  <c r="M5849" i="35" s="1"/>
  <c r="H5850" i="35"/>
  <c r="I5850" i="35"/>
  <c r="K5850" i="35"/>
  <c r="M5850" i="35" s="1"/>
  <c r="H5851" i="35"/>
  <c r="I5851" i="35"/>
  <c r="K5851" i="35"/>
  <c r="M5851" i="35" s="1"/>
  <c r="H5852" i="35"/>
  <c r="I5852" i="35"/>
  <c r="K5852" i="35"/>
  <c r="M5852" i="35" s="1"/>
  <c r="H5853" i="35"/>
  <c r="I5853" i="35"/>
  <c r="K5853" i="35"/>
  <c r="M5853" i="35" s="1"/>
  <c r="H5854" i="35"/>
  <c r="I5854" i="35"/>
  <c r="K5854" i="35"/>
  <c r="M5854" i="35" s="1"/>
  <c r="H5855" i="35"/>
  <c r="I5855" i="35"/>
  <c r="K5855" i="35"/>
  <c r="M5855" i="35" s="1"/>
  <c r="H5856" i="35"/>
  <c r="I5856" i="35"/>
  <c r="K5856" i="35"/>
  <c r="M5856" i="35" s="1"/>
  <c r="H5857" i="35"/>
  <c r="I5857" i="35"/>
  <c r="K5857" i="35"/>
  <c r="M5857" i="35" s="1"/>
  <c r="H5858" i="35"/>
  <c r="I5858" i="35"/>
  <c r="K5858" i="35"/>
  <c r="M5858" i="35" s="1"/>
  <c r="H5859" i="35"/>
  <c r="I5859" i="35"/>
  <c r="K5859" i="35"/>
  <c r="M5859" i="35" s="1"/>
  <c r="H5860" i="35"/>
  <c r="I5860" i="35"/>
  <c r="K5860" i="35"/>
  <c r="M5860" i="35" s="1"/>
  <c r="H5861" i="35"/>
  <c r="I5861" i="35"/>
  <c r="K5861" i="35"/>
  <c r="M5861" i="35" s="1"/>
  <c r="H5862" i="35"/>
  <c r="I5862" i="35"/>
  <c r="K5862" i="35"/>
  <c r="M5862" i="35" s="1"/>
  <c r="H5863" i="35"/>
  <c r="I5863" i="35"/>
  <c r="K5863" i="35"/>
  <c r="M5863" i="35" s="1"/>
  <c r="H5864" i="35"/>
  <c r="I5864" i="35"/>
  <c r="K5864" i="35"/>
  <c r="M5864" i="35" s="1"/>
  <c r="H5865" i="35"/>
  <c r="I5865" i="35"/>
  <c r="K5865" i="35"/>
  <c r="M5865" i="35" s="1"/>
  <c r="H5866" i="35"/>
  <c r="I5866" i="35"/>
  <c r="K5866" i="35"/>
  <c r="M5866" i="35" s="1"/>
  <c r="H5867" i="35"/>
  <c r="I5867" i="35"/>
  <c r="K5867" i="35"/>
  <c r="M5867" i="35" s="1"/>
  <c r="H5868" i="35"/>
  <c r="I5868" i="35"/>
  <c r="K5868" i="35"/>
  <c r="M5868" i="35" s="1"/>
  <c r="H5869" i="35"/>
  <c r="I5869" i="35"/>
  <c r="K5869" i="35"/>
  <c r="M5869" i="35" s="1"/>
  <c r="H5870" i="35"/>
  <c r="I5870" i="35"/>
  <c r="K5870" i="35"/>
  <c r="M5870" i="35" s="1"/>
  <c r="H5871" i="35"/>
  <c r="I5871" i="35"/>
  <c r="K5871" i="35"/>
  <c r="M5871" i="35" s="1"/>
  <c r="H5872" i="35"/>
  <c r="I5872" i="35"/>
  <c r="K5872" i="35"/>
  <c r="M5872" i="35" s="1"/>
  <c r="H5873" i="35"/>
  <c r="I5873" i="35"/>
  <c r="K5873" i="35"/>
  <c r="M5873" i="35" s="1"/>
  <c r="H5874" i="35"/>
  <c r="I5874" i="35"/>
  <c r="K5874" i="35"/>
  <c r="M5874" i="35" s="1"/>
  <c r="H5875" i="35"/>
  <c r="I5875" i="35"/>
  <c r="K5875" i="35"/>
  <c r="M5875" i="35" s="1"/>
  <c r="H5876" i="35"/>
  <c r="I5876" i="35"/>
  <c r="K5876" i="35"/>
  <c r="M5876" i="35" s="1"/>
  <c r="H5877" i="35"/>
  <c r="I5877" i="35"/>
  <c r="K5877" i="35"/>
  <c r="M5877" i="35" s="1"/>
  <c r="H5878" i="35"/>
  <c r="I5878" i="35"/>
  <c r="K5878" i="35"/>
  <c r="M5878" i="35" s="1"/>
  <c r="H5879" i="35"/>
  <c r="I5879" i="35"/>
  <c r="K5879" i="35"/>
  <c r="M5879" i="35" s="1"/>
  <c r="H5880" i="35"/>
  <c r="I5880" i="35"/>
  <c r="K5880" i="35"/>
  <c r="M5880" i="35" s="1"/>
  <c r="H5881" i="35"/>
  <c r="I5881" i="35"/>
  <c r="K5881" i="35"/>
  <c r="M5881" i="35" s="1"/>
  <c r="H5882" i="35"/>
  <c r="I5882" i="35"/>
  <c r="K5882" i="35"/>
  <c r="M5882" i="35" s="1"/>
  <c r="H5883" i="35"/>
  <c r="I5883" i="35"/>
  <c r="K5883" i="35"/>
  <c r="M5883" i="35" s="1"/>
  <c r="H5884" i="35"/>
  <c r="I5884" i="35"/>
  <c r="K5884" i="35"/>
  <c r="M5884" i="35" s="1"/>
  <c r="H5885" i="35"/>
  <c r="I5885" i="35"/>
  <c r="K5885" i="35"/>
  <c r="M5885" i="35" s="1"/>
  <c r="H5886" i="35"/>
  <c r="I5886" i="35"/>
  <c r="K5886" i="35"/>
  <c r="M5886" i="35" s="1"/>
  <c r="H5887" i="35"/>
  <c r="I5887" i="35"/>
  <c r="K5887" i="35"/>
  <c r="M5887" i="35" s="1"/>
  <c r="H5888" i="35"/>
  <c r="I5888" i="35"/>
  <c r="K5888" i="35"/>
  <c r="M5888" i="35" s="1"/>
  <c r="H5889" i="35"/>
  <c r="I5889" i="35"/>
  <c r="K5889" i="35"/>
  <c r="M5889" i="35" s="1"/>
  <c r="H5890" i="35"/>
  <c r="I5890" i="35"/>
  <c r="K5890" i="35"/>
  <c r="M5890" i="35" s="1"/>
  <c r="H5891" i="35"/>
  <c r="I5891" i="35"/>
  <c r="K5891" i="35"/>
  <c r="M5891" i="35" s="1"/>
  <c r="H5892" i="35"/>
  <c r="I5892" i="35"/>
  <c r="K5892" i="35"/>
  <c r="M5892" i="35" s="1"/>
  <c r="H5893" i="35"/>
  <c r="I5893" i="35"/>
  <c r="K5893" i="35"/>
  <c r="M5893" i="35" s="1"/>
  <c r="H5894" i="35"/>
  <c r="I5894" i="35"/>
  <c r="K5894" i="35"/>
  <c r="M5894" i="35" s="1"/>
  <c r="H5895" i="35"/>
  <c r="I5895" i="35"/>
  <c r="K5895" i="35"/>
  <c r="M5895" i="35" s="1"/>
  <c r="H5896" i="35"/>
  <c r="I5896" i="35"/>
  <c r="K5896" i="35"/>
  <c r="M5896" i="35" s="1"/>
  <c r="H5897" i="35"/>
  <c r="I5897" i="35"/>
  <c r="K5897" i="35"/>
  <c r="M5897" i="35" s="1"/>
  <c r="H5898" i="35"/>
  <c r="I5898" i="35"/>
  <c r="K5898" i="35"/>
  <c r="M5898" i="35" s="1"/>
  <c r="H5899" i="35"/>
  <c r="I5899" i="35"/>
  <c r="K5899" i="35"/>
  <c r="M5899" i="35" s="1"/>
  <c r="H5900" i="35"/>
  <c r="I5900" i="35"/>
  <c r="K5900" i="35"/>
  <c r="M5900" i="35" s="1"/>
  <c r="H5901" i="35"/>
  <c r="I5901" i="35"/>
  <c r="K5901" i="35"/>
  <c r="M5901" i="35" s="1"/>
  <c r="H5902" i="35"/>
  <c r="I5902" i="35"/>
  <c r="K5902" i="35"/>
  <c r="M5902" i="35" s="1"/>
  <c r="H5903" i="35"/>
  <c r="I5903" i="35"/>
  <c r="K5903" i="35"/>
  <c r="M5903" i="35" s="1"/>
  <c r="H5904" i="35"/>
  <c r="I5904" i="35"/>
  <c r="K5904" i="35"/>
  <c r="M5904" i="35" s="1"/>
  <c r="H5905" i="35"/>
  <c r="I5905" i="35"/>
  <c r="K5905" i="35"/>
  <c r="M5905" i="35" s="1"/>
  <c r="H5906" i="35"/>
  <c r="I5906" i="35"/>
  <c r="K5906" i="35"/>
  <c r="M5906" i="35" s="1"/>
  <c r="H5907" i="35"/>
  <c r="I5907" i="35"/>
  <c r="K5907" i="35"/>
  <c r="M5907" i="35" s="1"/>
  <c r="H5908" i="35"/>
  <c r="I5908" i="35"/>
  <c r="K5908" i="35"/>
  <c r="M5908" i="35" s="1"/>
  <c r="H5909" i="35"/>
  <c r="I5909" i="35"/>
  <c r="K5909" i="35"/>
  <c r="M5909" i="35" s="1"/>
  <c r="H5910" i="35"/>
  <c r="I5910" i="35"/>
  <c r="K5910" i="35"/>
  <c r="M5910" i="35" s="1"/>
  <c r="H5911" i="35"/>
  <c r="I5911" i="35"/>
  <c r="K5911" i="35"/>
  <c r="M5911" i="35" s="1"/>
  <c r="H5912" i="35"/>
  <c r="I5912" i="35"/>
  <c r="K5912" i="35"/>
  <c r="M5912" i="35" s="1"/>
  <c r="H5913" i="35"/>
  <c r="I5913" i="35"/>
  <c r="K5913" i="35"/>
  <c r="M5913" i="35" s="1"/>
  <c r="H5914" i="35"/>
  <c r="I5914" i="35"/>
  <c r="K5914" i="35"/>
  <c r="M5914" i="35" s="1"/>
  <c r="H5915" i="35"/>
  <c r="I5915" i="35"/>
  <c r="K5915" i="35"/>
  <c r="M5915" i="35" s="1"/>
  <c r="H5916" i="35"/>
  <c r="I5916" i="35"/>
  <c r="K5916" i="35"/>
  <c r="M5916" i="35" s="1"/>
  <c r="H5917" i="35"/>
  <c r="I5917" i="35"/>
  <c r="K5917" i="35"/>
  <c r="M5917" i="35" s="1"/>
  <c r="H5918" i="35"/>
  <c r="I5918" i="35"/>
  <c r="K5918" i="35"/>
  <c r="M5918" i="35" s="1"/>
  <c r="H5919" i="35"/>
  <c r="I5919" i="35"/>
  <c r="K5919" i="35"/>
  <c r="M5919" i="35" s="1"/>
  <c r="H5920" i="35"/>
  <c r="I5920" i="35"/>
  <c r="K5920" i="35"/>
  <c r="M5920" i="35" s="1"/>
  <c r="H5921" i="35"/>
  <c r="I5921" i="35"/>
  <c r="K5921" i="35"/>
  <c r="M5921" i="35" s="1"/>
  <c r="H5922" i="35"/>
  <c r="I5922" i="35"/>
  <c r="K5922" i="35"/>
  <c r="M5922" i="35" s="1"/>
  <c r="H5923" i="35"/>
  <c r="I5923" i="35"/>
  <c r="K5923" i="35"/>
  <c r="M5923" i="35" s="1"/>
  <c r="H5924" i="35"/>
  <c r="I5924" i="35"/>
  <c r="K5924" i="35"/>
  <c r="M5924" i="35" s="1"/>
  <c r="H5925" i="35"/>
  <c r="I5925" i="35"/>
  <c r="K5925" i="35"/>
  <c r="M5925" i="35" s="1"/>
  <c r="H5926" i="35"/>
  <c r="I5926" i="35"/>
  <c r="K5926" i="35"/>
  <c r="M5926" i="35" s="1"/>
  <c r="H5927" i="35"/>
  <c r="I5927" i="35"/>
  <c r="K5927" i="35"/>
  <c r="M5927" i="35" s="1"/>
  <c r="H5928" i="35"/>
  <c r="I5928" i="35"/>
  <c r="K5928" i="35"/>
  <c r="M5928" i="35" s="1"/>
  <c r="H5929" i="35"/>
  <c r="I5929" i="35"/>
  <c r="K5929" i="35"/>
  <c r="M5929" i="35" s="1"/>
  <c r="H5930" i="35"/>
  <c r="I5930" i="35"/>
  <c r="K5930" i="35"/>
  <c r="M5930" i="35" s="1"/>
  <c r="H5931" i="35"/>
  <c r="I5931" i="35"/>
  <c r="K5931" i="35"/>
  <c r="M5931" i="35" s="1"/>
  <c r="H5932" i="35"/>
  <c r="I5932" i="35"/>
  <c r="K5932" i="35"/>
  <c r="M5932" i="35" s="1"/>
  <c r="H5933" i="35"/>
  <c r="I5933" i="35"/>
  <c r="K5933" i="35"/>
  <c r="M5933" i="35" s="1"/>
  <c r="H5934" i="35"/>
  <c r="I5934" i="35"/>
  <c r="K5934" i="35"/>
  <c r="M5934" i="35" s="1"/>
  <c r="H5935" i="35"/>
  <c r="I5935" i="35"/>
  <c r="K5935" i="35"/>
  <c r="M5935" i="35" s="1"/>
  <c r="H5936" i="35"/>
  <c r="I5936" i="35"/>
  <c r="K5936" i="35"/>
  <c r="M5936" i="35" s="1"/>
  <c r="H5937" i="35"/>
  <c r="I5937" i="35"/>
  <c r="K5937" i="35"/>
  <c r="M5937" i="35" s="1"/>
  <c r="H5938" i="35"/>
  <c r="I5938" i="35"/>
  <c r="K5938" i="35"/>
  <c r="M5938" i="35" s="1"/>
  <c r="H5939" i="35"/>
  <c r="I5939" i="35"/>
  <c r="K5939" i="35"/>
  <c r="M5939" i="35" s="1"/>
  <c r="H5940" i="35"/>
  <c r="I5940" i="35"/>
  <c r="K5940" i="35"/>
  <c r="M5940" i="35" s="1"/>
  <c r="H5941" i="35"/>
  <c r="I5941" i="35"/>
  <c r="K5941" i="35"/>
  <c r="M5941" i="35" s="1"/>
  <c r="H5942" i="35"/>
  <c r="I5942" i="35"/>
  <c r="K5942" i="35"/>
  <c r="M5942" i="35" s="1"/>
  <c r="H5943" i="35"/>
  <c r="I5943" i="35"/>
  <c r="K5943" i="35"/>
  <c r="M5943" i="35" s="1"/>
  <c r="H5944" i="35"/>
  <c r="I5944" i="35"/>
  <c r="K5944" i="35"/>
  <c r="M5944" i="35" s="1"/>
  <c r="H5945" i="35"/>
  <c r="I5945" i="35"/>
  <c r="K5945" i="35"/>
  <c r="M5945" i="35" s="1"/>
  <c r="H5946" i="35"/>
  <c r="I5946" i="35"/>
  <c r="K5946" i="35"/>
  <c r="M5946" i="35" s="1"/>
  <c r="H5947" i="35"/>
  <c r="I5947" i="35"/>
  <c r="K5947" i="35"/>
  <c r="M5947" i="35" s="1"/>
  <c r="H5948" i="35"/>
  <c r="I5948" i="35"/>
  <c r="K5948" i="35"/>
  <c r="M5948" i="35" s="1"/>
  <c r="H5949" i="35"/>
  <c r="I5949" i="35"/>
  <c r="K5949" i="35"/>
  <c r="M5949" i="35" s="1"/>
  <c r="H5950" i="35"/>
  <c r="I5950" i="35"/>
  <c r="K5950" i="35"/>
  <c r="M5950" i="35" s="1"/>
  <c r="H5951" i="35"/>
  <c r="I5951" i="35"/>
  <c r="K5951" i="35"/>
  <c r="M5951" i="35" s="1"/>
  <c r="H5952" i="35"/>
  <c r="I5952" i="35"/>
  <c r="K5952" i="35"/>
  <c r="M5952" i="35" s="1"/>
  <c r="H5953" i="35"/>
  <c r="I5953" i="35"/>
  <c r="K5953" i="35"/>
  <c r="M5953" i="35" s="1"/>
  <c r="H5954" i="35"/>
  <c r="I5954" i="35"/>
  <c r="K5954" i="35"/>
  <c r="M5954" i="35" s="1"/>
  <c r="H5955" i="35"/>
  <c r="I5955" i="35"/>
  <c r="K5955" i="35"/>
  <c r="M5955" i="35" s="1"/>
  <c r="H5956" i="35"/>
  <c r="I5956" i="35"/>
  <c r="K5956" i="35"/>
  <c r="M5956" i="35" s="1"/>
  <c r="H5957" i="35"/>
  <c r="I5957" i="35"/>
  <c r="K5957" i="35"/>
  <c r="M5957" i="35" s="1"/>
  <c r="H5958" i="35"/>
  <c r="I5958" i="35"/>
  <c r="K5958" i="35"/>
  <c r="M5958" i="35" s="1"/>
  <c r="H5959" i="35"/>
  <c r="I5959" i="35"/>
  <c r="K5959" i="35"/>
  <c r="M5959" i="35" s="1"/>
  <c r="H5960" i="35"/>
  <c r="I5960" i="35"/>
  <c r="K5960" i="35"/>
  <c r="M5960" i="35" s="1"/>
  <c r="H5961" i="35"/>
  <c r="I5961" i="35"/>
  <c r="K5961" i="35"/>
  <c r="M5961" i="35" s="1"/>
  <c r="H5962" i="35"/>
  <c r="I5962" i="35"/>
  <c r="K5962" i="35"/>
  <c r="M5962" i="35" s="1"/>
  <c r="H5963" i="35"/>
  <c r="I5963" i="35"/>
  <c r="K5963" i="35"/>
  <c r="M5963" i="35" s="1"/>
  <c r="H5964" i="35"/>
  <c r="I5964" i="35"/>
  <c r="K5964" i="35"/>
  <c r="M5964" i="35" s="1"/>
  <c r="H5965" i="35"/>
  <c r="I5965" i="35"/>
  <c r="K5965" i="35"/>
  <c r="M5965" i="35" s="1"/>
  <c r="H5966" i="35"/>
  <c r="I5966" i="35"/>
  <c r="K5966" i="35"/>
  <c r="M5966" i="35" s="1"/>
  <c r="H5967" i="35"/>
  <c r="I5967" i="35"/>
  <c r="K5967" i="35"/>
  <c r="M5967" i="35" s="1"/>
  <c r="H5968" i="35"/>
  <c r="I5968" i="35"/>
  <c r="K5968" i="35"/>
  <c r="M5968" i="35" s="1"/>
  <c r="H5969" i="35"/>
  <c r="I5969" i="35"/>
  <c r="K5969" i="35"/>
  <c r="M5969" i="35" s="1"/>
  <c r="H5970" i="35"/>
  <c r="I5970" i="35"/>
  <c r="K5970" i="35"/>
  <c r="M5970" i="35" s="1"/>
  <c r="H5971" i="35"/>
  <c r="I5971" i="35"/>
  <c r="K5971" i="35"/>
  <c r="M5971" i="35" s="1"/>
  <c r="H5972" i="35"/>
  <c r="I5972" i="35"/>
  <c r="K5972" i="35"/>
  <c r="M5972" i="35" s="1"/>
  <c r="H5973" i="35"/>
  <c r="I5973" i="35"/>
  <c r="K5973" i="35"/>
  <c r="M5973" i="35" s="1"/>
  <c r="H5974" i="35"/>
  <c r="I5974" i="35"/>
  <c r="K5974" i="35"/>
  <c r="M5974" i="35" s="1"/>
  <c r="H5975" i="35"/>
  <c r="I5975" i="35"/>
  <c r="K5975" i="35"/>
  <c r="M5975" i="35" s="1"/>
  <c r="H5976" i="35"/>
  <c r="I5976" i="35"/>
  <c r="K5976" i="35"/>
  <c r="M5976" i="35" s="1"/>
  <c r="H5977" i="35"/>
  <c r="I5977" i="35"/>
  <c r="K5977" i="35"/>
  <c r="M5977" i="35" s="1"/>
  <c r="H5978" i="35"/>
  <c r="I5978" i="35"/>
  <c r="K5978" i="35"/>
  <c r="M5978" i="35" s="1"/>
  <c r="H5979" i="35"/>
  <c r="I5979" i="35"/>
  <c r="K5979" i="35"/>
  <c r="M5979" i="35" s="1"/>
  <c r="H5980" i="35"/>
  <c r="I5980" i="35"/>
  <c r="K5980" i="35"/>
  <c r="M5980" i="35" s="1"/>
  <c r="H5981" i="35"/>
  <c r="I5981" i="35"/>
  <c r="K5981" i="35"/>
  <c r="M5981" i="35" s="1"/>
  <c r="H5982" i="35"/>
  <c r="I5982" i="35"/>
  <c r="K5982" i="35"/>
  <c r="M5982" i="35" s="1"/>
  <c r="H5983" i="35"/>
  <c r="I5983" i="35"/>
  <c r="K5983" i="35"/>
  <c r="M5983" i="35" s="1"/>
  <c r="H5984" i="35"/>
  <c r="I5984" i="35"/>
  <c r="K5984" i="35"/>
  <c r="M5984" i="35" s="1"/>
  <c r="H5985" i="35"/>
  <c r="I5985" i="35"/>
  <c r="K5985" i="35"/>
  <c r="M5985" i="35" s="1"/>
  <c r="H5986" i="35"/>
  <c r="I5986" i="35"/>
  <c r="K5986" i="35"/>
  <c r="M5986" i="35" s="1"/>
  <c r="H5987" i="35"/>
  <c r="I5987" i="35"/>
  <c r="K5987" i="35"/>
  <c r="M5987" i="35" s="1"/>
  <c r="H5988" i="35"/>
  <c r="I5988" i="35"/>
  <c r="K5988" i="35"/>
  <c r="M5988" i="35" s="1"/>
  <c r="H5989" i="35"/>
  <c r="I5989" i="35"/>
  <c r="K5989" i="35"/>
  <c r="M5989" i="35" s="1"/>
  <c r="H5990" i="35"/>
  <c r="I5990" i="35"/>
  <c r="K5990" i="35"/>
  <c r="M5990" i="35" s="1"/>
  <c r="H5991" i="35"/>
  <c r="I5991" i="35"/>
  <c r="K5991" i="35"/>
  <c r="M5991" i="35" s="1"/>
  <c r="H5992" i="35"/>
  <c r="I5992" i="35"/>
  <c r="K5992" i="35"/>
  <c r="M5992" i="35" s="1"/>
  <c r="H5993" i="35"/>
  <c r="I5993" i="35"/>
  <c r="K5993" i="35"/>
  <c r="M5993" i="35" s="1"/>
  <c r="H5994" i="35"/>
  <c r="I5994" i="35"/>
  <c r="K5994" i="35"/>
  <c r="M5994" i="35" s="1"/>
  <c r="H5995" i="35"/>
  <c r="I5995" i="35"/>
  <c r="K5995" i="35"/>
  <c r="M5995" i="35" s="1"/>
  <c r="H5996" i="35"/>
  <c r="I5996" i="35"/>
  <c r="K5996" i="35"/>
  <c r="M5996" i="35" s="1"/>
  <c r="H5997" i="35"/>
  <c r="I5997" i="35"/>
  <c r="K5997" i="35"/>
  <c r="M5997" i="35" s="1"/>
  <c r="H5998" i="35"/>
  <c r="I5998" i="35"/>
  <c r="K5998" i="35"/>
  <c r="M5998" i="35" s="1"/>
  <c r="H5999" i="35"/>
  <c r="I5999" i="35"/>
  <c r="K5999" i="35"/>
  <c r="M5999" i="35" s="1"/>
  <c r="H6000" i="35"/>
  <c r="I6000" i="35"/>
  <c r="K6000" i="35"/>
  <c r="M6000" i="35" s="1"/>
  <c r="H6001" i="35"/>
  <c r="I6001" i="35"/>
  <c r="K6001" i="35"/>
  <c r="M6001" i="35" s="1"/>
  <c r="H6002" i="35"/>
  <c r="I6002" i="35"/>
  <c r="K6002" i="35"/>
  <c r="M6002" i="35" s="1"/>
  <c r="H6003" i="35"/>
  <c r="I6003" i="35"/>
  <c r="K6003" i="35"/>
  <c r="M6003" i="35" s="1"/>
  <c r="H6004" i="35"/>
  <c r="I6004" i="35"/>
  <c r="K6004" i="35"/>
  <c r="M6004" i="35" s="1"/>
  <c r="H6005" i="35"/>
  <c r="I6005" i="35"/>
  <c r="K6005" i="35"/>
  <c r="M6005" i="35" s="1"/>
  <c r="H6006" i="35"/>
  <c r="I6006" i="35"/>
  <c r="K6006" i="35"/>
  <c r="M6006" i="35" s="1"/>
  <c r="H6007" i="35"/>
  <c r="I6007" i="35"/>
  <c r="K6007" i="35"/>
  <c r="M6007" i="35" s="1"/>
  <c r="H6008" i="35"/>
  <c r="I6008" i="35"/>
  <c r="K6008" i="35"/>
  <c r="M6008" i="35" s="1"/>
  <c r="H6009" i="35"/>
  <c r="I6009" i="35"/>
  <c r="K6009" i="35"/>
  <c r="M6009" i="35" s="1"/>
  <c r="H6010" i="35"/>
  <c r="I6010" i="35"/>
  <c r="K6010" i="35"/>
  <c r="M6010" i="35" s="1"/>
  <c r="H6011" i="35"/>
  <c r="I6011" i="35"/>
  <c r="K6011" i="35"/>
  <c r="M6011" i="35" s="1"/>
  <c r="H6012" i="35"/>
  <c r="I6012" i="35"/>
  <c r="K6012" i="35"/>
  <c r="M6012" i="35" s="1"/>
  <c r="H6013" i="35"/>
  <c r="I6013" i="35"/>
  <c r="K6013" i="35"/>
  <c r="M6013" i="35" s="1"/>
  <c r="H6014" i="35"/>
  <c r="I6014" i="35"/>
  <c r="K6014" i="35"/>
  <c r="M6014" i="35" s="1"/>
  <c r="H6015" i="35"/>
  <c r="I6015" i="35"/>
  <c r="K6015" i="35"/>
  <c r="M6015" i="35" s="1"/>
  <c r="H6016" i="35"/>
  <c r="I6016" i="35"/>
  <c r="K6016" i="35"/>
  <c r="M6016" i="35" s="1"/>
  <c r="H6017" i="35"/>
  <c r="I6017" i="35"/>
  <c r="K6017" i="35"/>
  <c r="M6017" i="35" s="1"/>
  <c r="H6018" i="35"/>
  <c r="I6018" i="35"/>
  <c r="K6018" i="35"/>
  <c r="M6018" i="35" s="1"/>
  <c r="H6019" i="35"/>
  <c r="I6019" i="35"/>
  <c r="K6019" i="35"/>
  <c r="M6019" i="35" s="1"/>
  <c r="H6020" i="35"/>
  <c r="I6020" i="35"/>
  <c r="K6020" i="35"/>
  <c r="M6020" i="35" s="1"/>
  <c r="H6021" i="35"/>
  <c r="I6021" i="35"/>
  <c r="K6021" i="35"/>
  <c r="M6021" i="35" s="1"/>
  <c r="H6022" i="35"/>
  <c r="I6022" i="35"/>
  <c r="K6022" i="35"/>
  <c r="M6022" i="35" s="1"/>
  <c r="H6023" i="35"/>
  <c r="I6023" i="35"/>
  <c r="K6023" i="35"/>
  <c r="M6023" i="35" s="1"/>
  <c r="H6024" i="35"/>
  <c r="I6024" i="35"/>
  <c r="K6024" i="35"/>
  <c r="M6024" i="35" s="1"/>
  <c r="H6025" i="35"/>
  <c r="I6025" i="35"/>
  <c r="K6025" i="35"/>
  <c r="M6025" i="35" s="1"/>
  <c r="H6026" i="35"/>
  <c r="I6026" i="35"/>
  <c r="K6026" i="35"/>
  <c r="M6026" i="35" s="1"/>
  <c r="H6027" i="35"/>
  <c r="I6027" i="35"/>
  <c r="K6027" i="35"/>
  <c r="M6027" i="35" s="1"/>
  <c r="H6028" i="35"/>
  <c r="I6028" i="35"/>
  <c r="K6028" i="35"/>
  <c r="M6028" i="35" s="1"/>
  <c r="H6029" i="35"/>
  <c r="I6029" i="35"/>
  <c r="K6029" i="35"/>
  <c r="M6029" i="35" s="1"/>
  <c r="H6030" i="35"/>
  <c r="I6030" i="35"/>
  <c r="K6030" i="35"/>
  <c r="M6030" i="35" s="1"/>
  <c r="H6031" i="35"/>
  <c r="I6031" i="35"/>
  <c r="K6031" i="35"/>
  <c r="M6031" i="35" s="1"/>
  <c r="H6032" i="35"/>
  <c r="I6032" i="35"/>
  <c r="K6032" i="35"/>
  <c r="M6032" i="35" s="1"/>
  <c r="H6033" i="35"/>
  <c r="I6033" i="35"/>
  <c r="K6033" i="35"/>
  <c r="M6033" i="35" s="1"/>
  <c r="H6034" i="35"/>
  <c r="I6034" i="35"/>
  <c r="K6034" i="35"/>
  <c r="M6034" i="35" s="1"/>
  <c r="H6035" i="35"/>
  <c r="I6035" i="35"/>
  <c r="K6035" i="35"/>
  <c r="M6035" i="35" s="1"/>
  <c r="H6036" i="35"/>
  <c r="I6036" i="35"/>
  <c r="K6036" i="35"/>
  <c r="M6036" i="35" s="1"/>
  <c r="H6037" i="35"/>
  <c r="I6037" i="35"/>
  <c r="K6037" i="35"/>
  <c r="M6037" i="35" s="1"/>
  <c r="H6038" i="35"/>
  <c r="I6038" i="35"/>
  <c r="K6038" i="35"/>
  <c r="M6038" i="35" s="1"/>
  <c r="H6039" i="35"/>
  <c r="I6039" i="35"/>
  <c r="K6039" i="35"/>
  <c r="M6039" i="35" s="1"/>
  <c r="H6040" i="35"/>
  <c r="I6040" i="35"/>
  <c r="K6040" i="35"/>
  <c r="M6040" i="35" s="1"/>
  <c r="H6041" i="35"/>
  <c r="I6041" i="35"/>
  <c r="K6041" i="35"/>
  <c r="M6041" i="35" s="1"/>
  <c r="H6042" i="35"/>
  <c r="I6042" i="35"/>
  <c r="K6042" i="35"/>
  <c r="M6042" i="35" s="1"/>
  <c r="H6043" i="35"/>
  <c r="I6043" i="35"/>
  <c r="K6043" i="35"/>
  <c r="M6043" i="35" s="1"/>
  <c r="H6044" i="35"/>
  <c r="I6044" i="35"/>
  <c r="K6044" i="35"/>
  <c r="M6044" i="35" s="1"/>
  <c r="H6045" i="35"/>
  <c r="I6045" i="35"/>
  <c r="K6045" i="35"/>
  <c r="M6045" i="35" s="1"/>
  <c r="H6046" i="35"/>
  <c r="I6046" i="35"/>
  <c r="K6046" i="35"/>
  <c r="M6046" i="35" s="1"/>
  <c r="H6047" i="35"/>
  <c r="I6047" i="35"/>
  <c r="K6047" i="35"/>
  <c r="M6047" i="35" s="1"/>
  <c r="H6048" i="35"/>
  <c r="I6048" i="35"/>
  <c r="K6048" i="35"/>
  <c r="M6048" i="35" s="1"/>
  <c r="H6049" i="35"/>
  <c r="I6049" i="35"/>
  <c r="K6049" i="35"/>
  <c r="M6049" i="35" s="1"/>
  <c r="H6050" i="35"/>
  <c r="I6050" i="35"/>
  <c r="K6050" i="35"/>
  <c r="M6050" i="35" s="1"/>
  <c r="H6051" i="35"/>
  <c r="I6051" i="35"/>
  <c r="K6051" i="35"/>
  <c r="M6051" i="35" s="1"/>
  <c r="H6052" i="35"/>
  <c r="I6052" i="35"/>
  <c r="K6052" i="35"/>
  <c r="M6052" i="35" s="1"/>
  <c r="H6053" i="35"/>
  <c r="I6053" i="35"/>
  <c r="K6053" i="35"/>
  <c r="M6053" i="35" s="1"/>
  <c r="H6054" i="35"/>
  <c r="I6054" i="35"/>
  <c r="K6054" i="35"/>
  <c r="M6054" i="35" s="1"/>
  <c r="H6055" i="35"/>
  <c r="I6055" i="35"/>
  <c r="K6055" i="35"/>
  <c r="M6055" i="35" s="1"/>
  <c r="H6056" i="35"/>
  <c r="I6056" i="35"/>
  <c r="K6056" i="35"/>
  <c r="M6056" i="35" s="1"/>
  <c r="H6057" i="35"/>
  <c r="I6057" i="35"/>
  <c r="K6057" i="35"/>
  <c r="M6057" i="35" s="1"/>
  <c r="H6058" i="35"/>
  <c r="I6058" i="35"/>
  <c r="K6058" i="35"/>
  <c r="M6058" i="35" s="1"/>
  <c r="H6059" i="35"/>
  <c r="I6059" i="35"/>
  <c r="K6059" i="35"/>
  <c r="M6059" i="35" s="1"/>
  <c r="H6060" i="35"/>
  <c r="I6060" i="35"/>
  <c r="K6060" i="35"/>
  <c r="M6060" i="35" s="1"/>
  <c r="H6061" i="35"/>
  <c r="I6061" i="35"/>
  <c r="K6061" i="35"/>
  <c r="M6061" i="35" s="1"/>
  <c r="H6062" i="35"/>
  <c r="I6062" i="35"/>
  <c r="K6062" i="35"/>
  <c r="M6062" i="35" s="1"/>
  <c r="H6063" i="35"/>
  <c r="I6063" i="35"/>
  <c r="K6063" i="35"/>
  <c r="M6063" i="35" s="1"/>
  <c r="H6064" i="35"/>
  <c r="I6064" i="35"/>
  <c r="K6064" i="35"/>
  <c r="M6064" i="35" s="1"/>
  <c r="H6065" i="35"/>
  <c r="I6065" i="35"/>
  <c r="K6065" i="35"/>
  <c r="M6065" i="35" s="1"/>
  <c r="H6066" i="35"/>
  <c r="I6066" i="35"/>
  <c r="K6066" i="35"/>
  <c r="M6066" i="35" s="1"/>
  <c r="H6067" i="35"/>
  <c r="I6067" i="35"/>
  <c r="K6067" i="35"/>
  <c r="M6067" i="35" s="1"/>
  <c r="H6068" i="35"/>
  <c r="I6068" i="35"/>
  <c r="K6068" i="35"/>
  <c r="M6068" i="35" s="1"/>
  <c r="H6069" i="35"/>
  <c r="I6069" i="35"/>
  <c r="K6069" i="35"/>
  <c r="M6069" i="35" s="1"/>
  <c r="H6070" i="35"/>
  <c r="I6070" i="35"/>
  <c r="K6070" i="35"/>
  <c r="M6070" i="35" s="1"/>
  <c r="H6071" i="35"/>
  <c r="I6071" i="35"/>
  <c r="K6071" i="35"/>
  <c r="M6071" i="35" s="1"/>
  <c r="H6072" i="35"/>
  <c r="I6072" i="35"/>
  <c r="K6072" i="35"/>
  <c r="M6072" i="35" s="1"/>
  <c r="H6073" i="35"/>
  <c r="I6073" i="35"/>
  <c r="K6073" i="35"/>
  <c r="M6073" i="35" s="1"/>
  <c r="H6074" i="35"/>
  <c r="I6074" i="35"/>
  <c r="K6074" i="35"/>
  <c r="M6074" i="35" s="1"/>
  <c r="H6075" i="35"/>
  <c r="I6075" i="35"/>
  <c r="K6075" i="35"/>
  <c r="M6075" i="35" s="1"/>
  <c r="H6076" i="35"/>
  <c r="I6076" i="35"/>
  <c r="K6076" i="35"/>
  <c r="M6076" i="35" s="1"/>
  <c r="H6077" i="35"/>
  <c r="I6077" i="35"/>
  <c r="K6077" i="35"/>
  <c r="M6077" i="35" s="1"/>
  <c r="H6078" i="35"/>
  <c r="I6078" i="35"/>
  <c r="K6078" i="35"/>
  <c r="M6078" i="35" s="1"/>
  <c r="H6079" i="35"/>
  <c r="I6079" i="35"/>
  <c r="K6079" i="35"/>
  <c r="M6079" i="35" s="1"/>
  <c r="H6080" i="35"/>
  <c r="I6080" i="35"/>
  <c r="K6080" i="35"/>
  <c r="M6080" i="35" s="1"/>
  <c r="H6081" i="35"/>
  <c r="I6081" i="35"/>
  <c r="K6081" i="35"/>
  <c r="M6081" i="35" s="1"/>
  <c r="H6082" i="35"/>
  <c r="I6082" i="35"/>
  <c r="K6082" i="35"/>
  <c r="M6082" i="35" s="1"/>
  <c r="H6083" i="35"/>
  <c r="I6083" i="35"/>
  <c r="K6083" i="35"/>
  <c r="M6083" i="35" s="1"/>
  <c r="H6084" i="35"/>
  <c r="I6084" i="35"/>
  <c r="K6084" i="35"/>
  <c r="M6084" i="35" s="1"/>
  <c r="H6085" i="35"/>
  <c r="I6085" i="35"/>
  <c r="K6085" i="35"/>
  <c r="M6085" i="35" s="1"/>
  <c r="H6086" i="35"/>
  <c r="I6086" i="35"/>
  <c r="K6086" i="35"/>
  <c r="M6086" i="35" s="1"/>
  <c r="H6087" i="35"/>
  <c r="I6087" i="35"/>
  <c r="K6087" i="35"/>
  <c r="M6087" i="35" s="1"/>
  <c r="H6088" i="35"/>
  <c r="I6088" i="35"/>
  <c r="K6088" i="35"/>
  <c r="M6088" i="35" s="1"/>
  <c r="H6089" i="35"/>
  <c r="I6089" i="35"/>
  <c r="K6089" i="35"/>
  <c r="M6089" i="35" s="1"/>
  <c r="H6090" i="35"/>
  <c r="I6090" i="35"/>
  <c r="K6090" i="35"/>
  <c r="M6090" i="35" s="1"/>
  <c r="H6091" i="35"/>
  <c r="I6091" i="35"/>
  <c r="K6091" i="35"/>
  <c r="M6091" i="35" s="1"/>
  <c r="H6092" i="35"/>
  <c r="I6092" i="35"/>
  <c r="K6092" i="35"/>
  <c r="M6092" i="35" s="1"/>
  <c r="H6093" i="35"/>
  <c r="I6093" i="35"/>
  <c r="K6093" i="35"/>
  <c r="M6093" i="35" s="1"/>
  <c r="H6094" i="35"/>
  <c r="I6094" i="35"/>
  <c r="K6094" i="35"/>
  <c r="M6094" i="35" s="1"/>
  <c r="H6095" i="35"/>
  <c r="I6095" i="35"/>
  <c r="K6095" i="35"/>
  <c r="M6095" i="35" s="1"/>
  <c r="H6096" i="35"/>
  <c r="I6096" i="35"/>
  <c r="K6096" i="35"/>
  <c r="M6096" i="35" s="1"/>
  <c r="H6097" i="35"/>
  <c r="I6097" i="35"/>
  <c r="K6097" i="35"/>
  <c r="M6097" i="35" s="1"/>
  <c r="H6098" i="35"/>
  <c r="I6098" i="35"/>
  <c r="K6098" i="35"/>
  <c r="M6098" i="35" s="1"/>
  <c r="H6099" i="35"/>
  <c r="I6099" i="35"/>
  <c r="K6099" i="35"/>
  <c r="M6099" i="35" s="1"/>
  <c r="H6100" i="35"/>
  <c r="I6100" i="35"/>
  <c r="K6100" i="35"/>
  <c r="M6100" i="35" s="1"/>
  <c r="H6101" i="35"/>
  <c r="I6101" i="35"/>
  <c r="K6101" i="35"/>
  <c r="M6101" i="35" s="1"/>
  <c r="H6102" i="35"/>
  <c r="I6102" i="35"/>
  <c r="K6102" i="35"/>
  <c r="M6102" i="35" s="1"/>
  <c r="H6103" i="35"/>
  <c r="I6103" i="35"/>
  <c r="K6103" i="35"/>
  <c r="M6103" i="35" s="1"/>
  <c r="H6104" i="35"/>
  <c r="I6104" i="35"/>
  <c r="K6104" i="35"/>
  <c r="M6104" i="35" s="1"/>
  <c r="H6105" i="35"/>
  <c r="I6105" i="35"/>
  <c r="K6105" i="35"/>
  <c r="M6105" i="35" s="1"/>
  <c r="H6106" i="35"/>
  <c r="I6106" i="35"/>
  <c r="K6106" i="35"/>
  <c r="M6106" i="35" s="1"/>
  <c r="H6107" i="35"/>
  <c r="I6107" i="35"/>
  <c r="K6107" i="35"/>
  <c r="M6107" i="35" s="1"/>
  <c r="H6108" i="35"/>
  <c r="I6108" i="35"/>
  <c r="K6108" i="35"/>
  <c r="M6108" i="35" s="1"/>
  <c r="H6109" i="35"/>
  <c r="I6109" i="35"/>
  <c r="K6109" i="35"/>
  <c r="M6109" i="35" s="1"/>
  <c r="H6110" i="35"/>
  <c r="I6110" i="35"/>
  <c r="K6110" i="35"/>
  <c r="M6110" i="35" s="1"/>
  <c r="H6111" i="35"/>
  <c r="I6111" i="35"/>
  <c r="K6111" i="35"/>
  <c r="M6111" i="35" s="1"/>
  <c r="H6112" i="35"/>
  <c r="I6112" i="35"/>
  <c r="K6112" i="35"/>
  <c r="M6112" i="35" s="1"/>
  <c r="H6113" i="35"/>
  <c r="I6113" i="35"/>
  <c r="K6113" i="35"/>
  <c r="M6113" i="35" s="1"/>
  <c r="H6114" i="35"/>
  <c r="I6114" i="35"/>
  <c r="K6114" i="35"/>
  <c r="M6114" i="35" s="1"/>
  <c r="H6115" i="35"/>
  <c r="I6115" i="35"/>
  <c r="K6115" i="35"/>
  <c r="M6115" i="35" s="1"/>
  <c r="H6116" i="35"/>
  <c r="I6116" i="35"/>
  <c r="K6116" i="35"/>
  <c r="M6116" i="35" s="1"/>
  <c r="H6117" i="35"/>
  <c r="I6117" i="35"/>
  <c r="K6117" i="35"/>
  <c r="M6117" i="35" s="1"/>
  <c r="H6118" i="35"/>
  <c r="I6118" i="35"/>
  <c r="K6118" i="35"/>
  <c r="M6118" i="35" s="1"/>
  <c r="H6119" i="35"/>
  <c r="I6119" i="35"/>
  <c r="K6119" i="35"/>
  <c r="M6119" i="35" s="1"/>
  <c r="H6120" i="35"/>
  <c r="I6120" i="35"/>
  <c r="K6120" i="35"/>
  <c r="M6120" i="35" s="1"/>
  <c r="H6121" i="35"/>
  <c r="I6121" i="35"/>
  <c r="K6121" i="35"/>
  <c r="M6121" i="35" s="1"/>
  <c r="H6122" i="35"/>
  <c r="I6122" i="35"/>
  <c r="K6122" i="35"/>
  <c r="M6122" i="35" s="1"/>
  <c r="H6123" i="35"/>
  <c r="I6123" i="35"/>
  <c r="K6123" i="35"/>
  <c r="M6123" i="35" s="1"/>
  <c r="H6124" i="35"/>
  <c r="I6124" i="35"/>
  <c r="K6124" i="35"/>
  <c r="M6124" i="35" s="1"/>
  <c r="H6125" i="35"/>
  <c r="I6125" i="35"/>
  <c r="K6125" i="35"/>
  <c r="M6125" i="35" s="1"/>
  <c r="H6126" i="35"/>
  <c r="I6126" i="35"/>
  <c r="K6126" i="35"/>
  <c r="M6126" i="35" s="1"/>
  <c r="H6127" i="35"/>
  <c r="I6127" i="35"/>
  <c r="K6127" i="35"/>
  <c r="M6127" i="35" s="1"/>
  <c r="H6128" i="35"/>
  <c r="I6128" i="35"/>
  <c r="K6128" i="35"/>
  <c r="M6128" i="35" s="1"/>
  <c r="H6129" i="35"/>
  <c r="I6129" i="35"/>
  <c r="K6129" i="35"/>
  <c r="M6129" i="35" s="1"/>
  <c r="H6130" i="35"/>
  <c r="I6130" i="35"/>
  <c r="K6130" i="35"/>
  <c r="M6130" i="35" s="1"/>
  <c r="H6131" i="35"/>
  <c r="I6131" i="35"/>
  <c r="K6131" i="35"/>
  <c r="M6131" i="35" s="1"/>
  <c r="H6132" i="35"/>
  <c r="I6132" i="35"/>
  <c r="K6132" i="35"/>
  <c r="M6132" i="35" s="1"/>
  <c r="H6133" i="35"/>
  <c r="I6133" i="35"/>
  <c r="K6133" i="35"/>
  <c r="M6133" i="35" s="1"/>
  <c r="H6134" i="35"/>
  <c r="I6134" i="35"/>
  <c r="K6134" i="35"/>
  <c r="M6134" i="35" s="1"/>
  <c r="H6135" i="35"/>
  <c r="I6135" i="35"/>
  <c r="K6135" i="35"/>
  <c r="M6135" i="35" s="1"/>
  <c r="H6136" i="35"/>
  <c r="I6136" i="35"/>
  <c r="K6136" i="35"/>
  <c r="M6136" i="35" s="1"/>
  <c r="H6137" i="35"/>
  <c r="I6137" i="35"/>
  <c r="K6137" i="35"/>
  <c r="M6137" i="35" s="1"/>
  <c r="H6138" i="35"/>
  <c r="I6138" i="35"/>
  <c r="K6138" i="35"/>
  <c r="M6138" i="35" s="1"/>
  <c r="H6139" i="35"/>
  <c r="I6139" i="35"/>
  <c r="K6139" i="35"/>
  <c r="M6139" i="35" s="1"/>
  <c r="H6140" i="35"/>
  <c r="I6140" i="35"/>
  <c r="K6140" i="35"/>
  <c r="M6140" i="35" s="1"/>
  <c r="H6141" i="35"/>
  <c r="I6141" i="35"/>
  <c r="K6141" i="35"/>
  <c r="M6141" i="35" s="1"/>
  <c r="H6142" i="35"/>
  <c r="I6142" i="35"/>
  <c r="K6142" i="35"/>
  <c r="M6142" i="35" s="1"/>
  <c r="H6143" i="35"/>
  <c r="I6143" i="35"/>
  <c r="K6143" i="35"/>
  <c r="M6143" i="35" s="1"/>
  <c r="H6144" i="35"/>
  <c r="I6144" i="35"/>
  <c r="K6144" i="35"/>
  <c r="M6144" i="35" s="1"/>
  <c r="H6145" i="35"/>
  <c r="I6145" i="35"/>
  <c r="K6145" i="35"/>
  <c r="M6145" i="35" s="1"/>
  <c r="H6146" i="35"/>
  <c r="I6146" i="35"/>
  <c r="K6146" i="35"/>
  <c r="M6146" i="35" s="1"/>
  <c r="H6147" i="35"/>
  <c r="I6147" i="35"/>
  <c r="K6147" i="35"/>
  <c r="M6147" i="35" s="1"/>
  <c r="H6148" i="35"/>
  <c r="I6148" i="35"/>
  <c r="K6148" i="35"/>
  <c r="M6148" i="35" s="1"/>
  <c r="H6149" i="35"/>
  <c r="I6149" i="35"/>
  <c r="K6149" i="35"/>
  <c r="M6149" i="35" s="1"/>
  <c r="H6150" i="35"/>
  <c r="I6150" i="35"/>
  <c r="K6150" i="35"/>
  <c r="M6150" i="35" s="1"/>
  <c r="H6151" i="35"/>
  <c r="I6151" i="35"/>
  <c r="K6151" i="35"/>
  <c r="M6151" i="35" s="1"/>
  <c r="H6152" i="35"/>
  <c r="I6152" i="35"/>
  <c r="K6152" i="35"/>
  <c r="M6152" i="35" s="1"/>
  <c r="H6153" i="35"/>
  <c r="I6153" i="35"/>
  <c r="K6153" i="35"/>
  <c r="M6153" i="35" s="1"/>
  <c r="H6154" i="35"/>
  <c r="I6154" i="35"/>
  <c r="K6154" i="35"/>
  <c r="M6154" i="35" s="1"/>
  <c r="H6155" i="35"/>
  <c r="I6155" i="35"/>
  <c r="K6155" i="35"/>
  <c r="M6155" i="35" s="1"/>
  <c r="H6156" i="35"/>
  <c r="I6156" i="35"/>
  <c r="K6156" i="35"/>
  <c r="M6156" i="35" s="1"/>
  <c r="H6157" i="35"/>
  <c r="I6157" i="35"/>
  <c r="K6157" i="35"/>
  <c r="M6157" i="35" s="1"/>
  <c r="H6158" i="35"/>
  <c r="I6158" i="35"/>
  <c r="K6158" i="35"/>
  <c r="M6158" i="35" s="1"/>
  <c r="H6159" i="35"/>
  <c r="I6159" i="35"/>
  <c r="K6159" i="35"/>
  <c r="M6159" i="35" s="1"/>
  <c r="H6160" i="35"/>
  <c r="I6160" i="35"/>
  <c r="K6160" i="35"/>
  <c r="M6160" i="35" s="1"/>
  <c r="H6161" i="35"/>
  <c r="I6161" i="35"/>
  <c r="K6161" i="35"/>
  <c r="M6161" i="35" s="1"/>
  <c r="H6162" i="35"/>
  <c r="I6162" i="35"/>
  <c r="K6162" i="35"/>
  <c r="M6162" i="35" s="1"/>
  <c r="H6163" i="35"/>
  <c r="I6163" i="35"/>
  <c r="K6163" i="35"/>
  <c r="M6163" i="35" s="1"/>
  <c r="H6164" i="35"/>
  <c r="I6164" i="35"/>
  <c r="K6164" i="35"/>
  <c r="M6164" i="35" s="1"/>
  <c r="H6165" i="35"/>
  <c r="I6165" i="35"/>
  <c r="K6165" i="35"/>
  <c r="M6165" i="35" s="1"/>
  <c r="H6166" i="35"/>
  <c r="I6166" i="35"/>
  <c r="K6166" i="35"/>
  <c r="M6166" i="35" s="1"/>
  <c r="H6167" i="35"/>
  <c r="I6167" i="35"/>
  <c r="K6167" i="35"/>
  <c r="M6167" i="35" s="1"/>
  <c r="H6168" i="35"/>
  <c r="I6168" i="35"/>
  <c r="K6168" i="35"/>
  <c r="M6168" i="35" s="1"/>
  <c r="H6169" i="35"/>
  <c r="I6169" i="35"/>
  <c r="K6169" i="35"/>
  <c r="M6169" i="35" s="1"/>
  <c r="H6170" i="35"/>
  <c r="I6170" i="35"/>
  <c r="K6170" i="35"/>
  <c r="M6170" i="35" s="1"/>
  <c r="H6171" i="35"/>
  <c r="I6171" i="35"/>
  <c r="K6171" i="35"/>
  <c r="M6171" i="35" s="1"/>
  <c r="H6172" i="35"/>
  <c r="I6172" i="35"/>
  <c r="K6172" i="35"/>
  <c r="M6172" i="35" s="1"/>
  <c r="H6173" i="35"/>
  <c r="I6173" i="35"/>
  <c r="K6173" i="35"/>
  <c r="M6173" i="35" s="1"/>
  <c r="H6174" i="35"/>
  <c r="I6174" i="35"/>
  <c r="K6174" i="35"/>
  <c r="M6174" i="35" s="1"/>
  <c r="H6175" i="35"/>
  <c r="I6175" i="35"/>
  <c r="K6175" i="35"/>
  <c r="M6175" i="35" s="1"/>
  <c r="H6176" i="35"/>
  <c r="I6176" i="35"/>
  <c r="K6176" i="35"/>
  <c r="M6176" i="35" s="1"/>
  <c r="H6177" i="35"/>
  <c r="I6177" i="35"/>
  <c r="K6177" i="35"/>
  <c r="M6177" i="35" s="1"/>
  <c r="H6178" i="35"/>
  <c r="I6178" i="35"/>
  <c r="K6178" i="35"/>
  <c r="M6178" i="35" s="1"/>
  <c r="H6179" i="35"/>
  <c r="I6179" i="35"/>
  <c r="K6179" i="35"/>
  <c r="M6179" i="35" s="1"/>
  <c r="H6180" i="35"/>
  <c r="I6180" i="35"/>
  <c r="K6180" i="35"/>
  <c r="M6180" i="35" s="1"/>
  <c r="H6181" i="35"/>
  <c r="I6181" i="35"/>
  <c r="K6181" i="35"/>
  <c r="M6181" i="35" s="1"/>
  <c r="H6182" i="35"/>
  <c r="I6182" i="35"/>
  <c r="K6182" i="35"/>
  <c r="M6182" i="35" s="1"/>
  <c r="H6183" i="35"/>
  <c r="I6183" i="35"/>
  <c r="K6183" i="35"/>
  <c r="M6183" i="35" s="1"/>
  <c r="H6184" i="35"/>
  <c r="I6184" i="35"/>
  <c r="K6184" i="35"/>
  <c r="M6184" i="35" s="1"/>
  <c r="H6185" i="35"/>
  <c r="I6185" i="35"/>
  <c r="K6185" i="35"/>
  <c r="M6185" i="35" s="1"/>
  <c r="H6186" i="35"/>
  <c r="I6186" i="35"/>
  <c r="K6186" i="35"/>
  <c r="M6186" i="35" s="1"/>
  <c r="H6187" i="35"/>
  <c r="I6187" i="35"/>
  <c r="K6187" i="35"/>
  <c r="M6187" i="35" s="1"/>
  <c r="H6188" i="35"/>
  <c r="I6188" i="35"/>
  <c r="K6188" i="35"/>
  <c r="M6188" i="35" s="1"/>
  <c r="H6189" i="35"/>
  <c r="I6189" i="35"/>
  <c r="K6189" i="35"/>
  <c r="M6189" i="35" s="1"/>
  <c r="H6190" i="35"/>
  <c r="I6190" i="35"/>
  <c r="K6190" i="35"/>
  <c r="M6190" i="35" s="1"/>
  <c r="H6191" i="35"/>
  <c r="I6191" i="35"/>
  <c r="K6191" i="35"/>
  <c r="M6191" i="35" s="1"/>
  <c r="H6192" i="35"/>
  <c r="I6192" i="35"/>
  <c r="K6192" i="35"/>
  <c r="M6192" i="35" s="1"/>
  <c r="H6193" i="35"/>
  <c r="I6193" i="35"/>
  <c r="K6193" i="35"/>
  <c r="M6193" i="35" s="1"/>
  <c r="H6194" i="35"/>
  <c r="I6194" i="35"/>
  <c r="K6194" i="35"/>
  <c r="M6194" i="35" s="1"/>
  <c r="H6195" i="35"/>
  <c r="I6195" i="35"/>
  <c r="K6195" i="35"/>
  <c r="M6195" i="35" s="1"/>
  <c r="H6196" i="35"/>
  <c r="I6196" i="35"/>
  <c r="K6196" i="35"/>
  <c r="M6196" i="35" s="1"/>
  <c r="H6197" i="35"/>
  <c r="I6197" i="35"/>
  <c r="K6197" i="35"/>
  <c r="M6197" i="35" s="1"/>
  <c r="H6198" i="35"/>
  <c r="I6198" i="35"/>
  <c r="K6198" i="35"/>
  <c r="M6198" i="35" s="1"/>
  <c r="H6199" i="35"/>
  <c r="I6199" i="35"/>
  <c r="K6199" i="35"/>
  <c r="M6199" i="35" s="1"/>
  <c r="H6200" i="35"/>
  <c r="I6200" i="35"/>
  <c r="K6200" i="35"/>
  <c r="M6200" i="35" s="1"/>
  <c r="H6201" i="35"/>
  <c r="I6201" i="35"/>
  <c r="K6201" i="35"/>
  <c r="M6201" i="35" s="1"/>
  <c r="H6202" i="35"/>
  <c r="I6202" i="35"/>
  <c r="K6202" i="35"/>
  <c r="M6202" i="35" s="1"/>
  <c r="H6203" i="35"/>
  <c r="I6203" i="35"/>
  <c r="K6203" i="35"/>
  <c r="M6203" i="35" s="1"/>
  <c r="H6204" i="35"/>
  <c r="I6204" i="35"/>
  <c r="K6204" i="35"/>
  <c r="M6204" i="35" s="1"/>
  <c r="H6205" i="35"/>
  <c r="I6205" i="35"/>
  <c r="K6205" i="35"/>
  <c r="M6205" i="35" s="1"/>
  <c r="H6206" i="35"/>
  <c r="I6206" i="35"/>
  <c r="K6206" i="35"/>
  <c r="M6206" i="35" s="1"/>
  <c r="H6207" i="35"/>
  <c r="I6207" i="35"/>
  <c r="K6207" i="35"/>
  <c r="M6207" i="35" s="1"/>
  <c r="H6208" i="35"/>
  <c r="I6208" i="35"/>
  <c r="K6208" i="35"/>
  <c r="M6208" i="35" s="1"/>
  <c r="H6209" i="35"/>
  <c r="I6209" i="35"/>
  <c r="K6209" i="35"/>
  <c r="M6209" i="35" s="1"/>
  <c r="H6210" i="35"/>
  <c r="I6210" i="35"/>
  <c r="K6210" i="35"/>
  <c r="M6210" i="35" s="1"/>
  <c r="H6211" i="35"/>
  <c r="I6211" i="35"/>
  <c r="K6211" i="35"/>
  <c r="M6211" i="35" s="1"/>
  <c r="H6212" i="35"/>
  <c r="I6212" i="35"/>
  <c r="K6212" i="35"/>
  <c r="M6212" i="35" s="1"/>
  <c r="H6213" i="35"/>
  <c r="I6213" i="35"/>
  <c r="K6213" i="35"/>
  <c r="M6213" i="35" s="1"/>
  <c r="H6214" i="35"/>
  <c r="I6214" i="35"/>
  <c r="K6214" i="35"/>
  <c r="M6214" i="35" s="1"/>
  <c r="H6215" i="35"/>
  <c r="I6215" i="35"/>
  <c r="K6215" i="35"/>
  <c r="M6215" i="35" s="1"/>
  <c r="H6216" i="35"/>
  <c r="I6216" i="35"/>
  <c r="K6216" i="35"/>
  <c r="M6216" i="35" s="1"/>
  <c r="H6217" i="35"/>
  <c r="I6217" i="35"/>
  <c r="K6217" i="35"/>
  <c r="M6217" i="35" s="1"/>
  <c r="H6218" i="35"/>
  <c r="I6218" i="35"/>
  <c r="K6218" i="35"/>
  <c r="M6218" i="35" s="1"/>
  <c r="H6219" i="35"/>
  <c r="I6219" i="35"/>
  <c r="K6219" i="35"/>
  <c r="M6219" i="35" s="1"/>
  <c r="H6220" i="35"/>
  <c r="I6220" i="35"/>
  <c r="K6220" i="35"/>
  <c r="M6220" i="35" s="1"/>
  <c r="H6221" i="35"/>
  <c r="I6221" i="35"/>
  <c r="K6221" i="35"/>
  <c r="M6221" i="35" s="1"/>
  <c r="H6222" i="35"/>
  <c r="I6222" i="35"/>
  <c r="K6222" i="35"/>
  <c r="M6222" i="35" s="1"/>
  <c r="H6223" i="35"/>
  <c r="I6223" i="35"/>
  <c r="K6223" i="35"/>
  <c r="M6223" i="35" s="1"/>
  <c r="H6224" i="35"/>
  <c r="I6224" i="35"/>
  <c r="K6224" i="35"/>
  <c r="M6224" i="35" s="1"/>
  <c r="H6225" i="35"/>
  <c r="I6225" i="35"/>
  <c r="K6225" i="35"/>
  <c r="M6225" i="35" s="1"/>
  <c r="H6226" i="35"/>
  <c r="I6226" i="35"/>
  <c r="K6226" i="35"/>
  <c r="M6226" i="35" s="1"/>
  <c r="H6227" i="35"/>
  <c r="I6227" i="35"/>
  <c r="K6227" i="35"/>
  <c r="M6227" i="35" s="1"/>
  <c r="H6228" i="35"/>
  <c r="I6228" i="35"/>
  <c r="K6228" i="35"/>
  <c r="M6228" i="35" s="1"/>
  <c r="H6229" i="35"/>
  <c r="I6229" i="35"/>
  <c r="K6229" i="35"/>
  <c r="M6229" i="35" s="1"/>
  <c r="H6230" i="35"/>
  <c r="I6230" i="35"/>
  <c r="K6230" i="35"/>
  <c r="M6230" i="35" s="1"/>
  <c r="H6231" i="35"/>
  <c r="I6231" i="35"/>
  <c r="K6231" i="35"/>
  <c r="M6231" i="35" s="1"/>
  <c r="H6232" i="35"/>
  <c r="I6232" i="35"/>
  <c r="K6232" i="35"/>
  <c r="M6232" i="35" s="1"/>
  <c r="H6233" i="35"/>
  <c r="I6233" i="35"/>
  <c r="K6233" i="35"/>
  <c r="M6233" i="35" s="1"/>
  <c r="H6234" i="35"/>
  <c r="I6234" i="35"/>
  <c r="K6234" i="35"/>
  <c r="M6234" i="35" s="1"/>
  <c r="H6235" i="35"/>
  <c r="I6235" i="35"/>
  <c r="K6235" i="35"/>
  <c r="M6235" i="35" s="1"/>
  <c r="H6236" i="35"/>
  <c r="I6236" i="35"/>
  <c r="K6236" i="35"/>
  <c r="M6236" i="35" s="1"/>
  <c r="H6237" i="35"/>
  <c r="I6237" i="35"/>
  <c r="K6237" i="35"/>
  <c r="M6237" i="35" s="1"/>
  <c r="H6238" i="35"/>
  <c r="I6238" i="35"/>
  <c r="K6238" i="35"/>
  <c r="M6238" i="35" s="1"/>
  <c r="H6239" i="35"/>
  <c r="I6239" i="35"/>
  <c r="K6239" i="35"/>
  <c r="M6239" i="35" s="1"/>
  <c r="H6240" i="35"/>
  <c r="I6240" i="35"/>
  <c r="K6240" i="35"/>
  <c r="M6240" i="35" s="1"/>
  <c r="H6241" i="35"/>
  <c r="I6241" i="35"/>
  <c r="K6241" i="35"/>
  <c r="M6241" i="35" s="1"/>
  <c r="H6242" i="35"/>
  <c r="I6242" i="35"/>
  <c r="K6242" i="35"/>
  <c r="M6242" i="35" s="1"/>
  <c r="H6243" i="35"/>
  <c r="I6243" i="35"/>
  <c r="K6243" i="35"/>
  <c r="M6243" i="35" s="1"/>
  <c r="H6244" i="35"/>
  <c r="I6244" i="35"/>
  <c r="K6244" i="35"/>
  <c r="M6244" i="35" s="1"/>
  <c r="H6245" i="35"/>
  <c r="I6245" i="35"/>
  <c r="K6245" i="35"/>
  <c r="M6245" i="35" s="1"/>
  <c r="H6246" i="35"/>
  <c r="I6246" i="35"/>
  <c r="K6246" i="35"/>
  <c r="M6246" i="35" s="1"/>
  <c r="H6247" i="35"/>
  <c r="I6247" i="35"/>
  <c r="K6247" i="35"/>
  <c r="M6247" i="35" s="1"/>
  <c r="H6248" i="35"/>
  <c r="I6248" i="35"/>
  <c r="K6248" i="35"/>
  <c r="M6248" i="35" s="1"/>
  <c r="H6249" i="35"/>
  <c r="I6249" i="35"/>
  <c r="K6249" i="35"/>
  <c r="M6249" i="35" s="1"/>
  <c r="H6250" i="35"/>
  <c r="I6250" i="35"/>
  <c r="K6250" i="35"/>
  <c r="M6250" i="35" s="1"/>
  <c r="H6251" i="35"/>
  <c r="I6251" i="35"/>
  <c r="K6251" i="35"/>
  <c r="M6251" i="35" s="1"/>
  <c r="H6252" i="35"/>
  <c r="I6252" i="35"/>
  <c r="K6252" i="35"/>
  <c r="M6252" i="35" s="1"/>
  <c r="H6253" i="35"/>
  <c r="I6253" i="35"/>
  <c r="K6253" i="35"/>
  <c r="M6253" i="35" s="1"/>
  <c r="H6254" i="35"/>
  <c r="I6254" i="35"/>
  <c r="K6254" i="35"/>
  <c r="M6254" i="35" s="1"/>
  <c r="H6255" i="35"/>
  <c r="I6255" i="35"/>
  <c r="K6255" i="35"/>
  <c r="M6255" i="35" s="1"/>
  <c r="H6256" i="35"/>
  <c r="I6256" i="35"/>
  <c r="K6256" i="35"/>
  <c r="M6256" i="35" s="1"/>
  <c r="H6257" i="35"/>
  <c r="I6257" i="35"/>
  <c r="K6257" i="35"/>
  <c r="M6257" i="35" s="1"/>
  <c r="H6258" i="35"/>
  <c r="I6258" i="35"/>
  <c r="K6258" i="35"/>
  <c r="M6258" i="35" s="1"/>
  <c r="H6259" i="35"/>
  <c r="I6259" i="35"/>
  <c r="K6259" i="35"/>
  <c r="M6259" i="35" s="1"/>
  <c r="H6260" i="35"/>
  <c r="I6260" i="35"/>
  <c r="K6260" i="35"/>
  <c r="M6260" i="35" s="1"/>
  <c r="H6261" i="35"/>
  <c r="I6261" i="35"/>
  <c r="K6261" i="35"/>
  <c r="M6261" i="35" s="1"/>
  <c r="H6262" i="35"/>
  <c r="I6262" i="35"/>
  <c r="K6262" i="35"/>
  <c r="M6262" i="35" s="1"/>
  <c r="H6263" i="35"/>
  <c r="I6263" i="35"/>
  <c r="K6263" i="35"/>
  <c r="M6263" i="35" s="1"/>
  <c r="H6264" i="35"/>
  <c r="I6264" i="35"/>
  <c r="K6264" i="35"/>
  <c r="M6264" i="35" s="1"/>
  <c r="H6265" i="35"/>
  <c r="I6265" i="35"/>
  <c r="K6265" i="35"/>
  <c r="M6265" i="35" s="1"/>
  <c r="H6266" i="35"/>
  <c r="I6266" i="35"/>
  <c r="K6266" i="35"/>
  <c r="M6266" i="35" s="1"/>
  <c r="H6267" i="35"/>
  <c r="I6267" i="35"/>
  <c r="K6267" i="35"/>
  <c r="M6267" i="35" s="1"/>
  <c r="H6268" i="35"/>
  <c r="I6268" i="35"/>
  <c r="K6268" i="35"/>
  <c r="M6268" i="35" s="1"/>
  <c r="H6269" i="35"/>
  <c r="I6269" i="35"/>
  <c r="K6269" i="35"/>
  <c r="M6269" i="35" s="1"/>
  <c r="H6270" i="35"/>
  <c r="I6270" i="35"/>
  <c r="K6270" i="35"/>
  <c r="M6270" i="35" s="1"/>
  <c r="H6271" i="35"/>
  <c r="I6271" i="35"/>
  <c r="K6271" i="35"/>
  <c r="M6271" i="35" s="1"/>
  <c r="H6272" i="35"/>
  <c r="I6272" i="35"/>
  <c r="K6272" i="35"/>
  <c r="M6272" i="35" s="1"/>
  <c r="H6273" i="35"/>
  <c r="I6273" i="35"/>
  <c r="K6273" i="35"/>
  <c r="M6273" i="35" s="1"/>
  <c r="H6274" i="35"/>
  <c r="I6274" i="35"/>
  <c r="K6274" i="35"/>
  <c r="M6274" i="35" s="1"/>
  <c r="H6275" i="35"/>
  <c r="I6275" i="35"/>
  <c r="K6275" i="35"/>
  <c r="M6275" i="35" s="1"/>
  <c r="H6276" i="35"/>
  <c r="I6276" i="35"/>
  <c r="K6276" i="35"/>
  <c r="M6276" i="35" s="1"/>
  <c r="H6277" i="35"/>
  <c r="I6277" i="35"/>
  <c r="K6277" i="35"/>
  <c r="M6277" i="35" s="1"/>
  <c r="H6278" i="35"/>
  <c r="I6278" i="35"/>
  <c r="K6278" i="35"/>
  <c r="M6278" i="35" s="1"/>
  <c r="H6279" i="35"/>
  <c r="I6279" i="35"/>
  <c r="K6279" i="35"/>
  <c r="M6279" i="35" s="1"/>
  <c r="H6280" i="35"/>
  <c r="I6280" i="35"/>
  <c r="K6280" i="35"/>
  <c r="M6280" i="35" s="1"/>
  <c r="H6281" i="35"/>
  <c r="I6281" i="35"/>
  <c r="K6281" i="35"/>
  <c r="M6281" i="35" s="1"/>
  <c r="H6282" i="35"/>
  <c r="I6282" i="35"/>
  <c r="K6282" i="35"/>
  <c r="M6282" i="35" s="1"/>
  <c r="H6283" i="35"/>
  <c r="I6283" i="35"/>
  <c r="K6283" i="35"/>
  <c r="M6283" i="35" s="1"/>
  <c r="H6284" i="35"/>
  <c r="I6284" i="35"/>
  <c r="K6284" i="35"/>
  <c r="M6284" i="35" s="1"/>
  <c r="H6285" i="35"/>
  <c r="I6285" i="35"/>
  <c r="K6285" i="35"/>
  <c r="M6285" i="35" s="1"/>
  <c r="H6286" i="35"/>
  <c r="I6286" i="35"/>
  <c r="K6286" i="35"/>
  <c r="M6286" i="35" s="1"/>
  <c r="H6287" i="35"/>
  <c r="I6287" i="35"/>
  <c r="K6287" i="35"/>
  <c r="M6287" i="35" s="1"/>
  <c r="H6288" i="35"/>
  <c r="I6288" i="35"/>
  <c r="K6288" i="35"/>
  <c r="M6288" i="35" s="1"/>
  <c r="H6289" i="35"/>
  <c r="I6289" i="35"/>
  <c r="K6289" i="35"/>
  <c r="M6289" i="35" s="1"/>
  <c r="H6290" i="35"/>
  <c r="I6290" i="35"/>
  <c r="K6290" i="35"/>
  <c r="M6290" i="35" s="1"/>
  <c r="H6291" i="35"/>
  <c r="I6291" i="35"/>
  <c r="K6291" i="35"/>
  <c r="M6291" i="35" s="1"/>
  <c r="H6292" i="35"/>
  <c r="I6292" i="35"/>
  <c r="K6292" i="35"/>
  <c r="M6292" i="35" s="1"/>
  <c r="H6293" i="35"/>
  <c r="I6293" i="35"/>
  <c r="K6293" i="35"/>
  <c r="M6293" i="35" s="1"/>
  <c r="H6294" i="35"/>
  <c r="I6294" i="35"/>
  <c r="K6294" i="35"/>
  <c r="M6294" i="35" s="1"/>
  <c r="H6295" i="35"/>
  <c r="I6295" i="35"/>
  <c r="K6295" i="35"/>
  <c r="M6295" i="35" s="1"/>
  <c r="H6296" i="35"/>
  <c r="I6296" i="35"/>
  <c r="K6296" i="35"/>
  <c r="M6296" i="35" s="1"/>
  <c r="H6297" i="35"/>
  <c r="I6297" i="35"/>
  <c r="K6297" i="35"/>
  <c r="M6297" i="35" s="1"/>
  <c r="H6298" i="35"/>
  <c r="I6298" i="35"/>
  <c r="K6298" i="35"/>
  <c r="M6298" i="35" s="1"/>
  <c r="H6299" i="35"/>
  <c r="I6299" i="35"/>
  <c r="K6299" i="35"/>
  <c r="M6299" i="35" s="1"/>
  <c r="H6300" i="35"/>
  <c r="I6300" i="35"/>
  <c r="K6300" i="35"/>
  <c r="M6300" i="35" s="1"/>
  <c r="H6301" i="35"/>
  <c r="I6301" i="35"/>
  <c r="K6301" i="35"/>
  <c r="M6301" i="35" s="1"/>
  <c r="H6302" i="35"/>
  <c r="I6302" i="35"/>
  <c r="K6302" i="35"/>
  <c r="M6302" i="35" s="1"/>
  <c r="H6303" i="35"/>
  <c r="I6303" i="35"/>
  <c r="K6303" i="35"/>
  <c r="M6303" i="35" s="1"/>
  <c r="H6304" i="35"/>
  <c r="I6304" i="35"/>
  <c r="K6304" i="35"/>
  <c r="M6304" i="35" s="1"/>
  <c r="H6305" i="35"/>
  <c r="I6305" i="35"/>
  <c r="K6305" i="35"/>
  <c r="M6305" i="35" s="1"/>
  <c r="H6306" i="35"/>
  <c r="I6306" i="35"/>
  <c r="K6306" i="35"/>
  <c r="M6306" i="35" s="1"/>
  <c r="H6307" i="35"/>
  <c r="I6307" i="35"/>
  <c r="K6307" i="35"/>
  <c r="M6307" i="35" s="1"/>
  <c r="H6308" i="35"/>
  <c r="I6308" i="35"/>
  <c r="K6308" i="35"/>
  <c r="M6308" i="35" s="1"/>
  <c r="H6309" i="35"/>
  <c r="I6309" i="35"/>
  <c r="K6309" i="35"/>
  <c r="M6309" i="35" s="1"/>
  <c r="H6310" i="35"/>
  <c r="I6310" i="35"/>
  <c r="K6310" i="35"/>
  <c r="M6310" i="35" s="1"/>
  <c r="H6311" i="35"/>
  <c r="I6311" i="35"/>
  <c r="K6311" i="35"/>
  <c r="M6311" i="35" s="1"/>
  <c r="H6312" i="35"/>
  <c r="I6312" i="35"/>
  <c r="K6312" i="35"/>
  <c r="M6312" i="35" s="1"/>
  <c r="H6313" i="35"/>
  <c r="I6313" i="35"/>
  <c r="K6313" i="35"/>
  <c r="M6313" i="35" s="1"/>
  <c r="H6314" i="35"/>
  <c r="I6314" i="35"/>
  <c r="K6314" i="35"/>
  <c r="M6314" i="35" s="1"/>
  <c r="H6315" i="35"/>
  <c r="I6315" i="35"/>
  <c r="K6315" i="35"/>
  <c r="M6315" i="35" s="1"/>
  <c r="H6316" i="35"/>
  <c r="I6316" i="35"/>
  <c r="K6316" i="35"/>
  <c r="M6316" i="35" s="1"/>
  <c r="H6317" i="35"/>
  <c r="I6317" i="35"/>
  <c r="K6317" i="35"/>
  <c r="M6317" i="35" s="1"/>
  <c r="H6318" i="35"/>
  <c r="I6318" i="35"/>
  <c r="K6318" i="35"/>
  <c r="M6318" i="35" s="1"/>
  <c r="H6319" i="35"/>
  <c r="I6319" i="35"/>
  <c r="K6319" i="35"/>
  <c r="M6319" i="35" s="1"/>
  <c r="H6320" i="35"/>
  <c r="I6320" i="35"/>
  <c r="K6320" i="35"/>
  <c r="M6320" i="35" s="1"/>
  <c r="H6321" i="35"/>
  <c r="I6321" i="35"/>
  <c r="K6321" i="35"/>
  <c r="M6321" i="35" s="1"/>
  <c r="H6322" i="35"/>
  <c r="I6322" i="35"/>
  <c r="K6322" i="35"/>
  <c r="M6322" i="35" s="1"/>
  <c r="H6323" i="35"/>
  <c r="I6323" i="35"/>
  <c r="K6323" i="35"/>
  <c r="M6323" i="35" s="1"/>
  <c r="H6324" i="35"/>
  <c r="I6324" i="35"/>
  <c r="K6324" i="35"/>
  <c r="M6324" i="35" s="1"/>
  <c r="H6325" i="35"/>
  <c r="I6325" i="35"/>
  <c r="K6325" i="35"/>
  <c r="M6325" i="35" s="1"/>
  <c r="H6326" i="35"/>
  <c r="I6326" i="35"/>
  <c r="K6326" i="35"/>
  <c r="M6326" i="35" s="1"/>
  <c r="H6327" i="35"/>
  <c r="I6327" i="35"/>
  <c r="K6327" i="35"/>
  <c r="M6327" i="35" s="1"/>
  <c r="H6328" i="35"/>
  <c r="I6328" i="35"/>
  <c r="K6328" i="35"/>
  <c r="M6328" i="35" s="1"/>
  <c r="H6329" i="35"/>
  <c r="I6329" i="35"/>
  <c r="K6329" i="35"/>
  <c r="M6329" i="35" s="1"/>
  <c r="H6330" i="35"/>
  <c r="I6330" i="35"/>
  <c r="K6330" i="35"/>
  <c r="M6330" i="35" s="1"/>
  <c r="H6331" i="35"/>
  <c r="I6331" i="35"/>
  <c r="K6331" i="35"/>
  <c r="M6331" i="35" s="1"/>
  <c r="H6332" i="35"/>
  <c r="I6332" i="35"/>
  <c r="K6332" i="35"/>
  <c r="M6332" i="35" s="1"/>
  <c r="H6333" i="35"/>
  <c r="I6333" i="35"/>
  <c r="K6333" i="35"/>
  <c r="M6333" i="35" s="1"/>
  <c r="H6334" i="35"/>
  <c r="I6334" i="35"/>
  <c r="K6334" i="35"/>
  <c r="M6334" i="35" s="1"/>
  <c r="H6335" i="35"/>
  <c r="I6335" i="35"/>
  <c r="K6335" i="35"/>
  <c r="M6335" i="35" s="1"/>
  <c r="H6336" i="35"/>
  <c r="I6336" i="35"/>
  <c r="K6336" i="35"/>
  <c r="M6336" i="35" s="1"/>
  <c r="H6337" i="35"/>
  <c r="I6337" i="35"/>
  <c r="K6337" i="35"/>
  <c r="M6337" i="35" s="1"/>
  <c r="H6338" i="35"/>
  <c r="I6338" i="35"/>
  <c r="K6338" i="35"/>
  <c r="M6338" i="35" s="1"/>
  <c r="H6339" i="35"/>
  <c r="I6339" i="35"/>
  <c r="K6339" i="35"/>
  <c r="M6339" i="35" s="1"/>
  <c r="H6340" i="35"/>
  <c r="I6340" i="35"/>
  <c r="K6340" i="35"/>
  <c r="M6340" i="35" s="1"/>
  <c r="H6341" i="35"/>
  <c r="I6341" i="35"/>
  <c r="K6341" i="35"/>
  <c r="M6341" i="35" s="1"/>
  <c r="H6342" i="35"/>
  <c r="I6342" i="35"/>
  <c r="K6342" i="35"/>
  <c r="M6342" i="35" s="1"/>
  <c r="H6343" i="35"/>
  <c r="I6343" i="35"/>
  <c r="K6343" i="35"/>
  <c r="M6343" i="35" s="1"/>
  <c r="H6344" i="35"/>
  <c r="I6344" i="35"/>
  <c r="K6344" i="35"/>
  <c r="M6344" i="35" s="1"/>
  <c r="H6345" i="35"/>
  <c r="I6345" i="35"/>
  <c r="K6345" i="35"/>
  <c r="M6345" i="35" s="1"/>
  <c r="H6346" i="35"/>
  <c r="I6346" i="35"/>
  <c r="K6346" i="35"/>
  <c r="M6346" i="35" s="1"/>
  <c r="H6347" i="35"/>
  <c r="I6347" i="35"/>
  <c r="K6347" i="35"/>
  <c r="M6347" i="35" s="1"/>
  <c r="H6348" i="35"/>
  <c r="I6348" i="35"/>
  <c r="K6348" i="35"/>
  <c r="M6348" i="35" s="1"/>
  <c r="H6349" i="35"/>
  <c r="I6349" i="35"/>
  <c r="K6349" i="35"/>
  <c r="M6349" i="35" s="1"/>
  <c r="H6350" i="35"/>
  <c r="I6350" i="35"/>
  <c r="K6350" i="35"/>
  <c r="M6350" i="35" s="1"/>
  <c r="H6351" i="35"/>
  <c r="I6351" i="35"/>
  <c r="K6351" i="35"/>
  <c r="M6351" i="35" s="1"/>
  <c r="H6352" i="35"/>
  <c r="I6352" i="35"/>
  <c r="K6352" i="35"/>
  <c r="M6352" i="35" s="1"/>
  <c r="H6353" i="35"/>
  <c r="I6353" i="35"/>
  <c r="K6353" i="35"/>
  <c r="M6353" i="35" s="1"/>
  <c r="H6354" i="35"/>
  <c r="I6354" i="35"/>
  <c r="K6354" i="35"/>
  <c r="M6354" i="35" s="1"/>
  <c r="H6355" i="35"/>
  <c r="I6355" i="35"/>
  <c r="K6355" i="35"/>
  <c r="M6355" i="35" s="1"/>
  <c r="H6356" i="35"/>
  <c r="I6356" i="35"/>
  <c r="K6356" i="35"/>
  <c r="M6356" i="35" s="1"/>
  <c r="H6357" i="35"/>
  <c r="I6357" i="35"/>
  <c r="K6357" i="35"/>
  <c r="M6357" i="35" s="1"/>
  <c r="H6358" i="35"/>
  <c r="I6358" i="35"/>
  <c r="K6358" i="35"/>
  <c r="M6358" i="35" s="1"/>
  <c r="H6359" i="35"/>
  <c r="I6359" i="35"/>
  <c r="K6359" i="35"/>
  <c r="M6359" i="35" s="1"/>
  <c r="H6360" i="35"/>
  <c r="I6360" i="35"/>
  <c r="K6360" i="35"/>
  <c r="M6360" i="35" s="1"/>
  <c r="H6361" i="35"/>
  <c r="I6361" i="35"/>
  <c r="K6361" i="35"/>
  <c r="M6361" i="35" s="1"/>
  <c r="H6362" i="35"/>
  <c r="I6362" i="35"/>
  <c r="K6362" i="35"/>
  <c r="M6362" i="35" s="1"/>
  <c r="H6363" i="35"/>
  <c r="I6363" i="35"/>
  <c r="K6363" i="35"/>
  <c r="M6363" i="35" s="1"/>
  <c r="H6364" i="35"/>
  <c r="I6364" i="35"/>
  <c r="K6364" i="35"/>
  <c r="M6364" i="35" s="1"/>
  <c r="H6365" i="35"/>
  <c r="I6365" i="35"/>
  <c r="K6365" i="35"/>
  <c r="M6365" i="35" s="1"/>
  <c r="H6366" i="35"/>
  <c r="I6366" i="35"/>
  <c r="K6366" i="35"/>
  <c r="M6366" i="35" s="1"/>
  <c r="H6367" i="35"/>
  <c r="I6367" i="35"/>
  <c r="K6367" i="35"/>
  <c r="M6367" i="35" s="1"/>
  <c r="H6368" i="35"/>
  <c r="I6368" i="35"/>
  <c r="K6368" i="35"/>
  <c r="M6368" i="35" s="1"/>
  <c r="H6369" i="35"/>
  <c r="I6369" i="35"/>
  <c r="K6369" i="35"/>
  <c r="M6369" i="35" s="1"/>
  <c r="H6370" i="35"/>
  <c r="I6370" i="35"/>
  <c r="K6370" i="35"/>
  <c r="M6370" i="35" s="1"/>
  <c r="H6371" i="35"/>
  <c r="I6371" i="35"/>
  <c r="K6371" i="35"/>
  <c r="M6371" i="35" s="1"/>
  <c r="H6372" i="35"/>
  <c r="I6372" i="35"/>
  <c r="K6372" i="35"/>
  <c r="M6372" i="35" s="1"/>
  <c r="H6373" i="35"/>
  <c r="I6373" i="35"/>
  <c r="K6373" i="35"/>
  <c r="M6373" i="35" s="1"/>
  <c r="H6374" i="35"/>
  <c r="I6374" i="35"/>
  <c r="K6374" i="35"/>
  <c r="M6374" i="35" s="1"/>
  <c r="H6375" i="35"/>
  <c r="I6375" i="35"/>
  <c r="K6375" i="35"/>
  <c r="M6375" i="35" s="1"/>
  <c r="H6376" i="35"/>
  <c r="I6376" i="35"/>
  <c r="K6376" i="35"/>
  <c r="M6376" i="35" s="1"/>
  <c r="H6377" i="35"/>
  <c r="I6377" i="35"/>
  <c r="K6377" i="35"/>
  <c r="M6377" i="35" s="1"/>
  <c r="H6378" i="35"/>
  <c r="I6378" i="35"/>
  <c r="K6378" i="35"/>
  <c r="M6378" i="35" s="1"/>
  <c r="H6379" i="35"/>
  <c r="I6379" i="35"/>
  <c r="K6379" i="35"/>
  <c r="M6379" i="35" s="1"/>
  <c r="H6380" i="35"/>
  <c r="I6380" i="35"/>
  <c r="K6380" i="35"/>
  <c r="M6380" i="35" s="1"/>
  <c r="H6381" i="35"/>
  <c r="I6381" i="35"/>
  <c r="K6381" i="35"/>
  <c r="M6381" i="35" s="1"/>
  <c r="H6382" i="35"/>
  <c r="I6382" i="35"/>
  <c r="K6382" i="35"/>
  <c r="M6382" i="35" s="1"/>
  <c r="H6383" i="35"/>
  <c r="I6383" i="35"/>
  <c r="K6383" i="35"/>
  <c r="M6383" i="35" s="1"/>
  <c r="H6384" i="35"/>
  <c r="I6384" i="35"/>
  <c r="K6384" i="35"/>
  <c r="M6384" i="35" s="1"/>
  <c r="H6385" i="35"/>
  <c r="I6385" i="35"/>
  <c r="K6385" i="35"/>
  <c r="M6385" i="35" s="1"/>
  <c r="H6386" i="35"/>
  <c r="I6386" i="35"/>
  <c r="K6386" i="35"/>
  <c r="M6386" i="35" s="1"/>
  <c r="H6387" i="35"/>
  <c r="I6387" i="35"/>
  <c r="K6387" i="35"/>
  <c r="M6387" i="35" s="1"/>
  <c r="H6388" i="35"/>
  <c r="I6388" i="35"/>
  <c r="K6388" i="35"/>
  <c r="M6388" i="35" s="1"/>
  <c r="H6389" i="35"/>
  <c r="I6389" i="35"/>
  <c r="K6389" i="35"/>
  <c r="M6389" i="35" s="1"/>
  <c r="H6390" i="35"/>
  <c r="I6390" i="35"/>
  <c r="K6390" i="35"/>
  <c r="M6390" i="35" s="1"/>
  <c r="H6391" i="35"/>
  <c r="I6391" i="35"/>
  <c r="K6391" i="35"/>
  <c r="M6391" i="35" s="1"/>
  <c r="H6392" i="35"/>
  <c r="I6392" i="35"/>
  <c r="K6392" i="35"/>
  <c r="M6392" i="35" s="1"/>
  <c r="H6393" i="35"/>
  <c r="I6393" i="35"/>
  <c r="K6393" i="35"/>
  <c r="M6393" i="35" s="1"/>
  <c r="H6394" i="35"/>
  <c r="I6394" i="35"/>
  <c r="K6394" i="35"/>
  <c r="M6394" i="35" s="1"/>
  <c r="H6395" i="35"/>
  <c r="I6395" i="35"/>
  <c r="K6395" i="35"/>
  <c r="M6395" i="35" s="1"/>
  <c r="H6396" i="35"/>
  <c r="I6396" i="35"/>
  <c r="K6396" i="35"/>
  <c r="M6396" i="35" s="1"/>
  <c r="H6397" i="35"/>
  <c r="I6397" i="35"/>
  <c r="K6397" i="35"/>
  <c r="M6397" i="35" s="1"/>
  <c r="H6398" i="35"/>
  <c r="I6398" i="35"/>
  <c r="K6398" i="35"/>
  <c r="M6398" i="35" s="1"/>
  <c r="H6399" i="35"/>
  <c r="I6399" i="35"/>
  <c r="K6399" i="35"/>
  <c r="M6399" i="35" s="1"/>
  <c r="H6400" i="35"/>
  <c r="I6400" i="35"/>
  <c r="K6400" i="35"/>
  <c r="M6400" i="35" s="1"/>
  <c r="H6401" i="35"/>
  <c r="I6401" i="35"/>
  <c r="K6401" i="35"/>
  <c r="M6401" i="35" s="1"/>
  <c r="H6402" i="35"/>
  <c r="I6402" i="35"/>
  <c r="K6402" i="35"/>
  <c r="M6402" i="35" s="1"/>
  <c r="H6403" i="35"/>
  <c r="I6403" i="35"/>
  <c r="K6403" i="35"/>
  <c r="M6403" i="35" s="1"/>
  <c r="H6404" i="35"/>
  <c r="I6404" i="35"/>
  <c r="K6404" i="35"/>
  <c r="M6404" i="35" s="1"/>
  <c r="H6405" i="35"/>
  <c r="I6405" i="35"/>
  <c r="K6405" i="35"/>
  <c r="M6405" i="35" s="1"/>
  <c r="H6406" i="35"/>
  <c r="I6406" i="35"/>
  <c r="K6406" i="35"/>
  <c r="M6406" i="35" s="1"/>
  <c r="H6407" i="35"/>
  <c r="I6407" i="35"/>
  <c r="K6407" i="35"/>
  <c r="M6407" i="35" s="1"/>
  <c r="H6408" i="35"/>
  <c r="I6408" i="35"/>
  <c r="K6408" i="35"/>
  <c r="M6408" i="35" s="1"/>
  <c r="H6409" i="35"/>
  <c r="I6409" i="35"/>
  <c r="K6409" i="35"/>
  <c r="M6409" i="35" s="1"/>
  <c r="H6410" i="35"/>
  <c r="I6410" i="35"/>
  <c r="K6410" i="35"/>
  <c r="M6410" i="35" s="1"/>
  <c r="H6411" i="35"/>
  <c r="I6411" i="35"/>
  <c r="K6411" i="35"/>
  <c r="M6411" i="35" s="1"/>
  <c r="H6412" i="35"/>
  <c r="I6412" i="35"/>
  <c r="K6412" i="35"/>
  <c r="M6412" i="35" s="1"/>
  <c r="H6413" i="35"/>
  <c r="I6413" i="35"/>
  <c r="K6413" i="35"/>
  <c r="M6413" i="35" s="1"/>
  <c r="H6414" i="35"/>
  <c r="I6414" i="35"/>
  <c r="K6414" i="35"/>
  <c r="M6414" i="35" s="1"/>
  <c r="H6415" i="35"/>
  <c r="I6415" i="35"/>
  <c r="K6415" i="35"/>
  <c r="M6415" i="35" s="1"/>
  <c r="H6416" i="35"/>
  <c r="I6416" i="35"/>
  <c r="K6416" i="35"/>
  <c r="M6416" i="35" s="1"/>
  <c r="H6417" i="35"/>
  <c r="I6417" i="35"/>
  <c r="K6417" i="35"/>
  <c r="M6417" i="35" s="1"/>
  <c r="H6418" i="35"/>
  <c r="I6418" i="35"/>
  <c r="K6418" i="35"/>
  <c r="M6418" i="35" s="1"/>
  <c r="H6419" i="35"/>
  <c r="I6419" i="35"/>
  <c r="K6419" i="35"/>
  <c r="M6419" i="35" s="1"/>
  <c r="H6420" i="35"/>
  <c r="I6420" i="35"/>
  <c r="K6420" i="35"/>
  <c r="M6420" i="35" s="1"/>
  <c r="H6421" i="35"/>
  <c r="I6421" i="35"/>
  <c r="K6421" i="35"/>
  <c r="M6421" i="35" s="1"/>
  <c r="H6422" i="35"/>
  <c r="I6422" i="35"/>
  <c r="K6422" i="35"/>
  <c r="M6422" i="35" s="1"/>
  <c r="H6423" i="35"/>
  <c r="I6423" i="35"/>
  <c r="K6423" i="35"/>
  <c r="M6423" i="35" s="1"/>
  <c r="H6424" i="35"/>
  <c r="I6424" i="35"/>
  <c r="K6424" i="35"/>
  <c r="M6424" i="35" s="1"/>
  <c r="H6425" i="35"/>
  <c r="I6425" i="35"/>
  <c r="K6425" i="35"/>
  <c r="M6425" i="35" s="1"/>
  <c r="H6426" i="35"/>
  <c r="I6426" i="35"/>
  <c r="K6426" i="35"/>
  <c r="M6426" i="35" s="1"/>
  <c r="H6427" i="35"/>
  <c r="I6427" i="35"/>
  <c r="K6427" i="35"/>
  <c r="M6427" i="35" s="1"/>
  <c r="H6428" i="35"/>
  <c r="I6428" i="35"/>
  <c r="K6428" i="35"/>
  <c r="M6428" i="35" s="1"/>
  <c r="H6429" i="35"/>
  <c r="I6429" i="35"/>
  <c r="K6429" i="35"/>
  <c r="M6429" i="35" s="1"/>
  <c r="H6430" i="35"/>
  <c r="I6430" i="35"/>
  <c r="K6430" i="35"/>
  <c r="M6430" i="35" s="1"/>
  <c r="H6431" i="35"/>
  <c r="I6431" i="35"/>
  <c r="K6431" i="35"/>
  <c r="M6431" i="35" s="1"/>
  <c r="H6432" i="35"/>
  <c r="I6432" i="35"/>
  <c r="K6432" i="35"/>
  <c r="M6432" i="35" s="1"/>
  <c r="H6433" i="35"/>
  <c r="I6433" i="35"/>
  <c r="K6433" i="35"/>
  <c r="M6433" i="35" s="1"/>
  <c r="H6434" i="35"/>
  <c r="I6434" i="35"/>
  <c r="K6434" i="35"/>
  <c r="M6434" i="35" s="1"/>
  <c r="H6435" i="35"/>
  <c r="I6435" i="35"/>
  <c r="K6435" i="35"/>
  <c r="M6435" i="35" s="1"/>
  <c r="H6436" i="35"/>
  <c r="I6436" i="35"/>
  <c r="K6436" i="35"/>
  <c r="M6436" i="35" s="1"/>
  <c r="H6437" i="35"/>
  <c r="I6437" i="35"/>
  <c r="K6437" i="35"/>
  <c r="M6437" i="35" s="1"/>
  <c r="H6438" i="35"/>
  <c r="I6438" i="35"/>
  <c r="K6438" i="35"/>
  <c r="M6438" i="35" s="1"/>
  <c r="H6439" i="35"/>
  <c r="I6439" i="35"/>
  <c r="K6439" i="35"/>
  <c r="M6439" i="35" s="1"/>
  <c r="H6440" i="35"/>
  <c r="I6440" i="35"/>
  <c r="K6440" i="35"/>
  <c r="M6440" i="35" s="1"/>
  <c r="H6441" i="35"/>
  <c r="I6441" i="35"/>
  <c r="K6441" i="35"/>
  <c r="M6441" i="35" s="1"/>
  <c r="H6442" i="35"/>
  <c r="I6442" i="35"/>
  <c r="K6442" i="35"/>
  <c r="M6442" i="35" s="1"/>
  <c r="H6443" i="35"/>
  <c r="I6443" i="35"/>
  <c r="K6443" i="35"/>
  <c r="M6443" i="35" s="1"/>
  <c r="H6444" i="35"/>
  <c r="I6444" i="35"/>
  <c r="K6444" i="35"/>
  <c r="M6444" i="35" s="1"/>
  <c r="H6445" i="35"/>
  <c r="I6445" i="35"/>
  <c r="K6445" i="35"/>
  <c r="M6445" i="35" s="1"/>
  <c r="H6446" i="35"/>
  <c r="I6446" i="35"/>
  <c r="K6446" i="35"/>
  <c r="M6446" i="35" s="1"/>
  <c r="H6447" i="35"/>
  <c r="I6447" i="35"/>
  <c r="K6447" i="35"/>
  <c r="M6447" i="35" s="1"/>
  <c r="H6448" i="35"/>
  <c r="I6448" i="35"/>
  <c r="K6448" i="35"/>
  <c r="M6448" i="35" s="1"/>
  <c r="H6449" i="35"/>
  <c r="I6449" i="35"/>
  <c r="K6449" i="35"/>
  <c r="M6449" i="35" s="1"/>
  <c r="H6450" i="35"/>
  <c r="I6450" i="35"/>
  <c r="K6450" i="35"/>
  <c r="M6450" i="35" s="1"/>
  <c r="H6451" i="35"/>
  <c r="I6451" i="35"/>
  <c r="K6451" i="35"/>
  <c r="M6451" i="35" s="1"/>
  <c r="H6452" i="35"/>
  <c r="I6452" i="35"/>
  <c r="K6452" i="35"/>
  <c r="M6452" i="35" s="1"/>
  <c r="H6453" i="35"/>
  <c r="I6453" i="35"/>
  <c r="K6453" i="35"/>
  <c r="M6453" i="35" s="1"/>
  <c r="H6454" i="35"/>
  <c r="I6454" i="35"/>
  <c r="K6454" i="35"/>
  <c r="M6454" i="35" s="1"/>
  <c r="H6455" i="35"/>
  <c r="I6455" i="35"/>
  <c r="K6455" i="35"/>
  <c r="M6455" i="35" s="1"/>
  <c r="H6456" i="35"/>
  <c r="I6456" i="35"/>
  <c r="K6456" i="35"/>
  <c r="M6456" i="35" s="1"/>
  <c r="H6457" i="35"/>
  <c r="I6457" i="35"/>
  <c r="K6457" i="35"/>
  <c r="M6457" i="35" s="1"/>
  <c r="H6458" i="35"/>
  <c r="I6458" i="35"/>
  <c r="K6458" i="35"/>
  <c r="M6458" i="35" s="1"/>
  <c r="H6459" i="35"/>
  <c r="I6459" i="35"/>
  <c r="K6459" i="35"/>
  <c r="M6459" i="35" s="1"/>
  <c r="H6460" i="35"/>
  <c r="I6460" i="35"/>
  <c r="K6460" i="35"/>
  <c r="M6460" i="35" s="1"/>
  <c r="H6461" i="35"/>
  <c r="I6461" i="35"/>
  <c r="K6461" i="35"/>
  <c r="M6461" i="35" s="1"/>
  <c r="H6462" i="35"/>
  <c r="I6462" i="35"/>
  <c r="K6462" i="35"/>
  <c r="M6462" i="35" s="1"/>
  <c r="H6463" i="35"/>
  <c r="I6463" i="35"/>
  <c r="K6463" i="35"/>
  <c r="M6463" i="35" s="1"/>
  <c r="H6464" i="35"/>
  <c r="I6464" i="35"/>
  <c r="K6464" i="35"/>
  <c r="M6464" i="35" s="1"/>
  <c r="H6465" i="35"/>
  <c r="I6465" i="35"/>
  <c r="K6465" i="35"/>
  <c r="M6465" i="35" s="1"/>
  <c r="H6466" i="35"/>
  <c r="I6466" i="35"/>
  <c r="K6466" i="35"/>
  <c r="M6466" i="35" s="1"/>
  <c r="H6467" i="35"/>
  <c r="I6467" i="35"/>
  <c r="K6467" i="35"/>
  <c r="M6467" i="35" s="1"/>
  <c r="H6468" i="35"/>
  <c r="I6468" i="35"/>
  <c r="K6468" i="35"/>
  <c r="M6468" i="35" s="1"/>
  <c r="H6469" i="35"/>
  <c r="I6469" i="35"/>
  <c r="K6469" i="35"/>
  <c r="M6469" i="35" s="1"/>
  <c r="H6470" i="35"/>
  <c r="I6470" i="35"/>
  <c r="K6470" i="35"/>
  <c r="M6470" i="35" s="1"/>
  <c r="H6471" i="35"/>
  <c r="I6471" i="35"/>
  <c r="K6471" i="35"/>
  <c r="M6471" i="35" s="1"/>
  <c r="H6472" i="35"/>
  <c r="I6472" i="35"/>
  <c r="K6472" i="35"/>
  <c r="M6472" i="35" s="1"/>
  <c r="H6473" i="35"/>
  <c r="I6473" i="35"/>
  <c r="K6473" i="35"/>
  <c r="M6473" i="35" s="1"/>
  <c r="H6474" i="35"/>
  <c r="I6474" i="35"/>
  <c r="K6474" i="35"/>
  <c r="M6474" i="35" s="1"/>
  <c r="H6475" i="35"/>
  <c r="I6475" i="35"/>
  <c r="K6475" i="35"/>
  <c r="M6475" i="35" s="1"/>
  <c r="H6476" i="35"/>
  <c r="I6476" i="35"/>
  <c r="K6476" i="35"/>
  <c r="M6476" i="35" s="1"/>
  <c r="H6477" i="35"/>
  <c r="I6477" i="35"/>
  <c r="K6477" i="35"/>
  <c r="M6477" i="35" s="1"/>
  <c r="H6478" i="35"/>
  <c r="I6478" i="35"/>
  <c r="K6478" i="35"/>
  <c r="M6478" i="35" s="1"/>
  <c r="H6479" i="35"/>
  <c r="I6479" i="35"/>
  <c r="K6479" i="35"/>
  <c r="M6479" i="35" s="1"/>
  <c r="H6480" i="35"/>
  <c r="I6480" i="35"/>
  <c r="K6480" i="35"/>
  <c r="M6480" i="35" s="1"/>
  <c r="H6481" i="35"/>
  <c r="I6481" i="35"/>
  <c r="K6481" i="35"/>
  <c r="M6481" i="35" s="1"/>
  <c r="H6482" i="35"/>
  <c r="I6482" i="35"/>
  <c r="K6482" i="35"/>
  <c r="M6482" i="35" s="1"/>
  <c r="H6483" i="35"/>
  <c r="I6483" i="35"/>
  <c r="K6483" i="35"/>
  <c r="M6483" i="35" s="1"/>
  <c r="H6484" i="35"/>
  <c r="I6484" i="35"/>
  <c r="K6484" i="35"/>
  <c r="M6484" i="35" s="1"/>
  <c r="H6485" i="35"/>
  <c r="I6485" i="35"/>
  <c r="K6485" i="35"/>
  <c r="M6485" i="35" s="1"/>
  <c r="H6486" i="35"/>
  <c r="I6486" i="35"/>
  <c r="K6486" i="35"/>
  <c r="M6486" i="35" s="1"/>
  <c r="H6487" i="35"/>
  <c r="I6487" i="35"/>
  <c r="K6487" i="35"/>
  <c r="M6487" i="35" s="1"/>
  <c r="H6488" i="35"/>
  <c r="I6488" i="35"/>
  <c r="K6488" i="35"/>
  <c r="M6488" i="35" s="1"/>
  <c r="H6489" i="35"/>
  <c r="I6489" i="35"/>
  <c r="K6489" i="35"/>
  <c r="M6489" i="35" s="1"/>
  <c r="H6490" i="35"/>
  <c r="I6490" i="35"/>
  <c r="K6490" i="35"/>
  <c r="M6490" i="35" s="1"/>
  <c r="H6491" i="35"/>
  <c r="I6491" i="35"/>
  <c r="K6491" i="35"/>
  <c r="M6491" i="35" s="1"/>
  <c r="H6492" i="35"/>
  <c r="I6492" i="35"/>
  <c r="K6492" i="35"/>
  <c r="M6492" i="35" s="1"/>
  <c r="H6493" i="35"/>
  <c r="I6493" i="35"/>
  <c r="K6493" i="35"/>
  <c r="M6493" i="35" s="1"/>
  <c r="H6494" i="35"/>
  <c r="I6494" i="35"/>
  <c r="K6494" i="35"/>
  <c r="M6494" i="35" s="1"/>
  <c r="H6495" i="35"/>
  <c r="I6495" i="35"/>
  <c r="K6495" i="35"/>
  <c r="M6495" i="35" s="1"/>
  <c r="H6496" i="35"/>
  <c r="I6496" i="35"/>
  <c r="K6496" i="35"/>
  <c r="M6496" i="35" s="1"/>
  <c r="H6497" i="35"/>
  <c r="I6497" i="35"/>
  <c r="K6497" i="35"/>
  <c r="M6497" i="35" s="1"/>
  <c r="H6498" i="35"/>
  <c r="I6498" i="35"/>
  <c r="K6498" i="35"/>
  <c r="M6498" i="35" s="1"/>
  <c r="H6499" i="35"/>
  <c r="I6499" i="35"/>
  <c r="K6499" i="35"/>
  <c r="M6499" i="35" s="1"/>
  <c r="H6500" i="35"/>
  <c r="I6500" i="35"/>
  <c r="K6500" i="35"/>
  <c r="M6500" i="35" s="1"/>
  <c r="H6501" i="35"/>
  <c r="I6501" i="35"/>
  <c r="K6501" i="35"/>
  <c r="M6501" i="35" s="1"/>
  <c r="H6502" i="35"/>
  <c r="I6502" i="35"/>
  <c r="K6502" i="35"/>
  <c r="M6502" i="35" s="1"/>
  <c r="H6503" i="35"/>
  <c r="I6503" i="35"/>
  <c r="K6503" i="35"/>
  <c r="M6503" i="35" s="1"/>
  <c r="H6504" i="35"/>
  <c r="I6504" i="35"/>
  <c r="K6504" i="35"/>
  <c r="M6504" i="35" s="1"/>
  <c r="H6505" i="35"/>
  <c r="I6505" i="35"/>
  <c r="K6505" i="35"/>
  <c r="M6505" i="35" s="1"/>
  <c r="H6506" i="35"/>
  <c r="I6506" i="35"/>
  <c r="K6506" i="35"/>
  <c r="M6506" i="35" s="1"/>
  <c r="H6507" i="35"/>
  <c r="I6507" i="35"/>
  <c r="K6507" i="35"/>
  <c r="M6507" i="35" s="1"/>
  <c r="H6508" i="35"/>
  <c r="I6508" i="35"/>
  <c r="K6508" i="35"/>
  <c r="M6508" i="35" s="1"/>
  <c r="H6509" i="35"/>
  <c r="I6509" i="35"/>
  <c r="K6509" i="35"/>
  <c r="M6509" i="35" s="1"/>
  <c r="H6510" i="35"/>
  <c r="I6510" i="35"/>
  <c r="K6510" i="35"/>
  <c r="M6510" i="35" s="1"/>
  <c r="H6511" i="35"/>
  <c r="I6511" i="35"/>
  <c r="K6511" i="35"/>
  <c r="M6511" i="35" s="1"/>
  <c r="H6512" i="35"/>
  <c r="I6512" i="35"/>
  <c r="K6512" i="35"/>
  <c r="M6512" i="35" s="1"/>
  <c r="H6513" i="35"/>
  <c r="I6513" i="35"/>
  <c r="K6513" i="35"/>
  <c r="M6513" i="35" s="1"/>
  <c r="H6514" i="35"/>
  <c r="I6514" i="35"/>
  <c r="K6514" i="35"/>
  <c r="M6514" i="35" s="1"/>
  <c r="H6515" i="35"/>
  <c r="I6515" i="35"/>
  <c r="K6515" i="35"/>
  <c r="M6515" i="35" s="1"/>
  <c r="H6516" i="35"/>
  <c r="I6516" i="35"/>
  <c r="K6516" i="35"/>
  <c r="M6516" i="35" s="1"/>
  <c r="H6517" i="35"/>
  <c r="I6517" i="35"/>
  <c r="K6517" i="35"/>
  <c r="M6517" i="35" s="1"/>
  <c r="H6518" i="35"/>
  <c r="I6518" i="35"/>
  <c r="K6518" i="35"/>
  <c r="M6518" i="35" s="1"/>
  <c r="H6519" i="35"/>
  <c r="I6519" i="35"/>
  <c r="K6519" i="35"/>
  <c r="M6519" i="35" s="1"/>
  <c r="H6520" i="35"/>
  <c r="I6520" i="35"/>
  <c r="K6520" i="35"/>
  <c r="M6520" i="35" s="1"/>
  <c r="H6521" i="35"/>
  <c r="I6521" i="35"/>
  <c r="K6521" i="35"/>
  <c r="M6521" i="35" s="1"/>
  <c r="H6522" i="35"/>
  <c r="I6522" i="35"/>
  <c r="K6522" i="35"/>
  <c r="M6522" i="35" s="1"/>
  <c r="H6523" i="35"/>
  <c r="I6523" i="35"/>
  <c r="K6523" i="35"/>
  <c r="M6523" i="35" s="1"/>
  <c r="H6524" i="35"/>
  <c r="I6524" i="35"/>
  <c r="K6524" i="35"/>
  <c r="M6524" i="35" s="1"/>
  <c r="H6525" i="35"/>
  <c r="I6525" i="35"/>
  <c r="K6525" i="35"/>
  <c r="M6525" i="35" s="1"/>
  <c r="H6526" i="35"/>
  <c r="I6526" i="35"/>
  <c r="K6526" i="35"/>
  <c r="M6526" i="35" s="1"/>
  <c r="H6527" i="35"/>
  <c r="I6527" i="35"/>
  <c r="K6527" i="35"/>
  <c r="M6527" i="35" s="1"/>
  <c r="H6528" i="35"/>
  <c r="I6528" i="35"/>
  <c r="K6528" i="35"/>
  <c r="M6528" i="35" s="1"/>
  <c r="H6529" i="35"/>
  <c r="I6529" i="35"/>
  <c r="K6529" i="35"/>
  <c r="M6529" i="35" s="1"/>
  <c r="H6530" i="35"/>
  <c r="I6530" i="35"/>
  <c r="K6530" i="35"/>
  <c r="M6530" i="35" s="1"/>
  <c r="H6531" i="35"/>
  <c r="I6531" i="35"/>
  <c r="K6531" i="35"/>
  <c r="M6531" i="35" s="1"/>
  <c r="H6532" i="35"/>
  <c r="I6532" i="35"/>
  <c r="K6532" i="35"/>
  <c r="M6532" i="35" s="1"/>
  <c r="H6533" i="35"/>
  <c r="I6533" i="35"/>
  <c r="K6533" i="35"/>
  <c r="M6533" i="35" s="1"/>
  <c r="H6534" i="35"/>
  <c r="I6534" i="35"/>
  <c r="K6534" i="35"/>
  <c r="M6534" i="35" s="1"/>
  <c r="H6535" i="35"/>
  <c r="I6535" i="35"/>
  <c r="K6535" i="35"/>
  <c r="M6535" i="35" s="1"/>
  <c r="H6536" i="35"/>
  <c r="I6536" i="35"/>
  <c r="K6536" i="35"/>
  <c r="M6536" i="35" s="1"/>
  <c r="H6537" i="35"/>
  <c r="I6537" i="35"/>
  <c r="K6537" i="35"/>
  <c r="M6537" i="35" s="1"/>
  <c r="H6538" i="35"/>
  <c r="I6538" i="35"/>
  <c r="K6538" i="35"/>
  <c r="M6538" i="35" s="1"/>
  <c r="H6539" i="35"/>
  <c r="I6539" i="35"/>
  <c r="K6539" i="35"/>
  <c r="M6539" i="35" s="1"/>
  <c r="H6540" i="35"/>
  <c r="I6540" i="35"/>
  <c r="K6540" i="35"/>
  <c r="M6540" i="35" s="1"/>
  <c r="H6541" i="35"/>
  <c r="I6541" i="35"/>
  <c r="K6541" i="35"/>
  <c r="M6541" i="35" s="1"/>
  <c r="H6542" i="35"/>
  <c r="I6542" i="35"/>
  <c r="K6542" i="35"/>
  <c r="M6542" i="35" s="1"/>
  <c r="H6543" i="35"/>
  <c r="I6543" i="35"/>
  <c r="K6543" i="35"/>
  <c r="M6543" i="35" s="1"/>
  <c r="H6544" i="35"/>
  <c r="I6544" i="35"/>
  <c r="K6544" i="35"/>
  <c r="M6544" i="35" s="1"/>
  <c r="H6545" i="35"/>
  <c r="I6545" i="35"/>
  <c r="K6545" i="35"/>
  <c r="M6545" i="35" s="1"/>
  <c r="H6546" i="35"/>
  <c r="I6546" i="35"/>
  <c r="K6546" i="35"/>
  <c r="M6546" i="35" s="1"/>
  <c r="H6547" i="35"/>
  <c r="I6547" i="35"/>
  <c r="K6547" i="35"/>
  <c r="M6547" i="35" s="1"/>
  <c r="H6548" i="35"/>
  <c r="I6548" i="35"/>
  <c r="K6548" i="35"/>
  <c r="M6548" i="35" s="1"/>
  <c r="H6549" i="35"/>
  <c r="I6549" i="35"/>
  <c r="K6549" i="35"/>
  <c r="M6549" i="35" s="1"/>
  <c r="H6550" i="35"/>
  <c r="I6550" i="35"/>
  <c r="K6550" i="35"/>
  <c r="M6550" i="35" s="1"/>
  <c r="H6551" i="35"/>
  <c r="I6551" i="35"/>
  <c r="K6551" i="35"/>
  <c r="M6551" i="35" s="1"/>
  <c r="H6552" i="35"/>
  <c r="I6552" i="35"/>
  <c r="K6552" i="35"/>
  <c r="M6552" i="35" s="1"/>
  <c r="H6553" i="35"/>
  <c r="I6553" i="35"/>
  <c r="K6553" i="35"/>
  <c r="M6553" i="35" s="1"/>
  <c r="H6554" i="35"/>
  <c r="I6554" i="35"/>
  <c r="K6554" i="35"/>
  <c r="M6554" i="35" s="1"/>
  <c r="H6555" i="35"/>
  <c r="I6555" i="35"/>
  <c r="K6555" i="35"/>
  <c r="M6555" i="35" s="1"/>
  <c r="H6556" i="35"/>
  <c r="I6556" i="35"/>
  <c r="K6556" i="35"/>
  <c r="M6556" i="35" s="1"/>
  <c r="H6557" i="35"/>
  <c r="I6557" i="35"/>
  <c r="K6557" i="35"/>
  <c r="M6557" i="35" s="1"/>
  <c r="H6558" i="35"/>
  <c r="I6558" i="35"/>
  <c r="K6558" i="35"/>
  <c r="M6558" i="35" s="1"/>
  <c r="H6559" i="35"/>
  <c r="I6559" i="35"/>
  <c r="K6559" i="35"/>
  <c r="M6559" i="35" s="1"/>
  <c r="H6560" i="35"/>
  <c r="I6560" i="35"/>
  <c r="K6560" i="35"/>
  <c r="M6560" i="35" s="1"/>
  <c r="H6561" i="35"/>
  <c r="I6561" i="35"/>
  <c r="K6561" i="35"/>
  <c r="M6561" i="35" s="1"/>
  <c r="H6562" i="35"/>
  <c r="I6562" i="35"/>
  <c r="K6562" i="35"/>
  <c r="M6562" i="35" s="1"/>
  <c r="H6563" i="35"/>
  <c r="I6563" i="35"/>
  <c r="K6563" i="35"/>
  <c r="M6563" i="35" s="1"/>
  <c r="H6564" i="35"/>
  <c r="I6564" i="35"/>
  <c r="K6564" i="35"/>
  <c r="M6564" i="35" s="1"/>
  <c r="H6565" i="35"/>
  <c r="I6565" i="35"/>
  <c r="K6565" i="35"/>
  <c r="M6565" i="35" s="1"/>
  <c r="H6566" i="35"/>
  <c r="I6566" i="35"/>
  <c r="K6566" i="35"/>
  <c r="M6566" i="35" s="1"/>
  <c r="H6567" i="35"/>
  <c r="I6567" i="35"/>
  <c r="K6567" i="35"/>
  <c r="M6567" i="35" s="1"/>
  <c r="H6568" i="35"/>
  <c r="I6568" i="35"/>
  <c r="K6568" i="35"/>
  <c r="M6568" i="35" s="1"/>
  <c r="H6569" i="35"/>
  <c r="I6569" i="35"/>
  <c r="K6569" i="35"/>
  <c r="M6569" i="35" s="1"/>
  <c r="H6570" i="35"/>
  <c r="I6570" i="35"/>
  <c r="K6570" i="35"/>
  <c r="M6570" i="35" s="1"/>
  <c r="H6571" i="35"/>
  <c r="I6571" i="35"/>
  <c r="K6571" i="35"/>
  <c r="M6571" i="35" s="1"/>
  <c r="H6572" i="35"/>
  <c r="I6572" i="35"/>
  <c r="K6572" i="35"/>
  <c r="M6572" i="35" s="1"/>
  <c r="H6573" i="35"/>
  <c r="I6573" i="35"/>
  <c r="K6573" i="35"/>
  <c r="M6573" i="35" s="1"/>
  <c r="H6574" i="35"/>
  <c r="I6574" i="35"/>
  <c r="K6574" i="35"/>
  <c r="M6574" i="35" s="1"/>
  <c r="H6575" i="35"/>
  <c r="I6575" i="35"/>
  <c r="K6575" i="35"/>
  <c r="M6575" i="35" s="1"/>
  <c r="H6576" i="35"/>
  <c r="I6576" i="35"/>
  <c r="K6576" i="35"/>
  <c r="M6576" i="35" s="1"/>
  <c r="H6577" i="35"/>
  <c r="I6577" i="35"/>
  <c r="K6577" i="35"/>
  <c r="M6577" i="35" s="1"/>
  <c r="H6578" i="35"/>
  <c r="I6578" i="35"/>
  <c r="K6578" i="35"/>
  <c r="M6578" i="35" s="1"/>
  <c r="H6579" i="35"/>
  <c r="I6579" i="35"/>
  <c r="K6579" i="35"/>
  <c r="M6579" i="35" s="1"/>
  <c r="H6580" i="35"/>
  <c r="I6580" i="35"/>
  <c r="K6580" i="35"/>
  <c r="M6580" i="35" s="1"/>
  <c r="H6581" i="35"/>
  <c r="I6581" i="35"/>
  <c r="K6581" i="35"/>
  <c r="M6581" i="35" s="1"/>
  <c r="H6582" i="35"/>
  <c r="I6582" i="35"/>
  <c r="K6582" i="35"/>
  <c r="M6582" i="35" s="1"/>
  <c r="H6583" i="35"/>
  <c r="I6583" i="35"/>
  <c r="K6583" i="35"/>
  <c r="M6583" i="35" s="1"/>
  <c r="H6584" i="35"/>
  <c r="I6584" i="35"/>
  <c r="K6584" i="35"/>
  <c r="M6584" i="35" s="1"/>
  <c r="H6585" i="35"/>
  <c r="I6585" i="35"/>
  <c r="K6585" i="35"/>
  <c r="M6585" i="35" s="1"/>
  <c r="H6586" i="35"/>
  <c r="I6586" i="35"/>
  <c r="K6586" i="35"/>
  <c r="M6586" i="35" s="1"/>
  <c r="H6587" i="35"/>
  <c r="I6587" i="35"/>
  <c r="K6587" i="35"/>
  <c r="M6587" i="35" s="1"/>
  <c r="H6588" i="35"/>
  <c r="I6588" i="35"/>
  <c r="K6588" i="35"/>
  <c r="M6588" i="35" s="1"/>
  <c r="H6589" i="35"/>
  <c r="I6589" i="35"/>
  <c r="K6589" i="35"/>
  <c r="M6589" i="35" s="1"/>
  <c r="H6590" i="35"/>
  <c r="I6590" i="35"/>
  <c r="K6590" i="35"/>
  <c r="M6590" i="35" s="1"/>
  <c r="H6591" i="35"/>
  <c r="I6591" i="35"/>
  <c r="K6591" i="35"/>
  <c r="M6591" i="35" s="1"/>
  <c r="H6592" i="35"/>
  <c r="I6592" i="35"/>
  <c r="K6592" i="35"/>
  <c r="M6592" i="35" s="1"/>
  <c r="H6593" i="35"/>
  <c r="I6593" i="35"/>
  <c r="K6593" i="35"/>
  <c r="M6593" i="35" s="1"/>
  <c r="H6594" i="35"/>
  <c r="I6594" i="35"/>
  <c r="K6594" i="35"/>
  <c r="M6594" i="35" s="1"/>
  <c r="H6595" i="35"/>
  <c r="I6595" i="35"/>
  <c r="K6595" i="35"/>
  <c r="M6595" i="35" s="1"/>
  <c r="H6596" i="35"/>
  <c r="I6596" i="35"/>
  <c r="K6596" i="35"/>
  <c r="M6596" i="35" s="1"/>
  <c r="H6597" i="35"/>
  <c r="I6597" i="35"/>
  <c r="K6597" i="35"/>
  <c r="M6597" i="35" s="1"/>
  <c r="H6598" i="35"/>
  <c r="I6598" i="35"/>
  <c r="K6598" i="35"/>
  <c r="M6598" i="35" s="1"/>
  <c r="H6599" i="35"/>
  <c r="I6599" i="35"/>
  <c r="K6599" i="35"/>
  <c r="M6599" i="35" s="1"/>
  <c r="H6600" i="35"/>
  <c r="I6600" i="35"/>
  <c r="K6600" i="35"/>
  <c r="M6600" i="35" s="1"/>
  <c r="H6601" i="35"/>
  <c r="I6601" i="35"/>
  <c r="K6601" i="35"/>
  <c r="M6601" i="35" s="1"/>
  <c r="H6602" i="35"/>
  <c r="I6602" i="35"/>
  <c r="K6602" i="35"/>
  <c r="M6602" i="35" s="1"/>
  <c r="H6603" i="35"/>
  <c r="I6603" i="35"/>
  <c r="K6603" i="35"/>
  <c r="M6603" i="35" s="1"/>
  <c r="H6604" i="35"/>
  <c r="I6604" i="35"/>
  <c r="K6604" i="35"/>
  <c r="M6604" i="35" s="1"/>
  <c r="H6605" i="35"/>
  <c r="I6605" i="35"/>
  <c r="K6605" i="35"/>
  <c r="M6605" i="35" s="1"/>
  <c r="H6606" i="35"/>
  <c r="I6606" i="35"/>
  <c r="K6606" i="35"/>
  <c r="M6606" i="35" s="1"/>
  <c r="H6607" i="35"/>
  <c r="I6607" i="35"/>
  <c r="K6607" i="35"/>
  <c r="M6607" i="35" s="1"/>
  <c r="H6608" i="35"/>
  <c r="I6608" i="35"/>
  <c r="K6608" i="35"/>
  <c r="M6608" i="35" s="1"/>
  <c r="H6609" i="35"/>
  <c r="I6609" i="35"/>
  <c r="K6609" i="35"/>
  <c r="M6609" i="35" s="1"/>
  <c r="H6610" i="35"/>
  <c r="I6610" i="35"/>
  <c r="K6610" i="35"/>
  <c r="M6610" i="35" s="1"/>
  <c r="H6611" i="35"/>
  <c r="I6611" i="35"/>
  <c r="K6611" i="35"/>
  <c r="M6611" i="35" s="1"/>
  <c r="H6612" i="35"/>
  <c r="I6612" i="35"/>
  <c r="K6612" i="35"/>
  <c r="M6612" i="35" s="1"/>
  <c r="H6613" i="35"/>
  <c r="I6613" i="35"/>
  <c r="K6613" i="35"/>
  <c r="M6613" i="35" s="1"/>
  <c r="H6614" i="35"/>
  <c r="I6614" i="35"/>
  <c r="K6614" i="35"/>
  <c r="M6614" i="35" s="1"/>
  <c r="H6615" i="35"/>
  <c r="I6615" i="35"/>
  <c r="K6615" i="35"/>
  <c r="M6615" i="35" s="1"/>
  <c r="H6616" i="35"/>
  <c r="I6616" i="35"/>
  <c r="K6616" i="35"/>
  <c r="M6616" i="35" s="1"/>
  <c r="H6617" i="35"/>
  <c r="I6617" i="35"/>
  <c r="K6617" i="35"/>
  <c r="M6617" i="35" s="1"/>
  <c r="H6618" i="35"/>
  <c r="I6618" i="35"/>
  <c r="K6618" i="35"/>
  <c r="M6618" i="35" s="1"/>
  <c r="H6619" i="35"/>
  <c r="I6619" i="35"/>
  <c r="K6619" i="35"/>
  <c r="M6619" i="35" s="1"/>
  <c r="H6620" i="35"/>
  <c r="I6620" i="35"/>
  <c r="K6620" i="35"/>
  <c r="M6620" i="35" s="1"/>
  <c r="H6621" i="35"/>
  <c r="I6621" i="35"/>
  <c r="K6621" i="35"/>
  <c r="M6621" i="35" s="1"/>
  <c r="H6622" i="35"/>
  <c r="I6622" i="35"/>
  <c r="K6622" i="35"/>
  <c r="M6622" i="35" s="1"/>
  <c r="H6623" i="35"/>
  <c r="I6623" i="35"/>
  <c r="K6623" i="35"/>
  <c r="M6623" i="35" s="1"/>
  <c r="H6624" i="35"/>
  <c r="I6624" i="35"/>
  <c r="K6624" i="35"/>
  <c r="M6624" i="35" s="1"/>
  <c r="H6625" i="35"/>
  <c r="I6625" i="35"/>
  <c r="K6625" i="35"/>
  <c r="M6625" i="35" s="1"/>
  <c r="H6626" i="35"/>
  <c r="I6626" i="35"/>
  <c r="K6626" i="35"/>
  <c r="M6626" i="35" s="1"/>
  <c r="H6627" i="35"/>
  <c r="I6627" i="35"/>
  <c r="K6627" i="35"/>
  <c r="M6627" i="35" s="1"/>
  <c r="H6628" i="35"/>
  <c r="I6628" i="35"/>
  <c r="K6628" i="35"/>
  <c r="M6628" i="35" s="1"/>
  <c r="H6629" i="35"/>
  <c r="I6629" i="35"/>
  <c r="K6629" i="35"/>
  <c r="M6629" i="35" s="1"/>
  <c r="H6630" i="35"/>
  <c r="I6630" i="35"/>
  <c r="K6630" i="35"/>
  <c r="M6630" i="35" s="1"/>
  <c r="H6631" i="35"/>
  <c r="I6631" i="35"/>
  <c r="K6631" i="35"/>
  <c r="M6631" i="35" s="1"/>
  <c r="H6632" i="35"/>
  <c r="I6632" i="35"/>
  <c r="K6632" i="35"/>
  <c r="M6632" i="35" s="1"/>
  <c r="H6633" i="35"/>
  <c r="I6633" i="35"/>
  <c r="K6633" i="35"/>
  <c r="M6633" i="35" s="1"/>
  <c r="H6634" i="35"/>
  <c r="I6634" i="35"/>
  <c r="K6634" i="35"/>
  <c r="M6634" i="35" s="1"/>
  <c r="H6635" i="35"/>
  <c r="I6635" i="35"/>
  <c r="K6635" i="35"/>
  <c r="M6635" i="35" s="1"/>
  <c r="H6636" i="35"/>
  <c r="I6636" i="35"/>
  <c r="K6636" i="35"/>
  <c r="M6636" i="35" s="1"/>
  <c r="H6637" i="35"/>
  <c r="I6637" i="35"/>
  <c r="K6637" i="35"/>
  <c r="M6637" i="35" s="1"/>
  <c r="H6638" i="35"/>
  <c r="I6638" i="35"/>
  <c r="K6638" i="35"/>
  <c r="M6638" i="35" s="1"/>
  <c r="H6639" i="35"/>
  <c r="I6639" i="35"/>
  <c r="K6639" i="35"/>
  <c r="M6639" i="35" s="1"/>
  <c r="H6640" i="35"/>
  <c r="I6640" i="35"/>
  <c r="K6640" i="35"/>
  <c r="M6640" i="35" s="1"/>
  <c r="H6641" i="35"/>
  <c r="I6641" i="35"/>
  <c r="K6641" i="35"/>
  <c r="M6641" i="35" s="1"/>
  <c r="H6642" i="35"/>
  <c r="I6642" i="35"/>
  <c r="K6642" i="35"/>
  <c r="M6642" i="35" s="1"/>
  <c r="H6643" i="35"/>
  <c r="I6643" i="35"/>
  <c r="K6643" i="35"/>
  <c r="M6643" i="35" s="1"/>
  <c r="H6644" i="35"/>
  <c r="I6644" i="35"/>
  <c r="K6644" i="35"/>
  <c r="M6644" i="35" s="1"/>
  <c r="H6645" i="35"/>
  <c r="I6645" i="35"/>
  <c r="K6645" i="35"/>
  <c r="M6645" i="35" s="1"/>
  <c r="H6646" i="35"/>
  <c r="I6646" i="35"/>
  <c r="K6646" i="35"/>
  <c r="M6646" i="35" s="1"/>
  <c r="H6647" i="35"/>
  <c r="I6647" i="35"/>
  <c r="K6647" i="35"/>
  <c r="M6647" i="35" s="1"/>
  <c r="H6648" i="35"/>
  <c r="I6648" i="35"/>
  <c r="K6648" i="35"/>
  <c r="M6648" i="35" s="1"/>
  <c r="H6649" i="35"/>
  <c r="I6649" i="35"/>
  <c r="K6649" i="35"/>
  <c r="M6649" i="35" s="1"/>
  <c r="H6650" i="35"/>
  <c r="I6650" i="35"/>
  <c r="K6650" i="35"/>
  <c r="M6650" i="35" s="1"/>
  <c r="H6651" i="35"/>
  <c r="I6651" i="35"/>
  <c r="K6651" i="35"/>
  <c r="M6651" i="35" s="1"/>
  <c r="H6652" i="35"/>
  <c r="I6652" i="35"/>
  <c r="K6652" i="35"/>
  <c r="M6652" i="35" s="1"/>
  <c r="H6653" i="35"/>
  <c r="I6653" i="35"/>
  <c r="K6653" i="35"/>
  <c r="M6653" i="35" s="1"/>
  <c r="H6654" i="35"/>
  <c r="I6654" i="35"/>
  <c r="K6654" i="35"/>
  <c r="M6654" i="35" s="1"/>
  <c r="H6655" i="35"/>
  <c r="I6655" i="35"/>
  <c r="K6655" i="35"/>
  <c r="M6655" i="35" s="1"/>
  <c r="H6656" i="35"/>
  <c r="I6656" i="35"/>
  <c r="K6656" i="35"/>
  <c r="M6656" i="35" s="1"/>
  <c r="H6657" i="35"/>
  <c r="I6657" i="35"/>
  <c r="K6657" i="35"/>
  <c r="M6657" i="35" s="1"/>
  <c r="H6658" i="35"/>
  <c r="I6658" i="35"/>
  <c r="K6658" i="35"/>
  <c r="M6658" i="35" s="1"/>
  <c r="H6659" i="35"/>
  <c r="I6659" i="35"/>
  <c r="K6659" i="35"/>
  <c r="M6659" i="35" s="1"/>
  <c r="H6660" i="35"/>
  <c r="I6660" i="35"/>
  <c r="K6660" i="35"/>
  <c r="M6660" i="35" s="1"/>
  <c r="H6661" i="35"/>
  <c r="I6661" i="35"/>
  <c r="K6661" i="35"/>
  <c r="M6661" i="35" s="1"/>
  <c r="H6662" i="35"/>
  <c r="I6662" i="35"/>
  <c r="K6662" i="35"/>
  <c r="M6662" i="35" s="1"/>
  <c r="H6663" i="35"/>
  <c r="I6663" i="35"/>
  <c r="K6663" i="35"/>
  <c r="M6663" i="35" s="1"/>
  <c r="H6664" i="35"/>
  <c r="I6664" i="35"/>
  <c r="K6664" i="35"/>
  <c r="M6664" i="35" s="1"/>
  <c r="H6665" i="35"/>
  <c r="I6665" i="35"/>
  <c r="K6665" i="35"/>
  <c r="M6665" i="35" s="1"/>
  <c r="H6666" i="35"/>
  <c r="I6666" i="35"/>
  <c r="K6666" i="35"/>
  <c r="M6666" i="35" s="1"/>
  <c r="H6667" i="35"/>
  <c r="I6667" i="35"/>
  <c r="K6667" i="35"/>
  <c r="M6667" i="35" s="1"/>
  <c r="H6668" i="35"/>
  <c r="I6668" i="35"/>
  <c r="K6668" i="35"/>
  <c r="M6668" i="35" s="1"/>
  <c r="H6669" i="35"/>
  <c r="I6669" i="35"/>
  <c r="K6669" i="35"/>
  <c r="M6669" i="35" s="1"/>
  <c r="H6670" i="35"/>
  <c r="I6670" i="35"/>
  <c r="K6670" i="35"/>
  <c r="M6670" i="35" s="1"/>
  <c r="H6671" i="35"/>
  <c r="I6671" i="35"/>
  <c r="K6671" i="35"/>
  <c r="M6671" i="35" s="1"/>
  <c r="H6672" i="35"/>
  <c r="I6672" i="35"/>
  <c r="K6672" i="35"/>
  <c r="M6672" i="35" s="1"/>
  <c r="H6673" i="35"/>
  <c r="I6673" i="35"/>
  <c r="K6673" i="35"/>
  <c r="M6673" i="35" s="1"/>
  <c r="H6674" i="35"/>
  <c r="I6674" i="35"/>
  <c r="K6674" i="35"/>
  <c r="M6674" i="35" s="1"/>
  <c r="H6675" i="35"/>
  <c r="I6675" i="35"/>
  <c r="K6675" i="35"/>
  <c r="M6675" i="35" s="1"/>
  <c r="H6676" i="35"/>
  <c r="I6676" i="35"/>
  <c r="K6676" i="35"/>
  <c r="M6676" i="35" s="1"/>
  <c r="H6677" i="35"/>
  <c r="I6677" i="35"/>
  <c r="K6677" i="35"/>
  <c r="M6677" i="35" s="1"/>
  <c r="H6678" i="35"/>
  <c r="I6678" i="35"/>
  <c r="K6678" i="35"/>
  <c r="M6678" i="35" s="1"/>
  <c r="H6679" i="35"/>
  <c r="I6679" i="35"/>
  <c r="K6679" i="35"/>
  <c r="M6679" i="35" s="1"/>
  <c r="H6680" i="35"/>
  <c r="I6680" i="35"/>
  <c r="K6680" i="35"/>
  <c r="M6680" i="35" s="1"/>
  <c r="H6681" i="35"/>
  <c r="I6681" i="35"/>
  <c r="K6681" i="35"/>
  <c r="M6681" i="35" s="1"/>
  <c r="H6682" i="35"/>
  <c r="I6682" i="35"/>
  <c r="K6682" i="35"/>
  <c r="M6682" i="35" s="1"/>
  <c r="H6683" i="35"/>
  <c r="I6683" i="35"/>
  <c r="K6683" i="35"/>
  <c r="M6683" i="35" s="1"/>
  <c r="H6684" i="35"/>
  <c r="I6684" i="35"/>
  <c r="K6684" i="35"/>
  <c r="M6684" i="35" s="1"/>
  <c r="H6685" i="35"/>
  <c r="I6685" i="35"/>
  <c r="K6685" i="35"/>
  <c r="M6685" i="35" s="1"/>
  <c r="H6686" i="35"/>
  <c r="I6686" i="35"/>
  <c r="K6686" i="35"/>
  <c r="M6686" i="35" s="1"/>
  <c r="H6687" i="35"/>
  <c r="I6687" i="35"/>
  <c r="K6687" i="35"/>
  <c r="M6687" i="35" s="1"/>
  <c r="H6688" i="35"/>
  <c r="I6688" i="35"/>
  <c r="K6688" i="35"/>
  <c r="M6688" i="35" s="1"/>
  <c r="H6689" i="35"/>
  <c r="I6689" i="35"/>
  <c r="K6689" i="35"/>
  <c r="M6689" i="35" s="1"/>
  <c r="H6690" i="35"/>
  <c r="I6690" i="35"/>
  <c r="K6690" i="35"/>
  <c r="M6690" i="35" s="1"/>
  <c r="H6691" i="35"/>
  <c r="I6691" i="35"/>
  <c r="K6691" i="35"/>
  <c r="M6691" i="35" s="1"/>
  <c r="H6692" i="35"/>
  <c r="I6692" i="35"/>
  <c r="K6692" i="35"/>
  <c r="M6692" i="35" s="1"/>
  <c r="H6693" i="35"/>
  <c r="I6693" i="35"/>
  <c r="K6693" i="35"/>
  <c r="M6693" i="35" s="1"/>
  <c r="H6694" i="35"/>
  <c r="I6694" i="35"/>
  <c r="K6694" i="35"/>
  <c r="M6694" i="35" s="1"/>
  <c r="H6695" i="35"/>
  <c r="I6695" i="35"/>
  <c r="K6695" i="35"/>
  <c r="M6695" i="35" s="1"/>
  <c r="H6696" i="35"/>
  <c r="I6696" i="35"/>
  <c r="K6696" i="35"/>
  <c r="M6696" i="35" s="1"/>
  <c r="H6697" i="35"/>
  <c r="I6697" i="35"/>
  <c r="K6697" i="35"/>
  <c r="M6697" i="35" s="1"/>
  <c r="H6698" i="35"/>
  <c r="I6698" i="35"/>
  <c r="K6698" i="35"/>
  <c r="M6698" i="35" s="1"/>
  <c r="H6699" i="35"/>
  <c r="I6699" i="35"/>
  <c r="K6699" i="35"/>
  <c r="M6699" i="35" s="1"/>
  <c r="H6700" i="35"/>
  <c r="I6700" i="35"/>
  <c r="K6700" i="35"/>
  <c r="M6700" i="35" s="1"/>
  <c r="H6701" i="35"/>
  <c r="I6701" i="35"/>
  <c r="K6701" i="35"/>
  <c r="M6701" i="35" s="1"/>
  <c r="H6702" i="35"/>
  <c r="I6702" i="35"/>
  <c r="K6702" i="35"/>
  <c r="M6702" i="35" s="1"/>
  <c r="H6703" i="35"/>
  <c r="I6703" i="35"/>
  <c r="K6703" i="35"/>
  <c r="M6703" i="35" s="1"/>
  <c r="H6704" i="35"/>
  <c r="I6704" i="35"/>
  <c r="K6704" i="35"/>
  <c r="M6704" i="35" s="1"/>
  <c r="H6705" i="35"/>
  <c r="I6705" i="35"/>
  <c r="K6705" i="35"/>
  <c r="M6705" i="35" s="1"/>
  <c r="H6706" i="35"/>
  <c r="I6706" i="35"/>
  <c r="K6706" i="35"/>
  <c r="M6706" i="35" s="1"/>
  <c r="H6707" i="35"/>
  <c r="I6707" i="35"/>
  <c r="K6707" i="35"/>
  <c r="M6707" i="35" s="1"/>
  <c r="H6708" i="35"/>
  <c r="I6708" i="35"/>
  <c r="K6708" i="35"/>
  <c r="M6708" i="35" s="1"/>
  <c r="H6709" i="35"/>
  <c r="I6709" i="35"/>
  <c r="K6709" i="35"/>
  <c r="M6709" i="35" s="1"/>
  <c r="H6710" i="35"/>
  <c r="I6710" i="35"/>
  <c r="K6710" i="35"/>
  <c r="M6710" i="35" s="1"/>
  <c r="H6711" i="35"/>
  <c r="I6711" i="35"/>
  <c r="K6711" i="35"/>
  <c r="M6711" i="35" s="1"/>
  <c r="H6712" i="35"/>
  <c r="I6712" i="35"/>
  <c r="K6712" i="35"/>
  <c r="M6712" i="35" s="1"/>
  <c r="H6713" i="35"/>
  <c r="I6713" i="35"/>
  <c r="K6713" i="35"/>
  <c r="M6713" i="35" s="1"/>
  <c r="H6714" i="35"/>
  <c r="I6714" i="35"/>
  <c r="K6714" i="35"/>
  <c r="M6714" i="35" s="1"/>
  <c r="H6715" i="35"/>
  <c r="I6715" i="35"/>
  <c r="K6715" i="35"/>
  <c r="M6715" i="35" s="1"/>
  <c r="H6716" i="35"/>
  <c r="I6716" i="35"/>
  <c r="K6716" i="35"/>
  <c r="M6716" i="35" s="1"/>
  <c r="H6717" i="35"/>
  <c r="I6717" i="35"/>
  <c r="K6717" i="35"/>
  <c r="M6717" i="35" s="1"/>
  <c r="H6718" i="35"/>
  <c r="I6718" i="35"/>
  <c r="K6718" i="35"/>
  <c r="M6718" i="35" s="1"/>
  <c r="H6719" i="35"/>
  <c r="I6719" i="35"/>
  <c r="K6719" i="35"/>
  <c r="M6719" i="35" s="1"/>
  <c r="H6720" i="35"/>
  <c r="I6720" i="35"/>
  <c r="K6720" i="35"/>
  <c r="M6720" i="35" s="1"/>
  <c r="H6721" i="35"/>
  <c r="I6721" i="35"/>
  <c r="K6721" i="35"/>
  <c r="M6721" i="35" s="1"/>
  <c r="H6722" i="35"/>
  <c r="I6722" i="35"/>
  <c r="K6722" i="35"/>
  <c r="M6722" i="35" s="1"/>
  <c r="H6723" i="35"/>
  <c r="I6723" i="35"/>
  <c r="K6723" i="35"/>
  <c r="M6723" i="35" s="1"/>
  <c r="H6724" i="35"/>
  <c r="I6724" i="35"/>
  <c r="K6724" i="35"/>
  <c r="M6724" i="35" s="1"/>
  <c r="H6725" i="35"/>
  <c r="I6725" i="35"/>
  <c r="K6725" i="35"/>
  <c r="M6725" i="35" s="1"/>
  <c r="H6726" i="35"/>
  <c r="I6726" i="35"/>
  <c r="K6726" i="35"/>
  <c r="M6726" i="35" s="1"/>
  <c r="H6727" i="35"/>
  <c r="I6727" i="35"/>
  <c r="K6727" i="35"/>
  <c r="M6727" i="35" s="1"/>
  <c r="H6728" i="35"/>
  <c r="I6728" i="35"/>
  <c r="K6728" i="35"/>
  <c r="M6728" i="35" s="1"/>
  <c r="H6729" i="35"/>
  <c r="I6729" i="35"/>
  <c r="K6729" i="35"/>
  <c r="M6729" i="35" s="1"/>
  <c r="H6730" i="35"/>
  <c r="I6730" i="35"/>
  <c r="K6730" i="35"/>
  <c r="M6730" i="35" s="1"/>
  <c r="H6731" i="35"/>
  <c r="I6731" i="35"/>
  <c r="K6731" i="35"/>
  <c r="M6731" i="35" s="1"/>
  <c r="H6732" i="35"/>
  <c r="I6732" i="35"/>
  <c r="K6732" i="35"/>
  <c r="M6732" i="35" s="1"/>
  <c r="H6733" i="35"/>
  <c r="I6733" i="35"/>
  <c r="K6733" i="35"/>
  <c r="M6733" i="35" s="1"/>
  <c r="H6734" i="35"/>
  <c r="I6734" i="35"/>
  <c r="K6734" i="35"/>
  <c r="M6734" i="35" s="1"/>
  <c r="H6735" i="35"/>
  <c r="I6735" i="35"/>
  <c r="K6735" i="35"/>
  <c r="M6735" i="35" s="1"/>
  <c r="H6736" i="35"/>
  <c r="I6736" i="35"/>
  <c r="K6736" i="35"/>
  <c r="M6736" i="35" s="1"/>
  <c r="H6737" i="35"/>
  <c r="I6737" i="35"/>
  <c r="K6737" i="35"/>
  <c r="M6737" i="35" s="1"/>
  <c r="H6738" i="35"/>
  <c r="I6738" i="35"/>
  <c r="K6738" i="35"/>
  <c r="M6738" i="35" s="1"/>
  <c r="H6739" i="35"/>
  <c r="I6739" i="35"/>
  <c r="K6739" i="35"/>
  <c r="M6739" i="35" s="1"/>
  <c r="H6740" i="35"/>
  <c r="I6740" i="35"/>
  <c r="K6740" i="35"/>
  <c r="M6740" i="35" s="1"/>
  <c r="H6741" i="35"/>
  <c r="I6741" i="35"/>
  <c r="K6741" i="35"/>
  <c r="M6741" i="35" s="1"/>
  <c r="H6742" i="35"/>
  <c r="I6742" i="35"/>
  <c r="K6742" i="35"/>
  <c r="M6742" i="35" s="1"/>
  <c r="H6743" i="35"/>
  <c r="I6743" i="35"/>
  <c r="K6743" i="35"/>
  <c r="M6743" i="35" s="1"/>
  <c r="H6744" i="35"/>
  <c r="I6744" i="35"/>
  <c r="K6744" i="35"/>
  <c r="M6744" i="35" s="1"/>
  <c r="H6745" i="35"/>
  <c r="I6745" i="35"/>
  <c r="K6745" i="35"/>
  <c r="M6745" i="35" s="1"/>
  <c r="H6746" i="35"/>
  <c r="I6746" i="35"/>
  <c r="K6746" i="35"/>
  <c r="M6746" i="35" s="1"/>
  <c r="H6747" i="35"/>
  <c r="I6747" i="35"/>
  <c r="K6747" i="35"/>
  <c r="M6747" i="35" s="1"/>
  <c r="H6748" i="35"/>
  <c r="I6748" i="35"/>
  <c r="K6748" i="35"/>
  <c r="M6748" i="35" s="1"/>
  <c r="H6749" i="35"/>
  <c r="I6749" i="35"/>
  <c r="K6749" i="35"/>
  <c r="M6749" i="35" s="1"/>
  <c r="H6750" i="35"/>
  <c r="I6750" i="35"/>
  <c r="K6750" i="35"/>
  <c r="M6750" i="35" s="1"/>
  <c r="H6751" i="35"/>
  <c r="I6751" i="35"/>
  <c r="K6751" i="35"/>
  <c r="M6751" i="35" s="1"/>
  <c r="H6752" i="35"/>
  <c r="I6752" i="35"/>
  <c r="K6752" i="35"/>
  <c r="M6752" i="35" s="1"/>
  <c r="H6753" i="35"/>
  <c r="I6753" i="35"/>
  <c r="K6753" i="35"/>
  <c r="M6753" i="35" s="1"/>
  <c r="H6754" i="35"/>
  <c r="I6754" i="35"/>
  <c r="K6754" i="35"/>
  <c r="M6754" i="35" s="1"/>
  <c r="H6755" i="35"/>
  <c r="I6755" i="35"/>
  <c r="K6755" i="35"/>
  <c r="M6755" i="35" s="1"/>
  <c r="H6756" i="35"/>
  <c r="I6756" i="35"/>
  <c r="K6756" i="35"/>
  <c r="M6756" i="35" s="1"/>
  <c r="H6757" i="35"/>
  <c r="I6757" i="35"/>
  <c r="K6757" i="35"/>
  <c r="M6757" i="35" s="1"/>
  <c r="H6758" i="35"/>
  <c r="I6758" i="35"/>
  <c r="K6758" i="35"/>
  <c r="M6758" i="35" s="1"/>
  <c r="H6759" i="35"/>
  <c r="I6759" i="35"/>
  <c r="K6759" i="35"/>
  <c r="M6759" i="35" s="1"/>
  <c r="H6760" i="35"/>
  <c r="I6760" i="35"/>
  <c r="K6760" i="35"/>
  <c r="M6760" i="35" s="1"/>
  <c r="H6761" i="35"/>
  <c r="I6761" i="35"/>
  <c r="K6761" i="35"/>
  <c r="M6761" i="35" s="1"/>
  <c r="H6762" i="35"/>
  <c r="I6762" i="35"/>
  <c r="K6762" i="35"/>
  <c r="M6762" i="35" s="1"/>
  <c r="H6763" i="35"/>
  <c r="I6763" i="35"/>
  <c r="K6763" i="35"/>
  <c r="M6763" i="35" s="1"/>
  <c r="H6764" i="35"/>
  <c r="I6764" i="35"/>
  <c r="K6764" i="35"/>
  <c r="M6764" i="35" s="1"/>
  <c r="H6765" i="35"/>
  <c r="I6765" i="35"/>
  <c r="K6765" i="35"/>
  <c r="M6765" i="35" s="1"/>
  <c r="H6766" i="35"/>
  <c r="I6766" i="35"/>
  <c r="K6766" i="35"/>
  <c r="M6766" i="35" s="1"/>
  <c r="H6767" i="35"/>
  <c r="I6767" i="35"/>
  <c r="K6767" i="35"/>
  <c r="M6767" i="35" s="1"/>
  <c r="H6768" i="35"/>
  <c r="I6768" i="35"/>
  <c r="K6768" i="35"/>
  <c r="M6768" i="35" s="1"/>
  <c r="H6769" i="35"/>
  <c r="I6769" i="35"/>
  <c r="K6769" i="35"/>
  <c r="M6769" i="35" s="1"/>
  <c r="H6770" i="35"/>
  <c r="I6770" i="35"/>
  <c r="K6770" i="35"/>
  <c r="M6770" i="35" s="1"/>
  <c r="H6771" i="35"/>
  <c r="I6771" i="35"/>
  <c r="K6771" i="35"/>
  <c r="M6771" i="35" s="1"/>
  <c r="H6772" i="35"/>
  <c r="I6772" i="35"/>
  <c r="K6772" i="35"/>
  <c r="M6772" i="35" s="1"/>
  <c r="H6773" i="35"/>
  <c r="I6773" i="35"/>
  <c r="K6773" i="35"/>
  <c r="M6773" i="35" s="1"/>
  <c r="H6774" i="35"/>
  <c r="I6774" i="35"/>
  <c r="K6774" i="35"/>
  <c r="M6774" i="35" s="1"/>
  <c r="H6775" i="35"/>
  <c r="I6775" i="35"/>
  <c r="K6775" i="35"/>
  <c r="M6775" i="35" s="1"/>
  <c r="H6776" i="35"/>
  <c r="I6776" i="35"/>
  <c r="K6776" i="35"/>
  <c r="M6776" i="35" s="1"/>
  <c r="H6777" i="35"/>
  <c r="I6777" i="35"/>
  <c r="K6777" i="35"/>
  <c r="M6777" i="35" s="1"/>
  <c r="H6778" i="35"/>
  <c r="I6778" i="35"/>
  <c r="K6778" i="35"/>
  <c r="M6778" i="35" s="1"/>
  <c r="H6779" i="35"/>
  <c r="I6779" i="35"/>
  <c r="K6779" i="35"/>
  <c r="M6779" i="35" s="1"/>
  <c r="H6780" i="35"/>
  <c r="I6780" i="35"/>
  <c r="K6780" i="35"/>
  <c r="M6780" i="35" s="1"/>
  <c r="H6781" i="35"/>
  <c r="I6781" i="35"/>
  <c r="K6781" i="35"/>
  <c r="M6781" i="35" s="1"/>
  <c r="H6782" i="35"/>
  <c r="I6782" i="35"/>
  <c r="K6782" i="35"/>
  <c r="M6782" i="35" s="1"/>
  <c r="H6783" i="35"/>
  <c r="I6783" i="35"/>
  <c r="K6783" i="35"/>
  <c r="M6783" i="35" s="1"/>
  <c r="H6784" i="35"/>
  <c r="I6784" i="35"/>
  <c r="K6784" i="35"/>
  <c r="M6784" i="35" s="1"/>
  <c r="H6785" i="35"/>
  <c r="I6785" i="35"/>
  <c r="K6785" i="35"/>
  <c r="M6785" i="35" s="1"/>
  <c r="H6786" i="35"/>
  <c r="I6786" i="35"/>
  <c r="K6786" i="35"/>
  <c r="M6786" i="35" s="1"/>
  <c r="H6787" i="35"/>
  <c r="I6787" i="35"/>
  <c r="K6787" i="35"/>
  <c r="M6787" i="35" s="1"/>
  <c r="H6788" i="35"/>
  <c r="I6788" i="35"/>
  <c r="K6788" i="35"/>
  <c r="M6788" i="35" s="1"/>
  <c r="H6789" i="35"/>
  <c r="I6789" i="35"/>
  <c r="K6789" i="35"/>
  <c r="M6789" i="35" s="1"/>
  <c r="H6790" i="35"/>
  <c r="I6790" i="35"/>
  <c r="K6790" i="35"/>
  <c r="M6790" i="35" s="1"/>
  <c r="H6791" i="35"/>
  <c r="I6791" i="35"/>
  <c r="K6791" i="35"/>
  <c r="M6791" i="35" s="1"/>
  <c r="H6792" i="35"/>
  <c r="I6792" i="35"/>
  <c r="K6792" i="35"/>
  <c r="M6792" i="35" s="1"/>
  <c r="H6793" i="35"/>
  <c r="I6793" i="35"/>
  <c r="K6793" i="35"/>
  <c r="M6793" i="35" s="1"/>
  <c r="H6794" i="35"/>
  <c r="I6794" i="35"/>
  <c r="K6794" i="35"/>
  <c r="M6794" i="35" s="1"/>
  <c r="H6795" i="35"/>
  <c r="I6795" i="35"/>
  <c r="K6795" i="35"/>
  <c r="M6795" i="35" s="1"/>
  <c r="H6796" i="35"/>
  <c r="I6796" i="35"/>
  <c r="K6796" i="35"/>
  <c r="M6796" i="35" s="1"/>
  <c r="H6797" i="35"/>
  <c r="I6797" i="35"/>
  <c r="K6797" i="35"/>
  <c r="M6797" i="35" s="1"/>
  <c r="H6798" i="35"/>
  <c r="I6798" i="35"/>
  <c r="K6798" i="35"/>
  <c r="M6798" i="35" s="1"/>
  <c r="H6799" i="35"/>
  <c r="I6799" i="35"/>
  <c r="K6799" i="35"/>
  <c r="M6799" i="35" s="1"/>
  <c r="H6800" i="35"/>
  <c r="I6800" i="35"/>
  <c r="K6800" i="35"/>
  <c r="M6800" i="35" s="1"/>
  <c r="H6801" i="35"/>
  <c r="I6801" i="35"/>
  <c r="K6801" i="35"/>
  <c r="M6801" i="35" s="1"/>
  <c r="H6802" i="35"/>
  <c r="I6802" i="35"/>
  <c r="K6802" i="35"/>
  <c r="M6802" i="35" s="1"/>
  <c r="H6803" i="35"/>
  <c r="I6803" i="35"/>
  <c r="K6803" i="35"/>
  <c r="M6803" i="35" s="1"/>
  <c r="H6804" i="35"/>
  <c r="I6804" i="35"/>
  <c r="K6804" i="35"/>
  <c r="M6804" i="35" s="1"/>
  <c r="H6805" i="35"/>
  <c r="I6805" i="35"/>
  <c r="K6805" i="35"/>
  <c r="M6805" i="35" s="1"/>
  <c r="H6806" i="35"/>
  <c r="I6806" i="35"/>
  <c r="K6806" i="35"/>
  <c r="M6806" i="35" s="1"/>
  <c r="H6807" i="35"/>
  <c r="I6807" i="35"/>
  <c r="K6807" i="35"/>
  <c r="M6807" i="35" s="1"/>
  <c r="H6808" i="35"/>
  <c r="I6808" i="35"/>
  <c r="K6808" i="35"/>
  <c r="M6808" i="35" s="1"/>
  <c r="H6809" i="35"/>
  <c r="I6809" i="35"/>
  <c r="K6809" i="35"/>
  <c r="M6809" i="35" s="1"/>
  <c r="H6810" i="35"/>
  <c r="I6810" i="35"/>
  <c r="K6810" i="35"/>
  <c r="M6810" i="35" s="1"/>
  <c r="H6811" i="35"/>
  <c r="I6811" i="35"/>
  <c r="K6811" i="35"/>
  <c r="M6811" i="35" s="1"/>
  <c r="H6812" i="35"/>
  <c r="I6812" i="35"/>
  <c r="K6812" i="35"/>
  <c r="M6812" i="35" s="1"/>
  <c r="H6813" i="35"/>
  <c r="I6813" i="35"/>
  <c r="K6813" i="35"/>
  <c r="M6813" i="35" s="1"/>
  <c r="H6814" i="35"/>
  <c r="I6814" i="35"/>
  <c r="K6814" i="35"/>
  <c r="M6814" i="35" s="1"/>
  <c r="H6815" i="35"/>
  <c r="I6815" i="35"/>
  <c r="K6815" i="35"/>
  <c r="M6815" i="35" s="1"/>
  <c r="H6816" i="35"/>
  <c r="I6816" i="35"/>
  <c r="K6816" i="35"/>
  <c r="M6816" i="35" s="1"/>
  <c r="H6817" i="35"/>
  <c r="I6817" i="35"/>
  <c r="K6817" i="35"/>
  <c r="M6817" i="35" s="1"/>
  <c r="H6818" i="35"/>
  <c r="I6818" i="35"/>
  <c r="K6818" i="35"/>
  <c r="M6818" i="35" s="1"/>
  <c r="H6819" i="35"/>
  <c r="I6819" i="35"/>
  <c r="K6819" i="35"/>
  <c r="M6819" i="35" s="1"/>
  <c r="H6820" i="35"/>
  <c r="I6820" i="35"/>
  <c r="K6820" i="35"/>
  <c r="M6820" i="35" s="1"/>
  <c r="H6821" i="35"/>
  <c r="I6821" i="35"/>
  <c r="K6821" i="35"/>
  <c r="M6821" i="35" s="1"/>
  <c r="H6822" i="35"/>
  <c r="I6822" i="35"/>
  <c r="K6822" i="35"/>
  <c r="M6822" i="35" s="1"/>
  <c r="H6823" i="35"/>
  <c r="I6823" i="35"/>
  <c r="K6823" i="35"/>
  <c r="M6823" i="35" s="1"/>
  <c r="H6824" i="35"/>
  <c r="I6824" i="35"/>
  <c r="K6824" i="35"/>
  <c r="M6824" i="35" s="1"/>
  <c r="H6825" i="35"/>
  <c r="I6825" i="35"/>
  <c r="K6825" i="35"/>
  <c r="M6825" i="35" s="1"/>
  <c r="H6826" i="35"/>
  <c r="I6826" i="35"/>
  <c r="K6826" i="35"/>
  <c r="M6826" i="35" s="1"/>
  <c r="H6827" i="35"/>
  <c r="I6827" i="35"/>
  <c r="K6827" i="35"/>
  <c r="M6827" i="35" s="1"/>
  <c r="H6828" i="35"/>
  <c r="I6828" i="35"/>
  <c r="K6828" i="35"/>
  <c r="M6828" i="35" s="1"/>
  <c r="H6829" i="35"/>
  <c r="I6829" i="35"/>
  <c r="K6829" i="35"/>
  <c r="M6829" i="35" s="1"/>
  <c r="H6830" i="35"/>
  <c r="I6830" i="35"/>
  <c r="K6830" i="35"/>
  <c r="M6830" i="35" s="1"/>
  <c r="H6831" i="35"/>
  <c r="I6831" i="35"/>
  <c r="K6831" i="35"/>
  <c r="M6831" i="35" s="1"/>
  <c r="H6832" i="35"/>
  <c r="I6832" i="35"/>
  <c r="K6832" i="35"/>
  <c r="M6832" i="35" s="1"/>
  <c r="H6833" i="35"/>
  <c r="I6833" i="35"/>
  <c r="K6833" i="35"/>
  <c r="M6833" i="35" s="1"/>
  <c r="H6834" i="35"/>
  <c r="I6834" i="35"/>
  <c r="K6834" i="35"/>
  <c r="M6834" i="35" s="1"/>
  <c r="H6835" i="35"/>
  <c r="I6835" i="35"/>
  <c r="K6835" i="35"/>
  <c r="M6835" i="35" s="1"/>
  <c r="H6836" i="35"/>
  <c r="I6836" i="35"/>
  <c r="K6836" i="35"/>
  <c r="M6836" i="35" s="1"/>
  <c r="H6837" i="35"/>
  <c r="I6837" i="35"/>
  <c r="K6837" i="35"/>
  <c r="M6837" i="35" s="1"/>
  <c r="H6838" i="35"/>
  <c r="I6838" i="35"/>
  <c r="K6838" i="35"/>
  <c r="M6838" i="35" s="1"/>
  <c r="H6839" i="35"/>
  <c r="I6839" i="35"/>
  <c r="K6839" i="35"/>
  <c r="M6839" i="35" s="1"/>
  <c r="H6840" i="35"/>
  <c r="I6840" i="35"/>
  <c r="K6840" i="35"/>
  <c r="M6840" i="35" s="1"/>
  <c r="H6841" i="35"/>
  <c r="I6841" i="35"/>
  <c r="K6841" i="35"/>
  <c r="M6841" i="35" s="1"/>
  <c r="H6842" i="35"/>
  <c r="I6842" i="35"/>
  <c r="K6842" i="35"/>
  <c r="M6842" i="35" s="1"/>
  <c r="H6843" i="35"/>
  <c r="I6843" i="35"/>
  <c r="K6843" i="35"/>
  <c r="M6843" i="35" s="1"/>
  <c r="H6844" i="35"/>
  <c r="I6844" i="35"/>
  <c r="K6844" i="35"/>
  <c r="M6844" i="35" s="1"/>
  <c r="H6845" i="35"/>
  <c r="I6845" i="35"/>
  <c r="K6845" i="35"/>
  <c r="M6845" i="35" s="1"/>
  <c r="H6846" i="35"/>
  <c r="I6846" i="35"/>
  <c r="K6846" i="35"/>
  <c r="M6846" i="35" s="1"/>
  <c r="H6847" i="35"/>
  <c r="I6847" i="35"/>
  <c r="K6847" i="35"/>
  <c r="M6847" i="35" s="1"/>
  <c r="H6848" i="35"/>
  <c r="I6848" i="35"/>
  <c r="K6848" i="35"/>
  <c r="M6848" i="35" s="1"/>
  <c r="H6849" i="35"/>
  <c r="I6849" i="35"/>
  <c r="K6849" i="35"/>
  <c r="M6849" i="35" s="1"/>
  <c r="H6850" i="35"/>
  <c r="I6850" i="35"/>
  <c r="K6850" i="35"/>
  <c r="M6850" i="35" s="1"/>
  <c r="H6851" i="35"/>
  <c r="I6851" i="35"/>
  <c r="K6851" i="35"/>
  <c r="M6851" i="35" s="1"/>
  <c r="H6852" i="35"/>
  <c r="I6852" i="35"/>
  <c r="K6852" i="35"/>
  <c r="M6852" i="35" s="1"/>
  <c r="H6853" i="35"/>
  <c r="I6853" i="35"/>
  <c r="K6853" i="35"/>
  <c r="M6853" i="35" s="1"/>
  <c r="H6854" i="35"/>
  <c r="I6854" i="35"/>
  <c r="K6854" i="35"/>
  <c r="M6854" i="35" s="1"/>
  <c r="H6855" i="35"/>
  <c r="I6855" i="35"/>
  <c r="K6855" i="35"/>
  <c r="M6855" i="35" s="1"/>
  <c r="H6856" i="35"/>
  <c r="I6856" i="35"/>
  <c r="K6856" i="35"/>
  <c r="M6856" i="35" s="1"/>
  <c r="H6857" i="35"/>
  <c r="I6857" i="35"/>
  <c r="K6857" i="35"/>
  <c r="M6857" i="35" s="1"/>
  <c r="H6858" i="35"/>
  <c r="I6858" i="35"/>
  <c r="K6858" i="35"/>
  <c r="M6858" i="35" s="1"/>
  <c r="H6859" i="35"/>
  <c r="I6859" i="35"/>
  <c r="K6859" i="35"/>
  <c r="M6859" i="35" s="1"/>
  <c r="H6860" i="35"/>
  <c r="I6860" i="35"/>
  <c r="K6860" i="35"/>
  <c r="M6860" i="35" s="1"/>
  <c r="H6861" i="35"/>
  <c r="I6861" i="35"/>
  <c r="K6861" i="35"/>
  <c r="M6861" i="35" s="1"/>
  <c r="H6862" i="35"/>
  <c r="I6862" i="35"/>
  <c r="K6862" i="35"/>
  <c r="M6862" i="35" s="1"/>
  <c r="H6863" i="35"/>
  <c r="I6863" i="35"/>
  <c r="K6863" i="35"/>
  <c r="M6863" i="35" s="1"/>
  <c r="H6864" i="35"/>
  <c r="I6864" i="35"/>
  <c r="K6864" i="35"/>
  <c r="M6864" i="35" s="1"/>
  <c r="H6865" i="35"/>
  <c r="I6865" i="35"/>
  <c r="K6865" i="35"/>
  <c r="M6865" i="35" s="1"/>
  <c r="H6866" i="35"/>
  <c r="I6866" i="35"/>
  <c r="K6866" i="35"/>
  <c r="M6866" i="35" s="1"/>
  <c r="H6867" i="35"/>
  <c r="I6867" i="35"/>
  <c r="K6867" i="35"/>
  <c r="M6867" i="35" s="1"/>
  <c r="H6868" i="35"/>
  <c r="I6868" i="35"/>
  <c r="K6868" i="35"/>
  <c r="M6868" i="35" s="1"/>
  <c r="H6869" i="35"/>
  <c r="I6869" i="35"/>
  <c r="K6869" i="35"/>
  <c r="M6869" i="35" s="1"/>
  <c r="H6870" i="35"/>
  <c r="I6870" i="35"/>
  <c r="K6870" i="35"/>
  <c r="M6870" i="35" s="1"/>
  <c r="H6871" i="35"/>
  <c r="I6871" i="35"/>
  <c r="K6871" i="35"/>
  <c r="M6871" i="35" s="1"/>
  <c r="H6872" i="35"/>
  <c r="I6872" i="35"/>
  <c r="K6872" i="35"/>
  <c r="M6872" i="35" s="1"/>
  <c r="H6873" i="35"/>
  <c r="I6873" i="35"/>
  <c r="K6873" i="35"/>
  <c r="M6873" i="35" s="1"/>
  <c r="H6874" i="35"/>
  <c r="I6874" i="35"/>
  <c r="K6874" i="35"/>
  <c r="M6874" i="35" s="1"/>
  <c r="H6875" i="35"/>
  <c r="I6875" i="35"/>
  <c r="K6875" i="35"/>
  <c r="M6875" i="35" s="1"/>
  <c r="H6876" i="35"/>
  <c r="I6876" i="35"/>
  <c r="K6876" i="35"/>
  <c r="M6876" i="35" s="1"/>
  <c r="H6877" i="35"/>
  <c r="I6877" i="35"/>
  <c r="K6877" i="35"/>
  <c r="M6877" i="35" s="1"/>
  <c r="H6878" i="35"/>
  <c r="I6878" i="35"/>
  <c r="K6878" i="35"/>
  <c r="M6878" i="35" s="1"/>
  <c r="H6879" i="35"/>
  <c r="I6879" i="35"/>
  <c r="K6879" i="35"/>
  <c r="M6879" i="35" s="1"/>
  <c r="H6880" i="35"/>
  <c r="I6880" i="35"/>
  <c r="K6880" i="35"/>
  <c r="M6880" i="35" s="1"/>
  <c r="H6881" i="35"/>
  <c r="I6881" i="35"/>
  <c r="K6881" i="35"/>
  <c r="M6881" i="35" s="1"/>
  <c r="H6882" i="35"/>
  <c r="I6882" i="35"/>
  <c r="K6882" i="35"/>
  <c r="M6882" i="35" s="1"/>
  <c r="H6883" i="35"/>
  <c r="I6883" i="35"/>
  <c r="K6883" i="35"/>
  <c r="M6883" i="35" s="1"/>
  <c r="H6884" i="35"/>
  <c r="I6884" i="35"/>
  <c r="K6884" i="35"/>
  <c r="M6884" i="35" s="1"/>
  <c r="H6885" i="35"/>
  <c r="I6885" i="35"/>
  <c r="K6885" i="35"/>
  <c r="M6885" i="35" s="1"/>
  <c r="H6886" i="35"/>
  <c r="I6886" i="35"/>
  <c r="K6886" i="35"/>
  <c r="M6886" i="35" s="1"/>
  <c r="H6887" i="35"/>
  <c r="I6887" i="35"/>
  <c r="K6887" i="35"/>
  <c r="M6887" i="35" s="1"/>
  <c r="H6888" i="35"/>
  <c r="I6888" i="35"/>
  <c r="K6888" i="35"/>
  <c r="M6888" i="35" s="1"/>
  <c r="H6889" i="35"/>
  <c r="I6889" i="35"/>
  <c r="K6889" i="35"/>
  <c r="M6889" i="35" s="1"/>
  <c r="H6890" i="35"/>
  <c r="I6890" i="35"/>
  <c r="K6890" i="35"/>
  <c r="M6890" i="35" s="1"/>
  <c r="H6891" i="35"/>
  <c r="I6891" i="35"/>
  <c r="K6891" i="35"/>
  <c r="M6891" i="35" s="1"/>
  <c r="H6892" i="35"/>
  <c r="I6892" i="35"/>
  <c r="K6892" i="35"/>
  <c r="M6892" i="35" s="1"/>
  <c r="H6893" i="35"/>
  <c r="I6893" i="35"/>
  <c r="K6893" i="35"/>
  <c r="M6893" i="35" s="1"/>
  <c r="H6894" i="35"/>
  <c r="I6894" i="35"/>
  <c r="K6894" i="35"/>
  <c r="M6894" i="35" s="1"/>
  <c r="H6895" i="35"/>
  <c r="I6895" i="35"/>
  <c r="K6895" i="35"/>
  <c r="M6895" i="35" s="1"/>
  <c r="H6896" i="35"/>
  <c r="I6896" i="35"/>
  <c r="K6896" i="35"/>
  <c r="M6896" i="35" s="1"/>
  <c r="H6897" i="35"/>
  <c r="I6897" i="35"/>
  <c r="K6897" i="35"/>
  <c r="M6897" i="35" s="1"/>
  <c r="H6898" i="35"/>
  <c r="I6898" i="35"/>
  <c r="K6898" i="35"/>
  <c r="M6898" i="35" s="1"/>
  <c r="H6899" i="35"/>
  <c r="I6899" i="35"/>
  <c r="K6899" i="35"/>
  <c r="M6899" i="35" s="1"/>
  <c r="H6900" i="35"/>
  <c r="I6900" i="35"/>
  <c r="K6900" i="35"/>
  <c r="M6900" i="35" s="1"/>
  <c r="H6901" i="35"/>
  <c r="I6901" i="35"/>
  <c r="K6901" i="35"/>
  <c r="M6901" i="35" s="1"/>
  <c r="H6902" i="35"/>
  <c r="I6902" i="35"/>
  <c r="K6902" i="35"/>
  <c r="M6902" i="35" s="1"/>
  <c r="H6903" i="35"/>
  <c r="I6903" i="35"/>
  <c r="K6903" i="35"/>
  <c r="M6903" i="35" s="1"/>
  <c r="H6904" i="35"/>
  <c r="I6904" i="35"/>
  <c r="K6904" i="35"/>
  <c r="M6904" i="35" s="1"/>
  <c r="H6905" i="35"/>
  <c r="I6905" i="35"/>
  <c r="K6905" i="35"/>
  <c r="M6905" i="35" s="1"/>
  <c r="H6906" i="35"/>
  <c r="I6906" i="35"/>
  <c r="K6906" i="35"/>
  <c r="M6906" i="35" s="1"/>
  <c r="H6907" i="35"/>
  <c r="I6907" i="35"/>
  <c r="K6907" i="35"/>
  <c r="M6907" i="35" s="1"/>
  <c r="H6908" i="35"/>
  <c r="I6908" i="35"/>
  <c r="K6908" i="35"/>
  <c r="M6908" i="35" s="1"/>
  <c r="H6909" i="35"/>
  <c r="I6909" i="35"/>
  <c r="K6909" i="35"/>
  <c r="M6909" i="35" s="1"/>
  <c r="H6910" i="35"/>
  <c r="I6910" i="35"/>
  <c r="K6910" i="35"/>
  <c r="M6910" i="35" s="1"/>
  <c r="H6911" i="35"/>
  <c r="I6911" i="35"/>
  <c r="K6911" i="35"/>
  <c r="M6911" i="35" s="1"/>
  <c r="H6912" i="35"/>
  <c r="I6912" i="35"/>
  <c r="K6912" i="35"/>
  <c r="M6912" i="35" s="1"/>
  <c r="H6913" i="35"/>
  <c r="I6913" i="35"/>
  <c r="K6913" i="35"/>
  <c r="M6913" i="35" s="1"/>
  <c r="H6914" i="35"/>
  <c r="I6914" i="35"/>
  <c r="K6914" i="35"/>
  <c r="M6914" i="35" s="1"/>
  <c r="H6915" i="35"/>
  <c r="I6915" i="35"/>
  <c r="K6915" i="35"/>
  <c r="M6915" i="35" s="1"/>
  <c r="H6916" i="35"/>
  <c r="I6916" i="35"/>
  <c r="K6916" i="35"/>
  <c r="M6916" i="35" s="1"/>
  <c r="H6917" i="35"/>
  <c r="I6917" i="35"/>
  <c r="K6917" i="35"/>
  <c r="M6917" i="35" s="1"/>
  <c r="H6918" i="35"/>
  <c r="I6918" i="35"/>
  <c r="K6918" i="35"/>
  <c r="M6918" i="35" s="1"/>
  <c r="H6919" i="35"/>
  <c r="I6919" i="35"/>
  <c r="K6919" i="35"/>
  <c r="M6919" i="35" s="1"/>
  <c r="H6920" i="35"/>
  <c r="I6920" i="35"/>
  <c r="K6920" i="35"/>
  <c r="M6920" i="35" s="1"/>
  <c r="H6921" i="35"/>
  <c r="I6921" i="35"/>
  <c r="K6921" i="35"/>
  <c r="M6921" i="35" s="1"/>
  <c r="H6922" i="35"/>
  <c r="I6922" i="35"/>
  <c r="K6922" i="35"/>
  <c r="M6922" i="35" s="1"/>
  <c r="H6923" i="35"/>
  <c r="I6923" i="35"/>
  <c r="K6923" i="35"/>
  <c r="M6923" i="35" s="1"/>
  <c r="H6924" i="35"/>
  <c r="I6924" i="35"/>
  <c r="K6924" i="35"/>
  <c r="M6924" i="35" s="1"/>
  <c r="H6925" i="35"/>
  <c r="I6925" i="35"/>
  <c r="K6925" i="35"/>
  <c r="M6925" i="35" s="1"/>
  <c r="H6926" i="35"/>
  <c r="I6926" i="35"/>
  <c r="K6926" i="35"/>
  <c r="M6926" i="35" s="1"/>
  <c r="H6927" i="35"/>
  <c r="I6927" i="35"/>
  <c r="K6927" i="35"/>
  <c r="M6927" i="35" s="1"/>
  <c r="H6928" i="35"/>
  <c r="I6928" i="35"/>
  <c r="K6928" i="35"/>
  <c r="M6928" i="35" s="1"/>
  <c r="H6929" i="35"/>
  <c r="I6929" i="35"/>
  <c r="K6929" i="35"/>
  <c r="M6929" i="35" s="1"/>
  <c r="H6930" i="35"/>
  <c r="I6930" i="35"/>
  <c r="K6930" i="35"/>
  <c r="M6930" i="35" s="1"/>
  <c r="H6931" i="35"/>
  <c r="I6931" i="35"/>
  <c r="K6931" i="35"/>
  <c r="M6931" i="35" s="1"/>
  <c r="H6932" i="35"/>
  <c r="I6932" i="35"/>
  <c r="K6932" i="35"/>
  <c r="M6932" i="35" s="1"/>
  <c r="H6933" i="35"/>
  <c r="I6933" i="35"/>
  <c r="K6933" i="35"/>
  <c r="M6933" i="35" s="1"/>
  <c r="H6934" i="35"/>
  <c r="I6934" i="35"/>
  <c r="K6934" i="35"/>
  <c r="M6934" i="35" s="1"/>
  <c r="H6935" i="35"/>
  <c r="I6935" i="35"/>
  <c r="K6935" i="35"/>
  <c r="M6935" i="35" s="1"/>
  <c r="H6936" i="35"/>
  <c r="I6936" i="35"/>
  <c r="K6936" i="35"/>
  <c r="M6936" i="35" s="1"/>
  <c r="H6937" i="35"/>
  <c r="I6937" i="35"/>
  <c r="K6937" i="35"/>
  <c r="M6937" i="35" s="1"/>
  <c r="H6938" i="35"/>
  <c r="I6938" i="35"/>
  <c r="K6938" i="35"/>
  <c r="M6938" i="35" s="1"/>
  <c r="H6939" i="35"/>
  <c r="I6939" i="35"/>
  <c r="K6939" i="35"/>
  <c r="M6939" i="35" s="1"/>
  <c r="H6940" i="35"/>
  <c r="I6940" i="35"/>
  <c r="K6940" i="35"/>
  <c r="M6940" i="35" s="1"/>
  <c r="H6941" i="35"/>
  <c r="I6941" i="35"/>
  <c r="K6941" i="35"/>
  <c r="M6941" i="35" s="1"/>
  <c r="H6942" i="35"/>
  <c r="I6942" i="35"/>
  <c r="K6942" i="35"/>
  <c r="M6942" i="35" s="1"/>
  <c r="H6943" i="35"/>
  <c r="I6943" i="35"/>
  <c r="K6943" i="35"/>
  <c r="M6943" i="35" s="1"/>
  <c r="H6944" i="35"/>
  <c r="I6944" i="35"/>
  <c r="K6944" i="35"/>
  <c r="M6944" i="35" s="1"/>
  <c r="H6945" i="35"/>
  <c r="I6945" i="35"/>
  <c r="K6945" i="35"/>
  <c r="M6945" i="35" s="1"/>
  <c r="H6946" i="35"/>
  <c r="I6946" i="35"/>
  <c r="K6946" i="35"/>
  <c r="M6946" i="35" s="1"/>
  <c r="H6947" i="35"/>
  <c r="I6947" i="35"/>
  <c r="K6947" i="35"/>
  <c r="M6947" i="35" s="1"/>
  <c r="H6948" i="35"/>
  <c r="I6948" i="35"/>
  <c r="K6948" i="35"/>
  <c r="M6948" i="35" s="1"/>
  <c r="H6949" i="35"/>
  <c r="I6949" i="35"/>
  <c r="K6949" i="35"/>
  <c r="M6949" i="35" s="1"/>
  <c r="H6950" i="35"/>
  <c r="I6950" i="35"/>
  <c r="K6950" i="35"/>
  <c r="M6950" i="35" s="1"/>
  <c r="H6951" i="35"/>
  <c r="I6951" i="35"/>
  <c r="K6951" i="35"/>
  <c r="M6951" i="35" s="1"/>
  <c r="H6952" i="35"/>
  <c r="I6952" i="35"/>
  <c r="K6952" i="35"/>
  <c r="M6952" i="35" s="1"/>
  <c r="H6953" i="35"/>
  <c r="I6953" i="35"/>
  <c r="K6953" i="35"/>
  <c r="M6953" i="35" s="1"/>
  <c r="H6954" i="35"/>
  <c r="I6954" i="35"/>
  <c r="K6954" i="35"/>
  <c r="M6954" i="35" s="1"/>
  <c r="H6955" i="35"/>
  <c r="I6955" i="35"/>
  <c r="K6955" i="35"/>
  <c r="M6955" i="35" s="1"/>
  <c r="H6956" i="35"/>
  <c r="I6956" i="35"/>
  <c r="K6956" i="35"/>
  <c r="M6956" i="35" s="1"/>
  <c r="H6957" i="35"/>
  <c r="I6957" i="35"/>
  <c r="K6957" i="35"/>
  <c r="M6957" i="35" s="1"/>
  <c r="H6958" i="35"/>
  <c r="I6958" i="35"/>
  <c r="K6958" i="35"/>
  <c r="M6958" i="35" s="1"/>
  <c r="H6959" i="35"/>
  <c r="I6959" i="35"/>
  <c r="K6959" i="35"/>
  <c r="M6959" i="35" s="1"/>
  <c r="H6960" i="35"/>
  <c r="I6960" i="35"/>
  <c r="K6960" i="35"/>
  <c r="M6960" i="35" s="1"/>
  <c r="H6961" i="35"/>
  <c r="I6961" i="35"/>
  <c r="K6961" i="35"/>
  <c r="M6961" i="35" s="1"/>
  <c r="H6962" i="35"/>
  <c r="I6962" i="35"/>
  <c r="K6962" i="35"/>
  <c r="M6962" i="35" s="1"/>
  <c r="H6963" i="35"/>
  <c r="I6963" i="35"/>
  <c r="K6963" i="35"/>
  <c r="M6963" i="35" s="1"/>
  <c r="H6964" i="35"/>
  <c r="I6964" i="35"/>
  <c r="K6964" i="35"/>
  <c r="M6964" i="35" s="1"/>
  <c r="H6965" i="35"/>
  <c r="I6965" i="35"/>
  <c r="K6965" i="35"/>
  <c r="M6965" i="35" s="1"/>
  <c r="H6966" i="35"/>
  <c r="I6966" i="35"/>
  <c r="K6966" i="35"/>
  <c r="M6966" i="35" s="1"/>
  <c r="H6967" i="35"/>
  <c r="I6967" i="35"/>
  <c r="K6967" i="35"/>
  <c r="M6967" i="35" s="1"/>
  <c r="H6968" i="35"/>
  <c r="I6968" i="35"/>
  <c r="K6968" i="35"/>
  <c r="M6968" i="35" s="1"/>
  <c r="H6969" i="35"/>
  <c r="I6969" i="35"/>
  <c r="K6969" i="35"/>
  <c r="M6969" i="35" s="1"/>
  <c r="H6970" i="35"/>
  <c r="I6970" i="35"/>
  <c r="K6970" i="35"/>
  <c r="M6970" i="35" s="1"/>
  <c r="H6971" i="35"/>
  <c r="I6971" i="35"/>
  <c r="K6971" i="35"/>
  <c r="M6971" i="35" s="1"/>
  <c r="H6972" i="35"/>
  <c r="I6972" i="35"/>
  <c r="K6972" i="35"/>
  <c r="M6972" i="35" s="1"/>
  <c r="H6973" i="35"/>
  <c r="I6973" i="35"/>
  <c r="K6973" i="35"/>
  <c r="M6973" i="35" s="1"/>
  <c r="H6974" i="35"/>
  <c r="I6974" i="35"/>
  <c r="K6974" i="35"/>
  <c r="M6974" i="35" s="1"/>
  <c r="H6975" i="35"/>
  <c r="I6975" i="35"/>
  <c r="K6975" i="35"/>
  <c r="M6975" i="35" s="1"/>
  <c r="H6976" i="35"/>
  <c r="I6976" i="35"/>
  <c r="K6976" i="35"/>
  <c r="M6976" i="35" s="1"/>
  <c r="H6977" i="35"/>
  <c r="I6977" i="35"/>
  <c r="K6977" i="35"/>
  <c r="M6977" i="35" s="1"/>
  <c r="H6978" i="35"/>
  <c r="I6978" i="35"/>
  <c r="K6978" i="35"/>
  <c r="M6978" i="35" s="1"/>
  <c r="H6979" i="35"/>
  <c r="I6979" i="35"/>
  <c r="K6979" i="35"/>
  <c r="M6979" i="35" s="1"/>
  <c r="H6980" i="35"/>
  <c r="I6980" i="35"/>
  <c r="K6980" i="35"/>
  <c r="M6980" i="35" s="1"/>
  <c r="H6981" i="35"/>
  <c r="I6981" i="35"/>
  <c r="K6981" i="35"/>
  <c r="M6981" i="35" s="1"/>
  <c r="H6982" i="35"/>
  <c r="I6982" i="35"/>
  <c r="K6982" i="35"/>
  <c r="M6982" i="35" s="1"/>
  <c r="H6983" i="35"/>
  <c r="I6983" i="35"/>
  <c r="K6983" i="35"/>
  <c r="M6983" i="35" s="1"/>
  <c r="H6984" i="35"/>
  <c r="I6984" i="35"/>
  <c r="K6984" i="35"/>
  <c r="M6984" i="35" s="1"/>
  <c r="H6985" i="35"/>
  <c r="I6985" i="35"/>
  <c r="K6985" i="35"/>
  <c r="M6985" i="35" s="1"/>
  <c r="H6986" i="35"/>
  <c r="I6986" i="35"/>
  <c r="K6986" i="35"/>
  <c r="M6986" i="35" s="1"/>
  <c r="H6987" i="35"/>
  <c r="I6987" i="35"/>
  <c r="K6987" i="35"/>
  <c r="M6987" i="35" s="1"/>
  <c r="H6988" i="35"/>
  <c r="I6988" i="35"/>
  <c r="K6988" i="35"/>
  <c r="M6988" i="35" s="1"/>
  <c r="H6989" i="35"/>
  <c r="I6989" i="35"/>
  <c r="K6989" i="35"/>
  <c r="M6989" i="35" s="1"/>
  <c r="H6990" i="35"/>
  <c r="I6990" i="35"/>
  <c r="K6990" i="35"/>
  <c r="M6990" i="35" s="1"/>
  <c r="H6991" i="35"/>
  <c r="I6991" i="35"/>
  <c r="K6991" i="35"/>
  <c r="M6991" i="35" s="1"/>
  <c r="H6992" i="35"/>
  <c r="I6992" i="35"/>
  <c r="K6992" i="35"/>
  <c r="M6992" i="35" s="1"/>
  <c r="H6993" i="35"/>
  <c r="I6993" i="35"/>
  <c r="K6993" i="35"/>
  <c r="M6993" i="35" s="1"/>
  <c r="H6994" i="35"/>
  <c r="I6994" i="35"/>
  <c r="K6994" i="35"/>
  <c r="M6994" i="35" s="1"/>
  <c r="H6995" i="35"/>
  <c r="I6995" i="35"/>
  <c r="K6995" i="35"/>
  <c r="M6995" i="35" s="1"/>
  <c r="H6996" i="35"/>
  <c r="I6996" i="35"/>
  <c r="K6996" i="35"/>
  <c r="M6996" i="35" s="1"/>
  <c r="H6997" i="35"/>
  <c r="I6997" i="35"/>
  <c r="K6997" i="35"/>
  <c r="M6997" i="35" s="1"/>
  <c r="H6998" i="35"/>
  <c r="I6998" i="35"/>
  <c r="K6998" i="35"/>
  <c r="M6998" i="35" s="1"/>
  <c r="H6999" i="35"/>
  <c r="I6999" i="35"/>
  <c r="K6999" i="35"/>
  <c r="M6999" i="35" s="1"/>
  <c r="H7000" i="35"/>
  <c r="I7000" i="35"/>
  <c r="K7000" i="35"/>
  <c r="M7000" i="35" s="1"/>
  <c r="H7001" i="35"/>
  <c r="I7001" i="35"/>
  <c r="K7001" i="35"/>
  <c r="M7001" i="35" s="1"/>
  <c r="H7002" i="35"/>
  <c r="I7002" i="35"/>
  <c r="K7002" i="35"/>
  <c r="M7002" i="35" s="1"/>
  <c r="H7003" i="35"/>
  <c r="I7003" i="35"/>
  <c r="K7003" i="35"/>
  <c r="M7003" i="35" s="1"/>
  <c r="H7004" i="35"/>
  <c r="I7004" i="35"/>
  <c r="K7004" i="35"/>
  <c r="M7004" i="35" s="1"/>
  <c r="H7005" i="35"/>
  <c r="I7005" i="35"/>
  <c r="K7005" i="35"/>
  <c r="M7005" i="35" s="1"/>
  <c r="H7006" i="35"/>
  <c r="I7006" i="35"/>
  <c r="K7006" i="35"/>
  <c r="M7006" i="35" s="1"/>
  <c r="H7007" i="35"/>
  <c r="I7007" i="35"/>
  <c r="K7007" i="35"/>
  <c r="M7007" i="35" s="1"/>
  <c r="H7008" i="35"/>
  <c r="I7008" i="35"/>
  <c r="K7008" i="35"/>
  <c r="M7008" i="35" s="1"/>
  <c r="H7009" i="35"/>
  <c r="I7009" i="35"/>
  <c r="K7009" i="35"/>
  <c r="M7009" i="35" s="1"/>
  <c r="H7010" i="35"/>
  <c r="I7010" i="35"/>
  <c r="K7010" i="35"/>
  <c r="M7010" i="35" s="1"/>
  <c r="H7011" i="35"/>
  <c r="I7011" i="35"/>
  <c r="K7011" i="35"/>
  <c r="M7011" i="35" s="1"/>
  <c r="H7012" i="35"/>
  <c r="I7012" i="35"/>
  <c r="K7012" i="35"/>
  <c r="M7012" i="35" s="1"/>
  <c r="H7013" i="35"/>
  <c r="I7013" i="35"/>
  <c r="K7013" i="35"/>
  <c r="M7013" i="35" s="1"/>
  <c r="H7014" i="35"/>
  <c r="I7014" i="35"/>
  <c r="K7014" i="35"/>
  <c r="M7014" i="35" s="1"/>
  <c r="H7015" i="35"/>
  <c r="I7015" i="35"/>
  <c r="K7015" i="35"/>
  <c r="M7015" i="35" s="1"/>
  <c r="H7016" i="35"/>
  <c r="I7016" i="35"/>
  <c r="K7016" i="35"/>
  <c r="M7016" i="35" s="1"/>
  <c r="H7017" i="35"/>
  <c r="I7017" i="35"/>
  <c r="K7017" i="35"/>
  <c r="M7017" i="35" s="1"/>
  <c r="H7018" i="35"/>
  <c r="I7018" i="35"/>
  <c r="K7018" i="35"/>
  <c r="M7018" i="35" s="1"/>
  <c r="H7019" i="35"/>
  <c r="I7019" i="35"/>
  <c r="K7019" i="35"/>
  <c r="M7019" i="35" s="1"/>
  <c r="H7020" i="35"/>
  <c r="I7020" i="35"/>
  <c r="K7020" i="35"/>
  <c r="M7020" i="35" s="1"/>
  <c r="H7021" i="35"/>
  <c r="I7021" i="35"/>
  <c r="K7021" i="35"/>
  <c r="M7021" i="35" s="1"/>
  <c r="H7022" i="35"/>
  <c r="I7022" i="35"/>
  <c r="K7022" i="35"/>
  <c r="M7022" i="35" s="1"/>
  <c r="H7023" i="35"/>
  <c r="I7023" i="35"/>
  <c r="K7023" i="35"/>
  <c r="M7023" i="35" s="1"/>
  <c r="H7024" i="35"/>
  <c r="I7024" i="35"/>
  <c r="K7024" i="35"/>
  <c r="M7024" i="35" s="1"/>
  <c r="H7025" i="35"/>
  <c r="I7025" i="35"/>
  <c r="K7025" i="35"/>
  <c r="M7025" i="35" s="1"/>
  <c r="H7026" i="35"/>
  <c r="I7026" i="35"/>
  <c r="K7026" i="35"/>
  <c r="M7026" i="35" s="1"/>
  <c r="H7027" i="35"/>
  <c r="I7027" i="35"/>
  <c r="K7027" i="35"/>
  <c r="M7027" i="35" s="1"/>
  <c r="H7028" i="35"/>
  <c r="I7028" i="35"/>
  <c r="K7028" i="35"/>
  <c r="M7028" i="35" s="1"/>
  <c r="H7029" i="35"/>
  <c r="I7029" i="35"/>
  <c r="K7029" i="35"/>
  <c r="M7029" i="35" s="1"/>
  <c r="H7030" i="35"/>
  <c r="I7030" i="35"/>
  <c r="K7030" i="35"/>
  <c r="M7030" i="35" s="1"/>
  <c r="H7031" i="35"/>
  <c r="I7031" i="35"/>
  <c r="K7031" i="35"/>
  <c r="M7031" i="35" s="1"/>
  <c r="H7032" i="35"/>
  <c r="I7032" i="35"/>
  <c r="K7032" i="35"/>
  <c r="M7032" i="35" s="1"/>
  <c r="H7033" i="35"/>
  <c r="I7033" i="35"/>
  <c r="K7033" i="35"/>
  <c r="M7033" i="35" s="1"/>
  <c r="H7034" i="35"/>
  <c r="I7034" i="35"/>
  <c r="K7034" i="35"/>
  <c r="M7034" i="35" s="1"/>
  <c r="H7035" i="35"/>
  <c r="I7035" i="35"/>
  <c r="K7035" i="35"/>
  <c r="M7035" i="35" s="1"/>
  <c r="H7036" i="35"/>
  <c r="I7036" i="35"/>
  <c r="K7036" i="35"/>
  <c r="M7036" i="35" s="1"/>
  <c r="H7037" i="35"/>
  <c r="I7037" i="35"/>
  <c r="K7037" i="35"/>
  <c r="M7037" i="35" s="1"/>
  <c r="H7038" i="35"/>
  <c r="I7038" i="35"/>
  <c r="K7038" i="35"/>
  <c r="M7038" i="35" s="1"/>
  <c r="H7039" i="35"/>
  <c r="I7039" i="35"/>
  <c r="K7039" i="35"/>
  <c r="M7039" i="35" s="1"/>
  <c r="H7040" i="35"/>
  <c r="I7040" i="35"/>
  <c r="K7040" i="35"/>
  <c r="M7040" i="35" s="1"/>
  <c r="H7041" i="35"/>
  <c r="I7041" i="35"/>
  <c r="K7041" i="35"/>
  <c r="M7041" i="35" s="1"/>
  <c r="H7042" i="35"/>
  <c r="I7042" i="35"/>
  <c r="K7042" i="35"/>
  <c r="M7042" i="35" s="1"/>
  <c r="H7043" i="35"/>
  <c r="I7043" i="35"/>
  <c r="K7043" i="35"/>
  <c r="M7043" i="35" s="1"/>
  <c r="H7044" i="35"/>
  <c r="I7044" i="35"/>
  <c r="K7044" i="35"/>
  <c r="M7044" i="35" s="1"/>
  <c r="H7045" i="35"/>
  <c r="I7045" i="35"/>
  <c r="K7045" i="35"/>
  <c r="M7045" i="35" s="1"/>
  <c r="H7046" i="35"/>
  <c r="I7046" i="35"/>
  <c r="K7046" i="35"/>
  <c r="M7046" i="35" s="1"/>
  <c r="H7047" i="35"/>
  <c r="I7047" i="35"/>
  <c r="K7047" i="35"/>
  <c r="M7047" i="35" s="1"/>
  <c r="H7048" i="35"/>
  <c r="I7048" i="35"/>
  <c r="K7048" i="35"/>
  <c r="M7048" i="35" s="1"/>
  <c r="H7049" i="35"/>
  <c r="I7049" i="35"/>
  <c r="K7049" i="35"/>
  <c r="M7049" i="35" s="1"/>
  <c r="H7050" i="35"/>
  <c r="I7050" i="35"/>
  <c r="K7050" i="35"/>
  <c r="M7050" i="35" s="1"/>
  <c r="H7051" i="35"/>
  <c r="I7051" i="35"/>
  <c r="K7051" i="35"/>
  <c r="M7051" i="35" s="1"/>
  <c r="H7052" i="35"/>
  <c r="I7052" i="35"/>
  <c r="K7052" i="35"/>
  <c r="M7052" i="35" s="1"/>
  <c r="H7053" i="35"/>
  <c r="I7053" i="35"/>
  <c r="K7053" i="35"/>
  <c r="M7053" i="35" s="1"/>
  <c r="H7054" i="35"/>
  <c r="I7054" i="35"/>
  <c r="K7054" i="35"/>
  <c r="M7054" i="35" s="1"/>
  <c r="H7055" i="35"/>
  <c r="I7055" i="35"/>
  <c r="K7055" i="35"/>
  <c r="M7055" i="35" s="1"/>
  <c r="H7056" i="35"/>
  <c r="I7056" i="35"/>
  <c r="K7056" i="35"/>
  <c r="M7056" i="35" s="1"/>
  <c r="H7057" i="35"/>
  <c r="I7057" i="35"/>
  <c r="K7057" i="35"/>
  <c r="M7057" i="35" s="1"/>
  <c r="H7058" i="35"/>
  <c r="I7058" i="35"/>
  <c r="K7058" i="35"/>
  <c r="M7058" i="35" s="1"/>
  <c r="H7059" i="35"/>
  <c r="I7059" i="35"/>
  <c r="K7059" i="35"/>
  <c r="M7059" i="35" s="1"/>
  <c r="H7060" i="35"/>
  <c r="I7060" i="35"/>
  <c r="K7060" i="35"/>
  <c r="M7060" i="35" s="1"/>
  <c r="H7061" i="35"/>
  <c r="I7061" i="35"/>
  <c r="K7061" i="35"/>
  <c r="M7061" i="35" s="1"/>
  <c r="H7062" i="35"/>
  <c r="I7062" i="35"/>
  <c r="K7062" i="35"/>
  <c r="M7062" i="35" s="1"/>
  <c r="H7063" i="35"/>
  <c r="I7063" i="35"/>
  <c r="K7063" i="35"/>
  <c r="M7063" i="35" s="1"/>
  <c r="H7064" i="35"/>
  <c r="I7064" i="35"/>
  <c r="K7064" i="35"/>
  <c r="M7064" i="35" s="1"/>
  <c r="H7065" i="35"/>
  <c r="I7065" i="35"/>
  <c r="K7065" i="35"/>
  <c r="M7065" i="35" s="1"/>
  <c r="H7066" i="35"/>
  <c r="I7066" i="35"/>
  <c r="K7066" i="35"/>
  <c r="M7066" i="35" s="1"/>
  <c r="H7067" i="35"/>
  <c r="I7067" i="35"/>
  <c r="K7067" i="35"/>
  <c r="M7067" i="35" s="1"/>
  <c r="H7068" i="35"/>
  <c r="I7068" i="35"/>
  <c r="K7068" i="35"/>
  <c r="M7068" i="35" s="1"/>
  <c r="H7069" i="35"/>
  <c r="I7069" i="35"/>
  <c r="K7069" i="35"/>
  <c r="M7069" i="35" s="1"/>
  <c r="H7070" i="35"/>
  <c r="I7070" i="35"/>
  <c r="K7070" i="35"/>
  <c r="M7070" i="35" s="1"/>
  <c r="H7071" i="35"/>
  <c r="I7071" i="35"/>
  <c r="K7071" i="35"/>
  <c r="M7071" i="35" s="1"/>
  <c r="H7072" i="35"/>
  <c r="I7072" i="35"/>
  <c r="K7072" i="35"/>
  <c r="M7072" i="35" s="1"/>
  <c r="H7073" i="35"/>
  <c r="I7073" i="35"/>
  <c r="K7073" i="35"/>
  <c r="M7073" i="35" s="1"/>
  <c r="H7074" i="35"/>
  <c r="I7074" i="35"/>
  <c r="K7074" i="35"/>
  <c r="M7074" i="35" s="1"/>
  <c r="H7075" i="35"/>
  <c r="I7075" i="35"/>
  <c r="K7075" i="35"/>
  <c r="M7075" i="35" s="1"/>
  <c r="H7076" i="35"/>
  <c r="I7076" i="35"/>
  <c r="K7076" i="35"/>
  <c r="M7076" i="35" s="1"/>
  <c r="H7077" i="35"/>
  <c r="I7077" i="35"/>
  <c r="K7077" i="35"/>
  <c r="M7077" i="35" s="1"/>
  <c r="H7078" i="35"/>
  <c r="I7078" i="35"/>
  <c r="K7078" i="35"/>
  <c r="M7078" i="35" s="1"/>
  <c r="H7079" i="35"/>
  <c r="I7079" i="35"/>
  <c r="K7079" i="35"/>
  <c r="M7079" i="35" s="1"/>
  <c r="H7080" i="35"/>
  <c r="I7080" i="35"/>
  <c r="K7080" i="35"/>
  <c r="M7080" i="35" s="1"/>
  <c r="H7081" i="35"/>
  <c r="I7081" i="35"/>
  <c r="K7081" i="35"/>
  <c r="M7081" i="35" s="1"/>
  <c r="H7082" i="35"/>
  <c r="I7082" i="35"/>
  <c r="K7082" i="35"/>
  <c r="M7082" i="35" s="1"/>
  <c r="H7083" i="35"/>
  <c r="I7083" i="35"/>
  <c r="K7083" i="35"/>
  <c r="M7083" i="35" s="1"/>
  <c r="H7084" i="35"/>
  <c r="I7084" i="35"/>
  <c r="K7084" i="35"/>
  <c r="M7084" i="35" s="1"/>
  <c r="H7085" i="35"/>
  <c r="I7085" i="35"/>
  <c r="K7085" i="35"/>
  <c r="M7085" i="35" s="1"/>
  <c r="H7086" i="35"/>
  <c r="I7086" i="35"/>
  <c r="K7086" i="35"/>
  <c r="M7086" i="35" s="1"/>
  <c r="H7087" i="35"/>
  <c r="I7087" i="35"/>
  <c r="K7087" i="35"/>
  <c r="M7087" i="35" s="1"/>
  <c r="H7088" i="35"/>
  <c r="I7088" i="35"/>
  <c r="K7088" i="35"/>
  <c r="M7088" i="35" s="1"/>
  <c r="H7089" i="35"/>
  <c r="I7089" i="35"/>
  <c r="K7089" i="35"/>
  <c r="M7089" i="35" s="1"/>
  <c r="H7090" i="35"/>
  <c r="I7090" i="35"/>
  <c r="K7090" i="35"/>
  <c r="M7090" i="35" s="1"/>
  <c r="H7091" i="35"/>
  <c r="I7091" i="35"/>
  <c r="K7091" i="35"/>
  <c r="M7091" i="35" s="1"/>
  <c r="H7092" i="35"/>
  <c r="I7092" i="35"/>
  <c r="K7092" i="35"/>
  <c r="M7092" i="35" s="1"/>
  <c r="H7093" i="35"/>
  <c r="I7093" i="35"/>
  <c r="K7093" i="35"/>
  <c r="M7093" i="35" s="1"/>
  <c r="H7094" i="35"/>
  <c r="I7094" i="35"/>
  <c r="K7094" i="35"/>
  <c r="M7094" i="35" s="1"/>
  <c r="H7095" i="35"/>
  <c r="I7095" i="35"/>
  <c r="K7095" i="35"/>
  <c r="M7095" i="35" s="1"/>
  <c r="H7096" i="35"/>
  <c r="I7096" i="35"/>
  <c r="K7096" i="35"/>
  <c r="M7096" i="35" s="1"/>
  <c r="H7097" i="35"/>
  <c r="I7097" i="35"/>
  <c r="K7097" i="35"/>
  <c r="M7097" i="35" s="1"/>
  <c r="H7098" i="35"/>
  <c r="I7098" i="35"/>
  <c r="K7098" i="35"/>
  <c r="M7098" i="35" s="1"/>
  <c r="H7099" i="35"/>
  <c r="I7099" i="35"/>
  <c r="K7099" i="35"/>
  <c r="M7099" i="35" s="1"/>
  <c r="H7100" i="35"/>
  <c r="I7100" i="35"/>
  <c r="K7100" i="35"/>
  <c r="M7100" i="35" s="1"/>
  <c r="H7101" i="35"/>
  <c r="I7101" i="35"/>
  <c r="K7101" i="35"/>
  <c r="M7101" i="35" s="1"/>
  <c r="H7102" i="35"/>
  <c r="I7102" i="35"/>
  <c r="K7102" i="35"/>
  <c r="M7102" i="35" s="1"/>
  <c r="H7103" i="35"/>
  <c r="I7103" i="35"/>
  <c r="K7103" i="35"/>
  <c r="M7103" i="35" s="1"/>
  <c r="H7104" i="35"/>
  <c r="I7104" i="35"/>
  <c r="K7104" i="35"/>
  <c r="M7104" i="35" s="1"/>
  <c r="H7105" i="35"/>
  <c r="I7105" i="35"/>
  <c r="K7105" i="35"/>
  <c r="M7105" i="35" s="1"/>
  <c r="H7106" i="35"/>
  <c r="I7106" i="35"/>
  <c r="K7106" i="35"/>
  <c r="M7106" i="35" s="1"/>
  <c r="H7107" i="35"/>
  <c r="I7107" i="35"/>
  <c r="K7107" i="35"/>
  <c r="M7107" i="35" s="1"/>
  <c r="H7108" i="35"/>
  <c r="I7108" i="35"/>
  <c r="K7108" i="35"/>
  <c r="M7108" i="35" s="1"/>
  <c r="H7109" i="35"/>
  <c r="I7109" i="35"/>
  <c r="K7109" i="35"/>
  <c r="M7109" i="35" s="1"/>
  <c r="H7110" i="35"/>
  <c r="I7110" i="35"/>
  <c r="K7110" i="35"/>
  <c r="M7110" i="35" s="1"/>
  <c r="H7111" i="35"/>
  <c r="I7111" i="35"/>
  <c r="K7111" i="35"/>
  <c r="M7111" i="35" s="1"/>
  <c r="H7112" i="35"/>
  <c r="I7112" i="35"/>
  <c r="K7112" i="35"/>
  <c r="M7112" i="35" s="1"/>
  <c r="H7113" i="35"/>
  <c r="I7113" i="35"/>
  <c r="K7113" i="35"/>
  <c r="M7113" i="35" s="1"/>
  <c r="H7114" i="35"/>
  <c r="I7114" i="35"/>
  <c r="K7114" i="35"/>
  <c r="M7114" i="35" s="1"/>
  <c r="H7115" i="35"/>
  <c r="I7115" i="35"/>
  <c r="K7115" i="35"/>
  <c r="M7115" i="35" s="1"/>
  <c r="H7116" i="35"/>
  <c r="I7116" i="35"/>
  <c r="K7116" i="35"/>
  <c r="M7116" i="35" s="1"/>
  <c r="H7117" i="35"/>
  <c r="I7117" i="35"/>
  <c r="K7117" i="35"/>
  <c r="M7117" i="35" s="1"/>
  <c r="H7118" i="35"/>
  <c r="I7118" i="35"/>
  <c r="K7118" i="35"/>
  <c r="M7118" i="35" s="1"/>
  <c r="H7119" i="35"/>
  <c r="I7119" i="35"/>
  <c r="K7119" i="35"/>
  <c r="M7119" i="35" s="1"/>
  <c r="H7120" i="35"/>
  <c r="I7120" i="35"/>
  <c r="K7120" i="35"/>
  <c r="M7120" i="35" s="1"/>
  <c r="H7121" i="35"/>
  <c r="I7121" i="35"/>
  <c r="K7121" i="35"/>
  <c r="M7121" i="35" s="1"/>
  <c r="H7122" i="35"/>
  <c r="I7122" i="35"/>
  <c r="K7122" i="35"/>
  <c r="M7122" i="35" s="1"/>
  <c r="H7123" i="35"/>
  <c r="I7123" i="35"/>
  <c r="K7123" i="35"/>
  <c r="M7123" i="35" s="1"/>
  <c r="H7124" i="35"/>
  <c r="I7124" i="35"/>
  <c r="K7124" i="35"/>
  <c r="M7124" i="35" s="1"/>
  <c r="H7125" i="35"/>
  <c r="I7125" i="35"/>
  <c r="K7125" i="35"/>
  <c r="M7125" i="35" s="1"/>
  <c r="H7126" i="35"/>
  <c r="I7126" i="35"/>
  <c r="K7126" i="35"/>
  <c r="M7126" i="35" s="1"/>
  <c r="H7127" i="35"/>
  <c r="I7127" i="35"/>
  <c r="K7127" i="35"/>
  <c r="M7127" i="35" s="1"/>
  <c r="H7128" i="35"/>
  <c r="I7128" i="35"/>
  <c r="K7128" i="35"/>
  <c r="M7128" i="35" s="1"/>
  <c r="H7129" i="35"/>
  <c r="I7129" i="35"/>
  <c r="K7129" i="35"/>
  <c r="M7129" i="35" s="1"/>
  <c r="H7130" i="35"/>
  <c r="I7130" i="35"/>
  <c r="K7130" i="35"/>
  <c r="M7130" i="35" s="1"/>
  <c r="H7131" i="35"/>
  <c r="I7131" i="35"/>
  <c r="K7131" i="35"/>
  <c r="M7131" i="35" s="1"/>
  <c r="H7132" i="35"/>
  <c r="I7132" i="35"/>
  <c r="K7132" i="35"/>
  <c r="M7132" i="35" s="1"/>
  <c r="H7133" i="35"/>
  <c r="I7133" i="35"/>
  <c r="K7133" i="35"/>
  <c r="M7133" i="35" s="1"/>
  <c r="H7134" i="35"/>
  <c r="I7134" i="35"/>
  <c r="K7134" i="35"/>
  <c r="M7134" i="35" s="1"/>
  <c r="H7135" i="35"/>
  <c r="I7135" i="35"/>
  <c r="K7135" i="35"/>
  <c r="M7135" i="35" s="1"/>
  <c r="H7136" i="35"/>
  <c r="I7136" i="35"/>
  <c r="K7136" i="35"/>
  <c r="M7136" i="35" s="1"/>
  <c r="H7137" i="35"/>
  <c r="I7137" i="35"/>
  <c r="K7137" i="35"/>
  <c r="M7137" i="35" s="1"/>
  <c r="H7138" i="35"/>
  <c r="I7138" i="35"/>
  <c r="K7138" i="35"/>
  <c r="M7138" i="35" s="1"/>
  <c r="H7139" i="35"/>
  <c r="I7139" i="35"/>
  <c r="K7139" i="35"/>
  <c r="M7139" i="35" s="1"/>
  <c r="H7140" i="35"/>
  <c r="I7140" i="35"/>
  <c r="K7140" i="35"/>
  <c r="M7140" i="35" s="1"/>
  <c r="H7141" i="35"/>
  <c r="I7141" i="35"/>
  <c r="K7141" i="35"/>
  <c r="M7141" i="35" s="1"/>
  <c r="H7142" i="35"/>
  <c r="I7142" i="35"/>
  <c r="K7142" i="35"/>
  <c r="M7142" i="35" s="1"/>
  <c r="H7143" i="35"/>
  <c r="I7143" i="35"/>
  <c r="K7143" i="35"/>
  <c r="M7143" i="35" s="1"/>
  <c r="H7144" i="35"/>
  <c r="I7144" i="35"/>
  <c r="K7144" i="35"/>
  <c r="M7144" i="35" s="1"/>
  <c r="H7145" i="35"/>
  <c r="I7145" i="35"/>
  <c r="K7145" i="35"/>
  <c r="M7145" i="35" s="1"/>
  <c r="H7146" i="35"/>
  <c r="I7146" i="35"/>
  <c r="K7146" i="35"/>
  <c r="M7146" i="35" s="1"/>
  <c r="H7147" i="35"/>
  <c r="I7147" i="35"/>
  <c r="K7147" i="35"/>
  <c r="M7147" i="35" s="1"/>
  <c r="H7148" i="35"/>
  <c r="I7148" i="35"/>
  <c r="K7148" i="35"/>
  <c r="M7148" i="35" s="1"/>
  <c r="H7149" i="35"/>
  <c r="I7149" i="35"/>
  <c r="K7149" i="35"/>
  <c r="M7149" i="35" s="1"/>
  <c r="H7150" i="35"/>
  <c r="I7150" i="35"/>
  <c r="K7150" i="35"/>
  <c r="M7150" i="35" s="1"/>
  <c r="H7151" i="35"/>
  <c r="I7151" i="35"/>
  <c r="K7151" i="35"/>
  <c r="M7151" i="35" s="1"/>
  <c r="H7152" i="35"/>
  <c r="I7152" i="35"/>
  <c r="K7152" i="35"/>
  <c r="M7152" i="35" s="1"/>
  <c r="H7153" i="35"/>
  <c r="I7153" i="35"/>
  <c r="K7153" i="35"/>
  <c r="M7153" i="35" s="1"/>
  <c r="H7154" i="35"/>
  <c r="I7154" i="35"/>
  <c r="K7154" i="35"/>
  <c r="M7154" i="35" s="1"/>
  <c r="H7155" i="35"/>
  <c r="I7155" i="35"/>
  <c r="K7155" i="35"/>
  <c r="M7155" i="35" s="1"/>
  <c r="H7156" i="35"/>
  <c r="I7156" i="35"/>
  <c r="K7156" i="35"/>
  <c r="M7156" i="35" s="1"/>
  <c r="H7157" i="35"/>
  <c r="I7157" i="35"/>
  <c r="K7157" i="35"/>
  <c r="M7157" i="35" s="1"/>
  <c r="H7158" i="35"/>
  <c r="I7158" i="35"/>
  <c r="K7158" i="35"/>
  <c r="M7158" i="35" s="1"/>
  <c r="H7159" i="35"/>
  <c r="I7159" i="35"/>
  <c r="K7159" i="35"/>
  <c r="M7159" i="35" s="1"/>
  <c r="H7160" i="35"/>
  <c r="I7160" i="35"/>
  <c r="K7160" i="35"/>
  <c r="M7160" i="35" s="1"/>
  <c r="H7161" i="35"/>
  <c r="I7161" i="35"/>
  <c r="K7161" i="35"/>
  <c r="M7161" i="35" s="1"/>
  <c r="H7162" i="35"/>
  <c r="I7162" i="35"/>
  <c r="K7162" i="35"/>
  <c r="M7162" i="35" s="1"/>
  <c r="H7163" i="35"/>
  <c r="I7163" i="35"/>
  <c r="K7163" i="35"/>
  <c r="M7163" i="35" s="1"/>
  <c r="H7164" i="35"/>
  <c r="I7164" i="35"/>
  <c r="K7164" i="35"/>
  <c r="M7164" i="35" s="1"/>
  <c r="H7165" i="35"/>
  <c r="I7165" i="35"/>
  <c r="K7165" i="35"/>
  <c r="M7165" i="35" s="1"/>
  <c r="H7166" i="35"/>
  <c r="I7166" i="35"/>
  <c r="K7166" i="35"/>
  <c r="M7166" i="35" s="1"/>
  <c r="H7167" i="35"/>
  <c r="I7167" i="35"/>
  <c r="K7167" i="35"/>
  <c r="M7167" i="35" s="1"/>
  <c r="H7168" i="35"/>
  <c r="I7168" i="35"/>
  <c r="K7168" i="35"/>
  <c r="M7168" i="35" s="1"/>
  <c r="H7169" i="35"/>
  <c r="I7169" i="35"/>
  <c r="K7169" i="35"/>
  <c r="M7169" i="35" s="1"/>
  <c r="H7170" i="35"/>
  <c r="I7170" i="35"/>
  <c r="K7170" i="35"/>
  <c r="M7170" i="35" s="1"/>
  <c r="H7171" i="35"/>
  <c r="I7171" i="35"/>
  <c r="K7171" i="35"/>
  <c r="M7171" i="35" s="1"/>
  <c r="H7172" i="35"/>
  <c r="I7172" i="35"/>
  <c r="K7172" i="35"/>
  <c r="M7172" i="35" s="1"/>
  <c r="H7173" i="35"/>
  <c r="I7173" i="35"/>
  <c r="K7173" i="35"/>
  <c r="M7173" i="35" s="1"/>
  <c r="H7174" i="35"/>
  <c r="I7174" i="35"/>
  <c r="K7174" i="35"/>
  <c r="M7174" i="35" s="1"/>
  <c r="H7175" i="35"/>
  <c r="I7175" i="35"/>
  <c r="K7175" i="35"/>
  <c r="M7175" i="35" s="1"/>
  <c r="H7176" i="35"/>
  <c r="I7176" i="35"/>
  <c r="K7176" i="35"/>
  <c r="M7176" i="35" s="1"/>
  <c r="H7177" i="35"/>
  <c r="I7177" i="35"/>
  <c r="K7177" i="35"/>
  <c r="M7177" i="35" s="1"/>
  <c r="H7178" i="35"/>
  <c r="I7178" i="35"/>
  <c r="K7178" i="35"/>
  <c r="M7178" i="35" s="1"/>
  <c r="H7179" i="35"/>
  <c r="I7179" i="35"/>
  <c r="K7179" i="35"/>
  <c r="M7179" i="35" s="1"/>
  <c r="H7180" i="35"/>
  <c r="I7180" i="35"/>
  <c r="K7180" i="35"/>
  <c r="M7180" i="35" s="1"/>
  <c r="H7181" i="35"/>
  <c r="I7181" i="35"/>
  <c r="K7181" i="35"/>
  <c r="M7181" i="35" s="1"/>
  <c r="H7182" i="35"/>
  <c r="I7182" i="35"/>
  <c r="K7182" i="35"/>
  <c r="M7182" i="35" s="1"/>
  <c r="H7183" i="35"/>
  <c r="I7183" i="35"/>
  <c r="K7183" i="35"/>
  <c r="M7183" i="35" s="1"/>
  <c r="H7184" i="35"/>
  <c r="I7184" i="35"/>
  <c r="K7184" i="35"/>
  <c r="M7184" i="35" s="1"/>
  <c r="H7185" i="35"/>
  <c r="I7185" i="35"/>
  <c r="K7185" i="35"/>
  <c r="M7185" i="35" s="1"/>
  <c r="H7186" i="35"/>
  <c r="I7186" i="35"/>
  <c r="K7186" i="35"/>
  <c r="M7186" i="35" s="1"/>
  <c r="H7187" i="35"/>
  <c r="I7187" i="35"/>
  <c r="K7187" i="35"/>
  <c r="M7187" i="35" s="1"/>
  <c r="H7188" i="35"/>
  <c r="I7188" i="35"/>
  <c r="K7188" i="35"/>
  <c r="M7188" i="35" s="1"/>
  <c r="H7189" i="35"/>
  <c r="I7189" i="35"/>
  <c r="K7189" i="35"/>
  <c r="M7189" i="35" s="1"/>
  <c r="H7190" i="35"/>
  <c r="I7190" i="35"/>
  <c r="K7190" i="35"/>
  <c r="M7190" i="35" s="1"/>
  <c r="H7191" i="35"/>
  <c r="I7191" i="35"/>
  <c r="K7191" i="35"/>
  <c r="M7191" i="35" s="1"/>
  <c r="H7192" i="35"/>
  <c r="I7192" i="35"/>
  <c r="K7192" i="35"/>
  <c r="M7192" i="35" s="1"/>
  <c r="H7193" i="35"/>
  <c r="I7193" i="35"/>
  <c r="K7193" i="35"/>
  <c r="M7193" i="35" s="1"/>
  <c r="H7194" i="35"/>
  <c r="I7194" i="35"/>
  <c r="K7194" i="35"/>
  <c r="M7194" i="35" s="1"/>
  <c r="H7195" i="35"/>
  <c r="I7195" i="35"/>
  <c r="K7195" i="35"/>
  <c r="M7195" i="35" s="1"/>
  <c r="H7196" i="35"/>
  <c r="I7196" i="35"/>
  <c r="K7196" i="35"/>
  <c r="M7196" i="35" s="1"/>
  <c r="H7197" i="35"/>
  <c r="I7197" i="35"/>
  <c r="K7197" i="35"/>
  <c r="M7197" i="35" s="1"/>
  <c r="H7198" i="35"/>
  <c r="I7198" i="35"/>
  <c r="K7198" i="35"/>
  <c r="M7198" i="35" s="1"/>
  <c r="H7199" i="35"/>
  <c r="I7199" i="35"/>
  <c r="K7199" i="35"/>
  <c r="M7199" i="35" s="1"/>
  <c r="H7200" i="35"/>
  <c r="I7200" i="35"/>
  <c r="K7200" i="35"/>
  <c r="M7200" i="35" s="1"/>
  <c r="H7201" i="35"/>
  <c r="I7201" i="35"/>
  <c r="K7201" i="35"/>
  <c r="M7201" i="35" s="1"/>
  <c r="H7202" i="35"/>
  <c r="I7202" i="35"/>
  <c r="K7202" i="35"/>
  <c r="M7202" i="35" s="1"/>
  <c r="H7203" i="35"/>
  <c r="I7203" i="35"/>
  <c r="K7203" i="35"/>
  <c r="M7203" i="35" s="1"/>
  <c r="H7204" i="35"/>
  <c r="I7204" i="35"/>
  <c r="K7204" i="35"/>
  <c r="M7204" i="35" s="1"/>
  <c r="H7205" i="35"/>
  <c r="I7205" i="35"/>
  <c r="K7205" i="35"/>
  <c r="M7205" i="35" s="1"/>
  <c r="H7206" i="35"/>
  <c r="I7206" i="35"/>
  <c r="K7206" i="35"/>
  <c r="M7206" i="35" s="1"/>
  <c r="H7207" i="35"/>
  <c r="I7207" i="35"/>
  <c r="K7207" i="35"/>
  <c r="M7207" i="35" s="1"/>
  <c r="H7208" i="35"/>
  <c r="I7208" i="35"/>
  <c r="K7208" i="35"/>
  <c r="M7208" i="35" s="1"/>
  <c r="H7209" i="35"/>
  <c r="I7209" i="35"/>
  <c r="K7209" i="35"/>
  <c r="M7209" i="35" s="1"/>
  <c r="H7210" i="35"/>
  <c r="I7210" i="35"/>
  <c r="K7210" i="35"/>
  <c r="M7210" i="35" s="1"/>
  <c r="H7211" i="35"/>
  <c r="I7211" i="35"/>
  <c r="K7211" i="35"/>
  <c r="M7211" i="35" s="1"/>
  <c r="H7212" i="35"/>
  <c r="I7212" i="35"/>
  <c r="K7212" i="35"/>
  <c r="M7212" i="35" s="1"/>
  <c r="H7213" i="35"/>
  <c r="I7213" i="35"/>
  <c r="K7213" i="35"/>
  <c r="M7213" i="35" s="1"/>
  <c r="H7214" i="35"/>
  <c r="I7214" i="35"/>
  <c r="K7214" i="35"/>
  <c r="M7214" i="35" s="1"/>
  <c r="H7215" i="35"/>
  <c r="I7215" i="35"/>
  <c r="K7215" i="35"/>
  <c r="M7215" i="35" s="1"/>
  <c r="H7216" i="35"/>
  <c r="I7216" i="35"/>
  <c r="K7216" i="35"/>
  <c r="M7216" i="35" s="1"/>
  <c r="H7217" i="35"/>
  <c r="I7217" i="35"/>
  <c r="K7217" i="35"/>
  <c r="M7217" i="35" s="1"/>
  <c r="H7218" i="35"/>
  <c r="I7218" i="35"/>
  <c r="K7218" i="35"/>
  <c r="M7218" i="35" s="1"/>
  <c r="H7219" i="35"/>
  <c r="I7219" i="35"/>
  <c r="K7219" i="35"/>
  <c r="M7219" i="35" s="1"/>
  <c r="H7220" i="35"/>
  <c r="I7220" i="35"/>
  <c r="K7220" i="35"/>
  <c r="M7220" i="35" s="1"/>
  <c r="H7221" i="35"/>
  <c r="I7221" i="35"/>
  <c r="K7221" i="35"/>
  <c r="M7221" i="35" s="1"/>
  <c r="H7222" i="35"/>
  <c r="I7222" i="35"/>
  <c r="K7222" i="35"/>
  <c r="M7222" i="35" s="1"/>
  <c r="H7223" i="35"/>
  <c r="I7223" i="35"/>
  <c r="K7223" i="35"/>
  <c r="M7223" i="35" s="1"/>
  <c r="H7224" i="35"/>
  <c r="I7224" i="35"/>
  <c r="K7224" i="35"/>
  <c r="M7224" i="35" s="1"/>
  <c r="H7225" i="35"/>
  <c r="I7225" i="35"/>
  <c r="K7225" i="35"/>
  <c r="M7225" i="35" s="1"/>
  <c r="H7226" i="35"/>
  <c r="I7226" i="35"/>
  <c r="K7226" i="35"/>
  <c r="M7226" i="35" s="1"/>
  <c r="H7227" i="35"/>
  <c r="I7227" i="35"/>
  <c r="K7227" i="35"/>
  <c r="M7227" i="35" s="1"/>
  <c r="H7228" i="35"/>
  <c r="I7228" i="35"/>
  <c r="K7228" i="35"/>
  <c r="M7228" i="35" s="1"/>
  <c r="H7229" i="35"/>
  <c r="I7229" i="35"/>
  <c r="K7229" i="35"/>
  <c r="M7229" i="35" s="1"/>
  <c r="H7230" i="35"/>
  <c r="I7230" i="35"/>
  <c r="K7230" i="35"/>
  <c r="M7230" i="35" s="1"/>
  <c r="H7231" i="35"/>
  <c r="I7231" i="35"/>
  <c r="K7231" i="35"/>
  <c r="M7231" i="35" s="1"/>
  <c r="H7232" i="35"/>
  <c r="I7232" i="35"/>
  <c r="K7232" i="35"/>
  <c r="M7232" i="35" s="1"/>
  <c r="H7233" i="35"/>
  <c r="I7233" i="35"/>
  <c r="K7233" i="35"/>
  <c r="M7233" i="35" s="1"/>
  <c r="H7234" i="35"/>
  <c r="I7234" i="35"/>
  <c r="K7234" i="35"/>
  <c r="M7234" i="35" s="1"/>
  <c r="H7235" i="35"/>
  <c r="I7235" i="35"/>
  <c r="K7235" i="35"/>
  <c r="M7235" i="35" s="1"/>
  <c r="H7236" i="35"/>
  <c r="I7236" i="35"/>
  <c r="K7236" i="35"/>
  <c r="M7236" i="35" s="1"/>
  <c r="H7237" i="35"/>
  <c r="I7237" i="35"/>
  <c r="K7237" i="35"/>
  <c r="M7237" i="35" s="1"/>
  <c r="H7238" i="35"/>
  <c r="I7238" i="35"/>
  <c r="K7238" i="35"/>
  <c r="M7238" i="35" s="1"/>
  <c r="H7239" i="35"/>
  <c r="I7239" i="35"/>
  <c r="K7239" i="35"/>
  <c r="M7239" i="35" s="1"/>
  <c r="H7240" i="35"/>
  <c r="I7240" i="35"/>
  <c r="K7240" i="35"/>
  <c r="M7240" i="35" s="1"/>
  <c r="H7241" i="35"/>
  <c r="I7241" i="35"/>
  <c r="K7241" i="35"/>
  <c r="M7241" i="35" s="1"/>
  <c r="H7242" i="35"/>
  <c r="I7242" i="35"/>
  <c r="K7242" i="35"/>
  <c r="M7242" i="35" s="1"/>
  <c r="H7243" i="35"/>
  <c r="I7243" i="35"/>
  <c r="K7243" i="35"/>
  <c r="M7243" i="35" s="1"/>
  <c r="H7244" i="35"/>
  <c r="I7244" i="35"/>
  <c r="K7244" i="35"/>
  <c r="M7244" i="35" s="1"/>
  <c r="H7245" i="35"/>
  <c r="I7245" i="35"/>
  <c r="K7245" i="35"/>
  <c r="M7245" i="35" s="1"/>
  <c r="H7246" i="35"/>
  <c r="I7246" i="35"/>
  <c r="K7246" i="35"/>
  <c r="M7246" i="35" s="1"/>
  <c r="H7247" i="35"/>
  <c r="I7247" i="35"/>
  <c r="K7247" i="35"/>
  <c r="M7247" i="35" s="1"/>
  <c r="H7248" i="35"/>
  <c r="I7248" i="35"/>
  <c r="K7248" i="35"/>
  <c r="M7248" i="35" s="1"/>
  <c r="H7249" i="35"/>
  <c r="I7249" i="35"/>
  <c r="K7249" i="35"/>
  <c r="M7249" i="35" s="1"/>
  <c r="H7250" i="35"/>
  <c r="I7250" i="35"/>
  <c r="K7250" i="35"/>
  <c r="M7250" i="35" s="1"/>
  <c r="H7251" i="35"/>
  <c r="I7251" i="35"/>
  <c r="K7251" i="35"/>
  <c r="M7251" i="35" s="1"/>
  <c r="H7252" i="35"/>
  <c r="I7252" i="35"/>
  <c r="K7252" i="35"/>
  <c r="M7252" i="35" s="1"/>
  <c r="H7253" i="35"/>
  <c r="I7253" i="35"/>
  <c r="K7253" i="35"/>
  <c r="M7253" i="35" s="1"/>
  <c r="H7254" i="35"/>
  <c r="I7254" i="35"/>
  <c r="K7254" i="35"/>
  <c r="M7254" i="35" s="1"/>
  <c r="H7255" i="35"/>
  <c r="I7255" i="35"/>
  <c r="K7255" i="35"/>
  <c r="M7255" i="35" s="1"/>
  <c r="H7256" i="35"/>
  <c r="I7256" i="35"/>
  <c r="K7256" i="35"/>
  <c r="M7256" i="35" s="1"/>
  <c r="H7257" i="35"/>
  <c r="I7257" i="35"/>
  <c r="K7257" i="35"/>
  <c r="M7257" i="35" s="1"/>
  <c r="H7258" i="35"/>
  <c r="I7258" i="35"/>
  <c r="K7258" i="35"/>
  <c r="M7258" i="35" s="1"/>
  <c r="H7259" i="35"/>
  <c r="I7259" i="35"/>
  <c r="K7259" i="35"/>
  <c r="M7259" i="35" s="1"/>
  <c r="H7260" i="35"/>
  <c r="I7260" i="35"/>
  <c r="K7260" i="35"/>
  <c r="M7260" i="35" s="1"/>
  <c r="H7261" i="35"/>
  <c r="I7261" i="35"/>
  <c r="K7261" i="35"/>
  <c r="M7261" i="35" s="1"/>
  <c r="H7262" i="35"/>
  <c r="I7262" i="35"/>
  <c r="K7262" i="35"/>
  <c r="M7262" i="35" s="1"/>
  <c r="H7263" i="35"/>
  <c r="I7263" i="35"/>
  <c r="K7263" i="35"/>
  <c r="M7263" i="35" s="1"/>
  <c r="H7264" i="35"/>
  <c r="I7264" i="35"/>
  <c r="K7264" i="35"/>
  <c r="M7264" i="35" s="1"/>
  <c r="H7265" i="35"/>
  <c r="I7265" i="35"/>
  <c r="K7265" i="35"/>
  <c r="M7265" i="35" s="1"/>
  <c r="H7266" i="35"/>
  <c r="I7266" i="35"/>
  <c r="K7266" i="35"/>
  <c r="M7266" i="35" s="1"/>
  <c r="H7267" i="35"/>
  <c r="I7267" i="35"/>
  <c r="K7267" i="35"/>
  <c r="M7267" i="35" s="1"/>
  <c r="H7268" i="35"/>
  <c r="I7268" i="35"/>
  <c r="K7268" i="35"/>
  <c r="M7268" i="35" s="1"/>
  <c r="H7269" i="35"/>
  <c r="I7269" i="35"/>
  <c r="K7269" i="35"/>
  <c r="M7269" i="35" s="1"/>
  <c r="H7270" i="35"/>
  <c r="I7270" i="35"/>
  <c r="K7270" i="35"/>
  <c r="M7270" i="35" s="1"/>
  <c r="H7271" i="35"/>
  <c r="I7271" i="35"/>
  <c r="K7271" i="35"/>
  <c r="M7271" i="35" s="1"/>
  <c r="H7272" i="35"/>
  <c r="I7272" i="35"/>
  <c r="K7272" i="35"/>
  <c r="M7272" i="35" s="1"/>
  <c r="H7273" i="35"/>
  <c r="I7273" i="35"/>
  <c r="K7273" i="35"/>
  <c r="M7273" i="35" s="1"/>
  <c r="H7274" i="35"/>
  <c r="I7274" i="35"/>
  <c r="K7274" i="35"/>
  <c r="M7274" i="35" s="1"/>
  <c r="H7275" i="35"/>
  <c r="I7275" i="35"/>
  <c r="K7275" i="35"/>
  <c r="M7275" i="35" s="1"/>
  <c r="H7276" i="35"/>
  <c r="I7276" i="35"/>
  <c r="K7276" i="35"/>
  <c r="M7276" i="35" s="1"/>
  <c r="H7277" i="35"/>
  <c r="I7277" i="35"/>
  <c r="K7277" i="35"/>
  <c r="M7277" i="35" s="1"/>
  <c r="H7278" i="35"/>
  <c r="I7278" i="35"/>
  <c r="K7278" i="35"/>
  <c r="M7278" i="35" s="1"/>
  <c r="H7279" i="35"/>
  <c r="I7279" i="35"/>
  <c r="K7279" i="35"/>
  <c r="M7279" i="35" s="1"/>
  <c r="H7280" i="35"/>
  <c r="I7280" i="35"/>
  <c r="K7280" i="35"/>
  <c r="M7280" i="35" s="1"/>
  <c r="H7281" i="35"/>
  <c r="I7281" i="35"/>
  <c r="K7281" i="35"/>
  <c r="M7281" i="35" s="1"/>
  <c r="H7282" i="35"/>
  <c r="I7282" i="35"/>
  <c r="K7282" i="35"/>
  <c r="M7282" i="35" s="1"/>
  <c r="H7283" i="35"/>
  <c r="I7283" i="35"/>
  <c r="K7283" i="35"/>
  <c r="M7283" i="35" s="1"/>
  <c r="H7284" i="35"/>
  <c r="I7284" i="35"/>
  <c r="K7284" i="35"/>
  <c r="M7284" i="35" s="1"/>
  <c r="H7285" i="35"/>
  <c r="I7285" i="35"/>
  <c r="K7285" i="35"/>
  <c r="M7285" i="35" s="1"/>
  <c r="H7286" i="35"/>
  <c r="I7286" i="35"/>
  <c r="K7286" i="35"/>
  <c r="M7286" i="35" s="1"/>
  <c r="H7287" i="35"/>
  <c r="I7287" i="35"/>
  <c r="K7287" i="35"/>
  <c r="M7287" i="35" s="1"/>
  <c r="H7288" i="35"/>
  <c r="I7288" i="35"/>
  <c r="K7288" i="35"/>
  <c r="M7288" i="35" s="1"/>
  <c r="H7289" i="35"/>
  <c r="I7289" i="35"/>
  <c r="K7289" i="35"/>
  <c r="M7289" i="35" s="1"/>
  <c r="H7290" i="35"/>
  <c r="I7290" i="35"/>
  <c r="K7290" i="35"/>
  <c r="M7290" i="35" s="1"/>
  <c r="H7291" i="35"/>
  <c r="I7291" i="35"/>
  <c r="K7291" i="35"/>
  <c r="M7291" i="35" s="1"/>
  <c r="H7292" i="35"/>
  <c r="I7292" i="35"/>
  <c r="K7292" i="35"/>
  <c r="M7292" i="35" s="1"/>
  <c r="H7293" i="35"/>
  <c r="I7293" i="35"/>
  <c r="K7293" i="35"/>
  <c r="M7293" i="35" s="1"/>
  <c r="H7294" i="35"/>
  <c r="I7294" i="35"/>
  <c r="K7294" i="35"/>
  <c r="M7294" i="35" s="1"/>
  <c r="H7295" i="35"/>
  <c r="I7295" i="35"/>
  <c r="K7295" i="35"/>
  <c r="M7295" i="35" s="1"/>
  <c r="H7296" i="35"/>
  <c r="I7296" i="35"/>
  <c r="K7296" i="35"/>
  <c r="M7296" i="35" s="1"/>
  <c r="H7297" i="35"/>
  <c r="I7297" i="35"/>
  <c r="K7297" i="35"/>
  <c r="M7297" i="35" s="1"/>
  <c r="H7298" i="35"/>
  <c r="I7298" i="35"/>
  <c r="K7298" i="35"/>
  <c r="M7298" i="35" s="1"/>
  <c r="H7299" i="35"/>
  <c r="I7299" i="35"/>
  <c r="K7299" i="35"/>
  <c r="M7299" i="35" s="1"/>
  <c r="H7300" i="35"/>
  <c r="I7300" i="35"/>
  <c r="K7300" i="35"/>
  <c r="M7300" i="35" s="1"/>
  <c r="H7301" i="35"/>
  <c r="I7301" i="35"/>
  <c r="K7301" i="35"/>
  <c r="M7301" i="35" s="1"/>
  <c r="H7302" i="35"/>
  <c r="I7302" i="35"/>
  <c r="K7302" i="35"/>
  <c r="M7302" i="35" s="1"/>
  <c r="H7303" i="35"/>
  <c r="I7303" i="35"/>
  <c r="K7303" i="35"/>
  <c r="M7303" i="35" s="1"/>
  <c r="H7304" i="35"/>
  <c r="I7304" i="35"/>
  <c r="K7304" i="35"/>
  <c r="M7304" i="35" s="1"/>
  <c r="H7305" i="35"/>
  <c r="I7305" i="35"/>
  <c r="K7305" i="35"/>
  <c r="M7305" i="35" s="1"/>
  <c r="H7306" i="35"/>
  <c r="I7306" i="35"/>
  <c r="K7306" i="35"/>
  <c r="M7306" i="35" s="1"/>
  <c r="H7307" i="35"/>
  <c r="I7307" i="35"/>
  <c r="K7307" i="35"/>
  <c r="M7307" i="35" s="1"/>
  <c r="H7308" i="35"/>
  <c r="I7308" i="35"/>
  <c r="K7308" i="35"/>
  <c r="M7308" i="35" s="1"/>
  <c r="H7309" i="35"/>
  <c r="I7309" i="35"/>
  <c r="K7309" i="35"/>
  <c r="M7309" i="35" s="1"/>
  <c r="H7310" i="35"/>
  <c r="I7310" i="35"/>
  <c r="K7310" i="35"/>
  <c r="M7310" i="35" s="1"/>
  <c r="H7311" i="35"/>
  <c r="I7311" i="35"/>
  <c r="K7311" i="35"/>
  <c r="M7311" i="35" s="1"/>
  <c r="H7312" i="35"/>
  <c r="I7312" i="35"/>
  <c r="K7312" i="35"/>
  <c r="M7312" i="35" s="1"/>
  <c r="H7313" i="35"/>
  <c r="I7313" i="35"/>
  <c r="K7313" i="35"/>
  <c r="M7313" i="35" s="1"/>
  <c r="H7314" i="35"/>
  <c r="I7314" i="35"/>
  <c r="K7314" i="35"/>
  <c r="M7314" i="35" s="1"/>
  <c r="H7315" i="35"/>
  <c r="I7315" i="35"/>
  <c r="K7315" i="35"/>
  <c r="M7315" i="35" s="1"/>
  <c r="H7316" i="35"/>
  <c r="I7316" i="35"/>
  <c r="K7316" i="35"/>
  <c r="M7316" i="35" s="1"/>
  <c r="H7317" i="35"/>
  <c r="I7317" i="35"/>
  <c r="K7317" i="35"/>
  <c r="M7317" i="35" s="1"/>
  <c r="H7318" i="35"/>
  <c r="I7318" i="35"/>
  <c r="K7318" i="35"/>
  <c r="M7318" i="35" s="1"/>
  <c r="H7319" i="35"/>
  <c r="I7319" i="35"/>
  <c r="K7319" i="35"/>
  <c r="M7319" i="35" s="1"/>
  <c r="H7320" i="35"/>
  <c r="I7320" i="35"/>
  <c r="K7320" i="35"/>
  <c r="M7320" i="35" s="1"/>
  <c r="H7321" i="35"/>
  <c r="I7321" i="35"/>
  <c r="K7321" i="35"/>
  <c r="M7321" i="35" s="1"/>
  <c r="H7322" i="35"/>
  <c r="I7322" i="35"/>
  <c r="K7322" i="35"/>
  <c r="M7322" i="35" s="1"/>
  <c r="H7323" i="35"/>
  <c r="I7323" i="35"/>
  <c r="K7323" i="35"/>
  <c r="M7323" i="35" s="1"/>
  <c r="H7324" i="35"/>
  <c r="I7324" i="35"/>
  <c r="K7324" i="35"/>
  <c r="M7324" i="35" s="1"/>
  <c r="H7325" i="35"/>
  <c r="I7325" i="35"/>
  <c r="K7325" i="35"/>
  <c r="M7325" i="35" s="1"/>
  <c r="H7326" i="35"/>
  <c r="I7326" i="35"/>
  <c r="K7326" i="35"/>
  <c r="M7326" i="35" s="1"/>
  <c r="H7327" i="35"/>
  <c r="I7327" i="35"/>
  <c r="K7327" i="35"/>
  <c r="M7327" i="35" s="1"/>
  <c r="H7328" i="35"/>
  <c r="I7328" i="35"/>
  <c r="K7328" i="35"/>
  <c r="M7328" i="35" s="1"/>
  <c r="H7329" i="35"/>
  <c r="I7329" i="35"/>
  <c r="K7329" i="35"/>
  <c r="M7329" i="35" s="1"/>
  <c r="H7330" i="35"/>
  <c r="I7330" i="35"/>
  <c r="K7330" i="35"/>
  <c r="M7330" i="35" s="1"/>
  <c r="H7331" i="35"/>
  <c r="I7331" i="35"/>
  <c r="K7331" i="35"/>
  <c r="M7331" i="35" s="1"/>
  <c r="H7332" i="35"/>
  <c r="I7332" i="35"/>
  <c r="K7332" i="35"/>
  <c r="M7332" i="35" s="1"/>
  <c r="H7333" i="35"/>
  <c r="I7333" i="35"/>
  <c r="K7333" i="35"/>
  <c r="M7333" i="35" s="1"/>
  <c r="H7334" i="35"/>
  <c r="I7334" i="35"/>
  <c r="K7334" i="35"/>
  <c r="M7334" i="35" s="1"/>
  <c r="H7335" i="35"/>
  <c r="I7335" i="35"/>
  <c r="K7335" i="35"/>
  <c r="M7335" i="35" s="1"/>
  <c r="H7336" i="35"/>
  <c r="I7336" i="35"/>
  <c r="K7336" i="35"/>
  <c r="M7336" i="35" s="1"/>
  <c r="H7337" i="35"/>
  <c r="I7337" i="35"/>
  <c r="K7337" i="35"/>
  <c r="M7337" i="35" s="1"/>
  <c r="H7338" i="35"/>
  <c r="I7338" i="35"/>
  <c r="K7338" i="35"/>
  <c r="M7338" i="35" s="1"/>
  <c r="H7339" i="35"/>
  <c r="I7339" i="35"/>
  <c r="K7339" i="35"/>
  <c r="M7339" i="35" s="1"/>
  <c r="H7340" i="35"/>
  <c r="I7340" i="35"/>
  <c r="K7340" i="35"/>
  <c r="M7340" i="35" s="1"/>
  <c r="H7341" i="35"/>
  <c r="I7341" i="35"/>
  <c r="K7341" i="35"/>
  <c r="M7341" i="35" s="1"/>
  <c r="H7342" i="35"/>
  <c r="I7342" i="35"/>
  <c r="K7342" i="35"/>
  <c r="M7342" i="35" s="1"/>
  <c r="H7343" i="35"/>
  <c r="I7343" i="35"/>
  <c r="K7343" i="35"/>
  <c r="M7343" i="35" s="1"/>
  <c r="H7344" i="35"/>
  <c r="I7344" i="35"/>
  <c r="K7344" i="35"/>
  <c r="M7344" i="35" s="1"/>
  <c r="H7345" i="35"/>
  <c r="I7345" i="35"/>
  <c r="K7345" i="35"/>
  <c r="M7345" i="35" s="1"/>
  <c r="H7346" i="35"/>
  <c r="I7346" i="35"/>
  <c r="K7346" i="35"/>
  <c r="M7346" i="35" s="1"/>
  <c r="H7347" i="35"/>
  <c r="I7347" i="35"/>
  <c r="K7347" i="35"/>
  <c r="M7347" i="35" s="1"/>
  <c r="H7348" i="35"/>
  <c r="I7348" i="35"/>
  <c r="K7348" i="35"/>
  <c r="M7348" i="35" s="1"/>
  <c r="H7349" i="35"/>
  <c r="I7349" i="35"/>
  <c r="K7349" i="35"/>
  <c r="M7349" i="35" s="1"/>
  <c r="H7350" i="35"/>
  <c r="I7350" i="35"/>
  <c r="K7350" i="35"/>
  <c r="M7350" i="35" s="1"/>
  <c r="H7351" i="35"/>
  <c r="I7351" i="35"/>
  <c r="K7351" i="35"/>
  <c r="M7351" i="35" s="1"/>
  <c r="H7352" i="35"/>
  <c r="I7352" i="35"/>
  <c r="K7352" i="35"/>
  <c r="M7352" i="35" s="1"/>
  <c r="H7353" i="35"/>
  <c r="I7353" i="35"/>
  <c r="K7353" i="35"/>
  <c r="M7353" i="35" s="1"/>
  <c r="H7354" i="35"/>
  <c r="I7354" i="35"/>
  <c r="K7354" i="35"/>
  <c r="M7354" i="35" s="1"/>
  <c r="H7355" i="35"/>
  <c r="I7355" i="35"/>
  <c r="K7355" i="35"/>
  <c r="M7355" i="35" s="1"/>
  <c r="H7356" i="35"/>
  <c r="I7356" i="35"/>
  <c r="K7356" i="35"/>
  <c r="M7356" i="35" s="1"/>
  <c r="H7357" i="35"/>
  <c r="I7357" i="35"/>
  <c r="K7357" i="35"/>
  <c r="M7357" i="35" s="1"/>
  <c r="H7358" i="35"/>
  <c r="I7358" i="35"/>
  <c r="K7358" i="35"/>
  <c r="M7358" i="35" s="1"/>
  <c r="H7359" i="35"/>
  <c r="I7359" i="35"/>
  <c r="K7359" i="35"/>
  <c r="M7359" i="35" s="1"/>
  <c r="H7360" i="35"/>
  <c r="I7360" i="35"/>
  <c r="K7360" i="35"/>
  <c r="M7360" i="35" s="1"/>
  <c r="H7361" i="35"/>
  <c r="I7361" i="35"/>
  <c r="K7361" i="35"/>
  <c r="M7361" i="35" s="1"/>
  <c r="H7362" i="35"/>
  <c r="I7362" i="35"/>
  <c r="K7362" i="35"/>
  <c r="M7362" i="35" s="1"/>
  <c r="H7363" i="35"/>
  <c r="I7363" i="35"/>
  <c r="K7363" i="35"/>
  <c r="M7363" i="35" s="1"/>
  <c r="H7364" i="35"/>
  <c r="I7364" i="35"/>
  <c r="K7364" i="35"/>
  <c r="M7364" i="35" s="1"/>
  <c r="H7365" i="35"/>
  <c r="I7365" i="35"/>
  <c r="K7365" i="35"/>
  <c r="M7365" i="35" s="1"/>
  <c r="H7366" i="35"/>
  <c r="I7366" i="35"/>
  <c r="K7366" i="35"/>
  <c r="M7366" i="35" s="1"/>
  <c r="H7367" i="35"/>
  <c r="I7367" i="35"/>
  <c r="K7367" i="35"/>
  <c r="M7367" i="35" s="1"/>
  <c r="H7368" i="35"/>
  <c r="I7368" i="35"/>
  <c r="K7368" i="35"/>
  <c r="M7368" i="35" s="1"/>
  <c r="H7369" i="35"/>
  <c r="I7369" i="35"/>
  <c r="K7369" i="35"/>
  <c r="M7369" i="35" s="1"/>
  <c r="H7370" i="35"/>
  <c r="I7370" i="35"/>
  <c r="K7370" i="35"/>
  <c r="M7370" i="35" s="1"/>
  <c r="H7371" i="35"/>
  <c r="I7371" i="35"/>
  <c r="K7371" i="35"/>
  <c r="M7371" i="35" s="1"/>
  <c r="H7372" i="35"/>
  <c r="I7372" i="35"/>
  <c r="K7372" i="35"/>
  <c r="M7372" i="35" s="1"/>
  <c r="H7373" i="35"/>
  <c r="I7373" i="35"/>
  <c r="K7373" i="35"/>
  <c r="M7373" i="35" s="1"/>
  <c r="H7374" i="35"/>
  <c r="I7374" i="35"/>
  <c r="K7374" i="35"/>
  <c r="M7374" i="35" s="1"/>
  <c r="H7375" i="35"/>
  <c r="I7375" i="35"/>
  <c r="K7375" i="35"/>
  <c r="M7375" i="35" s="1"/>
  <c r="H7376" i="35"/>
  <c r="I7376" i="35"/>
  <c r="K7376" i="35"/>
  <c r="M7376" i="35" s="1"/>
  <c r="H7377" i="35"/>
  <c r="I7377" i="35"/>
  <c r="K7377" i="35"/>
  <c r="M7377" i="35" s="1"/>
  <c r="H7378" i="35"/>
  <c r="I7378" i="35"/>
  <c r="K7378" i="35"/>
  <c r="M7378" i="35" s="1"/>
  <c r="H7379" i="35"/>
  <c r="I7379" i="35"/>
  <c r="K7379" i="35"/>
  <c r="M7379" i="35" s="1"/>
  <c r="H7380" i="35"/>
  <c r="I7380" i="35"/>
  <c r="K7380" i="35"/>
  <c r="M7380" i="35" s="1"/>
  <c r="H7381" i="35"/>
  <c r="I7381" i="35"/>
  <c r="K7381" i="35"/>
  <c r="M7381" i="35" s="1"/>
  <c r="H7382" i="35"/>
  <c r="I7382" i="35"/>
  <c r="K7382" i="35"/>
  <c r="M7382" i="35" s="1"/>
  <c r="H7383" i="35"/>
  <c r="I7383" i="35"/>
  <c r="K7383" i="35"/>
  <c r="M7383" i="35" s="1"/>
  <c r="H7384" i="35"/>
  <c r="I7384" i="35"/>
  <c r="K7384" i="35"/>
  <c r="M7384" i="35" s="1"/>
  <c r="H7385" i="35"/>
  <c r="I7385" i="35"/>
  <c r="K7385" i="35"/>
  <c r="M7385" i="35" s="1"/>
  <c r="H7386" i="35"/>
  <c r="I7386" i="35"/>
  <c r="K7386" i="35"/>
  <c r="M7386" i="35" s="1"/>
  <c r="H7387" i="35"/>
  <c r="I7387" i="35"/>
  <c r="K7387" i="35"/>
  <c r="M7387" i="35" s="1"/>
  <c r="H7388" i="35"/>
  <c r="I7388" i="35"/>
  <c r="K7388" i="35"/>
  <c r="M7388" i="35" s="1"/>
  <c r="H7389" i="35"/>
  <c r="I7389" i="35"/>
  <c r="K7389" i="35"/>
  <c r="M7389" i="35" s="1"/>
  <c r="H7390" i="35"/>
  <c r="I7390" i="35"/>
  <c r="K7390" i="35"/>
  <c r="M7390" i="35" s="1"/>
  <c r="H7391" i="35"/>
  <c r="I7391" i="35"/>
  <c r="K7391" i="35"/>
  <c r="M7391" i="35" s="1"/>
  <c r="H7392" i="35"/>
  <c r="I7392" i="35"/>
  <c r="K7392" i="35"/>
  <c r="M7392" i="35" s="1"/>
  <c r="H7393" i="35"/>
  <c r="I7393" i="35"/>
  <c r="K7393" i="35"/>
  <c r="M7393" i="35" s="1"/>
  <c r="H7394" i="35"/>
  <c r="I7394" i="35"/>
  <c r="K7394" i="35"/>
  <c r="M7394" i="35" s="1"/>
  <c r="H7395" i="35"/>
  <c r="I7395" i="35"/>
  <c r="K7395" i="35"/>
  <c r="M7395" i="35" s="1"/>
  <c r="H7396" i="35"/>
  <c r="I7396" i="35"/>
  <c r="K7396" i="35"/>
  <c r="M7396" i="35" s="1"/>
  <c r="H7397" i="35"/>
  <c r="I7397" i="35"/>
  <c r="K7397" i="35"/>
  <c r="M7397" i="35" s="1"/>
  <c r="H7398" i="35"/>
  <c r="I7398" i="35"/>
  <c r="K7398" i="35"/>
  <c r="M7398" i="35" s="1"/>
  <c r="H7399" i="35"/>
  <c r="I7399" i="35"/>
  <c r="K7399" i="35"/>
  <c r="M7399" i="35" s="1"/>
  <c r="H7400" i="35"/>
  <c r="I7400" i="35"/>
  <c r="K7400" i="35"/>
  <c r="M7400" i="35" s="1"/>
  <c r="H7401" i="35"/>
  <c r="I7401" i="35"/>
  <c r="K7401" i="35"/>
  <c r="M7401" i="35" s="1"/>
  <c r="H7402" i="35"/>
  <c r="I7402" i="35"/>
  <c r="K7402" i="35"/>
  <c r="M7402" i="35" s="1"/>
  <c r="H7403" i="35"/>
  <c r="I7403" i="35"/>
  <c r="K7403" i="35"/>
  <c r="M7403" i="35" s="1"/>
  <c r="H7404" i="35"/>
  <c r="I7404" i="35"/>
  <c r="K7404" i="35"/>
  <c r="M7404" i="35" s="1"/>
  <c r="H7405" i="35"/>
  <c r="I7405" i="35"/>
  <c r="K7405" i="35"/>
  <c r="M7405" i="35" s="1"/>
  <c r="H7406" i="35"/>
  <c r="I7406" i="35"/>
  <c r="K7406" i="35"/>
  <c r="M7406" i="35" s="1"/>
  <c r="H7407" i="35"/>
  <c r="I7407" i="35"/>
  <c r="K7407" i="35"/>
  <c r="M7407" i="35" s="1"/>
  <c r="H7408" i="35"/>
  <c r="I7408" i="35"/>
  <c r="K7408" i="35"/>
  <c r="M7408" i="35" s="1"/>
  <c r="H7409" i="35"/>
  <c r="I7409" i="35"/>
  <c r="K7409" i="35"/>
  <c r="M7409" i="35" s="1"/>
  <c r="H7410" i="35"/>
  <c r="I7410" i="35"/>
  <c r="K7410" i="35"/>
  <c r="M7410" i="35" s="1"/>
  <c r="H7411" i="35"/>
  <c r="I7411" i="35"/>
  <c r="K7411" i="35"/>
  <c r="M7411" i="35" s="1"/>
  <c r="H7412" i="35"/>
  <c r="I7412" i="35"/>
  <c r="K7412" i="35"/>
  <c r="M7412" i="35" s="1"/>
  <c r="H7413" i="35"/>
  <c r="I7413" i="35"/>
  <c r="K7413" i="35"/>
  <c r="M7413" i="35" s="1"/>
  <c r="H7414" i="35"/>
  <c r="I7414" i="35"/>
  <c r="K7414" i="35"/>
  <c r="M7414" i="35" s="1"/>
  <c r="H7415" i="35"/>
  <c r="I7415" i="35"/>
  <c r="K7415" i="35"/>
  <c r="M7415" i="35" s="1"/>
  <c r="H7416" i="35"/>
  <c r="I7416" i="35"/>
  <c r="K7416" i="35"/>
  <c r="M7416" i="35" s="1"/>
  <c r="H7417" i="35"/>
  <c r="I7417" i="35"/>
  <c r="K7417" i="35"/>
  <c r="M7417" i="35" s="1"/>
  <c r="H7418" i="35"/>
  <c r="I7418" i="35"/>
  <c r="K7418" i="35"/>
  <c r="M7418" i="35" s="1"/>
  <c r="H7419" i="35"/>
  <c r="I7419" i="35"/>
  <c r="K7419" i="35"/>
  <c r="M7419" i="35" s="1"/>
  <c r="H7420" i="35"/>
  <c r="I7420" i="35"/>
  <c r="K7420" i="35"/>
  <c r="M7420" i="35" s="1"/>
  <c r="H7421" i="35"/>
  <c r="I7421" i="35"/>
  <c r="K7421" i="35"/>
  <c r="M7421" i="35" s="1"/>
  <c r="H7422" i="35"/>
  <c r="I7422" i="35"/>
  <c r="K7422" i="35"/>
  <c r="M7422" i="35" s="1"/>
  <c r="H7423" i="35"/>
  <c r="I7423" i="35"/>
  <c r="K7423" i="35"/>
  <c r="M7423" i="35" s="1"/>
  <c r="H7424" i="35"/>
  <c r="I7424" i="35"/>
  <c r="K7424" i="35"/>
  <c r="M7424" i="35" s="1"/>
  <c r="H7425" i="35"/>
  <c r="I7425" i="35"/>
  <c r="K7425" i="35"/>
  <c r="M7425" i="35" s="1"/>
  <c r="H7426" i="35"/>
  <c r="I7426" i="35"/>
  <c r="K7426" i="35"/>
  <c r="M7426" i="35" s="1"/>
  <c r="H7427" i="35"/>
  <c r="I7427" i="35"/>
  <c r="K7427" i="35"/>
  <c r="M7427" i="35" s="1"/>
  <c r="H7428" i="35"/>
  <c r="I7428" i="35"/>
  <c r="K7428" i="35"/>
  <c r="M7428" i="35" s="1"/>
  <c r="H7429" i="35"/>
  <c r="I7429" i="35"/>
  <c r="K7429" i="35"/>
  <c r="M7429" i="35" s="1"/>
  <c r="H7430" i="35"/>
  <c r="I7430" i="35"/>
  <c r="K7430" i="35"/>
  <c r="M7430" i="35" s="1"/>
  <c r="H7431" i="35"/>
  <c r="I7431" i="35"/>
  <c r="K7431" i="35"/>
  <c r="M7431" i="35" s="1"/>
  <c r="H7432" i="35"/>
  <c r="I7432" i="35"/>
  <c r="K7432" i="35"/>
  <c r="M7432" i="35" s="1"/>
  <c r="H7433" i="35"/>
  <c r="I7433" i="35"/>
  <c r="K7433" i="35"/>
  <c r="M7433" i="35" s="1"/>
  <c r="H7434" i="35"/>
  <c r="I7434" i="35"/>
  <c r="K7434" i="35"/>
  <c r="M7434" i="35" s="1"/>
  <c r="H7435" i="35"/>
  <c r="I7435" i="35"/>
  <c r="K7435" i="35"/>
  <c r="M7435" i="35" s="1"/>
  <c r="H7436" i="35"/>
  <c r="I7436" i="35"/>
  <c r="K7436" i="35"/>
  <c r="M7436" i="35" s="1"/>
  <c r="H7437" i="35"/>
  <c r="I7437" i="35"/>
  <c r="K7437" i="35"/>
  <c r="M7437" i="35" s="1"/>
  <c r="H7438" i="35"/>
  <c r="I7438" i="35"/>
  <c r="K7438" i="35"/>
  <c r="M7438" i="35" s="1"/>
  <c r="H7439" i="35"/>
  <c r="I7439" i="35"/>
  <c r="K7439" i="35"/>
  <c r="M7439" i="35" s="1"/>
  <c r="H7440" i="35"/>
  <c r="I7440" i="35"/>
  <c r="K7440" i="35"/>
  <c r="M7440" i="35" s="1"/>
  <c r="H7441" i="35"/>
  <c r="I7441" i="35"/>
  <c r="K7441" i="35"/>
  <c r="M7441" i="35" s="1"/>
  <c r="H7442" i="35"/>
  <c r="I7442" i="35"/>
  <c r="K7442" i="35"/>
  <c r="M7442" i="35" s="1"/>
  <c r="H7443" i="35"/>
  <c r="I7443" i="35"/>
  <c r="K7443" i="35"/>
  <c r="M7443" i="35" s="1"/>
  <c r="H7444" i="35"/>
  <c r="I7444" i="35"/>
  <c r="K7444" i="35"/>
  <c r="M7444" i="35" s="1"/>
  <c r="H7445" i="35"/>
  <c r="I7445" i="35"/>
  <c r="K7445" i="35"/>
  <c r="M7445" i="35" s="1"/>
  <c r="H7446" i="35"/>
  <c r="I7446" i="35"/>
  <c r="K7446" i="35"/>
  <c r="M7446" i="35" s="1"/>
  <c r="H7447" i="35"/>
  <c r="I7447" i="35"/>
  <c r="K7447" i="35"/>
  <c r="M7447" i="35" s="1"/>
  <c r="H7448" i="35"/>
  <c r="I7448" i="35"/>
  <c r="K7448" i="35"/>
  <c r="M7448" i="35" s="1"/>
  <c r="H7449" i="35"/>
  <c r="I7449" i="35"/>
  <c r="K7449" i="35"/>
  <c r="M7449" i="35" s="1"/>
  <c r="H7450" i="35"/>
  <c r="I7450" i="35"/>
  <c r="K7450" i="35"/>
  <c r="M7450" i="35" s="1"/>
  <c r="H7451" i="35"/>
  <c r="I7451" i="35"/>
  <c r="K7451" i="35"/>
  <c r="M7451" i="35" s="1"/>
  <c r="H7452" i="35"/>
  <c r="I7452" i="35"/>
  <c r="K7452" i="35"/>
  <c r="M7452" i="35" s="1"/>
  <c r="H7453" i="35"/>
  <c r="I7453" i="35"/>
  <c r="K7453" i="35"/>
  <c r="M7453" i="35" s="1"/>
  <c r="H7454" i="35"/>
  <c r="I7454" i="35"/>
  <c r="K7454" i="35"/>
  <c r="M7454" i="35" s="1"/>
  <c r="H7455" i="35"/>
  <c r="I7455" i="35"/>
  <c r="K7455" i="35"/>
  <c r="M7455" i="35" s="1"/>
  <c r="H7456" i="35"/>
  <c r="I7456" i="35"/>
  <c r="K7456" i="35"/>
  <c r="M7456" i="35" s="1"/>
  <c r="H7457" i="35"/>
  <c r="I7457" i="35"/>
  <c r="K7457" i="35"/>
  <c r="M7457" i="35" s="1"/>
  <c r="H7458" i="35"/>
  <c r="I7458" i="35"/>
  <c r="K7458" i="35"/>
  <c r="M7458" i="35" s="1"/>
  <c r="H7459" i="35"/>
  <c r="I7459" i="35"/>
  <c r="K7459" i="35"/>
  <c r="M7459" i="35" s="1"/>
  <c r="H7460" i="35"/>
  <c r="I7460" i="35"/>
  <c r="K7460" i="35"/>
  <c r="M7460" i="35" s="1"/>
  <c r="H7461" i="35"/>
  <c r="I7461" i="35"/>
  <c r="K7461" i="35"/>
  <c r="M7461" i="35" s="1"/>
  <c r="H7462" i="35"/>
  <c r="I7462" i="35"/>
  <c r="K7462" i="35"/>
  <c r="M7462" i="35" s="1"/>
  <c r="H7463" i="35"/>
  <c r="I7463" i="35"/>
  <c r="K7463" i="35"/>
  <c r="M7463" i="35" s="1"/>
  <c r="H7464" i="35"/>
  <c r="I7464" i="35"/>
  <c r="K7464" i="35"/>
  <c r="M7464" i="35" s="1"/>
  <c r="H7465" i="35"/>
  <c r="I7465" i="35"/>
  <c r="K7465" i="35"/>
  <c r="M7465" i="35" s="1"/>
  <c r="H7466" i="35"/>
  <c r="I7466" i="35"/>
  <c r="K7466" i="35"/>
  <c r="M7466" i="35" s="1"/>
  <c r="H7467" i="35"/>
  <c r="I7467" i="35"/>
  <c r="K7467" i="35"/>
  <c r="M7467" i="35" s="1"/>
  <c r="H7468" i="35"/>
  <c r="I7468" i="35"/>
  <c r="K7468" i="35"/>
  <c r="M7468" i="35" s="1"/>
  <c r="H7469" i="35"/>
  <c r="I7469" i="35"/>
  <c r="K7469" i="35"/>
  <c r="M7469" i="35" s="1"/>
  <c r="H7470" i="35"/>
  <c r="I7470" i="35"/>
  <c r="K7470" i="35"/>
  <c r="M7470" i="35" s="1"/>
  <c r="H7471" i="35"/>
  <c r="I7471" i="35"/>
  <c r="K7471" i="35"/>
  <c r="M7471" i="35" s="1"/>
  <c r="H7472" i="35"/>
  <c r="I7472" i="35"/>
  <c r="K7472" i="35"/>
  <c r="M7472" i="35" s="1"/>
  <c r="H7473" i="35"/>
  <c r="I7473" i="35"/>
  <c r="K7473" i="35"/>
  <c r="M7473" i="35" s="1"/>
  <c r="H7474" i="35"/>
  <c r="I7474" i="35"/>
  <c r="K7474" i="35"/>
  <c r="M7474" i="35" s="1"/>
  <c r="H7475" i="35"/>
  <c r="I7475" i="35"/>
  <c r="K7475" i="35"/>
  <c r="M7475" i="35" s="1"/>
  <c r="H7476" i="35"/>
  <c r="I7476" i="35"/>
  <c r="K7476" i="35"/>
  <c r="M7476" i="35" s="1"/>
  <c r="H7477" i="35"/>
  <c r="I7477" i="35"/>
  <c r="K7477" i="35"/>
  <c r="M7477" i="35" s="1"/>
  <c r="H7478" i="35"/>
  <c r="I7478" i="35"/>
  <c r="K7478" i="35"/>
  <c r="M7478" i="35" s="1"/>
  <c r="H7479" i="35"/>
  <c r="I7479" i="35"/>
  <c r="K7479" i="35"/>
  <c r="M7479" i="35" s="1"/>
  <c r="H7480" i="35"/>
  <c r="I7480" i="35"/>
  <c r="K7480" i="35"/>
  <c r="M7480" i="35" s="1"/>
  <c r="H7481" i="35"/>
  <c r="I7481" i="35"/>
  <c r="K7481" i="35"/>
  <c r="M7481" i="35" s="1"/>
  <c r="H7482" i="35"/>
  <c r="I7482" i="35"/>
  <c r="K7482" i="35"/>
  <c r="M7482" i="35" s="1"/>
  <c r="H7483" i="35"/>
  <c r="I7483" i="35"/>
  <c r="K7483" i="35"/>
  <c r="M7483" i="35" s="1"/>
  <c r="H7484" i="35"/>
  <c r="I7484" i="35"/>
  <c r="K7484" i="35"/>
  <c r="M7484" i="35" s="1"/>
  <c r="H7485" i="35"/>
  <c r="I7485" i="35"/>
  <c r="K7485" i="35"/>
  <c r="M7485" i="35" s="1"/>
  <c r="H7486" i="35"/>
  <c r="I7486" i="35"/>
  <c r="K7486" i="35"/>
  <c r="M7486" i="35" s="1"/>
  <c r="H7487" i="35"/>
  <c r="I7487" i="35"/>
  <c r="K7487" i="35"/>
  <c r="M7487" i="35" s="1"/>
  <c r="H7488" i="35"/>
  <c r="I7488" i="35"/>
  <c r="K7488" i="35"/>
  <c r="M7488" i="35" s="1"/>
  <c r="H7489" i="35"/>
  <c r="I7489" i="35"/>
  <c r="K7489" i="35"/>
  <c r="M7489" i="35" s="1"/>
  <c r="H7490" i="35"/>
  <c r="I7490" i="35"/>
  <c r="K7490" i="35"/>
  <c r="M7490" i="35" s="1"/>
  <c r="H7491" i="35"/>
  <c r="I7491" i="35"/>
  <c r="K7491" i="35"/>
  <c r="M7491" i="35" s="1"/>
  <c r="H7492" i="35"/>
  <c r="I7492" i="35"/>
  <c r="K7492" i="35"/>
  <c r="M7492" i="35" s="1"/>
  <c r="H7493" i="35"/>
  <c r="I7493" i="35"/>
  <c r="K7493" i="35"/>
  <c r="M7493" i="35" s="1"/>
  <c r="H7494" i="35"/>
  <c r="I7494" i="35"/>
  <c r="K7494" i="35"/>
  <c r="M7494" i="35" s="1"/>
  <c r="H7495" i="35"/>
  <c r="I7495" i="35"/>
  <c r="K7495" i="35"/>
  <c r="M7495" i="35" s="1"/>
  <c r="H7496" i="35"/>
  <c r="I7496" i="35"/>
  <c r="K7496" i="35"/>
  <c r="M7496" i="35" s="1"/>
  <c r="H7497" i="35"/>
  <c r="I7497" i="35"/>
  <c r="K7497" i="35"/>
  <c r="M7497" i="35" s="1"/>
  <c r="H7498" i="35"/>
  <c r="I7498" i="35"/>
  <c r="K7498" i="35"/>
  <c r="M7498" i="35" s="1"/>
  <c r="H7499" i="35"/>
  <c r="I7499" i="35"/>
  <c r="K7499" i="35"/>
  <c r="M7499" i="35" s="1"/>
  <c r="H7500" i="35"/>
  <c r="I7500" i="35"/>
  <c r="K7500" i="35"/>
  <c r="M7500" i="35" s="1"/>
  <c r="H7501" i="35"/>
  <c r="I7501" i="35"/>
  <c r="K7501" i="35"/>
  <c r="M7501" i="35" s="1"/>
  <c r="H7502" i="35"/>
  <c r="I7502" i="35"/>
  <c r="K7502" i="35"/>
  <c r="M7502" i="35" s="1"/>
  <c r="H7503" i="35"/>
  <c r="I7503" i="35"/>
  <c r="K7503" i="35"/>
  <c r="M7503" i="35" s="1"/>
  <c r="H7504" i="35"/>
  <c r="I7504" i="35"/>
  <c r="K7504" i="35"/>
  <c r="M7504" i="35" s="1"/>
  <c r="H7505" i="35"/>
  <c r="I7505" i="35"/>
  <c r="K7505" i="35"/>
  <c r="M7505" i="35" s="1"/>
  <c r="H7506" i="35"/>
  <c r="I7506" i="35"/>
  <c r="K7506" i="35"/>
  <c r="M7506" i="35" s="1"/>
  <c r="H7507" i="35"/>
  <c r="I7507" i="35"/>
  <c r="K7507" i="35"/>
  <c r="M7507" i="35" s="1"/>
  <c r="H7508" i="35"/>
  <c r="I7508" i="35"/>
  <c r="K7508" i="35"/>
  <c r="M7508" i="35" s="1"/>
  <c r="H7509" i="35"/>
  <c r="I7509" i="35"/>
  <c r="K7509" i="35"/>
  <c r="M7509" i="35" s="1"/>
  <c r="H7510" i="35"/>
  <c r="I7510" i="35"/>
  <c r="K7510" i="35"/>
  <c r="M7510" i="35" s="1"/>
  <c r="H7511" i="35"/>
  <c r="I7511" i="35"/>
  <c r="K7511" i="35"/>
  <c r="M7511" i="35" s="1"/>
  <c r="H7512" i="35"/>
  <c r="I7512" i="35"/>
  <c r="K7512" i="35"/>
  <c r="M7512" i="35" s="1"/>
  <c r="H7513" i="35"/>
  <c r="I7513" i="35"/>
  <c r="K7513" i="35"/>
  <c r="M7513" i="35" s="1"/>
  <c r="H7514" i="35"/>
  <c r="I7514" i="35"/>
  <c r="K7514" i="35"/>
  <c r="M7514" i="35" s="1"/>
  <c r="H7515" i="35"/>
  <c r="I7515" i="35"/>
  <c r="K7515" i="35"/>
  <c r="M7515" i="35" s="1"/>
  <c r="H7516" i="35"/>
  <c r="I7516" i="35"/>
  <c r="K7516" i="35"/>
  <c r="M7516" i="35" s="1"/>
  <c r="H7517" i="35"/>
  <c r="I7517" i="35"/>
  <c r="K7517" i="35"/>
  <c r="M7517" i="35" s="1"/>
  <c r="H7518" i="35"/>
  <c r="I7518" i="35"/>
  <c r="K7518" i="35"/>
  <c r="M7518" i="35" s="1"/>
  <c r="H7519" i="35"/>
  <c r="I7519" i="35"/>
  <c r="K7519" i="35"/>
  <c r="M7519" i="35" s="1"/>
  <c r="H7520" i="35"/>
  <c r="I7520" i="35"/>
  <c r="K7520" i="35"/>
  <c r="M7520" i="35" s="1"/>
  <c r="H7521" i="35"/>
  <c r="I7521" i="35"/>
  <c r="K7521" i="35"/>
  <c r="M7521" i="35" s="1"/>
  <c r="H7522" i="35"/>
  <c r="I7522" i="35"/>
  <c r="K7522" i="35"/>
  <c r="M7522" i="35" s="1"/>
  <c r="H7523" i="35"/>
  <c r="I7523" i="35"/>
  <c r="K7523" i="35"/>
  <c r="M7523" i="35" s="1"/>
  <c r="H7524" i="35"/>
  <c r="I7524" i="35"/>
  <c r="K7524" i="35"/>
  <c r="M7524" i="35" s="1"/>
  <c r="H7525" i="35"/>
  <c r="I7525" i="35"/>
  <c r="K7525" i="35"/>
  <c r="M7525" i="35" s="1"/>
  <c r="H7526" i="35"/>
  <c r="I7526" i="35"/>
  <c r="K7526" i="35"/>
  <c r="M7526" i="35" s="1"/>
  <c r="H7527" i="35"/>
  <c r="I7527" i="35"/>
  <c r="K7527" i="35"/>
  <c r="M7527" i="35" s="1"/>
  <c r="H7528" i="35"/>
  <c r="I7528" i="35"/>
  <c r="K7528" i="35"/>
  <c r="M7528" i="35" s="1"/>
  <c r="H7529" i="35"/>
  <c r="I7529" i="35"/>
  <c r="K7529" i="35"/>
  <c r="M7529" i="35" s="1"/>
  <c r="H7530" i="35"/>
  <c r="I7530" i="35"/>
  <c r="K7530" i="35"/>
  <c r="M7530" i="35" s="1"/>
  <c r="H7531" i="35"/>
  <c r="I7531" i="35"/>
  <c r="K7531" i="35"/>
  <c r="M7531" i="35" s="1"/>
  <c r="H7532" i="35"/>
  <c r="I7532" i="35"/>
  <c r="K7532" i="35"/>
  <c r="M7532" i="35" s="1"/>
  <c r="H7533" i="35"/>
  <c r="I7533" i="35"/>
  <c r="K7533" i="35"/>
  <c r="M7533" i="35" s="1"/>
  <c r="H7534" i="35"/>
  <c r="I7534" i="35"/>
  <c r="K7534" i="35"/>
  <c r="M7534" i="35" s="1"/>
  <c r="H7535" i="35"/>
  <c r="I7535" i="35"/>
  <c r="K7535" i="35"/>
  <c r="M7535" i="35" s="1"/>
  <c r="H7536" i="35"/>
  <c r="I7536" i="35"/>
  <c r="K7536" i="35"/>
  <c r="M7536" i="35" s="1"/>
  <c r="H7537" i="35"/>
  <c r="I7537" i="35"/>
  <c r="K7537" i="35"/>
  <c r="M7537" i="35" s="1"/>
  <c r="H7538" i="35"/>
  <c r="I7538" i="35"/>
  <c r="K7538" i="35"/>
  <c r="M7538" i="35" s="1"/>
  <c r="H7539" i="35"/>
  <c r="I7539" i="35"/>
  <c r="K7539" i="35"/>
  <c r="M7539" i="35" s="1"/>
  <c r="H7540" i="35"/>
  <c r="I7540" i="35"/>
  <c r="K7540" i="35"/>
  <c r="M7540" i="35" s="1"/>
  <c r="H7541" i="35"/>
  <c r="I7541" i="35"/>
  <c r="K7541" i="35"/>
  <c r="M7541" i="35" s="1"/>
  <c r="H7542" i="35"/>
  <c r="I7542" i="35"/>
  <c r="K7542" i="35"/>
  <c r="M7542" i="35" s="1"/>
  <c r="H7543" i="35"/>
  <c r="I7543" i="35"/>
  <c r="K7543" i="35"/>
  <c r="M7543" i="35" s="1"/>
  <c r="H7544" i="35"/>
  <c r="I7544" i="35"/>
  <c r="K7544" i="35"/>
  <c r="M7544" i="35" s="1"/>
  <c r="H7545" i="35"/>
  <c r="I7545" i="35"/>
  <c r="K7545" i="35"/>
  <c r="M7545" i="35" s="1"/>
  <c r="H7546" i="35"/>
  <c r="I7546" i="35"/>
  <c r="K7546" i="35"/>
  <c r="M7546" i="35" s="1"/>
  <c r="H7547" i="35"/>
  <c r="I7547" i="35"/>
  <c r="K7547" i="35"/>
  <c r="M7547" i="35" s="1"/>
  <c r="H7548" i="35"/>
  <c r="I7548" i="35"/>
  <c r="K7548" i="35"/>
  <c r="M7548" i="35" s="1"/>
  <c r="H7549" i="35"/>
  <c r="I7549" i="35"/>
  <c r="K7549" i="35"/>
  <c r="M7549" i="35" s="1"/>
  <c r="H7550" i="35"/>
  <c r="I7550" i="35"/>
  <c r="K7550" i="35"/>
  <c r="M7550" i="35" s="1"/>
  <c r="H7551" i="35"/>
  <c r="I7551" i="35"/>
  <c r="K7551" i="35"/>
  <c r="M7551" i="35" s="1"/>
  <c r="H7552" i="35"/>
  <c r="I7552" i="35"/>
  <c r="K7552" i="35"/>
  <c r="M7552" i="35" s="1"/>
  <c r="H7553" i="35"/>
  <c r="I7553" i="35"/>
  <c r="K7553" i="35"/>
  <c r="M7553" i="35" s="1"/>
  <c r="H7554" i="35"/>
  <c r="I7554" i="35"/>
  <c r="K7554" i="35"/>
  <c r="M7554" i="35" s="1"/>
  <c r="H7555" i="35"/>
  <c r="I7555" i="35"/>
  <c r="K7555" i="35"/>
  <c r="M7555" i="35" s="1"/>
  <c r="H7556" i="35"/>
  <c r="I7556" i="35"/>
  <c r="K7556" i="35"/>
  <c r="M7556" i="35" s="1"/>
  <c r="H7557" i="35"/>
  <c r="I7557" i="35"/>
  <c r="K7557" i="35"/>
  <c r="M7557" i="35" s="1"/>
  <c r="H7558" i="35"/>
  <c r="I7558" i="35"/>
  <c r="K7558" i="35"/>
  <c r="M7558" i="35" s="1"/>
  <c r="H7559" i="35"/>
  <c r="I7559" i="35"/>
  <c r="K7559" i="35"/>
  <c r="M7559" i="35" s="1"/>
  <c r="H7560" i="35"/>
  <c r="I7560" i="35"/>
  <c r="K7560" i="35"/>
  <c r="M7560" i="35" s="1"/>
  <c r="H7561" i="35"/>
  <c r="I7561" i="35"/>
  <c r="K7561" i="35"/>
  <c r="M7561" i="35" s="1"/>
  <c r="H7562" i="35"/>
  <c r="I7562" i="35"/>
  <c r="K7562" i="35"/>
  <c r="M7562" i="35" s="1"/>
  <c r="H7563" i="35"/>
  <c r="I7563" i="35"/>
  <c r="K7563" i="35"/>
  <c r="M7563" i="35" s="1"/>
  <c r="H7564" i="35"/>
  <c r="I7564" i="35"/>
  <c r="K7564" i="35"/>
  <c r="M7564" i="35" s="1"/>
  <c r="H7565" i="35"/>
  <c r="I7565" i="35"/>
  <c r="K7565" i="35"/>
  <c r="M7565" i="35" s="1"/>
  <c r="H7566" i="35"/>
  <c r="I7566" i="35"/>
  <c r="K7566" i="35"/>
  <c r="M7566" i="35" s="1"/>
  <c r="H7567" i="35"/>
  <c r="I7567" i="35"/>
  <c r="K7567" i="35"/>
  <c r="M7567" i="35" s="1"/>
  <c r="H7568" i="35"/>
  <c r="I7568" i="35"/>
  <c r="K7568" i="35"/>
  <c r="M7568" i="35" s="1"/>
  <c r="H7569" i="35"/>
  <c r="I7569" i="35"/>
  <c r="K7569" i="35"/>
  <c r="M7569" i="35" s="1"/>
  <c r="H7570" i="35"/>
  <c r="I7570" i="35"/>
  <c r="K7570" i="35"/>
  <c r="M7570" i="35" s="1"/>
  <c r="H7571" i="35"/>
  <c r="I7571" i="35"/>
  <c r="K7571" i="35"/>
  <c r="M7571" i="35" s="1"/>
  <c r="H7572" i="35"/>
  <c r="I7572" i="35"/>
  <c r="K7572" i="35"/>
  <c r="M7572" i="35" s="1"/>
  <c r="H7573" i="35"/>
  <c r="I7573" i="35"/>
  <c r="K7573" i="35"/>
  <c r="M7573" i="35" s="1"/>
  <c r="H7574" i="35"/>
  <c r="I7574" i="35"/>
  <c r="K7574" i="35"/>
  <c r="M7574" i="35" s="1"/>
  <c r="H7575" i="35"/>
  <c r="I7575" i="35"/>
  <c r="K7575" i="35"/>
  <c r="M7575" i="35" s="1"/>
  <c r="H7576" i="35"/>
  <c r="I7576" i="35"/>
  <c r="K7576" i="35"/>
  <c r="M7576" i="35" s="1"/>
  <c r="H7577" i="35"/>
  <c r="I7577" i="35"/>
  <c r="K7577" i="35"/>
  <c r="M7577" i="35" s="1"/>
  <c r="H7578" i="35"/>
  <c r="I7578" i="35"/>
  <c r="K7578" i="35"/>
  <c r="M7578" i="35" s="1"/>
  <c r="H7579" i="35"/>
  <c r="I7579" i="35"/>
  <c r="K7579" i="35"/>
  <c r="M7579" i="35" s="1"/>
  <c r="H7580" i="35"/>
  <c r="I7580" i="35"/>
  <c r="K7580" i="35"/>
  <c r="M7580" i="35" s="1"/>
  <c r="H7581" i="35"/>
  <c r="I7581" i="35"/>
  <c r="K7581" i="35"/>
  <c r="M7581" i="35" s="1"/>
  <c r="H7582" i="35"/>
  <c r="I7582" i="35"/>
  <c r="K7582" i="35"/>
  <c r="M7582" i="35" s="1"/>
  <c r="H7583" i="35"/>
  <c r="I7583" i="35"/>
  <c r="K7583" i="35"/>
  <c r="M7583" i="35" s="1"/>
  <c r="H7584" i="35"/>
  <c r="I7584" i="35"/>
  <c r="K7584" i="35"/>
  <c r="M7584" i="35" s="1"/>
  <c r="H7585" i="35"/>
  <c r="I7585" i="35"/>
  <c r="K7585" i="35"/>
  <c r="M7585" i="35" s="1"/>
  <c r="H7586" i="35"/>
  <c r="I7586" i="35"/>
  <c r="K7586" i="35"/>
  <c r="M7586" i="35" s="1"/>
  <c r="H7587" i="35"/>
  <c r="I7587" i="35"/>
  <c r="K7587" i="35"/>
  <c r="M7587" i="35" s="1"/>
  <c r="H7588" i="35"/>
  <c r="I7588" i="35"/>
  <c r="K7588" i="35"/>
  <c r="M7588" i="35" s="1"/>
  <c r="H7589" i="35"/>
  <c r="I7589" i="35"/>
  <c r="K7589" i="35"/>
  <c r="M7589" i="35" s="1"/>
  <c r="H7590" i="35"/>
  <c r="I7590" i="35"/>
  <c r="K7590" i="35"/>
  <c r="M7590" i="35" s="1"/>
  <c r="H7591" i="35"/>
  <c r="I7591" i="35"/>
  <c r="K7591" i="35"/>
  <c r="M7591" i="35" s="1"/>
  <c r="H7592" i="35"/>
  <c r="I7592" i="35"/>
  <c r="K7592" i="35"/>
  <c r="M7592" i="35" s="1"/>
  <c r="H7593" i="35"/>
  <c r="I7593" i="35"/>
  <c r="K7593" i="35"/>
  <c r="M7593" i="35" s="1"/>
  <c r="H7594" i="35"/>
  <c r="I7594" i="35"/>
  <c r="K7594" i="35"/>
  <c r="M7594" i="35" s="1"/>
  <c r="H7595" i="35"/>
  <c r="I7595" i="35"/>
  <c r="K7595" i="35"/>
  <c r="M7595" i="35" s="1"/>
  <c r="H7596" i="35"/>
  <c r="I7596" i="35"/>
  <c r="K7596" i="35"/>
  <c r="M7596" i="35" s="1"/>
  <c r="H7597" i="35"/>
  <c r="I7597" i="35"/>
  <c r="K7597" i="35"/>
  <c r="M7597" i="35" s="1"/>
  <c r="H7598" i="35"/>
  <c r="I7598" i="35"/>
  <c r="K7598" i="35"/>
  <c r="M7598" i="35" s="1"/>
  <c r="H7599" i="35"/>
  <c r="I7599" i="35"/>
  <c r="K7599" i="35"/>
  <c r="M7599" i="35" s="1"/>
  <c r="H7600" i="35"/>
  <c r="I7600" i="35"/>
  <c r="K7600" i="35"/>
  <c r="M7600" i="35" s="1"/>
  <c r="H7601" i="35"/>
  <c r="I7601" i="35"/>
  <c r="K7601" i="35"/>
  <c r="M7601" i="35" s="1"/>
  <c r="H7602" i="35"/>
  <c r="I7602" i="35"/>
  <c r="K7602" i="35"/>
  <c r="M7602" i="35" s="1"/>
  <c r="H7603" i="35"/>
  <c r="I7603" i="35"/>
  <c r="K7603" i="35"/>
  <c r="M7603" i="35" s="1"/>
  <c r="H7604" i="35"/>
  <c r="I7604" i="35"/>
  <c r="K7604" i="35"/>
  <c r="M7604" i="35" s="1"/>
  <c r="H7605" i="35"/>
  <c r="I7605" i="35"/>
  <c r="K7605" i="35"/>
  <c r="M7605" i="35" s="1"/>
  <c r="H7606" i="35"/>
  <c r="I7606" i="35"/>
  <c r="K7606" i="35"/>
  <c r="M7606" i="35" s="1"/>
  <c r="H7607" i="35"/>
  <c r="I7607" i="35"/>
  <c r="K7607" i="35"/>
  <c r="M7607" i="35" s="1"/>
  <c r="H7608" i="35"/>
  <c r="I7608" i="35"/>
  <c r="K7608" i="35"/>
  <c r="M7608" i="35" s="1"/>
  <c r="H7609" i="35"/>
  <c r="I7609" i="35"/>
  <c r="K7609" i="35"/>
  <c r="M7609" i="35" s="1"/>
  <c r="H7610" i="35"/>
  <c r="I7610" i="35"/>
  <c r="K7610" i="35"/>
  <c r="M7610" i="35" s="1"/>
  <c r="H7611" i="35"/>
  <c r="I7611" i="35"/>
  <c r="K7611" i="35"/>
  <c r="M7611" i="35" s="1"/>
  <c r="H7612" i="35"/>
  <c r="I7612" i="35"/>
  <c r="K7612" i="35"/>
  <c r="M7612" i="35" s="1"/>
  <c r="H7613" i="35"/>
  <c r="I7613" i="35"/>
  <c r="K7613" i="35"/>
  <c r="M7613" i="35" s="1"/>
  <c r="H7614" i="35"/>
  <c r="I7614" i="35"/>
  <c r="K7614" i="35"/>
  <c r="M7614" i="35" s="1"/>
  <c r="H7615" i="35"/>
  <c r="I7615" i="35"/>
  <c r="K7615" i="35"/>
  <c r="M7615" i="35" s="1"/>
  <c r="H7616" i="35"/>
  <c r="I7616" i="35"/>
  <c r="K7616" i="35"/>
  <c r="M7616" i="35" s="1"/>
  <c r="H7617" i="35"/>
  <c r="I7617" i="35"/>
  <c r="K7617" i="35"/>
  <c r="M7617" i="35" s="1"/>
  <c r="H7618" i="35"/>
  <c r="I7618" i="35"/>
  <c r="K7618" i="35"/>
  <c r="M7618" i="35" s="1"/>
  <c r="H7619" i="35"/>
  <c r="I7619" i="35"/>
  <c r="K7619" i="35"/>
  <c r="M7619" i="35" s="1"/>
  <c r="H7620" i="35"/>
  <c r="I7620" i="35"/>
  <c r="K7620" i="35"/>
  <c r="M7620" i="35" s="1"/>
  <c r="H7621" i="35"/>
  <c r="I7621" i="35"/>
  <c r="K7621" i="35"/>
  <c r="M7621" i="35" s="1"/>
  <c r="H7622" i="35"/>
  <c r="I7622" i="35"/>
  <c r="K7622" i="35"/>
  <c r="M7622" i="35" s="1"/>
  <c r="H7623" i="35"/>
  <c r="I7623" i="35"/>
  <c r="K7623" i="35"/>
  <c r="M7623" i="35" s="1"/>
  <c r="H7624" i="35"/>
  <c r="I7624" i="35"/>
  <c r="K7624" i="35"/>
  <c r="M7624" i="35" s="1"/>
  <c r="H7625" i="35"/>
  <c r="I7625" i="35"/>
  <c r="K7625" i="35"/>
  <c r="M7625" i="35" s="1"/>
  <c r="H7626" i="35"/>
  <c r="I7626" i="35"/>
  <c r="K7626" i="35"/>
  <c r="M7626" i="35" s="1"/>
  <c r="H7627" i="35"/>
  <c r="I7627" i="35"/>
  <c r="K7627" i="35"/>
  <c r="M7627" i="35" s="1"/>
  <c r="H7628" i="35"/>
  <c r="I7628" i="35"/>
  <c r="K7628" i="35"/>
  <c r="M7628" i="35" s="1"/>
  <c r="H7629" i="35"/>
  <c r="I7629" i="35"/>
  <c r="K7629" i="35"/>
  <c r="M7629" i="35" s="1"/>
  <c r="H7630" i="35"/>
  <c r="I7630" i="35"/>
  <c r="K7630" i="35"/>
  <c r="M7630" i="35" s="1"/>
  <c r="H7631" i="35"/>
  <c r="I7631" i="35"/>
  <c r="K7631" i="35"/>
  <c r="M7631" i="35" s="1"/>
  <c r="H7632" i="35"/>
  <c r="I7632" i="35"/>
  <c r="K7632" i="35"/>
  <c r="M7632" i="35" s="1"/>
  <c r="H7633" i="35"/>
  <c r="I7633" i="35"/>
  <c r="K7633" i="35"/>
  <c r="M7633" i="35" s="1"/>
  <c r="H7634" i="35"/>
  <c r="I7634" i="35"/>
  <c r="K7634" i="35"/>
  <c r="M7634" i="35" s="1"/>
  <c r="H7635" i="35"/>
  <c r="I7635" i="35"/>
  <c r="K7635" i="35"/>
  <c r="M7635" i="35" s="1"/>
  <c r="H7636" i="35"/>
  <c r="I7636" i="35"/>
  <c r="K7636" i="35"/>
  <c r="M7636" i="35" s="1"/>
  <c r="H7637" i="35"/>
  <c r="I7637" i="35"/>
  <c r="K7637" i="35"/>
  <c r="M7637" i="35" s="1"/>
  <c r="H7638" i="35"/>
  <c r="I7638" i="35"/>
  <c r="K7638" i="35"/>
  <c r="M7638" i="35" s="1"/>
  <c r="H7639" i="35"/>
  <c r="I7639" i="35"/>
  <c r="K7639" i="35"/>
  <c r="M7639" i="35" s="1"/>
  <c r="H7640" i="35"/>
  <c r="I7640" i="35"/>
  <c r="K7640" i="35"/>
  <c r="M7640" i="35" s="1"/>
  <c r="H7641" i="35"/>
  <c r="I7641" i="35"/>
  <c r="K7641" i="35"/>
  <c r="M7641" i="35" s="1"/>
  <c r="H7642" i="35"/>
  <c r="I7642" i="35"/>
  <c r="K7642" i="35"/>
  <c r="M7642" i="35" s="1"/>
  <c r="H7643" i="35"/>
  <c r="I7643" i="35"/>
  <c r="K7643" i="35"/>
  <c r="M7643" i="35" s="1"/>
  <c r="H7644" i="35"/>
  <c r="I7644" i="35"/>
  <c r="K7644" i="35"/>
  <c r="M7644" i="35" s="1"/>
  <c r="H7645" i="35"/>
  <c r="I7645" i="35"/>
  <c r="K7645" i="35"/>
  <c r="M7645" i="35" s="1"/>
  <c r="H7646" i="35"/>
  <c r="I7646" i="35"/>
  <c r="K7646" i="35"/>
  <c r="M7646" i="35" s="1"/>
  <c r="H7647" i="35"/>
  <c r="I7647" i="35"/>
  <c r="K7647" i="35"/>
  <c r="M7647" i="35" s="1"/>
  <c r="H7648" i="35"/>
  <c r="I7648" i="35"/>
  <c r="K7648" i="35"/>
  <c r="M7648" i="35" s="1"/>
  <c r="H7649" i="35"/>
  <c r="I7649" i="35"/>
  <c r="K7649" i="35"/>
  <c r="M7649" i="35" s="1"/>
  <c r="H7650" i="35"/>
  <c r="I7650" i="35"/>
  <c r="K7650" i="35"/>
  <c r="M7650" i="35" s="1"/>
  <c r="H7651" i="35"/>
  <c r="I7651" i="35"/>
  <c r="K7651" i="35"/>
  <c r="M7651" i="35" s="1"/>
  <c r="H7652" i="35"/>
  <c r="I7652" i="35"/>
  <c r="K7652" i="35"/>
  <c r="M7652" i="35" s="1"/>
  <c r="H7653" i="35"/>
  <c r="I7653" i="35"/>
  <c r="K7653" i="35"/>
  <c r="M7653" i="35" s="1"/>
  <c r="H7654" i="35"/>
  <c r="I7654" i="35"/>
  <c r="K7654" i="35"/>
  <c r="M7654" i="35" s="1"/>
  <c r="H7655" i="35"/>
  <c r="I7655" i="35"/>
  <c r="K7655" i="35"/>
  <c r="M7655" i="35" s="1"/>
  <c r="H7656" i="35"/>
  <c r="I7656" i="35"/>
  <c r="K7656" i="35"/>
  <c r="M7656" i="35" s="1"/>
  <c r="H7657" i="35"/>
  <c r="I7657" i="35"/>
  <c r="K7657" i="35"/>
  <c r="M7657" i="35" s="1"/>
  <c r="H7658" i="35"/>
  <c r="I7658" i="35"/>
  <c r="K7658" i="35"/>
  <c r="M7658" i="35" s="1"/>
  <c r="H7659" i="35"/>
  <c r="I7659" i="35"/>
  <c r="K7659" i="35"/>
  <c r="M7659" i="35" s="1"/>
  <c r="H7660" i="35"/>
  <c r="I7660" i="35"/>
  <c r="K7660" i="35"/>
  <c r="M7660" i="35" s="1"/>
  <c r="H7661" i="35"/>
  <c r="I7661" i="35"/>
  <c r="K7661" i="35"/>
  <c r="M7661" i="35" s="1"/>
  <c r="H7662" i="35"/>
  <c r="I7662" i="35"/>
  <c r="K7662" i="35"/>
  <c r="M7662" i="35" s="1"/>
  <c r="H7663" i="35"/>
  <c r="I7663" i="35"/>
  <c r="K7663" i="35"/>
  <c r="M7663" i="35" s="1"/>
  <c r="H7664" i="35"/>
  <c r="I7664" i="35"/>
  <c r="K7664" i="35"/>
  <c r="M7664" i="35" s="1"/>
  <c r="H7665" i="35"/>
  <c r="I7665" i="35"/>
  <c r="K7665" i="35"/>
  <c r="M7665" i="35" s="1"/>
  <c r="H7666" i="35"/>
  <c r="I7666" i="35"/>
  <c r="K7666" i="35"/>
  <c r="M7666" i="35" s="1"/>
  <c r="H7667" i="35"/>
  <c r="I7667" i="35"/>
  <c r="K7667" i="35"/>
  <c r="M7667" i="35" s="1"/>
  <c r="H7668" i="35"/>
  <c r="I7668" i="35"/>
  <c r="K7668" i="35"/>
  <c r="M7668" i="35" s="1"/>
  <c r="H7669" i="35"/>
  <c r="I7669" i="35"/>
  <c r="K7669" i="35"/>
  <c r="M7669" i="35" s="1"/>
  <c r="H7670" i="35"/>
  <c r="I7670" i="35"/>
  <c r="K7670" i="35"/>
  <c r="M7670" i="35" s="1"/>
  <c r="H7671" i="35"/>
  <c r="I7671" i="35"/>
  <c r="K7671" i="35"/>
  <c r="M7671" i="35" s="1"/>
  <c r="H7672" i="35"/>
  <c r="I7672" i="35"/>
  <c r="K7672" i="35"/>
  <c r="M7672" i="35" s="1"/>
  <c r="H7673" i="35"/>
  <c r="I7673" i="35"/>
  <c r="K7673" i="35"/>
  <c r="M7673" i="35" s="1"/>
  <c r="H7674" i="35"/>
  <c r="I7674" i="35"/>
  <c r="K7674" i="35"/>
  <c r="M7674" i="35" s="1"/>
  <c r="H7675" i="35"/>
  <c r="I7675" i="35"/>
  <c r="K7675" i="35"/>
  <c r="M7675" i="35" s="1"/>
  <c r="H7676" i="35"/>
  <c r="I7676" i="35"/>
  <c r="K7676" i="35"/>
  <c r="M7676" i="35" s="1"/>
  <c r="H7677" i="35"/>
  <c r="I7677" i="35"/>
  <c r="K7677" i="35"/>
  <c r="M7677" i="35" s="1"/>
  <c r="H7678" i="35"/>
  <c r="I7678" i="35"/>
  <c r="K7678" i="35"/>
  <c r="M7678" i="35" s="1"/>
  <c r="H7679" i="35"/>
  <c r="I7679" i="35"/>
  <c r="K7679" i="35"/>
  <c r="M7679" i="35" s="1"/>
  <c r="H7680" i="35"/>
  <c r="I7680" i="35"/>
  <c r="K7680" i="35"/>
  <c r="M7680" i="35" s="1"/>
  <c r="H7681" i="35"/>
  <c r="I7681" i="35"/>
  <c r="K7681" i="35"/>
  <c r="M7681" i="35" s="1"/>
  <c r="H7682" i="35"/>
  <c r="I7682" i="35"/>
  <c r="K7682" i="35"/>
  <c r="M7682" i="35" s="1"/>
  <c r="H7683" i="35"/>
  <c r="I7683" i="35"/>
  <c r="K7683" i="35"/>
  <c r="M7683" i="35" s="1"/>
  <c r="H7684" i="35"/>
  <c r="I7684" i="35"/>
  <c r="K7684" i="35"/>
  <c r="M7684" i="35" s="1"/>
  <c r="H7685" i="35"/>
  <c r="I7685" i="35"/>
  <c r="K7685" i="35"/>
  <c r="M7685" i="35" s="1"/>
  <c r="H7686" i="35"/>
  <c r="I7686" i="35"/>
  <c r="K7686" i="35"/>
  <c r="M7686" i="35" s="1"/>
  <c r="H7687" i="35"/>
  <c r="I7687" i="35"/>
  <c r="K7687" i="35"/>
  <c r="M7687" i="35" s="1"/>
  <c r="H7688" i="35"/>
  <c r="I7688" i="35"/>
  <c r="K7688" i="35"/>
  <c r="M7688" i="35" s="1"/>
  <c r="H7689" i="35"/>
  <c r="I7689" i="35"/>
  <c r="K7689" i="35"/>
  <c r="M7689" i="35" s="1"/>
  <c r="H7690" i="35"/>
  <c r="I7690" i="35"/>
  <c r="K7690" i="35"/>
  <c r="M7690" i="35" s="1"/>
  <c r="H7691" i="35"/>
  <c r="I7691" i="35"/>
  <c r="K7691" i="35"/>
  <c r="M7691" i="35" s="1"/>
  <c r="H7692" i="35"/>
  <c r="I7692" i="35"/>
  <c r="K7692" i="35"/>
  <c r="M7692" i="35" s="1"/>
  <c r="H7693" i="35"/>
  <c r="I7693" i="35"/>
  <c r="K7693" i="35"/>
  <c r="M7693" i="35" s="1"/>
  <c r="H7694" i="35"/>
  <c r="I7694" i="35"/>
  <c r="K7694" i="35"/>
  <c r="M7694" i="35" s="1"/>
  <c r="H7695" i="35"/>
  <c r="I7695" i="35"/>
  <c r="K7695" i="35"/>
  <c r="M7695" i="35" s="1"/>
  <c r="H7696" i="35"/>
  <c r="I7696" i="35"/>
  <c r="K7696" i="35"/>
  <c r="M7696" i="35" s="1"/>
  <c r="H7697" i="35"/>
  <c r="I7697" i="35"/>
  <c r="K7697" i="35"/>
  <c r="M7697" i="35" s="1"/>
  <c r="H7698" i="35"/>
  <c r="I7698" i="35"/>
  <c r="K7698" i="35"/>
  <c r="M7698" i="35" s="1"/>
  <c r="H7699" i="35"/>
  <c r="I7699" i="35"/>
  <c r="K7699" i="35"/>
  <c r="M7699" i="35" s="1"/>
  <c r="H7700" i="35"/>
  <c r="I7700" i="35"/>
  <c r="K7700" i="35"/>
  <c r="M7700" i="35" s="1"/>
  <c r="H7701" i="35"/>
  <c r="I7701" i="35"/>
  <c r="K7701" i="35"/>
  <c r="M7701" i="35" s="1"/>
  <c r="H7702" i="35"/>
  <c r="I7702" i="35"/>
  <c r="K7702" i="35"/>
  <c r="M7702" i="35" s="1"/>
  <c r="H7703" i="35"/>
  <c r="I7703" i="35"/>
  <c r="K7703" i="35"/>
  <c r="M7703" i="35" s="1"/>
  <c r="H7704" i="35"/>
  <c r="I7704" i="35"/>
  <c r="K7704" i="35"/>
  <c r="M7704" i="35" s="1"/>
  <c r="H7705" i="35"/>
  <c r="I7705" i="35"/>
  <c r="K7705" i="35"/>
  <c r="M7705" i="35" s="1"/>
  <c r="H7706" i="35"/>
  <c r="I7706" i="35"/>
  <c r="K7706" i="35"/>
  <c r="M7706" i="35" s="1"/>
  <c r="H7707" i="35"/>
  <c r="I7707" i="35"/>
  <c r="K7707" i="35"/>
  <c r="M7707" i="35" s="1"/>
  <c r="H7708" i="35"/>
  <c r="I7708" i="35"/>
  <c r="K7708" i="35"/>
  <c r="M7708" i="35" s="1"/>
  <c r="H7709" i="35"/>
  <c r="I7709" i="35"/>
  <c r="K7709" i="35"/>
  <c r="M7709" i="35" s="1"/>
  <c r="H7710" i="35"/>
  <c r="I7710" i="35"/>
  <c r="K7710" i="35"/>
  <c r="M7710" i="35" s="1"/>
  <c r="H7711" i="35"/>
  <c r="I7711" i="35"/>
  <c r="K7711" i="35"/>
  <c r="M7711" i="35" s="1"/>
  <c r="H7712" i="35"/>
  <c r="I7712" i="35"/>
  <c r="K7712" i="35"/>
  <c r="M7712" i="35" s="1"/>
  <c r="H7713" i="35"/>
  <c r="I7713" i="35"/>
  <c r="K7713" i="35"/>
  <c r="M7713" i="35" s="1"/>
  <c r="H7714" i="35"/>
  <c r="I7714" i="35"/>
  <c r="K7714" i="35"/>
  <c r="M7714" i="35" s="1"/>
  <c r="H7715" i="35"/>
  <c r="I7715" i="35"/>
  <c r="K7715" i="35"/>
  <c r="M7715" i="35" s="1"/>
  <c r="H7716" i="35"/>
  <c r="I7716" i="35"/>
  <c r="K7716" i="35"/>
  <c r="M7716" i="35" s="1"/>
  <c r="H7717" i="35"/>
  <c r="I7717" i="35"/>
  <c r="K7717" i="35"/>
  <c r="M7717" i="35" s="1"/>
  <c r="H7718" i="35"/>
  <c r="I7718" i="35"/>
  <c r="K7718" i="35"/>
  <c r="M7718" i="35" s="1"/>
  <c r="H7719" i="35"/>
  <c r="I7719" i="35"/>
  <c r="K7719" i="35"/>
  <c r="M7719" i="35" s="1"/>
  <c r="H7720" i="35"/>
  <c r="I7720" i="35"/>
  <c r="K7720" i="35"/>
  <c r="M7720" i="35" s="1"/>
  <c r="H7721" i="35"/>
  <c r="I7721" i="35"/>
  <c r="K7721" i="35"/>
  <c r="M7721" i="35" s="1"/>
  <c r="H7722" i="35"/>
  <c r="I7722" i="35"/>
  <c r="K7722" i="35"/>
  <c r="M7722" i="35" s="1"/>
  <c r="H7723" i="35"/>
  <c r="I7723" i="35"/>
  <c r="K7723" i="35"/>
  <c r="M7723" i="35" s="1"/>
  <c r="H7724" i="35"/>
  <c r="I7724" i="35"/>
  <c r="K7724" i="35"/>
  <c r="M7724" i="35" s="1"/>
  <c r="H7725" i="35"/>
  <c r="I7725" i="35"/>
  <c r="K7725" i="35"/>
  <c r="M7725" i="35" s="1"/>
  <c r="H7726" i="35"/>
  <c r="I7726" i="35"/>
  <c r="K7726" i="35"/>
  <c r="M7726" i="35" s="1"/>
  <c r="H7727" i="35"/>
  <c r="I7727" i="35"/>
  <c r="K7727" i="35"/>
  <c r="M7727" i="35" s="1"/>
  <c r="H7728" i="35"/>
  <c r="I7728" i="35"/>
  <c r="K7728" i="35"/>
  <c r="M7728" i="35" s="1"/>
  <c r="H7729" i="35"/>
  <c r="I7729" i="35"/>
  <c r="K7729" i="35"/>
  <c r="M7729" i="35" s="1"/>
  <c r="H7730" i="35"/>
  <c r="I7730" i="35"/>
  <c r="K7730" i="35"/>
  <c r="M7730" i="35" s="1"/>
  <c r="H7731" i="35"/>
  <c r="I7731" i="35"/>
  <c r="K7731" i="35"/>
  <c r="M7731" i="35" s="1"/>
  <c r="H7732" i="35"/>
  <c r="I7732" i="35"/>
  <c r="K7732" i="35"/>
  <c r="M7732" i="35" s="1"/>
  <c r="H7733" i="35"/>
  <c r="I7733" i="35"/>
  <c r="K7733" i="35"/>
  <c r="M7733" i="35" s="1"/>
  <c r="H7734" i="35"/>
  <c r="I7734" i="35"/>
  <c r="K7734" i="35"/>
  <c r="M7734" i="35" s="1"/>
  <c r="H7735" i="35"/>
  <c r="I7735" i="35"/>
  <c r="K7735" i="35"/>
  <c r="M7735" i="35" s="1"/>
  <c r="H7736" i="35"/>
  <c r="I7736" i="35"/>
  <c r="K7736" i="35"/>
  <c r="M7736" i="35" s="1"/>
  <c r="H7737" i="35"/>
  <c r="I7737" i="35"/>
  <c r="K7737" i="35"/>
  <c r="M7737" i="35" s="1"/>
  <c r="H7738" i="35"/>
  <c r="I7738" i="35"/>
  <c r="K7738" i="35"/>
  <c r="M7738" i="35" s="1"/>
  <c r="H7739" i="35"/>
  <c r="I7739" i="35"/>
  <c r="K7739" i="35"/>
  <c r="M7739" i="35" s="1"/>
  <c r="H7740" i="35"/>
  <c r="I7740" i="35"/>
  <c r="K7740" i="35"/>
  <c r="M7740" i="35" s="1"/>
  <c r="H7741" i="35"/>
  <c r="I7741" i="35"/>
  <c r="K7741" i="35"/>
  <c r="M7741" i="35" s="1"/>
  <c r="H7742" i="35"/>
  <c r="I7742" i="35"/>
  <c r="K7742" i="35"/>
  <c r="M7742" i="35" s="1"/>
  <c r="H7743" i="35"/>
  <c r="I7743" i="35"/>
  <c r="K7743" i="35"/>
  <c r="M7743" i="35" s="1"/>
  <c r="H7744" i="35"/>
  <c r="I7744" i="35"/>
  <c r="K7744" i="35"/>
  <c r="M7744" i="35" s="1"/>
  <c r="H7745" i="35"/>
  <c r="I7745" i="35"/>
  <c r="K7745" i="35"/>
  <c r="M7745" i="35" s="1"/>
  <c r="H7746" i="35"/>
  <c r="I7746" i="35"/>
  <c r="K7746" i="35"/>
  <c r="M7746" i="35" s="1"/>
  <c r="H7747" i="35"/>
  <c r="I7747" i="35"/>
  <c r="K7747" i="35"/>
  <c r="M7747" i="35" s="1"/>
  <c r="H7748" i="35"/>
  <c r="I7748" i="35"/>
  <c r="K7748" i="35"/>
  <c r="M7748" i="35" s="1"/>
  <c r="H7749" i="35"/>
  <c r="I7749" i="35"/>
  <c r="K7749" i="35"/>
  <c r="M7749" i="35" s="1"/>
  <c r="H7750" i="35"/>
  <c r="I7750" i="35"/>
  <c r="K7750" i="35"/>
  <c r="M7750" i="35" s="1"/>
  <c r="H7751" i="35"/>
  <c r="I7751" i="35"/>
  <c r="K7751" i="35"/>
  <c r="M7751" i="35" s="1"/>
  <c r="H7752" i="35"/>
  <c r="I7752" i="35"/>
  <c r="K7752" i="35"/>
  <c r="M7752" i="35" s="1"/>
  <c r="H7753" i="35"/>
  <c r="I7753" i="35"/>
  <c r="K7753" i="35"/>
  <c r="M7753" i="35" s="1"/>
  <c r="H7754" i="35"/>
  <c r="I7754" i="35"/>
  <c r="K7754" i="35"/>
  <c r="M7754" i="35" s="1"/>
  <c r="H7755" i="35"/>
  <c r="I7755" i="35"/>
  <c r="K7755" i="35"/>
  <c r="M7755" i="35" s="1"/>
  <c r="H7756" i="35"/>
  <c r="I7756" i="35"/>
  <c r="K7756" i="35"/>
  <c r="M7756" i="35" s="1"/>
  <c r="H7757" i="35"/>
  <c r="I7757" i="35"/>
  <c r="K7757" i="35"/>
  <c r="M7757" i="35" s="1"/>
  <c r="H7758" i="35"/>
  <c r="I7758" i="35"/>
  <c r="K7758" i="35"/>
  <c r="M7758" i="35" s="1"/>
  <c r="H7759" i="35"/>
  <c r="I7759" i="35"/>
  <c r="K7759" i="35"/>
  <c r="M7759" i="35" s="1"/>
  <c r="H7760" i="35"/>
  <c r="I7760" i="35"/>
  <c r="K7760" i="35"/>
  <c r="M7760" i="35" s="1"/>
  <c r="H7761" i="35"/>
  <c r="I7761" i="35"/>
  <c r="K7761" i="35"/>
  <c r="M7761" i="35" s="1"/>
  <c r="H7762" i="35"/>
  <c r="I7762" i="35"/>
  <c r="K7762" i="35"/>
  <c r="M7762" i="35" s="1"/>
  <c r="H7763" i="35"/>
  <c r="I7763" i="35"/>
  <c r="K7763" i="35"/>
  <c r="M7763" i="35" s="1"/>
  <c r="H7764" i="35"/>
  <c r="I7764" i="35"/>
  <c r="K7764" i="35"/>
  <c r="M7764" i="35" s="1"/>
  <c r="H7765" i="35"/>
  <c r="I7765" i="35"/>
  <c r="K7765" i="35"/>
  <c r="M7765" i="35" s="1"/>
  <c r="H7766" i="35"/>
  <c r="I7766" i="35"/>
  <c r="K7766" i="35"/>
  <c r="M7766" i="35" s="1"/>
  <c r="H7767" i="35"/>
  <c r="I7767" i="35"/>
  <c r="K7767" i="35"/>
  <c r="M7767" i="35" s="1"/>
  <c r="H7768" i="35"/>
  <c r="I7768" i="35"/>
  <c r="K7768" i="35"/>
  <c r="M7768" i="35" s="1"/>
  <c r="H7769" i="35"/>
  <c r="I7769" i="35"/>
  <c r="K7769" i="35"/>
  <c r="M7769" i="35" s="1"/>
  <c r="H7770" i="35"/>
  <c r="I7770" i="35"/>
  <c r="K7770" i="35"/>
  <c r="M7770" i="35" s="1"/>
  <c r="H7771" i="35"/>
  <c r="I7771" i="35"/>
  <c r="K7771" i="35"/>
  <c r="M7771" i="35" s="1"/>
  <c r="H7772" i="35"/>
  <c r="I7772" i="35"/>
  <c r="K7772" i="35"/>
  <c r="M7772" i="35" s="1"/>
  <c r="H7773" i="35"/>
  <c r="I7773" i="35"/>
  <c r="K7773" i="35"/>
  <c r="M7773" i="35" s="1"/>
  <c r="H7774" i="35"/>
  <c r="I7774" i="35"/>
  <c r="K7774" i="35"/>
  <c r="M7774" i="35" s="1"/>
  <c r="H7775" i="35"/>
  <c r="I7775" i="35"/>
  <c r="K7775" i="35"/>
  <c r="M7775" i="35" s="1"/>
  <c r="H7776" i="35"/>
  <c r="I7776" i="35"/>
  <c r="K7776" i="35"/>
  <c r="M7776" i="35" s="1"/>
  <c r="H7777" i="35"/>
  <c r="I7777" i="35"/>
  <c r="K7777" i="35"/>
  <c r="M7777" i="35" s="1"/>
  <c r="H7778" i="35"/>
  <c r="I7778" i="35"/>
  <c r="K7778" i="35"/>
  <c r="M7778" i="35" s="1"/>
  <c r="H7779" i="35"/>
  <c r="I7779" i="35"/>
  <c r="K7779" i="35"/>
  <c r="M7779" i="35" s="1"/>
  <c r="H7780" i="35"/>
  <c r="I7780" i="35"/>
  <c r="K7780" i="35"/>
  <c r="M7780" i="35" s="1"/>
  <c r="H7781" i="35"/>
  <c r="I7781" i="35"/>
  <c r="K7781" i="35"/>
  <c r="M7781" i="35" s="1"/>
  <c r="H7782" i="35"/>
  <c r="I7782" i="35"/>
  <c r="K7782" i="35"/>
  <c r="M7782" i="35" s="1"/>
  <c r="H7783" i="35"/>
  <c r="I7783" i="35"/>
  <c r="K7783" i="35"/>
  <c r="M7783" i="35" s="1"/>
  <c r="H7784" i="35"/>
  <c r="I7784" i="35"/>
  <c r="K7784" i="35"/>
  <c r="M7784" i="35" s="1"/>
  <c r="H7785" i="35"/>
  <c r="I7785" i="35"/>
  <c r="K7785" i="35"/>
  <c r="M7785" i="35" s="1"/>
  <c r="H7786" i="35"/>
  <c r="I7786" i="35"/>
  <c r="K7786" i="35"/>
  <c r="M7786" i="35" s="1"/>
  <c r="H7787" i="35"/>
  <c r="I7787" i="35"/>
  <c r="K7787" i="35"/>
  <c r="M7787" i="35" s="1"/>
  <c r="H7788" i="35"/>
  <c r="I7788" i="35"/>
  <c r="K7788" i="35"/>
  <c r="M7788" i="35" s="1"/>
  <c r="H7789" i="35"/>
  <c r="I7789" i="35"/>
  <c r="K7789" i="35"/>
  <c r="M7789" i="35" s="1"/>
  <c r="H7790" i="35"/>
  <c r="I7790" i="35"/>
  <c r="K7790" i="35"/>
  <c r="M7790" i="35" s="1"/>
  <c r="H7791" i="35"/>
  <c r="I7791" i="35"/>
  <c r="K7791" i="35"/>
  <c r="M7791" i="35" s="1"/>
  <c r="H7792" i="35"/>
  <c r="I7792" i="35"/>
  <c r="K7792" i="35"/>
  <c r="M7792" i="35" s="1"/>
  <c r="H7793" i="35"/>
  <c r="I7793" i="35"/>
  <c r="K7793" i="35"/>
  <c r="M7793" i="35" s="1"/>
  <c r="H7794" i="35"/>
  <c r="I7794" i="35"/>
  <c r="K7794" i="35"/>
  <c r="M7794" i="35" s="1"/>
  <c r="H7795" i="35"/>
  <c r="I7795" i="35"/>
  <c r="K7795" i="35"/>
  <c r="M7795" i="35" s="1"/>
  <c r="H7796" i="35"/>
  <c r="I7796" i="35"/>
  <c r="K7796" i="35"/>
  <c r="M7796" i="35" s="1"/>
  <c r="H7797" i="35"/>
  <c r="I7797" i="35"/>
  <c r="K7797" i="35"/>
  <c r="M7797" i="35" s="1"/>
  <c r="H7798" i="35"/>
  <c r="I7798" i="35"/>
  <c r="K7798" i="35"/>
  <c r="M7798" i="35" s="1"/>
  <c r="H7799" i="35"/>
  <c r="I7799" i="35"/>
  <c r="K7799" i="35"/>
  <c r="M7799" i="35" s="1"/>
  <c r="H7800" i="35"/>
  <c r="I7800" i="35"/>
  <c r="K7800" i="35"/>
  <c r="M7800" i="35" s="1"/>
  <c r="H7801" i="35"/>
  <c r="I7801" i="35"/>
  <c r="K7801" i="35"/>
  <c r="M7801" i="35" s="1"/>
  <c r="H7802" i="35"/>
  <c r="I7802" i="35"/>
  <c r="K7802" i="35"/>
  <c r="M7802" i="35" s="1"/>
  <c r="H7803" i="35"/>
  <c r="I7803" i="35"/>
  <c r="K7803" i="35"/>
  <c r="M7803" i="35" s="1"/>
  <c r="H7804" i="35"/>
  <c r="I7804" i="35"/>
  <c r="K7804" i="35"/>
  <c r="M7804" i="35" s="1"/>
  <c r="H7805" i="35"/>
  <c r="I7805" i="35"/>
  <c r="K7805" i="35"/>
  <c r="M7805" i="35" s="1"/>
  <c r="H7806" i="35"/>
  <c r="I7806" i="35"/>
  <c r="K7806" i="35"/>
  <c r="M7806" i="35" s="1"/>
  <c r="H7807" i="35"/>
  <c r="I7807" i="35"/>
  <c r="K7807" i="35"/>
  <c r="M7807" i="35" s="1"/>
  <c r="H7808" i="35"/>
  <c r="I7808" i="35"/>
  <c r="K7808" i="35"/>
  <c r="M7808" i="35" s="1"/>
  <c r="H7809" i="35"/>
  <c r="I7809" i="35"/>
  <c r="K7809" i="35"/>
  <c r="M7809" i="35" s="1"/>
  <c r="H7810" i="35"/>
  <c r="I7810" i="35"/>
  <c r="K7810" i="35"/>
  <c r="M7810" i="35" s="1"/>
  <c r="H7811" i="35"/>
  <c r="I7811" i="35"/>
  <c r="K7811" i="35"/>
  <c r="M7811" i="35" s="1"/>
  <c r="H7812" i="35"/>
  <c r="I7812" i="35"/>
  <c r="K7812" i="35"/>
  <c r="M7812" i="35" s="1"/>
  <c r="H7813" i="35"/>
  <c r="I7813" i="35"/>
  <c r="K7813" i="35"/>
  <c r="M7813" i="35" s="1"/>
  <c r="H7814" i="35"/>
  <c r="I7814" i="35"/>
  <c r="K7814" i="35"/>
  <c r="M7814" i="35" s="1"/>
  <c r="H7815" i="35"/>
  <c r="I7815" i="35"/>
  <c r="K7815" i="35"/>
  <c r="M7815" i="35" s="1"/>
  <c r="H7816" i="35"/>
  <c r="I7816" i="35"/>
  <c r="K7816" i="35"/>
  <c r="M7816" i="35" s="1"/>
  <c r="H7817" i="35"/>
  <c r="I7817" i="35"/>
  <c r="K7817" i="35"/>
  <c r="M7817" i="35" s="1"/>
  <c r="H7818" i="35"/>
  <c r="I7818" i="35"/>
  <c r="K7818" i="35"/>
  <c r="M7818" i="35" s="1"/>
  <c r="H7819" i="35"/>
  <c r="I7819" i="35"/>
  <c r="K7819" i="35"/>
  <c r="M7819" i="35" s="1"/>
  <c r="H7820" i="35"/>
  <c r="I7820" i="35"/>
  <c r="K7820" i="35"/>
  <c r="M7820" i="35" s="1"/>
  <c r="H7821" i="35"/>
  <c r="I7821" i="35"/>
  <c r="K7821" i="35"/>
  <c r="M7821" i="35" s="1"/>
  <c r="H7822" i="35"/>
  <c r="I7822" i="35"/>
  <c r="K7822" i="35"/>
  <c r="M7822" i="35" s="1"/>
  <c r="H7823" i="35"/>
  <c r="I7823" i="35"/>
  <c r="K7823" i="35"/>
  <c r="M7823" i="35" s="1"/>
  <c r="H7824" i="35"/>
  <c r="I7824" i="35"/>
  <c r="K7824" i="35"/>
  <c r="M7824" i="35" s="1"/>
  <c r="H7825" i="35"/>
  <c r="I7825" i="35"/>
  <c r="K7825" i="35"/>
  <c r="M7825" i="35" s="1"/>
  <c r="H7826" i="35"/>
  <c r="I7826" i="35"/>
  <c r="K7826" i="35"/>
  <c r="M7826" i="35" s="1"/>
  <c r="H7827" i="35"/>
  <c r="I7827" i="35"/>
  <c r="K7827" i="35"/>
  <c r="M7827" i="35" s="1"/>
  <c r="H7828" i="35"/>
  <c r="I7828" i="35"/>
  <c r="K7828" i="35"/>
  <c r="M7828" i="35" s="1"/>
  <c r="H7829" i="35"/>
  <c r="I7829" i="35"/>
  <c r="K7829" i="35"/>
  <c r="M7829" i="35" s="1"/>
  <c r="H7830" i="35"/>
  <c r="I7830" i="35"/>
  <c r="K7830" i="35"/>
  <c r="M7830" i="35" s="1"/>
  <c r="H7831" i="35"/>
  <c r="I7831" i="35"/>
  <c r="K7831" i="35"/>
  <c r="M7831" i="35" s="1"/>
  <c r="H7832" i="35"/>
  <c r="I7832" i="35"/>
  <c r="K7832" i="35"/>
  <c r="M7832" i="35" s="1"/>
  <c r="H7833" i="35"/>
  <c r="I7833" i="35"/>
  <c r="K7833" i="35"/>
  <c r="M7833" i="35" s="1"/>
  <c r="H7834" i="35"/>
  <c r="I7834" i="35"/>
  <c r="K7834" i="35"/>
  <c r="M7834" i="35" s="1"/>
  <c r="H7835" i="35"/>
  <c r="I7835" i="35"/>
  <c r="K7835" i="35"/>
  <c r="M7835" i="35" s="1"/>
  <c r="H7836" i="35"/>
  <c r="I7836" i="35"/>
  <c r="K7836" i="35"/>
  <c r="M7836" i="35" s="1"/>
  <c r="H7837" i="35"/>
  <c r="I7837" i="35"/>
  <c r="K7837" i="35"/>
  <c r="M7837" i="35" s="1"/>
  <c r="H7838" i="35"/>
  <c r="I7838" i="35"/>
  <c r="K7838" i="35"/>
  <c r="M7838" i="35" s="1"/>
  <c r="H7839" i="35"/>
  <c r="I7839" i="35"/>
  <c r="K7839" i="35"/>
  <c r="M7839" i="35" s="1"/>
  <c r="H7840" i="35"/>
  <c r="I7840" i="35"/>
  <c r="K7840" i="35"/>
  <c r="M7840" i="35" s="1"/>
  <c r="H7841" i="35"/>
  <c r="I7841" i="35"/>
  <c r="K7841" i="35"/>
  <c r="M7841" i="35" s="1"/>
  <c r="H7842" i="35"/>
  <c r="I7842" i="35"/>
  <c r="K7842" i="35"/>
  <c r="M7842" i="35" s="1"/>
  <c r="H7843" i="35"/>
  <c r="I7843" i="35"/>
  <c r="K7843" i="35"/>
  <c r="M7843" i="35" s="1"/>
  <c r="H7844" i="35"/>
  <c r="I7844" i="35"/>
  <c r="K7844" i="35"/>
  <c r="M7844" i="35" s="1"/>
  <c r="H7845" i="35"/>
  <c r="I7845" i="35"/>
  <c r="K7845" i="35"/>
  <c r="M7845" i="35" s="1"/>
  <c r="H7846" i="35"/>
  <c r="I7846" i="35"/>
  <c r="K7846" i="35"/>
  <c r="M7846" i="35" s="1"/>
  <c r="H7847" i="35"/>
  <c r="I7847" i="35"/>
  <c r="K7847" i="35"/>
  <c r="M7847" i="35" s="1"/>
  <c r="H7848" i="35"/>
  <c r="I7848" i="35"/>
  <c r="K7848" i="35"/>
  <c r="M7848" i="35" s="1"/>
  <c r="H7849" i="35"/>
  <c r="I7849" i="35"/>
  <c r="K7849" i="35"/>
  <c r="M7849" i="35" s="1"/>
  <c r="H7850" i="35"/>
  <c r="I7850" i="35"/>
  <c r="K7850" i="35"/>
  <c r="M7850" i="35" s="1"/>
  <c r="H7851" i="35"/>
  <c r="I7851" i="35"/>
  <c r="K7851" i="35"/>
  <c r="M7851" i="35" s="1"/>
  <c r="H7852" i="35"/>
  <c r="I7852" i="35"/>
  <c r="K7852" i="35"/>
  <c r="M7852" i="35" s="1"/>
  <c r="H7853" i="35"/>
  <c r="I7853" i="35"/>
  <c r="K7853" i="35"/>
  <c r="M7853" i="35" s="1"/>
  <c r="H7854" i="35"/>
  <c r="I7854" i="35"/>
  <c r="K7854" i="35"/>
  <c r="M7854" i="35" s="1"/>
  <c r="H7855" i="35"/>
  <c r="I7855" i="35"/>
  <c r="K7855" i="35"/>
  <c r="M7855" i="35" s="1"/>
  <c r="H7856" i="35"/>
  <c r="I7856" i="35"/>
  <c r="K7856" i="35"/>
  <c r="M7856" i="35" s="1"/>
  <c r="H7857" i="35"/>
  <c r="I7857" i="35"/>
  <c r="K7857" i="35"/>
  <c r="M7857" i="35" s="1"/>
  <c r="H7858" i="35"/>
  <c r="I7858" i="35"/>
  <c r="K7858" i="35"/>
  <c r="M7858" i="35" s="1"/>
  <c r="H7859" i="35"/>
  <c r="I7859" i="35"/>
  <c r="K7859" i="35"/>
  <c r="M7859" i="35" s="1"/>
  <c r="H7860" i="35"/>
  <c r="I7860" i="35"/>
  <c r="K7860" i="35"/>
  <c r="M7860" i="35" s="1"/>
  <c r="H7861" i="35"/>
  <c r="I7861" i="35"/>
  <c r="K7861" i="35"/>
  <c r="M7861" i="35" s="1"/>
  <c r="H7862" i="35"/>
  <c r="I7862" i="35"/>
  <c r="K7862" i="35"/>
  <c r="M7862" i="35" s="1"/>
  <c r="H7863" i="35"/>
  <c r="I7863" i="35"/>
  <c r="K7863" i="35"/>
  <c r="M7863" i="35" s="1"/>
  <c r="H7864" i="35"/>
  <c r="I7864" i="35"/>
  <c r="K7864" i="35"/>
  <c r="M7864" i="35" s="1"/>
  <c r="H7865" i="35"/>
  <c r="I7865" i="35"/>
  <c r="K7865" i="35"/>
  <c r="M7865" i="35" s="1"/>
  <c r="H7866" i="35"/>
  <c r="I7866" i="35"/>
  <c r="K7866" i="35"/>
  <c r="M7866" i="35" s="1"/>
  <c r="H7867" i="35"/>
  <c r="I7867" i="35"/>
  <c r="K7867" i="35"/>
  <c r="M7867" i="35" s="1"/>
  <c r="H7868" i="35"/>
  <c r="I7868" i="35"/>
  <c r="K7868" i="35"/>
  <c r="M7868" i="35" s="1"/>
  <c r="H7869" i="35"/>
  <c r="I7869" i="35"/>
  <c r="K7869" i="35"/>
  <c r="M7869" i="35" s="1"/>
  <c r="H7870" i="35"/>
  <c r="I7870" i="35"/>
  <c r="K7870" i="35"/>
  <c r="M7870" i="35" s="1"/>
  <c r="H7871" i="35"/>
  <c r="I7871" i="35"/>
  <c r="K7871" i="35"/>
  <c r="M7871" i="35" s="1"/>
  <c r="H7872" i="35"/>
  <c r="I7872" i="35"/>
  <c r="K7872" i="35"/>
  <c r="M7872" i="35" s="1"/>
  <c r="H7873" i="35"/>
  <c r="I7873" i="35"/>
  <c r="K7873" i="35"/>
  <c r="M7873" i="35" s="1"/>
  <c r="H7874" i="35"/>
  <c r="I7874" i="35"/>
  <c r="K7874" i="35"/>
  <c r="M7874" i="35" s="1"/>
  <c r="H7875" i="35"/>
  <c r="I7875" i="35"/>
  <c r="K7875" i="35"/>
  <c r="M7875" i="35" s="1"/>
  <c r="H7876" i="35"/>
  <c r="I7876" i="35"/>
  <c r="K7876" i="35"/>
  <c r="M7876" i="35" s="1"/>
  <c r="H7877" i="35"/>
  <c r="I7877" i="35"/>
  <c r="K7877" i="35"/>
  <c r="M7877" i="35" s="1"/>
  <c r="H7878" i="35"/>
  <c r="I7878" i="35"/>
  <c r="K7878" i="35"/>
  <c r="M7878" i="35" s="1"/>
  <c r="H7879" i="35"/>
  <c r="I7879" i="35"/>
  <c r="K7879" i="35"/>
  <c r="M7879" i="35" s="1"/>
  <c r="H7880" i="35"/>
  <c r="I7880" i="35"/>
  <c r="K7880" i="35"/>
  <c r="M7880" i="35" s="1"/>
  <c r="H7881" i="35"/>
  <c r="I7881" i="35"/>
  <c r="K7881" i="35"/>
  <c r="M7881" i="35" s="1"/>
  <c r="H7882" i="35"/>
  <c r="I7882" i="35"/>
  <c r="K7882" i="35"/>
  <c r="M7882" i="35" s="1"/>
  <c r="H7883" i="35"/>
  <c r="I7883" i="35"/>
  <c r="K7883" i="35"/>
  <c r="M7883" i="35" s="1"/>
  <c r="H7884" i="35"/>
  <c r="I7884" i="35"/>
  <c r="K7884" i="35"/>
  <c r="M7884" i="35" s="1"/>
  <c r="H7885" i="35"/>
  <c r="I7885" i="35"/>
  <c r="K7885" i="35"/>
  <c r="M7885" i="35" s="1"/>
  <c r="H7886" i="35"/>
  <c r="I7886" i="35"/>
  <c r="K7886" i="35"/>
  <c r="M7886" i="35" s="1"/>
  <c r="H7887" i="35"/>
  <c r="I7887" i="35"/>
  <c r="K7887" i="35"/>
  <c r="M7887" i="35" s="1"/>
  <c r="H7888" i="35"/>
  <c r="I7888" i="35"/>
  <c r="K7888" i="35"/>
  <c r="M7888" i="35" s="1"/>
  <c r="H7889" i="35"/>
  <c r="I7889" i="35"/>
  <c r="K7889" i="35"/>
  <c r="M7889" i="35" s="1"/>
  <c r="H7890" i="35"/>
  <c r="I7890" i="35"/>
  <c r="K7890" i="35"/>
  <c r="M7890" i="35" s="1"/>
  <c r="H7891" i="35"/>
  <c r="I7891" i="35"/>
  <c r="K7891" i="35"/>
  <c r="M7891" i="35" s="1"/>
  <c r="H7892" i="35"/>
  <c r="I7892" i="35"/>
  <c r="K7892" i="35"/>
  <c r="M7892" i="35" s="1"/>
  <c r="H7893" i="35"/>
  <c r="I7893" i="35"/>
  <c r="K7893" i="35"/>
  <c r="M7893" i="35" s="1"/>
  <c r="H7894" i="35"/>
  <c r="I7894" i="35"/>
  <c r="K7894" i="35"/>
  <c r="M7894" i="35" s="1"/>
  <c r="H7895" i="35"/>
  <c r="I7895" i="35"/>
  <c r="K7895" i="35"/>
  <c r="M7895" i="35" s="1"/>
  <c r="H7896" i="35"/>
  <c r="I7896" i="35"/>
  <c r="K7896" i="35"/>
  <c r="M7896" i="35" s="1"/>
  <c r="H7897" i="35"/>
  <c r="I7897" i="35"/>
  <c r="K7897" i="35"/>
  <c r="M7897" i="35" s="1"/>
  <c r="H7898" i="35"/>
  <c r="I7898" i="35"/>
  <c r="K7898" i="35"/>
  <c r="M7898" i="35" s="1"/>
  <c r="H7899" i="35"/>
  <c r="I7899" i="35"/>
  <c r="K7899" i="35"/>
  <c r="M7899" i="35" s="1"/>
  <c r="H7900" i="35"/>
  <c r="I7900" i="35"/>
  <c r="K7900" i="35"/>
  <c r="M7900" i="35" s="1"/>
  <c r="H7901" i="35"/>
  <c r="I7901" i="35"/>
  <c r="K7901" i="35"/>
  <c r="M7901" i="35" s="1"/>
  <c r="H7902" i="35"/>
  <c r="I7902" i="35"/>
  <c r="K7902" i="35"/>
  <c r="M7902" i="35" s="1"/>
  <c r="H7903" i="35"/>
  <c r="I7903" i="35"/>
  <c r="K7903" i="35"/>
  <c r="M7903" i="35" s="1"/>
  <c r="H7904" i="35"/>
  <c r="I7904" i="35"/>
  <c r="K7904" i="35"/>
  <c r="M7904" i="35" s="1"/>
  <c r="H7905" i="35"/>
  <c r="I7905" i="35"/>
  <c r="K7905" i="35"/>
  <c r="M7905" i="35" s="1"/>
  <c r="H7906" i="35"/>
  <c r="I7906" i="35"/>
  <c r="K7906" i="35"/>
  <c r="M7906" i="35" s="1"/>
  <c r="H7907" i="35"/>
  <c r="I7907" i="35"/>
  <c r="K7907" i="35"/>
  <c r="M7907" i="35" s="1"/>
  <c r="H7908" i="35"/>
  <c r="I7908" i="35"/>
  <c r="K7908" i="35"/>
  <c r="M7908" i="35" s="1"/>
  <c r="H7909" i="35"/>
  <c r="I7909" i="35"/>
  <c r="K7909" i="35"/>
  <c r="M7909" i="35" s="1"/>
  <c r="H7910" i="35"/>
  <c r="I7910" i="35"/>
  <c r="K7910" i="35"/>
  <c r="M7910" i="35" s="1"/>
  <c r="H7911" i="35"/>
  <c r="I7911" i="35"/>
  <c r="K7911" i="35"/>
  <c r="M7911" i="35" s="1"/>
  <c r="H7912" i="35"/>
  <c r="I7912" i="35"/>
  <c r="K7912" i="35"/>
  <c r="M7912" i="35" s="1"/>
  <c r="H7913" i="35"/>
  <c r="I7913" i="35"/>
  <c r="K7913" i="35"/>
  <c r="M7913" i="35" s="1"/>
  <c r="H7914" i="35"/>
  <c r="I7914" i="35"/>
  <c r="K7914" i="35"/>
  <c r="M7914" i="35" s="1"/>
  <c r="H7915" i="35"/>
  <c r="I7915" i="35"/>
  <c r="K7915" i="35"/>
  <c r="M7915" i="35" s="1"/>
  <c r="H7916" i="35"/>
  <c r="I7916" i="35"/>
  <c r="K7916" i="35"/>
  <c r="M7916" i="35" s="1"/>
  <c r="H7917" i="35"/>
  <c r="I7917" i="35"/>
  <c r="K7917" i="35"/>
  <c r="M7917" i="35" s="1"/>
  <c r="H7918" i="35"/>
  <c r="I7918" i="35"/>
  <c r="K7918" i="35"/>
  <c r="M7918" i="35" s="1"/>
  <c r="H7919" i="35"/>
  <c r="I7919" i="35"/>
  <c r="K7919" i="35"/>
  <c r="M7919" i="35" s="1"/>
  <c r="H7920" i="35"/>
  <c r="I7920" i="35"/>
  <c r="K7920" i="35"/>
  <c r="M7920" i="35" s="1"/>
  <c r="H7921" i="35"/>
  <c r="I7921" i="35"/>
  <c r="K7921" i="35"/>
  <c r="M7921" i="35" s="1"/>
  <c r="H7922" i="35"/>
  <c r="I7922" i="35"/>
  <c r="K7922" i="35"/>
  <c r="M7922" i="35" s="1"/>
  <c r="H7923" i="35"/>
  <c r="I7923" i="35"/>
  <c r="K7923" i="35"/>
  <c r="M7923" i="35" s="1"/>
  <c r="H7924" i="35"/>
  <c r="I7924" i="35"/>
  <c r="K7924" i="35"/>
  <c r="M7924" i="35" s="1"/>
  <c r="H7925" i="35"/>
  <c r="I7925" i="35"/>
  <c r="K7925" i="35"/>
  <c r="M7925" i="35" s="1"/>
  <c r="H7926" i="35"/>
  <c r="I7926" i="35"/>
  <c r="K7926" i="35"/>
  <c r="M7926" i="35" s="1"/>
  <c r="H7927" i="35"/>
  <c r="I7927" i="35"/>
  <c r="K7927" i="35"/>
  <c r="M7927" i="35" s="1"/>
  <c r="H7928" i="35"/>
  <c r="I7928" i="35"/>
  <c r="K7928" i="35"/>
  <c r="M7928" i="35" s="1"/>
  <c r="H7929" i="35"/>
  <c r="I7929" i="35"/>
  <c r="K7929" i="35"/>
  <c r="M7929" i="35" s="1"/>
  <c r="H7930" i="35"/>
  <c r="I7930" i="35"/>
  <c r="K7930" i="35"/>
  <c r="M7930" i="35" s="1"/>
  <c r="H7931" i="35"/>
  <c r="I7931" i="35"/>
  <c r="K7931" i="35"/>
  <c r="M7931" i="35" s="1"/>
  <c r="H7932" i="35"/>
  <c r="I7932" i="35"/>
  <c r="K7932" i="35"/>
  <c r="M7932" i="35" s="1"/>
  <c r="H7933" i="35"/>
  <c r="I7933" i="35"/>
  <c r="K7933" i="35"/>
  <c r="M7933" i="35" s="1"/>
  <c r="H7934" i="35"/>
  <c r="I7934" i="35"/>
  <c r="K7934" i="35"/>
  <c r="M7934" i="35" s="1"/>
  <c r="H7935" i="35"/>
  <c r="I7935" i="35"/>
  <c r="K7935" i="35"/>
  <c r="M7935" i="35" s="1"/>
  <c r="H7936" i="35"/>
  <c r="I7936" i="35"/>
  <c r="K7936" i="35"/>
  <c r="M7936" i="35" s="1"/>
  <c r="H7937" i="35"/>
  <c r="I7937" i="35"/>
  <c r="K7937" i="35"/>
  <c r="M7937" i="35" s="1"/>
  <c r="H7938" i="35"/>
  <c r="I7938" i="35"/>
  <c r="K7938" i="35"/>
  <c r="M7938" i="35" s="1"/>
  <c r="H7939" i="35"/>
  <c r="I7939" i="35"/>
  <c r="K7939" i="35"/>
  <c r="M7939" i="35" s="1"/>
  <c r="H7940" i="35"/>
  <c r="I7940" i="35"/>
  <c r="K7940" i="35"/>
  <c r="M7940" i="35" s="1"/>
  <c r="H7941" i="35"/>
  <c r="I7941" i="35"/>
  <c r="K7941" i="35"/>
  <c r="M7941" i="35" s="1"/>
  <c r="H7942" i="35"/>
  <c r="I7942" i="35"/>
  <c r="K7942" i="35"/>
  <c r="M7942" i="35" s="1"/>
  <c r="H7943" i="35"/>
  <c r="I7943" i="35"/>
  <c r="K7943" i="35"/>
  <c r="M7943" i="35" s="1"/>
  <c r="H7944" i="35"/>
  <c r="I7944" i="35"/>
  <c r="K7944" i="35"/>
  <c r="M7944" i="35" s="1"/>
  <c r="H7945" i="35"/>
  <c r="I7945" i="35"/>
  <c r="K7945" i="35"/>
  <c r="M7945" i="35" s="1"/>
  <c r="H7946" i="35"/>
  <c r="I7946" i="35"/>
  <c r="K7946" i="35"/>
  <c r="M7946" i="35" s="1"/>
  <c r="H7947" i="35"/>
  <c r="I7947" i="35"/>
  <c r="K7947" i="35"/>
  <c r="M7947" i="35" s="1"/>
  <c r="H7948" i="35"/>
  <c r="I7948" i="35"/>
  <c r="K7948" i="35"/>
  <c r="M7948" i="35" s="1"/>
  <c r="H7949" i="35"/>
  <c r="I7949" i="35"/>
  <c r="K7949" i="35"/>
  <c r="M7949" i="35" s="1"/>
  <c r="H7950" i="35"/>
  <c r="I7950" i="35"/>
  <c r="K7950" i="35"/>
  <c r="M7950" i="35" s="1"/>
  <c r="H7951" i="35"/>
  <c r="I7951" i="35"/>
  <c r="K7951" i="35"/>
  <c r="M7951" i="35" s="1"/>
  <c r="H7952" i="35"/>
  <c r="I7952" i="35"/>
  <c r="K7952" i="35"/>
  <c r="M7952" i="35" s="1"/>
  <c r="H7953" i="35"/>
  <c r="I7953" i="35"/>
  <c r="K7953" i="35"/>
  <c r="M7953" i="35" s="1"/>
  <c r="H7954" i="35"/>
  <c r="I7954" i="35"/>
  <c r="K7954" i="35"/>
  <c r="M7954" i="35" s="1"/>
  <c r="H7955" i="35"/>
  <c r="I7955" i="35"/>
  <c r="K7955" i="35"/>
  <c r="M7955" i="35" s="1"/>
  <c r="H7956" i="35"/>
  <c r="I7956" i="35"/>
  <c r="K7956" i="35"/>
  <c r="M7956" i="35" s="1"/>
  <c r="H7957" i="35"/>
  <c r="I7957" i="35"/>
  <c r="K7957" i="35"/>
  <c r="M7957" i="35" s="1"/>
  <c r="H7958" i="35"/>
  <c r="I7958" i="35"/>
  <c r="K7958" i="35"/>
  <c r="M7958" i="35" s="1"/>
  <c r="H7959" i="35"/>
  <c r="I7959" i="35"/>
  <c r="K7959" i="35"/>
  <c r="M7959" i="35" s="1"/>
  <c r="H7960" i="35"/>
  <c r="I7960" i="35"/>
  <c r="K7960" i="35"/>
  <c r="M7960" i="35" s="1"/>
  <c r="H7961" i="35"/>
  <c r="I7961" i="35"/>
  <c r="K7961" i="35"/>
  <c r="M7961" i="35" s="1"/>
  <c r="H7962" i="35"/>
  <c r="I7962" i="35"/>
  <c r="K7962" i="35"/>
  <c r="M7962" i="35" s="1"/>
  <c r="H7963" i="35"/>
  <c r="I7963" i="35"/>
  <c r="K7963" i="35"/>
  <c r="M7963" i="35" s="1"/>
  <c r="H7964" i="35"/>
  <c r="I7964" i="35"/>
  <c r="K7964" i="35"/>
  <c r="M7964" i="35" s="1"/>
  <c r="H7965" i="35"/>
  <c r="I7965" i="35"/>
  <c r="K7965" i="35"/>
  <c r="M7965" i="35" s="1"/>
  <c r="H7966" i="35"/>
  <c r="I7966" i="35"/>
  <c r="K7966" i="35"/>
  <c r="M7966" i="35" s="1"/>
  <c r="H7967" i="35"/>
  <c r="I7967" i="35"/>
  <c r="K7967" i="35"/>
  <c r="M7967" i="35" s="1"/>
  <c r="H7968" i="35"/>
  <c r="I7968" i="35"/>
  <c r="K7968" i="35"/>
  <c r="M7968" i="35" s="1"/>
  <c r="H7969" i="35"/>
  <c r="I7969" i="35"/>
  <c r="K7969" i="35"/>
  <c r="M7969" i="35" s="1"/>
  <c r="H7970" i="35"/>
  <c r="I7970" i="35"/>
  <c r="K7970" i="35"/>
  <c r="M7970" i="35" s="1"/>
  <c r="H7971" i="35"/>
  <c r="I7971" i="35"/>
  <c r="K7971" i="35"/>
  <c r="M7971" i="35" s="1"/>
  <c r="H7972" i="35"/>
  <c r="I7972" i="35"/>
  <c r="K7972" i="35"/>
  <c r="M7972" i="35" s="1"/>
  <c r="H7973" i="35"/>
  <c r="I7973" i="35"/>
  <c r="K7973" i="35"/>
  <c r="M7973" i="35" s="1"/>
  <c r="H7974" i="35"/>
  <c r="I7974" i="35"/>
  <c r="K7974" i="35"/>
  <c r="M7974" i="35" s="1"/>
  <c r="H7975" i="35"/>
  <c r="I7975" i="35"/>
  <c r="K7975" i="35"/>
  <c r="M7975" i="35" s="1"/>
  <c r="H7976" i="35"/>
  <c r="I7976" i="35"/>
  <c r="K7976" i="35"/>
  <c r="M7976" i="35" s="1"/>
  <c r="H7977" i="35"/>
  <c r="I7977" i="35"/>
  <c r="K7977" i="35"/>
  <c r="M7977" i="35" s="1"/>
  <c r="H7978" i="35"/>
  <c r="I7978" i="35"/>
  <c r="K7978" i="35"/>
  <c r="M7978" i="35" s="1"/>
  <c r="H7979" i="35"/>
  <c r="I7979" i="35"/>
  <c r="K7979" i="35"/>
  <c r="M7979" i="35" s="1"/>
  <c r="H7980" i="35"/>
  <c r="I7980" i="35"/>
  <c r="K7980" i="35"/>
  <c r="M7980" i="35" s="1"/>
  <c r="H7981" i="35"/>
  <c r="I7981" i="35"/>
  <c r="K7981" i="35"/>
  <c r="M7981" i="35" s="1"/>
  <c r="H7982" i="35"/>
  <c r="I7982" i="35"/>
  <c r="K7982" i="35"/>
  <c r="M7982" i="35" s="1"/>
  <c r="H7983" i="35"/>
  <c r="I7983" i="35"/>
  <c r="K7983" i="35"/>
  <c r="M7983" i="35" s="1"/>
  <c r="H7984" i="35"/>
  <c r="I7984" i="35"/>
  <c r="K7984" i="35"/>
  <c r="M7984" i="35" s="1"/>
  <c r="H7985" i="35"/>
  <c r="I7985" i="35"/>
  <c r="K7985" i="35"/>
  <c r="M7985" i="35" s="1"/>
  <c r="H7986" i="35"/>
  <c r="I7986" i="35"/>
  <c r="K7986" i="35"/>
  <c r="M7986" i="35" s="1"/>
  <c r="H7987" i="35"/>
  <c r="I7987" i="35"/>
  <c r="K7987" i="35"/>
  <c r="M7987" i="35" s="1"/>
  <c r="H7988" i="35"/>
  <c r="I7988" i="35"/>
  <c r="K7988" i="35"/>
  <c r="M7988" i="35" s="1"/>
  <c r="H7989" i="35"/>
  <c r="I7989" i="35"/>
  <c r="K7989" i="35"/>
  <c r="M7989" i="35" s="1"/>
  <c r="H7990" i="35"/>
  <c r="I7990" i="35"/>
  <c r="K7990" i="35"/>
  <c r="M7990" i="35" s="1"/>
  <c r="H7991" i="35"/>
  <c r="I7991" i="35"/>
  <c r="K7991" i="35"/>
  <c r="M7991" i="35" s="1"/>
  <c r="H7992" i="35"/>
  <c r="I7992" i="35"/>
  <c r="K7992" i="35"/>
  <c r="M7992" i="35" s="1"/>
  <c r="H7993" i="35"/>
  <c r="I7993" i="35"/>
  <c r="K7993" i="35"/>
  <c r="M7993" i="35" s="1"/>
  <c r="H7994" i="35"/>
  <c r="I7994" i="35"/>
  <c r="K7994" i="35"/>
  <c r="M7994" i="35" s="1"/>
  <c r="H7995" i="35"/>
  <c r="I7995" i="35"/>
  <c r="K7995" i="35"/>
  <c r="M7995" i="35" s="1"/>
  <c r="H7996" i="35"/>
  <c r="I7996" i="35"/>
  <c r="K7996" i="35"/>
  <c r="M7996" i="35" s="1"/>
  <c r="H7997" i="35"/>
  <c r="I7997" i="35"/>
  <c r="K7997" i="35"/>
  <c r="M7997" i="35" s="1"/>
  <c r="H7998" i="35"/>
  <c r="I7998" i="35"/>
  <c r="K7998" i="35"/>
  <c r="M7998" i="35" s="1"/>
  <c r="H7999" i="35"/>
  <c r="I7999" i="35"/>
  <c r="K7999" i="35"/>
  <c r="M7999" i="35" s="1"/>
  <c r="H8000" i="35"/>
  <c r="I8000" i="35"/>
  <c r="K8000" i="35"/>
  <c r="M8000" i="35" s="1"/>
  <c r="H8001" i="35"/>
  <c r="I8001" i="35"/>
  <c r="K8001" i="35"/>
  <c r="M8001" i="35" s="1"/>
  <c r="H8002" i="35"/>
  <c r="I8002" i="35"/>
  <c r="K8002" i="35"/>
  <c r="M8002" i="35" s="1"/>
  <c r="H8003" i="35"/>
  <c r="I8003" i="35"/>
  <c r="K8003" i="35"/>
  <c r="M8003" i="35" s="1"/>
  <c r="H8004" i="35"/>
  <c r="I8004" i="35"/>
  <c r="K8004" i="35"/>
  <c r="M8004" i="35" s="1"/>
  <c r="H8005" i="35"/>
  <c r="I8005" i="35"/>
  <c r="K8005" i="35"/>
  <c r="M8005" i="35" s="1"/>
  <c r="H8006" i="35"/>
  <c r="I8006" i="35"/>
  <c r="K8006" i="35"/>
  <c r="M8006" i="35" s="1"/>
  <c r="H8007" i="35"/>
  <c r="I8007" i="35"/>
  <c r="K8007" i="35"/>
  <c r="M8007" i="35" s="1"/>
  <c r="H8008" i="35"/>
  <c r="I8008" i="35"/>
  <c r="K8008" i="35"/>
  <c r="M8008" i="35" s="1"/>
  <c r="H8009" i="35"/>
  <c r="I8009" i="35"/>
  <c r="K8009" i="35"/>
  <c r="M8009" i="35" s="1"/>
  <c r="H8010" i="35"/>
  <c r="I8010" i="35"/>
  <c r="K8010" i="35"/>
  <c r="M8010" i="35" s="1"/>
  <c r="H8011" i="35"/>
  <c r="I8011" i="35"/>
  <c r="K8011" i="35"/>
  <c r="M8011" i="35" s="1"/>
  <c r="H8012" i="35"/>
  <c r="I8012" i="35"/>
  <c r="K8012" i="35"/>
  <c r="M8012" i="35" s="1"/>
  <c r="H8013" i="35"/>
  <c r="I8013" i="35"/>
  <c r="K8013" i="35"/>
  <c r="M8013" i="35" s="1"/>
  <c r="H8014" i="35"/>
  <c r="I8014" i="35"/>
  <c r="K8014" i="35"/>
  <c r="M8014" i="35" s="1"/>
  <c r="H8015" i="35"/>
  <c r="I8015" i="35"/>
  <c r="K8015" i="35"/>
  <c r="M8015" i="35" s="1"/>
  <c r="H8016" i="35"/>
  <c r="I8016" i="35"/>
  <c r="K8016" i="35"/>
  <c r="M8016" i="35" s="1"/>
  <c r="H8017" i="35"/>
  <c r="I8017" i="35"/>
  <c r="K8017" i="35"/>
  <c r="M8017" i="35" s="1"/>
  <c r="H8018" i="35"/>
  <c r="I8018" i="35"/>
  <c r="K8018" i="35"/>
  <c r="M8018" i="35" s="1"/>
  <c r="H8019" i="35"/>
  <c r="I8019" i="35"/>
  <c r="K8019" i="35"/>
  <c r="M8019" i="35" s="1"/>
  <c r="H8020" i="35"/>
  <c r="I8020" i="35"/>
  <c r="K8020" i="35"/>
  <c r="M8020" i="35" s="1"/>
  <c r="H8021" i="35"/>
  <c r="I8021" i="35"/>
  <c r="K8021" i="35"/>
  <c r="M8021" i="35" s="1"/>
  <c r="H8022" i="35"/>
  <c r="I8022" i="35"/>
  <c r="K8022" i="35"/>
  <c r="M8022" i="35" s="1"/>
  <c r="H8023" i="35"/>
  <c r="I8023" i="35"/>
  <c r="K8023" i="35"/>
  <c r="M8023" i="35" s="1"/>
  <c r="H8024" i="35"/>
  <c r="I8024" i="35"/>
  <c r="K8024" i="35"/>
  <c r="M8024" i="35" s="1"/>
  <c r="H8025" i="35"/>
  <c r="I8025" i="35"/>
  <c r="K8025" i="35"/>
  <c r="M8025" i="35" s="1"/>
  <c r="H8026" i="35"/>
  <c r="I8026" i="35"/>
  <c r="K8026" i="35"/>
  <c r="M8026" i="35" s="1"/>
  <c r="H8027" i="35"/>
  <c r="I8027" i="35"/>
  <c r="K8027" i="35"/>
  <c r="M8027" i="35" s="1"/>
  <c r="H8028" i="35"/>
  <c r="I8028" i="35"/>
  <c r="K8028" i="35"/>
  <c r="M8028" i="35" s="1"/>
  <c r="H8029" i="35"/>
  <c r="I8029" i="35"/>
  <c r="K8029" i="35"/>
  <c r="M8029" i="35" s="1"/>
  <c r="H8030" i="35"/>
  <c r="I8030" i="35"/>
  <c r="K8030" i="35"/>
  <c r="M8030" i="35" s="1"/>
  <c r="H8031" i="35"/>
  <c r="I8031" i="35"/>
  <c r="K8031" i="35"/>
  <c r="M8031" i="35" s="1"/>
  <c r="H8032" i="35"/>
  <c r="I8032" i="35"/>
  <c r="K8032" i="35"/>
  <c r="M8032" i="35" s="1"/>
  <c r="H8033" i="35"/>
  <c r="I8033" i="35"/>
  <c r="K8033" i="35"/>
  <c r="M8033" i="35" s="1"/>
  <c r="H8034" i="35"/>
  <c r="I8034" i="35"/>
  <c r="K8034" i="35"/>
  <c r="M8034" i="35" s="1"/>
  <c r="H8035" i="35"/>
  <c r="I8035" i="35"/>
  <c r="K8035" i="35"/>
  <c r="M8035" i="35" s="1"/>
  <c r="H8036" i="35"/>
  <c r="I8036" i="35"/>
  <c r="K8036" i="35"/>
  <c r="M8036" i="35" s="1"/>
  <c r="H8037" i="35"/>
  <c r="I8037" i="35"/>
  <c r="K8037" i="35"/>
  <c r="M8037" i="35" s="1"/>
  <c r="H8038" i="35"/>
  <c r="I8038" i="35"/>
  <c r="K8038" i="35"/>
  <c r="M8038" i="35" s="1"/>
  <c r="H8039" i="35"/>
  <c r="I8039" i="35"/>
  <c r="K8039" i="35"/>
  <c r="M8039" i="35" s="1"/>
  <c r="H8040" i="35"/>
  <c r="I8040" i="35"/>
  <c r="K8040" i="35"/>
  <c r="M8040" i="35" s="1"/>
  <c r="H8041" i="35"/>
  <c r="I8041" i="35"/>
  <c r="K8041" i="35"/>
  <c r="M8041" i="35" s="1"/>
  <c r="H8042" i="35"/>
  <c r="I8042" i="35"/>
  <c r="K8042" i="35"/>
  <c r="M8042" i="35" s="1"/>
  <c r="H8043" i="35"/>
  <c r="I8043" i="35"/>
  <c r="K8043" i="35"/>
  <c r="M8043" i="35" s="1"/>
  <c r="H8044" i="35"/>
  <c r="I8044" i="35"/>
  <c r="K8044" i="35"/>
  <c r="M8044" i="35" s="1"/>
  <c r="H8045" i="35"/>
  <c r="I8045" i="35"/>
  <c r="K8045" i="35"/>
  <c r="M8045" i="35" s="1"/>
  <c r="H8046" i="35"/>
  <c r="I8046" i="35"/>
  <c r="K8046" i="35"/>
  <c r="M8046" i="35" s="1"/>
  <c r="H8047" i="35"/>
  <c r="I8047" i="35"/>
  <c r="K8047" i="35"/>
  <c r="M8047" i="35" s="1"/>
  <c r="H8048" i="35"/>
  <c r="I8048" i="35"/>
  <c r="K8048" i="35"/>
  <c r="M8048" i="35" s="1"/>
  <c r="H8049" i="35"/>
  <c r="I8049" i="35"/>
  <c r="K8049" i="35"/>
  <c r="M8049" i="35" s="1"/>
  <c r="H8050" i="35"/>
  <c r="I8050" i="35"/>
  <c r="K8050" i="35"/>
  <c r="M8050" i="35" s="1"/>
  <c r="H8051" i="35"/>
  <c r="I8051" i="35"/>
  <c r="K8051" i="35"/>
  <c r="M8051" i="35" s="1"/>
  <c r="H8052" i="35"/>
  <c r="I8052" i="35"/>
  <c r="K8052" i="35"/>
  <c r="M8052" i="35" s="1"/>
  <c r="H8053" i="35"/>
  <c r="I8053" i="35"/>
  <c r="K8053" i="35"/>
  <c r="M8053" i="35" s="1"/>
  <c r="H8054" i="35"/>
  <c r="I8054" i="35"/>
  <c r="K8054" i="35"/>
  <c r="M8054" i="35" s="1"/>
  <c r="H8055" i="35"/>
  <c r="I8055" i="35"/>
  <c r="K8055" i="35"/>
  <c r="M8055" i="35" s="1"/>
  <c r="H8056" i="35"/>
  <c r="I8056" i="35"/>
  <c r="K8056" i="35"/>
  <c r="M8056" i="35" s="1"/>
  <c r="H8057" i="35"/>
  <c r="I8057" i="35"/>
  <c r="K8057" i="35"/>
  <c r="M8057" i="35" s="1"/>
  <c r="H8058" i="35"/>
  <c r="I8058" i="35"/>
  <c r="K8058" i="35"/>
  <c r="M8058" i="35" s="1"/>
  <c r="H8059" i="35"/>
  <c r="I8059" i="35"/>
  <c r="K8059" i="35"/>
  <c r="M8059" i="35" s="1"/>
  <c r="H8060" i="35"/>
  <c r="I8060" i="35"/>
  <c r="K8060" i="35"/>
  <c r="M8060" i="35" s="1"/>
  <c r="H8061" i="35"/>
  <c r="I8061" i="35"/>
  <c r="K8061" i="35"/>
  <c r="M8061" i="35" s="1"/>
  <c r="H8062" i="35"/>
  <c r="I8062" i="35"/>
  <c r="K8062" i="35"/>
  <c r="M8062" i="35" s="1"/>
  <c r="H8063" i="35"/>
  <c r="I8063" i="35"/>
  <c r="K8063" i="35"/>
  <c r="M8063" i="35" s="1"/>
  <c r="H8064" i="35"/>
  <c r="I8064" i="35"/>
  <c r="K8064" i="35"/>
  <c r="M8064" i="35" s="1"/>
  <c r="H8065" i="35"/>
  <c r="I8065" i="35"/>
  <c r="K8065" i="35"/>
  <c r="M8065" i="35" s="1"/>
  <c r="H8066" i="35"/>
  <c r="I8066" i="35"/>
  <c r="K8066" i="35"/>
  <c r="M8066" i="35" s="1"/>
  <c r="H8067" i="35"/>
  <c r="I8067" i="35"/>
  <c r="K8067" i="35"/>
  <c r="M8067" i="35" s="1"/>
  <c r="H8068" i="35"/>
  <c r="I8068" i="35"/>
  <c r="K8068" i="35"/>
  <c r="M8068" i="35" s="1"/>
  <c r="H8069" i="35"/>
  <c r="I8069" i="35"/>
  <c r="K8069" i="35"/>
  <c r="M8069" i="35" s="1"/>
  <c r="H8070" i="35"/>
  <c r="I8070" i="35"/>
  <c r="K8070" i="35"/>
  <c r="M8070" i="35" s="1"/>
  <c r="H8071" i="35"/>
  <c r="I8071" i="35"/>
  <c r="K8071" i="35"/>
  <c r="M8071" i="35" s="1"/>
  <c r="H8072" i="35"/>
  <c r="I8072" i="35"/>
  <c r="K8072" i="35"/>
  <c r="M8072" i="35" s="1"/>
  <c r="H8073" i="35"/>
  <c r="I8073" i="35"/>
  <c r="K8073" i="35"/>
  <c r="M8073" i="35" s="1"/>
  <c r="H8074" i="35"/>
  <c r="I8074" i="35"/>
  <c r="K8074" i="35"/>
  <c r="M8074" i="35" s="1"/>
  <c r="H8075" i="35"/>
  <c r="I8075" i="35"/>
  <c r="K8075" i="35"/>
  <c r="M8075" i="35" s="1"/>
  <c r="H8076" i="35"/>
  <c r="I8076" i="35"/>
  <c r="K8076" i="35"/>
  <c r="M8076" i="35" s="1"/>
  <c r="H8077" i="35"/>
  <c r="I8077" i="35"/>
  <c r="K8077" i="35"/>
  <c r="M8077" i="35" s="1"/>
  <c r="H8078" i="35"/>
  <c r="I8078" i="35"/>
  <c r="K8078" i="35"/>
  <c r="M8078" i="35" s="1"/>
  <c r="H8079" i="35"/>
  <c r="I8079" i="35"/>
  <c r="K8079" i="35"/>
  <c r="M8079" i="35" s="1"/>
  <c r="H8080" i="35"/>
  <c r="I8080" i="35"/>
  <c r="K8080" i="35"/>
  <c r="M8080" i="35" s="1"/>
  <c r="H8081" i="35"/>
  <c r="I8081" i="35"/>
  <c r="K8081" i="35"/>
  <c r="M8081" i="35" s="1"/>
  <c r="H8082" i="35"/>
  <c r="I8082" i="35"/>
  <c r="K8082" i="35"/>
  <c r="M8082" i="35" s="1"/>
  <c r="H8083" i="35"/>
  <c r="I8083" i="35"/>
  <c r="K8083" i="35"/>
  <c r="M8083" i="35" s="1"/>
  <c r="H8084" i="35"/>
  <c r="I8084" i="35"/>
  <c r="K8084" i="35"/>
  <c r="M8084" i="35" s="1"/>
  <c r="H8085" i="35"/>
  <c r="I8085" i="35"/>
  <c r="K8085" i="35"/>
  <c r="M8085" i="35" s="1"/>
  <c r="H8086" i="35"/>
  <c r="I8086" i="35"/>
  <c r="K8086" i="35"/>
  <c r="M8086" i="35" s="1"/>
  <c r="H8087" i="35"/>
  <c r="I8087" i="35"/>
  <c r="K8087" i="35"/>
  <c r="M8087" i="35" s="1"/>
  <c r="H8088" i="35"/>
  <c r="I8088" i="35"/>
  <c r="K8088" i="35"/>
  <c r="M8088" i="35" s="1"/>
  <c r="H8089" i="35"/>
  <c r="I8089" i="35"/>
  <c r="K8089" i="35"/>
  <c r="M8089" i="35" s="1"/>
  <c r="H8090" i="35"/>
  <c r="I8090" i="35"/>
  <c r="K8090" i="35"/>
  <c r="M8090" i="35" s="1"/>
  <c r="H8091" i="35"/>
  <c r="I8091" i="35"/>
  <c r="K8091" i="35"/>
  <c r="M8091" i="35" s="1"/>
  <c r="H8092" i="35"/>
  <c r="I8092" i="35"/>
  <c r="K8092" i="35"/>
  <c r="M8092" i="35" s="1"/>
  <c r="H8093" i="35"/>
  <c r="I8093" i="35"/>
  <c r="K8093" i="35"/>
  <c r="M8093" i="35" s="1"/>
  <c r="H8094" i="35"/>
  <c r="I8094" i="35"/>
  <c r="K8094" i="35"/>
  <c r="M8094" i="35" s="1"/>
  <c r="H8095" i="35"/>
  <c r="I8095" i="35"/>
  <c r="K8095" i="35"/>
  <c r="M8095" i="35" s="1"/>
  <c r="H8096" i="35"/>
  <c r="I8096" i="35"/>
  <c r="K8096" i="35"/>
  <c r="M8096" i="35" s="1"/>
  <c r="H8097" i="35"/>
  <c r="I8097" i="35"/>
  <c r="K8097" i="35"/>
  <c r="M8097" i="35" s="1"/>
  <c r="H8098" i="35"/>
  <c r="I8098" i="35"/>
  <c r="K8098" i="35"/>
  <c r="M8098" i="35" s="1"/>
  <c r="H8099" i="35"/>
  <c r="I8099" i="35"/>
  <c r="K8099" i="35"/>
  <c r="M8099" i="35" s="1"/>
  <c r="H8100" i="35"/>
  <c r="I8100" i="35"/>
  <c r="K8100" i="35"/>
  <c r="M8100" i="35" s="1"/>
  <c r="H8101" i="35"/>
  <c r="I8101" i="35"/>
  <c r="K8101" i="35"/>
  <c r="M8101" i="35" s="1"/>
  <c r="H8102" i="35"/>
  <c r="I8102" i="35"/>
  <c r="K8102" i="35"/>
  <c r="M8102" i="35" s="1"/>
  <c r="H8103" i="35"/>
  <c r="I8103" i="35"/>
  <c r="K8103" i="35"/>
  <c r="M8103" i="35" s="1"/>
  <c r="H8104" i="35"/>
  <c r="I8104" i="35"/>
  <c r="K8104" i="35"/>
  <c r="M8104" i="35" s="1"/>
  <c r="H8105" i="35"/>
  <c r="I8105" i="35"/>
  <c r="K8105" i="35"/>
  <c r="M8105" i="35" s="1"/>
  <c r="H8106" i="35"/>
  <c r="I8106" i="35"/>
  <c r="K8106" i="35"/>
  <c r="M8106" i="35" s="1"/>
  <c r="H8107" i="35"/>
  <c r="I8107" i="35"/>
  <c r="K8107" i="35"/>
  <c r="M8107" i="35" s="1"/>
  <c r="H8108" i="35"/>
  <c r="I8108" i="35"/>
  <c r="K8108" i="35"/>
  <c r="M8108" i="35" s="1"/>
  <c r="H8109" i="35"/>
  <c r="I8109" i="35"/>
  <c r="K8109" i="35"/>
  <c r="M8109" i="35" s="1"/>
  <c r="H8110" i="35"/>
  <c r="I8110" i="35"/>
  <c r="K8110" i="35"/>
  <c r="M8110" i="35" s="1"/>
  <c r="H8111" i="35"/>
  <c r="I8111" i="35"/>
  <c r="K8111" i="35"/>
  <c r="M8111" i="35" s="1"/>
  <c r="H8112" i="35"/>
  <c r="I8112" i="35"/>
  <c r="K8112" i="35"/>
  <c r="M8112" i="35" s="1"/>
  <c r="H8113" i="35"/>
  <c r="I8113" i="35"/>
  <c r="K8113" i="35"/>
  <c r="M8113" i="35" s="1"/>
  <c r="H8114" i="35"/>
  <c r="I8114" i="35"/>
  <c r="K8114" i="35"/>
  <c r="M8114" i="35" s="1"/>
  <c r="H8115" i="35"/>
  <c r="I8115" i="35"/>
  <c r="K8115" i="35"/>
  <c r="M8115" i="35" s="1"/>
  <c r="H8116" i="35"/>
  <c r="I8116" i="35"/>
  <c r="K8116" i="35"/>
  <c r="M8116" i="35" s="1"/>
  <c r="H8117" i="35"/>
  <c r="I8117" i="35"/>
  <c r="K8117" i="35"/>
  <c r="M8117" i="35" s="1"/>
  <c r="H8118" i="35"/>
  <c r="I8118" i="35"/>
  <c r="K8118" i="35"/>
  <c r="M8118" i="35" s="1"/>
  <c r="H8119" i="35"/>
  <c r="I8119" i="35"/>
  <c r="K8119" i="35"/>
  <c r="M8119" i="35" s="1"/>
  <c r="H8120" i="35"/>
  <c r="I8120" i="35"/>
  <c r="K8120" i="35"/>
  <c r="M8120" i="35" s="1"/>
  <c r="H8121" i="35"/>
  <c r="I8121" i="35"/>
  <c r="K8121" i="35"/>
  <c r="M8121" i="35" s="1"/>
  <c r="H8122" i="35"/>
  <c r="I8122" i="35"/>
  <c r="K8122" i="35"/>
  <c r="M8122" i="35" s="1"/>
  <c r="H8123" i="35"/>
  <c r="I8123" i="35"/>
  <c r="K8123" i="35"/>
  <c r="M8123" i="35" s="1"/>
  <c r="H8124" i="35"/>
  <c r="I8124" i="35"/>
  <c r="K8124" i="35"/>
  <c r="M8124" i="35" s="1"/>
  <c r="H8125" i="35"/>
  <c r="I8125" i="35"/>
  <c r="K8125" i="35"/>
  <c r="M8125" i="35" s="1"/>
  <c r="H8126" i="35"/>
  <c r="I8126" i="35"/>
  <c r="K8126" i="35"/>
  <c r="M8126" i="35" s="1"/>
  <c r="H8127" i="35"/>
  <c r="I8127" i="35"/>
  <c r="K8127" i="35"/>
  <c r="M8127" i="35" s="1"/>
  <c r="H8128" i="35"/>
  <c r="I8128" i="35"/>
  <c r="K8128" i="35"/>
  <c r="M8128" i="35" s="1"/>
  <c r="H8129" i="35"/>
  <c r="I8129" i="35"/>
  <c r="K8129" i="35"/>
  <c r="M8129" i="35" s="1"/>
  <c r="H8130" i="35"/>
  <c r="I8130" i="35"/>
  <c r="K8130" i="35"/>
  <c r="M8130" i="35" s="1"/>
  <c r="H8131" i="35"/>
  <c r="I8131" i="35"/>
  <c r="K8131" i="35"/>
  <c r="M8131" i="35" s="1"/>
  <c r="H8132" i="35"/>
  <c r="I8132" i="35"/>
  <c r="K8132" i="35"/>
  <c r="M8132" i="35" s="1"/>
  <c r="H8133" i="35"/>
  <c r="I8133" i="35"/>
  <c r="K8133" i="35"/>
  <c r="M8133" i="35" s="1"/>
  <c r="H8134" i="35"/>
  <c r="I8134" i="35"/>
  <c r="K8134" i="35"/>
  <c r="M8134" i="35" s="1"/>
  <c r="H8135" i="35"/>
  <c r="I8135" i="35"/>
  <c r="K8135" i="35"/>
  <c r="M8135" i="35" s="1"/>
  <c r="H8136" i="35"/>
  <c r="I8136" i="35"/>
  <c r="K8136" i="35"/>
  <c r="M8136" i="35" s="1"/>
  <c r="H8137" i="35"/>
  <c r="I8137" i="35"/>
  <c r="K8137" i="35"/>
  <c r="M8137" i="35" s="1"/>
  <c r="H8138" i="35"/>
  <c r="I8138" i="35"/>
  <c r="K8138" i="35"/>
  <c r="M8138" i="35" s="1"/>
  <c r="H8139" i="35"/>
  <c r="I8139" i="35"/>
  <c r="K8139" i="35"/>
  <c r="M8139" i="35" s="1"/>
  <c r="H8140" i="35"/>
  <c r="I8140" i="35"/>
  <c r="K8140" i="35"/>
  <c r="M8140" i="35" s="1"/>
  <c r="H8141" i="35"/>
  <c r="I8141" i="35"/>
  <c r="K8141" i="35"/>
  <c r="M8141" i="35" s="1"/>
  <c r="H8142" i="35"/>
  <c r="I8142" i="35"/>
  <c r="K8142" i="35"/>
  <c r="M8142" i="35" s="1"/>
  <c r="H8143" i="35"/>
  <c r="I8143" i="35"/>
  <c r="K8143" i="35"/>
  <c r="M8143" i="35" s="1"/>
  <c r="H8144" i="35"/>
  <c r="I8144" i="35"/>
  <c r="K8144" i="35"/>
  <c r="M8144" i="35" s="1"/>
  <c r="H8145" i="35"/>
  <c r="I8145" i="35"/>
  <c r="K8145" i="35"/>
  <c r="M8145" i="35" s="1"/>
  <c r="H8146" i="35"/>
  <c r="I8146" i="35"/>
  <c r="K8146" i="35"/>
  <c r="M8146" i="35" s="1"/>
  <c r="H8147" i="35"/>
  <c r="I8147" i="35"/>
  <c r="K8147" i="35"/>
  <c r="M8147" i="35" s="1"/>
  <c r="H8148" i="35"/>
  <c r="I8148" i="35"/>
  <c r="K8148" i="35"/>
  <c r="M8148" i="35" s="1"/>
  <c r="H8149" i="35"/>
  <c r="I8149" i="35"/>
  <c r="K8149" i="35"/>
  <c r="M8149" i="35" s="1"/>
  <c r="H8150" i="35"/>
  <c r="I8150" i="35"/>
  <c r="K8150" i="35"/>
  <c r="M8150" i="35" s="1"/>
  <c r="H8151" i="35"/>
  <c r="I8151" i="35"/>
  <c r="K8151" i="35"/>
  <c r="M8151" i="35" s="1"/>
  <c r="H8152" i="35"/>
  <c r="I8152" i="35"/>
  <c r="K8152" i="35"/>
  <c r="M8152" i="35" s="1"/>
  <c r="H8153" i="35"/>
  <c r="I8153" i="35"/>
  <c r="K8153" i="35"/>
  <c r="M8153" i="35" s="1"/>
  <c r="H8154" i="35"/>
  <c r="I8154" i="35"/>
  <c r="K8154" i="35"/>
  <c r="M8154" i="35" s="1"/>
  <c r="H8155" i="35"/>
  <c r="I8155" i="35"/>
  <c r="K8155" i="35"/>
  <c r="M8155" i="35" s="1"/>
  <c r="H8156" i="35"/>
  <c r="I8156" i="35"/>
  <c r="K8156" i="35"/>
  <c r="M8156" i="35" s="1"/>
  <c r="H8157" i="35"/>
  <c r="I8157" i="35"/>
  <c r="K8157" i="35"/>
  <c r="M8157" i="35" s="1"/>
  <c r="H8158" i="35"/>
  <c r="I8158" i="35"/>
  <c r="K8158" i="35"/>
  <c r="M8158" i="35" s="1"/>
  <c r="H8159" i="35"/>
  <c r="I8159" i="35"/>
  <c r="K8159" i="35"/>
  <c r="M8159" i="35" s="1"/>
  <c r="H8160" i="35"/>
  <c r="I8160" i="35"/>
  <c r="K8160" i="35"/>
  <c r="M8160" i="35" s="1"/>
  <c r="H8161" i="35"/>
  <c r="I8161" i="35"/>
  <c r="K8161" i="35"/>
  <c r="M8161" i="35" s="1"/>
  <c r="H8162" i="35"/>
  <c r="I8162" i="35"/>
  <c r="K8162" i="35"/>
  <c r="M8162" i="35" s="1"/>
  <c r="H8163" i="35"/>
  <c r="I8163" i="35"/>
  <c r="K8163" i="35"/>
  <c r="M8163" i="35" s="1"/>
  <c r="H8164" i="35"/>
  <c r="I8164" i="35"/>
  <c r="K8164" i="35"/>
  <c r="M8164" i="35" s="1"/>
  <c r="H8165" i="35"/>
  <c r="I8165" i="35"/>
  <c r="K8165" i="35"/>
  <c r="M8165" i="35" s="1"/>
  <c r="H8166" i="35"/>
  <c r="I8166" i="35"/>
  <c r="K8166" i="35"/>
  <c r="M8166" i="35" s="1"/>
  <c r="H8167" i="35"/>
  <c r="I8167" i="35"/>
  <c r="K8167" i="35"/>
  <c r="M8167" i="35" s="1"/>
  <c r="H8168" i="35"/>
  <c r="I8168" i="35"/>
  <c r="K8168" i="35"/>
  <c r="M8168" i="35" s="1"/>
  <c r="H8169" i="35"/>
  <c r="I8169" i="35"/>
  <c r="K8169" i="35"/>
  <c r="M8169" i="35" s="1"/>
  <c r="H8170" i="35"/>
  <c r="I8170" i="35"/>
  <c r="K8170" i="35"/>
  <c r="M8170" i="35" s="1"/>
  <c r="H8171" i="35"/>
  <c r="I8171" i="35"/>
  <c r="K8171" i="35"/>
  <c r="M8171" i="35" s="1"/>
  <c r="H8172" i="35"/>
  <c r="I8172" i="35"/>
  <c r="K8172" i="35"/>
  <c r="M8172" i="35" s="1"/>
  <c r="H8173" i="35"/>
  <c r="I8173" i="35"/>
  <c r="K8173" i="35"/>
  <c r="M8173" i="35" s="1"/>
  <c r="H8174" i="35"/>
  <c r="I8174" i="35"/>
  <c r="K8174" i="35"/>
  <c r="M8174" i="35" s="1"/>
  <c r="H8175" i="35"/>
  <c r="I8175" i="35"/>
  <c r="K8175" i="35"/>
  <c r="M8175" i="35" s="1"/>
  <c r="H8176" i="35"/>
  <c r="I8176" i="35"/>
  <c r="K8176" i="35"/>
  <c r="M8176" i="35" s="1"/>
  <c r="H8177" i="35"/>
  <c r="I8177" i="35"/>
  <c r="K8177" i="35"/>
  <c r="M8177" i="35" s="1"/>
  <c r="H8178" i="35"/>
  <c r="I8178" i="35"/>
  <c r="K8178" i="35"/>
  <c r="M8178" i="35" s="1"/>
  <c r="H8179" i="35"/>
  <c r="I8179" i="35"/>
  <c r="K8179" i="35"/>
  <c r="M8179" i="35" s="1"/>
  <c r="H8180" i="35"/>
  <c r="I8180" i="35"/>
  <c r="K8180" i="35"/>
  <c r="M8180" i="35" s="1"/>
  <c r="H8181" i="35"/>
  <c r="I8181" i="35"/>
  <c r="K8181" i="35"/>
  <c r="M8181" i="35" s="1"/>
  <c r="H8182" i="35"/>
  <c r="I8182" i="35"/>
  <c r="K8182" i="35"/>
  <c r="M8182" i="35" s="1"/>
  <c r="H8183" i="35"/>
  <c r="I8183" i="35"/>
  <c r="K8183" i="35"/>
  <c r="M8183" i="35" s="1"/>
  <c r="H8184" i="35"/>
  <c r="I8184" i="35"/>
  <c r="K8184" i="35"/>
  <c r="M8184" i="35" s="1"/>
  <c r="H8185" i="35"/>
  <c r="I8185" i="35"/>
  <c r="K8185" i="35"/>
  <c r="M8185" i="35" s="1"/>
  <c r="H8186" i="35"/>
  <c r="I8186" i="35"/>
  <c r="K8186" i="35"/>
  <c r="M8186" i="35" s="1"/>
  <c r="H8187" i="35"/>
  <c r="I8187" i="35"/>
  <c r="K8187" i="35"/>
  <c r="M8187" i="35" s="1"/>
  <c r="H8188" i="35"/>
  <c r="I8188" i="35"/>
  <c r="K8188" i="35"/>
  <c r="M8188" i="35" s="1"/>
  <c r="H8189" i="35"/>
  <c r="I8189" i="35"/>
  <c r="K8189" i="35"/>
  <c r="M8189" i="35" s="1"/>
  <c r="H8190" i="35"/>
  <c r="I8190" i="35"/>
  <c r="K8190" i="35"/>
  <c r="M8190" i="35" s="1"/>
  <c r="H8191" i="35"/>
  <c r="I8191" i="35"/>
  <c r="K8191" i="35"/>
  <c r="M8191" i="35" s="1"/>
  <c r="H8192" i="35"/>
  <c r="I8192" i="35"/>
  <c r="K8192" i="35"/>
  <c r="M8192" i="35" s="1"/>
  <c r="H8193" i="35"/>
  <c r="I8193" i="35"/>
  <c r="K8193" i="35"/>
  <c r="M8193" i="35" s="1"/>
  <c r="H8194" i="35"/>
  <c r="I8194" i="35"/>
  <c r="K8194" i="35"/>
  <c r="M8194" i="35" s="1"/>
  <c r="H8195" i="35"/>
  <c r="I8195" i="35"/>
  <c r="K8195" i="35"/>
  <c r="M8195" i="35" s="1"/>
  <c r="H8196" i="35"/>
  <c r="I8196" i="35"/>
  <c r="K8196" i="35"/>
  <c r="M8196" i="35" s="1"/>
  <c r="H8197" i="35"/>
  <c r="I8197" i="35"/>
  <c r="K8197" i="35"/>
  <c r="M8197" i="35" s="1"/>
  <c r="H8198" i="35"/>
  <c r="I8198" i="35"/>
  <c r="K8198" i="35"/>
  <c r="M8198" i="35" s="1"/>
  <c r="H8199" i="35"/>
  <c r="I8199" i="35"/>
  <c r="K8199" i="35"/>
  <c r="M8199" i="35" s="1"/>
  <c r="H8200" i="35"/>
  <c r="I8200" i="35"/>
  <c r="K8200" i="35"/>
  <c r="M8200" i="35" s="1"/>
  <c r="H8201" i="35"/>
  <c r="I8201" i="35"/>
  <c r="K8201" i="35"/>
  <c r="M8201" i="35" s="1"/>
  <c r="H8202" i="35"/>
  <c r="I8202" i="35"/>
  <c r="K8202" i="35"/>
  <c r="M8202" i="35" s="1"/>
  <c r="H8203" i="35"/>
  <c r="I8203" i="35"/>
  <c r="K8203" i="35"/>
  <c r="M8203" i="35" s="1"/>
  <c r="H8204" i="35"/>
  <c r="I8204" i="35"/>
  <c r="K8204" i="35"/>
  <c r="M8204" i="35" s="1"/>
  <c r="H8205" i="35"/>
  <c r="I8205" i="35"/>
  <c r="K8205" i="35"/>
  <c r="M8205" i="35" s="1"/>
  <c r="H8206" i="35"/>
  <c r="I8206" i="35"/>
  <c r="K8206" i="35"/>
  <c r="M8206" i="35" s="1"/>
  <c r="H8207" i="35"/>
  <c r="I8207" i="35"/>
  <c r="K8207" i="35"/>
  <c r="M8207" i="35" s="1"/>
  <c r="H8208" i="35"/>
  <c r="I8208" i="35"/>
  <c r="K8208" i="35"/>
  <c r="M8208" i="35" s="1"/>
  <c r="H8209" i="35"/>
  <c r="I8209" i="35"/>
  <c r="K8209" i="35"/>
  <c r="M8209" i="35" s="1"/>
  <c r="H8210" i="35"/>
  <c r="I8210" i="35"/>
  <c r="K8210" i="35"/>
  <c r="M8210" i="35" s="1"/>
  <c r="H8211" i="35"/>
  <c r="I8211" i="35"/>
  <c r="K8211" i="35"/>
  <c r="M8211" i="35" s="1"/>
  <c r="H8212" i="35"/>
  <c r="I8212" i="35"/>
  <c r="K8212" i="35"/>
  <c r="M8212" i="35" s="1"/>
  <c r="H8213" i="35"/>
  <c r="I8213" i="35"/>
  <c r="K8213" i="35"/>
  <c r="M8213" i="35" s="1"/>
  <c r="H8214" i="35"/>
  <c r="I8214" i="35"/>
  <c r="K8214" i="35"/>
  <c r="M8214" i="35" s="1"/>
  <c r="H8215" i="35"/>
  <c r="I8215" i="35"/>
  <c r="K8215" i="35"/>
  <c r="M8215" i="35" s="1"/>
  <c r="H8216" i="35"/>
  <c r="I8216" i="35"/>
  <c r="K8216" i="35"/>
  <c r="M8216" i="35" s="1"/>
  <c r="H8217" i="35"/>
  <c r="I8217" i="35"/>
  <c r="K8217" i="35"/>
  <c r="M8217" i="35" s="1"/>
  <c r="H8218" i="35"/>
  <c r="I8218" i="35"/>
  <c r="K8218" i="35"/>
  <c r="M8218" i="35" s="1"/>
  <c r="H8219" i="35"/>
  <c r="I8219" i="35"/>
  <c r="K8219" i="35"/>
  <c r="M8219" i="35" s="1"/>
  <c r="H8220" i="35"/>
  <c r="I8220" i="35"/>
  <c r="K8220" i="35"/>
  <c r="M8220" i="35" s="1"/>
  <c r="H8221" i="35"/>
  <c r="I8221" i="35"/>
  <c r="K8221" i="35"/>
  <c r="M8221" i="35" s="1"/>
  <c r="H8222" i="35"/>
  <c r="I8222" i="35"/>
  <c r="K8222" i="35"/>
  <c r="M8222" i="35" s="1"/>
  <c r="H8223" i="35"/>
  <c r="I8223" i="35"/>
  <c r="K8223" i="35"/>
  <c r="M8223" i="35" s="1"/>
  <c r="H8224" i="35"/>
  <c r="I8224" i="35"/>
  <c r="K8224" i="35"/>
  <c r="M8224" i="35" s="1"/>
  <c r="H8225" i="35"/>
  <c r="I8225" i="35"/>
  <c r="K8225" i="35"/>
  <c r="M8225" i="35" s="1"/>
  <c r="H8226" i="35"/>
  <c r="I8226" i="35"/>
  <c r="K8226" i="35"/>
  <c r="M8226" i="35" s="1"/>
  <c r="H8227" i="35"/>
  <c r="I8227" i="35"/>
  <c r="K8227" i="35"/>
  <c r="M8227" i="35" s="1"/>
  <c r="H8228" i="35"/>
  <c r="I8228" i="35"/>
  <c r="K8228" i="35"/>
  <c r="M8228" i="35" s="1"/>
  <c r="H8229" i="35"/>
  <c r="I8229" i="35"/>
  <c r="K8229" i="35"/>
  <c r="M8229" i="35" s="1"/>
  <c r="H8230" i="35"/>
  <c r="I8230" i="35"/>
  <c r="K8230" i="35"/>
  <c r="M8230" i="35" s="1"/>
  <c r="H8231" i="35"/>
  <c r="I8231" i="35"/>
  <c r="K8231" i="35"/>
  <c r="M8231" i="35" s="1"/>
  <c r="H8232" i="35"/>
  <c r="I8232" i="35"/>
  <c r="K8232" i="35"/>
  <c r="M8232" i="35" s="1"/>
  <c r="H8233" i="35"/>
  <c r="I8233" i="35"/>
  <c r="K8233" i="35"/>
  <c r="M8233" i="35" s="1"/>
  <c r="H8234" i="35"/>
  <c r="I8234" i="35"/>
  <c r="K8234" i="35"/>
  <c r="M8234" i="35" s="1"/>
  <c r="H8235" i="35"/>
  <c r="I8235" i="35"/>
  <c r="K8235" i="35"/>
  <c r="M8235" i="35" s="1"/>
  <c r="H8236" i="35"/>
  <c r="I8236" i="35"/>
  <c r="K8236" i="35"/>
  <c r="M8236" i="35" s="1"/>
  <c r="H8237" i="35"/>
  <c r="I8237" i="35"/>
  <c r="K8237" i="35"/>
  <c r="M8237" i="35" s="1"/>
  <c r="H8238" i="35"/>
  <c r="I8238" i="35"/>
  <c r="K8238" i="35"/>
  <c r="M8238" i="35" s="1"/>
  <c r="H8239" i="35"/>
  <c r="I8239" i="35"/>
  <c r="K8239" i="35"/>
  <c r="M8239" i="35" s="1"/>
  <c r="H8240" i="35"/>
  <c r="I8240" i="35"/>
  <c r="K8240" i="35"/>
  <c r="M8240" i="35" s="1"/>
  <c r="H8241" i="35"/>
  <c r="I8241" i="35"/>
  <c r="K8241" i="35"/>
  <c r="M8241" i="35" s="1"/>
  <c r="H8242" i="35"/>
  <c r="I8242" i="35"/>
  <c r="K8242" i="35"/>
  <c r="M8242" i="35" s="1"/>
  <c r="H8243" i="35"/>
  <c r="I8243" i="35"/>
  <c r="K8243" i="35"/>
  <c r="M8243" i="35" s="1"/>
  <c r="H8244" i="35"/>
  <c r="I8244" i="35"/>
  <c r="K8244" i="35"/>
  <c r="M8244" i="35" s="1"/>
  <c r="H8245" i="35"/>
  <c r="I8245" i="35"/>
  <c r="K8245" i="35"/>
  <c r="M8245" i="35" s="1"/>
  <c r="H8246" i="35"/>
  <c r="I8246" i="35"/>
  <c r="K8246" i="35"/>
  <c r="M8246" i="35" s="1"/>
  <c r="H8247" i="35"/>
  <c r="I8247" i="35"/>
  <c r="K8247" i="35"/>
  <c r="M8247" i="35" s="1"/>
  <c r="H8248" i="35"/>
  <c r="I8248" i="35"/>
  <c r="K8248" i="35"/>
  <c r="M8248" i="35" s="1"/>
  <c r="H8249" i="35"/>
  <c r="I8249" i="35"/>
  <c r="K8249" i="35"/>
  <c r="M8249" i="35" s="1"/>
  <c r="H8250" i="35"/>
  <c r="I8250" i="35"/>
  <c r="K8250" i="35"/>
  <c r="M8250" i="35" s="1"/>
  <c r="H8251" i="35"/>
  <c r="I8251" i="35"/>
  <c r="K8251" i="35"/>
  <c r="M8251" i="35" s="1"/>
  <c r="H8252" i="35"/>
  <c r="I8252" i="35"/>
  <c r="K8252" i="35"/>
  <c r="M8252" i="35" s="1"/>
  <c r="H8253" i="35"/>
  <c r="I8253" i="35"/>
  <c r="K8253" i="35"/>
  <c r="M8253" i="35" s="1"/>
  <c r="H8254" i="35"/>
  <c r="I8254" i="35"/>
  <c r="K8254" i="35"/>
  <c r="M8254" i="35" s="1"/>
  <c r="H8255" i="35"/>
  <c r="I8255" i="35"/>
  <c r="K8255" i="35"/>
  <c r="M8255" i="35" s="1"/>
  <c r="H8256" i="35"/>
  <c r="I8256" i="35"/>
  <c r="K8256" i="35"/>
  <c r="M8256" i="35" s="1"/>
  <c r="H8257" i="35"/>
  <c r="I8257" i="35"/>
  <c r="K8257" i="35"/>
  <c r="M8257" i="35" s="1"/>
  <c r="H8258" i="35"/>
  <c r="I8258" i="35"/>
  <c r="K8258" i="35"/>
  <c r="M8258" i="35" s="1"/>
  <c r="H8259" i="35"/>
  <c r="I8259" i="35"/>
  <c r="K8259" i="35"/>
  <c r="M8259" i="35" s="1"/>
  <c r="H8260" i="35"/>
  <c r="I8260" i="35"/>
  <c r="K8260" i="35"/>
  <c r="M8260" i="35" s="1"/>
  <c r="H8261" i="35"/>
  <c r="I8261" i="35"/>
  <c r="K8261" i="35"/>
  <c r="M8261" i="35" s="1"/>
  <c r="H8262" i="35"/>
  <c r="I8262" i="35"/>
  <c r="K8262" i="35"/>
  <c r="M8262" i="35" s="1"/>
  <c r="H8263" i="35"/>
  <c r="I8263" i="35"/>
  <c r="K8263" i="35"/>
  <c r="M8263" i="35" s="1"/>
  <c r="H8264" i="35"/>
  <c r="I8264" i="35"/>
  <c r="K8264" i="35"/>
  <c r="M8264" i="35" s="1"/>
  <c r="H8265" i="35"/>
  <c r="I8265" i="35"/>
  <c r="K8265" i="35"/>
  <c r="M8265" i="35" s="1"/>
  <c r="H8266" i="35"/>
  <c r="I8266" i="35"/>
  <c r="K8266" i="35"/>
  <c r="M8266" i="35" s="1"/>
  <c r="H8267" i="35"/>
  <c r="I8267" i="35"/>
  <c r="K8267" i="35"/>
  <c r="M8267" i="35" s="1"/>
  <c r="H8268" i="35"/>
  <c r="I8268" i="35"/>
  <c r="K8268" i="35"/>
  <c r="M8268" i="35" s="1"/>
  <c r="H8269" i="35"/>
  <c r="I8269" i="35"/>
  <c r="K8269" i="35"/>
  <c r="M8269" i="35" s="1"/>
  <c r="H8270" i="35"/>
  <c r="I8270" i="35"/>
  <c r="K8270" i="35"/>
  <c r="M8270" i="35" s="1"/>
  <c r="H8271" i="35"/>
  <c r="I8271" i="35"/>
  <c r="K8271" i="35"/>
  <c r="M8271" i="35" s="1"/>
  <c r="H8272" i="35"/>
  <c r="I8272" i="35"/>
  <c r="K8272" i="35"/>
  <c r="M8272" i="35" s="1"/>
  <c r="H8273" i="35"/>
  <c r="I8273" i="35"/>
  <c r="K8273" i="35"/>
  <c r="M8273" i="35" s="1"/>
  <c r="H8274" i="35"/>
  <c r="I8274" i="35"/>
  <c r="K8274" i="35"/>
  <c r="M8274" i="35" s="1"/>
  <c r="H8275" i="35"/>
  <c r="I8275" i="35"/>
  <c r="K8275" i="35"/>
  <c r="M8275" i="35" s="1"/>
  <c r="H8276" i="35"/>
  <c r="I8276" i="35"/>
  <c r="K8276" i="35"/>
  <c r="M8276" i="35" s="1"/>
  <c r="H8277" i="35"/>
  <c r="I8277" i="35"/>
  <c r="K8277" i="35"/>
  <c r="M8277" i="35" s="1"/>
  <c r="H8278" i="35"/>
  <c r="I8278" i="35"/>
  <c r="K8278" i="35"/>
  <c r="M8278" i="35" s="1"/>
  <c r="H8279" i="35"/>
  <c r="I8279" i="35"/>
  <c r="K8279" i="35"/>
  <c r="M8279" i="35" s="1"/>
  <c r="H8280" i="35"/>
  <c r="I8280" i="35"/>
  <c r="K8280" i="35"/>
  <c r="M8280" i="35" s="1"/>
  <c r="H8281" i="35"/>
  <c r="I8281" i="35"/>
  <c r="K8281" i="35"/>
  <c r="M8281" i="35" s="1"/>
  <c r="H8282" i="35"/>
  <c r="I8282" i="35"/>
  <c r="K8282" i="35"/>
  <c r="M8282" i="35" s="1"/>
  <c r="H8283" i="35"/>
  <c r="I8283" i="35"/>
  <c r="K8283" i="35"/>
  <c r="M8283" i="35" s="1"/>
  <c r="H8284" i="35"/>
  <c r="I8284" i="35"/>
  <c r="K8284" i="35"/>
  <c r="M8284" i="35" s="1"/>
  <c r="H8285" i="35"/>
  <c r="I8285" i="35"/>
  <c r="K8285" i="35"/>
  <c r="M8285" i="35" s="1"/>
  <c r="H8286" i="35"/>
  <c r="I8286" i="35"/>
  <c r="K8286" i="35"/>
  <c r="M8286" i="35" s="1"/>
  <c r="H8287" i="35"/>
  <c r="I8287" i="35"/>
  <c r="K8287" i="35"/>
  <c r="M8287" i="35" s="1"/>
  <c r="H8288" i="35"/>
  <c r="I8288" i="35"/>
  <c r="K8288" i="35"/>
  <c r="M8288" i="35" s="1"/>
  <c r="H8289" i="35"/>
  <c r="I8289" i="35"/>
  <c r="K8289" i="35"/>
  <c r="M8289" i="35" s="1"/>
  <c r="H8290" i="35"/>
  <c r="I8290" i="35"/>
  <c r="K8290" i="35"/>
  <c r="M8290" i="35" s="1"/>
  <c r="H8291" i="35"/>
  <c r="I8291" i="35"/>
  <c r="K8291" i="35"/>
  <c r="M8291" i="35" s="1"/>
  <c r="H8292" i="35"/>
  <c r="I8292" i="35"/>
  <c r="K8292" i="35"/>
  <c r="M8292" i="35" s="1"/>
  <c r="H8293" i="35"/>
  <c r="I8293" i="35"/>
  <c r="K8293" i="35"/>
  <c r="M8293" i="35" s="1"/>
  <c r="H8294" i="35"/>
  <c r="I8294" i="35"/>
  <c r="K8294" i="35"/>
  <c r="M8294" i="35" s="1"/>
  <c r="H8295" i="35"/>
  <c r="I8295" i="35"/>
  <c r="K8295" i="35"/>
  <c r="M8295" i="35" s="1"/>
  <c r="H8296" i="35"/>
  <c r="I8296" i="35"/>
  <c r="K8296" i="35"/>
  <c r="M8296" i="35" s="1"/>
  <c r="H8297" i="35"/>
  <c r="I8297" i="35"/>
  <c r="K8297" i="35"/>
  <c r="M8297" i="35" s="1"/>
  <c r="H8298" i="35"/>
  <c r="I8298" i="35"/>
  <c r="K8298" i="35"/>
  <c r="M8298" i="35" s="1"/>
  <c r="H8299" i="35"/>
  <c r="I8299" i="35"/>
  <c r="K8299" i="35"/>
  <c r="M8299" i="35" s="1"/>
  <c r="H8300" i="35"/>
  <c r="I8300" i="35"/>
  <c r="K8300" i="35"/>
  <c r="M8300" i="35" s="1"/>
  <c r="H8301" i="35"/>
  <c r="I8301" i="35"/>
  <c r="K8301" i="35"/>
  <c r="M8301" i="35" s="1"/>
  <c r="H8302" i="35"/>
  <c r="I8302" i="35"/>
  <c r="K8302" i="35"/>
  <c r="M8302" i="35" s="1"/>
  <c r="H8303" i="35"/>
  <c r="I8303" i="35"/>
  <c r="K8303" i="35"/>
  <c r="M8303" i="35" s="1"/>
  <c r="H8304" i="35"/>
  <c r="I8304" i="35"/>
  <c r="K8304" i="35"/>
  <c r="M8304" i="35" s="1"/>
  <c r="H8305" i="35"/>
  <c r="I8305" i="35"/>
  <c r="K8305" i="35"/>
  <c r="M8305" i="35" s="1"/>
  <c r="H8306" i="35"/>
  <c r="I8306" i="35"/>
  <c r="K8306" i="35"/>
  <c r="M8306" i="35" s="1"/>
  <c r="H8307" i="35"/>
  <c r="I8307" i="35"/>
  <c r="K8307" i="35"/>
  <c r="M8307" i="35" s="1"/>
  <c r="H8308" i="35"/>
  <c r="I8308" i="35"/>
  <c r="K8308" i="35"/>
  <c r="M8308" i="35" s="1"/>
  <c r="H8309" i="35"/>
  <c r="I8309" i="35"/>
  <c r="K8309" i="35"/>
  <c r="M8309" i="35" s="1"/>
  <c r="H8310" i="35"/>
  <c r="I8310" i="35"/>
  <c r="K8310" i="35"/>
  <c r="M8310" i="35" s="1"/>
  <c r="H8311" i="35"/>
  <c r="I8311" i="35"/>
  <c r="K8311" i="35"/>
  <c r="M8311" i="35" s="1"/>
  <c r="H8312" i="35"/>
  <c r="I8312" i="35"/>
  <c r="K8312" i="35"/>
  <c r="M8312" i="35" s="1"/>
  <c r="H8313" i="35"/>
  <c r="I8313" i="35"/>
  <c r="K8313" i="35"/>
  <c r="M8313" i="35" s="1"/>
  <c r="H8314" i="35"/>
  <c r="I8314" i="35"/>
  <c r="K8314" i="35"/>
  <c r="M8314" i="35" s="1"/>
  <c r="H8315" i="35"/>
  <c r="I8315" i="35"/>
  <c r="K8315" i="35"/>
  <c r="M8315" i="35" s="1"/>
  <c r="H8316" i="35"/>
  <c r="I8316" i="35"/>
  <c r="K8316" i="35"/>
  <c r="M8316" i="35" s="1"/>
  <c r="H8317" i="35"/>
  <c r="I8317" i="35"/>
  <c r="K8317" i="35"/>
  <c r="M8317" i="35" s="1"/>
  <c r="H8318" i="35"/>
  <c r="I8318" i="35"/>
  <c r="K8318" i="35"/>
  <c r="M8318" i="35" s="1"/>
  <c r="H8319" i="35"/>
  <c r="I8319" i="35"/>
  <c r="K8319" i="35"/>
  <c r="M8319" i="35" s="1"/>
  <c r="H8320" i="35"/>
  <c r="I8320" i="35"/>
  <c r="K8320" i="35"/>
  <c r="M8320" i="35" s="1"/>
  <c r="H8321" i="35"/>
  <c r="I8321" i="35"/>
  <c r="K8321" i="35"/>
  <c r="M8321" i="35" s="1"/>
  <c r="H8322" i="35"/>
  <c r="I8322" i="35"/>
  <c r="K8322" i="35"/>
  <c r="M8322" i="35" s="1"/>
  <c r="H8323" i="35"/>
  <c r="I8323" i="35"/>
  <c r="K8323" i="35"/>
  <c r="M8323" i="35" s="1"/>
  <c r="H8324" i="35"/>
  <c r="I8324" i="35"/>
  <c r="K8324" i="35"/>
  <c r="M8324" i="35" s="1"/>
  <c r="H8325" i="35"/>
  <c r="I8325" i="35"/>
  <c r="K8325" i="35"/>
  <c r="M8325" i="35" s="1"/>
  <c r="H8326" i="35"/>
  <c r="I8326" i="35"/>
  <c r="K8326" i="35"/>
  <c r="M8326" i="35" s="1"/>
  <c r="H8327" i="35"/>
  <c r="I8327" i="35"/>
  <c r="K8327" i="35"/>
  <c r="M8327" i="35" s="1"/>
  <c r="H8328" i="35"/>
  <c r="I8328" i="35"/>
  <c r="K8328" i="35"/>
  <c r="M8328" i="35" s="1"/>
  <c r="H8329" i="35"/>
  <c r="I8329" i="35"/>
  <c r="K8329" i="35"/>
  <c r="M8329" i="35" s="1"/>
  <c r="H8330" i="35"/>
  <c r="I8330" i="35"/>
  <c r="K8330" i="35"/>
  <c r="M8330" i="35" s="1"/>
  <c r="H8331" i="35"/>
  <c r="I8331" i="35"/>
  <c r="K8331" i="35"/>
  <c r="M8331" i="35" s="1"/>
  <c r="H8332" i="35"/>
  <c r="I8332" i="35"/>
  <c r="K8332" i="35"/>
  <c r="M8332" i="35" s="1"/>
  <c r="H8333" i="35"/>
  <c r="I8333" i="35"/>
  <c r="K8333" i="35"/>
  <c r="M8333" i="35" s="1"/>
  <c r="H8334" i="35"/>
  <c r="I8334" i="35"/>
  <c r="K8334" i="35"/>
  <c r="M8334" i="35" s="1"/>
  <c r="H8335" i="35"/>
  <c r="I8335" i="35"/>
  <c r="K8335" i="35"/>
  <c r="M8335" i="35" s="1"/>
  <c r="H8336" i="35"/>
  <c r="I8336" i="35"/>
  <c r="K8336" i="35"/>
  <c r="M8336" i="35" s="1"/>
  <c r="H8337" i="35"/>
  <c r="I8337" i="35"/>
  <c r="K8337" i="35"/>
  <c r="M8337" i="35" s="1"/>
  <c r="H8338" i="35"/>
  <c r="I8338" i="35"/>
  <c r="K8338" i="35"/>
  <c r="M8338" i="35" s="1"/>
  <c r="H8339" i="35"/>
  <c r="I8339" i="35"/>
  <c r="K8339" i="35"/>
  <c r="M8339" i="35" s="1"/>
  <c r="H8340" i="35"/>
  <c r="I8340" i="35"/>
  <c r="K8340" i="35"/>
  <c r="M8340" i="35" s="1"/>
  <c r="H8341" i="35"/>
  <c r="I8341" i="35"/>
  <c r="K8341" i="35"/>
  <c r="M8341" i="35" s="1"/>
  <c r="H8342" i="35"/>
  <c r="I8342" i="35"/>
  <c r="K8342" i="35"/>
  <c r="M8342" i="35" s="1"/>
  <c r="H8343" i="35"/>
  <c r="I8343" i="35"/>
  <c r="K8343" i="35"/>
  <c r="M8343" i="35" s="1"/>
  <c r="H8344" i="35"/>
  <c r="I8344" i="35"/>
  <c r="K8344" i="35"/>
  <c r="M8344" i="35" s="1"/>
  <c r="H8345" i="35"/>
  <c r="I8345" i="35"/>
  <c r="K8345" i="35"/>
  <c r="M8345" i="35" s="1"/>
  <c r="H8346" i="35"/>
  <c r="I8346" i="35"/>
  <c r="K8346" i="35"/>
  <c r="M8346" i="35" s="1"/>
  <c r="H8347" i="35"/>
  <c r="I8347" i="35"/>
  <c r="K8347" i="35"/>
  <c r="M8347" i="35" s="1"/>
  <c r="H8348" i="35"/>
  <c r="I8348" i="35"/>
  <c r="K8348" i="35"/>
  <c r="M8348" i="35" s="1"/>
  <c r="H8349" i="35"/>
  <c r="I8349" i="35"/>
  <c r="K8349" i="35"/>
  <c r="M8349" i="35" s="1"/>
  <c r="H8350" i="35"/>
  <c r="I8350" i="35"/>
  <c r="K8350" i="35"/>
  <c r="M8350" i="35" s="1"/>
  <c r="H8351" i="35"/>
  <c r="I8351" i="35"/>
  <c r="K8351" i="35"/>
  <c r="M8351" i="35" s="1"/>
  <c r="H8352" i="35"/>
  <c r="I8352" i="35"/>
  <c r="K8352" i="35"/>
  <c r="M8352" i="35" s="1"/>
  <c r="H8353" i="35"/>
  <c r="I8353" i="35"/>
  <c r="K8353" i="35"/>
  <c r="M8353" i="35" s="1"/>
  <c r="H8354" i="35"/>
  <c r="I8354" i="35"/>
  <c r="K8354" i="35"/>
  <c r="M8354" i="35" s="1"/>
  <c r="H8355" i="35"/>
  <c r="I8355" i="35"/>
  <c r="K8355" i="35"/>
  <c r="M8355" i="35" s="1"/>
  <c r="H8356" i="35"/>
  <c r="I8356" i="35"/>
  <c r="K8356" i="35"/>
  <c r="M8356" i="35" s="1"/>
  <c r="H8357" i="35"/>
  <c r="I8357" i="35"/>
  <c r="K8357" i="35"/>
  <c r="M8357" i="35" s="1"/>
  <c r="H8358" i="35"/>
  <c r="I8358" i="35"/>
  <c r="K8358" i="35"/>
  <c r="M8358" i="35" s="1"/>
  <c r="H8359" i="35"/>
  <c r="I8359" i="35"/>
  <c r="K8359" i="35"/>
  <c r="M8359" i="35" s="1"/>
  <c r="H8360" i="35"/>
  <c r="I8360" i="35"/>
  <c r="K8360" i="35"/>
  <c r="M8360" i="35" s="1"/>
  <c r="H8361" i="35"/>
  <c r="I8361" i="35"/>
  <c r="K8361" i="35"/>
  <c r="M8361" i="35" s="1"/>
  <c r="H8362" i="35"/>
  <c r="I8362" i="35"/>
  <c r="K8362" i="35"/>
  <c r="M8362" i="35" s="1"/>
  <c r="H8363" i="35"/>
  <c r="I8363" i="35"/>
  <c r="K8363" i="35"/>
  <c r="M8363" i="35" s="1"/>
  <c r="H8364" i="35"/>
  <c r="I8364" i="35"/>
  <c r="K8364" i="35"/>
  <c r="M8364" i="35" s="1"/>
  <c r="H8365" i="35"/>
  <c r="I8365" i="35"/>
  <c r="K8365" i="35"/>
  <c r="M8365" i="35" s="1"/>
  <c r="H8366" i="35"/>
  <c r="I8366" i="35"/>
  <c r="K8366" i="35"/>
  <c r="M8366" i="35" s="1"/>
  <c r="H8367" i="35"/>
  <c r="I8367" i="35"/>
  <c r="K8367" i="35"/>
  <c r="M8367" i="35" s="1"/>
  <c r="H8368" i="35"/>
  <c r="I8368" i="35"/>
  <c r="K8368" i="35"/>
  <c r="M8368" i="35" s="1"/>
  <c r="H8369" i="35"/>
  <c r="I8369" i="35"/>
  <c r="K8369" i="35"/>
  <c r="M8369" i="35" s="1"/>
  <c r="H8370" i="35"/>
  <c r="I8370" i="35"/>
  <c r="K8370" i="35"/>
  <c r="M8370" i="35" s="1"/>
  <c r="H8371" i="35"/>
  <c r="I8371" i="35"/>
  <c r="K8371" i="35"/>
  <c r="M8371" i="35" s="1"/>
  <c r="H8372" i="35"/>
  <c r="I8372" i="35"/>
  <c r="K8372" i="35"/>
  <c r="M8372" i="35" s="1"/>
  <c r="H8373" i="35"/>
  <c r="I8373" i="35"/>
  <c r="K8373" i="35"/>
  <c r="M8373" i="35" s="1"/>
  <c r="H8374" i="35"/>
  <c r="I8374" i="35"/>
  <c r="K8374" i="35"/>
  <c r="M8374" i="35" s="1"/>
  <c r="H8375" i="35"/>
  <c r="I8375" i="35"/>
  <c r="K8375" i="35"/>
  <c r="M8375" i="35" s="1"/>
  <c r="H8376" i="35"/>
  <c r="I8376" i="35"/>
  <c r="K8376" i="35"/>
  <c r="M8376" i="35" s="1"/>
  <c r="H8377" i="35"/>
  <c r="I8377" i="35"/>
  <c r="K8377" i="35"/>
  <c r="M8377" i="35" s="1"/>
  <c r="H8378" i="35"/>
  <c r="I8378" i="35"/>
  <c r="K8378" i="35"/>
  <c r="M8378" i="35" s="1"/>
  <c r="H8379" i="35"/>
  <c r="I8379" i="35"/>
  <c r="K8379" i="35"/>
  <c r="M8379" i="35" s="1"/>
  <c r="H8380" i="35"/>
  <c r="I8380" i="35"/>
  <c r="K8380" i="35"/>
  <c r="M8380" i="35" s="1"/>
  <c r="H8381" i="35"/>
  <c r="I8381" i="35"/>
  <c r="K8381" i="35"/>
  <c r="M8381" i="35" s="1"/>
  <c r="H8382" i="35"/>
  <c r="I8382" i="35"/>
  <c r="K8382" i="35"/>
  <c r="M8382" i="35" s="1"/>
  <c r="H8383" i="35"/>
  <c r="I8383" i="35"/>
  <c r="K8383" i="35"/>
  <c r="M8383" i="35" s="1"/>
  <c r="H8384" i="35"/>
  <c r="I8384" i="35"/>
  <c r="K8384" i="35"/>
  <c r="M8384" i="35" s="1"/>
  <c r="H8385" i="35"/>
  <c r="I8385" i="35"/>
  <c r="K8385" i="35"/>
  <c r="M8385" i="35" s="1"/>
  <c r="H8386" i="35"/>
  <c r="I8386" i="35"/>
  <c r="K8386" i="35"/>
  <c r="M8386" i="35" s="1"/>
  <c r="H8387" i="35"/>
  <c r="I8387" i="35"/>
  <c r="K8387" i="35"/>
  <c r="M8387" i="35" s="1"/>
  <c r="H8388" i="35"/>
  <c r="I8388" i="35"/>
  <c r="K8388" i="35"/>
  <c r="M8388" i="35" s="1"/>
  <c r="H8389" i="35"/>
  <c r="I8389" i="35"/>
  <c r="K8389" i="35"/>
  <c r="M8389" i="35" s="1"/>
  <c r="H8390" i="35"/>
  <c r="I8390" i="35"/>
  <c r="K8390" i="35"/>
  <c r="M8390" i="35" s="1"/>
  <c r="H8391" i="35"/>
  <c r="I8391" i="35"/>
  <c r="K8391" i="35"/>
  <c r="M8391" i="35" s="1"/>
  <c r="H8392" i="35"/>
  <c r="I8392" i="35"/>
  <c r="K8392" i="35"/>
  <c r="M8392" i="35" s="1"/>
  <c r="H8393" i="35"/>
  <c r="I8393" i="35"/>
  <c r="K8393" i="35"/>
  <c r="M8393" i="35" s="1"/>
  <c r="H8394" i="35"/>
  <c r="I8394" i="35"/>
  <c r="K8394" i="35"/>
  <c r="M8394" i="35" s="1"/>
  <c r="H8395" i="35"/>
  <c r="I8395" i="35"/>
  <c r="K8395" i="35"/>
  <c r="M8395" i="35" s="1"/>
  <c r="H8396" i="35"/>
  <c r="I8396" i="35"/>
  <c r="K8396" i="35"/>
  <c r="M8396" i="35" s="1"/>
  <c r="H8397" i="35"/>
  <c r="I8397" i="35"/>
  <c r="K8397" i="35"/>
  <c r="M8397" i="35" s="1"/>
  <c r="H8398" i="35"/>
  <c r="I8398" i="35"/>
  <c r="K8398" i="35"/>
  <c r="M8398" i="35" s="1"/>
  <c r="H8399" i="35"/>
  <c r="I8399" i="35"/>
  <c r="K8399" i="35"/>
  <c r="M8399" i="35" s="1"/>
  <c r="H8400" i="35"/>
  <c r="I8400" i="35"/>
  <c r="K8400" i="35"/>
  <c r="M8400" i="35" s="1"/>
  <c r="H8401" i="35"/>
  <c r="I8401" i="35"/>
  <c r="K8401" i="35"/>
  <c r="M8401" i="35" s="1"/>
  <c r="H8402" i="35"/>
  <c r="I8402" i="35"/>
  <c r="K8402" i="35"/>
  <c r="M8402" i="35" s="1"/>
  <c r="H8403" i="35"/>
  <c r="I8403" i="35"/>
  <c r="K8403" i="35"/>
  <c r="M8403" i="35" s="1"/>
  <c r="H8404" i="35"/>
  <c r="I8404" i="35"/>
  <c r="K8404" i="35"/>
  <c r="M8404" i="35" s="1"/>
  <c r="H8405" i="35"/>
  <c r="I8405" i="35"/>
  <c r="K8405" i="35"/>
  <c r="M8405" i="35" s="1"/>
  <c r="H8406" i="35"/>
  <c r="I8406" i="35"/>
  <c r="K8406" i="35"/>
  <c r="M8406" i="35" s="1"/>
  <c r="H8407" i="35"/>
  <c r="I8407" i="35"/>
  <c r="K8407" i="35"/>
  <c r="M8407" i="35" s="1"/>
  <c r="H8408" i="35"/>
  <c r="I8408" i="35"/>
  <c r="K8408" i="35"/>
  <c r="M8408" i="35" s="1"/>
  <c r="H8409" i="35"/>
  <c r="I8409" i="35"/>
  <c r="K8409" i="35"/>
  <c r="M8409" i="35" s="1"/>
  <c r="H8410" i="35"/>
  <c r="I8410" i="35"/>
  <c r="K8410" i="35"/>
  <c r="M8410" i="35" s="1"/>
  <c r="H8411" i="35"/>
  <c r="I8411" i="35"/>
  <c r="K8411" i="35"/>
  <c r="M8411" i="35" s="1"/>
  <c r="H8412" i="35"/>
  <c r="I8412" i="35"/>
  <c r="K8412" i="35"/>
  <c r="M8412" i="35" s="1"/>
  <c r="H8413" i="35"/>
  <c r="I8413" i="35"/>
  <c r="K8413" i="35"/>
  <c r="M8413" i="35" s="1"/>
  <c r="H8414" i="35"/>
  <c r="I8414" i="35"/>
  <c r="K8414" i="35"/>
  <c r="M8414" i="35" s="1"/>
  <c r="H8415" i="35"/>
  <c r="I8415" i="35"/>
  <c r="K8415" i="35"/>
  <c r="M8415" i="35" s="1"/>
  <c r="H8416" i="35"/>
  <c r="I8416" i="35"/>
  <c r="K8416" i="35"/>
  <c r="M8416" i="35" s="1"/>
  <c r="H8417" i="35"/>
  <c r="I8417" i="35"/>
  <c r="K8417" i="35"/>
  <c r="M8417" i="35" s="1"/>
  <c r="H8418" i="35"/>
  <c r="I8418" i="35"/>
  <c r="K8418" i="35"/>
  <c r="M8418" i="35" s="1"/>
  <c r="H8419" i="35"/>
  <c r="I8419" i="35"/>
  <c r="K8419" i="35"/>
  <c r="M8419" i="35" s="1"/>
  <c r="H8420" i="35"/>
  <c r="I8420" i="35"/>
  <c r="K8420" i="35"/>
  <c r="M8420" i="35" s="1"/>
  <c r="H8421" i="35"/>
  <c r="I8421" i="35"/>
  <c r="K8421" i="35"/>
  <c r="M8421" i="35" s="1"/>
  <c r="H8422" i="35"/>
  <c r="I8422" i="35"/>
  <c r="K8422" i="35"/>
  <c r="M8422" i="35" s="1"/>
  <c r="H8423" i="35"/>
  <c r="I8423" i="35"/>
  <c r="K8423" i="35"/>
  <c r="M8423" i="35" s="1"/>
  <c r="H8424" i="35"/>
  <c r="I8424" i="35"/>
  <c r="K8424" i="35"/>
  <c r="M8424" i="35" s="1"/>
  <c r="H8425" i="35"/>
  <c r="I8425" i="35"/>
  <c r="K8425" i="35"/>
  <c r="M8425" i="35" s="1"/>
  <c r="H8426" i="35"/>
  <c r="I8426" i="35"/>
  <c r="K8426" i="35"/>
  <c r="M8426" i="35" s="1"/>
  <c r="H8427" i="35"/>
  <c r="I8427" i="35"/>
  <c r="K8427" i="35"/>
  <c r="M8427" i="35" s="1"/>
  <c r="H8428" i="35"/>
  <c r="I8428" i="35"/>
  <c r="K8428" i="35"/>
  <c r="M8428" i="35" s="1"/>
  <c r="H8429" i="35"/>
  <c r="I8429" i="35"/>
  <c r="K8429" i="35"/>
  <c r="M8429" i="35" s="1"/>
  <c r="H8430" i="35"/>
  <c r="I8430" i="35"/>
  <c r="K8430" i="35"/>
  <c r="M8430" i="35" s="1"/>
  <c r="H8431" i="35"/>
  <c r="I8431" i="35"/>
  <c r="K8431" i="35"/>
  <c r="M8431" i="35" s="1"/>
  <c r="H8432" i="35"/>
  <c r="I8432" i="35"/>
  <c r="K8432" i="35"/>
  <c r="M8432" i="35" s="1"/>
  <c r="H8433" i="35"/>
  <c r="I8433" i="35"/>
  <c r="K8433" i="35"/>
  <c r="M8433" i="35" s="1"/>
  <c r="H8434" i="35"/>
  <c r="I8434" i="35"/>
  <c r="K8434" i="35"/>
  <c r="M8434" i="35" s="1"/>
  <c r="H8435" i="35"/>
  <c r="I8435" i="35"/>
  <c r="K8435" i="35"/>
  <c r="M8435" i="35" s="1"/>
  <c r="H8436" i="35"/>
  <c r="I8436" i="35"/>
  <c r="K8436" i="35"/>
  <c r="M8436" i="35" s="1"/>
  <c r="H8437" i="35"/>
  <c r="I8437" i="35"/>
  <c r="K8437" i="35"/>
  <c r="M8437" i="35" s="1"/>
  <c r="H8438" i="35"/>
  <c r="I8438" i="35"/>
  <c r="K8438" i="35"/>
  <c r="M8438" i="35" s="1"/>
  <c r="H8439" i="35"/>
  <c r="I8439" i="35"/>
  <c r="K8439" i="35"/>
  <c r="M8439" i="35" s="1"/>
  <c r="H8440" i="35"/>
  <c r="I8440" i="35"/>
  <c r="K8440" i="35"/>
  <c r="M8440" i="35" s="1"/>
  <c r="H8441" i="35"/>
  <c r="I8441" i="35"/>
  <c r="K8441" i="35"/>
  <c r="M8441" i="35" s="1"/>
  <c r="H8442" i="35"/>
  <c r="I8442" i="35"/>
  <c r="K8442" i="35"/>
  <c r="M8442" i="35" s="1"/>
  <c r="H8443" i="35"/>
  <c r="I8443" i="35"/>
  <c r="K8443" i="35"/>
  <c r="M8443" i="35" s="1"/>
  <c r="H8444" i="35"/>
  <c r="I8444" i="35"/>
  <c r="K8444" i="35"/>
  <c r="M8444" i="35" s="1"/>
  <c r="H8445" i="35"/>
  <c r="I8445" i="35"/>
  <c r="K8445" i="35"/>
  <c r="M8445" i="35" s="1"/>
  <c r="H8446" i="35"/>
  <c r="I8446" i="35"/>
  <c r="K8446" i="35"/>
  <c r="M8446" i="35" s="1"/>
  <c r="H8447" i="35"/>
  <c r="I8447" i="35"/>
  <c r="K8447" i="35"/>
  <c r="M8447" i="35" s="1"/>
  <c r="H8448" i="35"/>
  <c r="I8448" i="35"/>
  <c r="K8448" i="35"/>
  <c r="M8448" i="35" s="1"/>
  <c r="H8449" i="35"/>
  <c r="I8449" i="35"/>
  <c r="K8449" i="35"/>
  <c r="M8449" i="35" s="1"/>
  <c r="H8450" i="35"/>
  <c r="I8450" i="35"/>
  <c r="K8450" i="35"/>
  <c r="M8450" i="35" s="1"/>
  <c r="H8451" i="35"/>
  <c r="I8451" i="35"/>
  <c r="K8451" i="35"/>
  <c r="M8451" i="35" s="1"/>
  <c r="H8452" i="35"/>
  <c r="I8452" i="35"/>
  <c r="K8452" i="35"/>
  <c r="M8452" i="35" s="1"/>
  <c r="H8453" i="35"/>
  <c r="I8453" i="35"/>
  <c r="K8453" i="35"/>
  <c r="M8453" i="35" s="1"/>
  <c r="H8454" i="35"/>
  <c r="I8454" i="35"/>
  <c r="K8454" i="35"/>
  <c r="M8454" i="35" s="1"/>
  <c r="H8455" i="35"/>
  <c r="I8455" i="35"/>
  <c r="K8455" i="35"/>
  <c r="M8455" i="35" s="1"/>
  <c r="H8456" i="35"/>
  <c r="I8456" i="35"/>
  <c r="K8456" i="35"/>
  <c r="M8456" i="35" s="1"/>
  <c r="H8457" i="35"/>
  <c r="I8457" i="35"/>
  <c r="K8457" i="35"/>
  <c r="M8457" i="35" s="1"/>
  <c r="H8458" i="35"/>
  <c r="I8458" i="35"/>
  <c r="K8458" i="35"/>
  <c r="M8458" i="35" s="1"/>
  <c r="H8459" i="35"/>
  <c r="I8459" i="35"/>
  <c r="K8459" i="35"/>
  <c r="M8459" i="35" s="1"/>
  <c r="H8460" i="35"/>
  <c r="I8460" i="35"/>
  <c r="K8460" i="35"/>
  <c r="M8460" i="35" s="1"/>
  <c r="H8461" i="35"/>
  <c r="I8461" i="35"/>
  <c r="K8461" i="35"/>
  <c r="M8461" i="35" s="1"/>
  <c r="H8462" i="35"/>
  <c r="I8462" i="35"/>
  <c r="K8462" i="35"/>
  <c r="M8462" i="35" s="1"/>
  <c r="H8463" i="35"/>
  <c r="I8463" i="35"/>
  <c r="K8463" i="35"/>
  <c r="M8463" i="35" s="1"/>
  <c r="H8464" i="35"/>
  <c r="I8464" i="35"/>
  <c r="K8464" i="35"/>
  <c r="M8464" i="35" s="1"/>
  <c r="H8465" i="35"/>
  <c r="I8465" i="35"/>
  <c r="K8465" i="35"/>
  <c r="M8465" i="35" s="1"/>
  <c r="H8466" i="35"/>
  <c r="I8466" i="35"/>
  <c r="K8466" i="35"/>
  <c r="M8466" i="35" s="1"/>
  <c r="H8467" i="35"/>
  <c r="I8467" i="35"/>
  <c r="K8467" i="35"/>
  <c r="M8467" i="35" s="1"/>
  <c r="H8468" i="35"/>
  <c r="I8468" i="35"/>
  <c r="K8468" i="35"/>
  <c r="M8468" i="35" s="1"/>
  <c r="H8469" i="35"/>
  <c r="I8469" i="35"/>
  <c r="K8469" i="35"/>
  <c r="M8469" i="35" s="1"/>
  <c r="H8470" i="35"/>
  <c r="I8470" i="35"/>
  <c r="K8470" i="35"/>
  <c r="M8470" i="35" s="1"/>
  <c r="H8471" i="35"/>
  <c r="I8471" i="35"/>
  <c r="K8471" i="35"/>
  <c r="M8471" i="35" s="1"/>
  <c r="H8472" i="35"/>
  <c r="I8472" i="35"/>
  <c r="K8472" i="35"/>
  <c r="M8472" i="35" s="1"/>
  <c r="H8473" i="35"/>
  <c r="I8473" i="35"/>
  <c r="K8473" i="35"/>
  <c r="M8473" i="35" s="1"/>
  <c r="H8474" i="35"/>
  <c r="I8474" i="35"/>
  <c r="K8474" i="35"/>
  <c r="M8474" i="35" s="1"/>
  <c r="H8475" i="35"/>
  <c r="I8475" i="35"/>
  <c r="K8475" i="35"/>
  <c r="M8475" i="35" s="1"/>
  <c r="H8476" i="35"/>
  <c r="I8476" i="35"/>
  <c r="K8476" i="35"/>
  <c r="M8476" i="35" s="1"/>
  <c r="H8477" i="35"/>
  <c r="I8477" i="35"/>
  <c r="K8477" i="35"/>
  <c r="M8477" i="35" s="1"/>
  <c r="H8478" i="35"/>
  <c r="I8478" i="35"/>
  <c r="K8478" i="35"/>
  <c r="M8478" i="35" s="1"/>
  <c r="H8479" i="35"/>
  <c r="I8479" i="35"/>
  <c r="K8479" i="35"/>
  <c r="M8479" i="35" s="1"/>
  <c r="H8480" i="35"/>
  <c r="I8480" i="35"/>
  <c r="K8480" i="35"/>
  <c r="M8480" i="35" s="1"/>
  <c r="H8481" i="35"/>
  <c r="I8481" i="35"/>
  <c r="K8481" i="35"/>
  <c r="M8481" i="35" s="1"/>
  <c r="H8482" i="35"/>
  <c r="I8482" i="35"/>
  <c r="K8482" i="35"/>
  <c r="M8482" i="35" s="1"/>
  <c r="H8483" i="35"/>
  <c r="I8483" i="35"/>
  <c r="K8483" i="35"/>
  <c r="M8483" i="35" s="1"/>
  <c r="H8484" i="35"/>
  <c r="I8484" i="35"/>
  <c r="K8484" i="35"/>
  <c r="M8484" i="35" s="1"/>
  <c r="H8485" i="35"/>
  <c r="I8485" i="35"/>
  <c r="K8485" i="35"/>
  <c r="M8485" i="35" s="1"/>
  <c r="H8486" i="35"/>
  <c r="I8486" i="35"/>
  <c r="K8486" i="35"/>
  <c r="M8486" i="35" s="1"/>
  <c r="H8487" i="35"/>
  <c r="I8487" i="35"/>
  <c r="K8487" i="35"/>
  <c r="M8487" i="35" s="1"/>
  <c r="H8488" i="35"/>
  <c r="I8488" i="35"/>
  <c r="K8488" i="35"/>
  <c r="M8488" i="35" s="1"/>
  <c r="H8489" i="35"/>
  <c r="I8489" i="35"/>
  <c r="K8489" i="35"/>
  <c r="M8489" i="35" s="1"/>
  <c r="H8490" i="35"/>
  <c r="I8490" i="35"/>
  <c r="K8490" i="35"/>
  <c r="M8490" i="35" s="1"/>
  <c r="H8491" i="35"/>
  <c r="I8491" i="35"/>
  <c r="K8491" i="35"/>
  <c r="M8491" i="35" s="1"/>
  <c r="H8492" i="35"/>
  <c r="I8492" i="35"/>
  <c r="K8492" i="35"/>
  <c r="M8492" i="35" s="1"/>
  <c r="H8493" i="35"/>
  <c r="I8493" i="35"/>
  <c r="K8493" i="35"/>
  <c r="M8493" i="35" s="1"/>
  <c r="H8494" i="35"/>
  <c r="I8494" i="35"/>
  <c r="K8494" i="35"/>
  <c r="M8494" i="35" s="1"/>
  <c r="H8495" i="35"/>
  <c r="I8495" i="35"/>
  <c r="K8495" i="35"/>
  <c r="M8495" i="35" s="1"/>
  <c r="H8496" i="35"/>
  <c r="I8496" i="35"/>
  <c r="K8496" i="35"/>
  <c r="M8496" i="35" s="1"/>
  <c r="H8497" i="35"/>
  <c r="I8497" i="35"/>
  <c r="K8497" i="35"/>
  <c r="M8497" i="35" s="1"/>
  <c r="H8498" i="35"/>
  <c r="I8498" i="35"/>
  <c r="K8498" i="35"/>
  <c r="M8498" i="35" s="1"/>
  <c r="H8499" i="35"/>
  <c r="I8499" i="35"/>
  <c r="K8499" i="35"/>
  <c r="M8499" i="35" s="1"/>
  <c r="H8500" i="35"/>
  <c r="I8500" i="35"/>
  <c r="K8500" i="35"/>
  <c r="M8500" i="35" s="1"/>
  <c r="H8501" i="35"/>
  <c r="I8501" i="35"/>
  <c r="K8501" i="35"/>
  <c r="M8501" i="35" s="1"/>
  <c r="H8502" i="35"/>
  <c r="I8502" i="35"/>
  <c r="K8502" i="35"/>
  <c r="M8502" i="35" s="1"/>
  <c r="H8503" i="35"/>
  <c r="I8503" i="35"/>
  <c r="K8503" i="35"/>
  <c r="M8503" i="35" s="1"/>
  <c r="H8504" i="35"/>
  <c r="I8504" i="35"/>
  <c r="K8504" i="35"/>
  <c r="M8504" i="35" s="1"/>
  <c r="H8505" i="35"/>
  <c r="I8505" i="35"/>
  <c r="K8505" i="35"/>
  <c r="M8505" i="35" s="1"/>
  <c r="H8506" i="35"/>
  <c r="I8506" i="35"/>
  <c r="K8506" i="35"/>
  <c r="M8506" i="35" s="1"/>
  <c r="H8507" i="35"/>
  <c r="I8507" i="35"/>
  <c r="K8507" i="35"/>
  <c r="M8507" i="35" s="1"/>
  <c r="H8508" i="35"/>
  <c r="I8508" i="35"/>
  <c r="K8508" i="35"/>
  <c r="M8508" i="35" s="1"/>
  <c r="H8509" i="35"/>
  <c r="I8509" i="35"/>
  <c r="K8509" i="35"/>
  <c r="M8509" i="35" s="1"/>
  <c r="H8510" i="35"/>
  <c r="I8510" i="35"/>
  <c r="K8510" i="35"/>
  <c r="M8510" i="35" s="1"/>
  <c r="H8511" i="35"/>
  <c r="I8511" i="35"/>
  <c r="K8511" i="35"/>
  <c r="M8511" i="35" s="1"/>
  <c r="H8512" i="35"/>
  <c r="I8512" i="35"/>
  <c r="K8512" i="35"/>
  <c r="M8512" i="35" s="1"/>
  <c r="H8513" i="35"/>
  <c r="I8513" i="35"/>
  <c r="K8513" i="35"/>
  <c r="M8513" i="35" s="1"/>
  <c r="H8514" i="35"/>
  <c r="I8514" i="35"/>
  <c r="K8514" i="35"/>
  <c r="M8514" i="35" s="1"/>
  <c r="H8515" i="35"/>
  <c r="I8515" i="35"/>
  <c r="K8515" i="35"/>
  <c r="M8515" i="35" s="1"/>
  <c r="H8516" i="35"/>
  <c r="I8516" i="35"/>
  <c r="K8516" i="35"/>
  <c r="M8516" i="35" s="1"/>
  <c r="H8517" i="35"/>
  <c r="I8517" i="35"/>
  <c r="K8517" i="35"/>
  <c r="M8517" i="35" s="1"/>
  <c r="H8518" i="35"/>
  <c r="I8518" i="35"/>
  <c r="K8518" i="35"/>
  <c r="M8518" i="35" s="1"/>
  <c r="H8519" i="35"/>
  <c r="I8519" i="35"/>
  <c r="K8519" i="35"/>
  <c r="M8519" i="35" s="1"/>
  <c r="H8520" i="35"/>
  <c r="I8520" i="35"/>
  <c r="K8520" i="35"/>
  <c r="M8520" i="35" s="1"/>
  <c r="H8521" i="35"/>
  <c r="I8521" i="35"/>
  <c r="K8521" i="35"/>
  <c r="M8521" i="35" s="1"/>
  <c r="H8522" i="35"/>
  <c r="I8522" i="35"/>
  <c r="K8522" i="35"/>
  <c r="M8522" i="35" s="1"/>
  <c r="H8523" i="35"/>
  <c r="I8523" i="35"/>
  <c r="K8523" i="35"/>
  <c r="M8523" i="35" s="1"/>
  <c r="H8524" i="35"/>
  <c r="I8524" i="35"/>
  <c r="K8524" i="35"/>
  <c r="M8524" i="35" s="1"/>
  <c r="H8525" i="35"/>
  <c r="I8525" i="35"/>
  <c r="K8525" i="35"/>
  <c r="M8525" i="35" s="1"/>
  <c r="H8526" i="35"/>
  <c r="I8526" i="35"/>
  <c r="K8526" i="35"/>
  <c r="M8526" i="35" s="1"/>
  <c r="H8527" i="35"/>
  <c r="I8527" i="35"/>
  <c r="K8527" i="35"/>
  <c r="M8527" i="35" s="1"/>
  <c r="H8528" i="35"/>
  <c r="I8528" i="35"/>
  <c r="K8528" i="35"/>
  <c r="M8528" i="35" s="1"/>
  <c r="H8529" i="35"/>
  <c r="I8529" i="35"/>
  <c r="K8529" i="35"/>
  <c r="M8529" i="35" s="1"/>
  <c r="H8530" i="35"/>
  <c r="I8530" i="35"/>
  <c r="K8530" i="35"/>
  <c r="M8530" i="35" s="1"/>
  <c r="H8531" i="35"/>
  <c r="I8531" i="35"/>
  <c r="K8531" i="35"/>
  <c r="M8531" i="35" s="1"/>
  <c r="H8532" i="35"/>
  <c r="I8532" i="35"/>
  <c r="K8532" i="35"/>
  <c r="M8532" i="35" s="1"/>
  <c r="H8533" i="35"/>
  <c r="I8533" i="35"/>
  <c r="K8533" i="35"/>
  <c r="M8533" i="35" s="1"/>
  <c r="H8534" i="35"/>
  <c r="I8534" i="35"/>
  <c r="K8534" i="35"/>
  <c r="M8534" i="35" s="1"/>
  <c r="H8535" i="35"/>
  <c r="I8535" i="35"/>
  <c r="K8535" i="35"/>
  <c r="M8535" i="35" s="1"/>
  <c r="H8536" i="35"/>
  <c r="I8536" i="35"/>
  <c r="K8536" i="35"/>
  <c r="M8536" i="35" s="1"/>
  <c r="H8537" i="35"/>
  <c r="I8537" i="35"/>
  <c r="K8537" i="35"/>
  <c r="M8537" i="35" s="1"/>
  <c r="H8538" i="35"/>
  <c r="I8538" i="35"/>
  <c r="K8538" i="35"/>
  <c r="M8538" i="35" s="1"/>
  <c r="H8539" i="35"/>
  <c r="I8539" i="35"/>
  <c r="K8539" i="35"/>
  <c r="M8539" i="35" s="1"/>
  <c r="H8540" i="35"/>
  <c r="I8540" i="35"/>
  <c r="K8540" i="35"/>
  <c r="M8540" i="35" s="1"/>
  <c r="H8541" i="35"/>
  <c r="I8541" i="35"/>
  <c r="K8541" i="35"/>
  <c r="M8541" i="35" s="1"/>
  <c r="H8542" i="35"/>
  <c r="I8542" i="35"/>
  <c r="K8542" i="35"/>
  <c r="M8542" i="35" s="1"/>
  <c r="H8543" i="35"/>
  <c r="I8543" i="35"/>
  <c r="K8543" i="35"/>
  <c r="M8543" i="35" s="1"/>
  <c r="H8544" i="35"/>
  <c r="I8544" i="35"/>
  <c r="K8544" i="35"/>
  <c r="M8544" i="35" s="1"/>
  <c r="H8545" i="35"/>
  <c r="I8545" i="35"/>
  <c r="K8545" i="35"/>
  <c r="M8545" i="35" s="1"/>
  <c r="H8546" i="35"/>
  <c r="I8546" i="35"/>
  <c r="K8546" i="35"/>
  <c r="M8546" i="35" s="1"/>
  <c r="H8547" i="35"/>
  <c r="I8547" i="35"/>
  <c r="K8547" i="35"/>
  <c r="M8547" i="35" s="1"/>
  <c r="H8548" i="35"/>
  <c r="I8548" i="35"/>
  <c r="K8548" i="35"/>
  <c r="M8548" i="35" s="1"/>
  <c r="H8549" i="35"/>
  <c r="I8549" i="35"/>
  <c r="K8549" i="35"/>
  <c r="M8549" i="35" s="1"/>
  <c r="H8550" i="35"/>
  <c r="I8550" i="35"/>
  <c r="K8550" i="35"/>
  <c r="M8550" i="35" s="1"/>
  <c r="H8551" i="35"/>
  <c r="I8551" i="35"/>
  <c r="K8551" i="35"/>
  <c r="M8551" i="35" s="1"/>
  <c r="H8552" i="35"/>
  <c r="I8552" i="35"/>
  <c r="K8552" i="35"/>
  <c r="M8552" i="35" s="1"/>
  <c r="H8553" i="35"/>
  <c r="I8553" i="35"/>
  <c r="K8553" i="35"/>
  <c r="M8553" i="35" s="1"/>
  <c r="H8554" i="35"/>
  <c r="I8554" i="35"/>
  <c r="K8554" i="35"/>
  <c r="M8554" i="35" s="1"/>
  <c r="H8555" i="35"/>
  <c r="I8555" i="35"/>
  <c r="K8555" i="35"/>
  <c r="M8555" i="35" s="1"/>
  <c r="H8556" i="35"/>
  <c r="I8556" i="35"/>
  <c r="K8556" i="35"/>
  <c r="M8556" i="35" s="1"/>
  <c r="H8557" i="35"/>
  <c r="I8557" i="35"/>
  <c r="K8557" i="35"/>
  <c r="M8557" i="35" s="1"/>
  <c r="H8558" i="35"/>
  <c r="I8558" i="35"/>
  <c r="K8558" i="35"/>
  <c r="M8558" i="35" s="1"/>
  <c r="H8559" i="35"/>
  <c r="I8559" i="35"/>
  <c r="K8559" i="35"/>
  <c r="M8559" i="35" s="1"/>
  <c r="H8560" i="35"/>
  <c r="I8560" i="35"/>
  <c r="K8560" i="35"/>
  <c r="M8560" i="35" s="1"/>
  <c r="H8561" i="35"/>
  <c r="I8561" i="35"/>
  <c r="K8561" i="35"/>
  <c r="M8561" i="35" s="1"/>
  <c r="H8562" i="35"/>
  <c r="I8562" i="35"/>
  <c r="K8562" i="35"/>
  <c r="M8562" i="35" s="1"/>
  <c r="H8563" i="35"/>
  <c r="I8563" i="35"/>
  <c r="K8563" i="35"/>
  <c r="M8563" i="35" s="1"/>
  <c r="H8564" i="35"/>
  <c r="I8564" i="35"/>
  <c r="K8564" i="35"/>
  <c r="M8564" i="35" s="1"/>
  <c r="H8565" i="35"/>
  <c r="I8565" i="35"/>
  <c r="K8565" i="35"/>
  <c r="M8565" i="35" s="1"/>
  <c r="H8566" i="35"/>
  <c r="I8566" i="35"/>
  <c r="K8566" i="35"/>
  <c r="M8566" i="35" s="1"/>
  <c r="H8567" i="35"/>
  <c r="I8567" i="35"/>
  <c r="K8567" i="35"/>
  <c r="M8567" i="35" s="1"/>
  <c r="H8568" i="35"/>
  <c r="I8568" i="35"/>
  <c r="K8568" i="35"/>
  <c r="M8568" i="35" s="1"/>
  <c r="H8569" i="35"/>
  <c r="I8569" i="35"/>
  <c r="K8569" i="35"/>
  <c r="M8569" i="35" s="1"/>
  <c r="H8570" i="35"/>
  <c r="I8570" i="35"/>
  <c r="K8570" i="35"/>
  <c r="M8570" i="35" s="1"/>
  <c r="H8571" i="35"/>
  <c r="I8571" i="35"/>
  <c r="K8571" i="35"/>
  <c r="M8571" i="35" s="1"/>
  <c r="H8572" i="35"/>
  <c r="I8572" i="35"/>
  <c r="K8572" i="35"/>
  <c r="M8572" i="35" s="1"/>
  <c r="H8573" i="35"/>
  <c r="I8573" i="35"/>
  <c r="K8573" i="35"/>
  <c r="M8573" i="35" s="1"/>
  <c r="H8574" i="35"/>
  <c r="I8574" i="35"/>
  <c r="K8574" i="35"/>
  <c r="M8574" i="35" s="1"/>
  <c r="H8575" i="35"/>
  <c r="I8575" i="35"/>
  <c r="K8575" i="35"/>
  <c r="M8575" i="35" s="1"/>
  <c r="H8576" i="35"/>
  <c r="I8576" i="35"/>
  <c r="K8576" i="35"/>
  <c r="M8576" i="35" s="1"/>
  <c r="H8577" i="35"/>
  <c r="I8577" i="35"/>
  <c r="K8577" i="35"/>
  <c r="M8577" i="35" s="1"/>
  <c r="H8578" i="35"/>
  <c r="I8578" i="35"/>
  <c r="K8578" i="35"/>
  <c r="M8578" i="35" s="1"/>
  <c r="H8579" i="35"/>
  <c r="I8579" i="35"/>
  <c r="K8579" i="35"/>
  <c r="M8579" i="35" s="1"/>
  <c r="H8580" i="35"/>
  <c r="I8580" i="35"/>
  <c r="K8580" i="35"/>
  <c r="M8580" i="35" s="1"/>
  <c r="H8581" i="35"/>
  <c r="I8581" i="35"/>
  <c r="K8581" i="35"/>
  <c r="M8581" i="35" s="1"/>
  <c r="H8582" i="35"/>
  <c r="I8582" i="35"/>
  <c r="K8582" i="35"/>
  <c r="M8582" i="35" s="1"/>
  <c r="H8583" i="35"/>
  <c r="I8583" i="35"/>
  <c r="K8583" i="35"/>
  <c r="M8583" i="35" s="1"/>
  <c r="H8584" i="35"/>
  <c r="I8584" i="35"/>
  <c r="K8584" i="35"/>
  <c r="M8584" i="35" s="1"/>
  <c r="H8585" i="35"/>
  <c r="I8585" i="35"/>
  <c r="K8585" i="35"/>
  <c r="M8585" i="35" s="1"/>
  <c r="H8586" i="35"/>
  <c r="I8586" i="35"/>
  <c r="K8586" i="35"/>
  <c r="M8586" i="35" s="1"/>
  <c r="H8587" i="35"/>
  <c r="I8587" i="35"/>
  <c r="K8587" i="35"/>
  <c r="M8587" i="35" s="1"/>
  <c r="H8588" i="35"/>
  <c r="I8588" i="35"/>
  <c r="K8588" i="35"/>
  <c r="M8588" i="35" s="1"/>
  <c r="H8589" i="35"/>
  <c r="I8589" i="35"/>
  <c r="K8589" i="35"/>
  <c r="M8589" i="35" s="1"/>
  <c r="H8590" i="35"/>
  <c r="I8590" i="35"/>
  <c r="K8590" i="35"/>
  <c r="M8590" i="35" s="1"/>
  <c r="H8591" i="35"/>
  <c r="I8591" i="35"/>
  <c r="K8591" i="35"/>
  <c r="M8591" i="35" s="1"/>
  <c r="H8592" i="35"/>
  <c r="I8592" i="35"/>
  <c r="K8592" i="35"/>
  <c r="M8592" i="35" s="1"/>
  <c r="H8593" i="35"/>
  <c r="I8593" i="35"/>
  <c r="K8593" i="35"/>
  <c r="M8593" i="35" s="1"/>
  <c r="H8594" i="35"/>
  <c r="I8594" i="35"/>
  <c r="K8594" i="35"/>
  <c r="M8594" i="35" s="1"/>
  <c r="H8595" i="35"/>
  <c r="I8595" i="35"/>
  <c r="K8595" i="35"/>
  <c r="M8595" i="35" s="1"/>
  <c r="H8596" i="35"/>
  <c r="I8596" i="35"/>
  <c r="K8596" i="35"/>
  <c r="M8596" i="35" s="1"/>
  <c r="H8597" i="35"/>
  <c r="I8597" i="35"/>
  <c r="K8597" i="35"/>
  <c r="M8597" i="35" s="1"/>
  <c r="H8598" i="35"/>
  <c r="I8598" i="35"/>
  <c r="K8598" i="35"/>
  <c r="M8598" i="35" s="1"/>
  <c r="H8599" i="35"/>
  <c r="I8599" i="35"/>
  <c r="K8599" i="35"/>
  <c r="M8599" i="35" s="1"/>
  <c r="H8600" i="35"/>
  <c r="I8600" i="35"/>
  <c r="K8600" i="35"/>
  <c r="M8600" i="35" s="1"/>
  <c r="H8601" i="35"/>
  <c r="I8601" i="35"/>
  <c r="K8601" i="35"/>
  <c r="M8601" i="35" s="1"/>
  <c r="H8602" i="35"/>
  <c r="I8602" i="35"/>
  <c r="K8602" i="35"/>
  <c r="M8602" i="35" s="1"/>
  <c r="H8603" i="35"/>
  <c r="I8603" i="35"/>
  <c r="K8603" i="35"/>
  <c r="M8603" i="35" s="1"/>
  <c r="H8604" i="35"/>
  <c r="I8604" i="35"/>
  <c r="K8604" i="35"/>
  <c r="M8604" i="35" s="1"/>
  <c r="H8605" i="35"/>
  <c r="I8605" i="35"/>
  <c r="K8605" i="35"/>
  <c r="M8605" i="35" s="1"/>
  <c r="H8606" i="35"/>
  <c r="I8606" i="35"/>
  <c r="K8606" i="35"/>
  <c r="M8606" i="35" s="1"/>
  <c r="H8607" i="35"/>
  <c r="I8607" i="35"/>
  <c r="K8607" i="35"/>
  <c r="M8607" i="35" s="1"/>
  <c r="H8608" i="35"/>
  <c r="I8608" i="35"/>
  <c r="K8608" i="35"/>
  <c r="M8608" i="35" s="1"/>
  <c r="H8609" i="35"/>
  <c r="I8609" i="35"/>
  <c r="K8609" i="35"/>
  <c r="M8609" i="35" s="1"/>
  <c r="H8610" i="35"/>
  <c r="I8610" i="35"/>
  <c r="K8610" i="35"/>
  <c r="M8610" i="35" s="1"/>
  <c r="H8611" i="35"/>
  <c r="I8611" i="35"/>
  <c r="K8611" i="35"/>
  <c r="M8611" i="35" s="1"/>
  <c r="H8612" i="35"/>
  <c r="I8612" i="35"/>
  <c r="K8612" i="35"/>
  <c r="M8612" i="35" s="1"/>
  <c r="H8613" i="35"/>
  <c r="I8613" i="35"/>
  <c r="K8613" i="35"/>
  <c r="M8613" i="35" s="1"/>
  <c r="H8614" i="35"/>
  <c r="I8614" i="35"/>
  <c r="K8614" i="35"/>
  <c r="M8614" i="35" s="1"/>
  <c r="H8615" i="35"/>
  <c r="I8615" i="35"/>
  <c r="K8615" i="35"/>
  <c r="M8615" i="35" s="1"/>
  <c r="H8616" i="35"/>
  <c r="I8616" i="35"/>
  <c r="K8616" i="35"/>
  <c r="M8616" i="35" s="1"/>
  <c r="H8617" i="35"/>
  <c r="I8617" i="35"/>
  <c r="K8617" i="35"/>
  <c r="M8617" i="35" s="1"/>
  <c r="H8618" i="35"/>
  <c r="I8618" i="35"/>
  <c r="K8618" i="35"/>
  <c r="M8618" i="35" s="1"/>
  <c r="H8619" i="35"/>
  <c r="I8619" i="35"/>
  <c r="K8619" i="35"/>
  <c r="M8619" i="35" s="1"/>
  <c r="H8620" i="35"/>
  <c r="I8620" i="35"/>
  <c r="K8620" i="35"/>
  <c r="M8620" i="35" s="1"/>
  <c r="H8621" i="35"/>
  <c r="I8621" i="35"/>
  <c r="K8621" i="35"/>
  <c r="M8621" i="35" s="1"/>
  <c r="H8622" i="35"/>
  <c r="I8622" i="35"/>
  <c r="K8622" i="35"/>
  <c r="M8622" i="35" s="1"/>
  <c r="H8623" i="35"/>
  <c r="I8623" i="35"/>
  <c r="K8623" i="35"/>
  <c r="M8623" i="35" s="1"/>
  <c r="H8624" i="35"/>
  <c r="I8624" i="35"/>
  <c r="K8624" i="35"/>
  <c r="M8624" i="35" s="1"/>
  <c r="H8625" i="35"/>
  <c r="I8625" i="35"/>
  <c r="K8625" i="35"/>
  <c r="M8625" i="35" s="1"/>
  <c r="H8626" i="35"/>
  <c r="I8626" i="35"/>
  <c r="K8626" i="35"/>
  <c r="M8626" i="35" s="1"/>
  <c r="H8627" i="35"/>
  <c r="I8627" i="35"/>
  <c r="K8627" i="35"/>
  <c r="M8627" i="35" s="1"/>
  <c r="H8628" i="35"/>
  <c r="I8628" i="35"/>
  <c r="K8628" i="35"/>
  <c r="M8628" i="35" s="1"/>
  <c r="H8629" i="35"/>
  <c r="I8629" i="35"/>
  <c r="K8629" i="35"/>
  <c r="M8629" i="35" s="1"/>
  <c r="H8630" i="35"/>
  <c r="I8630" i="35"/>
  <c r="K8630" i="35"/>
  <c r="M8630" i="35" s="1"/>
  <c r="H8631" i="35"/>
  <c r="I8631" i="35"/>
  <c r="K8631" i="35"/>
  <c r="M8631" i="35" s="1"/>
  <c r="H8632" i="35"/>
  <c r="I8632" i="35"/>
  <c r="K8632" i="35"/>
  <c r="M8632" i="35" s="1"/>
  <c r="H8633" i="35"/>
  <c r="I8633" i="35"/>
  <c r="K8633" i="35"/>
  <c r="M8633" i="35" s="1"/>
  <c r="H8634" i="35"/>
  <c r="I8634" i="35"/>
  <c r="K8634" i="35"/>
  <c r="M8634" i="35" s="1"/>
  <c r="H8635" i="35"/>
  <c r="I8635" i="35"/>
  <c r="K8635" i="35"/>
  <c r="M8635" i="35" s="1"/>
  <c r="H8636" i="35"/>
  <c r="I8636" i="35"/>
  <c r="K8636" i="35"/>
  <c r="M8636" i="35" s="1"/>
  <c r="H8637" i="35"/>
  <c r="I8637" i="35"/>
  <c r="K8637" i="35"/>
  <c r="M8637" i="35" s="1"/>
  <c r="H8638" i="35"/>
  <c r="I8638" i="35"/>
  <c r="K8638" i="35"/>
  <c r="M8638" i="35" s="1"/>
  <c r="H8639" i="35"/>
  <c r="I8639" i="35"/>
  <c r="K8639" i="35"/>
  <c r="M8639" i="35" s="1"/>
  <c r="H8640" i="35"/>
  <c r="I8640" i="35"/>
  <c r="K8640" i="35"/>
  <c r="M8640" i="35" s="1"/>
  <c r="H8641" i="35"/>
  <c r="I8641" i="35"/>
  <c r="K8641" i="35"/>
  <c r="M8641" i="35" s="1"/>
  <c r="H8642" i="35"/>
  <c r="I8642" i="35"/>
  <c r="K8642" i="35"/>
  <c r="M8642" i="35" s="1"/>
  <c r="H8643" i="35"/>
  <c r="I8643" i="35"/>
  <c r="K8643" i="35"/>
  <c r="M8643" i="35" s="1"/>
  <c r="H8644" i="35"/>
  <c r="I8644" i="35"/>
  <c r="K8644" i="35"/>
  <c r="M8644" i="35" s="1"/>
  <c r="H8645" i="35"/>
  <c r="I8645" i="35"/>
  <c r="K8645" i="35"/>
  <c r="M8645" i="35" s="1"/>
  <c r="H8646" i="35"/>
  <c r="I8646" i="35"/>
  <c r="K8646" i="35"/>
  <c r="M8646" i="35" s="1"/>
  <c r="H8647" i="35"/>
  <c r="I8647" i="35"/>
  <c r="K8647" i="35"/>
  <c r="M8647" i="35" s="1"/>
  <c r="H8648" i="35"/>
  <c r="I8648" i="35"/>
  <c r="K8648" i="35"/>
  <c r="M8648" i="35" s="1"/>
  <c r="H8649" i="35"/>
  <c r="I8649" i="35"/>
  <c r="K8649" i="35"/>
  <c r="M8649" i="35" s="1"/>
  <c r="H8650" i="35"/>
  <c r="I8650" i="35"/>
  <c r="K8650" i="35"/>
  <c r="M8650" i="35" s="1"/>
  <c r="H8651" i="35"/>
  <c r="I8651" i="35"/>
  <c r="K8651" i="35"/>
  <c r="M8651" i="35" s="1"/>
  <c r="H8652" i="35"/>
  <c r="I8652" i="35"/>
  <c r="K8652" i="35"/>
  <c r="M8652" i="35" s="1"/>
  <c r="H8653" i="35"/>
  <c r="I8653" i="35"/>
  <c r="K8653" i="35"/>
  <c r="M8653" i="35" s="1"/>
  <c r="H8654" i="35"/>
  <c r="I8654" i="35"/>
  <c r="K8654" i="35"/>
  <c r="M8654" i="35" s="1"/>
  <c r="H8655" i="35"/>
  <c r="I8655" i="35"/>
  <c r="K8655" i="35"/>
  <c r="M8655" i="35" s="1"/>
  <c r="H8656" i="35"/>
  <c r="I8656" i="35"/>
  <c r="K8656" i="35"/>
  <c r="M8656" i="35" s="1"/>
  <c r="H8657" i="35"/>
  <c r="I8657" i="35"/>
  <c r="K8657" i="35"/>
  <c r="M8657" i="35" s="1"/>
  <c r="H8658" i="35"/>
  <c r="I8658" i="35"/>
  <c r="K8658" i="35"/>
  <c r="M8658" i="35" s="1"/>
  <c r="H8659" i="35"/>
  <c r="I8659" i="35"/>
  <c r="K8659" i="35"/>
  <c r="M8659" i="35" s="1"/>
  <c r="H8660" i="35"/>
  <c r="I8660" i="35"/>
  <c r="K8660" i="35"/>
  <c r="M8660" i="35" s="1"/>
  <c r="H8661" i="35"/>
  <c r="I8661" i="35"/>
  <c r="K8661" i="35"/>
  <c r="M8661" i="35" s="1"/>
  <c r="H8662" i="35"/>
  <c r="I8662" i="35"/>
  <c r="K8662" i="35"/>
  <c r="M8662" i="35" s="1"/>
  <c r="H8663" i="35"/>
  <c r="I8663" i="35"/>
  <c r="K8663" i="35"/>
  <c r="M8663" i="35" s="1"/>
  <c r="H8664" i="35"/>
  <c r="I8664" i="35"/>
  <c r="K8664" i="35"/>
  <c r="M8664" i="35" s="1"/>
  <c r="H8665" i="35"/>
  <c r="I8665" i="35"/>
  <c r="K8665" i="35"/>
  <c r="M8665" i="35" s="1"/>
  <c r="H8666" i="35"/>
  <c r="I8666" i="35"/>
  <c r="K8666" i="35"/>
  <c r="M8666" i="35" s="1"/>
  <c r="H8667" i="35"/>
  <c r="I8667" i="35"/>
  <c r="K8667" i="35"/>
  <c r="M8667" i="35" s="1"/>
  <c r="H8668" i="35"/>
  <c r="I8668" i="35"/>
  <c r="K8668" i="35"/>
  <c r="M8668" i="35" s="1"/>
  <c r="H8669" i="35"/>
  <c r="I8669" i="35"/>
  <c r="K8669" i="35"/>
  <c r="M8669" i="35" s="1"/>
  <c r="H8670" i="35"/>
  <c r="I8670" i="35"/>
  <c r="K8670" i="35"/>
  <c r="M8670" i="35" s="1"/>
  <c r="H8671" i="35"/>
  <c r="I8671" i="35"/>
  <c r="K8671" i="35"/>
  <c r="M8671" i="35" s="1"/>
  <c r="H8672" i="35"/>
  <c r="I8672" i="35"/>
  <c r="K8672" i="35"/>
  <c r="M8672" i="35" s="1"/>
  <c r="H8673" i="35"/>
  <c r="I8673" i="35"/>
  <c r="K8673" i="35"/>
  <c r="M8673" i="35" s="1"/>
  <c r="H8674" i="35"/>
  <c r="I8674" i="35"/>
  <c r="K8674" i="35"/>
  <c r="M8674" i="35" s="1"/>
  <c r="H8675" i="35"/>
  <c r="I8675" i="35"/>
  <c r="K8675" i="35"/>
  <c r="M8675" i="35" s="1"/>
  <c r="H8676" i="35"/>
  <c r="I8676" i="35"/>
  <c r="K8676" i="35"/>
  <c r="M8676" i="35" s="1"/>
  <c r="H8677" i="35"/>
  <c r="I8677" i="35"/>
  <c r="K8677" i="35"/>
  <c r="M8677" i="35" s="1"/>
  <c r="H8678" i="35"/>
  <c r="I8678" i="35"/>
  <c r="K8678" i="35"/>
  <c r="M8678" i="35" s="1"/>
  <c r="H8679" i="35"/>
  <c r="I8679" i="35"/>
  <c r="K8679" i="35"/>
  <c r="M8679" i="35" s="1"/>
  <c r="H8680" i="35"/>
  <c r="I8680" i="35"/>
  <c r="K8680" i="35"/>
  <c r="M8680" i="35" s="1"/>
  <c r="H8681" i="35"/>
  <c r="I8681" i="35"/>
  <c r="K8681" i="35"/>
  <c r="M8681" i="35" s="1"/>
  <c r="H8682" i="35"/>
  <c r="I8682" i="35"/>
  <c r="K8682" i="35"/>
  <c r="M8682" i="35" s="1"/>
  <c r="H8683" i="35"/>
  <c r="I8683" i="35"/>
  <c r="K8683" i="35"/>
  <c r="M8683" i="35" s="1"/>
  <c r="H8684" i="35"/>
  <c r="I8684" i="35"/>
  <c r="K8684" i="35"/>
  <c r="M8684" i="35" s="1"/>
  <c r="H8685" i="35"/>
  <c r="I8685" i="35"/>
  <c r="K8685" i="35"/>
  <c r="M8685" i="35" s="1"/>
  <c r="H8686" i="35"/>
  <c r="I8686" i="35"/>
  <c r="K8686" i="35"/>
  <c r="M8686" i="35" s="1"/>
  <c r="H8687" i="35"/>
  <c r="I8687" i="35"/>
  <c r="K8687" i="35"/>
  <c r="M8687" i="35" s="1"/>
  <c r="H8688" i="35"/>
  <c r="I8688" i="35"/>
  <c r="K8688" i="35"/>
  <c r="M8688" i="35" s="1"/>
  <c r="H8689" i="35"/>
  <c r="I8689" i="35"/>
  <c r="K8689" i="35"/>
  <c r="M8689" i="35" s="1"/>
  <c r="H8690" i="35"/>
  <c r="I8690" i="35"/>
  <c r="K8690" i="35"/>
  <c r="M8690" i="35" s="1"/>
  <c r="H8691" i="35"/>
  <c r="I8691" i="35"/>
  <c r="K8691" i="35"/>
  <c r="M8691" i="35" s="1"/>
  <c r="H8692" i="35"/>
  <c r="I8692" i="35"/>
  <c r="K8692" i="35"/>
  <c r="M8692" i="35" s="1"/>
  <c r="H8693" i="35"/>
  <c r="I8693" i="35"/>
  <c r="K8693" i="35"/>
  <c r="M8693" i="35" s="1"/>
  <c r="H8694" i="35"/>
  <c r="I8694" i="35"/>
  <c r="K8694" i="35"/>
  <c r="M8694" i="35" s="1"/>
  <c r="H8695" i="35"/>
  <c r="I8695" i="35"/>
  <c r="K8695" i="35"/>
  <c r="M8695" i="35" s="1"/>
  <c r="H8696" i="35"/>
  <c r="I8696" i="35"/>
  <c r="K8696" i="35"/>
  <c r="M8696" i="35" s="1"/>
  <c r="H8697" i="35"/>
  <c r="I8697" i="35"/>
  <c r="K8697" i="35"/>
  <c r="M8697" i="35" s="1"/>
  <c r="H8698" i="35"/>
  <c r="I8698" i="35"/>
  <c r="K8698" i="35"/>
  <c r="M8698" i="35" s="1"/>
  <c r="H8699" i="35"/>
  <c r="I8699" i="35"/>
  <c r="K8699" i="35"/>
  <c r="M8699" i="35" s="1"/>
  <c r="H8700" i="35"/>
  <c r="I8700" i="35"/>
  <c r="K8700" i="35"/>
  <c r="M8700" i="35" s="1"/>
  <c r="H8701" i="35"/>
  <c r="I8701" i="35"/>
  <c r="K8701" i="35"/>
  <c r="M8701" i="35" s="1"/>
  <c r="H8702" i="35"/>
  <c r="I8702" i="35"/>
  <c r="K8702" i="35"/>
  <c r="M8702" i="35" s="1"/>
  <c r="H8703" i="35"/>
  <c r="I8703" i="35"/>
  <c r="K8703" i="35"/>
  <c r="M8703" i="35" s="1"/>
  <c r="H8704" i="35"/>
  <c r="I8704" i="35"/>
  <c r="K8704" i="35"/>
  <c r="M8704" i="35" s="1"/>
  <c r="H8705" i="35"/>
  <c r="I8705" i="35"/>
  <c r="K8705" i="35"/>
  <c r="M8705" i="35" s="1"/>
  <c r="H8706" i="35"/>
  <c r="I8706" i="35"/>
  <c r="K8706" i="35"/>
  <c r="M8706" i="35" s="1"/>
  <c r="H8707" i="35"/>
  <c r="I8707" i="35"/>
  <c r="K8707" i="35"/>
  <c r="M8707" i="35" s="1"/>
  <c r="H8708" i="35"/>
  <c r="I8708" i="35"/>
  <c r="K8708" i="35"/>
  <c r="M8708" i="35" s="1"/>
  <c r="H8709" i="35"/>
  <c r="I8709" i="35"/>
  <c r="K8709" i="35"/>
  <c r="M8709" i="35" s="1"/>
  <c r="H8710" i="35"/>
  <c r="I8710" i="35"/>
  <c r="K8710" i="35"/>
  <c r="M8710" i="35" s="1"/>
  <c r="H8711" i="35"/>
  <c r="I8711" i="35"/>
  <c r="K8711" i="35"/>
  <c r="M8711" i="35" s="1"/>
  <c r="H8712" i="35"/>
  <c r="I8712" i="35"/>
  <c r="K8712" i="35"/>
  <c r="M8712" i="35" s="1"/>
  <c r="H8713" i="35"/>
  <c r="I8713" i="35"/>
  <c r="K8713" i="35"/>
  <c r="M8713" i="35" s="1"/>
  <c r="H8714" i="35"/>
  <c r="I8714" i="35"/>
  <c r="K8714" i="35"/>
  <c r="M8714" i="35" s="1"/>
  <c r="H8715" i="35"/>
  <c r="I8715" i="35"/>
  <c r="K8715" i="35"/>
  <c r="M8715" i="35" s="1"/>
  <c r="H8716" i="35"/>
  <c r="I8716" i="35"/>
  <c r="K8716" i="35"/>
  <c r="M8716" i="35" s="1"/>
  <c r="H8717" i="35"/>
  <c r="I8717" i="35"/>
  <c r="K8717" i="35"/>
  <c r="M8717" i="35" s="1"/>
  <c r="H8718" i="35"/>
  <c r="I8718" i="35"/>
  <c r="K8718" i="35"/>
  <c r="M8718" i="35" s="1"/>
  <c r="H8719" i="35"/>
  <c r="I8719" i="35"/>
  <c r="K8719" i="35"/>
  <c r="M8719" i="35" s="1"/>
  <c r="H8720" i="35"/>
  <c r="I8720" i="35"/>
  <c r="K8720" i="35"/>
  <c r="M8720" i="35" s="1"/>
  <c r="H8721" i="35"/>
  <c r="I8721" i="35"/>
  <c r="K8721" i="35"/>
  <c r="M8721" i="35" s="1"/>
  <c r="H8722" i="35"/>
  <c r="I8722" i="35"/>
  <c r="K8722" i="35"/>
  <c r="M8722" i="35" s="1"/>
  <c r="H8723" i="35"/>
  <c r="I8723" i="35"/>
  <c r="K8723" i="35"/>
  <c r="M8723" i="35" s="1"/>
  <c r="H8724" i="35"/>
  <c r="I8724" i="35"/>
  <c r="K8724" i="35"/>
  <c r="M8724" i="35" s="1"/>
  <c r="H8725" i="35"/>
  <c r="I8725" i="35"/>
  <c r="K8725" i="35"/>
  <c r="M8725" i="35" s="1"/>
  <c r="H8726" i="35"/>
  <c r="I8726" i="35"/>
  <c r="K8726" i="35"/>
  <c r="M8726" i="35" s="1"/>
  <c r="H8727" i="35"/>
  <c r="I8727" i="35"/>
  <c r="K8727" i="35"/>
  <c r="M8727" i="35" s="1"/>
  <c r="H8728" i="35"/>
  <c r="I8728" i="35"/>
  <c r="K8728" i="35"/>
  <c r="M8728" i="35" s="1"/>
  <c r="H8729" i="35"/>
  <c r="I8729" i="35"/>
  <c r="K8729" i="35"/>
  <c r="M8729" i="35" s="1"/>
  <c r="H8730" i="35"/>
  <c r="I8730" i="35"/>
  <c r="K8730" i="35"/>
  <c r="M8730" i="35" s="1"/>
  <c r="H8731" i="35"/>
  <c r="I8731" i="35"/>
  <c r="K8731" i="35"/>
  <c r="M8731" i="35" s="1"/>
  <c r="H8732" i="35"/>
  <c r="I8732" i="35"/>
  <c r="K8732" i="35"/>
  <c r="M8732" i="35" s="1"/>
  <c r="H8733" i="35"/>
  <c r="I8733" i="35"/>
  <c r="K8733" i="35"/>
  <c r="M8733" i="35" s="1"/>
  <c r="H8734" i="35"/>
  <c r="I8734" i="35"/>
  <c r="K8734" i="35"/>
  <c r="M8734" i="35" s="1"/>
  <c r="H8735" i="35"/>
  <c r="I8735" i="35"/>
  <c r="K8735" i="35"/>
  <c r="M8735" i="35" s="1"/>
  <c r="H8736" i="35"/>
  <c r="I8736" i="35"/>
  <c r="K8736" i="35"/>
  <c r="M8736" i="35" s="1"/>
  <c r="H8737" i="35"/>
  <c r="I8737" i="35"/>
  <c r="K8737" i="35"/>
  <c r="M8737" i="35" s="1"/>
  <c r="H8738" i="35"/>
  <c r="I8738" i="35"/>
  <c r="K8738" i="35"/>
  <c r="M8738" i="35" s="1"/>
  <c r="H8739" i="35"/>
  <c r="I8739" i="35"/>
  <c r="K8739" i="35"/>
  <c r="M8739" i="35" s="1"/>
  <c r="H8740" i="35"/>
  <c r="I8740" i="35"/>
  <c r="K8740" i="35"/>
  <c r="M8740" i="35" s="1"/>
  <c r="H8741" i="35"/>
  <c r="I8741" i="35"/>
  <c r="K8741" i="35"/>
  <c r="M8741" i="35" s="1"/>
  <c r="H8742" i="35"/>
  <c r="I8742" i="35"/>
  <c r="K8742" i="35"/>
  <c r="M8742" i="35" s="1"/>
  <c r="H8743" i="35"/>
  <c r="I8743" i="35"/>
  <c r="K8743" i="35"/>
  <c r="M8743" i="35" s="1"/>
  <c r="H8744" i="35"/>
  <c r="I8744" i="35"/>
  <c r="K8744" i="35"/>
  <c r="M8744" i="35" s="1"/>
  <c r="H8745" i="35"/>
  <c r="I8745" i="35"/>
  <c r="K8745" i="35"/>
  <c r="M8745" i="35" s="1"/>
  <c r="H8746" i="35"/>
  <c r="I8746" i="35"/>
  <c r="K8746" i="35"/>
  <c r="M8746" i="35" s="1"/>
  <c r="H8747" i="35"/>
  <c r="I8747" i="35"/>
  <c r="K8747" i="35"/>
  <c r="M8747" i="35" s="1"/>
  <c r="H8748" i="35"/>
  <c r="I8748" i="35"/>
  <c r="K8748" i="35"/>
  <c r="M8748" i="35" s="1"/>
  <c r="H8749" i="35"/>
  <c r="I8749" i="35"/>
  <c r="K8749" i="35"/>
  <c r="M8749" i="35" s="1"/>
  <c r="H8750" i="35"/>
  <c r="I8750" i="35"/>
  <c r="K8750" i="35"/>
  <c r="M8750" i="35" s="1"/>
  <c r="H8751" i="35"/>
  <c r="I8751" i="35"/>
  <c r="K8751" i="35"/>
  <c r="M8751" i="35" s="1"/>
  <c r="H8752" i="35"/>
  <c r="I8752" i="35"/>
  <c r="K8752" i="35"/>
  <c r="M8752" i="35" s="1"/>
  <c r="H8753" i="35"/>
  <c r="I8753" i="35"/>
  <c r="K8753" i="35"/>
  <c r="M8753" i="35" s="1"/>
  <c r="H8754" i="35"/>
  <c r="I8754" i="35"/>
  <c r="K8754" i="35"/>
  <c r="M8754" i="35" s="1"/>
  <c r="H8755" i="35"/>
  <c r="I8755" i="35"/>
  <c r="K8755" i="35"/>
  <c r="M8755" i="35" s="1"/>
  <c r="H8756" i="35"/>
  <c r="I8756" i="35"/>
  <c r="K8756" i="35"/>
  <c r="M8756" i="35" s="1"/>
  <c r="H8757" i="35"/>
  <c r="I8757" i="35"/>
  <c r="K8757" i="35"/>
  <c r="M8757" i="35" s="1"/>
  <c r="H8758" i="35"/>
  <c r="I8758" i="35"/>
  <c r="K8758" i="35"/>
  <c r="M8758" i="35" s="1"/>
  <c r="H8759" i="35"/>
  <c r="I8759" i="35"/>
  <c r="K8759" i="35"/>
  <c r="M8759" i="35" s="1"/>
  <c r="H8760" i="35"/>
  <c r="I8760" i="35"/>
  <c r="K8760" i="35"/>
  <c r="M8760" i="35" s="1"/>
  <c r="H8761" i="35"/>
  <c r="I8761" i="35"/>
  <c r="K8761" i="35"/>
  <c r="M8761" i="35" s="1"/>
  <c r="H8762" i="35"/>
  <c r="I8762" i="35"/>
  <c r="K8762" i="35"/>
  <c r="M8762" i="35" s="1"/>
  <c r="H8763" i="35"/>
  <c r="I8763" i="35"/>
  <c r="K8763" i="35"/>
  <c r="M8763" i="35" s="1"/>
  <c r="H8764" i="35"/>
  <c r="I8764" i="35"/>
  <c r="K8764" i="35"/>
  <c r="M8764" i="35" s="1"/>
  <c r="H8765" i="35"/>
  <c r="I8765" i="35"/>
  <c r="K8765" i="35"/>
  <c r="M8765" i="35" s="1"/>
  <c r="H8766" i="35"/>
  <c r="I8766" i="35"/>
  <c r="K8766" i="35"/>
  <c r="M8766" i="35" s="1"/>
  <c r="H8767" i="35"/>
  <c r="I8767" i="35"/>
  <c r="K8767" i="35"/>
  <c r="M8767" i="35" s="1"/>
  <c r="H8768" i="35"/>
  <c r="I8768" i="35"/>
  <c r="K8768" i="35"/>
  <c r="M8768" i="35" s="1"/>
  <c r="H8769" i="35"/>
  <c r="I8769" i="35"/>
  <c r="K8769" i="35"/>
  <c r="M8769" i="35" s="1"/>
  <c r="H8770" i="35"/>
  <c r="I8770" i="35"/>
  <c r="K8770" i="35"/>
  <c r="M8770" i="35" s="1"/>
  <c r="H8771" i="35"/>
  <c r="I8771" i="35"/>
  <c r="K8771" i="35"/>
  <c r="M8771" i="35" s="1"/>
  <c r="H8772" i="35"/>
  <c r="I8772" i="35"/>
  <c r="K8772" i="35"/>
  <c r="M8772" i="35" s="1"/>
  <c r="H8773" i="35"/>
  <c r="I8773" i="35"/>
  <c r="K8773" i="35"/>
  <c r="M8773" i="35" s="1"/>
  <c r="H8774" i="35"/>
  <c r="I8774" i="35"/>
  <c r="K8774" i="35"/>
  <c r="M8774" i="35" s="1"/>
  <c r="H8775" i="35"/>
  <c r="I8775" i="35"/>
  <c r="K8775" i="35"/>
  <c r="M8775" i="35" s="1"/>
  <c r="H8776" i="35"/>
  <c r="I8776" i="35"/>
  <c r="K8776" i="35"/>
  <c r="M8776" i="35" s="1"/>
  <c r="H8777" i="35"/>
  <c r="I8777" i="35"/>
  <c r="K8777" i="35"/>
  <c r="M8777" i="35" s="1"/>
  <c r="H8778" i="35"/>
  <c r="I8778" i="35"/>
  <c r="K8778" i="35"/>
  <c r="M8778" i="35" s="1"/>
  <c r="H8779" i="35"/>
  <c r="I8779" i="35"/>
  <c r="K8779" i="35"/>
  <c r="M8779" i="35" s="1"/>
  <c r="H8780" i="35"/>
  <c r="I8780" i="35"/>
  <c r="K8780" i="35"/>
  <c r="M8780" i="35" s="1"/>
  <c r="H8781" i="35"/>
  <c r="I8781" i="35"/>
  <c r="K8781" i="35"/>
  <c r="M8781" i="35" s="1"/>
  <c r="H8782" i="35"/>
  <c r="I8782" i="35"/>
  <c r="K8782" i="35"/>
  <c r="M8782" i="35" s="1"/>
  <c r="H8783" i="35"/>
  <c r="I8783" i="35"/>
  <c r="K8783" i="35"/>
  <c r="M8783" i="35" s="1"/>
  <c r="H8784" i="35"/>
  <c r="I8784" i="35"/>
  <c r="K8784" i="35"/>
  <c r="M8784" i="35" s="1"/>
  <c r="H8785" i="35"/>
  <c r="I8785" i="35"/>
  <c r="K8785" i="35"/>
  <c r="M8785" i="35" s="1"/>
  <c r="H8786" i="35"/>
  <c r="I8786" i="35"/>
  <c r="K8786" i="35"/>
  <c r="M8786" i="35" s="1"/>
  <c r="H8787" i="35"/>
  <c r="I8787" i="35"/>
  <c r="K8787" i="35"/>
  <c r="M8787" i="35" s="1"/>
  <c r="H8788" i="35"/>
  <c r="I8788" i="35"/>
  <c r="K8788" i="35"/>
  <c r="M8788" i="35" s="1"/>
  <c r="H8789" i="35"/>
  <c r="I8789" i="35"/>
  <c r="K8789" i="35"/>
  <c r="M8789" i="35" s="1"/>
  <c r="H8790" i="35"/>
  <c r="I8790" i="35"/>
  <c r="K8790" i="35"/>
  <c r="M8790" i="35" s="1"/>
  <c r="H8791" i="35"/>
  <c r="I8791" i="35"/>
  <c r="K8791" i="35"/>
  <c r="M8791" i="35" s="1"/>
  <c r="H8792" i="35"/>
  <c r="I8792" i="35"/>
  <c r="K8792" i="35"/>
  <c r="M8792" i="35" s="1"/>
  <c r="H8793" i="35"/>
  <c r="I8793" i="35"/>
  <c r="K8793" i="35"/>
  <c r="M8793" i="35" s="1"/>
  <c r="H8794" i="35"/>
  <c r="I8794" i="35"/>
  <c r="K8794" i="35"/>
  <c r="M8794" i="35" s="1"/>
  <c r="H8795" i="35"/>
  <c r="I8795" i="35"/>
  <c r="K8795" i="35"/>
  <c r="M8795" i="35" s="1"/>
  <c r="H8796" i="35"/>
  <c r="I8796" i="35"/>
  <c r="K8796" i="35"/>
  <c r="M8796" i="35" s="1"/>
  <c r="H8797" i="35"/>
  <c r="I8797" i="35"/>
  <c r="K8797" i="35"/>
  <c r="M8797" i="35" s="1"/>
  <c r="H8798" i="35"/>
  <c r="I8798" i="35"/>
  <c r="K8798" i="35"/>
  <c r="M8798" i="35" s="1"/>
  <c r="H8799" i="35"/>
  <c r="I8799" i="35"/>
  <c r="K8799" i="35"/>
  <c r="M8799" i="35" s="1"/>
  <c r="H8800" i="35"/>
  <c r="I8800" i="35"/>
  <c r="K8800" i="35"/>
  <c r="M8800" i="35" s="1"/>
  <c r="H8801" i="35"/>
  <c r="I8801" i="35"/>
  <c r="K8801" i="35"/>
  <c r="M8801" i="35" s="1"/>
  <c r="H8802" i="35"/>
  <c r="I8802" i="35"/>
  <c r="K8802" i="35"/>
  <c r="M8802" i="35" s="1"/>
  <c r="H8803" i="35"/>
  <c r="I8803" i="35"/>
  <c r="K8803" i="35"/>
  <c r="M8803" i="35" s="1"/>
  <c r="H8804" i="35"/>
  <c r="I8804" i="35"/>
  <c r="K8804" i="35"/>
  <c r="M8804" i="35" s="1"/>
  <c r="H8805" i="35"/>
  <c r="I8805" i="35"/>
  <c r="K8805" i="35"/>
  <c r="M8805" i="35" s="1"/>
  <c r="H8806" i="35"/>
  <c r="I8806" i="35"/>
  <c r="K8806" i="35"/>
  <c r="M8806" i="35" s="1"/>
  <c r="H8807" i="35"/>
  <c r="I8807" i="35"/>
  <c r="K8807" i="35"/>
  <c r="M8807" i="35" s="1"/>
  <c r="H8808" i="35"/>
  <c r="I8808" i="35"/>
  <c r="K8808" i="35"/>
  <c r="M8808" i="35" s="1"/>
  <c r="H8809" i="35"/>
  <c r="I8809" i="35"/>
  <c r="K8809" i="35"/>
  <c r="M8809" i="35" s="1"/>
  <c r="H8810" i="35"/>
  <c r="I8810" i="35"/>
  <c r="K8810" i="35"/>
  <c r="M8810" i="35" s="1"/>
  <c r="H8811" i="35"/>
  <c r="I8811" i="35"/>
  <c r="K8811" i="35"/>
  <c r="M8811" i="35" s="1"/>
  <c r="H8812" i="35"/>
  <c r="I8812" i="35"/>
  <c r="K8812" i="35"/>
  <c r="M8812" i="35" s="1"/>
  <c r="H8813" i="35"/>
  <c r="I8813" i="35"/>
  <c r="K8813" i="35"/>
  <c r="M8813" i="35" s="1"/>
  <c r="H8814" i="35"/>
  <c r="I8814" i="35"/>
  <c r="K8814" i="35"/>
  <c r="M8814" i="35" s="1"/>
  <c r="H8815" i="35"/>
  <c r="I8815" i="35"/>
  <c r="K8815" i="35"/>
  <c r="M8815" i="35" s="1"/>
  <c r="H8816" i="35"/>
  <c r="I8816" i="35"/>
  <c r="K8816" i="35"/>
  <c r="M8816" i="35" s="1"/>
  <c r="H8817" i="35"/>
  <c r="I8817" i="35"/>
  <c r="K8817" i="35"/>
  <c r="M8817" i="35" s="1"/>
  <c r="H8818" i="35"/>
  <c r="I8818" i="35"/>
  <c r="K8818" i="35"/>
  <c r="M8818" i="35" s="1"/>
  <c r="H8819" i="35"/>
  <c r="I8819" i="35"/>
  <c r="K8819" i="35"/>
  <c r="M8819" i="35" s="1"/>
  <c r="H8820" i="35"/>
  <c r="I8820" i="35"/>
  <c r="K8820" i="35"/>
  <c r="M8820" i="35" s="1"/>
  <c r="H8821" i="35"/>
  <c r="I8821" i="35"/>
  <c r="K8821" i="35"/>
  <c r="M8821" i="35" s="1"/>
  <c r="H8822" i="35"/>
  <c r="I8822" i="35"/>
  <c r="K8822" i="35"/>
  <c r="M8822" i="35" s="1"/>
  <c r="H8823" i="35"/>
  <c r="I8823" i="35"/>
  <c r="K8823" i="35"/>
  <c r="M8823" i="35" s="1"/>
  <c r="H8824" i="35"/>
  <c r="I8824" i="35"/>
  <c r="K8824" i="35"/>
  <c r="M8824" i="35" s="1"/>
  <c r="H8825" i="35"/>
  <c r="I8825" i="35"/>
  <c r="K8825" i="35"/>
  <c r="M8825" i="35" s="1"/>
  <c r="H8826" i="35"/>
  <c r="I8826" i="35"/>
  <c r="K8826" i="35"/>
  <c r="M8826" i="35" s="1"/>
  <c r="H8827" i="35"/>
  <c r="I8827" i="35"/>
  <c r="K8827" i="35"/>
  <c r="M8827" i="35" s="1"/>
  <c r="H8828" i="35"/>
  <c r="I8828" i="35"/>
  <c r="K8828" i="35"/>
  <c r="M8828" i="35" s="1"/>
  <c r="H8829" i="35"/>
  <c r="I8829" i="35"/>
  <c r="K8829" i="35"/>
  <c r="M8829" i="35" s="1"/>
  <c r="H8830" i="35"/>
  <c r="I8830" i="35"/>
  <c r="K8830" i="35"/>
  <c r="M8830" i="35" s="1"/>
  <c r="H8831" i="35"/>
  <c r="I8831" i="35"/>
  <c r="K8831" i="35"/>
  <c r="M8831" i="35" s="1"/>
  <c r="H8832" i="35"/>
  <c r="I8832" i="35"/>
  <c r="K8832" i="35"/>
  <c r="M8832" i="35" s="1"/>
  <c r="H8833" i="35"/>
  <c r="I8833" i="35"/>
  <c r="K8833" i="35"/>
  <c r="M8833" i="35" s="1"/>
  <c r="H8834" i="35"/>
  <c r="I8834" i="35"/>
  <c r="K8834" i="35"/>
  <c r="M8834" i="35" s="1"/>
  <c r="H8835" i="35"/>
  <c r="I8835" i="35"/>
  <c r="K8835" i="35"/>
  <c r="M8835" i="35" s="1"/>
  <c r="H8836" i="35"/>
  <c r="I8836" i="35"/>
  <c r="K8836" i="35"/>
  <c r="M8836" i="35" s="1"/>
  <c r="H8837" i="35"/>
  <c r="I8837" i="35"/>
  <c r="K8837" i="35"/>
  <c r="M8837" i="35" s="1"/>
  <c r="H8838" i="35"/>
  <c r="I8838" i="35"/>
  <c r="K8838" i="35"/>
  <c r="M8838" i="35" s="1"/>
  <c r="H8839" i="35"/>
  <c r="I8839" i="35"/>
  <c r="K8839" i="35"/>
  <c r="M8839" i="35" s="1"/>
  <c r="H8840" i="35"/>
  <c r="I8840" i="35"/>
  <c r="K8840" i="35"/>
  <c r="M8840" i="35" s="1"/>
  <c r="H8841" i="35"/>
  <c r="I8841" i="35"/>
  <c r="K8841" i="35"/>
  <c r="M8841" i="35" s="1"/>
  <c r="H8842" i="35"/>
  <c r="I8842" i="35"/>
  <c r="K8842" i="35"/>
  <c r="M8842" i="35" s="1"/>
  <c r="H8843" i="35"/>
  <c r="I8843" i="35"/>
  <c r="K8843" i="35"/>
  <c r="M8843" i="35" s="1"/>
  <c r="H8844" i="35"/>
  <c r="I8844" i="35"/>
  <c r="K8844" i="35"/>
  <c r="M8844" i="35" s="1"/>
  <c r="H8845" i="35"/>
  <c r="I8845" i="35"/>
  <c r="K8845" i="35"/>
  <c r="M8845" i="35" s="1"/>
  <c r="H8846" i="35"/>
  <c r="I8846" i="35"/>
  <c r="K8846" i="35"/>
  <c r="M8846" i="35" s="1"/>
  <c r="H8847" i="35"/>
  <c r="I8847" i="35"/>
  <c r="K8847" i="35"/>
  <c r="M8847" i="35" s="1"/>
  <c r="H8848" i="35"/>
  <c r="I8848" i="35"/>
  <c r="K8848" i="35"/>
  <c r="M8848" i="35" s="1"/>
  <c r="H8849" i="35"/>
  <c r="I8849" i="35"/>
  <c r="K8849" i="35"/>
  <c r="M8849" i="35" s="1"/>
  <c r="H8850" i="35"/>
  <c r="I8850" i="35"/>
  <c r="K8850" i="35"/>
  <c r="M8850" i="35" s="1"/>
  <c r="H8851" i="35"/>
  <c r="I8851" i="35"/>
  <c r="K8851" i="35"/>
  <c r="M8851" i="35" s="1"/>
  <c r="H8852" i="35"/>
  <c r="I8852" i="35"/>
  <c r="K8852" i="35"/>
  <c r="M8852" i="35" s="1"/>
  <c r="H8853" i="35"/>
  <c r="I8853" i="35"/>
  <c r="K8853" i="35"/>
  <c r="M8853" i="35" s="1"/>
  <c r="H8854" i="35"/>
  <c r="I8854" i="35"/>
  <c r="K8854" i="35"/>
  <c r="M8854" i="35" s="1"/>
  <c r="H8855" i="35"/>
  <c r="I8855" i="35"/>
  <c r="K8855" i="35"/>
  <c r="M8855" i="35" s="1"/>
  <c r="H8856" i="35"/>
  <c r="I8856" i="35"/>
  <c r="K8856" i="35"/>
  <c r="M8856" i="35" s="1"/>
  <c r="H8857" i="35"/>
  <c r="I8857" i="35"/>
  <c r="K8857" i="35"/>
  <c r="M8857" i="35" s="1"/>
  <c r="H8858" i="35"/>
  <c r="I8858" i="35"/>
  <c r="K8858" i="35"/>
  <c r="M8858" i="35" s="1"/>
  <c r="H8859" i="35"/>
  <c r="I8859" i="35"/>
  <c r="K8859" i="35"/>
  <c r="M8859" i="35" s="1"/>
  <c r="H8860" i="35"/>
  <c r="I8860" i="35"/>
  <c r="K8860" i="35"/>
  <c r="M8860" i="35" s="1"/>
  <c r="H8861" i="35"/>
  <c r="I8861" i="35"/>
  <c r="K8861" i="35"/>
  <c r="M8861" i="35" s="1"/>
  <c r="H8862" i="35"/>
  <c r="I8862" i="35"/>
  <c r="K8862" i="35"/>
  <c r="M8862" i="35" s="1"/>
  <c r="H8863" i="35"/>
  <c r="I8863" i="35"/>
  <c r="K8863" i="35"/>
  <c r="M8863" i="35" s="1"/>
  <c r="H8864" i="35"/>
  <c r="I8864" i="35"/>
  <c r="K8864" i="35"/>
  <c r="M8864" i="35" s="1"/>
  <c r="H8865" i="35"/>
  <c r="I8865" i="35"/>
  <c r="K8865" i="35"/>
  <c r="M8865" i="35" s="1"/>
  <c r="H8866" i="35"/>
  <c r="I8866" i="35"/>
  <c r="K8866" i="35"/>
  <c r="M8866" i="35" s="1"/>
  <c r="H8867" i="35"/>
  <c r="I8867" i="35"/>
  <c r="K8867" i="35"/>
  <c r="M8867" i="35" s="1"/>
  <c r="H8868" i="35"/>
  <c r="I8868" i="35"/>
  <c r="K8868" i="35"/>
  <c r="M8868" i="35" s="1"/>
  <c r="H8869" i="35"/>
  <c r="I8869" i="35"/>
  <c r="K8869" i="35"/>
  <c r="M8869" i="35" s="1"/>
  <c r="H8870" i="35"/>
  <c r="I8870" i="35"/>
  <c r="K8870" i="35"/>
  <c r="M8870" i="35" s="1"/>
  <c r="H8871" i="35"/>
  <c r="I8871" i="35"/>
  <c r="K8871" i="35"/>
  <c r="M8871" i="35" s="1"/>
  <c r="H8872" i="35"/>
  <c r="I8872" i="35"/>
  <c r="K8872" i="35"/>
  <c r="M8872" i="35" s="1"/>
  <c r="H8873" i="35"/>
  <c r="I8873" i="35"/>
  <c r="K8873" i="35"/>
  <c r="M8873" i="35" s="1"/>
  <c r="H8874" i="35"/>
  <c r="I8874" i="35"/>
  <c r="K8874" i="35"/>
  <c r="M8874" i="35" s="1"/>
  <c r="H8875" i="35"/>
  <c r="I8875" i="35"/>
  <c r="K8875" i="35"/>
  <c r="M8875" i="35" s="1"/>
  <c r="H8876" i="35"/>
  <c r="I8876" i="35"/>
  <c r="K8876" i="35"/>
  <c r="M8876" i="35" s="1"/>
  <c r="H8877" i="35"/>
  <c r="I8877" i="35"/>
  <c r="K8877" i="35"/>
  <c r="M8877" i="35" s="1"/>
  <c r="H8878" i="35"/>
  <c r="I8878" i="35"/>
  <c r="K8878" i="35"/>
  <c r="M8878" i="35" s="1"/>
  <c r="H8879" i="35"/>
  <c r="I8879" i="35"/>
  <c r="K8879" i="35"/>
  <c r="M8879" i="35" s="1"/>
  <c r="H8880" i="35"/>
  <c r="I8880" i="35"/>
  <c r="K8880" i="35"/>
  <c r="M8880" i="35" s="1"/>
  <c r="H8881" i="35"/>
  <c r="I8881" i="35"/>
  <c r="K8881" i="35"/>
  <c r="M8881" i="35" s="1"/>
  <c r="H8882" i="35"/>
  <c r="I8882" i="35"/>
  <c r="K8882" i="35"/>
  <c r="M8882" i="35" s="1"/>
  <c r="H8883" i="35"/>
  <c r="I8883" i="35"/>
  <c r="K8883" i="35"/>
  <c r="M8883" i="35" s="1"/>
  <c r="H8884" i="35"/>
  <c r="I8884" i="35"/>
  <c r="K8884" i="35"/>
  <c r="M8884" i="35" s="1"/>
  <c r="H8885" i="35"/>
  <c r="I8885" i="35"/>
  <c r="K8885" i="35"/>
  <c r="M8885" i="35" s="1"/>
  <c r="H8886" i="35"/>
  <c r="I8886" i="35"/>
  <c r="K8886" i="35"/>
  <c r="M8886" i="35" s="1"/>
  <c r="H8887" i="35"/>
  <c r="I8887" i="35"/>
  <c r="K8887" i="35"/>
  <c r="M8887" i="35" s="1"/>
  <c r="H8888" i="35"/>
  <c r="I8888" i="35"/>
  <c r="K8888" i="35"/>
  <c r="M8888" i="35" s="1"/>
  <c r="H8889" i="35"/>
  <c r="I8889" i="35"/>
  <c r="K8889" i="35"/>
  <c r="M8889" i="35" s="1"/>
  <c r="H8890" i="35"/>
  <c r="I8890" i="35"/>
  <c r="K8890" i="35"/>
  <c r="M8890" i="35" s="1"/>
  <c r="H8891" i="35"/>
  <c r="I8891" i="35"/>
  <c r="K8891" i="35"/>
  <c r="M8891" i="35" s="1"/>
  <c r="H8892" i="35"/>
  <c r="I8892" i="35"/>
  <c r="K8892" i="35"/>
  <c r="M8892" i="35" s="1"/>
  <c r="H8893" i="35"/>
  <c r="I8893" i="35"/>
  <c r="K8893" i="35"/>
  <c r="M8893" i="35" s="1"/>
  <c r="H8894" i="35"/>
  <c r="I8894" i="35"/>
  <c r="K8894" i="35"/>
  <c r="M8894" i="35" s="1"/>
  <c r="H8895" i="35"/>
  <c r="I8895" i="35"/>
  <c r="K8895" i="35"/>
  <c r="M8895" i="35" s="1"/>
  <c r="H8896" i="35"/>
  <c r="I8896" i="35"/>
  <c r="K8896" i="35"/>
  <c r="M8896" i="35" s="1"/>
  <c r="H8897" i="35"/>
  <c r="I8897" i="35"/>
  <c r="K8897" i="35"/>
  <c r="M8897" i="35" s="1"/>
  <c r="H8898" i="35"/>
  <c r="I8898" i="35"/>
  <c r="K8898" i="35"/>
  <c r="M8898" i="35" s="1"/>
  <c r="H8899" i="35"/>
  <c r="I8899" i="35"/>
  <c r="K8899" i="35"/>
  <c r="M8899" i="35" s="1"/>
  <c r="H8900" i="35"/>
  <c r="I8900" i="35"/>
  <c r="K8900" i="35"/>
  <c r="M8900" i="35" s="1"/>
  <c r="H8901" i="35"/>
  <c r="I8901" i="35"/>
  <c r="K8901" i="35"/>
  <c r="M8901" i="35" s="1"/>
  <c r="H8902" i="35"/>
  <c r="I8902" i="35"/>
  <c r="K8902" i="35"/>
  <c r="M8902" i="35" s="1"/>
  <c r="H8903" i="35"/>
  <c r="I8903" i="35"/>
  <c r="K8903" i="35"/>
  <c r="M8903" i="35" s="1"/>
  <c r="H8904" i="35"/>
  <c r="I8904" i="35"/>
  <c r="K8904" i="35"/>
  <c r="M8904" i="35" s="1"/>
  <c r="H8905" i="35"/>
  <c r="I8905" i="35"/>
  <c r="K8905" i="35"/>
  <c r="M8905" i="35" s="1"/>
  <c r="H8906" i="35"/>
  <c r="I8906" i="35"/>
  <c r="K8906" i="35"/>
  <c r="M8906" i="35" s="1"/>
  <c r="H8907" i="35"/>
  <c r="I8907" i="35"/>
  <c r="K8907" i="35"/>
  <c r="M8907" i="35" s="1"/>
  <c r="H8908" i="35"/>
  <c r="I8908" i="35"/>
  <c r="K8908" i="35"/>
  <c r="M8908" i="35" s="1"/>
  <c r="H8909" i="35"/>
  <c r="I8909" i="35"/>
  <c r="K8909" i="35"/>
  <c r="M8909" i="35" s="1"/>
  <c r="H8910" i="35"/>
  <c r="I8910" i="35"/>
  <c r="K8910" i="35"/>
  <c r="M8910" i="35" s="1"/>
  <c r="H8911" i="35"/>
  <c r="I8911" i="35"/>
  <c r="K8911" i="35"/>
  <c r="M8911" i="35" s="1"/>
  <c r="H8912" i="35"/>
  <c r="I8912" i="35"/>
  <c r="K8912" i="35"/>
  <c r="M8912" i="35" s="1"/>
  <c r="H8913" i="35"/>
  <c r="I8913" i="35"/>
  <c r="K8913" i="35"/>
  <c r="M8913" i="35" s="1"/>
  <c r="H8914" i="35"/>
  <c r="I8914" i="35"/>
  <c r="K8914" i="35"/>
  <c r="M8914" i="35" s="1"/>
  <c r="H8915" i="35"/>
  <c r="I8915" i="35"/>
  <c r="K8915" i="35"/>
  <c r="M8915" i="35" s="1"/>
  <c r="H8916" i="35"/>
  <c r="I8916" i="35"/>
  <c r="K8916" i="35"/>
  <c r="M8916" i="35" s="1"/>
  <c r="H8917" i="35"/>
  <c r="I8917" i="35"/>
  <c r="K8917" i="35"/>
  <c r="M8917" i="35" s="1"/>
  <c r="H8918" i="35"/>
  <c r="I8918" i="35"/>
  <c r="K8918" i="35"/>
  <c r="M8918" i="35" s="1"/>
  <c r="H8919" i="35"/>
  <c r="I8919" i="35"/>
  <c r="K8919" i="35"/>
  <c r="M8919" i="35" s="1"/>
  <c r="H8920" i="35"/>
  <c r="I8920" i="35"/>
  <c r="K8920" i="35"/>
  <c r="M8920" i="35" s="1"/>
  <c r="H8921" i="35"/>
  <c r="I8921" i="35"/>
  <c r="K8921" i="35"/>
  <c r="M8921" i="35" s="1"/>
  <c r="H8922" i="35"/>
  <c r="I8922" i="35"/>
  <c r="K8922" i="35"/>
  <c r="M8922" i="35" s="1"/>
  <c r="H8923" i="35"/>
  <c r="I8923" i="35"/>
  <c r="K8923" i="35"/>
  <c r="M8923" i="35" s="1"/>
  <c r="H8924" i="35"/>
  <c r="I8924" i="35"/>
  <c r="K8924" i="35"/>
  <c r="M8924" i="35" s="1"/>
  <c r="H8925" i="35"/>
  <c r="I8925" i="35"/>
  <c r="K8925" i="35"/>
  <c r="M8925" i="35" s="1"/>
  <c r="H8926" i="35"/>
  <c r="I8926" i="35"/>
  <c r="K8926" i="35"/>
  <c r="M8926" i="35" s="1"/>
  <c r="H8927" i="35"/>
  <c r="I8927" i="35"/>
  <c r="K8927" i="35"/>
  <c r="M8927" i="35" s="1"/>
  <c r="H8928" i="35"/>
  <c r="I8928" i="35"/>
  <c r="K8928" i="35"/>
  <c r="M8928" i="35" s="1"/>
  <c r="H8929" i="35"/>
  <c r="I8929" i="35"/>
  <c r="K8929" i="35"/>
  <c r="M8929" i="35" s="1"/>
  <c r="H8930" i="35"/>
  <c r="I8930" i="35"/>
  <c r="K8930" i="35"/>
  <c r="M8930" i="35" s="1"/>
  <c r="H8931" i="35"/>
  <c r="I8931" i="35"/>
  <c r="K8931" i="35"/>
  <c r="M8931" i="35" s="1"/>
  <c r="H8932" i="35"/>
  <c r="I8932" i="35"/>
  <c r="K8932" i="35"/>
  <c r="M8932" i="35" s="1"/>
  <c r="H8933" i="35"/>
  <c r="I8933" i="35"/>
  <c r="K8933" i="35"/>
  <c r="M8933" i="35" s="1"/>
  <c r="H8934" i="35"/>
  <c r="I8934" i="35"/>
  <c r="K8934" i="35"/>
  <c r="M8934" i="35" s="1"/>
  <c r="H8935" i="35"/>
  <c r="I8935" i="35"/>
  <c r="K8935" i="35"/>
  <c r="M8935" i="35" s="1"/>
  <c r="H8936" i="35"/>
  <c r="I8936" i="35"/>
  <c r="K8936" i="35"/>
  <c r="M8936" i="35" s="1"/>
  <c r="H8937" i="35"/>
  <c r="I8937" i="35"/>
  <c r="K8937" i="35"/>
  <c r="M8937" i="35" s="1"/>
  <c r="H8938" i="35"/>
  <c r="I8938" i="35"/>
  <c r="K8938" i="35"/>
  <c r="M8938" i="35" s="1"/>
  <c r="H8939" i="35"/>
  <c r="I8939" i="35"/>
  <c r="K8939" i="35"/>
  <c r="M8939" i="35" s="1"/>
  <c r="H8940" i="35"/>
  <c r="I8940" i="35"/>
  <c r="K8940" i="35"/>
  <c r="M8940" i="35" s="1"/>
  <c r="H8941" i="35"/>
  <c r="I8941" i="35"/>
  <c r="K8941" i="35"/>
  <c r="M8941" i="35" s="1"/>
  <c r="H8942" i="35"/>
  <c r="I8942" i="35"/>
  <c r="K8942" i="35"/>
  <c r="M8942" i="35" s="1"/>
  <c r="H8943" i="35"/>
  <c r="I8943" i="35"/>
  <c r="K8943" i="35"/>
  <c r="M8943" i="35" s="1"/>
  <c r="H8944" i="35"/>
  <c r="I8944" i="35"/>
  <c r="K8944" i="35"/>
  <c r="M8944" i="35" s="1"/>
  <c r="H8945" i="35"/>
  <c r="I8945" i="35"/>
  <c r="K8945" i="35"/>
  <c r="M8945" i="35" s="1"/>
  <c r="H8946" i="35"/>
  <c r="I8946" i="35"/>
  <c r="K8946" i="35"/>
  <c r="M8946" i="35" s="1"/>
  <c r="H8947" i="35"/>
  <c r="I8947" i="35"/>
  <c r="K8947" i="35"/>
  <c r="M8947" i="35" s="1"/>
  <c r="H8948" i="35"/>
  <c r="I8948" i="35"/>
  <c r="K8948" i="35"/>
  <c r="M8948" i="35" s="1"/>
  <c r="H8949" i="35"/>
  <c r="I8949" i="35"/>
  <c r="K8949" i="35"/>
  <c r="M8949" i="35" s="1"/>
  <c r="H8950" i="35"/>
  <c r="I8950" i="35"/>
  <c r="K8950" i="35"/>
  <c r="M8950" i="35" s="1"/>
  <c r="H8951" i="35"/>
  <c r="I8951" i="35"/>
  <c r="K8951" i="35"/>
  <c r="M8951" i="35" s="1"/>
  <c r="H8952" i="35"/>
  <c r="I8952" i="35"/>
  <c r="K8952" i="35"/>
  <c r="M8952" i="35" s="1"/>
  <c r="H8953" i="35"/>
  <c r="I8953" i="35"/>
  <c r="K8953" i="35"/>
  <c r="M8953" i="35" s="1"/>
  <c r="H8954" i="35"/>
  <c r="I8954" i="35"/>
  <c r="K8954" i="35"/>
  <c r="M8954" i="35" s="1"/>
  <c r="H8955" i="35"/>
  <c r="I8955" i="35"/>
  <c r="K8955" i="35"/>
  <c r="M8955" i="35" s="1"/>
  <c r="H8956" i="35"/>
  <c r="I8956" i="35"/>
  <c r="K8956" i="35"/>
  <c r="M8956" i="35" s="1"/>
  <c r="H8957" i="35"/>
  <c r="I8957" i="35"/>
  <c r="K8957" i="35"/>
  <c r="M8957" i="35" s="1"/>
  <c r="H8958" i="35"/>
  <c r="I8958" i="35"/>
  <c r="K8958" i="35"/>
  <c r="M8958" i="35" s="1"/>
  <c r="H8959" i="35"/>
  <c r="I8959" i="35"/>
  <c r="K8959" i="35"/>
  <c r="M8959" i="35" s="1"/>
  <c r="H8960" i="35"/>
  <c r="I8960" i="35"/>
  <c r="K8960" i="35"/>
  <c r="M8960" i="35" s="1"/>
  <c r="H8961" i="35"/>
  <c r="I8961" i="35"/>
  <c r="K8961" i="35"/>
  <c r="M8961" i="35" s="1"/>
  <c r="H8962" i="35"/>
  <c r="I8962" i="35"/>
  <c r="K8962" i="35"/>
  <c r="M8962" i="35" s="1"/>
  <c r="H8963" i="35"/>
  <c r="I8963" i="35"/>
  <c r="K8963" i="35"/>
  <c r="M8963" i="35" s="1"/>
  <c r="H8964" i="35"/>
  <c r="I8964" i="35"/>
  <c r="K8964" i="35"/>
  <c r="M8964" i="35" s="1"/>
  <c r="H8965" i="35"/>
  <c r="I8965" i="35"/>
  <c r="K8965" i="35"/>
  <c r="M8965" i="35" s="1"/>
  <c r="H8966" i="35"/>
  <c r="I8966" i="35"/>
  <c r="K8966" i="35"/>
  <c r="M8966" i="35" s="1"/>
  <c r="H8967" i="35"/>
  <c r="I8967" i="35"/>
  <c r="K8967" i="35"/>
  <c r="M8967" i="35" s="1"/>
  <c r="H8968" i="35"/>
  <c r="I8968" i="35"/>
  <c r="K8968" i="35"/>
  <c r="M8968" i="35" s="1"/>
  <c r="H8969" i="35"/>
  <c r="I8969" i="35"/>
  <c r="K8969" i="35"/>
  <c r="M8969" i="35" s="1"/>
  <c r="H8970" i="35"/>
  <c r="I8970" i="35"/>
  <c r="K8970" i="35"/>
  <c r="M8970" i="35" s="1"/>
  <c r="H8971" i="35"/>
  <c r="I8971" i="35"/>
  <c r="K8971" i="35"/>
  <c r="M8971" i="35" s="1"/>
  <c r="H8972" i="35"/>
  <c r="I8972" i="35"/>
  <c r="K8972" i="35"/>
  <c r="M8972" i="35" s="1"/>
  <c r="H8973" i="35"/>
  <c r="I8973" i="35"/>
  <c r="K8973" i="35"/>
  <c r="M8973" i="35" s="1"/>
  <c r="H8974" i="35"/>
  <c r="I8974" i="35"/>
  <c r="K8974" i="35"/>
  <c r="M8974" i="35" s="1"/>
  <c r="H8975" i="35"/>
  <c r="I8975" i="35"/>
  <c r="K8975" i="35"/>
  <c r="M8975" i="35" s="1"/>
  <c r="H8976" i="35"/>
  <c r="I8976" i="35"/>
  <c r="K8976" i="35"/>
  <c r="M8976" i="35" s="1"/>
  <c r="H8977" i="35"/>
  <c r="I8977" i="35"/>
  <c r="K8977" i="35"/>
  <c r="M8977" i="35" s="1"/>
  <c r="H8978" i="35"/>
  <c r="I8978" i="35"/>
  <c r="K8978" i="35"/>
  <c r="M8978" i="35" s="1"/>
  <c r="H8979" i="35"/>
  <c r="I8979" i="35"/>
  <c r="K8979" i="35"/>
  <c r="M8979" i="35" s="1"/>
  <c r="H8980" i="35"/>
  <c r="I8980" i="35"/>
  <c r="K8980" i="35"/>
  <c r="M8980" i="35" s="1"/>
  <c r="H8981" i="35"/>
  <c r="I8981" i="35"/>
  <c r="K8981" i="35"/>
  <c r="M8981" i="35" s="1"/>
  <c r="H8982" i="35"/>
  <c r="I8982" i="35"/>
  <c r="K8982" i="35"/>
  <c r="M8982" i="35" s="1"/>
  <c r="H8983" i="35"/>
  <c r="I8983" i="35"/>
  <c r="K8983" i="35"/>
  <c r="M8983" i="35" s="1"/>
  <c r="H8984" i="35"/>
  <c r="I8984" i="35"/>
  <c r="K8984" i="35"/>
  <c r="M8984" i="35" s="1"/>
  <c r="H8985" i="35"/>
  <c r="I8985" i="35"/>
  <c r="K8985" i="35"/>
  <c r="M8985" i="35" s="1"/>
  <c r="H8986" i="35"/>
  <c r="I8986" i="35"/>
  <c r="K8986" i="35"/>
  <c r="M8986" i="35" s="1"/>
  <c r="H8987" i="35"/>
  <c r="I8987" i="35"/>
  <c r="K8987" i="35"/>
  <c r="M8987" i="35" s="1"/>
  <c r="H8988" i="35"/>
  <c r="I8988" i="35"/>
  <c r="K8988" i="35"/>
  <c r="M8988" i="35" s="1"/>
  <c r="H8989" i="35"/>
  <c r="I8989" i="35"/>
  <c r="K8989" i="35"/>
  <c r="M8989" i="35" s="1"/>
  <c r="H8990" i="35"/>
  <c r="I8990" i="35"/>
  <c r="K8990" i="35"/>
  <c r="M8990" i="35" s="1"/>
  <c r="H8991" i="35"/>
  <c r="I8991" i="35"/>
  <c r="K8991" i="35"/>
  <c r="M8991" i="35" s="1"/>
  <c r="H8992" i="35"/>
  <c r="I8992" i="35"/>
  <c r="K8992" i="35"/>
  <c r="M8992" i="35" s="1"/>
  <c r="H8993" i="35"/>
  <c r="I8993" i="35"/>
  <c r="K8993" i="35"/>
  <c r="M8993" i="35" s="1"/>
  <c r="H8994" i="35"/>
  <c r="I8994" i="35"/>
  <c r="K8994" i="35"/>
  <c r="M8994" i="35" s="1"/>
  <c r="H8995" i="35"/>
  <c r="I8995" i="35"/>
  <c r="K8995" i="35"/>
  <c r="M8995" i="35" s="1"/>
  <c r="H8996" i="35"/>
  <c r="I8996" i="35"/>
  <c r="K8996" i="35"/>
  <c r="M8996" i="35" s="1"/>
  <c r="H8997" i="35"/>
  <c r="I8997" i="35"/>
  <c r="K8997" i="35"/>
  <c r="M8997" i="35" s="1"/>
  <c r="H8998" i="35"/>
  <c r="I8998" i="35"/>
  <c r="K8998" i="35"/>
  <c r="M8998" i="35" s="1"/>
  <c r="H8999" i="35"/>
  <c r="I8999" i="35"/>
  <c r="K8999" i="35"/>
  <c r="M8999" i="35" s="1"/>
  <c r="H9000" i="35"/>
  <c r="I9000" i="35"/>
  <c r="K9000" i="35"/>
  <c r="M9000" i="35" s="1"/>
  <c r="H9001" i="35"/>
  <c r="I9001" i="35"/>
  <c r="K9001" i="35"/>
  <c r="M9001" i="35" s="1"/>
  <c r="H9002" i="35"/>
  <c r="I9002" i="35"/>
  <c r="K9002" i="35"/>
  <c r="M9002" i="35" s="1"/>
  <c r="H9003" i="35"/>
  <c r="I9003" i="35"/>
  <c r="K9003" i="35"/>
  <c r="M9003" i="35" s="1"/>
  <c r="H9004" i="35"/>
  <c r="I9004" i="35"/>
  <c r="K9004" i="35"/>
  <c r="M9004" i="35" s="1"/>
  <c r="H9005" i="35"/>
  <c r="I9005" i="35"/>
  <c r="K9005" i="35"/>
  <c r="M9005" i="35" s="1"/>
  <c r="H9006" i="35"/>
  <c r="I9006" i="35"/>
  <c r="K9006" i="35"/>
  <c r="M9006" i="35" s="1"/>
  <c r="H9007" i="35"/>
  <c r="I9007" i="35"/>
  <c r="K9007" i="35"/>
  <c r="M9007" i="35" s="1"/>
  <c r="H9008" i="35"/>
  <c r="I9008" i="35"/>
  <c r="K9008" i="35"/>
  <c r="M9008" i="35" s="1"/>
  <c r="H9009" i="35"/>
  <c r="I9009" i="35"/>
  <c r="K9009" i="35"/>
  <c r="M9009" i="35" s="1"/>
  <c r="H9010" i="35"/>
  <c r="I9010" i="35"/>
  <c r="K9010" i="35"/>
  <c r="M9010" i="35" s="1"/>
  <c r="H9011" i="35"/>
  <c r="I9011" i="35"/>
  <c r="K9011" i="35"/>
  <c r="M9011" i="35" s="1"/>
  <c r="H9012" i="35"/>
  <c r="I9012" i="35"/>
  <c r="K9012" i="35"/>
  <c r="M9012" i="35" s="1"/>
  <c r="H9013" i="35"/>
  <c r="I9013" i="35"/>
  <c r="K9013" i="35"/>
  <c r="M9013" i="35" s="1"/>
  <c r="H9014" i="35"/>
  <c r="I9014" i="35"/>
  <c r="K9014" i="35"/>
  <c r="M9014" i="35" s="1"/>
  <c r="H9015" i="35"/>
  <c r="I9015" i="35"/>
  <c r="K9015" i="35"/>
  <c r="M9015" i="35" s="1"/>
  <c r="H9016" i="35"/>
  <c r="I9016" i="35"/>
  <c r="K9016" i="35"/>
  <c r="M9016" i="35" s="1"/>
  <c r="H9017" i="35"/>
  <c r="I9017" i="35"/>
  <c r="K9017" i="35"/>
  <c r="M9017" i="35" s="1"/>
  <c r="H9018" i="35"/>
  <c r="I9018" i="35"/>
  <c r="K9018" i="35"/>
  <c r="M9018" i="35" s="1"/>
  <c r="H9019" i="35"/>
  <c r="I9019" i="35"/>
  <c r="K9019" i="35"/>
  <c r="M9019" i="35" s="1"/>
  <c r="H9020" i="35"/>
  <c r="I9020" i="35"/>
  <c r="K9020" i="35"/>
  <c r="M9020" i="35" s="1"/>
  <c r="H9021" i="35"/>
  <c r="I9021" i="35"/>
  <c r="K9021" i="35"/>
  <c r="M9021" i="35" s="1"/>
  <c r="H9022" i="35"/>
  <c r="I9022" i="35"/>
  <c r="K9022" i="35"/>
  <c r="M9022" i="35" s="1"/>
  <c r="H9023" i="35"/>
  <c r="I9023" i="35"/>
  <c r="K9023" i="35"/>
  <c r="M9023" i="35" s="1"/>
  <c r="H9024" i="35"/>
  <c r="I9024" i="35"/>
  <c r="K9024" i="35"/>
  <c r="M9024" i="35" s="1"/>
  <c r="H9025" i="35"/>
  <c r="I9025" i="35"/>
  <c r="K9025" i="35"/>
  <c r="M9025" i="35" s="1"/>
  <c r="H9026" i="35"/>
  <c r="I9026" i="35"/>
  <c r="K9026" i="35"/>
  <c r="M9026" i="35" s="1"/>
  <c r="H9027" i="35"/>
  <c r="I9027" i="35"/>
  <c r="K9027" i="35"/>
  <c r="M9027" i="35" s="1"/>
  <c r="H9028" i="35"/>
  <c r="I9028" i="35"/>
  <c r="K9028" i="35"/>
  <c r="M9028" i="35" s="1"/>
  <c r="H9029" i="35"/>
  <c r="I9029" i="35"/>
  <c r="K9029" i="35"/>
  <c r="M9029" i="35" s="1"/>
  <c r="H9030" i="35"/>
  <c r="I9030" i="35"/>
  <c r="K9030" i="35"/>
  <c r="M9030" i="35" s="1"/>
  <c r="H9031" i="35"/>
  <c r="I9031" i="35"/>
  <c r="K9031" i="35"/>
  <c r="M9031" i="35" s="1"/>
  <c r="H9032" i="35"/>
  <c r="I9032" i="35"/>
  <c r="K9032" i="35"/>
  <c r="M9032" i="35" s="1"/>
  <c r="H9033" i="35"/>
  <c r="I9033" i="35"/>
  <c r="K9033" i="35"/>
  <c r="M9033" i="35" s="1"/>
  <c r="H9034" i="35"/>
  <c r="I9034" i="35"/>
  <c r="K9034" i="35"/>
  <c r="M9034" i="35" s="1"/>
  <c r="H9035" i="35"/>
  <c r="I9035" i="35"/>
  <c r="K9035" i="35"/>
  <c r="M9035" i="35" s="1"/>
  <c r="H9036" i="35"/>
  <c r="I9036" i="35"/>
  <c r="K9036" i="35"/>
  <c r="M9036" i="35" s="1"/>
  <c r="H9037" i="35"/>
  <c r="I9037" i="35"/>
  <c r="K9037" i="35"/>
  <c r="M9037" i="35" s="1"/>
  <c r="H9038" i="35"/>
  <c r="I9038" i="35"/>
  <c r="K9038" i="35"/>
  <c r="M9038" i="35" s="1"/>
  <c r="H9039" i="35"/>
  <c r="I9039" i="35"/>
  <c r="K9039" i="35"/>
  <c r="M9039" i="35" s="1"/>
  <c r="H9040" i="35"/>
  <c r="I9040" i="35"/>
  <c r="K9040" i="35"/>
  <c r="M9040" i="35" s="1"/>
  <c r="H9041" i="35"/>
  <c r="I9041" i="35"/>
  <c r="K9041" i="35"/>
  <c r="M9041" i="35" s="1"/>
  <c r="H9042" i="35"/>
  <c r="I9042" i="35"/>
  <c r="K9042" i="35"/>
  <c r="M9042" i="35" s="1"/>
  <c r="H9043" i="35"/>
  <c r="I9043" i="35"/>
  <c r="K9043" i="35"/>
  <c r="M9043" i="35" s="1"/>
  <c r="H9044" i="35"/>
  <c r="I9044" i="35"/>
  <c r="K9044" i="35"/>
  <c r="M9044" i="35" s="1"/>
  <c r="H9045" i="35"/>
  <c r="I9045" i="35"/>
  <c r="K9045" i="35"/>
  <c r="M9045" i="35" s="1"/>
  <c r="H9046" i="35"/>
  <c r="I9046" i="35"/>
  <c r="K9046" i="35"/>
  <c r="M9046" i="35" s="1"/>
  <c r="H9047" i="35"/>
  <c r="I9047" i="35"/>
  <c r="K9047" i="35"/>
  <c r="M9047" i="35" s="1"/>
  <c r="H9048" i="35"/>
  <c r="I9048" i="35"/>
  <c r="K9048" i="35"/>
  <c r="M9048" i="35" s="1"/>
  <c r="H9049" i="35"/>
  <c r="I9049" i="35"/>
  <c r="K9049" i="35"/>
  <c r="M9049" i="35" s="1"/>
  <c r="H9050" i="35"/>
  <c r="I9050" i="35"/>
  <c r="K9050" i="35"/>
  <c r="M9050" i="35" s="1"/>
  <c r="H9051" i="35"/>
  <c r="I9051" i="35"/>
  <c r="K9051" i="35"/>
  <c r="M9051" i="35" s="1"/>
  <c r="H9052" i="35"/>
  <c r="I9052" i="35"/>
  <c r="K9052" i="35"/>
  <c r="M9052" i="35" s="1"/>
  <c r="H9053" i="35"/>
  <c r="I9053" i="35"/>
  <c r="K9053" i="35"/>
  <c r="M9053" i="35" s="1"/>
  <c r="H9054" i="35"/>
  <c r="I9054" i="35"/>
  <c r="K9054" i="35"/>
  <c r="M9054" i="35" s="1"/>
  <c r="H9055" i="35"/>
  <c r="I9055" i="35"/>
  <c r="K9055" i="35"/>
  <c r="M9055" i="35" s="1"/>
  <c r="H9056" i="35"/>
  <c r="I9056" i="35"/>
  <c r="K9056" i="35"/>
  <c r="M9056" i="35" s="1"/>
  <c r="H9057" i="35"/>
  <c r="I9057" i="35"/>
  <c r="K9057" i="35"/>
  <c r="M9057" i="35" s="1"/>
  <c r="H9058" i="35"/>
  <c r="I9058" i="35"/>
  <c r="K9058" i="35"/>
  <c r="M9058" i="35" s="1"/>
  <c r="H9059" i="35"/>
  <c r="I9059" i="35"/>
  <c r="K9059" i="35"/>
  <c r="M9059" i="35" s="1"/>
  <c r="H9060" i="35"/>
  <c r="I9060" i="35"/>
  <c r="K9060" i="35"/>
  <c r="M9060" i="35" s="1"/>
  <c r="H9061" i="35"/>
  <c r="I9061" i="35"/>
  <c r="K9061" i="35"/>
  <c r="M9061" i="35" s="1"/>
  <c r="H9062" i="35"/>
  <c r="I9062" i="35"/>
  <c r="K9062" i="35"/>
  <c r="M9062" i="35" s="1"/>
  <c r="H9063" i="35"/>
  <c r="I9063" i="35"/>
  <c r="K9063" i="35"/>
  <c r="M9063" i="35" s="1"/>
  <c r="H9064" i="35"/>
  <c r="I9064" i="35"/>
  <c r="K9064" i="35"/>
  <c r="M9064" i="35" s="1"/>
  <c r="H9065" i="35"/>
  <c r="I9065" i="35"/>
  <c r="K9065" i="35"/>
  <c r="M9065" i="35" s="1"/>
  <c r="H9066" i="35"/>
  <c r="I9066" i="35"/>
  <c r="K9066" i="35"/>
  <c r="M9066" i="35" s="1"/>
  <c r="H9067" i="35"/>
  <c r="I9067" i="35"/>
  <c r="K9067" i="35"/>
  <c r="M9067" i="35" s="1"/>
  <c r="H9068" i="35"/>
  <c r="I9068" i="35"/>
  <c r="K9068" i="35"/>
  <c r="M9068" i="35" s="1"/>
  <c r="H9069" i="35"/>
  <c r="I9069" i="35"/>
  <c r="K9069" i="35"/>
  <c r="M9069" i="35" s="1"/>
  <c r="H9070" i="35"/>
  <c r="I9070" i="35"/>
  <c r="K9070" i="35"/>
  <c r="M9070" i="35" s="1"/>
  <c r="H9071" i="35"/>
  <c r="I9071" i="35"/>
  <c r="K9071" i="35"/>
  <c r="M9071" i="35" s="1"/>
  <c r="H9072" i="35"/>
  <c r="I9072" i="35"/>
  <c r="K9072" i="35"/>
  <c r="M9072" i="35" s="1"/>
  <c r="H9073" i="35"/>
  <c r="I9073" i="35"/>
  <c r="K9073" i="35"/>
  <c r="M9073" i="35" s="1"/>
  <c r="H9074" i="35"/>
  <c r="I9074" i="35"/>
  <c r="K9074" i="35"/>
  <c r="M9074" i="35" s="1"/>
  <c r="H9075" i="35"/>
  <c r="I9075" i="35"/>
  <c r="K9075" i="35"/>
  <c r="M9075" i="35" s="1"/>
  <c r="H9076" i="35"/>
  <c r="I9076" i="35"/>
  <c r="K9076" i="35"/>
  <c r="M9076" i="35" s="1"/>
  <c r="H9077" i="35"/>
  <c r="I9077" i="35"/>
  <c r="K9077" i="35"/>
  <c r="M9077" i="35" s="1"/>
  <c r="H9078" i="35"/>
  <c r="I9078" i="35"/>
  <c r="K9078" i="35"/>
  <c r="M9078" i="35" s="1"/>
  <c r="H9079" i="35"/>
  <c r="I9079" i="35"/>
  <c r="K9079" i="35"/>
  <c r="M9079" i="35" s="1"/>
  <c r="H9080" i="35"/>
  <c r="I9080" i="35"/>
  <c r="K9080" i="35"/>
  <c r="M9080" i="35" s="1"/>
  <c r="H9081" i="35"/>
  <c r="I9081" i="35"/>
  <c r="K9081" i="35"/>
  <c r="M9081" i="35" s="1"/>
  <c r="H9082" i="35"/>
  <c r="I9082" i="35"/>
  <c r="K9082" i="35"/>
  <c r="M9082" i="35" s="1"/>
  <c r="H9083" i="35"/>
  <c r="I9083" i="35"/>
  <c r="K9083" i="35"/>
  <c r="M9083" i="35" s="1"/>
  <c r="H9084" i="35"/>
  <c r="I9084" i="35"/>
  <c r="K9084" i="35"/>
  <c r="M9084" i="35" s="1"/>
  <c r="H9085" i="35"/>
  <c r="I9085" i="35"/>
  <c r="K9085" i="35"/>
  <c r="M9085" i="35" s="1"/>
  <c r="H9086" i="35"/>
  <c r="I9086" i="35"/>
  <c r="K9086" i="35"/>
  <c r="M9086" i="35" s="1"/>
  <c r="H9087" i="35"/>
  <c r="I9087" i="35"/>
  <c r="K9087" i="35"/>
  <c r="M9087" i="35" s="1"/>
  <c r="H9088" i="35"/>
  <c r="I9088" i="35"/>
  <c r="K9088" i="35"/>
  <c r="M9088" i="35" s="1"/>
  <c r="H9089" i="35"/>
  <c r="I9089" i="35"/>
  <c r="K9089" i="35"/>
  <c r="M9089" i="35" s="1"/>
  <c r="H9090" i="35"/>
  <c r="I9090" i="35"/>
  <c r="K9090" i="35"/>
  <c r="M9090" i="35" s="1"/>
  <c r="H9091" i="35"/>
  <c r="I9091" i="35"/>
  <c r="K9091" i="35"/>
  <c r="M9091" i="35" s="1"/>
  <c r="H9092" i="35"/>
  <c r="I9092" i="35"/>
  <c r="K9092" i="35"/>
  <c r="M9092" i="35" s="1"/>
  <c r="H9093" i="35"/>
  <c r="I9093" i="35"/>
  <c r="K9093" i="35"/>
  <c r="M9093" i="35" s="1"/>
  <c r="H9094" i="35"/>
  <c r="I9094" i="35"/>
  <c r="K9094" i="35"/>
  <c r="M9094" i="35" s="1"/>
  <c r="H9095" i="35"/>
  <c r="I9095" i="35"/>
  <c r="K9095" i="35"/>
  <c r="M9095" i="35" s="1"/>
  <c r="H9096" i="35"/>
  <c r="I9096" i="35"/>
  <c r="K9096" i="35"/>
  <c r="M9096" i="35" s="1"/>
  <c r="H9097" i="35"/>
  <c r="I9097" i="35"/>
  <c r="K9097" i="35"/>
  <c r="M9097" i="35" s="1"/>
  <c r="H9098" i="35"/>
  <c r="I9098" i="35"/>
  <c r="K9098" i="35"/>
  <c r="M9098" i="35" s="1"/>
  <c r="H9099" i="35"/>
  <c r="I9099" i="35"/>
  <c r="K9099" i="35"/>
  <c r="M9099" i="35" s="1"/>
  <c r="H9100" i="35"/>
  <c r="I9100" i="35"/>
  <c r="K9100" i="35"/>
  <c r="M9100" i="35" s="1"/>
  <c r="H9101" i="35"/>
  <c r="I9101" i="35"/>
  <c r="K9101" i="35"/>
  <c r="M9101" i="35" s="1"/>
  <c r="H9102" i="35"/>
  <c r="I9102" i="35"/>
  <c r="K9102" i="35"/>
  <c r="M9102" i="35" s="1"/>
  <c r="H9103" i="35"/>
  <c r="I9103" i="35"/>
  <c r="K9103" i="35"/>
  <c r="M9103" i="35" s="1"/>
  <c r="H9104" i="35"/>
  <c r="I9104" i="35"/>
  <c r="K9104" i="35"/>
  <c r="M9104" i="35" s="1"/>
  <c r="H9105" i="35"/>
  <c r="I9105" i="35"/>
  <c r="K9105" i="35"/>
  <c r="M9105" i="35" s="1"/>
  <c r="H9106" i="35"/>
  <c r="I9106" i="35"/>
  <c r="K9106" i="35"/>
  <c r="M9106" i="35" s="1"/>
  <c r="H9107" i="35"/>
  <c r="I9107" i="35"/>
  <c r="K9107" i="35"/>
  <c r="M9107" i="35" s="1"/>
  <c r="H9108" i="35"/>
  <c r="I9108" i="35"/>
  <c r="K9108" i="35"/>
  <c r="M9108" i="35" s="1"/>
  <c r="H9109" i="35"/>
  <c r="I9109" i="35"/>
  <c r="K9109" i="35"/>
  <c r="M9109" i="35" s="1"/>
  <c r="H9110" i="35"/>
  <c r="I9110" i="35"/>
  <c r="K9110" i="35"/>
  <c r="M9110" i="35" s="1"/>
  <c r="H9111" i="35"/>
  <c r="I9111" i="35"/>
  <c r="K9111" i="35"/>
  <c r="M9111" i="35" s="1"/>
  <c r="H9112" i="35"/>
  <c r="I9112" i="35"/>
  <c r="K9112" i="35"/>
  <c r="M9112" i="35" s="1"/>
  <c r="H9113" i="35"/>
  <c r="I9113" i="35"/>
  <c r="K9113" i="35"/>
  <c r="M9113" i="35" s="1"/>
  <c r="H9114" i="35"/>
  <c r="I9114" i="35"/>
  <c r="K9114" i="35"/>
  <c r="M9114" i="35" s="1"/>
  <c r="H9115" i="35"/>
  <c r="I9115" i="35"/>
  <c r="K9115" i="35"/>
  <c r="M9115" i="35" s="1"/>
  <c r="H9116" i="35"/>
  <c r="I9116" i="35"/>
  <c r="K9116" i="35"/>
  <c r="M9116" i="35" s="1"/>
  <c r="H9117" i="35"/>
  <c r="I9117" i="35"/>
  <c r="K9117" i="35"/>
  <c r="M9117" i="35" s="1"/>
  <c r="H9118" i="35"/>
  <c r="I9118" i="35"/>
  <c r="K9118" i="35"/>
  <c r="M9118" i="35" s="1"/>
  <c r="H9119" i="35"/>
  <c r="I9119" i="35"/>
  <c r="K9119" i="35"/>
  <c r="M9119" i="35" s="1"/>
  <c r="H9120" i="35"/>
  <c r="I9120" i="35"/>
  <c r="K9120" i="35"/>
  <c r="M9120" i="35" s="1"/>
  <c r="H9121" i="35"/>
  <c r="I9121" i="35"/>
  <c r="K9121" i="35"/>
  <c r="M9121" i="35" s="1"/>
  <c r="H9122" i="35"/>
  <c r="I9122" i="35"/>
  <c r="K9122" i="35"/>
  <c r="M9122" i="35" s="1"/>
  <c r="H9123" i="35"/>
  <c r="I9123" i="35"/>
  <c r="K9123" i="35"/>
  <c r="M9123" i="35" s="1"/>
  <c r="H9124" i="35"/>
  <c r="I9124" i="35"/>
  <c r="K9124" i="35"/>
  <c r="M9124" i="35" s="1"/>
  <c r="H9125" i="35"/>
  <c r="I9125" i="35"/>
  <c r="K9125" i="35"/>
  <c r="M9125" i="35" s="1"/>
  <c r="H9126" i="35"/>
  <c r="I9126" i="35"/>
  <c r="K9126" i="35"/>
  <c r="M9126" i="35" s="1"/>
  <c r="H9127" i="35"/>
  <c r="I9127" i="35"/>
  <c r="K9127" i="35"/>
  <c r="M9127" i="35" s="1"/>
  <c r="H9128" i="35"/>
  <c r="I9128" i="35"/>
  <c r="K9128" i="35"/>
  <c r="M9128" i="35" s="1"/>
  <c r="H9129" i="35"/>
  <c r="I9129" i="35"/>
  <c r="K9129" i="35"/>
  <c r="M9129" i="35" s="1"/>
  <c r="H9130" i="35"/>
  <c r="I9130" i="35"/>
  <c r="K9130" i="35"/>
  <c r="M9130" i="35" s="1"/>
  <c r="H9131" i="35"/>
  <c r="I9131" i="35"/>
  <c r="K9131" i="35"/>
  <c r="M9131" i="35" s="1"/>
  <c r="H9132" i="35"/>
  <c r="I9132" i="35"/>
  <c r="K9132" i="35"/>
  <c r="M9132" i="35" s="1"/>
  <c r="H9133" i="35"/>
  <c r="I9133" i="35"/>
  <c r="K9133" i="35"/>
  <c r="M9133" i="35" s="1"/>
  <c r="H9134" i="35"/>
  <c r="I9134" i="35"/>
  <c r="K9134" i="35"/>
  <c r="M9134" i="35" s="1"/>
  <c r="H9135" i="35"/>
  <c r="I9135" i="35"/>
  <c r="K9135" i="35"/>
  <c r="M9135" i="35" s="1"/>
  <c r="H9136" i="35"/>
  <c r="I9136" i="35"/>
  <c r="K9136" i="35"/>
  <c r="M9136" i="35" s="1"/>
  <c r="H9137" i="35"/>
  <c r="I9137" i="35"/>
  <c r="K9137" i="35"/>
  <c r="M9137" i="35" s="1"/>
  <c r="H9138" i="35"/>
  <c r="I9138" i="35"/>
  <c r="K9138" i="35"/>
  <c r="M9138" i="35" s="1"/>
  <c r="H9139" i="35"/>
  <c r="I9139" i="35"/>
  <c r="K9139" i="35"/>
  <c r="M9139" i="35" s="1"/>
  <c r="H9140" i="35"/>
  <c r="I9140" i="35"/>
  <c r="K9140" i="35"/>
  <c r="M9140" i="35" s="1"/>
  <c r="H9141" i="35"/>
  <c r="I9141" i="35"/>
  <c r="K9141" i="35"/>
  <c r="M9141" i="35" s="1"/>
  <c r="H9142" i="35"/>
  <c r="I9142" i="35"/>
  <c r="K9142" i="35"/>
  <c r="M9142" i="35" s="1"/>
  <c r="H9143" i="35"/>
  <c r="I9143" i="35"/>
  <c r="K9143" i="35"/>
  <c r="M9143" i="35" s="1"/>
  <c r="H9144" i="35"/>
  <c r="I9144" i="35"/>
  <c r="K9144" i="35"/>
  <c r="M9144" i="35" s="1"/>
  <c r="H9145" i="35"/>
  <c r="I9145" i="35"/>
  <c r="K9145" i="35"/>
  <c r="M9145" i="35" s="1"/>
  <c r="H9146" i="35"/>
  <c r="I9146" i="35"/>
  <c r="K9146" i="35"/>
  <c r="M9146" i="35" s="1"/>
  <c r="H9147" i="35"/>
  <c r="I9147" i="35"/>
  <c r="K9147" i="35"/>
  <c r="M9147" i="35" s="1"/>
  <c r="H9148" i="35"/>
  <c r="I9148" i="35"/>
  <c r="K9148" i="35"/>
  <c r="M9148" i="35" s="1"/>
  <c r="H9149" i="35"/>
  <c r="I9149" i="35"/>
  <c r="K9149" i="35"/>
  <c r="M9149" i="35" s="1"/>
  <c r="H9150" i="35"/>
  <c r="I9150" i="35"/>
  <c r="K9150" i="35"/>
  <c r="M9150" i="35" s="1"/>
  <c r="H9151" i="35"/>
  <c r="I9151" i="35"/>
  <c r="K9151" i="35"/>
  <c r="M9151" i="35" s="1"/>
  <c r="H9152" i="35"/>
  <c r="I9152" i="35"/>
  <c r="K9152" i="35"/>
  <c r="M9152" i="35" s="1"/>
  <c r="H9153" i="35"/>
  <c r="I9153" i="35"/>
  <c r="K9153" i="35"/>
  <c r="M9153" i="35" s="1"/>
  <c r="H9154" i="35"/>
  <c r="I9154" i="35"/>
  <c r="K9154" i="35"/>
  <c r="M9154" i="35" s="1"/>
  <c r="H9155" i="35"/>
  <c r="I9155" i="35"/>
  <c r="K9155" i="35"/>
  <c r="M9155" i="35" s="1"/>
  <c r="H9156" i="35"/>
  <c r="I9156" i="35"/>
  <c r="K9156" i="35"/>
  <c r="M9156" i="35" s="1"/>
  <c r="H9157" i="35"/>
  <c r="I9157" i="35"/>
  <c r="K9157" i="35"/>
  <c r="M9157" i="35" s="1"/>
  <c r="H9158" i="35"/>
  <c r="I9158" i="35"/>
  <c r="K9158" i="35"/>
  <c r="M9158" i="35" s="1"/>
  <c r="H9159" i="35"/>
  <c r="I9159" i="35"/>
  <c r="K9159" i="35"/>
  <c r="M9159" i="35" s="1"/>
  <c r="H9160" i="35"/>
  <c r="I9160" i="35"/>
  <c r="K9160" i="35"/>
  <c r="M9160" i="35" s="1"/>
  <c r="H9161" i="35"/>
  <c r="I9161" i="35"/>
  <c r="K9161" i="35"/>
  <c r="M9161" i="35" s="1"/>
  <c r="H9162" i="35"/>
  <c r="I9162" i="35"/>
  <c r="K9162" i="35"/>
  <c r="M9162" i="35" s="1"/>
  <c r="H9163" i="35"/>
  <c r="I9163" i="35"/>
  <c r="K9163" i="35"/>
  <c r="M9163" i="35" s="1"/>
  <c r="H9164" i="35"/>
  <c r="I9164" i="35"/>
  <c r="K9164" i="35"/>
  <c r="M9164" i="35" s="1"/>
  <c r="H9165" i="35"/>
  <c r="I9165" i="35"/>
  <c r="K9165" i="35"/>
  <c r="M9165" i="35" s="1"/>
  <c r="H9166" i="35"/>
  <c r="I9166" i="35"/>
  <c r="K9166" i="35"/>
  <c r="M9166" i="35" s="1"/>
  <c r="H9167" i="35"/>
  <c r="I9167" i="35"/>
  <c r="K9167" i="35"/>
  <c r="M9167" i="35" s="1"/>
  <c r="H9168" i="35"/>
  <c r="I9168" i="35"/>
  <c r="K9168" i="35"/>
  <c r="M9168" i="35" s="1"/>
  <c r="H9169" i="35"/>
  <c r="I9169" i="35"/>
  <c r="K9169" i="35"/>
  <c r="M9169" i="35" s="1"/>
  <c r="H9170" i="35"/>
  <c r="I9170" i="35"/>
  <c r="K9170" i="35"/>
  <c r="M9170" i="35" s="1"/>
  <c r="H9171" i="35"/>
  <c r="I9171" i="35"/>
  <c r="K9171" i="35"/>
  <c r="M9171" i="35" s="1"/>
  <c r="H9172" i="35"/>
  <c r="I9172" i="35"/>
  <c r="K9172" i="35"/>
  <c r="M9172" i="35" s="1"/>
  <c r="H9173" i="35"/>
  <c r="I9173" i="35"/>
  <c r="K9173" i="35"/>
  <c r="M9173" i="35" s="1"/>
  <c r="H9174" i="35"/>
  <c r="I9174" i="35"/>
  <c r="K9174" i="35"/>
  <c r="M9174" i="35" s="1"/>
  <c r="H9175" i="35"/>
  <c r="I9175" i="35"/>
  <c r="K9175" i="35"/>
  <c r="M9175" i="35" s="1"/>
  <c r="H9176" i="35"/>
  <c r="I9176" i="35"/>
  <c r="K9176" i="35"/>
  <c r="M9176" i="35" s="1"/>
  <c r="H9177" i="35"/>
  <c r="I9177" i="35"/>
  <c r="K9177" i="35"/>
  <c r="M9177" i="35" s="1"/>
  <c r="H9178" i="35"/>
  <c r="I9178" i="35"/>
  <c r="K9178" i="35"/>
  <c r="M9178" i="35" s="1"/>
  <c r="H9179" i="35"/>
  <c r="I9179" i="35"/>
  <c r="K9179" i="35"/>
  <c r="M9179" i="35" s="1"/>
  <c r="H9180" i="35"/>
  <c r="I9180" i="35"/>
  <c r="K9180" i="35"/>
  <c r="M9180" i="35" s="1"/>
  <c r="H9181" i="35"/>
  <c r="I9181" i="35"/>
  <c r="K9181" i="35"/>
  <c r="M9181" i="35" s="1"/>
  <c r="H9182" i="35"/>
  <c r="I9182" i="35"/>
  <c r="K9182" i="35"/>
  <c r="M9182" i="35" s="1"/>
  <c r="H9183" i="35"/>
  <c r="I9183" i="35"/>
  <c r="K9183" i="35"/>
  <c r="M9183" i="35" s="1"/>
  <c r="H9184" i="35"/>
  <c r="I9184" i="35"/>
  <c r="K9184" i="35"/>
  <c r="M9184" i="35" s="1"/>
  <c r="H9185" i="35"/>
  <c r="I9185" i="35"/>
  <c r="K9185" i="35"/>
  <c r="M9185" i="35" s="1"/>
  <c r="H9186" i="35"/>
  <c r="I9186" i="35"/>
  <c r="K9186" i="35"/>
  <c r="M9186" i="35" s="1"/>
  <c r="H9187" i="35"/>
  <c r="I9187" i="35"/>
  <c r="K9187" i="35"/>
  <c r="M9187" i="35" s="1"/>
  <c r="H9188" i="35"/>
  <c r="I9188" i="35"/>
  <c r="K9188" i="35"/>
  <c r="M9188" i="35" s="1"/>
  <c r="H9189" i="35"/>
  <c r="I9189" i="35"/>
  <c r="K9189" i="35"/>
  <c r="M9189" i="35" s="1"/>
  <c r="H9190" i="35"/>
  <c r="I9190" i="35"/>
  <c r="K9190" i="35"/>
  <c r="M9190" i="35" s="1"/>
  <c r="H9191" i="35"/>
  <c r="I9191" i="35"/>
  <c r="K9191" i="35"/>
  <c r="M9191" i="35" s="1"/>
  <c r="H9192" i="35"/>
  <c r="I9192" i="35"/>
  <c r="K9192" i="35"/>
  <c r="M9192" i="35" s="1"/>
  <c r="H9193" i="35"/>
  <c r="I9193" i="35"/>
  <c r="K9193" i="35"/>
  <c r="M9193" i="35" s="1"/>
  <c r="H9194" i="35"/>
  <c r="I9194" i="35"/>
  <c r="K9194" i="35"/>
  <c r="M9194" i="35" s="1"/>
  <c r="H9195" i="35"/>
  <c r="I9195" i="35"/>
  <c r="K9195" i="35"/>
  <c r="M9195" i="35" s="1"/>
  <c r="H9196" i="35"/>
  <c r="I9196" i="35"/>
  <c r="K9196" i="35"/>
  <c r="M9196" i="35" s="1"/>
  <c r="H9197" i="35"/>
  <c r="I9197" i="35"/>
  <c r="K9197" i="35"/>
  <c r="M9197" i="35" s="1"/>
  <c r="H9198" i="35"/>
  <c r="I9198" i="35"/>
  <c r="K9198" i="35"/>
  <c r="M9198" i="35" s="1"/>
  <c r="H9199" i="35"/>
  <c r="I9199" i="35"/>
  <c r="K9199" i="35"/>
  <c r="M9199" i="35" s="1"/>
  <c r="H9200" i="35"/>
  <c r="I9200" i="35"/>
  <c r="K9200" i="35"/>
  <c r="M9200" i="35" s="1"/>
  <c r="H9201" i="35"/>
  <c r="I9201" i="35"/>
  <c r="K9201" i="35"/>
  <c r="M9201" i="35" s="1"/>
  <c r="H9202" i="35"/>
  <c r="I9202" i="35"/>
  <c r="K9202" i="35"/>
  <c r="M9202" i="35" s="1"/>
  <c r="H9203" i="35"/>
  <c r="I9203" i="35"/>
  <c r="K9203" i="35"/>
  <c r="M9203" i="35" s="1"/>
  <c r="H9204" i="35"/>
  <c r="I9204" i="35"/>
  <c r="K9204" i="35"/>
  <c r="M9204" i="35" s="1"/>
  <c r="H9205" i="35"/>
  <c r="I9205" i="35"/>
  <c r="K9205" i="35"/>
  <c r="M9205" i="35" s="1"/>
  <c r="H9206" i="35"/>
  <c r="I9206" i="35"/>
  <c r="K9206" i="35"/>
  <c r="M9206" i="35" s="1"/>
  <c r="H9207" i="35"/>
  <c r="I9207" i="35"/>
  <c r="K9207" i="35"/>
  <c r="M9207" i="35" s="1"/>
  <c r="H9208" i="35"/>
  <c r="I9208" i="35"/>
  <c r="K9208" i="35"/>
  <c r="M9208" i="35" s="1"/>
  <c r="H9209" i="35"/>
  <c r="I9209" i="35"/>
  <c r="K9209" i="35"/>
  <c r="M9209" i="35" s="1"/>
  <c r="H9210" i="35"/>
  <c r="I9210" i="35"/>
  <c r="K9210" i="35"/>
  <c r="M9210" i="35" s="1"/>
  <c r="H9211" i="35"/>
  <c r="I9211" i="35"/>
  <c r="K9211" i="35"/>
  <c r="M9211" i="35" s="1"/>
  <c r="H9212" i="35"/>
  <c r="I9212" i="35"/>
  <c r="K9212" i="35"/>
  <c r="M9212" i="35" s="1"/>
  <c r="H9213" i="35"/>
  <c r="I9213" i="35"/>
  <c r="K9213" i="35"/>
  <c r="M9213" i="35" s="1"/>
  <c r="H9214" i="35"/>
  <c r="I9214" i="35"/>
  <c r="K9214" i="35"/>
  <c r="M9214" i="35" s="1"/>
  <c r="H9215" i="35"/>
  <c r="I9215" i="35"/>
  <c r="K9215" i="35"/>
  <c r="M9215" i="35" s="1"/>
  <c r="H9216" i="35"/>
  <c r="I9216" i="35"/>
  <c r="K9216" i="35"/>
  <c r="M9216" i="35" s="1"/>
  <c r="H9217" i="35"/>
  <c r="I9217" i="35"/>
  <c r="K9217" i="35"/>
  <c r="M9217" i="35" s="1"/>
  <c r="H9218" i="35"/>
  <c r="I9218" i="35"/>
  <c r="K9218" i="35"/>
  <c r="M9218" i="35" s="1"/>
  <c r="H9219" i="35"/>
  <c r="I9219" i="35"/>
  <c r="K9219" i="35"/>
  <c r="M9219" i="35" s="1"/>
  <c r="H9220" i="35"/>
  <c r="I9220" i="35"/>
  <c r="K9220" i="35"/>
  <c r="M9220" i="35" s="1"/>
  <c r="H9221" i="35"/>
  <c r="I9221" i="35"/>
  <c r="K9221" i="35"/>
  <c r="M9221" i="35" s="1"/>
  <c r="H9222" i="35"/>
  <c r="I9222" i="35"/>
  <c r="K9222" i="35"/>
  <c r="M9222" i="35" s="1"/>
  <c r="H9223" i="35"/>
  <c r="I9223" i="35"/>
  <c r="K9223" i="35"/>
  <c r="M9223" i="35" s="1"/>
  <c r="H9224" i="35"/>
  <c r="I9224" i="35"/>
  <c r="K9224" i="35"/>
  <c r="M9224" i="35" s="1"/>
  <c r="H9225" i="35"/>
  <c r="I9225" i="35"/>
  <c r="K9225" i="35"/>
  <c r="M9225" i="35" s="1"/>
  <c r="H9226" i="35"/>
  <c r="I9226" i="35"/>
  <c r="K9226" i="35"/>
  <c r="M9226" i="35" s="1"/>
  <c r="H9227" i="35"/>
  <c r="I9227" i="35"/>
  <c r="K9227" i="35"/>
  <c r="M9227" i="35" s="1"/>
  <c r="H9228" i="35"/>
  <c r="I9228" i="35"/>
  <c r="K9228" i="35"/>
  <c r="M9228" i="35" s="1"/>
  <c r="H9229" i="35"/>
  <c r="I9229" i="35"/>
  <c r="K9229" i="35"/>
  <c r="M9229" i="35" s="1"/>
  <c r="H9230" i="35"/>
  <c r="I9230" i="35"/>
  <c r="K9230" i="35"/>
  <c r="M9230" i="35" s="1"/>
  <c r="H9231" i="35"/>
  <c r="I9231" i="35"/>
  <c r="K9231" i="35"/>
  <c r="M9231" i="35" s="1"/>
  <c r="H9232" i="35"/>
  <c r="I9232" i="35"/>
  <c r="K9232" i="35"/>
  <c r="M9232" i="35" s="1"/>
  <c r="H9233" i="35"/>
  <c r="I9233" i="35"/>
  <c r="K9233" i="35"/>
  <c r="M9233" i="35" s="1"/>
  <c r="H9234" i="35"/>
  <c r="I9234" i="35"/>
  <c r="K9234" i="35"/>
  <c r="M9234" i="35" s="1"/>
  <c r="H9235" i="35"/>
  <c r="I9235" i="35"/>
  <c r="K9235" i="35"/>
  <c r="M9235" i="35" s="1"/>
  <c r="H9236" i="35"/>
  <c r="I9236" i="35"/>
  <c r="K9236" i="35"/>
  <c r="M9236" i="35" s="1"/>
  <c r="H9237" i="35"/>
  <c r="I9237" i="35"/>
  <c r="K9237" i="35"/>
  <c r="M9237" i="35" s="1"/>
  <c r="H9238" i="35"/>
  <c r="I9238" i="35"/>
  <c r="K9238" i="35"/>
  <c r="M9238" i="35" s="1"/>
  <c r="H9239" i="35"/>
  <c r="I9239" i="35"/>
  <c r="K9239" i="35"/>
  <c r="M9239" i="35" s="1"/>
  <c r="H9240" i="35"/>
  <c r="I9240" i="35"/>
  <c r="K9240" i="35"/>
  <c r="M9240" i="35" s="1"/>
  <c r="H9241" i="35"/>
  <c r="I9241" i="35"/>
  <c r="K9241" i="35"/>
  <c r="M9241" i="35" s="1"/>
  <c r="H9242" i="35"/>
  <c r="I9242" i="35"/>
  <c r="K9242" i="35"/>
  <c r="M9242" i="35" s="1"/>
  <c r="H9243" i="35"/>
  <c r="I9243" i="35"/>
  <c r="K9243" i="35"/>
  <c r="M9243" i="35" s="1"/>
  <c r="H9244" i="35"/>
  <c r="I9244" i="35"/>
  <c r="K9244" i="35"/>
  <c r="M9244" i="35" s="1"/>
  <c r="H9245" i="35"/>
  <c r="I9245" i="35"/>
  <c r="K9245" i="35"/>
  <c r="M9245" i="35" s="1"/>
  <c r="H9246" i="35"/>
  <c r="I9246" i="35"/>
  <c r="K9246" i="35"/>
  <c r="M9246" i="35" s="1"/>
  <c r="H9247" i="35"/>
  <c r="I9247" i="35"/>
  <c r="K9247" i="35"/>
  <c r="M9247" i="35" s="1"/>
  <c r="H9248" i="35"/>
  <c r="I9248" i="35"/>
  <c r="K9248" i="35"/>
  <c r="M9248" i="35" s="1"/>
  <c r="H9249" i="35"/>
  <c r="I9249" i="35"/>
  <c r="K9249" i="35"/>
  <c r="M9249" i="35" s="1"/>
  <c r="H9250" i="35"/>
  <c r="I9250" i="35"/>
  <c r="K9250" i="35"/>
  <c r="M9250" i="35" s="1"/>
  <c r="H9251" i="35"/>
  <c r="I9251" i="35"/>
  <c r="K9251" i="35"/>
  <c r="M9251" i="35" s="1"/>
  <c r="H9252" i="35"/>
  <c r="I9252" i="35"/>
  <c r="K9252" i="35"/>
  <c r="M9252" i="35" s="1"/>
  <c r="H9253" i="35"/>
  <c r="I9253" i="35"/>
  <c r="K9253" i="35"/>
  <c r="M9253" i="35" s="1"/>
  <c r="H9254" i="35"/>
  <c r="I9254" i="35"/>
  <c r="K9254" i="35"/>
  <c r="M9254" i="35" s="1"/>
  <c r="H9255" i="35"/>
  <c r="I9255" i="35"/>
  <c r="K9255" i="35"/>
  <c r="M9255" i="35" s="1"/>
  <c r="H9256" i="35"/>
  <c r="I9256" i="35"/>
  <c r="K9256" i="35"/>
  <c r="M9256" i="35" s="1"/>
  <c r="H9257" i="35"/>
  <c r="I9257" i="35"/>
  <c r="K9257" i="35"/>
  <c r="M9257" i="35" s="1"/>
  <c r="H9258" i="35"/>
  <c r="I9258" i="35"/>
  <c r="K9258" i="35"/>
  <c r="M9258" i="35" s="1"/>
  <c r="H9259" i="35"/>
  <c r="I9259" i="35"/>
  <c r="K9259" i="35"/>
  <c r="M9259" i="35" s="1"/>
  <c r="H9260" i="35"/>
  <c r="I9260" i="35"/>
  <c r="K9260" i="35"/>
  <c r="M9260" i="35" s="1"/>
  <c r="H9261" i="35"/>
  <c r="I9261" i="35"/>
  <c r="K9261" i="35"/>
  <c r="M9261" i="35" s="1"/>
  <c r="H9262" i="35"/>
  <c r="I9262" i="35"/>
  <c r="K9262" i="35"/>
  <c r="M9262" i="35" s="1"/>
  <c r="H9263" i="35"/>
  <c r="I9263" i="35"/>
  <c r="K9263" i="35"/>
  <c r="M9263" i="35" s="1"/>
  <c r="H9264" i="35"/>
  <c r="I9264" i="35"/>
  <c r="K9264" i="35"/>
  <c r="M9264" i="35" s="1"/>
  <c r="H9265" i="35"/>
  <c r="I9265" i="35"/>
  <c r="K9265" i="35"/>
  <c r="M9265" i="35" s="1"/>
  <c r="H9266" i="35"/>
  <c r="I9266" i="35"/>
  <c r="K9266" i="35"/>
  <c r="M9266" i="35" s="1"/>
  <c r="H9267" i="35"/>
  <c r="I9267" i="35"/>
  <c r="K9267" i="35"/>
  <c r="M9267" i="35" s="1"/>
  <c r="H9268" i="35"/>
  <c r="I9268" i="35"/>
  <c r="K9268" i="35"/>
  <c r="M9268" i="35" s="1"/>
  <c r="H9269" i="35"/>
  <c r="I9269" i="35"/>
  <c r="K9269" i="35"/>
  <c r="M9269" i="35" s="1"/>
  <c r="H9270" i="35"/>
  <c r="I9270" i="35"/>
  <c r="K9270" i="35"/>
  <c r="M9270" i="35" s="1"/>
  <c r="H9271" i="35"/>
  <c r="I9271" i="35"/>
  <c r="K9271" i="35"/>
  <c r="M9271" i="35" s="1"/>
  <c r="H9272" i="35"/>
  <c r="I9272" i="35"/>
  <c r="K9272" i="35"/>
  <c r="M9272" i="35" s="1"/>
  <c r="H9273" i="35"/>
  <c r="I9273" i="35"/>
  <c r="K9273" i="35"/>
  <c r="M9273" i="35" s="1"/>
  <c r="H9274" i="35"/>
  <c r="I9274" i="35"/>
  <c r="K9274" i="35"/>
  <c r="M9274" i="35" s="1"/>
  <c r="H9275" i="35"/>
  <c r="I9275" i="35"/>
  <c r="K9275" i="35"/>
  <c r="M9275" i="35" s="1"/>
  <c r="H9276" i="35"/>
  <c r="I9276" i="35"/>
  <c r="K9276" i="35"/>
  <c r="M9276" i="35" s="1"/>
  <c r="H9277" i="35"/>
  <c r="I9277" i="35"/>
  <c r="K9277" i="35"/>
  <c r="M9277" i="35" s="1"/>
  <c r="H9278" i="35"/>
  <c r="I9278" i="35"/>
  <c r="K9278" i="35"/>
  <c r="M9278" i="35" s="1"/>
  <c r="H9279" i="35"/>
  <c r="I9279" i="35"/>
  <c r="K9279" i="35"/>
  <c r="M9279" i="35" s="1"/>
  <c r="H9280" i="35"/>
  <c r="I9280" i="35"/>
  <c r="K9280" i="35"/>
  <c r="M9280" i="35" s="1"/>
  <c r="H9281" i="35"/>
  <c r="I9281" i="35"/>
  <c r="K9281" i="35"/>
  <c r="M9281" i="35" s="1"/>
  <c r="H9282" i="35"/>
  <c r="I9282" i="35"/>
  <c r="K9282" i="35"/>
  <c r="M9282" i="35" s="1"/>
  <c r="H9283" i="35"/>
  <c r="I9283" i="35"/>
  <c r="K9283" i="35"/>
  <c r="M9283" i="35" s="1"/>
  <c r="H9284" i="35"/>
  <c r="I9284" i="35"/>
  <c r="K9284" i="35"/>
  <c r="M9284" i="35" s="1"/>
  <c r="H9285" i="35"/>
  <c r="I9285" i="35"/>
  <c r="K9285" i="35"/>
  <c r="M9285" i="35" s="1"/>
  <c r="H9286" i="35"/>
  <c r="I9286" i="35"/>
  <c r="K9286" i="35"/>
  <c r="M9286" i="35" s="1"/>
  <c r="H9287" i="35"/>
  <c r="I9287" i="35"/>
  <c r="K9287" i="35"/>
  <c r="M9287" i="35" s="1"/>
  <c r="H9288" i="35"/>
  <c r="I9288" i="35"/>
  <c r="K9288" i="35"/>
  <c r="M9288" i="35" s="1"/>
  <c r="H9289" i="35"/>
  <c r="I9289" i="35"/>
  <c r="K9289" i="35"/>
  <c r="M9289" i="35" s="1"/>
  <c r="H9290" i="35"/>
  <c r="I9290" i="35"/>
  <c r="K9290" i="35"/>
  <c r="M9290" i="35" s="1"/>
  <c r="H9291" i="35"/>
  <c r="I9291" i="35"/>
  <c r="K9291" i="35"/>
  <c r="M9291" i="35" s="1"/>
  <c r="H9292" i="35"/>
  <c r="I9292" i="35"/>
  <c r="K9292" i="35"/>
  <c r="M9292" i="35" s="1"/>
  <c r="H9293" i="35"/>
  <c r="I9293" i="35"/>
  <c r="K9293" i="35"/>
  <c r="M9293" i="35" s="1"/>
  <c r="H9294" i="35"/>
  <c r="I9294" i="35"/>
  <c r="K9294" i="35"/>
  <c r="M9294" i="35" s="1"/>
  <c r="H9295" i="35"/>
  <c r="I9295" i="35"/>
  <c r="K9295" i="35"/>
  <c r="M9295" i="35" s="1"/>
  <c r="H9296" i="35"/>
  <c r="I9296" i="35"/>
  <c r="K9296" i="35"/>
  <c r="M9296" i="35" s="1"/>
  <c r="H9297" i="35"/>
  <c r="I9297" i="35"/>
  <c r="K9297" i="35"/>
  <c r="M9297" i="35" s="1"/>
  <c r="H9298" i="35"/>
  <c r="I9298" i="35"/>
  <c r="K9298" i="35"/>
  <c r="M9298" i="35" s="1"/>
  <c r="H9299" i="35"/>
  <c r="I9299" i="35"/>
  <c r="K9299" i="35"/>
  <c r="M9299" i="35" s="1"/>
  <c r="H9300" i="35"/>
  <c r="I9300" i="35"/>
  <c r="K9300" i="35"/>
  <c r="M9300" i="35" s="1"/>
  <c r="H9301" i="35"/>
  <c r="I9301" i="35"/>
  <c r="K9301" i="35"/>
  <c r="M9301" i="35" s="1"/>
  <c r="H9302" i="35"/>
  <c r="I9302" i="35"/>
  <c r="K9302" i="35"/>
  <c r="M9302" i="35" s="1"/>
  <c r="H9303" i="35"/>
  <c r="I9303" i="35"/>
  <c r="K9303" i="35"/>
  <c r="M9303" i="35" s="1"/>
  <c r="H9304" i="35"/>
  <c r="I9304" i="35"/>
  <c r="K9304" i="35"/>
  <c r="M9304" i="35" s="1"/>
  <c r="H9305" i="35"/>
  <c r="I9305" i="35"/>
  <c r="K9305" i="35"/>
  <c r="M9305" i="35" s="1"/>
  <c r="H9306" i="35"/>
  <c r="I9306" i="35"/>
  <c r="K9306" i="35"/>
  <c r="M9306" i="35" s="1"/>
  <c r="H9307" i="35"/>
  <c r="I9307" i="35"/>
  <c r="K9307" i="35"/>
  <c r="M9307" i="35" s="1"/>
  <c r="H9308" i="35"/>
  <c r="I9308" i="35"/>
  <c r="K9308" i="35"/>
  <c r="M9308" i="35" s="1"/>
  <c r="H9309" i="35"/>
  <c r="I9309" i="35"/>
  <c r="K9309" i="35"/>
  <c r="M9309" i="35" s="1"/>
  <c r="H9310" i="35"/>
  <c r="I9310" i="35"/>
  <c r="K9310" i="35"/>
  <c r="M9310" i="35" s="1"/>
  <c r="H9311" i="35"/>
  <c r="I9311" i="35"/>
  <c r="K9311" i="35"/>
  <c r="M9311" i="35" s="1"/>
  <c r="H9312" i="35"/>
  <c r="I9312" i="35"/>
  <c r="K9312" i="35"/>
  <c r="M9312" i="35" s="1"/>
  <c r="H9313" i="35"/>
  <c r="I9313" i="35"/>
  <c r="K9313" i="35"/>
  <c r="M9313" i="35" s="1"/>
  <c r="H9314" i="35"/>
  <c r="I9314" i="35"/>
  <c r="K9314" i="35"/>
  <c r="M9314" i="35" s="1"/>
  <c r="H9315" i="35"/>
  <c r="I9315" i="35"/>
  <c r="K9315" i="35"/>
  <c r="M9315" i="35" s="1"/>
  <c r="H9316" i="35"/>
  <c r="I9316" i="35"/>
  <c r="K9316" i="35"/>
  <c r="M9316" i="35" s="1"/>
  <c r="H9317" i="35"/>
  <c r="I9317" i="35"/>
  <c r="K9317" i="35"/>
  <c r="M9317" i="35" s="1"/>
  <c r="H9318" i="35"/>
  <c r="I9318" i="35"/>
  <c r="K9318" i="35"/>
  <c r="M9318" i="35" s="1"/>
  <c r="H9319" i="35"/>
  <c r="I9319" i="35"/>
  <c r="K9319" i="35"/>
  <c r="M9319" i="35" s="1"/>
  <c r="H9320" i="35"/>
  <c r="I9320" i="35"/>
  <c r="K9320" i="35"/>
  <c r="M9320" i="35" s="1"/>
  <c r="H9321" i="35"/>
  <c r="I9321" i="35"/>
  <c r="K9321" i="35"/>
  <c r="M9321" i="35" s="1"/>
  <c r="H9322" i="35"/>
  <c r="I9322" i="35"/>
  <c r="K9322" i="35"/>
  <c r="M9322" i="35" s="1"/>
  <c r="H9323" i="35"/>
  <c r="I9323" i="35"/>
  <c r="K9323" i="35"/>
  <c r="M9323" i="35" s="1"/>
  <c r="H9324" i="35"/>
  <c r="I9324" i="35"/>
  <c r="K9324" i="35"/>
  <c r="M9324" i="35" s="1"/>
  <c r="H9325" i="35"/>
  <c r="I9325" i="35"/>
  <c r="K9325" i="35"/>
  <c r="M9325" i="35" s="1"/>
  <c r="H9326" i="35"/>
  <c r="I9326" i="35"/>
  <c r="K9326" i="35"/>
  <c r="M9326" i="35" s="1"/>
  <c r="H9327" i="35"/>
  <c r="I9327" i="35"/>
  <c r="K9327" i="35"/>
  <c r="M9327" i="35" s="1"/>
  <c r="H9328" i="35"/>
  <c r="I9328" i="35"/>
  <c r="K9328" i="35"/>
  <c r="M9328" i="35" s="1"/>
  <c r="H9329" i="35"/>
  <c r="I9329" i="35"/>
  <c r="K9329" i="35"/>
  <c r="M9329" i="35" s="1"/>
  <c r="H9330" i="35"/>
  <c r="I9330" i="35"/>
  <c r="K9330" i="35"/>
  <c r="M9330" i="35" s="1"/>
  <c r="H9331" i="35"/>
  <c r="I9331" i="35"/>
  <c r="K9331" i="35"/>
  <c r="M9331" i="35" s="1"/>
  <c r="H9332" i="35"/>
  <c r="I9332" i="35"/>
  <c r="K9332" i="35"/>
  <c r="M9332" i="35" s="1"/>
  <c r="H9333" i="35"/>
  <c r="I9333" i="35"/>
  <c r="K9333" i="35"/>
  <c r="M9333" i="35" s="1"/>
  <c r="H9334" i="35"/>
  <c r="I9334" i="35"/>
  <c r="K9334" i="35"/>
  <c r="M9334" i="35" s="1"/>
  <c r="H9335" i="35"/>
  <c r="I9335" i="35"/>
  <c r="K9335" i="35"/>
  <c r="M9335" i="35" s="1"/>
  <c r="H9336" i="35"/>
  <c r="I9336" i="35"/>
  <c r="K9336" i="35"/>
  <c r="M9336" i="35" s="1"/>
  <c r="H9337" i="35"/>
  <c r="I9337" i="35"/>
  <c r="K9337" i="35"/>
  <c r="M9337" i="35" s="1"/>
  <c r="H9338" i="35"/>
  <c r="I9338" i="35"/>
  <c r="K9338" i="35"/>
  <c r="M9338" i="35" s="1"/>
  <c r="H9339" i="35"/>
  <c r="I9339" i="35"/>
  <c r="K9339" i="35"/>
  <c r="M9339" i="35" s="1"/>
  <c r="H9340" i="35"/>
  <c r="I9340" i="35"/>
  <c r="K9340" i="35"/>
  <c r="M9340" i="35" s="1"/>
  <c r="H9341" i="35"/>
  <c r="I9341" i="35"/>
  <c r="K9341" i="35"/>
  <c r="M9341" i="35" s="1"/>
  <c r="H9342" i="35"/>
  <c r="I9342" i="35"/>
  <c r="K9342" i="35"/>
  <c r="M9342" i="35" s="1"/>
  <c r="H9343" i="35"/>
  <c r="I9343" i="35"/>
  <c r="K9343" i="35"/>
  <c r="M9343" i="35" s="1"/>
  <c r="H9344" i="35"/>
  <c r="I9344" i="35"/>
  <c r="K9344" i="35"/>
  <c r="M9344" i="35" s="1"/>
  <c r="H9345" i="35"/>
  <c r="I9345" i="35"/>
  <c r="K9345" i="35"/>
  <c r="M9345" i="35" s="1"/>
  <c r="H9346" i="35"/>
  <c r="I9346" i="35"/>
  <c r="K9346" i="35"/>
  <c r="M9346" i="35" s="1"/>
  <c r="H9347" i="35"/>
  <c r="I9347" i="35"/>
  <c r="K9347" i="35"/>
  <c r="M9347" i="35" s="1"/>
  <c r="H9348" i="35"/>
  <c r="I9348" i="35"/>
  <c r="K9348" i="35"/>
  <c r="M9348" i="35" s="1"/>
  <c r="H9349" i="35"/>
  <c r="I9349" i="35"/>
  <c r="K9349" i="35"/>
  <c r="M9349" i="35" s="1"/>
  <c r="H9350" i="35"/>
  <c r="I9350" i="35"/>
  <c r="K9350" i="35"/>
  <c r="M9350" i="35" s="1"/>
  <c r="H9351" i="35"/>
  <c r="I9351" i="35"/>
  <c r="K9351" i="35"/>
  <c r="M9351" i="35" s="1"/>
  <c r="H9352" i="35"/>
  <c r="I9352" i="35"/>
  <c r="K9352" i="35"/>
  <c r="M9352" i="35" s="1"/>
  <c r="H9353" i="35"/>
  <c r="I9353" i="35"/>
  <c r="K9353" i="35"/>
  <c r="M9353" i="35" s="1"/>
  <c r="H9354" i="35"/>
  <c r="I9354" i="35"/>
  <c r="K9354" i="35"/>
  <c r="M9354" i="35" s="1"/>
  <c r="H9355" i="35"/>
  <c r="I9355" i="35"/>
  <c r="K9355" i="35"/>
  <c r="M9355" i="35" s="1"/>
  <c r="H9356" i="35"/>
  <c r="I9356" i="35"/>
  <c r="K9356" i="35"/>
  <c r="M9356" i="35" s="1"/>
  <c r="H9357" i="35"/>
  <c r="I9357" i="35"/>
  <c r="K9357" i="35"/>
  <c r="M9357" i="35" s="1"/>
  <c r="H9358" i="35"/>
  <c r="I9358" i="35"/>
  <c r="K9358" i="35"/>
  <c r="M9358" i="35" s="1"/>
  <c r="H9359" i="35"/>
  <c r="I9359" i="35"/>
  <c r="K9359" i="35"/>
  <c r="M9359" i="35" s="1"/>
  <c r="H9360" i="35"/>
  <c r="I9360" i="35"/>
  <c r="K9360" i="35"/>
  <c r="M9360" i="35" s="1"/>
  <c r="H9361" i="35"/>
  <c r="I9361" i="35"/>
  <c r="K9361" i="35"/>
  <c r="M9361" i="35" s="1"/>
  <c r="H9362" i="35"/>
  <c r="I9362" i="35"/>
  <c r="K9362" i="35"/>
  <c r="M9362" i="35" s="1"/>
  <c r="H9363" i="35"/>
  <c r="I9363" i="35"/>
  <c r="K9363" i="35"/>
  <c r="M9363" i="35" s="1"/>
  <c r="H9364" i="35"/>
  <c r="I9364" i="35"/>
  <c r="K9364" i="35"/>
  <c r="M9364" i="35" s="1"/>
  <c r="H9365" i="35"/>
  <c r="I9365" i="35"/>
  <c r="K9365" i="35"/>
  <c r="M9365" i="35" s="1"/>
  <c r="H9366" i="35"/>
  <c r="I9366" i="35"/>
  <c r="K9366" i="35"/>
  <c r="M9366" i="35" s="1"/>
  <c r="H9367" i="35"/>
  <c r="I9367" i="35"/>
  <c r="K9367" i="35"/>
  <c r="M9367" i="35" s="1"/>
  <c r="H9368" i="35"/>
  <c r="I9368" i="35"/>
  <c r="K9368" i="35"/>
  <c r="M9368" i="35" s="1"/>
  <c r="H9369" i="35"/>
  <c r="I9369" i="35"/>
  <c r="K9369" i="35"/>
  <c r="M9369" i="35" s="1"/>
  <c r="H9370" i="35"/>
  <c r="I9370" i="35"/>
  <c r="K9370" i="35"/>
  <c r="M9370" i="35" s="1"/>
  <c r="H9371" i="35"/>
  <c r="I9371" i="35"/>
  <c r="K9371" i="35"/>
  <c r="M9371" i="35" s="1"/>
  <c r="H9372" i="35"/>
  <c r="I9372" i="35"/>
  <c r="K9372" i="35"/>
  <c r="M9372" i="35" s="1"/>
  <c r="H9373" i="35"/>
  <c r="I9373" i="35"/>
  <c r="K9373" i="35"/>
  <c r="M9373" i="35" s="1"/>
  <c r="H9374" i="35"/>
  <c r="I9374" i="35"/>
  <c r="K9374" i="35"/>
  <c r="M9374" i="35" s="1"/>
  <c r="H9375" i="35"/>
  <c r="I9375" i="35"/>
  <c r="K9375" i="35"/>
  <c r="M9375" i="35" s="1"/>
  <c r="H9376" i="35"/>
  <c r="I9376" i="35"/>
  <c r="K9376" i="35"/>
  <c r="M9376" i="35" s="1"/>
  <c r="H9377" i="35"/>
  <c r="I9377" i="35"/>
  <c r="K9377" i="35"/>
  <c r="M9377" i="35" s="1"/>
  <c r="H9378" i="35"/>
  <c r="I9378" i="35"/>
  <c r="K9378" i="35"/>
  <c r="M9378" i="35" s="1"/>
  <c r="H9379" i="35"/>
  <c r="I9379" i="35"/>
  <c r="K9379" i="35"/>
  <c r="M9379" i="35" s="1"/>
  <c r="H9380" i="35"/>
  <c r="I9380" i="35"/>
  <c r="K9380" i="35"/>
  <c r="M9380" i="35" s="1"/>
  <c r="H9381" i="35"/>
  <c r="I9381" i="35"/>
  <c r="K9381" i="35"/>
  <c r="M9381" i="35" s="1"/>
  <c r="H9382" i="35"/>
  <c r="I9382" i="35"/>
  <c r="K9382" i="35"/>
  <c r="M9382" i="35" s="1"/>
  <c r="H9383" i="35"/>
  <c r="I9383" i="35"/>
  <c r="K9383" i="35"/>
  <c r="M9383" i="35" s="1"/>
  <c r="H9384" i="35"/>
  <c r="I9384" i="35"/>
  <c r="K9384" i="35"/>
  <c r="M9384" i="35" s="1"/>
  <c r="H9385" i="35"/>
  <c r="I9385" i="35"/>
  <c r="K9385" i="35"/>
  <c r="M9385" i="35" s="1"/>
  <c r="H9386" i="35"/>
  <c r="I9386" i="35"/>
  <c r="K9386" i="35"/>
  <c r="M9386" i="35" s="1"/>
  <c r="H9387" i="35"/>
  <c r="I9387" i="35"/>
  <c r="K9387" i="35"/>
  <c r="M9387" i="35" s="1"/>
  <c r="H9388" i="35"/>
  <c r="I9388" i="35"/>
  <c r="K9388" i="35"/>
  <c r="M9388" i="35" s="1"/>
  <c r="H9389" i="35"/>
  <c r="I9389" i="35"/>
  <c r="K9389" i="35"/>
  <c r="M9389" i="35" s="1"/>
  <c r="H9390" i="35"/>
  <c r="I9390" i="35"/>
  <c r="K9390" i="35"/>
  <c r="M9390" i="35" s="1"/>
  <c r="H9391" i="35"/>
  <c r="I9391" i="35"/>
  <c r="K9391" i="35"/>
  <c r="M9391" i="35" s="1"/>
  <c r="H9392" i="35"/>
  <c r="I9392" i="35"/>
  <c r="K9392" i="35"/>
  <c r="M9392" i="35" s="1"/>
  <c r="H9393" i="35"/>
  <c r="I9393" i="35"/>
  <c r="K9393" i="35"/>
  <c r="M9393" i="35" s="1"/>
  <c r="H9394" i="35"/>
  <c r="I9394" i="35"/>
  <c r="K9394" i="35"/>
  <c r="M9394" i="35" s="1"/>
  <c r="H9395" i="35"/>
  <c r="I9395" i="35"/>
  <c r="K9395" i="35"/>
  <c r="M9395" i="35" s="1"/>
  <c r="H9396" i="35"/>
  <c r="I9396" i="35"/>
  <c r="K9396" i="35"/>
  <c r="M9396" i="35" s="1"/>
  <c r="H9397" i="35"/>
  <c r="I9397" i="35"/>
  <c r="K9397" i="35"/>
  <c r="M9397" i="35" s="1"/>
  <c r="H9398" i="35"/>
  <c r="I9398" i="35"/>
  <c r="K9398" i="35"/>
  <c r="M9398" i="35" s="1"/>
  <c r="H9399" i="35"/>
  <c r="I9399" i="35"/>
  <c r="K9399" i="35"/>
  <c r="M9399" i="35" s="1"/>
  <c r="H9400" i="35"/>
  <c r="I9400" i="35"/>
  <c r="K9400" i="35"/>
  <c r="M9400" i="35" s="1"/>
  <c r="H9401" i="35"/>
  <c r="I9401" i="35"/>
  <c r="K9401" i="35"/>
  <c r="M9401" i="35" s="1"/>
  <c r="H9402" i="35"/>
  <c r="I9402" i="35"/>
  <c r="K9402" i="35"/>
  <c r="M9402" i="35" s="1"/>
  <c r="H9403" i="35"/>
  <c r="I9403" i="35"/>
  <c r="K9403" i="35"/>
  <c r="M9403" i="35" s="1"/>
  <c r="H9404" i="35"/>
  <c r="I9404" i="35"/>
  <c r="K9404" i="35"/>
  <c r="M9404" i="35" s="1"/>
  <c r="H9405" i="35"/>
  <c r="I9405" i="35"/>
  <c r="K9405" i="35"/>
  <c r="M9405" i="35" s="1"/>
  <c r="H9406" i="35"/>
  <c r="I9406" i="35"/>
  <c r="K9406" i="35"/>
  <c r="M9406" i="35" s="1"/>
  <c r="H9407" i="35"/>
  <c r="I9407" i="35"/>
  <c r="K9407" i="35"/>
  <c r="M9407" i="35" s="1"/>
  <c r="H9408" i="35"/>
  <c r="I9408" i="35"/>
  <c r="K9408" i="35"/>
  <c r="M9408" i="35" s="1"/>
  <c r="H9409" i="35"/>
  <c r="I9409" i="35"/>
  <c r="K9409" i="35"/>
  <c r="M9409" i="35" s="1"/>
  <c r="H9410" i="35"/>
  <c r="I9410" i="35"/>
  <c r="K9410" i="35"/>
  <c r="M9410" i="35" s="1"/>
  <c r="H9411" i="35"/>
  <c r="I9411" i="35"/>
  <c r="K9411" i="35"/>
  <c r="M9411" i="35" s="1"/>
  <c r="H9412" i="35"/>
  <c r="I9412" i="35"/>
  <c r="K9412" i="35"/>
  <c r="M9412" i="35" s="1"/>
  <c r="H9413" i="35"/>
  <c r="I9413" i="35"/>
  <c r="K9413" i="35"/>
  <c r="M9413" i="35" s="1"/>
  <c r="H9414" i="35"/>
  <c r="I9414" i="35"/>
  <c r="K9414" i="35"/>
  <c r="M9414" i="35" s="1"/>
  <c r="H9415" i="35"/>
  <c r="I9415" i="35"/>
  <c r="K9415" i="35"/>
  <c r="M9415" i="35" s="1"/>
  <c r="H9416" i="35"/>
  <c r="I9416" i="35"/>
  <c r="K9416" i="35"/>
  <c r="M9416" i="35" s="1"/>
  <c r="H9417" i="35"/>
  <c r="I9417" i="35"/>
  <c r="K9417" i="35"/>
  <c r="M9417" i="35" s="1"/>
  <c r="H9418" i="35"/>
  <c r="I9418" i="35"/>
  <c r="K9418" i="35"/>
  <c r="M9418" i="35" s="1"/>
  <c r="H9419" i="35"/>
  <c r="I9419" i="35"/>
  <c r="K9419" i="35"/>
  <c r="M9419" i="35" s="1"/>
  <c r="H9420" i="35"/>
  <c r="I9420" i="35"/>
  <c r="K9420" i="35"/>
  <c r="M9420" i="35" s="1"/>
  <c r="H9421" i="35"/>
  <c r="I9421" i="35"/>
  <c r="K9421" i="35"/>
  <c r="M9421" i="35" s="1"/>
  <c r="H9422" i="35"/>
  <c r="I9422" i="35"/>
  <c r="K9422" i="35"/>
  <c r="M9422" i="35" s="1"/>
  <c r="H9423" i="35"/>
  <c r="I9423" i="35"/>
  <c r="K9423" i="35"/>
  <c r="M9423" i="35" s="1"/>
  <c r="H9424" i="35"/>
  <c r="I9424" i="35"/>
  <c r="K9424" i="35"/>
  <c r="M9424" i="35" s="1"/>
  <c r="H9425" i="35"/>
  <c r="I9425" i="35"/>
  <c r="K9425" i="35"/>
  <c r="M9425" i="35" s="1"/>
  <c r="H9426" i="35"/>
  <c r="I9426" i="35"/>
  <c r="K9426" i="35"/>
  <c r="M9426" i="35" s="1"/>
  <c r="H9427" i="35"/>
  <c r="I9427" i="35"/>
  <c r="K9427" i="35"/>
  <c r="M9427" i="35" s="1"/>
  <c r="H9428" i="35"/>
  <c r="I9428" i="35"/>
  <c r="K9428" i="35"/>
  <c r="M9428" i="35" s="1"/>
  <c r="H9429" i="35"/>
  <c r="I9429" i="35"/>
  <c r="K9429" i="35"/>
  <c r="M9429" i="35" s="1"/>
  <c r="H9430" i="35"/>
  <c r="I9430" i="35"/>
  <c r="K9430" i="35"/>
  <c r="M9430" i="35" s="1"/>
  <c r="H9431" i="35"/>
  <c r="I9431" i="35"/>
  <c r="K9431" i="35"/>
  <c r="M9431" i="35" s="1"/>
  <c r="H9432" i="35"/>
  <c r="I9432" i="35"/>
  <c r="K9432" i="35"/>
  <c r="M9432" i="35" s="1"/>
  <c r="H9433" i="35"/>
  <c r="I9433" i="35"/>
  <c r="K9433" i="35"/>
  <c r="M9433" i="35" s="1"/>
  <c r="H9434" i="35"/>
  <c r="I9434" i="35"/>
  <c r="K9434" i="35"/>
  <c r="M9434" i="35" s="1"/>
  <c r="H9435" i="35"/>
  <c r="I9435" i="35"/>
  <c r="K9435" i="35"/>
  <c r="M9435" i="35" s="1"/>
  <c r="H9436" i="35"/>
  <c r="I9436" i="35"/>
  <c r="K9436" i="35"/>
  <c r="M9436" i="35" s="1"/>
  <c r="H9437" i="35"/>
  <c r="I9437" i="35"/>
  <c r="K9437" i="35"/>
  <c r="M9437" i="35" s="1"/>
  <c r="H9438" i="35"/>
  <c r="I9438" i="35"/>
  <c r="K9438" i="35"/>
  <c r="M9438" i="35" s="1"/>
  <c r="H9439" i="35"/>
  <c r="I9439" i="35"/>
  <c r="K9439" i="35"/>
  <c r="M9439" i="35" s="1"/>
  <c r="H9440" i="35"/>
  <c r="I9440" i="35"/>
  <c r="K9440" i="35"/>
  <c r="M9440" i="35" s="1"/>
  <c r="H9441" i="35"/>
  <c r="I9441" i="35"/>
  <c r="K9441" i="35"/>
  <c r="M9441" i="35" s="1"/>
  <c r="H9442" i="35"/>
  <c r="I9442" i="35"/>
  <c r="K9442" i="35"/>
  <c r="M9442" i="35" s="1"/>
  <c r="H9443" i="35"/>
  <c r="I9443" i="35"/>
  <c r="K9443" i="35"/>
  <c r="M9443" i="35" s="1"/>
  <c r="H9444" i="35"/>
  <c r="I9444" i="35"/>
  <c r="K9444" i="35"/>
  <c r="M9444" i="35" s="1"/>
  <c r="H9445" i="35"/>
  <c r="I9445" i="35"/>
  <c r="K9445" i="35"/>
  <c r="M9445" i="35" s="1"/>
  <c r="H9446" i="35"/>
  <c r="I9446" i="35"/>
  <c r="K9446" i="35"/>
  <c r="M9446" i="35" s="1"/>
  <c r="H9447" i="35"/>
  <c r="I9447" i="35"/>
  <c r="K9447" i="35"/>
  <c r="M9447" i="35" s="1"/>
  <c r="H9448" i="35"/>
  <c r="I9448" i="35"/>
  <c r="K9448" i="35"/>
  <c r="M9448" i="35" s="1"/>
  <c r="H9449" i="35"/>
  <c r="I9449" i="35"/>
  <c r="K9449" i="35"/>
  <c r="M9449" i="35" s="1"/>
  <c r="H9450" i="35"/>
  <c r="I9450" i="35"/>
  <c r="K9450" i="35"/>
  <c r="M9450" i="35" s="1"/>
  <c r="H9451" i="35"/>
  <c r="I9451" i="35"/>
  <c r="K9451" i="35"/>
  <c r="M9451" i="35" s="1"/>
  <c r="H9452" i="35"/>
  <c r="I9452" i="35"/>
  <c r="K9452" i="35"/>
  <c r="M9452" i="35" s="1"/>
  <c r="H9453" i="35"/>
  <c r="I9453" i="35"/>
  <c r="K9453" i="35"/>
  <c r="M9453" i="35" s="1"/>
  <c r="H9454" i="35"/>
  <c r="I9454" i="35"/>
  <c r="K9454" i="35"/>
  <c r="M9454" i="35" s="1"/>
  <c r="H9455" i="35"/>
  <c r="I9455" i="35"/>
  <c r="K9455" i="35"/>
  <c r="M9455" i="35" s="1"/>
  <c r="H9456" i="35"/>
  <c r="I9456" i="35"/>
  <c r="K9456" i="35"/>
  <c r="M9456" i="35" s="1"/>
  <c r="H9457" i="35"/>
  <c r="I9457" i="35"/>
  <c r="K9457" i="35"/>
  <c r="M9457" i="35" s="1"/>
  <c r="H9458" i="35"/>
  <c r="I9458" i="35"/>
  <c r="K9458" i="35"/>
  <c r="M9458" i="35" s="1"/>
  <c r="H9459" i="35"/>
  <c r="I9459" i="35"/>
  <c r="K9459" i="35"/>
  <c r="M9459" i="35" s="1"/>
  <c r="H9460" i="35"/>
  <c r="I9460" i="35"/>
  <c r="K9460" i="35"/>
  <c r="M9460" i="35" s="1"/>
  <c r="H9461" i="35"/>
  <c r="I9461" i="35"/>
  <c r="K9461" i="35"/>
  <c r="M9461" i="35" s="1"/>
  <c r="H9462" i="35"/>
  <c r="I9462" i="35"/>
  <c r="K9462" i="35"/>
  <c r="M9462" i="35" s="1"/>
  <c r="H9463" i="35"/>
  <c r="I9463" i="35"/>
  <c r="K9463" i="35"/>
  <c r="M9463" i="35" s="1"/>
  <c r="H9464" i="35"/>
  <c r="I9464" i="35"/>
  <c r="K9464" i="35"/>
  <c r="M9464" i="35" s="1"/>
  <c r="H9465" i="35"/>
  <c r="I9465" i="35"/>
  <c r="K9465" i="35"/>
  <c r="M9465" i="35" s="1"/>
  <c r="H9466" i="35"/>
  <c r="I9466" i="35"/>
  <c r="K9466" i="35"/>
  <c r="M9466" i="35" s="1"/>
  <c r="H9467" i="35"/>
  <c r="I9467" i="35"/>
  <c r="K9467" i="35"/>
  <c r="M9467" i="35" s="1"/>
  <c r="H9468" i="35"/>
  <c r="I9468" i="35"/>
  <c r="K9468" i="35"/>
  <c r="M9468" i="35" s="1"/>
  <c r="H9469" i="35"/>
  <c r="I9469" i="35"/>
  <c r="K9469" i="35"/>
  <c r="M9469" i="35" s="1"/>
  <c r="H9470" i="35"/>
  <c r="I9470" i="35"/>
  <c r="K9470" i="35"/>
  <c r="M9470" i="35" s="1"/>
  <c r="H9471" i="35"/>
  <c r="I9471" i="35"/>
  <c r="K9471" i="35"/>
  <c r="M9471" i="35" s="1"/>
  <c r="H9472" i="35"/>
  <c r="I9472" i="35"/>
  <c r="K9472" i="35"/>
  <c r="M9472" i="35" s="1"/>
  <c r="H9473" i="35"/>
  <c r="I9473" i="35"/>
  <c r="K9473" i="35"/>
  <c r="M9473" i="35" s="1"/>
  <c r="H9474" i="35"/>
  <c r="I9474" i="35"/>
  <c r="K9474" i="35"/>
  <c r="M9474" i="35" s="1"/>
  <c r="H9475" i="35"/>
  <c r="I9475" i="35"/>
  <c r="K9475" i="35"/>
  <c r="M9475" i="35" s="1"/>
  <c r="H9476" i="35"/>
  <c r="I9476" i="35"/>
  <c r="K9476" i="35"/>
  <c r="M9476" i="35" s="1"/>
  <c r="H9477" i="35"/>
  <c r="I9477" i="35"/>
  <c r="K9477" i="35"/>
  <c r="M9477" i="35" s="1"/>
  <c r="H9478" i="35"/>
  <c r="I9478" i="35"/>
  <c r="K9478" i="35"/>
  <c r="M9478" i="35" s="1"/>
  <c r="H9479" i="35"/>
  <c r="I9479" i="35"/>
  <c r="K9479" i="35"/>
  <c r="M9479" i="35" s="1"/>
  <c r="H9480" i="35"/>
  <c r="I9480" i="35"/>
  <c r="K9480" i="35"/>
  <c r="M9480" i="35" s="1"/>
  <c r="H9481" i="35"/>
  <c r="I9481" i="35"/>
  <c r="K9481" i="35"/>
  <c r="M9481" i="35" s="1"/>
  <c r="H9482" i="35"/>
  <c r="I9482" i="35"/>
  <c r="K9482" i="35"/>
  <c r="M9482" i="35" s="1"/>
  <c r="H9483" i="35"/>
  <c r="I9483" i="35"/>
  <c r="K9483" i="35"/>
  <c r="M9483" i="35" s="1"/>
  <c r="H9484" i="35"/>
  <c r="I9484" i="35"/>
  <c r="K9484" i="35"/>
  <c r="M9484" i="35" s="1"/>
  <c r="H9485" i="35"/>
  <c r="I9485" i="35"/>
  <c r="K9485" i="35"/>
  <c r="M9485" i="35" s="1"/>
  <c r="H9486" i="35"/>
  <c r="I9486" i="35"/>
  <c r="K9486" i="35"/>
  <c r="M9486" i="35" s="1"/>
  <c r="H9487" i="35"/>
  <c r="I9487" i="35"/>
  <c r="K9487" i="35"/>
  <c r="M9487" i="35" s="1"/>
  <c r="H9488" i="35"/>
  <c r="I9488" i="35"/>
  <c r="K9488" i="35"/>
  <c r="M9488" i="35" s="1"/>
  <c r="H9489" i="35"/>
  <c r="I9489" i="35"/>
  <c r="K9489" i="35"/>
  <c r="M9489" i="35" s="1"/>
  <c r="H9490" i="35"/>
  <c r="I9490" i="35"/>
  <c r="K9490" i="35"/>
  <c r="M9490" i="35" s="1"/>
  <c r="H9491" i="35"/>
  <c r="I9491" i="35"/>
  <c r="K9491" i="35"/>
  <c r="M9491" i="35" s="1"/>
  <c r="H9492" i="35"/>
  <c r="I9492" i="35"/>
  <c r="K9492" i="35"/>
  <c r="M9492" i="35" s="1"/>
  <c r="H9493" i="35"/>
  <c r="I9493" i="35"/>
  <c r="K9493" i="35"/>
  <c r="M9493" i="35" s="1"/>
  <c r="H9494" i="35"/>
  <c r="I9494" i="35"/>
  <c r="K9494" i="35"/>
  <c r="M9494" i="35" s="1"/>
  <c r="H9495" i="35"/>
  <c r="I9495" i="35"/>
  <c r="K9495" i="35"/>
  <c r="M9495" i="35" s="1"/>
  <c r="H9496" i="35"/>
  <c r="I9496" i="35"/>
  <c r="K9496" i="35"/>
  <c r="M9496" i="35" s="1"/>
  <c r="H9497" i="35"/>
  <c r="I9497" i="35"/>
  <c r="K9497" i="35"/>
  <c r="M9497" i="35" s="1"/>
  <c r="H9498" i="35"/>
  <c r="I9498" i="35"/>
  <c r="K9498" i="35"/>
  <c r="M9498" i="35" s="1"/>
  <c r="H9499" i="35"/>
  <c r="I9499" i="35"/>
  <c r="K9499" i="35"/>
  <c r="M9499" i="35" s="1"/>
  <c r="H9500" i="35"/>
  <c r="I9500" i="35"/>
  <c r="K9500" i="35"/>
  <c r="M9500" i="35" s="1"/>
  <c r="H9501" i="35"/>
  <c r="I9501" i="35"/>
  <c r="K9501" i="35"/>
  <c r="M9501" i="35" s="1"/>
  <c r="H9502" i="35"/>
  <c r="I9502" i="35"/>
  <c r="K9502" i="35"/>
  <c r="M9502" i="35" s="1"/>
  <c r="H9503" i="35"/>
  <c r="I9503" i="35"/>
  <c r="K9503" i="35"/>
  <c r="M9503" i="35" s="1"/>
  <c r="H9504" i="35"/>
  <c r="I9504" i="35"/>
  <c r="K9504" i="35"/>
  <c r="M9504" i="35" s="1"/>
  <c r="H9505" i="35"/>
  <c r="I9505" i="35"/>
  <c r="K9505" i="35"/>
  <c r="M9505" i="35" s="1"/>
  <c r="H9506" i="35"/>
  <c r="I9506" i="35"/>
  <c r="K9506" i="35"/>
  <c r="M9506" i="35" s="1"/>
  <c r="H9507" i="35"/>
  <c r="I9507" i="35"/>
  <c r="K9507" i="35"/>
  <c r="M9507" i="35" s="1"/>
  <c r="H9508" i="35"/>
  <c r="I9508" i="35"/>
  <c r="K9508" i="35"/>
  <c r="M9508" i="35" s="1"/>
  <c r="H9509" i="35"/>
  <c r="I9509" i="35"/>
  <c r="K9509" i="35"/>
  <c r="M9509" i="35" s="1"/>
  <c r="H9510" i="35"/>
  <c r="I9510" i="35"/>
  <c r="K9510" i="35"/>
  <c r="M9510" i="35" s="1"/>
  <c r="H9511" i="35"/>
  <c r="I9511" i="35"/>
  <c r="K9511" i="35"/>
  <c r="M9511" i="35" s="1"/>
  <c r="H9512" i="35"/>
  <c r="I9512" i="35"/>
  <c r="K9512" i="35"/>
  <c r="M9512" i="35" s="1"/>
  <c r="H9513" i="35"/>
  <c r="I9513" i="35"/>
  <c r="K9513" i="35"/>
  <c r="M9513" i="35" s="1"/>
  <c r="H9514" i="35"/>
  <c r="I9514" i="35"/>
  <c r="K9514" i="35"/>
  <c r="M9514" i="35" s="1"/>
  <c r="H9515" i="35"/>
  <c r="I9515" i="35"/>
  <c r="K9515" i="35"/>
  <c r="M9515" i="35" s="1"/>
  <c r="H9516" i="35"/>
  <c r="I9516" i="35"/>
  <c r="K9516" i="35"/>
  <c r="M9516" i="35" s="1"/>
  <c r="H9517" i="35"/>
  <c r="I9517" i="35"/>
  <c r="K9517" i="35"/>
  <c r="M9517" i="35" s="1"/>
  <c r="H9518" i="35"/>
  <c r="I9518" i="35"/>
  <c r="K9518" i="35"/>
  <c r="M9518" i="35" s="1"/>
  <c r="H9519" i="35"/>
  <c r="I9519" i="35"/>
  <c r="K9519" i="35"/>
  <c r="M9519" i="35" s="1"/>
  <c r="H9520" i="35"/>
  <c r="I9520" i="35"/>
  <c r="K9520" i="35"/>
  <c r="M9520" i="35" s="1"/>
  <c r="H9521" i="35"/>
  <c r="I9521" i="35"/>
  <c r="K9521" i="35"/>
  <c r="M9521" i="35" s="1"/>
  <c r="H9522" i="35"/>
  <c r="I9522" i="35"/>
  <c r="K9522" i="35"/>
  <c r="M9522" i="35" s="1"/>
  <c r="H9523" i="35"/>
  <c r="I9523" i="35"/>
  <c r="K9523" i="35"/>
  <c r="M9523" i="35" s="1"/>
  <c r="H9524" i="35"/>
  <c r="I9524" i="35"/>
  <c r="K9524" i="35"/>
  <c r="M9524" i="35" s="1"/>
  <c r="H9525" i="35"/>
  <c r="I9525" i="35"/>
  <c r="K9525" i="35"/>
  <c r="M9525" i="35" s="1"/>
  <c r="H9526" i="35"/>
  <c r="I9526" i="35"/>
  <c r="K9526" i="35"/>
  <c r="M9526" i="35" s="1"/>
  <c r="H9527" i="35"/>
  <c r="I9527" i="35"/>
  <c r="K9527" i="35"/>
  <c r="M9527" i="35" s="1"/>
  <c r="H9528" i="35"/>
  <c r="I9528" i="35"/>
  <c r="K9528" i="35"/>
  <c r="M9528" i="35" s="1"/>
  <c r="H9529" i="35"/>
  <c r="I9529" i="35"/>
  <c r="K9529" i="35"/>
  <c r="M9529" i="35" s="1"/>
  <c r="H9530" i="35"/>
  <c r="I9530" i="35"/>
  <c r="K9530" i="35"/>
  <c r="M9530" i="35" s="1"/>
  <c r="H9531" i="35"/>
  <c r="I9531" i="35"/>
  <c r="K9531" i="35"/>
  <c r="M9531" i="35" s="1"/>
  <c r="H9532" i="35"/>
  <c r="I9532" i="35"/>
  <c r="K9532" i="35"/>
  <c r="M9532" i="35" s="1"/>
  <c r="H9533" i="35"/>
  <c r="I9533" i="35"/>
  <c r="K9533" i="35"/>
  <c r="M9533" i="35" s="1"/>
  <c r="H9534" i="35"/>
  <c r="I9534" i="35"/>
  <c r="K9534" i="35"/>
  <c r="M9534" i="35" s="1"/>
  <c r="H9535" i="35"/>
  <c r="I9535" i="35"/>
  <c r="K9535" i="35"/>
  <c r="M9535" i="35" s="1"/>
  <c r="H9536" i="35"/>
  <c r="I9536" i="35"/>
  <c r="K9536" i="35"/>
  <c r="M9536" i="35" s="1"/>
  <c r="H9537" i="35"/>
  <c r="I9537" i="35"/>
  <c r="K9537" i="35"/>
  <c r="M9537" i="35" s="1"/>
  <c r="H9538" i="35"/>
  <c r="I9538" i="35"/>
  <c r="K9538" i="35"/>
  <c r="M9538" i="35" s="1"/>
  <c r="H9539" i="35"/>
  <c r="I9539" i="35"/>
  <c r="K9539" i="35"/>
  <c r="M9539" i="35" s="1"/>
  <c r="H9540" i="35"/>
  <c r="I9540" i="35"/>
  <c r="K9540" i="35"/>
  <c r="M9540" i="35" s="1"/>
  <c r="H9541" i="35"/>
  <c r="I9541" i="35"/>
  <c r="K9541" i="35"/>
  <c r="M9541" i="35" s="1"/>
  <c r="H9542" i="35"/>
  <c r="I9542" i="35"/>
  <c r="K9542" i="35"/>
  <c r="M9542" i="35" s="1"/>
  <c r="H9543" i="35"/>
  <c r="I9543" i="35"/>
  <c r="K9543" i="35"/>
  <c r="M9543" i="35" s="1"/>
  <c r="H9544" i="35"/>
  <c r="I9544" i="35"/>
  <c r="K9544" i="35"/>
  <c r="M9544" i="35" s="1"/>
  <c r="H9545" i="35"/>
  <c r="I9545" i="35"/>
  <c r="K9545" i="35"/>
  <c r="M9545" i="35" s="1"/>
  <c r="H9546" i="35"/>
  <c r="I9546" i="35"/>
  <c r="K9546" i="35"/>
  <c r="M9546" i="35" s="1"/>
  <c r="H9547" i="35"/>
  <c r="I9547" i="35"/>
  <c r="K9547" i="35"/>
  <c r="M9547" i="35" s="1"/>
  <c r="H9548" i="35"/>
  <c r="I9548" i="35"/>
  <c r="K9548" i="35"/>
  <c r="M9548" i="35" s="1"/>
  <c r="H9549" i="35"/>
  <c r="I9549" i="35"/>
  <c r="K9549" i="35"/>
  <c r="M9549" i="35" s="1"/>
  <c r="H9550" i="35"/>
  <c r="I9550" i="35"/>
  <c r="K9550" i="35"/>
  <c r="M9550" i="35" s="1"/>
  <c r="H9551" i="35"/>
  <c r="I9551" i="35"/>
  <c r="K9551" i="35"/>
  <c r="M9551" i="35" s="1"/>
  <c r="H9552" i="35"/>
  <c r="I9552" i="35"/>
  <c r="K9552" i="35"/>
  <c r="M9552" i="35" s="1"/>
  <c r="H9553" i="35"/>
  <c r="I9553" i="35"/>
  <c r="K9553" i="35"/>
  <c r="M9553" i="35" s="1"/>
  <c r="H9554" i="35"/>
  <c r="I9554" i="35"/>
  <c r="K9554" i="35"/>
  <c r="M9554" i="35" s="1"/>
  <c r="H9555" i="35"/>
  <c r="I9555" i="35"/>
  <c r="K9555" i="35"/>
  <c r="M9555" i="35" s="1"/>
  <c r="H9556" i="35"/>
  <c r="I9556" i="35"/>
  <c r="K9556" i="35"/>
  <c r="M9556" i="35" s="1"/>
  <c r="H9557" i="35"/>
  <c r="I9557" i="35"/>
  <c r="K9557" i="35"/>
  <c r="M9557" i="35" s="1"/>
  <c r="H9558" i="35"/>
  <c r="I9558" i="35"/>
  <c r="K9558" i="35"/>
  <c r="M9558" i="35" s="1"/>
  <c r="H9559" i="35"/>
  <c r="I9559" i="35"/>
  <c r="K9559" i="35"/>
  <c r="M9559" i="35" s="1"/>
  <c r="H9560" i="35"/>
  <c r="I9560" i="35"/>
  <c r="K9560" i="35"/>
  <c r="M9560" i="35" s="1"/>
  <c r="H9561" i="35"/>
  <c r="I9561" i="35"/>
  <c r="K9561" i="35"/>
  <c r="M9561" i="35" s="1"/>
  <c r="H9562" i="35"/>
  <c r="I9562" i="35"/>
  <c r="K9562" i="35"/>
  <c r="M9562" i="35" s="1"/>
  <c r="H9563" i="35"/>
  <c r="I9563" i="35"/>
  <c r="K9563" i="35"/>
  <c r="M9563" i="35" s="1"/>
  <c r="H9564" i="35"/>
  <c r="I9564" i="35"/>
  <c r="K9564" i="35"/>
  <c r="M9564" i="35" s="1"/>
  <c r="H9565" i="35"/>
  <c r="I9565" i="35"/>
  <c r="K9565" i="35"/>
  <c r="M9565" i="35" s="1"/>
  <c r="H9566" i="35"/>
  <c r="I9566" i="35"/>
  <c r="K9566" i="35"/>
  <c r="M9566" i="35" s="1"/>
  <c r="H9567" i="35"/>
  <c r="I9567" i="35"/>
  <c r="K9567" i="35"/>
  <c r="M9567" i="35" s="1"/>
  <c r="H9568" i="35"/>
  <c r="I9568" i="35"/>
  <c r="K9568" i="35"/>
  <c r="M9568" i="35" s="1"/>
  <c r="H9569" i="35"/>
  <c r="I9569" i="35"/>
  <c r="K9569" i="35"/>
  <c r="M9569" i="35" s="1"/>
  <c r="H9570" i="35"/>
  <c r="I9570" i="35"/>
  <c r="K9570" i="35"/>
  <c r="M9570" i="35" s="1"/>
  <c r="H9571" i="35"/>
  <c r="I9571" i="35"/>
  <c r="K9571" i="35"/>
  <c r="M9571" i="35" s="1"/>
  <c r="H9572" i="35"/>
  <c r="I9572" i="35"/>
  <c r="K9572" i="35"/>
  <c r="M9572" i="35" s="1"/>
  <c r="H9573" i="35"/>
  <c r="I9573" i="35"/>
  <c r="K9573" i="35"/>
  <c r="M9573" i="35" s="1"/>
  <c r="H9574" i="35"/>
  <c r="I9574" i="35"/>
  <c r="K9574" i="35"/>
  <c r="M9574" i="35" s="1"/>
  <c r="H9575" i="35"/>
  <c r="I9575" i="35"/>
  <c r="K9575" i="35"/>
  <c r="M9575" i="35" s="1"/>
  <c r="H9576" i="35"/>
  <c r="I9576" i="35"/>
  <c r="K9576" i="35"/>
  <c r="M9576" i="35" s="1"/>
  <c r="H9577" i="35"/>
  <c r="I9577" i="35"/>
  <c r="K9577" i="35"/>
  <c r="M9577" i="35" s="1"/>
  <c r="H9578" i="35"/>
  <c r="I9578" i="35"/>
  <c r="K9578" i="35"/>
  <c r="M9578" i="35" s="1"/>
  <c r="H9579" i="35"/>
  <c r="I9579" i="35"/>
  <c r="K9579" i="35"/>
  <c r="M9579" i="35" s="1"/>
  <c r="H9580" i="35"/>
  <c r="I9580" i="35"/>
  <c r="K9580" i="35"/>
  <c r="M9580" i="35" s="1"/>
  <c r="H9581" i="35"/>
  <c r="I9581" i="35"/>
  <c r="K9581" i="35"/>
  <c r="M9581" i="35" s="1"/>
  <c r="H9582" i="35"/>
  <c r="I9582" i="35"/>
  <c r="K9582" i="35"/>
  <c r="M9582" i="35" s="1"/>
  <c r="H9583" i="35"/>
  <c r="I9583" i="35"/>
  <c r="K9583" i="35"/>
  <c r="M9583" i="35" s="1"/>
  <c r="H9584" i="35"/>
  <c r="I9584" i="35"/>
  <c r="K9584" i="35"/>
  <c r="M9584" i="35" s="1"/>
  <c r="H9585" i="35"/>
  <c r="I9585" i="35"/>
  <c r="K9585" i="35"/>
  <c r="M9585" i="35" s="1"/>
  <c r="H9586" i="35"/>
  <c r="I9586" i="35"/>
  <c r="K9586" i="35"/>
  <c r="M9586" i="35" s="1"/>
  <c r="H9587" i="35"/>
  <c r="I9587" i="35"/>
  <c r="K9587" i="35"/>
  <c r="M9587" i="35" s="1"/>
  <c r="H9588" i="35"/>
  <c r="I9588" i="35"/>
  <c r="K9588" i="35"/>
  <c r="M9588" i="35" s="1"/>
  <c r="H9589" i="35"/>
  <c r="I9589" i="35"/>
  <c r="K9589" i="35"/>
  <c r="M9589" i="35" s="1"/>
  <c r="H9590" i="35"/>
  <c r="I9590" i="35"/>
  <c r="K9590" i="35"/>
  <c r="M9590" i="35" s="1"/>
  <c r="H9591" i="35"/>
  <c r="I9591" i="35"/>
  <c r="K9591" i="35"/>
  <c r="M9591" i="35" s="1"/>
  <c r="H9592" i="35"/>
  <c r="I9592" i="35"/>
  <c r="K9592" i="35"/>
  <c r="M9592" i="35" s="1"/>
  <c r="H9593" i="35"/>
  <c r="I9593" i="35"/>
  <c r="K9593" i="35"/>
  <c r="M9593" i="35" s="1"/>
  <c r="H9594" i="35"/>
  <c r="I9594" i="35"/>
  <c r="K9594" i="35"/>
  <c r="M9594" i="35" s="1"/>
  <c r="H9595" i="35"/>
  <c r="I9595" i="35"/>
  <c r="K9595" i="35"/>
  <c r="M9595" i="35" s="1"/>
  <c r="H9596" i="35"/>
  <c r="I9596" i="35"/>
  <c r="K9596" i="35"/>
  <c r="M9596" i="35" s="1"/>
  <c r="H9597" i="35"/>
  <c r="I9597" i="35"/>
  <c r="K9597" i="35"/>
  <c r="M9597" i="35" s="1"/>
  <c r="H9598" i="35"/>
  <c r="I9598" i="35"/>
  <c r="K9598" i="35"/>
  <c r="M9598" i="35" s="1"/>
  <c r="H9599" i="35"/>
  <c r="I9599" i="35"/>
  <c r="K9599" i="35"/>
  <c r="M9599" i="35" s="1"/>
  <c r="H9600" i="35"/>
  <c r="I9600" i="35"/>
  <c r="K9600" i="35"/>
  <c r="M9600" i="35" s="1"/>
  <c r="H9601" i="35"/>
  <c r="I9601" i="35"/>
  <c r="K9601" i="35"/>
  <c r="M9601" i="35" s="1"/>
  <c r="H9602" i="35"/>
  <c r="I9602" i="35"/>
  <c r="K9602" i="35"/>
  <c r="M9602" i="35" s="1"/>
  <c r="H9603" i="35"/>
  <c r="I9603" i="35"/>
  <c r="K9603" i="35"/>
  <c r="M9603" i="35" s="1"/>
  <c r="H9604" i="35"/>
  <c r="I9604" i="35"/>
  <c r="K9604" i="35"/>
  <c r="M9604" i="35" s="1"/>
  <c r="H9605" i="35"/>
  <c r="I9605" i="35"/>
  <c r="K9605" i="35"/>
  <c r="M9605" i="35" s="1"/>
  <c r="H9606" i="35"/>
  <c r="I9606" i="35"/>
  <c r="K9606" i="35"/>
  <c r="M9606" i="35" s="1"/>
  <c r="H9607" i="35"/>
  <c r="I9607" i="35"/>
  <c r="K9607" i="35"/>
  <c r="M9607" i="35" s="1"/>
  <c r="H9608" i="35"/>
  <c r="I9608" i="35"/>
  <c r="K9608" i="35"/>
  <c r="M9608" i="35" s="1"/>
  <c r="H9609" i="35"/>
  <c r="I9609" i="35"/>
  <c r="K9609" i="35"/>
  <c r="M9609" i="35" s="1"/>
  <c r="H9610" i="35"/>
  <c r="I9610" i="35"/>
  <c r="K9610" i="35"/>
  <c r="M9610" i="35" s="1"/>
  <c r="H9611" i="35"/>
  <c r="I9611" i="35"/>
  <c r="K9611" i="35"/>
  <c r="M9611" i="35" s="1"/>
  <c r="H9612" i="35"/>
  <c r="I9612" i="35"/>
  <c r="K9612" i="35"/>
  <c r="M9612" i="35" s="1"/>
  <c r="H9613" i="35"/>
  <c r="I9613" i="35"/>
  <c r="K9613" i="35"/>
  <c r="M9613" i="35" s="1"/>
  <c r="H9614" i="35"/>
  <c r="I9614" i="35"/>
  <c r="K9614" i="35"/>
  <c r="M9614" i="35" s="1"/>
  <c r="H9615" i="35"/>
  <c r="I9615" i="35"/>
  <c r="K9615" i="35"/>
  <c r="M9615" i="35" s="1"/>
  <c r="H9616" i="35"/>
  <c r="I9616" i="35"/>
  <c r="K9616" i="35"/>
  <c r="M9616" i="35" s="1"/>
  <c r="H9617" i="35"/>
  <c r="I9617" i="35"/>
  <c r="K9617" i="35"/>
  <c r="M9617" i="35" s="1"/>
  <c r="H9618" i="35"/>
  <c r="I9618" i="35"/>
  <c r="K9618" i="35"/>
  <c r="M9618" i="35" s="1"/>
  <c r="H9619" i="35"/>
  <c r="I9619" i="35"/>
  <c r="K9619" i="35"/>
  <c r="M9619" i="35" s="1"/>
  <c r="H9620" i="35"/>
  <c r="I9620" i="35"/>
  <c r="K9620" i="35"/>
  <c r="M9620" i="35" s="1"/>
  <c r="H9621" i="35"/>
  <c r="I9621" i="35"/>
  <c r="K9621" i="35"/>
  <c r="M9621" i="35" s="1"/>
  <c r="H9622" i="35"/>
  <c r="I9622" i="35"/>
  <c r="K9622" i="35"/>
  <c r="M9622" i="35" s="1"/>
  <c r="H9623" i="35"/>
  <c r="I9623" i="35"/>
  <c r="K9623" i="35"/>
  <c r="M9623" i="35" s="1"/>
  <c r="H9624" i="35"/>
  <c r="I9624" i="35"/>
  <c r="K9624" i="35"/>
  <c r="M9624" i="35" s="1"/>
  <c r="H9625" i="35"/>
  <c r="I9625" i="35"/>
  <c r="K9625" i="35"/>
  <c r="M9625" i="35" s="1"/>
  <c r="H9626" i="35"/>
  <c r="I9626" i="35"/>
  <c r="K9626" i="35"/>
  <c r="M9626" i="35" s="1"/>
  <c r="H9627" i="35"/>
  <c r="I9627" i="35"/>
  <c r="K9627" i="35"/>
  <c r="M9627" i="35" s="1"/>
  <c r="H9628" i="35"/>
  <c r="I9628" i="35"/>
  <c r="K9628" i="35"/>
  <c r="M9628" i="35" s="1"/>
  <c r="H9629" i="35"/>
  <c r="I9629" i="35"/>
  <c r="K9629" i="35"/>
  <c r="M9629" i="35" s="1"/>
  <c r="H9630" i="35"/>
  <c r="I9630" i="35"/>
  <c r="K9630" i="35"/>
  <c r="M9630" i="35" s="1"/>
  <c r="H9631" i="35"/>
  <c r="I9631" i="35"/>
  <c r="K9631" i="35"/>
  <c r="M9631" i="35" s="1"/>
  <c r="H9632" i="35"/>
  <c r="I9632" i="35"/>
  <c r="K9632" i="35"/>
  <c r="M9632" i="35" s="1"/>
  <c r="H9633" i="35"/>
  <c r="I9633" i="35"/>
  <c r="K9633" i="35"/>
  <c r="M9633" i="35" s="1"/>
  <c r="H9634" i="35"/>
  <c r="I9634" i="35"/>
  <c r="K9634" i="35"/>
  <c r="M9634" i="35" s="1"/>
  <c r="H9635" i="35"/>
  <c r="I9635" i="35"/>
  <c r="K9635" i="35"/>
  <c r="M9635" i="35" s="1"/>
  <c r="H9636" i="35"/>
  <c r="I9636" i="35"/>
  <c r="K9636" i="35"/>
  <c r="M9636" i="35" s="1"/>
  <c r="H9637" i="35"/>
  <c r="I9637" i="35"/>
  <c r="K9637" i="35"/>
  <c r="M9637" i="35" s="1"/>
  <c r="H9638" i="35"/>
  <c r="I9638" i="35"/>
  <c r="K9638" i="35"/>
  <c r="M9638" i="35" s="1"/>
  <c r="H9639" i="35"/>
  <c r="I9639" i="35"/>
  <c r="K9639" i="35"/>
  <c r="M9639" i="35" s="1"/>
  <c r="H9640" i="35"/>
  <c r="I9640" i="35"/>
  <c r="K9640" i="35"/>
  <c r="M9640" i="35" s="1"/>
  <c r="H9641" i="35"/>
  <c r="I9641" i="35"/>
  <c r="K9641" i="35"/>
  <c r="M9641" i="35" s="1"/>
  <c r="H9642" i="35"/>
  <c r="I9642" i="35"/>
  <c r="K9642" i="35"/>
  <c r="M9642" i="35" s="1"/>
  <c r="H9643" i="35"/>
  <c r="I9643" i="35"/>
  <c r="K9643" i="35"/>
  <c r="M9643" i="35" s="1"/>
  <c r="H9644" i="35"/>
  <c r="I9644" i="35"/>
  <c r="K9644" i="35"/>
  <c r="M9644" i="35" s="1"/>
  <c r="H9645" i="35"/>
  <c r="I9645" i="35"/>
  <c r="K9645" i="35"/>
  <c r="M9645" i="35" s="1"/>
  <c r="H9646" i="35"/>
  <c r="I9646" i="35"/>
  <c r="K9646" i="35"/>
  <c r="M9646" i="35" s="1"/>
  <c r="H9647" i="35"/>
  <c r="I9647" i="35"/>
  <c r="K9647" i="35"/>
  <c r="M9647" i="35" s="1"/>
  <c r="H9648" i="35"/>
  <c r="I9648" i="35"/>
  <c r="K9648" i="35"/>
  <c r="M9648" i="35" s="1"/>
  <c r="H9649" i="35"/>
  <c r="I9649" i="35"/>
  <c r="K9649" i="35"/>
  <c r="M9649" i="35" s="1"/>
  <c r="H9650" i="35"/>
  <c r="I9650" i="35"/>
  <c r="K9650" i="35"/>
  <c r="M9650" i="35" s="1"/>
  <c r="H9651" i="35"/>
  <c r="I9651" i="35"/>
  <c r="K9651" i="35"/>
  <c r="M9651" i="35" s="1"/>
  <c r="H9652" i="35"/>
  <c r="I9652" i="35"/>
  <c r="K9652" i="35"/>
  <c r="M9652" i="35" s="1"/>
  <c r="H9653" i="35"/>
  <c r="I9653" i="35"/>
  <c r="K9653" i="35"/>
  <c r="M9653" i="35" s="1"/>
  <c r="H9654" i="35"/>
  <c r="I9654" i="35"/>
  <c r="K9654" i="35"/>
  <c r="M9654" i="35" s="1"/>
  <c r="H9655" i="35"/>
  <c r="I9655" i="35"/>
  <c r="K9655" i="35"/>
  <c r="M9655" i="35" s="1"/>
  <c r="H9656" i="35"/>
  <c r="I9656" i="35"/>
  <c r="K9656" i="35"/>
  <c r="M9656" i="35" s="1"/>
  <c r="H9657" i="35"/>
  <c r="I9657" i="35"/>
  <c r="K9657" i="35"/>
  <c r="M9657" i="35" s="1"/>
  <c r="H9658" i="35"/>
  <c r="I9658" i="35"/>
  <c r="K9658" i="35"/>
  <c r="M9658" i="35" s="1"/>
  <c r="H9659" i="35"/>
  <c r="I9659" i="35"/>
  <c r="K9659" i="35"/>
  <c r="M9659" i="35" s="1"/>
  <c r="H9660" i="35"/>
  <c r="I9660" i="35"/>
  <c r="K9660" i="35"/>
  <c r="M9660" i="35" s="1"/>
  <c r="H9661" i="35"/>
  <c r="I9661" i="35"/>
  <c r="K9661" i="35"/>
  <c r="M9661" i="35" s="1"/>
  <c r="H9662" i="35"/>
  <c r="I9662" i="35"/>
  <c r="K9662" i="35"/>
  <c r="M9662" i="35" s="1"/>
  <c r="H9663" i="35"/>
  <c r="I9663" i="35"/>
  <c r="K9663" i="35"/>
  <c r="M9663" i="35" s="1"/>
  <c r="H9664" i="35"/>
  <c r="I9664" i="35"/>
  <c r="K9664" i="35"/>
  <c r="M9664" i="35" s="1"/>
  <c r="H9665" i="35"/>
  <c r="I9665" i="35"/>
  <c r="K9665" i="35"/>
  <c r="M9665" i="35" s="1"/>
  <c r="H9666" i="35"/>
  <c r="I9666" i="35"/>
  <c r="K9666" i="35"/>
  <c r="M9666" i="35" s="1"/>
  <c r="H9667" i="35"/>
  <c r="I9667" i="35"/>
  <c r="K9667" i="35"/>
  <c r="M9667" i="35" s="1"/>
  <c r="H9668" i="35"/>
  <c r="I9668" i="35"/>
  <c r="K9668" i="35"/>
  <c r="M9668" i="35" s="1"/>
  <c r="H9669" i="35"/>
  <c r="I9669" i="35"/>
  <c r="K9669" i="35"/>
  <c r="M9669" i="35" s="1"/>
  <c r="H9670" i="35"/>
  <c r="I9670" i="35"/>
  <c r="K9670" i="35"/>
  <c r="M9670" i="35" s="1"/>
  <c r="H9671" i="35"/>
  <c r="I9671" i="35"/>
  <c r="K9671" i="35"/>
  <c r="M9671" i="35" s="1"/>
  <c r="H9672" i="35"/>
  <c r="I9672" i="35"/>
  <c r="K9672" i="35"/>
  <c r="M9672" i="35" s="1"/>
  <c r="H9673" i="35"/>
  <c r="I9673" i="35"/>
  <c r="K9673" i="35"/>
  <c r="M9673" i="35" s="1"/>
  <c r="H9674" i="35"/>
  <c r="I9674" i="35"/>
  <c r="K9674" i="35"/>
  <c r="M9674" i="35" s="1"/>
  <c r="H9675" i="35"/>
  <c r="I9675" i="35"/>
  <c r="K9675" i="35"/>
  <c r="M9675" i="35" s="1"/>
  <c r="H9676" i="35"/>
  <c r="I9676" i="35"/>
  <c r="K9676" i="35"/>
  <c r="M9676" i="35" s="1"/>
  <c r="H9677" i="35"/>
  <c r="I9677" i="35"/>
  <c r="K9677" i="35"/>
  <c r="M9677" i="35" s="1"/>
  <c r="H9678" i="35"/>
  <c r="I9678" i="35"/>
  <c r="K9678" i="35"/>
  <c r="M9678" i="35" s="1"/>
  <c r="H9679" i="35"/>
  <c r="I9679" i="35"/>
  <c r="K9679" i="35"/>
  <c r="M9679" i="35" s="1"/>
  <c r="H9680" i="35"/>
  <c r="I9680" i="35"/>
  <c r="K9680" i="35"/>
  <c r="M9680" i="35" s="1"/>
  <c r="H9681" i="35"/>
  <c r="I9681" i="35"/>
  <c r="K9681" i="35"/>
  <c r="M9681" i="35" s="1"/>
  <c r="H9682" i="35"/>
  <c r="I9682" i="35"/>
  <c r="K9682" i="35"/>
  <c r="M9682" i="35" s="1"/>
  <c r="H9683" i="35"/>
  <c r="I9683" i="35"/>
  <c r="K9683" i="35"/>
  <c r="M9683" i="35" s="1"/>
  <c r="H9684" i="35"/>
  <c r="I9684" i="35"/>
  <c r="K9684" i="35"/>
  <c r="M9684" i="35" s="1"/>
  <c r="H9685" i="35"/>
  <c r="I9685" i="35"/>
  <c r="K9685" i="35"/>
  <c r="M9685" i="35" s="1"/>
  <c r="H9686" i="35"/>
  <c r="I9686" i="35"/>
  <c r="K9686" i="35"/>
  <c r="M9686" i="35" s="1"/>
  <c r="H9687" i="35"/>
  <c r="I9687" i="35"/>
  <c r="K9687" i="35"/>
  <c r="M9687" i="35" s="1"/>
  <c r="H9688" i="35"/>
  <c r="I9688" i="35"/>
  <c r="K9688" i="35"/>
  <c r="M9688" i="35" s="1"/>
  <c r="H9689" i="35"/>
  <c r="I9689" i="35"/>
  <c r="K9689" i="35"/>
  <c r="M9689" i="35" s="1"/>
  <c r="H9690" i="35"/>
  <c r="I9690" i="35"/>
  <c r="K9690" i="35"/>
  <c r="M9690" i="35" s="1"/>
  <c r="H9691" i="35"/>
  <c r="I9691" i="35"/>
  <c r="K9691" i="35"/>
  <c r="M9691" i="35" s="1"/>
  <c r="H9692" i="35"/>
  <c r="I9692" i="35"/>
  <c r="K9692" i="35"/>
  <c r="M9692" i="35" s="1"/>
  <c r="H9693" i="35"/>
  <c r="I9693" i="35"/>
  <c r="K9693" i="35"/>
  <c r="M9693" i="35" s="1"/>
  <c r="H9694" i="35"/>
  <c r="I9694" i="35"/>
  <c r="K9694" i="35"/>
  <c r="M9694" i="35" s="1"/>
  <c r="H9695" i="35"/>
  <c r="I9695" i="35"/>
  <c r="K9695" i="35"/>
  <c r="M9695" i="35" s="1"/>
  <c r="H9696" i="35"/>
  <c r="I9696" i="35"/>
  <c r="K9696" i="35"/>
  <c r="M9696" i="35" s="1"/>
  <c r="H9697" i="35"/>
  <c r="I9697" i="35"/>
  <c r="K9697" i="35"/>
  <c r="M9697" i="35" s="1"/>
  <c r="H9698" i="35"/>
  <c r="I9698" i="35"/>
  <c r="K9698" i="35"/>
  <c r="M9698" i="35" s="1"/>
  <c r="H9699" i="35"/>
  <c r="I9699" i="35"/>
  <c r="K9699" i="35"/>
  <c r="M9699" i="35" s="1"/>
  <c r="H9700" i="35"/>
  <c r="I9700" i="35"/>
  <c r="K9700" i="35"/>
  <c r="M9700" i="35" s="1"/>
  <c r="H9701" i="35"/>
  <c r="I9701" i="35"/>
  <c r="K9701" i="35"/>
  <c r="M9701" i="35" s="1"/>
  <c r="H9702" i="35"/>
  <c r="I9702" i="35"/>
  <c r="K9702" i="35"/>
  <c r="M9702" i="35" s="1"/>
  <c r="H9703" i="35"/>
  <c r="I9703" i="35"/>
  <c r="K9703" i="35"/>
  <c r="M9703" i="35" s="1"/>
  <c r="H9704" i="35"/>
  <c r="I9704" i="35"/>
  <c r="K9704" i="35"/>
  <c r="M9704" i="35" s="1"/>
  <c r="H9705" i="35"/>
  <c r="I9705" i="35"/>
  <c r="K9705" i="35"/>
  <c r="M9705" i="35" s="1"/>
  <c r="H9706" i="35"/>
  <c r="I9706" i="35"/>
  <c r="K9706" i="35"/>
  <c r="M9706" i="35" s="1"/>
  <c r="H9707" i="35"/>
  <c r="I9707" i="35"/>
  <c r="K9707" i="35"/>
  <c r="M9707" i="35" s="1"/>
  <c r="H9708" i="35"/>
  <c r="I9708" i="35"/>
  <c r="K9708" i="35"/>
  <c r="M9708" i="35" s="1"/>
  <c r="H9709" i="35"/>
  <c r="I9709" i="35"/>
  <c r="K9709" i="35"/>
  <c r="M9709" i="35" s="1"/>
  <c r="H9710" i="35"/>
  <c r="I9710" i="35"/>
  <c r="K9710" i="35"/>
  <c r="M9710" i="35" s="1"/>
  <c r="H9711" i="35"/>
  <c r="I9711" i="35"/>
  <c r="K9711" i="35"/>
  <c r="M9711" i="35" s="1"/>
  <c r="H9712" i="35"/>
  <c r="I9712" i="35"/>
  <c r="K9712" i="35"/>
  <c r="M9712" i="35" s="1"/>
  <c r="H9713" i="35"/>
  <c r="I9713" i="35"/>
  <c r="K9713" i="35"/>
  <c r="M9713" i="35" s="1"/>
  <c r="H9714" i="35"/>
  <c r="I9714" i="35"/>
  <c r="K9714" i="35"/>
  <c r="M9714" i="35" s="1"/>
  <c r="H9715" i="35"/>
  <c r="I9715" i="35"/>
  <c r="K9715" i="35"/>
  <c r="M9715" i="35" s="1"/>
  <c r="H9716" i="35"/>
  <c r="I9716" i="35"/>
  <c r="K9716" i="35"/>
  <c r="M9716" i="35" s="1"/>
  <c r="H9717" i="35"/>
  <c r="I9717" i="35"/>
  <c r="K9717" i="35"/>
  <c r="M9717" i="35" s="1"/>
  <c r="H9718" i="35"/>
  <c r="I9718" i="35"/>
  <c r="K9718" i="35"/>
  <c r="M9718" i="35" s="1"/>
  <c r="H9719" i="35"/>
  <c r="I9719" i="35"/>
  <c r="K9719" i="35"/>
  <c r="M9719" i="35" s="1"/>
  <c r="H9720" i="35"/>
  <c r="I9720" i="35"/>
  <c r="K9720" i="35"/>
  <c r="M9720" i="35" s="1"/>
  <c r="H9721" i="35"/>
  <c r="I9721" i="35"/>
  <c r="K9721" i="35"/>
  <c r="M9721" i="35" s="1"/>
  <c r="H9722" i="35"/>
  <c r="I9722" i="35"/>
  <c r="K9722" i="35"/>
  <c r="M9722" i="35" s="1"/>
  <c r="H9723" i="35"/>
  <c r="I9723" i="35"/>
  <c r="K9723" i="35"/>
  <c r="M9723" i="35" s="1"/>
  <c r="H9724" i="35"/>
  <c r="I9724" i="35"/>
  <c r="K9724" i="35"/>
  <c r="M9724" i="35" s="1"/>
  <c r="H9725" i="35"/>
  <c r="I9725" i="35"/>
  <c r="K9725" i="35"/>
  <c r="M9725" i="35" s="1"/>
  <c r="H9726" i="35"/>
  <c r="I9726" i="35"/>
  <c r="K9726" i="35"/>
  <c r="M9726" i="35" s="1"/>
  <c r="H9727" i="35"/>
  <c r="I9727" i="35"/>
  <c r="K9727" i="35"/>
  <c r="M9727" i="35" s="1"/>
  <c r="H9728" i="35"/>
  <c r="I9728" i="35"/>
  <c r="K9728" i="35"/>
  <c r="M9728" i="35" s="1"/>
  <c r="H9729" i="35"/>
  <c r="I9729" i="35"/>
  <c r="K9729" i="35"/>
  <c r="M9729" i="35" s="1"/>
  <c r="H9730" i="35"/>
  <c r="I9730" i="35"/>
  <c r="K9730" i="35"/>
  <c r="M9730" i="35" s="1"/>
  <c r="H9731" i="35"/>
  <c r="I9731" i="35"/>
  <c r="K9731" i="35"/>
  <c r="M9731" i="35" s="1"/>
  <c r="H9732" i="35"/>
  <c r="I9732" i="35"/>
  <c r="K9732" i="35"/>
  <c r="M9732" i="35" s="1"/>
  <c r="H9733" i="35"/>
  <c r="I9733" i="35"/>
  <c r="K9733" i="35"/>
  <c r="M9733" i="35" s="1"/>
  <c r="H9734" i="35"/>
  <c r="I9734" i="35"/>
  <c r="K9734" i="35"/>
  <c r="M9734" i="35" s="1"/>
  <c r="H9735" i="35"/>
  <c r="I9735" i="35"/>
  <c r="K9735" i="35"/>
  <c r="M9735" i="35" s="1"/>
  <c r="H9736" i="35"/>
  <c r="I9736" i="35"/>
  <c r="K9736" i="35"/>
  <c r="M9736" i="35" s="1"/>
  <c r="H9737" i="35"/>
  <c r="I9737" i="35"/>
  <c r="K9737" i="35"/>
  <c r="M9737" i="35" s="1"/>
  <c r="H9738" i="35"/>
  <c r="I9738" i="35"/>
  <c r="K9738" i="35"/>
  <c r="M9738" i="35" s="1"/>
  <c r="H9739" i="35"/>
  <c r="I9739" i="35"/>
  <c r="K9739" i="35"/>
  <c r="M9739" i="35" s="1"/>
  <c r="H9740" i="35"/>
  <c r="I9740" i="35"/>
  <c r="K9740" i="35"/>
  <c r="M9740" i="35" s="1"/>
  <c r="H9741" i="35"/>
  <c r="I9741" i="35"/>
  <c r="K9741" i="35"/>
  <c r="M9741" i="35" s="1"/>
  <c r="H9742" i="35"/>
  <c r="I9742" i="35"/>
  <c r="K9742" i="35"/>
  <c r="M9742" i="35" s="1"/>
  <c r="H9743" i="35"/>
  <c r="I9743" i="35"/>
  <c r="K9743" i="35"/>
  <c r="M9743" i="35" s="1"/>
  <c r="H9744" i="35"/>
  <c r="I9744" i="35"/>
  <c r="K9744" i="35"/>
  <c r="M9744" i="35" s="1"/>
  <c r="H9745" i="35"/>
  <c r="I9745" i="35"/>
  <c r="K9745" i="35"/>
  <c r="M9745" i="35" s="1"/>
  <c r="H9746" i="35"/>
  <c r="I9746" i="35"/>
  <c r="K9746" i="35"/>
  <c r="M9746" i="35" s="1"/>
  <c r="H9747" i="35"/>
  <c r="I9747" i="35"/>
  <c r="K9747" i="35"/>
  <c r="M9747" i="35" s="1"/>
  <c r="H9748" i="35"/>
  <c r="I9748" i="35"/>
  <c r="K9748" i="35"/>
  <c r="M9748" i="35" s="1"/>
  <c r="H9749" i="35"/>
  <c r="I9749" i="35"/>
  <c r="K9749" i="35"/>
  <c r="M9749" i="35" s="1"/>
  <c r="H9750" i="35"/>
  <c r="I9750" i="35"/>
  <c r="K9750" i="35"/>
  <c r="M9750" i="35" s="1"/>
  <c r="H9751" i="35"/>
  <c r="I9751" i="35"/>
  <c r="K9751" i="35"/>
  <c r="M9751" i="35" s="1"/>
  <c r="H9752" i="35"/>
  <c r="I9752" i="35"/>
  <c r="K9752" i="35"/>
  <c r="M9752" i="35" s="1"/>
  <c r="H9753" i="35"/>
  <c r="I9753" i="35"/>
  <c r="K9753" i="35"/>
  <c r="M9753" i="35" s="1"/>
  <c r="H9754" i="35"/>
  <c r="I9754" i="35"/>
  <c r="K9754" i="35"/>
  <c r="M9754" i="35" s="1"/>
  <c r="H9755" i="35"/>
  <c r="I9755" i="35"/>
  <c r="K9755" i="35"/>
  <c r="M9755" i="35" s="1"/>
  <c r="H9756" i="35"/>
  <c r="I9756" i="35"/>
  <c r="K9756" i="35"/>
  <c r="M9756" i="35" s="1"/>
  <c r="H9757" i="35"/>
  <c r="I9757" i="35"/>
  <c r="K9757" i="35"/>
  <c r="M9757" i="35" s="1"/>
  <c r="H9758" i="35"/>
  <c r="I9758" i="35"/>
  <c r="K9758" i="35"/>
  <c r="M9758" i="35" s="1"/>
  <c r="H9759" i="35"/>
  <c r="I9759" i="35"/>
  <c r="K9759" i="35"/>
  <c r="M9759" i="35" s="1"/>
  <c r="H9760" i="35"/>
  <c r="I9760" i="35"/>
  <c r="K9760" i="35"/>
  <c r="M9760" i="35" s="1"/>
  <c r="H9761" i="35"/>
  <c r="I9761" i="35"/>
  <c r="K9761" i="35"/>
  <c r="M9761" i="35" s="1"/>
  <c r="H9762" i="35"/>
  <c r="I9762" i="35"/>
  <c r="K9762" i="35"/>
  <c r="M9762" i="35" s="1"/>
  <c r="H9763" i="35"/>
  <c r="I9763" i="35"/>
  <c r="K9763" i="35"/>
  <c r="M9763" i="35" s="1"/>
  <c r="H9764" i="35"/>
  <c r="I9764" i="35"/>
  <c r="K9764" i="35"/>
  <c r="M9764" i="35" s="1"/>
  <c r="H9765" i="35"/>
  <c r="I9765" i="35"/>
  <c r="K9765" i="35"/>
  <c r="M9765" i="35" s="1"/>
  <c r="H9766" i="35"/>
  <c r="I9766" i="35"/>
  <c r="K9766" i="35"/>
  <c r="M9766" i="35" s="1"/>
  <c r="H9767" i="35"/>
  <c r="I9767" i="35"/>
  <c r="K9767" i="35"/>
  <c r="M9767" i="35" s="1"/>
  <c r="H9768" i="35"/>
  <c r="I9768" i="35"/>
  <c r="K9768" i="35"/>
  <c r="M9768" i="35" s="1"/>
  <c r="H9769" i="35"/>
  <c r="I9769" i="35"/>
  <c r="K9769" i="35"/>
  <c r="M9769" i="35" s="1"/>
  <c r="H9770" i="35"/>
  <c r="I9770" i="35"/>
  <c r="K9770" i="35"/>
  <c r="M9770" i="35" s="1"/>
  <c r="H9771" i="35"/>
  <c r="I9771" i="35"/>
  <c r="K9771" i="35"/>
  <c r="M9771" i="35" s="1"/>
  <c r="H9772" i="35"/>
  <c r="I9772" i="35"/>
  <c r="K9772" i="35"/>
  <c r="M9772" i="35" s="1"/>
  <c r="H9773" i="35"/>
  <c r="I9773" i="35"/>
  <c r="K9773" i="35"/>
  <c r="M9773" i="35" s="1"/>
  <c r="H9774" i="35"/>
  <c r="I9774" i="35"/>
  <c r="K9774" i="35"/>
  <c r="M9774" i="35" s="1"/>
  <c r="H9775" i="35"/>
  <c r="I9775" i="35"/>
  <c r="K9775" i="35"/>
  <c r="M9775" i="35" s="1"/>
  <c r="H9776" i="35"/>
  <c r="I9776" i="35"/>
  <c r="K9776" i="35"/>
  <c r="M9776" i="35" s="1"/>
  <c r="H9777" i="35"/>
  <c r="I9777" i="35"/>
  <c r="K9777" i="35"/>
  <c r="M9777" i="35" s="1"/>
  <c r="H9778" i="35"/>
  <c r="I9778" i="35"/>
  <c r="K9778" i="35"/>
  <c r="M9778" i="35" s="1"/>
  <c r="H9779" i="35"/>
  <c r="I9779" i="35"/>
  <c r="K9779" i="35"/>
  <c r="M9779" i="35" s="1"/>
  <c r="H9780" i="35"/>
  <c r="I9780" i="35"/>
  <c r="K9780" i="35"/>
  <c r="M9780" i="35" s="1"/>
  <c r="H9781" i="35"/>
  <c r="I9781" i="35"/>
  <c r="K9781" i="35"/>
  <c r="M9781" i="35" s="1"/>
  <c r="H9782" i="35"/>
  <c r="I9782" i="35"/>
  <c r="K9782" i="35"/>
  <c r="M9782" i="35" s="1"/>
  <c r="H9783" i="35"/>
  <c r="I9783" i="35"/>
  <c r="K9783" i="35"/>
  <c r="M9783" i="35" s="1"/>
  <c r="H9784" i="35"/>
  <c r="I9784" i="35"/>
  <c r="K9784" i="35"/>
  <c r="M9784" i="35" s="1"/>
  <c r="H9785" i="35"/>
  <c r="I9785" i="35"/>
  <c r="K9785" i="35"/>
  <c r="M9785" i="35" s="1"/>
  <c r="H9786" i="35"/>
  <c r="I9786" i="35"/>
  <c r="K9786" i="35"/>
  <c r="M9786" i="35" s="1"/>
  <c r="H9787" i="35"/>
  <c r="I9787" i="35"/>
  <c r="K9787" i="35"/>
  <c r="M9787" i="35" s="1"/>
  <c r="H9788" i="35"/>
  <c r="I9788" i="35"/>
  <c r="K9788" i="35"/>
  <c r="M9788" i="35" s="1"/>
  <c r="H9789" i="35"/>
  <c r="I9789" i="35"/>
  <c r="K9789" i="35"/>
  <c r="M9789" i="35" s="1"/>
  <c r="H9790" i="35"/>
  <c r="I9790" i="35"/>
  <c r="K9790" i="35"/>
  <c r="M9790" i="35" s="1"/>
  <c r="H9791" i="35"/>
  <c r="I9791" i="35"/>
  <c r="K9791" i="35"/>
  <c r="M9791" i="35" s="1"/>
  <c r="H9792" i="35"/>
  <c r="I9792" i="35"/>
  <c r="K9792" i="35"/>
  <c r="M9792" i="35" s="1"/>
  <c r="H9793" i="35"/>
  <c r="I9793" i="35"/>
  <c r="K9793" i="35"/>
  <c r="M9793" i="35" s="1"/>
  <c r="H9794" i="35"/>
  <c r="I9794" i="35"/>
  <c r="K9794" i="35"/>
  <c r="M9794" i="35" s="1"/>
  <c r="H9795" i="35"/>
  <c r="I9795" i="35"/>
  <c r="K9795" i="35"/>
  <c r="M9795" i="35" s="1"/>
  <c r="H9796" i="35"/>
  <c r="I9796" i="35"/>
  <c r="K9796" i="35"/>
  <c r="M9796" i="35" s="1"/>
  <c r="H9797" i="35"/>
  <c r="I9797" i="35"/>
  <c r="K9797" i="35"/>
  <c r="M9797" i="35" s="1"/>
  <c r="H9798" i="35"/>
  <c r="I9798" i="35"/>
  <c r="K9798" i="35"/>
  <c r="M9798" i="35" s="1"/>
  <c r="H9799" i="35"/>
  <c r="I9799" i="35"/>
  <c r="K9799" i="35"/>
  <c r="M9799" i="35" s="1"/>
  <c r="K9800" i="35"/>
  <c r="M9800" i="35" s="1"/>
  <c r="K9801" i="35"/>
  <c r="M9801" i="35" s="1"/>
  <c r="K9802" i="35"/>
  <c r="M9802" i="35" s="1"/>
  <c r="K9803" i="35"/>
  <c r="M9803" i="35" s="1"/>
  <c r="K9804" i="35"/>
  <c r="M9804" i="35" s="1"/>
  <c r="K9805" i="35"/>
  <c r="M9805" i="35" s="1"/>
  <c r="K9806" i="35"/>
  <c r="M9806" i="35" s="1"/>
  <c r="K9807" i="35"/>
  <c r="M9807" i="35" s="1"/>
  <c r="K9808" i="35"/>
  <c r="M9808" i="35" s="1"/>
  <c r="K9809" i="35"/>
  <c r="M9809" i="35" s="1"/>
  <c r="K9810" i="35"/>
  <c r="M9810" i="35" s="1"/>
  <c r="K9811" i="35"/>
  <c r="M9811" i="35" s="1"/>
  <c r="K9812" i="35"/>
  <c r="M9812" i="35" s="1"/>
  <c r="K9813" i="35"/>
  <c r="M9813" i="35" s="1"/>
  <c r="K9814" i="35"/>
  <c r="M9814" i="35" s="1"/>
  <c r="K9815" i="35"/>
  <c r="M9815" i="35" s="1"/>
  <c r="K9816" i="35"/>
  <c r="M9816" i="35" s="1"/>
  <c r="K9817" i="35"/>
  <c r="M9817" i="35" s="1"/>
  <c r="K9818" i="35"/>
  <c r="M9818" i="35" s="1"/>
  <c r="K9819" i="35"/>
  <c r="M9819" i="35" s="1"/>
  <c r="K9820" i="35"/>
  <c r="M9820" i="35" s="1"/>
  <c r="K9821" i="35"/>
  <c r="M9821" i="35" s="1"/>
  <c r="K9822" i="35"/>
  <c r="M9822" i="35" s="1"/>
  <c r="K9823" i="35"/>
  <c r="M9823" i="35" s="1"/>
  <c r="K9824" i="35"/>
  <c r="M9824" i="35" s="1"/>
  <c r="K9825" i="35"/>
  <c r="M9825" i="35" s="1"/>
  <c r="K9826" i="35"/>
  <c r="M9826" i="35" s="1"/>
  <c r="K9827" i="35"/>
  <c r="M9827" i="35" s="1"/>
  <c r="K9828" i="35"/>
  <c r="M9828" i="35" s="1"/>
  <c r="K9829" i="35"/>
  <c r="M9829" i="35" s="1"/>
  <c r="K9830" i="35"/>
  <c r="M9830" i="35" s="1"/>
  <c r="K9831" i="35"/>
  <c r="M9831" i="35" s="1"/>
  <c r="K9832" i="35"/>
  <c r="M9832" i="35" s="1"/>
  <c r="K9833" i="35"/>
  <c r="M9833" i="35" s="1"/>
  <c r="K9834" i="35"/>
  <c r="M9834" i="35" s="1"/>
  <c r="K9835" i="35"/>
  <c r="M9835" i="35" s="1"/>
  <c r="K9836" i="35"/>
  <c r="M9836" i="35" s="1"/>
  <c r="K9837" i="35"/>
  <c r="M9837" i="35" s="1"/>
  <c r="K9838" i="35"/>
  <c r="M9838" i="35" s="1"/>
  <c r="K9839" i="35"/>
  <c r="M9839" i="35" s="1"/>
  <c r="K9840" i="35"/>
  <c r="M9840" i="35" s="1"/>
  <c r="K9841" i="35"/>
  <c r="M9841" i="35" s="1"/>
  <c r="K9842" i="35"/>
  <c r="M9842" i="35" s="1"/>
  <c r="K9843" i="35"/>
  <c r="M9843" i="35" s="1"/>
  <c r="K9844" i="35"/>
  <c r="M9844" i="35" s="1"/>
  <c r="K9845" i="35"/>
  <c r="M9845" i="35" s="1"/>
  <c r="K9846" i="35"/>
  <c r="M9846" i="35" s="1"/>
  <c r="K9847" i="35"/>
  <c r="M9847" i="35" s="1"/>
  <c r="K9848" i="35"/>
  <c r="M9848" i="35" s="1"/>
  <c r="K9849" i="35"/>
  <c r="M9849" i="35" s="1"/>
  <c r="K9850" i="35"/>
  <c r="M9850" i="35" s="1"/>
  <c r="K9851" i="35"/>
  <c r="M9851" i="35" s="1"/>
  <c r="K9852" i="35"/>
  <c r="M9852" i="35" s="1"/>
  <c r="K9853" i="35"/>
  <c r="M9853" i="35" s="1"/>
  <c r="K9854" i="35"/>
  <c r="M9854" i="35" s="1"/>
  <c r="K9855" i="35"/>
  <c r="M9855" i="35" s="1"/>
  <c r="K9856" i="35"/>
  <c r="M9856" i="35" s="1"/>
  <c r="K9857" i="35"/>
  <c r="M9857" i="35" s="1"/>
  <c r="K9858" i="35"/>
  <c r="M9858" i="35" s="1"/>
  <c r="K9859" i="35"/>
  <c r="M9859" i="35" s="1"/>
  <c r="K9860" i="35"/>
  <c r="M9860" i="35" s="1"/>
  <c r="K9861" i="35"/>
  <c r="M9861" i="35" s="1"/>
  <c r="K9862" i="35"/>
  <c r="M9862" i="35" s="1"/>
  <c r="K9863" i="35"/>
  <c r="M9863" i="35" s="1"/>
  <c r="K9864" i="35"/>
  <c r="M9864" i="35" s="1"/>
  <c r="K9865" i="35"/>
  <c r="M9865" i="35" s="1"/>
  <c r="K9866" i="35"/>
  <c r="M9866" i="35" s="1"/>
  <c r="K9867" i="35"/>
  <c r="M9867" i="35" s="1"/>
  <c r="K9868" i="35"/>
  <c r="M9868" i="35" s="1"/>
  <c r="K9869" i="35"/>
  <c r="M9869" i="35" s="1"/>
  <c r="K9870" i="35"/>
  <c r="M9870" i="35" s="1"/>
  <c r="K9871" i="35"/>
  <c r="M9871" i="35" s="1"/>
  <c r="K9872" i="35"/>
  <c r="M9872" i="35" s="1"/>
  <c r="K9873" i="35"/>
  <c r="M9873" i="35" s="1"/>
  <c r="K9874" i="35"/>
  <c r="M9874" i="35" s="1"/>
  <c r="K9875" i="35"/>
  <c r="M9875" i="35" s="1"/>
  <c r="K9876" i="35"/>
  <c r="M9876" i="35" s="1"/>
  <c r="K9877" i="35"/>
  <c r="M9877" i="35" s="1"/>
  <c r="K9878" i="35"/>
  <c r="M9878" i="35" s="1"/>
  <c r="K9879" i="35"/>
  <c r="M9879" i="35" s="1"/>
  <c r="K9880" i="35"/>
  <c r="M9880" i="35" s="1"/>
  <c r="K9881" i="35"/>
  <c r="M9881" i="35" s="1"/>
  <c r="K9882" i="35"/>
  <c r="M9882" i="35" s="1"/>
  <c r="K9883" i="35"/>
  <c r="M9883" i="35" s="1"/>
  <c r="K9884" i="35"/>
  <c r="M9884" i="35" s="1"/>
  <c r="K9885" i="35"/>
  <c r="M9885" i="35" s="1"/>
  <c r="K9886" i="35"/>
  <c r="M9886" i="35" s="1"/>
  <c r="K9887" i="35"/>
  <c r="M9887" i="35" s="1"/>
  <c r="K9888" i="35"/>
  <c r="M9888" i="35" s="1"/>
  <c r="K9889" i="35"/>
  <c r="M9889" i="35" s="1"/>
  <c r="K9890" i="35"/>
  <c r="M9890" i="35" s="1"/>
  <c r="K9891" i="35"/>
  <c r="M9891" i="35" s="1"/>
  <c r="K9892" i="35"/>
  <c r="M9892" i="35" s="1"/>
  <c r="K9893" i="35"/>
  <c r="M9893" i="35" s="1"/>
  <c r="K9894" i="35"/>
  <c r="M9894" i="35" s="1"/>
  <c r="K9895" i="35"/>
  <c r="M9895" i="35" s="1"/>
  <c r="K9896" i="35"/>
  <c r="M9896" i="35" s="1"/>
  <c r="K9897" i="35"/>
  <c r="M9897" i="35" s="1"/>
  <c r="K9898" i="35"/>
  <c r="M9898" i="35" s="1"/>
  <c r="K9899" i="35"/>
  <c r="M9899" i="35" s="1"/>
  <c r="K9900" i="35"/>
  <c r="M9900" i="35" s="1"/>
  <c r="K9901" i="35"/>
  <c r="M9901" i="35" s="1"/>
  <c r="K9902" i="35"/>
  <c r="M9902" i="35" s="1"/>
  <c r="K9903" i="35"/>
  <c r="M9903" i="35" s="1"/>
  <c r="K9904" i="35"/>
  <c r="M9904" i="35" s="1"/>
  <c r="K9905" i="35"/>
  <c r="M9905" i="35" s="1"/>
  <c r="K9906" i="35"/>
  <c r="M9906" i="35" s="1"/>
  <c r="K9907" i="35"/>
  <c r="M9907" i="35" s="1"/>
  <c r="K9908" i="35"/>
  <c r="M9908" i="35" s="1"/>
  <c r="K9909" i="35"/>
  <c r="M9909" i="35" s="1"/>
  <c r="K9910" i="35"/>
  <c r="M9910" i="35" s="1"/>
  <c r="K9911" i="35"/>
  <c r="M9911" i="35" s="1"/>
  <c r="K9912" i="35"/>
  <c r="M9912" i="35" s="1"/>
  <c r="K9913" i="35"/>
  <c r="M9913" i="35" s="1"/>
  <c r="K9914" i="35"/>
  <c r="M9914" i="35" s="1"/>
  <c r="K9915" i="35"/>
  <c r="M9915" i="35" s="1"/>
  <c r="K9916" i="35"/>
  <c r="M9916" i="35" s="1"/>
  <c r="K9917" i="35"/>
  <c r="M9917" i="35" s="1"/>
  <c r="K9918" i="35"/>
  <c r="M9918" i="35" s="1"/>
  <c r="K9919" i="35"/>
  <c r="M9919" i="35" s="1"/>
  <c r="K9920" i="35"/>
  <c r="M9920" i="35" s="1"/>
  <c r="K9921" i="35"/>
  <c r="M9921" i="35" s="1"/>
  <c r="K9922" i="35"/>
  <c r="M9922" i="35" s="1"/>
  <c r="K9923" i="35"/>
  <c r="M9923" i="35" s="1"/>
  <c r="K9924" i="35"/>
  <c r="M9924" i="35" s="1"/>
  <c r="K9925" i="35"/>
  <c r="M9925" i="35" s="1"/>
  <c r="K9926" i="35"/>
  <c r="M9926" i="35" s="1"/>
  <c r="K9927" i="35"/>
  <c r="M9927" i="35" s="1"/>
  <c r="K9928" i="35"/>
  <c r="M9928" i="35" s="1"/>
  <c r="K9929" i="35"/>
  <c r="M9929" i="35" s="1"/>
  <c r="K9930" i="35"/>
  <c r="M9930" i="35" s="1"/>
  <c r="K9931" i="35"/>
  <c r="M9931" i="35" s="1"/>
  <c r="K9932" i="35"/>
  <c r="M9932" i="35" s="1"/>
  <c r="K9933" i="35"/>
  <c r="M9933" i="35" s="1"/>
  <c r="K9934" i="35"/>
  <c r="M9934" i="35" s="1"/>
  <c r="K9935" i="35"/>
  <c r="M9935" i="35" s="1"/>
  <c r="K9936" i="35"/>
  <c r="M9936" i="35" s="1"/>
  <c r="K9937" i="35"/>
  <c r="M9937" i="35" s="1"/>
  <c r="K9938" i="35"/>
  <c r="M9938" i="35" s="1"/>
  <c r="K9939" i="35"/>
  <c r="M9939" i="35" s="1"/>
  <c r="K9940" i="35"/>
  <c r="M9940" i="35" s="1"/>
  <c r="K9941" i="35"/>
  <c r="M9941" i="35" s="1"/>
  <c r="K9942" i="35"/>
  <c r="M9942" i="35" s="1"/>
  <c r="K9943" i="35"/>
  <c r="M9943" i="35" s="1"/>
  <c r="K9944" i="35"/>
  <c r="M9944" i="35" s="1"/>
  <c r="K9945" i="35"/>
  <c r="M9945" i="35" s="1"/>
  <c r="K9946" i="35"/>
  <c r="M9946" i="35" s="1"/>
  <c r="K9947" i="35"/>
  <c r="M9947" i="35" s="1"/>
  <c r="K9948" i="35"/>
  <c r="M9948" i="35" s="1"/>
  <c r="K9949" i="35"/>
  <c r="M9949" i="35" s="1"/>
  <c r="K9950" i="35"/>
  <c r="M9950" i="35" s="1"/>
  <c r="K9951" i="35"/>
  <c r="M9951" i="35" s="1"/>
  <c r="K9952" i="35"/>
  <c r="M9952" i="35" s="1"/>
  <c r="K9953" i="35"/>
  <c r="M9953" i="35" s="1"/>
  <c r="K9954" i="35"/>
  <c r="M9954" i="35" s="1"/>
  <c r="K9955" i="35"/>
  <c r="M9955" i="35" s="1"/>
  <c r="K9956" i="35"/>
  <c r="M9956" i="35" s="1"/>
  <c r="K9957" i="35"/>
  <c r="M9957" i="35" s="1"/>
  <c r="K9958" i="35"/>
  <c r="M9958" i="35" s="1"/>
  <c r="K9959" i="35"/>
  <c r="M9959" i="35" s="1"/>
  <c r="K9960" i="35"/>
  <c r="M9960" i="35" s="1"/>
  <c r="K9961" i="35"/>
  <c r="M9961" i="35" s="1"/>
  <c r="K9962" i="35"/>
  <c r="M9962" i="35" s="1"/>
  <c r="K9963" i="35"/>
  <c r="M9963" i="35" s="1"/>
  <c r="K9964" i="35"/>
  <c r="M9964" i="35" s="1"/>
  <c r="K9965" i="35"/>
  <c r="M9965" i="35" s="1"/>
  <c r="K9966" i="35"/>
  <c r="M9966" i="35" s="1"/>
  <c r="K9967" i="35"/>
  <c r="M9967" i="35" s="1"/>
  <c r="K9968" i="35"/>
  <c r="M9968" i="35" s="1"/>
  <c r="K9969" i="35"/>
  <c r="M9969" i="35" s="1"/>
  <c r="K9970" i="35"/>
  <c r="M9970" i="35" s="1"/>
  <c r="K9971" i="35"/>
  <c r="M9971" i="35" s="1"/>
  <c r="K9972" i="35"/>
  <c r="M9972" i="35" s="1"/>
  <c r="K9973" i="35"/>
  <c r="M9973" i="35" s="1"/>
  <c r="K9974" i="35"/>
  <c r="M9974" i="35" s="1"/>
  <c r="K9975" i="35"/>
  <c r="M9975" i="35" s="1"/>
  <c r="K9976" i="35"/>
  <c r="M9976" i="35" s="1"/>
  <c r="K9977" i="35"/>
  <c r="M9977" i="35" s="1"/>
  <c r="K9978" i="35"/>
  <c r="M9978" i="35" s="1"/>
  <c r="K9979" i="35"/>
  <c r="M9979" i="35" s="1"/>
  <c r="K9980" i="35"/>
  <c r="M9980" i="35" s="1"/>
  <c r="K9981" i="35"/>
  <c r="M9981" i="35" s="1"/>
  <c r="K9982" i="35"/>
  <c r="M9982" i="35" s="1"/>
  <c r="K9983" i="35"/>
  <c r="M9983" i="35" s="1"/>
  <c r="K9984" i="35"/>
  <c r="M9984" i="35" s="1"/>
  <c r="K9985" i="35"/>
  <c r="M9985" i="35" s="1"/>
  <c r="K9986" i="35"/>
  <c r="M9986" i="35" s="1"/>
  <c r="K9987" i="35"/>
  <c r="M9987" i="35" s="1"/>
  <c r="K9988" i="35"/>
  <c r="M9988" i="35" s="1"/>
  <c r="K9989" i="35"/>
  <c r="M9989" i="35" s="1"/>
  <c r="K9990" i="35"/>
  <c r="M9990" i="35" s="1"/>
  <c r="K9991" i="35"/>
  <c r="M9991" i="35" s="1"/>
  <c r="K9992" i="35"/>
  <c r="M9992" i="35" s="1"/>
  <c r="K9993" i="35"/>
  <c r="M9993" i="35" s="1"/>
  <c r="K9994" i="35"/>
  <c r="M9994" i="35" s="1"/>
  <c r="K9995" i="35"/>
  <c r="M9995" i="35" s="1"/>
  <c r="K9996" i="35"/>
  <c r="M9996" i="35" s="1"/>
  <c r="K9997" i="35"/>
  <c r="M9997" i="35" s="1"/>
  <c r="K9998" i="35"/>
  <c r="M9998" i="35" s="1"/>
  <c r="K9999" i="35"/>
  <c r="M9999" i="35" s="1"/>
  <c r="K10000" i="35"/>
  <c r="M10000" i="35" s="1"/>
  <c r="K10001" i="35"/>
  <c r="M10001" i="35" s="1"/>
  <c r="K10002" i="35"/>
  <c r="M10002" i="35" s="1"/>
  <c r="K10003" i="35"/>
  <c r="M10003" i="35" s="1"/>
  <c r="K10004" i="35"/>
  <c r="M10004" i="35" s="1"/>
  <c r="K10005" i="35"/>
  <c r="M10005" i="35" s="1"/>
  <c r="K10006" i="35"/>
  <c r="M10006" i="35" s="1"/>
  <c r="K10007" i="35"/>
  <c r="M10007" i="35" s="1"/>
  <c r="K10008" i="35"/>
  <c r="M10008" i="35" s="1"/>
  <c r="K10009" i="35"/>
  <c r="M10009" i="35" s="1"/>
  <c r="K10010" i="35"/>
  <c r="M10010" i="35" s="1"/>
  <c r="K10011" i="35"/>
  <c r="M10011" i="35" s="1"/>
  <c r="K10012" i="35"/>
  <c r="M10012" i="35" s="1"/>
  <c r="K10013" i="35"/>
  <c r="M10013" i="35" s="1"/>
  <c r="K10014" i="35"/>
  <c r="M10014" i="35" s="1"/>
  <c r="K10015" i="35"/>
  <c r="M10015" i="35" s="1"/>
  <c r="K10016" i="35"/>
  <c r="M10016" i="35" s="1"/>
  <c r="K10017" i="35"/>
  <c r="M10017" i="35" s="1"/>
  <c r="K10018" i="35"/>
  <c r="M10018" i="35" s="1"/>
  <c r="K10019" i="35"/>
  <c r="M10019" i="35" s="1"/>
  <c r="K10020" i="35"/>
  <c r="M10020" i="35" s="1"/>
  <c r="K10021" i="35"/>
  <c r="M10021" i="35" s="1"/>
  <c r="K10022" i="35"/>
  <c r="M10022" i="35" s="1"/>
  <c r="K10023" i="35"/>
  <c r="M10023" i="35" s="1"/>
  <c r="K10024" i="35"/>
  <c r="M10024" i="35" s="1"/>
  <c r="K10025" i="35"/>
  <c r="M10025" i="35" s="1"/>
  <c r="K10026" i="35"/>
  <c r="M10026" i="35" s="1"/>
  <c r="K10027" i="35"/>
  <c r="M10027" i="35" s="1"/>
  <c r="K10028" i="35"/>
  <c r="M10028" i="35" s="1"/>
  <c r="K10029" i="35"/>
  <c r="M10029" i="35" s="1"/>
  <c r="K10030" i="35"/>
  <c r="M10030" i="35" s="1"/>
  <c r="K10031" i="35"/>
  <c r="M10031" i="35" s="1"/>
  <c r="K10032" i="35"/>
  <c r="M10032" i="35" s="1"/>
  <c r="K10033" i="35"/>
  <c r="M10033" i="35" s="1"/>
  <c r="K10034" i="35"/>
  <c r="M10034" i="35" s="1"/>
  <c r="K10035" i="35"/>
  <c r="M10035" i="35" s="1"/>
  <c r="K10036" i="35"/>
  <c r="M10036" i="35" s="1"/>
  <c r="K10037" i="35"/>
  <c r="M10037" i="35" s="1"/>
  <c r="K10038" i="35"/>
  <c r="M10038" i="35" s="1"/>
  <c r="K10039" i="35"/>
  <c r="M10039" i="35" s="1"/>
  <c r="K10040" i="35"/>
  <c r="M10040" i="35" s="1"/>
  <c r="K10041" i="35"/>
  <c r="M10041" i="35" s="1"/>
  <c r="K10042" i="35"/>
  <c r="M10042" i="35" s="1"/>
  <c r="K10043" i="35"/>
  <c r="M10043" i="35" s="1"/>
  <c r="K10044" i="35"/>
  <c r="M10044" i="35" s="1"/>
  <c r="K10045" i="35"/>
  <c r="M10045" i="35" s="1"/>
  <c r="K10046" i="35"/>
  <c r="M10046" i="35" s="1"/>
  <c r="K10047" i="35"/>
  <c r="M10047" i="35" s="1"/>
  <c r="K10048" i="35"/>
  <c r="M10048" i="35" s="1"/>
  <c r="K10049" i="35"/>
  <c r="M10049" i="35" s="1"/>
  <c r="K10050" i="35"/>
  <c r="M10050" i="35" s="1"/>
  <c r="K10051" i="35"/>
  <c r="M10051" i="35" s="1"/>
  <c r="K10052" i="35"/>
  <c r="M10052" i="35" s="1"/>
  <c r="K10053" i="35"/>
  <c r="M10053" i="35" s="1"/>
  <c r="K10054" i="35"/>
  <c r="M10054" i="35" s="1"/>
  <c r="K10055" i="35"/>
  <c r="M10055" i="35" s="1"/>
  <c r="K10056" i="35"/>
  <c r="M10056" i="35" s="1"/>
  <c r="K10057" i="35"/>
  <c r="M10057" i="35" s="1"/>
  <c r="K10058" i="35"/>
  <c r="M10058" i="35" s="1"/>
  <c r="K10059" i="35"/>
  <c r="M10059" i="35" s="1"/>
  <c r="K10060" i="35"/>
  <c r="M10060" i="35" s="1"/>
  <c r="K10061" i="35"/>
  <c r="M10061" i="35" s="1"/>
  <c r="K10062" i="35"/>
  <c r="M10062" i="35" s="1"/>
  <c r="K10063" i="35"/>
  <c r="M10063" i="35" s="1"/>
  <c r="K10064" i="35"/>
  <c r="M10064" i="35" s="1"/>
  <c r="K10065" i="35"/>
  <c r="M10065" i="35" s="1"/>
  <c r="K10066" i="35"/>
  <c r="M10066" i="35" s="1"/>
  <c r="K10067" i="35"/>
  <c r="M10067" i="35" s="1"/>
  <c r="K10068" i="35"/>
  <c r="M10068" i="35" s="1"/>
  <c r="K10069" i="35"/>
  <c r="M10069" i="35" s="1"/>
  <c r="K10070" i="35"/>
  <c r="M10070" i="35" s="1"/>
  <c r="K10071" i="35"/>
  <c r="M10071" i="35" s="1"/>
  <c r="K10072" i="35"/>
  <c r="M10072" i="35" s="1"/>
  <c r="K10073" i="35"/>
  <c r="M10073" i="35" s="1"/>
  <c r="K10074" i="35"/>
  <c r="M10074" i="35" s="1"/>
  <c r="K10075" i="35"/>
  <c r="M10075" i="35" s="1"/>
  <c r="K10076" i="35"/>
  <c r="M10076" i="35" s="1"/>
  <c r="K10077" i="35"/>
  <c r="M10077" i="35" s="1"/>
  <c r="K10078" i="35"/>
  <c r="M10078" i="35" s="1"/>
  <c r="K10079" i="35"/>
  <c r="M10079" i="35" s="1"/>
  <c r="K10080" i="35"/>
  <c r="M10080" i="35" s="1"/>
  <c r="K10081" i="35"/>
  <c r="M10081" i="35" s="1"/>
  <c r="K10082" i="35"/>
  <c r="M10082" i="35" s="1"/>
  <c r="K10083" i="35"/>
  <c r="M10083" i="35" s="1"/>
  <c r="K10084" i="35"/>
  <c r="M10084" i="35" s="1"/>
  <c r="K10085" i="35"/>
  <c r="M10085" i="35" s="1"/>
  <c r="K10086" i="35"/>
  <c r="M10086" i="35" s="1"/>
  <c r="K10087" i="35"/>
  <c r="M10087" i="35" s="1"/>
  <c r="K10088" i="35"/>
  <c r="M10088" i="35" s="1"/>
  <c r="K10089" i="35"/>
  <c r="M10089" i="35" s="1"/>
  <c r="K10090" i="35"/>
  <c r="M10090" i="35" s="1"/>
  <c r="K10091" i="35"/>
  <c r="M10091" i="35" s="1"/>
  <c r="K10092" i="35"/>
  <c r="M10092" i="35" s="1"/>
  <c r="K10093" i="35"/>
  <c r="M10093" i="35" s="1"/>
  <c r="K10094" i="35"/>
  <c r="M10094" i="35" s="1"/>
  <c r="K10095" i="35"/>
  <c r="M10095" i="35" s="1"/>
  <c r="K10096" i="35"/>
  <c r="M10096" i="35" s="1"/>
  <c r="K10097" i="35"/>
  <c r="M10097" i="35" s="1"/>
  <c r="K10098" i="35"/>
  <c r="M10098" i="35" s="1"/>
  <c r="K10099" i="35"/>
  <c r="M10099" i="35" s="1"/>
  <c r="K10100" i="35"/>
  <c r="M10100" i="35" s="1"/>
  <c r="K10101" i="35"/>
  <c r="M10101" i="35" s="1"/>
  <c r="K10102" i="35"/>
  <c r="M10102" i="35" s="1"/>
  <c r="K10103" i="35"/>
  <c r="M10103" i="35" s="1"/>
  <c r="K10104" i="35"/>
  <c r="M10104" i="35" s="1"/>
  <c r="K10105" i="35"/>
  <c r="M10105" i="35" s="1"/>
  <c r="K10106" i="35"/>
  <c r="M10106" i="35" s="1"/>
  <c r="K10107" i="35"/>
  <c r="M10107" i="35" s="1"/>
  <c r="K10108" i="35"/>
  <c r="M10108" i="35" s="1"/>
  <c r="K10109" i="35"/>
  <c r="M10109" i="35" s="1"/>
  <c r="K10110" i="35"/>
  <c r="M10110" i="35" s="1"/>
  <c r="K10111" i="35"/>
  <c r="M10111" i="35" s="1"/>
  <c r="K10112" i="35"/>
  <c r="M10112" i="35" s="1"/>
  <c r="K10113" i="35"/>
  <c r="M10113" i="35" s="1"/>
  <c r="K10114" i="35"/>
  <c r="M10114" i="35" s="1"/>
  <c r="K10115" i="35"/>
  <c r="M10115" i="35" s="1"/>
  <c r="K10116" i="35"/>
  <c r="M10116" i="35" s="1"/>
  <c r="K10117" i="35"/>
  <c r="M10117" i="35" s="1"/>
  <c r="K10118" i="35"/>
  <c r="M10118" i="35" s="1"/>
  <c r="K10119" i="35"/>
  <c r="M10119" i="35" s="1"/>
  <c r="K10120" i="35"/>
  <c r="M10120" i="35" s="1"/>
  <c r="K10121" i="35"/>
  <c r="M10121" i="35" s="1"/>
  <c r="K10122" i="35"/>
  <c r="M10122" i="35" s="1"/>
  <c r="K10123" i="35"/>
  <c r="M10123" i="35" s="1"/>
  <c r="K10124" i="35"/>
  <c r="M10124" i="35" s="1"/>
  <c r="K10125" i="35"/>
  <c r="M10125" i="35" s="1"/>
  <c r="K10126" i="35"/>
  <c r="M10126" i="35" s="1"/>
  <c r="K10127" i="35"/>
  <c r="M10127" i="35" s="1"/>
  <c r="K10128" i="35"/>
  <c r="M10128" i="35" s="1"/>
  <c r="K10129" i="35"/>
  <c r="M10129" i="35" s="1"/>
  <c r="K10130" i="35"/>
  <c r="M10130" i="35" s="1"/>
  <c r="K10131" i="35"/>
  <c r="M10131" i="35" s="1"/>
  <c r="K10132" i="35"/>
  <c r="M10132" i="35" s="1"/>
  <c r="K10133" i="35"/>
  <c r="M10133" i="35" s="1"/>
  <c r="K10134" i="35"/>
  <c r="M10134" i="35" s="1"/>
  <c r="K10135" i="35"/>
  <c r="M10135" i="35" s="1"/>
  <c r="K10136" i="35"/>
  <c r="M10136" i="35" s="1"/>
  <c r="K10137" i="35"/>
  <c r="M10137" i="35" s="1"/>
  <c r="K10138" i="35"/>
  <c r="M10138" i="35" s="1"/>
  <c r="K10139" i="35"/>
  <c r="M10139" i="35" s="1"/>
  <c r="K10140" i="35"/>
  <c r="M10140" i="35" s="1"/>
  <c r="K10141" i="35"/>
  <c r="M10141" i="35" s="1"/>
  <c r="K10142" i="35"/>
  <c r="M10142" i="35" s="1"/>
  <c r="K10143" i="35"/>
  <c r="M10143" i="35" s="1"/>
  <c r="K10144" i="35"/>
  <c r="M10144" i="35" s="1"/>
  <c r="K10145" i="35"/>
  <c r="M10145" i="35" s="1"/>
  <c r="K10146" i="35"/>
  <c r="M10146" i="35" s="1"/>
  <c r="K10147" i="35"/>
  <c r="M10147" i="35" s="1"/>
  <c r="K10148" i="35"/>
  <c r="M10148" i="35" s="1"/>
  <c r="K10149" i="35"/>
  <c r="M10149" i="35" s="1"/>
  <c r="K10150" i="35"/>
  <c r="M10150" i="35" s="1"/>
  <c r="K10151" i="35"/>
  <c r="M10151" i="35" s="1"/>
  <c r="K10152" i="35"/>
  <c r="M10152" i="35" s="1"/>
  <c r="K10153" i="35"/>
  <c r="M10153" i="35" s="1"/>
  <c r="K10154" i="35"/>
  <c r="M10154" i="35" s="1"/>
  <c r="K10155" i="35"/>
  <c r="M10155" i="35" s="1"/>
  <c r="K10156" i="35"/>
  <c r="M10156" i="35" s="1"/>
  <c r="K10157" i="35"/>
  <c r="M10157" i="35" s="1"/>
  <c r="K10158" i="35"/>
  <c r="M10158" i="35" s="1"/>
  <c r="K10159" i="35"/>
  <c r="M10159" i="35" s="1"/>
  <c r="K10160" i="35"/>
  <c r="M10160" i="35" s="1"/>
  <c r="K10161" i="35"/>
  <c r="M10161" i="35" s="1"/>
  <c r="K10162" i="35"/>
  <c r="M10162" i="35" s="1"/>
  <c r="K10163" i="35"/>
  <c r="M10163" i="35" s="1"/>
  <c r="K10164" i="35"/>
  <c r="M10164" i="35" s="1"/>
  <c r="K10165" i="35"/>
  <c r="M10165" i="35" s="1"/>
  <c r="K10166" i="35"/>
  <c r="M10166" i="35" s="1"/>
  <c r="K10167" i="35"/>
  <c r="M10167" i="35" s="1"/>
  <c r="K10168" i="35"/>
  <c r="M10168" i="35" s="1"/>
  <c r="K10169" i="35"/>
  <c r="M10169" i="35" s="1"/>
  <c r="K10170" i="35"/>
  <c r="M10170" i="35" s="1"/>
  <c r="K10171" i="35"/>
  <c r="M10171" i="35" s="1"/>
  <c r="K10172" i="35"/>
  <c r="M10172" i="35" s="1"/>
  <c r="K10173" i="35"/>
  <c r="M10173" i="35" s="1"/>
  <c r="K10174" i="35"/>
  <c r="M10174" i="35" s="1"/>
  <c r="K10175" i="35"/>
  <c r="M10175" i="35" s="1"/>
  <c r="K10176" i="35"/>
  <c r="M10176" i="35" s="1"/>
  <c r="K10177" i="35"/>
  <c r="M10177" i="35" s="1"/>
  <c r="K10178" i="35"/>
  <c r="M10178" i="35" s="1"/>
  <c r="K10179" i="35"/>
  <c r="M10179" i="35" s="1"/>
  <c r="K10180" i="35"/>
  <c r="M10180" i="35" s="1"/>
  <c r="K10181" i="35"/>
  <c r="M10181" i="35" s="1"/>
  <c r="K10182" i="35"/>
  <c r="M10182" i="35" s="1"/>
  <c r="K10183" i="35"/>
  <c r="M10183" i="35" s="1"/>
  <c r="K10184" i="35"/>
  <c r="M10184" i="35" s="1"/>
  <c r="K10185" i="35"/>
  <c r="M10185" i="35" s="1"/>
  <c r="K10186" i="35"/>
  <c r="M10186" i="35" s="1"/>
  <c r="K10187" i="35"/>
  <c r="M10187" i="35" s="1"/>
  <c r="K10188" i="35"/>
  <c r="M10188" i="35" s="1"/>
  <c r="K10189" i="35"/>
  <c r="M10189" i="35" s="1"/>
  <c r="K10190" i="35"/>
  <c r="M10190" i="35" s="1"/>
  <c r="K10191" i="35"/>
  <c r="M10191" i="35" s="1"/>
  <c r="K10192" i="35"/>
  <c r="M10192" i="35" s="1"/>
  <c r="K10193" i="35"/>
  <c r="M10193" i="35" s="1"/>
  <c r="K10194" i="35"/>
  <c r="M10194" i="35" s="1"/>
  <c r="K10195" i="35"/>
  <c r="M10195" i="35" s="1"/>
  <c r="K10196" i="35"/>
  <c r="M10196" i="35" s="1"/>
  <c r="K10197" i="35"/>
  <c r="M10197" i="35" s="1"/>
  <c r="K10198" i="35"/>
  <c r="M10198" i="35" s="1"/>
  <c r="K10199" i="35"/>
  <c r="M10199" i="35" s="1"/>
  <c r="K10200" i="35"/>
  <c r="M10200" i="35" s="1"/>
  <c r="K10201" i="35"/>
  <c r="M10201" i="35" s="1"/>
  <c r="K10202" i="35"/>
  <c r="M10202" i="35" s="1"/>
  <c r="K10203" i="35"/>
  <c r="M10203" i="35" s="1"/>
  <c r="K10204" i="35"/>
  <c r="M10204" i="35" s="1"/>
  <c r="K10205" i="35"/>
  <c r="M10205" i="35" s="1"/>
  <c r="K10206" i="35"/>
  <c r="M10206" i="35" s="1"/>
  <c r="K10207" i="35"/>
  <c r="M10207" i="35" s="1"/>
  <c r="K10208" i="35"/>
  <c r="M10208" i="35" s="1"/>
  <c r="K10209" i="35"/>
  <c r="M10209" i="35" s="1"/>
  <c r="K10210" i="35"/>
  <c r="M10210" i="35" s="1"/>
  <c r="K10211" i="35"/>
  <c r="M10211" i="35" s="1"/>
  <c r="K10212" i="35"/>
  <c r="M10212" i="35" s="1"/>
  <c r="K10213" i="35"/>
  <c r="M10213" i="35" s="1"/>
  <c r="K10214" i="35"/>
  <c r="M10214" i="35" s="1"/>
  <c r="K10215" i="35"/>
  <c r="M10215" i="35" s="1"/>
  <c r="K10216" i="35"/>
  <c r="M10216" i="35" s="1"/>
  <c r="K10217" i="35"/>
  <c r="M10217" i="35" s="1"/>
  <c r="K10218" i="35"/>
  <c r="M10218" i="35" s="1"/>
  <c r="K10219" i="35"/>
  <c r="M10219" i="35" s="1"/>
  <c r="K10220" i="35"/>
  <c r="M10220" i="35" s="1"/>
  <c r="K10221" i="35"/>
  <c r="M10221" i="35" s="1"/>
  <c r="K10222" i="35"/>
  <c r="M10222" i="35" s="1"/>
  <c r="K10223" i="35"/>
  <c r="M10223" i="35" s="1"/>
  <c r="K10224" i="35"/>
  <c r="M10224" i="35" s="1"/>
  <c r="K10225" i="35"/>
  <c r="M10225" i="35" s="1"/>
  <c r="K10226" i="35"/>
  <c r="M10226" i="35" s="1"/>
  <c r="K10227" i="35"/>
  <c r="M10227" i="35" s="1"/>
  <c r="K10228" i="35"/>
  <c r="M10228" i="35" s="1"/>
  <c r="K10229" i="35"/>
  <c r="M10229" i="35" s="1"/>
  <c r="K10230" i="35"/>
  <c r="M10230" i="35" s="1"/>
  <c r="K10231" i="35"/>
  <c r="M10231" i="35" s="1"/>
  <c r="K10232" i="35"/>
  <c r="M10232" i="35" s="1"/>
  <c r="K10233" i="35"/>
  <c r="M10233" i="35" s="1"/>
  <c r="K10234" i="35"/>
  <c r="M10234" i="35" s="1"/>
  <c r="K10235" i="35"/>
  <c r="M10235" i="35" s="1"/>
  <c r="K10236" i="35"/>
  <c r="M10236" i="35" s="1"/>
  <c r="K10237" i="35"/>
  <c r="M10237" i="35" s="1"/>
  <c r="K10238" i="35"/>
  <c r="M10238" i="35" s="1"/>
  <c r="K10239" i="35"/>
  <c r="M10239" i="35" s="1"/>
  <c r="K10240" i="35"/>
  <c r="M10240" i="35" s="1"/>
  <c r="K10241" i="35"/>
  <c r="M10241" i="35" s="1"/>
  <c r="K10242" i="35"/>
  <c r="M10242" i="35" s="1"/>
  <c r="K10243" i="35"/>
  <c r="M10243" i="35" s="1"/>
  <c r="K10244" i="35"/>
  <c r="M10244" i="35" s="1"/>
  <c r="K10245" i="35"/>
  <c r="M10245" i="35" s="1"/>
  <c r="K10246" i="35"/>
  <c r="M10246" i="35" s="1"/>
  <c r="K10247" i="35"/>
  <c r="M10247" i="35" s="1"/>
  <c r="K10248" i="35"/>
  <c r="M10248" i="35" s="1"/>
  <c r="K10249" i="35"/>
  <c r="M10249" i="35" s="1"/>
  <c r="K10250" i="35"/>
  <c r="M10250" i="35" s="1"/>
  <c r="K10251" i="35"/>
  <c r="M10251" i="35" s="1"/>
  <c r="K10252" i="35"/>
  <c r="M10252" i="35" s="1"/>
  <c r="K10253" i="35"/>
  <c r="M10253" i="35" s="1"/>
  <c r="K10254" i="35"/>
  <c r="M10254" i="35" s="1"/>
  <c r="K10255" i="35"/>
  <c r="M10255" i="35" s="1"/>
  <c r="K10256" i="35"/>
  <c r="M10256" i="35" s="1"/>
  <c r="K10257" i="35"/>
  <c r="M10257" i="35" s="1"/>
  <c r="K10258" i="35"/>
  <c r="M10258" i="35" s="1"/>
  <c r="K10259" i="35"/>
  <c r="M10259" i="35" s="1"/>
  <c r="K10260" i="35"/>
  <c r="M10260" i="35" s="1"/>
  <c r="K10261" i="35"/>
  <c r="M10261" i="35" s="1"/>
  <c r="K10262" i="35"/>
  <c r="M10262" i="35" s="1"/>
  <c r="K10263" i="35"/>
  <c r="M10263" i="35" s="1"/>
  <c r="K10264" i="35"/>
  <c r="M10264" i="35" s="1"/>
  <c r="K10265" i="35"/>
  <c r="M10265" i="35" s="1"/>
  <c r="K10266" i="35"/>
  <c r="M10266" i="35" s="1"/>
  <c r="K10267" i="35"/>
  <c r="M10267" i="35" s="1"/>
  <c r="K10268" i="35"/>
  <c r="M10268" i="35" s="1"/>
  <c r="K10269" i="35"/>
  <c r="M10269" i="35" s="1"/>
  <c r="K10270" i="35"/>
  <c r="M10270" i="35" s="1"/>
  <c r="K10271" i="35"/>
  <c r="M10271" i="35" s="1"/>
  <c r="K10272" i="35"/>
  <c r="M10272" i="35" s="1"/>
  <c r="K10273" i="35"/>
  <c r="M10273" i="35" s="1"/>
  <c r="K10274" i="35"/>
  <c r="M10274" i="35" s="1"/>
  <c r="K10275" i="35"/>
  <c r="M10275" i="35" s="1"/>
  <c r="K10276" i="35"/>
  <c r="M10276" i="35" s="1"/>
  <c r="K10277" i="35"/>
  <c r="M10277" i="35" s="1"/>
  <c r="K10278" i="35"/>
  <c r="M10278" i="35" s="1"/>
  <c r="K10279" i="35"/>
  <c r="M10279" i="35" s="1"/>
  <c r="K10280" i="35"/>
  <c r="M10280" i="35" s="1"/>
  <c r="K10281" i="35"/>
  <c r="M10281" i="35" s="1"/>
  <c r="K10282" i="35"/>
  <c r="M10282" i="35" s="1"/>
  <c r="K10283" i="35"/>
  <c r="M10283" i="35" s="1"/>
  <c r="K10284" i="35"/>
  <c r="M10284" i="35" s="1"/>
  <c r="K10285" i="35"/>
  <c r="M10285" i="35" s="1"/>
  <c r="K10286" i="35"/>
  <c r="M10286" i="35" s="1"/>
  <c r="K10287" i="35"/>
  <c r="M10287" i="35" s="1"/>
  <c r="K10288" i="35"/>
  <c r="M10288" i="35" s="1"/>
  <c r="K10289" i="35"/>
  <c r="M10289" i="35" s="1"/>
  <c r="K10290" i="35"/>
  <c r="M10290" i="35" s="1"/>
  <c r="K10291" i="35"/>
  <c r="M10291" i="35" s="1"/>
  <c r="K10292" i="35"/>
  <c r="M10292" i="35" s="1"/>
  <c r="K10293" i="35"/>
  <c r="M10293" i="35" s="1"/>
  <c r="K10294" i="35"/>
  <c r="M10294" i="35" s="1"/>
  <c r="K10295" i="35"/>
  <c r="M10295" i="35" s="1"/>
  <c r="K10296" i="35"/>
  <c r="M10296" i="35" s="1"/>
  <c r="K10297" i="35"/>
  <c r="M10297" i="35" s="1"/>
  <c r="K10298" i="35"/>
  <c r="M10298" i="35" s="1"/>
  <c r="K10299" i="35"/>
  <c r="M10299" i="35" s="1"/>
  <c r="K10300" i="35"/>
  <c r="M10300" i="35" s="1"/>
  <c r="K10301" i="35"/>
  <c r="M10301" i="35" s="1"/>
  <c r="K10302" i="35"/>
  <c r="M10302" i="35" s="1"/>
  <c r="K10303" i="35"/>
  <c r="M10303" i="35" s="1"/>
  <c r="K10304" i="35"/>
  <c r="M10304" i="35" s="1"/>
  <c r="K10305" i="35"/>
  <c r="M10305" i="35" s="1"/>
  <c r="K10306" i="35"/>
  <c r="M10306" i="35" s="1"/>
  <c r="K10307" i="35"/>
  <c r="M10307" i="35" s="1"/>
  <c r="K10308" i="35"/>
  <c r="M10308" i="35" s="1"/>
  <c r="K10309" i="35"/>
  <c r="M10309" i="35" s="1"/>
  <c r="K10310" i="35"/>
  <c r="M10310" i="35" s="1"/>
  <c r="K10311" i="35"/>
  <c r="M10311" i="35" s="1"/>
  <c r="K10312" i="35"/>
  <c r="M10312" i="35" s="1"/>
  <c r="K10313" i="35"/>
  <c r="M10313" i="35" s="1"/>
  <c r="K10314" i="35"/>
  <c r="M10314" i="35" s="1"/>
  <c r="K10315" i="35"/>
  <c r="M10315" i="35" s="1"/>
  <c r="K10316" i="35"/>
  <c r="M10316" i="35" s="1"/>
  <c r="K10317" i="35"/>
  <c r="M10317" i="35" s="1"/>
  <c r="K10318" i="35"/>
  <c r="M10318" i="35" s="1"/>
  <c r="K10319" i="35"/>
  <c r="M10319" i="35" s="1"/>
  <c r="K10320" i="35"/>
  <c r="M10320" i="35" s="1"/>
  <c r="K10321" i="35"/>
  <c r="M10321" i="35" s="1"/>
  <c r="K10322" i="35"/>
  <c r="M10322" i="35" s="1"/>
  <c r="K10323" i="35"/>
  <c r="M10323" i="35" s="1"/>
  <c r="K10324" i="35"/>
  <c r="M10324" i="35" s="1"/>
  <c r="K10325" i="35"/>
  <c r="M10325" i="35" s="1"/>
  <c r="K10326" i="35"/>
  <c r="M10326" i="35" s="1"/>
  <c r="K10327" i="35"/>
  <c r="M10327" i="35" s="1"/>
  <c r="K10328" i="35"/>
  <c r="M10328" i="35" s="1"/>
  <c r="K10329" i="35"/>
  <c r="M10329" i="35" s="1"/>
  <c r="K10330" i="35"/>
  <c r="M10330" i="35" s="1"/>
  <c r="K10331" i="35"/>
  <c r="M10331" i="35" s="1"/>
  <c r="K10332" i="35"/>
  <c r="M10332" i="35" s="1"/>
  <c r="K10333" i="35"/>
  <c r="M10333" i="35" s="1"/>
  <c r="K10334" i="35"/>
  <c r="M10334" i="35" s="1"/>
  <c r="K10335" i="35"/>
  <c r="M10335" i="35" s="1"/>
  <c r="K10336" i="35"/>
  <c r="M10336" i="35" s="1"/>
  <c r="K10337" i="35"/>
  <c r="M10337" i="35" s="1"/>
  <c r="K10338" i="35"/>
  <c r="M10338" i="35" s="1"/>
  <c r="K10339" i="35"/>
  <c r="M10339" i="35" s="1"/>
  <c r="K10340" i="35"/>
  <c r="M10340" i="35" s="1"/>
  <c r="K10341" i="35"/>
  <c r="M10341" i="35" s="1"/>
  <c r="K10342" i="35"/>
  <c r="M10342" i="35" s="1"/>
  <c r="K10343" i="35"/>
  <c r="M10343" i="35" s="1"/>
  <c r="K10344" i="35"/>
  <c r="M10344" i="35" s="1"/>
  <c r="K10345" i="35"/>
  <c r="M10345" i="35" s="1"/>
  <c r="K10346" i="35"/>
  <c r="M10346" i="35" s="1"/>
  <c r="K10347" i="35"/>
  <c r="M10347" i="35" s="1"/>
  <c r="K10348" i="35"/>
  <c r="M10348" i="35" s="1"/>
  <c r="K10349" i="35"/>
  <c r="M10349" i="35" s="1"/>
  <c r="K10350" i="35"/>
  <c r="M10350" i="35" s="1"/>
  <c r="K10351" i="35"/>
  <c r="M10351" i="35" s="1"/>
  <c r="K10352" i="35"/>
  <c r="M10352" i="35" s="1"/>
  <c r="K10353" i="35"/>
  <c r="M10353" i="35" s="1"/>
  <c r="K10354" i="35"/>
  <c r="M10354" i="35" s="1"/>
  <c r="K10355" i="35"/>
  <c r="M10355" i="35" s="1"/>
  <c r="K10356" i="35"/>
  <c r="M10356" i="35" s="1"/>
  <c r="K10357" i="35"/>
  <c r="M10357" i="35" s="1"/>
  <c r="K10358" i="35"/>
  <c r="M10358" i="35" s="1"/>
  <c r="K10359" i="35"/>
  <c r="M10359" i="35" s="1"/>
  <c r="K10360" i="35"/>
  <c r="M10360" i="35" s="1"/>
  <c r="K10361" i="35"/>
  <c r="M10361" i="35" s="1"/>
  <c r="K10362" i="35"/>
  <c r="M10362" i="35" s="1"/>
  <c r="K10363" i="35"/>
  <c r="M10363" i="35" s="1"/>
  <c r="K10364" i="35"/>
  <c r="M10364" i="35" s="1"/>
  <c r="K10365" i="35"/>
  <c r="M10365" i="35" s="1"/>
  <c r="K10366" i="35"/>
  <c r="M10366" i="35" s="1"/>
  <c r="K10367" i="35"/>
  <c r="M10367" i="35" s="1"/>
  <c r="K10368" i="35"/>
  <c r="M10368" i="35" s="1"/>
  <c r="K10369" i="35"/>
  <c r="M10369" i="35" s="1"/>
  <c r="K10370" i="35"/>
  <c r="M10370" i="35" s="1"/>
  <c r="K10371" i="35"/>
  <c r="M10371" i="35" s="1"/>
  <c r="K10372" i="35"/>
  <c r="M10372" i="35" s="1"/>
  <c r="K10373" i="35"/>
  <c r="M10373" i="35" s="1"/>
  <c r="K10374" i="35"/>
  <c r="M10374" i="35" s="1"/>
  <c r="K10375" i="35"/>
  <c r="M10375" i="35" s="1"/>
  <c r="K10376" i="35"/>
  <c r="M10376" i="35" s="1"/>
  <c r="K10377" i="35"/>
  <c r="M10377" i="35" s="1"/>
  <c r="K10378" i="35"/>
  <c r="M10378" i="35" s="1"/>
  <c r="K10379" i="35"/>
  <c r="M10379" i="35" s="1"/>
  <c r="K10380" i="35"/>
  <c r="M10380" i="35" s="1"/>
  <c r="K10381" i="35"/>
  <c r="M10381" i="35" s="1"/>
  <c r="K10382" i="35"/>
  <c r="M10382" i="35" s="1"/>
  <c r="K10383" i="35"/>
  <c r="M10383" i="35" s="1"/>
  <c r="K10384" i="35"/>
  <c r="M10384" i="35" s="1"/>
  <c r="K10385" i="35"/>
  <c r="M10385" i="35" s="1"/>
  <c r="K10386" i="35"/>
  <c r="M10386" i="35" s="1"/>
  <c r="K10387" i="35"/>
  <c r="M10387" i="35" s="1"/>
  <c r="K10388" i="35"/>
  <c r="M10388" i="35" s="1"/>
  <c r="K10389" i="35"/>
  <c r="M10389" i="35" s="1"/>
  <c r="K10390" i="35"/>
  <c r="M10390" i="35" s="1"/>
  <c r="K10391" i="35"/>
  <c r="M10391" i="35" s="1"/>
  <c r="K10392" i="35"/>
  <c r="M10392" i="35" s="1"/>
  <c r="K10393" i="35"/>
  <c r="M10393" i="35" s="1"/>
  <c r="K10394" i="35"/>
  <c r="M10394" i="35" s="1"/>
  <c r="K10395" i="35"/>
  <c r="M10395" i="35" s="1"/>
  <c r="K10396" i="35"/>
  <c r="M10396" i="35" s="1"/>
  <c r="K10397" i="35"/>
  <c r="M10397" i="35" s="1"/>
  <c r="K10398" i="35"/>
  <c r="M10398" i="35" s="1"/>
  <c r="K10399" i="35"/>
  <c r="M10399" i="35" s="1"/>
  <c r="K10400" i="35"/>
  <c r="M10400" i="35" s="1"/>
  <c r="K10401" i="35"/>
  <c r="M10401" i="35" s="1"/>
  <c r="K10402" i="35"/>
  <c r="M10402" i="35" s="1"/>
  <c r="K10403" i="35"/>
  <c r="M10403" i="35" s="1"/>
  <c r="K10404" i="35"/>
  <c r="M10404" i="35" s="1"/>
  <c r="K10405" i="35"/>
  <c r="M10405" i="35" s="1"/>
  <c r="K10406" i="35"/>
  <c r="M10406" i="35" s="1"/>
  <c r="K10407" i="35"/>
  <c r="M10407" i="35" s="1"/>
  <c r="K10408" i="35"/>
  <c r="M10408" i="35" s="1"/>
  <c r="K10409" i="35"/>
  <c r="M10409" i="35" s="1"/>
  <c r="K10410" i="35"/>
  <c r="M10410" i="35" s="1"/>
  <c r="K10411" i="35"/>
  <c r="M10411" i="35" s="1"/>
  <c r="K10412" i="35"/>
  <c r="M10412" i="35" s="1"/>
  <c r="K10413" i="35"/>
  <c r="M10413" i="35" s="1"/>
  <c r="K10414" i="35"/>
  <c r="M10414" i="35" s="1"/>
  <c r="K10415" i="35"/>
  <c r="M10415" i="35" s="1"/>
  <c r="K10416" i="35"/>
  <c r="M10416" i="35" s="1"/>
  <c r="K10417" i="35"/>
  <c r="M10417" i="35" s="1"/>
  <c r="K10418" i="35"/>
  <c r="M10418" i="35" s="1"/>
  <c r="K10419" i="35"/>
  <c r="M10419" i="35" s="1"/>
  <c r="K10420" i="35"/>
  <c r="M10420" i="35" s="1"/>
  <c r="K10421" i="35"/>
  <c r="M10421" i="35" s="1"/>
  <c r="K10422" i="35"/>
  <c r="M10422" i="35" s="1"/>
  <c r="K10423" i="35"/>
  <c r="M10423" i="35" s="1"/>
  <c r="K10424" i="35"/>
  <c r="M10424" i="35" s="1"/>
  <c r="K10425" i="35"/>
  <c r="M10425" i="35" s="1"/>
  <c r="K10426" i="35"/>
  <c r="M10426" i="35" s="1"/>
  <c r="K10427" i="35"/>
  <c r="M10427" i="35" s="1"/>
  <c r="K10428" i="35"/>
  <c r="M10428" i="35" s="1"/>
  <c r="K10429" i="35"/>
  <c r="M10429" i="35" s="1"/>
  <c r="K10430" i="35"/>
  <c r="M10430" i="35" s="1"/>
  <c r="K10431" i="35"/>
  <c r="M10431" i="35" s="1"/>
  <c r="K10432" i="35"/>
  <c r="M10432" i="35" s="1"/>
  <c r="K10433" i="35"/>
  <c r="M10433" i="35" s="1"/>
  <c r="K10434" i="35"/>
  <c r="M10434" i="35" s="1"/>
  <c r="K10435" i="35"/>
  <c r="M10435" i="35" s="1"/>
  <c r="K10436" i="35"/>
  <c r="M10436" i="35" s="1"/>
  <c r="K10437" i="35"/>
  <c r="M10437" i="35" s="1"/>
  <c r="K10438" i="35"/>
  <c r="M10438" i="35" s="1"/>
  <c r="K10439" i="35"/>
  <c r="M10439" i="35" s="1"/>
  <c r="K10440" i="35"/>
  <c r="M10440" i="35" s="1"/>
  <c r="K10441" i="35"/>
  <c r="M10441" i="35" s="1"/>
  <c r="K10442" i="35"/>
  <c r="M10442" i="35" s="1"/>
  <c r="K10443" i="35"/>
  <c r="M10443" i="35" s="1"/>
  <c r="K10444" i="35"/>
  <c r="M10444" i="35" s="1"/>
  <c r="K10445" i="35"/>
  <c r="M10445" i="35" s="1"/>
  <c r="K10446" i="35"/>
  <c r="M10446" i="35" s="1"/>
  <c r="K10447" i="35"/>
  <c r="M10447" i="35" s="1"/>
  <c r="K10448" i="35"/>
  <c r="M10448" i="35" s="1"/>
  <c r="K10449" i="35"/>
  <c r="M10449" i="35" s="1"/>
  <c r="K10450" i="35"/>
  <c r="M10450" i="35" s="1"/>
  <c r="K10451" i="35"/>
  <c r="M10451" i="35" s="1"/>
  <c r="K10452" i="35"/>
  <c r="M10452" i="35" s="1"/>
  <c r="K10453" i="35"/>
  <c r="M10453" i="35" s="1"/>
  <c r="K10454" i="35"/>
  <c r="M10454" i="35" s="1"/>
  <c r="K10455" i="35"/>
  <c r="M10455" i="35" s="1"/>
  <c r="K10456" i="35"/>
  <c r="M10456" i="35" s="1"/>
  <c r="K10457" i="35"/>
  <c r="M10457" i="35" s="1"/>
  <c r="K10458" i="35"/>
  <c r="M10458" i="35" s="1"/>
  <c r="K10459" i="35"/>
  <c r="M10459" i="35" s="1"/>
  <c r="K10460" i="35"/>
  <c r="M10460" i="35" s="1"/>
  <c r="K10461" i="35"/>
  <c r="M10461" i="35" s="1"/>
  <c r="K10462" i="35"/>
  <c r="M10462" i="35" s="1"/>
  <c r="K10463" i="35"/>
  <c r="M10463" i="35" s="1"/>
  <c r="K10464" i="35"/>
  <c r="M10464" i="35" s="1"/>
  <c r="K10465" i="35"/>
  <c r="M10465" i="35" s="1"/>
  <c r="K10466" i="35"/>
  <c r="M10466" i="35" s="1"/>
  <c r="K10467" i="35"/>
  <c r="M10467" i="35" s="1"/>
  <c r="K10468" i="35"/>
  <c r="M10468" i="35" s="1"/>
  <c r="K10469" i="35"/>
  <c r="M10469" i="35" s="1"/>
  <c r="K10470" i="35"/>
  <c r="M10470" i="35" s="1"/>
  <c r="K10471" i="35"/>
  <c r="M10471" i="35" s="1"/>
  <c r="K10472" i="35"/>
  <c r="M10472" i="35" s="1"/>
  <c r="K10473" i="35"/>
  <c r="M10473" i="35" s="1"/>
  <c r="K10474" i="35"/>
  <c r="M10474" i="35" s="1"/>
  <c r="K10475" i="35"/>
  <c r="M10475" i="35" s="1"/>
  <c r="K10476" i="35"/>
  <c r="M10476" i="35" s="1"/>
  <c r="K10477" i="35"/>
  <c r="M10477" i="35" s="1"/>
  <c r="K10478" i="35"/>
  <c r="M10478" i="35" s="1"/>
  <c r="K10479" i="35"/>
  <c r="M10479" i="35" s="1"/>
  <c r="K10480" i="35"/>
  <c r="M10480" i="35" s="1"/>
  <c r="K10481" i="35"/>
  <c r="M10481" i="35" s="1"/>
  <c r="K10482" i="35"/>
  <c r="M10482" i="35" s="1"/>
  <c r="K10483" i="35"/>
  <c r="M10483" i="35" s="1"/>
  <c r="K10484" i="35"/>
  <c r="M10484" i="35" s="1"/>
  <c r="K10485" i="35"/>
  <c r="M10485" i="35" s="1"/>
  <c r="K10486" i="35"/>
  <c r="M10486" i="35" s="1"/>
  <c r="K10487" i="35"/>
  <c r="M10487" i="35" s="1"/>
  <c r="K10488" i="35"/>
  <c r="M10488" i="35" s="1"/>
  <c r="K10489" i="35"/>
  <c r="M10489" i="35" s="1"/>
  <c r="K10490" i="35"/>
  <c r="M10490" i="35" s="1"/>
  <c r="K10491" i="35"/>
  <c r="M10491" i="35" s="1"/>
  <c r="K10492" i="35"/>
  <c r="M10492" i="35" s="1"/>
  <c r="K10493" i="35"/>
  <c r="M10493" i="35" s="1"/>
  <c r="K10494" i="35"/>
  <c r="M10494" i="35" s="1"/>
  <c r="K10495" i="35"/>
  <c r="M10495" i="35" s="1"/>
  <c r="K10496" i="35"/>
  <c r="M10496" i="35" s="1"/>
  <c r="K10497" i="35"/>
  <c r="M10497" i="35" s="1"/>
  <c r="K10498" i="35"/>
  <c r="M10498" i="35" s="1"/>
  <c r="K10499" i="35"/>
  <c r="M10499" i="35" s="1"/>
  <c r="K10500" i="35"/>
  <c r="M10500" i="35" s="1"/>
  <c r="K10501" i="35"/>
  <c r="M10501" i="35" s="1"/>
  <c r="K10502" i="35"/>
  <c r="M10502" i="35" s="1"/>
  <c r="K10503" i="35"/>
  <c r="M10503" i="35" s="1"/>
  <c r="K10504" i="35"/>
  <c r="M10504" i="35" s="1"/>
  <c r="K10505" i="35"/>
  <c r="M10505" i="35" s="1"/>
  <c r="K10506" i="35"/>
  <c r="M10506" i="35" s="1"/>
  <c r="K10507" i="35"/>
  <c r="M10507" i="35" s="1"/>
  <c r="K10508" i="35"/>
  <c r="M10508" i="35" s="1"/>
  <c r="K10509" i="35"/>
  <c r="M10509" i="35" s="1"/>
  <c r="K10510" i="35"/>
  <c r="M10510" i="35" s="1"/>
  <c r="K10511" i="35"/>
  <c r="M10511" i="35" s="1"/>
  <c r="K10512" i="35"/>
  <c r="M10512" i="35" s="1"/>
  <c r="K10513" i="35"/>
  <c r="M10513" i="35" s="1"/>
  <c r="K10514" i="35"/>
  <c r="M10514" i="35" s="1"/>
  <c r="K10515" i="35"/>
  <c r="M10515" i="35" s="1"/>
  <c r="K10516" i="35"/>
  <c r="M10516" i="35" s="1"/>
  <c r="K10517" i="35"/>
  <c r="M10517" i="35" s="1"/>
  <c r="K10518" i="35"/>
  <c r="M10518" i="35" s="1"/>
  <c r="K10519" i="35"/>
  <c r="M10519" i="35" s="1"/>
  <c r="K10520" i="35"/>
  <c r="M10520" i="35" s="1"/>
  <c r="K10521" i="35"/>
  <c r="M10521" i="35" s="1"/>
  <c r="K10522" i="35"/>
  <c r="M10522" i="35" s="1"/>
  <c r="K10523" i="35"/>
  <c r="M10523" i="35" s="1"/>
  <c r="K10524" i="35"/>
  <c r="M10524" i="35" s="1"/>
  <c r="K10525" i="35"/>
  <c r="M10525" i="35" s="1"/>
  <c r="K10526" i="35"/>
  <c r="M10526" i="35" s="1"/>
  <c r="K10527" i="35"/>
  <c r="M10527" i="35" s="1"/>
  <c r="K10528" i="35"/>
  <c r="M10528" i="35" s="1"/>
  <c r="K10529" i="35"/>
  <c r="M10529" i="35" s="1"/>
  <c r="K10530" i="35"/>
  <c r="M10530" i="35" s="1"/>
  <c r="K10531" i="35"/>
  <c r="M10531" i="35" s="1"/>
  <c r="K10532" i="35"/>
  <c r="M10532" i="35" s="1"/>
  <c r="K10533" i="35"/>
  <c r="M10533" i="35" s="1"/>
  <c r="K10534" i="35"/>
  <c r="M10534" i="35" s="1"/>
  <c r="K10535" i="35"/>
  <c r="M10535" i="35" s="1"/>
  <c r="K10536" i="35"/>
  <c r="M10536" i="35" s="1"/>
  <c r="K10537" i="35"/>
  <c r="M10537" i="35" s="1"/>
  <c r="K10538" i="35"/>
  <c r="M10538" i="35" s="1"/>
  <c r="K10539" i="35"/>
  <c r="M10539" i="35" s="1"/>
  <c r="K10540" i="35"/>
  <c r="M10540" i="35" s="1"/>
  <c r="K10541" i="35"/>
  <c r="M10541" i="35" s="1"/>
  <c r="K10542" i="35"/>
  <c r="M10542" i="35" s="1"/>
  <c r="K10543" i="35"/>
  <c r="M10543" i="35" s="1"/>
  <c r="K10544" i="35"/>
  <c r="M10544" i="35" s="1"/>
  <c r="K10545" i="35"/>
  <c r="M10545" i="35" s="1"/>
  <c r="K10546" i="35"/>
  <c r="M10546" i="35" s="1"/>
  <c r="K10547" i="35"/>
  <c r="M10547" i="35" s="1"/>
  <c r="K10548" i="35"/>
  <c r="M10548" i="35" s="1"/>
  <c r="K10549" i="35"/>
  <c r="M10549" i="35" s="1"/>
  <c r="K10550" i="35"/>
  <c r="M10550" i="35" s="1"/>
  <c r="K10551" i="35"/>
  <c r="M10551" i="35" s="1"/>
  <c r="K10552" i="35"/>
  <c r="M10552" i="35" s="1"/>
  <c r="K10553" i="35"/>
  <c r="M10553" i="35" s="1"/>
  <c r="K10554" i="35"/>
  <c r="M10554" i="35" s="1"/>
  <c r="K10555" i="35"/>
  <c r="M10555" i="35" s="1"/>
  <c r="K10556" i="35"/>
  <c r="M10556" i="35" s="1"/>
  <c r="K10557" i="35"/>
  <c r="M10557" i="35" s="1"/>
  <c r="K10558" i="35"/>
  <c r="M10558" i="35" s="1"/>
  <c r="K10559" i="35"/>
  <c r="M10559" i="35" s="1"/>
  <c r="K10560" i="35"/>
  <c r="M10560" i="35" s="1"/>
  <c r="K10561" i="35"/>
  <c r="M10561" i="35" s="1"/>
  <c r="K10562" i="35"/>
  <c r="M10562" i="35" s="1"/>
  <c r="K10563" i="35"/>
  <c r="M10563" i="35" s="1"/>
  <c r="K10564" i="35"/>
  <c r="M10564" i="35" s="1"/>
  <c r="K10565" i="35"/>
  <c r="M10565" i="35" s="1"/>
  <c r="K10566" i="35"/>
  <c r="M10566" i="35" s="1"/>
  <c r="K10567" i="35"/>
  <c r="M10567" i="35" s="1"/>
  <c r="K10568" i="35"/>
  <c r="M10568" i="35" s="1"/>
  <c r="K10569" i="35"/>
  <c r="M10569" i="35" s="1"/>
  <c r="K10570" i="35"/>
  <c r="M10570" i="35" s="1"/>
  <c r="K10571" i="35"/>
  <c r="M10571" i="35" s="1"/>
  <c r="K10572" i="35"/>
  <c r="M10572" i="35" s="1"/>
  <c r="K10573" i="35"/>
  <c r="M10573" i="35" s="1"/>
  <c r="K10574" i="35"/>
  <c r="M10574" i="35" s="1"/>
  <c r="K10575" i="35"/>
  <c r="M10575" i="35" s="1"/>
  <c r="K10576" i="35"/>
  <c r="M10576" i="35" s="1"/>
  <c r="K10577" i="35"/>
  <c r="M10577" i="35" s="1"/>
  <c r="K10578" i="35"/>
  <c r="M10578" i="35" s="1"/>
  <c r="K10579" i="35"/>
  <c r="M10579" i="35" s="1"/>
  <c r="K10580" i="35"/>
  <c r="M10580" i="35" s="1"/>
  <c r="K10581" i="35"/>
  <c r="M10581" i="35" s="1"/>
  <c r="K10582" i="35"/>
  <c r="M10582" i="35" s="1"/>
  <c r="K10583" i="35"/>
  <c r="M10583" i="35" s="1"/>
  <c r="K10584" i="35"/>
  <c r="M10584" i="35" s="1"/>
  <c r="K10585" i="35"/>
  <c r="M10585" i="35" s="1"/>
  <c r="K10586" i="35"/>
  <c r="M10586" i="35" s="1"/>
  <c r="K10587" i="35"/>
  <c r="M10587" i="35" s="1"/>
  <c r="K10588" i="35"/>
  <c r="M10588" i="35" s="1"/>
  <c r="K10589" i="35"/>
  <c r="M10589" i="35" s="1"/>
  <c r="K10590" i="35"/>
  <c r="M10590" i="35" s="1"/>
  <c r="K10591" i="35"/>
  <c r="M10591" i="35" s="1"/>
  <c r="K10592" i="35"/>
  <c r="M10592" i="35" s="1"/>
  <c r="K10593" i="35"/>
  <c r="M10593" i="35" s="1"/>
  <c r="K10594" i="35"/>
  <c r="M10594" i="35" s="1"/>
  <c r="K10595" i="35"/>
  <c r="M10595" i="35" s="1"/>
  <c r="K10596" i="35"/>
  <c r="M10596" i="35" s="1"/>
  <c r="K10597" i="35"/>
  <c r="M10597" i="35" s="1"/>
  <c r="K10598" i="35"/>
  <c r="M10598" i="35" s="1"/>
  <c r="K10599" i="35"/>
  <c r="M10599" i="35" s="1"/>
  <c r="K10600" i="35"/>
  <c r="M10600" i="35" s="1"/>
  <c r="K10601" i="35"/>
  <c r="M10601" i="35" s="1"/>
  <c r="K10602" i="35"/>
  <c r="M10602" i="35" s="1"/>
  <c r="K10603" i="35"/>
  <c r="M10603" i="35" s="1"/>
  <c r="K10604" i="35"/>
  <c r="M10604" i="35" s="1"/>
  <c r="K10605" i="35"/>
  <c r="M10605" i="35" s="1"/>
  <c r="K10606" i="35"/>
  <c r="M10606" i="35" s="1"/>
  <c r="K10607" i="35"/>
  <c r="M10607" i="35" s="1"/>
  <c r="K10608" i="35"/>
  <c r="M10608" i="35" s="1"/>
  <c r="K10609" i="35"/>
  <c r="M10609" i="35" s="1"/>
  <c r="K10610" i="35"/>
  <c r="M10610" i="35" s="1"/>
  <c r="K10611" i="35"/>
  <c r="M10611" i="35" s="1"/>
  <c r="K10612" i="35"/>
  <c r="M10612" i="35" s="1"/>
  <c r="K10613" i="35"/>
  <c r="M10613" i="35" s="1"/>
  <c r="K10614" i="35"/>
  <c r="M10614" i="35" s="1"/>
  <c r="K10615" i="35"/>
  <c r="M10615" i="35" s="1"/>
  <c r="K10616" i="35"/>
  <c r="M10616" i="35" s="1"/>
  <c r="K10617" i="35"/>
  <c r="M10617" i="35" s="1"/>
  <c r="K10618" i="35"/>
  <c r="M10618" i="35" s="1"/>
  <c r="K10619" i="35"/>
  <c r="M10619" i="35" s="1"/>
  <c r="K10620" i="35"/>
  <c r="M10620" i="35" s="1"/>
  <c r="K10621" i="35"/>
  <c r="M10621" i="35" s="1"/>
  <c r="K10622" i="35"/>
  <c r="M10622" i="35" s="1"/>
  <c r="K10623" i="35"/>
  <c r="M10623" i="35" s="1"/>
  <c r="K10624" i="35"/>
  <c r="M10624" i="35" s="1"/>
  <c r="K10625" i="35"/>
  <c r="M10625" i="35" s="1"/>
  <c r="K10626" i="35"/>
  <c r="M10626" i="35" s="1"/>
  <c r="K10627" i="35"/>
  <c r="M10627" i="35" s="1"/>
  <c r="K10628" i="35"/>
  <c r="M10628" i="35" s="1"/>
  <c r="K10629" i="35"/>
  <c r="M10629" i="35" s="1"/>
  <c r="K10630" i="35"/>
  <c r="M10630" i="35" s="1"/>
  <c r="K10631" i="35"/>
  <c r="M10631" i="35" s="1"/>
  <c r="K10632" i="35"/>
  <c r="M10632" i="35" s="1"/>
  <c r="K10633" i="35"/>
  <c r="M10633" i="35" s="1"/>
  <c r="K10634" i="35"/>
  <c r="M10634" i="35" s="1"/>
  <c r="K10635" i="35"/>
  <c r="M10635" i="35" s="1"/>
  <c r="K10636" i="35"/>
  <c r="M10636" i="35" s="1"/>
  <c r="K10637" i="35"/>
  <c r="M10637" i="35" s="1"/>
  <c r="K10638" i="35"/>
  <c r="M10638" i="35" s="1"/>
  <c r="K10639" i="35"/>
  <c r="M10639" i="35" s="1"/>
  <c r="K10640" i="35"/>
  <c r="M10640" i="35" s="1"/>
  <c r="K10641" i="35"/>
  <c r="M10641" i="35" s="1"/>
  <c r="K10642" i="35"/>
  <c r="M10642" i="35" s="1"/>
  <c r="K10643" i="35"/>
  <c r="M10643" i="35" s="1"/>
  <c r="K10644" i="35"/>
  <c r="M10644" i="35" s="1"/>
  <c r="K10645" i="35"/>
  <c r="M10645" i="35" s="1"/>
  <c r="K10646" i="35"/>
  <c r="M10646" i="35" s="1"/>
  <c r="K10647" i="35"/>
  <c r="M10647" i="35" s="1"/>
  <c r="K10648" i="35"/>
  <c r="M10648" i="35" s="1"/>
  <c r="K10649" i="35"/>
  <c r="M10649" i="35" s="1"/>
  <c r="K10650" i="35"/>
  <c r="M10650" i="35" s="1"/>
  <c r="K10651" i="35"/>
  <c r="M10651" i="35" s="1"/>
  <c r="K10652" i="35"/>
  <c r="M10652" i="35" s="1"/>
  <c r="K10653" i="35"/>
  <c r="M10653" i="35" s="1"/>
  <c r="K10654" i="35"/>
  <c r="M10654" i="35" s="1"/>
  <c r="K10655" i="35"/>
  <c r="M10655" i="35" s="1"/>
  <c r="K10656" i="35"/>
  <c r="M10656" i="35" s="1"/>
  <c r="K10657" i="35"/>
  <c r="M10657" i="35" s="1"/>
  <c r="K10658" i="35"/>
  <c r="M10658" i="35" s="1"/>
  <c r="K10659" i="35"/>
  <c r="M10659" i="35" s="1"/>
  <c r="K10660" i="35"/>
  <c r="M10660" i="35" s="1"/>
  <c r="K10661" i="35"/>
  <c r="M10661" i="35" s="1"/>
  <c r="K10662" i="35"/>
  <c r="M10662" i="35" s="1"/>
  <c r="K10663" i="35"/>
  <c r="M10663" i="35" s="1"/>
  <c r="K10664" i="35"/>
  <c r="M10664" i="35" s="1"/>
  <c r="K10665" i="35"/>
  <c r="M10665" i="35" s="1"/>
  <c r="K10666" i="35"/>
  <c r="M10666" i="35" s="1"/>
  <c r="K10667" i="35"/>
  <c r="M10667" i="35" s="1"/>
  <c r="K10668" i="35"/>
  <c r="M10668" i="35" s="1"/>
  <c r="K10669" i="35"/>
  <c r="M10669" i="35" s="1"/>
  <c r="K10670" i="35"/>
  <c r="M10670" i="35" s="1"/>
  <c r="K10671" i="35"/>
  <c r="M10671" i="35" s="1"/>
  <c r="K10672" i="35"/>
  <c r="M10672" i="35" s="1"/>
  <c r="K10673" i="35"/>
  <c r="M10673" i="35" s="1"/>
  <c r="K10674" i="35"/>
  <c r="M10674" i="35" s="1"/>
  <c r="K10675" i="35"/>
  <c r="M10675" i="35" s="1"/>
  <c r="K10676" i="35"/>
  <c r="M10676" i="35" s="1"/>
  <c r="K10677" i="35"/>
  <c r="M10677" i="35" s="1"/>
  <c r="K10678" i="35"/>
  <c r="M10678" i="35" s="1"/>
  <c r="K10679" i="35"/>
  <c r="M10679" i="35" s="1"/>
  <c r="K10680" i="35"/>
  <c r="M10680" i="35" s="1"/>
  <c r="K10681" i="35"/>
  <c r="M10681" i="35" s="1"/>
  <c r="K10682" i="35"/>
  <c r="M10682" i="35" s="1"/>
  <c r="K10683" i="35"/>
  <c r="M10683" i="35" s="1"/>
  <c r="K10684" i="35"/>
  <c r="M10684" i="35" s="1"/>
  <c r="K10685" i="35"/>
  <c r="M10685" i="35" s="1"/>
  <c r="K10686" i="35"/>
  <c r="M10686" i="35" s="1"/>
  <c r="K10687" i="35"/>
  <c r="M10687" i="35" s="1"/>
  <c r="K10688" i="35"/>
  <c r="M10688" i="35" s="1"/>
  <c r="K10689" i="35"/>
  <c r="M10689" i="35" s="1"/>
  <c r="K10690" i="35"/>
  <c r="M10690" i="35" s="1"/>
  <c r="K10691" i="35"/>
  <c r="M10691" i="35" s="1"/>
  <c r="K10692" i="35"/>
  <c r="M10692" i="35" s="1"/>
  <c r="K10693" i="35"/>
  <c r="M10693" i="35" s="1"/>
  <c r="K10694" i="35"/>
  <c r="M10694" i="35" s="1"/>
  <c r="K10695" i="35"/>
  <c r="M10695" i="35" s="1"/>
  <c r="K10696" i="35"/>
  <c r="M10696" i="35" s="1"/>
  <c r="K10697" i="35"/>
  <c r="M10697" i="35" s="1"/>
  <c r="K10698" i="35"/>
  <c r="M10698" i="35" s="1"/>
  <c r="K10699" i="35"/>
  <c r="M10699" i="35" s="1"/>
  <c r="K10700" i="35"/>
  <c r="M10700" i="35" s="1"/>
  <c r="K10701" i="35"/>
  <c r="M10701" i="35" s="1"/>
  <c r="K10702" i="35"/>
  <c r="M10702" i="35" s="1"/>
  <c r="K10703" i="35"/>
  <c r="M10703" i="35" s="1"/>
  <c r="K10704" i="35"/>
  <c r="M10704" i="35" s="1"/>
  <c r="K10705" i="35"/>
  <c r="M10705" i="35" s="1"/>
  <c r="K10706" i="35"/>
  <c r="M10706" i="35" s="1"/>
  <c r="K10707" i="35"/>
  <c r="M10707" i="35" s="1"/>
  <c r="K10708" i="35"/>
  <c r="M10708" i="35" s="1"/>
  <c r="K10709" i="35"/>
  <c r="M10709" i="35" s="1"/>
  <c r="K10710" i="35"/>
  <c r="M10710" i="35" s="1"/>
  <c r="K10711" i="35"/>
  <c r="M10711" i="35" s="1"/>
  <c r="K10712" i="35"/>
  <c r="M10712" i="35" s="1"/>
  <c r="K10713" i="35"/>
  <c r="M10713" i="35" s="1"/>
  <c r="K10714" i="35"/>
  <c r="M10714" i="35" s="1"/>
  <c r="K10715" i="35"/>
  <c r="M10715" i="35" s="1"/>
  <c r="K10716" i="35"/>
  <c r="M10716" i="35" s="1"/>
  <c r="K10717" i="35"/>
  <c r="M10717" i="35" s="1"/>
  <c r="K10718" i="35"/>
  <c r="M10718" i="35" s="1"/>
  <c r="K10719" i="35"/>
  <c r="M10719" i="35" s="1"/>
  <c r="K10720" i="35"/>
  <c r="M10720" i="35" s="1"/>
  <c r="K10721" i="35"/>
  <c r="M10721" i="35" s="1"/>
  <c r="K10722" i="35"/>
  <c r="M10722" i="35" s="1"/>
  <c r="K10723" i="35"/>
  <c r="M10723" i="35" s="1"/>
  <c r="K10724" i="35"/>
  <c r="M10724" i="35" s="1"/>
  <c r="K10725" i="35"/>
  <c r="M10725" i="35" s="1"/>
  <c r="K10726" i="35"/>
  <c r="M10726" i="35" s="1"/>
  <c r="K10727" i="35"/>
  <c r="M10727" i="35" s="1"/>
  <c r="K10728" i="35"/>
  <c r="M10728" i="35" s="1"/>
  <c r="K10729" i="35"/>
  <c r="M10729" i="35" s="1"/>
  <c r="K10730" i="35"/>
  <c r="M10730" i="35" s="1"/>
  <c r="K10731" i="35"/>
  <c r="M10731" i="35" s="1"/>
  <c r="K10732" i="35"/>
  <c r="M10732" i="35" s="1"/>
  <c r="K10733" i="35"/>
  <c r="M10733" i="35" s="1"/>
  <c r="K10734" i="35"/>
  <c r="M10734" i="35" s="1"/>
  <c r="K10735" i="35"/>
  <c r="M10735" i="35" s="1"/>
  <c r="K10736" i="35"/>
  <c r="M10736" i="35" s="1"/>
  <c r="K10737" i="35"/>
  <c r="M10737" i="35" s="1"/>
  <c r="K10738" i="35"/>
  <c r="M10738" i="35" s="1"/>
  <c r="K10739" i="35"/>
  <c r="M10739" i="35" s="1"/>
  <c r="K10740" i="35"/>
  <c r="M10740" i="35" s="1"/>
  <c r="K10741" i="35"/>
  <c r="M10741" i="35" s="1"/>
  <c r="K10742" i="35"/>
  <c r="M10742" i="35" s="1"/>
  <c r="K10743" i="35"/>
  <c r="M10743" i="35" s="1"/>
  <c r="K10744" i="35"/>
  <c r="M10744" i="35" s="1"/>
  <c r="K10745" i="35"/>
  <c r="M10745" i="35" s="1"/>
  <c r="K10746" i="35"/>
  <c r="M10746" i="35" s="1"/>
  <c r="K10747" i="35"/>
  <c r="M10747" i="35" s="1"/>
  <c r="K10748" i="35"/>
  <c r="M10748" i="35" s="1"/>
  <c r="K10749" i="35"/>
  <c r="M10749" i="35" s="1"/>
  <c r="K10750" i="35"/>
  <c r="M10750" i="35" s="1"/>
  <c r="K10751" i="35"/>
  <c r="M10751" i="35" s="1"/>
  <c r="K10752" i="35"/>
  <c r="M10752" i="35" s="1"/>
  <c r="K10753" i="35"/>
  <c r="M10753" i="35" s="1"/>
  <c r="K10754" i="35"/>
  <c r="M10754" i="35" s="1"/>
  <c r="K10755" i="35"/>
  <c r="M10755" i="35" s="1"/>
  <c r="K10756" i="35"/>
  <c r="M10756" i="35" s="1"/>
  <c r="K10757" i="35"/>
  <c r="M10757" i="35" s="1"/>
  <c r="K10758" i="35"/>
  <c r="M10758" i="35" s="1"/>
  <c r="K10759" i="35"/>
  <c r="M10759" i="35" s="1"/>
  <c r="K10760" i="35"/>
  <c r="M10760" i="35" s="1"/>
  <c r="K10761" i="35"/>
  <c r="M10761" i="35" s="1"/>
  <c r="K10762" i="35"/>
  <c r="M10762" i="35" s="1"/>
  <c r="K10763" i="35"/>
  <c r="M10763" i="35" s="1"/>
  <c r="K10764" i="35"/>
  <c r="M10764" i="35" s="1"/>
  <c r="K10765" i="35"/>
  <c r="M10765" i="35" s="1"/>
  <c r="K10766" i="35"/>
  <c r="M10766" i="35" s="1"/>
  <c r="K10767" i="35"/>
  <c r="M10767" i="35" s="1"/>
  <c r="K10768" i="35"/>
  <c r="M10768" i="35" s="1"/>
  <c r="K10769" i="35"/>
  <c r="M10769" i="35" s="1"/>
  <c r="K10770" i="35"/>
  <c r="M10770" i="35" s="1"/>
  <c r="K10771" i="35"/>
  <c r="M10771" i="35" s="1"/>
  <c r="K10772" i="35"/>
  <c r="M10772" i="35" s="1"/>
  <c r="K10773" i="35"/>
  <c r="M10773" i="35" s="1"/>
  <c r="K10774" i="35"/>
  <c r="M10774" i="35" s="1"/>
  <c r="K10775" i="35"/>
  <c r="M10775" i="35" s="1"/>
  <c r="K10776" i="35"/>
  <c r="M10776" i="35" s="1"/>
  <c r="K10777" i="35"/>
  <c r="M10777" i="35" s="1"/>
  <c r="K10778" i="35"/>
  <c r="M10778" i="35" s="1"/>
  <c r="K10779" i="35"/>
  <c r="M10779" i="35" s="1"/>
  <c r="K10780" i="35"/>
  <c r="M10780" i="35" s="1"/>
  <c r="K10781" i="35"/>
  <c r="M10781" i="35" s="1"/>
  <c r="K10782" i="35"/>
  <c r="M10782" i="35" s="1"/>
  <c r="K10783" i="35"/>
  <c r="M10783" i="35" s="1"/>
  <c r="K10784" i="35"/>
  <c r="M10784" i="35" s="1"/>
  <c r="K10785" i="35"/>
  <c r="M10785" i="35" s="1"/>
  <c r="K10786" i="35"/>
  <c r="M10786" i="35" s="1"/>
  <c r="K10787" i="35"/>
  <c r="M10787" i="35" s="1"/>
  <c r="K10788" i="35"/>
  <c r="M10788" i="35" s="1"/>
  <c r="K10789" i="35"/>
  <c r="M10789" i="35" s="1"/>
  <c r="K10790" i="35"/>
  <c r="M10790" i="35" s="1"/>
  <c r="K10791" i="35"/>
  <c r="M10791" i="35" s="1"/>
  <c r="K10792" i="35"/>
  <c r="M10792" i="35" s="1"/>
  <c r="K10793" i="35"/>
  <c r="M10793" i="35" s="1"/>
  <c r="K10794" i="35"/>
  <c r="M10794" i="35" s="1"/>
  <c r="K10795" i="35"/>
  <c r="M10795" i="35" s="1"/>
  <c r="K10796" i="35"/>
  <c r="M10796" i="35" s="1"/>
  <c r="K10797" i="35"/>
  <c r="M10797" i="35" s="1"/>
  <c r="K10798" i="35"/>
  <c r="M10798" i="35" s="1"/>
  <c r="K10799" i="35"/>
  <c r="M10799" i="35" s="1"/>
  <c r="K10800" i="35"/>
  <c r="M10800" i="35" s="1"/>
  <c r="K10801" i="35"/>
  <c r="M10801" i="35" s="1"/>
  <c r="K10802" i="35"/>
  <c r="M10802" i="35" s="1"/>
  <c r="K10803" i="35"/>
  <c r="M10803" i="35" s="1"/>
  <c r="K10804" i="35"/>
  <c r="M10804" i="35" s="1"/>
  <c r="K10805" i="35"/>
  <c r="M10805" i="35" s="1"/>
  <c r="K10806" i="35"/>
  <c r="M10806" i="35" s="1"/>
  <c r="K10807" i="35"/>
  <c r="M10807" i="35" s="1"/>
  <c r="K10808" i="35"/>
  <c r="M10808" i="35" s="1"/>
  <c r="K10809" i="35"/>
  <c r="M10809" i="35" s="1"/>
  <c r="K10810" i="35"/>
  <c r="M10810" i="35" s="1"/>
  <c r="K10811" i="35"/>
  <c r="M10811" i="35" s="1"/>
  <c r="K10812" i="35"/>
  <c r="M10812" i="35" s="1"/>
  <c r="K10813" i="35"/>
  <c r="M10813" i="35" s="1"/>
  <c r="K10814" i="35"/>
  <c r="M10814" i="35" s="1"/>
  <c r="K10815" i="35"/>
  <c r="M10815" i="35" s="1"/>
  <c r="K10816" i="35"/>
  <c r="M10816" i="35" s="1"/>
  <c r="K10817" i="35"/>
  <c r="M10817" i="35" s="1"/>
  <c r="K10818" i="35"/>
  <c r="M10818" i="35" s="1"/>
  <c r="K10819" i="35"/>
  <c r="M10819" i="35" s="1"/>
  <c r="K10820" i="35"/>
  <c r="M10820" i="35" s="1"/>
  <c r="K10821" i="35"/>
  <c r="M10821" i="35" s="1"/>
  <c r="K10822" i="35"/>
  <c r="M10822" i="35" s="1"/>
  <c r="K10823" i="35"/>
  <c r="M10823" i="35" s="1"/>
  <c r="K10824" i="35"/>
  <c r="M10824" i="35" s="1"/>
  <c r="K10825" i="35"/>
  <c r="M10825" i="35" s="1"/>
  <c r="K10826" i="35"/>
  <c r="M10826" i="35" s="1"/>
  <c r="K10827" i="35"/>
  <c r="M10827" i="35" s="1"/>
  <c r="K10828" i="35"/>
  <c r="M10828" i="35" s="1"/>
  <c r="K10829" i="35"/>
  <c r="M10829" i="35" s="1"/>
  <c r="K10830" i="35"/>
  <c r="M10830" i="35" s="1"/>
  <c r="K10831" i="35"/>
  <c r="M10831" i="35" s="1"/>
  <c r="K10832" i="35"/>
  <c r="M10832" i="35" s="1"/>
  <c r="K10833" i="35"/>
  <c r="M10833" i="35" s="1"/>
  <c r="K10834" i="35"/>
  <c r="M10834" i="35" s="1"/>
  <c r="K10835" i="35"/>
  <c r="M10835" i="35" s="1"/>
  <c r="K10836" i="35"/>
  <c r="M10836" i="35" s="1"/>
  <c r="K10837" i="35"/>
  <c r="M10837" i="35" s="1"/>
  <c r="K10838" i="35"/>
  <c r="M10838" i="35" s="1"/>
  <c r="K10839" i="35"/>
  <c r="M10839" i="35" s="1"/>
  <c r="K10840" i="35"/>
  <c r="M10840" i="35" s="1"/>
  <c r="K10841" i="35"/>
  <c r="M10841" i="35" s="1"/>
  <c r="K10842" i="35"/>
  <c r="M10842" i="35" s="1"/>
  <c r="K10843" i="35"/>
  <c r="M10843" i="35" s="1"/>
  <c r="K10844" i="35"/>
  <c r="M10844" i="35" s="1"/>
  <c r="K10845" i="35"/>
  <c r="M10845" i="35" s="1"/>
  <c r="K10846" i="35"/>
  <c r="M10846" i="35" s="1"/>
  <c r="K10847" i="35"/>
  <c r="M10847" i="35" s="1"/>
  <c r="K10848" i="35"/>
  <c r="M10848" i="35" s="1"/>
  <c r="K10849" i="35"/>
  <c r="M10849" i="35" s="1"/>
  <c r="K10850" i="35"/>
  <c r="M10850" i="35" s="1"/>
  <c r="K10851" i="35"/>
  <c r="M10851" i="35" s="1"/>
  <c r="K10852" i="35"/>
  <c r="M10852" i="35" s="1"/>
  <c r="K10853" i="35"/>
  <c r="M10853" i="35" s="1"/>
  <c r="K10854" i="35"/>
  <c r="M10854" i="35" s="1"/>
  <c r="K10855" i="35"/>
  <c r="M10855" i="35" s="1"/>
  <c r="K10856" i="35"/>
  <c r="M10856" i="35" s="1"/>
  <c r="K10857" i="35"/>
  <c r="M10857" i="35" s="1"/>
  <c r="K10858" i="35"/>
  <c r="M10858" i="35" s="1"/>
  <c r="K10859" i="35"/>
  <c r="M10859" i="35" s="1"/>
  <c r="K10860" i="35"/>
  <c r="M10860" i="35" s="1"/>
  <c r="K10861" i="35"/>
  <c r="M10861" i="35" s="1"/>
  <c r="K10862" i="35"/>
  <c r="M10862" i="35" s="1"/>
  <c r="K10863" i="35"/>
  <c r="M10863" i="35" s="1"/>
  <c r="K10864" i="35"/>
  <c r="M10864" i="35" s="1"/>
  <c r="K10865" i="35"/>
  <c r="M10865" i="35" s="1"/>
  <c r="K10866" i="35"/>
  <c r="M10866" i="35" s="1"/>
  <c r="K10867" i="35"/>
  <c r="M10867" i="35" s="1"/>
  <c r="K10868" i="35"/>
  <c r="M10868" i="35" s="1"/>
  <c r="K10869" i="35"/>
  <c r="M10869" i="35" s="1"/>
  <c r="K10870" i="35"/>
  <c r="M10870" i="35" s="1"/>
  <c r="K10871" i="35"/>
  <c r="M10871" i="35" s="1"/>
  <c r="K10872" i="35"/>
  <c r="M10872" i="35" s="1"/>
  <c r="K10873" i="35"/>
  <c r="M10873" i="35" s="1"/>
  <c r="K10874" i="35"/>
  <c r="M10874" i="35" s="1"/>
  <c r="K10875" i="35"/>
  <c r="M10875" i="35" s="1"/>
  <c r="K10876" i="35"/>
  <c r="M10876" i="35" s="1"/>
  <c r="K10877" i="35"/>
  <c r="M10877" i="35" s="1"/>
  <c r="K10878" i="35"/>
  <c r="M10878" i="35" s="1"/>
  <c r="K10879" i="35"/>
  <c r="M10879" i="35" s="1"/>
  <c r="K10880" i="35"/>
  <c r="M10880" i="35" s="1"/>
  <c r="K10881" i="35"/>
  <c r="M10881" i="35" s="1"/>
  <c r="K10882" i="35"/>
  <c r="M10882" i="35" s="1"/>
  <c r="K10883" i="35"/>
  <c r="M10883" i="35" s="1"/>
  <c r="K10884" i="35"/>
  <c r="M10884" i="35" s="1"/>
  <c r="K10885" i="35"/>
  <c r="M10885" i="35" s="1"/>
  <c r="K10886" i="35"/>
  <c r="M10886" i="35" s="1"/>
  <c r="K10887" i="35"/>
  <c r="M10887" i="35" s="1"/>
  <c r="K10888" i="35"/>
  <c r="M10888" i="35" s="1"/>
  <c r="K10889" i="35"/>
  <c r="M10889" i="35" s="1"/>
  <c r="K10890" i="35"/>
  <c r="M10890" i="35" s="1"/>
  <c r="K10891" i="35"/>
  <c r="M10891" i="35" s="1"/>
  <c r="K10892" i="35"/>
  <c r="M10892" i="35" s="1"/>
  <c r="K10893" i="35"/>
  <c r="M10893" i="35" s="1"/>
  <c r="K10894" i="35"/>
  <c r="M10894" i="35" s="1"/>
  <c r="K10895" i="35"/>
  <c r="M10895" i="35" s="1"/>
  <c r="K10896" i="35"/>
  <c r="M10896" i="35" s="1"/>
  <c r="K10897" i="35"/>
  <c r="M10897" i="35" s="1"/>
  <c r="K10898" i="35"/>
  <c r="M10898" i="35" s="1"/>
  <c r="K10899" i="35"/>
  <c r="M10899" i="35" s="1"/>
  <c r="K10900" i="35"/>
  <c r="M10900" i="35" s="1"/>
  <c r="K10901" i="35"/>
  <c r="M10901" i="35" s="1"/>
  <c r="K10902" i="35"/>
  <c r="M10902" i="35" s="1"/>
  <c r="K10903" i="35"/>
  <c r="M10903" i="35" s="1"/>
  <c r="K10904" i="35"/>
  <c r="M10904" i="35" s="1"/>
  <c r="K10905" i="35"/>
  <c r="M10905" i="35" s="1"/>
  <c r="K10906" i="35"/>
  <c r="M10906" i="35" s="1"/>
  <c r="K10907" i="35"/>
  <c r="M10907" i="35" s="1"/>
  <c r="K10908" i="35"/>
  <c r="M10908" i="35" s="1"/>
  <c r="K10909" i="35"/>
  <c r="M10909" i="35" s="1"/>
  <c r="K10910" i="35"/>
  <c r="M10910" i="35" s="1"/>
  <c r="K10911" i="35"/>
  <c r="M10911" i="35" s="1"/>
  <c r="K10912" i="35"/>
  <c r="M10912" i="35" s="1"/>
  <c r="K10913" i="35"/>
  <c r="M10913" i="35" s="1"/>
  <c r="K10914" i="35"/>
  <c r="M10914" i="35" s="1"/>
  <c r="K10915" i="35"/>
  <c r="M10915" i="35" s="1"/>
  <c r="K10916" i="35"/>
  <c r="M10916" i="35" s="1"/>
  <c r="K10917" i="35"/>
  <c r="M10917" i="35" s="1"/>
  <c r="K10918" i="35"/>
  <c r="M10918" i="35" s="1"/>
  <c r="K10919" i="35"/>
  <c r="M10919" i="35" s="1"/>
  <c r="K10920" i="35"/>
  <c r="M10920" i="35" s="1"/>
  <c r="K10921" i="35"/>
  <c r="M10921" i="35" s="1"/>
  <c r="K10922" i="35"/>
  <c r="M10922" i="35" s="1"/>
  <c r="K10923" i="35"/>
  <c r="M10923" i="35" s="1"/>
  <c r="K10924" i="35"/>
  <c r="M10924" i="35" s="1"/>
  <c r="K10925" i="35"/>
  <c r="M10925" i="35" s="1"/>
  <c r="K10926" i="35"/>
  <c r="M10926" i="35" s="1"/>
  <c r="K10927" i="35"/>
  <c r="M10927" i="35" s="1"/>
  <c r="K10928" i="35"/>
  <c r="M10928" i="35" s="1"/>
  <c r="K10929" i="35"/>
  <c r="M10929" i="35" s="1"/>
  <c r="K10930" i="35"/>
  <c r="M10930" i="35" s="1"/>
  <c r="K10931" i="35"/>
  <c r="M10931" i="35" s="1"/>
  <c r="K10932" i="35"/>
  <c r="M10932" i="35" s="1"/>
  <c r="K10933" i="35"/>
  <c r="M10933" i="35" s="1"/>
  <c r="K10934" i="35"/>
  <c r="M10934" i="35" s="1"/>
  <c r="K10935" i="35"/>
  <c r="M10935" i="35" s="1"/>
  <c r="K10936" i="35"/>
  <c r="M10936" i="35" s="1"/>
  <c r="K10937" i="35"/>
  <c r="M10937" i="35" s="1"/>
  <c r="K10938" i="35"/>
  <c r="M10938" i="35" s="1"/>
  <c r="K10939" i="35"/>
  <c r="M10939" i="35" s="1"/>
  <c r="K10940" i="35"/>
  <c r="M10940" i="35" s="1"/>
  <c r="K10941" i="35"/>
  <c r="M10941" i="35" s="1"/>
  <c r="K10942" i="35"/>
  <c r="M10942" i="35" s="1"/>
  <c r="K10943" i="35"/>
  <c r="M10943" i="35" s="1"/>
  <c r="K10944" i="35"/>
  <c r="M10944" i="35" s="1"/>
  <c r="K10945" i="35"/>
  <c r="M10945" i="35" s="1"/>
  <c r="K10946" i="35"/>
  <c r="M10946" i="35" s="1"/>
  <c r="K10947" i="35"/>
  <c r="M10947" i="35" s="1"/>
  <c r="K10948" i="35"/>
  <c r="M10948" i="35" s="1"/>
  <c r="K10949" i="35"/>
  <c r="M10949" i="35" s="1"/>
  <c r="K10950" i="35"/>
  <c r="M10950" i="35" s="1"/>
  <c r="K10951" i="35"/>
  <c r="M10951" i="35" s="1"/>
  <c r="K10952" i="35"/>
  <c r="M10952" i="35" s="1"/>
  <c r="K10953" i="35"/>
  <c r="M10953" i="35" s="1"/>
  <c r="K10954" i="35"/>
  <c r="M10954" i="35" s="1"/>
  <c r="K10955" i="35"/>
  <c r="M10955" i="35" s="1"/>
  <c r="K10956" i="35"/>
  <c r="M10956" i="35" s="1"/>
  <c r="K10957" i="35"/>
  <c r="M10957" i="35" s="1"/>
  <c r="K10958" i="35"/>
  <c r="M10958" i="35" s="1"/>
  <c r="K10959" i="35"/>
  <c r="M10959" i="35" s="1"/>
  <c r="K10960" i="35"/>
  <c r="M10960" i="35" s="1"/>
  <c r="K10961" i="35"/>
  <c r="M10961" i="35" s="1"/>
  <c r="K10962" i="35"/>
  <c r="M10962" i="35" s="1"/>
  <c r="K10963" i="35"/>
  <c r="M10963" i="35" s="1"/>
  <c r="K10964" i="35"/>
  <c r="M10964" i="35" s="1"/>
  <c r="K10965" i="35"/>
  <c r="M10965" i="35" s="1"/>
  <c r="K10966" i="35"/>
  <c r="M10966" i="35" s="1"/>
  <c r="K10967" i="35"/>
  <c r="M10967" i="35" s="1"/>
  <c r="K10968" i="35"/>
  <c r="M10968" i="35" s="1"/>
  <c r="K10969" i="35"/>
  <c r="M10969" i="35" s="1"/>
  <c r="K10970" i="35"/>
  <c r="M10970" i="35" s="1"/>
  <c r="K10971" i="35"/>
  <c r="M10971" i="35" s="1"/>
  <c r="K10972" i="35"/>
  <c r="M10972" i="35" s="1"/>
  <c r="K10973" i="35"/>
  <c r="M10973" i="35" s="1"/>
  <c r="K10974" i="35"/>
  <c r="M10974" i="35" s="1"/>
  <c r="K10975" i="35"/>
  <c r="M10975" i="35" s="1"/>
  <c r="K10976" i="35"/>
  <c r="M10976" i="35" s="1"/>
  <c r="K10977" i="35"/>
  <c r="M10977" i="35" s="1"/>
  <c r="K10978" i="35"/>
  <c r="M10978" i="35" s="1"/>
  <c r="K10979" i="35"/>
  <c r="M10979" i="35" s="1"/>
  <c r="K10980" i="35"/>
  <c r="M10980" i="35" s="1"/>
  <c r="K10981" i="35"/>
  <c r="M10981" i="35" s="1"/>
  <c r="K10982" i="35"/>
  <c r="M10982" i="35" s="1"/>
  <c r="K10983" i="35"/>
  <c r="M10983" i="35" s="1"/>
  <c r="K10984" i="35"/>
  <c r="M10984" i="35" s="1"/>
  <c r="K10985" i="35"/>
  <c r="M10985" i="35" s="1"/>
  <c r="K10986" i="35"/>
  <c r="M10986" i="35" s="1"/>
  <c r="K10987" i="35"/>
  <c r="M10987" i="35" s="1"/>
  <c r="K10988" i="35"/>
  <c r="M10988" i="35" s="1"/>
  <c r="K10989" i="35"/>
  <c r="M10989" i="35" s="1"/>
  <c r="K10990" i="35"/>
  <c r="M10990" i="35" s="1"/>
  <c r="K10991" i="35"/>
  <c r="M10991" i="35" s="1"/>
  <c r="K10992" i="35"/>
  <c r="M10992" i="35" s="1"/>
  <c r="K10993" i="35"/>
  <c r="M10993" i="35" s="1"/>
  <c r="K10994" i="35"/>
  <c r="M10994" i="35" s="1"/>
  <c r="K10995" i="35"/>
  <c r="M10995" i="35" s="1"/>
  <c r="K10996" i="35"/>
  <c r="M10996" i="35" s="1"/>
  <c r="K10997" i="35"/>
  <c r="M10997" i="35" s="1"/>
  <c r="K10998" i="35"/>
  <c r="M10998" i="35" s="1"/>
  <c r="K10999" i="35"/>
  <c r="M10999" i="35" s="1"/>
  <c r="K11000" i="35"/>
  <c r="M11000" i="35" s="1"/>
  <c r="K11001" i="35"/>
  <c r="M11001" i="35" s="1"/>
  <c r="K11002" i="35"/>
  <c r="M11002" i="35" s="1"/>
  <c r="K11003" i="35"/>
  <c r="M11003" i="35" s="1"/>
  <c r="K11004" i="35"/>
  <c r="M11004" i="35" s="1"/>
  <c r="K11005" i="35"/>
  <c r="M11005" i="35" s="1"/>
  <c r="K11006" i="35"/>
  <c r="M11006" i="35" s="1"/>
  <c r="K11007" i="35"/>
  <c r="M11007" i="35" s="1"/>
  <c r="K11008" i="35"/>
  <c r="M11008" i="35" s="1"/>
  <c r="K11009" i="35"/>
  <c r="M11009" i="35" s="1"/>
  <c r="K11010" i="35"/>
  <c r="M11010" i="35" s="1"/>
  <c r="K11011" i="35"/>
  <c r="M11011" i="35" s="1"/>
  <c r="K11012" i="35"/>
  <c r="M11012" i="35" s="1"/>
  <c r="K11013" i="35"/>
  <c r="M11013" i="35" s="1"/>
  <c r="K11014" i="35"/>
  <c r="M11014" i="35" s="1"/>
  <c r="K11015" i="35"/>
  <c r="M11015" i="35" s="1"/>
  <c r="K11016" i="35"/>
  <c r="M11016" i="35" s="1"/>
  <c r="K11017" i="35"/>
  <c r="M11017" i="35" s="1"/>
  <c r="K11018" i="35"/>
  <c r="M11018" i="35" s="1"/>
  <c r="K11019" i="35"/>
  <c r="M11019" i="35" s="1"/>
  <c r="K11020" i="35"/>
  <c r="M11020" i="35" s="1"/>
  <c r="K11021" i="35"/>
  <c r="M11021" i="35" s="1"/>
  <c r="K11022" i="35"/>
  <c r="M11022" i="35" s="1"/>
  <c r="K11023" i="35"/>
  <c r="M11023" i="35" s="1"/>
  <c r="K11024" i="35"/>
  <c r="M11024" i="35" s="1"/>
  <c r="K11025" i="35"/>
  <c r="M11025" i="35" s="1"/>
  <c r="K11026" i="35"/>
  <c r="M11026" i="35" s="1"/>
  <c r="K11027" i="35"/>
  <c r="M11027" i="35" s="1"/>
  <c r="K11028" i="35"/>
  <c r="M11028" i="35" s="1"/>
  <c r="K11029" i="35"/>
  <c r="M11029" i="35" s="1"/>
  <c r="K11030" i="35"/>
  <c r="M11030" i="35" s="1"/>
  <c r="K11031" i="35"/>
  <c r="M11031" i="35" s="1"/>
  <c r="K11032" i="35"/>
  <c r="M11032" i="35" s="1"/>
  <c r="K11033" i="35"/>
  <c r="M11033" i="35" s="1"/>
  <c r="K11034" i="35"/>
  <c r="M11034" i="35" s="1"/>
  <c r="K11035" i="35"/>
  <c r="M11035" i="35" s="1"/>
  <c r="K11036" i="35"/>
  <c r="M11036" i="35" s="1"/>
  <c r="K11037" i="35"/>
  <c r="M11037" i="35" s="1"/>
  <c r="K11038" i="35"/>
  <c r="M11038" i="35" s="1"/>
  <c r="K11039" i="35"/>
  <c r="M11039" i="35" s="1"/>
  <c r="K11040" i="35"/>
  <c r="M11040" i="35" s="1"/>
  <c r="K11041" i="35"/>
  <c r="M11041" i="35" s="1"/>
  <c r="K11042" i="35"/>
  <c r="M11042" i="35" s="1"/>
  <c r="K11043" i="35"/>
  <c r="M11043" i="35" s="1"/>
  <c r="K11044" i="35"/>
  <c r="M11044" i="35" s="1"/>
  <c r="K11045" i="35"/>
  <c r="M11045" i="35" s="1"/>
  <c r="K11046" i="35"/>
  <c r="M11046" i="35" s="1"/>
  <c r="K11047" i="35"/>
  <c r="M11047" i="35" s="1"/>
  <c r="K11048" i="35"/>
  <c r="M11048" i="35" s="1"/>
  <c r="K11049" i="35"/>
  <c r="M11049" i="35" s="1"/>
  <c r="K11050" i="35"/>
  <c r="M11050" i="35" s="1"/>
  <c r="K11051" i="35"/>
  <c r="M11051" i="35" s="1"/>
  <c r="K11052" i="35"/>
  <c r="M11052" i="35" s="1"/>
  <c r="K11053" i="35"/>
  <c r="M11053" i="35" s="1"/>
  <c r="K11054" i="35"/>
  <c r="M11054" i="35" s="1"/>
  <c r="K11055" i="35"/>
  <c r="M11055" i="35" s="1"/>
  <c r="K11056" i="35"/>
  <c r="M11056" i="35" s="1"/>
  <c r="K11057" i="35"/>
  <c r="M11057" i="35" s="1"/>
  <c r="K11058" i="35"/>
  <c r="M11058" i="35" s="1"/>
  <c r="K11059" i="35"/>
  <c r="M11059" i="35" s="1"/>
  <c r="K11060" i="35"/>
  <c r="M11060" i="35" s="1"/>
  <c r="K11061" i="35"/>
  <c r="M11061" i="35" s="1"/>
  <c r="K11062" i="35"/>
  <c r="M11062" i="35" s="1"/>
  <c r="K11063" i="35"/>
  <c r="M11063" i="35" s="1"/>
  <c r="K11064" i="35"/>
  <c r="M11064" i="35" s="1"/>
  <c r="K11065" i="35"/>
  <c r="M11065" i="35" s="1"/>
  <c r="K11066" i="35"/>
  <c r="M11066" i="35" s="1"/>
  <c r="K11067" i="35"/>
  <c r="M11067" i="35" s="1"/>
  <c r="K11068" i="35"/>
  <c r="M11068" i="35" s="1"/>
  <c r="K11069" i="35"/>
  <c r="M11069" i="35" s="1"/>
  <c r="K11070" i="35"/>
  <c r="M11070" i="35" s="1"/>
  <c r="K11071" i="35"/>
  <c r="M11071" i="35" s="1"/>
  <c r="K11072" i="35"/>
  <c r="M11072" i="35" s="1"/>
  <c r="K11073" i="35"/>
  <c r="M11073" i="35" s="1"/>
  <c r="K11074" i="35"/>
  <c r="M11074" i="35" s="1"/>
  <c r="K11075" i="35"/>
  <c r="M11075" i="35" s="1"/>
  <c r="K11076" i="35"/>
  <c r="M11076" i="35" s="1"/>
  <c r="K11077" i="35"/>
  <c r="M11077" i="35" s="1"/>
  <c r="K11078" i="35"/>
  <c r="M11078" i="35" s="1"/>
  <c r="K11079" i="35"/>
  <c r="M11079" i="35" s="1"/>
  <c r="K11080" i="35"/>
  <c r="M11080" i="35" s="1"/>
  <c r="K11081" i="35"/>
  <c r="M11081" i="35" s="1"/>
  <c r="K11082" i="35"/>
  <c r="M11082" i="35" s="1"/>
  <c r="K11083" i="35"/>
  <c r="M11083" i="35" s="1"/>
  <c r="K11084" i="35"/>
  <c r="M11084" i="35" s="1"/>
  <c r="K11085" i="35"/>
  <c r="M11085" i="35" s="1"/>
  <c r="K11086" i="35"/>
  <c r="M11086" i="35" s="1"/>
  <c r="K11087" i="35"/>
  <c r="M11087" i="35" s="1"/>
  <c r="K11088" i="35"/>
  <c r="M11088" i="35" s="1"/>
  <c r="K11089" i="35"/>
  <c r="M11089" i="35" s="1"/>
  <c r="K11090" i="35"/>
  <c r="M11090" i="35" s="1"/>
  <c r="K11091" i="35"/>
  <c r="M11091" i="35" s="1"/>
  <c r="K11092" i="35"/>
  <c r="M11092" i="35" s="1"/>
  <c r="K11093" i="35"/>
  <c r="M11093" i="35" s="1"/>
  <c r="K11094" i="35"/>
  <c r="M11094" i="35" s="1"/>
  <c r="K11095" i="35"/>
  <c r="M11095" i="35" s="1"/>
  <c r="K11096" i="35"/>
  <c r="M11096" i="35" s="1"/>
  <c r="K11097" i="35"/>
  <c r="M11097" i="35" s="1"/>
  <c r="K11098" i="35"/>
  <c r="M11098" i="35" s="1"/>
  <c r="K11099" i="35"/>
  <c r="M11099" i="35" s="1"/>
  <c r="K11100" i="35"/>
  <c r="M11100" i="35" s="1"/>
  <c r="K11101" i="35"/>
  <c r="M11101" i="35" s="1"/>
  <c r="K11102" i="35"/>
  <c r="M11102" i="35" s="1"/>
  <c r="K11103" i="35"/>
  <c r="M11103" i="35" s="1"/>
  <c r="K11104" i="35"/>
  <c r="M11104" i="35" s="1"/>
  <c r="K11105" i="35"/>
  <c r="M11105" i="35" s="1"/>
  <c r="K11106" i="35"/>
  <c r="M11106" i="35" s="1"/>
  <c r="K11107" i="35"/>
  <c r="M11107" i="35" s="1"/>
  <c r="K11108" i="35"/>
  <c r="M11108" i="35" s="1"/>
  <c r="K11109" i="35"/>
  <c r="M11109" i="35" s="1"/>
  <c r="K11110" i="35"/>
  <c r="M11110" i="35" s="1"/>
  <c r="K11111" i="35"/>
  <c r="M11111" i="35" s="1"/>
  <c r="K11112" i="35"/>
  <c r="M11112" i="35" s="1"/>
  <c r="K11113" i="35"/>
  <c r="M11113" i="35" s="1"/>
  <c r="K11114" i="35"/>
  <c r="M11114" i="35" s="1"/>
  <c r="K11115" i="35"/>
  <c r="M11115" i="35" s="1"/>
  <c r="K11116" i="35"/>
  <c r="M11116" i="35" s="1"/>
  <c r="K11117" i="35"/>
  <c r="M11117" i="35" s="1"/>
  <c r="K11118" i="35"/>
  <c r="M11118" i="35" s="1"/>
  <c r="K11119" i="35"/>
  <c r="M11119" i="35" s="1"/>
  <c r="K11120" i="35"/>
  <c r="M11120" i="35" s="1"/>
  <c r="K11121" i="35"/>
  <c r="M11121" i="35" s="1"/>
  <c r="K11122" i="35"/>
  <c r="M11122" i="35" s="1"/>
  <c r="K11123" i="35"/>
  <c r="M11123" i="35" s="1"/>
  <c r="K11124" i="35"/>
  <c r="M11124" i="35" s="1"/>
  <c r="K11125" i="35"/>
  <c r="M11125" i="35" s="1"/>
  <c r="K11126" i="35"/>
  <c r="M11126" i="35" s="1"/>
  <c r="K11127" i="35"/>
  <c r="M11127" i="35" s="1"/>
  <c r="K11128" i="35"/>
  <c r="M11128" i="35" s="1"/>
  <c r="K11129" i="35"/>
  <c r="M11129" i="35" s="1"/>
  <c r="K11130" i="35"/>
  <c r="M11130" i="35" s="1"/>
  <c r="K11131" i="35"/>
  <c r="M11131" i="35" s="1"/>
  <c r="K11132" i="35"/>
  <c r="M11132" i="35" s="1"/>
  <c r="K11133" i="35"/>
  <c r="M11133" i="35" s="1"/>
  <c r="K11134" i="35"/>
  <c r="M11134" i="35" s="1"/>
  <c r="K11135" i="35"/>
  <c r="M11135" i="35" s="1"/>
  <c r="K11136" i="35"/>
  <c r="M11136" i="35" s="1"/>
  <c r="K11137" i="35"/>
  <c r="M11137" i="35" s="1"/>
  <c r="K11138" i="35"/>
  <c r="M11138" i="35" s="1"/>
  <c r="K11139" i="35"/>
  <c r="M11139" i="35" s="1"/>
  <c r="K11140" i="35"/>
  <c r="M11140" i="35" s="1"/>
  <c r="K11141" i="35"/>
  <c r="M11141" i="35" s="1"/>
  <c r="K11142" i="35"/>
  <c r="M11142" i="35" s="1"/>
  <c r="K11143" i="35"/>
  <c r="M11143" i="35" s="1"/>
  <c r="K11144" i="35"/>
  <c r="M11144" i="35" s="1"/>
  <c r="K11145" i="35"/>
  <c r="M11145" i="35" s="1"/>
  <c r="K11146" i="35"/>
  <c r="M11146" i="35" s="1"/>
  <c r="K11147" i="35"/>
  <c r="M11147" i="35" s="1"/>
  <c r="K11148" i="35"/>
  <c r="M11148" i="35" s="1"/>
  <c r="K11149" i="35"/>
  <c r="M11149" i="35" s="1"/>
  <c r="K11150" i="35"/>
  <c r="M11150" i="35" s="1"/>
  <c r="K11151" i="35"/>
  <c r="M11151" i="35" s="1"/>
  <c r="K11152" i="35"/>
  <c r="M11152" i="35" s="1"/>
  <c r="K11153" i="35"/>
  <c r="M11153" i="35" s="1"/>
  <c r="K11154" i="35"/>
  <c r="M11154" i="35" s="1"/>
  <c r="K11155" i="35"/>
  <c r="M11155" i="35" s="1"/>
  <c r="K11156" i="35"/>
  <c r="M11156" i="35" s="1"/>
  <c r="K11157" i="35"/>
  <c r="M11157" i="35" s="1"/>
  <c r="K11158" i="35"/>
  <c r="M11158" i="35" s="1"/>
  <c r="K11159" i="35"/>
  <c r="M11159" i="35" s="1"/>
  <c r="K11160" i="35"/>
  <c r="M11160" i="35" s="1"/>
  <c r="K11161" i="35"/>
  <c r="M11161" i="35" s="1"/>
  <c r="K11162" i="35"/>
  <c r="M11162" i="35" s="1"/>
  <c r="K11163" i="35"/>
  <c r="M11163" i="35" s="1"/>
  <c r="K11164" i="35"/>
  <c r="M11164" i="35" s="1"/>
  <c r="K11165" i="35"/>
  <c r="M11165" i="35" s="1"/>
  <c r="K11166" i="35"/>
  <c r="M11166" i="35" s="1"/>
  <c r="K11167" i="35"/>
  <c r="M11167" i="35" s="1"/>
  <c r="K11168" i="35"/>
  <c r="M11168" i="35" s="1"/>
  <c r="K11169" i="35"/>
  <c r="M11169" i="35" s="1"/>
  <c r="K11170" i="35"/>
  <c r="M11170" i="35" s="1"/>
  <c r="K11171" i="35"/>
  <c r="M11171" i="35" s="1"/>
  <c r="K11172" i="35"/>
  <c r="M11172" i="35" s="1"/>
  <c r="K11173" i="35"/>
  <c r="M11173" i="35" s="1"/>
  <c r="K11174" i="35"/>
  <c r="M11174" i="35" s="1"/>
  <c r="K11175" i="35"/>
  <c r="M11175" i="35" s="1"/>
  <c r="K11176" i="35"/>
  <c r="M11176" i="35" s="1"/>
  <c r="K11177" i="35"/>
  <c r="M11177" i="35" s="1"/>
  <c r="K11178" i="35"/>
  <c r="M11178" i="35" s="1"/>
  <c r="K11179" i="35"/>
  <c r="M11179" i="35" s="1"/>
  <c r="K11180" i="35"/>
  <c r="M11180" i="35" s="1"/>
  <c r="K11181" i="35"/>
  <c r="M11181" i="35" s="1"/>
  <c r="K11182" i="35"/>
  <c r="M11182" i="35" s="1"/>
  <c r="K11183" i="35"/>
  <c r="M11183" i="35" s="1"/>
  <c r="K11184" i="35"/>
  <c r="M11184" i="35" s="1"/>
  <c r="K11185" i="35"/>
  <c r="M11185" i="35" s="1"/>
  <c r="K11186" i="35"/>
  <c r="M11186" i="35" s="1"/>
  <c r="K11187" i="35"/>
  <c r="M11187" i="35" s="1"/>
  <c r="K11188" i="35"/>
  <c r="M11188" i="35" s="1"/>
  <c r="K11189" i="35"/>
  <c r="M11189" i="35" s="1"/>
  <c r="K11190" i="35"/>
  <c r="M11190" i="35" s="1"/>
  <c r="K11191" i="35"/>
  <c r="M11191" i="35" s="1"/>
  <c r="K11192" i="35"/>
  <c r="M11192" i="35" s="1"/>
  <c r="K11193" i="35"/>
  <c r="M11193" i="35" s="1"/>
  <c r="K11194" i="35"/>
  <c r="M11194" i="35" s="1"/>
  <c r="K11195" i="35"/>
  <c r="M11195" i="35" s="1"/>
  <c r="K11196" i="35"/>
  <c r="M11196" i="35" s="1"/>
  <c r="K11197" i="35"/>
  <c r="M11197" i="35" s="1"/>
  <c r="K11198" i="35"/>
  <c r="M11198" i="35" s="1"/>
  <c r="K11199" i="35"/>
  <c r="M11199" i="35" s="1"/>
  <c r="K11200" i="35"/>
  <c r="M11200" i="35" s="1"/>
  <c r="K11201" i="35"/>
  <c r="M11201" i="35" s="1"/>
  <c r="K11202" i="35"/>
  <c r="M11202" i="35" s="1"/>
  <c r="K11203" i="35"/>
  <c r="M11203" i="35" s="1"/>
  <c r="K11204" i="35"/>
  <c r="M11204" i="35" s="1"/>
  <c r="K11205" i="35"/>
  <c r="M11205" i="35" s="1"/>
  <c r="K11206" i="35"/>
  <c r="M11206" i="35" s="1"/>
  <c r="K11207" i="35"/>
  <c r="M11207" i="35" s="1"/>
  <c r="K11208" i="35"/>
  <c r="M11208" i="35" s="1"/>
  <c r="K11209" i="35"/>
  <c r="M11209" i="35" s="1"/>
  <c r="K11210" i="35"/>
  <c r="M11210" i="35" s="1"/>
  <c r="K11211" i="35"/>
  <c r="M11211" i="35" s="1"/>
  <c r="K11212" i="35"/>
  <c r="M11212" i="35" s="1"/>
  <c r="K11213" i="35"/>
  <c r="M11213" i="35" s="1"/>
  <c r="K11214" i="35"/>
  <c r="M11214" i="35" s="1"/>
  <c r="K11215" i="35"/>
  <c r="M11215" i="35" s="1"/>
  <c r="K11216" i="35"/>
  <c r="M11216" i="35" s="1"/>
  <c r="K11217" i="35"/>
  <c r="M11217" i="35" s="1"/>
  <c r="K11218" i="35"/>
  <c r="M11218" i="35" s="1"/>
  <c r="K11219" i="35"/>
  <c r="M11219" i="35" s="1"/>
  <c r="K11220" i="35"/>
  <c r="M11220" i="35" s="1"/>
  <c r="K11221" i="35"/>
  <c r="M11221" i="35" s="1"/>
  <c r="K11222" i="35"/>
  <c r="M11222" i="35" s="1"/>
  <c r="K11223" i="35"/>
  <c r="M11223" i="35" s="1"/>
  <c r="K11224" i="35"/>
  <c r="M11224" i="35" s="1"/>
  <c r="K11225" i="35"/>
  <c r="M11225" i="35" s="1"/>
  <c r="K11226" i="35"/>
  <c r="M11226" i="35" s="1"/>
  <c r="K11227" i="35"/>
  <c r="M11227" i="35" s="1"/>
  <c r="K11228" i="35"/>
  <c r="M11228" i="35" s="1"/>
  <c r="K11229" i="35"/>
  <c r="M11229" i="35" s="1"/>
  <c r="K11230" i="35"/>
  <c r="M11230" i="35" s="1"/>
  <c r="K11231" i="35"/>
  <c r="M11231" i="35" s="1"/>
  <c r="K11232" i="35"/>
  <c r="M11232" i="35" s="1"/>
  <c r="K11233" i="35"/>
  <c r="M11233" i="35" s="1"/>
  <c r="K11234" i="35"/>
  <c r="M11234" i="35" s="1"/>
  <c r="K11235" i="35"/>
  <c r="M11235" i="35" s="1"/>
  <c r="K11236" i="35"/>
  <c r="M11236" i="35" s="1"/>
  <c r="K11237" i="35"/>
  <c r="M11237" i="35" s="1"/>
  <c r="K11238" i="35"/>
  <c r="M11238" i="35" s="1"/>
  <c r="K11239" i="35"/>
  <c r="M11239" i="35" s="1"/>
  <c r="K11240" i="35"/>
  <c r="M11240" i="35" s="1"/>
  <c r="K11241" i="35"/>
  <c r="M11241" i="35" s="1"/>
  <c r="K11242" i="35"/>
  <c r="M11242" i="35" s="1"/>
  <c r="K11243" i="35"/>
  <c r="M11243" i="35" s="1"/>
  <c r="K11244" i="35"/>
  <c r="M11244" i="35" s="1"/>
  <c r="K11245" i="35"/>
  <c r="M11245" i="35" s="1"/>
  <c r="K11246" i="35"/>
  <c r="M11246" i="35" s="1"/>
  <c r="K11247" i="35"/>
  <c r="M11247" i="35" s="1"/>
  <c r="K11248" i="35"/>
  <c r="M11248" i="35" s="1"/>
  <c r="K11249" i="35"/>
  <c r="M11249" i="35" s="1"/>
  <c r="K11250" i="35"/>
  <c r="M11250" i="35" s="1"/>
  <c r="K11251" i="35"/>
  <c r="M11251" i="35" s="1"/>
  <c r="K11252" i="35"/>
  <c r="M11252" i="35" s="1"/>
  <c r="K11253" i="35"/>
  <c r="M11253" i="35" s="1"/>
  <c r="K11254" i="35"/>
  <c r="M11254" i="35" s="1"/>
  <c r="K11255" i="35"/>
  <c r="M11255" i="35" s="1"/>
  <c r="K11256" i="35"/>
  <c r="M11256" i="35" s="1"/>
  <c r="K11257" i="35"/>
  <c r="M11257" i="35" s="1"/>
  <c r="K11258" i="35"/>
  <c r="M11258" i="35" s="1"/>
  <c r="K11259" i="35"/>
  <c r="M11259" i="35" s="1"/>
  <c r="K11260" i="35"/>
  <c r="M11260" i="35" s="1"/>
  <c r="K11261" i="35"/>
  <c r="M11261" i="35" s="1"/>
  <c r="K11262" i="35"/>
  <c r="M11262" i="35" s="1"/>
  <c r="K11263" i="35"/>
  <c r="M11263" i="35" s="1"/>
  <c r="K11264" i="35"/>
  <c r="M11264" i="35" s="1"/>
  <c r="K11265" i="35"/>
  <c r="M11265" i="35" s="1"/>
  <c r="K11266" i="35"/>
  <c r="M11266" i="35" s="1"/>
  <c r="K11267" i="35"/>
  <c r="M11267" i="35" s="1"/>
  <c r="K11268" i="35"/>
  <c r="M11268" i="35" s="1"/>
  <c r="K11269" i="35"/>
  <c r="M11269" i="35" s="1"/>
  <c r="K11270" i="35"/>
  <c r="M11270" i="35" s="1"/>
  <c r="K11271" i="35"/>
  <c r="M11271" i="35" s="1"/>
  <c r="K11272" i="35"/>
  <c r="M11272" i="35" s="1"/>
  <c r="K11273" i="35"/>
  <c r="M11273" i="35" s="1"/>
  <c r="K11274" i="35"/>
  <c r="M11274" i="35" s="1"/>
  <c r="K11275" i="35"/>
  <c r="M11275" i="35" s="1"/>
  <c r="K11276" i="35"/>
  <c r="M11276" i="35" s="1"/>
  <c r="K11277" i="35"/>
  <c r="M11277" i="35" s="1"/>
  <c r="K11278" i="35"/>
  <c r="M11278" i="35" s="1"/>
  <c r="K11279" i="35"/>
  <c r="M11279" i="35" s="1"/>
  <c r="K11280" i="35"/>
  <c r="M11280" i="35" s="1"/>
  <c r="K11281" i="35"/>
  <c r="M11281" i="35" s="1"/>
  <c r="K11282" i="35"/>
  <c r="M11282" i="35" s="1"/>
  <c r="K11283" i="35"/>
  <c r="M11283" i="35" s="1"/>
  <c r="K11284" i="35"/>
  <c r="M11284" i="35" s="1"/>
  <c r="K11285" i="35"/>
  <c r="M11285" i="35" s="1"/>
  <c r="K11286" i="35"/>
  <c r="M11286" i="35" s="1"/>
  <c r="K11287" i="35"/>
  <c r="M11287" i="35" s="1"/>
  <c r="K11288" i="35"/>
  <c r="M11288" i="35" s="1"/>
  <c r="K11289" i="35"/>
  <c r="M11289" i="35" s="1"/>
  <c r="K11290" i="35"/>
  <c r="M11290" i="35" s="1"/>
  <c r="K11291" i="35"/>
  <c r="M11291" i="35" s="1"/>
  <c r="K11292" i="35"/>
  <c r="M11292" i="35" s="1"/>
  <c r="K11293" i="35"/>
  <c r="M11293" i="35" s="1"/>
  <c r="K11294" i="35"/>
  <c r="M11294" i="35" s="1"/>
  <c r="K11295" i="35"/>
  <c r="M11295" i="35" s="1"/>
  <c r="K11296" i="35"/>
  <c r="M11296" i="35" s="1"/>
  <c r="K11297" i="35"/>
  <c r="M11297" i="35" s="1"/>
  <c r="K11298" i="35"/>
  <c r="M11298" i="35" s="1"/>
  <c r="K11299" i="35"/>
  <c r="M11299" i="35" s="1"/>
  <c r="K11300" i="35"/>
  <c r="M11300" i="35" s="1"/>
  <c r="K11301" i="35"/>
  <c r="M11301" i="35" s="1"/>
  <c r="K11302" i="35"/>
  <c r="M11302" i="35" s="1"/>
  <c r="K11303" i="35"/>
  <c r="M11303" i="35" s="1"/>
  <c r="K11304" i="35"/>
  <c r="M11304" i="35" s="1"/>
  <c r="K11305" i="35"/>
  <c r="M11305" i="35" s="1"/>
  <c r="K11306" i="35"/>
  <c r="M11306" i="35" s="1"/>
  <c r="K11307" i="35"/>
  <c r="M11307" i="35" s="1"/>
  <c r="K11308" i="35"/>
  <c r="M11308" i="35" s="1"/>
  <c r="K11309" i="35"/>
  <c r="M11309" i="35" s="1"/>
  <c r="K11310" i="35"/>
  <c r="M11310" i="35" s="1"/>
  <c r="K11311" i="35"/>
  <c r="M11311" i="35" s="1"/>
  <c r="K11312" i="35"/>
  <c r="M11312" i="35" s="1"/>
  <c r="K11313" i="35"/>
  <c r="M11313" i="35" s="1"/>
  <c r="K11314" i="35"/>
  <c r="M11314" i="35" s="1"/>
  <c r="K11315" i="35"/>
  <c r="M11315" i="35" s="1"/>
  <c r="K11316" i="35"/>
  <c r="M11316" i="35" s="1"/>
  <c r="K11317" i="35"/>
  <c r="M11317" i="35" s="1"/>
  <c r="K11318" i="35"/>
  <c r="M11318" i="35" s="1"/>
  <c r="K11319" i="35"/>
  <c r="M11319" i="35" s="1"/>
  <c r="K11320" i="35"/>
  <c r="M11320" i="35" s="1"/>
  <c r="K11321" i="35"/>
  <c r="M11321" i="35" s="1"/>
  <c r="K11322" i="35"/>
  <c r="M11322" i="35" s="1"/>
  <c r="K11323" i="35"/>
  <c r="M11323" i="35" s="1"/>
  <c r="K11324" i="35"/>
  <c r="M11324" i="35" s="1"/>
  <c r="K11325" i="35"/>
  <c r="M11325" i="35" s="1"/>
  <c r="K11326" i="35"/>
  <c r="M11326" i="35" s="1"/>
  <c r="K11327" i="35"/>
  <c r="M11327" i="35" s="1"/>
  <c r="K11328" i="35"/>
  <c r="M11328" i="35" s="1"/>
  <c r="K11329" i="35"/>
  <c r="M11329" i="35" s="1"/>
  <c r="K11330" i="35"/>
  <c r="M11330" i="35" s="1"/>
  <c r="K11331" i="35"/>
  <c r="M11331" i="35" s="1"/>
  <c r="K11332" i="35"/>
  <c r="M11332" i="35" s="1"/>
  <c r="K11333" i="35"/>
  <c r="M11333" i="35" s="1"/>
  <c r="K11334" i="35"/>
  <c r="M11334" i="35" s="1"/>
  <c r="K11335" i="35"/>
  <c r="M11335" i="35" s="1"/>
  <c r="K11336" i="35"/>
  <c r="M11336" i="35" s="1"/>
  <c r="K11337" i="35"/>
  <c r="M11337" i="35" s="1"/>
  <c r="K11338" i="35"/>
  <c r="M11338" i="35" s="1"/>
  <c r="K11339" i="35"/>
  <c r="M11339" i="35" s="1"/>
  <c r="K11340" i="35"/>
  <c r="M11340" i="35" s="1"/>
  <c r="K11341" i="35"/>
  <c r="M11341" i="35" s="1"/>
  <c r="K11342" i="35"/>
  <c r="M11342" i="35" s="1"/>
  <c r="K11343" i="35"/>
  <c r="M11343" i="35" s="1"/>
  <c r="K11344" i="35"/>
  <c r="M11344" i="35" s="1"/>
  <c r="K11345" i="35"/>
  <c r="M11345" i="35" s="1"/>
  <c r="K11346" i="35"/>
  <c r="M11346" i="35" s="1"/>
  <c r="K11347" i="35"/>
  <c r="M11347" i="35" s="1"/>
  <c r="K11348" i="35"/>
  <c r="M11348" i="35" s="1"/>
  <c r="K11349" i="35"/>
  <c r="M11349" i="35" s="1"/>
  <c r="K11350" i="35"/>
  <c r="M11350" i="35" s="1"/>
  <c r="K11351" i="35"/>
  <c r="M11351" i="35" s="1"/>
  <c r="K11352" i="35"/>
  <c r="M11352" i="35" s="1"/>
  <c r="K11353" i="35"/>
  <c r="M11353" i="35" s="1"/>
  <c r="K11354" i="35"/>
  <c r="M11354" i="35" s="1"/>
  <c r="K11355" i="35"/>
  <c r="M11355" i="35" s="1"/>
  <c r="K11356" i="35"/>
  <c r="M11356" i="35" s="1"/>
  <c r="K11357" i="35"/>
  <c r="M11357" i="35" s="1"/>
  <c r="K11358" i="35"/>
  <c r="M11358" i="35" s="1"/>
  <c r="K11359" i="35"/>
  <c r="M11359" i="35" s="1"/>
  <c r="K11360" i="35"/>
  <c r="M11360" i="35" s="1"/>
  <c r="K11361" i="35"/>
  <c r="M11361" i="35" s="1"/>
  <c r="K11362" i="35"/>
  <c r="M11362" i="35" s="1"/>
  <c r="K11363" i="35"/>
  <c r="M11363" i="35" s="1"/>
  <c r="K11364" i="35"/>
  <c r="M11364" i="35" s="1"/>
  <c r="K11365" i="35"/>
  <c r="M11365" i="35" s="1"/>
  <c r="K11366" i="35"/>
  <c r="M11366" i="35" s="1"/>
  <c r="K11367" i="35"/>
  <c r="M11367" i="35" s="1"/>
  <c r="K11368" i="35"/>
  <c r="M11368" i="35" s="1"/>
  <c r="K11369" i="35"/>
  <c r="M11369" i="35" s="1"/>
  <c r="K11370" i="35"/>
  <c r="M11370" i="35" s="1"/>
  <c r="K11371" i="35"/>
  <c r="M11371" i="35" s="1"/>
  <c r="K11372" i="35"/>
  <c r="M11372" i="35" s="1"/>
  <c r="K11373" i="35"/>
  <c r="M11373" i="35" s="1"/>
  <c r="K11374" i="35"/>
  <c r="M11374" i="35" s="1"/>
  <c r="K11375" i="35"/>
  <c r="M11375" i="35" s="1"/>
  <c r="K11376" i="35"/>
  <c r="M11376" i="35" s="1"/>
  <c r="K11377" i="35"/>
  <c r="M11377" i="35" s="1"/>
  <c r="K11378" i="35"/>
  <c r="M11378" i="35" s="1"/>
  <c r="K11379" i="35"/>
  <c r="M11379" i="35" s="1"/>
  <c r="K11380" i="35"/>
  <c r="M11380" i="35" s="1"/>
  <c r="K11381" i="35"/>
  <c r="M11381" i="35" s="1"/>
  <c r="K11382" i="35"/>
  <c r="M11382" i="35" s="1"/>
  <c r="K11383" i="35"/>
  <c r="M11383" i="35" s="1"/>
  <c r="K11384" i="35"/>
  <c r="M11384" i="35" s="1"/>
  <c r="K11385" i="35"/>
  <c r="M11385" i="35" s="1"/>
  <c r="K11386" i="35"/>
  <c r="M11386" i="35" s="1"/>
  <c r="K11387" i="35"/>
  <c r="M11387" i="35" s="1"/>
  <c r="K11388" i="35"/>
  <c r="M11388" i="35" s="1"/>
  <c r="K11389" i="35"/>
  <c r="M11389" i="35" s="1"/>
  <c r="K11390" i="35"/>
  <c r="M11390" i="35" s="1"/>
  <c r="K11391" i="35"/>
  <c r="M11391" i="35" s="1"/>
  <c r="K11392" i="35"/>
  <c r="M11392" i="35" s="1"/>
  <c r="K11393" i="35"/>
  <c r="M11393" i="35" s="1"/>
  <c r="K11394" i="35"/>
  <c r="M11394" i="35" s="1"/>
  <c r="K11395" i="35"/>
  <c r="M11395" i="35" s="1"/>
  <c r="K11396" i="35"/>
  <c r="M11396" i="35" s="1"/>
  <c r="K11397" i="35"/>
  <c r="M11397" i="35" s="1"/>
  <c r="K11398" i="35"/>
  <c r="M11398" i="35" s="1"/>
  <c r="K11399" i="35"/>
  <c r="M11399" i="35" s="1"/>
  <c r="K11400" i="35"/>
  <c r="M11400" i="35" s="1"/>
  <c r="K11401" i="35"/>
  <c r="M11401" i="35" s="1"/>
  <c r="K11402" i="35"/>
  <c r="M11402" i="35" s="1"/>
  <c r="K11403" i="35"/>
  <c r="M11403" i="35" s="1"/>
  <c r="K11404" i="35"/>
  <c r="M11404" i="35" s="1"/>
  <c r="K11405" i="35"/>
  <c r="M11405" i="35" s="1"/>
  <c r="K11406" i="35"/>
  <c r="M11406" i="35" s="1"/>
  <c r="K11407" i="35"/>
  <c r="M11407" i="35" s="1"/>
  <c r="K11408" i="35"/>
  <c r="M11408" i="35" s="1"/>
  <c r="K11409" i="35"/>
  <c r="M11409" i="35" s="1"/>
  <c r="K11410" i="35"/>
  <c r="M11410" i="35" s="1"/>
  <c r="K11411" i="35"/>
  <c r="M11411" i="35" s="1"/>
  <c r="K11412" i="35"/>
  <c r="M11412" i="35" s="1"/>
  <c r="K11413" i="35"/>
  <c r="M11413" i="35" s="1"/>
  <c r="K11414" i="35"/>
  <c r="M11414" i="35" s="1"/>
  <c r="K11415" i="35"/>
  <c r="M11415" i="35" s="1"/>
  <c r="K11416" i="35"/>
  <c r="M11416" i="35" s="1"/>
  <c r="K11417" i="35"/>
  <c r="M11417" i="35" s="1"/>
  <c r="K11418" i="35"/>
  <c r="M11418" i="35" s="1"/>
  <c r="K11419" i="35"/>
  <c r="M11419" i="35" s="1"/>
  <c r="K11420" i="35"/>
  <c r="M11420" i="35" s="1"/>
  <c r="K11421" i="35"/>
  <c r="M11421" i="35" s="1"/>
  <c r="K11422" i="35"/>
  <c r="M11422" i="35" s="1"/>
  <c r="K11423" i="35"/>
  <c r="M11423" i="35" s="1"/>
  <c r="K11424" i="35"/>
  <c r="M11424" i="35" s="1"/>
  <c r="K11425" i="35"/>
  <c r="M11425" i="35" s="1"/>
  <c r="K11426" i="35"/>
  <c r="M11426" i="35" s="1"/>
  <c r="K11427" i="35"/>
  <c r="M11427" i="35" s="1"/>
  <c r="K11428" i="35"/>
  <c r="M11428" i="35" s="1"/>
  <c r="K11429" i="35"/>
  <c r="M11429" i="35" s="1"/>
  <c r="K11430" i="35"/>
  <c r="M11430" i="35" s="1"/>
  <c r="K11431" i="35"/>
  <c r="M11431" i="35" s="1"/>
  <c r="K11432" i="35"/>
  <c r="M11432" i="35" s="1"/>
  <c r="K11433" i="35"/>
  <c r="M11433" i="35" s="1"/>
  <c r="K11434" i="35"/>
  <c r="M11434" i="35" s="1"/>
  <c r="K11435" i="35"/>
  <c r="M11435" i="35" s="1"/>
  <c r="K11436" i="35"/>
  <c r="M11436" i="35" s="1"/>
  <c r="K11437" i="35"/>
  <c r="M11437" i="35" s="1"/>
  <c r="K11438" i="35"/>
  <c r="M11438" i="35" s="1"/>
  <c r="K11439" i="35"/>
  <c r="M11439" i="35" s="1"/>
  <c r="K11440" i="35"/>
  <c r="M11440" i="35" s="1"/>
  <c r="K11441" i="35"/>
  <c r="M11441" i="35" s="1"/>
  <c r="K11442" i="35"/>
  <c r="M11442" i="35" s="1"/>
  <c r="K11443" i="35"/>
  <c r="M11443" i="35" s="1"/>
  <c r="K11444" i="35"/>
  <c r="M11444" i="35" s="1"/>
  <c r="K11445" i="35"/>
  <c r="M11445" i="35" s="1"/>
  <c r="K11446" i="35"/>
  <c r="M11446" i="35" s="1"/>
  <c r="K11447" i="35"/>
  <c r="M11447" i="35" s="1"/>
  <c r="K11448" i="35"/>
  <c r="M11448" i="35" s="1"/>
  <c r="K11449" i="35"/>
  <c r="M11449" i="35" s="1"/>
  <c r="K11450" i="35"/>
  <c r="M11450" i="35" s="1"/>
  <c r="K11451" i="35"/>
  <c r="M11451" i="35" s="1"/>
  <c r="K11452" i="35"/>
  <c r="M11452" i="35" s="1"/>
  <c r="K11453" i="35"/>
  <c r="M11453" i="35" s="1"/>
  <c r="K11454" i="35"/>
  <c r="M11454" i="35" s="1"/>
  <c r="K11455" i="35"/>
  <c r="M11455" i="35" s="1"/>
  <c r="K11456" i="35"/>
  <c r="M11456" i="35" s="1"/>
  <c r="K11457" i="35"/>
  <c r="M11457" i="35" s="1"/>
  <c r="K11458" i="35"/>
  <c r="M11458" i="35" s="1"/>
  <c r="K11459" i="35"/>
  <c r="M11459" i="35" s="1"/>
  <c r="K11460" i="35"/>
  <c r="M11460" i="35" s="1"/>
  <c r="K11461" i="35"/>
  <c r="M11461" i="35" s="1"/>
  <c r="K11462" i="35"/>
  <c r="M11462" i="35" s="1"/>
  <c r="K11463" i="35"/>
  <c r="M11463" i="35" s="1"/>
  <c r="K11464" i="35"/>
  <c r="M11464" i="35" s="1"/>
  <c r="K11465" i="35"/>
  <c r="M11465" i="35" s="1"/>
  <c r="K11466" i="35"/>
  <c r="M11466" i="35" s="1"/>
  <c r="K11467" i="35"/>
  <c r="M11467" i="35" s="1"/>
  <c r="K11468" i="35"/>
  <c r="M11468" i="35" s="1"/>
  <c r="K11469" i="35"/>
  <c r="M11469" i="35" s="1"/>
  <c r="K11470" i="35"/>
  <c r="M11470" i="35" s="1"/>
  <c r="K11471" i="35"/>
  <c r="M11471" i="35" s="1"/>
  <c r="K11472" i="35"/>
  <c r="M11472" i="35" s="1"/>
  <c r="K11473" i="35"/>
  <c r="M11473" i="35" s="1"/>
  <c r="K11474" i="35"/>
  <c r="M11474" i="35" s="1"/>
  <c r="K11475" i="35"/>
  <c r="M11475" i="35" s="1"/>
  <c r="K11476" i="35"/>
  <c r="M11476" i="35" s="1"/>
  <c r="K11477" i="35"/>
  <c r="M11477" i="35" s="1"/>
  <c r="K11478" i="35"/>
  <c r="M11478" i="35" s="1"/>
  <c r="K11479" i="35"/>
  <c r="M11479" i="35" s="1"/>
  <c r="K11480" i="35"/>
  <c r="M11480" i="35" s="1"/>
  <c r="K11481" i="35"/>
  <c r="M11481" i="35" s="1"/>
  <c r="K11482" i="35"/>
  <c r="M11482" i="35" s="1"/>
  <c r="K11483" i="35"/>
  <c r="M11483" i="35" s="1"/>
  <c r="K11484" i="35"/>
  <c r="M11484" i="35" s="1"/>
  <c r="K11485" i="35"/>
  <c r="M11485" i="35" s="1"/>
  <c r="K11486" i="35"/>
  <c r="M11486" i="35" s="1"/>
  <c r="K11487" i="35"/>
  <c r="M11487" i="35" s="1"/>
  <c r="K11488" i="35"/>
  <c r="M11488" i="35" s="1"/>
  <c r="K11489" i="35"/>
  <c r="M11489" i="35" s="1"/>
  <c r="K11490" i="35"/>
  <c r="M11490" i="35" s="1"/>
  <c r="K11491" i="35"/>
  <c r="M11491" i="35" s="1"/>
  <c r="K11492" i="35"/>
  <c r="M11492" i="35" s="1"/>
  <c r="K11493" i="35"/>
  <c r="M11493" i="35" s="1"/>
  <c r="K11494" i="35"/>
  <c r="M11494" i="35" s="1"/>
  <c r="K11495" i="35"/>
  <c r="M11495" i="35" s="1"/>
  <c r="K11496" i="35"/>
  <c r="M11496" i="35" s="1"/>
  <c r="K11497" i="35"/>
  <c r="M11497" i="35" s="1"/>
  <c r="K11498" i="35"/>
  <c r="M11498" i="35" s="1"/>
  <c r="K11499" i="35"/>
  <c r="M11499" i="35" s="1"/>
  <c r="K11500" i="35"/>
  <c r="M11500" i="35" s="1"/>
  <c r="K11501" i="35"/>
  <c r="M11501" i="35" s="1"/>
  <c r="K11502" i="35"/>
  <c r="M11502" i="35" s="1"/>
  <c r="K11503" i="35"/>
  <c r="M11503" i="35" s="1"/>
  <c r="K11504" i="35"/>
  <c r="M11504" i="35" s="1"/>
  <c r="D3" i="37"/>
  <c r="D4" i="37"/>
  <c r="N12" i="35" l="1"/>
  <c r="L12" i="35"/>
  <c r="N8784" i="35"/>
  <c r="L8784" i="35"/>
  <c r="N9080" i="35"/>
  <c r="L9080" i="35"/>
  <c r="N9136" i="35"/>
  <c r="L9136" i="35"/>
  <c r="N9978" i="35"/>
  <c r="L9978" i="35"/>
  <c r="N11458" i="35"/>
  <c r="L11458" i="35"/>
  <c r="N11398" i="35"/>
  <c r="L11398" i="35"/>
  <c r="N11338" i="35"/>
  <c r="L11338" i="35"/>
  <c r="N11278" i="35"/>
  <c r="L11278" i="35"/>
  <c r="N11230" i="35"/>
  <c r="L11230" i="35"/>
  <c r="N11182" i="35"/>
  <c r="L11182" i="35"/>
  <c r="N11134" i="35"/>
  <c r="L11134" i="35"/>
  <c r="N11074" i="35"/>
  <c r="L11074" i="35"/>
  <c r="N11026" i="35"/>
  <c r="L11026" i="35"/>
  <c r="N10954" i="35"/>
  <c r="L10954" i="35"/>
  <c r="N10906" i="35"/>
  <c r="L10906" i="35"/>
  <c r="N10834" i="35"/>
  <c r="L10834" i="35"/>
  <c r="N10762" i="35"/>
  <c r="L10762" i="35"/>
  <c r="N10714" i="35"/>
  <c r="L10714" i="35"/>
  <c r="N10654" i="35"/>
  <c r="L10654" i="35"/>
  <c r="N10594" i="35"/>
  <c r="L10594" i="35"/>
  <c r="N10546" i="35"/>
  <c r="L10546" i="35"/>
  <c r="N10498" i="35"/>
  <c r="L10498" i="35"/>
  <c r="N10450" i="35"/>
  <c r="L10450" i="35"/>
  <c r="N10402" i="35"/>
  <c r="L10402" i="35"/>
  <c r="N10354" i="35"/>
  <c r="L10354" i="35"/>
  <c r="N10282" i="35"/>
  <c r="L10282" i="35"/>
  <c r="N10234" i="35"/>
  <c r="L10234" i="35"/>
  <c r="N10174" i="35"/>
  <c r="L10174" i="35"/>
  <c r="N10114" i="35"/>
  <c r="L10114" i="35"/>
  <c r="N10066" i="35"/>
  <c r="L10066" i="35"/>
  <c r="N9994" i="35"/>
  <c r="L9994" i="35"/>
  <c r="N9934" i="35"/>
  <c r="L9934" i="35"/>
  <c r="N9886" i="35"/>
  <c r="L9886" i="35"/>
  <c r="N9838" i="35"/>
  <c r="L9838" i="35"/>
  <c r="N9796" i="35"/>
  <c r="L9796" i="35"/>
  <c r="N9776" i="35"/>
  <c r="L9776" i="35"/>
  <c r="N9760" i="35"/>
  <c r="L9760" i="35"/>
  <c r="N9744" i="35"/>
  <c r="L9744" i="35"/>
  <c r="N9724" i="35"/>
  <c r="L9724" i="35"/>
  <c r="N9704" i="35"/>
  <c r="L9704" i="35"/>
  <c r="N9680" i="35"/>
  <c r="L9680" i="35"/>
  <c r="N9644" i="35"/>
  <c r="L9644" i="35"/>
  <c r="N9584" i="35"/>
  <c r="L9584" i="35"/>
  <c r="N9460" i="35"/>
  <c r="L9460" i="35"/>
  <c r="N9124" i="35"/>
  <c r="L9124" i="35"/>
  <c r="N11482" i="35"/>
  <c r="L11482" i="35"/>
  <c r="N11434" i="35"/>
  <c r="L11434" i="35"/>
  <c r="N11362" i="35"/>
  <c r="L11362" i="35"/>
  <c r="N11314" i="35"/>
  <c r="L11314" i="35"/>
  <c r="N11242" i="35"/>
  <c r="L11242" i="35"/>
  <c r="N11206" i="35"/>
  <c r="L11206" i="35"/>
  <c r="N11158" i="35"/>
  <c r="L11158" i="35"/>
  <c r="N11110" i="35"/>
  <c r="L11110" i="35"/>
  <c r="N11062" i="35"/>
  <c r="L11062" i="35"/>
  <c r="N11014" i="35"/>
  <c r="L11014" i="35"/>
  <c r="N10978" i="35"/>
  <c r="L10978" i="35"/>
  <c r="N10942" i="35"/>
  <c r="L10942" i="35"/>
  <c r="N10894" i="35"/>
  <c r="L10894" i="35"/>
  <c r="N10846" i="35"/>
  <c r="L10846" i="35"/>
  <c r="N10798" i="35"/>
  <c r="L10798" i="35"/>
  <c r="N10750" i="35"/>
  <c r="L10750" i="35"/>
  <c r="N10702" i="35"/>
  <c r="L10702" i="35"/>
  <c r="N10666" i="35"/>
  <c r="L10666" i="35"/>
  <c r="N10618" i="35"/>
  <c r="L10618" i="35"/>
  <c r="N10570" i="35"/>
  <c r="L10570" i="35"/>
  <c r="N10534" i="35"/>
  <c r="L10534" i="35"/>
  <c r="N10474" i="35"/>
  <c r="L10474" i="35"/>
  <c r="N10438" i="35"/>
  <c r="L10438" i="35"/>
  <c r="N10390" i="35"/>
  <c r="L10390" i="35"/>
  <c r="N10342" i="35"/>
  <c r="L10342" i="35"/>
  <c r="N10294" i="35"/>
  <c r="L10294" i="35"/>
  <c r="N10258" i="35"/>
  <c r="L10258" i="35"/>
  <c r="N10210" i="35"/>
  <c r="L10210" i="35"/>
  <c r="N10162" i="35"/>
  <c r="L10162" i="35"/>
  <c r="N10138" i="35"/>
  <c r="L10138" i="35"/>
  <c r="N10090" i="35"/>
  <c r="L10090" i="35"/>
  <c r="N10042" i="35"/>
  <c r="L10042" i="35"/>
  <c r="N10030" i="35"/>
  <c r="L10030" i="35"/>
  <c r="N9982" i="35"/>
  <c r="L9982" i="35"/>
  <c r="N9958" i="35"/>
  <c r="L9958" i="35"/>
  <c r="N9922" i="35"/>
  <c r="L9922" i="35"/>
  <c r="N9874" i="35"/>
  <c r="L9874" i="35"/>
  <c r="N9814" i="35"/>
  <c r="L9814" i="35"/>
  <c r="N9788" i="35"/>
  <c r="L9788" i="35"/>
  <c r="N9772" i="35"/>
  <c r="L9772" i="35"/>
  <c r="N9756" i="35"/>
  <c r="L9756" i="35"/>
  <c r="N9740" i="35"/>
  <c r="L9740" i="35"/>
  <c r="N9728" i="35"/>
  <c r="L9728" i="35"/>
  <c r="N9712" i="35"/>
  <c r="L9712" i="35"/>
  <c r="N9696" i="35"/>
  <c r="L9696" i="35"/>
  <c r="N9676" i="35"/>
  <c r="L9676" i="35"/>
  <c r="N9664" i="35"/>
  <c r="L9664" i="35"/>
  <c r="N9656" i="35"/>
  <c r="L9656" i="35"/>
  <c r="N9640" i="35"/>
  <c r="L9640" i="35"/>
  <c r="N9628" i="35"/>
  <c r="L9628" i="35"/>
  <c r="N9612" i="35"/>
  <c r="L9612" i="35"/>
  <c r="N9600" i="35"/>
  <c r="L9600" i="35"/>
  <c r="N9592" i="35"/>
  <c r="L9592" i="35"/>
  <c r="N9572" i="35"/>
  <c r="L9572" i="35"/>
  <c r="N9560" i="35"/>
  <c r="L9560" i="35"/>
  <c r="N9548" i="35"/>
  <c r="L9548" i="35"/>
  <c r="N9536" i="35"/>
  <c r="L9536" i="35"/>
  <c r="N9524" i="35"/>
  <c r="L9524" i="35"/>
  <c r="N9512" i="35"/>
  <c r="L9512" i="35"/>
  <c r="N9500" i="35"/>
  <c r="L9500" i="35"/>
  <c r="N9488" i="35"/>
  <c r="L9488" i="35"/>
  <c r="N9476" i="35"/>
  <c r="L9476" i="35"/>
  <c r="N9464" i="35"/>
  <c r="L9464" i="35"/>
  <c r="N9452" i="35"/>
  <c r="L9452" i="35"/>
  <c r="N9440" i="35"/>
  <c r="L9440" i="35"/>
  <c r="N9428" i="35"/>
  <c r="L9428" i="35"/>
  <c r="N9416" i="35"/>
  <c r="L9416" i="35"/>
  <c r="N9404" i="35"/>
  <c r="L9404" i="35"/>
  <c r="N9392" i="35"/>
  <c r="L9392" i="35"/>
  <c r="N9380" i="35"/>
  <c r="L9380" i="35"/>
  <c r="N9368" i="35"/>
  <c r="L9368" i="35"/>
  <c r="N9360" i="35"/>
  <c r="L9360" i="35"/>
  <c r="N9348" i="35"/>
  <c r="L9348" i="35"/>
  <c r="N9336" i="35"/>
  <c r="L9336" i="35"/>
  <c r="N9324" i="35"/>
  <c r="L9324" i="35"/>
  <c r="N9312" i="35"/>
  <c r="L9312" i="35"/>
  <c r="N9300" i="35"/>
  <c r="L9300" i="35"/>
  <c r="N9288" i="35"/>
  <c r="L9288" i="35"/>
  <c r="N9276" i="35"/>
  <c r="L9276" i="35"/>
  <c r="N9264" i="35"/>
  <c r="L9264" i="35"/>
  <c r="N9252" i="35"/>
  <c r="L9252" i="35"/>
  <c r="N9232" i="35"/>
  <c r="L9232" i="35"/>
  <c r="N9188" i="35"/>
  <c r="L9188" i="35"/>
  <c r="N9128" i="35"/>
  <c r="L9128" i="35"/>
  <c r="N11494" i="35"/>
  <c r="L11494" i="35"/>
  <c r="N11446" i="35"/>
  <c r="L11446" i="35"/>
  <c r="N11386" i="35"/>
  <c r="L11386" i="35"/>
  <c r="N11326" i="35"/>
  <c r="L11326" i="35"/>
  <c r="N11266" i="35"/>
  <c r="L11266" i="35"/>
  <c r="N11218" i="35"/>
  <c r="L11218" i="35"/>
  <c r="N11170" i="35"/>
  <c r="L11170" i="35"/>
  <c r="N11122" i="35"/>
  <c r="L11122" i="35"/>
  <c r="N11086" i="35"/>
  <c r="L11086" i="35"/>
  <c r="N11038" i="35"/>
  <c r="L11038" i="35"/>
  <c r="N10990" i="35"/>
  <c r="L10990" i="35"/>
  <c r="N10930" i="35"/>
  <c r="L10930" i="35"/>
  <c r="N10870" i="35"/>
  <c r="L10870" i="35"/>
  <c r="N10822" i="35"/>
  <c r="L10822" i="35"/>
  <c r="N10786" i="35"/>
  <c r="L10786" i="35"/>
  <c r="N10738" i="35"/>
  <c r="L10738" i="35"/>
  <c r="N10690" i="35"/>
  <c r="L10690" i="35"/>
  <c r="N10630" i="35"/>
  <c r="L10630" i="35"/>
  <c r="N10582" i="35"/>
  <c r="L10582" i="35"/>
  <c r="N10522" i="35"/>
  <c r="L10522" i="35"/>
  <c r="N10462" i="35"/>
  <c r="L10462" i="35"/>
  <c r="N10414" i="35"/>
  <c r="L10414" i="35"/>
  <c r="N10366" i="35"/>
  <c r="L10366" i="35"/>
  <c r="N10318" i="35"/>
  <c r="L10318" i="35"/>
  <c r="N10246" i="35"/>
  <c r="L10246" i="35"/>
  <c r="N10186" i="35"/>
  <c r="L10186" i="35"/>
  <c r="N10126" i="35"/>
  <c r="L10126" i="35"/>
  <c r="N10078" i="35"/>
  <c r="L10078" i="35"/>
  <c r="N10006" i="35"/>
  <c r="L10006" i="35"/>
  <c r="N9946" i="35"/>
  <c r="L9946" i="35"/>
  <c r="N9898" i="35"/>
  <c r="L9898" i="35"/>
  <c r="N9850" i="35"/>
  <c r="L9850" i="35"/>
  <c r="N9802" i="35"/>
  <c r="L9802" i="35"/>
  <c r="N9784" i="35"/>
  <c r="L9784" i="35"/>
  <c r="N9768" i="35"/>
  <c r="L9768" i="35"/>
  <c r="N9752" i="35"/>
  <c r="L9752" i="35"/>
  <c r="N9736" i="35"/>
  <c r="L9736" i="35"/>
  <c r="N9720" i="35"/>
  <c r="L9720" i="35"/>
  <c r="N9708" i="35"/>
  <c r="L9708" i="35"/>
  <c r="N9688" i="35"/>
  <c r="L9688" i="35"/>
  <c r="N9672" i="35"/>
  <c r="L9672" i="35"/>
  <c r="N9652" i="35"/>
  <c r="L9652" i="35"/>
  <c r="N9636" i="35"/>
  <c r="L9636" i="35"/>
  <c r="N9620" i="35"/>
  <c r="L9620" i="35"/>
  <c r="N9608" i="35"/>
  <c r="L9608" i="35"/>
  <c r="N9596" i="35"/>
  <c r="L9596" i="35"/>
  <c r="N9580" i="35"/>
  <c r="L9580" i="35"/>
  <c r="N9568" i="35"/>
  <c r="L9568" i="35"/>
  <c r="N9556" i="35"/>
  <c r="L9556" i="35"/>
  <c r="N9544" i="35"/>
  <c r="L9544" i="35"/>
  <c r="N9532" i="35"/>
  <c r="L9532" i="35"/>
  <c r="N9520" i="35"/>
  <c r="L9520" i="35"/>
  <c r="N9508" i="35"/>
  <c r="L9508" i="35"/>
  <c r="N9496" i="35"/>
  <c r="L9496" i="35"/>
  <c r="N9484" i="35"/>
  <c r="L9484" i="35"/>
  <c r="N9468" i="35"/>
  <c r="L9468" i="35"/>
  <c r="N9448" i="35"/>
  <c r="L9448" i="35"/>
  <c r="N9436" i="35"/>
  <c r="L9436" i="35"/>
  <c r="N9420" i="35"/>
  <c r="L9420" i="35"/>
  <c r="N9408" i="35"/>
  <c r="L9408" i="35"/>
  <c r="N9396" i="35"/>
  <c r="L9396" i="35"/>
  <c r="N9384" i="35"/>
  <c r="L9384" i="35"/>
  <c r="N9372" i="35"/>
  <c r="L9372" i="35"/>
  <c r="N9356" i="35"/>
  <c r="L9356" i="35"/>
  <c r="N9340" i="35"/>
  <c r="L9340" i="35"/>
  <c r="N9328" i="35"/>
  <c r="L9328" i="35"/>
  <c r="N9320" i="35"/>
  <c r="L9320" i="35"/>
  <c r="N9308" i="35"/>
  <c r="L9308" i="35"/>
  <c r="N9296" i="35"/>
  <c r="L9296" i="35"/>
  <c r="N9284" i="35"/>
  <c r="L9284" i="35"/>
  <c r="N9268" i="35"/>
  <c r="L9268" i="35"/>
  <c r="N9256" i="35"/>
  <c r="L9256" i="35"/>
  <c r="N9244" i="35"/>
  <c r="L9244" i="35"/>
  <c r="N9236" i="35"/>
  <c r="L9236" i="35"/>
  <c r="N9224" i="35"/>
  <c r="L9224" i="35"/>
  <c r="N9220" i="35"/>
  <c r="L9220" i="35"/>
  <c r="N9212" i="35"/>
  <c r="L9212" i="35"/>
  <c r="N9204" i="35"/>
  <c r="L9204" i="35"/>
  <c r="N9192" i="35"/>
  <c r="L9192" i="35"/>
  <c r="N9176" i="35"/>
  <c r="L9176" i="35"/>
  <c r="N9156" i="35"/>
  <c r="L9156" i="35"/>
  <c r="N9108" i="35"/>
  <c r="L9108" i="35"/>
  <c r="N11470" i="35"/>
  <c r="L11470" i="35"/>
  <c r="N11422" i="35"/>
  <c r="L11422" i="35"/>
  <c r="N11374" i="35"/>
  <c r="L11374" i="35"/>
  <c r="N11302" i="35"/>
  <c r="L11302" i="35"/>
  <c r="N11254" i="35"/>
  <c r="L11254" i="35"/>
  <c r="N11194" i="35"/>
  <c r="L11194" i="35"/>
  <c r="N11146" i="35"/>
  <c r="L11146" i="35"/>
  <c r="N11098" i="35"/>
  <c r="L11098" i="35"/>
  <c r="N11050" i="35"/>
  <c r="L11050" i="35"/>
  <c r="N11002" i="35"/>
  <c r="L11002" i="35"/>
  <c r="N10966" i="35"/>
  <c r="L10966" i="35"/>
  <c r="N10918" i="35"/>
  <c r="L10918" i="35"/>
  <c r="N10882" i="35"/>
  <c r="L10882" i="35"/>
  <c r="N10858" i="35"/>
  <c r="L10858" i="35"/>
  <c r="N10810" i="35"/>
  <c r="L10810" i="35"/>
  <c r="N10774" i="35"/>
  <c r="L10774" i="35"/>
  <c r="N10726" i="35"/>
  <c r="L10726" i="35"/>
  <c r="N10678" i="35"/>
  <c r="L10678" i="35"/>
  <c r="N10642" i="35"/>
  <c r="L10642" i="35"/>
  <c r="N10606" i="35"/>
  <c r="L10606" i="35"/>
  <c r="N10558" i="35"/>
  <c r="L10558" i="35"/>
  <c r="N10510" i="35"/>
  <c r="L10510" i="35"/>
  <c r="N10486" i="35"/>
  <c r="L10486" i="35"/>
  <c r="N10426" i="35"/>
  <c r="L10426" i="35"/>
  <c r="N10378" i="35"/>
  <c r="L10378" i="35"/>
  <c r="N10330" i="35"/>
  <c r="L10330" i="35"/>
  <c r="N10306" i="35"/>
  <c r="L10306" i="35"/>
  <c r="N10270" i="35"/>
  <c r="L10270" i="35"/>
  <c r="N10222" i="35"/>
  <c r="L10222" i="35"/>
  <c r="N10198" i="35"/>
  <c r="L10198" i="35"/>
  <c r="N10150" i="35"/>
  <c r="L10150" i="35"/>
  <c r="N10102" i="35"/>
  <c r="L10102" i="35"/>
  <c r="N10054" i="35"/>
  <c r="L10054" i="35"/>
  <c r="N10018" i="35"/>
  <c r="L10018" i="35"/>
  <c r="N9970" i="35"/>
  <c r="L9970" i="35"/>
  <c r="N9910" i="35"/>
  <c r="L9910" i="35"/>
  <c r="N9862" i="35"/>
  <c r="L9862" i="35"/>
  <c r="N9826" i="35"/>
  <c r="L9826" i="35"/>
  <c r="N9792" i="35"/>
  <c r="L9792" i="35"/>
  <c r="N9780" i="35"/>
  <c r="L9780" i="35"/>
  <c r="N9764" i="35"/>
  <c r="L9764" i="35"/>
  <c r="N9748" i="35"/>
  <c r="L9748" i="35"/>
  <c r="N9732" i="35"/>
  <c r="L9732" i="35"/>
  <c r="N9716" i="35"/>
  <c r="L9716" i="35"/>
  <c r="N9700" i="35"/>
  <c r="L9700" i="35"/>
  <c r="N9692" i="35"/>
  <c r="L9692" i="35"/>
  <c r="N9684" i="35"/>
  <c r="L9684" i="35"/>
  <c r="N9668" i="35"/>
  <c r="L9668" i="35"/>
  <c r="N9660" i="35"/>
  <c r="L9660" i="35"/>
  <c r="N9648" i="35"/>
  <c r="L9648" i="35"/>
  <c r="N9632" i="35"/>
  <c r="L9632" i="35"/>
  <c r="N9624" i="35"/>
  <c r="L9624" i="35"/>
  <c r="N9616" i="35"/>
  <c r="L9616" i="35"/>
  <c r="N9604" i="35"/>
  <c r="L9604" i="35"/>
  <c r="N9588" i="35"/>
  <c r="L9588" i="35"/>
  <c r="N9576" i="35"/>
  <c r="L9576" i="35"/>
  <c r="N9564" i="35"/>
  <c r="L9564" i="35"/>
  <c r="N9552" i="35"/>
  <c r="L9552" i="35"/>
  <c r="N9540" i="35"/>
  <c r="L9540" i="35"/>
  <c r="N9528" i="35"/>
  <c r="L9528" i="35"/>
  <c r="N9516" i="35"/>
  <c r="L9516" i="35"/>
  <c r="N9504" i="35"/>
  <c r="L9504" i="35"/>
  <c r="N9492" i="35"/>
  <c r="L9492" i="35"/>
  <c r="N9480" i="35"/>
  <c r="L9480" i="35"/>
  <c r="N9472" i="35"/>
  <c r="L9472" i="35"/>
  <c r="N9456" i="35"/>
  <c r="L9456" i="35"/>
  <c r="N9444" i="35"/>
  <c r="L9444" i="35"/>
  <c r="N9432" i="35"/>
  <c r="L9432" i="35"/>
  <c r="N9424" i="35"/>
  <c r="L9424" i="35"/>
  <c r="N9412" i="35"/>
  <c r="L9412" i="35"/>
  <c r="N9400" i="35"/>
  <c r="L9400" i="35"/>
  <c r="N9388" i="35"/>
  <c r="L9388" i="35"/>
  <c r="N9376" i="35"/>
  <c r="L9376" i="35"/>
  <c r="N9364" i="35"/>
  <c r="L9364" i="35"/>
  <c r="N9352" i="35"/>
  <c r="L9352" i="35"/>
  <c r="N9344" i="35"/>
  <c r="L9344" i="35"/>
  <c r="N9332" i="35"/>
  <c r="L9332" i="35"/>
  <c r="N9316" i="35"/>
  <c r="L9316" i="35"/>
  <c r="N9304" i="35"/>
  <c r="L9304" i="35"/>
  <c r="N9292" i="35"/>
  <c r="L9292" i="35"/>
  <c r="N9280" i="35"/>
  <c r="L9280" i="35"/>
  <c r="N9272" i="35"/>
  <c r="L9272" i="35"/>
  <c r="N9260" i="35"/>
  <c r="L9260" i="35"/>
  <c r="N9248" i="35"/>
  <c r="L9248" i="35"/>
  <c r="N9240" i="35"/>
  <c r="L9240" i="35"/>
  <c r="N9228" i="35"/>
  <c r="L9228" i="35"/>
  <c r="N9216" i="35"/>
  <c r="L9216" i="35"/>
  <c r="N9208" i="35"/>
  <c r="L9208" i="35"/>
  <c r="N9200" i="35"/>
  <c r="L9200" i="35"/>
  <c r="N9196" i="35"/>
  <c r="L9196" i="35"/>
  <c r="N9184" i="35"/>
  <c r="L9184" i="35"/>
  <c r="N9180" i="35"/>
  <c r="L9180" i="35"/>
  <c r="N9172" i="35"/>
  <c r="L9172" i="35"/>
  <c r="N9168" i="35"/>
  <c r="L9168" i="35"/>
  <c r="N9164" i="35"/>
  <c r="L9164" i="35"/>
  <c r="N9160" i="35"/>
  <c r="L9160" i="35"/>
  <c r="N9152" i="35"/>
  <c r="L9152" i="35"/>
  <c r="N9148" i="35"/>
  <c r="L9148" i="35"/>
  <c r="N9144" i="35"/>
  <c r="L9144" i="35"/>
  <c r="N9140" i="35"/>
  <c r="L9140" i="35"/>
  <c r="N9132" i="35"/>
  <c r="L9132" i="35"/>
  <c r="N11350" i="35"/>
  <c r="L11350" i="35"/>
  <c r="N9120" i="35"/>
  <c r="L9120" i="35"/>
  <c r="N11410" i="35"/>
  <c r="L11410" i="35"/>
  <c r="N8520" i="35"/>
  <c r="L8520" i="35"/>
  <c r="N11290" i="35"/>
  <c r="L11290" i="35"/>
  <c r="N6772" i="35"/>
  <c r="L6772" i="35"/>
  <c r="N7924" i="35"/>
  <c r="L7924" i="35"/>
  <c r="N7892" i="35"/>
  <c r="L7892" i="35"/>
  <c r="N7856" i="35"/>
  <c r="L7856" i="35"/>
  <c r="N7824" i="35"/>
  <c r="L7824" i="35"/>
  <c r="N7796" i="35"/>
  <c r="L7796" i="35"/>
  <c r="N7768" i="35"/>
  <c r="L7768" i="35"/>
  <c r="N7740" i="35"/>
  <c r="L7740" i="35"/>
  <c r="N7724" i="35"/>
  <c r="L7724" i="35"/>
  <c r="N7704" i="35"/>
  <c r="L7704" i="35"/>
  <c r="N7676" i="35"/>
  <c r="L7676" i="35"/>
  <c r="N7652" i="35"/>
  <c r="L7652" i="35"/>
  <c r="N7632" i="35"/>
  <c r="L7632" i="35"/>
  <c r="N7612" i="35"/>
  <c r="L7612" i="35"/>
  <c r="N7584" i="35"/>
  <c r="L7584" i="35"/>
  <c r="N7564" i="35"/>
  <c r="L7564" i="35"/>
  <c r="N7540" i="35"/>
  <c r="L7540" i="35"/>
  <c r="N7516" i="35"/>
  <c r="L7516" i="35"/>
  <c r="N7500" i="35"/>
  <c r="L7500" i="35"/>
  <c r="N7480" i="35"/>
  <c r="L7480" i="35"/>
  <c r="N7448" i="35"/>
  <c r="L7448" i="35"/>
  <c r="N7428" i="35"/>
  <c r="L7428" i="35"/>
  <c r="N7408" i="35"/>
  <c r="L7408" i="35"/>
  <c r="N7388" i="35"/>
  <c r="L7388" i="35"/>
  <c r="N7360" i="35"/>
  <c r="L7360" i="35"/>
  <c r="N7328" i="35"/>
  <c r="L7328" i="35"/>
  <c r="N7304" i="35"/>
  <c r="L7304" i="35"/>
  <c r="N7280" i="35"/>
  <c r="L7280" i="35"/>
  <c r="N7252" i="35"/>
  <c r="L7252" i="35"/>
  <c r="N7220" i="35"/>
  <c r="L7220" i="35"/>
  <c r="N7188" i="35"/>
  <c r="L7188" i="35"/>
  <c r="N7164" i="35"/>
  <c r="L7164" i="35"/>
  <c r="N7140" i="35"/>
  <c r="L7140" i="35"/>
  <c r="N7112" i="35"/>
  <c r="L7112" i="35"/>
  <c r="N7084" i="35"/>
  <c r="L7084" i="35"/>
  <c r="N7056" i="35"/>
  <c r="L7056" i="35"/>
  <c r="N7032" i="35"/>
  <c r="L7032" i="35"/>
  <c r="N7000" i="35"/>
  <c r="L7000" i="35"/>
  <c r="N6972" i="35"/>
  <c r="L6972" i="35"/>
  <c r="N6944" i="35"/>
  <c r="L6944" i="35"/>
  <c r="N6920" i="35"/>
  <c r="L6920" i="35"/>
  <c r="N6892" i="35"/>
  <c r="L6892" i="35"/>
  <c r="N6864" i="35"/>
  <c r="L6864" i="35"/>
  <c r="N6840" i="35"/>
  <c r="L6840" i="35"/>
  <c r="N6816" i="35"/>
  <c r="L6816" i="35"/>
  <c r="N6788" i="35"/>
  <c r="L6788" i="35"/>
  <c r="N6756" i="35"/>
  <c r="L6756" i="35"/>
  <c r="N6720" i="35"/>
  <c r="L6720" i="35"/>
  <c r="N6688" i="35"/>
  <c r="L6688" i="35"/>
  <c r="N6652" i="35"/>
  <c r="L6652" i="35"/>
  <c r="N6612" i="35"/>
  <c r="L6612" i="35"/>
  <c r="N6580" i="35"/>
  <c r="L6580" i="35"/>
  <c r="N6536" i="35"/>
  <c r="L6536" i="35"/>
  <c r="N6496" i="35"/>
  <c r="L6496" i="35"/>
  <c r="N6448" i="35"/>
  <c r="L6448" i="35"/>
  <c r="N6408" i="35"/>
  <c r="L6408" i="35"/>
  <c r="N6372" i="35"/>
  <c r="L6372" i="35"/>
  <c r="N6340" i="35"/>
  <c r="L6340" i="35"/>
  <c r="N6300" i="35"/>
  <c r="L6300" i="35"/>
  <c r="N6260" i="35"/>
  <c r="L6260" i="35"/>
  <c r="N6224" i="35"/>
  <c r="L6224" i="35"/>
  <c r="N6184" i="35"/>
  <c r="L6184" i="35"/>
  <c r="N6148" i="35"/>
  <c r="L6148" i="35"/>
  <c r="N6104" i="35"/>
  <c r="L6104" i="35"/>
  <c r="N6060" i="35"/>
  <c r="L6060" i="35"/>
  <c r="N6020" i="35"/>
  <c r="L6020" i="35"/>
  <c r="N5976" i="35"/>
  <c r="L5976" i="35"/>
  <c r="N5936" i="35"/>
  <c r="L5936" i="35"/>
  <c r="N5896" i="35"/>
  <c r="L5896" i="35"/>
  <c r="N5856" i="35"/>
  <c r="L5856" i="35"/>
  <c r="N5820" i="35"/>
  <c r="L5820" i="35"/>
  <c r="N5780" i="35"/>
  <c r="L5780" i="35"/>
  <c r="N5744" i="35"/>
  <c r="L5744" i="35"/>
  <c r="N5704" i="35"/>
  <c r="L5704" i="35"/>
  <c r="N5664" i="35"/>
  <c r="L5664" i="35"/>
  <c r="N5620" i="35"/>
  <c r="L5620" i="35"/>
  <c r="N5580" i="35"/>
  <c r="L5580" i="35"/>
  <c r="N5540" i="35"/>
  <c r="L5540" i="35"/>
  <c r="N5500" i="35"/>
  <c r="L5500" i="35"/>
  <c r="N5460" i="35"/>
  <c r="L5460" i="35"/>
  <c r="N5420" i="35"/>
  <c r="L5420" i="35"/>
  <c r="N5368" i="35"/>
  <c r="L5368" i="35"/>
  <c r="N5328" i="35"/>
  <c r="L5328" i="35"/>
  <c r="N5292" i="35"/>
  <c r="L5292" i="35"/>
  <c r="N5252" i="35"/>
  <c r="L5252" i="35"/>
  <c r="N5212" i="35"/>
  <c r="L5212" i="35"/>
  <c r="N5172" i="35"/>
  <c r="L5172" i="35"/>
  <c r="N5128" i="35"/>
  <c r="L5128" i="35"/>
  <c r="N5080" i="35"/>
  <c r="L5080" i="35"/>
  <c r="N5032" i="35"/>
  <c r="L5032" i="35"/>
  <c r="N4988" i="35"/>
  <c r="L4988" i="35"/>
  <c r="N4948" i="35"/>
  <c r="L4948" i="35"/>
  <c r="N4912" i="35"/>
  <c r="L4912" i="35"/>
  <c r="N4872" i="35"/>
  <c r="L4872" i="35"/>
  <c r="N4832" i="35"/>
  <c r="L4832" i="35"/>
  <c r="N4796" i="35"/>
  <c r="L4796" i="35"/>
  <c r="N4760" i="35"/>
  <c r="L4760" i="35"/>
  <c r="N4724" i="35"/>
  <c r="L4724" i="35"/>
  <c r="N4680" i="35"/>
  <c r="L4680" i="35"/>
  <c r="N4640" i="35"/>
  <c r="L4640" i="35"/>
  <c r="N4592" i="35"/>
  <c r="L4592" i="35"/>
  <c r="N4552" i="35"/>
  <c r="L4552" i="35"/>
  <c r="N4512" i="35"/>
  <c r="L4512" i="35"/>
  <c r="N4484" i="35"/>
  <c r="L4484" i="35"/>
  <c r="N4444" i="35"/>
  <c r="L4444" i="35"/>
  <c r="N4412" i="35"/>
  <c r="L4412" i="35"/>
  <c r="N4376" i="35"/>
  <c r="L4376" i="35"/>
  <c r="N4332" i="35"/>
  <c r="L4332" i="35"/>
  <c r="N4292" i="35"/>
  <c r="L4292" i="35"/>
  <c r="N4260" i="35"/>
  <c r="L4260" i="35"/>
  <c r="N4224" i="35"/>
  <c r="L4224" i="35"/>
  <c r="N4192" i="35"/>
  <c r="L4192" i="35"/>
  <c r="N4160" i="35"/>
  <c r="L4160" i="35"/>
  <c r="N4128" i="35"/>
  <c r="L4128" i="35"/>
  <c r="N4092" i="35"/>
  <c r="L4092" i="35"/>
  <c r="N4056" i="35"/>
  <c r="L4056" i="35"/>
  <c r="N4016" i="35"/>
  <c r="L4016" i="35"/>
  <c r="N3976" i="35"/>
  <c r="L3976" i="35"/>
  <c r="N3940" i="35"/>
  <c r="L3940" i="35"/>
  <c r="N3892" i="35"/>
  <c r="L3892" i="35"/>
  <c r="N3848" i="35"/>
  <c r="L3848" i="35"/>
  <c r="N3804" i="35"/>
  <c r="L3804" i="35"/>
  <c r="N3768" i="35"/>
  <c r="L3768" i="35"/>
  <c r="N3728" i="35"/>
  <c r="L3728" i="35"/>
  <c r="N3684" i="35"/>
  <c r="L3684" i="35"/>
  <c r="N3648" i="35"/>
  <c r="L3648" i="35"/>
  <c r="N3616" i="35"/>
  <c r="L3616" i="35"/>
  <c r="N3584" i="35"/>
  <c r="L3584" i="35"/>
  <c r="N3544" i="35"/>
  <c r="L3544" i="35"/>
  <c r="N3512" i="35"/>
  <c r="L3512" i="35"/>
  <c r="N3476" i="35"/>
  <c r="L3476" i="35"/>
  <c r="N3436" i="35"/>
  <c r="L3436" i="35"/>
  <c r="N3400" i="35"/>
  <c r="L3400" i="35"/>
  <c r="N3348" i="35"/>
  <c r="L3348" i="35"/>
  <c r="N3312" i="35"/>
  <c r="L3312" i="35"/>
  <c r="N3280" i="35"/>
  <c r="L3280" i="35"/>
  <c r="N3248" i="35"/>
  <c r="L3248" i="35"/>
  <c r="N3216" i="35"/>
  <c r="L3216" i="35"/>
  <c r="N3176" i="35"/>
  <c r="L3176" i="35"/>
  <c r="N3144" i="35"/>
  <c r="L3144" i="35"/>
  <c r="N3104" i="35"/>
  <c r="L3104" i="35"/>
  <c r="N3068" i="35"/>
  <c r="L3068" i="35"/>
  <c r="N3028" i="35"/>
  <c r="L3028" i="35"/>
  <c r="N2988" i="35"/>
  <c r="L2988" i="35"/>
  <c r="N2952" i="35"/>
  <c r="L2952" i="35"/>
  <c r="N2912" i="35"/>
  <c r="L2912" i="35"/>
  <c r="N2880" i="35"/>
  <c r="L2880" i="35"/>
  <c r="N2844" i="35"/>
  <c r="L2844" i="35"/>
  <c r="N2812" i="35"/>
  <c r="L2812" i="35"/>
  <c r="N2776" i="35"/>
  <c r="L2776" i="35"/>
  <c r="N2744" i="35"/>
  <c r="L2744" i="35"/>
  <c r="N2712" i="35"/>
  <c r="L2712" i="35"/>
  <c r="N2672" i="35"/>
  <c r="L2672" i="35"/>
  <c r="N2636" i="35"/>
  <c r="L2636" i="35"/>
  <c r="N2592" i="35"/>
  <c r="L2592" i="35"/>
  <c r="N2548" i="35"/>
  <c r="L2548" i="35"/>
  <c r="N2504" i="35"/>
  <c r="L2504" i="35"/>
  <c r="N2460" i="35"/>
  <c r="L2460" i="35"/>
  <c r="N2420" i="35"/>
  <c r="L2420" i="35"/>
  <c r="N2376" i="35"/>
  <c r="L2376" i="35"/>
  <c r="N2340" i="35"/>
  <c r="L2340" i="35"/>
  <c r="N2300" i="35"/>
  <c r="L2300" i="35"/>
  <c r="N2264" i="35"/>
  <c r="L2264" i="35"/>
  <c r="N2228" i="35"/>
  <c r="L2228" i="35"/>
  <c r="N2196" i="35"/>
  <c r="L2196" i="35"/>
  <c r="N2160" i="35"/>
  <c r="L2160" i="35"/>
  <c r="N2124" i="35"/>
  <c r="L2124" i="35"/>
  <c r="N2084" i="35"/>
  <c r="L2084" i="35"/>
  <c r="N2052" i="35"/>
  <c r="L2052" i="35"/>
  <c r="N2020" i="35"/>
  <c r="L2020" i="35"/>
  <c r="N1980" i="35"/>
  <c r="L1980" i="35"/>
  <c r="N1944" i="35"/>
  <c r="L1944" i="35"/>
  <c r="N1908" i="35"/>
  <c r="L1908" i="35"/>
  <c r="N1872" i="35"/>
  <c r="L1872" i="35"/>
  <c r="N1844" i="35"/>
  <c r="L1844" i="35"/>
  <c r="N1808" i="35"/>
  <c r="L1808" i="35"/>
  <c r="N1768" i="35"/>
  <c r="L1768" i="35"/>
  <c r="N1732" i="35"/>
  <c r="L1732" i="35"/>
  <c r="N1692" i="35"/>
  <c r="L1692" i="35"/>
  <c r="N1656" i="35"/>
  <c r="L1656" i="35"/>
  <c r="N1616" i="35"/>
  <c r="L1616" i="35"/>
  <c r="N1576" i="35"/>
  <c r="L1576" i="35"/>
  <c r="N1536" i="35"/>
  <c r="L1536" i="35"/>
  <c r="N1496" i="35"/>
  <c r="L1496" i="35"/>
  <c r="N1456" i="35"/>
  <c r="L1456" i="35"/>
  <c r="N1416" i="35"/>
  <c r="L1416" i="35"/>
  <c r="N1380" i="35"/>
  <c r="L1380" i="35"/>
  <c r="N1340" i="35"/>
  <c r="L1340" i="35"/>
  <c r="N1304" i="35"/>
  <c r="L1304" i="35"/>
  <c r="N1260" i="35"/>
  <c r="L1260" i="35"/>
  <c r="N1192" i="35"/>
  <c r="L1192" i="35"/>
  <c r="N1048" i="35"/>
  <c r="L1048" i="35"/>
  <c r="N788" i="35"/>
  <c r="L788" i="35"/>
  <c r="N44" i="35"/>
  <c r="L44" i="35"/>
  <c r="N11421" i="35"/>
  <c r="L11421" i="35"/>
  <c r="N11289" i="35"/>
  <c r="L11289" i="35"/>
  <c r="N11121" i="35"/>
  <c r="L11121" i="35"/>
  <c r="N10989" i="35"/>
  <c r="L10989" i="35"/>
  <c r="N10833" i="35"/>
  <c r="L10833" i="35"/>
  <c r="N10713" i="35"/>
  <c r="L10713" i="35"/>
  <c r="N10545" i="35"/>
  <c r="L10545" i="35"/>
  <c r="N10401" i="35"/>
  <c r="L10401" i="35"/>
  <c r="N10281" i="35"/>
  <c r="L10281" i="35"/>
  <c r="N10101" i="35"/>
  <c r="L10101" i="35"/>
  <c r="N9861" i="35"/>
  <c r="L9861" i="35"/>
  <c r="N7928" i="35"/>
  <c r="L7928" i="35"/>
  <c r="N7900" i="35"/>
  <c r="L7900" i="35"/>
  <c r="N7868" i="35"/>
  <c r="L7868" i="35"/>
  <c r="N7836" i="35"/>
  <c r="L7836" i="35"/>
  <c r="N7804" i="35"/>
  <c r="L7804" i="35"/>
  <c r="N7776" i="35"/>
  <c r="L7776" i="35"/>
  <c r="N7744" i="35"/>
  <c r="L7744" i="35"/>
  <c r="N7720" i="35"/>
  <c r="L7720" i="35"/>
  <c r="N7696" i="35"/>
  <c r="L7696" i="35"/>
  <c r="N7672" i="35"/>
  <c r="L7672" i="35"/>
  <c r="N7648" i="35"/>
  <c r="L7648" i="35"/>
  <c r="N7628" i="35"/>
  <c r="L7628" i="35"/>
  <c r="N7604" i="35"/>
  <c r="L7604" i="35"/>
  <c r="N7572" i="35"/>
  <c r="L7572" i="35"/>
  <c r="N7548" i="35"/>
  <c r="L7548" i="35"/>
  <c r="N7532" i="35"/>
  <c r="L7532" i="35"/>
  <c r="N7508" i="35"/>
  <c r="L7508" i="35"/>
  <c r="N7488" i="35"/>
  <c r="L7488" i="35"/>
  <c r="N7464" i="35"/>
  <c r="L7464" i="35"/>
  <c r="N7444" i="35"/>
  <c r="L7444" i="35"/>
  <c r="N7424" i="35"/>
  <c r="L7424" i="35"/>
  <c r="N7404" i="35"/>
  <c r="L7404" i="35"/>
  <c r="N7380" i="35"/>
  <c r="L7380" i="35"/>
  <c r="N7352" i="35"/>
  <c r="L7352" i="35"/>
  <c r="N7324" i="35"/>
  <c r="L7324" i="35"/>
  <c r="N7300" i="35"/>
  <c r="L7300" i="35"/>
  <c r="N7276" i="35"/>
  <c r="L7276" i="35"/>
  <c r="N7248" i="35"/>
  <c r="L7248" i="35"/>
  <c r="N7224" i="35"/>
  <c r="L7224" i="35"/>
  <c r="N7200" i="35"/>
  <c r="L7200" i="35"/>
  <c r="N7180" i="35"/>
  <c r="L7180" i="35"/>
  <c r="N7152" i="35"/>
  <c r="L7152" i="35"/>
  <c r="N7124" i="35"/>
  <c r="L7124" i="35"/>
  <c r="N7092" i="35"/>
  <c r="L7092" i="35"/>
  <c r="N7068" i="35"/>
  <c r="L7068" i="35"/>
  <c r="N7040" i="35"/>
  <c r="L7040" i="35"/>
  <c r="N7020" i="35"/>
  <c r="L7020" i="35"/>
  <c r="N6996" i="35"/>
  <c r="L6996" i="35"/>
  <c r="N6968" i="35"/>
  <c r="L6968" i="35"/>
  <c r="N6940" i="35"/>
  <c r="L6940" i="35"/>
  <c r="N6916" i="35"/>
  <c r="L6916" i="35"/>
  <c r="N6888" i="35"/>
  <c r="L6888" i="35"/>
  <c r="N6860" i="35"/>
  <c r="L6860" i="35"/>
  <c r="N6832" i="35"/>
  <c r="L6832" i="35"/>
  <c r="N6804" i="35"/>
  <c r="L6804" i="35"/>
  <c r="N6776" i="35"/>
  <c r="L6776" i="35"/>
  <c r="N6736" i="35"/>
  <c r="L6736" i="35"/>
  <c r="N6696" i="35"/>
  <c r="L6696" i="35"/>
  <c r="N6656" i="35"/>
  <c r="L6656" i="35"/>
  <c r="N6616" i="35"/>
  <c r="L6616" i="35"/>
  <c r="N6584" i="35"/>
  <c r="L6584" i="35"/>
  <c r="N6540" i="35"/>
  <c r="L6540" i="35"/>
  <c r="N6500" i="35"/>
  <c r="L6500" i="35"/>
  <c r="N6456" i="35"/>
  <c r="L6456" i="35"/>
  <c r="N6416" i="35"/>
  <c r="L6416" i="35"/>
  <c r="N6376" i="35"/>
  <c r="L6376" i="35"/>
  <c r="N6336" i="35"/>
  <c r="L6336" i="35"/>
  <c r="N6288" i="35"/>
  <c r="L6288" i="35"/>
  <c r="N6252" i="35"/>
  <c r="L6252" i="35"/>
  <c r="N6212" i="35"/>
  <c r="L6212" i="35"/>
  <c r="N6172" i="35"/>
  <c r="L6172" i="35"/>
  <c r="N6132" i="35"/>
  <c r="L6132" i="35"/>
  <c r="N6092" i="35"/>
  <c r="L6092" i="35"/>
  <c r="N6052" i="35"/>
  <c r="L6052" i="35"/>
  <c r="N6016" i="35"/>
  <c r="L6016" i="35"/>
  <c r="N5980" i="35"/>
  <c r="L5980" i="35"/>
  <c r="N5940" i="35"/>
  <c r="L5940" i="35"/>
  <c r="N5900" i="35"/>
  <c r="L5900" i="35"/>
  <c r="N5864" i="35"/>
  <c r="L5864" i="35"/>
  <c r="N5824" i="35"/>
  <c r="L5824" i="35"/>
  <c r="N5776" i="35"/>
  <c r="L5776" i="35"/>
  <c r="N5736" i="35"/>
  <c r="L5736" i="35"/>
  <c r="N5700" i="35"/>
  <c r="L5700" i="35"/>
  <c r="N5660" i="35"/>
  <c r="L5660" i="35"/>
  <c r="N5624" i="35"/>
  <c r="L5624" i="35"/>
  <c r="N5592" i="35"/>
  <c r="L5592" i="35"/>
  <c r="N5552" i="35"/>
  <c r="L5552" i="35"/>
  <c r="N5512" i="35"/>
  <c r="L5512" i="35"/>
  <c r="N5472" i="35"/>
  <c r="L5472" i="35"/>
  <c r="N5428" i="35"/>
  <c r="L5428" i="35"/>
  <c r="N5388" i="35"/>
  <c r="L5388" i="35"/>
  <c r="N5352" i="35"/>
  <c r="L5352" i="35"/>
  <c r="N5304" i="35"/>
  <c r="L5304" i="35"/>
  <c r="N5260" i="35"/>
  <c r="L5260" i="35"/>
  <c r="N5216" i="35"/>
  <c r="L5216" i="35"/>
  <c r="N5176" i="35"/>
  <c r="L5176" i="35"/>
  <c r="N5136" i="35"/>
  <c r="L5136" i="35"/>
  <c r="N5084" i="35"/>
  <c r="L5084" i="35"/>
  <c r="N5036" i="35"/>
  <c r="L5036" i="35"/>
  <c r="N4996" i="35"/>
  <c r="L4996" i="35"/>
  <c r="N4952" i="35"/>
  <c r="L4952" i="35"/>
  <c r="N4920" i="35"/>
  <c r="L4920" i="35"/>
  <c r="N4880" i="35"/>
  <c r="L4880" i="35"/>
  <c r="N4844" i="35"/>
  <c r="L4844" i="35"/>
  <c r="N4804" i="35"/>
  <c r="L4804" i="35"/>
  <c r="N4764" i="35"/>
  <c r="L4764" i="35"/>
  <c r="N4720" i="35"/>
  <c r="L4720" i="35"/>
  <c r="N4676" i="35"/>
  <c r="L4676" i="35"/>
  <c r="N4632" i="35"/>
  <c r="L4632" i="35"/>
  <c r="N4588" i="35"/>
  <c r="L4588" i="35"/>
  <c r="N4548" i="35"/>
  <c r="L4548" i="35"/>
  <c r="N4508" i="35"/>
  <c r="L4508" i="35"/>
  <c r="N4476" i="35"/>
  <c r="L4476" i="35"/>
  <c r="N4440" i="35"/>
  <c r="L4440" i="35"/>
  <c r="N4404" i="35"/>
  <c r="L4404" i="35"/>
  <c r="N4368" i="35"/>
  <c r="L4368" i="35"/>
  <c r="N4324" i="35"/>
  <c r="L4324" i="35"/>
  <c r="N4288" i="35"/>
  <c r="L4288" i="35"/>
  <c r="N4252" i="35"/>
  <c r="L4252" i="35"/>
  <c r="N4216" i="35"/>
  <c r="L4216" i="35"/>
  <c r="N4184" i="35"/>
  <c r="L4184" i="35"/>
  <c r="N4156" i="35"/>
  <c r="L4156" i="35"/>
  <c r="N4120" i="35"/>
  <c r="L4120" i="35"/>
  <c r="N4084" i="35"/>
  <c r="L4084" i="35"/>
  <c r="N4048" i="35"/>
  <c r="L4048" i="35"/>
  <c r="N4012" i="35"/>
  <c r="L4012" i="35"/>
  <c r="N3972" i="35"/>
  <c r="L3972" i="35"/>
  <c r="N3936" i="35"/>
  <c r="L3936" i="35"/>
  <c r="N3900" i="35"/>
  <c r="L3900" i="35"/>
  <c r="N3860" i="35"/>
  <c r="L3860" i="35"/>
  <c r="N3812" i="35"/>
  <c r="L3812" i="35"/>
  <c r="N3772" i="35"/>
  <c r="L3772" i="35"/>
  <c r="N3724" i="35"/>
  <c r="L3724" i="35"/>
  <c r="N3680" i="35"/>
  <c r="L3680" i="35"/>
  <c r="N3644" i="35"/>
  <c r="L3644" i="35"/>
  <c r="N3608" i="35"/>
  <c r="L3608" i="35"/>
  <c r="N3576" i="35"/>
  <c r="L3576" i="35"/>
  <c r="N3536" i="35"/>
  <c r="L3536" i="35"/>
  <c r="N3496" i="35"/>
  <c r="L3496" i="35"/>
  <c r="N3460" i="35"/>
  <c r="L3460" i="35"/>
  <c r="N3420" i="35"/>
  <c r="L3420" i="35"/>
  <c r="N3380" i="35"/>
  <c r="L3380" i="35"/>
  <c r="N3340" i="35"/>
  <c r="L3340" i="35"/>
  <c r="N3304" i="35"/>
  <c r="L3304" i="35"/>
  <c r="N3272" i="35"/>
  <c r="L3272" i="35"/>
  <c r="N3244" i="35"/>
  <c r="L3244" i="35"/>
  <c r="N3200" i="35"/>
  <c r="L3200" i="35"/>
  <c r="N3160" i="35"/>
  <c r="L3160" i="35"/>
  <c r="N3124" i="35"/>
  <c r="L3124" i="35"/>
  <c r="N3092" i="35"/>
  <c r="L3092" i="35"/>
  <c r="N3052" i="35"/>
  <c r="L3052" i="35"/>
  <c r="N3020" i="35"/>
  <c r="L3020" i="35"/>
  <c r="N2980" i="35"/>
  <c r="L2980" i="35"/>
  <c r="N2948" i="35"/>
  <c r="L2948" i="35"/>
  <c r="N2908" i="35"/>
  <c r="L2908" i="35"/>
  <c r="N2868" i="35"/>
  <c r="L2868" i="35"/>
  <c r="N2836" i="35"/>
  <c r="L2836" i="35"/>
  <c r="N2804" i="35"/>
  <c r="L2804" i="35"/>
  <c r="N2764" i="35"/>
  <c r="L2764" i="35"/>
  <c r="N2728" i="35"/>
  <c r="L2728" i="35"/>
  <c r="N2688" i="35"/>
  <c r="L2688" i="35"/>
  <c r="N2648" i="35"/>
  <c r="L2648" i="35"/>
  <c r="N2608" i="35"/>
  <c r="L2608" i="35"/>
  <c r="N2560" i="35"/>
  <c r="L2560" i="35"/>
  <c r="N2516" i="35"/>
  <c r="L2516" i="35"/>
  <c r="N2468" i="35"/>
  <c r="L2468" i="35"/>
  <c r="N2424" i="35"/>
  <c r="L2424" i="35"/>
  <c r="N2372" i="35"/>
  <c r="L2372" i="35"/>
  <c r="N2336" i="35"/>
  <c r="L2336" i="35"/>
  <c r="N2296" i="35"/>
  <c r="L2296" i="35"/>
  <c r="N2256" i="35"/>
  <c r="L2256" i="35"/>
  <c r="N2224" i="35"/>
  <c r="L2224" i="35"/>
  <c r="N2188" i="35"/>
  <c r="L2188" i="35"/>
  <c r="N2156" i="35"/>
  <c r="L2156" i="35"/>
  <c r="N2120" i="35"/>
  <c r="L2120" i="35"/>
  <c r="N2080" i="35"/>
  <c r="L2080" i="35"/>
  <c r="N2048" i="35"/>
  <c r="L2048" i="35"/>
  <c r="N2012" i="35"/>
  <c r="L2012" i="35"/>
  <c r="N1976" i="35"/>
  <c r="L1976" i="35"/>
  <c r="N1948" i="35"/>
  <c r="L1948" i="35"/>
  <c r="N1916" i="35"/>
  <c r="L1916" i="35"/>
  <c r="N1884" i="35"/>
  <c r="L1884" i="35"/>
  <c r="N1852" i="35"/>
  <c r="L1852" i="35"/>
  <c r="N1812" i="35"/>
  <c r="L1812" i="35"/>
  <c r="N1772" i="35"/>
  <c r="L1772" i="35"/>
  <c r="N1740" i="35"/>
  <c r="L1740" i="35"/>
  <c r="N1704" i="35"/>
  <c r="L1704" i="35"/>
  <c r="N1664" i="35"/>
  <c r="L1664" i="35"/>
  <c r="N1632" i="35"/>
  <c r="L1632" i="35"/>
  <c r="N1588" i="35"/>
  <c r="L1588" i="35"/>
  <c r="N1552" i="35"/>
  <c r="L1552" i="35"/>
  <c r="N1512" i="35"/>
  <c r="L1512" i="35"/>
  <c r="N1472" i="35"/>
  <c r="L1472" i="35"/>
  <c r="N1432" i="35"/>
  <c r="L1432" i="35"/>
  <c r="N1392" i="35"/>
  <c r="L1392" i="35"/>
  <c r="N1352" i="35"/>
  <c r="L1352" i="35"/>
  <c r="N1316" i="35"/>
  <c r="L1316" i="35"/>
  <c r="N1264" i="35"/>
  <c r="L1264" i="35"/>
  <c r="N1188" i="35"/>
  <c r="L1188" i="35"/>
  <c r="N1052" i="35"/>
  <c r="L1052" i="35"/>
  <c r="N804" i="35"/>
  <c r="L804" i="35"/>
  <c r="N36" i="35"/>
  <c r="L36" i="35"/>
  <c r="N11433" i="35"/>
  <c r="L11433" i="35"/>
  <c r="N11301" i="35"/>
  <c r="L11301" i="35"/>
  <c r="N11133" i="35"/>
  <c r="L11133" i="35"/>
  <c r="N11001" i="35"/>
  <c r="L11001" i="35"/>
  <c r="N10881" i="35"/>
  <c r="L10881" i="35"/>
  <c r="N10701" i="35"/>
  <c r="L10701" i="35"/>
  <c r="N10521" i="35"/>
  <c r="L10521" i="35"/>
  <c r="N10365" i="35"/>
  <c r="L10365" i="35"/>
  <c r="N10185" i="35"/>
  <c r="L10185" i="35"/>
  <c r="N9957" i="35"/>
  <c r="L9957" i="35"/>
  <c r="N2047" i="35"/>
  <c r="L2047" i="35"/>
  <c r="N9112" i="35"/>
  <c r="L9112" i="35"/>
  <c r="N9100" i="35"/>
  <c r="L9100" i="35"/>
  <c r="N9088" i="35"/>
  <c r="L9088" i="35"/>
  <c r="N9068" i="35"/>
  <c r="L9068" i="35"/>
  <c r="N9048" i="35"/>
  <c r="L9048" i="35"/>
  <c r="N9032" i="35"/>
  <c r="L9032" i="35"/>
  <c r="N9020" i="35"/>
  <c r="L9020" i="35"/>
  <c r="N9008" i="35"/>
  <c r="L9008" i="35"/>
  <c r="N8996" i="35"/>
  <c r="L8996" i="35"/>
  <c r="N8984" i="35"/>
  <c r="L8984" i="35"/>
  <c r="N8972" i="35"/>
  <c r="L8972" i="35"/>
  <c r="N8960" i="35"/>
  <c r="L8960" i="35"/>
  <c r="N8948" i="35"/>
  <c r="L8948" i="35"/>
  <c r="N8936" i="35"/>
  <c r="L8936" i="35"/>
  <c r="N8924" i="35"/>
  <c r="L8924" i="35"/>
  <c r="N8908" i="35"/>
  <c r="L8908" i="35"/>
  <c r="N8896" i="35"/>
  <c r="L8896" i="35"/>
  <c r="N8888" i="35"/>
  <c r="L8888" i="35"/>
  <c r="N8876" i="35"/>
  <c r="L8876" i="35"/>
  <c r="N8864" i="35"/>
  <c r="L8864" i="35"/>
  <c r="N8848" i="35"/>
  <c r="L8848" i="35"/>
  <c r="N8836" i="35"/>
  <c r="L8836" i="35"/>
  <c r="N8824" i="35"/>
  <c r="L8824" i="35"/>
  <c r="N8812" i="35"/>
  <c r="L8812" i="35"/>
  <c r="N8804" i="35"/>
  <c r="L8804" i="35"/>
  <c r="N8792" i="35"/>
  <c r="L8792" i="35"/>
  <c r="N8776" i="35"/>
  <c r="L8776" i="35"/>
  <c r="N8764" i="35"/>
  <c r="L8764" i="35"/>
  <c r="N8748" i="35"/>
  <c r="L8748" i="35"/>
  <c r="N8740" i="35"/>
  <c r="L8740" i="35"/>
  <c r="N8728" i="35"/>
  <c r="L8728" i="35"/>
  <c r="N8712" i="35"/>
  <c r="L8712" i="35"/>
  <c r="N8700" i="35"/>
  <c r="L8700" i="35"/>
  <c r="N8688" i="35"/>
  <c r="L8688" i="35"/>
  <c r="N8676" i="35"/>
  <c r="L8676" i="35"/>
  <c r="N8660" i="35"/>
  <c r="L8660" i="35"/>
  <c r="N8648" i="35"/>
  <c r="L8648" i="35"/>
  <c r="N8636" i="35"/>
  <c r="L8636" i="35"/>
  <c r="N8624" i="35"/>
  <c r="L8624" i="35"/>
  <c r="N8616" i="35"/>
  <c r="L8616" i="35"/>
  <c r="N8600" i="35"/>
  <c r="L8600" i="35"/>
  <c r="N8584" i="35"/>
  <c r="L8584" i="35"/>
  <c r="N8568" i="35"/>
  <c r="L8568" i="35"/>
  <c r="N8556" i="35"/>
  <c r="L8556" i="35"/>
  <c r="N8540" i="35"/>
  <c r="L8540" i="35"/>
  <c r="N8528" i="35"/>
  <c r="L8528" i="35"/>
  <c r="N8512" i="35"/>
  <c r="L8512" i="35"/>
  <c r="N8496" i="35"/>
  <c r="L8496" i="35"/>
  <c r="N8476" i="35"/>
  <c r="L8476" i="35"/>
  <c r="N8460" i="35"/>
  <c r="L8460" i="35"/>
  <c r="N8444" i="35"/>
  <c r="L8444" i="35"/>
  <c r="N8428" i="35"/>
  <c r="L8428" i="35"/>
  <c r="N8412" i="35"/>
  <c r="L8412" i="35"/>
  <c r="N8404" i="35"/>
  <c r="L8404" i="35"/>
  <c r="N8388" i="35"/>
  <c r="L8388" i="35"/>
  <c r="N8372" i="35"/>
  <c r="L8372" i="35"/>
  <c r="N8356" i="35"/>
  <c r="L8356" i="35"/>
  <c r="N8340" i="35"/>
  <c r="L8340" i="35"/>
  <c r="N8328" i="35"/>
  <c r="L8328" i="35"/>
  <c r="N8312" i="35"/>
  <c r="L8312" i="35"/>
  <c r="N8296" i="35"/>
  <c r="L8296" i="35"/>
  <c r="N8276" i="35"/>
  <c r="L8276" i="35"/>
  <c r="N8260" i="35"/>
  <c r="L8260" i="35"/>
  <c r="N8244" i="35"/>
  <c r="L8244" i="35"/>
  <c r="N8228" i="35"/>
  <c r="L8228" i="35"/>
  <c r="N8212" i="35"/>
  <c r="L8212" i="35"/>
  <c r="N8200" i="35"/>
  <c r="L8200" i="35"/>
  <c r="N8188" i="35"/>
  <c r="L8188" i="35"/>
  <c r="N8172" i="35"/>
  <c r="L8172" i="35"/>
  <c r="N8152" i="35"/>
  <c r="L8152" i="35"/>
  <c r="N8144" i="35"/>
  <c r="L8144" i="35"/>
  <c r="N8128" i="35"/>
  <c r="L8128" i="35"/>
  <c r="N8112" i="35"/>
  <c r="L8112" i="35"/>
  <c r="N8096" i="35"/>
  <c r="L8096" i="35"/>
  <c r="N8080" i="35"/>
  <c r="L8080" i="35"/>
  <c r="N8060" i="35"/>
  <c r="L8060" i="35"/>
  <c r="N8044" i="35"/>
  <c r="L8044" i="35"/>
  <c r="N8028" i="35"/>
  <c r="L8028" i="35"/>
  <c r="N8012" i="35"/>
  <c r="L8012" i="35"/>
  <c r="N8000" i="35"/>
  <c r="L8000" i="35"/>
  <c r="N7980" i="35"/>
  <c r="L7980" i="35"/>
  <c r="N7964" i="35"/>
  <c r="L7964" i="35"/>
  <c r="N7952" i="35"/>
  <c r="L7952" i="35"/>
  <c r="N7936" i="35"/>
  <c r="L7936" i="35"/>
  <c r="N7908" i="35"/>
  <c r="L7908" i="35"/>
  <c r="N7888" i="35"/>
  <c r="L7888" i="35"/>
  <c r="N7860" i="35"/>
  <c r="L7860" i="35"/>
  <c r="N7832" i="35"/>
  <c r="L7832" i="35"/>
  <c r="N7808" i="35"/>
  <c r="L7808" i="35"/>
  <c r="N7788" i="35"/>
  <c r="L7788" i="35"/>
  <c r="N7760" i="35"/>
  <c r="L7760" i="35"/>
  <c r="N7736" i="35"/>
  <c r="L7736" i="35"/>
  <c r="N7716" i="35"/>
  <c r="L7716" i="35"/>
  <c r="N7688" i="35"/>
  <c r="L7688" i="35"/>
  <c r="N7668" i="35"/>
  <c r="L7668" i="35"/>
  <c r="N7660" i="35"/>
  <c r="L7660" i="35"/>
  <c r="N7644" i="35"/>
  <c r="L7644" i="35"/>
  <c r="N7620" i="35"/>
  <c r="L7620" i="35"/>
  <c r="N7592" i="35"/>
  <c r="L7592" i="35"/>
  <c r="N7568" i="35"/>
  <c r="L7568" i="35"/>
  <c r="N7544" i="35"/>
  <c r="L7544" i="35"/>
  <c r="N7520" i="35"/>
  <c r="L7520" i="35"/>
  <c r="N7496" i="35"/>
  <c r="L7496" i="35"/>
  <c r="N7472" i="35"/>
  <c r="L7472" i="35"/>
  <c r="N7452" i="35"/>
  <c r="L7452" i="35"/>
  <c r="N7432" i="35"/>
  <c r="L7432" i="35"/>
  <c r="N7412" i="35"/>
  <c r="L7412" i="35"/>
  <c r="N7392" i="35"/>
  <c r="L7392" i="35"/>
  <c r="N7368" i="35"/>
  <c r="L7368" i="35"/>
  <c r="N7344" i="35"/>
  <c r="L7344" i="35"/>
  <c r="N7332" i="35"/>
  <c r="L7332" i="35"/>
  <c r="N7312" i="35"/>
  <c r="L7312" i="35"/>
  <c r="N7288" i="35"/>
  <c r="L7288" i="35"/>
  <c r="N7272" i="35"/>
  <c r="L7272" i="35"/>
  <c r="N7256" i="35"/>
  <c r="L7256" i="35"/>
  <c r="N7232" i="35"/>
  <c r="L7232" i="35"/>
  <c r="N7204" i="35"/>
  <c r="L7204" i="35"/>
  <c r="N7172" i="35"/>
  <c r="L7172" i="35"/>
  <c r="N7136" i="35"/>
  <c r="L7136" i="35"/>
  <c r="N7108" i="35"/>
  <c r="L7108" i="35"/>
  <c r="N7060" i="35"/>
  <c r="L7060" i="35"/>
  <c r="N6984" i="35"/>
  <c r="L6984" i="35"/>
  <c r="N6808" i="35"/>
  <c r="L6808" i="35"/>
  <c r="N6472" i="35"/>
  <c r="L6472" i="35"/>
  <c r="N6428" i="35"/>
  <c r="L6428" i="35"/>
  <c r="N6392" i="35"/>
  <c r="L6392" i="35"/>
  <c r="N6360" i="35"/>
  <c r="L6360" i="35"/>
  <c r="N6320" i="35"/>
  <c r="L6320" i="35"/>
  <c r="N6284" i="35"/>
  <c r="L6284" i="35"/>
  <c r="N6256" i="35"/>
  <c r="L6256" i="35"/>
  <c r="N6228" i="35"/>
  <c r="L6228" i="35"/>
  <c r="N6192" i="35"/>
  <c r="L6192" i="35"/>
  <c r="N6152" i="35"/>
  <c r="L6152" i="35"/>
  <c r="N6112" i="35"/>
  <c r="L6112" i="35"/>
  <c r="N6072" i="35"/>
  <c r="L6072" i="35"/>
  <c r="N6032" i="35"/>
  <c r="L6032" i="35"/>
  <c r="N5996" i="35"/>
  <c r="L5996" i="35"/>
  <c r="N5956" i="35"/>
  <c r="L5956" i="35"/>
  <c r="N5920" i="35"/>
  <c r="L5920" i="35"/>
  <c r="N5880" i="35"/>
  <c r="L5880" i="35"/>
  <c r="N5852" i="35"/>
  <c r="L5852" i="35"/>
  <c r="N5828" i="35"/>
  <c r="L5828" i="35"/>
  <c r="N5796" i="35"/>
  <c r="L5796" i="35"/>
  <c r="N5760" i="35"/>
  <c r="L5760" i="35"/>
  <c r="N5728" i="35"/>
  <c r="L5728" i="35"/>
  <c r="N5708" i="35"/>
  <c r="L5708" i="35"/>
  <c r="N5676" i="35"/>
  <c r="L5676" i="35"/>
  <c r="N5636" i="35"/>
  <c r="L5636" i="35"/>
  <c r="N5600" i="35"/>
  <c r="L5600" i="35"/>
  <c r="N5560" i="35"/>
  <c r="L5560" i="35"/>
  <c r="N5524" i="35"/>
  <c r="L5524" i="35"/>
  <c r="N5480" i="35"/>
  <c r="L5480" i="35"/>
  <c r="N5436" i="35"/>
  <c r="L5436" i="35"/>
  <c r="N5404" i="35"/>
  <c r="L5404" i="35"/>
  <c r="N5364" i="35"/>
  <c r="L5364" i="35"/>
  <c r="N5324" i="35"/>
  <c r="L5324" i="35"/>
  <c r="N5288" i="35"/>
  <c r="L5288" i="35"/>
  <c r="N5256" i="35"/>
  <c r="L5256" i="35"/>
  <c r="N5224" i="35"/>
  <c r="L5224" i="35"/>
  <c r="N5184" i="35"/>
  <c r="L5184" i="35"/>
  <c r="N5148" i="35"/>
  <c r="L5148" i="35"/>
  <c r="N5112" i="35"/>
  <c r="L5112" i="35"/>
  <c r="N5072" i="35"/>
  <c r="L5072" i="35"/>
  <c r="N5040" i="35"/>
  <c r="L5040" i="35"/>
  <c r="N5004" i="35"/>
  <c r="L5004" i="35"/>
  <c r="N4964" i="35"/>
  <c r="L4964" i="35"/>
  <c r="N4928" i="35"/>
  <c r="L4928" i="35"/>
  <c r="N4900" i="35"/>
  <c r="L4900" i="35"/>
  <c r="N4876" i="35"/>
  <c r="L4876" i="35"/>
  <c r="N4848" i="35"/>
  <c r="L4848" i="35"/>
  <c r="N4820" i="35"/>
  <c r="L4820" i="35"/>
  <c r="N4784" i="35"/>
  <c r="L4784" i="35"/>
  <c r="N4756" i="35"/>
  <c r="L4756" i="35"/>
  <c r="N4732" i="35"/>
  <c r="L4732" i="35"/>
  <c r="N4704" i="35"/>
  <c r="L4704" i="35"/>
  <c r="N4684" i="35"/>
  <c r="L4684" i="35"/>
  <c r="N4660" i="35"/>
  <c r="L4660" i="35"/>
  <c r="N4636" i="35"/>
  <c r="L4636" i="35"/>
  <c r="N4612" i="35"/>
  <c r="L4612" i="35"/>
  <c r="N4576" i="35"/>
  <c r="L4576" i="35"/>
  <c r="N4556" i="35"/>
  <c r="L4556" i="35"/>
  <c r="N4532" i="35"/>
  <c r="L4532" i="35"/>
  <c r="N4500" i="35"/>
  <c r="L4500" i="35"/>
  <c r="N4464" i="35"/>
  <c r="L4464" i="35"/>
  <c r="N4424" i="35"/>
  <c r="L4424" i="35"/>
  <c r="N4392" i="35"/>
  <c r="L4392" i="35"/>
  <c r="N4356" i="35"/>
  <c r="L4356" i="35"/>
  <c r="N4316" i="35"/>
  <c r="L4316" i="35"/>
  <c r="N4276" i="35"/>
  <c r="L4276" i="35"/>
  <c r="N4240" i="35"/>
  <c r="L4240" i="35"/>
  <c r="N4208" i="35"/>
  <c r="L4208" i="35"/>
  <c r="N4172" i="35"/>
  <c r="L4172" i="35"/>
  <c r="N4148" i="35"/>
  <c r="L4148" i="35"/>
  <c r="N4112" i="35"/>
  <c r="L4112" i="35"/>
  <c r="N4076" i="35"/>
  <c r="L4076" i="35"/>
  <c r="N4036" i="35"/>
  <c r="L4036" i="35"/>
  <c r="N3992" i="35"/>
  <c r="L3992" i="35"/>
  <c r="N3960" i="35"/>
  <c r="L3960" i="35"/>
  <c r="N3920" i="35"/>
  <c r="L3920" i="35"/>
  <c r="N3884" i="35"/>
  <c r="L3884" i="35"/>
  <c r="N3844" i="35"/>
  <c r="L3844" i="35"/>
  <c r="N3808" i="35"/>
  <c r="L3808" i="35"/>
  <c r="N3776" i="35"/>
  <c r="L3776" i="35"/>
  <c r="N3740" i="35"/>
  <c r="L3740" i="35"/>
  <c r="N3700" i="35"/>
  <c r="L3700" i="35"/>
  <c r="N3664" i="35"/>
  <c r="L3664" i="35"/>
  <c r="N3632" i="35"/>
  <c r="L3632" i="35"/>
  <c r="N3596" i="35"/>
  <c r="L3596" i="35"/>
  <c r="N3560" i="35"/>
  <c r="L3560" i="35"/>
  <c r="N3524" i="35"/>
  <c r="L3524" i="35"/>
  <c r="N3484" i="35"/>
  <c r="L3484" i="35"/>
  <c r="N3448" i="35"/>
  <c r="L3448" i="35"/>
  <c r="N3424" i="35"/>
  <c r="L3424" i="35"/>
  <c r="N3388" i="35"/>
  <c r="L3388" i="35"/>
  <c r="N3352" i="35"/>
  <c r="L3352" i="35"/>
  <c r="N3316" i="35"/>
  <c r="L3316" i="35"/>
  <c r="N3288" i="35"/>
  <c r="L3288" i="35"/>
  <c r="N3256" i="35"/>
  <c r="L3256" i="35"/>
  <c r="N3220" i="35"/>
  <c r="L3220" i="35"/>
  <c r="N3188" i="35"/>
  <c r="L3188" i="35"/>
  <c r="N3148" i="35"/>
  <c r="L3148" i="35"/>
  <c r="N3116" i="35"/>
  <c r="L3116" i="35"/>
  <c r="N3072" i="35"/>
  <c r="L3072" i="35"/>
  <c r="N3040" i="35"/>
  <c r="L3040" i="35"/>
  <c r="N3000" i="35"/>
  <c r="L3000" i="35"/>
  <c r="N2960" i="35"/>
  <c r="L2960" i="35"/>
  <c r="N2916" i="35"/>
  <c r="L2916" i="35"/>
  <c r="N2876" i="35"/>
  <c r="L2876" i="35"/>
  <c r="N2840" i="35"/>
  <c r="L2840" i="35"/>
  <c r="N2808" i="35"/>
  <c r="L2808" i="35"/>
  <c r="N2768" i="35"/>
  <c r="L2768" i="35"/>
  <c r="N2732" i="35"/>
  <c r="L2732" i="35"/>
  <c r="N2692" i="35"/>
  <c r="L2692" i="35"/>
  <c r="N2656" i="35"/>
  <c r="L2656" i="35"/>
  <c r="N2616" i="35"/>
  <c r="L2616" i="35"/>
  <c r="N2572" i="35"/>
  <c r="L2572" i="35"/>
  <c r="N2528" i="35"/>
  <c r="L2528" i="35"/>
  <c r="N2484" i="35"/>
  <c r="L2484" i="35"/>
  <c r="N2440" i="35"/>
  <c r="L2440" i="35"/>
  <c r="N2396" i="35"/>
  <c r="L2396" i="35"/>
  <c r="N2352" i="35"/>
  <c r="L2352" i="35"/>
  <c r="N2308" i="35"/>
  <c r="L2308" i="35"/>
  <c r="N2268" i="35"/>
  <c r="L2268" i="35"/>
  <c r="N2232" i="35"/>
  <c r="L2232" i="35"/>
  <c r="N2200" i="35"/>
  <c r="L2200" i="35"/>
  <c r="N2164" i="35"/>
  <c r="L2164" i="35"/>
  <c r="N2132" i="35"/>
  <c r="L2132" i="35"/>
  <c r="N2092" i="35"/>
  <c r="L2092" i="35"/>
  <c r="N2056" i="35"/>
  <c r="L2056" i="35"/>
  <c r="N2024" i="35"/>
  <c r="L2024" i="35"/>
  <c r="N1988" i="35"/>
  <c r="L1988" i="35"/>
  <c r="N1956" i="35"/>
  <c r="L1956" i="35"/>
  <c r="N1924" i="35"/>
  <c r="L1924" i="35"/>
  <c r="N1896" i="35"/>
  <c r="L1896" i="35"/>
  <c r="N1864" i="35"/>
  <c r="L1864" i="35"/>
  <c r="N1824" i="35"/>
  <c r="L1824" i="35"/>
  <c r="N1788" i="35"/>
  <c r="L1788" i="35"/>
  <c r="N1748" i="35"/>
  <c r="L1748" i="35"/>
  <c r="N1712" i="35"/>
  <c r="L1712" i="35"/>
  <c r="N1672" i="35"/>
  <c r="L1672" i="35"/>
  <c r="N1636" i="35"/>
  <c r="L1636" i="35"/>
  <c r="N1596" i="35"/>
  <c r="L1596" i="35"/>
  <c r="N1556" i="35"/>
  <c r="L1556" i="35"/>
  <c r="N1516" i="35"/>
  <c r="L1516" i="35"/>
  <c r="N1476" i="35"/>
  <c r="L1476" i="35"/>
  <c r="N1436" i="35"/>
  <c r="L1436" i="35"/>
  <c r="N1396" i="35"/>
  <c r="L1396" i="35"/>
  <c r="N1348" i="35"/>
  <c r="L1348" i="35"/>
  <c r="N1308" i="35"/>
  <c r="L1308" i="35"/>
  <c r="N1272" i="35"/>
  <c r="L1272" i="35"/>
  <c r="N1240" i="35"/>
  <c r="L1240" i="35"/>
  <c r="N1220" i="35"/>
  <c r="L1220" i="35"/>
  <c r="N1200" i="35"/>
  <c r="L1200" i="35"/>
  <c r="N1160" i="35"/>
  <c r="L1160" i="35"/>
  <c r="N1140" i="35"/>
  <c r="L1140" i="35"/>
  <c r="N1124" i="35"/>
  <c r="L1124" i="35"/>
  <c r="N1104" i="35"/>
  <c r="L1104" i="35"/>
  <c r="N1084" i="35"/>
  <c r="L1084" i="35"/>
  <c r="N1060" i="35"/>
  <c r="L1060" i="35"/>
  <c r="N1020" i="35"/>
  <c r="L1020" i="35"/>
  <c r="N996" i="35"/>
  <c r="L996" i="35"/>
  <c r="N972" i="35"/>
  <c r="L972" i="35"/>
  <c r="N952" i="35"/>
  <c r="L952" i="35"/>
  <c r="N936" i="35"/>
  <c r="L936" i="35"/>
  <c r="N912" i="35"/>
  <c r="L912" i="35"/>
  <c r="N896" i="35"/>
  <c r="L896" i="35"/>
  <c r="N872" i="35"/>
  <c r="L872" i="35"/>
  <c r="N848" i="35"/>
  <c r="L848" i="35"/>
  <c r="N832" i="35"/>
  <c r="L832" i="35"/>
  <c r="N812" i="35"/>
  <c r="L812" i="35"/>
  <c r="N776" i="35"/>
  <c r="L776" i="35"/>
  <c r="N760" i="35"/>
  <c r="L760" i="35"/>
  <c r="N736" i="35"/>
  <c r="L736" i="35"/>
  <c r="N716" i="35"/>
  <c r="L716" i="35"/>
  <c r="N688" i="35"/>
  <c r="L688" i="35"/>
  <c r="N664" i="35"/>
  <c r="L664" i="35"/>
  <c r="N636" i="35"/>
  <c r="L636" i="35"/>
  <c r="N612" i="35"/>
  <c r="L612" i="35"/>
  <c r="N592" i="35"/>
  <c r="L592" i="35"/>
  <c r="N568" i="35"/>
  <c r="L568" i="35"/>
  <c r="N556" i="35"/>
  <c r="L556" i="35"/>
  <c r="N544" i="35"/>
  <c r="L544" i="35"/>
  <c r="N528" i="35"/>
  <c r="L528" i="35"/>
  <c r="N516" i="35"/>
  <c r="L516" i="35"/>
  <c r="N504" i="35"/>
  <c r="L504" i="35"/>
  <c r="N492" i="35"/>
  <c r="L492" i="35"/>
  <c r="N480" i="35"/>
  <c r="L480" i="35"/>
  <c r="N464" i="35"/>
  <c r="L464" i="35"/>
  <c r="N448" i="35"/>
  <c r="L448" i="35"/>
  <c r="N436" i="35"/>
  <c r="L436" i="35"/>
  <c r="N428" i="35"/>
  <c r="L428" i="35"/>
  <c r="N416" i="35"/>
  <c r="L416" i="35"/>
  <c r="N404" i="35"/>
  <c r="L404" i="35"/>
  <c r="N392" i="35"/>
  <c r="L392" i="35"/>
  <c r="N384" i="35"/>
  <c r="L384" i="35"/>
  <c r="N372" i="35"/>
  <c r="L372" i="35"/>
  <c r="N360" i="35"/>
  <c r="L360" i="35"/>
  <c r="N340" i="35"/>
  <c r="L340" i="35"/>
  <c r="N328" i="35"/>
  <c r="L328" i="35"/>
  <c r="N316" i="35"/>
  <c r="L316" i="35"/>
  <c r="N296" i="35"/>
  <c r="L296" i="35"/>
  <c r="N276" i="35"/>
  <c r="L276" i="35"/>
  <c r="N248" i="35"/>
  <c r="L248" i="35"/>
  <c r="N212" i="35"/>
  <c r="L212" i="35"/>
  <c r="N164" i="35"/>
  <c r="L164" i="35"/>
  <c r="N24" i="35"/>
  <c r="L24" i="35"/>
  <c r="N11469" i="35"/>
  <c r="L11469" i="35"/>
  <c r="N11373" i="35"/>
  <c r="L11373" i="35"/>
  <c r="N11229" i="35"/>
  <c r="L11229" i="35"/>
  <c r="N11169" i="35"/>
  <c r="L11169" i="35"/>
  <c r="N11073" i="35"/>
  <c r="L11073" i="35"/>
  <c r="N10965" i="35"/>
  <c r="L10965" i="35"/>
  <c r="N10857" i="35"/>
  <c r="L10857" i="35"/>
  <c r="N10785" i="35"/>
  <c r="L10785" i="35"/>
  <c r="N10725" i="35"/>
  <c r="L10725" i="35"/>
  <c r="N10629" i="35"/>
  <c r="L10629" i="35"/>
  <c r="N10533" i="35"/>
  <c r="L10533" i="35"/>
  <c r="N10473" i="35"/>
  <c r="L10473" i="35"/>
  <c r="N10377" i="35"/>
  <c r="L10377" i="35"/>
  <c r="N10293" i="35"/>
  <c r="L10293" i="35"/>
  <c r="N10209" i="35"/>
  <c r="L10209" i="35"/>
  <c r="N10125" i="35"/>
  <c r="L10125" i="35"/>
  <c r="N10041" i="35"/>
  <c r="L10041" i="35"/>
  <c r="N10005" i="35"/>
  <c r="L10005" i="35"/>
  <c r="N9933" i="35"/>
  <c r="L9933" i="35"/>
  <c r="N9873" i="35"/>
  <c r="L9873" i="35"/>
  <c r="N11503" i="35"/>
  <c r="L11503" i="35"/>
  <c r="N11443" i="35"/>
  <c r="L11443" i="35"/>
  <c r="N11383" i="35"/>
  <c r="L11383" i="35"/>
  <c r="N11323" i="35"/>
  <c r="L11323" i="35"/>
  <c r="N11239" i="35"/>
  <c r="L11239" i="35"/>
  <c r="N11167" i="35"/>
  <c r="L11167" i="35"/>
  <c r="N11107" i="35"/>
  <c r="L11107" i="35"/>
  <c r="N11035" i="35"/>
  <c r="L11035" i="35"/>
  <c r="N10963" i="35"/>
  <c r="L10963" i="35"/>
  <c r="N10903" i="35"/>
  <c r="L10903" i="35"/>
  <c r="N10843" i="35"/>
  <c r="L10843" i="35"/>
  <c r="N10795" i="35"/>
  <c r="L10795" i="35"/>
  <c r="N10735" i="35"/>
  <c r="L10735" i="35"/>
  <c r="N10675" i="35"/>
  <c r="L10675" i="35"/>
  <c r="N10627" i="35"/>
  <c r="L10627" i="35"/>
  <c r="N10579" i="35"/>
  <c r="L10579" i="35"/>
  <c r="N10531" i="35"/>
  <c r="L10531" i="35"/>
  <c r="N10447" i="35"/>
  <c r="L10447" i="35"/>
  <c r="N10375" i="35"/>
  <c r="L10375" i="35"/>
  <c r="N10303" i="35"/>
  <c r="L10303" i="35"/>
  <c r="N10255" i="35"/>
  <c r="L10255" i="35"/>
  <c r="N10183" i="35"/>
  <c r="L10183" i="35"/>
  <c r="N10099" i="35"/>
  <c r="L10099" i="35"/>
  <c r="N10039" i="35"/>
  <c r="L10039" i="35"/>
  <c r="N9967" i="35"/>
  <c r="L9967" i="35"/>
  <c r="N9907" i="35"/>
  <c r="L9907" i="35"/>
  <c r="N9823" i="35"/>
  <c r="L9823" i="35"/>
  <c r="N9787" i="35"/>
  <c r="L9787" i="35"/>
  <c r="N9767" i="35"/>
  <c r="L9767" i="35"/>
  <c r="N9739" i="35"/>
  <c r="L9739" i="35"/>
  <c r="N9719" i="35"/>
  <c r="L9719" i="35"/>
  <c r="N9703" i="35"/>
  <c r="L9703" i="35"/>
  <c r="N9675" i="35"/>
  <c r="L9675" i="35"/>
  <c r="N9651" i="35"/>
  <c r="L9651" i="35"/>
  <c r="N9619" i="35"/>
  <c r="L9619" i="35"/>
  <c r="N9599" i="35"/>
  <c r="L9599" i="35"/>
  <c r="N9583" i="35"/>
  <c r="L9583" i="35"/>
  <c r="N9567" i="35"/>
  <c r="L9567" i="35"/>
  <c r="N9543" i="35"/>
  <c r="L9543" i="35"/>
  <c r="N9515" i="35"/>
  <c r="L9515" i="35"/>
  <c r="N9499" i="35"/>
  <c r="L9499" i="35"/>
  <c r="N9471" i="35"/>
  <c r="L9471" i="35"/>
  <c r="N9447" i="35"/>
  <c r="L9447" i="35"/>
  <c r="N9427" i="35"/>
  <c r="L9427" i="35"/>
  <c r="N9403" i="35"/>
  <c r="L9403" i="35"/>
  <c r="N9375" i="35"/>
  <c r="L9375" i="35"/>
  <c r="N9355" i="35"/>
  <c r="L9355" i="35"/>
  <c r="N9335" i="35"/>
  <c r="L9335" i="35"/>
  <c r="N9319" i="35"/>
  <c r="L9319" i="35"/>
  <c r="N9295" i="35"/>
  <c r="L9295" i="35"/>
  <c r="N9271" i="35"/>
  <c r="L9271" i="35"/>
  <c r="N9251" i="35"/>
  <c r="L9251" i="35"/>
  <c r="N9207" i="35"/>
  <c r="L9207" i="35"/>
  <c r="N9183" i="35"/>
  <c r="L9183" i="35"/>
  <c r="N9159" i="35"/>
  <c r="L9159" i="35"/>
  <c r="N9131" i="35"/>
  <c r="L9131" i="35"/>
  <c r="N9099" i="35"/>
  <c r="L9099" i="35"/>
  <c r="N9079" i="35"/>
  <c r="L9079" i="35"/>
  <c r="N9055" i="35"/>
  <c r="L9055" i="35"/>
  <c r="N9035" i="35"/>
  <c r="L9035" i="35"/>
  <c r="N9019" i="35"/>
  <c r="L9019" i="35"/>
  <c r="N8995" i="35"/>
  <c r="L8995" i="35"/>
  <c r="N8983" i="35"/>
  <c r="L8983" i="35"/>
  <c r="N8963" i="35"/>
  <c r="L8963" i="35"/>
  <c r="N8931" i="35"/>
  <c r="L8931" i="35"/>
  <c r="N8903" i="35"/>
  <c r="L8903" i="35"/>
  <c r="N8879" i="35"/>
  <c r="L8879" i="35"/>
  <c r="N8855" i="35"/>
  <c r="L8855" i="35"/>
  <c r="N8823" i="35"/>
  <c r="L8823" i="35"/>
  <c r="N8795" i="35"/>
  <c r="L8795" i="35"/>
  <c r="N8775" i="35"/>
  <c r="L8775" i="35"/>
  <c r="N8747" i="35"/>
  <c r="L8747" i="35"/>
  <c r="N8719" i="35"/>
  <c r="L8719" i="35"/>
  <c r="N8703" i="35"/>
  <c r="L8703" i="35"/>
  <c r="N8671" i="35"/>
  <c r="L8671" i="35"/>
  <c r="N8635" i="35"/>
  <c r="L8635" i="35"/>
  <c r="N8599" i="35"/>
  <c r="L8599" i="35"/>
  <c r="N8567" i="35"/>
  <c r="L8567" i="35"/>
  <c r="N8535" i="35"/>
  <c r="L8535" i="35"/>
  <c r="N8507" i="35"/>
  <c r="L8507" i="35"/>
  <c r="N8483" i="35"/>
  <c r="L8483" i="35"/>
  <c r="N8459" i="35"/>
  <c r="L8459" i="35"/>
  <c r="N8435" i="35"/>
  <c r="L8435" i="35"/>
  <c r="N8415" i="35"/>
  <c r="L8415" i="35"/>
  <c r="N8387" i="35"/>
  <c r="L8387" i="35"/>
  <c r="N8359" i="35"/>
  <c r="L8359" i="35"/>
  <c r="N8331" i="35"/>
  <c r="L8331" i="35"/>
  <c r="N8303" i="35"/>
  <c r="L8303" i="35"/>
  <c r="N8279" i="35"/>
  <c r="L8279" i="35"/>
  <c r="N8251" i="35"/>
  <c r="L8251" i="35"/>
  <c r="N8235" i="35"/>
  <c r="L8235" i="35"/>
  <c r="N8195" i="35"/>
  <c r="L8195" i="35"/>
  <c r="N8167" i="35"/>
  <c r="L8167" i="35"/>
  <c r="N8139" i="35"/>
  <c r="L8139" i="35"/>
  <c r="N8111" i="35"/>
  <c r="L8111" i="35"/>
  <c r="N8087" i="35"/>
  <c r="L8087" i="35"/>
  <c r="N8059" i="35"/>
  <c r="L8059" i="35"/>
  <c r="N8035" i="35"/>
  <c r="L8035" i="35"/>
  <c r="N8019" i="35"/>
  <c r="L8019" i="35"/>
  <c r="N7995" i="35"/>
  <c r="L7995" i="35"/>
  <c r="N7971" i="35"/>
  <c r="L7971" i="35"/>
  <c r="N7955" i="35"/>
  <c r="L7955" i="35"/>
  <c r="N7935" i="35"/>
  <c r="L7935" i="35"/>
  <c r="N7903" i="35"/>
  <c r="L7903" i="35"/>
  <c r="N7883" i="35"/>
  <c r="L7883" i="35"/>
  <c r="N7863" i="35"/>
  <c r="L7863" i="35"/>
  <c r="N7839" i="35"/>
  <c r="L7839" i="35"/>
  <c r="N7811" i="35"/>
  <c r="L7811" i="35"/>
  <c r="N7787" i="35"/>
  <c r="L7787" i="35"/>
  <c r="N7771" i="35"/>
  <c r="L7771" i="35"/>
  <c r="N7755" i="35"/>
  <c r="L7755" i="35"/>
  <c r="N7731" i="35"/>
  <c r="L7731" i="35"/>
  <c r="N7711" i="35"/>
  <c r="L7711" i="35"/>
  <c r="N7691" i="35"/>
  <c r="L7691" i="35"/>
  <c r="N7675" i="35"/>
  <c r="L7675" i="35"/>
  <c r="N7659" i="35"/>
  <c r="L7659" i="35"/>
  <c r="N7635" i="35"/>
  <c r="L7635" i="35"/>
  <c r="N7607" i="35"/>
  <c r="L7607" i="35"/>
  <c r="N7587" i="35"/>
  <c r="L7587" i="35"/>
  <c r="N7571" i="35"/>
  <c r="L7571" i="35"/>
  <c r="N7543" i="35"/>
  <c r="L7543" i="35"/>
  <c r="N7511" i="35"/>
  <c r="L7511" i="35"/>
  <c r="N7479" i="35"/>
  <c r="L7479" i="35"/>
  <c r="N7455" i="35"/>
  <c r="L7455" i="35"/>
  <c r="N7439" i="35"/>
  <c r="L7439" i="35"/>
  <c r="N7415" i="35"/>
  <c r="L7415" i="35"/>
  <c r="N7399" i="35"/>
  <c r="L7399" i="35"/>
  <c r="N7379" i="35"/>
  <c r="L7379" i="35"/>
  <c r="N7351" i="35"/>
  <c r="L7351" i="35"/>
  <c r="N7327" i="35"/>
  <c r="L7327" i="35"/>
  <c r="N7307" i="35"/>
  <c r="L7307" i="35"/>
  <c r="N7279" i="35"/>
  <c r="L7279" i="35"/>
  <c r="N7255" i="35"/>
  <c r="L7255" i="35"/>
  <c r="N7227" i="35"/>
  <c r="L7227" i="35"/>
  <c r="N7203" i="35"/>
  <c r="L7203" i="35"/>
  <c r="N7187" i="35"/>
  <c r="L7187" i="35"/>
  <c r="N7163" i="35"/>
  <c r="L7163" i="35"/>
  <c r="N7131" i="35"/>
  <c r="L7131" i="35"/>
  <c r="N7107" i="35"/>
  <c r="L7107" i="35"/>
  <c r="N7099" i="35"/>
  <c r="L7099" i="35"/>
  <c r="N7079" i="35"/>
  <c r="L7079" i="35"/>
  <c r="N7051" i="35"/>
  <c r="L7051" i="35"/>
  <c r="N7023" i="35"/>
  <c r="L7023" i="35"/>
  <c r="N6999" i="35"/>
  <c r="L6999" i="35"/>
  <c r="N6987" i="35"/>
  <c r="L6987" i="35"/>
  <c r="N6967" i="35"/>
  <c r="L6967" i="35"/>
  <c r="N6951" i="35"/>
  <c r="L6951" i="35"/>
  <c r="N6931" i="35"/>
  <c r="L6931" i="35"/>
  <c r="N6923" i="35"/>
  <c r="L6923" i="35"/>
  <c r="N6903" i="35"/>
  <c r="L6903" i="35"/>
  <c r="N6895" i="35"/>
  <c r="L6895" i="35"/>
  <c r="N6875" i="35"/>
  <c r="L6875" i="35"/>
  <c r="N6855" i="35"/>
  <c r="L6855" i="35"/>
  <c r="N6835" i="35"/>
  <c r="L6835" i="35"/>
  <c r="N6827" i="35"/>
  <c r="L6827" i="35"/>
  <c r="N6811" i="35"/>
  <c r="L6811" i="35"/>
  <c r="N6795" i="35"/>
  <c r="L6795" i="35"/>
  <c r="N6783" i="35"/>
  <c r="L6783" i="35"/>
  <c r="N6771" i="35"/>
  <c r="L6771" i="35"/>
  <c r="N6763" i="35"/>
  <c r="L6763" i="35"/>
  <c r="N6751" i="35"/>
  <c r="L6751" i="35"/>
  <c r="N6735" i="35"/>
  <c r="L6735" i="35"/>
  <c r="N6731" i="35"/>
  <c r="L6731" i="35"/>
  <c r="N6711" i="35"/>
  <c r="L6711" i="35"/>
  <c r="N6691" i="35"/>
  <c r="L6691" i="35"/>
  <c r="N6679" i="35"/>
  <c r="L6679" i="35"/>
  <c r="N6667" i="35"/>
  <c r="L6667" i="35"/>
  <c r="N6659" i="35"/>
  <c r="L6659" i="35"/>
  <c r="N6639" i="35"/>
  <c r="L6639" i="35"/>
  <c r="N6627" i="35"/>
  <c r="L6627" i="35"/>
  <c r="N6611" i="35"/>
  <c r="L6611" i="35"/>
  <c r="N6595" i="35"/>
  <c r="L6595" i="35"/>
  <c r="N6587" i="35"/>
  <c r="L6587" i="35"/>
  <c r="N6575" i="35"/>
  <c r="L6575" i="35"/>
  <c r="N6559" i="35"/>
  <c r="L6559" i="35"/>
  <c r="N6547" i="35"/>
  <c r="L6547" i="35"/>
  <c r="N6539" i="35"/>
  <c r="L6539" i="35"/>
  <c r="N6523" i="35"/>
  <c r="L6523" i="35"/>
  <c r="N6507" i="35"/>
  <c r="L6507" i="35"/>
  <c r="N6495" i="35"/>
  <c r="L6495" i="35"/>
  <c r="N6483" i="35"/>
  <c r="L6483" i="35"/>
  <c r="N6467" i="35"/>
  <c r="L6467" i="35"/>
  <c r="N6455" i="35"/>
  <c r="L6455" i="35"/>
  <c r="N6439" i="35"/>
  <c r="L6439" i="35"/>
  <c r="N6419" i="35"/>
  <c r="L6419" i="35"/>
  <c r="N6403" i="35"/>
  <c r="L6403" i="35"/>
  <c r="N6387" i="35"/>
  <c r="L6387" i="35"/>
  <c r="N6371" i="35"/>
  <c r="L6371" i="35"/>
  <c r="N6351" i="35"/>
  <c r="L6351" i="35"/>
  <c r="N6331" i="35"/>
  <c r="L6331" i="35"/>
  <c r="N6315" i="35"/>
  <c r="L6315" i="35"/>
  <c r="N6307" i="35"/>
  <c r="L6307" i="35"/>
  <c r="N6291" i="35"/>
  <c r="L6291" i="35"/>
  <c r="N6275" i="35"/>
  <c r="L6275" i="35"/>
  <c r="N6259" i="35"/>
  <c r="L6259" i="35"/>
  <c r="N6239" i="35"/>
  <c r="L6239" i="35"/>
  <c r="N6223" i="35"/>
  <c r="L6223" i="35"/>
  <c r="N6203" i="35"/>
  <c r="L6203" i="35"/>
  <c r="N6187" i="35"/>
  <c r="L6187" i="35"/>
  <c r="N6171" i="35"/>
  <c r="L6171" i="35"/>
  <c r="N6151" i="35"/>
  <c r="L6151" i="35"/>
  <c r="N6135" i="35"/>
  <c r="L6135" i="35"/>
  <c r="N6119" i="35"/>
  <c r="L6119" i="35"/>
  <c r="N6107" i="35"/>
  <c r="L6107" i="35"/>
  <c r="N6091" i="35"/>
  <c r="L6091" i="35"/>
  <c r="N6075" i="35"/>
  <c r="L6075" i="35"/>
  <c r="N6059" i="35"/>
  <c r="L6059" i="35"/>
  <c r="N6043" i="35"/>
  <c r="L6043" i="35"/>
  <c r="N6035" i="35"/>
  <c r="L6035" i="35"/>
  <c r="N6023" i="35"/>
  <c r="L6023" i="35"/>
  <c r="N6011" i="35"/>
  <c r="L6011" i="35"/>
  <c r="N5999" i="35"/>
  <c r="L5999" i="35"/>
  <c r="N5983" i="35"/>
  <c r="L5983" i="35"/>
  <c r="N5967" i="35"/>
  <c r="L5967" i="35"/>
  <c r="N5951" i="35"/>
  <c r="L5951" i="35"/>
  <c r="N5935" i="35"/>
  <c r="L5935" i="35"/>
  <c r="N5919" i="35"/>
  <c r="L5919" i="35"/>
  <c r="N5907" i="35"/>
  <c r="L5907" i="35"/>
  <c r="N5891" i="35"/>
  <c r="L5891" i="35"/>
  <c r="N5875" i="35"/>
  <c r="L5875" i="35"/>
  <c r="N5855" i="35"/>
  <c r="L5855" i="35"/>
  <c r="N5839" i="35"/>
  <c r="L5839" i="35"/>
  <c r="N5827" i="35"/>
  <c r="L5827" i="35"/>
  <c r="N5811" i="35"/>
  <c r="L5811" i="35"/>
  <c r="N5795" i="35"/>
  <c r="L5795" i="35"/>
  <c r="N5783" i="35"/>
  <c r="L5783" i="35"/>
  <c r="N5767" i="35"/>
  <c r="L5767" i="35"/>
  <c r="N5751" i="35"/>
  <c r="L5751" i="35"/>
  <c r="N5735" i="35"/>
  <c r="L5735" i="35"/>
  <c r="N5719" i="35"/>
  <c r="L5719" i="35"/>
  <c r="N5707" i="35"/>
  <c r="L5707" i="35"/>
  <c r="N5691" i="35"/>
  <c r="L5691" i="35"/>
  <c r="N5675" i="35"/>
  <c r="L5675" i="35"/>
  <c r="N5659" i="35"/>
  <c r="L5659" i="35"/>
  <c r="N5647" i="35"/>
  <c r="L5647" i="35"/>
  <c r="N5639" i="35"/>
  <c r="L5639" i="35"/>
  <c r="N5623" i="35"/>
  <c r="L5623" i="35"/>
  <c r="N5611" i="35"/>
  <c r="L5611" i="35"/>
  <c r="N5599" i="35"/>
  <c r="L5599" i="35"/>
  <c r="N5587" i="35"/>
  <c r="L5587" i="35"/>
  <c r="N5575" i="35"/>
  <c r="L5575" i="35"/>
  <c r="N5559" i="35"/>
  <c r="L5559" i="35"/>
  <c r="N5543" i="35"/>
  <c r="L5543" i="35"/>
  <c r="N5535" i="35"/>
  <c r="L5535" i="35"/>
  <c r="N5515" i="35"/>
  <c r="L5515" i="35"/>
  <c r="N5495" i="35"/>
  <c r="L5495" i="35"/>
  <c r="N5475" i="35"/>
  <c r="L5475" i="35"/>
  <c r="N5459" i="35"/>
  <c r="L5459" i="35"/>
  <c r="N5447" i="35"/>
  <c r="L5447" i="35"/>
  <c r="N5435" i="35"/>
  <c r="L5435" i="35"/>
  <c r="N5419" i="35"/>
  <c r="L5419" i="35"/>
  <c r="N5411" i="35"/>
  <c r="L5411" i="35"/>
  <c r="N5395" i="35"/>
  <c r="L5395" i="35"/>
  <c r="N5383" i="35"/>
  <c r="L5383" i="35"/>
  <c r="N5371" i="35"/>
  <c r="L5371" i="35"/>
  <c r="N5351" i="35"/>
  <c r="L5351" i="35"/>
  <c r="N5331" i="35"/>
  <c r="L5331" i="35"/>
  <c r="N5315" i="35"/>
  <c r="L5315" i="35"/>
  <c r="N5299" i="35"/>
  <c r="L5299" i="35"/>
  <c r="N5283" i="35"/>
  <c r="L5283" i="35"/>
  <c r="N5263" i="35"/>
  <c r="L5263" i="35"/>
  <c r="N5251" i="35"/>
  <c r="L5251" i="35"/>
  <c r="N5243" i="35"/>
  <c r="L5243" i="35"/>
  <c r="N5227" i="35"/>
  <c r="L5227" i="35"/>
  <c r="N5219" i="35"/>
  <c r="L5219" i="35"/>
  <c r="N5203" i="35"/>
  <c r="L5203" i="35"/>
  <c r="N5187" i="35"/>
  <c r="L5187" i="35"/>
  <c r="N5171" i="35"/>
  <c r="L5171" i="35"/>
  <c r="N5155" i="35"/>
  <c r="L5155" i="35"/>
  <c r="N5143" i="35"/>
  <c r="L5143" i="35"/>
  <c r="N5131" i="35"/>
  <c r="L5131" i="35"/>
  <c r="N5119" i="35"/>
  <c r="L5119" i="35"/>
  <c r="N5111" i="35"/>
  <c r="L5111" i="35"/>
  <c r="N5099" i="35"/>
  <c r="L5099" i="35"/>
  <c r="N5087" i="35"/>
  <c r="L5087" i="35"/>
  <c r="N5075" i="35"/>
  <c r="L5075" i="35"/>
  <c r="N5063" i="35"/>
  <c r="L5063" i="35"/>
  <c r="N5051" i="35"/>
  <c r="L5051" i="35"/>
  <c r="N5043" i="35"/>
  <c r="L5043" i="35"/>
  <c r="N5035" i="35"/>
  <c r="L5035" i="35"/>
  <c r="N5023" i="35"/>
  <c r="L5023" i="35"/>
  <c r="N5011" i="35"/>
  <c r="L5011" i="35"/>
  <c r="N4999" i="35"/>
  <c r="L4999" i="35"/>
  <c r="N4991" i="35"/>
  <c r="L4991" i="35"/>
  <c r="N4979" i="35"/>
  <c r="L4979" i="35"/>
  <c r="N4967" i="35"/>
  <c r="L4967" i="35"/>
  <c r="N4959" i="35"/>
  <c r="L4959" i="35"/>
  <c r="N4943" i="35"/>
  <c r="L4943" i="35"/>
  <c r="N4935" i="35"/>
  <c r="L4935" i="35"/>
  <c r="N4923" i="35"/>
  <c r="L4923" i="35"/>
  <c r="N4915" i="35"/>
  <c r="L4915" i="35"/>
  <c r="N4899" i="35"/>
  <c r="L4899" i="35"/>
  <c r="N4891" i="35"/>
  <c r="L4891" i="35"/>
  <c r="N4879" i="35"/>
  <c r="L4879" i="35"/>
  <c r="N4867" i="35"/>
  <c r="L4867" i="35"/>
  <c r="N4855" i="35"/>
  <c r="L4855" i="35"/>
  <c r="N4847" i="35"/>
  <c r="L4847" i="35"/>
  <c r="N4827" i="35"/>
  <c r="L4827" i="35"/>
  <c r="N4815" i="35"/>
  <c r="L4815" i="35"/>
  <c r="N4803" i="35"/>
  <c r="L4803" i="35"/>
  <c r="N4795" i="35"/>
  <c r="L4795" i="35"/>
  <c r="N4783" i="35"/>
  <c r="L4783" i="35"/>
  <c r="N4775" i="35"/>
  <c r="L4775" i="35"/>
  <c r="N4767" i="35"/>
  <c r="L4767" i="35"/>
  <c r="N4759" i="35"/>
  <c r="L4759" i="35"/>
  <c r="N4743" i="35"/>
  <c r="L4743" i="35"/>
  <c r="N4731" i="35"/>
  <c r="L4731" i="35"/>
  <c r="N4723" i="35"/>
  <c r="L4723" i="35"/>
  <c r="N4711" i="35"/>
  <c r="L4711" i="35"/>
  <c r="N4699" i="35"/>
  <c r="L4699" i="35"/>
  <c r="N4687" i="35"/>
  <c r="L4687" i="35"/>
  <c r="N4671" i="35"/>
  <c r="L4671" i="35"/>
  <c r="N4659" i="35"/>
  <c r="L4659" i="35"/>
  <c r="N4651" i="35"/>
  <c r="L4651" i="35"/>
  <c r="N4643" i="35"/>
  <c r="L4643" i="35"/>
  <c r="N4627" i="35"/>
  <c r="L4627" i="35"/>
  <c r="N4623" i="35"/>
  <c r="L4623" i="35"/>
  <c r="N4611" i="35"/>
  <c r="L4611" i="35"/>
  <c r="N4599" i="35"/>
  <c r="L4599" i="35"/>
  <c r="N4587" i="35"/>
  <c r="L4587" i="35"/>
  <c r="N4575" i="35"/>
  <c r="L4575" i="35"/>
  <c r="N4563" i="35"/>
  <c r="L4563" i="35"/>
  <c r="N4547" i="35"/>
  <c r="L4547" i="35"/>
  <c r="N4535" i="35"/>
  <c r="L4535" i="35"/>
  <c r="N4527" i="35"/>
  <c r="L4527" i="35"/>
  <c r="N4515" i="35"/>
  <c r="L4515" i="35"/>
  <c r="N4507" i="35"/>
  <c r="L4507" i="35"/>
  <c r="N4495" i="35"/>
  <c r="L4495" i="35"/>
  <c r="N4487" i="35"/>
  <c r="L4487" i="35"/>
  <c r="N4475" i="35"/>
  <c r="L4475" i="35"/>
  <c r="N4467" i="35"/>
  <c r="L4467" i="35"/>
  <c r="N4455" i="35"/>
  <c r="L4455" i="35"/>
  <c r="N4447" i="35"/>
  <c r="L4447" i="35"/>
  <c r="N4435" i="35"/>
  <c r="L4435" i="35"/>
  <c r="N4427" i="35"/>
  <c r="L4427" i="35"/>
  <c r="N4411" i="35"/>
  <c r="L4411" i="35"/>
  <c r="N4395" i="35"/>
  <c r="L4395" i="35"/>
  <c r="N4383" i="35"/>
  <c r="L4383" i="35"/>
  <c r="N4375" i="35"/>
  <c r="L4375" i="35"/>
  <c r="N4363" i="35"/>
  <c r="L4363" i="35"/>
  <c r="N4351" i="35"/>
  <c r="L4351" i="35"/>
  <c r="N4335" i="35"/>
  <c r="L4335" i="35"/>
  <c r="N4315" i="35"/>
  <c r="L4315" i="35"/>
  <c r="N4303" i="35"/>
  <c r="L4303" i="35"/>
  <c r="N4291" i="35"/>
  <c r="L4291" i="35"/>
  <c r="N4279" i="35"/>
  <c r="L4279" i="35"/>
  <c r="N4267" i="35"/>
  <c r="L4267" i="35"/>
  <c r="N4255" i="35"/>
  <c r="L4255" i="35"/>
  <c r="N4247" i="35"/>
  <c r="L4247" i="35"/>
  <c r="N4235" i="35"/>
  <c r="L4235" i="35"/>
  <c r="N4227" i="35"/>
  <c r="L4227" i="35"/>
  <c r="N4219" i="35"/>
  <c r="L4219" i="35"/>
  <c r="N4203" i="35"/>
  <c r="L4203" i="35"/>
  <c r="N4187" i="35"/>
  <c r="L4187" i="35"/>
  <c r="N4175" i="35"/>
  <c r="L4175" i="35"/>
  <c r="N4163" i="35"/>
  <c r="L4163" i="35"/>
  <c r="N4151" i="35"/>
  <c r="L4151" i="35"/>
  <c r="N4139" i="35"/>
  <c r="L4139" i="35"/>
  <c r="N4127" i="35"/>
  <c r="L4127" i="35"/>
  <c r="N4119" i="35"/>
  <c r="L4119" i="35"/>
  <c r="N4107" i="35"/>
  <c r="L4107" i="35"/>
  <c r="N4091" i="35"/>
  <c r="L4091" i="35"/>
  <c r="N4083" i="35"/>
  <c r="L4083" i="35"/>
  <c r="N4071" i="35"/>
  <c r="L4071" i="35"/>
  <c r="N4063" i="35"/>
  <c r="L4063" i="35"/>
  <c r="N4055" i="35"/>
  <c r="L4055" i="35"/>
  <c r="N4043" i="35"/>
  <c r="L4043" i="35"/>
  <c r="N4027" i="35"/>
  <c r="L4027" i="35"/>
  <c r="N4019" i="35"/>
  <c r="L4019" i="35"/>
  <c r="N4011" i="35"/>
  <c r="L4011" i="35"/>
  <c r="N3999" i="35"/>
  <c r="L3999" i="35"/>
  <c r="N3979" i="35"/>
  <c r="L3979" i="35"/>
  <c r="N3967" i="35"/>
  <c r="L3967" i="35"/>
  <c r="N3955" i="35"/>
  <c r="L3955" i="35"/>
  <c r="N3947" i="35"/>
  <c r="L3947" i="35"/>
  <c r="N3939" i="35"/>
  <c r="L3939" i="35"/>
  <c r="N3927" i="35"/>
  <c r="L3927" i="35"/>
  <c r="N3915" i="35"/>
  <c r="L3915" i="35"/>
  <c r="N3907" i="35"/>
  <c r="L3907" i="35"/>
  <c r="N3895" i="35"/>
  <c r="L3895" i="35"/>
  <c r="N3879" i="35"/>
  <c r="L3879" i="35"/>
  <c r="N3867" i="35"/>
  <c r="L3867" i="35"/>
  <c r="N3855" i="35"/>
  <c r="L3855" i="35"/>
  <c r="N3847" i="35"/>
  <c r="L3847" i="35"/>
  <c r="N3839" i="35"/>
  <c r="L3839" i="35"/>
  <c r="N3827" i="35"/>
  <c r="L3827" i="35"/>
  <c r="N3815" i="35"/>
  <c r="L3815" i="35"/>
  <c r="N3803" i="35"/>
  <c r="L3803" i="35"/>
  <c r="N3791" i="35"/>
  <c r="L3791" i="35"/>
  <c r="N3779" i="35"/>
  <c r="L3779" i="35"/>
  <c r="N3767" i="35"/>
  <c r="L3767" i="35"/>
  <c r="N3755" i="35"/>
  <c r="L3755" i="35"/>
  <c r="N3743" i="35"/>
  <c r="L3743" i="35"/>
  <c r="N3735" i="35"/>
  <c r="L3735" i="35"/>
  <c r="N3723" i="35"/>
  <c r="L3723" i="35"/>
  <c r="N3711" i="35"/>
  <c r="L3711" i="35"/>
  <c r="N3699" i="35"/>
  <c r="L3699" i="35"/>
  <c r="N3687" i="35"/>
  <c r="L3687" i="35"/>
  <c r="N3675" i="35"/>
  <c r="L3675" i="35"/>
  <c r="N3659" i="35"/>
  <c r="L3659" i="35"/>
  <c r="N3647" i="35"/>
  <c r="L3647" i="35"/>
  <c r="N3639" i="35"/>
  <c r="L3639" i="35"/>
  <c r="N3631" i="35"/>
  <c r="L3631" i="35"/>
  <c r="N3619" i="35"/>
  <c r="L3619" i="35"/>
  <c r="N3607" i="35"/>
  <c r="L3607" i="35"/>
  <c r="N3595" i="35"/>
  <c r="L3595" i="35"/>
  <c r="N3579" i="35"/>
  <c r="L3579" i="35"/>
  <c r="N3567" i="35"/>
  <c r="L3567" i="35"/>
  <c r="N3555" i="35"/>
  <c r="L3555" i="35"/>
  <c r="N3547" i="35"/>
  <c r="L3547" i="35"/>
  <c r="N3535" i="35"/>
  <c r="L3535" i="35"/>
  <c r="N3523" i="35"/>
  <c r="L3523" i="35"/>
  <c r="N3515" i="35"/>
  <c r="L3515" i="35"/>
  <c r="N3503" i="35"/>
  <c r="L3503" i="35"/>
  <c r="N3487" i="35"/>
  <c r="L3487" i="35"/>
  <c r="N3475" i="35"/>
  <c r="L3475" i="35"/>
  <c r="N3467" i="35"/>
  <c r="L3467" i="35"/>
  <c r="N3459" i="35"/>
  <c r="L3459" i="35"/>
  <c r="N3447" i="35"/>
  <c r="L3447" i="35"/>
  <c r="N3435" i="35"/>
  <c r="L3435" i="35"/>
  <c r="N3427" i="35"/>
  <c r="L3427" i="35"/>
  <c r="N3415" i="35"/>
  <c r="L3415" i="35"/>
  <c r="N3403" i="35"/>
  <c r="L3403" i="35"/>
  <c r="N3395" i="35"/>
  <c r="L3395" i="35"/>
  <c r="N3383" i="35"/>
  <c r="L3383" i="35"/>
  <c r="N3375" i="35"/>
  <c r="L3375" i="35"/>
  <c r="N3363" i="35"/>
  <c r="L3363" i="35"/>
  <c r="N3347" i="35"/>
  <c r="L3347" i="35"/>
  <c r="N3335" i="35"/>
  <c r="L3335" i="35"/>
  <c r="N3323" i="35"/>
  <c r="L3323" i="35"/>
  <c r="N3307" i="35"/>
  <c r="L3307" i="35"/>
  <c r="N3295" i="35"/>
  <c r="L3295" i="35"/>
  <c r="N3283" i="35"/>
  <c r="L3283" i="35"/>
  <c r="N3267" i="35"/>
  <c r="L3267" i="35"/>
  <c r="N3255" i="35"/>
  <c r="L3255" i="35"/>
  <c r="N3247" i="35"/>
  <c r="L3247" i="35"/>
  <c r="N3235" i="35"/>
  <c r="L3235" i="35"/>
  <c r="N3227" i="35"/>
  <c r="L3227" i="35"/>
  <c r="N3215" i="35"/>
  <c r="L3215" i="35"/>
  <c r="N3207" i="35"/>
  <c r="L3207" i="35"/>
  <c r="N3199" i="35"/>
  <c r="L3199" i="35"/>
  <c r="N3187" i="35"/>
  <c r="L3187" i="35"/>
  <c r="N3179" i="35"/>
  <c r="L3179" i="35"/>
  <c r="N3167" i="35"/>
  <c r="L3167" i="35"/>
  <c r="N3159" i="35"/>
  <c r="L3159" i="35"/>
  <c r="N3147" i="35"/>
  <c r="L3147" i="35"/>
  <c r="N3131" i="35"/>
  <c r="L3131" i="35"/>
  <c r="N3115" i="35"/>
  <c r="L3115" i="35"/>
  <c r="N3103" i="35"/>
  <c r="L3103" i="35"/>
  <c r="N3091" i="35"/>
  <c r="L3091" i="35"/>
  <c r="N3079" i="35"/>
  <c r="L3079" i="35"/>
  <c r="N3071" i="35"/>
  <c r="L3071" i="35"/>
  <c r="N3059" i="35"/>
  <c r="L3059" i="35"/>
  <c r="N3047" i="35"/>
  <c r="L3047" i="35"/>
  <c r="N3039" i="35"/>
  <c r="L3039" i="35"/>
  <c r="N3023" i="35"/>
  <c r="L3023" i="35"/>
  <c r="N3011" i="35"/>
  <c r="L3011" i="35"/>
  <c r="N2999" i="35"/>
  <c r="L2999" i="35"/>
  <c r="N2991" i="35"/>
  <c r="L2991" i="35"/>
  <c r="N2979" i="35"/>
  <c r="L2979" i="35"/>
  <c r="N2971" i="35"/>
  <c r="L2971" i="35"/>
  <c r="N2963" i="35"/>
  <c r="L2963" i="35"/>
  <c r="N2951" i="35"/>
  <c r="L2951" i="35"/>
  <c r="N2943" i="35"/>
  <c r="L2943" i="35"/>
  <c r="N2931" i="35"/>
  <c r="L2931" i="35"/>
  <c r="N2919" i="35"/>
  <c r="L2919" i="35"/>
  <c r="N2911" i="35"/>
  <c r="L2911" i="35"/>
  <c r="N2903" i="35"/>
  <c r="L2903" i="35"/>
  <c r="N2891" i="35"/>
  <c r="L2891" i="35"/>
  <c r="N2883" i="35"/>
  <c r="L2883" i="35"/>
  <c r="N2871" i="35"/>
  <c r="L2871" i="35"/>
  <c r="N2863" i="35"/>
  <c r="L2863" i="35"/>
  <c r="N2851" i="35"/>
  <c r="L2851" i="35"/>
  <c r="N2839" i="35"/>
  <c r="L2839" i="35"/>
  <c r="N2827" i="35"/>
  <c r="L2827" i="35"/>
  <c r="N2819" i="35"/>
  <c r="L2819" i="35"/>
  <c r="N2807" i="35"/>
  <c r="L2807" i="35"/>
  <c r="N2803" i="35"/>
  <c r="L2803" i="35"/>
  <c r="N2791" i="35"/>
  <c r="L2791" i="35"/>
  <c r="N2779" i="35"/>
  <c r="L2779" i="35"/>
  <c r="N2771" i="35"/>
  <c r="L2771" i="35"/>
  <c r="N2759" i="35"/>
  <c r="L2759" i="35"/>
  <c r="N2751" i="35"/>
  <c r="L2751" i="35"/>
  <c r="N2743" i="35"/>
  <c r="L2743" i="35"/>
  <c r="N2731" i="35"/>
  <c r="L2731" i="35"/>
  <c r="N2723" i="35"/>
  <c r="L2723" i="35"/>
  <c r="N2715" i="35"/>
  <c r="L2715" i="35"/>
  <c r="N2707" i="35"/>
  <c r="L2707" i="35"/>
  <c r="N2695" i="35"/>
  <c r="L2695" i="35"/>
  <c r="N2687" i="35"/>
  <c r="L2687" i="35"/>
  <c r="N2679" i="35"/>
  <c r="L2679" i="35"/>
  <c r="N2671" i="35"/>
  <c r="L2671" i="35"/>
  <c r="N2663" i="35"/>
  <c r="L2663" i="35"/>
  <c r="N2655" i="35"/>
  <c r="L2655" i="35"/>
  <c r="N2647" i="35"/>
  <c r="L2647" i="35"/>
  <c r="N2635" i="35"/>
  <c r="L2635" i="35"/>
  <c r="N2631" i="35"/>
  <c r="L2631" i="35"/>
  <c r="N2623" i="35"/>
  <c r="L2623" i="35"/>
  <c r="N2615" i="35"/>
  <c r="L2615" i="35"/>
  <c r="N2607" i="35"/>
  <c r="L2607" i="35"/>
  <c r="N2599" i="35"/>
  <c r="L2599" i="35"/>
  <c r="N2591" i="35"/>
  <c r="L2591" i="35"/>
  <c r="N2583" i="35"/>
  <c r="L2583" i="35"/>
  <c r="N2575" i="35"/>
  <c r="L2575" i="35"/>
  <c r="N2567" i="35"/>
  <c r="L2567" i="35"/>
  <c r="N2555" i="35"/>
  <c r="L2555" i="35"/>
  <c r="N2547" i="35"/>
  <c r="L2547" i="35"/>
  <c r="N2535" i="35"/>
  <c r="L2535" i="35"/>
  <c r="N2527" i="35"/>
  <c r="L2527" i="35"/>
  <c r="N2519" i="35"/>
  <c r="L2519" i="35"/>
  <c r="N2511" i="35"/>
  <c r="L2511" i="35"/>
  <c r="N2503" i="35"/>
  <c r="L2503" i="35"/>
  <c r="N2495" i="35"/>
  <c r="L2495" i="35"/>
  <c r="N2487" i="35"/>
  <c r="L2487" i="35"/>
  <c r="N2479" i="35"/>
  <c r="L2479" i="35"/>
  <c r="N2471" i="35"/>
  <c r="L2471" i="35"/>
  <c r="N2463" i="35"/>
  <c r="L2463" i="35"/>
  <c r="N2455" i="35"/>
  <c r="L2455" i="35"/>
  <c r="N2447" i="35"/>
  <c r="L2447" i="35"/>
  <c r="N2439" i="35"/>
  <c r="L2439" i="35"/>
  <c r="N2427" i="35"/>
  <c r="L2427" i="35"/>
  <c r="N2419" i="35"/>
  <c r="L2419" i="35"/>
  <c r="N2407" i="35"/>
  <c r="L2407" i="35"/>
  <c r="N2399" i="35"/>
  <c r="L2399" i="35"/>
  <c r="N2387" i="35"/>
  <c r="L2387" i="35"/>
  <c r="N2375" i="35"/>
  <c r="L2375" i="35"/>
  <c r="N2367" i="35"/>
  <c r="L2367" i="35"/>
  <c r="N2359" i="35"/>
  <c r="L2359" i="35"/>
  <c r="N2351" i="35"/>
  <c r="L2351" i="35"/>
  <c r="N2339" i="35"/>
  <c r="L2339" i="35"/>
  <c r="N2327" i="35"/>
  <c r="L2327" i="35"/>
  <c r="N2311" i="35"/>
  <c r="L2311" i="35"/>
  <c r="N2295" i="35"/>
  <c r="L2295" i="35"/>
  <c r="N2267" i="35"/>
  <c r="L2267" i="35"/>
  <c r="N2051" i="35"/>
  <c r="L2051" i="35"/>
  <c r="N11502" i="35"/>
  <c r="L11502" i="35"/>
  <c r="N11466" i="35"/>
  <c r="L11466" i="35"/>
  <c r="N11430" i="35"/>
  <c r="L11430" i="35"/>
  <c r="N11406" i="35"/>
  <c r="L11406" i="35"/>
  <c r="N11370" i="35"/>
  <c r="L11370" i="35"/>
  <c r="N11346" i="35"/>
  <c r="L11346" i="35"/>
  <c r="N11322" i="35"/>
  <c r="L11322" i="35"/>
  <c r="N11286" i="35"/>
  <c r="L11286" i="35"/>
  <c r="N11250" i="35"/>
  <c r="L11250" i="35"/>
  <c r="N11214" i="35"/>
  <c r="L11214" i="35"/>
  <c r="N11190" i="35"/>
  <c r="L11190" i="35"/>
  <c r="N11154" i="35"/>
  <c r="L11154" i="35"/>
  <c r="N11130" i="35"/>
  <c r="L11130" i="35"/>
  <c r="N11094" i="35"/>
  <c r="L11094" i="35"/>
  <c r="N11058" i="35"/>
  <c r="L11058" i="35"/>
  <c r="N11022" i="35"/>
  <c r="L11022" i="35"/>
  <c r="N10986" i="35"/>
  <c r="L10986" i="35"/>
  <c r="N10962" i="35"/>
  <c r="L10962" i="35"/>
  <c r="N10938" i="35"/>
  <c r="L10938" i="35"/>
  <c r="N10902" i="35"/>
  <c r="L10902" i="35"/>
  <c r="N10866" i="35"/>
  <c r="L10866" i="35"/>
  <c r="N10830" i="35"/>
  <c r="L10830" i="35"/>
  <c r="N10794" i="35"/>
  <c r="L10794" i="35"/>
  <c r="N10758" i="35"/>
  <c r="L10758" i="35"/>
  <c r="N10722" i="35"/>
  <c r="L10722" i="35"/>
  <c r="N10686" i="35"/>
  <c r="L10686" i="35"/>
  <c r="N10662" i="35"/>
  <c r="L10662" i="35"/>
  <c r="N10638" i="35"/>
  <c r="L10638" i="35"/>
  <c r="N10602" i="35"/>
  <c r="L10602" i="35"/>
  <c r="N10566" i="35"/>
  <c r="L10566" i="35"/>
  <c r="N10530" i="35"/>
  <c r="L10530" i="35"/>
  <c r="N10494" i="35"/>
  <c r="L10494" i="35"/>
  <c r="N10458" i="35"/>
  <c r="L10458" i="35"/>
  <c r="N10422" i="35"/>
  <c r="L10422" i="35"/>
  <c r="N10386" i="35"/>
  <c r="L10386" i="35"/>
  <c r="N10350" i="35"/>
  <c r="L10350" i="35"/>
  <c r="N10314" i="35"/>
  <c r="L10314" i="35"/>
  <c r="N10278" i="35"/>
  <c r="L10278" i="35"/>
  <c r="N10218" i="35"/>
  <c r="L10218" i="35"/>
  <c r="N10146" i="35"/>
  <c r="L10146" i="35"/>
  <c r="N9954" i="35"/>
  <c r="L9954" i="35"/>
  <c r="N9116" i="35"/>
  <c r="L9116" i="35"/>
  <c r="N9104" i="35"/>
  <c r="L9104" i="35"/>
  <c r="N9084" i="35"/>
  <c r="L9084" i="35"/>
  <c r="N9072" i="35"/>
  <c r="L9072" i="35"/>
  <c r="N9060" i="35"/>
  <c r="L9060" i="35"/>
  <c r="N9044" i="35"/>
  <c r="L9044" i="35"/>
  <c r="N9036" i="35"/>
  <c r="L9036" i="35"/>
  <c r="N9024" i="35"/>
  <c r="L9024" i="35"/>
  <c r="N9012" i="35"/>
  <c r="L9012" i="35"/>
  <c r="N9000" i="35"/>
  <c r="L9000" i="35"/>
  <c r="N8980" i="35"/>
  <c r="L8980" i="35"/>
  <c r="N8968" i="35"/>
  <c r="L8968" i="35"/>
  <c r="N8956" i="35"/>
  <c r="L8956" i="35"/>
  <c r="N8944" i="35"/>
  <c r="L8944" i="35"/>
  <c r="N8932" i="35"/>
  <c r="L8932" i="35"/>
  <c r="N8920" i="35"/>
  <c r="L8920" i="35"/>
  <c r="N8912" i="35"/>
  <c r="L8912" i="35"/>
  <c r="N8900" i="35"/>
  <c r="L8900" i="35"/>
  <c r="N8892" i="35"/>
  <c r="L8892" i="35"/>
  <c r="N8880" i="35"/>
  <c r="L8880" i="35"/>
  <c r="N8868" i="35"/>
  <c r="L8868" i="35"/>
  <c r="N8852" i="35"/>
  <c r="L8852" i="35"/>
  <c r="N8840" i="35"/>
  <c r="L8840" i="35"/>
  <c r="N8828" i="35"/>
  <c r="L8828" i="35"/>
  <c r="N8820" i="35"/>
  <c r="L8820" i="35"/>
  <c r="N8808" i="35"/>
  <c r="L8808" i="35"/>
  <c r="N8800" i="35"/>
  <c r="L8800" i="35"/>
  <c r="N8788" i="35"/>
  <c r="L8788" i="35"/>
  <c r="N8772" i="35"/>
  <c r="L8772" i="35"/>
  <c r="N8760" i="35"/>
  <c r="L8760" i="35"/>
  <c r="N8752" i="35"/>
  <c r="L8752" i="35"/>
  <c r="N8744" i="35"/>
  <c r="L8744" i="35"/>
  <c r="N8732" i="35"/>
  <c r="L8732" i="35"/>
  <c r="N8720" i="35"/>
  <c r="L8720" i="35"/>
  <c r="N8708" i="35"/>
  <c r="L8708" i="35"/>
  <c r="N8696" i="35"/>
  <c r="L8696" i="35"/>
  <c r="N8684" i="35"/>
  <c r="L8684" i="35"/>
  <c r="N8672" i="35"/>
  <c r="L8672" i="35"/>
  <c r="N8664" i="35"/>
  <c r="L8664" i="35"/>
  <c r="N8652" i="35"/>
  <c r="L8652" i="35"/>
  <c r="N8640" i="35"/>
  <c r="L8640" i="35"/>
  <c r="N8628" i="35"/>
  <c r="L8628" i="35"/>
  <c r="N8612" i="35"/>
  <c r="L8612" i="35"/>
  <c r="N8596" i="35"/>
  <c r="L8596" i="35"/>
  <c r="N8588" i="35"/>
  <c r="L8588" i="35"/>
  <c r="N8572" i="35"/>
  <c r="L8572" i="35"/>
  <c r="N8560" i="35"/>
  <c r="L8560" i="35"/>
  <c r="N8544" i="35"/>
  <c r="L8544" i="35"/>
  <c r="N8532" i="35"/>
  <c r="L8532" i="35"/>
  <c r="N8516" i="35"/>
  <c r="L8516" i="35"/>
  <c r="N8504" i="35"/>
  <c r="L8504" i="35"/>
  <c r="N8488" i="35"/>
  <c r="L8488" i="35"/>
  <c r="N8468" i="35"/>
  <c r="L8468" i="35"/>
  <c r="N8452" i="35"/>
  <c r="L8452" i="35"/>
  <c r="N8436" i="35"/>
  <c r="L8436" i="35"/>
  <c r="N8416" i="35"/>
  <c r="L8416" i="35"/>
  <c r="N8396" i="35"/>
  <c r="L8396" i="35"/>
  <c r="N8384" i="35"/>
  <c r="L8384" i="35"/>
  <c r="N8368" i="35"/>
  <c r="L8368" i="35"/>
  <c r="N8352" i="35"/>
  <c r="L8352" i="35"/>
  <c r="N8336" i="35"/>
  <c r="L8336" i="35"/>
  <c r="N8320" i="35"/>
  <c r="L8320" i="35"/>
  <c r="N8304" i="35"/>
  <c r="L8304" i="35"/>
  <c r="N8288" i="35"/>
  <c r="L8288" i="35"/>
  <c r="N8264" i="35"/>
  <c r="L8264" i="35"/>
  <c r="N8248" i="35"/>
  <c r="L8248" i="35"/>
  <c r="N8232" i="35"/>
  <c r="L8232" i="35"/>
  <c r="N8220" i="35"/>
  <c r="L8220" i="35"/>
  <c r="N8204" i="35"/>
  <c r="L8204" i="35"/>
  <c r="N8184" i="35"/>
  <c r="L8184" i="35"/>
  <c r="N8168" i="35"/>
  <c r="L8168" i="35"/>
  <c r="N8156" i="35"/>
  <c r="L8156" i="35"/>
  <c r="N8140" i="35"/>
  <c r="L8140" i="35"/>
  <c r="N8124" i="35"/>
  <c r="L8124" i="35"/>
  <c r="N8108" i="35"/>
  <c r="L8108" i="35"/>
  <c r="N8092" i="35"/>
  <c r="L8092" i="35"/>
  <c r="N8076" i="35"/>
  <c r="L8076" i="35"/>
  <c r="N8064" i="35"/>
  <c r="L8064" i="35"/>
  <c r="N8048" i="35"/>
  <c r="L8048" i="35"/>
  <c r="N8032" i="35"/>
  <c r="L8032" i="35"/>
  <c r="N8016" i="35"/>
  <c r="L8016" i="35"/>
  <c r="N7972" i="35"/>
  <c r="L7972" i="35"/>
  <c r="N7864" i="35"/>
  <c r="L7864" i="35"/>
  <c r="N7596" i="35"/>
  <c r="L7596" i="35"/>
  <c r="N7476" i="35"/>
  <c r="L7476" i="35"/>
  <c r="N7228" i="35"/>
  <c r="L7228" i="35"/>
  <c r="N6484" i="35"/>
  <c r="L6484" i="35"/>
  <c r="N4728" i="35"/>
  <c r="L4728" i="35"/>
  <c r="N540" i="35"/>
  <c r="L540" i="35"/>
  <c r="N11397" i="35"/>
  <c r="L11397" i="35"/>
  <c r="N11313" i="35"/>
  <c r="L11313" i="35"/>
  <c r="N11241" i="35"/>
  <c r="L11241" i="35"/>
  <c r="N11157" i="35"/>
  <c r="L11157" i="35"/>
  <c r="N11085" i="35"/>
  <c r="L11085" i="35"/>
  <c r="N10977" i="35"/>
  <c r="L10977" i="35"/>
  <c r="N10869" i="35"/>
  <c r="L10869" i="35"/>
  <c r="N10761" i="35"/>
  <c r="L10761" i="35"/>
  <c r="N10653" i="35"/>
  <c r="L10653" i="35"/>
  <c r="N10593" i="35"/>
  <c r="L10593" i="35"/>
  <c r="N10497" i="35"/>
  <c r="L10497" i="35"/>
  <c r="N10425" i="35"/>
  <c r="L10425" i="35"/>
  <c r="N10353" i="35"/>
  <c r="L10353" i="35"/>
  <c r="N10269" i="35"/>
  <c r="L10269" i="35"/>
  <c r="N10173" i="35"/>
  <c r="L10173" i="35"/>
  <c r="N10113" i="35"/>
  <c r="L10113" i="35"/>
  <c r="N10029" i="35"/>
  <c r="L10029" i="35"/>
  <c r="N9981" i="35"/>
  <c r="L9981" i="35"/>
  <c r="N9897" i="35"/>
  <c r="L9897" i="35"/>
  <c r="N9825" i="35"/>
  <c r="L9825" i="35"/>
  <c r="N11467" i="35"/>
  <c r="L11467" i="35"/>
  <c r="N11407" i="35"/>
  <c r="L11407" i="35"/>
  <c r="N11335" i="35"/>
  <c r="L11335" i="35"/>
  <c r="N11263" i="35"/>
  <c r="L11263" i="35"/>
  <c r="N11215" i="35"/>
  <c r="L11215" i="35"/>
  <c r="N11143" i="35"/>
  <c r="L11143" i="35"/>
  <c r="N11059" i="35"/>
  <c r="L11059" i="35"/>
  <c r="N11011" i="35"/>
  <c r="L11011" i="35"/>
  <c r="N10927" i="35"/>
  <c r="L10927" i="35"/>
  <c r="N10879" i="35"/>
  <c r="L10879" i="35"/>
  <c r="N10819" i="35"/>
  <c r="L10819" i="35"/>
  <c r="N10747" i="35"/>
  <c r="L10747" i="35"/>
  <c r="N10687" i="35"/>
  <c r="L10687" i="35"/>
  <c r="N10651" i="35"/>
  <c r="L10651" i="35"/>
  <c r="N10603" i="35"/>
  <c r="L10603" i="35"/>
  <c r="N10519" i="35"/>
  <c r="L10519" i="35"/>
  <c r="N10435" i="35"/>
  <c r="L10435" i="35"/>
  <c r="N10363" i="35"/>
  <c r="L10363" i="35"/>
  <c r="N10315" i="35"/>
  <c r="L10315" i="35"/>
  <c r="N10243" i="35"/>
  <c r="L10243" i="35"/>
  <c r="N10171" i="35"/>
  <c r="L10171" i="35"/>
  <c r="N10123" i="35"/>
  <c r="L10123" i="35"/>
  <c r="N10051" i="35"/>
  <c r="L10051" i="35"/>
  <c r="N9979" i="35"/>
  <c r="L9979" i="35"/>
  <c r="N9895" i="35"/>
  <c r="L9895" i="35"/>
  <c r="N9835" i="35"/>
  <c r="L9835" i="35"/>
  <c r="N9791" i="35"/>
  <c r="L9791" i="35"/>
  <c r="N9763" i="35"/>
  <c r="L9763" i="35"/>
  <c r="N9743" i="35"/>
  <c r="L9743" i="35"/>
  <c r="N9731" i="35"/>
  <c r="L9731" i="35"/>
  <c r="N9707" i="35"/>
  <c r="L9707" i="35"/>
  <c r="N9679" i="35"/>
  <c r="L9679" i="35"/>
  <c r="N9647" i="35"/>
  <c r="L9647" i="35"/>
  <c r="N9623" i="35"/>
  <c r="L9623" i="35"/>
  <c r="N9607" i="35"/>
  <c r="L9607" i="35"/>
  <c r="N9587" i="35"/>
  <c r="L9587" i="35"/>
  <c r="N9563" i="35"/>
  <c r="L9563" i="35"/>
  <c r="N9535" i="35"/>
  <c r="L9535" i="35"/>
  <c r="N9511" i="35"/>
  <c r="L9511" i="35"/>
  <c r="N9491" i="35"/>
  <c r="L9491" i="35"/>
  <c r="N9475" i="35"/>
  <c r="L9475" i="35"/>
  <c r="N9451" i="35"/>
  <c r="L9451" i="35"/>
  <c r="N9431" i="35"/>
  <c r="L9431" i="35"/>
  <c r="N9407" i="35"/>
  <c r="L9407" i="35"/>
  <c r="N9379" i="35"/>
  <c r="L9379" i="35"/>
  <c r="N9359" i="35"/>
  <c r="L9359" i="35"/>
  <c r="N9343" i="35"/>
  <c r="L9343" i="35"/>
  <c r="N9323" i="35"/>
  <c r="L9323" i="35"/>
  <c r="N9299" i="35"/>
  <c r="L9299" i="35"/>
  <c r="N9267" i="35"/>
  <c r="L9267" i="35"/>
  <c r="N9239" i="35"/>
  <c r="L9239" i="35"/>
  <c r="N9215" i="35"/>
  <c r="L9215" i="35"/>
  <c r="N9191" i="35"/>
  <c r="L9191" i="35"/>
  <c r="N9155" i="35"/>
  <c r="L9155" i="35"/>
  <c r="N9127" i="35"/>
  <c r="L9127" i="35"/>
  <c r="N9103" i="35"/>
  <c r="L9103" i="35"/>
  <c r="N9083" i="35"/>
  <c r="L9083" i="35"/>
  <c r="N9063" i="35"/>
  <c r="L9063" i="35"/>
  <c r="N9047" i="35"/>
  <c r="L9047" i="35"/>
  <c r="N9027" i="35"/>
  <c r="L9027" i="35"/>
  <c r="N9011" i="35"/>
  <c r="L9011" i="35"/>
  <c r="N8987" i="35"/>
  <c r="L8987" i="35"/>
  <c r="N8959" i="35"/>
  <c r="L8959" i="35"/>
  <c r="N8935" i="35"/>
  <c r="L8935" i="35"/>
  <c r="N8919" i="35"/>
  <c r="L8919" i="35"/>
  <c r="N8895" i="35"/>
  <c r="L8895" i="35"/>
  <c r="N8863" i="35"/>
  <c r="L8863" i="35"/>
  <c r="N8831" i="35"/>
  <c r="L8831" i="35"/>
  <c r="N8803" i="35"/>
  <c r="L8803" i="35"/>
  <c r="N8771" i="35"/>
  <c r="L8771" i="35"/>
  <c r="N8743" i="35"/>
  <c r="L8743" i="35"/>
  <c r="N8715" i="35"/>
  <c r="L8715" i="35"/>
  <c r="N8687" i="35"/>
  <c r="L8687" i="35"/>
  <c r="N8655" i="35"/>
  <c r="L8655" i="35"/>
  <c r="N8631" i="35"/>
  <c r="L8631" i="35"/>
  <c r="N8595" i="35"/>
  <c r="L8595" i="35"/>
  <c r="N8563" i="35"/>
  <c r="L8563" i="35"/>
  <c r="N8539" i="35"/>
  <c r="L8539" i="35"/>
  <c r="N8515" i="35"/>
  <c r="L8515" i="35"/>
  <c r="N8487" i="35"/>
  <c r="L8487" i="35"/>
  <c r="N8463" i="35"/>
  <c r="L8463" i="35"/>
  <c r="N8439" i="35"/>
  <c r="L8439" i="35"/>
  <c r="N8411" i="35"/>
  <c r="L8411" i="35"/>
  <c r="N8383" i="35"/>
  <c r="L8383" i="35"/>
  <c r="N8363" i="35"/>
  <c r="L8363" i="35"/>
  <c r="N8343" i="35"/>
  <c r="L8343" i="35"/>
  <c r="N8315" i="35"/>
  <c r="L8315" i="35"/>
  <c r="N8283" i="35"/>
  <c r="L8283" i="35"/>
  <c r="N8255" i="35"/>
  <c r="L8255" i="35"/>
  <c r="N8231" i="35"/>
  <c r="L8231" i="35"/>
  <c r="N8199" i="35"/>
  <c r="L8199" i="35"/>
  <c r="N8171" i="35"/>
  <c r="L8171" i="35"/>
  <c r="N8147" i="35"/>
  <c r="L8147" i="35"/>
  <c r="N8119" i="35"/>
  <c r="L8119" i="35"/>
  <c r="N8091" i="35"/>
  <c r="L8091" i="35"/>
  <c r="N8067" i="35"/>
  <c r="L8067" i="35"/>
  <c r="N8039" i="35"/>
  <c r="L8039" i="35"/>
  <c r="N8023" i="35"/>
  <c r="L8023" i="35"/>
  <c r="N7991" i="35"/>
  <c r="L7991" i="35"/>
  <c r="N7967" i="35"/>
  <c r="L7967" i="35"/>
  <c r="N7943" i="35"/>
  <c r="L7943" i="35"/>
  <c r="N7931" i="35"/>
  <c r="L7931" i="35"/>
  <c r="N7907" i="35"/>
  <c r="L7907" i="35"/>
  <c r="N7891" i="35"/>
  <c r="L7891" i="35"/>
  <c r="N7867" i="35"/>
  <c r="L7867" i="35"/>
  <c r="N7835" i="35"/>
  <c r="L7835" i="35"/>
  <c r="N7815" i="35"/>
  <c r="L7815" i="35"/>
  <c r="N7791" i="35"/>
  <c r="L7791" i="35"/>
  <c r="N7779" i="35"/>
  <c r="L7779" i="35"/>
  <c r="N7759" i="35"/>
  <c r="L7759" i="35"/>
  <c r="N7735" i="35"/>
  <c r="L7735" i="35"/>
  <c r="N7707" i="35"/>
  <c r="L7707" i="35"/>
  <c r="N7679" i="35"/>
  <c r="L7679" i="35"/>
  <c r="N7651" i="35"/>
  <c r="L7651" i="35"/>
  <c r="N7631" i="35"/>
  <c r="L7631" i="35"/>
  <c r="N7615" i="35"/>
  <c r="L7615" i="35"/>
  <c r="N7595" i="35"/>
  <c r="L7595" i="35"/>
  <c r="N7567" i="35"/>
  <c r="L7567" i="35"/>
  <c r="N7539" i="35"/>
  <c r="L7539" i="35"/>
  <c r="N7507" i="35"/>
  <c r="L7507" i="35"/>
  <c r="N7475" i="35"/>
  <c r="L7475" i="35"/>
  <c r="N7451" i="35"/>
  <c r="L7451" i="35"/>
  <c r="N7427" i="35"/>
  <c r="L7427" i="35"/>
  <c r="N7395" i="35"/>
  <c r="L7395" i="35"/>
  <c r="N7367" i="35"/>
  <c r="L7367" i="35"/>
  <c r="N7343" i="35"/>
  <c r="L7343" i="35"/>
  <c r="N7315" i="35"/>
  <c r="L7315" i="35"/>
  <c r="N7291" i="35"/>
  <c r="L7291" i="35"/>
  <c r="N7267" i="35"/>
  <c r="L7267" i="35"/>
  <c r="N7251" i="35"/>
  <c r="L7251" i="35"/>
  <c r="N7231" i="35"/>
  <c r="L7231" i="35"/>
  <c r="N7207" i="35"/>
  <c r="L7207" i="35"/>
  <c r="N7191" i="35"/>
  <c r="L7191" i="35"/>
  <c r="N7167" i="35"/>
  <c r="L7167" i="35"/>
  <c r="N7135" i="35"/>
  <c r="L7135" i="35"/>
  <c r="N7119" i="35"/>
  <c r="L7119" i="35"/>
  <c r="N7103" i="35"/>
  <c r="L7103" i="35"/>
  <c r="N7075" i="35"/>
  <c r="L7075" i="35"/>
  <c r="N7055" i="35"/>
  <c r="L7055" i="35"/>
  <c r="N7035" i="35"/>
  <c r="L7035" i="35"/>
  <c r="N7011" i="35"/>
  <c r="L7011" i="35"/>
  <c r="N6979" i="35"/>
  <c r="L6979" i="35"/>
  <c r="N6959" i="35"/>
  <c r="L6959" i="35"/>
  <c r="N6935" i="35"/>
  <c r="L6935" i="35"/>
  <c r="N6919" i="35"/>
  <c r="L6919" i="35"/>
  <c r="N6899" i="35"/>
  <c r="L6899" i="35"/>
  <c r="N6883" i="35"/>
  <c r="L6883" i="35"/>
  <c r="N6879" i="35"/>
  <c r="L6879" i="35"/>
  <c r="N6863" i="35"/>
  <c r="L6863" i="35"/>
  <c r="N6839" i="35"/>
  <c r="L6839" i="35"/>
  <c r="N6819" i="35"/>
  <c r="L6819" i="35"/>
  <c r="N6807" i="35"/>
  <c r="L6807" i="35"/>
  <c r="N6791" i="35"/>
  <c r="L6791" i="35"/>
  <c r="N6779" i="35"/>
  <c r="L6779" i="35"/>
  <c r="N6759" i="35"/>
  <c r="L6759" i="35"/>
  <c r="N6743" i="35"/>
  <c r="L6743" i="35"/>
  <c r="N6727" i="35"/>
  <c r="L6727" i="35"/>
  <c r="N6707" i="35"/>
  <c r="L6707" i="35"/>
  <c r="N6695" i="35"/>
  <c r="L6695" i="35"/>
  <c r="N6683" i="35"/>
  <c r="L6683" i="35"/>
  <c r="N6663" i="35"/>
  <c r="L6663" i="35"/>
  <c r="N6651" i="35"/>
  <c r="L6651" i="35"/>
  <c r="N6643" i="35"/>
  <c r="L6643" i="35"/>
  <c r="N6631" i="35"/>
  <c r="L6631" i="35"/>
  <c r="N6615" i="35"/>
  <c r="L6615" i="35"/>
  <c r="N6591" i="35"/>
  <c r="L6591" i="35"/>
  <c r="N6571" i="35"/>
  <c r="L6571" i="35"/>
  <c r="N6555" i="35"/>
  <c r="L6555" i="35"/>
  <c r="N6535" i="35"/>
  <c r="L6535" i="35"/>
  <c r="N6519" i="35"/>
  <c r="L6519" i="35"/>
  <c r="N6503" i="35"/>
  <c r="L6503" i="35"/>
  <c r="N6487" i="35"/>
  <c r="L6487" i="35"/>
  <c r="N6475" i="35"/>
  <c r="L6475" i="35"/>
  <c r="N6463" i="35"/>
  <c r="L6463" i="35"/>
  <c r="N6451" i="35"/>
  <c r="L6451" i="35"/>
  <c r="N6435" i="35"/>
  <c r="L6435" i="35"/>
  <c r="N6423" i="35"/>
  <c r="L6423" i="35"/>
  <c r="N6407" i="35"/>
  <c r="L6407" i="35"/>
  <c r="N6395" i="35"/>
  <c r="L6395" i="35"/>
  <c r="N6383" i="35"/>
  <c r="L6383" i="35"/>
  <c r="N6367" i="35"/>
  <c r="L6367" i="35"/>
  <c r="N6355" i="35"/>
  <c r="L6355" i="35"/>
  <c r="N6335" i="35"/>
  <c r="L6335" i="35"/>
  <c r="N6319" i="35"/>
  <c r="L6319" i="35"/>
  <c r="N6303" i="35"/>
  <c r="L6303" i="35"/>
  <c r="N6287" i="35"/>
  <c r="L6287" i="35"/>
  <c r="N6267" i="35"/>
  <c r="L6267" i="35"/>
  <c r="N6251" i="35"/>
  <c r="L6251" i="35"/>
  <c r="N6243" i="35"/>
  <c r="L6243" i="35"/>
  <c r="N6227" i="35"/>
  <c r="L6227" i="35"/>
  <c r="N6215" i="35"/>
  <c r="L6215" i="35"/>
  <c r="N6195" i="35"/>
  <c r="L6195" i="35"/>
  <c r="N6179" i="35"/>
  <c r="L6179" i="35"/>
  <c r="N6163" i="35"/>
  <c r="L6163" i="35"/>
  <c r="N6155" i="35"/>
  <c r="L6155" i="35"/>
  <c r="N6139" i="35"/>
  <c r="L6139" i="35"/>
  <c r="N6127" i="35"/>
  <c r="L6127" i="35"/>
  <c r="N6115" i="35"/>
  <c r="L6115" i="35"/>
  <c r="N6099" i="35"/>
  <c r="L6099" i="35"/>
  <c r="N6095" i="35"/>
  <c r="L6095" i="35"/>
  <c r="N6079" i="35"/>
  <c r="L6079" i="35"/>
  <c r="N6063" i="35"/>
  <c r="L6063" i="35"/>
  <c r="N6051" i="35"/>
  <c r="L6051" i="35"/>
  <c r="N6039" i="35"/>
  <c r="L6039" i="35"/>
  <c r="N6027" i="35"/>
  <c r="L6027" i="35"/>
  <c r="N6015" i="35"/>
  <c r="L6015" i="35"/>
  <c r="N6007" i="35"/>
  <c r="L6007" i="35"/>
  <c r="N5991" i="35"/>
  <c r="L5991" i="35"/>
  <c r="N5987" i="35"/>
  <c r="L5987" i="35"/>
  <c r="N5971" i="35"/>
  <c r="L5971" i="35"/>
  <c r="N5955" i="35"/>
  <c r="L5955" i="35"/>
  <c r="N5943" i="35"/>
  <c r="L5943" i="35"/>
  <c r="N5931" i="35"/>
  <c r="L5931" i="35"/>
  <c r="N5915" i="35"/>
  <c r="L5915" i="35"/>
  <c r="N5899" i="35"/>
  <c r="L5899" i="35"/>
  <c r="N5887" i="35"/>
  <c r="L5887" i="35"/>
  <c r="N5871" i="35"/>
  <c r="L5871" i="35"/>
  <c r="N5859" i="35"/>
  <c r="L5859" i="35"/>
  <c r="N5847" i="35"/>
  <c r="L5847" i="35"/>
  <c r="N5831" i="35"/>
  <c r="L5831" i="35"/>
  <c r="N5815" i="35"/>
  <c r="L5815" i="35"/>
  <c r="N5807" i="35"/>
  <c r="L5807" i="35"/>
  <c r="N5791" i="35"/>
  <c r="L5791" i="35"/>
  <c r="N5775" i="35"/>
  <c r="L5775" i="35"/>
  <c r="N5763" i="35"/>
  <c r="L5763" i="35"/>
  <c r="N5747" i="35"/>
  <c r="L5747" i="35"/>
  <c r="N5731" i="35"/>
  <c r="L5731" i="35"/>
  <c r="N5715" i="35"/>
  <c r="L5715" i="35"/>
  <c r="N5699" i="35"/>
  <c r="L5699" i="35"/>
  <c r="N5687" i="35"/>
  <c r="L5687" i="35"/>
  <c r="N5667" i="35"/>
  <c r="L5667" i="35"/>
  <c r="N5651" i="35"/>
  <c r="L5651" i="35"/>
  <c r="N5635" i="35"/>
  <c r="L5635" i="35"/>
  <c r="N5619" i="35"/>
  <c r="L5619" i="35"/>
  <c r="N5603" i="35"/>
  <c r="L5603" i="35"/>
  <c r="N5583" i="35"/>
  <c r="L5583" i="35"/>
  <c r="N5571" i="35"/>
  <c r="L5571" i="35"/>
  <c r="N5555" i="35"/>
  <c r="L5555" i="35"/>
  <c r="N5539" i="35"/>
  <c r="L5539" i="35"/>
  <c r="N5531" i="35"/>
  <c r="L5531" i="35"/>
  <c r="N5519" i="35"/>
  <c r="L5519" i="35"/>
  <c r="N5511" i="35"/>
  <c r="L5511" i="35"/>
  <c r="N5499" i="35"/>
  <c r="L5499" i="35"/>
  <c r="N5479" i="35"/>
  <c r="L5479" i="35"/>
  <c r="N5467" i="35"/>
  <c r="L5467" i="35"/>
  <c r="N5455" i="35"/>
  <c r="L5455" i="35"/>
  <c r="N5439" i="35"/>
  <c r="L5439" i="35"/>
  <c r="N5427" i="35"/>
  <c r="L5427" i="35"/>
  <c r="N5407" i="35"/>
  <c r="L5407" i="35"/>
  <c r="N5399" i="35"/>
  <c r="L5399" i="35"/>
  <c r="N5387" i="35"/>
  <c r="L5387" i="35"/>
  <c r="N5375" i="35"/>
  <c r="L5375" i="35"/>
  <c r="N5363" i="35"/>
  <c r="L5363" i="35"/>
  <c r="N5347" i="35"/>
  <c r="L5347" i="35"/>
  <c r="N5339" i="35"/>
  <c r="L5339" i="35"/>
  <c r="N5323" i="35"/>
  <c r="L5323" i="35"/>
  <c r="N5307" i="35"/>
  <c r="L5307" i="35"/>
  <c r="N5291" i="35"/>
  <c r="L5291" i="35"/>
  <c r="N5279" i="35"/>
  <c r="L5279" i="35"/>
  <c r="N5271" i="35"/>
  <c r="L5271" i="35"/>
  <c r="N5255" i="35"/>
  <c r="L5255" i="35"/>
  <c r="N5235" i="35"/>
  <c r="L5235" i="35"/>
  <c r="N5223" i="35"/>
  <c r="L5223" i="35"/>
  <c r="N5207" i="35"/>
  <c r="L5207" i="35"/>
  <c r="N5199" i="35"/>
  <c r="L5199" i="35"/>
  <c r="N5183" i="35"/>
  <c r="L5183" i="35"/>
  <c r="N5167" i="35"/>
  <c r="L5167" i="35"/>
  <c r="N5159" i="35"/>
  <c r="L5159" i="35"/>
  <c r="N5147" i="35"/>
  <c r="L5147" i="35"/>
  <c r="N5135" i="35"/>
  <c r="L5135" i="35"/>
  <c r="N5123" i="35"/>
  <c r="L5123" i="35"/>
  <c r="N5107" i="35"/>
  <c r="L5107" i="35"/>
  <c r="N5095" i="35"/>
  <c r="L5095" i="35"/>
  <c r="N5079" i="35"/>
  <c r="L5079" i="35"/>
  <c r="N5071" i="35"/>
  <c r="L5071" i="35"/>
  <c r="N5059" i="35"/>
  <c r="L5059" i="35"/>
  <c r="N5047" i="35"/>
  <c r="L5047" i="35"/>
  <c r="N5031" i="35"/>
  <c r="L5031" i="35"/>
  <c r="N5019" i="35"/>
  <c r="L5019" i="35"/>
  <c r="N5007" i="35"/>
  <c r="L5007" i="35"/>
  <c r="N4995" i="35"/>
  <c r="L4995" i="35"/>
  <c r="N4983" i="35"/>
  <c r="L4983" i="35"/>
  <c r="N4971" i="35"/>
  <c r="L4971" i="35"/>
  <c r="N4963" i="35"/>
  <c r="L4963" i="35"/>
  <c r="N4947" i="35"/>
  <c r="L4947" i="35"/>
  <c r="N4939" i="35"/>
  <c r="L4939" i="35"/>
  <c r="N4927" i="35"/>
  <c r="L4927" i="35"/>
  <c r="N4919" i="35"/>
  <c r="L4919" i="35"/>
  <c r="N4903" i="35"/>
  <c r="L4903" i="35"/>
  <c r="N4895" i="35"/>
  <c r="L4895" i="35"/>
  <c r="N4883" i="35"/>
  <c r="L4883" i="35"/>
  <c r="N4871" i="35"/>
  <c r="L4871" i="35"/>
  <c r="N4859" i="35"/>
  <c r="L4859" i="35"/>
  <c r="N4851" i="35"/>
  <c r="L4851" i="35"/>
  <c r="N4839" i="35"/>
  <c r="L4839" i="35"/>
  <c r="N4831" i="35"/>
  <c r="L4831" i="35"/>
  <c r="N4819" i="35"/>
  <c r="L4819" i="35"/>
  <c r="N4811" i="35"/>
  <c r="L4811" i="35"/>
  <c r="N4799" i="35"/>
  <c r="L4799" i="35"/>
  <c r="N4787" i="35"/>
  <c r="L4787" i="35"/>
  <c r="N4779" i="35"/>
  <c r="L4779" i="35"/>
  <c r="N4763" i="35"/>
  <c r="L4763" i="35"/>
  <c r="N4755" i="35"/>
  <c r="L4755" i="35"/>
  <c r="N4747" i="35"/>
  <c r="L4747" i="35"/>
  <c r="N4735" i="35"/>
  <c r="L4735" i="35"/>
  <c r="N4719" i="35"/>
  <c r="L4719" i="35"/>
  <c r="N4707" i="35"/>
  <c r="L4707" i="35"/>
  <c r="N4703" i="35"/>
  <c r="L4703" i="35"/>
  <c r="N4691" i="35"/>
  <c r="L4691" i="35"/>
  <c r="N4679" i="35"/>
  <c r="L4679" i="35"/>
  <c r="N4675" i="35"/>
  <c r="L4675" i="35"/>
  <c r="N4663" i="35"/>
  <c r="L4663" i="35"/>
  <c r="N4655" i="35"/>
  <c r="L4655" i="35"/>
  <c r="N4639" i="35"/>
  <c r="L4639" i="35"/>
  <c r="N4619" i="35"/>
  <c r="L4619" i="35"/>
  <c r="N4607" i="35"/>
  <c r="L4607" i="35"/>
  <c r="N4603" i="35"/>
  <c r="L4603" i="35"/>
  <c r="N4591" i="35"/>
  <c r="L4591" i="35"/>
  <c r="N4579" i="35"/>
  <c r="L4579" i="35"/>
  <c r="N4567" i="35"/>
  <c r="L4567" i="35"/>
  <c r="N4559" i="35"/>
  <c r="L4559" i="35"/>
  <c r="N4551" i="35"/>
  <c r="L4551" i="35"/>
  <c r="N4543" i="35"/>
  <c r="L4543" i="35"/>
  <c r="N4531" i="35"/>
  <c r="L4531" i="35"/>
  <c r="N4519" i="35"/>
  <c r="L4519" i="35"/>
  <c r="N4511" i="35"/>
  <c r="L4511" i="35"/>
  <c r="N4499" i="35"/>
  <c r="L4499" i="35"/>
  <c r="N4483" i="35"/>
  <c r="L4483" i="35"/>
  <c r="N4471" i="35"/>
  <c r="L4471" i="35"/>
  <c r="N4463" i="35"/>
  <c r="L4463" i="35"/>
  <c r="N4451" i="35"/>
  <c r="L4451" i="35"/>
  <c r="N4443" i="35"/>
  <c r="L4443" i="35"/>
  <c r="N4431" i="35"/>
  <c r="L4431" i="35"/>
  <c r="N4419" i="35"/>
  <c r="L4419" i="35"/>
  <c r="N4399" i="35"/>
  <c r="L4399" i="35"/>
  <c r="N4391" i="35"/>
  <c r="L4391" i="35"/>
  <c r="N4379" i="35"/>
  <c r="L4379" i="35"/>
  <c r="N4367" i="35"/>
  <c r="L4367" i="35"/>
  <c r="N4355" i="35"/>
  <c r="L4355" i="35"/>
  <c r="N4347" i="35"/>
  <c r="L4347" i="35"/>
  <c r="N4339" i="35"/>
  <c r="L4339" i="35"/>
  <c r="N4327" i="35"/>
  <c r="L4327" i="35"/>
  <c r="N4319" i="35"/>
  <c r="L4319" i="35"/>
  <c r="N4307" i="35"/>
  <c r="L4307" i="35"/>
  <c r="N4295" i="35"/>
  <c r="L4295" i="35"/>
  <c r="N4283" i="35"/>
  <c r="L4283" i="35"/>
  <c r="N4271" i="35"/>
  <c r="L4271" i="35"/>
  <c r="N4259" i="35"/>
  <c r="L4259" i="35"/>
  <c r="N4251" i="35"/>
  <c r="L4251" i="35"/>
  <c r="N4239" i="35"/>
  <c r="L4239" i="35"/>
  <c r="N4231" i="35"/>
  <c r="L4231" i="35"/>
  <c r="N4215" i="35"/>
  <c r="L4215" i="35"/>
  <c r="N4207" i="35"/>
  <c r="L4207" i="35"/>
  <c r="N4199" i="35"/>
  <c r="L4199" i="35"/>
  <c r="N4191" i="35"/>
  <c r="L4191" i="35"/>
  <c r="N4179" i="35"/>
  <c r="L4179" i="35"/>
  <c r="N4167" i="35"/>
  <c r="L4167" i="35"/>
  <c r="N4155" i="35"/>
  <c r="L4155" i="35"/>
  <c r="N4143" i="35"/>
  <c r="L4143" i="35"/>
  <c r="N4131" i="35"/>
  <c r="L4131" i="35"/>
  <c r="N4123" i="35"/>
  <c r="L4123" i="35"/>
  <c r="N4111" i="35"/>
  <c r="L4111" i="35"/>
  <c r="N4099" i="35"/>
  <c r="L4099" i="35"/>
  <c r="N4095" i="35"/>
  <c r="L4095" i="35"/>
  <c r="N4079" i="35"/>
  <c r="L4079" i="35"/>
  <c r="N4067" i="35"/>
  <c r="L4067" i="35"/>
  <c r="N4051" i="35"/>
  <c r="L4051" i="35"/>
  <c r="N4039" i="35"/>
  <c r="L4039" i="35"/>
  <c r="N4031" i="35"/>
  <c r="L4031" i="35"/>
  <c r="N4023" i="35"/>
  <c r="L4023" i="35"/>
  <c r="N4007" i="35"/>
  <c r="L4007" i="35"/>
  <c r="N3995" i="35"/>
  <c r="L3995" i="35"/>
  <c r="N3983" i="35"/>
  <c r="L3983" i="35"/>
  <c r="N3971" i="35"/>
  <c r="L3971" i="35"/>
  <c r="N3959" i="35"/>
  <c r="L3959" i="35"/>
  <c r="N3951" i="35"/>
  <c r="L3951" i="35"/>
  <c r="N3935" i="35"/>
  <c r="L3935" i="35"/>
  <c r="N3931" i="35"/>
  <c r="L3931" i="35"/>
  <c r="N3919" i="35"/>
  <c r="L3919" i="35"/>
  <c r="N3903" i="35"/>
  <c r="L3903" i="35"/>
  <c r="N3891" i="35"/>
  <c r="L3891" i="35"/>
  <c r="N3883" i="35"/>
  <c r="L3883" i="35"/>
  <c r="N3871" i="35"/>
  <c r="L3871" i="35"/>
  <c r="N3859" i="35"/>
  <c r="L3859" i="35"/>
  <c r="N3843" i="35"/>
  <c r="L3843" i="35"/>
  <c r="N3835" i="35"/>
  <c r="L3835" i="35"/>
  <c r="N3823" i="35"/>
  <c r="L3823" i="35"/>
  <c r="N3811" i="35"/>
  <c r="L3811" i="35"/>
  <c r="N3799" i="35"/>
  <c r="L3799" i="35"/>
  <c r="N3787" i="35"/>
  <c r="L3787" i="35"/>
  <c r="N3775" i="35"/>
  <c r="L3775" i="35"/>
  <c r="N3763" i="35"/>
  <c r="L3763" i="35"/>
  <c r="N3747" i="35"/>
  <c r="L3747" i="35"/>
  <c r="N3731" i="35"/>
  <c r="L3731" i="35"/>
  <c r="N3719" i="35"/>
  <c r="L3719" i="35"/>
  <c r="N3707" i="35"/>
  <c r="L3707" i="35"/>
  <c r="N3703" i="35"/>
  <c r="L3703" i="35"/>
  <c r="N3691" i="35"/>
  <c r="L3691" i="35"/>
  <c r="N3679" i="35"/>
  <c r="L3679" i="35"/>
  <c r="N3671" i="35"/>
  <c r="L3671" i="35"/>
  <c r="N3663" i="35"/>
  <c r="L3663" i="35"/>
  <c r="N3651" i="35"/>
  <c r="L3651" i="35"/>
  <c r="N3635" i="35"/>
  <c r="L3635" i="35"/>
  <c r="N3627" i="35"/>
  <c r="L3627" i="35"/>
  <c r="N3615" i="35"/>
  <c r="L3615" i="35"/>
  <c r="N3603" i="35"/>
  <c r="L3603" i="35"/>
  <c r="N3591" i="35"/>
  <c r="L3591" i="35"/>
  <c r="N3583" i="35"/>
  <c r="L3583" i="35"/>
  <c r="N3571" i="35"/>
  <c r="L3571" i="35"/>
  <c r="N3559" i="35"/>
  <c r="L3559" i="35"/>
  <c r="N3551" i="35"/>
  <c r="L3551" i="35"/>
  <c r="N3539" i="35"/>
  <c r="L3539" i="35"/>
  <c r="N3531" i="35"/>
  <c r="L3531" i="35"/>
  <c r="N3519" i="35"/>
  <c r="L3519" i="35"/>
  <c r="N3507" i="35"/>
  <c r="L3507" i="35"/>
  <c r="N3499" i="35"/>
  <c r="L3499" i="35"/>
  <c r="N3491" i="35"/>
  <c r="L3491" i="35"/>
  <c r="N3479" i="35"/>
  <c r="L3479" i="35"/>
  <c r="N3463" i="35"/>
  <c r="L3463" i="35"/>
  <c r="N3455" i="35"/>
  <c r="L3455" i="35"/>
  <c r="N3443" i="35"/>
  <c r="L3443" i="35"/>
  <c r="N3431" i="35"/>
  <c r="L3431" i="35"/>
  <c r="N3423" i="35"/>
  <c r="L3423" i="35"/>
  <c r="N3407" i="35"/>
  <c r="L3407" i="35"/>
  <c r="N3391" i="35"/>
  <c r="L3391" i="35"/>
  <c r="N3379" i="35"/>
  <c r="L3379" i="35"/>
  <c r="N3371" i="35"/>
  <c r="L3371" i="35"/>
  <c r="N3359" i="35"/>
  <c r="L3359" i="35"/>
  <c r="N3351" i="35"/>
  <c r="L3351" i="35"/>
  <c r="N3339" i="35"/>
  <c r="L3339" i="35"/>
  <c r="N3327" i="35"/>
  <c r="L3327" i="35"/>
  <c r="N3319" i="35"/>
  <c r="L3319" i="35"/>
  <c r="N3311" i="35"/>
  <c r="L3311" i="35"/>
  <c r="N3299" i="35"/>
  <c r="L3299" i="35"/>
  <c r="N3291" i="35"/>
  <c r="L3291" i="35"/>
  <c r="N3279" i="35"/>
  <c r="L3279" i="35"/>
  <c r="N3271" i="35"/>
  <c r="L3271" i="35"/>
  <c r="N3259" i="35"/>
  <c r="L3259" i="35"/>
  <c r="N3251" i="35"/>
  <c r="L3251" i="35"/>
  <c r="N3239" i="35"/>
  <c r="L3239" i="35"/>
  <c r="N3223" i="35"/>
  <c r="L3223" i="35"/>
  <c r="N3211" i="35"/>
  <c r="L3211" i="35"/>
  <c r="N3203" i="35"/>
  <c r="L3203" i="35"/>
  <c r="N3191" i="35"/>
  <c r="L3191" i="35"/>
  <c r="N3175" i="35"/>
  <c r="L3175" i="35"/>
  <c r="N3163" i="35"/>
  <c r="L3163" i="35"/>
  <c r="N3155" i="35"/>
  <c r="L3155" i="35"/>
  <c r="N3143" i="35"/>
  <c r="L3143" i="35"/>
  <c r="N3135" i="35"/>
  <c r="L3135" i="35"/>
  <c r="N3127" i="35"/>
  <c r="L3127" i="35"/>
  <c r="N3119" i="35"/>
  <c r="L3119" i="35"/>
  <c r="N3107" i="35"/>
  <c r="L3107" i="35"/>
  <c r="N3095" i="35"/>
  <c r="L3095" i="35"/>
  <c r="N3083" i="35"/>
  <c r="L3083" i="35"/>
  <c r="N3067" i="35"/>
  <c r="L3067" i="35"/>
  <c r="N3055" i="35"/>
  <c r="L3055" i="35"/>
  <c r="N3043" i="35"/>
  <c r="L3043" i="35"/>
  <c r="N3035" i="35"/>
  <c r="L3035" i="35"/>
  <c r="N3027" i="35"/>
  <c r="L3027" i="35"/>
  <c r="N3015" i="35"/>
  <c r="L3015" i="35"/>
  <c r="N3003" i="35"/>
  <c r="L3003" i="35"/>
  <c r="N2995" i="35"/>
  <c r="L2995" i="35"/>
  <c r="N2983" i="35"/>
  <c r="L2983" i="35"/>
  <c r="N2967" i="35"/>
  <c r="L2967" i="35"/>
  <c r="N2955" i="35"/>
  <c r="L2955" i="35"/>
  <c r="N2939" i="35"/>
  <c r="L2939" i="35"/>
  <c r="N2927" i="35"/>
  <c r="L2927" i="35"/>
  <c r="N2915" i="35"/>
  <c r="L2915" i="35"/>
  <c r="N2899" i="35"/>
  <c r="L2899" i="35"/>
  <c r="N2887" i="35"/>
  <c r="L2887" i="35"/>
  <c r="N2875" i="35"/>
  <c r="L2875" i="35"/>
  <c r="N2867" i="35"/>
  <c r="L2867" i="35"/>
  <c r="N2855" i="35"/>
  <c r="L2855" i="35"/>
  <c r="N2843" i="35"/>
  <c r="L2843" i="35"/>
  <c r="N2835" i="35"/>
  <c r="L2835" i="35"/>
  <c r="N2823" i="35"/>
  <c r="L2823" i="35"/>
  <c r="N2811" i="35"/>
  <c r="L2811" i="35"/>
  <c r="N2799" i="35"/>
  <c r="L2799" i="35"/>
  <c r="N2787" i="35"/>
  <c r="L2787" i="35"/>
  <c r="N2775" i="35"/>
  <c r="L2775" i="35"/>
  <c r="N2767" i="35"/>
  <c r="L2767" i="35"/>
  <c r="N2755" i="35"/>
  <c r="L2755" i="35"/>
  <c r="N2747" i="35"/>
  <c r="L2747" i="35"/>
  <c r="N2739" i="35"/>
  <c r="L2739" i="35"/>
  <c r="N2727" i="35"/>
  <c r="L2727" i="35"/>
  <c r="N2719" i="35"/>
  <c r="L2719" i="35"/>
  <c r="N2711" i="35"/>
  <c r="L2711" i="35"/>
  <c r="N2703" i="35"/>
  <c r="L2703" i="35"/>
  <c r="N2691" i="35"/>
  <c r="L2691" i="35"/>
  <c r="N2683" i="35"/>
  <c r="L2683" i="35"/>
  <c r="N2675" i="35"/>
  <c r="L2675" i="35"/>
  <c r="N2667" i="35"/>
  <c r="L2667" i="35"/>
  <c r="N2659" i="35"/>
  <c r="L2659" i="35"/>
  <c r="N2651" i="35"/>
  <c r="L2651" i="35"/>
  <c r="N2639" i="35"/>
  <c r="L2639" i="35"/>
  <c r="N2627" i="35"/>
  <c r="L2627" i="35"/>
  <c r="N2619" i="35"/>
  <c r="L2619" i="35"/>
  <c r="N2611" i="35"/>
  <c r="L2611" i="35"/>
  <c r="N2603" i="35"/>
  <c r="L2603" i="35"/>
  <c r="N2595" i="35"/>
  <c r="L2595" i="35"/>
  <c r="N2587" i="35"/>
  <c r="L2587" i="35"/>
  <c r="N2579" i="35"/>
  <c r="L2579" i="35"/>
  <c r="N2571" i="35"/>
  <c r="L2571" i="35"/>
  <c r="N2563" i="35"/>
  <c r="L2563" i="35"/>
  <c r="N2551" i="35"/>
  <c r="L2551" i="35"/>
  <c r="N2543" i="35"/>
  <c r="L2543" i="35"/>
  <c r="N2539" i="35"/>
  <c r="L2539" i="35"/>
  <c r="N2531" i="35"/>
  <c r="L2531" i="35"/>
  <c r="N2523" i="35"/>
  <c r="L2523" i="35"/>
  <c r="N2515" i="35"/>
  <c r="L2515" i="35"/>
  <c r="N2507" i="35"/>
  <c r="L2507" i="35"/>
  <c r="N2499" i="35"/>
  <c r="L2499" i="35"/>
  <c r="N2491" i="35"/>
  <c r="L2491" i="35"/>
  <c r="N2483" i="35"/>
  <c r="L2483" i="35"/>
  <c r="N2475" i="35"/>
  <c r="L2475" i="35"/>
  <c r="N2467" i="35"/>
  <c r="L2467" i="35"/>
  <c r="N2459" i="35"/>
  <c r="L2459" i="35"/>
  <c r="N2451" i="35"/>
  <c r="L2451" i="35"/>
  <c r="N2443" i="35"/>
  <c r="L2443" i="35"/>
  <c r="N2435" i="35"/>
  <c r="L2435" i="35"/>
  <c r="N2431" i="35"/>
  <c r="L2431" i="35"/>
  <c r="N2423" i="35"/>
  <c r="L2423" i="35"/>
  <c r="N2411" i="35"/>
  <c r="L2411" i="35"/>
  <c r="N2403" i="35"/>
  <c r="L2403" i="35"/>
  <c r="N2391" i="35"/>
  <c r="L2391" i="35"/>
  <c r="N2383" i="35"/>
  <c r="L2383" i="35"/>
  <c r="N2371" i="35"/>
  <c r="L2371" i="35"/>
  <c r="N2355" i="35"/>
  <c r="L2355" i="35"/>
  <c r="N2343" i="35"/>
  <c r="L2343" i="35"/>
  <c r="N2335" i="35"/>
  <c r="L2335" i="35"/>
  <c r="N2323" i="35"/>
  <c r="L2323" i="35"/>
  <c r="N2319" i="35"/>
  <c r="L2319" i="35"/>
  <c r="N2307" i="35"/>
  <c r="L2307" i="35"/>
  <c r="N2299" i="35"/>
  <c r="L2299" i="35"/>
  <c r="N2287" i="35"/>
  <c r="L2287" i="35"/>
  <c r="N2275" i="35"/>
  <c r="L2275" i="35"/>
  <c r="N2263" i="35"/>
  <c r="L2263" i="35"/>
  <c r="N2251" i="35"/>
  <c r="L2251" i="35"/>
  <c r="N2223" i="35"/>
  <c r="L2223" i="35"/>
  <c r="N2059" i="35"/>
  <c r="L2059" i="35"/>
  <c r="N11490" i="35"/>
  <c r="L11490" i="35"/>
  <c r="N11454" i="35"/>
  <c r="L11454" i="35"/>
  <c r="N11418" i="35"/>
  <c r="L11418" i="35"/>
  <c r="N11382" i="35"/>
  <c r="L11382" i="35"/>
  <c r="N11358" i="35"/>
  <c r="L11358" i="35"/>
  <c r="N11310" i="35"/>
  <c r="L11310" i="35"/>
  <c r="N11262" i="35"/>
  <c r="L11262" i="35"/>
  <c r="N11226" i="35"/>
  <c r="L11226" i="35"/>
  <c r="N11178" i="35"/>
  <c r="L11178" i="35"/>
  <c r="N11142" i="35"/>
  <c r="L11142" i="35"/>
  <c r="N11106" i="35"/>
  <c r="L11106" i="35"/>
  <c r="N11082" i="35"/>
  <c r="L11082" i="35"/>
  <c r="N11046" i="35"/>
  <c r="L11046" i="35"/>
  <c r="N11010" i="35"/>
  <c r="L11010" i="35"/>
  <c r="N10974" i="35"/>
  <c r="L10974" i="35"/>
  <c r="N10926" i="35"/>
  <c r="L10926" i="35"/>
  <c r="N10890" i="35"/>
  <c r="L10890" i="35"/>
  <c r="N10854" i="35"/>
  <c r="L10854" i="35"/>
  <c r="N10818" i="35"/>
  <c r="L10818" i="35"/>
  <c r="N10782" i="35"/>
  <c r="L10782" i="35"/>
  <c r="N10746" i="35"/>
  <c r="L10746" i="35"/>
  <c r="N10710" i="35"/>
  <c r="L10710" i="35"/>
  <c r="N10674" i="35"/>
  <c r="L10674" i="35"/>
  <c r="N10614" i="35"/>
  <c r="L10614" i="35"/>
  <c r="N10590" i="35"/>
  <c r="L10590" i="35"/>
  <c r="N10554" i="35"/>
  <c r="L10554" i="35"/>
  <c r="N10518" i="35"/>
  <c r="L10518" i="35"/>
  <c r="N10482" i="35"/>
  <c r="L10482" i="35"/>
  <c r="N10446" i="35"/>
  <c r="L10446" i="35"/>
  <c r="N10410" i="35"/>
  <c r="L10410" i="35"/>
  <c r="N10374" i="35"/>
  <c r="L10374" i="35"/>
  <c r="N10338" i="35"/>
  <c r="L10338" i="35"/>
  <c r="N10302" i="35"/>
  <c r="L10302" i="35"/>
  <c r="N10266" i="35"/>
  <c r="L10266" i="35"/>
  <c r="N10230" i="35"/>
  <c r="L10230" i="35"/>
  <c r="N10170" i="35"/>
  <c r="L10170" i="35"/>
  <c r="N9966" i="35"/>
  <c r="L9966" i="35"/>
  <c r="N9092" i="35"/>
  <c r="L9092" i="35"/>
  <c r="N9076" i="35"/>
  <c r="L9076" i="35"/>
  <c r="N9064" i="35"/>
  <c r="L9064" i="35"/>
  <c r="N9052" i="35"/>
  <c r="L9052" i="35"/>
  <c r="N9040" i="35"/>
  <c r="L9040" i="35"/>
  <c r="N9028" i="35"/>
  <c r="L9028" i="35"/>
  <c r="N9016" i="35"/>
  <c r="L9016" i="35"/>
  <c r="N9004" i="35"/>
  <c r="L9004" i="35"/>
  <c r="N8988" i="35"/>
  <c r="L8988" i="35"/>
  <c r="N8976" i="35"/>
  <c r="L8976" i="35"/>
  <c r="N8964" i="35"/>
  <c r="L8964" i="35"/>
  <c r="N8952" i="35"/>
  <c r="L8952" i="35"/>
  <c r="N8940" i="35"/>
  <c r="L8940" i="35"/>
  <c r="N8928" i="35"/>
  <c r="L8928" i="35"/>
  <c r="N8916" i="35"/>
  <c r="L8916" i="35"/>
  <c r="N8904" i="35"/>
  <c r="L8904" i="35"/>
  <c r="N8884" i="35"/>
  <c r="L8884" i="35"/>
  <c r="N8872" i="35"/>
  <c r="L8872" i="35"/>
  <c r="N8860" i="35"/>
  <c r="L8860" i="35"/>
  <c r="N8844" i="35"/>
  <c r="L8844" i="35"/>
  <c r="N8832" i="35"/>
  <c r="L8832" i="35"/>
  <c r="N8816" i="35"/>
  <c r="L8816" i="35"/>
  <c r="N8796" i="35"/>
  <c r="L8796" i="35"/>
  <c r="N8780" i="35"/>
  <c r="L8780" i="35"/>
  <c r="N8768" i="35"/>
  <c r="L8768" i="35"/>
  <c r="N8756" i="35"/>
  <c r="L8756" i="35"/>
  <c r="N8736" i="35"/>
  <c r="L8736" i="35"/>
  <c r="N8724" i="35"/>
  <c r="L8724" i="35"/>
  <c r="N8716" i="35"/>
  <c r="L8716" i="35"/>
  <c r="N8704" i="35"/>
  <c r="L8704" i="35"/>
  <c r="N8692" i="35"/>
  <c r="L8692" i="35"/>
  <c r="N8680" i="35"/>
  <c r="L8680" i="35"/>
  <c r="N8668" i="35"/>
  <c r="L8668" i="35"/>
  <c r="N8656" i="35"/>
  <c r="L8656" i="35"/>
  <c r="N8644" i="35"/>
  <c r="L8644" i="35"/>
  <c r="N8632" i="35"/>
  <c r="L8632" i="35"/>
  <c r="N8620" i="35"/>
  <c r="L8620" i="35"/>
  <c r="N8604" i="35"/>
  <c r="L8604" i="35"/>
  <c r="N8592" i="35"/>
  <c r="L8592" i="35"/>
  <c r="N8580" i="35"/>
  <c r="L8580" i="35"/>
  <c r="N8576" i="35"/>
  <c r="L8576" i="35"/>
  <c r="N8564" i="35"/>
  <c r="L8564" i="35"/>
  <c r="N8552" i="35"/>
  <c r="L8552" i="35"/>
  <c r="N8548" i="35"/>
  <c r="L8548" i="35"/>
  <c r="N8536" i="35"/>
  <c r="L8536" i="35"/>
  <c r="N8524" i="35"/>
  <c r="L8524" i="35"/>
  <c r="N8508" i="35"/>
  <c r="L8508" i="35"/>
  <c r="N8492" i="35"/>
  <c r="L8492" i="35"/>
  <c r="N8472" i="35"/>
  <c r="L8472" i="35"/>
  <c r="N8456" i="35"/>
  <c r="L8456" i="35"/>
  <c r="N8440" i="35"/>
  <c r="L8440" i="35"/>
  <c r="N8424" i="35"/>
  <c r="L8424" i="35"/>
  <c r="N8408" i="35"/>
  <c r="L8408" i="35"/>
  <c r="N8392" i="35"/>
  <c r="L8392" i="35"/>
  <c r="N8376" i="35"/>
  <c r="L8376" i="35"/>
  <c r="N8360" i="35"/>
  <c r="L8360" i="35"/>
  <c r="N8344" i="35"/>
  <c r="L8344" i="35"/>
  <c r="N8324" i="35"/>
  <c r="L8324" i="35"/>
  <c r="N8308" i="35"/>
  <c r="L8308" i="35"/>
  <c r="N8292" i="35"/>
  <c r="L8292" i="35"/>
  <c r="N8272" i="35"/>
  <c r="L8272" i="35"/>
  <c r="N8256" i="35"/>
  <c r="L8256" i="35"/>
  <c r="N8240" i="35"/>
  <c r="L8240" i="35"/>
  <c r="N8224" i="35"/>
  <c r="L8224" i="35"/>
  <c r="N8208" i="35"/>
  <c r="L8208" i="35"/>
  <c r="N8192" i="35"/>
  <c r="L8192" i="35"/>
  <c r="N8180" i="35"/>
  <c r="L8180" i="35"/>
  <c r="N8164" i="35"/>
  <c r="L8164" i="35"/>
  <c r="N8148" i="35"/>
  <c r="L8148" i="35"/>
  <c r="N8132" i="35"/>
  <c r="L8132" i="35"/>
  <c r="N8116" i="35"/>
  <c r="L8116" i="35"/>
  <c r="N8100" i="35"/>
  <c r="L8100" i="35"/>
  <c r="N8084" i="35"/>
  <c r="L8084" i="35"/>
  <c r="N8068" i="35"/>
  <c r="L8068" i="35"/>
  <c r="N8052" i="35"/>
  <c r="L8052" i="35"/>
  <c r="N8036" i="35"/>
  <c r="L8036" i="35"/>
  <c r="N8024" i="35"/>
  <c r="L8024" i="35"/>
  <c r="N8008" i="35"/>
  <c r="L8008" i="35"/>
  <c r="N7996" i="35"/>
  <c r="L7996" i="35"/>
  <c r="N7988" i="35"/>
  <c r="L7988" i="35"/>
  <c r="N7976" i="35"/>
  <c r="L7976" i="35"/>
  <c r="N7956" i="35"/>
  <c r="L7956" i="35"/>
  <c r="N7940" i="35"/>
  <c r="L7940" i="35"/>
  <c r="N7916" i="35"/>
  <c r="L7916" i="35"/>
  <c r="N7896" i="35"/>
  <c r="L7896" i="35"/>
  <c r="N7872" i="35"/>
  <c r="L7872" i="35"/>
  <c r="N7844" i="35"/>
  <c r="L7844" i="35"/>
  <c r="N7828" i="35"/>
  <c r="L7828" i="35"/>
  <c r="N7812" i="35"/>
  <c r="L7812" i="35"/>
  <c r="N7792" i="35"/>
  <c r="L7792" i="35"/>
  <c r="N7772" i="35"/>
  <c r="L7772" i="35"/>
  <c r="N7752" i="35"/>
  <c r="L7752" i="35"/>
  <c r="N7732" i="35"/>
  <c r="L7732" i="35"/>
  <c r="N7712" i="35"/>
  <c r="L7712" i="35"/>
  <c r="N7684" i="35"/>
  <c r="L7684" i="35"/>
  <c r="N7664" i="35"/>
  <c r="L7664" i="35"/>
  <c r="N7640" i="35"/>
  <c r="L7640" i="35"/>
  <c r="N7624" i="35"/>
  <c r="L7624" i="35"/>
  <c r="N7588" i="35"/>
  <c r="L7588" i="35"/>
  <c r="N7560" i="35"/>
  <c r="L7560" i="35"/>
  <c r="N7524" i="35"/>
  <c r="L7524" i="35"/>
  <c r="N7456" i="35"/>
  <c r="L7456" i="35"/>
  <c r="N7356" i="35"/>
  <c r="L7356" i="35"/>
  <c r="N7148" i="35"/>
  <c r="L7148" i="35"/>
  <c r="N7120" i="35"/>
  <c r="L7120" i="35"/>
  <c r="N7096" i="35"/>
  <c r="L7096" i="35"/>
  <c r="N7076" i="35"/>
  <c r="L7076" i="35"/>
  <c r="N7048" i="35"/>
  <c r="L7048" i="35"/>
  <c r="N7028" i="35"/>
  <c r="L7028" i="35"/>
  <c r="N7008" i="35"/>
  <c r="L7008" i="35"/>
  <c r="N6980" i="35"/>
  <c r="L6980" i="35"/>
  <c r="N6964" i="35"/>
  <c r="L6964" i="35"/>
  <c r="N6952" i="35"/>
  <c r="L6952" i="35"/>
  <c r="N6932" i="35"/>
  <c r="L6932" i="35"/>
  <c r="N6912" i="35"/>
  <c r="L6912" i="35"/>
  <c r="N6896" i="35"/>
  <c r="L6896" i="35"/>
  <c r="N6884" i="35"/>
  <c r="L6884" i="35"/>
  <c r="N6868" i="35"/>
  <c r="L6868" i="35"/>
  <c r="N6852" i="35"/>
  <c r="L6852" i="35"/>
  <c r="N6836" i="35"/>
  <c r="L6836" i="35"/>
  <c r="N6820" i="35"/>
  <c r="L6820" i="35"/>
  <c r="N6800" i="35"/>
  <c r="L6800" i="35"/>
  <c r="N6780" i="35"/>
  <c r="L6780" i="35"/>
  <c r="N6768" i="35"/>
  <c r="L6768" i="35"/>
  <c r="N6748" i="35"/>
  <c r="L6748" i="35"/>
  <c r="N6732" i="35"/>
  <c r="L6732" i="35"/>
  <c r="N6712" i="35"/>
  <c r="L6712" i="35"/>
  <c r="N6700" i="35"/>
  <c r="L6700" i="35"/>
  <c r="N6676" i="35"/>
  <c r="L6676" i="35"/>
  <c r="N6672" i="35"/>
  <c r="L6672" i="35"/>
  <c r="N6648" i="35"/>
  <c r="L6648" i="35"/>
  <c r="N6636" i="35"/>
  <c r="L6636" i="35"/>
  <c r="N6624" i="35"/>
  <c r="L6624" i="35"/>
  <c r="N6600" i="35"/>
  <c r="L6600" i="35"/>
  <c r="N6588" i="35"/>
  <c r="L6588" i="35"/>
  <c r="N6568" i="35"/>
  <c r="L6568" i="35"/>
  <c r="N6556" i="35"/>
  <c r="L6556" i="35"/>
  <c r="N6544" i="35"/>
  <c r="L6544" i="35"/>
  <c r="N6520" i="35"/>
  <c r="L6520" i="35"/>
  <c r="N6504" i="35"/>
  <c r="L6504" i="35"/>
  <c r="N6476" i="35"/>
  <c r="L6476" i="35"/>
  <c r="N6460" i="35"/>
  <c r="L6460" i="35"/>
  <c r="N6436" i="35"/>
  <c r="L6436" i="35"/>
  <c r="N6420" i="35"/>
  <c r="L6420" i="35"/>
  <c r="N6404" i="35"/>
  <c r="L6404" i="35"/>
  <c r="N6380" i="35"/>
  <c r="L6380" i="35"/>
  <c r="N6344" i="35"/>
  <c r="L6344" i="35"/>
  <c r="N6328" i="35"/>
  <c r="L6328" i="35"/>
  <c r="N6304" i="35"/>
  <c r="L6304" i="35"/>
  <c r="N6292" i="35"/>
  <c r="L6292" i="35"/>
  <c r="N6264" i="35"/>
  <c r="L6264" i="35"/>
  <c r="N6236" i="35"/>
  <c r="L6236" i="35"/>
  <c r="N6216" i="35"/>
  <c r="L6216" i="35"/>
  <c r="N6200" i="35"/>
  <c r="L6200" i="35"/>
  <c r="N6180" i="35"/>
  <c r="L6180" i="35"/>
  <c r="N6156" i="35"/>
  <c r="L6156" i="35"/>
  <c r="N6136" i="35"/>
  <c r="L6136" i="35"/>
  <c r="N6116" i="35"/>
  <c r="L6116" i="35"/>
  <c r="N6108" i="35"/>
  <c r="L6108" i="35"/>
  <c r="N6088" i="35"/>
  <c r="L6088" i="35"/>
  <c r="N6068" i="35"/>
  <c r="L6068" i="35"/>
  <c r="N6048" i="35"/>
  <c r="L6048" i="35"/>
  <c r="N6028" i="35"/>
  <c r="L6028" i="35"/>
  <c r="N6004" i="35"/>
  <c r="L6004" i="35"/>
  <c r="N5984" i="35"/>
  <c r="L5984" i="35"/>
  <c r="N5968" i="35"/>
  <c r="L5968" i="35"/>
  <c r="N5944" i="35"/>
  <c r="L5944" i="35"/>
  <c r="N5932" i="35"/>
  <c r="L5932" i="35"/>
  <c r="N5904" i="35"/>
  <c r="L5904" i="35"/>
  <c r="N5888" i="35"/>
  <c r="L5888" i="35"/>
  <c r="N5860" i="35"/>
  <c r="L5860" i="35"/>
  <c r="N5832" i="35"/>
  <c r="L5832" i="35"/>
  <c r="N5812" i="35"/>
  <c r="L5812" i="35"/>
  <c r="N5788" i="35"/>
  <c r="L5788" i="35"/>
  <c r="N5756" i="35"/>
  <c r="L5756" i="35"/>
  <c r="N5740" i="35"/>
  <c r="L5740" i="35"/>
  <c r="N5720" i="35"/>
  <c r="L5720" i="35"/>
  <c r="N5688" i="35"/>
  <c r="L5688" i="35"/>
  <c r="N5672" i="35"/>
  <c r="L5672" i="35"/>
  <c r="N5648" i="35"/>
  <c r="L5648" i="35"/>
  <c r="N5632" i="35"/>
  <c r="L5632" i="35"/>
  <c r="N5608" i="35"/>
  <c r="L5608" i="35"/>
  <c r="N5588" i="35"/>
  <c r="L5588" i="35"/>
  <c r="N5564" i="35"/>
  <c r="L5564" i="35"/>
  <c r="N5544" i="35"/>
  <c r="L5544" i="35"/>
  <c r="N5532" i="35"/>
  <c r="L5532" i="35"/>
  <c r="N5504" i="35"/>
  <c r="L5504" i="35"/>
  <c r="N5488" i="35"/>
  <c r="L5488" i="35"/>
  <c r="N5468" i="35"/>
  <c r="L5468" i="35"/>
  <c r="N5456" i="35"/>
  <c r="L5456" i="35"/>
  <c r="N5432" i="35"/>
  <c r="L5432" i="35"/>
  <c r="N5416" i="35"/>
  <c r="L5416" i="35"/>
  <c r="N5396" i="35"/>
  <c r="L5396" i="35"/>
  <c r="N5380" i="35"/>
  <c r="L5380" i="35"/>
  <c r="N5360" i="35"/>
  <c r="L5360" i="35"/>
  <c r="N5332" i="35"/>
  <c r="L5332" i="35"/>
  <c r="N5316" i="35"/>
  <c r="L5316" i="35"/>
  <c r="N5284" i="35"/>
  <c r="L5284" i="35"/>
  <c r="N5268" i="35"/>
  <c r="L5268" i="35"/>
  <c r="N5240" i="35"/>
  <c r="L5240" i="35"/>
  <c r="N5228" i="35"/>
  <c r="L5228" i="35"/>
  <c r="N5200" i="35"/>
  <c r="L5200" i="35"/>
  <c r="N5188" i="35"/>
  <c r="L5188" i="35"/>
  <c r="N5164" i="35"/>
  <c r="L5164" i="35"/>
  <c r="N5144" i="35"/>
  <c r="L5144" i="35"/>
  <c r="N5124" i="35"/>
  <c r="L5124" i="35"/>
  <c r="N5104" i="35"/>
  <c r="L5104" i="35"/>
  <c r="N5096" i="35"/>
  <c r="L5096" i="35"/>
  <c r="N5068" i="35"/>
  <c r="L5068" i="35"/>
  <c r="N5060" i="35"/>
  <c r="L5060" i="35"/>
  <c r="N5044" i="35"/>
  <c r="L5044" i="35"/>
  <c r="N5020" i="35"/>
  <c r="L5020" i="35"/>
  <c r="N5008" i="35"/>
  <c r="L5008" i="35"/>
  <c r="N4984" i="35"/>
  <c r="L4984" i="35"/>
  <c r="N4968" i="35"/>
  <c r="L4968" i="35"/>
  <c r="N4936" i="35"/>
  <c r="L4936" i="35"/>
  <c r="N4908" i="35"/>
  <c r="L4908" i="35"/>
  <c r="N4884" i="35"/>
  <c r="L4884" i="35"/>
  <c r="N4856" i="35"/>
  <c r="L4856" i="35"/>
  <c r="N4836" i="35"/>
  <c r="L4836" i="35"/>
  <c r="N4816" i="35"/>
  <c r="L4816" i="35"/>
  <c r="N4788" i="35"/>
  <c r="L4788" i="35"/>
  <c r="N4768" i="35"/>
  <c r="L4768" i="35"/>
  <c r="N4744" i="35"/>
  <c r="L4744" i="35"/>
  <c r="N4708" i="35"/>
  <c r="L4708" i="35"/>
  <c r="N4700" i="35"/>
  <c r="L4700" i="35"/>
  <c r="N4672" i="35"/>
  <c r="L4672" i="35"/>
  <c r="N4656" i="35"/>
  <c r="L4656" i="35"/>
  <c r="N4628" i="35"/>
  <c r="L4628" i="35"/>
  <c r="N4608" i="35"/>
  <c r="L4608" i="35"/>
  <c r="N4584" i="35"/>
  <c r="L4584" i="35"/>
  <c r="N4568" i="35"/>
  <c r="L4568" i="35"/>
  <c r="N4540" i="35"/>
  <c r="L4540" i="35"/>
  <c r="N4528" i="35"/>
  <c r="L4528" i="35"/>
  <c r="N4492" i="35"/>
  <c r="L4492" i="35"/>
  <c r="N4472" i="35"/>
  <c r="L4472" i="35"/>
  <c r="N4452" i="35"/>
  <c r="L4452" i="35"/>
  <c r="N4432" i="35"/>
  <c r="L4432" i="35"/>
  <c r="N4408" i="35"/>
  <c r="L4408" i="35"/>
  <c r="N4384" i="35"/>
  <c r="L4384" i="35"/>
  <c r="N4360" i="35"/>
  <c r="L4360" i="35"/>
  <c r="N4344" i="35"/>
  <c r="L4344" i="35"/>
  <c r="N4320" i="35"/>
  <c r="L4320" i="35"/>
  <c r="N4300" i="35"/>
  <c r="L4300" i="35"/>
  <c r="N4280" i="35"/>
  <c r="L4280" i="35"/>
  <c r="N4248" i="35"/>
  <c r="L4248" i="35"/>
  <c r="N4220" i="35"/>
  <c r="L4220" i="35"/>
  <c r="N4196" i="35"/>
  <c r="L4196" i="35"/>
  <c r="N4164" i="35"/>
  <c r="L4164" i="35"/>
  <c r="N4140" i="35"/>
  <c r="L4140" i="35"/>
  <c r="N4124" i="35"/>
  <c r="L4124" i="35"/>
  <c r="N4104" i="35"/>
  <c r="L4104" i="35"/>
  <c r="N4080" i="35"/>
  <c r="L4080" i="35"/>
  <c r="N4060" i="35"/>
  <c r="L4060" i="35"/>
  <c r="N4044" i="35"/>
  <c r="L4044" i="35"/>
  <c r="N4020" i="35"/>
  <c r="L4020" i="35"/>
  <c r="N4000" i="35"/>
  <c r="L4000" i="35"/>
  <c r="N3984" i="35"/>
  <c r="L3984" i="35"/>
  <c r="N3956" i="35"/>
  <c r="L3956" i="35"/>
  <c r="N3932" i="35"/>
  <c r="L3932" i="35"/>
  <c r="N3908" i="35"/>
  <c r="L3908" i="35"/>
  <c r="N3888" i="35"/>
  <c r="L3888" i="35"/>
  <c r="N3864" i="35"/>
  <c r="L3864" i="35"/>
  <c r="N3852" i="35"/>
  <c r="L3852" i="35"/>
  <c r="N3832" i="35"/>
  <c r="L3832" i="35"/>
  <c r="N3816" i="35"/>
  <c r="L3816" i="35"/>
  <c r="N3792" i="35"/>
  <c r="L3792" i="35"/>
  <c r="N3780" i="35"/>
  <c r="L3780" i="35"/>
  <c r="N3756" i="35"/>
  <c r="L3756" i="35"/>
  <c r="N3752" i="35"/>
  <c r="L3752" i="35"/>
  <c r="N3716" i="35"/>
  <c r="L3716" i="35"/>
  <c r="N3708" i="35"/>
  <c r="L3708" i="35"/>
  <c r="N3688" i="35"/>
  <c r="L3688" i="35"/>
  <c r="N3672" i="35"/>
  <c r="L3672" i="35"/>
  <c r="N3656" i="35"/>
  <c r="L3656" i="35"/>
  <c r="N3636" i="35"/>
  <c r="L3636" i="35"/>
  <c r="N3612" i="35"/>
  <c r="L3612" i="35"/>
  <c r="N3600" i="35"/>
  <c r="L3600" i="35"/>
  <c r="N3572" i="35"/>
  <c r="L3572" i="35"/>
  <c r="N3556" i="35"/>
  <c r="L3556" i="35"/>
  <c r="N3540" i="35"/>
  <c r="L3540" i="35"/>
  <c r="N3520" i="35"/>
  <c r="L3520" i="35"/>
  <c r="N3504" i="35"/>
  <c r="L3504" i="35"/>
  <c r="N3488" i="35"/>
  <c r="L3488" i="35"/>
  <c r="N3464" i="35"/>
  <c r="L3464" i="35"/>
  <c r="N3452" i="35"/>
  <c r="L3452" i="35"/>
  <c r="N3428" i="35"/>
  <c r="L3428" i="35"/>
  <c r="N3404" i="35"/>
  <c r="L3404" i="35"/>
  <c r="N3392" i="35"/>
  <c r="L3392" i="35"/>
  <c r="N3372" i="35"/>
  <c r="L3372" i="35"/>
  <c r="N3360" i="35"/>
  <c r="L3360" i="35"/>
  <c r="N3336" i="35"/>
  <c r="L3336" i="35"/>
  <c r="N3324" i="35"/>
  <c r="L3324" i="35"/>
  <c r="N3300" i="35"/>
  <c r="L3300" i="35"/>
  <c r="N3276" i="35"/>
  <c r="L3276" i="35"/>
  <c r="N3252" i="35"/>
  <c r="L3252" i="35"/>
  <c r="N3232" i="35"/>
  <c r="L3232" i="35"/>
  <c r="N3212" i="35"/>
  <c r="L3212" i="35"/>
  <c r="N3184" i="35"/>
  <c r="L3184" i="35"/>
  <c r="N3164" i="35"/>
  <c r="L3164" i="35"/>
  <c r="N3140" i="35"/>
  <c r="L3140" i="35"/>
  <c r="N3112" i="35"/>
  <c r="L3112" i="35"/>
  <c r="N3084" i="35"/>
  <c r="L3084" i="35"/>
  <c r="N3060" i="35"/>
  <c r="L3060" i="35"/>
  <c r="N3032" i="35"/>
  <c r="L3032" i="35"/>
  <c r="N3012" i="35"/>
  <c r="L3012" i="35"/>
  <c r="N2992" i="35"/>
  <c r="L2992" i="35"/>
  <c r="N2964" i="35"/>
  <c r="L2964" i="35"/>
  <c r="N2940" i="35"/>
  <c r="L2940" i="35"/>
  <c r="N2924" i="35"/>
  <c r="L2924" i="35"/>
  <c r="N2900" i="35"/>
  <c r="L2900" i="35"/>
  <c r="N2872" i="35"/>
  <c r="L2872" i="35"/>
  <c r="N2852" i="35"/>
  <c r="L2852" i="35"/>
  <c r="N2828" i="35"/>
  <c r="L2828" i="35"/>
  <c r="N2796" i="35"/>
  <c r="L2796" i="35"/>
  <c r="N2784" i="35"/>
  <c r="L2784" i="35"/>
  <c r="N2756" i="35"/>
  <c r="L2756" i="35"/>
  <c r="N2724" i="35"/>
  <c r="L2724" i="35"/>
  <c r="N2696" i="35"/>
  <c r="L2696" i="35"/>
  <c r="N2680" i="35"/>
  <c r="L2680" i="35"/>
  <c r="N2652" i="35"/>
  <c r="L2652" i="35"/>
  <c r="N2632" i="35"/>
  <c r="L2632" i="35"/>
  <c r="N2612" i="35"/>
  <c r="L2612" i="35"/>
  <c r="N2596" i="35"/>
  <c r="L2596" i="35"/>
  <c r="N2576" i="35"/>
  <c r="L2576" i="35"/>
  <c r="N2564" i="35"/>
  <c r="L2564" i="35"/>
  <c r="N2536" i="35"/>
  <c r="L2536" i="35"/>
  <c r="N2524" i="35"/>
  <c r="L2524" i="35"/>
  <c r="N2508" i="35"/>
  <c r="L2508" i="35"/>
  <c r="N2488" i="35"/>
  <c r="L2488" i="35"/>
  <c r="N2476" i="35"/>
  <c r="L2476" i="35"/>
  <c r="N2452" i="35"/>
  <c r="L2452" i="35"/>
  <c r="N2436" i="35"/>
  <c r="L2436" i="35"/>
  <c r="N2416" i="35"/>
  <c r="L2416" i="35"/>
  <c r="N2404" i="35"/>
  <c r="L2404" i="35"/>
  <c r="N2384" i="35"/>
  <c r="L2384" i="35"/>
  <c r="N2364" i="35"/>
  <c r="L2364" i="35"/>
  <c r="N2344" i="35"/>
  <c r="L2344" i="35"/>
  <c r="N2324" i="35"/>
  <c r="L2324" i="35"/>
  <c r="N2304" i="35"/>
  <c r="L2304" i="35"/>
  <c r="N2284" i="35"/>
  <c r="L2284" i="35"/>
  <c r="N2260" i="35"/>
  <c r="L2260" i="35"/>
  <c r="N2236" i="35"/>
  <c r="L2236" i="35"/>
  <c r="N2212" i="35"/>
  <c r="L2212" i="35"/>
  <c r="N2192" i="35"/>
  <c r="L2192" i="35"/>
  <c r="N2168" i="35"/>
  <c r="L2168" i="35"/>
  <c r="N2144" i="35"/>
  <c r="L2144" i="35"/>
  <c r="N2128" i="35"/>
  <c r="L2128" i="35"/>
  <c r="N2104" i="35"/>
  <c r="L2104" i="35"/>
  <c r="N2088" i="35"/>
  <c r="L2088" i="35"/>
  <c r="N2064" i="35"/>
  <c r="L2064" i="35"/>
  <c r="N2032" i="35"/>
  <c r="L2032" i="35"/>
  <c r="N2008" i="35"/>
  <c r="L2008" i="35"/>
  <c r="N1984" i="35"/>
  <c r="L1984" i="35"/>
  <c r="N1960" i="35"/>
  <c r="L1960" i="35"/>
  <c r="N1932" i="35"/>
  <c r="L1932" i="35"/>
  <c r="N1900" i="35"/>
  <c r="L1900" i="35"/>
  <c r="N1876" i="35"/>
  <c r="L1876" i="35"/>
  <c r="N1848" i="35"/>
  <c r="L1848" i="35"/>
  <c r="N1828" i="35"/>
  <c r="L1828" i="35"/>
  <c r="N1796" i="35"/>
  <c r="L1796" i="35"/>
  <c r="N1776" i="35"/>
  <c r="L1776" i="35"/>
  <c r="N1760" i="35"/>
  <c r="L1760" i="35"/>
  <c r="N1736" i="35"/>
  <c r="L1736" i="35"/>
  <c r="N1716" i="35"/>
  <c r="L1716" i="35"/>
  <c r="N1696" i="35"/>
  <c r="L1696" i="35"/>
  <c r="N1684" i="35"/>
  <c r="L1684" i="35"/>
  <c r="N1660" i="35"/>
  <c r="L1660" i="35"/>
  <c r="N1640" i="35"/>
  <c r="L1640" i="35"/>
  <c r="N1620" i="35"/>
  <c r="L1620" i="35"/>
  <c r="N1604" i="35"/>
  <c r="L1604" i="35"/>
  <c r="N1580" i="35"/>
  <c r="L1580" i="35"/>
  <c r="N1560" i="35"/>
  <c r="L1560" i="35"/>
  <c r="N1544" i="35"/>
  <c r="L1544" i="35"/>
  <c r="N1524" i="35"/>
  <c r="L1524" i="35"/>
  <c r="N1508" i="35"/>
  <c r="L1508" i="35"/>
  <c r="N1480" i="35"/>
  <c r="L1480" i="35"/>
  <c r="N1464" i="35"/>
  <c r="L1464" i="35"/>
  <c r="N1444" i="35"/>
  <c r="L1444" i="35"/>
  <c r="N1424" i="35"/>
  <c r="L1424" i="35"/>
  <c r="N1404" i="35"/>
  <c r="L1404" i="35"/>
  <c r="N1376" i="35"/>
  <c r="L1376" i="35"/>
  <c r="N1364" i="35"/>
  <c r="L1364" i="35"/>
  <c r="N1332" i="35"/>
  <c r="L1332" i="35"/>
  <c r="N1312" i="35"/>
  <c r="L1312" i="35"/>
  <c r="N1288" i="35"/>
  <c r="L1288" i="35"/>
  <c r="N1276" i="35"/>
  <c r="L1276" i="35"/>
  <c r="N1256" i="35"/>
  <c r="L1256" i="35"/>
  <c r="N1232" i="35"/>
  <c r="L1232" i="35"/>
  <c r="N1224" i="35"/>
  <c r="L1224" i="35"/>
  <c r="N1204" i="35"/>
  <c r="L1204" i="35"/>
  <c r="N1176" i="35"/>
  <c r="L1176" i="35"/>
  <c r="N1156" i="35"/>
  <c r="L1156" i="35"/>
  <c r="N1148" i="35"/>
  <c r="L1148" i="35"/>
  <c r="N1132" i="35"/>
  <c r="L1132" i="35"/>
  <c r="N1116" i="35"/>
  <c r="L1116" i="35"/>
  <c r="N1100" i="35"/>
  <c r="L1100" i="35"/>
  <c r="N1088" i="35"/>
  <c r="L1088" i="35"/>
  <c r="N1080" i="35"/>
  <c r="L1080" i="35"/>
  <c r="N1068" i="35"/>
  <c r="L1068" i="35"/>
  <c r="N1044" i="35"/>
  <c r="L1044" i="35"/>
  <c r="N1028" i="35"/>
  <c r="L1028" i="35"/>
  <c r="N1016" i="35"/>
  <c r="L1016" i="35"/>
  <c r="N1004" i="35"/>
  <c r="L1004" i="35"/>
  <c r="N988" i="35"/>
  <c r="L988" i="35"/>
  <c r="N980" i="35"/>
  <c r="L980" i="35"/>
  <c r="N964" i="35"/>
  <c r="L964" i="35"/>
  <c r="N948" i="35"/>
  <c r="L948" i="35"/>
  <c r="N932" i="35"/>
  <c r="L932" i="35"/>
  <c r="N920" i="35"/>
  <c r="L920" i="35"/>
  <c r="N904" i="35"/>
  <c r="L904" i="35"/>
  <c r="N888" i="35"/>
  <c r="L888" i="35"/>
  <c r="N884" i="35"/>
  <c r="L884" i="35"/>
  <c r="N868" i="35"/>
  <c r="L868" i="35"/>
  <c r="N856" i="35"/>
  <c r="L856" i="35"/>
  <c r="N844" i="35"/>
  <c r="L844" i="35"/>
  <c r="N824" i="35"/>
  <c r="L824" i="35"/>
  <c r="N808" i="35"/>
  <c r="L808" i="35"/>
  <c r="N784" i="35"/>
  <c r="L784" i="35"/>
  <c r="N768" i="35"/>
  <c r="L768" i="35"/>
  <c r="N752" i="35"/>
  <c r="L752" i="35"/>
  <c r="N740" i="35"/>
  <c r="L740" i="35"/>
  <c r="N728" i="35"/>
  <c r="L728" i="35"/>
  <c r="N712" i="35"/>
  <c r="L712" i="35"/>
  <c r="N704" i="35"/>
  <c r="L704" i="35"/>
  <c r="N692" i="35"/>
  <c r="L692" i="35"/>
  <c r="N680" i="35"/>
  <c r="L680" i="35"/>
  <c r="N672" i="35"/>
  <c r="L672" i="35"/>
  <c r="N656" i="35"/>
  <c r="L656" i="35"/>
  <c r="N648" i="35"/>
  <c r="L648" i="35"/>
  <c r="N640" i="35"/>
  <c r="L640" i="35"/>
  <c r="N624" i="35"/>
  <c r="L624" i="35"/>
  <c r="N616" i="35"/>
  <c r="L616" i="35"/>
  <c r="N604" i="35"/>
  <c r="L604" i="35"/>
  <c r="N600" i="35"/>
  <c r="L600" i="35"/>
  <c r="N588" i="35"/>
  <c r="L588" i="35"/>
  <c r="N572" i="35"/>
  <c r="L572" i="35"/>
  <c r="N560" i="35"/>
  <c r="L560" i="35"/>
  <c r="N548" i="35"/>
  <c r="L548" i="35"/>
  <c r="N536" i="35"/>
  <c r="L536" i="35"/>
  <c r="N524" i="35"/>
  <c r="L524" i="35"/>
  <c r="N512" i="35"/>
  <c r="L512" i="35"/>
  <c r="N496" i="35"/>
  <c r="L496" i="35"/>
  <c r="N488" i="35"/>
  <c r="L488" i="35"/>
  <c r="N472" i="35"/>
  <c r="L472" i="35"/>
  <c r="N460" i="35"/>
  <c r="L460" i="35"/>
  <c r="N456" i="35"/>
  <c r="L456" i="35"/>
  <c r="N444" i="35"/>
  <c r="L444" i="35"/>
  <c r="N432" i="35"/>
  <c r="L432" i="35"/>
  <c r="N424" i="35"/>
  <c r="L424" i="35"/>
  <c r="N412" i="35"/>
  <c r="L412" i="35"/>
  <c r="N400" i="35"/>
  <c r="L400" i="35"/>
  <c r="N388" i="35"/>
  <c r="L388" i="35"/>
  <c r="N376" i="35"/>
  <c r="L376" i="35"/>
  <c r="N368" i="35"/>
  <c r="L368" i="35"/>
  <c r="N356" i="35"/>
  <c r="L356" i="35"/>
  <c r="N344" i="35"/>
  <c r="L344" i="35"/>
  <c r="N332" i="35"/>
  <c r="L332" i="35"/>
  <c r="N320" i="35"/>
  <c r="L320" i="35"/>
  <c r="N308" i="35"/>
  <c r="L308" i="35"/>
  <c r="N300" i="35"/>
  <c r="L300" i="35"/>
  <c r="N288" i="35"/>
  <c r="L288" i="35"/>
  <c r="N284" i="35"/>
  <c r="L284" i="35"/>
  <c r="N272" i="35"/>
  <c r="L272" i="35"/>
  <c r="N260" i="35"/>
  <c r="L260" i="35"/>
  <c r="N252" i="35"/>
  <c r="L252" i="35"/>
  <c r="N240" i="35"/>
  <c r="L240" i="35"/>
  <c r="N232" i="35"/>
  <c r="L232" i="35"/>
  <c r="N224" i="35"/>
  <c r="L224" i="35"/>
  <c r="N216" i="35"/>
  <c r="L216" i="35"/>
  <c r="N204" i="35"/>
  <c r="L204" i="35"/>
  <c r="N196" i="35"/>
  <c r="L196" i="35"/>
  <c r="N188" i="35"/>
  <c r="L188" i="35"/>
  <c r="N180" i="35"/>
  <c r="L180" i="35"/>
  <c r="N172" i="35"/>
  <c r="L172" i="35"/>
  <c r="N160" i="35"/>
  <c r="L160" i="35"/>
  <c r="N152" i="35"/>
  <c r="L152" i="35"/>
  <c r="N144" i="35"/>
  <c r="L144" i="35"/>
  <c r="N136" i="35"/>
  <c r="L136" i="35"/>
  <c r="N128" i="35"/>
  <c r="L128" i="35"/>
  <c r="N120" i="35"/>
  <c r="L120" i="35"/>
  <c r="N112" i="35"/>
  <c r="L112" i="35"/>
  <c r="N104" i="35"/>
  <c r="L104" i="35"/>
  <c r="N96" i="35"/>
  <c r="L96" i="35"/>
  <c r="N88" i="35"/>
  <c r="L88" i="35"/>
  <c r="N80" i="35"/>
  <c r="L80" i="35"/>
  <c r="N72" i="35"/>
  <c r="L72" i="35"/>
  <c r="N64" i="35"/>
  <c r="L64" i="35"/>
  <c r="N56" i="35"/>
  <c r="L56" i="35"/>
  <c r="N48" i="35"/>
  <c r="L48" i="35"/>
  <c r="N20" i="35"/>
  <c r="L20" i="35"/>
  <c r="N11409" i="35"/>
  <c r="L11409" i="35"/>
  <c r="N11337" i="35"/>
  <c r="L11337" i="35"/>
  <c r="N11265" i="35"/>
  <c r="L11265" i="35"/>
  <c r="N11181" i="35"/>
  <c r="L11181" i="35"/>
  <c r="N11109" i="35"/>
  <c r="L11109" i="35"/>
  <c r="N11013" i="35"/>
  <c r="L11013" i="35"/>
  <c r="N10953" i="35"/>
  <c r="L10953" i="35"/>
  <c r="N10893" i="35"/>
  <c r="L10893" i="35"/>
  <c r="N10773" i="35"/>
  <c r="L10773" i="35"/>
  <c r="N10665" i="35"/>
  <c r="L10665" i="35"/>
  <c r="N10617" i="35"/>
  <c r="L10617" i="35"/>
  <c r="N10509" i="35"/>
  <c r="L10509" i="35"/>
  <c r="N10413" i="35"/>
  <c r="L10413" i="35"/>
  <c r="N10317" i="35"/>
  <c r="L10317" i="35"/>
  <c r="N10245" i="35"/>
  <c r="L10245" i="35"/>
  <c r="N10137" i="35"/>
  <c r="L10137" i="35"/>
  <c r="N10077" i="35"/>
  <c r="L10077" i="35"/>
  <c r="N10017" i="35"/>
  <c r="L10017" i="35"/>
  <c r="N9909" i="35"/>
  <c r="L9909" i="35"/>
  <c r="N9837" i="35"/>
  <c r="L9837" i="35"/>
  <c r="N11491" i="35"/>
  <c r="L11491" i="35"/>
  <c r="N11419" i="35"/>
  <c r="L11419" i="35"/>
  <c r="N11371" i="35"/>
  <c r="L11371" i="35"/>
  <c r="N11299" i="35"/>
  <c r="L11299" i="35"/>
  <c r="N11227" i="35"/>
  <c r="L11227" i="35"/>
  <c r="N11155" i="35"/>
  <c r="L11155" i="35"/>
  <c r="N11071" i="35"/>
  <c r="L11071" i="35"/>
  <c r="N10999" i="35"/>
  <c r="L10999" i="35"/>
  <c r="N10951" i="35"/>
  <c r="L10951" i="35"/>
  <c r="N10867" i="35"/>
  <c r="L10867" i="35"/>
  <c r="N10783" i="35"/>
  <c r="L10783" i="35"/>
  <c r="N10723" i="35"/>
  <c r="L10723" i="35"/>
  <c r="N10639" i="35"/>
  <c r="L10639" i="35"/>
  <c r="N10567" i="35"/>
  <c r="L10567" i="35"/>
  <c r="N10507" i="35"/>
  <c r="L10507" i="35"/>
  <c r="N10459" i="35"/>
  <c r="L10459" i="35"/>
  <c r="N10387" i="35"/>
  <c r="L10387" i="35"/>
  <c r="N10339" i="35"/>
  <c r="L10339" i="35"/>
  <c r="N10267" i="35"/>
  <c r="L10267" i="35"/>
  <c r="N10195" i="35"/>
  <c r="L10195" i="35"/>
  <c r="N10135" i="35"/>
  <c r="L10135" i="35"/>
  <c r="N10063" i="35"/>
  <c r="L10063" i="35"/>
  <c r="N9991" i="35"/>
  <c r="L9991" i="35"/>
  <c r="N9919" i="35"/>
  <c r="L9919" i="35"/>
  <c r="N9859" i="35"/>
  <c r="L9859" i="35"/>
  <c r="N9799" i="35"/>
  <c r="L9799" i="35"/>
  <c r="N9779" i="35"/>
  <c r="L9779" i="35"/>
  <c r="N9759" i="35"/>
  <c r="L9759" i="35"/>
  <c r="N9735" i="35"/>
  <c r="L9735" i="35"/>
  <c r="N9711" i="35"/>
  <c r="L9711" i="35"/>
  <c r="N9687" i="35"/>
  <c r="L9687" i="35"/>
  <c r="N9671" i="35"/>
  <c r="L9671" i="35"/>
  <c r="N9643" i="35"/>
  <c r="L9643" i="35"/>
  <c r="N9611" i="35"/>
  <c r="L9611" i="35"/>
  <c r="N9575" i="35"/>
  <c r="L9575" i="35"/>
  <c r="N9547" i="35"/>
  <c r="L9547" i="35"/>
  <c r="N9523" i="35"/>
  <c r="L9523" i="35"/>
  <c r="N9495" i="35"/>
  <c r="L9495" i="35"/>
  <c r="N9467" i="35"/>
  <c r="L9467" i="35"/>
  <c r="N9439" i="35"/>
  <c r="L9439" i="35"/>
  <c r="N9411" i="35"/>
  <c r="L9411" i="35"/>
  <c r="N9395" i="35"/>
  <c r="L9395" i="35"/>
  <c r="N9371" i="35"/>
  <c r="L9371" i="35"/>
  <c r="N9339" i="35"/>
  <c r="L9339" i="35"/>
  <c r="N9307" i="35"/>
  <c r="L9307" i="35"/>
  <c r="N9287" i="35"/>
  <c r="L9287" i="35"/>
  <c r="N9263" i="35"/>
  <c r="L9263" i="35"/>
  <c r="N9231" i="35"/>
  <c r="L9231" i="35"/>
  <c r="N9219" i="35"/>
  <c r="L9219" i="35"/>
  <c r="N9187" i="35"/>
  <c r="L9187" i="35"/>
  <c r="N9163" i="35"/>
  <c r="L9163" i="35"/>
  <c r="N9139" i="35"/>
  <c r="L9139" i="35"/>
  <c r="N9123" i="35"/>
  <c r="L9123" i="35"/>
  <c r="N9095" i="35"/>
  <c r="L9095" i="35"/>
  <c r="N9067" i="35"/>
  <c r="L9067" i="35"/>
  <c r="N9031" i="35"/>
  <c r="L9031" i="35"/>
  <c r="N8999" i="35"/>
  <c r="L8999" i="35"/>
  <c r="N8971" i="35"/>
  <c r="L8971" i="35"/>
  <c r="N8947" i="35"/>
  <c r="L8947" i="35"/>
  <c r="N8915" i="35"/>
  <c r="L8915" i="35"/>
  <c r="N8891" i="35"/>
  <c r="L8891" i="35"/>
  <c r="N8867" i="35"/>
  <c r="L8867" i="35"/>
  <c r="N8839" i="35"/>
  <c r="L8839" i="35"/>
  <c r="N8807" i="35"/>
  <c r="L8807" i="35"/>
  <c r="N8779" i="35"/>
  <c r="L8779" i="35"/>
  <c r="N8759" i="35"/>
  <c r="L8759" i="35"/>
  <c r="N8731" i="35"/>
  <c r="L8731" i="35"/>
  <c r="N8707" i="35"/>
  <c r="L8707" i="35"/>
  <c r="N8683" i="35"/>
  <c r="L8683" i="35"/>
  <c r="N8659" i="35"/>
  <c r="L8659" i="35"/>
  <c r="N8643" i="35"/>
  <c r="L8643" i="35"/>
  <c r="N8623" i="35"/>
  <c r="L8623" i="35"/>
  <c r="N8611" i="35"/>
  <c r="L8611" i="35"/>
  <c r="N8583" i="35"/>
  <c r="L8583" i="35"/>
  <c r="N8571" i="35"/>
  <c r="L8571" i="35"/>
  <c r="N8551" i="35"/>
  <c r="L8551" i="35"/>
  <c r="N8527" i="35"/>
  <c r="L8527" i="35"/>
  <c r="N8503" i="35"/>
  <c r="L8503" i="35"/>
  <c r="N8471" i="35"/>
  <c r="L8471" i="35"/>
  <c r="N8451" i="35"/>
  <c r="L8451" i="35"/>
  <c r="N8419" i="35"/>
  <c r="L8419" i="35"/>
  <c r="N8395" i="35"/>
  <c r="L8395" i="35"/>
  <c r="N8375" i="35"/>
  <c r="L8375" i="35"/>
  <c r="N8347" i="35"/>
  <c r="L8347" i="35"/>
  <c r="N8319" i="35"/>
  <c r="L8319" i="35"/>
  <c r="N8295" i="35"/>
  <c r="L8295" i="35"/>
  <c r="N8275" i="35"/>
  <c r="L8275" i="35"/>
  <c r="N8247" i="35"/>
  <c r="L8247" i="35"/>
  <c r="N8223" i="35"/>
  <c r="L8223" i="35"/>
  <c r="N8203" i="35"/>
  <c r="L8203" i="35"/>
  <c r="N8175" i="35"/>
  <c r="L8175" i="35"/>
  <c r="N8151" i="35"/>
  <c r="L8151" i="35"/>
  <c r="N8127" i="35"/>
  <c r="L8127" i="35"/>
  <c r="N8095" i="35"/>
  <c r="L8095" i="35"/>
  <c r="N8063" i="35"/>
  <c r="L8063" i="35"/>
  <c r="N8047" i="35"/>
  <c r="L8047" i="35"/>
  <c r="N8011" i="35"/>
  <c r="L8011" i="35"/>
  <c r="N7983" i="35"/>
  <c r="L7983" i="35"/>
  <c r="N7959" i="35"/>
  <c r="L7959" i="35"/>
  <c r="N7923" i="35"/>
  <c r="L7923" i="35"/>
  <c r="N7895" i="35"/>
  <c r="L7895" i="35"/>
  <c r="N7871" i="35"/>
  <c r="L7871" i="35"/>
  <c r="N7847" i="35"/>
  <c r="L7847" i="35"/>
  <c r="N7823" i="35"/>
  <c r="L7823" i="35"/>
  <c r="N7799" i="35"/>
  <c r="L7799" i="35"/>
  <c r="N7767" i="35"/>
  <c r="L7767" i="35"/>
  <c r="N7743" i="35"/>
  <c r="L7743" i="35"/>
  <c r="N7719" i="35"/>
  <c r="L7719" i="35"/>
  <c r="N7687" i="35"/>
  <c r="L7687" i="35"/>
  <c r="N7663" i="35"/>
  <c r="L7663" i="35"/>
  <c r="N7643" i="35"/>
  <c r="L7643" i="35"/>
  <c r="N7623" i="35"/>
  <c r="L7623" i="35"/>
  <c r="N7603" i="35"/>
  <c r="L7603" i="35"/>
  <c r="N7575" i="35"/>
  <c r="L7575" i="35"/>
  <c r="N7551" i="35"/>
  <c r="L7551" i="35"/>
  <c r="N7531" i="35"/>
  <c r="L7531" i="35"/>
  <c r="N7519" i="35"/>
  <c r="L7519" i="35"/>
  <c r="N7499" i="35"/>
  <c r="L7499" i="35"/>
  <c r="N7483" i="35"/>
  <c r="L7483" i="35"/>
  <c r="N7463" i="35"/>
  <c r="L7463" i="35"/>
  <c r="N7443" i="35"/>
  <c r="L7443" i="35"/>
  <c r="N7419" i="35"/>
  <c r="L7419" i="35"/>
  <c r="N7391" i="35"/>
  <c r="L7391" i="35"/>
  <c r="N7363" i="35"/>
  <c r="L7363" i="35"/>
  <c r="N7339" i="35"/>
  <c r="L7339" i="35"/>
  <c r="N7319" i="35"/>
  <c r="L7319" i="35"/>
  <c r="N7295" i="35"/>
  <c r="L7295" i="35"/>
  <c r="N7271" i="35"/>
  <c r="L7271" i="35"/>
  <c r="N7247" i="35"/>
  <c r="L7247" i="35"/>
  <c r="N7223" i="35"/>
  <c r="L7223" i="35"/>
  <c r="N7195" i="35"/>
  <c r="L7195" i="35"/>
  <c r="N7171" i="35"/>
  <c r="L7171" i="35"/>
  <c r="N7155" i="35"/>
  <c r="L7155" i="35"/>
  <c r="N7143" i="35"/>
  <c r="L7143" i="35"/>
  <c r="N7127" i="35"/>
  <c r="L7127" i="35"/>
  <c r="N7095" i="35"/>
  <c r="L7095" i="35"/>
  <c r="N7071" i="35"/>
  <c r="L7071" i="35"/>
  <c r="N7047" i="35"/>
  <c r="L7047" i="35"/>
  <c r="N7027" i="35"/>
  <c r="L7027" i="35"/>
  <c r="N7007" i="35"/>
  <c r="L7007" i="35"/>
  <c r="N6983" i="35"/>
  <c r="L6983" i="35"/>
  <c r="N6955" i="35"/>
  <c r="L6955" i="35"/>
  <c r="N6927" i="35"/>
  <c r="L6927" i="35"/>
  <c r="N6907" i="35"/>
  <c r="L6907" i="35"/>
  <c r="N6887" i="35"/>
  <c r="L6887" i="35"/>
  <c r="N6871" i="35"/>
  <c r="L6871" i="35"/>
  <c r="N6851" i="35"/>
  <c r="L6851" i="35"/>
  <c r="N6831" i="35"/>
  <c r="L6831" i="35"/>
  <c r="N6815" i="35"/>
  <c r="L6815" i="35"/>
  <c r="N6799" i="35"/>
  <c r="L6799" i="35"/>
  <c r="N6775" i="35"/>
  <c r="L6775" i="35"/>
  <c r="N6755" i="35"/>
  <c r="L6755" i="35"/>
  <c r="N6739" i="35"/>
  <c r="L6739" i="35"/>
  <c r="N6719" i="35"/>
  <c r="L6719" i="35"/>
  <c r="N6703" i="35"/>
  <c r="L6703" i="35"/>
  <c r="N6675" i="35"/>
  <c r="L6675" i="35"/>
  <c r="N6655" i="35"/>
  <c r="L6655" i="35"/>
  <c r="N6635" i="35"/>
  <c r="L6635" i="35"/>
  <c r="N6619" i="35"/>
  <c r="L6619" i="35"/>
  <c r="N6603" i="35"/>
  <c r="L6603" i="35"/>
  <c r="N6583" i="35"/>
  <c r="L6583" i="35"/>
  <c r="N6567" i="35"/>
  <c r="L6567" i="35"/>
  <c r="N6551" i="35"/>
  <c r="L6551" i="35"/>
  <c r="N6531" i="35"/>
  <c r="L6531" i="35"/>
  <c r="N6515" i="35"/>
  <c r="L6515" i="35"/>
  <c r="N6499" i="35"/>
  <c r="L6499" i="35"/>
  <c r="N6479" i="35"/>
  <c r="L6479" i="35"/>
  <c r="N6459" i="35"/>
  <c r="L6459" i="35"/>
  <c r="N6443" i="35"/>
  <c r="L6443" i="35"/>
  <c r="N6427" i="35"/>
  <c r="L6427" i="35"/>
  <c r="N6411" i="35"/>
  <c r="L6411" i="35"/>
  <c r="N6391" i="35"/>
  <c r="L6391" i="35"/>
  <c r="N6375" i="35"/>
  <c r="L6375" i="35"/>
  <c r="N6359" i="35"/>
  <c r="L6359" i="35"/>
  <c r="N6339" i="35"/>
  <c r="L6339" i="35"/>
  <c r="N6327" i="35"/>
  <c r="L6327" i="35"/>
  <c r="N6311" i="35"/>
  <c r="L6311" i="35"/>
  <c r="N6295" i="35"/>
  <c r="L6295" i="35"/>
  <c r="N6279" i="35"/>
  <c r="L6279" i="35"/>
  <c r="N6263" i="35"/>
  <c r="L6263" i="35"/>
  <c r="N6247" i="35"/>
  <c r="L6247" i="35"/>
  <c r="N6235" i="35"/>
  <c r="L6235" i="35"/>
  <c r="N6219" i="35"/>
  <c r="L6219" i="35"/>
  <c r="N6199" i="35"/>
  <c r="L6199" i="35"/>
  <c r="N6183" i="35"/>
  <c r="L6183" i="35"/>
  <c r="N6167" i="35"/>
  <c r="L6167" i="35"/>
  <c r="N6147" i="35"/>
  <c r="L6147" i="35"/>
  <c r="N6131" i="35"/>
  <c r="L6131" i="35"/>
  <c r="N6111" i="35"/>
  <c r="L6111" i="35"/>
  <c r="N6087" i="35"/>
  <c r="L6087" i="35"/>
  <c r="N6067" i="35"/>
  <c r="L6067" i="35"/>
  <c r="N6047" i="35"/>
  <c r="L6047" i="35"/>
  <c r="N6019" i="35"/>
  <c r="L6019" i="35"/>
  <c r="N5995" i="35"/>
  <c r="L5995" i="35"/>
  <c r="N5975" i="35"/>
  <c r="L5975" i="35"/>
  <c r="N5959" i="35"/>
  <c r="L5959" i="35"/>
  <c r="N5939" i="35"/>
  <c r="L5939" i="35"/>
  <c r="N5923" i="35"/>
  <c r="L5923" i="35"/>
  <c r="N5903" i="35"/>
  <c r="L5903" i="35"/>
  <c r="N5883" i="35"/>
  <c r="L5883" i="35"/>
  <c r="N5863" i="35"/>
  <c r="L5863" i="35"/>
  <c r="N5843" i="35"/>
  <c r="L5843" i="35"/>
  <c r="N5823" i="35"/>
  <c r="L5823" i="35"/>
  <c r="N5803" i="35"/>
  <c r="L5803" i="35"/>
  <c r="N5779" i="35"/>
  <c r="L5779" i="35"/>
  <c r="N5759" i="35"/>
  <c r="L5759" i="35"/>
  <c r="N5743" i="35"/>
  <c r="L5743" i="35"/>
  <c r="N5727" i="35"/>
  <c r="L5727" i="35"/>
  <c r="N5711" i="35"/>
  <c r="L5711" i="35"/>
  <c r="N5695" i="35"/>
  <c r="L5695" i="35"/>
  <c r="N5679" i="35"/>
  <c r="L5679" i="35"/>
  <c r="N5663" i="35"/>
  <c r="L5663" i="35"/>
  <c r="N5643" i="35"/>
  <c r="L5643" i="35"/>
  <c r="N5627" i="35"/>
  <c r="L5627" i="35"/>
  <c r="N5607" i="35"/>
  <c r="L5607" i="35"/>
  <c r="N5591" i="35"/>
  <c r="L5591" i="35"/>
  <c r="N5567" i="35"/>
  <c r="L5567" i="35"/>
  <c r="N5551" i="35"/>
  <c r="L5551" i="35"/>
  <c r="N5527" i="35"/>
  <c r="L5527" i="35"/>
  <c r="N5507" i="35"/>
  <c r="L5507" i="35"/>
  <c r="N5487" i="35"/>
  <c r="L5487" i="35"/>
  <c r="N5471" i="35"/>
  <c r="L5471" i="35"/>
  <c r="N5451" i="35"/>
  <c r="L5451" i="35"/>
  <c r="N5431" i="35"/>
  <c r="L5431" i="35"/>
  <c r="N5415" i="35"/>
  <c r="L5415" i="35"/>
  <c r="N5391" i="35"/>
  <c r="L5391" i="35"/>
  <c r="N5367" i="35"/>
  <c r="L5367" i="35"/>
  <c r="N5343" i="35"/>
  <c r="L5343" i="35"/>
  <c r="N5327" i="35"/>
  <c r="L5327" i="35"/>
  <c r="N5311" i="35"/>
  <c r="L5311" i="35"/>
  <c r="N5295" i="35"/>
  <c r="L5295" i="35"/>
  <c r="N5275" i="35"/>
  <c r="L5275" i="35"/>
  <c r="N5259" i="35"/>
  <c r="L5259" i="35"/>
  <c r="N5239" i="35"/>
  <c r="L5239" i="35"/>
  <c r="N5211" i="35"/>
  <c r="L5211" i="35"/>
  <c r="N5191" i="35"/>
  <c r="L5191" i="35"/>
  <c r="N5175" i="35"/>
  <c r="L5175" i="35"/>
  <c r="N5151" i="35"/>
  <c r="L5151" i="35"/>
  <c r="N5127" i="35"/>
  <c r="L5127" i="35"/>
  <c r="N5103" i="35"/>
  <c r="L5103" i="35"/>
  <c r="N5083" i="35"/>
  <c r="L5083" i="35"/>
  <c r="N5055" i="35"/>
  <c r="L5055" i="35"/>
  <c r="N5027" i="35"/>
  <c r="L5027" i="35"/>
  <c r="N5003" i="35"/>
  <c r="L5003" i="35"/>
  <c r="N4975" i="35"/>
  <c r="L4975" i="35"/>
  <c r="N4951" i="35"/>
  <c r="L4951" i="35"/>
  <c r="N4931" i="35"/>
  <c r="L4931" i="35"/>
  <c r="N4907" i="35"/>
  <c r="L4907" i="35"/>
  <c r="N4887" i="35"/>
  <c r="L4887" i="35"/>
  <c r="N4875" i="35"/>
  <c r="L4875" i="35"/>
  <c r="N4863" i="35"/>
  <c r="L4863" i="35"/>
  <c r="N4843" i="35"/>
  <c r="L4843" i="35"/>
  <c r="N4823" i="35"/>
  <c r="L4823" i="35"/>
  <c r="N4807" i="35"/>
  <c r="L4807" i="35"/>
  <c r="N4791" i="35"/>
  <c r="L4791" i="35"/>
  <c r="N4771" i="35"/>
  <c r="L4771" i="35"/>
  <c r="N4751" i="35"/>
  <c r="L4751" i="35"/>
  <c r="N4739" i="35"/>
  <c r="L4739" i="35"/>
  <c r="N4727" i="35"/>
  <c r="L4727" i="35"/>
  <c r="N4715" i="35"/>
  <c r="L4715" i="35"/>
  <c r="N4695" i="35"/>
  <c r="L4695" i="35"/>
  <c r="N4683" i="35"/>
  <c r="L4683" i="35"/>
  <c r="N4667" i="35"/>
  <c r="L4667" i="35"/>
  <c r="N4647" i="35"/>
  <c r="L4647" i="35"/>
  <c r="N4631" i="35"/>
  <c r="L4631" i="35"/>
  <c r="N4615" i="35"/>
  <c r="L4615" i="35"/>
  <c r="N4595" i="35"/>
  <c r="L4595" i="35"/>
  <c r="N4583" i="35"/>
  <c r="L4583" i="35"/>
  <c r="N4571" i="35"/>
  <c r="L4571" i="35"/>
  <c r="N4555" i="35"/>
  <c r="L4555" i="35"/>
  <c r="N4539" i="35"/>
  <c r="L4539" i="35"/>
  <c r="N4523" i="35"/>
  <c r="L4523" i="35"/>
  <c r="N4503" i="35"/>
  <c r="L4503" i="35"/>
  <c r="N4491" i="35"/>
  <c r="L4491" i="35"/>
  <c r="N4479" i="35"/>
  <c r="L4479" i="35"/>
  <c r="N4459" i="35"/>
  <c r="L4459" i="35"/>
  <c r="N4439" i="35"/>
  <c r="L4439" i="35"/>
  <c r="N4423" i="35"/>
  <c r="L4423" i="35"/>
  <c r="N4403" i="35"/>
  <c r="L4403" i="35"/>
  <c r="N4387" i="35"/>
  <c r="L4387" i="35"/>
  <c r="N4371" i="35"/>
  <c r="L4371" i="35"/>
  <c r="N4359" i="35"/>
  <c r="L4359" i="35"/>
  <c r="N4343" i="35"/>
  <c r="L4343" i="35"/>
  <c r="N4331" i="35"/>
  <c r="L4331" i="35"/>
  <c r="N4323" i="35"/>
  <c r="L4323" i="35"/>
  <c r="N4311" i="35"/>
  <c r="L4311" i="35"/>
  <c r="N4299" i="35"/>
  <c r="L4299" i="35"/>
  <c r="N4287" i="35"/>
  <c r="L4287" i="35"/>
  <c r="N4275" i="35"/>
  <c r="L4275" i="35"/>
  <c r="N4263" i="35"/>
  <c r="L4263" i="35"/>
  <c r="N4243" i="35"/>
  <c r="L4243" i="35"/>
  <c r="N4223" i="35"/>
  <c r="L4223" i="35"/>
  <c r="N4211" i="35"/>
  <c r="L4211" i="35"/>
  <c r="N4195" i="35"/>
  <c r="L4195" i="35"/>
  <c r="N4183" i="35"/>
  <c r="L4183" i="35"/>
  <c r="N4171" i="35"/>
  <c r="L4171" i="35"/>
  <c r="N4159" i="35"/>
  <c r="L4159" i="35"/>
  <c r="N4147" i="35"/>
  <c r="L4147" i="35"/>
  <c r="N4135" i="35"/>
  <c r="L4135" i="35"/>
  <c r="N4115" i="35"/>
  <c r="L4115" i="35"/>
  <c r="N4103" i="35"/>
  <c r="L4103" i="35"/>
  <c r="N4087" i="35"/>
  <c r="L4087" i="35"/>
  <c r="N4075" i="35"/>
  <c r="L4075" i="35"/>
  <c r="N4059" i="35"/>
  <c r="L4059" i="35"/>
  <c r="N4047" i="35"/>
  <c r="L4047" i="35"/>
  <c r="N4035" i="35"/>
  <c r="L4035" i="35"/>
  <c r="N4015" i="35"/>
  <c r="L4015" i="35"/>
  <c r="N4003" i="35"/>
  <c r="L4003" i="35"/>
  <c r="N3987" i="35"/>
  <c r="L3987" i="35"/>
  <c r="N3975" i="35"/>
  <c r="L3975" i="35"/>
  <c r="N3963" i="35"/>
  <c r="L3963" i="35"/>
  <c r="N3943" i="35"/>
  <c r="L3943" i="35"/>
  <c r="N3923" i="35"/>
  <c r="L3923" i="35"/>
  <c r="N3911" i="35"/>
  <c r="L3911" i="35"/>
  <c r="N3899" i="35"/>
  <c r="L3899" i="35"/>
  <c r="N3887" i="35"/>
  <c r="L3887" i="35"/>
  <c r="N3875" i="35"/>
  <c r="L3875" i="35"/>
  <c r="N3863" i="35"/>
  <c r="L3863" i="35"/>
  <c r="N3851" i="35"/>
  <c r="L3851" i="35"/>
  <c r="N3831" i="35"/>
  <c r="L3831" i="35"/>
  <c r="N3819" i="35"/>
  <c r="L3819" i="35"/>
  <c r="N3807" i="35"/>
  <c r="L3807" i="35"/>
  <c r="N3795" i="35"/>
  <c r="L3795" i="35"/>
  <c r="N3783" i="35"/>
  <c r="L3783" i="35"/>
  <c r="N3771" i="35"/>
  <c r="L3771" i="35"/>
  <c r="N3759" i="35"/>
  <c r="L3759" i="35"/>
  <c r="N3751" i="35"/>
  <c r="L3751" i="35"/>
  <c r="N3739" i="35"/>
  <c r="L3739" i="35"/>
  <c r="N3727" i="35"/>
  <c r="L3727" i="35"/>
  <c r="N3715" i="35"/>
  <c r="L3715" i="35"/>
  <c r="N3695" i="35"/>
  <c r="L3695" i="35"/>
  <c r="N3683" i="35"/>
  <c r="L3683" i="35"/>
  <c r="N3667" i="35"/>
  <c r="L3667" i="35"/>
  <c r="N3655" i="35"/>
  <c r="L3655" i="35"/>
  <c r="N3643" i="35"/>
  <c r="L3643" i="35"/>
  <c r="N3623" i="35"/>
  <c r="L3623" i="35"/>
  <c r="N3611" i="35"/>
  <c r="L3611" i="35"/>
  <c r="N3599" i="35"/>
  <c r="L3599" i="35"/>
  <c r="N3587" i="35"/>
  <c r="L3587" i="35"/>
  <c r="N3575" i="35"/>
  <c r="L3575" i="35"/>
  <c r="N3563" i="35"/>
  <c r="L3563" i="35"/>
  <c r="N3543" i="35"/>
  <c r="L3543" i="35"/>
  <c r="N3527" i="35"/>
  <c r="L3527" i="35"/>
  <c r="N3511" i="35"/>
  <c r="L3511" i="35"/>
  <c r="N3495" i="35"/>
  <c r="L3495" i="35"/>
  <c r="N3483" i="35"/>
  <c r="L3483" i="35"/>
  <c r="N3471" i="35"/>
  <c r="L3471" i="35"/>
  <c r="N3451" i="35"/>
  <c r="L3451" i="35"/>
  <c r="N3439" i="35"/>
  <c r="L3439" i="35"/>
  <c r="N3419" i="35"/>
  <c r="L3419" i="35"/>
  <c r="N3411" i="35"/>
  <c r="L3411" i="35"/>
  <c r="N3399" i="35"/>
  <c r="L3399" i="35"/>
  <c r="N3387" i="35"/>
  <c r="L3387" i="35"/>
  <c r="N3367" i="35"/>
  <c r="L3367" i="35"/>
  <c r="N3355" i="35"/>
  <c r="L3355" i="35"/>
  <c r="N3343" i="35"/>
  <c r="L3343" i="35"/>
  <c r="N3331" i="35"/>
  <c r="L3331" i="35"/>
  <c r="N3315" i="35"/>
  <c r="L3315" i="35"/>
  <c r="N3303" i="35"/>
  <c r="L3303" i="35"/>
  <c r="N3287" i="35"/>
  <c r="L3287" i="35"/>
  <c r="N3275" i="35"/>
  <c r="L3275" i="35"/>
  <c r="N3263" i="35"/>
  <c r="L3263" i="35"/>
  <c r="N3243" i="35"/>
  <c r="L3243" i="35"/>
  <c r="N3231" i="35"/>
  <c r="L3231" i="35"/>
  <c r="N3219" i="35"/>
  <c r="L3219" i="35"/>
  <c r="N3195" i="35"/>
  <c r="L3195" i="35"/>
  <c r="N3183" i="35"/>
  <c r="L3183" i="35"/>
  <c r="N3171" i="35"/>
  <c r="L3171" i="35"/>
  <c r="N3151" i="35"/>
  <c r="L3151" i="35"/>
  <c r="N3139" i="35"/>
  <c r="L3139" i="35"/>
  <c r="N3123" i="35"/>
  <c r="L3123" i="35"/>
  <c r="N3111" i="35"/>
  <c r="L3111" i="35"/>
  <c r="N3099" i="35"/>
  <c r="L3099" i="35"/>
  <c r="N3087" i="35"/>
  <c r="L3087" i="35"/>
  <c r="N3075" i="35"/>
  <c r="L3075" i="35"/>
  <c r="N3063" i="35"/>
  <c r="L3063" i="35"/>
  <c r="N3051" i="35"/>
  <c r="L3051" i="35"/>
  <c r="N3031" i="35"/>
  <c r="L3031" i="35"/>
  <c r="N3019" i="35"/>
  <c r="L3019" i="35"/>
  <c r="N3007" i="35"/>
  <c r="L3007" i="35"/>
  <c r="N2987" i="35"/>
  <c r="L2987" i="35"/>
  <c r="N2975" i="35"/>
  <c r="L2975" i="35"/>
  <c r="N2959" i="35"/>
  <c r="L2959" i="35"/>
  <c r="N2947" i="35"/>
  <c r="L2947" i="35"/>
  <c r="N2935" i="35"/>
  <c r="L2935" i="35"/>
  <c r="N2923" i="35"/>
  <c r="L2923" i="35"/>
  <c r="N2907" i="35"/>
  <c r="L2907" i="35"/>
  <c r="N2895" i="35"/>
  <c r="L2895" i="35"/>
  <c r="N2879" i="35"/>
  <c r="L2879" i="35"/>
  <c r="N2859" i="35"/>
  <c r="L2859" i="35"/>
  <c r="N2847" i="35"/>
  <c r="L2847" i="35"/>
  <c r="N2831" i="35"/>
  <c r="L2831" i="35"/>
  <c r="N2815" i="35"/>
  <c r="L2815" i="35"/>
  <c r="N2795" i="35"/>
  <c r="L2795" i="35"/>
  <c r="N2783" i="35"/>
  <c r="L2783" i="35"/>
  <c r="N2763" i="35"/>
  <c r="L2763" i="35"/>
  <c r="N2735" i="35"/>
  <c r="L2735" i="35"/>
  <c r="N2699" i="35"/>
  <c r="L2699" i="35"/>
  <c r="N2643" i="35"/>
  <c r="L2643" i="35"/>
  <c r="N2559" i="35"/>
  <c r="L2559" i="35"/>
  <c r="N2415" i="35"/>
  <c r="L2415" i="35"/>
  <c r="N2395" i="35"/>
  <c r="L2395" i="35"/>
  <c r="N2379" i="35"/>
  <c r="L2379" i="35"/>
  <c r="N2363" i="35"/>
  <c r="L2363" i="35"/>
  <c r="N2347" i="35"/>
  <c r="L2347" i="35"/>
  <c r="N2331" i="35"/>
  <c r="L2331" i="35"/>
  <c r="N2315" i="35"/>
  <c r="L2315" i="35"/>
  <c r="N2303" i="35"/>
  <c r="L2303" i="35"/>
  <c r="N2291" i="35"/>
  <c r="L2291" i="35"/>
  <c r="N2283" i="35"/>
  <c r="L2283" i="35"/>
  <c r="N2279" i="35"/>
  <c r="L2279" i="35"/>
  <c r="N2271" i="35"/>
  <c r="L2271" i="35"/>
  <c r="N2259" i="35"/>
  <c r="L2259" i="35"/>
  <c r="N2255" i="35"/>
  <c r="L2255" i="35"/>
  <c r="N2247" i="35"/>
  <c r="L2247" i="35"/>
  <c r="N2243" i="35"/>
  <c r="L2243" i="35"/>
  <c r="N2239" i="35"/>
  <c r="L2239" i="35"/>
  <c r="N2235" i="35"/>
  <c r="L2235" i="35"/>
  <c r="N2231" i="35"/>
  <c r="L2231" i="35"/>
  <c r="N2227" i="35"/>
  <c r="L2227" i="35"/>
  <c r="N2219" i="35"/>
  <c r="L2219" i="35"/>
  <c r="N2215" i="35"/>
  <c r="L2215" i="35"/>
  <c r="N2211" i="35"/>
  <c r="L2211" i="35"/>
  <c r="N2207" i="35"/>
  <c r="L2207" i="35"/>
  <c r="N2203" i="35"/>
  <c r="L2203" i="35"/>
  <c r="N2199" i="35"/>
  <c r="L2199" i="35"/>
  <c r="N2195" i="35"/>
  <c r="L2195" i="35"/>
  <c r="N2191" i="35"/>
  <c r="L2191" i="35"/>
  <c r="N2187" i="35"/>
  <c r="L2187" i="35"/>
  <c r="N2183" i="35"/>
  <c r="L2183" i="35"/>
  <c r="N2179" i="35"/>
  <c r="L2179" i="35"/>
  <c r="N2175" i="35"/>
  <c r="L2175" i="35"/>
  <c r="N2171" i="35"/>
  <c r="L2171" i="35"/>
  <c r="N2167" i="35"/>
  <c r="L2167" i="35"/>
  <c r="N2163" i="35"/>
  <c r="L2163" i="35"/>
  <c r="N2159" i="35"/>
  <c r="L2159" i="35"/>
  <c r="N2155" i="35"/>
  <c r="L2155" i="35"/>
  <c r="N2151" i="35"/>
  <c r="L2151" i="35"/>
  <c r="N2147" i="35"/>
  <c r="L2147" i="35"/>
  <c r="N2143" i="35"/>
  <c r="L2143" i="35"/>
  <c r="N2139" i="35"/>
  <c r="L2139" i="35"/>
  <c r="N2135" i="35"/>
  <c r="L2135" i="35"/>
  <c r="N2131" i="35"/>
  <c r="L2131" i="35"/>
  <c r="N2127" i="35"/>
  <c r="L2127" i="35"/>
  <c r="N2123" i="35"/>
  <c r="L2123" i="35"/>
  <c r="N2119" i="35"/>
  <c r="L2119" i="35"/>
  <c r="N2115" i="35"/>
  <c r="L2115" i="35"/>
  <c r="N2111" i="35"/>
  <c r="L2111" i="35"/>
  <c r="N2107" i="35"/>
  <c r="L2107" i="35"/>
  <c r="N2103" i="35"/>
  <c r="L2103" i="35"/>
  <c r="N2099" i="35"/>
  <c r="L2099" i="35"/>
  <c r="N2095" i="35"/>
  <c r="L2095" i="35"/>
  <c r="N2091" i="35"/>
  <c r="L2091" i="35"/>
  <c r="N2087" i="35"/>
  <c r="L2087" i="35"/>
  <c r="N2083" i="35"/>
  <c r="L2083" i="35"/>
  <c r="N2079" i="35"/>
  <c r="L2079" i="35"/>
  <c r="N2075" i="35"/>
  <c r="L2075" i="35"/>
  <c r="N2071" i="35"/>
  <c r="L2071" i="35"/>
  <c r="N2055" i="35"/>
  <c r="L2055" i="35"/>
  <c r="N11478" i="35"/>
  <c r="L11478" i="35"/>
  <c r="N11442" i="35"/>
  <c r="L11442" i="35"/>
  <c r="N11394" i="35"/>
  <c r="L11394" i="35"/>
  <c r="N11334" i="35"/>
  <c r="L11334" i="35"/>
  <c r="N11298" i="35"/>
  <c r="L11298" i="35"/>
  <c r="N11274" i="35"/>
  <c r="L11274" i="35"/>
  <c r="N11238" i="35"/>
  <c r="L11238" i="35"/>
  <c r="N11202" i="35"/>
  <c r="L11202" i="35"/>
  <c r="N11166" i="35"/>
  <c r="L11166" i="35"/>
  <c r="N11118" i="35"/>
  <c r="L11118" i="35"/>
  <c r="N11070" i="35"/>
  <c r="L11070" i="35"/>
  <c r="N11034" i="35"/>
  <c r="L11034" i="35"/>
  <c r="N10998" i="35"/>
  <c r="L10998" i="35"/>
  <c r="N10950" i="35"/>
  <c r="L10950" i="35"/>
  <c r="N10914" i="35"/>
  <c r="L10914" i="35"/>
  <c r="N10878" i="35"/>
  <c r="L10878" i="35"/>
  <c r="N10842" i="35"/>
  <c r="L10842" i="35"/>
  <c r="N10806" i="35"/>
  <c r="L10806" i="35"/>
  <c r="N10770" i="35"/>
  <c r="L10770" i="35"/>
  <c r="N10734" i="35"/>
  <c r="L10734" i="35"/>
  <c r="N10698" i="35"/>
  <c r="L10698" i="35"/>
  <c r="N10650" i="35"/>
  <c r="L10650" i="35"/>
  <c r="N10626" i="35"/>
  <c r="L10626" i="35"/>
  <c r="N10578" i="35"/>
  <c r="L10578" i="35"/>
  <c r="N10542" i="35"/>
  <c r="L10542" i="35"/>
  <c r="N10506" i="35"/>
  <c r="L10506" i="35"/>
  <c r="N10470" i="35"/>
  <c r="L10470" i="35"/>
  <c r="N10434" i="35"/>
  <c r="L10434" i="35"/>
  <c r="N10398" i="35"/>
  <c r="L10398" i="35"/>
  <c r="N10362" i="35"/>
  <c r="L10362" i="35"/>
  <c r="N10326" i="35"/>
  <c r="L10326" i="35"/>
  <c r="N10290" i="35"/>
  <c r="L10290" i="35"/>
  <c r="N10254" i="35"/>
  <c r="L10254" i="35"/>
  <c r="N10242" i="35"/>
  <c r="L10242" i="35"/>
  <c r="N10206" i="35"/>
  <c r="L10206" i="35"/>
  <c r="N10194" i="35"/>
  <c r="L10194" i="35"/>
  <c r="N10182" i="35"/>
  <c r="L10182" i="35"/>
  <c r="N10158" i="35"/>
  <c r="L10158" i="35"/>
  <c r="N10134" i="35"/>
  <c r="L10134" i="35"/>
  <c r="N10122" i="35"/>
  <c r="L10122" i="35"/>
  <c r="N10110" i="35"/>
  <c r="L10110" i="35"/>
  <c r="N10098" i="35"/>
  <c r="L10098" i="35"/>
  <c r="N10086" i="35"/>
  <c r="L10086" i="35"/>
  <c r="N10074" i="35"/>
  <c r="L10074" i="35"/>
  <c r="N10062" i="35"/>
  <c r="L10062" i="35"/>
  <c r="N10050" i="35"/>
  <c r="L10050" i="35"/>
  <c r="N10038" i="35"/>
  <c r="L10038" i="35"/>
  <c r="N10026" i="35"/>
  <c r="L10026" i="35"/>
  <c r="N10014" i="35"/>
  <c r="L10014" i="35"/>
  <c r="N10002" i="35"/>
  <c r="L10002" i="35"/>
  <c r="N9990" i="35"/>
  <c r="L9990" i="35"/>
  <c r="N9942" i="35"/>
  <c r="L9942" i="35"/>
  <c r="N7920" i="35"/>
  <c r="L7920" i="35"/>
  <c r="N7884" i="35"/>
  <c r="L7884" i="35"/>
  <c r="N7848" i="35"/>
  <c r="L7848" i="35"/>
  <c r="N7816" i="35"/>
  <c r="L7816" i="35"/>
  <c r="N7780" i="35"/>
  <c r="L7780" i="35"/>
  <c r="N7756" i="35"/>
  <c r="L7756" i="35"/>
  <c r="N7728" i="35"/>
  <c r="L7728" i="35"/>
  <c r="N7708" i="35"/>
  <c r="L7708" i="35"/>
  <c r="N7680" i="35"/>
  <c r="L7680" i="35"/>
  <c r="N7656" i="35"/>
  <c r="L7656" i="35"/>
  <c r="N7636" i="35"/>
  <c r="L7636" i="35"/>
  <c r="N7616" i="35"/>
  <c r="L7616" i="35"/>
  <c r="N7580" i="35"/>
  <c r="L7580" i="35"/>
  <c r="N7556" i="35"/>
  <c r="L7556" i="35"/>
  <c r="N7536" i="35"/>
  <c r="L7536" i="35"/>
  <c r="N7512" i="35"/>
  <c r="L7512" i="35"/>
  <c r="N7492" i="35"/>
  <c r="L7492" i="35"/>
  <c r="N7468" i="35"/>
  <c r="L7468" i="35"/>
  <c r="N7440" i="35"/>
  <c r="L7440" i="35"/>
  <c r="N7420" i="35"/>
  <c r="L7420" i="35"/>
  <c r="N7400" i="35"/>
  <c r="L7400" i="35"/>
  <c r="N7376" i="35"/>
  <c r="L7376" i="35"/>
  <c r="N7348" i="35"/>
  <c r="L7348" i="35"/>
  <c r="N7320" i="35"/>
  <c r="L7320" i="35"/>
  <c r="N7296" i="35"/>
  <c r="L7296" i="35"/>
  <c r="N7268" i="35"/>
  <c r="L7268" i="35"/>
  <c r="N7244" i="35"/>
  <c r="L7244" i="35"/>
  <c r="N7216" i="35"/>
  <c r="L7216" i="35"/>
  <c r="N7192" i="35"/>
  <c r="L7192" i="35"/>
  <c r="N7168" i="35"/>
  <c r="L7168" i="35"/>
  <c r="N7144" i="35"/>
  <c r="L7144" i="35"/>
  <c r="N7116" i="35"/>
  <c r="L7116" i="35"/>
  <c r="N7088" i="35"/>
  <c r="L7088" i="35"/>
  <c r="N7064" i="35"/>
  <c r="L7064" i="35"/>
  <c r="N7036" i="35"/>
  <c r="L7036" i="35"/>
  <c r="N7016" i="35"/>
  <c r="L7016" i="35"/>
  <c r="N6992" i="35"/>
  <c r="L6992" i="35"/>
  <c r="N6960" i="35"/>
  <c r="L6960" i="35"/>
  <c r="N6936" i="35"/>
  <c r="L6936" i="35"/>
  <c r="N6908" i="35"/>
  <c r="L6908" i="35"/>
  <c r="N6876" i="35"/>
  <c r="L6876" i="35"/>
  <c r="N6848" i="35"/>
  <c r="L6848" i="35"/>
  <c r="N6824" i="35"/>
  <c r="L6824" i="35"/>
  <c r="N6792" i="35"/>
  <c r="L6792" i="35"/>
  <c r="N6760" i="35"/>
  <c r="L6760" i="35"/>
  <c r="N6724" i="35"/>
  <c r="L6724" i="35"/>
  <c r="N6680" i="35"/>
  <c r="L6680" i="35"/>
  <c r="N6644" i="35"/>
  <c r="L6644" i="35"/>
  <c r="N6604" i="35"/>
  <c r="L6604" i="35"/>
  <c r="N6564" i="35"/>
  <c r="L6564" i="35"/>
  <c r="N6524" i="35"/>
  <c r="L6524" i="35"/>
  <c r="N6492" i="35"/>
  <c r="L6492" i="35"/>
  <c r="N6444" i="35"/>
  <c r="L6444" i="35"/>
  <c r="N6400" i="35"/>
  <c r="L6400" i="35"/>
  <c r="N6364" i="35"/>
  <c r="L6364" i="35"/>
  <c r="N6324" i="35"/>
  <c r="L6324" i="35"/>
  <c r="N6280" i="35"/>
  <c r="L6280" i="35"/>
  <c r="N6248" i="35"/>
  <c r="L6248" i="35"/>
  <c r="N6208" i="35"/>
  <c r="L6208" i="35"/>
  <c r="N6168" i="35"/>
  <c r="L6168" i="35"/>
  <c r="N6128" i="35"/>
  <c r="L6128" i="35"/>
  <c r="N6084" i="35"/>
  <c r="L6084" i="35"/>
  <c r="N6044" i="35"/>
  <c r="L6044" i="35"/>
  <c r="N6000" i="35"/>
  <c r="L6000" i="35"/>
  <c r="N5960" i="35"/>
  <c r="L5960" i="35"/>
  <c r="N5916" i="35"/>
  <c r="L5916" i="35"/>
  <c r="N5872" i="35"/>
  <c r="L5872" i="35"/>
  <c r="N5840" i="35"/>
  <c r="L5840" i="35"/>
  <c r="N5800" i="35"/>
  <c r="L5800" i="35"/>
  <c r="N5764" i="35"/>
  <c r="L5764" i="35"/>
  <c r="N5724" i="35"/>
  <c r="L5724" i="35"/>
  <c r="N5692" i="35"/>
  <c r="L5692" i="35"/>
  <c r="N5652" i="35"/>
  <c r="L5652" i="35"/>
  <c r="N5612" i="35"/>
  <c r="L5612" i="35"/>
  <c r="N5572" i="35"/>
  <c r="L5572" i="35"/>
  <c r="N5520" i="35"/>
  <c r="L5520" i="35"/>
  <c r="N5476" i="35"/>
  <c r="L5476" i="35"/>
  <c r="N5440" i="35"/>
  <c r="L5440" i="35"/>
  <c r="N5400" i="35"/>
  <c r="L5400" i="35"/>
  <c r="N5348" i="35"/>
  <c r="L5348" i="35"/>
  <c r="N5308" i="35"/>
  <c r="L5308" i="35"/>
  <c r="N5264" i="35"/>
  <c r="L5264" i="35"/>
  <c r="N5220" i="35"/>
  <c r="L5220" i="35"/>
  <c r="N5180" i="35"/>
  <c r="L5180" i="35"/>
  <c r="N5140" i="35"/>
  <c r="L5140" i="35"/>
  <c r="N5100" i="35"/>
  <c r="L5100" i="35"/>
  <c r="N5048" i="35"/>
  <c r="L5048" i="35"/>
  <c r="N5000" i="35"/>
  <c r="L5000" i="35"/>
  <c r="N4960" i="35"/>
  <c r="L4960" i="35"/>
  <c r="N4924" i="35"/>
  <c r="L4924" i="35"/>
  <c r="N4892" i="35"/>
  <c r="L4892" i="35"/>
  <c r="N4852" i="35"/>
  <c r="L4852" i="35"/>
  <c r="N4812" i="35"/>
  <c r="L4812" i="35"/>
  <c r="N4776" i="35"/>
  <c r="L4776" i="35"/>
  <c r="N4736" i="35"/>
  <c r="L4736" i="35"/>
  <c r="N4688" i="35"/>
  <c r="L4688" i="35"/>
  <c r="N4648" i="35"/>
  <c r="L4648" i="35"/>
  <c r="N4600" i="35"/>
  <c r="L4600" i="35"/>
  <c r="N4560" i="35"/>
  <c r="L4560" i="35"/>
  <c r="N4516" i="35"/>
  <c r="L4516" i="35"/>
  <c r="N4488" i="35"/>
  <c r="L4488" i="35"/>
  <c r="N4460" i="35"/>
  <c r="L4460" i="35"/>
  <c r="N4420" i="35"/>
  <c r="L4420" i="35"/>
  <c r="N4388" i="35"/>
  <c r="L4388" i="35"/>
  <c r="N4348" i="35"/>
  <c r="L4348" i="35"/>
  <c r="N4312" i="35"/>
  <c r="L4312" i="35"/>
  <c r="N4268" i="35"/>
  <c r="L4268" i="35"/>
  <c r="N4236" i="35"/>
  <c r="L4236" i="35"/>
  <c r="N4200" i="35"/>
  <c r="L4200" i="35"/>
  <c r="N4168" i="35"/>
  <c r="L4168" i="35"/>
  <c r="N4132" i="35"/>
  <c r="L4132" i="35"/>
  <c r="N4088" i="35"/>
  <c r="L4088" i="35"/>
  <c r="N4052" i="35"/>
  <c r="L4052" i="35"/>
  <c r="N4008" i="35"/>
  <c r="L4008" i="35"/>
  <c r="N3964" i="35"/>
  <c r="L3964" i="35"/>
  <c r="N3924" i="35"/>
  <c r="L3924" i="35"/>
  <c r="N3880" i="35"/>
  <c r="L3880" i="35"/>
  <c r="N3824" i="35"/>
  <c r="L3824" i="35"/>
  <c r="N3732" i="35"/>
  <c r="L3732" i="35"/>
  <c r="N3568" i="35"/>
  <c r="L3568" i="35"/>
  <c r="N3240" i="35"/>
  <c r="L3240" i="35"/>
  <c r="N3204" i="35"/>
  <c r="L3204" i="35"/>
  <c r="N3168" i="35"/>
  <c r="L3168" i="35"/>
  <c r="N3128" i="35"/>
  <c r="L3128" i="35"/>
  <c r="N3096" i="35"/>
  <c r="L3096" i="35"/>
  <c r="N3056" i="35"/>
  <c r="L3056" i="35"/>
  <c r="N3024" i="35"/>
  <c r="L3024" i="35"/>
  <c r="N2984" i="35"/>
  <c r="L2984" i="35"/>
  <c r="N2956" i="35"/>
  <c r="L2956" i="35"/>
  <c r="N2920" i="35"/>
  <c r="L2920" i="35"/>
  <c r="N2884" i="35"/>
  <c r="L2884" i="35"/>
  <c r="N2848" i="35"/>
  <c r="L2848" i="35"/>
  <c r="N2816" i="35"/>
  <c r="L2816" i="35"/>
  <c r="N2772" i="35"/>
  <c r="L2772" i="35"/>
  <c r="N2740" i="35"/>
  <c r="L2740" i="35"/>
  <c r="N2708" i="35"/>
  <c r="L2708" i="35"/>
  <c r="N2668" i="35"/>
  <c r="L2668" i="35"/>
  <c r="N2628" i="35"/>
  <c r="L2628" i="35"/>
  <c r="N2588" i="35"/>
  <c r="L2588" i="35"/>
  <c r="N2544" i="35"/>
  <c r="L2544" i="35"/>
  <c r="N2500" i="35"/>
  <c r="L2500" i="35"/>
  <c r="N2456" i="35"/>
  <c r="L2456" i="35"/>
  <c r="N2412" i="35"/>
  <c r="L2412" i="35"/>
  <c r="N2380" i="35"/>
  <c r="L2380" i="35"/>
  <c r="N2332" i="35"/>
  <c r="L2332" i="35"/>
  <c r="N2292" i="35"/>
  <c r="L2292" i="35"/>
  <c r="N2252" i="35"/>
  <c r="L2252" i="35"/>
  <c r="N2220" i="35"/>
  <c r="L2220" i="35"/>
  <c r="N2184" i="35"/>
  <c r="L2184" i="35"/>
  <c r="N2152" i="35"/>
  <c r="L2152" i="35"/>
  <c r="N2112" i="35"/>
  <c r="L2112" i="35"/>
  <c r="N2072" i="35"/>
  <c r="L2072" i="35"/>
  <c r="N2036" i="35"/>
  <c r="L2036" i="35"/>
  <c r="N2000" i="35"/>
  <c r="L2000" i="35"/>
  <c r="N1968" i="35"/>
  <c r="L1968" i="35"/>
  <c r="N1928" i="35"/>
  <c r="L1928" i="35"/>
  <c r="N1892" i="35"/>
  <c r="L1892" i="35"/>
  <c r="N1840" i="35"/>
  <c r="L1840" i="35"/>
  <c r="N1804" i="35"/>
  <c r="L1804" i="35"/>
  <c r="N1764" i="35"/>
  <c r="L1764" i="35"/>
  <c r="N1728" i="35"/>
  <c r="L1728" i="35"/>
  <c r="N1688" i="35"/>
  <c r="L1688" i="35"/>
  <c r="N1648" i="35"/>
  <c r="L1648" i="35"/>
  <c r="N1612" i="35"/>
  <c r="L1612" i="35"/>
  <c r="N1568" i="35"/>
  <c r="L1568" i="35"/>
  <c r="N1532" i="35"/>
  <c r="L1532" i="35"/>
  <c r="N1492" i="35"/>
  <c r="L1492" i="35"/>
  <c r="N1452" i="35"/>
  <c r="L1452" i="35"/>
  <c r="N1408" i="35"/>
  <c r="L1408" i="35"/>
  <c r="N1368" i="35"/>
  <c r="L1368" i="35"/>
  <c r="N1336" i="35"/>
  <c r="L1336" i="35"/>
  <c r="N1296" i="35"/>
  <c r="L1296" i="35"/>
  <c r="N1244" i="35"/>
  <c r="L1244" i="35"/>
  <c r="N1172" i="35"/>
  <c r="L1172" i="35"/>
  <c r="N1032" i="35"/>
  <c r="L1032" i="35"/>
  <c r="N780" i="35"/>
  <c r="L780" i="35"/>
  <c r="N40" i="35"/>
  <c r="L40" i="35"/>
  <c r="N11481" i="35"/>
  <c r="L11481" i="35"/>
  <c r="N11325" i="35"/>
  <c r="L11325" i="35"/>
  <c r="N11217" i="35"/>
  <c r="L11217" i="35"/>
  <c r="N11061" i="35"/>
  <c r="L11061" i="35"/>
  <c r="N10905" i="35"/>
  <c r="L10905" i="35"/>
  <c r="N10797" i="35"/>
  <c r="L10797" i="35"/>
  <c r="N10677" i="35"/>
  <c r="L10677" i="35"/>
  <c r="N10557" i="35"/>
  <c r="L10557" i="35"/>
  <c r="N10449" i="35"/>
  <c r="L10449" i="35"/>
  <c r="N10341" i="35"/>
  <c r="L10341" i="35"/>
  <c r="N10257" i="35"/>
  <c r="L10257" i="35"/>
  <c r="N10161" i="35"/>
  <c r="L10161" i="35"/>
  <c r="N10053" i="35"/>
  <c r="L10053" i="35"/>
  <c r="N9969" i="35"/>
  <c r="L9969" i="35"/>
  <c r="N9813" i="35"/>
  <c r="L9813" i="35"/>
  <c r="N11083" i="35"/>
  <c r="L11083" i="35"/>
  <c r="N9691" i="35"/>
  <c r="L9691" i="35"/>
  <c r="N9655" i="35"/>
  <c r="L9655" i="35"/>
  <c r="N9627" i="35"/>
  <c r="L9627" i="35"/>
  <c r="N9595" i="35"/>
  <c r="L9595" i="35"/>
  <c r="N9559" i="35"/>
  <c r="L9559" i="35"/>
  <c r="N9527" i="35"/>
  <c r="L9527" i="35"/>
  <c r="N9487" i="35"/>
  <c r="L9487" i="35"/>
  <c r="N9459" i="35"/>
  <c r="L9459" i="35"/>
  <c r="N9423" i="35"/>
  <c r="L9423" i="35"/>
  <c r="N9383" i="35"/>
  <c r="L9383" i="35"/>
  <c r="N9347" i="35"/>
  <c r="L9347" i="35"/>
  <c r="N9311" i="35"/>
  <c r="L9311" i="35"/>
  <c r="N9275" i="35"/>
  <c r="L9275" i="35"/>
  <c r="N9247" i="35"/>
  <c r="L9247" i="35"/>
  <c r="N9211" i="35"/>
  <c r="L9211" i="35"/>
  <c r="N9179" i="35"/>
  <c r="L9179" i="35"/>
  <c r="N9151" i="35"/>
  <c r="L9151" i="35"/>
  <c r="N9119" i="35"/>
  <c r="L9119" i="35"/>
  <c r="N9091" i="35"/>
  <c r="L9091" i="35"/>
  <c r="N9059" i="35"/>
  <c r="L9059" i="35"/>
  <c r="N9023" i="35"/>
  <c r="L9023" i="35"/>
  <c r="N8991" i="35"/>
  <c r="L8991" i="35"/>
  <c r="N8955" i="35"/>
  <c r="L8955" i="35"/>
  <c r="N8923" i="35"/>
  <c r="L8923" i="35"/>
  <c r="N8887" i="35"/>
  <c r="L8887" i="35"/>
  <c r="N8847" i="35"/>
  <c r="L8847" i="35"/>
  <c r="N8819" i="35"/>
  <c r="L8819" i="35"/>
  <c r="N8791" i="35"/>
  <c r="L8791" i="35"/>
  <c r="N8763" i="35"/>
  <c r="L8763" i="35"/>
  <c r="N8735" i="35"/>
  <c r="L8735" i="35"/>
  <c r="N8695" i="35"/>
  <c r="L8695" i="35"/>
  <c r="N8663" i="35"/>
  <c r="L8663" i="35"/>
  <c r="N8627" i="35"/>
  <c r="L8627" i="35"/>
  <c r="N8591" i="35"/>
  <c r="L8591" i="35"/>
  <c r="N8555" i="35"/>
  <c r="L8555" i="35"/>
  <c r="N8523" i="35"/>
  <c r="L8523" i="35"/>
  <c r="N8491" i="35"/>
  <c r="L8491" i="35"/>
  <c r="N8455" i="35"/>
  <c r="L8455" i="35"/>
  <c r="N8427" i="35"/>
  <c r="L8427" i="35"/>
  <c r="N8391" i="35"/>
  <c r="L8391" i="35"/>
  <c r="N8355" i="35"/>
  <c r="L8355" i="35"/>
  <c r="N8323" i="35"/>
  <c r="L8323" i="35"/>
  <c r="N8291" i="35"/>
  <c r="L8291" i="35"/>
  <c r="N8259" i="35"/>
  <c r="L8259" i="35"/>
  <c r="N8219" i="35"/>
  <c r="L8219" i="35"/>
  <c r="N8187" i="35"/>
  <c r="L8187" i="35"/>
  <c r="N8159" i="35"/>
  <c r="L8159" i="35"/>
  <c r="N8131" i="35"/>
  <c r="L8131" i="35"/>
  <c r="N8103" i="35"/>
  <c r="L8103" i="35"/>
  <c r="N8071" i="35"/>
  <c r="L8071" i="35"/>
  <c r="N8031" i="35"/>
  <c r="L8031" i="35"/>
  <c r="N8003" i="35"/>
  <c r="L8003" i="35"/>
  <c r="N7975" i="35"/>
  <c r="L7975" i="35"/>
  <c r="N7939" i="35"/>
  <c r="L7939" i="35"/>
  <c r="N7911" i="35"/>
  <c r="L7911" i="35"/>
  <c r="N7879" i="35"/>
  <c r="L7879" i="35"/>
  <c r="N7851" i="35"/>
  <c r="L7851" i="35"/>
  <c r="N7819" i="35"/>
  <c r="L7819" i="35"/>
  <c r="N7795" i="35"/>
  <c r="L7795" i="35"/>
  <c r="N7763" i="35"/>
  <c r="L7763" i="35"/>
  <c r="N7739" i="35"/>
  <c r="L7739" i="35"/>
  <c r="N7715" i="35"/>
  <c r="L7715" i="35"/>
  <c r="N7683" i="35"/>
  <c r="L7683" i="35"/>
  <c r="N7655" i="35"/>
  <c r="L7655" i="35"/>
  <c r="N7627" i="35"/>
  <c r="L7627" i="35"/>
  <c r="N7591" i="35"/>
  <c r="L7591" i="35"/>
  <c r="N7563" i="35"/>
  <c r="L7563" i="35"/>
  <c r="N7535" i="35"/>
  <c r="L7535" i="35"/>
  <c r="N7503" i="35"/>
  <c r="L7503" i="35"/>
  <c r="N7467" i="35"/>
  <c r="L7467" i="35"/>
  <c r="N7435" i="35"/>
  <c r="L7435" i="35"/>
  <c r="N7411" i="35"/>
  <c r="L7411" i="35"/>
  <c r="N7387" i="35"/>
  <c r="L7387" i="35"/>
  <c r="N7359" i="35"/>
  <c r="L7359" i="35"/>
  <c r="N7335" i="35"/>
  <c r="L7335" i="35"/>
  <c r="N7311" i="35"/>
  <c r="L7311" i="35"/>
  <c r="N7287" i="35"/>
  <c r="L7287" i="35"/>
  <c r="N7263" i="35"/>
  <c r="L7263" i="35"/>
  <c r="N7235" i="35"/>
  <c r="L7235" i="35"/>
  <c r="N7211" i="35"/>
  <c r="L7211" i="35"/>
  <c r="N7183" i="35"/>
  <c r="L7183" i="35"/>
  <c r="N7151" i="35"/>
  <c r="L7151" i="35"/>
  <c r="N7123" i="35"/>
  <c r="L7123" i="35"/>
  <c r="N7087" i="35"/>
  <c r="L7087" i="35"/>
  <c r="N7063" i="35"/>
  <c r="L7063" i="35"/>
  <c r="N7039" i="35"/>
  <c r="L7039" i="35"/>
  <c r="N7015" i="35"/>
  <c r="L7015" i="35"/>
  <c r="N6991" i="35"/>
  <c r="L6991" i="35"/>
  <c r="N6963" i="35"/>
  <c r="L6963" i="35"/>
  <c r="N6939" i="35"/>
  <c r="L6939" i="35"/>
  <c r="N6915" i="35"/>
  <c r="L6915" i="35"/>
  <c r="N6891" i="35"/>
  <c r="L6891" i="35"/>
  <c r="N6867" i="35"/>
  <c r="L6867" i="35"/>
  <c r="N6843" i="35"/>
  <c r="L6843" i="35"/>
  <c r="N6823" i="35"/>
  <c r="L6823" i="35"/>
  <c r="N6803" i="35"/>
  <c r="L6803" i="35"/>
  <c r="N6787" i="35"/>
  <c r="L6787" i="35"/>
  <c r="N6767" i="35"/>
  <c r="L6767" i="35"/>
  <c r="N6747" i="35"/>
  <c r="L6747" i="35"/>
  <c r="N6723" i="35"/>
  <c r="L6723" i="35"/>
  <c r="N6699" i="35"/>
  <c r="L6699" i="35"/>
  <c r="N6671" i="35"/>
  <c r="L6671" i="35"/>
  <c r="N6647" i="35"/>
  <c r="L6647" i="35"/>
  <c r="N6623" i="35"/>
  <c r="L6623" i="35"/>
  <c r="N6599" i="35"/>
  <c r="L6599" i="35"/>
  <c r="N6579" i="35"/>
  <c r="L6579" i="35"/>
  <c r="N6563" i="35"/>
  <c r="L6563" i="35"/>
  <c r="N6543" i="35"/>
  <c r="L6543" i="35"/>
  <c r="N6527" i="35"/>
  <c r="L6527" i="35"/>
  <c r="N6511" i="35"/>
  <c r="L6511" i="35"/>
  <c r="N6491" i="35"/>
  <c r="L6491" i="35"/>
  <c r="N6471" i="35"/>
  <c r="L6471" i="35"/>
  <c r="N6447" i="35"/>
  <c r="L6447" i="35"/>
  <c r="N6431" i="35"/>
  <c r="L6431" i="35"/>
  <c r="N6415" i="35"/>
  <c r="L6415" i="35"/>
  <c r="N6399" i="35"/>
  <c r="L6399" i="35"/>
  <c r="N6379" i="35"/>
  <c r="L6379" i="35"/>
  <c r="N6363" i="35"/>
  <c r="L6363" i="35"/>
  <c r="N6343" i="35"/>
  <c r="L6343" i="35"/>
  <c r="N6323" i="35"/>
  <c r="L6323" i="35"/>
  <c r="N6299" i="35"/>
  <c r="L6299" i="35"/>
  <c r="N6283" i="35"/>
  <c r="L6283" i="35"/>
  <c r="N6271" i="35"/>
  <c r="L6271" i="35"/>
  <c r="N6255" i="35"/>
  <c r="L6255" i="35"/>
  <c r="N6231" i="35"/>
  <c r="L6231" i="35"/>
  <c r="N6207" i="35"/>
  <c r="L6207" i="35"/>
  <c r="N6191" i="35"/>
  <c r="L6191" i="35"/>
  <c r="N6175" i="35"/>
  <c r="L6175" i="35"/>
  <c r="N6159" i="35"/>
  <c r="L6159" i="35"/>
  <c r="N6143" i="35"/>
  <c r="L6143" i="35"/>
  <c r="N6123" i="35"/>
  <c r="L6123" i="35"/>
  <c r="N6103" i="35"/>
  <c r="L6103" i="35"/>
  <c r="N6083" i="35"/>
  <c r="L6083" i="35"/>
  <c r="N6071" i="35"/>
  <c r="L6071" i="35"/>
  <c r="N6055" i="35"/>
  <c r="L6055" i="35"/>
  <c r="N6031" i="35"/>
  <c r="L6031" i="35"/>
  <c r="N6003" i="35"/>
  <c r="L6003" i="35"/>
  <c r="N5979" i="35"/>
  <c r="L5979" i="35"/>
  <c r="N5963" i="35"/>
  <c r="L5963" i="35"/>
  <c r="N5947" i="35"/>
  <c r="L5947" i="35"/>
  <c r="N5927" i="35"/>
  <c r="L5927" i="35"/>
  <c r="N5911" i="35"/>
  <c r="L5911" i="35"/>
  <c r="N5895" i="35"/>
  <c r="L5895" i="35"/>
  <c r="N5879" i="35"/>
  <c r="L5879" i="35"/>
  <c r="N5867" i="35"/>
  <c r="L5867" i="35"/>
  <c r="N5851" i="35"/>
  <c r="L5851" i="35"/>
  <c r="N5835" i="35"/>
  <c r="L5835" i="35"/>
  <c r="N5819" i="35"/>
  <c r="L5819" i="35"/>
  <c r="N5799" i="35"/>
  <c r="L5799" i="35"/>
  <c r="N5787" i="35"/>
  <c r="L5787" i="35"/>
  <c r="N5771" i="35"/>
  <c r="L5771" i="35"/>
  <c r="N5755" i="35"/>
  <c r="L5755" i="35"/>
  <c r="N5739" i="35"/>
  <c r="L5739" i="35"/>
  <c r="N5723" i="35"/>
  <c r="L5723" i="35"/>
  <c r="N5703" i="35"/>
  <c r="L5703" i="35"/>
  <c r="N5683" i="35"/>
  <c r="L5683" i="35"/>
  <c r="N5671" i="35"/>
  <c r="L5671" i="35"/>
  <c r="N5655" i="35"/>
  <c r="L5655" i="35"/>
  <c r="N5631" i="35"/>
  <c r="L5631" i="35"/>
  <c r="N5615" i="35"/>
  <c r="L5615" i="35"/>
  <c r="N5595" i="35"/>
  <c r="L5595" i="35"/>
  <c r="N5579" i="35"/>
  <c r="L5579" i="35"/>
  <c r="N5563" i="35"/>
  <c r="L5563" i="35"/>
  <c r="N5547" i="35"/>
  <c r="L5547" i="35"/>
  <c r="N5523" i="35"/>
  <c r="L5523" i="35"/>
  <c r="N5503" i="35"/>
  <c r="L5503" i="35"/>
  <c r="N5491" i="35"/>
  <c r="L5491" i="35"/>
  <c r="N5483" i="35"/>
  <c r="L5483" i="35"/>
  <c r="N5463" i="35"/>
  <c r="L5463" i="35"/>
  <c r="N5443" i="35"/>
  <c r="L5443" i="35"/>
  <c r="N5423" i="35"/>
  <c r="L5423" i="35"/>
  <c r="N5403" i="35"/>
  <c r="L5403" i="35"/>
  <c r="N5379" i="35"/>
  <c r="L5379" i="35"/>
  <c r="N5355" i="35"/>
  <c r="L5355" i="35"/>
  <c r="N5335" i="35"/>
  <c r="L5335" i="35"/>
  <c r="N5319" i="35"/>
  <c r="L5319" i="35"/>
  <c r="N5303" i="35"/>
  <c r="L5303" i="35"/>
  <c r="N5287" i="35"/>
  <c r="L5287" i="35"/>
  <c r="N5267" i="35"/>
  <c r="L5267" i="35"/>
  <c r="N5247" i="35"/>
  <c r="L5247" i="35"/>
  <c r="N5231" i="35"/>
  <c r="L5231" i="35"/>
  <c r="N5215" i="35"/>
  <c r="L5215" i="35"/>
  <c r="N5195" i="35"/>
  <c r="L5195" i="35"/>
  <c r="N5179" i="35"/>
  <c r="L5179" i="35"/>
  <c r="N5163" i="35"/>
  <c r="L5163" i="35"/>
  <c r="N5139" i="35"/>
  <c r="L5139" i="35"/>
  <c r="N5115" i="35"/>
  <c r="L5115" i="35"/>
  <c r="N5091" i="35"/>
  <c r="L5091" i="35"/>
  <c r="N5067" i="35"/>
  <c r="L5067" i="35"/>
  <c r="N5039" i="35"/>
  <c r="L5039" i="35"/>
  <c r="N5015" i="35"/>
  <c r="L5015" i="35"/>
  <c r="N4987" i="35"/>
  <c r="L4987" i="35"/>
  <c r="N4955" i="35"/>
  <c r="L4955" i="35"/>
  <c r="N4911" i="35"/>
  <c r="L4911" i="35"/>
  <c r="N4835" i="35"/>
  <c r="L4835" i="35"/>
  <c r="N4635" i="35"/>
  <c r="L4635" i="35"/>
  <c r="N3991" i="35"/>
  <c r="L3991" i="35"/>
  <c r="N2063" i="35"/>
  <c r="L2063" i="35"/>
  <c r="N9918" i="35"/>
  <c r="L9918" i="35"/>
  <c r="N9096" i="35"/>
  <c r="L9096" i="35"/>
  <c r="N9056" i="35"/>
  <c r="L9056" i="35"/>
  <c r="N8992" i="35"/>
  <c r="L8992" i="35"/>
  <c r="N8856" i="35"/>
  <c r="L8856" i="35"/>
  <c r="N8608" i="35"/>
  <c r="L8608" i="35"/>
  <c r="N8480" i="35"/>
  <c r="L8480" i="35"/>
  <c r="N8280" i="35"/>
  <c r="L8280" i="35"/>
  <c r="N7992" i="35"/>
  <c r="L7992" i="35"/>
  <c r="N7960" i="35"/>
  <c r="L7960" i="35"/>
  <c r="N7944" i="35"/>
  <c r="L7944" i="35"/>
  <c r="N7912" i="35"/>
  <c r="L7912" i="35"/>
  <c r="N7880" i="35"/>
  <c r="L7880" i="35"/>
  <c r="N7852" i="35"/>
  <c r="L7852" i="35"/>
  <c r="N7820" i="35"/>
  <c r="L7820" i="35"/>
  <c r="N7784" i="35"/>
  <c r="L7784" i="35"/>
  <c r="N7748" i="35"/>
  <c r="L7748" i="35"/>
  <c r="N7692" i="35"/>
  <c r="L7692" i="35"/>
  <c r="N7608" i="35"/>
  <c r="L7608" i="35"/>
  <c r="N7576" i="35"/>
  <c r="L7576" i="35"/>
  <c r="N7552" i="35"/>
  <c r="L7552" i="35"/>
  <c r="N7528" i="35"/>
  <c r="L7528" i="35"/>
  <c r="N7504" i="35"/>
  <c r="L7504" i="35"/>
  <c r="N7484" i="35"/>
  <c r="L7484" i="35"/>
  <c r="N7460" i="35"/>
  <c r="L7460" i="35"/>
  <c r="N7436" i="35"/>
  <c r="L7436" i="35"/>
  <c r="N7416" i="35"/>
  <c r="L7416" i="35"/>
  <c r="N7396" i="35"/>
  <c r="L7396" i="35"/>
  <c r="N7372" i="35"/>
  <c r="L7372" i="35"/>
  <c r="N7340" i="35"/>
  <c r="L7340" i="35"/>
  <c r="N7316" i="35"/>
  <c r="L7316" i="35"/>
  <c r="N7292" i="35"/>
  <c r="L7292" i="35"/>
  <c r="N7264" i="35"/>
  <c r="L7264" i="35"/>
  <c r="N7240" i="35"/>
  <c r="L7240" i="35"/>
  <c r="N7208" i="35"/>
  <c r="L7208" i="35"/>
  <c r="N7184" i="35"/>
  <c r="L7184" i="35"/>
  <c r="N7160" i="35"/>
  <c r="L7160" i="35"/>
  <c r="N7132" i="35"/>
  <c r="L7132" i="35"/>
  <c r="N7100" i="35"/>
  <c r="L7100" i="35"/>
  <c r="N7072" i="35"/>
  <c r="L7072" i="35"/>
  <c r="N7044" i="35"/>
  <c r="L7044" i="35"/>
  <c r="N7012" i="35"/>
  <c r="L7012" i="35"/>
  <c r="N6988" i="35"/>
  <c r="L6988" i="35"/>
  <c r="N6956" i="35"/>
  <c r="L6956" i="35"/>
  <c r="N6928" i="35"/>
  <c r="L6928" i="35"/>
  <c r="N6900" i="35"/>
  <c r="L6900" i="35"/>
  <c r="N6872" i="35"/>
  <c r="L6872" i="35"/>
  <c r="N6844" i="35"/>
  <c r="L6844" i="35"/>
  <c r="N6812" i="35"/>
  <c r="L6812" i="35"/>
  <c r="N6784" i="35"/>
  <c r="L6784" i="35"/>
  <c r="N6744" i="35"/>
  <c r="L6744" i="35"/>
  <c r="N6704" i="35"/>
  <c r="L6704" i="35"/>
  <c r="N6660" i="35"/>
  <c r="L6660" i="35"/>
  <c r="N6620" i="35"/>
  <c r="L6620" i="35"/>
  <c r="N6576" i="35"/>
  <c r="L6576" i="35"/>
  <c r="N6532" i="35"/>
  <c r="L6532" i="35"/>
  <c r="N6488" i="35"/>
  <c r="L6488" i="35"/>
  <c r="N6440" i="35"/>
  <c r="L6440" i="35"/>
  <c r="N6396" i="35"/>
  <c r="L6396" i="35"/>
  <c r="N6356" i="35"/>
  <c r="L6356" i="35"/>
  <c r="N6312" i="35"/>
  <c r="L6312" i="35"/>
  <c r="N6272" i="35"/>
  <c r="L6272" i="35"/>
  <c r="N6232" i="35"/>
  <c r="L6232" i="35"/>
  <c r="N6188" i="35"/>
  <c r="L6188" i="35"/>
  <c r="N6144" i="35"/>
  <c r="L6144" i="35"/>
  <c r="N6096" i="35"/>
  <c r="L6096" i="35"/>
  <c r="N6056" i="35"/>
  <c r="L6056" i="35"/>
  <c r="N6012" i="35"/>
  <c r="L6012" i="35"/>
  <c r="N5964" i="35"/>
  <c r="L5964" i="35"/>
  <c r="N5924" i="35"/>
  <c r="L5924" i="35"/>
  <c r="N5884" i="35"/>
  <c r="L5884" i="35"/>
  <c r="N5844" i="35"/>
  <c r="L5844" i="35"/>
  <c r="N5804" i="35"/>
  <c r="L5804" i="35"/>
  <c r="N5772" i="35"/>
  <c r="L5772" i="35"/>
  <c r="N5732" i="35"/>
  <c r="L5732" i="35"/>
  <c r="N5696" i="35"/>
  <c r="L5696" i="35"/>
  <c r="N5656" i="35"/>
  <c r="L5656" i="35"/>
  <c r="N5616" i="35"/>
  <c r="L5616" i="35"/>
  <c r="N5576" i="35"/>
  <c r="L5576" i="35"/>
  <c r="N5536" i="35"/>
  <c r="L5536" i="35"/>
  <c r="N5496" i="35"/>
  <c r="L5496" i="35"/>
  <c r="N5444" i="35"/>
  <c r="L5444" i="35"/>
  <c r="N5392" i="35"/>
  <c r="L5392" i="35"/>
  <c r="N5344" i="35"/>
  <c r="L5344" i="35"/>
  <c r="N5296" i="35"/>
  <c r="L5296" i="35"/>
  <c r="N5248" i="35"/>
  <c r="L5248" i="35"/>
  <c r="N5208" i="35"/>
  <c r="L5208" i="35"/>
  <c r="N5160" i="35"/>
  <c r="L5160" i="35"/>
  <c r="N5120" i="35"/>
  <c r="L5120" i="35"/>
  <c r="N5076" i="35"/>
  <c r="L5076" i="35"/>
  <c r="N5024" i="35"/>
  <c r="L5024" i="35"/>
  <c r="N4980" i="35"/>
  <c r="L4980" i="35"/>
  <c r="N4944" i="35"/>
  <c r="L4944" i="35"/>
  <c r="N4904" i="35"/>
  <c r="L4904" i="35"/>
  <c r="N4864" i="35"/>
  <c r="L4864" i="35"/>
  <c r="N4808" i="35"/>
  <c r="L4808" i="35"/>
  <c r="N4740" i="35"/>
  <c r="L4740" i="35"/>
  <c r="N4620" i="35"/>
  <c r="L4620" i="35"/>
  <c r="N4448" i="35"/>
  <c r="L4448" i="35"/>
  <c r="N4416" i="35"/>
  <c r="L4416" i="35"/>
  <c r="N4380" i="35"/>
  <c r="L4380" i="35"/>
  <c r="N4336" i="35"/>
  <c r="L4336" i="35"/>
  <c r="N4296" i="35"/>
  <c r="L4296" i="35"/>
  <c r="N4264" i="35"/>
  <c r="L4264" i="35"/>
  <c r="N4232" i="35"/>
  <c r="L4232" i="35"/>
  <c r="N4188" i="35"/>
  <c r="L4188" i="35"/>
  <c r="N4152" i="35"/>
  <c r="L4152" i="35"/>
  <c r="N4108" i="35"/>
  <c r="L4108" i="35"/>
  <c r="N4072" i="35"/>
  <c r="L4072" i="35"/>
  <c r="N4028" i="35"/>
  <c r="L4028" i="35"/>
  <c r="N3988" i="35"/>
  <c r="L3988" i="35"/>
  <c r="N3952" i="35"/>
  <c r="L3952" i="35"/>
  <c r="N3916" i="35"/>
  <c r="L3916" i="35"/>
  <c r="N3876" i="35"/>
  <c r="L3876" i="35"/>
  <c r="N3828" i="35"/>
  <c r="L3828" i="35"/>
  <c r="N3788" i="35"/>
  <c r="L3788" i="35"/>
  <c r="N3744" i="35"/>
  <c r="L3744" i="35"/>
  <c r="N3696" i="35"/>
  <c r="L3696" i="35"/>
  <c r="N3660" i="35"/>
  <c r="L3660" i="35"/>
  <c r="N3624" i="35"/>
  <c r="L3624" i="35"/>
  <c r="N3588" i="35"/>
  <c r="L3588" i="35"/>
  <c r="N3548" i="35"/>
  <c r="L3548" i="35"/>
  <c r="N3516" i="35"/>
  <c r="L3516" i="35"/>
  <c r="N3480" i="35"/>
  <c r="L3480" i="35"/>
  <c r="N3440" i="35"/>
  <c r="L3440" i="35"/>
  <c r="N3408" i="35"/>
  <c r="L3408" i="35"/>
  <c r="N3368" i="35"/>
  <c r="L3368" i="35"/>
  <c r="N3332" i="35"/>
  <c r="L3332" i="35"/>
  <c r="N3296" i="35"/>
  <c r="L3296" i="35"/>
  <c r="N3268" i="35"/>
  <c r="L3268" i="35"/>
  <c r="N3228" i="35"/>
  <c r="L3228" i="35"/>
  <c r="N3192" i="35"/>
  <c r="L3192" i="35"/>
  <c r="N3152" i="35"/>
  <c r="L3152" i="35"/>
  <c r="N3120" i="35"/>
  <c r="L3120" i="35"/>
  <c r="N3088" i="35"/>
  <c r="L3088" i="35"/>
  <c r="N3048" i="35"/>
  <c r="L3048" i="35"/>
  <c r="N3008" i="35"/>
  <c r="L3008" i="35"/>
  <c r="N2976" i="35"/>
  <c r="L2976" i="35"/>
  <c r="N2936" i="35"/>
  <c r="L2936" i="35"/>
  <c r="N2896" i="35"/>
  <c r="L2896" i="35"/>
  <c r="N2860" i="35"/>
  <c r="L2860" i="35"/>
  <c r="N2820" i="35"/>
  <c r="L2820" i="35"/>
  <c r="N2788" i="35"/>
  <c r="L2788" i="35"/>
  <c r="N2748" i="35"/>
  <c r="L2748" i="35"/>
  <c r="N2704" i="35"/>
  <c r="L2704" i="35"/>
  <c r="N2664" i="35"/>
  <c r="L2664" i="35"/>
  <c r="N2624" i="35"/>
  <c r="L2624" i="35"/>
  <c r="N2584" i="35"/>
  <c r="L2584" i="35"/>
  <c r="N2540" i="35"/>
  <c r="L2540" i="35"/>
  <c r="N2496" i="35"/>
  <c r="L2496" i="35"/>
  <c r="N2448" i="35"/>
  <c r="L2448" i="35"/>
  <c r="N2400" i="35"/>
  <c r="L2400" i="35"/>
  <c r="N2360" i="35"/>
  <c r="L2360" i="35"/>
  <c r="N2320" i="35"/>
  <c r="L2320" i="35"/>
  <c r="N2280" i="35"/>
  <c r="L2280" i="35"/>
  <c r="N2244" i="35"/>
  <c r="L2244" i="35"/>
  <c r="N2208" i="35"/>
  <c r="L2208" i="35"/>
  <c r="N2176" i="35"/>
  <c r="L2176" i="35"/>
  <c r="N2140" i="35"/>
  <c r="L2140" i="35"/>
  <c r="N2100" i="35"/>
  <c r="L2100" i="35"/>
  <c r="N2060" i="35"/>
  <c r="L2060" i="35"/>
  <c r="N2028" i="35"/>
  <c r="L2028" i="35"/>
  <c r="N1996" i="35"/>
  <c r="L1996" i="35"/>
  <c r="N1952" i="35"/>
  <c r="L1952" i="35"/>
  <c r="N1920" i="35"/>
  <c r="L1920" i="35"/>
  <c r="N1888" i="35"/>
  <c r="L1888" i="35"/>
  <c r="N1856" i="35"/>
  <c r="L1856" i="35"/>
  <c r="N1816" i="35"/>
  <c r="L1816" i="35"/>
  <c r="N1780" i="35"/>
  <c r="L1780" i="35"/>
  <c r="N1744" i="35"/>
  <c r="L1744" i="35"/>
  <c r="N1708" i="35"/>
  <c r="L1708" i="35"/>
  <c r="N1668" i="35"/>
  <c r="L1668" i="35"/>
  <c r="N1628" i="35"/>
  <c r="L1628" i="35"/>
  <c r="N1592" i="35"/>
  <c r="L1592" i="35"/>
  <c r="N1548" i="35"/>
  <c r="L1548" i="35"/>
  <c r="N1504" i="35"/>
  <c r="L1504" i="35"/>
  <c r="N1468" i="35"/>
  <c r="L1468" i="35"/>
  <c r="N1428" i="35"/>
  <c r="L1428" i="35"/>
  <c r="N1388" i="35"/>
  <c r="L1388" i="35"/>
  <c r="N1344" i="35"/>
  <c r="L1344" i="35"/>
  <c r="N1300" i="35"/>
  <c r="L1300" i="35"/>
  <c r="N1248" i="35"/>
  <c r="L1248" i="35"/>
  <c r="N1180" i="35"/>
  <c r="L1180" i="35"/>
  <c r="N1056" i="35"/>
  <c r="L1056" i="35"/>
  <c r="N800" i="35"/>
  <c r="L800" i="35"/>
  <c r="N32" i="35"/>
  <c r="L32" i="35"/>
  <c r="N11493" i="35"/>
  <c r="L11493" i="35"/>
  <c r="N11349" i="35"/>
  <c r="L11349" i="35"/>
  <c r="N11205" i="35"/>
  <c r="L11205" i="35"/>
  <c r="N11049" i="35"/>
  <c r="L11049" i="35"/>
  <c r="N10917" i="35"/>
  <c r="L10917" i="35"/>
  <c r="N10809" i="35"/>
  <c r="L10809" i="35"/>
  <c r="N10689" i="35"/>
  <c r="L10689" i="35"/>
  <c r="N10569" i="35"/>
  <c r="L10569" i="35"/>
  <c r="N10461" i="35"/>
  <c r="L10461" i="35"/>
  <c r="N10329" i="35"/>
  <c r="L10329" i="35"/>
  <c r="N10221" i="35"/>
  <c r="L10221" i="35"/>
  <c r="N10089" i="35"/>
  <c r="L10089" i="35"/>
  <c r="N9945" i="35"/>
  <c r="L9945" i="35"/>
  <c r="N9801" i="35"/>
  <c r="L9801" i="35"/>
  <c r="N11479" i="35"/>
  <c r="L11479" i="35"/>
  <c r="N11395" i="35"/>
  <c r="L11395" i="35"/>
  <c r="N11287" i="35"/>
  <c r="L11287" i="35"/>
  <c r="N11191" i="35"/>
  <c r="L11191" i="35"/>
  <c r="N11095" i="35"/>
  <c r="L11095" i="35"/>
  <c r="N10975" i="35"/>
  <c r="L10975" i="35"/>
  <c r="N10891" i="35"/>
  <c r="L10891" i="35"/>
  <c r="N10807" i="35"/>
  <c r="L10807" i="35"/>
  <c r="N10699" i="35"/>
  <c r="L10699" i="35"/>
  <c r="N10591" i="35"/>
  <c r="L10591" i="35"/>
  <c r="N10483" i="35"/>
  <c r="L10483" i="35"/>
  <c r="N10399" i="35"/>
  <c r="L10399" i="35"/>
  <c r="N10291" i="35"/>
  <c r="L10291" i="35"/>
  <c r="N10207" i="35"/>
  <c r="L10207" i="35"/>
  <c r="N10111" i="35"/>
  <c r="L10111" i="35"/>
  <c r="N10015" i="35"/>
  <c r="L10015" i="35"/>
  <c r="N9943" i="35"/>
  <c r="L9943" i="35"/>
  <c r="N9847" i="35"/>
  <c r="L9847" i="35"/>
  <c r="N9783" i="35"/>
  <c r="L9783" i="35"/>
  <c r="N9751" i="35"/>
  <c r="L9751" i="35"/>
  <c r="N9715" i="35"/>
  <c r="L9715" i="35"/>
  <c r="N9683" i="35"/>
  <c r="L9683" i="35"/>
  <c r="N9659" i="35"/>
  <c r="L9659" i="35"/>
  <c r="N9631" i="35"/>
  <c r="L9631" i="35"/>
  <c r="N9591" i="35"/>
  <c r="L9591" i="35"/>
  <c r="N9555" i="35"/>
  <c r="L9555" i="35"/>
  <c r="N9519" i="35"/>
  <c r="L9519" i="35"/>
  <c r="N9483" i="35"/>
  <c r="L9483" i="35"/>
  <c r="N9455" i="35"/>
  <c r="L9455" i="35"/>
  <c r="N9419" i="35"/>
  <c r="L9419" i="35"/>
  <c r="N9387" i="35"/>
  <c r="L9387" i="35"/>
  <c r="N9351" i="35"/>
  <c r="L9351" i="35"/>
  <c r="N9315" i="35"/>
  <c r="L9315" i="35"/>
  <c r="N9279" i="35"/>
  <c r="L9279" i="35"/>
  <c r="N9243" i="35"/>
  <c r="L9243" i="35"/>
  <c r="N9203" i="35"/>
  <c r="L9203" i="35"/>
  <c r="N9175" i="35"/>
  <c r="L9175" i="35"/>
  <c r="N9147" i="35"/>
  <c r="L9147" i="35"/>
  <c r="N9115" i="35"/>
  <c r="L9115" i="35"/>
  <c r="N9087" i="35"/>
  <c r="L9087" i="35"/>
  <c r="N9051" i="35"/>
  <c r="L9051" i="35"/>
  <c r="N9015" i="35"/>
  <c r="L9015" i="35"/>
  <c r="N8979" i="35"/>
  <c r="L8979" i="35"/>
  <c r="N8943" i="35"/>
  <c r="L8943" i="35"/>
  <c r="N8907" i="35"/>
  <c r="L8907" i="35"/>
  <c r="N8875" i="35"/>
  <c r="L8875" i="35"/>
  <c r="N8843" i="35"/>
  <c r="L8843" i="35"/>
  <c r="N8815" i="35"/>
  <c r="L8815" i="35"/>
  <c r="N8783" i="35"/>
  <c r="L8783" i="35"/>
  <c r="N8751" i="35"/>
  <c r="L8751" i="35"/>
  <c r="N8723" i="35"/>
  <c r="L8723" i="35"/>
  <c r="N8691" i="35"/>
  <c r="L8691" i="35"/>
  <c r="N8651" i="35"/>
  <c r="L8651" i="35"/>
  <c r="N8615" i="35"/>
  <c r="L8615" i="35"/>
  <c r="N8579" i="35"/>
  <c r="L8579" i="35"/>
  <c r="N8543" i="35"/>
  <c r="L8543" i="35"/>
  <c r="N8511" i="35"/>
  <c r="L8511" i="35"/>
  <c r="N8479" i="35"/>
  <c r="L8479" i="35"/>
  <c r="N8443" i="35"/>
  <c r="L8443" i="35"/>
  <c r="N8407" i="35"/>
  <c r="L8407" i="35"/>
  <c r="N8371" i="35"/>
  <c r="L8371" i="35"/>
  <c r="N8335" i="35"/>
  <c r="L8335" i="35"/>
  <c r="N8299" i="35"/>
  <c r="L8299" i="35"/>
  <c r="N8267" i="35"/>
  <c r="L8267" i="35"/>
  <c r="N8227" i="35"/>
  <c r="L8227" i="35"/>
  <c r="N8191" i="35"/>
  <c r="L8191" i="35"/>
  <c r="N8163" i="35"/>
  <c r="L8163" i="35"/>
  <c r="N8135" i="35"/>
  <c r="L8135" i="35"/>
  <c r="N8107" i="35"/>
  <c r="L8107" i="35"/>
  <c r="N8079" i="35"/>
  <c r="L8079" i="35"/>
  <c r="N8051" i="35"/>
  <c r="L8051" i="35"/>
  <c r="N8015" i="35"/>
  <c r="L8015" i="35"/>
  <c r="N7987" i="35"/>
  <c r="L7987" i="35"/>
  <c r="N7951" i="35"/>
  <c r="L7951" i="35"/>
  <c r="N7919" i="35"/>
  <c r="L7919" i="35"/>
  <c r="N7887" i="35"/>
  <c r="L7887" i="35"/>
  <c r="N7859" i="35"/>
  <c r="L7859" i="35"/>
  <c r="N7827" i="35"/>
  <c r="L7827" i="35"/>
  <c r="N7807" i="35"/>
  <c r="L7807" i="35"/>
  <c r="N7783" i="35"/>
  <c r="L7783" i="35"/>
  <c r="N7751" i="35"/>
  <c r="L7751" i="35"/>
  <c r="N7727" i="35"/>
  <c r="L7727" i="35"/>
  <c r="N7703" i="35"/>
  <c r="L7703" i="35"/>
  <c r="N7671" i="35"/>
  <c r="L7671" i="35"/>
  <c r="N7639" i="35"/>
  <c r="L7639" i="35"/>
  <c r="N7611" i="35"/>
  <c r="L7611" i="35"/>
  <c r="N7583" i="35"/>
  <c r="L7583" i="35"/>
  <c r="N7555" i="35"/>
  <c r="L7555" i="35"/>
  <c r="N7523" i="35"/>
  <c r="L7523" i="35"/>
  <c r="N7491" i="35"/>
  <c r="L7491" i="35"/>
  <c r="N7459" i="35"/>
  <c r="L7459" i="35"/>
  <c r="N7431" i="35"/>
  <c r="L7431" i="35"/>
  <c r="N7407" i="35"/>
  <c r="L7407" i="35"/>
  <c r="N7375" i="35"/>
  <c r="L7375" i="35"/>
  <c r="N7347" i="35"/>
  <c r="L7347" i="35"/>
  <c r="N7323" i="35"/>
  <c r="L7323" i="35"/>
  <c r="N7299" i="35"/>
  <c r="L7299" i="35"/>
  <c r="N7275" i="35"/>
  <c r="L7275" i="35"/>
  <c r="N7243" i="35"/>
  <c r="L7243" i="35"/>
  <c r="N7215" i="35"/>
  <c r="L7215" i="35"/>
  <c r="N7179" i="35"/>
  <c r="L7179" i="35"/>
  <c r="N7147" i="35"/>
  <c r="L7147" i="35"/>
  <c r="N7115" i="35"/>
  <c r="L7115" i="35"/>
  <c r="N7083" i="35"/>
  <c r="L7083" i="35"/>
  <c r="N7059" i="35"/>
  <c r="L7059" i="35"/>
  <c r="N7031" i="35"/>
  <c r="L7031" i="35"/>
  <c r="N7003" i="35"/>
  <c r="L7003" i="35"/>
  <c r="N6975" i="35"/>
  <c r="L6975" i="35"/>
  <c r="N6947" i="35"/>
  <c r="L6947" i="35"/>
  <c r="N6911" i="35"/>
  <c r="L6911" i="35"/>
  <c r="N6847" i="35"/>
  <c r="L6847" i="35"/>
  <c r="N6715" i="35"/>
  <c r="L6715" i="35"/>
  <c r="N6347" i="35"/>
  <c r="L6347" i="35"/>
  <c r="N5359" i="35"/>
  <c r="L5359" i="35"/>
  <c r="N2067" i="35"/>
  <c r="L2067" i="35"/>
  <c r="N11497" i="35"/>
  <c r="L11497" i="35"/>
  <c r="N11485" i="35"/>
  <c r="L11485" i="35"/>
  <c r="N11473" i="35"/>
  <c r="L11473" i="35"/>
  <c r="N11461" i="35"/>
  <c r="L11461" i="35"/>
  <c r="N11449" i="35"/>
  <c r="L11449" i="35"/>
  <c r="N11437" i="35"/>
  <c r="L11437" i="35"/>
  <c r="N11425" i="35"/>
  <c r="L11425" i="35"/>
  <c r="N11413" i="35"/>
  <c r="L11413" i="35"/>
  <c r="N11401" i="35"/>
  <c r="L11401" i="35"/>
  <c r="N11389" i="35"/>
  <c r="L11389" i="35"/>
  <c r="N11377" i="35"/>
  <c r="L11377" i="35"/>
  <c r="N11365" i="35"/>
  <c r="L11365" i="35"/>
  <c r="N11353" i="35"/>
  <c r="L11353" i="35"/>
  <c r="N11341" i="35"/>
  <c r="L11341" i="35"/>
  <c r="N11329" i="35"/>
  <c r="L11329" i="35"/>
  <c r="N11317" i="35"/>
  <c r="L11317" i="35"/>
  <c r="N11305" i="35"/>
  <c r="L11305" i="35"/>
  <c r="N11293" i="35"/>
  <c r="L11293" i="35"/>
  <c r="N11281" i="35"/>
  <c r="L11281" i="35"/>
  <c r="N11269" i="35"/>
  <c r="L11269" i="35"/>
  <c r="N11257" i="35"/>
  <c r="L11257" i="35"/>
  <c r="N11245" i="35"/>
  <c r="L11245" i="35"/>
  <c r="N11233" i="35"/>
  <c r="L11233" i="35"/>
  <c r="N11221" i="35"/>
  <c r="L11221" i="35"/>
  <c r="N11209" i="35"/>
  <c r="L11209" i="35"/>
  <c r="N11197" i="35"/>
  <c r="L11197" i="35"/>
  <c r="N11185" i="35"/>
  <c r="L11185" i="35"/>
  <c r="N11173" i="35"/>
  <c r="L11173" i="35"/>
  <c r="N11161" i="35"/>
  <c r="L11161" i="35"/>
  <c r="N11149" i="35"/>
  <c r="L11149" i="35"/>
  <c r="N11137" i="35"/>
  <c r="L11137" i="35"/>
  <c r="N11125" i="35"/>
  <c r="L11125" i="35"/>
  <c r="N11113" i="35"/>
  <c r="L11113" i="35"/>
  <c r="N11101" i="35"/>
  <c r="L11101" i="35"/>
  <c r="N11089" i="35"/>
  <c r="L11089" i="35"/>
  <c r="N11077" i="35"/>
  <c r="L11077" i="35"/>
  <c r="N11065" i="35"/>
  <c r="L11065" i="35"/>
  <c r="N11053" i="35"/>
  <c r="L11053" i="35"/>
  <c r="N11041" i="35"/>
  <c r="L11041" i="35"/>
  <c r="N11029" i="35"/>
  <c r="L11029" i="35"/>
  <c r="N11017" i="35"/>
  <c r="L11017" i="35"/>
  <c r="N11005" i="35"/>
  <c r="L11005" i="35"/>
  <c r="N10993" i="35"/>
  <c r="L10993" i="35"/>
  <c r="N10981" i="35"/>
  <c r="L10981" i="35"/>
  <c r="N10969" i="35"/>
  <c r="L10969" i="35"/>
  <c r="N10957" i="35"/>
  <c r="L10957" i="35"/>
  <c r="N10945" i="35"/>
  <c r="L10945" i="35"/>
  <c r="N10933" i="35"/>
  <c r="L10933" i="35"/>
  <c r="N10921" i="35"/>
  <c r="L10921" i="35"/>
  <c r="N10909" i="35"/>
  <c r="L10909" i="35"/>
  <c r="N10897" i="35"/>
  <c r="L10897" i="35"/>
  <c r="N10885" i="35"/>
  <c r="L10885" i="35"/>
  <c r="N10873" i="35"/>
  <c r="L10873" i="35"/>
  <c r="N10861" i="35"/>
  <c r="L10861" i="35"/>
  <c r="N10849" i="35"/>
  <c r="L10849" i="35"/>
  <c r="N10837" i="35"/>
  <c r="L10837" i="35"/>
  <c r="N10825" i="35"/>
  <c r="L10825" i="35"/>
  <c r="N10813" i="35"/>
  <c r="L10813" i="35"/>
  <c r="N10801" i="35"/>
  <c r="L10801" i="35"/>
  <c r="N10789" i="35"/>
  <c r="L10789" i="35"/>
  <c r="N10777" i="35"/>
  <c r="L10777" i="35"/>
  <c r="N10765" i="35"/>
  <c r="L10765" i="35"/>
  <c r="N10753" i="35"/>
  <c r="L10753" i="35"/>
  <c r="N10741" i="35"/>
  <c r="L10741" i="35"/>
  <c r="N10729" i="35"/>
  <c r="L10729" i="35"/>
  <c r="N10717" i="35"/>
  <c r="L10717" i="35"/>
  <c r="N10705" i="35"/>
  <c r="L10705" i="35"/>
  <c r="N10693" i="35"/>
  <c r="L10693" i="35"/>
  <c r="N10681" i="35"/>
  <c r="L10681" i="35"/>
  <c r="N10669" i="35"/>
  <c r="L10669" i="35"/>
  <c r="N10657" i="35"/>
  <c r="L10657" i="35"/>
  <c r="N10645" i="35"/>
  <c r="L10645" i="35"/>
  <c r="N10633" i="35"/>
  <c r="L10633" i="35"/>
  <c r="N10621" i="35"/>
  <c r="L10621" i="35"/>
  <c r="N10609" i="35"/>
  <c r="L10609" i="35"/>
  <c r="N10597" i="35"/>
  <c r="L10597" i="35"/>
  <c r="N10585" i="35"/>
  <c r="L10585" i="35"/>
  <c r="N10573" i="35"/>
  <c r="L10573" i="35"/>
  <c r="N10561" i="35"/>
  <c r="L10561" i="35"/>
  <c r="N10549" i="35"/>
  <c r="L10549" i="35"/>
  <c r="N10537" i="35"/>
  <c r="L10537" i="35"/>
  <c r="N10525" i="35"/>
  <c r="L10525" i="35"/>
  <c r="N10513" i="35"/>
  <c r="L10513" i="35"/>
  <c r="N10501" i="35"/>
  <c r="L10501" i="35"/>
  <c r="N10489" i="35"/>
  <c r="L10489" i="35"/>
  <c r="N10477" i="35"/>
  <c r="L10477" i="35"/>
  <c r="N10465" i="35"/>
  <c r="L10465" i="35"/>
  <c r="N10453" i="35"/>
  <c r="L10453" i="35"/>
  <c r="N10441" i="35"/>
  <c r="L10441" i="35"/>
  <c r="N10429" i="35"/>
  <c r="L10429" i="35"/>
  <c r="N10417" i="35"/>
  <c r="L10417" i="35"/>
  <c r="N10405" i="35"/>
  <c r="L10405" i="35"/>
  <c r="N10393" i="35"/>
  <c r="L10393" i="35"/>
  <c r="N10381" i="35"/>
  <c r="L10381" i="35"/>
  <c r="N10369" i="35"/>
  <c r="L10369" i="35"/>
  <c r="N10357" i="35"/>
  <c r="L10357" i="35"/>
  <c r="N10345" i="35"/>
  <c r="L10345" i="35"/>
  <c r="N10333" i="35"/>
  <c r="L10333" i="35"/>
  <c r="N10321" i="35"/>
  <c r="L10321" i="35"/>
  <c r="N10309" i="35"/>
  <c r="L10309" i="35"/>
  <c r="N10297" i="35"/>
  <c r="L10297" i="35"/>
  <c r="N10285" i="35"/>
  <c r="L10285" i="35"/>
  <c r="N10273" i="35"/>
  <c r="L10273" i="35"/>
  <c r="N10261" i="35"/>
  <c r="L10261" i="35"/>
  <c r="N10249" i="35"/>
  <c r="L10249" i="35"/>
  <c r="N10237" i="35"/>
  <c r="L10237" i="35"/>
  <c r="N10225" i="35"/>
  <c r="L10225" i="35"/>
  <c r="N10213" i="35"/>
  <c r="L10213" i="35"/>
  <c r="N10201" i="35"/>
  <c r="L10201" i="35"/>
  <c r="N10189" i="35"/>
  <c r="L10189" i="35"/>
  <c r="N10177" i="35"/>
  <c r="L10177" i="35"/>
  <c r="N10165" i="35"/>
  <c r="L10165" i="35"/>
  <c r="N10153" i="35"/>
  <c r="L10153" i="35"/>
  <c r="N10141" i="35"/>
  <c r="L10141" i="35"/>
  <c r="N10129" i="35"/>
  <c r="L10129" i="35"/>
  <c r="N10117" i="35"/>
  <c r="L10117" i="35"/>
  <c r="N10105" i="35"/>
  <c r="L10105" i="35"/>
  <c r="N10093" i="35"/>
  <c r="L10093" i="35"/>
  <c r="N10081" i="35"/>
  <c r="L10081" i="35"/>
  <c r="N10069" i="35"/>
  <c r="L10069" i="35"/>
  <c r="N10057" i="35"/>
  <c r="L10057" i="35"/>
  <c r="N10045" i="35"/>
  <c r="L10045" i="35"/>
  <c r="N10033" i="35"/>
  <c r="L10033" i="35"/>
  <c r="N10021" i="35"/>
  <c r="L10021" i="35"/>
  <c r="N10009" i="35"/>
  <c r="L10009" i="35"/>
  <c r="N9997" i="35"/>
  <c r="L9997" i="35"/>
  <c r="N9985" i="35"/>
  <c r="L9985" i="35"/>
  <c r="N9973" i="35"/>
  <c r="L9973" i="35"/>
  <c r="N9961" i="35"/>
  <c r="L9961" i="35"/>
  <c r="N9949" i="35"/>
  <c r="L9949" i="35"/>
  <c r="N9937" i="35"/>
  <c r="L9937" i="35"/>
  <c r="N9925" i="35"/>
  <c r="L9925" i="35"/>
  <c r="N9913" i="35"/>
  <c r="L9913" i="35"/>
  <c r="N9901" i="35"/>
  <c r="L9901" i="35"/>
  <c r="N9889" i="35"/>
  <c r="L9889" i="35"/>
  <c r="N9877" i="35"/>
  <c r="L9877" i="35"/>
  <c r="N9865" i="35"/>
  <c r="L9865" i="35"/>
  <c r="N9853" i="35"/>
  <c r="L9853" i="35"/>
  <c r="N9841" i="35"/>
  <c r="L9841" i="35"/>
  <c r="N9829" i="35"/>
  <c r="L9829" i="35"/>
  <c r="N9817" i="35"/>
  <c r="L9817" i="35"/>
  <c r="N9805" i="35"/>
  <c r="L9805" i="35"/>
  <c r="N9797" i="35"/>
  <c r="L9797" i="35"/>
  <c r="N9793" i="35"/>
  <c r="L9793" i="35"/>
  <c r="N9789" i="35"/>
  <c r="L9789" i="35"/>
  <c r="N9785" i="35"/>
  <c r="L9785" i="35"/>
  <c r="N9781" i="35"/>
  <c r="L9781" i="35"/>
  <c r="N9777" i="35"/>
  <c r="L9777" i="35"/>
  <c r="N9773" i="35"/>
  <c r="L9773" i="35"/>
  <c r="N9769" i="35"/>
  <c r="L9769" i="35"/>
  <c r="N9765" i="35"/>
  <c r="L9765" i="35"/>
  <c r="N9761" i="35"/>
  <c r="L9761" i="35"/>
  <c r="N9757" i="35"/>
  <c r="L9757" i="35"/>
  <c r="N9753" i="35"/>
  <c r="L9753" i="35"/>
  <c r="N9749" i="35"/>
  <c r="L9749" i="35"/>
  <c r="N9745" i="35"/>
  <c r="L9745" i="35"/>
  <c r="N9741" i="35"/>
  <c r="L9741" i="35"/>
  <c r="N9737" i="35"/>
  <c r="L9737" i="35"/>
  <c r="N9733" i="35"/>
  <c r="L9733" i="35"/>
  <c r="N9729" i="35"/>
  <c r="L9729" i="35"/>
  <c r="N9725" i="35"/>
  <c r="L9725" i="35"/>
  <c r="N9721" i="35"/>
  <c r="L9721" i="35"/>
  <c r="N9717" i="35"/>
  <c r="L9717" i="35"/>
  <c r="N9713" i="35"/>
  <c r="L9713" i="35"/>
  <c r="N9709" i="35"/>
  <c r="L9709" i="35"/>
  <c r="N9705" i="35"/>
  <c r="L9705" i="35"/>
  <c r="N9701" i="35"/>
  <c r="L9701" i="35"/>
  <c r="N9697" i="35"/>
  <c r="L9697" i="35"/>
  <c r="N9693" i="35"/>
  <c r="L9693" i="35"/>
  <c r="N9689" i="35"/>
  <c r="L9689" i="35"/>
  <c r="N9685" i="35"/>
  <c r="L9685" i="35"/>
  <c r="N9681" i="35"/>
  <c r="L9681" i="35"/>
  <c r="N9677" i="35"/>
  <c r="L9677" i="35"/>
  <c r="N9673" i="35"/>
  <c r="L9673" i="35"/>
  <c r="N9669" i="35"/>
  <c r="L9669" i="35"/>
  <c r="N9665" i="35"/>
  <c r="L9665" i="35"/>
  <c r="N9661" i="35"/>
  <c r="L9661" i="35"/>
  <c r="N9657" i="35"/>
  <c r="L9657" i="35"/>
  <c r="N9653" i="35"/>
  <c r="L9653" i="35"/>
  <c r="N9649" i="35"/>
  <c r="L9649" i="35"/>
  <c r="N9645" i="35"/>
  <c r="L9645" i="35"/>
  <c r="N9641" i="35"/>
  <c r="L9641" i="35"/>
  <c r="N9637" i="35"/>
  <c r="L9637" i="35"/>
  <c r="N9633" i="35"/>
  <c r="L9633" i="35"/>
  <c r="N9629" i="35"/>
  <c r="L9629" i="35"/>
  <c r="N9625" i="35"/>
  <c r="L9625" i="35"/>
  <c r="N9621" i="35"/>
  <c r="L9621" i="35"/>
  <c r="N9617" i="35"/>
  <c r="L9617" i="35"/>
  <c r="N9613" i="35"/>
  <c r="L9613" i="35"/>
  <c r="N9609" i="35"/>
  <c r="L9609" i="35"/>
  <c r="N9605" i="35"/>
  <c r="L9605" i="35"/>
  <c r="N9601" i="35"/>
  <c r="L9601" i="35"/>
  <c r="N9597" i="35"/>
  <c r="L9597" i="35"/>
  <c r="N9593" i="35"/>
  <c r="L9593" i="35"/>
  <c r="N9589" i="35"/>
  <c r="L9589" i="35"/>
  <c r="N9585" i="35"/>
  <c r="L9585" i="35"/>
  <c r="N9581" i="35"/>
  <c r="L9581" i="35"/>
  <c r="N9577" i="35"/>
  <c r="L9577" i="35"/>
  <c r="N9573" i="35"/>
  <c r="L9573" i="35"/>
  <c r="N9569" i="35"/>
  <c r="L9569" i="35"/>
  <c r="N9565" i="35"/>
  <c r="L9565" i="35"/>
  <c r="N9561" i="35"/>
  <c r="L9561" i="35"/>
  <c r="N9557" i="35"/>
  <c r="L9557" i="35"/>
  <c r="N9553" i="35"/>
  <c r="L9553" i="35"/>
  <c r="N9549" i="35"/>
  <c r="L9549" i="35"/>
  <c r="N9545" i="35"/>
  <c r="L9545" i="35"/>
  <c r="N9541" i="35"/>
  <c r="L9541" i="35"/>
  <c r="N9537" i="35"/>
  <c r="L9537" i="35"/>
  <c r="N9533" i="35"/>
  <c r="L9533" i="35"/>
  <c r="N9529" i="35"/>
  <c r="L9529" i="35"/>
  <c r="N9525" i="35"/>
  <c r="L9525" i="35"/>
  <c r="N9521" i="35"/>
  <c r="L9521" i="35"/>
  <c r="N9517" i="35"/>
  <c r="L9517" i="35"/>
  <c r="N9513" i="35"/>
  <c r="L9513" i="35"/>
  <c r="N9509" i="35"/>
  <c r="L9509" i="35"/>
  <c r="N9505" i="35"/>
  <c r="L9505" i="35"/>
  <c r="N9501" i="35"/>
  <c r="L9501" i="35"/>
  <c r="N9497" i="35"/>
  <c r="L9497" i="35"/>
  <c r="N9493" i="35"/>
  <c r="L9493" i="35"/>
  <c r="N9489" i="35"/>
  <c r="L9489" i="35"/>
  <c r="N9485" i="35"/>
  <c r="L9485" i="35"/>
  <c r="N9481" i="35"/>
  <c r="L9481" i="35"/>
  <c r="N9477" i="35"/>
  <c r="L9477" i="35"/>
  <c r="N9473" i="35"/>
  <c r="L9473" i="35"/>
  <c r="N9469" i="35"/>
  <c r="L9469" i="35"/>
  <c r="N9465" i="35"/>
  <c r="L9465" i="35"/>
  <c r="N9461" i="35"/>
  <c r="L9461" i="35"/>
  <c r="N9457" i="35"/>
  <c r="L9457" i="35"/>
  <c r="N9453" i="35"/>
  <c r="L9453" i="35"/>
  <c r="N9449" i="35"/>
  <c r="L9449" i="35"/>
  <c r="N9445" i="35"/>
  <c r="L9445" i="35"/>
  <c r="N9441" i="35"/>
  <c r="L9441" i="35"/>
  <c r="N9437" i="35"/>
  <c r="L9437" i="35"/>
  <c r="N9433" i="35"/>
  <c r="L9433" i="35"/>
  <c r="N9429" i="35"/>
  <c r="L9429" i="35"/>
  <c r="N9425" i="35"/>
  <c r="L9425" i="35"/>
  <c r="N9421" i="35"/>
  <c r="L9421" i="35"/>
  <c r="N9417" i="35"/>
  <c r="L9417" i="35"/>
  <c r="N9413" i="35"/>
  <c r="L9413" i="35"/>
  <c r="N9409" i="35"/>
  <c r="L9409" i="35"/>
  <c r="N9405" i="35"/>
  <c r="L9405" i="35"/>
  <c r="N9401" i="35"/>
  <c r="L9401" i="35"/>
  <c r="N9397" i="35"/>
  <c r="L9397" i="35"/>
  <c r="N9393" i="35"/>
  <c r="L9393" i="35"/>
  <c r="N9389" i="35"/>
  <c r="L9389" i="35"/>
  <c r="N9385" i="35"/>
  <c r="L9385" i="35"/>
  <c r="N9381" i="35"/>
  <c r="L9381" i="35"/>
  <c r="N9377" i="35"/>
  <c r="L9377" i="35"/>
  <c r="N9373" i="35"/>
  <c r="L9373" i="35"/>
  <c r="N9369" i="35"/>
  <c r="L9369" i="35"/>
  <c r="N9365" i="35"/>
  <c r="L9365" i="35"/>
  <c r="N9361" i="35"/>
  <c r="L9361" i="35"/>
  <c r="N9357" i="35"/>
  <c r="L9357" i="35"/>
  <c r="N9353" i="35"/>
  <c r="L9353" i="35"/>
  <c r="N9349" i="35"/>
  <c r="L9349" i="35"/>
  <c r="N9345" i="35"/>
  <c r="L9345" i="35"/>
  <c r="N9341" i="35"/>
  <c r="L9341" i="35"/>
  <c r="N9337" i="35"/>
  <c r="L9337" i="35"/>
  <c r="N9333" i="35"/>
  <c r="L9333" i="35"/>
  <c r="N9329" i="35"/>
  <c r="L9329" i="35"/>
  <c r="N9325" i="35"/>
  <c r="L9325" i="35"/>
  <c r="N9321" i="35"/>
  <c r="L9321" i="35"/>
  <c r="N9317" i="35"/>
  <c r="L9317" i="35"/>
  <c r="N9313" i="35"/>
  <c r="L9313" i="35"/>
  <c r="N9309" i="35"/>
  <c r="L9309" i="35"/>
  <c r="N9305" i="35"/>
  <c r="L9305" i="35"/>
  <c r="N9301" i="35"/>
  <c r="L9301" i="35"/>
  <c r="N9297" i="35"/>
  <c r="L9297" i="35"/>
  <c r="N9293" i="35"/>
  <c r="L9293" i="35"/>
  <c r="N9289" i="35"/>
  <c r="L9289" i="35"/>
  <c r="N9285" i="35"/>
  <c r="L9285" i="35"/>
  <c r="N9281" i="35"/>
  <c r="L9281" i="35"/>
  <c r="N9277" i="35"/>
  <c r="L9277" i="35"/>
  <c r="N9273" i="35"/>
  <c r="L9273" i="35"/>
  <c r="N9269" i="35"/>
  <c r="L9269" i="35"/>
  <c r="N9265" i="35"/>
  <c r="L9265" i="35"/>
  <c r="N8500" i="35"/>
  <c r="L8500" i="35"/>
  <c r="N8484" i="35"/>
  <c r="L8484" i="35"/>
  <c r="N8464" i="35"/>
  <c r="L8464" i="35"/>
  <c r="N8448" i="35"/>
  <c r="L8448" i="35"/>
  <c r="N8432" i="35"/>
  <c r="L8432" i="35"/>
  <c r="N8420" i="35"/>
  <c r="L8420" i="35"/>
  <c r="N8400" i="35"/>
  <c r="L8400" i="35"/>
  <c r="N8380" i="35"/>
  <c r="L8380" i="35"/>
  <c r="N8364" i="35"/>
  <c r="L8364" i="35"/>
  <c r="N8348" i="35"/>
  <c r="L8348" i="35"/>
  <c r="N8332" i="35"/>
  <c r="L8332" i="35"/>
  <c r="N8316" i="35"/>
  <c r="L8316" i="35"/>
  <c r="N8300" i="35"/>
  <c r="L8300" i="35"/>
  <c r="N8284" i="35"/>
  <c r="L8284" i="35"/>
  <c r="N8268" i="35"/>
  <c r="L8268" i="35"/>
  <c r="N8252" i="35"/>
  <c r="L8252" i="35"/>
  <c r="N8236" i="35"/>
  <c r="L8236" i="35"/>
  <c r="N8216" i="35"/>
  <c r="L8216" i="35"/>
  <c r="N8196" i="35"/>
  <c r="L8196" i="35"/>
  <c r="N8176" i="35"/>
  <c r="L8176" i="35"/>
  <c r="N8160" i="35"/>
  <c r="L8160" i="35"/>
  <c r="N8136" i="35"/>
  <c r="L8136" i="35"/>
  <c r="N8120" i="35"/>
  <c r="L8120" i="35"/>
  <c r="N8104" i="35"/>
  <c r="L8104" i="35"/>
  <c r="N8088" i="35"/>
  <c r="L8088" i="35"/>
  <c r="N8072" i="35"/>
  <c r="L8072" i="35"/>
  <c r="N8056" i="35"/>
  <c r="L8056" i="35"/>
  <c r="N8040" i="35"/>
  <c r="L8040" i="35"/>
  <c r="N8020" i="35"/>
  <c r="L8020" i="35"/>
  <c r="N8004" i="35"/>
  <c r="L8004" i="35"/>
  <c r="N7984" i="35"/>
  <c r="L7984" i="35"/>
  <c r="N7968" i="35"/>
  <c r="L7968" i="35"/>
  <c r="N7948" i="35"/>
  <c r="L7948" i="35"/>
  <c r="N7932" i="35"/>
  <c r="L7932" i="35"/>
  <c r="N7904" i="35"/>
  <c r="L7904" i="35"/>
  <c r="N7876" i="35"/>
  <c r="L7876" i="35"/>
  <c r="N7840" i="35"/>
  <c r="L7840" i="35"/>
  <c r="N7800" i="35"/>
  <c r="L7800" i="35"/>
  <c r="N7764" i="35"/>
  <c r="L7764" i="35"/>
  <c r="N7700" i="35"/>
  <c r="L7700" i="35"/>
  <c r="N7600" i="35"/>
  <c r="L7600" i="35"/>
  <c r="N7384" i="35"/>
  <c r="L7384" i="35"/>
  <c r="N7364" i="35"/>
  <c r="L7364" i="35"/>
  <c r="N7336" i="35"/>
  <c r="L7336" i="35"/>
  <c r="N7308" i="35"/>
  <c r="L7308" i="35"/>
  <c r="N7284" i="35"/>
  <c r="L7284" i="35"/>
  <c r="N7260" i="35"/>
  <c r="L7260" i="35"/>
  <c r="N7236" i="35"/>
  <c r="L7236" i="35"/>
  <c r="N7212" i="35"/>
  <c r="L7212" i="35"/>
  <c r="N7196" i="35"/>
  <c r="L7196" i="35"/>
  <c r="N7176" i="35"/>
  <c r="L7176" i="35"/>
  <c r="N7156" i="35"/>
  <c r="L7156" i="35"/>
  <c r="N7128" i="35"/>
  <c r="L7128" i="35"/>
  <c r="N7104" i="35"/>
  <c r="L7104" i="35"/>
  <c r="N7080" i="35"/>
  <c r="L7080" i="35"/>
  <c r="N7052" i="35"/>
  <c r="L7052" i="35"/>
  <c r="N7024" i="35"/>
  <c r="L7024" i="35"/>
  <c r="N7004" i="35"/>
  <c r="L7004" i="35"/>
  <c r="N6976" i="35"/>
  <c r="L6976" i="35"/>
  <c r="N6948" i="35"/>
  <c r="L6948" i="35"/>
  <c r="N6924" i="35"/>
  <c r="L6924" i="35"/>
  <c r="N6904" i="35"/>
  <c r="L6904" i="35"/>
  <c r="N6880" i="35"/>
  <c r="L6880" i="35"/>
  <c r="N6856" i="35"/>
  <c r="L6856" i="35"/>
  <c r="N6828" i="35"/>
  <c r="L6828" i="35"/>
  <c r="N6796" i="35"/>
  <c r="L6796" i="35"/>
  <c r="N6764" i="35"/>
  <c r="L6764" i="35"/>
  <c r="N6728" i="35"/>
  <c r="L6728" i="35"/>
  <c r="N6692" i="35"/>
  <c r="L6692" i="35"/>
  <c r="N6664" i="35"/>
  <c r="L6664" i="35"/>
  <c r="N6628" i="35"/>
  <c r="L6628" i="35"/>
  <c r="N6592" i="35"/>
  <c r="L6592" i="35"/>
  <c r="N6552" i="35"/>
  <c r="L6552" i="35"/>
  <c r="N6512" i="35"/>
  <c r="L6512" i="35"/>
  <c r="N6464" i="35"/>
  <c r="L6464" i="35"/>
  <c r="N6424" i="35"/>
  <c r="L6424" i="35"/>
  <c r="N6388" i="35"/>
  <c r="L6388" i="35"/>
  <c r="N6352" i="35"/>
  <c r="L6352" i="35"/>
  <c r="N6316" i="35"/>
  <c r="L6316" i="35"/>
  <c r="N6276" i="35"/>
  <c r="L6276" i="35"/>
  <c r="N6244" i="35"/>
  <c r="L6244" i="35"/>
  <c r="N6204" i="35"/>
  <c r="L6204" i="35"/>
  <c r="N6164" i="35"/>
  <c r="L6164" i="35"/>
  <c r="N6124" i="35"/>
  <c r="L6124" i="35"/>
  <c r="N6076" i="35"/>
  <c r="L6076" i="35"/>
  <c r="N6036" i="35"/>
  <c r="L6036" i="35"/>
  <c r="N5992" i="35"/>
  <c r="L5992" i="35"/>
  <c r="N5952" i="35"/>
  <c r="L5952" i="35"/>
  <c r="N5912" i="35"/>
  <c r="L5912" i="35"/>
  <c r="N5876" i="35"/>
  <c r="L5876" i="35"/>
  <c r="N5848" i="35"/>
  <c r="L5848" i="35"/>
  <c r="N5816" i="35"/>
  <c r="L5816" i="35"/>
  <c r="N5784" i="35"/>
  <c r="L5784" i="35"/>
  <c r="N5752" i="35"/>
  <c r="L5752" i="35"/>
  <c r="N5712" i="35"/>
  <c r="L5712" i="35"/>
  <c r="N5680" i="35"/>
  <c r="L5680" i="35"/>
  <c r="N5640" i="35"/>
  <c r="L5640" i="35"/>
  <c r="N5596" i="35"/>
  <c r="L5596" i="35"/>
  <c r="N5556" i="35"/>
  <c r="L5556" i="35"/>
  <c r="N5516" i="35"/>
  <c r="L5516" i="35"/>
  <c r="N5484" i="35"/>
  <c r="L5484" i="35"/>
  <c r="N5452" i="35"/>
  <c r="L5452" i="35"/>
  <c r="N5412" i="35"/>
  <c r="L5412" i="35"/>
  <c r="N5376" i="35"/>
  <c r="L5376" i="35"/>
  <c r="N5340" i="35"/>
  <c r="L5340" i="35"/>
  <c r="N5312" i="35"/>
  <c r="L5312" i="35"/>
  <c r="N5276" i="35"/>
  <c r="L5276" i="35"/>
  <c r="N5236" i="35"/>
  <c r="L5236" i="35"/>
  <c r="N5196" i="35"/>
  <c r="L5196" i="35"/>
  <c r="N5156" i="35"/>
  <c r="L5156" i="35"/>
  <c r="N5116" i="35"/>
  <c r="L5116" i="35"/>
  <c r="N5088" i="35"/>
  <c r="L5088" i="35"/>
  <c r="N5052" i="35"/>
  <c r="L5052" i="35"/>
  <c r="N5012" i="35"/>
  <c r="L5012" i="35"/>
  <c r="N4972" i="35"/>
  <c r="L4972" i="35"/>
  <c r="N4932" i="35"/>
  <c r="L4932" i="35"/>
  <c r="N4896" i="35"/>
  <c r="L4896" i="35"/>
  <c r="N4868" i="35"/>
  <c r="L4868" i="35"/>
  <c r="N4828" i="35"/>
  <c r="L4828" i="35"/>
  <c r="N4800" i="35"/>
  <c r="L4800" i="35"/>
  <c r="N4780" i="35"/>
  <c r="L4780" i="35"/>
  <c r="N4752" i="35"/>
  <c r="L4752" i="35"/>
  <c r="N4716" i="35"/>
  <c r="L4716" i="35"/>
  <c r="N4692" i="35"/>
  <c r="L4692" i="35"/>
  <c r="N4664" i="35"/>
  <c r="L4664" i="35"/>
  <c r="N4644" i="35"/>
  <c r="L4644" i="35"/>
  <c r="N4616" i="35"/>
  <c r="L4616" i="35"/>
  <c r="N4596" i="35"/>
  <c r="L4596" i="35"/>
  <c r="N4572" i="35"/>
  <c r="L4572" i="35"/>
  <c r="N4544" i="35"/>
  <c r="L4544" i="35"/>
  <c r="N4520" i="35"/>
  <c r="L4520" i="35"/>
  <c r="N4496" i="35"/>
  <c r="L4496" i="35"/>
  <c r="N4468" i="35"/>
  <c r="L4468" i="35"/>
  <c r="N4436" i="35"/>
  <c r="L4436" i="35"/>
  <c r="N4400" i="35"/>
  <c r="L4400" i="35"/>
  <c r="N4372" i="35"/>
  <c r="L4372" i="35"/>
  <c r="N4340" i="35"/>
  <c r="L4340" i="35"/>
  <c r="N4304" i="35"/>
  <c r="L4304" i="35"/>
  <c r="N4272" i="35"/>
  <c r="L4272" i="35"/>
  <c r="N4244" i="35"/>
  <c r="L4244" i="35"/>
  <c r="N4212" i="35"/>
  <c r="L4212" i="35"/>
  <c r="N4180" i="35"/>
  <c r="L4180" i="35"/>
  <c r="N4136" i="35"/>
  <c r="L4136" i="35"/>
  <c r="N4100" i="35"/>
  <c r="L4100" i="35"/>
  <c r="N4064" i="35"/>
  <c r="L4064" i="35"/>
  <c r="N4032" i="35"/>
  <c r="L4032" i="35"/>
  <c r="N3996" i="35"/>
  <c r="L3996" i="35"/>
  <c r="N3968" i="35"/>
  <c r="L3968" i="35"/>
  <c r="N3944" i="35"/>
  <c r="L3944" i="35"/>
  <c r="N3904" i="35"/>
  <c r="L3904" i="35"/>
  <c r="N3868" i="35"/>
  <c r="L3868" i="35"/>
  <c r="N3836" i="35"/>
  <c r="L3836" i="35"/>
  <c r="N3800" i="35"/>
  <c r="L3800" i="35"/>
  <c r="N3764" i="35"/>
  <c r="L3764" i="35"/>
  <c r="N3736" i="35"/>
  <c r="L3736" i="35"/>
  <c r="N3704" i="35"/>
  <c r="L3704" i="35"/>
  <c r="N3676" i="35"/>
  <c r="L3676" i="35"/>
  <c r="N3652" i="35"/>
  <c r="L3652" i="35"/>
  <c r="N3620" i="35"/>
  <c r="L3620" i="35"/>
  <c r="N3592" i="35"/>
  <c r="L3592" i="35"/>
  <c r="N3564" i="35"/>
  <c r="L3564" i="35"/>
  <c r="N3532" i="35"/>
  <c r="L3532" i="35"/>
  <c r="N3500" i="35"/>
  <c r="L3500" i="35"/>
  <c r="N3468" i="35"/>
  <c r="L3468" i="35"/>
  <c r="N3444" i="35"/>
  <c r="L3444" i="35"/>
  <c r="N3416" i="35"/>
  <c r="L3416" i="35"/>
  <c r="N3384" i="35"/>
  <c r="L3384" i="35"/>
  <c r="N3356" i="35"/>
  <c r="L3356" i="35"/>
  <c r="N3320" i="35"/>
  <c r="L3320" i="35"/>
  <c r="N3292" i="35"/>
  <c r="L3292" i="35"/>
  <c r="N3264" i="35"/>
  <c r="L3264" i="35"/>
  <c r="N3224" i="35"/>
  <c r="L3224" i="35"/>
  <c r="N3196" i="35"/>
  <c r="L3196" i="35"/>
  <c r="N3172" i="35"/>
  <c r="L3172" i="35"/>
  <c r="N3136" i="35"/>
  <c r="L3136" i="35"/>
  <c r="N3108" i="35"/>
  <c r="L3108" i="35"/>
  <c r="N3076" i="35"/>
  <c r="L3076" i="35"/>
  <c r="N3044" i="35"/>
  <c r="L3044" i="35"/>
  <c r="N3004" i="35"/>
  <c r="L3004" i="35"/>
  <c r="N2972" i="35"/>
  <c r="L2972" i="35"/>
  <c r="N2932" i="35"/>
  <c r="L2932" i="35"/>
  <c r="N2892" i="35"/>
  <c r="L2892" i="35"/>
  <c r="N2856" i="35"/>
  <c r="L2856" i="35"/>
  <c r="N2824" i="35"/>
  <c r="L2824" i="35"/>
  <c r="N2792" i="35"/>
  <c r="L2792" i="35"/>
  <c r="N2760" i="35"/>
  <c r="L2760" i="35"/>
  <c r="N2736" i="35"/>
  <c r="L2736" i="35"/>
  <c r="N2716" i="35"/>
  <c r="L2716" i="35"/>
  <c r="N2676" i="35"/>
  <c r="L2676" i="35"/>
  <c r="N2640" i="35"/>
  <c r="L2640" i="35"/>
  <c r="N2600" i="35"/>
  <c r="L2600" i="35"/>
  <c r="N2556" i="35"/>
  <c r="L2556" i="35"/>
  <c r="N2512" i="35"/>
  <c r="L2512" i="35"/>
  <c r="N2472" i="35"/>
  <c r="L2472" i="35"/>
  <c r="N2432" i="35"/>
  <c r="L2432" i="35"/>
  <c r="N2392" i="35"/>
  <c r="L2392" i="35"/>
  <c r="N2356" i="35"/>
  <c r="L2356" i="35"/>
  <c r="N2316" i="35"/>
  <c r="L2316" i="35"/>
  <c r="N2276" i="35"/>
  <c r="L2276" i="35"/>
  <c r="N2248" i="35"/>
  <c r="L2248" i="35"/>
  <c r="N2216" i="35"/>
  <c r="L2216" i="35"/>
  <c r="N2180" i="35"/>
  <c r="L2180" i="35"/>
  <c r="N2148" i="35"/>
  <c r="L2148" i="35"/>
  <c r="N2108" i="35"/>
  <c r="L2108" i="35"/>
  <c r="N2076" i="35"/>
  <c r="L2076" i="35"/>
  <c r="N2044" i="35"/>
  <c r="L2044" i="35"/>
  <c r="N2004" i="35"/>
  <c r="L2004" i="35"/>
  <c r="N1972" i="35"/>
  <c r="L1972" i="35"/>
  <c r="N1940" i="35"/>
  <c r="L1940" i="35"/>
  <c r="N1904" i="35"/>
  <c r="L1904" i="35"/>
  <c r="N1868" i="35"/>
  <c r="L1868" i="35"/>
  <c r="N1836" i="35"/>
  <c r="L1836" i="35"/>
  <c r="N1820" i="35"/>
  <c r="L1820" i="35"/>
  <c r="N1792" i="35"/>
  <c r="L1792" i="35"/>
  <c r="N1752" i="35"/>
  <c r="L1752" i="35"/>
  <c r="N1720" i="35"/>
  <c r="L1720" i="35"/>
  <c r="N1680" i="35"/>
  <c r="L1680" i="35"/>
  <c r="N1644" i="35"/>
  <c r="L1644" i="35"/>
  <c r="N1608" i="35"/>
  <c r="L1608" i="35"/>
  <c r="N1572" i="35"/>
  <c r="L1572" i="35"/>
  <c r="N1528" i="35"/>
  <c r="L1528" i="35"/>
  <c r="N1488" i="35"/>
  <c r="L1488" i="35"/>
  <c r="N1448" i="35"/>
  <c r="L1448" i="35"/>
  <c r="N1412" i="35"/>
  <c r="L1412" i="35"/>
  <c r="N1384" i="35"/>
  <c r="L1384" i="35"/>
  <c r="N1356" i="35"/>
  <c r="L1356" i="35"/>
  <c r="N1324" i="35"/>
  <c r="L1324" i="35"/>
  <c r="N1284" i="35"/>
  <c r="L1284" i="35"/>
  <c r="N1252" i="35"/>
  <c r="L1252" i="35"/>
  <c r="N1228" i="35"/>
  <c r="L1228" i="35"/>
  <c r="N1212" i="35"/>
  <c r="L1212" i="35"/>
  <c r="N1196" i="35"/>
  <c r="L1196" i="35"/>
  <c r="N1164" i="35"/>
  <c r="L1164" i="35"/>
  <c r="N1144" i="35"/>
  <c r="L1144" i="35"/>
  <c r="N1128" i="35"/>
  <c r="L1128" i="35"/>
  <c r="N1112" i="35"/>
  <c r="L1112" i="35"/>
  <c r="N1096" i="35"/>
  <c r="L1096" i="35"/>
  <c r="N1072" i="35"/>
  <c r="L1072" i="35"/>
  <c r="N1036" i="35"/>
  <c r="L1036" i="35"/>
  <c r="N1008" i="35"/>
  <c r="L1008" i="35"/>
  <c r="N984" i="35"/>
  <c r="L984" i="35"/>
  <c r="N968" i="35"/>
  <c r="L968" i="35"/>
  <c r="N956" i="35"/>
  <c r="L956" i="35"/>
  <c r="N940" i="35"/>
  <c r="L940" i="35"/>
  <c r="N924" i="35"/>
  <c r="L924" i="35"/>
  <c r="N908" i="35"/>
  <c r="L908" i="35"/>
  <c r="N892" i="35"/>
  <c r="L892" i="35"/>
  <c r="N876" i="35"/>
  <c r="L876" i="35"/>
  <c r="N860" i="35"/>
  <c r="L860" i="35"/>
  <c r="N836" i="35"/>
  <c r="L836" i="35"/>
  <c r="N820" i="35"/>
  <c r="L820" i="35"/>
  <c r="N792" i="35"/>
  <c r="L792" i="35"/>
  <c r="N764" i="35"/>
  <c r="L764" i="35"/>
  <c r="N748" i="35"/>
  <c r="L748" i="35"/>
  <c r="N724" i="35"/>
  <c r="L724" i="35"/>
  <c r="N696" i="35"/>
  <c r="L696" i="35"/>
  <c r="N668" i="35"/>
  <c r="L668" i="35"/>
  <c r="N632" i="35"/>
  <c r="L632" i="35"/>
  <c r="N580" i="35"/>
  <c r="L580" i="35"/>
  <c r="N476" i="35"/>
  <c r="L476" i="35"/>
  <c r="N28" i="35"/>
  <c r="L28" i="35"/>
  <c r="N11445" i="35"/>
  <c r="L11445" i="35"/>
  <c r="N11361" i="35"/>
  <c r="L11361" i="35"/>
  <c r="N11253" i="35"/>
  <c r="L11253" i="35"/>
  <c r="N11145" i="35"/>
  <c r="L11145" i="35"/>
  <c r="N11037" i="35"/>
  <c r="L11037" i="35"/>
  <c r="N10929" i="35"/>
  <c r="L10929" i="35"/>
  <c r="N10821" i="35"/>
  <c r="L10821" i="35"/>
  <c r="N10737" i="35"/>
  <c r="L10737" i="35"/>
  <c r="N10605" i="35"/>
  <c r="L10605" i="35"/>
  <c r="N10437" i="35"/>
  <c r="L10437" i="35"/>
  <c r="N10197" i="35"/>
  <c r="L10197" i="35"/>
  <c r="N9885" i="35"/>
  <c r="L9885" i="35"/>
  <c r="N11431" i="35"/>
  <c r="L11431" i="35"/>
  <c r="N11347" i="35"/>
  <c r="L11347" i="35"/>
  <c r="N11275" i="35"/>
  <c r="L11275" i="35"/>
  <c r="N11203" i="35"/>
  <c r="L11203" i="35"/>
  <c r="N11119" i="35"/>
  <c r="L11119" i="35"/>
  <c r="N11023" i="35"/>
  <c r="L11023" i="35"/>
  <c r="N10915" i="35"/>
  <c r="L10915" i="35"/>
  <c r="N10831" i="35"/>
  <c r="L10831" i="35"/>
  <c r="N10759" i="35"/>
  <c r="L10759" i="35"/>
  <c r="N10663" i="35"/>
  <c r="L10663" i="35"/>
  <c r="N10555" i="35"/>
  <c r="L10555" i="35"/>
  <c r="N10471" i="35"/>
  <c r="L10471" i="35"/>
  <c r="N10411" i="35"/>
  <c r="L10411" i="35"/>
  <c r="N10327" i="35"/>
  <c r="L10327" i="35"/>
  <c r="N10231" i="35"/>
  <c r="L10231" i="35"/>
  <c r="N10147" i="35"/>
  <c r="L10147" i="35"/>
  <c r="N10075" i="35"/>
  <c r="L10075" i="35"/>
  <c r="N10003" i="35"/>
  <c r="L10003" i="35"/>
  <c r="N9931" i="35"/>
  <c r="L9931" i="35"/>
  <c r="N9871" i="35"/>
  <c r="L9871" i="35"/>
  <c r="N9795" i="35"/>
  <c r="L9795" i="35"/>
  <c r="N9775" i="35"/>
  <c r="L9775" i="35"/>
  <c r="N9755" i="35"/>
  <c r="L9755" i="35"/>
  <c r="N9727" i="35"/>
  <c r="L9727" i="35"/>
  <c r="N9695" i="35"/>
  <c r="L9695" i="35"/>
  <c r="N9663" i="35"/>
  <c r="L9663" i="35"/>
  <c r="N9635" i="35"/>
  <c r="L9635" i="35"/>
  <c r="N9603" i="35"/>
  <c r="L9603" i="35"/>
  <c r="N9571" i="35"/>
  <c r="L9571" i="35"/>
  <c r="N9539" i="35"/>
  <c r="L9539" i="35"/>
  <c r="N9503" i="35"/>
  <c r="L9503" i="35"/>
  <c r="N9463" i="35"/>
  <c r="L9463" i="35"/>
  <c r="N9435" i="35"/>
  <c r="L9435" i="35"/>
  <c r="N9399" i="35"/>
  <c r="L9399" i="35"/>
  <c r="N9367" i="35"/>
  <c r="L9367" i="35"/>
  <c r="N9327" i="35"/>
  <c r="L9327" i="35"/>
  <c r="N9291" i="35"/>
  <c r="L9291" i="35"/>
  <c r="N9255" i="35"/>
  <c r="L9255" i="35"/>
  <c r="N9227" i="35"/>
  <c r="L9227" i="35"/>
  <c r="N9199" i="35"/>
  <c r="L9199" i="35"/>
  <c r="N9167" i="35"/>
  <c r="L9167" i="35"/>
  <c r="N9135" i="35"/>
  <c r="L9135" i="35"/>
  <c r="N9107" i="35"/>
  <c r="L9107" i="35"/>
  <c r="N9071" i="35"/>
  <c r="L9071" i="35"/>
  <c r="N9039" i="35"/>
  <c r="L9039" i="35"/>
  <c r="N9003" i="35"/>
  <c r="L9003" i="35"/>
  <c r="N8967" i="35"/>
  <c r="L8967" i="35"/>
  <c r="N8939" i="35"/>
  <c r="L8939" i="35"/>
  <c r="N8911" i="35"/>
  <c r="L8911" i="35"/>
  <c r="N8883" i="35"/>
  <c r="L8883" i="35"/>
  <c r="N8851" i="35"/>
  <c r="L8851" i="35"/>
  <c r="N8827" i="35"/>
  <c r="L8827" i="35"/>
  <c r="N8799" i="35"/>
  <c r="L8799" i="35"/>
  <c r="N8767" i="35"/>
  <c r="L8767" i="35"/>
  <c r="N8739" i="35"/>
  <c r="L8739" i="35"/>
  <c r="N8711" i="35"/>
  <c r="L8711" i="35"/>
  <c r="N8675" i="35"/>
  <c r="L8675" i="35"/>
  <c r="N8639" i="35"/>
  <c r="L8639" i="35"/>
  <c r="N8603" i="35"/>
  <c r="L8603" i="35"/>
  <c r="N8559" i="35"/>
  <c r="L8559" i="35"/>
  <c r="N8531" i="35"/>
  <c r="L8531" i="35"/>
  <c r="N8499" i="35"/>
  <c r="L8499" i="35"/>
  <c r="N8467" i="35"/>
  <c r="L8467" i="35"/>
  <c r="N8431" i="35"/>
  <c r="L8431" i="35"/>
  <c r="N8399" i="35"/>
  <c r="L8399" i="35"/>
  <c r="N8367" i="35"/>
  <c r="L8367" i="35"/>
  <c r="N8339" i="35"/>
  <c r="L8339" i="35"/>
  <c r="N8307" i="35"/>
  <c r="L8307" i="35"/>
  <c r="N8271" i="35"/>
  <c r="L8271" i="35"/>
  <c r="N8243" i="35"/>
  <c r="L8243" i="35"/>
  <c r="N8211" i="35"/>
  <c r="L8211" i="35"/>
  <c r="N8179" i="35"/>
  <c r="L8179" i="35"/>
  <c r="N8143" i="35"/>
  <c r="L8143" i="35"/>
  <c r="N8115" i="35"/>
  <c r="L8115" i="35"/>
  <c r="N8083" i="35"/>
  <c r="L8083" i="35"/>
  <c r="N8055" i="35"/>
  <c r="L8055" i="35"/>
  <c r="N8027" i="35"/>
  <c r="L8027" i="35"/>
  <c r="N7999" i="35"/>
  <c r="L7999" i="35"/>
  <c r="N7963" i="35"/>
  <c r="L7963" i="35"/>
  <c r="N7915" i="35"/>
  <c r="L7915" i="35"/>
  <c r="N7843" i="35"/>
  <c r="L7843" i="35"/>
  <c r="N7695" i="35"/>
  <c r="L7695" i="35"/>
  <c r="N7371" i="35"/>
  <c r="L7371" i="35"/>
  <c r="N6607" i="35"/>
  <c r="L6607" i="35"/>
  <c r="N4407" i="35"/>
  <c r="L4407" i="35"/>
  <c r="N11484" i="35"/>
  <c r="L11484" i="35"/>
  <c r="N11460" i="35"/>
  <c r="L11460" i="35"/>
  <c r="N11436" i="35"/>
  <c r="L11436" i="35"/>
  <c r="N11412" i="35"/>
  <c r="L11412" i="35"/>
  <c r="N11388" i="35"/>
  <c r="L11388" i="35"/>
  <c r="N11364" i="35"/>
  <c r="L11364" i="35"/>
  <c r="N11340" i="35"/>
  <c r="L11340" i="35"/>
  <c r="N11316" i="35"/>
  <c r="L11316" i="35"/>
  <c r="N11292" i="35"/>
  <c r="L11292" i="35"/>
  <c r="N11268" i="35"/>
  <c r="L11268" i="35"/>
  <c r="N11244" i="35"/>
  <c r="L11244" i="35"/>
  <c r="N11220" i="35"/>
  <c r="L11220" i="35"/>
  <c r="N11196" i="35"/>
  <c r="L11196" i="35"/>
  <c r="N11160" i="35"/>
  <c r="L11160" i="35"/>
  <c r="N11136" i="35"/>
  <c r="L11136" i="35"/>
  <c r="N11112" i="35"/>
  <c r="L11112" i="35"/>
  <c r="N11088" i="35"/>
  <c r="L11088" i="35"/>
  <c r="N11064" i="35"/>
  <c r="L11064" i="35"/>
  <c r="N11028" i="35"/>
  <c r="L11028" i="35"/>
  <c r="N11004" i="35"/>
  <c r="L11004" i="35"/>
  <c r="N10980" i="35"/>
  <c r="L10980" i="35"/>
  <c r="N10956" i="35"/>
  <c r="L10956" i="35"/>
  <c r="N10932" i="35"/>
  <c r="L10932" i="35"/>
  <c r="N10908" i="35"/>
  <c r="L10908" i="35"/>
  <c r="N10884" i="35"/>
  <c r="L10884" i="35"/>
  <c r="N10860" i="35"/>
  <c r="L10860" i="35"/>
  <c r="N10836" i="35"/>
  <c r="L10836" i="35"/>
  <c r="N10812" i="35"/>
  <c r="L10812" i="35"/>
  <c r="N10788" i="35"/>
  <c r="L10788" i="35"/>
  <c r="N10752" i="35"/>
  <c r="L10752" i="35"/>
  <c r="N10728" i="35"/>
  <c r="L10728" i="35"/>
  <c r="N10704" i="35"/>
  <c r="L10704" i="35"/>
  <c r="N10680" i="35"/>
  <c r="L10680" i="35"/>
  <c r="N10656" i="35"/>
  <c r="L10656" i="35"/>
  <c r="N10632" i="35"/>
  <c r="L10632" i="35"/>
  <c r="N10608" i="35"/>
  <c r="L10608" i="35"/>
  <c r="N10584" i="35"/>
  <c r="L10584" i="35"/>
  <c r="N10560" i="35"/>
  <c r="L10560" i="35"/>
  <c r="N10536" i="35"/>
  <c r="L10536" i="35"/>
  <c r="N10512" i="35"/>
  <c r="L10512" i="35"/>
  <c r="N10488" i="35"/>
  <c r="L10488" i="35"/>
  <c r="N10464" i="35"/>
  <c r="L10464" i="35"/>
  <c r="N10440" i="35"/>
  <c r="L10440" i="35"/>
  <c r="N10416" i="35"/>
  <c r="L10416" i="35"/>
  <c r="N10392" i="35"/>
  <c r="L10392" i="35"/>
  <c r="N10368" i="35"/>
  <c r="L10368" i="35"/>
  <c r="N10344" i="35"/>
  <c r="L10344" i="35"/>
  <c r="N10320" i="35"/>
  <c r="L10320" i="35"/>
  <c r="N10296" i="35"/>
  <c r="L10296" i="35"/>
  <c r="N10272" i="35"/>
  <c r="L10272" i="35"/>
  <c r="N10248" i="35"/>
  <c r="L10248" i="35"/>
  <c r="N10224" i="35"/>
  <c r="L10224" i="35"/>
  <c r="N10188" i="35"/>
  <c r="L10188" i="35"/>
  <c r="N10164" i="35"/>
  <c r="L10164" i="35"/>
  <c r="N10140" i="35"/>
  <c r="L10140" i="35"/>
  <c r="N10116" i="35"/>
  <c r="L10116" i="35"/>
  <c r="N10092" i="35"/>
  <c r="L10092" i="35"/>
  <c r="N10068" i="35"/>
  <c r="L10068" i="35"/>
  <c r="N10044" i="35"/>
  <c r="L10044" i="35"/>
  <c r="N10020" i="35"/>
  <c r="L10020" i="35"/>
  <c r="N9984" i="35"/>
  <c r="L9984" i="35"/>
  <c r="N9960" i="35"/>
  <c r="L9960" i="35"/>
  <c r="N9936" i="35"/>
  <c r="L9936" i="35"/>
  <c r="N9912" i="35"/>
  <c r="L9912" i="35"/>
  <c r="N9888" i="35"/>
  <c r="L9888" i="35"/>
  <c r="N9864" i="35"/>
  <c r="L9864" i="35"/>
  <c r="N9816" i="35"/>
  <c r="L9816" i="35"/>
  <c r="N6752" i="35"/>
  <c r="L6752" i="35"/>
  <c r="N6740" i="35"/>
  <c r="L6740" i="35"/>
  <c r="N6716" i="35"/>
  <c r="L6716" i="35"/>
  <c r="N6708" i="35"/>
  <c r="L6708" i="35"/>
  <c r="N6684" i="35"/>
  <c r="L6684" i="35"/>
  <c r="N6668" i="35"/>
  <c r="L6668" i="35"/>
  <c r="N6640" i="35"/>
  <c r="L6640" i="35"/>
  <c r="N6632" i="35"/>
  <c r="L6632" i="35"/>
  <c r="N6608" i="35"/>
  <c r="L6608" i="35"/>
  <c r="N6596" i="35"/>
  <c r="L6596" i="35"/>
  <c r="N6572" i="35"/>
  <c r="L6572" i="35"/>
  <c r="N6560" i="35"/>
  <c r="L6560" i="35"/>
  <c r="N6548" i="35"/>
  <c r="L6548" i="35"/>
  <c r="N6528" i="35"/>
  <c r="L6528" i="35"/>
  <c r="N6516" i="35"/>
  <c r="L6516" i="35"/>
  <c r="N6508" i="35"/>
  <c r="L6508" i="35"/>
  <c r="N6480" i="35"/>
  <c r="L6480" i="35"/>
  <c r="N6468" i="35"/>
  <c r="L6468" i="35"/>
  <c r="N6452" i="35"/>
  <c r="L6452" i="35"/>
  <c r="N6432" i="35"/>
  <c r="L6432" i="35"/>
  <c r="N6412" i="35"/>
  <c r="L6412" i="35"/>
  <c r="N6384" i="35"/>
  <c r="L6384" i="35"/>
  <c r="N6368" i="35"/>
  <c r="L6368" i="35"/>
  <c r="N6348" i="35"/>
  <c r="L6348" i="35"/>
  <c r="N6332" i="35"/>
  <c r="L6332" i="35"/>
  <c r="N6308" i="35"/>
  <c r="L6308" i="35"/>
  <c r="N6296" i="35"/>
  <c r="L6296" i="35"/>
  <c r="N6268" i="35"/>
  <c r="L6268" i="35"/>
  <c r="N6240" i="35"/>
  <c r="L6240" i="35"/>
  <c r="N6220" i="35"/>
  <c r="L6220" i="35"/>
  <c r="N6196" i="35"/>
  <c r="L6196" i="35"/>
  <c r="N6176" i="35"/>
  <c r="L6176" i="35"/>
  <c r="N6160" i="35"/>
  <c r="L6160" i="35"/>
  <c r="N6140" i="35"/>
  <c r="L6140" i="35"/>
  <c r="N6120" i="35"/>
  <c r="L6120" i="35"/>
  <c r="N6100" i="35"/>
  <c r="L6100" i="35"/>
  <c r="N6080" i="35"/>
  <c r="L6080" i="35"/>
  <c r="N6064" i="35"/>
  <c r="L6064" i="35"/>
  <c r="N6040" i="35"/>
  <c r="L6040" i="35"/>
  <c r="N6024" i="35"/>
  <c r="L6024" i="35"/>
  <c r="N6008" i="35"/>
  <c r="L6008" i="35"/>
  <c r="N5988" i="35"/>
  <c r="L5988" i="35"/>
  <c r="N5972" i="35"/>
  <c r="L5972" i="35"/>
  <c r="N5948" i="35"/>
  <c r="L5948" i="35"/>
  <c r="N5928" i="35"/>
  <c r="L5928" i="35"/>
  <c r="N5908" i="35"/>
  <c r="L5908" i="35"/>
  <c r="N5892" i="35"/>
  <c r="L5892" i="35"/>
  <c r="N5868" i="35"/>
  <c r="L5868" i="35"/>
  <c r="N5836" i="35"/>
  <c r="L5836" i="35"/>
  <c r="N5808" i="35"/>
  <c r="L5808" i="35"/>
  <c r="N5792" i="35"/>
  <c r="L5792" i="35"/>
  <c r="N5768" i="35"/>
  <c r="L5768" i="35"/>
  <c r="N5748" i="35"/>
  <c r="L5748" i="35"/>
  <c r="N5716" i="35"/>
  <c r="L5716" i="35"/>
  <c r="N5684" i="35"/>
  <c r="L5684" i="35"/>
  <c r="N5668" i="35"/>
  <c r="L5668" i="35"/>
  <c r="N5644" i="35"/>
  <c r="L5644" i="35"/>
  <c r="N5628" i="35"/>
  <c r="L5628" i="35"/>
  <c r="N5604" i="35"/>
  <c r="L5604" i="35"/>
  <c r="N5584" i="35"/>
  <c r="L5584" i="35"/>
  <c r="N5568" i="35"/>
  <c r="L5568" i="35"/>
  <c r="N5548" i="35"/>
  <c r="L5548" i="35"/>
  <c r="N5528" i="35"/>
  <c r="L5528" i="35"/>
  <c r="N5508" i="35"/>
  <c r="L5508" i="35"/>
  <c r="N5492" i="35"/>
  <c r="L5492" i="35"/>
  <c r="N5464" i="35"/>
  <c r="L5464" i="35"/>
  <c r="N5448" i="35"/>
  <c r="L5448" i="35"/>
  <c r="N5424" i="35"/>
  <c r="L5424" i="35"/>
  <c r="N5408" i="35"/>
  <c r="L5408" i="35"/>
  <c r="N5384" i="35"/>
  <c r="L5384" i="35"/>
  <c r="N5372" i="35"/>
  <c r="L5372" i="35"/>
  <c r="N5356" i="35"/>
  <c r="L5356" i="35"/>
  <c r="N5336" i="35"/>
  <c r="L5336" i="35"/>
  <c r="N5320" i="35"/>
  <c r="L5320" i="35"/>
  <c r="N5300" i="35"/>
  <c r="L5300" i="35"/>
  <c r="N5280" i="35"/>
  <c r="L5280" i="35"/>
  <c r="N5272" i="35"/>
  <c r="L5272" i="35"/>
  <c r="N5244" i="35"/>
  <c r="L5244" i="35"/>
  <c r="N5232" i="35"/>
  <c r="L5232" i="35"/>
  <c r="N5204" i="35"/>
  <c r="L5204" i="35"/>
  <c r="N5192" i="35"/>
  <c r="L5192" i="35"/>
  <c r="N5168" i="35"/>
  <c r="L5168" i="35"/>
  <c r="N5152" i="35"/>
  <c r="L5152" i="35"/>
  <c r="N5132" i="35"/>
  <c r="L5132" i="35"/>
  <c r="N5108" i="35"/>
  <c r="L5108" i="35"/>
  <c r="N5092" i="35"/>
  <c r="L5092" i="35"/>
  <c r="N5064" i="35"/>
  <c r="L5064" i="35"/>
  <c r="N5056" i="35"/>
  <c r="L5056" i="35"/>
  <c r="N5028" i="35"/>
  <c r="L5028" i="35"/>
  <c r="N5016" i="35"/>
  <c r="L5016" i="35"/>
  <c r="N4992" i="35"/>
  <c r="L4992" i="35"/>
  <c r="N4976" i="35"/>
  <c r="L4976" i="35"/>
  <c r="N4956" i="35"/>
  <c r="L4956" i="35"/>
  <c r="N4940" i="35"/>
  <c r="L4940" i="35"/>
  <c r="N4916" i="35"/>
  <c r="L4916" i="35"/>
  <c r="N4888" i="35"/>
  <c r="L4888" i="35"/>
  <c r="N4860" i="35"/>
  <c r="L4860" i="35"/>
  <c r="N4840" i="35"/>
  <c r="L4840" i="35"/>
  <c r="N4824" i="35"/>
  <c r="L4824" i="35"/>
  <c r="N4792" i="35"/>
  <c r="L4792" i="35"/>
  <c r="N4772" i="35"/>
  <c r="L4772" i="35"/>
  <c r="N4748" i="35"/>
  <c r="L4748" i="35"/>
  <c r="N4712" i="35"/>
  <c r="L4712" i="35"/>
  <c r="N4696" i="35"/>
  <c r="L4696" i="35"/>
  <c r="N4668" i="35"/>
  <c r="L4668" i="35"/>
  <c r="N4652" i="35"/>
  <c r="L4652" i="35"/>
  <c r="N4624" i="35"/>
  <c r="L4624" i="35"/>
  <c r="N4604" i="35"/>
  <c r="L4604" i="35"/>
  <c r="N4580" i="35"/>
  <c r="L4580" i="35"/>
  <c r="N4564" i="35"/>
  <c r="L4564" i="35"/>
  <c r="N4536" i="35"/>
  <c r="L4536" i="35"/>
  <c r="N4524" i="35"/>
  <c r="L4524" i="35"/>
  <c r="N4504" i="35"/>
  <c r="L4504" i="35"/>
  <c r="N4480" i="35"/>
  <c r="L4480" i="35"/>
  <c r="N4456" i="35"/>
  <c r="L4456" i="35"/>
  <c r="N4428" i="35"/>
  <c r="L4428" i="35"/>
  <c r="N4396" i="35"/>
  <c r="L4396" i="35"/>
  <c r="N4364" i="35"/>
  <c r="L4364" i="35"/>
  <c r="N4352" i="35"/>
  <c r="L4352" i="35"/>
  <c r="N4328" i="35"/>
  <c r="L4328" i="35"/>
  <c r="N4308" i="35"/>
  <c r="L4308" i="35"/>
  <c r="N4284" i="35"/>
  <c r="L4284" i="35"/>
  <c r="N4256" i="35"/>
  <c r="L4256" i="35"/>
  <c r="N4228" i="35"/>
  <c r="L4228" i="35"/>
  <c r="N4204" i="35"/>
  <c r="L4204" i="35"/>
  <c r="N4176" i="35"/>
  <c r="L4176" i="35"/>
  <c r="N4144" i="35"/>
  <c r="L4144" i="35"/>
  <c r="N4116" i="35"/>
  <c r="L4116" i="35"/>
  <c r="N4096" i="35"/>
  <c r="L4096" i="35"/>
  <c r="N4068" i="35"/>
  <c r="L4068" i="35"/>
  <c r="N4040" i="35"/>
  <c r="L4040" i="35"/>
  <c r="N4024" i="35"/>
  <c r="L4024" i="35"/>
  <c r="N4004" i="35"/>
  <c r="L4004" i="35"/>
  <c r="N3980" i="35"/>
  <c r="L3980" i="35"/>
  <c r="N3948" i="35"/>
  <c r="L3948" i="35"/>
  <c r="N3928" i="35"/>
  <c r="L3928" i="35"/>
  <c r="N3912" i="35"/>
  <c r="L3912" i="35"/>
  <c r="N3896" i="35"/>
  <c r="L3896" i="35"/>
  <c r="N3872" i="35"/>
  <c r="L3872" i="35"/>
  <c r="N3856" i="35"/>
  <c r="L3856" i="35"/>
  <c r="N3840" i="35"/>
  <c r="L3840" i="35"/>
  <c r="N3820" i="35"/>
  <c r="L3820" i="35"/>
  <c r="N3796" i="35"/>
  <c r="L3796" i="35"/>
  <c r="N3784" i="35"/>
  <c r="L3784" i="35"/>
  <c r="N3760" i="35"/>
  <c r="L3760" i="35"/>
  <c r="N3748" i="35"/>
  <c r="L3748" i="35"/>
  <c r="N3720" i="35"/>
  <c r="L3720" i="35"/>
  <c r="N3712" i="35"/>
  <c r="L3712" i="35"/>
  <c r="N3692" i="35"/>
  <c r="L3692" i="35"/>
  <c r="N3668" i="35"/>
  <c r="L3668" i="35"/>
  <c r="N3640" i="35"/>
  <c r="L3640" i="35"/>
  <c r="N3628" i="35"/>
  <c r="L3628" i="35"/>
  <c r="N3604" i="35"/>
  <c r="L3604" i="35"/>
  <c r="N3580" i="35"/>
  <c r="L3580" i="35"/>
  <c r="N3552" i="35"/>
  <c r="L3552" i="35"/>
  <c r="N3528" i="35"/>
  <c r="L3528" i="35"/>
  <c r="N3508" i="35"/>
  <c r="L3508" i="35"/>
  <c r="N3492" i="35"/>
  <c r="L3492" i="35"/>
  <c r="N3472" i="35"/>
  <c r="L3472" i="35"/>
  <c r="N3456" i="35"/>
  <c r="L3456" i="35"/>
  <c r="N3432" i="35"/>
  <c r="L3432" i="35"/>
  <c r="N3412" i="35"/>
  <c r="L3412" i="35"/>
  <c r="N3396" i="35"/>
  <c r="L3396" i="35"/>
  <c r="N3376" i="35"/>
  <c r="L3376" i="35"/>
  <c r="N3364" i="35"/>
  <c r="L3364" i="35"/>
  <c r="N3344" i="35"/>
  <c r="L3344" i="35"/>
  <c r="N3328" i="35"/>
  <c r="L3328" i="35"/>
  <c r="N3308" i="35"/>
  <c r="L3308" i="35"/>
  <c r="N3284" i="35"/>
  <c r="L3284" i="35"/>
  <c r="N3260" i="35"/>
  <c r="L3260" i="35"/>
  <c r="N3236" i="35"/>
  <c r="L3236" i="35"/>
  <c r="N3208" i="35"/>
  <c r="L3208" i="35"/>
  <c r="N3180" i="35"/>
  <c r="L3180" i="35"/>
  <c r="N3156" i="35"/>
  <c r="L3156" i="35"/>
  <c r="N3132" i="35"/>
  <c r="L3132" i="35"/>
  <c r="N3100" i="35"/>
  <c r="L3100" i="35"/>
  <c r="N3080" i="35"/>
  <c r="L3080" i="35"/>
  <c r="N3064" i="35"/>
  <c r="L3064" i="35"/>
  <c r="N3036" i="35"/>
  <c r="L3036" i="35"/>
  <c r="N3016" i="35"/>
  <c r="L3016" i="35"/>
  <c r="N2996" i="35"/>
  <c r="L2996" i="35"/>
  <c r="N2968" i="35"/>
  <c r="L2968" i="35"/>
  <c r="N2944" i="35"/>
  <c r="L2944" i="35"/>
  <c r="N2928" i="35"/>
  <c r="L2928" i="35"/>
  <c r="N2904" i="35"/>
  <c r="L2904" i="35"/>
  <c r="N2888" i="35"/>
  <c r="L2888" i="35"/>
  <c r="N2864" i="35"/>
  <c r="L2864" i="35"/>
  <c r="N2832" i="35"/>
  <c r="L2832" i="35"/>
  <c r="N2800" i="35"/>
  <c r="L2800" i="35"/>
  <c r="N2780" i="35"/>
  <c r="L2780" i="35"/>
  <c r="N2752" i="35"/>
  <c r="L2752" i="35"/>
  <c r="N2720" i="35"/>
  <c r="L2720" i="35"/>
  <c r="N2700" i="35"/>
  <c r="L2700" i="35"/>
  <c r="N2684" i="35"/>
  <c r="L2684" i="35"/>
  <c r="N2660" i="35"/>
  <c r="L2660" i="35"/>
  <c r="N2644" i="35"/>
  <c r="L2644" i="35"/>
  <c r="N2620" i="35"/>
  <c r="L2620" i="35"/>
  <c r="N2604" i="35"/>
  <c r="L2604" i="35"/>
  <c r="N2580" i="35"/>
  <c r="L2580" i="35"/>
  <c r="N2568" i="35"/>
  <c r="L2568" i="35"/>
  <c r="N2552" i="35"/>
  <c r="L2552" i="35"/>
  <c r="N2532" i="35"/>
  <c r="L2532" i="35"/>
  <c r="N2520" i="35"/>
  <c r="L2520" i="35"/>
  <c r="N2492" i="35"/>
  <c r="L2492" i="35"/>
  <c r="N2480" i="35"/>
  <c r="L2480" i="35"/>
  <c r="N2464" i="35"/>
  <c r="L2464" i="35"/>
  <c r="N2444" i="35"/>
  <c r="L2444" i="35"/>
  <c r="N2428" i="35"/>
  <c r="L2428" i="35"/>
  <c r="N2408" i="35"/>
  <c r="L2408" i="35"/>
  <c r="N2388" i="35"/>
  <c r="L2388" i="35"/>
  <c r="N2368" i="35"/>
  <c r="L2368" i="35"/>
  <c r="N2348" i="35"/>
  <c r="L2348" i="35"/>
  <c r="N2328" i="35"/>
  <c r="L2328" i="35"/>
  <c r="N2312" i="35"/>
  <c r="L2312" i="35"/>
  <c r="N2288" i="35"/>
  <c r="L2288" i="35"/>
  <c r="N2272" i="35"/>
  <c r="L2272" i="35"/>
  <c r="N2240" i="35"/>
  <c r="L2240" i="35"/>
  <c r="N2204" i="35"/>
  <c r="L2204" i="35"/>
  <c r="N2172" i="35"/>
  <c r="L2172" i="35"/>
  <c r="N2136" i="35"/>
  <c r="L2136" i="35"/>
  <c r="N2116" i="35"/>
  <c r="L2116" i="35"/>
  <c r="N2096" i="35"/>
  <c r="L2096" i="35"/>
  <c r="N2068" i="35"/>
  <c r="L2068" i="35"/>
  <c r="N2040" i="35"/>
  <c r="L2040" i="35"/>
  <c r="N2016" i="35"/>
  <c r="L2016" i="35"/>
  <c r="N1992" i="35"/>
  <c r="L1992" i="35"/>
  <c r="N1964" i="35"/>
  <c r="L1964" i="35"/>
  <c r="N1936" i="35"/>
  <c r="L1936" i="35"/>
  <c r="N1912" i="35"/>
  <c r="L1912" i="35"/>
  <c r="N1880" i="35"/>
  <c r="L1880" i="35"/>
  <c r="N1860" i="35"/>
  <c r="L1860" i="35"/>
  <c r="N1832" i="35"/>
  <c r="L1832" i="35"/>
  <c r="N1800" i="35"/>
  <c r="L1800" i="35"/>
  <c r="N1784" i="35"/>
  <c r="L1784" i="35"/>
  <c r="N1756" i="35"/>
  <c r="L1756" i="35"/>
  <c r="N1724" i="35"/>
  <c r="L1724" i="35"/>
  <c r="N1700" i="35"/>
  <c r="L1700" i="35"/>
  <c r="N1676" i="35"/>
  <c r="L1676" i="35"/>
  <c r="N1652" i="35"/>
  <c r="L1652" i="35"/>
  <c r="N1624" i="35"/>
  <c r="L1624" i="35"/>
  <c r="N1600" i="35"/>
  <c r="L1600" i="35"/>
  <c r="N1584" i="35"/>
  <c r="L1584" i="35"/>
  <c r="N1564" i="35"/>
  <c r="L1564" i="35"/>
  <c r="N1540" i="35"/>
  <c r="L1540" i="35"/>
  <c r="N1520" i="35"/>
  <c r="L1520" i="35"/>
  <c r="N1500" i="35"/>
  <c r="L1500" i="35"/>
  <c r="N1484" i="35"/>
  <c r="L1484" i="35"/>
  <c r="N1460" i="35"/>
  <c r="L1460" i="35"/>
  <c r="N1440" i="35"/>
  <c r="L1440" i="35"/>
  <c r="N1420" i="35"/>
  <c r="L1420" i="35"/>
  <c r="N1400" i="35"/>
  <c r="L1400" i="35"/>
  <c r="N1372" i="35"/>
  <c r="L1372" i="35"/>
  <c r="N1360" i="35"/>
  <c r="L1360" i="35"/>
  <c r="N1328" i="35"/>
  <c r="L1328" i="35"/>
  <c r="N1320" i="35"/>
  <c r="L1320" i="35"/>
  <c r="N1292" i="35"/>
  <c r="L1292" i="35"/>
  <c r="N1280" i="35"/>
  <c r="L1280" i="35"/>
  <c r="N1268" i="35"/>
  <c r="L1268" i="35"/>
  <c r="N1236" i="35"/>
  <c r="L1236" i="35"/>
  <c r="N1216" i="35"/>
  <c r="L1216" i="35"/>
  <c r="N1208" i="35"/>
  <c r="L1208" i="35"/>
  <c r="N1184" i="35"/>
  <c r="L1184" i="35"/>
  <c r="N1168" i="35"/>
  <c r="L1168" i="35"/>
  <c r="N1152" i="35"/>
  <c r="L1152" i="35"/>
  <c r="N1136" i="35"/>
  <c r="L1136" i="35"/>
  <c r="N1120" i="35"/>
  <c r="L1120" i="35"/>
  <c r="N1108" i="35"/>
  <c r="L1108" i="35"/>
  <c r="N1092" i="35"/>
  <c r="L1092" i="35"/>
  <c r="N1076" i="35"/>
  <c r="L1076" i="35"/>
  <c r="N1064" i="35"/>
  <c r="L1064" i="35"/>
  <c r="N1040" i="35"/>
  <c r="L1040" i="35"/>
  <c r="N1024" i="35"/>
  <c r="L1024" i="35"/>
  <c r="N1012" i="35"/>
  <c r="L1012" i="35"/>
  <c r="N1000" i="35"/>
  <c r="L1000" i="35"/>
  <c r="N992" i="35"/>
  <c r="L992" i="35"/>
  <c r="N976" i="35"/>
  <c r="L976" i="35"/>
  <c r="N960" i="35"/>
  <c r="L960" i="35"/>
  <c r="N944" i="35"/>
  <c r="L944" i="35"/>
  <c r="N928" i="35"/>
  <c r="L928" i="35"/>
  <c r="N916" i="35"/>
  <c r="L916" i="35"/>
  <c r="N900" i="35"/>
  <c r="L900" i="35"/>
  <c r="N880" i="35"/>
  <c r="L880" i="35"/>
  <c r="N864" i="35"/>
  <c r="L864" i="35"/>
  <c r="N852" i="35"/>
  <c r="L852" i="35"/>
  <c r="N840" i="35"/>
  <c r="L840" i="35"/>
  <c r="N828" i="35"/>
  <c r="L828" i="35"/>
  <c r="N816" i="35"/>
  <c r="L816" i="35"/>
  <c r="N796" i="35"/>
  <c r="L796" i="35"/>
  <c r="N772" i="35"/>
  <c r="L772" i="35"/>
  <c r="N756" i="35"/>
  <c r="L756" i="35"/>
  <c r="N744" i="35"/>
  <c r="L744" i="35"/>
  <c r="N732" i="35"/>
  <c r="L732" i="35"/>
  <c r="N720" i="35"/>
  <c r="L720" i="35"/>
  <c r="N708" i="35"/>
  <c r="L708" i="35"/>
  <c r="N700" i="35"/>
  <c r="L700" i="35"/>
  <c r="N684" i="35"/>
  <c r="L684" i="35"/>
  <c r="N676" i="35"/>
  <c r="L676" i="35"/>
  <c r="N660" i="35"/>
  <c r="L660" i="35"/>
  <c r="N652" i="35"/>
  <c r="L652" i="35"/>
  <c r="N644" i="35"/>
  <c r="L644" i="35"/>
  <c r="N628" i="35"/>
  <c r="L628" i="35"/>
  <c r="N620" i="35"/>
  <c r="L620" i="35"/>
  <c r="N608" i="35"/>
  <c r="L608" i="35"/>
  <c r="N596" i="35"/>
  <c r="L596" i="35"/>
  <c r="N584" i="35"/>
  <c r="L584" i="35"/>
  <c r="N576" i="35"/>
  <c r="L576" i="35"/>
  <c r="N564" i="35"/>
  <c r="L564" i="35"/>
  <c r="N552" i="35"/>
  <c r="L552" i="35"/>
  <c r="N532" i="35"/>
  <c r="L532" i="35"/>
  <c r="N520" i="35"/>
  <c r="L520" i="35"/>
  <c r="N508" i="35"/>
  <c r="L508" i="35"/>
  <c r="N500" i="35"/>
  <c r="L500" i="35"/>
  <c r="N484" i="35"/>
  <c r="L484" i="35"/>
  <c r="N468" i="35"/>
  <c r="L468" i="35"/>
  <c r="N452" i="35"/>
  <c r="L452" i="35"/>
  <c r="N440" i="35"/>
  <c r="L440" i="35"/>
  <c r="N420" i="35"/>
  <c r="L420" i="35"/>
  <c r="N408" i="35"/>
  <c r="L408" i="35"/>
  <c r="N396" i="35"/>
  <c r="L396" i="35"/>
  <c r="N380" i="35"/>
  <c r="L380" i="35"/>
  <c r="N364" i="35"/>
  <c r="L364" i="35"/>
  <c r="N352" i="35"/>
  <c r="L352" i="35"/>
  <c r="N348" i="35"/>
  <c r="L348" i="35"/>
  <c r="N336" i="35"/>
  <c r="L336" i="35"/>
  <c r="N324" i="35"/>
  <c r="L324" i="35"/>
  <c r="N312" i="35"/>
  <c r="L312" i="35"/>
  <c r="N304" i="35"/>
  <c r="L304" i="35"/>
  <c r="N292" i="35"/>
  <c r="L292" i="35"/>
  <c r="N280" i="35"/>
  <c r="L280" i="35"/>
  <c r="N268" i="35"/>
  <c r="L268" i="35"/>
  <c r="N264" i="35"/>
  <c r="L264" i="35"/>
  <c r="N256" i="35"/>
  <c r="L256" i="35"/>
  <c r="N244" i="35"/>
  <c r="L244" i="35"/>
  <c r="N236" i="35"/>
  <c r="L236" i="35"/>
  <c r="N228" i="35"/>
  <c r="L228" i="35"/>
  <c r="N220" i="35"/>
  <c r="L220" i="35"/>
  <c r="N208" i="35"/>
  <c r="L208" i="35"/>
  <c r="N200" i="35"/>
  <c r="L200" i="35"/>
  <c r="N192" i="35"/>
  <c r="L192" i="35"/>
  <c r="N184" i="35"/>
  <c r="L184" i="35"/>
  <c r="N176" i="35"/>
  <c r="L176" i="35"/>
  <c r="N168" i="35"/>
  <c r="L168" i="35"/>
  <c r="N156" i="35"/>
  <c r="L156" i="35"/>
  <c r="N148" i="35"/>
  <c r="L148" i="35"/>
  <c r="N140" i="35"/>
  <c r="L140" i="35"/>
  <c r="N132" i="35"/>
  <c r="L132" i="35"/>
  <c r="N124" i="35"/>
  <c r="L124" i="35"/>
  <c r="N116" i="35"/>
  <c r="L116" i="35"/>
  <c r="N108" i="35"/>
  <c r="L108" i="35"/>
  <c r="N100" i="35"/>
  <c r="L100" i="35"/>
  <c r="N92" i="35"/>
  <c r="L92" i="35"/>
  <c r="N84" i="35"/>
  <c r="L84" i="35"/>
  <c r="N76" i="35"/>
  <c r="L76" i="35"/>
  <c r="N68" i="35"/>
  <c r="L68" i="35"/>
  <c r="N60" i="35"/>
  <c r="L60" i="35"/>
  <c r="N52" i="35"/>
  <c r="L52" i="35"/>
  <c r="N16" i="35"/>
  <c r="L16" i="35"/>
  <c r="N11457" i="35"/>
  <c r="L11457" i="35"/>
  <c r="N11385" i="35"/>
  <c r="L11385" i="35"/>
  <c r="N11277" i="35"/>
  <c r="L11277" i="35"/>
  <c r="N11193" i="35"/>
  <c r="L11193" i="35"/>
  <c r="N11097" i="35"/>
  <c r="L11097" i="35"/>
  <c r="N11025" i="35"/>
  <c r="L11025" i="35"/>
  <c r="N10941" i="35"/>
  <c r="L10941" i="35"/>
  <c r="N10845" i="35"/>
  <c r="L10845" i="35"/>
  <c r="N10749" i="35"/>
  <c r="L10749" i="35"/>
  <c r="N10641" i="35"/>
  <c r="L10641" i="35"/>
  <c r="N10581" i="35"/>
  <c r="L10581" i="35"/>
  <c r="N10485" i="35"/>
  <c r="L10485" i="35"/>
  <c r="N10389" i="35"/>
  <c r="L10389" i="35"/>
  <c r="N10305" i="35"/>
  <c r="L10305" i="35"/>
  <c r="N10233" i="35"/>
  <c r="L10233" i="35"/>
  <c r="N10149" i="35"/>
  <c r="L10149" i="35"/>
  <c r="N10065" i="35"/>
  <c r="L10065" i="35"/>
  <c r="N9993" i="35"/>
  <c r="L9993" i="35"/>
  <c r="N9921" i="35"/>
  <c r="L9921" i="35"/>
  <c r="N9849" i="35"/>
  <c r="L9849" i="35"/>
  <c r="N11455" i="35"/>
  <c r="L11455" i="35"/>
  <c r="N11359" i="35"/>
  <c r="L11359" i="35"/>
  <c r="N11311" i="35"/>
  <c r="L11311" i="35"/>
  <c r="N11251" i="35"/>
  <c r="L11251" i="35"/>
  <c r="N11179" i="35"/>
  <c r="L11179" i="35"/>
  <c r="N11131" i="35"/>
  <c r="L11131" i="35"/>
  <c r="N11047" i="35"/>
  <c r="L11047" i="35"/>
  <c r="N10987" i="35"/>
  <c r="L10987" i="35"/>
  <c r="N10939" i="35"/>
  <c r="L10939" i="35"/>
  <c r="N10855" i="35"/>
  <c r="L10855" i="35"/>
  <c r="N10771" i="35"/>
  <c r="L10771" i="35"/>
  <c r="N10711" i="35"/>
  <c r="L10711" i="35"/>
  <c r="N10615" i="35"/>
  <c r="L10615" i="35"/>
  <c r="N10543" i="35"/>
  <c r="L10543" i="35"/>
  <c r="N10495" i="35"/>
  <c r="L10495" i="35"/>
  <c r="N10423" i="35"/>
  <c r="L10423" i="35"/>
  <c r="N10351" i="35"/>
  <c r="L10351" i="35"/>
  <c r="N10279" i="35"/>
  <c r="L10279" i="35"/>
  <c r="N10219" i="35"/>
  <c r="L10219" i="35"/>
  <c r="N10159" i="35"/>
  <c r="L10159" i="35"/>
  <c r="N10087" i="35"/>
  <c r="L10087" i="35"/>
  <c r="N10027" i="35"/>
  <c r="L10027" i="35"/>
  <c r="N9955" i="35"/>
  <c r="L9955" i="35"/>
  <c r="N9883" i="35"/>
  <c r="L9883" i="35"/>
  <c r="N9811" i="35"/>
  <c r="L9811" i="35"/>
  <c r="N9771" i="35"/>
  <c r="L9771" i="35"/>
  <c r="N9747" i="35"/>
  <c r="L9747" i="35"/>
  <c r="N9723" i="35"/>
  <c r="L9723" i="35"/>
  <c r="N9699" i="35"/>
  <c r="L9699" i="35"/>
  <c r="N9667" i="35"/>
  <c r="L9667" i="35"/>
  <c r="N9639" i="35"/>
  <c r="L9639" i="35"/>
  <c r="N9615" i="35"/>
  <c r="L9615" i="35"/>
  <c r="N9579" i="35"/>
  <c r="L9579" i="35"/>
  <c r="N9551" i="35"/>
  <c r="L9551" i="35"/>
  <c r="N9531" i="35"/>
  <c r="L9531" i="35"/>
  <c r="N9507" i="35"/>
  <c r="L9507" i="35"/>
  <c r="N9479" i="35"/>
  <c r="L9479" i="35"/>
  <c r="N9443" i="35"/>
  <c r="L9443" i="35"/>
  <c r="N9415" i="35"/>
  <c r="L9415" i="35"/>
  <c r="N9391" i="35"/>
  <c r="L9391" i="35"/>
  <c r="N9363" i="35"/>
  <c r="L9363" i="35"/>
  <c r="N9331" i="35"/>
  <c r="L9331" i="35"/>
  <c r="N9303" i="35"/>
  <c r="L9303" i="35"/>
  <c r="N9283" i="35"/>
  <c r="L9283" i="35"/>
  <c r="N9259" i="35"/>
  <c r="L9259" i="35"/>
  <c r="N9235" i="35"/>
  <c r="L9235" i="35"/>
  <c r="N9223" i="35"/>
  <c r="L9223" i="35"/>
  <c r="N9195" i="35"/>
  <c r="L9195" i="35"/>
  <c r="N9171" i="35"/>
  <c r="L9171" i="35"/>
  <c r="N9143" i="35"/>
  <c r="L9143" i="35"/>
  <c r="N9111" i="35"/>
  <c r="L9111" i="35"/>
  <c r="N9075" i="35"/>
  <c r="L9075" i="35"/>
  <c r="N9043" i="35"/>
  <c r="L9043" i="35"/>
  <c r="N9007" i="35"/>
  <c r="L9007" i="35"/>
  <c r="N8975" i="35"/>
  <c r="L8975" i="35"/>
  <c r="N8951" i="35"/>
  <c r="L8951" i="35"/>
  <c r="N8927" i="35"/>
  <c r="L8927" i="35"/>
  <c r="N8899" i="35"/>
  <c r="L8899" i="35"/>
  <c r="N8871" i="35"/>
  <c r="L8871" i="35"/>
  <c r="N8859" i="35"/>
  <c r="L8859" i="35"/>
  <c r="N8835" i="35"/>
  <c r="L8835" i="35"/>
  <c r="N8811" i="35"/>
  <c r="L8811" i="35"/>
  <c r="N8787" i="35"/>
  <c r="L8787" i="35"/>
  <c r="N8755" i="35"/>
  <c r="L8755" i="35"/>
  <c r="N8727" i="35"/>
  <c r="L8727" i="35"/>
  <c r="N8699" i="35"/>
  <c r="L8699" i="35"/>
  <c r="N8679" i="35"/>
  <c r="L8679" i="35"/>
  <c r="N8667" i="35"/>
  <c r="L8667" i="35"/>
  <c r="N8647" i="35"/>
  <c r="L8647" i="35"/>
  <c r="N8619" i="35"/>
  <c r="L8619" i="35"/>
  <c r="N8607" i="35"/>
  <c r="L8607" i="35"/>
  <c r="N8587" i="35"/>
  <c r="L8587" i="35"/>
  <c r="N8575" i="35"/>
  <c r="L8575" i="35"/>
  <c r="N8547" i="35"/>
  <c r="L8547" i="35"/>
  <c r="N8519" i="35"/>
  <c r="L8519" i="35"/>
  <c r="N8495" i="35"/>
  <c r="L8495" i="35"/>
  <c r="N8475" i="35"/>
  <c r="L8475" i="35"/>
  <c r="N8447" i="35"/>
  <c r="L8447" i="35"/>
  <c r="N8423" i="35"/>
  <c r="L8423" i="35"/>
  <c r="N8403" i="35"/>
  <c r="L8403" i="35"/>
  <c r="N8379" i="35"/>
  <c r="L8379" i="35"/>
  <c r="N8351" i="35"/>
  <c r="L8351" i="35"/>
  <c r="N8327" i="35"/>
  <c r="L8327" i="35"/>
  <c r="N8311" i="35"/>
  <c r="L8311" i="35"/>
  <c r="N8287" i="35"/>
  <c r="L8287" i="35"/>
  <c r="N8263" i="35"/>
  <c r="L8263" i="35"/>
  <c r="N8239" i="35"/>
  <c r="L8239" i="35"/>
  <c r="N8215" i="35"/>
  <c r="L8215" i="35"/>
  <c r="N8207" i="35"/>
  <c r="L8207" i="35"/>
  <c r="N8183" i="35"/>
  <c r="L8183" i="35"/>
  <c r="N8155" i="35"/>
  <c r="L8155" i="35"/>
  <c r="N8123" i="35"/>
  <c r="L8123" i="35"/>
  <c r="N8099" i="35"/>
  <c r="L8099" i="35"/>
  <c r="N8075" i="35"/>
  <c r="L8075" i="35"/>
  <c r="N8043" i="35"/>
  <c r="L8043" i="35"/>
  <c r="N8007" i="35"/>
  <c r="L8007" i="35"/>
  <c r="N7979" i="35"/>
  <c r="L7979" i="35"/>
  <c r="N7947" i="35"/>
  <c r="L7947" i="35"/>
  <c r="N7927" i="35"/>
  <c r="L7927" i="35"/>
  <c r="N7899" i="35"/>
  <c r="L7899" i="35"/>
  <c r="N7875" i="35"/>
  <c r="L7875" i="35"/>
  <c r="N7855" i="35"/>
  <c r="L7855" i="35"/>
  <c r="N7831" i="35"/>
  <c r="L7831" i="35"/>
  <c r="N7803" i="35"/>
  <c r="L7803" i="35"/>
  <c r="N7775" i="35"/>
  <c r="L7775" i="35"/>
  <c r="N7747" i="35"/>
  <c r="L7747" i="35"/>
  <c r="N7723" i="35"/>
  <c r="L7723" i="35"/>
  <c r="N7699" i="35"/>
  <c r="L7699" i="35"/>
  <c r="N7667" i="35"/>
  <c r="L7667" i="35"/>
  <c r="N7647" i="35"/>
  <c r="L7647" i="35"/>
  <c r="N7619" i="35"/>
  <c r="L7619" i="35"/>
  <c r="N7599" i="35"/>
  <c r="L7599" i="35"/>
  <c r="N7579" i="35"/>
  <c r="L7579" i="35"/>
  <c r="N7559" i="35"/>
  <c r="L7559" i="35"/>
  <c r="N7547" i="35"/>
  <c r="L7547" i="35"/>
  <c r="N7527" i="35"/>
  <c r="L7527" i="35"/>
  <c r="N7515" i="35"/>
  <c r="L7515" i="35"/>
  <c r="N7495" i="35"/>
  <c r="L7495" i="35"/>
  <c r="N7487" i="35"/>
  <c r="L7487" i="35"/>
  <c r="N7471" i="35"/>
  <c r="L7471" i="35"/>
  <c r="N7447" i="35"/>
  <c r="L7447" i="35"/>
  <c r="N7423" i="35"/>
  <c r="L7423" i="35"/>
  <c r="N7403" i="35"/>
  <c r="L7403" i="35"/>
  <c r="N7383" i="35"/>
  <c r="L7383" i="35"/>
  <c r="N7355" i="35"/>
  <c r="L7355" i="35"/>
  <c r="N7331" i="35"/>
  <c r="L7331" i="35"/>
  <c r="N7303" i="35"/>
  <c r="L7303" i="35"/>
  <c r="N7283" i="35"/>
  <c r="L7283" i="35"/>
  <c r="N7259" i="35"/>
  <c r="L7259" i="35"/>
  <c r="N7239" i="35"/>
  <c r="L7239" i="35"/>
  <c r="N7219" i="35"/>
  <c r="L7219" i="35"/>
  <c r="N7199" i="35"/>
  <c r="L7199" i="35"/>
  <c r="N7175" i="35"/>
  <c r="L7175" i="35"/>
  <c r="N7159" i="35"/>
  <c r="L7159" i="35"/>
  <c r="N7139" i="35"/>
  <c r="L7139" i="35"/>
  <c r="N7111" i="35"/>
  <c r="L7111" i="35"/>
  <c r="N7091" i="35"/>
  <c r="L7091" i="35"/>
  <c r="N7067" i="35"/>
  <c r="L7067" i="35"/>
  <c r="N7043" i="35"/>
  <c r="L7043" i="35"/>
  <c r="N7019" i="35"/>
  <c r="L7019" i="35"/>
  <c r="N6995" i="35"/>
  <c r="L6995" i="35"/>
  <c r="N6971" i="35"/>
  <c r="L6971" i="35"/>
  <c r="N6943" i="35"/>
  <c r="L6943" i="35"/>
  <c r="N6859" i="35"/>
  <c r="L6859" i="35"/>
  <c r="N6687" i="35"/>
  <c r="L6687" i="35"/>
  <c r="N6211" i="35"/>
  <c r="L6211" i="35"/>
  <c r="N4415" i="35"/>
  <c r="L4415" i="35"/>
  <c r="N11496" i="35"/>
  <c r="L11496" i="35"/>
  <c r="N11472" i="35"/>
  <c r="L11472" i="35"/>
  <c r="N11448" i="35"/>
  <c r="L11448" i="35"/>
  <c r="N11424" i="35"/>
  <c r="L11424" i="35"/>
  <c r="N11400" i="35"/>
  <c r="L11400" i="35"/>
  <c r="N11376" i="35"/>
  <c r="L11376" i="35"/>
  <c r="N11352" i="35"/>
  <c r="L11352" i="35"/>
  <c r="N11328" i="35"/>
  <c r="L11328" i="35"/>
  <c r="N11304" i="35"/>
  <c r="L11304" i="35"/>
  <c r="N11280" i="35"/>
  <c r="L11280" i="35"/>
  <c r="N11256" i="35"/>
  <c r="L11256" i="35"/>
  <c r="N11232" i="35"/>
  <c r="L11232" i="35"/>
  <c r="N11208" i="35"/>
  <c r="L11208" i="35"/>
  <c r="N11184" i="35"/>
  <c r="L11184" i="35"/>
  <c r="N11172" i="35"/>
  <c r="L11172" i="35"/>
  <c r="N11148" i="35"/>
  <c r="L11148" i="35"/>
  <c r="N11124" i="35"/>
  <c r="L11124" i="35"/>
  <c r="N11100" i="35"/>
  <c r="L11100" i="35"/>
  <c r="N11076" i="35"/>
  <c r="L11076" i="35"/>
  <c r="N11052" i="35"/>
  <c r="L11052" i="35"/>
  <c r="N11040" i="35"/>
  <c r="L11040" i="35"/>
  <c r="N11016" i="35"/>
  <c r="L11016" i="35"/>
  <c r="N10992" i="35"/>
  <c r="L10992" i="35"/>
  <c r="N10968" i="35"/>
  <c r="L10968" i="35"/>
  <c r="N10944" i="35"/>
  <c r="L10944" i="35"/>
  <c r="N10920" i="35"/>
  <c r="L10920" i="35"/>
  <c r="N10896" i="35"/>
  <c r="L10896" i="35"/>
  <c r="N10872" i="35"/>
  <c r="L10872" i="35"/>
  <c r="N10848" i="35"/>
  <c r="L10848" i="35"/>
  <c r="N10824" i="35"/>
  <c r="L10824" i="35"/>
  <c r="N10800" i="35"/>
  <c r="L10800" i="35"/>
  <c r="N10776" i="35"/>
  <c r="L10776" i="35"/>
  <c r="N10764" i="35"/>
  <c r="L10764" i="35"/>
  <c r="N10740" i="35"/>
  <c r="L10740" i="35"/>
  <c r="N10716" i="35"/>
  <c r="L10716" i="35"/>
  <c r="N10692" i="35"/>
  <c r="L10692" i="35"/>
  <c r="N10668" i="35"/>
  <c r="L10668" i="35"/>
  <c r="N10644" i="35"/>
  <c r="L10644" i="35"/>
  <c r="N10620" i="35"/>
  <c r="L10620" i="35"/>
  <c r="N10596" i="35"/>
  <c r="L10596" i="35"/>
  <c r="N10572" i="35"/>
  <c r="L10572" i="35"/>
  <c r="N10548" i="35"/>
  <c r="L10548" i="35"/>
  <c r="N10524" i="35"/>
  <c r="L10524" i="35"/>
  <c r="N10500" i="35"/>
  <c r="L10500" i="35"/>
  <c r="N10476" i="35"/>
  <c r="L10476" i="35"/>
  <c r="N10452" i="35"/>
  <c r="L10452" i="35"/>
  <c r="N10428" i="35"/>
  <c r="L10428" i="35"/>
  <c r="N10404" i="35"/>
  <c r="L10404" i="35"/>
  <c r="N10380" i="35"/>
  <c r="L10380" i="35"/>
  <c r="N10356" i="35"/>
  <c r="L10356" i="35"/>
  <c r="N10332" i="35"/>
  <c r="L10332" i="35"/>
  <c r="N10308" i="35"/>
  <c r="L10308" i="35"/>
  <c r="N10284" i="35"/>
  <c r="L10284" i="35"/>
  <c r="N10260" i="35"/>
  <c r="L10260" i="35"/>
  <c r="N10236" i="35"/>
  <c r="L10236" i="35"/>
  <c r="N10212" i="35"/>
  <c r="L10212" i="35"/>
  <c r="N10200" i="35"/>
  <c r="L10200" i="35"/>
  <c r="N10176" i="35"/>
  <c r="L10176" i="35"/>
  <c r="N10152" i="35"/>
  <c r="L10152" i="35"/>
  <c r="N10128" i="35"/>
  <c r="L10128" i="35"/>
  <c r="N10104" i="35"/>
  <c r="L10104" i="35"/>
  <c r="N10080" i="35"/>
  <c r="L10080" i="35"/>
  <c r="N10056" i="35"/>
  <c r="L10056" i="35"/>
  <c r="N10032" i="35"/>
  <c r="L10032" i="35"/>
  <c r="N10008" i="35"/>
  <c r="L10008" i="35"/>
  <c r="N9996" i="35"/>
  <c r="L9996" i="35"/>
  <c r="N9972" i="35"/>
  <c r="L9972" i="35"/>
  <c r="N9948" i="35"/>
  <c r="L9948" i="35"/>
  <c r="N9924" i="35"/>
  <c r="L9924" i="35"/>
  <c r="N9900" i="35"/>
  <c r="L9900" i="35"/>
  <c r="N9876" i="35"/>
  <c r="L9876" i="35"/>
  <c r="N9852" i="35"/>
  <c r="L9852" i="35"/>
  <c r="N9840" i="35"/>
  <c r="L9840" i="35"/>
  <c r="N9828" i="35"/>
  <c r="L9828" i="35"/>
  <c r="N9804" i="35"/>
  <c r="L9804" i="35"/>
  <c r="N8" i="35"/>
  <c r="L8" i="35"/>
  <c r="N11504" i="35"/>
  <c r="L11504" i="35"/>
  <c r="N11492" i="35"/>
  <c r="L11492" i="35"/>
  <c r="N11480" i="35"/>
  <c r="L11480" i="35"/>
  <c r="N11468" i="35"/>
  <c r="L11468" i="35"/>
  <c r="N11456" i="35"/>
  <c r="L11456" i="35"/>
  <c r="N11444" i="35"/>
  <c r="L11444" i="35"/>
  <c r="N11432" i="35"/>
  <c r="L11432" i="35"/>
  <c r="N11420" i="35"/>
  <c r="L11420" i="35"/>
  <c r="N11408" i="35"/>
  <c r="L11408" i="35"/>
  <c r="N11396" i="35"/>
  <c r="L11396" i="35"/>
  <c r="N11384" i="35"/>
  <c r="L11384" i="35"/>
  <c r="N11372" i="35"/>
  <c r="L11372" i="35"/>
  <c r="N11360" i="35"/>
  <c r="L11360" i="35"/>
  <c r="N11348" i="35"/>
  <c r="L11348" i="35"/>
  <c r="N11336" i="35"/>
  <c r="L11336" i="35"/>
  <c r="N11324" i="35"/>
  <c r="L11324" i="35"/>
  <c r="N11312" i="35"/>
  <c r="L11312" i="35"/>
  <c r="N11300" i="35"/>
  <c r="L11300" i="35"/>
  <c r="N11288" i="35"/>
  <c r="L11288" i="35"/>
  <c r="N11276" i="35"/>
  <c r="L11276" i="35"/>
  <c r="N11264" i="35"/>
  <c r="L11264" i="35"/>
  <c r="N11252" i="35"/>
  <c r="L11252" i="35"/>
  <c r="N11240" i="35"/>
  <c r="L11240" i="35"/>
  <c r="N11228" i="35"/>
  <c r="L11228" i="35"/>
  <c r="N11216" i="35"/>
  <c r="L11216" i="35"/>
  <c r="N11204" i="35"/>
  <c r="L11204" i="35"/>
  <c r="N11192" i="35"/>
  <c r="L11192" i="35"/>
  <c r="N11180" i="35"/>
  <c r="L11180" i="35"/>
  <c r="N11168" i="35"/>
  <c r="L11168" i="35"/>
  <c r="N11156" i="35"/>
  <c r="L11156" i="35"/>
  <c r="N11144" i="35"/>
  <c r="L11144" i="35"/>
  <c r="N11132" i="35"/>
  <c r="L11132" i="35"/>
  <c r="N11120" i="35"/>
  <c r="L11120" i="35"/>
  <c r="N11108" i="35"/>
  <c r="L11108" i="35"/>
  <c r="N11096" i="35"/>
  <c r="L11096" i="35"/>
  <c r="N11084" i="35"/>
  <c r="L11084" i="35"/>
  <c r="N11072" i="35"/>
  <c r="L11072" i="35"/>
  <c r="N11060" i="35"/>
  <c r="L11060" i="35"/>
  <c r="N11048" i="35"/>
  <c r="L11048" i="35"/>
  <c r="N11036" i="35"/>
  <c r="L11036" i="35"/>
  <c r="N11024" i="35"/>
  <c r="L11024" i="35"/>
  <c r="N11012" i="35"/>
  <c r="L11012" i="35"/>
  <c r="N11000" i="35"/>
  <c r="L11000" i="35"/>
  <c r="N10988" i="35"/>
  <c r="L10988" i="35"/>
  <c r="N10976" i="35"/>
  <c r="L10976" i="35"/>
  <c r="N10964" i="35"/>
  <c r="L10964" i="35"/>
  <c r="N10952" i="35"/>
  <c r="L10952" i="35"/>
  <c r="N10940" i="35"/>
  <c r="L10940" i="35"/>
  <c r="N10928" i="35"/>
  <c r="L10928" i="35"/>
  <c r="N10916" i="35"/>
  <c r="L10916" i="35"/>
  <c r="N10904" i="35"/>
  <c r="L10904" i="35"/>
  <c r="N10892" i="35"/>
  <c r="L10892" i="35"/>
  <c r="N10880" i="35"/>
  <c r="L10880" i="35"/>
  <c r="N10868" i="35"/>
  <c r="L10868" i="35"/>
  <c r="N10856" i="35"/>
  <c r="L10856" i="35"/>
  <c r="N10844" i="35"/>
  <c r="L10844" i="35"/>
  <c r="N10832" i="35"/>
  <c r="L10832" i="35"/>
  <c r="N10820" i="35"/>
  <c r="L10820" i="35"/>
  <c r="N10808" i="35"/>
  <c r="L10808" i="35"/>
  <c r="N10796" i="35"/>
  <c r="L10796" i="35"/>
  <c r="N10784" i="35"/>
  <c r="L10784" i="35"/>
  <c r="N10772" i="35"/>
  <c r="L10772" i="35"/>
  <c r="N10760" i="35"/>
  <c r="L10760" i="35"/>
  <c r="N10748" i="35"/>
  <c r="L10748" i="35"/>
  <c r="N10736" i="35"/>
  <c r="L10736" i="35"/>
  <c r="N10724" i="35"/>
  <c r="L10724" i="35"/>
  <c r="N10712" i="35"/>
  <c r="L10712" i="35"/>
  <c r="N10700" i="35"/>
  <c r="L10700" i="35"/>
  <c r="N10688" i="35"/>
  <c r="L10688" i="35"/>
  <c r="N10676" i="35"/>
  <c r="L10676" i="35"/>
  <c r="N10664" i="35"/>
  <c r="L10664" i="35"/>
  <c r="N10652" i="35"/>
  <c r="L10652" i="35"/>
  <c r="N10640" i="35"/>
  <c r="L10640" i="35"/>
  <c r="N10628" i="35"/>
  <c r="L10628" i="35"/>
  <c r="N10616" i="35"/>
  <c r="L10616" i="35"/>
  <c r="N10604" i="35"/>
  <c r="L10604" i="35"/>
  <c r="N10592" i="35"/>
  <c r="L10592" i="35"/>
  <c r="N10580" i="35"/>
  <c r="L10580" i="35"/>
  <c r="N10568" i="35"/>
  <c r="L10568" i="35"/>
  <c r="N10556" i="35"/>
  <c r="L10556" i="35"/>
  <c r="N10544" i="35"/>
  <c r="L10544" i="35"/>
  <c r="N10532" i="35"/>
  <c r="L10532" i="35"/>
  <c r="N10520" i="35"/>
  <c r="L10520" i="35"/>
  <c r="N10508" i="35"/>
  <c r="L10508" i="35"/>
  <c r="N10496" i="35"/>
  <c r="L10496" i="35"/>
  <c r="N10484" i="35"/>
  <c r="L10484" i="35"/>
  <c r="N10472" i="35"/>
  <c r="L10472" i="35"/>
  <c r="N10460" i="35"/>
  <c r="L10460" i="35"/>
  <c r="N10448" i="35"/>
  <c r="L10448" i="35"/>
  <c r="N10436" i="35"/>
  <c r="L10436" i="35"/>
  <c r="N10424" i="35"/>
  <c r="L10424" i="35"/>
  <c r="N10412" i="35"/>
  <c r="L10412" i="35"/>
  <c r="N10400" i="35"/>
  <c r="L10400" i="35"/>
  <c r="N10388" i="35"/>
  <c r="L10388" i="35"/>
  <c r="N10376" i="35"/>
  <c r="L10376" i="35"/>
  <c r="N10364" i="35"/>
  <c r="L10364" i="35"/>
  <c r="N10352" i="35"/>
  <c r="L10352" i="35"/>
  <c r="N10340" i="35"/>
  <c r="L10340" i="35"/>
  <c r="N10328" i="35"/>
  <c r="L10328" i="35"/>
  <c r="N10316" i="35"/>
  <c r="L10316" i="35"/>
  <c r="N10304" i="35"/>
  <c r="L10304" i="35"/>
  <c r="N10292" i="35"/>
  <c r="L10292" i="35"/>
  <c r="N10280" i="35"/>
  <c r="L10280" i="35"/>
  <c r="N10268" i="35"/>
  <c r="L10268" i="35"/>
  <c r="N10256" i="35"/>
  <c r="L10256" i="35"/>
  <c r="N10244" i="35"/>
  <c r="L10244" i="35"/>
  <c r="N10232" i="35"/>
  <c r="L10232" i="35"/>
  <c r="N10220" i="35"/>
  <c r="L10220" i="35"/>
  <c r="N10208" i="35"/>
  <c r="L10208" i="35"/>
  <c r="N10196" i="35"/>
  <c r="L10196" i="35"/>
  <c r="N10184" i="35"/>
  <c r="L10184" i="35"/>
  <c r="N10172" i="35"/>
  <c r="L10172" i="35"/>
  <c r="N10160" i="35"/>
  <c r="L10160" i="35"/>
  <c r="N10148" i="35"/>
  <c r="L10148" i="35"/>
  <c r="N10136" i="35"/>
  <c r="L10136" i="35"/>
  <c r="N10124" i="35"/>
  <c r="L10124" i="35"/>
  <c r="N10112" i="35"/>
  <c r="L10112" i="35"/>
  <c r="N10100" i="35"/>
  <c r="L10100" i="35"/>
  <c r="N10088" i="35"/>
  <c r="L10088" i="35"/>
  <c r="N10076" i="35"/>
  <c r="L10076" i="35"/>
  <c r="N10064" i="35"/>
  <c r="L10064" i="35"/>
  <c r="N10052" i="35"/>
  <c r="L10052" i="35"/>
  <c r="N10040" i="35"/>
  <c r="L10040" i="35"/>
  <c r="N10028" i="35"/>
  <c r="L10028" i="35"/>
  <c r="N10016" i="35"/>
  <c r="L10016" i="35"/>
  <c r="N10004" i="35"/>
  <c r="L10004" i="35"/>
  <c r="N9992" i="35"/>
  <c r="L9992" i="35"/>
  <c r="N9980" i="35"/>
  <c r="L9980" i="35"/>
  <c r="N9968" i="35"/>
  <c r="L9968" i="35"/>
  <c r="N9956" i="35"/>
  <c r="L9956" i="35"/>
  <c r="N9944" i="35"/>
  <c r="L9944" i="35"/>
  <c r="N9932" i="35"/>
  <c r="L9932" i="35"/>
  <c r="N9920" i="35"/>
  <c r="L9920" i="35"/>
  <c r="N9908" i="35"/>
  <c r="L9908" i="35"/>
  <c r="N9896" i="35"/>
  <c r="L9896" i="35"/>
  <c r="N9884" i="35"/>
  <c r="L9884" i="35"/>
  <c r="N9872" i="35"/>
  <c r="L9872" i="35"/>
  <c r="N9860" i="35"/>
  <c r="L9860" i="35"/>
  <c r="N9848" i="35"/>
  <c r="L9848" i="35"/>
  <c r="N9836" i="35"/>
  <c r="L9836" i="35"/>
  <c r="N9824" i="35"/>
  <c r="L9824" i="35"/>
  <c r="N9812" i="35"/>
  <c r="L9812" i="35"/>
  <c r="N9800" i="35"/>
  <c r="L9800" i="35"/>
  <c r="N9906" i="35"/>
  <c r="L9906" i="35"/>
  <c r="N9870" i="35"/>
  <c r="L9870" i="35"/>
  <c r="N9834" i="35"/>
  <c r="L9834" i="35"/>
  <c r="N11501" i="35"/>
  <c r="L11501" i="35"/>
  <c r="N11489" i="35"/>
  <c r="L11489" i="35"/>
  <c r="N11477" i="35"/>
  <c r="L11477" i="35"/>
  <c r="N11465" i="35"/>
  <c r="L11465" i="35"/>
  <c r="N11453" i="35"/>
  <c r="L11453" i="35"/>
  <c r="N11441" i="35"/>
  <c r="L11441" i="35"/>
  <c r="N11429" i="35"/>
  <c r="L11429" i="35"/>
  <c r="N11417" i="35"/>
  <c r="L11417" i="35"/>
  <c r="N11405" i="35"/>
  <c r="L11405" i="35"/>
  <c r="N11393" i="35"/>
  <c r="L11393" i="35"/>
  <c r="N11381" i="35"/>
  <c r="L11381" i="35"/>
  <c r="N11369" i="35"/>
  <c r="L11369" i="35"/>
  <c r="N11357" i="35"/>
  <c r="L11357" i="35"/>
  <c r="N11345" i="35"/>
  <c r="L11345" i="35"/>
  <c r="N11333" i="35"/>
  <c r="L11333" i="35"/>
  <c r="N11321" i="35"/>
  <c r="L11321" i="35"/>
  <c r="N11309" i="35"/>
  <c r="L11309" i="35"/>
  <c r="N11297" i="35"/>
  <c r="L11297" i="35"/>
  <c r="N11285" i="35"/>
  <c r="L11285" i="35"/>
  <c r="N11273" i="35"/>
  <c r="L11273" i="35"/>
  <c r="N11261" i="35"/>
  <c r="L11261" i="35"/>
  <c r="N11249" i="35"/>
  <c r="L11249" i="35"/>
  <c r="N11237" i="35"/>
  <c r="L11237" i="35"/>
  <c r="N11225" i="35"/>
  <c r="L11225" i="35"/>
  <c r="N11213" i="35"/>
  <c r="L11213" i="35"/>
  <c r="N11201" i="35"/>
  <c r="L11201" i="35"/>
  <c r="N11189" i="35"/>
  <c r="L11189" i="35"/>
  <c r="N11177" i="35"/>
  <c r="L11177" i="35"/>
  <c r="N11165" i="35"/>
  <c r="L11165" i="35"/>
  <c r="N11153" i="35"/>
  <c r="L11153" i="35"/>
  <c r="N11141" i="35"/>
  <c r="L11141" i="35"/>
  <c r="N11129" i="35"/>
  <c r="L11129" i="35"/>
  <c r="N11117" i="35"/>
  <c r="L11117" i="35"/>
  <c r="N11105" i="35"/>
  <c r="L11105" i="35"/>
  <c r="N11093" i="35"/>
  <c r="L11093" i="35"/>
  <c r="N11081" i="35"/>
  <c r="L11081" i="35"/>
  <c r="N11069" i="35"/>
  <c r="L11069" i="35"/>
  <c r="N11057" i="35"/>
  <c r="L11057" i="35"/>
  <c r="N11045" i="35"/>
  <c r="L11045" i="35"/>
  <c r="N11033" i="35"/>
  <c r="L11033" i="35"/>
  <c r="N11021" i="35"/>
  <c r="L11021" i="35"/>
  <c r="N11009" i="35"/>
  <c r="L11009" i="35"/>
  <c r="N10997" i="35"/>
  <c r="L10997" i="35"/>
  <c r="N10985" i="35"/>
  <c r="L10985" i="35"/>
  <c r="N10973" i="35"/>
  <c r="L10973" i="35"/>
  <c r="N10961" i="35"/>
  <c r="L10961" i="35"/>
  <c r="N10949" i="35"/>
  <c r="L10949" i="35"/>
  <c r="N10937" i="35"/>
  <c r="L10937" i="35"/>
  <c r="N10925" i="35"/>
  <c r="L10925" i="35"/>
  <c r="N10913" i="35"/>
  <c r="L10913" i="35"/>
  <c r="N10901" i="35"/>
  <c r="L10901" i="35"/>
  <c r="N10889" i="35"/>
  <c r="L10889" i="35"/>
  <c r="N10877" i="35"/>
  <c r="L10877" i="35"/>
  <c r="N10865" i="35"/>
  <c r="L10865" i="35"/>
  <c r="N10853" i="35"/>
  <c r="L10853" i="35"/>
  <c r="N10841" i="35"/>
  <c r="L10841" i="35"/>
  <c r="N10829" i="35"/>
  <c r="L10829" i="35"/>
  <c r="N10817" i="35"/>
  <c r="L10817" i="35"/>
  <c r="N10805" i="35"/>
  <c r="L10805" i="35"/>
  <c r="N10793" i="35"/>
  <c r="L10793" i="35"/>
  <c r="N10781" i="35"/>
  <c r="L10781" i="35"/>
  <c r="N10769" i="35"/>
  <c r="L10769" i="35"/>
  <c r="N10757" i="35"/>
  <c r="L10757" i="35"/>
  <c r="N10745" i="35"/>
  <c r="L10745" i="35"/>
  <c r="N10733" i="35"/>
  <c r="L10733" i="35"/>
  <c r="N10721" i="35"/>
  <c r="L10721" i="35"/>
  <c r="N10709" i="35"/>
  <c r="L10709" i="35"/>
  <c r="N10697" i="35"/>
  <c r="L10697" i="35"/>
  <c r="N10685" i="35"/>
  <c r="L10685" i="35"/>
  <c r="N10673" i="35"/>
  <c r="L10673" i="35"/>
  <c r="N10661" i="35"/>
  <c r="L10661" i="35"/>
  <c r="N10649" i="35"/>
  <c r="L10649" i="35"/>
  <c r="N10637" i="35"/>
  <c r="L10637" i="35"/>
  <c r="N10625" i="35"/>
  <c r="L10625" i="35"/>
  <c r="N10613" i="35"/>
  <c r="L10613" i="35"/>
  <c r="N10601" i="35"/>
  <c r="L10601" i="35"/>
  <c r="N10589" i="35"/>
  <c r="L10589" i="35"/>
  <c r="N10577" i="35"/>
  <c r="L10577" i="35"/>
  <c r="N10565" i="35"/>
  <c r="L10565" i="35"/>
  <c r="N10553" i="35"/>
  <c r="L10553" i="35"/>
  <c r="N10541" i="35"/>
  <c r="L10541" i="35"/>
  <c r="N10529" i="35"/>
  <c r="L10529" i="35"/>
  <c r="N10517" i="35"/>
  <c r="L10517" i="35"/>
  <c r="N10505" i="35"/>
  <c r="L10505" i="35"/>
  <c r="N10493" i="35"/>
  <c r="L10493" i="35"/>
  <c r="N10481" i="35"/>
  <c r="L10481" i="35"/>
  <c r="N10469" i="35"/>
  <c r="L10469" i="35"/>
  <c r="N10457" i="35"/>
  <c r="L10457" i="35"/>
  <c r="N10445" i="35"/>
  <c r="L10445" i="35"/>
  <c r="N10433" i="35"/>
  <c r="L10433" i="35"/>
  <c r="N10421" i="35"/>
  <c r="L10421" i="35"/>
  <c r="N10409" i="35"/>
  <c r="L10409" i="35"/>
  <c r="N10397" i="35"/>
  <c r="L10397" i="35"/>
  <c r="N10385" i="35"/>
  <c r="L10385" i="35"/>
  <c r="N10373" i="35"/>
  <c r="L10373" i="35"/>
  <c r="N10361" i="35"/>
  <c r="L10361" i="35"/>
  <c r="N10349" i="35"/>
  <c r="L10349" i="35"/>
  <c r="N10337" i="35"/>
  <c r="L10337" i="35"/>
  <c r="N10325" i="35"/>
  <c r="L10325" i="35"/>
  <c r="N10313" i="35"/>
  <c r="L10313" i="35"/>
  <c r="N10301" i="35"/>
  <c r="L10301" i="35"/>
  <c r="N10289" i="35"/>
  <c r="L10289" i="35"/>
  <c r="N10277" i="35"/>
  <c r="L10277" i="35"/>
  <c r="N10265" i="35"/>
  <c r="L10265" i="35"/>
  <c r="N10253" i="35"/>
  <c r="L10253" i="35"/>
  <c r="N10241" i="35"/>
  <c r="L10241" i="35"/>
  <c r="N10229" i="35"/>
  <c r="L10229" i="35"/>
  <c r="N10217" i="35"/>
  <c r="L10217" i="35"/>
  <c r="N10205" i="35"/>
  <c r="L10205" i="35"/>
  <c r="N10193" i="35"/>
  <c r="L10193" i="35"/>
  <c r="N10181" i="35"/>
  <c r="L10181" i="35"/>
  <c r="N10169" i="35"/>
  <c r="L10169" i="35"/>
  <c r="N10157" i="35"/>
  <c r="L10157" i="35"/>
  <c r="N10145" i="35"/>
  <c r="L10145" i="35"/>
  <c r="N10133" i="35"/>
  <c r="L10133" i="35"/>
  <c r="N10121" i="35"/>
  <c r="L10121" i="35"/>
  <c r="N10109" i="35"/>
  <c r="L10109" i="35"/>
  <c r="N10097" i="35"/>
  <c r="L10097" i="35"/>
  <c r="N10085" i="35"/>
  <c r="L10085" i="35"/>
  <c r="N10073" i="35"/>
  <c r="L10073" i="35"/>
  <c r="N10061" i="35"/>
  <c r="L10061" i="35"/>
  <c r="N10049" i="35"/>
  <c r="L10049" i="35"/>
  <c r="N10037" i="35"/>
  <c r="L10037" i="35"/>
  <c r="N10025" i="35"/>
  <c r="L10025" i="35"/>
  <c r="N10013" i="35"/>
  <c r="L10013" i="35"/>
  <c r="N10001" i="35"/>
  <c r="L10001" i="35"/>
  <c r="N9989" i="35"/>
  <c r="L9989" i="35"/>
  <c r="N9977" i="35"/>
  <c r="L9977" i="35"/>
  <c r="N9965" i="35"/>
  <c r="L9965" i="35"/>
  <c r="N9953" i="35"/>
  <c r="L9953" i="35"/>
  <c r="N9941" i="35"/>
  <c r="L9941" i="35"/>
  <c r="N9929" i="35"/>
  <c r="L9929" i="35"/>
  <c r="N9917" i="35"/>
  <c r="L9917" i="35"/>
  <c r="N9905" i="35"/>
  <c r="L9905" i="35"/>
  <c r="N9893" i="35"/>
  <c r="L9893" i="35"/>
  <c r="N9881" i="35"/>
  <c r="L9881" i="35"/>
  <c r="N9869" i="35"/>
  <c r="L9869" i="35"/>
  <c r="N9857" i="35"/>
  <c r="L9857" i="35"/>
  <c r="N9845" i="35"/>
  <c r="L9845" i="35"/>
  <c r="N9833" i="35"/>
  <c r="L9833" i="35"/>
  <c r="N9821" i="35"/>
  <c r="L9821" i="35"/>
  <c r="N9809" i="35"/>
  <c r="L9809" i="35"/>
  <c r="N9930" i="35"/>
  <c r="L9930" i="35"/>
  <c r="N9882" i="35"/>
  <c r="L9882" i="35"/>
  <c r="N9846" i="35"/>
  <c r="L9846" i="35"/>
  <c r="N9810" i="35"/>
  <c r="L9810" i="35"/>
  <c r="N11476" i="35"/>
  <c r="L11476" i="35"/>
  <c r="N11440" i="35"/>
  <c r="L11440" i="35"/>
  <c r="N11392" i="35"/>
  <c r="L11392" i="35"/>
  <c r="N11356" i="35"/>
  <c r="L11356" i="35"/>
  <c r="N11320" i="35"/>
  <c r="L11320" i="35"/>
  <c r="N11284" i="35"/>
  <c r="L11284" i="35"/>
  <c r="N11236" i="35"/>
  <c r="L11236" i="35"/>
  <c r="N11188" i="35"/>
  <c r="L11188" i="35"/>
  <c r="N11152" i="35"/>
  <c r="L11152" i="35"/>
  <c r="N11116" i="35"/>
  <c r="L11116" i="35"/>
  <c r="N11080" i="35"/>
  <c r="L11080" i="35"/>
  <c r="N11044" i="35"/>
  <c r="L11044" i="35"/>
  <c r="N11008" i="35"/>
  <c r="L11008" i="35"/>
  <c r="N10960" i="35"/>
  <c r="L10960" i="35"/>
  <c r="N10924" i="35"/>
  <c r="L10924" i="35"/>
  <c r="N10888" i="35"/>
  <c r="L10888" i="35"/>
  <c r="N10852" i="35"/>
  <c r="L10852" i="35"/>
  <c r="N10816" i="35"/>
  <c r="L10816" i="35"/>
  <c r="N10780" i="35"/>
  <c r="L10780" i="35"/>
  <c r="N10744" i="35"/>
  <c r="L10744" i="35"/>
  <c r="N10708" i="35"/>
  <c r="L10708" i="35"/>
  <c r="N10672" i="35"/>
  <c r="L10672" i="35"/>
  <c r="N10636" i="35"/>
  <c r="L10636" i="35"/>
  <c r="N10612" i="35"/>
  <c r="L10612" i="35"/>
  <c r="N10576" i="35"/>
  <c r="L10576" i="35"/>
  <c r="N10528" i="35"/>
  <c r="L10528" i="35"/>
  <c r="N10492" i="35"/>
  <c r="L10492" i="35"/>
  <c r="N10456" i="35"/>
  <c r="L10456" i="35"/>
  <c r="N10420" i="35"/>
  <c r="L10420" i="35"/>
  <c r="N10384" i="35"/>
  <c r="L10384" i="35"/>
  <c r="N10360" i="35"/>
  <c r="L10360" i="35"/>
  <c r="N10324" i="35"/>
  <c r="L10324" i="35"/>
  <c r="N10288" i="35"/>
  <c r="L10288" i="35"/>
  <c r="N10240" i="35"/>
  <c r="L10240" i="35"/>
  <c r="N10204" i="35"/>
  <c r="L10204" i="35"/>
  <c r="N10168" i="35"/>
  <c r="L10168" i="35"/>
  <c r="N10132" i="35"/>
  <c r="L10132" i="35"/>
  <c r="N10084" i="35"/>
  <c r="L10084" i="35"/>
  <c r="N10036" i="35"/>
  <c r="L10036" i="35"/>
  <c r="N10000" i="35"/>
  <c r="L10000" i="35"/>
  <c r="N9976" i="35"/>
  <c r="L9976" i="35"/>
  <c r="N9940" i="35"/>
  <c r="L9940" i="35"/>
  <c r="N9892" i="35"/>
  <c r="L9892" i="35"/>
  <c r="N9856" i="35"/>
  <c r="L9856" i="35"/>
  <c r="N9820" i="35"/>
  <c r="L9820" i="35"/>
  <c r="N9798" i="35"/>
  <c r="L9798" i="35"/>
  <c r="N9790" i="35"/>
  <c r="L9790" i="35"/>
  <c r="N9786" i="35"/>
  <c r="L9786" i="35"/>
  <c r="N9778" i="35"/>
  <c r="L9778" i="35"/>
  <c r="N9770" i="35"/>
  <c r="L9770" i="35"/>
  <c r="N9758" i="35"/>
  <c r="L9758" i="35"/>
  <c r="N9750" i="35"/>
  <c r="L9750" i="35"/>
  <c r="N9742" i="35"/>
  <c r="L9742" i="35"/>
  <c r="N9734" i="35"/>
  <c r="L9734" i="35"/>
  <c r="N9726" i="35"/>
  <c r="L9726" i="35"/>
  <c r="N9718" i="35"/>
  <c r="L9718" i="35"/>
  <c r="N9710" i="35"/>
  <c r="L9710" i="35"/>
  <c r="N9702" i="35"/>
  <c r="L9702" i="35"/>
  <c r="N9694" i="35"/>
  <c r="L9694" i="35"/>
  <c r="N9686" i="35"/>
  <c r="L9686" i="35"/>
  <c r="N9678" i="35"/>
  <c r="L9678" i="35"/>
  <c r="N9670" i="35"/>
  <c r="L9670" i="35"/>
  <c r="N9662" i="35"/>
  <c r="L9662" i="35"/>
  <c r="N9654" i="35"/>
  <c r="L9654" i="35"/>
  <c r="N9642" i="35"/>
  <c r="L9642" i="35"/>
  <c r="N9630" i="35"/>
  <c r="L9630" i="35"/>
  <c r="N9618" i="35"/>
  <c r="L9618" i="35"/>
  <c r="N9606" i="35"/>
  <c r="L9606" i="35"/>
  <c r="N9594" i="35"/>
  <c r="L9594" i="35"/>
  <c r="N9586" i="35"/>
  <c r="L9586" i="35"/>
  <c r="N9574" i="35"/>
  <c r="L9574" i="35"/>
  <c r="N9562" i="35"/>
  <c r="L9562" i="35"/>
  <c r="N9554" i="35"/>
  <c r="L9554" i="35"/>
  <c r="N9542" i="35"/>
  <c r="L9542" i="35"/>
  <c r="N9530" i="35"/>
  <c r="L9530" i="35"/>
  <c r="N9518" i="35"/>
  <c r="L9518" i="35"/>
  <c r="N9506" i="35"/>
  <c r="L9506" i="35"/>
  <c r="N9490" i="35"/>
  <c r="L9490" i="35"/>
  <c r="N9478" i="35"/>
  <c r="L9478" i="35"/>
  <c r="N9466" i="35"/>
  <c r="L9466" i="35"/>
  <c r="N9454" i="35"/>
  <c r="L9454" i="35"/>
  <c r="N9442" i="35"/>
  <c r="L9442" i="35"/>
  <c r="N9430" i="35"/>
  <c r="L9430" i="35"/>
  <c r="N9422" i="35"/>
  <c r="L9422" i="35"/>
  <c r="N9410" i="35"/>
  <c r="L9410" i="35"/>
  <c r="N9406" i="35"/>
  <c r="L9406" i="35"/>
  <c r="N9398" i="35"/>
  <c r="L9398" i="35"/>
  <c r="N9390" i="35"/>
  <c r="L9390" i="35"/>
  <c r="N9386" i="35"/>
  <c r="L9386" i="35"/>
  <c r="N9378" i="35"/>
  <c r="L9378" i="35"/>
  <c r="N9374" i="35"/>
  <c r="L9374" i="35"/>
  <c r="N9362" i="35"/>
  <c r="L9362" i="35"/>
  <c r="N9354" i="35"/>
  <c r="L9354" i="35"/>
  <c r="N9350" i="35"/>
  <c r="L9350" i="35"/>
  <c r="N9342" i="35"/>
  <c r="L9342" i="35"/>
  <c r="N9334" i="35"/>
  <c r="L9334" i="35"/>
  <c r="N9326" i="35"/>
  <c r="L9326" i="35"/>
  <c r="N9318" i="35"/>
  <c r="L9318" i="35"/>
  <c r="N9310" i="35"/>
  <c r="L9310" i="35"/>
  <c r="N9306" i="35"/>
  <c r="L9306" i="35"/>
  <c r="N9298" i="35"/>
  <c r="L9298" i="35"/>
  <c r="N9294" i="35"/>
  <c r="L9294" i="35"/>
  <c r="N9286" i="35"/>
  <c r="L9286" i="35"/>
  <c r="N9278" i="35"/>
  <c r="L9278" i="35"/>
  <c r="N9270" i="35"/>
  <c r="L9270" i="35"/>
  <c r="N9262" i="35"/>
  <c r="L9262" i="35"/>
  <c r="N9258" i="35"/>
  <c r="L9258" i="35"/>
  <c r="N9250" i="35"/>
  <c r="L9250" i="35"/>
  <c r="N9242" i="35"/>
  <c r="L9242" i="35"/>
  <c r="N9238" i="35"/>
  <c r="L9238" i="35"/>
  <c r="N9230" i="35"/>
  <c r="L9230" i="35"/>
  <c r="N9222" i="35"/>
  <c r="L9222" i="35"/>
  <c r="N9214" i="35"/>
  <c r="L9214" i="35"/>
  <c r="N9206" i="35"/>
  <c r="L9206" i="35"/>
  <c r="N9198" i="35"/>
  <c r="L9198" i="35"/>
  <c r="N9190" i="35"/>
  <c r="L9190" i="35"/>
  <c r="N9182" i="35"/>
  <c r="L9182" i="35"/>
  <c r="N9170" i="35"/>
  <c r="L9170" i="35"/>
  <c r="N9162" i="35"/>
  <c r="L9162" i="35"/>
  <c r="N9158" i="35"/>
  <c r="L9158" i="35"/>
  <c r="N9150" i="35"/>
  <c r="L9150" i="35"/>
  <c r="N9146" i="35"/>
  <c r="L9146" i="35"/>
  <c r="N9138" i="35"/>
  <c r="L9138" i="35"/>
  <c r="N9130" i="35"/>
  <c r="L9130" i="35"/>
  <c r="N9126" i="35"/>
  <c r="L9126" i="35"/>
  <c r="N9118" i="35"/>
  <c r="L9118" i="35"/>
  <c r="N9114" i="35"/>
  <c r="L9114" i="35"/>
  <c r="N9106" i="35"/>
  <c r="L9106" i="35"/>
  <c r="N9094" i="35"/>
  <c r="L9094" i="35"/>
  <c r="N9086" i="35"/>
  <c r="L9086" i="35"/>
  <c r="N9078" i="35"/>
  <c r="L9078" i="35"/>
  <c r="N9070" i="35"/>
  <c r="L9070" i="35"/>
  <c r="N9062" i="35"/>
  <c r="L9062" i="35"/>
  <c r="N9054" i="35"/>
  <c r="L9054" i="35"/>
  <c r="N9046" i="35"/>
  <c r="L9046" i="35"/>
  <c r="N9034" i="35"/>
  <c r="L9034" i="35"/>
  <c r="N9026" i="35"/>
  <c r="L9026" i="35"/>
  <c r="N9018" i="35"/>
  <c r="L9018" i="35"/>
  <c r="N9010" i="35"/>
  <c r="L9010" i="35"/>
  <c r="N9002" i="35"/>
  <c r="L9002" i="35"/>
  <c r="N8994" i="35"/>
  <c r="L8994" i="35"/>
  <c r="N8986" i="35"/>
  <c r="L8986" i="35"/>
  <c r="N8982" i="35"/>
  <c r="L8982" i="35"/>
  <c r="N8974" i="35"/>
  <c r="L8974" i="35"/>
  <c r="N8966" i="35"/>
  <c r="L8966" i="35"/>
  <c r="N8958" i="35"/>
  <c r="L8958" i="35"/>
  <c r="N8950" i="35"/>
  <c r="L8950" i="35"/>
  <c r="N8942" i="35"/>
  <c r="L8942" i="35"/>
  <c r="N8938" i="35"/>
  <c r="L8938" i="35"/>
  <c r="N8930" i="35"/>
  <c r="L8930" i="35"/>
  <c r="N8922" i="35"/>
  <c r="L8922" i="35"/>
  <c r="N8914" i="35"/>
  <c r="L8914" i="35"/>
  <c r="N8906" i="35"/>
  <c r="L8906" i="35"/>
  <c r="N8898" i="35"/>
  <c r="L8898" i="35"/>
  <c r="N8886" i="35"/>
  <c r="L8886" i="35"/>
  <c r="N8878" i="35"/>
  <c r="L8878" i="35"/>
  <c r="N8870" i="35"/>
  <c r="L8870" i="35"/>
  <c r="N8866" i="35"/>
  <c r="L8866" i="35"/>
  <c r="N8862" i="35"/>
  <c r="L8862" i="35"/>
  <c r="N8858" i="35"/>
  <c r="L8858" i="35"/>
  <c r="N8854" i="35"/>
  <c r="L8854" i="35"/>
  <c r="N8850" i="35"/>
  <c r="L8850" i="35"/>
  <c r="N8846" i="35"/>
  <c r="L8846" i="35"/>
  <c r="N8842" i="35"/>
  <c r="L8842" i="35"/>
  <c r="N8838" i="35"/>
  <c r="L8838" i="35"/>
  <c r="N8834" i="35"/>
  <c r="L8834" i="35"/>
  <c r="N8830" i="35"/>
  <c r="L8830" i="35"/>
  <c r="N8826" i="35"/>
  <c r="L8826" i="35"/>
  <c r="N8822" i="35"/>
  <c r="L8822" i="35"/>
  <c r="N8818" i="35"/>
  <c r="L8818" i="35"/>
  <c r="N8814" i="35"/>
  <c r="L8814" i="35"/>
  <c r="N8810" i="35"/>
  <c r="L8810" i="35"/>
  <c r="N8806" i="35"/>
  <c r="L8806" i="35"/>
  <c r="N8802" i="35"/>
  <c r="L8802" i="35"/>
  <c r="N8798" i="35"/>
  <c r="L8798" i="35"/>
  <c r="N8790" i="35"/>
  <c r="L8790" i="35"/>
  <c r="N8786" i="35"/>
  <c r="L8786" i="35"/>
  <c r="N8782" i="35"/>
  <c r="L8782" i="35"/>
  <c r="N8778" i="35"/>
  <c r="L8778" i="35"/>
  <c r="N8774" i="35"/>
  <c r="L8774" i="35"/>
  <c r="N8770" i="35"/>
  <c r="L8770" i="35"/>
  <c r="N8766" i="35"/>
  <c r="L8766" i="35"/>
  <c r="N8762" i="35"/>
  <c r="L8762" i="35"/>
  <c r="N8758" i="35"/>
  <c r="L8758" i="35"/>
  <c r="N8754" i="35"/>
  <c r="L8754" i="35"/>
  <c r="N8750" i="35"/>
  <c r="L8750" i="35"/>
  <c r="N8746" i="35"/>
  <c r="L8746" i="35"/>
  <c r="N8742" i="35"/>
  <c r="L8742" i="35"/>
  <c r="N8738" i="35"/>
  <c r="L8738" i="35"/>
  <c r="N8734" i="35"/>
  <c r="L8734" i="35"/>
  <c r="N8730" i="35"/>
  <c r="L8730" i="35"/>
  <c r="N8726" i="35"/>
  <c r="L8726" i="35"/>
  <c r="N8722" i="35"/>
  <c r="L8722" i="35"/>
  <c r="N8718" i="35"/>
  <c r="L8718" i="35"/>
  <c r="N8714" i="35"/>
  <c r="L8714" i="35"/>
  <c r="N8710" i="35"/>
  <c r="L8710" i="35"/>
  <c r="N8706" i="35"/>
  <c r="L8706" i="35"/>
  <c r="N8702" i="35"/>
  <c r="L8702" i="35"/>
  <c r="N8698" i="35"/>
  <c r="L8698" i="35"/>
  <c r="N8694" i="35"/>
  <c r="L8694" i="35"/>
  <c r="N8690" i="35"/>
  <c r="L8690" i="35"/>
  <c r="N8686" i="35"/>
  <c r="L8686" i="35"/>
  <c r="N8682" i="35"/>
  <c r="L8682" i="35"/>
  <c r="N8678" i="35"/>
  <c r="L8678" i="35"/>
  <c r="N8674" i="35"/>
  <c r="L8674" i="35"/>
  <c r="N8670" i="35"/>
  <c r="L8670" i="35"/>
  <c r="N8666" i="35"/>
  <c r="L8666" i="35"/>
  <c r="N8662" i="35"/>
  <c r="L8662" i="35"/>
  <c r="N8658" i="35"/>
  <c r="L8658" i="35"/>
  <c r="N8654" i="35"/>
  <c r="L8654" i="35"/>
  <c r="N8650" i="35"/>
  <c r="L8650" i="35"/>
  <c r="N8646" i="35"/>
  <c r="L8646" i="35"/>
  <c r="N8642" i="35"/>
  <c r="L8642" i="35"/>
  <c r="N8638" i="35"/>
  <c r="L8638" i="35"/>
  <c r="N8634" i="35"/>
  <c r="L8634" i="35"/>
  <c r="N8630" i="35"/>
  <c r="L8630" i="35"/>
  <c r="N8626" i="35"/>
  <c r="L8626" i="35"/>
  <c r="N8622" i="35"/>
  <c r="L8622" i="35"/>
  <c r="N8618" i="35"/>
  <c r="L8618" i="35"/>
  <c r="N8614" i="35"/>
  <c r="L8614" i="35"/>
  <c r="N8610" i="35"/>
  <c r="L8610" i="35"/>
  <c r="N8606" i="35"/>
  <c r="L8606" i="35"/>
  <c r="N8602" i="35"/>
  <c r="L8602" i="35"/>
  <c r="N8598" i="35"/>
  <c r="L8598" i="35"/>
  <c r="N8594" i="35"/>
  <c r="L8594" i="35"/>
  <c r="N8590" i="35"/>
  <c r="L8590" i="35"/>
  <c r="N8586" i="35"/>
  <c r="L8586" i="35"/>
  <c r="N8582" i="35"/>
  <c r="L8582" i="35"/>
  <c r="N8578" i="35"/>
  <c r="L8578" i="35"/>
  <c r="N8574" i="35"/>
  <c r="L8574" i="35"/>
  <c r="N8570" i="35"/>
  <c r="L8570" i="35"/>
  <c r="N8566" i="35"/>
  <c r="L8566" i="35"/>
  <c r="N8562" i="35"/>
  <c r="L8562" i="35"/>
  <c r="N8558" i="35"/>
  <c r="L8558" i="35"/>
  <c r="N8554" i="35"/>
  <c r="L8554" i="35"/>
  <c r="N8550" i="35"/>
  <c r="L8550" i="35"/>
  <c r="N8546" i="35"/>
  <c r="L8546" i="35"/>
  <c r="N8542" i="35"/>
  <c r="L8542" i="35"/>
  <c r="N8538" i="35"/>
  <c r="L8538" i="35"/>
  <c r="N8534" i="35"/>
  <c r="L8534" i="35"/>
  <c r="N8530" i="35"/>
  <c r="L8530" i="35"/>
  <c r="N8526" i="35"/>
  <c r="L8526" i="35"/>
  <c r="N8522" i="35"/>
  <c r="L8522" i="35"/>
  <c r="N8518" i="35"/>
  <c r="L8518" i="35"/>
  <c r="N8514" i="35"/>
  <c r="L8514" i="35"/>
  <c r="N8510" i="35"/>
  <c r="L8510" i="35"/>
  <c r="N8506" i="35"/>
  <c r="L8506" i="35"/>
  <c r="N8502" i="35"/>
  <c r="L8502" i="35"/>
  <c r="N8498" i="35"/>
  <c r="L8498" i="35"/>
  <c r="N8494" i="35"/>
  <c r="L8494" i="35"/>
  <c r="N8490" i="35"/>
  <c r="L8490" i="35"/>
  <c r="N8486" i="35"/>
  <c r="L8486" i="35"/>
  <c r="N8482" i="35"/>
  <c r="L8482" i="35"/>
  <c r="N8478" i="35"/>
  <c r="L8478" i="35"/>
  <c r="N8474" i="35"/>
  <c r="L8474" i="35"/>
  <c r="N8470" i="35"/>
  <c r="L8470" i="35"/>
  <c r="N8466" i="35"/>
  <c r="L8466" i="35"/>
  <c r="N8462" i="35"/>
  <c r="L8462" i="35"/>
  <c r="N8458" i="35"/>
  <c r="L8458" i="35"/>
  <c r="N8454" i="35"/>
  <c r="L8454" i="35"/>
  <c r="N8450" i="35"/>
  <c r="L8450" i="35"/>
  <c r="N8446" i="35"/>
  <c r="L8446" i="35"/>
  <c r="N8442" i="35"/>
  <c r="L8442" i="35"/>
  <c r="N8438" i="35"/>
  <c r="L8438" i="35"/>
  <c r="N8434" i="35"/>
  <c r="L8434" i="35"/>
  <c r="N8430" i="35"/>
  <c r="L8430" i="35"/>
  <c r="N8426" i="35"/>
  <c r="L8426" i="35"/>
  <c r="N8422" i="35"/>
  <c r="L8422" i="35"/>
  <c r="N8418" i="35"/>
  <c r="L8418" i="35"/>
  <c r="N8414" i="35"/>
  <c r="L8414" i="35"/>
  <c r="N8410" i="35"/>
  <c r="L8410" i="35"/>
  <c r="N8406" i="35"/>
  <c r="L8406" i="35"/>
  <c r="N8402" i="35"/>
  <c r="L8402" i="35"/>
  <c r="N8398" i="35"/>
  <c r="L8398" i="35"/>
  <c r="N8394" i="35"/>
  <c r="L8394" i="35"/>
  <c r="N8390" i="35"/>
  <c r="L8390" i="35"/>
  <c r="N8386" i="35"/>
  <c r="L8386" i="35"/>
  <c r="N8382" i="35"/>
  <c r="L8382" i="35"/>
  <c r="N8378" i="35"/>
  <c r="L8378" i="35"/>
  <c r="N8374" i="35"/>
  <c r="L8374" i="35"/>
  <c r="N8370" i="35"/>
  <c r="L8370" i="35"/>
  <c r="N8366" i="35"/>
  <c r="L8366" i="35"/>
  <c r="N8362" i="35"/>
  <c r="L8362" i="35"/>
  <c r="N8358" i="35"/>
  <c r="L8358" i="35"/>
  <c r="N8354" i="35"/>
  <c r="L8354" i="35"/>
  <c r="N8350" i="35"/>
  <c r="L8350" i="35"/>
  <c r="N8346" i="35"/>
  <c r="L8346" i="35"/>
  <c r="N8342" i="35"/>
  <c r="L8342" i="35"/>
  <c r="N8338" i="35"/>
  <c r="L8338" i="35"/>
  <c r="N8334" i="35"/>
  <c r="L8334" i="35"/>
  <c r="N8330" i="35"/>
  <c r="L8330" i="35"/>
  <c r="N8326" i="35"/>
  <c r="L8326" i="35"/>
  <c r="N8322" i="35"/>
  <c r="L8322" i="35"/>
  <c r="N8318" i="35"/>
  <c r="L8318" i="35"/>
  <c r="N8314" i="35"/>
  <c r="L8314" i="35"/>
  <c r="N8310" i="35"/>
  <c r="L8310" i="35"/>
  <c r="N8306" i="35"/>
  <c r="L8306" i="35"/>
  <c r="N8302" i="35"/>
  <c r="L8302" i="35"/>
  <c r="N8298" i="35"/>
  <c r="L8298" i="35"/>
  <c r="N8294" i="35"/>
  <c r="L8294" i="35"/>
  <c r="N8290" i="35"/>
  <c r="L8290" i="35"/>
  <c r="N8286" i="35"/>
  <c r="L8286" i="35"/>
  <c r="N8282" i="35"/>
  <c r="L8282" i="35"/>
  <c r="N8278" i="35"/>
  <c r="L8278" i="35"/>
  <c r="N8274" i="35"/>
  <c r="L8274" i="35"/>
  <c r="N8270" i="35"/>
  <c r="L8270" i="35"/>
  <c r="N8266" i="35"/>
  <c r="L8266" i="35"/>
  <c r="N8262" i="35"/>
  <c r="L8262" i="35"/>
  <c r="N8258" i="35"/>
  <c r="L8258" i="35"/>
  <c r="N8254" i="35"/>
  <c r="L8254" i="35"/>
  <c r="N8250" i="35"/>
  <c r="L8250" i="35"/>
  <c r="N8246" i="35"/>
  <c r="L8246" i="35"/>
  <c r="N8242" i="35"/>
  <c r="L8242" i="35"/>
  <c r="N8238" i="35"/>
  <c r="L8238" i="35"/>
  <c r="N8234" i="35"/>
  <c r="L8234" i="35"/>
  <c r="N8230" i="35"/>
  <c r="L8230" i="35"/>
  <c r="N8226" i="35"/>
  <c r="L8226" i="35"/>
  <c r="N8222" i="35"/>
  <c r="L8222" i="35"/>
  <c r="N8218" i="35"/>
  <c r="L8218" i="35"/>
  <c r="N8214" i="35"/>
  <c r="L8214" i="35"/>
  <c r="N8210" i="35"/>
  <c r="L8210" i="35"/>
  <c r="N8206" i="35"/>
  <c r="L8206" i="35"/>
  <c r="N8202" i="35"/>
  <c r="L8202" i="35"/>
  <c r="N8198" i="35"/>
  <c r="L8198" i="35"/>
  <c r="N8194" i="35"/>
  <c r="L8194" i="35"/>
  <c r="N8190" i="35"/>
  <c r="L8190" i="35"/>
  <c r="N8186" i="35"/>
  <c r="L8186" i="35"/>
  <c r="N8182" i="35"/>
  <c r="L8182" i="35"/>
  <c r="N8178" i="35"/>
  <c r="L8178" i="35"/>
  <c r="N8174" i="35"/>
  <c r="L8174" i="35"/>
  <c r="N8170" i="35"/>
  <c r="L8170" i="35"/>
  <c r="N8166" i="35"/>
  <c r="L8166" i="35"/>
  <c r="N8162" i="35"/>
  <c r="L8162" i="35"/>
  <c r="N8158" i="35"/>
  <c r="L8158" i="35"/>
  <c r="N8154" i="35"/>
  <c r="L8154" i="35"/>
  <c r="N8150" i="35"/>
  <c r="L8150" i="35"/>
  <c r="N8146" i="35"/>
  <c r="L8146" i="35"/>
  <c r="N8142" i="35"/>
  <c r="L8142" i="35"/>
  <c r="N8138" i="35"/>
  <c r="L8138" i="35"/>
  <c r="N8134" i="35"/>
  <c r="L8134" i="35"/>
  <c r="N8130" i="35"/>
  <c r="L8130" i="35"/>
  <c r="N8126" i="35"/>
  <c r="L8126" i="35"/>
  <c r="N8122" i="35"/>
  <c r="L8122" i="35"/>
  <c r="N8118" i="35"/>
  <c r="L8118" i="35"/>
  <c r="N8114" i="35"/>
  <c r="L8114" i="35"/>
  <c r="N8110" i="35"/>
  <c r="L8110" i="35"/>
  <c r="N8106" i="35"/>
  <c r="L8106" i="35"/>
  <c r="N8102" i="35"/>
  <c r="L8102" i="35"/>
  <c r="N8098" i="35"/>
  <c r="L8098" i="35"/>
  <c r="N8094" i="35"/>
  <c r="L8094" i="35"/>
  <c r="N8090" i="35"/>
  <c r="L8090" i="35"/>
  <c r="N8086" i="35"/>
  <c r="L8086" i="35"/>
  <c r="N8082" i="35"/>
  <c r="L8082" i="35"/>
  <c r="N8078" i="35"/>
  <c r="L8078" i="35"/>
  <c r="N8074" i="35"/>
  <c r="L8074" i="35"/>
  <c r="N8070" i="35"/>
  <c r="L8070" i="35"/>
  <c r="N8066" i="35"/>
  <c r="L8066" i="35"/>
  <c r="N8062" i="35"/>
  <c r="L8062" i="35"/>
  <c r="N8058" i="35"/>
  <c r="L8058" i="35"/>
  <c r="N8054" i="35"/>
  <c r="L8054" i="35"/>
  <c r="N8050" i="35"/>
  <c r="L8050" i="35"/>
  <c r="N8046" i="35"/>
  <c r="L8046" i="35"/>
  <c r="N8042" i="35"/>
  <c r="L8042" i="35"/>
  <c r="N8038" i="35"/>
  <c r="L8038" i="35"/>
  <c r="N8034" i="35"/>
  <c r="L8034" i="35"/>
  <c r="N8030" i="35"/>
  <c r="L8030" i="35"/>
  <c r="N8026" i="35"/>
  <c r="L8026" i="35"/>
  <c r="N8022" i="35"/>
  <c r="L8022" i="35"/>
  <c r="N8018" i="35"/>
  <c r="L8018" i="35"/>
  <c r="N8014" i="35"/>
  <c r="L8014" i="35"/>
  <c r="N8010" i="35"/>
  <c r="L8010" i="35"/>
  <c r="N8006" i="35"/>
  <c r="L8006" i="35"/>
  <c r="N8002" i="35"/>
  <c r="L8002" i="35"/>
  <c r="N7998" i="35"/>
  <c r="L7998" i="35"/>
  <c r="N7994" i="35"/>
  <c r="L7994" i="35"/>
  <c r="N7990" i="35"/>
  <c r="L7990" i="35"/>
  <c r="N7986" i="35"/>
  <c r="L7986" i="35"/>
  <c r="N7982" i="35"/>
  <c r="L7982" i="35"/>
  <c r="N7978" i="35"/>
  <c r="L7978" i="35"/>
  <c r="N7974" i="35"/>
  <c r="L7974" i="35"/>
  <c r="N7970" i="35"/>
  <c r="L7970" i="35"/>
  <c r="N7966" i="35"/>
  <c r="L7966" i="35"/>
  <c r="N7962" i="35"/>
  <c r="L7962" i="35"/>
  <c r="N7958" i="35"/>
  <c r="L7958" i="35"/>
  <c r="N7954" i="35"/>
  <c r="L7954" i="35"/>
  <c r="N7950" i="35"/>
  <c r="L7950" i="35"/>
  <c r="N7946" i="35"/>
  <c r="L7946" i="35"/>
  <c r="N7942" i="35"/>
  <c r="L7942" i="35"/>
  <c r="N7938" i="35"/>
  <c r="L7938" i="35"/>
  <c r="N7934" i="35"/>
  <c r="L7934" i="35"/>
  <c r="N7930" i="35"/>
  <c r="L7930" i="35"/>
  <c r="N7926" i="35"/>
  <c r="L7926" i="35"/>
  <c r="N7922" i="35"/>
  <c r="L7922" i="35"/>
  <c r="N7918" i="35"/>
  <c r="L7918" i="35"/>
  <c r="N7914" i="35"/>
  <c r="L7914" i="35"/>
  <c r="N7910" i="35"/>
  <c r="L7910" i="35"/>
  <c r="N7906" i="35"/>
  <c r="L7906" i="35"/>
  <c r="N7902" i="35"/>
  <c r="L7902" i="35"/>
  <c r="N7898" i="35"/>
  <c r="L7898" i="35"/>
  <c r="N7894" i="35"/>
  <c r="L7894" i="35"/>
  <c r="N7890" i="35"/>
  <c r="L7890" i="35"/>
  <c r="N7886" i="35"/>
  <c r="L7886" i="35"/>
  <c r="N7882" i="35"/>
  <c r="L7882" i="35"/>
  <c r="N7878" i="35"/>
  <c r="L7878" i="35"/>
  <c r="N7874" i="35"/>
  <c r="L7874" i="35"/>
  <c r="N7870" i="35"/>
  <c r="L7870" i="35"/>
  <c r="N7866" i="35"/>
  <c r="L7866" i="35"/>
  <c r="N7862" i="35"/>
  <c r="L7862" i="35"/>
  <c r="N7858" i="35"/>
  <c r="L7858" i="35"/>
  <c r="N7854" i="35"/>
  <c r="L7854" i="35"/>
  <c r="N7850" i="35"/>
  <c r="L7850" i="35"/>
  <c r="N7846" i="35"/>
  <c r="L7846" i="35"/>
  <c r="N7842" i="35"/>
  <c r="L7842" i="35"/>
  <c r="N7838" i="35"/>
  <c r="L7838" i="35"/>
  <c r="N7834" i="35"/>
  <c r="L7834" i="35"/>
  <c r="N7830" i="35"/>
  <c r="L7830" i="35"/>
  <c r="N7826" i="35"/>
  <c r="L7826" i="35"/>
  <c r="N7822" i="35"/>
  <c r="L7822" i="35"/>
  <c r="N7818" i="35"/>
  <c r="L7818" i="35"/>
  <c r="N7814" i="35"/>
  <c r="L7814" i="35"/>
  <c r="N7810" i="35"/>
  <c r="L7810" i="35"/>
  <c r="N7806" i="35"/>
  <c r="L7806" i="35"/>
  <c r="N7802" i="35"/>
  <c r="L7802" i="35"/>
  <c r="N7798" i="35"/>
  <c r="L7798" i="35"/>
  <c r="N7794" i="35"/>
  <c r="L7794" i="35"/>
  <c r="N7790" i="35"/>
  <c r="L7790" i="35"/>
  <c r="N7786" i="35"/>
  <c r="L7786" i="35"/>
  <c r="N7782" i="35"/>
  <c r="L7782" i="35"/>
  <c r="N7778" i="35"/>
  <c r="L7778" i="35"/>
  <c r="N7774" i="35"/>
  <c r="L7774" i="35"/>
  <c r="N7770" i="35"/>
  <c r="L7770" i="35"/>
  <c r="N7766" i="35"/>
  <c r="L7766" i="35"/>
  <c r="N7762" i="35"/>
  <c r="L7762" i="35"/>
  <c r="N7758" i="35"/>
  <c r="L7758" i="35"/>
  <c r="N7754" i="35"/>
  <c r="L7754" i="35"/>
  <c r="N7750" i="35"/>
  <c r="L7750" i="35"/>
  <c r="N7746" i="35"/>
  <c r="L7746" i="35"/>
  <c r="N7742" i="35"/>
  <c r="L7742" i="35"/>
  <c r="N7738" i="35"/>
  <c r="L7738" i="35"/>
  <c r="N7734" i="35"/>
  <c r="L7734" i="35"/>
  <c r="N7730" i="35"/>
  <c r="L7730" i="35"/>
  <c r="N7726" i="35"/>
  <c r="L7726" i="35"/>
  <c r="N7722" i="35"/>
  <c r="L7722" i="35"/>
  <c r="N7718" i="35"/>
  <c r="L7718" i="35"/>
  <c r="N7714" i="35"/>
  <c r="L7714" i="35"/>
  <c r="N7710" i="35"/>
  <c r="L7710" i="35"/>
  <c r="N7706" i="35"/>
  <c r="L7706" i="35"/>
  <c r="N7702" i="35"/>
  <c r="L7702" i="35"/>
  <c r="N7698" i="35"/>
  <c r="L7698" i="35"/>
  <c r="N7694" i="35"/>
  <c r="L7694" i="35"/>
  <c r="N7690" i="35"/>
  <c r="L7690" i="35"/>
  <c r="N7686" i="35"/>
  <c r="L7686" i="35"/>
  <c r="N7682" i="35"/>
  <c r="L7682" i="35"/>
  <c r="N7678" i="35"/>
  <c r="L7678" i="35"/>
  <c r="N7674" i="35"/>
  <c r="L7674" i="35"/>
  <c r="N7670" i="35"/>
  <c r="L7670" i="35"/>
  <c r="N7666" i="35"/>
  <c r="L7666" i="35"/>
  <c r="N7662" i="35"/>
  <c r="L7662" i="35"/>
  <c r="N7658" i="35"/>
  <c r="L7658" i="35"/>
  <c r="N7654" i="35"/>
  <c r="L7654" i="35"/>
  <c r="N7650" i="35"/>
  <c r="L7650" i="35"/>
  <c r="N7646" i="35"/>
  <c r="L7646" i="35"/>
  <c r="N7642" i="35"/>
  <c r="L7642" i="35"/>
  <c r="N7638" i="35"/>
  <c r="L7638" i="35"/>
  <c r="N7634" i="35"/>
  <c r="L7634" i="35"/>
  <c r="N7630" i="35"/>
  <c r="L7630" i="35"/>
  <c r="N7626" i="35"/>
  <c r="L7626" i="35"/>
  <c r="N7622" i="35"/>
  <c r="L7622" i="35"/>
  <c r="N7618" i="35"/>
  <c r="L7618" i="35"/>
  <c r="N7614" i="35"/>
  <c r="L7614" i="35"/>
  <c r="N7610" i="35"/>
  <c r="L7610" i="35"/>
  <c r="N7606" i="35"/>
  <c r="L7606" i="35"/>
  <c r="N7602" i="35"/>
  <c r="L7602" i="35"/>
  <c r="N7598" i="35"/>
  <c r="L7598" i="35"/>
  <c r="N7594" i="35"/>
  <c r="L7594" i="35"/>
  <c r="N7590" i="35"/>
  <c r="L7590" i="35"/>
  <c r="N7586" i="35"/>
  <c r="L7586" i="35"/>
  <c r="N7582" i="35"/>
  <c r="L7582" i="35"/>
  <c r="N7578" i="35"/>
  <c r="L7578" i="35"/>
  <c r="N7574" i="35"/>
  <c r="L7574" i="35"/>
  <c r="N7570" i="35"/>
  <c r="L7570" i="35"/>
  <c r="N7566" i="35"/>
  <c r="L7566" i="35"/>
  <c r="N7562" i="35"/>
  <c r="L7562" i="35"/>
  <c r="N7558" i="35"/>
  <c r="L7558" i="35"/>
  <c r="N7554" i="35"/>
  <c r="L7554" i="35"/>
  <c r="N7550" i="35"/>
  <c r="L7550" i="35"/>
  <c r="N7546" i="35"/>
  <c r="L7546" i="35"/>
  <c r="N7542" i="35"/>
  <c r="L7542" i="35"/>
  <c r="N7538" i="35"/>
  <c r="L7538" i="35"/>
  <c r="N7534" i="35"/>
  <c r="L7534" i="35"/>
  <c r="N7530" i="35"/>
  <c r="L7530" i="35"/>
  <c r="N7526" i="35"/>
  <c r="L7526" i="35"/>
  <c r="N7522" i="35"/>
  <c r="L7522" i="35"/>
  <c r="N7518" i="35"/>
  <c r="L7518" i="35"/>
  <c r="N7514" i="35"/>
  <c r="L7514" i="35"/>
  <c r="N7510" i="35"/>
  <c r="L7510" i="35"/>
  <c r="N7506" i="35"/>
  <c r="L7506" i="35"/>
  <c r="N7502" i="35"/>
  <c r="L7502" i="35"/>
  <c r="N7498" i="35"/>
  <c r="L7498" i="35"/>
  <c r="N7494" i="35"/>
  <c r="L7494" i="35"/>
  <c r="N7490" i="35"/>
  <c r="L7490" i="35"/>
  <c r="N7486" i="35"/>
  <c r="L7486" i="35"/>
  <c r="N7482" i="35"/>
  <c r="L7482" i="35"/>
  <c r="N7478" i="35"/>
  <c r="L7478" i="35"/>
  <c r="N7474" i="35"/>
  <c r="L7474" i="35"/>
  <c r="N7470" i="35"/>
  <c r="L7470" i="35"/>
  <c r="N7466" i="35"/>
  <c r="L7466" i="35"/>
  <c r="N7462" i="35"/>
  <c r="L7462" i="35"/>
  <c r="N7458" i="35"/>
  <c r="L7458" i="35"/>
  <c r="N7454" i="35"/>
  <c r="L7454" i="35"/>
  <c r="N7450" i="35"/>
  <c r="L7450" i="35"/>
  <c r="N7446" i="35"/>
  <c r="L7446" i="35"/>
  <c r="N7442" i="35"/>
  <c r="L7442" i="35"/>
  <c r="N7438" i="35"/>
  <c r="L7438" i="35"/>
  <c r="N7434" i="35"/>
  <c r="L7434" i="35"/>
  <c r="N7430" i="35"/>
  <c r="L7430" i="35"/>
  <c r="N7426" i="35"/>
  <c r="L7426" i="35"/>
  <c r="N7422" i="35"/>
  <c r="L7422" i="35"/>
  <c r="N7418" i="35"/>
  <c r="L7418" i="35"/>
  <c r="N7414" i="35"/>
  <c r="L7414" i="35"/>
  <c r="N7410" i="35"/>
  <c r="L7410" i="35"/>
  <c r="N7406" i="35"/>
  <c r="L7406" i="35"/>
  <c r="N7402" i="35"/>
  <c r="L7402" i="35"/>
  <c r="N7398" i="35"/>
  <c r="L7398" i="35"/>
  <c r="N7394" i="35"/>
  <c r="L7394" i="35"/>
  <c r="N7390" i="35"/>
  <c r="L7390" i="35"/>
  <c r="N7386" i="35"/>
  <c r="L7386" i="35"/>
  <c r="N7382" i="35"/>
  <c r="L7382" i="35"/>
  <c r="N7378" i="35"/>
  <c r="L7378" i="35"/>
  <c r="N7374" i="35"/>
  <c r="L7374" i="35"/>
  <c r="N7370" i="35"/>
  <c r="L7370" i="35"/>
  <c r="N7366" i="35"/>
  <c r="L7366" i="35"/>
  <c r="N7362" i="35"/>
  <c r="L7362" i="35"/>
  <c r="N7358" i="35"/>
  <c r="L7358" i="35"/>
  <c r="N7354" i="35"/>
  <c r="L7354" i="35"/>
  <c r="N7350" i="35"/>
  <c r="L7350" i="35"/>
  <c r="N7346" i="35"/>
  <c r="L7346" i="35"/>
  <c r="N7342" i="35"/>
  <c r="L7342" i="35"/>
  <c r="N7338" i="35"/>
  <c r="L7338" i="35"/>
  <c r="N7334" i="35"/>
  <c r="L7334" i="35"/>
  <c r="N7330" i="35"/>
  <c r="L7330" i="35"/>
  <c r="N7326" i="35"/>
  <c r="L7326" i="35"/>
  <c r="N7322" i="35"/>
  <c r="L7322" i="35"/>
  <c r="N7318" i="35"/>
  <c r="L7318" i="35"/>
  <c r="N7314" i="35"/>
  <c r="L7314" i="35"/>
  <c r="N7310" i="35"/>
  <c r="L7310" i="35"/>
  <c r="N7306" i="35"/>
  <c r="L7306" i="35"/>
  <c r="N7302" i="35"/>
  <c r="L7302" i="35"/>
  <c r="N7298" i="35"/>
  <c r="L7298" i="35"/>
  <c r="N7294" i="35"/>
  <c r="L7294" i="35"/>
  <c r="N7290" i="35"/>
  <c r="L7290" i="35"/>
  <c r="N7286" i="35"/>
  <c r="L7286" i="35"/>
  <c r="N7282" i="35"/>
  <c r="L7282" i="35"/>
  <c r="N7278" i="35"/>
  <c r="L7278" i="35"/>
  <c r="N7274" i="35"/>
  <c r="L7274" i="35"/>
  <c r="N7270" i="35"/>
  <c r="L7270" i="35"/>
  <c r="N7266" i="35"/>
  <c r="L7266" i="35"/>
  <c r="N7262" i="35"/>
  <c r="L7262" i="35"/>
  <c r="N7258" i="35"/>
  <c r="L7258" i="35"/>
  <c r="N7254" i="35"/>
  <c r="L7254" i="35"/>
  <c r="N7250" i="35"/>
  <c r="L7250" i="35"/>
  <c r="N7246" i="35"/>
  <c r="L7246" i="35"/>
  <c r="N7242" i="35"/>
  <c r="L7242" i="35"/>
  <c r="N7238" i="35"/>
  <c r="L7238" i="35"/>
  <c r="N7234" i="35"/>
  <c r="L7234" i="35"/>
  <c r="N7230" i="35"/>
  <c r="L7230" i="35"/>
  <c r="N7226" i="35"/>
  <c r="L7226" i="35"/>
  <c r="N7222" i="35"/>
  <c r="L7222" i="35"/>
  <c r="N7218" i="35"/>
  <c r="L7218" i="35"/>
  <c r="N7214" i="35"/>
  <c r="L7214" i="35"/>
  <c r="N7210" i="35"/>
  <c r="L7210" i="35"/>
  <c r="N7206" i="35"/>
  <c r="L7206" i="35"/>
  <c r="N7202" i="35"/>
  <c r="L7202" i="35"/>
  <c r="N7198" i="35"/>
  <c r="L7198" i="35"/>
  <c r="N7194" i="35"/>
  <c r="L7194" i="35"/>
  <c r="N7190" i="35"/>
  <c r="L7190" i="35"/>
  <c r="N7186" i="35"/>
  <c r="L7186" i="35"/>
  <c r="N7182" i="35"/>
  <c r="L7182" i="35"/>
  <c r="N7178" i="35"/>
  <c r="L7178" i="35"/>
  <c r="N7174" i="35"/>
  <c r="L7174" i="35"/>
  <c r="N7170" i="35"/>
  <c r="L7170" i="35"/>
  <c r="N7166" i="35"/>
  <c r="L7166" i="35"/>
  <c r="N7162" i="35"/>
  <c r="L7162" i="35"/>
  <c r="N7158" i="35"/>
  <c r="L7158" i="35"/>
  <c r="N7154" i="35"/>
  <c r="L7154" i="35"/>
  <c r="N7150" i="35"/>
  <c r="L7150" i="35"/>
  <c r="N7146" i="35"/>
  <c r="L7146" i="35"/>
  <c r="N7142" i="35"/>
  <c r="L7142" i="35"/>
  <c r="N7138" i="35"/>
  <c r="L7138" i="35"/>
  <c r="N7134" i="35"/>
  <c r="L7134" i="35"/>
  <c r="N7130" i="35"/>
  <c r="L7130" i="35"/>
  <c r="N7126" i="35"/>
  <c r="L7126" i="35"/>
  <c r="N7122" i="35"/>
  <c r="L7122" i="35"/>
  <c r="N7118" i="35"/>
  <c r="L7118" i="35"/>
  <c r="N7114" i="35"/>
  <c r="L7114" i="35"/>
  <c r="N7110" i="35"/>
  <c r="L7110" i="35"/>
  <c r="N7106" i="35"/>
  <c r="L7106" i="35"/>
  <c r="N7102" i="35"/>
  <c r="L7102" i="35"/>
  <c r="N7098" i="35"/>
  <c r="L7098" i="35"/>
  <c r="N7094" i="35"/>
  <c r="L7094" i="35"/>
  <c r="N7090" i="35"/>
  <c r="L7090" i="35"/>
  <c r="N7086" i="35"/>
  <c r="L7086" i="35"/>
  <c r="N7082" i="35"/>
  <c r="L7082" i="35"/>
  <c r="N7078" i="35"/>
  <c r="L7078" i="35"/>
  <c r="N7074" i="35"/>
  <c r="L7074" i="35"/>
  <c r="N7070" i="35"/>
  <c r="L7070" i="35"/>
  <c r="N7066" i="35"/>
  <c r="L7066" i="35"/>
  <c r="N7062" i="35"/>
  <c r="L7062" i="35"/>
  <c r="N7058" i="35"/>
  <c r="L7058" i="35"/>
  <c r="N7054" i="35"/>
  <c r="L7054" i="35"/>
  <c r="N7050" i="35"/>
  <c r="L7050" i="35"/>
  <c r="N7046" i="35"/>
  <c r="L7046" i="35"/>
  <c r="N7042" i="35"/>
  <c r="L7042" i="35"/>
  <c r="N7038" i="35"/>
  <c r="L7038" i="35"/>
  <c r="N7034" i="35"/>
  <c r="L7034" i="35"/>
  <c r="N7030" i="35"/>
  <c r="L7030" i="35"/>
  <c r="N7026" i="35"/>
  <c r="L7026" i="35"/>
  <c r="N7022" i="35"/>
  <c r="L7022" i="35"/>
  <c r="N7018" i="35"/>
  <c r="L7018" i="35"/>
  <c r="N7014" i="35"/>
  <c r="L7014" i="35"/>
  <c r="N7010" i="35"/>
  <c r="L7010" i="35"/>
  <c r="N7006" i="35"/>
  <c r="L7006" i="35"/>
  <c r="N7002" i="35"/>
  <c r="L7002" i="35"/>
  <c r="N6998" i="35"/>
  <c r="L6998" i="35"/>
  <c r="N6994" i="35"/>
  <c r="L6994" i="35"/>
  <c r="N6990" i="35"/>
  <c r="L6990" i="35"/>
  <c r="N6986" i="35"/>
  <c r="L6986" i="35"/>
  <c r="N6982" i="35"/>
  <c r="L6982" i="35"/>
  <c r="N6978" i="35"/>
  <c r="L6978" i="35"/>
  <c r="N6974" i="35"/>
  <c r="L6974" i="35"/>
  <c r="N6970" i="35"/>
  <c r="L6970" i="35"/>
  <c r="N6966" i="35"/>
  <c r="L6966" i="35"/>
  <c r="N6962" i="35"/>
  <c r="L6962" i="35"/>
  <c r="N6958" i="35"/>
  <c r="L6958" i="35"/>
  <c r="N6954" i="35"/>
  <c r="L6954" i="35"/>
  <c r="N6950" i="35"/>
  <c r="L6950" i="35"/>
  <c r="N6946" i="35"/>
  <c r="L6946" i="35"/>
  <c r="N6942" i="35"/>
  <c r="L6942" i="35"/>
  <c r="N6938" i="35"/>
  <c r="L6938" i="35"/>
  <c r="N6934" i="35"/>
  <c r="L6934" i="35"/>
  <c r="N6930" i="35"/>
  <c r="L6930" i="35"/>
  <c r="N6926" i="35"/>
  <c r="L6926" i="35"/>
  <c r="N6922" i="35"/>
  <c r="L6922" i="35"/>
  <c r="N6918" i="35"/>
  <c r="L6918" i="35"/>
  <c r="N6914" i="35"/>
  <c r="L6914" i="35"/>
  <c r="N6910" i="35"/>
  <c r="L6910" i="35"/>
  <c r="N6906" i="35"/>
  <c r="L6906" i="35"/>
  <c r="N6902" i="35"/>
  <c r="L6902" i="35"/>
  <c r="N6898" i="35"/>
  <c r="L6898" i="35"/>
  <c r="N6894" i="35"/>
  <c r="L6894" i="35"/>
  <c r="N6890" i="35"/>
  <c r="L6890" i="35"/>
  <c r="N6886" i="35"/>
  <c r="L6886" i="35"/>
  <c r="N6882" i="35"/>
  <c r="L6882" i="35"/>
  <c r="N6878" i="35"/>
  <c r="L6878" i="35"/>
  <c r="N6874" i="35"/>
  <c r="L6874" i="35"/>
  <c r="N6870" i="35"/>
  <c r="L6870" i="35"/>
  <c r="N6866" i="35"/>
  <c r="L6866" i="35"/>
  <c r="N6862" i="35"/>
  <c r="L6862" i="35"/>
  <c r="N6858" i="35"/>
  <c r="L6858" i="35"/>
  <c r="N6854" i="35"/>
  <c r="L6854" i="35"/>
  <c r="N6850" i="35"/>
  <c r="L6850" i="35"/>
  <c r="N6846" i="35"/>
  <c r="L6846" i="35"/>
  <c r="N6842" i="35"/>
  <c r="L6842" i="35"/>
  <c r="N6838" i="35"/>
  <c r="L6838" i="35"/>
  <c r="N6834" i="35"/>
  <c r="L6834" i="35"/>
  <c r="N6830" i="35"/>
  <c r="L6830" i="35"/>
  <c r="N6826" i="35"/>
  <c r="L6826" i="35"/>
  <c r="N6822" i="35"/>
  <c r="L6822" i="35"/>
  <c r="N6818" i="35"/>
  <c r="L6818" i="35"/>
  <c r="N6814" i="35"/>
  <c r="L6814" i="35"/>
  <c r="N6810" i="35"/>
  <c r="L6810" i="35"/>
  <c r="N6806" i="35"/>
  <c r="L6806" i="35"/>
  <c r="N6802" i="35"/>
  <c r="L6802" i="35"/>
  <c r="N6798" i="35"/>
  <c r="L6798" i="35"/>
  <c r="N6794" i="35"/>
  <c r="L6794" i="35"/>
  <c r="N6790" i="35"/>
  <c r="L6790" i="35"/>
  <c r="N6786" i="35"/>
  <c r="L6786" i="35"/>
  <c r="N6782" i="35"/>
  <c r="L6782" i="35"/>
  <c r="N6778" i="35"/>
  <c r="L6778" i="35"/>
  <c r="N6774" i="35"/>
  <c r="L6774" i="35"/>
  <c r="N6770" i="35"/>
  <c r="L6770" i="35"/>
  <c r="N6766" i="35"/>
  <c r="L6766" i="35"/>
  <c r="N6762" i="35"/>
  <c r="L6762" i="35"/>
  <c r="N6758" i="35"/>
  <c r="L6758" i="35"/>
  <c r="N6754" i="35"/>
  <c r="L6754" i="35"/>
  <c r="N6750" i="35"/>
  <c r="L6750" i="35"/>
  <c r="N6746" i="35"/>
  <c r="L6746" i="35"/>
  <c r="N6742" i="35"/>
  <c r="L6742" i="35"/>
  <c r="N6738" i="35"/>
  <c r="L6738" i="35"/>
  <c r="N6734" i="35"/>
  <c r="L6734" i="35"/>
  <c r="N6730" i="35"/>
  <c r="L6730" i="35"/>
  <c r="N6726" i="35"/>
  <c r="L6726" i="35"/>
  <c r="N6722" i="35"/>
  <c r="L6722" i="35"/>
  <c r="N6718" i="35"/>
  <c r="L6718" i="35"/>
  <c r="N6714" i="35"/>
  <c r="L6714" i="35"/>
  <c r="N6710" i="35"/>
  <c r="L6710" i="35"/>
  <c r="N6706" i="35"/>
  <c r="L6706" i="35"/>
  <c r="N6702" i="35"/>
  <c r="L6702" i="35"/>
  <c r="N6698" i="35"/>
  <c r="L6698" i="35"/>
  <c r="N6694" i="35"/>
  <c r="L6694" i="35"/>
  <c r="N6690" i="35"/>
  <c r="L6690" i="35"/>
  <c r="N6686" i="35"/>
  <c r="L6686" i="35"/>
  <c r="N6682" i="35"/>
  <c r="L6682" i="35"/>
  <c r="N6678" i="35"/>
  <c r="L6678" i="35"/>
  <c r="N6674" i="35"/>
  <c r="L6674" i="35"/>
  <c r="N6670" i="35"/>
  <c r="L6670" i="35"/>
  <c r="N6666" i="35"/>
  <c r="L6666" i="35"/>
  <c r="N6662" i="35"/>
  <c r="L6662" i="35"/>
  <c r="N6658" i="35"/>
  <c r="L6658" i="35"/>
  <c r="N6654" i="35"/>
  <c r="L6654" i="35"/>
  <c r="N6650" i="35"/>
  <c r="L6650" i="35"/>
  <c r="N6646" i="35"/>
  <c r="L6646" i="35"/>
  <c r="N6642" i="35"/>
  <c r="L6642" i="35"/>
  <c r="N6638" i="35"/>
  <c r="L6638" i="35"/>
  <c r="N6634" i="35"/>
  <c r="L6634" i="35"/>
  <c r="N6630" i="35"/>
  <c r="L6630" i="35"/>
  <c r="N6626" i="35"/>
  <c r="L6626" i="35"/>
  <c r="N6622" i="35"/>
  <c r="L6622" i="35"/>
  <c r="N6618" i="35"/>
  <c r="L6618" i="35"/>
  <c r="N6614" i="35"/>
  <c r="L6614" i="35"/>
  <c r="N6610" i="35"/>
  <c r="L6610" i="35"/>
  <c r="N6606" i="35"/>
  <c r="L6606" i="35"/>
  <c r="N6602" i="35"/>
  <c r="L6602" i="35"/>
  <c r="N6598" i="35"/>
  <c r="L6598" i="35"/>
  <c r="N6594" i="35"/>
  <c r="L6594" i="35"/>
  <c r="N6590" i="35"/>
  <c r="L6590" i="35"/>
  <c r="N6586" i="35"/>
  <c r="L6586" i="35"/>
  <c r="N6582" i="35"/>
  <c r="L6582" i="35"/>
  <c r="N6578" i="35"/>
  <c r="L6578" i="35"/>
  <c r="N6574" i="35"/>
  <c r="L6574" i="35"/>
  <c r="N6570" i="35"/>
  <c r="L6570" i="35"/>
  <c r="N6566" i="35"/>
  <c r="L6566" i="35"/>
  <c r="N6562" i="35"/>
  <c r="L6562" i="35"/>
  <c r="N6558" i="35"/>
  <c r="L6558" i="35"/>
  <c r="N6554" i="35"/>
  <c r="L6554" i="35"/>
  <c r="N6550" i="35"/>
  <c r="L6550" i="35"/>
  <c r="N6546" i="35"/>
  <c r="L6546" i="35"/>
  <c r="N6542" i="35"/>
  <c r="L6542" i="35"/>
  <c r="N6538" i="35"/>
  <c r="L6538" i="35"/>
  <c r="N6534" i="35"/>
  <c r="L6534" i="35"/>
  <c r="N6530" i="35"/>
  <c r="L6530" i="35"/>
  <c r="N6526" i="35"/>
  <c r="L6526" i="35"/>
  <c r="N6522" i="35"/>
  <c r="L6522" i="35"/>
  <c r="N6518" i="35"/>
  <c r="L6518" i="35"/>
  <c r="N6514" i="35"/>
  <c r="L6514" i="35"/>
  <c r="N6510" i="35"/>
  <c r="L6510" i="35"/>
  <c r="N6506" i="35"/>
  <c r="L6506" i="35"/>
  <c r="N6502" i="35"/>
  <c r="L6502" i="35"/>
  <c r="N6498" i="35"/>
  <c r="L6498" i="35"/>
  <c r="N6494" i="35"/>
  <c r="L6494" i="35"/>
  <c r="N6490" i="35"/>
  <c r="L6490" i="35"/>
  <c r="N6486" i="35"/>
  <c r="L6486" i="35"/>
  <c r="N6482" i="35"/>
  <c r="L6482" i="35"/>
  <c r="N6478" i="35"/>
  <c r="L6478" i="35"/>
  <c r="N6474" i="35"/>
  <c r="L6474" i="35"/>
  <c r="N6470" i="35"/>
  <c r="L6470" i="35"/>
  <c r="N6466" i="35"/>
  <c r="L6466" i="35"/>
  <c r="N6462" i="35"/>
  <c r="L6462" i="35"/>
  <c r="N6458" i="35"/>
  <c r="L6458" i="35"/>
  <c r="N6454" i="35"/>
  <c r="L6454" i="35"/>
  <c r="N6450" i="35"/>
  <c r="L6450" i="35"/>
  <c r="N6446" i="35"/>
  <c r="L6446" i="35"/>
  <c r="N6442" i="35"/>
  <c r="L6442" i="35"/>
  <c r="N6438" i="35"/>
  <c r="L6438" i="35"/>
  <c r="N6434" i="35"/>
  <c r="L6434" i="35"/>
  <c r="N6430" i="35"/>
  <c r="L6430" i="35"/>
  <c r="N6426" i="35"/>
  <c r="L6426" i="35"/>
  <c r="N6422" i="35"/>
  <c r="L6422" i="35"/>
  <c r="N6418" i="35"/>
  <c r="L6418" i="35"/>
  <c r="N6414" i="35"/>
  <c r="L6414" i="35"/>
  <c r="N6410" i="35"/>
  <c r="L6410" i="35"/>
  <c r="N6406" i="35"/>
  <c r="L6406" i="35"/>
  <c r="N6402" i="35"/>
  <c r="L6402" i="35"/>
  <c r="N6398" i="35"/>
  <c r="L6398" i="35"/>
  <c r="N6394" i="35"/>
  <c r="L6394" i="35"/>
  <c r="N6390" i="35"/>
  <c r="L6390" i="35"/>
  <c r="N6386" i="35"/>
  <c r="L6386" i="35"/>
  <c r="N6382" i="35"/>
  <c r="L6382" i="35"/>
  <c r="N6378" i="35"/>
  <c r="L6378" i="35"/>
  <c r="N6374" i="35"/>
  <c r="L6374" i="35"/>
  <c r="N6370" i="35"/>
  <c r="L6370" i="35"/>
  <c r="N6366" i="35"/>
  <c r="L6366" i="35"/>
  <c r="N6362" i="35"/>
  <c r="L6362" i="35"/>
  <c r="N6358" i="35"/>
  <c r="L6358" i="35"/>
  <c r="N6354" i="35"/>
  <c r="L6354" i="35"/>
  <c r="N6350" i="35"/>
  <c r="L6350" i="35"/>
  <c r="N6346" i="35"/>
  <c r="L6346" i="35"/>
  <c r="N6342" i="35"/>
  <c r="L6342" i="35"/>
  <c r="N6338" i="35"/>
  <c r="L6338" i="35"/>
  <c r="N6334" i="35"/>
  <c r="L6334" i="35"/>
  <c r="N6330" i="35"/>
  <c r="L6330" i="35"/>
  <c r="N6326" i="35"/>
  <c r="L6326" i="35"/>
  <c r="N6322" i="35"/>
  <c r="L6322" i="35"/>
  <c r="N6318" i="35"/>
  <c r="L6318" i="35"/>
  <c r="N6314" i="35"/>
  <c r="L6314" i="35"/>
  <c r="N6310" i="35"/>
  <c r="L6310" i="35"/>
  <c r="N6306" i="35"/>
  <c r="L6306" i="35"/>
  <c r="N6302" i="35"/>
  <c r="L6302" i="35"/>
  <c r="N6298" i="35"/>
  <c r="L6298" i="35"/>
  <c r="N6294" i="35"/>
  <c r="L6294" i="35"/>
  <c r="N6290" i="35"/>
  <c r="L6290" i="35"/>
  <c r="N6286" i="35"/>
  <c r="L6286" i="35"/>
  <c r="N6282" i="35"/>
  <c r="L6282" i="35"/>
  <c r="N6278" i="35"/>
  <c r="L6278" i="35"/>
  <c r="N6274" i="35"/>
  <c r="L6274" i="35"/>
  <c r="N6270" i="35"/>
  <c r="L6270" i="35"/>
  <c r="N6266" i="35"/>
  <c r="L6266" i="35"/>
  <c r="N6262" i="35"/>
  <c r="L6262" i="35"/>
  <c r="N6258" i="35"/>
  <c r="L6258" i="35"/>
  <c r="N6254" i="35"/>
  <c r="L6254" i="35"/>
  <c r="N6250" i="35"/>
  <c r="L6250" i="35"/>
  <c r="N6246" i="35"/>
  <c r="L6246" i="35"/>
  <c r="N6242" i="35"/>
  <c r="L6242" i="35"/>
  <c r="N6238" i="35"/>
  <c r="L6238" i="35"/>
  <c r="N6234" i="35"/>
  <c r="L6234" i="35"/>
  <c r="N6230" i="35"/>
  <c r="L6230" i="35"/>
  <c r="N6226" i="35"/>
  <c r="L6226" i="35"/>
  <c r="N6222" i="35"/>
  <c r="L6222" i="35"/>
  <c r="N6218" i="35"/>
  <c r="L6218" i="35"/>
  <c r="N6214" i="35"/>
  <c r="L6214" i="35"/>
  <c r="N6210" i="35"/>
  <c r="L6210" i="35"/>
  <c r="N6206" i="35"/>
  <c r="L6206" i="35"/>
  <c r="N6202" i="35"/>
  <c r="L6202" i="35"/>
  <c r="N6198" i="35"/>
  <c r="L6198" i="35"/>
  <c r="N6194" i="35"/>
  <c r="L6194" i="35"/>
  <c r="N6190" i="35"/>
  <c r="L6190" i="35"/>
  <c r="N6186" i="35"/>
  <c r="L6186" i="35"/>
  <c r="N6182" i="35"/>
  <c r="L6182" i="35"/>
  <c r="N6178" i="35"/>
  <c r="L6178" i="35"/>
  <c r="N6174" i="35"/>
  <c r="L6174" i="35"/>
  <c r="N6170" i="35"/>
  <c r="L6170" i="35"/>
  <c r="N6166" i="35"/>
  <c r="L6166" i="35"/>
  <c r="N6162" i="35"/>
  <c r="L6162" i="35"/>
  <c r="N6158" i="35"/>
  <c r="L6158" i="35"/>
  <c r="N6154" i="35"/>
  <c r="L6154" i="35"/>
  <c r="N6150" i="35"/>
  <c r="L6150" i="35"/>
  <c r="N6146" i="35"/>
  <c r="L6146" i="35"/>
  <c r="N6142" i="35"/>
  <c r="L6142" i="35"/>
  <c r="N6138" i="35"/>
  <c r="L6138" i="35"/>
  <c r="N6134" i="35"/>
  <c r="L6134" i="35"/>
  <c r="N6130" i="35"/>
  <c r="L6130" i="35"/>
  <c r="N6126" i="35"/>
  <c r="L6126" i="35"/>
  <c r="N6122" i="35"/>
  <c r="L6122" i="35"/>
  <c r="N6118" i="35"/>
  <c r="L6118" i="35"/>
  <c r="N6114" i="35"/>
  <c r="L6114" i="35"/>
  <c r="N6110" i="35"/>
  <c r="L6110" i="35"/>
  <c r="N6106" i="35"/>
  <c r="L6106" i="35"/>
  <c r="N6102" i="35"/>
  <c r="L6102" i="35"/>
  <c r="N6098" i="35"/>
  <c r="L6098" i="35"/>
  <c r="N6094" i="35"/>
  <c r="L6094" i="35"/>
  <c r="N6090" i="35"/>
  <c r="L6090" i="35"/>
  <c r="N6086" i="35"/>
  <c r="L6086" i="35"/>
  <c r="N9894" i="35"/>
  <c r="L9894" i="35"/>
  <c r="N9858" i="35"/>
  <c r="L9858" i="35"/>
  <c r="N9822" i="35"/>
  <c r="L9822" i="35"/>
  <c r="N11500" i="35"/>
  <c r="L11500" i="35"/>
  <c r="N11464" i="35"/>
  <c r="L11464" i="35"/>
  <c r="N11428" i="35"/>
  <c r="L11428" i="35"/>
  <c r="N11380" i="35"/>
  <c r="L11380" i="35"/>
  <c r="N11344" i="35"/>
  <c r="L11344" i="35"/>
  <c r="N11308" i="35"/>
  <c r="L11308" i="35"/>
  <c r="N11272" i="35"/>
  <c r="L11272" i="35"/>
  <c r="N11248" i="35"/>
  <c r="L11248" i="35"/>
  <c r="N11212" i="35"/>
  <c r="L11212" i="35"/>
  <c r="N11176" i="35"/>
  <c r="L11176" i="35"/>
  <c r="N11128" i="35"/>
  <c r="L11128" i="35"/>
  <c r="N11092" i="35"/>
  <c r="L11092" i="35"/>
  <c r="N11056" i="35"/>
  <c r="L11056" i="35"/>
  <c r="N11020" i="35"/>
  <c r="L11020" i="35"/>
  <c r="N10984" i="35"/>
  <c r="L10984" i="35"/>
  <c r="N10948" i="35"/>
  <c r="L10948" i="35"/>
  <c r="N10912" i="35"/>
  <c r="L10912" i="35"/>
  <c r="N10876" i="35"/>
  <c r="L10876" i="35"/>
  <c r="N10828" i="35"/>
  <c r="L10828" i="35"/>
  <c r="N10792" i="35"/>
  <c r="L10792" i="35"/>
  <c r="N10756" i="35"/>
  <c r="L10756" i="35"/>
  <c r="N10720" i="35"/>
  <c r="L10720" i="35"/>
  <c r="N10684" i="35"/>
  <c r="L10684" i="35"/>
  <c r="N10648" i="35"/>
  <c r="L10648" i="35"/>
  <c r="N10600" i="35"/>
  <c r="L10600" i="35"/>
  <c r="N10564" i="35"/>
  <c r="L10564" i="35"/>
  <c r="N10516" i="35"/>
  <c r="L10516" i="35"/>
  <c r="N10480" i="35"/>
  <c r="L10480" i="35"/>
  <c r="N10444" i="35"/>
  <c r="L10444" i="35"/>
  <c r="N10396" i="35"/>
  <c r="L10396" i="35"/>
  <c r="N10348" i="35"/>
  <c r="L10348" i="35"/>
  <c r="N10300" i="35"/>
  <c r="L10300" i="35"/>
  <c r="N10264" i="35"/>
  <c r="L10264" i="35"/>
  <c r="N10228" i="35"/>
  <c r="L10228" i="35"/>
  <c r="N10180" i="35"/>
  <c r="L10180" i="35"/>
  <c r="N10144" i="35"/>
  <c r="L10144" i="35"/>
  <c r="N10096" i="35"/>
  <c r="L10096" i="35"/>
  <c r="N10060" i="35"/>
  <c r="L10060" i="35"/>
  <c r="N10012" i="35"/>
  <c r="L10012" i="35"/>
  <c r="N9964" i="35"/>
  <c r="L9964" i="35"/>
  <c r="N9916" i="35"/>
  <c r="L9916" i="35"/>
  <c r="N9844" i="35"/>
  <c r="L9844" i="35"/>
  <c r="N9762" i="35"/>
  <c r="L9762" i="35"/>
  <c r="N9638" i="35"/>
  <c r="L9638" i="35"/>
  <c r="N9626" i="35"/>
  <c r="L9626" i="35"/>
  <c r="N9614" i="35"/>
  <c r="L9614" i="35"/>
  <c r="N9598" i="35"/>
  <c r="L9598" i="35"/>
  <c r="N9582" i="35"/>
  <c r="L9582" i="35"/>
  <c r="N9566" i="35"/>
  <c r="L9566" i="35"/>
  <c r="N9550" i="35"/>
  <c r="L9550" i="35"/>
  <c r="N9538" i="35"/>
  <c r="L9538" i="35"/>
  <c r="N9522" i="35"/>
  <c r="L9522" i="35"/>
  <c r="N9510" i="35"/>
  <c r="L9510" i="35"/>
  <c r="N9498" i="35"/>
  <c r="L9498" i="35"/>
  <c r="N9486" i="35"/>
  <c r="L9486" i="35"/>
  <c r="N9474" i="35"/>
  <c r="L9474" i="35"/>
  <c r="N9462" i="35"/>
  <c r="L9462" i="35"/>
  <c r="N9450" i="35"/>
  <c r="L9450" i="35"/>
  <c r="N9438" i="35"/>
  <c r="L9438" i="35"/>
  <c r="N9426" i="35"/>
  <c r="L9426" i="35"/>
  <c r="N9418" i="35"/>
  <c r="L9418" i="35"/>
  <c r="N9402" i="35"/>
  <c r="L9402" i="35"/>
  <c r="N9394" i="35"/>
  <c r="L9394" i="35"/>
  <c r="N9382" i="35"/>
  <c r="L9382" i="35"/>
  <c r="N9370" i="35"/>
  <c r="L9370" i="35"/>
  <c r="N9358" i="35"/>
  <c r="L9358" i="35"/>
  <c r="N9346" i="35"/>
  <c r="L9346" i="35"/>
  <c r="N9338" i="35"/>
  <c r="L9338" i="35"/>
  <c r="N9330" i="35"/>
  <c r="L9330" i="35"/>
  <c r="N9322" i="35"/>
  <c r="L9322" i="35"/>
  <c r="N9314" i="35"/>
  <c r="L9314" i="35"/>
  <c r="N9302" i="35"/>
  <c r="L9302" i="35"/>
  <c r="N9290" i="35"/>
  <c r="L9290" i="35"/>
  <c r="N9282" i="35"/>
  <c r="L9282" i="35"/>
  <c r="N9274" i="35"/>
  <c r="L9274" i="35"/>
  <c r="N9266" i="35"/>
  <c r="L9266" i="35"/>
  <c r="N9254" i="35"/>
  <c r="L9254" i="35"/>
  <c r="N9246" i="35"/>
  <c r="L9246" i="35"/>
  <c r="N9234" i="35"/>
  <c r="L9234" i="35"/>
  <c r="N9226" i="35"/>
  <c r="L9226" i="35"/>
  <c r="N9218" i="35"/>
  <c r="L9218" i="35"/>
  <c r="N9210" i="35"/>
  <c r="L9210" i="35"/>
  <c r="N9202" i="35"/>
  <c r="L9202" i="35"/>
  <c r="N9194" i="35"/>
  <c r="L9194" i="35"/>
  <c r="N9186" i="35"/>
  <c r="L9186" i="35"/>
  <c r="N9178" i="35"/>
  <c r="L9178" i="35"/>
  <c r="N9174" i="35"/>
  <c r="L9174" i="35"/>
  <c r="N9166" i="35"/>
  <c r="L9166" i="35"/>
  <c r="N9154" i="35"/>
  <c r="L9154" i="35"/>
  <c r="N9142" i="35"/>
  <c r="L9142" i="35"/>
  <c r="N9134" i="35"/>
  <c r="L9134" i="35"/>
  <c r="N9122" i="35"/>
  <c r="L9122" i="35"/>
  <c r="N9110" i="35"/>
  <c r="L9110" i="35"/>
  <c r="N9098" i="35"/>
  <c r="L9098" i="35"/>
  <c r="N9090" i="35"/>
  <c r="L9090" i="35"/>
  <c r="N9082" i="35"/>
  <c r="L9082" i="35"/>
  <c r="N9074" i="35"/>
  <c r="L9074" i="35"/>
  <c r="N9066" i="35"/>
  <c r="L9066" i="35"/>
  <c r="N9058" i="35"/>
  <c r="L9058" i="35"/>
  <c r="N9050" i="35"/>
  <c r="L9050" i="35"/>
  <c r="N9042" i="35"/>
  <c r="L9042" i="35"/>
  <c r="N9038" i="35"/>
  <c r="L9038" i="35"/>
  <c r="N9030" i="35"/>
  <c r="L9030" i="35"/>
  <c r="N9022" i="35"/>
  <c r="L9022" i="35"/>
  <c r="N9014" i="35"/>
  <c r="L9014" i="35"/>
  <c r="N9006" i="35"/>
  <c r="L9006" i="35"/>
  <c r="N8998" i="35"/>
  <c r="L8998" i="35"/>
  <c r="N8990" i="35"/>
  <c r="L8990" i="35"/>
  <c r="N8978" i="35"/>
  <c r="L8978" i="35"/>
  <c r="N8970" i="35"/>
  <c r="L8970" i="35"/>
  <c r="N8962" i="35"/>
  <c r="L8962" i="35"/>
  <c r="N8954" i="35"/>
  <c r="L8954" i="35"/>
  <c r="N8946" i="35"/>
  <c r="L8946" i="35"/>
  <c r="N8934" i="35"/>
  <c r="L8934" i="35"/>
  <c r="N8926" i="35"/>
  <c r="L8926" i="35"/>
  <c r="N8918" i="35"/>
  <c r="L8918" i="35"/>
  <c r="N8910" i="35"/>
  <c r="L8910" i="35"/>
  <c r="N8902" i="35"/>
  <c r="L8902" i="35"/>
  <c r="N8894" i="35"/>
  <c r="L8894" i="35"/>
  <c r="N8890" i="35"/>
  <c r="L8890" i="35"/>
  <c r="N8882" i="35"/>
  <c r="L8882" i="35"/>
  <c r="N8874" i="35"/>
  <c r="L8874" i="35"/>
  <c r="N8794" i="35"/>
  <c r="L8794" i="35"/>
  <c r="N11499" i="35"/>
  <c r="L11499" i="35"/>
  <c r="N11487" i="35"/>
  <c r="L11487" i="35"/>
  <c r="N11475" i="35"/>
  <c r="L11475" i="35"/>
  <c r="N11463" i="35"/>
  <c r="L11463" i="35"/>
  <c r="N11451" i="35"/>
  <c r="L11451" i="35"/>
  <c r="N11439" i="35"/>
  <c r="L11439" i="35"/>
  <c r="N11427" i="35"/>
  <c r="L11427" i="35"/>
  <c r="N11415" i="35"/>
  <c r="L11415" i="35"/>
  <c r="N11403" i="35"/>
  <c r="L11403" i="35"/>
  <c r="N11391" i="35"/>
  <c r="L11391" i="35"/>
  <c r="N11379" i="35"/>
  <c r="L11379" i="35"/>
  <c r="N11367" i="35"/>
  <c r="L11367" i="35"/>
  <c r="N11355" i="35"/>
  <c r="L11355" i="35"/>
  <c r="N11343" i="35"/>
  <c r="L11343" i="35"/>
  <c r="N11331" i="35"/>
  <c r="L11331" i="35"/>
  <c r="N11319" i="35"/>
  <c r="L11319" i="35"/>
  <c r="N11307" i="35"/>
  <c r="L11307" i="35"/>
  <c r="N11295" i="35"/>
  <c r="L11295" i="35"/>
  <c r="N11283" i="35"/>
  <c r="L11283" i="35"/>
  <c r="N11271" i="35"/>
  <c r="L11271" i="35"/>
  <c r="N11259" i="35"/>
  <c r="L11259" i="35"/>
  <c r="N11247" i="35"/>
  <c r="L11247" i="35"/>
  <c r="N11235" i="35"/>
  <c r="L11235" i="35"/>
  <c r="N11223" i="35"/>
  <c r="L11223" i="35"/>
  <c r="N11211" i="35"/>
  <c r="L11211" i="35"/>
  <c r="N11199" i="35"/>
  <c r="L11199" i="35"/>
  <c r="N11187" i="35"/>
  <c r="L11187" i="35"/>
  <c r="N11175" i="35"/>
  <c r="L11175" i="35"/>
  <c r="N11163" i="35"/>
  <c r="L11163" i="35"/>
  <c r="N11151" i="35"/>
  <c r="L11151" i="35"/>
  <c r="N11139" i="35"/>
  <c r="L11139" i="35"/>
  <c r="N11127" i="35"/>
  <c r="L11127" i="35"/>
  <c r="N11115" i="35"/>
  <c r="L11115" i="35"/>
  <c r="N11103" i="35"/>
  <c r="L11103" i="35"/>
  <c r="N11091" i="35"/>
  <c r="L11091" i="35"/>
  <c r="N11079" i="35"/>
  <c r="L11079" i="35"/>
  <c r="N11067" i="35"/>
  <c r="L11067" i="35"/>
  <c r="N11055" i="35"/>
  <c r="L11055" i="35"/>
  <c r="N11043" i="35"/>
  <c r="L11043" i="35"/>
  <c r="N11031" i="35"/>
  <c r="L11031" i="35"/>
  <c r="N11019" i="35"/>
  <c r="L11019" i="35"/>
  <c r="N11007" i="35"/>
  <c r="L11007" i="35"/>
  <c r="N10995" i="35"/>
  <c r="L10995" i="35"/>
  <c r="N10983" i="35"/>
  <c r="L10983" i="35"/>
  <c r="N10971" i="35"/>
  <c r="L10971" i="35"/>
  <c r="N10959" i="35"/>
  <c r="L10959" i="35"/>
  <c r="N10947" i="35"/>
  <c r="L10947" i="35"/>
  <c r="N10935" i="35"/>
  <c r="L10935" i="35"/>
  <c r="N10923" i="35"/>
  <c r="L10923" i="35"/>
  <c r="N10911" i="35"/>
  <c r="L10911" i="35"/>
  <c r="N10899" i="35"/>
  <c r="L10899" i="35"/>
  <c r="N10887" i="35"/>
  <c r="L10887" i="35"/>
  <c r="N10875" i="35"/>
  <c r="L10875" i="35"/>
  <c r="N10863" i="35"/>
  <c r="L10863" i="35"/>
  <c r="N10851" i="35"/>
  <c r="L10851" i="35"/>
  <c r="N10839" i="35"/>
  <c r="L10839" i="35"/>
  <c r="N10827" i="35"/>
  <c r="L10827" i="35"/>
  <c r="N10815" i="35"/>
  <c r="L10815" i="35"/>
  <c r="N10803" i="35"/>
  <c r="L10803" i="35"/>
  <c r="N10791" i="35"/>
  <c r="L10791" i="35"/>
  <c r="N10779" i="35"/>
  <c r="L10779" i="35"/>
  <c r="N10767" i="35"/>
  <c r="L10767" i="35"/>
  <c r="N10755" i="35"/>
  <c r="L10755" i="35"/>
  <c r="N10743" i="35"/>
  <c r="L10743" i="35"/>
  <c r="N10731" i="35"/>
  <c r="L10731" i="35"/>
  <c r="N10719" i="35"/>
  <c r="L10719" i="35"/>
  <c r="N10707" i="35"/>
  <c r="L10707" i="35"/>
  <c r="N10695" i="35"/>
  <c r="L10695" i="35"/>
  <c r="N10683" i="35"/>
  <c r="L10683" i="35"/>
  <c r="N10671" i="35"/>
  <c r="L10671" i="35"/>
  <c r="N10659" i="35"/>
  <c r="L10659" i="35"/>
  <c r="N10647" i="35"/>
  <c r="L10647" i="35"/>
  <c r="N10635" i="35"/>
  <c r="L10635" i="35"/>
  <c r="N10623" i="35"/>
  <c r="L10623" i="35"/>
  <c r="N10611" i="35"/>
  <c r="L10611" i="35"/>
  <c r="N10599" i="35"/>
  <c r="L10599" i="35"/>
  <c r="N10587" i="35"/>
  <c r="L10587" i="35"/>
  <c r="N10575" i="35"/>
  <c r="L10575" i="35"/>
  <c r="N10563" i="35"/>
  <c r="L10563" i="35"/>
  <c r="N10551" i="35"/>
  <c r="L10551" i="35"/>
  <c r="N10539" i="35"/>
  <c r="L10539" i="35"/>
  <c r="N10527" i="35"/>
  <c r="L10527" i="35"/>
  <c r="N10515" i="35"/>
  <c r="L10515" i="35"/>
  <c r="N10503" i="35"/>
  <c r="L10503" i="35"/>
  <c r="N10491" i="35"/>
  <c r="L10491" i="35"/>
  <c r="N10479" i="35"/>
  <c r="L10479" i="35"/>
  <c r="N10467" i="35"/>
  <c r="L10467" i="35"/>
  <c r="N10455" i="35"/>
  <c r="L10455" i="35"/>
  <c r="N10443" i="35"/>
  <c r="L10443" i="35"/>
  <c r="N10431" i="35"/>
  <c r="L10431" i="35"/>
  <c r="N10419" i="35"/>
  <c r="L10419" i="35"/>
  <c r="N10407" i="35"/>
  <c r="L10407" i="35"/>
  <c r="N10395" i="35"/>
  <c r="L10395" i="35"/>
  <c r="N10383" i="35"/>
  <c r="L10383" i="35"/>
  <c r="N10371" i="35"/>
  <c r="L10371" i="35"/>
  <c r="N10359" i="35"/>
  <c r="L10359" i="35"/>
  <c r="N10347" i="35"/>
  <c r="L10347" i="35"/>
  <c r="N10335" i="35"/>
  <c r="L10335" i="35"/>
  <c r="N10323" i="35"/>
  <c r="L10323" i="35"/>
  <c r="N10311" i="35"/>
  <c r="L10311" i="35"/>
  <c r="N10299" i="35"/>
  <c r="L10299" i="35"/>
  <c r="N10287" i="35"/>
  <c r="L10287" i="35"/>
  <c r="N10275" i="35"/>
  <c r="L10275" i="35"/>
  <c r="N10263" i="35"/>
  <c r="L10263" i="35"/>
  <c r="N10251" i="35"/>
  <c r="L10251" i="35"/>
  <c r="N10239" i="35"/>
  <c r="L10239" i="35"/>
  <c r="N10227" i="35"/>
  <c r="L10227" i="35"/>
  <c r="N10215" i="35"/>
  <c r="L10215" i="35"/>
  <c r="N10203" i="35"/>
  <c r="L10203" i="35"/>
  <c r="N10191" i="35"/>
  <c r="L10191" i="35"/>
  <c r="N10179" i="35"/>
  <c r="L10179" i="35"/>
  <c r="N10167" i="35"/>
  <c r="L10167" i="35"/>
  <c r="N10155" i="35"/>
  <c r="L10155" i="35"/>
  <c r="N10143" i="35"/>
  <c r="L10143" i="35"/>
  <c r="N10131" i="35"/>
  <c r="L10131" i="35"/>
  <c r="N10119" i="35"/>
  <c r="L10119" i="35"/>
  <c r="N10107" i="35"/>
  <c r="L10107" i="35"/>
  <c r="N10095" i="35"/>
  <c r="L10095" i="35"/>
  <c r="N10083" i="35"/>
  <c r="L10083" i="35"/>
  <c r="N10071" i="35"/>
  <c r="L10071" i="35"/>
  <c r="N10059" i="35"/>
  <c r="L10059" i="35"/>
  <c r="N10047" i="35"/>
  <c r="L10047" i="35"/>
  <c r="N10035" i="35"/>
  <c r="L10035" i="35"/>
  <c r="N10023" i="35"/>
  <c r="L10023" i="35"/>
  <c r="N10011" i="35"/>
  <c r="L10011" i="35"/>
  <c r="N9999" i="35"/>
  <c r="L9999" i="35"/>
  <c r="N9987" i="35"/>
  <c r="L9987" i="35"/>
  <c r="N9975" i="35"/>
  <c r="L9975" i="35"/>
  <c r="N9963" i="35"/>
  <c r="L9963" i="35"/>
  <c r="N9951" i="35"/>
  <c r="L9951" i="35"/>
  <c r="N9939" i="35"/>
  <c r="L9939" i="35"/>
  <c r="N9927" i="35"/>
  <c r="L9927" i="35"/>
  <c r="N9915" i="35"/>
  <c r="L9915" i="35"/>
  <c r="N9903" i="35"/>
  <c r="L9903" i="35"/>
  <c r="N9891" i="35"/>
  <c r="L9891" i="35"/>
  <c r="N9879" i="35"/>
  <c r="L9879" i="35"/>
  <c r="N9867" i="35"/>
  <c r="L9867" i="35"/>
  <c r="N9855" i="35"/>
  <c r="L9855" i="35"/>
  <c r="N9843" i="35"/>
  <c r="L9843" i="35"/>
  <c r="N9831" i="35"/>
  <c r="L9831" i="35"/>
  <c r="N9819" i="35"/>
  <c r="L9819" i="35"/>
  <c r="N9807" i="35"/>
  <c r="L9807" i="35"/>
  <c r="N11488" i="35"/>
  <c r="L11488" i="35"/>
  <c r="N11452" i="35"/>
  <c r="L11452" i="35"/>
  <c r="N11416" i="35"/>
  <c r="L11416" i="35"/>
  <c r="N11404" i="35"/>
  <c r="L11404" i="35"/>
  <c r="N11368" i="35"/>
  <c r="L11368" i="35"/>
  <c r="N11332" i="35"/>
  <c r="L11332" i="35"/>
  <c r="N11296" i="35"/>
  <c r="L11296" i="35"/>
  <c r="N11260" i="35"/>
  <c r="L11260" i="35"/>
  <c r="N11224" i="35"/>
  <c r="L11224" i="35"/>
  <c r="N11200" i="35"/>
  <c r="L11200" i="35"/>
  <c r="N11164" i="35"/>
  <c r="L11164" i="35"/>
  <c r="N11140" i="35"/>
  <c r="L11140" i="35"/>
  <c r="N11104" i="35"/>
  <c r="L11104" i="35"/>
  <c r="N11068" i="35"/>
  <c r="L11068" i="35"/>
  <c r="N11032" i="35"/>
  <c r="L11032" i="35"/>
  <c r="N10996" i="35"/>
  <c r="L10996" i="35"/>
  <c r="N10972" i="35"/>
  <c r="L10972" i="35"/>
  <c r="N10936" i="35"/>
  <c r="L10936" i="35"/>
  <c r="N10900" i="35"/>
  <c r="L10900" i="35"/>
  <c r="N10864" i="35"/>
  <c r="L10864" i="35"/>
  <c r="N10840" i="35"/>
  <c r="L10840" i="35"/>
  <c r="N10804" i="35"/>
  <c r="L10804" i="35"/>
  <c r="N10768" i="35"/>
  <c r="L10768" i="35"/>
  <c r="N10732" i="35"/>
  <c r="L10732" i="35"/>
  <c r="N10696" i="35"/>
  <c r="L10696" i="35"/>
  <c r="N10660" i="35"/>
  <c r="L10660" i="35"/>
  <c r="N10624" i="35"/>
  <c r="L10624" i="35"/>
  <c r="N10588" i="35"/>
  <c r="L10588" i="35"/>
  <c r="N10552" i="35"/>
  <c r="L10552" i="35"/>
  <c r="N10540" i="35"/>
  <c r="L10540" i="35"/>
  <c r="N10504" i="35"/>
  <c r="L10504" i="35"/>
  <c r="N10468" i="35"/>
  <c r="L10468" i="35"/>
  <c r="N10432" i="35"/>
  <c r="L10432" i="35"/>
  <c r="N10408" i="35"/>
  <c r="L10408" i="35"/>
  <c r="N10372" i="35"/>
  <c r="L10372" i="35"/>
  <c r="N10336" i="35"/>
  <c r="L10336" i="35"/>
  <c r="N10312" i="35"/>
  <c r="L10312" i="35"/>
  <c r="N10276" i="35"/>
  <c r="L10276" i="35"/>
  <c r="N10252" i="35"/>
  <c r="L10252" i="35"/>
  <c r="N10216" i="35"/>
  <c r="L10216" i="35"/>
  <c r="N10192" i="35"/>
  <c r="L10192" i="35"/>
  <c r="N10156" i="35"/>
  <c r="L10156" i="35"/>
  <c r="N10120" i="35"/>
  <c r="L10120" i="35"/>
  <c r="N10108" i="35"/>
  <c r="L10108" i="35"/>
  <c r="N10072" i="35"/>
  <c r="L10072" i="35"/>
  <c r="N10048" i="35"/>
  <c r="L10048" i="35"/>
  <c r="N10024" i="35"/>
  <c r="L10024" i="35"/>
  <c r="N9988" i="35"/>
  <c r="L9988" i="35"/>
  <c r="N9952" i="35"/>
  <c r="L9952" i="35"/>
  <c r="N9928" i="35"/>
  <c r="L9928" i="35"/>
  <c r="N9904" i="35"/>
  <c r="L9904" i="35"/>
  <c r="N9880" i="35"/>
  <c r="L9880" i="35"/>
  <c r="N9868" i="35"/>
  <c r="L9868" i="35"/>
  <c r="N9832" i="35"/>
  <c r="L9832" i="35"/>
  <c r="N9808" i="35"/>
  <c r="L9808" i="35"/>
  <c r="N9794" i="35"/>
  <c r="L9794" i="35"/>
  <c r="N9782" i="35"/>
  <c r="L9782" i="35"/>
  <c r="N9774" i="35"/>
  <c r="L9774" i="35"/>
  <c r="N9766" i="35"/>
  <c r="L9766" i="35"/>
  <c r="N9754" i="35"/>
  <c r="L9754" i="35"/>
  <c r="N9746" i="35"/>
  <c r="L9746" i="35"/>
  <c r="N9738" i="35"/>
  <c r="L9738" i="35"/>
  <c r="N9730" i="35"/>
  <c r="L9730" i="35"/>
  <c r="N9722" i="35"/>
  <c r="L9722" i="35"/>
  <c r="N9714" i="35"/>
  <c r="L9714" i="35"/>
  <c r="N9706" i="35"/>
  <c r="L9706" i="35"/>
  <c r="N9698" i="35"/>
  <c r="L9698" i="35"/>
  <c r="N9690" i="35"/>
  <c r="L9690" i="35"/>
  <c r="N9682" i="35"/>
  <c r="L9682" i="35"/>
  <c r="N9674" i="35"/>
  <c r="L9674" i="35"/>
  <c r="N9666" i="35"/>
  <c r="L9666" i="35"/>
  <c r="N9658" i="35"/>
  <c r="L9658" i="35"/>
  <c r="N9650" i="35"/>
  <c r="L9650" i="35"/>
  <c r="N9646" i="35"/>
  <c r="L9646" i="35"/>
  <c r="N9634" i="35"/>
  <c r="L9634" i="35"/>
  <c r="N9622" i="35"/>
  <c r="L9622" i="35"/>
  <c r="N9610" i="35"/>
  <c r="L9610" i="35"/>
  <c r="N9602" i="35"/>
  <c r="L9602" i="35"/>
  <c r="N9590" i="35"/>
  <c r="L9590" i="35"/>
  <c r="N9578" i="35"/>
  <c r="L9578" i="35"/>
  <c r="N9570" i="35"/>
  <c r="L9570" i="35"/>
  <c r="N9558" i="35"/>
  <c r="L9558" i="35"/>
  <c r="N9546" i="35"/>
  <c r="L9546" i="35"/>
  <c r="N9534" i="35"/>
  <c r="L9534" i="35"/>
  <c r="N9526" i="35"/>
  <c r="L9526" i="35"/>
  <c r="N9514" i="35"/>
  <c r="L9514" i="35"/>
  <c r="N9502" i="35"/>
  <c r="L9502" i="35"/>
  <c r="N9494" i="35"/>
  <c r="L9494" i="35"/>
  <c r="N9482" i="35"/>
  <c r="L9482" i="35"/>
  <c r="N9470" i="35"/>
  <c r="L9470" i="35"/>
  <c r="N9458" i="35"/>
  <c r="L9458" i="35"/>
  <c r="N9446" i="35"/>
  <c r="L9446" i="35"/>
  <c r="N9434" i="35"/>
  <c r="L9434" i="35"/>
  <c r="N9414" i="35"/>
  <c r="L9414" i="35"/>
  <c r="N9366" i="35"/>
  <c r="L9366" i="35"/>
  <c r="N9102" i="35"/>
  <c r="L9102" i="35"/>
  <c r="N11498" i="35"/>
  <c r="L11498" i="35"/>
  <c r="N11486" i="35"/>
  <c r="L11486" i="35"/>
  <c r="N11474" i="35"/>
  <c r="L11474" i="35"/>
  <c r="N11462" i="35"/>
  <c r="L11462" i="35"/>
  <c r="N11450" i="35"/>
  <c r="L11450" i="35"/>
  <c r="N11438" i="35"/>
  <c r="L11438" i="35"/>
  <c r="N11426" i="35"/>
  <c r="L11426" i="35"/>
  <c r="N11414" i="35"/>
  <c r="L11414" i="35"/>
  <c r="N11402" i="35"/>
  <c r="L11402" i="35"/>
  <c r="N11390" i="35"/>
  <c r="L11390" i="35"/>
  <c r="N11378" i="35"/>
  <c r="L11378" i="35"/>
  <c r="N11366" i="35"/>
  <c r="L11366" i="35"/>
  <c r="N11354" i="35"/>
  <c r="L11354" i="35"/>
  <c r="N11342" i="35"/>
  <c r="L11342" i="35"/>
  <c r="N11330" i="35"/>
  <c r="L11330" i="35"/>
  <c r="N11318" i="35"/>
  <c r="L11318" i="35"/>
  <c r="N11306" i="35"/>
  <c r="L11306" i="35"/>
  <c r="N11294" i="35"/>
  <c r="L11294" i="35"/>
  <c r="N11282" i="35"/>
  <c r="L11282" i="35"/>
  <c r="N11270" i="35"/>
  <c r="L11270" i="35"/>
  <c r="N11258" i="35"/>
  <c r="L11258" i="35"/>
  <c r="N11246" i="35"/>
  <c r="L11246" i="35"/>
  <c r="N11234" i="35"/>
  <c r="L11234" i="35"/>
  <c r="N11222" i="35"/>
  <c r="L11222" i="35"/>
  <c r="N11210" i="35"/>
  <c r="L11210" i="35"/>
  <c r="N11198" i="35"/>
  <c r="L11198" i="35"/>
  <c r="N11186" i="35"/>
  <c r="L11186" i="35"/>
  <c r="N11174" i="35"/>
  <c r="L11174" i="35"/>
  <c r="N11162" i="35"/>
  <c r="L11162" i="35"/>
  <c r="N11150" i="35"/>
  <c r="L11150" i="35"/>
  <c r="N11138" i="35"/>
  <c r="L11138" i="35"/>
  <c r="N11126" i="35"/>
  <c r="L11126" i="35"/>
  <c r="N11114" i="35"/>
  <c r="L11114" i="35"/>
  <c r="N11102" i="35"/>
  <c r="L11102" i="35"/>
  <c r="N11090" i="35"/>
  <c r="L11090" i="35"/>
  <c r="N11078" i="35"/>
  <c r="L11078" i="35"/>
  <c r="N11066" i="35"/>
  <c r="L11066" i="35"/>
  <c r="N11054" i="35"/>
  <c r="L11054" i="35"/>
  <c r="N11042" i="35"/>
  <c r="L11042" i="35"/>
  <c r="N11030" i="35"/>
  <c r="L11030" i="35"/>
  <c r="N11018" i="35"/>
  <c r="L11018" i="35"/>
  <c r="N11006" i="35"/>
  <c r="L11006" i="35"/>
  <c r="N10994" i="35"/>
  <c r="L10994" i="35"/>
  <c r="N10982" i="35"/>
  <c r="L10982" i="35"/>
  <c r="N10970" i="35"/>
  <c r="L10970" i="35"/>
  <c r="N10958" i="35"/>
  <c r="L10958" i="35"/>
  <c r="N10946" i="35"/>
  <c r="L10946" i="35"/>
  <c r="N10934" i="35"/>
  <c r="L10934" i="35"/>
  <c r="N10922" i="35"/>
  <c r="L10922" i="35"/>
  <c r="N10910" i="35"/>
  <c r="L10910" i="35"/>
  <c r="N10898" i="35"/>
  <c r="L10898" i="35"/>
  <c r="N10886" i="35"/>
  <c r="L10886" i="35"/>
  <c r="N10874" i="35"/>
  <c r="L10874" i="35"/>
  <c r="N10862" i="35"/>
  <c r="L10862" i="35"/>
  <c r="N10850" i="35"/>
  <c r="L10850" i="35"/>
  <c r="N10838" i="35"/>
  <c r="L10838" i="35"/>
  <c r="N10826" i="35"/>
  <c r="L10826" i="35"/>
  <c r="N10814" i="35"/>
  <c r="L10814" i="35"/>
  <c r="N10802" i="35"/>
  <c r="L10802" i="35"/>
  <c r="N10790" i="35"/>
  <c r="L10790" i="35"/>
  <c r="N10778" i="35"/>
  <c r="L10778" i="35"/>
  <c r="N10766" i="35"/>
  <c r="L10766" i="35"/>
  <c r="N10754" i="35"/>
  <c r="L10754" i="35"/>
  <c r="N10742" i="35"/>
  <c r="L10742" i="35"/>
  <c r="N10730" i="35"/>
  <c r="L10730" i="35"/>
  <c r="N10718" i="35"/>
  <c r="L10718" i="35"/>
  <c r="N10706" i="35"/>
  <c r="L10706" i="35"/>
  <c r="N10694" i="35"/>
  <c r="L10694" i="35"/>
  <c r="N10682" i="35"/>
  <c r="L10682" i="35"/>
  <c r="N10670" i="35"/>
  <c r="L10670" i="35"/>
  <c r="N10658" i="35"/>
  <c r="L10658" i="35"/>
  <c r="N10646" i="35"/>
  <c r="L10646" i="35"/>
  <c r="N10634" i="35"/>
  <c r="L10634" i="35"/>
  <c r="N10622" i="35"/>
  <c r="L10622" i="35"/>
  <c r="N10610" i="35"/>
  <c r="L10610" i="35"/>
  <c r="N10598" i="35"/>
  <c r="L10598" i="35"/>
  <c r="N10586" i="35"/>
  <c r="L10586" i="35"/>
  <c r="N10574" i="35"/>
  <c r="L10574" i="35"/>
  <c r="N10562" i="35"/>
  <c r="L10562" i="35"/>
  <c r="N10550" i="35"/>
  <c r="L10550" i="35"/>
  <c r="N10538" i="35"/>
  <c r="L10538" i="35"/>
  <c r="N10526" i="35"/>
  <c r="L10526" i="35"/>
  <c r="N10514" i="35"/>
  <c r="L10514" i="35"/>
  <c r="N10502" i="35"/>
  <c r="L10502" i="35"/>
  <c r="N10490" i="35"/>
  <c r="L10490" i="35"/>
  <c r="N10478" i="35"/>
  <c r="L10478" i="35"/>
  <c r="N10466" i="35"/>
  <c r="L10466" i="35"/>
  <c r="N10454" i="35"/>
  <c r="L10454" i="35"/>
  <c r="N10442" i="35"/>
  <c r="L10442" i="35"/>
  <c r="N10430" i="35"/>
  <c r="L10430" i="35"/>
  <c r="N10418" i="35"/>
  <c r="L10418" i="35"/>
  <c r="N10406" i="35"/>
  <c r="L10406" i="35"/>
  <c r="N10394" i="35"/>
  <c r="L10394" i="35"/>
  <c r="N10382" i="35"/>
  <c r="L10382" i="35"/>
  <c r="N10370" i="35"/>
  <c r="L10370" i="35"/>
  <c r="N10358" i="35"/>
  <c r="L10358" i="35"/>
  <c r="N10346" i="35"/>
  <c r="L10346" i="35"/>
  <c r="N10334" i="35"/>
  <c r="L10334" i="35"/>
  <c r="N10322" i="35"/>
  <c r="L10322" i="35"/>
  <c r="N10310" i="35"/>
  <c r="L10310" i="35"/>
  <c r="N10298" i="35"/>
  <c r="L10298" i="35"/>
  <c r="N10286" i="35"/>
  <c r="L10286" i="35"/>
  <c r="N10274" i="35"/>
  <c r="L10274" i="35"/>
  <c r="N10262" i="35"/>
  <c r="L10262" i="35"/>
  <c r="N10250" i="35"/>
  <c r="L10250" i="35"/>
  <c r="N10238" i="35"/>
  <c r="L10238" i="35"/>
  <c r="N10226" i="35"/>
  <c r="L10226" i="35"/>
  <c r="N10214" i="35"/>
  <c r="L10214" i="35"/>
  <c r="N10202" i="35"/>
  <c r="L10202" i="35"/>
  <c r="N10190" i="35"/>
  <c r="L10190" i="35"/>
  <c r="N10178" i="35"/>
  <c r="L10178" i="35"/>
  <c r="N10166" i="35"/>
  <c r="L10166" i="35"/>
  <c r="N10154" i="35"/>
  <c r="L10154" i="35"/>
  <c r="N10142" i="35"/>
  <c r="L10142" i="35"/>
  <c r="N10130" i="35"/>
  <c r="L10130" i="35"/>
  <c r="N10118" i="35"/>
  <c r="L10118" i="35"/>
  <c r="N10106" i="35"/>
  <c r="L10106" i="35"/>
  <c r="N10094" i="35"/>
  <c r="L10094" i="35"/>
  <c r="N10082" i="35"/>
  <c r="L10082" i="35"/>
  <c r="N10070" i="35"/>
  <c r="L10070" i="35"/>
  <c r="N10058" i="35"/>
  <c r="L10058" i="35"/>
  <c r="N10046" i="35"/>
  <c r="L10046" i="35"/>
  <c r="N10034" i="35"/>
  <c r="L10034" i="35"/>
  <c r="N10022" i="35"/>
  <c r="L10022" i="35"/>
  <c r="N10010" i="35"/>
  <c r="L10010" i="35"/>
  <c r="N9998" i="35"/>
  <c r="L9998" i="35"/>
  <c r="N9986" i="35"/>
  <c r="L9986" i="35"/>
  <c r="N9974" i="35"/>
  <c r="L9974" i="35"/>
  <c r="N9962" i="35"/>
  <c r="L9962" i="35"/>
  <c r="N9950" i="35"/>
  <c r="L9950" i="35"/>
  <c r="N9938" i="35"/>
  <c r="L9938" i="35"/>
  <c r="N9926" i="35"/>
  <c r="L9926" i="35"/>
  <c r="N9914" i="35"/>
  <c r="L9914" i="35"/>
  <c r="N9902" i="35"/>
  <c r="L9902" i="35"/>
  <c r="N9890" i="35"/>
  <c r="L9890" i="35"/>
  <c r="N9878" i="35"/>
  <c r="L9878" i="35"/>
  <c r="N9866" i="35"/>
  <c r="L9866" i="35"/>
  <c r="N9854" i="35"/>
  <c r="L9854" i="35"/>
  <c r="N9842" i="35"/>
  <c r="L9842" i="35"/>
  <c r="N9830" i="35"/>
  <c r="L9830" i="35"/>
  <c r="N9818" i="35"/>
  <c r="L9818" i="35"/>
  <c r="N9806" i="35"/>
  <c r="L9806" i="35"/>
  <c r="N9261" i="35"/>
  <c r="L9261" i="35"/>
  <c r="N9257" i="35"/>
  <c r="L9257" i="35"/>
  <c r="N9253" i="35"/>
  <c r="L9253" i="35"/>
  <c r="N9249" i="35"/>
  <c r="L9249" i="35"/>
  <c r="N9245" i="35"/>
  <c r="L9245" i="35"/>
  <c r="N9241" i="35"/>
  <c r="L9241" i="35"/>
  <c r="N9237" i="35"/>
  <c r="L9237" i="35"/>
  <c r="N9233" i="35"/>
  <c r="L9233" i="35"/>
  <c r="N9229" i="35"/>
  <c r="L9229" i="35"/>
  <c r="N9225" i="35"/>
  <c r="L9225" i="35"/>
  <c r="N9221" i="35"/>
  <c r="L9221" i="35"/>
  <c r="N9217" i="35"/>
  <c r="L9217" i="35"/>
  <c r="N9213" i="35"/>
  <c r="L9213" i="35"/>
  <c r="N9209" i="35"/>
  <c r="L9209" i="35"/>
  <c r="N9205" i="35"/>
  <c r="L9205" i="35"/>
  <c r="N9201" i="35"/>
  <c r="L9201" i="35"/>
  <c r="N9197" i="35"/>
  <c r="L9197" i="35"/>
  <c r="N9193" i="35"/>
  <c r="L9193" i="35"/>
  <c r="N9189" i="35"/>
  <c r="L9189" i="35"/>
  <c r="N9185" i="35"/>
  <c r="L9185" i="35"/>
  <c r="N9181" i="35"/>
  <c r="L9181" i="35"/>
  <c r="N9177" i="35"/>
  <c r="L9177" i="35"/>
  <c r="N9173" i="35"/>
  <c r="L9173" i="35"/>
  <c r="N9169" i="35"/>
  <c r="L9169" i="35"/>
  <c r="N9165" i="35"/>
  <c r="L9165" i="35"/>
  <c r="N9161" i="35"/>
  <c r="L9161" i="35"/>
  <c r="N9157" i="35"/>
  <c r="L9157" i="35"/>
  <c r="N9153" i="35"/>
  <c r="L9153" i="35"/>
  <c r="N9149" i="35"/>
  <c r="L9149" i="35"/>
  <c r="N9145" i="35"/>
  <c r="L9145" i="35"/>
  <c r="N9141" i="35"/>
  <c r="L9141" i="35"/>
  <c r="N9137" i="35"/>
  <c r="L9137" i="35"/>
  <c r="N9133" i="35"/>
  <c r="L9133" i="35"/>
  <c r="N9129" i="35"/>
  <c r="L9129" i="35"/>
  <c r="N9125" i="35"/>
  <c r="L9125" i="35"/>
  <c r="N9121" i="35"/>
  <c r="L9121" i="35"/>
  <c r="N9117" i="35"/>
  <c r="L9117" i="35"/>
  <c r="N9113" i="35"/>
  <c r="L9113" i="35"/>
  <c r="N9109" i="35"/>
  <c r="L9109" i="35"/>
  <c r="N9105" i="35"/>
  <c r="L9105" i="35"/>
  <c r="N9101" i="35"/>
  <c r="L9101" i="35"/>
  <c r="N9097" i="35"/>
  <c r="L9097" i="35"/>
  <c r="N9093" i="35"/>
  <c r="L9093" i="35"/>
  <c r="N9089" i="35"/>
  <c r="L9089" i="35"/>
  <c r="N9085" i="35"/>
  <c r="L9085" i="35"/>
  <c r="N9081" i="35"/>
  <c r="L9081" i="35"/>
  <c r="N9077" i="35"/>
  <c r="L9077" i="35"/>
  <c r="N9073" i="35"/>
  <c r="L9073" i="35"/>
  <c r="N9069" i="35"/>
  <c r="L9069" i="35"/>
  <c r="N9065" i="35"/>
  <c r="L9065" i="35"/>
  <c r="N9061" i="35"/>
  <c r="L9061" i="35"/>
  <c r="N9057" i="35"/>
  <c r="L9057" i="35"/>
  <c r="N9053" i="35"/>
  <c r="L9053" i="35"/>
  <c r="N9049" i="35"/>
  <c r="L9049" i="35"/>
  <c r="N9045" i="35"/>
  <c r="L9045" i="35"/>
  <c r="N9041" i="35"/>
  <c r="L9041" i="35"/>
  <c r="N9037" i="35"/>
  <c r="L9037" i="35"/>
  <c r="N9033" i="35"/>
  <c r="L9033" i="35"/>
  <c r="N9029" i="35"/>
  <c r="L9029" i="35"/>
  <c r="N9025" i="35"/>
  <c r="L9025" i="35"/>
  <c r="N9021" i="35"/>
  <c r="L9021" i="35"/>
  <c r="N9017" i="35"/>
  <c r="L9017" i="35"/>
  <c r="N9013" i="35"/>
  <c r="L9013" i="35"/>
  <c r="N9009" i="35"/>
  <c r="L9009" i="35"/>
  <c r="N9005" i="35"/>
  <c r="L9005" i="35"/>
  <c r="N9001" i="35"/>
  <c r="L9001" i="35"/>
  <c r="N8997" i="35"/>
  <c r="L8997" i="35"/>
  <c r="N8993" i="35"/>
  <c r="L8993" i="35"/>
  <c r="N8989" i="35"/>
  <c r="L8989" i="35"/>
  <c r="N8985" i="35"/>
  <c r="L8985" i="35"/>
  <c r="N8981" i="35"/>
  <c r="L8981" i="35"/>
  <c r="N8977" i="35"/>
  <c r="L8977" i="35"/>
  <c r="N8973" i="35"/>
  <c r="L8973" i="35"/>
  <c r="N8969" i="35"/>
  <c r="L8969" i="35"/>
  <c r="N8965" i="35"/>
  <c r="L8965" i="35"/>
  <c r="N8961" i="35"/>
  <c r="L8961" i="35"/>
  <c r="N8957" i="35"/>
  <c r="L8957" i="35"/>
  <c r="N8953" i="35"/>
  <c r="L8953" i="35"/>
  <c r="N8949" i="35"/>
  <c r="L8949" i="35"/>
  <c r="N8945" i="35"/>
  <c r="L8945" i="35"/>
  <c r="N8941" i="35"/>
  <c r="L8941" i="35"/>
  <c r="N8937" i="35"/>
  <c r="L8937" i="35"/>
  <c r="N8933" i="35"/>
  <c r="L8933" i="35"/>
  <c r="N8929" i="35"/>
  <c r="L8929" i="35"/>
  <c r="N8925" i="35"/>
  <c r="L8925" i="35"/>
  <c r="N8921" i="35"/>
  <c r="L8921" i="35"/>
  <c r="N8917" i="35"/>
  <c r="L8917" i="35"/>
  <c r="N8913" i="35"/>
  <c r="L8913" i="35"/>
  <c r="N8909" i="35"/>
  <c r="L8909" i="35"/>
  <c r="N8905" i="35"/>
  <c r="L8905" i="35"/>
  <c r="N8901" i="35"/>
  <c r="L8901" i="35"/>
  <c r="N8897" i="35"/>
  <c r="L8897" i="35"/>
  <c r="N8893" i="35"/>
  <c r="L8893" i="35"/>
  <c r="N8889" i="35"/>
  <c r="L8889" i="35"/>
  <c r="N8885" i="35"/>
  <c r="L8885" i="35"/>
  <c r="N8881" i="35"/>
  <c r="L8881" i="35"/>
  <c r="N8877" i="35"/>
  <c r="L8877" i="35"/>
  <c r="N8873" i="35"/>
  <c r="L8873" i="35"/>
  <c r="N8869" i="35"/>
  <c r="L8869" i="35"/>
  <c r="N8865" i="35"/>
  <c r="L8865" i="35"/>
  <c r="N8861" i="35"/>
  <c r="L8861" i="35"/>
  <c r="N8857" i="35"/>
  <c r="L8857" i="35"/>
  <c r="N8853" i="35"/>
  <c r="L8853" i="35"/>
  <c r="N8849" i="35"/>
  <c r="L8849" i="35"/>
  <c r="N8845" i="35"/>
  <c r="L8845" i="35"/>
  <c r="N8841" i="35"/>
  <c r="L8841" i="35"/>
  <c r="N8837" i="35"/>
  <c r="L8837" i="35"/>
  <c r="N8833" i="35"/>
  <c r="L8833" i="35"/>
  <c r="N8829" i="35"/>
  <c r="L8829" i="35"/>
  <c r="N8825" i="35"/>
  <c r="L8825" i="35"/>
  <c r="N8821" i="35"/>
  <c r="L8821" i="35"/>
  <c r="N8817" i="35"/>
  <c r="L8817" i="35"/>
  <c r="N8813" i="35"/>
  <c r="L8813" i="35"/>
  <c r="N8809" i="35"/>
  <c r="L8809" i="35"/>
  <c r="N8805" i="35"/>
  <c r="L8805" i="35"/>
  <c r="N8801" i="35"/>
  <c r="L8801" i="35"/>
  <c r="N8797" i="35"/>
  <c r="L8797" i="35"/>
  <c r="N8793" i="35"/>
  <c r="L8793" i="35"/>
  <c r="N8789" i="35"/>
  <c r="L8789" i="35"/>
  <c r="N8785" i="35"/>
  <c r="L8785" i="35"/>
  <c r="N8781" i="35"/>
  <c r="L8781" i="35"/>
  <c r="N8777" i="35"/>
  <c r="L8777" i="35"/>
  <c r="N8773" i="35"/>
  <c r="L8773" i="35"/>
  <c r="N8769" i="35"/>
  <c r="L8769" i="35"/>
  <c r="N8765" i="35"/>
  <c r="L8765" i="35"/>
  <c r="N8761" i="35"/>
  <c r="L8761" i="35"/>
  <c r="N8757" i="35"/>
  <c r="L8757" i="35"/>
  <c r="N8753" i="35"/>
  <c r="L8753" i="35"/>
  <c r="N8749" i="35"/>
  <c r="L8749" i="35"/>
  <c r="N8745" i="35"/>
  <c r="L8745" i="35"/>
  <c r="N8741" i="35"/>
  <c r="L8741" i="35"/>
  <c r="N8737" i="35"/>
  <c r="L8737" i="35"/>
  <c r="N8733" i="35"/>
  <c r="L8733" i="35"/>
  <c r="N8729" i="35"/>
  <c r="L8729" i="35"/>
  <c r="N8725" i="35"/>
  <c r="L8725" i="35"/>
  <c r="N8721" i="35"/>
  <c r="L8721" i="35"/>
  <c r="N8717" i="35"/>
  <c r="L8717" i="35"/>
  <c r="N8713" i="35"/>
  <c r="L8713" i="35"/>
  <c r="N8709" i="35"/>
  <c r="L8709" i="35"/>
  <c r="N8705" i="35"/>
  <c r="L8705" i="35"/>
  <c r="N8701" i="35"/>
  <c r="L8701" i="35"/>
  <c r="N8697" i="35"/>
  <c r="L8697" i="35"/>
  <c r="N8693" i="35"/>
  <c r="L8693" i="35"/>
  <c r="N8689" i="35"/>
  <c r="L8689" i="35"/>
  <c r="N8685" i="35"/>
  <c r="L8685" i="35"/>
  <c r="N8681" i="35"/>
  <c r="L8681" i="35"/>
  <c r="N8677" i="35"/>
  <c r="L8677" i="35"/>
  <c r="N8673" i="35"/>
  <c r="L8673" i="35"/>
  <c r="N8669" i="35"/>
  <c r="L8669" i="35"/>
  <c r="N8665" i="35"/>
  <c r="L8665" i="35"/>
  <c r="N8661" i="35"/>
  <c r="L8661" i="35"/>
  <c r="N8657" i="35"/>
  <c r="L8657" i="35"/>
  <c r="N8653" i="35"/>
  <c r="L8653" i="35"/>
  <c r="N8649" i="35"/>
  <c r="L8649" i="35"/>
  <c r="N8645" i="35"/>
  <c r="L8645" i="35"/>
  <c r="N8641" i="35"/>
  <c r="L8641" i="35"/>
  <c r="N8637" i="35"/>
  <c r="L8637" i="35"/>
  <c r="N8633" i="35"/>
  <c r="L8633" i="35"/>
  <c r="N8629" i="35"/>
  <c r="L8629" i="35"/>
  <c r="N8625" i="35"/>
  <c r="L8625" i="35"/>
  <c r="N8621" i="35"/>
  <c r="L8621" i="35"/>
  <c r="N8617" i="35"/>
  <c r="L8617" i="35"/>
  <c r="N8613" i="35"/>
  <c r="L8613" i="35"/>
  <c r="N8609" i="35"/>
  <c r="L8609" i="35"/>
  <c r="N8605" i="35"/>
  <c r="L8605" i="35"/>
  <c r="N8601" i="35"/>
  <c r="L8601" i="35"/>
  <c r="N8597" i="35"/>
  <c r="L8597" i="35"/>
  <c r="N8593" i="35"/>
  <c r="L8593" i="35"/>
  <c r="N8589" i="35"/>
  <c r="L8589" i="35"/>
  <c r="N8585" i="35"/>
  <c r="L8585" i="35"/>
  <c r="N8581" i="35"/>
  <c r="L8581" i="35"/>
  <c r="N8577" i="35"/>
  <c r="L8577" i="35"/>
  <c r="N8573" i="35"/>
  <c r="L8573" i="35"/>
  <c r="N8569" i="35"/>
  <c r="L8569" i="35"/>
  <c r="N8565" i="35"/>
  <c r="L8565" i="35"/>
  <c r="N8561" i="35"/>
  <c r="L8561" i="35"/>
  <c r="N8557" i="35"/>
  <c r="L8557" i="35"/>
  <c r="N8553" i="35"/>
  <c r="L8553" i="35"/>
  <c r="N8549" i="35"/>
  <c r="L8549" i="35"/>
  <c r="N8545" i="35"/>
  <c r="L8545" i="35"/>
  <c r="N8541" i="35"/>
  <c r="L8541" i="35"/>
  <c r="N8537" i="35"/>
  <c r="L8537" i="35"/>
  <c r="N8533" i="35"/>
  <c r="L8533" i="35"/>
  <c r="N8529" i="35"/>
  <c r="L8529" i="35"/>
  <c r="N8525" i="35"/>
  <c r="L8525" i="35"/>
  <c r="N8521" i="35"/>
  <c r="L8521" i="35"/>
  <c r="N8517" i="35"/>
  <c r="L8517" i="35"/>
  <c r="N8513" i="35"/>
  <c r="L8513" i="35"/>
  <c r="N8509" i="35"/>
  <c r="L8509" i="35"/>
  <c r="N8505" i="35"/>
  <c r="L8505" i="35"/>
  <c r="N8501" i="35"/>
  <c r="L8501" i="35"/>
  <c r="N8497" i="35"/>
  <c r="L8497" i="35"/>
  <c r="N8493" i="35"/>
  <c r="L8493" i="35"/>
  <c r="N8489" i="35"/>
  <c r="L8489" i="35"/>
  <c r="N8485" i="35"/>
  <c r="L8485" i="35"/>
  <c r="N8481" i="35"/>
  <c r="L8481" i="35"/>
  <c r="N8477" i="35"/>
  <c r="L8477" i="35"/>
  <c r="N8473" i="35"/>
  <c r="L8473" i="35"/>
  <c r="N8469" i="35"/>
  <c r="L8469" i="35"/>
  <c r="N8465" i="35"/>
  <c r="L8465" i="35"/>
  <c r="N8461" i="35"/>
  <c r="L8461" i="35"/>
  <c r="N8457" i="35"/>
  <c r="L8457" i="35"/>
  <c r="N8453" i="35"/>
  <c r="L8453" i="35"/>
  <c r="N8449" i="35"/>
  <c r="L8449" i="35"/>
  <c r="N8445" i="35"/>
  <c r="L8445" i="35"/>
  <c r="N8441" i="35"/>
  <c r="L8441" i="35"/>
  <c r="N8437" i="35"/>
  <c r="L8437" i="35"/>
  <c r="N8433" i="35"/>
  <c r="L8433" i="35"/>
  <c r="N8429" i="35"/>
  <c r="L8429" i="35"/>
  <c r="N8425" i="35"/>
  <c r="L8425" i="35"/>
  <c r="N8421" i="35"/>
  <c r="L8421" i="35"/>
  <c r="N8417" i="35"/>
  <c r="L8417" i="35"/>
  <c r="N8413" i="35"/>
  <c r="L8413" i="35"/>
  <c r="N8409" i="35"/>
  <c r="L8409" i="35"/>
  <c r="N8405" i="35"/>
  <c r="L8405" i="35"/>
  <c r="N8401" i="35"/>
  <c r="L8401" i="35"/>
  <c r="N8397" i="35"/>
  <c r="L8397" i="35"/>
  <c r="N8393" i="35"/>
  <c r="L8393" i="35"/>
  <c r="N8389" i="35"/>
  <c r="L8389" i="35"/>
  <c r="N8385" i="35"/>
  <c r="L8385" i="35"/>
  <c r="N8381" i="35"/>
  <c r="L8381" i="35"/>
  <c r="N8377" i="35"/>
  <c r="L8377" i="35"/>
  <c r="N8373" i="35"/>
  <c r="L8373" i="35"/>
  <c r="N8369" i="35"/>
  <c r="L8369" i="35"/>
  <c r="N8365" i="35"/>
  <c r="L8365" i="35"/>
  <c r="N8361" i="35"/>
  <c r="L8361" i="35"/>
  <c r="N8357" i="35"/>
  <c r="L8357" i="35"/>
  <c r="N8353" i="35"/>
  <c r="L8353" i="35"/>
  <c r="N8349" i="35"/>
  <c r="L8349" i="35"/>
  <c r="N8345" i="35"/>
  <c r="L8345" i="35"/>
  <c r="N8341" i="35"/>
  <c r="L8341" i="35"/>
  <c r="N8337" i="35"/>
  <c r="L8337" i="35"/>
  <c r="N8333" i="35"/>
  <c r="L8333" i="35"/>
  <c r="N8329" i="35"/>
  <c r="L8329" i="35"/>
  <c r="N8325" i="35"/>
  <c r="L8325" i="35"/>
  <c r="N8321" i="35"/>
  <c r="L8321" i="35"/>
  <c r="N8317" i="35"/>
  <c r="L8317" i="35"/>
  <c r="N8313" i="35"/>
  <c r="L8313" i="35"/>
  <c r="N8309" i="35"/>
  <c r="L8309" i="35"/>
  <c r="N8305" i="35"/>
  <c r="L8305" i="35"/>
  <c r="N8301" i="35"/>
  <c r="L8301" i="35"/>
  <c r="N8297" i="35"/>
  <c r="L8297" i="35"/>
  <c r="N8293" i="35"/>
  <c r="L8293" i="35"/>
  <c r="N8289" i="35"/>
  <c r="L8289" i="35"/>
  <c r="N8285" i="35"/>
  <c r="L8285" i="35"/>
  <c r="N8281" i="35"/>
  <c r="L8281" i="35"/>
  <c r="N8277" i="35"/>
  <c r="L8277" i="35"/>
  <c r="N8273" i="35"/>
  <c r="L8273" i="35"/>
  <c r="N8269" i="35"/>
  <c r="L8269" i="35"/>
  <c r="N8265" i="35"/>
  <c r="L8265" i="35"/>
  <c r="N8261" i="35"/>
  <c r="L8261" i="35"/>
  <c r="N8257" i="35"/>
  <c r="L8257" i="35"/>
  <c r="N8253" i="35"/>
  <c r="L8253" i="35"/>
  <c r="N8249" i="35"/>
  <c r="L8249" i="35"/>
  <c r="N8245" i="35"/>
  <c r="L8245" i="35"/>
  <c r="N8241" i="35"/>
  <c r="L8241" i="35"/>
  <c r="N8237" i="35"/>
  <c r="L8237" i="35"/>
  <c r="N8233" i="35"/>
  <c r="L8233" i="35"/>
  <c r="N8229" i="35"/>
  <c r="L8229" i="35"/>
  <c r="N8225" i="35"/>
  <c r="L8225" i="35"/>
  <c r="N8221" i="35"/>
  <c r="L8221" i="35"/>
  <c r="N8217" i="35"/>
  <c r="L8217" i="35"/>
  <c r="N8213" i="35"/>
  <c r="L8213" i="35"/>
  <c r="N8209" i="35"/>
  <c r="L8209" i="35"/>
  <c r="N8205" i="35"/>
  <c r="L8205" i="35"/>
  <c r="N8201" i="35"/>
  <c r="L8201" i="35"/>
  <c r="N8197" i="35"/>
  <c r="L8197" i="35"/>
  <c r="N8193" i="35"/>
  <c r="L8193" i="35"/>
  <c r="N8189" i="35"/>
  <c r="L8189" i="35"/>
  <c r="N8185" i="35"/>
  <c r="L8185" i="35"/>
  <c r="N8181" i="35"/>
  <c r="L8181" i="35"/>
  <c r="N8177" i="35"/>
  <c r="L8177" i="35"/>
  <c r="N8173" i="35"/>
  <c r="L8173" i="35"/>
  <c r="N8169" i="35"/>
  <c r="L8169" i="35"/>
  <c r="N8165" i="35"/>
  <c r="L8165" i="35"/>
  <c r="N8161" i="35"/>
  <c r="L8161" i="35"/>
  <c r="N8157" i="35"/>
  <c r="L8157" i="35"/>
  <c r="N8153" i="35"/>
  <c r="L8153" i="35"/>
  <c r="N8149" i="35"/>
  <c r="L8149" i="35"/>
  <c r="N8145" i="35"/>
  <c r="L8145" i="35"/>
  <c r="N8141" i="35"/>
  <c r="L8141" i="35"/>
  <c r="N8137" i="35"/>
  <c r="L8137" i="35"/>
  <c r="N8133" i="35"/>
  <c r="L8133" i="35"/>
  <c r="N8129" i="35"/>
  <c r="L8129" i="35"/>
  <c r="N8125" i="35"/>
  <c r="L8125" i="35"/>
  <c r="N8121" i="35"/>
  <c r="L8121" i="35"/>
  <c r="N8117" i="35"/>
  <c r="L8117" i="35"/>
  <c r="N8113" i="35"/>
  <c r="L8113" i="35"/>
  <c r="N8109" i="35"/>
  <c r="L8109" i="35"/>
  <c r="N8105" i="35"/>
  <c r="L8105" i="35"/>
  <c r="N8101" i="35"/>
  <c r="L8101" i="35"/>
  <c r="N8097" i="35"/>
  <c r="L8097" i="35"/>
  <c r="N8093" i="35"/>
  <c r="L8093" i="35"/>
  <c r="N8089" i="35"/>
  <c r="L8089" i="35"/>
  <c r="N8085" i="35"/>
  <c r="L8085" i="35"/>
  <c r="N8081" i="35"/>
  <c r="L8081" i="35"/>
  <c r="N8077" i="35"/>
  <c r="L8077" i="35"/>
  <c r="N8073" i="35"/>
  <c r="L8073" i="35"/>
  <c r="N8069" i="35"/>
  <c r="L8069" i="35"/>
  <c r="N8065" i="35"/>
  <c r="L8065" i="35"/>
  <c r="N8061" i="35"/>
  <c r="L8061" i="35"/>
  <c r="N8057" i="35"/>
  <c r="L8057" i="35"/>
  <c r="N8053" i="35"/>
  <c r="L8053" i="35"/>
  <c r="N8049" i="35"/>
  <c r="L8049" i="35"/>
  <c r="N8045" i="35"/>
  <c r="L8045" i="35"/>
  <c r="N8041" i="35"/>
  <c r="L8041" i="35"/>
  <c r="N8037" i="35"/>
  <c r="L8037" i="35"/>
  <c r="N8033" i="35"/>
  <c r="L8033" i="35"/>
  <c r="N8029" i="35"/>
  <c r="L8029" i="35"/>
  <c r="N8025" i="35"/>
  <c r="L8025" i="35"/>
  <c r="N8021" i="35"/>
  <c r="L8021" i="35"/>
  <c r="N8017" i="35"/>
  <c r="L8017" i="35"/>
  <c r="N8013" i="35"/>
  <c r="L8013" i="35"/>
  <c r="N8009" i="35"/>
  <c r="L8009" i="35"/>
  <c r="N8005" i="35"/>
  <c r="L8005" i="35"/>
  <c r="N8001" i="35"/>
  <c r="L8001" i="35"/>
  <c r="N7997" i="35"/>
  <c r="L7997" i="35"/>
  <c r="N7993" i="35"/>
  <c r="L7993" i="35"/>
  <c r="N7989" i="35"/>
  <c r="L7989" i="35"/>
  <c r="N7985" i="35"/>
  <c r="L7985" i="35"/>
  <c r="N7981" i="35"/>
  <c r="L7981" i="35"/>
  <c r="N7977" i="35"/>
  <c r="L7977" i="35"/>
  <c r="N7973" i="35"/>
  <c r="L7973" i="35"/>
  <c r="N7969" i="35"/>
  <c r="L7969" i="35"/>
  <c r="N7965" i="35"/>
  <c r="L7965" i="35"/>
  <c r="N7961" i="35"/>
  <c r="L7961" i="35"/>
  <c r="N7957" i="35"/>
  <c r="L7957" i="35"/>
  <c r="N7953" i="35"/>
  <c r="L7953" i="35"/>
  <c r="N7949" i="35"/>
  <c r="L7949" i="35"/>
  <c r="N7945" i="35"/>
  <c r="L7945" i="35"/>
  <c r="N7941" i="35"/>
  <c r="L7941" i="35"/>
  <c r="N7937" i="35"/>
  <c r="L7937" i="35"/>
  <c r="N7933" i="35"/>
  <c r="L7933" i="35"/>
  <c r="N7929" i="35"/>
  <c r="L7929" i="35"/>
  <c r="N7925" i="35"/>
  <c r="L7925" i="35"/>
  <c r="N7921" i="35"/>
  <c r="L7921" i="35"/>
  <c r="N7917" i="35"/>
  <c r="L7917" i="35"/>
  <c r="N7913" i="35"/>
  <c r="L7913" i="35"/>
  <c r="N7909" i="35"/>
  <c r="L7909" i="35"/>
  <c r="N7905" i="35"/>
  <c r="L7905" i="35"/>
  <c r="N7901" i="35"/>
  <c r="L7901" i="35"/>
  <c r="N7897" i="35"/>
  <c r="L7897" i="35"/>
  <c r="N7893" i="35"/>
  <c r="L7893" i="35"/>
  <c r="N7889" i="35"/>
  <c r="L7889" i="35"/>
  <c r="N7885" i="35"/>
  <c r="L7885" i="35"/>
  <c r="N7881" i="35"/>
  <c r="L7881" i="35"/>
  <c r="N7877" i="35"/>
  <c r="L7877" i="35"/>
  <c r="N7873" i="35"/>
  <c r="L7873" i="35"/>
  <c r="N7869" i="35"/>
  <c r="L7869" i="35"/>
  <c r="N7865" i="35"/>
  <c r="L7865" i="35"/>
  <c r="N7861" i="35"/>
  <c r="L7861" i="35"/>
  <c r="N7857" i="35"/>
  <c r="L7857" i="35"/>
  <c r="N7853" i="35"/>
  <c r="L7853" i="35"/>
  <c r="N7849" i="35"/>
  <c r="L7849" i="35"/>
  <c r="N7845" i="35"/>
  <c r="L7845" i="35"/>
  <c r="N7841" i="35"/>
  <c r="L7841" i="35"/>
  <c r="N7837" i="35"/>
  <c r="L7837" i="35"/>
  <c r="N7833" i="35"/>
  <c r="L7833" i="35"/>
  <c r="N7829" i="35"/>
  <c r="L7829" i="35"/>
  <c r="N7825" i="35"/>
  <c r="L7825" i="35"/>
  <c r="N7821" i="35"/>
  <c r="L7821" i="35"/>
  <c r="N7817" i="35"/>
  <c r="L7817" i="35"/>
  <c r="N7813" i="35"/>
  <c r="L7813" i="35"/>
  <c r="N7809" i="35"/>
  <c r="L7809" i="35"/>
  <c r="N7805" i="35"/>
  <c r="L7805" i="35"/>
  <c r="N7801" i="35"/>
  <c r="L7801" i="35"/>
  <c r="N7797" i="35"/>
  <c r="L7797" i="35"/>
  <c r="N7793" i="35"/>
  <c r="L7793" i="35"/>
  <c r="N7789" i="35"/>
  <c r="L7789" i="35"/>
  <c r="N7785" i="35"/>
  <c r="L7785" i="35"/>
  <c r="N7781" i="35"/>
  <c r="L7781" i="35"/>
  <c r="N7777" i="35"/>
  <c r="L7777" i="35"/>
  <c r="N7773" i="35"/>
  <c r="L7773" i="35"/>
  <c r="N7769" i="35"/>
  <c r="L7769" i="35"/>
  <c r="N7765" i="35"/>
  <c r="L7765" i="35"/>
  <c r="N7761" i="35"/>
  <c r="L7761" i="35"/>
  <c r="N7757" i="35"/>
  <c r="L7757" i="35"/>
  <c r="N7753" i="35"/>
  <c r="L7753" i="35"/>
  <c r="N7749" i="35"/>
  <c r="L7749" i="35"/>
  <c r="N7745" i="35"/>
  <c r="L7745" i="35"/>
  <c r="N7741" i="35"/>
  <c r="L7741" i="35"/>
  <c r="N7737" i="35"/>
  <c r="L7737" i="35"/>
  <c r="N7733" i="35"/>
  <c r="L7733" i="35"/>
  <c r="N7729" i="35"/>
  <c r="L7729" i="35"/>
  <c r="N7725" i="35"/>
  <c r="L7725" i="35"/>
  <c r="N7721" i="35"/>
  <c r="L7721" i="35"/>
  <c r="N7717" i="35"/>
  <c r="L7717" i="35"/>
  <c r="N7713" i="35"/>
  <c r="L7713" i="35"/>
  <c r="N7709" i="35"/>
  <c r="L7709" i="35"/>
  <c r="N7705" i="35"/>
  <c r="L7705" i="35"/>
  <c r="N7701" i="35"/>
  <c r="L7701" i="35"/>
  <c r="N7697" i="35"/>
  <c r="L7697" i="35"/>
  <c r="N7693" i="35"/>
  <c r="L7693" i="35"/>
  <c r="N7689" i="35"/>
  <c r="L7689" i="35"/>
  <c r="N7685" i="35"/>
  <c r="L7685" i="35"/>
  <c r="N7681" i="35"/>
  <c r="L7681" i="35"/>
  <c r="N7677" i="35"/>
  <c r="L7677" i="35"/>
  <c r="N7673" i="35"/>
  <c r="L7673" i="35"/>
  <c r="N7669" i="35"/>
  <c r="L7669" i="35"/>
  <c r="N7665" i="35"/>
  <c r="L7665" i="35"/>
  <c r="N7661" i="35"/>
  <c r="L7661" i="35"/>
  <c r="N7657" i="35"/>
  <c r="L7657" i="35"/>
  <c r="N7653" i="35"/>
  <c r="L7653" i="35"/>
  <c r="N7649" i="35"/>
  <c r="L7649" i="35"/>
  <c r="N7645" i="35"/>
  <c r="L7645" i="35"/>
  <c r="N7641" i="35"/>
  <c r="L7641" i="35"/>
  <c r="N7637" i="35"/>
  <c r="L7637" i="35"/>
  <c r="N7633" i="35"/>
  <c r="L7633" i="35"/>
  <c r="N7629" i="35"/>
  <c r="L7629" i="35"/>
  <c r="N7625" i="35"/>
  <c r="L7625" i="35"/>
  <c r="N7621" i="35"/>
  <c r="L7621" i="35"/>
  <c r="N7617" i="35"/>
  <c r="L7617" i="35"/>
  <c r="N7613" i="35"/>
  <c r="L7613" i="35"/>
  <c r="N7609" i="35"/>
  <c r="L7609" i="35"/>
  <c r="N7605" i="35"/>
  <c r="L7605" i="35"/>
  <c r="N7601" i="35"/>
  <c r="L7601" i="35"/>
  <c r="N7597" i="35"/>
  <c r="L7597" i="35"/>
  <c r="N7593" i="35"/>
  <c r="L7593" i="35"/>
  <c r="N7589" i="35"/>
  <c r="L7589" i="35"/>
  <c r="N7585" i="35"/>
  <c r="L7585" i="35"/>
  <c r="N7581" i="35"/>
  <c r="L7581" i="35"/>
  <c r="N7577" i="35"/>
  <c r="L7577" i="35"/>
  <c r="N7573" i="35"/>
  <c r="L7573" i="35"/>
  <c r="N7569" i="35"/>
  <c r="L7569" i="35"/>
  <c r="N7565" i="35"/>
  <c r="L7565" i="35"/>
  <c r="N7561" i="35"/>
  <c r="L7561" i="35"/>
  <c r="N7557" i="35"/>
  <c r="L7557" i="35"/>
  <c r="N7553" i="35"/>
  <c r="L7553" i="35"/>
  <c r="N7549" i="35"/>
  <c r="L7549" i="35"/>
  <c r="N7545" i="35"/>
  <c r="L7545" i="35"/>
  <c r="N7541" i="35"/>
  <c r="L7541" i="35"/>
  <c r="N7537" i="35"/>
  <c r="L7537" i="35"/>
  <c r="N7533" i="35"/>
  <c r="L7533" i="35"/>
  <c r="N7529" i="35"/>
  <c r="L7529" i="35"/>
  <c r="N7525" i="35"/>
  <c r="L7525" i="35"/>
  <c r="N7521" i="35"/>
  <c r="L7521" i="35"/>
  <c r="N7517" i="35"/>
  <c r="L7517" i="35"/>
  <c r="N7513" i="35"/>
  <c r="L7513" i="35"/>
  <c r="N7509" i="35"/>
  <c r="L7509" i="35"/>
  <c r="N7505" i="35"/>
  <c r="L7505" i="35"/>
  <c r="N7501" i="35"/>
  <c r="L7501" i="35"/>
  <c r="N7497" i="35"/>
  <c r="L7497" i="35"/>
  <c r="N7493" i="35"/>
  <c r="L7493" i="35"/>
  <c r="N7489" i="35"/>
  <c r="L7489" i="35"/>
  <c r="N7485" i="35"/>
  <c r="L7485" i="35"/>
  <c r="N7481" i="35"/>
  <c r="L7481" i="35"/>
  <c r="N7477" i="35"/>
  <c r="L7477" i="35"/>
  <c r="N7473" i="35"/>
  <c r="L7473" i="35"/>
  <c r="N7469" i="35"/>
  <c r="L7469" i="35"/>
  <c r="N7465" i="35"/>
  <c r="L7465" i="35"/>
  <c r="N7461" i="35"/>
  <c r="L7461" i="35"/>
  <c r="N7457" i="35"/>
  <c r="L7457" i="35"/>
  <c r="N7453" i="35"/>
  <c r="L7453" i="35"/>
  <c r="N7449" i="35"/>
  <c r="L7449" i="35"/>
  <c r="N7445" i="35"/>
  <c r="L7445" i="35"/>
  <c r="N7441" i="35"/>
  <c r="L7441" i="35"/>
  <c r="N7437" i="35"/>
  <c r="L7437" i="35"/>
  <c r="N7433" i="35"/>
  <c r="L7433" i="35"/>
  <c r="N7429" i="35"/>
  <c r="L7429" i="35"/>
  <c r="N7425" i="35"/>
  <c r="L7425" i="35"/>
  <c r="N7421" i="35"/>
  <c r="L7421" i="35"/>
  <c r="N7417" i="35"/>
  <c r="L7417" i="35"/>
  <c r="N7413" i="35"/>
  <c r="L7413" i="35"/>
  <c r="N7409" i="35"/>
  <c r="L7409" i="35"/>
  <c r="N7405" i="35"/>
  <c r="L7405" i="35"/>
  <c r="N7401" i="35"/>
  <c r="L7401" i="35"/>
  <c r="N7397" i="35"/>
  <c r="L7397" i="35"/>
  <c r="N7393" i="35"/>
  <c r="L7393" i="35"/>
  <c r="N7389" i="35"/>
  <c r="L7389" i="35"/>
  <c r="N7385" i="35"/>
  <c r="L7385" i="35"/>
  <c r="N7381" i="35"/>
  <c r="L7381" i="35"/>
  <c r="N7377" i="35"/>
  <c r="L7377" i="35"/>
  <c r="N7373" i="35"/>
  <c r="L7373" i="35"/>
  <c r="N7369" i="35"/>
  <c r="L7369" i="35"/>
  <c r="N7365" i="35"/>
  <c r="L7365" i="35"/>
  <c r="N7361" i="35"/>
  <c r="L7361" i="35"/>
  <c r="N7357" i="35"/>
  <c r="L7357" i="35"/>
  <c r="N7353" i="35"/>
  <c r="L7353" i="35"/>
  <c r="N7349" i="35"/>
  <c r="L7349" i="35"/>
  <c r="N7345" i="35"/>
  <c r="L7345" i="35"/>
  <c r="N7341" i="35"/>
  <c r="L7341" i="35"/>
  <c r="N7337" i="35"/>
  <c r="L7337" i="35"/>
  <c r="N7333" i="35"/>
  <c r="L7333" i="35"/>
  <c r="N7329" i="35"/>
  <c r="L7329" i="35"/>
  <c r="N7325" i="35"/>
  <c r="L7325" i="35"/>
  <c r="N7321" i="35"/>
  <c r="L7321" i="35"/>
  <c r="N7317" i="35"/>
  <c r="L7317" i="35"/>
  <c r="N7313" i="35"/>
  <c r="L7313" i="35"/>
  <c r="N7309" i="35"/>
  <c r="L7309" i="35"/>
  <c r="N7305" i="35"/>
  <c r="L7305" i="35"/>
  <c r="N7301" i="35"/>
  <c r="L7301" i="35"/>
  <c r="N7297" i="35"/>
  <c r="L7297" i="35"/>
  <c r="N7293" i="35"/>
  <c r="L7293" i="35"/>
  <c r="N7289" i="35"/>
  <c r="L7289" i="35"/>
  <c r="N7285" i="35"/>
  <c r="L7285" i="35"/>
  <c r="N7281" i="35"/>
  <c r="L7281" i="35"/>
  <c r="N7277" i="35"/>
  <c r="L7277" i="35"/>
  <c r="N7273" i="35"/>
  <c r="L7273" i="35"/>
  <c r="N7269" i="35"/>
  <c r="L7269" i="35"/>
  <c r="N7265" i="35"/>
  <c r="L7265" i="35"/>
  <c r="N7261" i="35"/>
  <c r="L7261" i="35"/>
  <c r="N7257" i="35"/>
  <c r="L7257" i="35"/>
  <c r="N7253" i="35"/>
  <c r="L7253" i="35"/>
  <c r="N7249" i="35"/>
  <c r="L7249" i="35"/>
  <c r="N7245" i="35"/>
  <c r="L7245" i="35"/>
  <c r="N7241" i="35"/>
  <c r="L7241" i="35"/>
  <c r="N7237" i="35"/>
  <c r="L7237" i="35"/>
  <c r="N7233" i="35"/>
  <c r="L7233" i="35"/>
  <c r="N7229" i="35"/>
  <c r="L7229" i="35"/>
  <c r="N7225" i="35"/>
  <c r="L7225" i="35"/>
  <c r="N7221" i="35"/>
  <c r="L7221" i="35"/>
  <c r="N7217" i="35"/>
  <c r="L7217" i="35"/>
  <c r="N7213" i="35"/>
  <c r="L7213" i="35"/>
  <c r="N7209" i="35"/>
  <c r="L7209" i="35"/>
  <c r="N7205" i="35"/>
  <c r="L7205" i="35"/>
  <c r="N7201" i="35"/>
  <c r="L7201" i="35"/>
  <c r="N7197" i="35"/>
  <c r="L7197" i="35"/>
  <c r="N7193" i="35"/>
  <c r="L7193" i="35"/>
  <c r="N7189" i="35"/>
  <c r="L7189" i="35"/>
  <c r="N7185" i="35"/>
  <c r="L7185" i="35"/>
  <c r="N7181" i="35"/>
  <c r="L7181" i="35"/>
  <c r="N7177" i="35"/>
  <c r="L7177" i="35"/>
  <c r="N7173" i="35"/>
  <c r="L7173" i="35"/>
  <c r="N7169" i="35"/>
  <c r="L7169" i="35"/>
  <c r="N7165" i="35"/>
  <c r="L7165" i="35"/>
  <c r="N7161" i="35"/>
  <c r="L7161" i="35"/>
  <c r="N7157" i="35"/>
  <c r="L7157" i="35"/>
  <c r="N7153" i="35"/>
  <c r="L7153" i="35"/>
  <c r="N7149" i="35"/>
  <c r="L7149" i="35"/>
  <c r="N7145" i="35"/>
  <c r="L7145" i="35"/>
  <c r="N7141" i="35"/>
  <c r="L7141" i="35"/>
  <c r="N7137" i="35"/>
  <c r="L7137" i="35"/>
  <c r="N7133" i="35"/>
  <c r="L7133" i="35"/>
  <c r="N7129" i="35"/>
  <c r="L7129" i="35"/>
  <c r="N7125" i="35"/>
  <c r="L7125" i="35"/>
  <c r="N7121" i="35"/>
  <c r="L7121" i="35"/>
  <c r="N7117" i="35"/>
  <c r="L7117" i="35"/>
  <c r="N7113" i="35"/>
  <c r="L7113" i="35"/>
  <c r="N7109" i="35"/>
  <c r="L7109" i="35"/>
  <c r="N7105" i="35"/>
  <c r="L7105" i="35"/>
  <c r="N7101" i="35"/>
  <c r="L7101" i="35"/>
  <c r="N7097" i="35"/>
  <c r="L7097" i="35"/>
  <c r="N7093" i="35"/>
  <c r="L7093" i="35"/>
  <c r="N7089" i="35"/>
  <c r="L7089" i="35"/>
  <c r="N7085" i="35"/>
  <c r="L7085" i="35"/>
  <c r="N7081" i="35"/>
  <c r="L7081" i="35"/>
  <c r="N7077" i="35"/>
  <c r="L7077" i="35"/>
  <c r="N7073" i="35"/>
  <c r="L7073" i="35"/>
  <c r="N7069" i="35"/>
  <c r="L7069" i="35"/>
  <c r="N7065" i="35"/>
  <c r="L7065" i="35"/>
  <c r="N7061" i="35"/>
  <c r="L7061" i="35"/>
  <c r="N7057" i="35"/>
  <c r="L7057" i="35"/>
  <c r="N7053" i="35"/>
  <c r="L7053" i="35"/>
  <c r="N7049" i="35"/>
  <c r="L7049" i="35"/>
  <c r="N7045" i="35"/>
  <c r="L7045" i="35"/>
  <c r="N7041" i="35"/>
  <c r="L7041" i="35"/>
  <c r="N7037" i="35"/>
  <c r="L7037" i="35"/>
  <c r="N7033" i="35"/>
  <c r="L7033" i="35"/>
  <c r="N7029" i="35"/>
  <c r="L7029" i="35"/>
  <c r="N7025" i="35"/>
  <c r="L7025" i="35"/>
  <c r="N7021" i="35"/>
  <c r="L7021" i="35"/>
  <c r="N7017" i="35"/>
  <c r="L7017" i="35"/>
  <c r="N7013" i="35"/>
  <c r="L7013" i="35"/>
  <c r="N7009" i="35"/>
  <c r="L7009" i="35"/>
  <c r="N7005" i="35"/>
  <c r="L7005" i="35"/>
  <c r="N7001" i="35"/>
  <c r="L7001" i="35"/>
  <c r="N6997" i="35"/>
  <c r="L6997" i="35"/>
  <c r="N6993" i="35"/>
  <c r="L6993" i="35"/>
  <c r="N6989" i="35"/>
  <c r="L6989" i="35"/>
  <c r="N6985" i="35"/>
  <c r="L6985" i="35"/>
  <c r="N6981" i="35"/>
  <c r="L6981" i="35"/>
  <c r="N6977" i="35"/>
  <c r="L6977" i="35"/>
  <c r="N6973" i="35"/>
  <c r="L6973" i="35"/>
  <c r="N6969" i="35"/>
  <c r="L6969" i="35"/>
  <c r="N6965" i="35"/>
  <c r="L6965" i="35"/>
  <c r="N6961" i="35"/>
  <c r="L6961" i="35"/>
  <c r="N6957" i="35"/>
  <c r="L6957" i="35"/>
  <c r="N6953" i="35"/>
  <c r="L6953" i="35"/>
  <c r="N6949" i="35"/>
  <c r="L6949" i="35"/>
  <c r="N6945" i="35"/>
  <c r="L6945" i="35"/>
  <c r="N6941" i="35"/>
  <c r="L6941" i="35"/>
  <c r="N6937" i="35"/>
  <c r="L6937" i="35"/>
  <c r="N6933" i="35"/>
  <c r="L6933" i="35"/>
  <c r="N6929" i="35"/>
  <c r="L6929" i="35"/>
  <c r="N6925" i="35"/>
  <c r="L6925" i="35"/>
  <c r="N6921" i="35"/>
  <c r="L6921" i="35"/>
  <c r="N6917" i="35"/>
  <c r="L6917" i="35"/>
  <c r="N6913" i="35"/>
  <c r="L6913" i="35"/>
  <c r="N6909" i="35"/>
  <c r="L6909" i="35"/>
  <c r="N6905" i="35"/>
  <c r="L6905" i="35"/>
  <c r="N6901" i="35"/>
  <c r="L6901" i="35"/>
  <c r="N6897" i="35"/>
  <c r="L6897" i="35"/>
  <c r="N6893" i="35"/>
  <c r="L6893" i="35"/>
  <c r="N6889" i="35"/>
  <c r="L6889" i="35"/>
  <c r="N6885" i="35"/>
  <c r="L6885" i="35"/>
  <c r="N6881" i="35"/>
  <c r="L6881" i="35"/>
  <c r="N6877" i="35"/>
  <c r="L6877" i="35"/>
  <c r="N6873" i="35"/>
  <c r="L6873" i="35"/>
  <c r="N6869" i="35"/>
  <c r="L6869" i="35"/>
  <c r="N6865" i="35"/>
  <c r="L6865" i="35"/>
  <c r="N6861" i="35"/>
  <c r="L6861" i="35"/>
  <c r="N6857" i="35"/>
  <c r="L6857" i="35"/>
  <c r="N6853" i="35"/>
  <c r="L6853" i="35"/>
  <c r="N6849" i="35"/>
  <c r="L6849" i="35"/>
  <c r="N6845" i="35"/>
  <c r="L6845" i="35"/>
  <c r="N6841" i="35"/>
  <c r="L6841" i="35"/>
  <c r="N6837" i="35"/>
  <c r="L6837" i="35"/>
  <c r="N6833" i="35"/>
  <c r="L6833" i="35"/>
  <c r="N6829" i="35"/>
  <c r="L6829" i="35"/>
  <c r="N6825" i="35"/>
  <c r="L6825" i="35"/>
  <c r="N6821" i="35"/>
  <c r="L6821" i="35"/>
  <c r="N6817" i="35"/>
  <c r="L6817" i="35"/>
  <c r="N6813" i="35"/>
  <c r="L6813" i="35"/>
  <c r="N6809" i="35"/>
  <c r="L6809" i="35"/>
  <c r="N6805" i="35"/>
  <c r="L6805" i="35"/>
  <c r="N6801" i="35"/>
  <c r="L6801" i="35"/>
  <c r="N6797" i="35"/>
  <c r="L6797" i="35"/>
  <c r="N6793" i="35"/>
  <c r="L6793" i="35"/>
  <c r="N6789" i="35"/>
  <c r="L6789" i="35"/>
  <c r="N6785" i="35"/>
  <c r="L6785" i="35"/>
  <c r="N6781" i="35"/>
  <c r="L6781" i="35"/>
  <c r="N6777" i="35"/>
  <c r="L6777" i="35"/>
  <c r="N6773" i="35"/>
  <c r="L6773" i="35"/>
  <c r="N6769" i="35"/>
  <c r="L6769" i="35"/>
  <c r="N6765" i="35"/>
  <c r="L6765" i="35"/>
  <c r="N6761" i="35"/>
  <c r="L6761" i="35"/>
  <c r="N6757" i="35"/>
  <c r="L6757" i="35"/>
  <c r="N6753" i="35"/>
  <c r="L6753" i="35"/>
  <c r="N6749" i="35"/>
  <c r="L6749" i="35"/>
  <c r="N6745" i="35"/>
  <c r="L6745" i="35"/>
  <c r="N6741" i="35"/>
  <c r="L6741" i="35"/>
  <c r="N6737" i="35"/>
  <c r="L6737" i="35"/>
  <c r="N6733" i="35"/>
  <c r="L6733" i="35"/>
  <c r="N6729" i="35"/>
  <c r="L6729" i="35"/>
  <c r="N6725" i="35"/>
  <c r="L6725" i="35"/>
  <c r="N6721" i="35"/>
  <c r="L6721" i="35"/>
  <c r="N6717" i="35"/>
  <c r="L6717" i="35"/>
  <c r="N6713" i="35"/>
  <c r="L6713" i="35"/>
  <c r="N6709" i="35"/>
  <c r="L6709" i="35"/>
  <c r="N6705" i="35"/>
  <c r="L6705" i="35"/>
  <c r="N6701" i="35"/>
  <c r="L6701" i="35"/>
  <c r="N6697" i="35"/>
  <c r="L6697" i="35"/>
  <c r="N6693" i="35"/>
  <c r="L6693" i="35"/>
  <c r="N6689" i="35"/>
  <c r="L6689" i="35"/>
  <c r="N6685" i="35"/>
  <c r="L6685" i="35"/>
  <c r="N6681" i="35"/>
  <c r="L6681" i="35"/>
  <c r="N6677" i="35"/>
  <c r="L6677" i="35"/>
  <c r="N6673" i="35"/>
  <c r="L6673" i="35"/>
  <c r="N6669" i="35"/>
  <c r="L6669" i="35"/>
  <c r="N6665" i="35"/>
  <c r="L6665" i="35"/>
  <c r="N6661" i="35"/>
  <c r="L6661" i="35"/>
  <c r="N6657" i="35"/>
  <c r="L6657" i="35"/>
  <c r="N6653" i="35"/>
  <c r="L6653" i="35"/>
  <c r="N6649" i="35"/>
  <c r="L6649" i="35"/>
  <c r="N6645" i="35"/>
  <c r="L6645" i="35"/>
  <c r="N6641" i="35"/>
  <c r="L6641" i="35"/>
  <c r="N6637" i="35"/>
  <c r="L6637" i="35"/>
  <c r="N6633" i="35"/>
  <c r="L6633" i="35"/>
  <c r="N6629" i="35"/>
  <c r="L6629" i="35"/>
  <c r="N6625" i="35"/>
  <c r="L6625" i="35"/>
  <c r="N6621" i="35"/>
  <c r="L6621" i="35"/>
  <c r="N6617" i="35"/>
  <c r="L6617" i="35"/>
  <c r="N6613" i="35"/>
  <c r="L6613" i="35"/>
  <c r="N6609" i="35"/>
  <c r="L6609" i="35"/>
  <c r="N6605" i="35"/>
  <c r="L6605" i="35"/>
  <c r="N6601" i="35"/>
  <c r="L6601" i="35"/>
  <c r="N6597" i="35"/>
  <c r="L6597" i="35"/>
  <c r="N6593" i="35"/>
  <c r="L6593" i="35"/>
  <c r="N6589" i="35"/>
  <c r="L6589" i="35"/>
  <c r="N6585" i="35"/>
  <c r="L6585" i="35"/>
  <c r="N6581" i="35"/>
  <c r="L6581" i="35"/>
  <c r="N6577" i="35"/>
  <c r="L6577" i="35"/>
  <c r="N6573" i="35"/>
  <c r="L6573" i="35"/>
  <c r="N6569" i="35"/>
  <c r="L6569" i="35"/>
  <c r="N6565" i="35"/>
  <c r="L6565" i="35"/>
  <c r="N6561" i="35"/>
  <c r="L6561" i="35"/>
  <c r="N6557" i="35"/>
  <c r="L6557" i="35"/>
  <c r="N6553" i="35"/>
  <c r="L6553" i="35"/>
  <c r="N6549" i="35"/>
  <c r="L6549" i="35"/>
  <c r="N6545" i="35"/>
  <c r="L6545" i="35"/>
  <c r="N6541" i="35"/>
  <c r="L6541" i="35"/>
  <c r="N6537" i="35"/>
  <c r="L6537" i="35"/>
  <c r="N6533" i="35"/>
  <c r="L6533" i="35"/>
  <c r="N6529" i="35"/>
  <c r="L6529" i="35"/>
  <c r="N6525" i="35"/>
  <c r="L6525" i="35"/>
  <c r="N6521" i="35"/>
  <c r="L6521" i="35"/>
  <c r="N6517" i="35"/>
  <c r="L6517" i="35"/>
  <c r="N6513" i="35"/>
  <c r="L6513" i="35"/>
  <c r="N6509" i="35"/>
  <c r="L6509" i="35"/>
  <c r="N6505" i="35"/>
  <c r="L6505" i="35"/>
  <c r="N6501" i="35"/>
  <c r="L6501" i="35"/>
  <c r="N6497" i="35"/>
  <c r="L6497" i="35"/>
  <c r="N6493" i="35"/>
  <c r="L6493" i="35"/>
  <c r="N6489" i="35"/>
  <c r="L6489" i="35"/>
  <c r="N6485" i="35"/>
  <c r="L6485" i="35"/>
  <c r="N6481" i="35"/>
  <c r="L6481" i="35"/>
  <c r="N6477" i="35"/>
  <c r="L6477" i="35"/>
  <c r="N6473" i="35"/>
  <c r="L6473" i="35"/>
  <c r="N6469" i="35"/>
  <c r="L6469" i="35"/>
  <c r="N6465" i="35"/>
  <c r="L6465" i="35"/>
  <c r="N6461" i="35"/>
  <c r="L6461" i="35"/>
  <c r="N6457" i="35"/>
  <c r="L6457" i="35"/>
  <c r="N6453" i="35"/>
  <c r="L6453" i="35"/>
  <c r="N6449" i="35"/>
  <c r="L6449" i="35"/>
  <c r="N6445" i="35"/>
  <c r="L6445" i="35"/>
  <c r="N6441" i="35"/>
  <c r="L6441" i="35"/>
  <c r="N6437" i="35"/>
  <c r="L6437" i="35"/>
  <c r="N6433" i="35"/>
  <c r="L6433" i="35"/>
  <c r="N6429" i="35"/>
  <c r="L6429" i="35"/>
  <c r="N6425" i="35"/>
  <c r="L6425" i="35"/>
  <c r="N6421" i="35"/>
  <c r="L6421" i="35"/>
  <c r="N6417" i="35"/>
  <c r="L6417" i="35"/>
  <c r="N6413" i="35"/>
  <c r="L6413" i="35"/>
  <c r="N6409" i="35"/>
  <c r="L6409" i="35"/>
  <c r="N6405" i="35"/>
  <c r="L6405" i="35"/>
  <c r="N6401" i="35"/>
  <c r="L6401" i="35"/>
  <c r="N6397" i="35"/>
  <c r="L6397" i="35"/>
  <c r="N6393" i="35"/>
  <c r="L6393" i="35"/>
  <c r="N6389" i="35"/>
  <c r="L6389" i="35"/>
  <c r="N6385" i="35"/>
  <c r="L6385" i="35"/>
  <c r="N6381" i="35"/>
  <c r="L6381" i="35"/>
  <c r="N6377" i="35"/>
  <c r="L6377" i="35"/>
  <c r="N6373" i="35"/>
  <c r="L6373" i="35"/>
  <c r="N6369" i="35"/>
  <c r="L6369" i="35"/>
  <c r="N6365" i="35"/>
  <c r="L6365" i="35"/>
  <c r="N6361" i="35"/>
  <c r="L6361" i="35"/>
  <c r="N6357" i="35"/>
  <c r="L6357" i="35"/>
  <c r="N6353" i="35"/>
  <c r="L6353" i="35"/>
  <c r="N6349" i="35"/>
  <c r="L6349" i="35"/>
  <c r="N6345" i="35"/>
  <c r="L6345" i="35"/>
  <c r="N6341" i="35"/>
  <c r="L6341" i="35"/>
  <c r="N6337" i="35"/>
  <c r="L6337" i="35"/>
  <c r="N6333" i="35"/>
  <c r="L6333" i="35"/>
  <c r="N6329" i="35"/>
  <c r="L6329" i="35"/>
  <c r="N6325" i="35"/>
  <c r="L6325" i="35"/>
  <c r="N6321" i="35"/>
  <c r="L6321" i="35"/>
  <c r="N6317" i="35"/>
  <c r="L6317" i="35"/>
  <c r="N6313" i="35"/>
  <c r="L6313" i="35"/>
  <c r="N6309" i="35"/>
  <c r="L6309" i="35"/>
  <c r="N6305" i="35"/>
  <c r="L6305" i="35"/>
  <c r="N6301" i="35"/>
  <c r="L6301" i="35"/>
  <c r="N6297" i="35"/>
  <c r="L6297" i="35"/>
  <c r="N6293" i="35"/>
  <c r="L6293" i="35"/>
  <c r="N6289" i="35"/>
  <c r="L6289" i="35"/>
  <c r="N6285" i="35"/>
  <c r="L6285" i="35"/>
  <c r="N6281" i="35"/>
  <c r="L6281" i="35"/>
  <c r="N6277" i="35"/>
  <c r="L6277" i="35"/>
  <c r="N6273" i="35"/>
  <c r="L6273" i="35"/>
  <c r="N6269" i="35"/>
  <c r="L6269" i="35"/>
  <c r="N6265" i="35"/>
  <c r="L6265" i="35"/>
  <c r="N6261" i="35"/>
  <c r="L6261" i="35"/>
  <c r="N6257" i="35"/>
  <c r="L6257" i="35"/>
  <c r="N6253" i="35"/>
  <c r="L6253" i="35"/>
  <c r="N6249" i="35"/>
  <c r="L6249" i="35"/>
  <c r="N6245" i="35"/>
  <c r="L6245" i="35"/>
  <c r="N6241" i="35"/>
  <c r="L6241" i="35"/>
  <c r="N6237" i="35"/>
  <c r="L6237" i="35"/>
  <c r="N6233" i="35"/>
  <c r="L6233" i="35"/>
  <c r="N6229" i="35"/>
  <c r="L6229" i="35"/>
  <c r="N6225" i="35"/>
  <c r="L6225" i="35"/>
  <c r="N6221" i="35"/>
  <c r="L6221" i="35"/>
  <c r="N6217" i="35"/>
  <c r="L6217" i="35"/>
  <c r="N6213" i="35"/>
  <c r="L6213" i="35"/>
  <c r="N6209" i="35"/>
  <c r="L6209" i="35"/>
  <c r="N6205" i="35"/>
  <c r="L6205" i="35"/>
  <c r="N6201" i="35"/>
  <c r="L6201" i="35"/>
  <c r="N6197" i="35"/>
  <c r="L6197" i="35"/>
  <c r="N6193" i="35"/>
  <c r="L6193" i="35"/>
  <c r="N6189" i="35"/>
  <c r="L6189" i="35"/>
  <c r="N6185" i="35"/>
  <c r="L6185" i="35"/>
  <c r="N6181" i="35"/>
  <c r="L6181" i="35"/>
  <c r="N6177" i="35"/>
  <c r="L6177" i="35"/>
  <c r="N6173" i="35"/>
  <c r="L6173" i="35"/>
  <c r="N6169" i="35"/>
  <c r="L6169" i="35"/>
  <c r="N6165" i="35"/>
  <c r="L6165" i="35"/>
  <c r="N6161" i="35"/>
  <c r="L6161" i="35"/>
  <c r="N6157" i="35"/>
  <c r="L6157" i="35"/>
  <c r="N6153" i="35"/>
  <c r="L6153" i="35"/>
  <c r="N6149" i="35"/>
  <c r="L6149" i="35"/>
  <c r="N6145" i="35"/>
  <c r="L6145" i="35"/>
  <c r="N6141" i="35"/>
  <c r="L6141" i="35"/>
  <c r="N6137" i="35"/>
  <c r="L6137" i="35"/>
  <c r="N6133" i="35"/>
  <c r="L6133" i="35"/>
  <c r="N6129" i="35"/>
  <c r="L6129" i="35"/>
  <c r="N6125" i="35"/>
  <c r="L6125" i="35"/>
  <c r="N6121" i="35"/>
  <c r="L6121" i="35"/>
  <c r="N6117" i="35"/>
  <c r="L6117" i="35"/>
  <c r="N6113" i="35"/>
  <c r="L6113" i="35"/>
  <c r="N6109" i="35"/>
  <c r="L6109" i="35"/>
  <c r="N6105" i="35"/>
  <c r="L6105" i="35"/>
  <c r="N6101" i="35"/>
  <c r="L6101" i="35"/>
  <c r="N6097" i="35"/>
  <c r="L6097" i="35"/>
  <c r="N6093" i="35"/>
  <c r="L6093" i="35"/>
  <c r="N6089" i="35"/>
  <c r="L6089" i="35"/>
  <c r="N6085" i="35"/>
  <c r="L6085" i="35"/>
  <c r="N6081" i="35"/>
  <c r="L6081" i="35"/>
  <c r="N6077" i="35"/>
  <c r="L6077" i="35"/>
  <c r="N6073" i="35"/>
  <c r="L6073" i="35"/>
  <c r="N6069" i="35"/>
  <c r="L6069" i="35"/>
  <c r="N6065" i="35"/>
  <c r="L6065" i="35"/>
  <c r="N6061" i="35"/>
  <c r="L6061" i="35"/>
  <c r="N6057" i="35"/>
  <c r="L6057" i="35"/>
  <c r="N6053" i="35"/>
  <c r="L6053" i="35"/>
  <c r="N6049" i="35"/>
  <c r="L6049" i="35"/>
  <c r="N6045" i="35"/>
  <c r="L6045" i="35"/>
  <c r="N6041" i="35"/>
  <c r="L6041" i="35"/>
  <c r="N6037" i="35"/>
  <c r="L6037" i="35"/>
  <c r="N6033" i="35"/>
  <c r="L6033" i="35"/>
  <c r="N6029" i="35"/>
  <c r="L6029" i="35"/>
  <c r="N6025" i="35"/>
  <c r="L6025" i="35"/>
  <c r="N6021" i="35"/>
  <c r="L6021" i="35"/>
  <c r="N6017" i="35"/>
  <c r="L6017" i="35"/>
  <c r="N6013" i="35"/>
  <c r="L6013" i="35"/>
  <c r="N6009" i="35"/>
  <c r="L6009" i="35"/>
  <c r="N6005" i="35"/>
  <c r="L6005" i="35"/>
  <c r="N6001" i="35"/>
  <c r="L6001" i="35"/>
  <c r="N5997" i="35"/>
  <c r="L5997" i="35"/>
  <c r="N5993" i="35"/>
  <c r="L5993" i="35"/>
  <c r="N5989" i="35"/>
  <c r="L5989" i="35"/>
  <c r="N5985" i="35"/>
  <c r="L5985" i="35"/>
  <c r="N5981" i="35"/>
  <c r="L5981" i="35"/>
  <c r="N5977" i="35"/>
  <c r="L5977" i="35"/>
  <c r="N5973" i="35"/>
  <c r="L5973" i="35"/>
  <c r="N5969" i="35"/>
  <c r="L5969" i="35"/>
  <c r="N5965" i="35"/>
  <c r="L5965" i="35"/>
  <c r="N5961" i="35"/>
  <c r="L5961" i="35"/>
  <c r="N5957" i="35"/>
  <c r="L5957" i="35"/>
  <c r="N5953" i="35"/>
  <c r="L5953" i="35"/>
  <c r="N5949" i="35"/>
  <c r="L5949" i="35"/>
  <c r="N5945" i="35"/>
  <c r="L5945" i="35"/>
  <c r="N5941" i="35"/>
  <c r="L5941" i="35"/>
  <c r="N5937" i="35"/>
  <c r="L5937" i="35"/>
  <c r="N5933" i="35"/>
  <c r="L5933" i="35"/>
  <c r="N5929" i="35"/>
  <c r="L5929" i="35"/>
  <c r="N5925" i="35"/>
  <c r="L5925" i="35"/>
  <c r="N5921" i="35"/>
  <c r="L5921" i="35"/>
  <c r="N5917" i="35"/>
  <c r="L5917" i="35"/>
  <c r="N5913" i="35"/>
  <c r="L5913" i="35"/>
  <c r="N5909" i="35"/>
  <c r="L5909" i="35"/>
  <c r="N5905" i="35"/>
  <c r="L5905" i="35"/>
  <c r="N5901" i="35"/>
  <c r="L5901" i="35"/>
  <c r="N5897" i="35"/>
  <c r="L5897" i="35"/>
  <c r="N5893" i="35"/>
  <c r="L5893" i="35"/>
  <c r="N5889" i="35"/>
  <c r="L5889" i="35"/>
  <c r="N5885" i="35"/>
  <c r="L5885" i="35"/>
  <c r="N5881" i="35"/>
  <c r="L5881" i="35"/>
  <c r="N5877" i="35"/>
  <c r="L5877" i="35"/>
  <c r="N5873" i="35"/>
  <c r="L5873" i="35"/>
  <c r="N5869" i="35"/>
  <c r="L5869" i="35"/>
  <c r="N5865" i="35"/>
  <c r="L5865" i="35"/>
  <c r="N5861" i="35"/>
  <c r="L5861" i="35"/>
  <c r="N5857" i="35"/>
  <c r="L5857" i="35"/>
  <c r="N5853" i="35"/>
  <c r="L5853" i="35"/>
  <c r="N5849" i="35"/>
  <c r="L5849" i="35"/>
  <c r="N5845" i="35"/>
  <c r="L5845" i="35"/>
  <c r="N5841" i="35"/>
  <c r="L5841" i="35"/>
  <c r="N5837" i="35"/>
  <c r="L5837" i="35"/>
  <c r="N5833" i="35"/>
  <c r="L5833" i="35"/>
  <c r="N5829" i="35"/>
  <c r="L5829" i="35"/>
  <c r="N5825" i="35"/>
  <c r="L5825" i="35"/>
  <c r="N5821" i="35"/>
  <c r="L5821" i="35"/>
  <c r="N5817" i="35"/>
  <c r="L5817" i="35"/>
  <c r="N5813" i="35"/>
  <c r="L5813" i="35"/>
  <c r="N5809" i="35"/>
  <c r="L5809" i="35"/>
  <c r="N5805" i="35"/>
  <c r="L5805" i="35"/>
  <c r="N5801" i="35"/>
  <c r="L5801" i="35"/>
  <c r="N5797" i="35"/>
  <c r="L5797" i="35"/>
  <c r="N5793" i="35"/>
  <c r="L5793" i="35"/>
  <c r="N5789" i="35"/>
  <c r="L5789" i="35"/>
  <c r="N5785" i="35"/>
  <c r="L5785" i="35"/>
  <c r="N5781" i="35"/>
  <c r="L5781" i="35"/>
  <c r="N5777" i="35"/>
  <c r="L5777" i="35"/>
  <c r="N5773" i="35"/>
  <c r="L5773" i="35"/>
  <c r="N5769" i="35"/>
  <c r="L5769" i="35"/>
  <c r="N5765" i="35"/>
  <c r="L5765" i="35"/>
  <c r="N5761" i="35"/>
  <c r="L5761" i="35"/>
  <c r="N5757" i="35"/>
  <c r="L5757" i="35"/>
  <c r="N5753" i="35"/>
  <c r="L5753" i="35"/>
  <c r="N5749" i="35"/>
  <c r="L5749" i="35"/>
  <c r="N5745" i="35"/>
  <c r="L5745" i="35"/>
  <c r="N5741" i="35"/>
  <c r="L5741" i="35"/>
  <c r="N5737" i="35"/>
  <c r="L5737" i="35"/>
  <c r="N5733" i="35"/>
  <c r="L5733" i="35"/>
  <c r="N5729" i="35"/>
  <c r="L5729" i="35"/>
  <c r="N5725" i="35"/>
  <c r="L5725" i="35"/>
  <c r="N5721" i="35"/>
  <c r="L5721" i="35"/>
  <c r="N5717" i="35"/>
  <c r="L5717" i="35"/>
  <c r="N5713" i="35"/>
  <c r="L5713" i="35"/>
  <c r="N5709" i="35"/>
  <c r="L5709" i="35"/>
  <c r="N5705" i="35"/>
  <c r="L5705" i="35"/>
  <c r="N5701" i="35"/>
  <c r="L5701" i="35"/>
  <c r="N5697" i="35"/>
  <c r="L5697" i="35"/>
  <c r="N5693" i="35"/>
  <c r="L5693" i="35"/>
  <c r="N5689" i="35"/>
  <c r="L5689" i="35"/>
  <c r="N5685" i="35"/>
  <c r="L5685" i="35"/>
  <c r="N5681" i="35"/>
  <c r="L5681" i="35"/>
  <c r="N5677" i="35"/>
  <c r="L5677" i="35"/>
  <c r="N5673" i="35"/>
  <c r="L5673" i="35"/>
  <c r="N5669" i="35"/>
  <c r="L5669" i="35"/>
  <c r="N5665" i="35"/>
  <c r="L5665" i="35"/>
  <c r="N5661" i="35"/>
  <c r="L5661" i="35"/>
  <c r="N5657" i="35"/>
  <c r="L5657" i="35"/>
  <c r="N5653" i="35"/>
  <c r="L5653" i="35"/>
  <c r="N5649" i="35"/>
  <c r="L5649" i="35"/>
  <c r="N5645" i="35"/>
  <c r="L5645" i="35"/>
  <c r="N5641" i="35"/>
  <c r="L5641" i="35"/>
  <c r="N5637" i="35"/>
  <c r="L5637" i="35"/>
  <c r="N5633" i="35"/>
  <c r="L5633" i="35"/>
  <c r="N5629" i="35"/>
  <c r="L5629" i="35"/>
  <c r="N5625" i="35"/>
  <c r="L5625" i="35"/>
  <c r="N5621" i="35"/>
  <c r="L5621" i="35"/>
  <c r="N5617" i="35"/>
  <c r="L5617" i="35"/>
  <c r="N5613" i="35"/>
  <c r="L5613" i="35"/>
  <c r="N5609" i="35"/>
  <c r="L5609" i="35"/>
  <c r="N5605" i="35"/>
  <c r="L5605" i="35"/>
  <c r="N5601" i="35"/>
  <c r="L5601" i="35"/>
  <c r="N5597" i="35"/>
  <c r="L5597" i="35"/>
  <c r="N5593" i="35"/>
  <c r="L5593" i="35"/>
  <c r="N5589" i="35"/>
  <c r="L5589" i="35"/>
  <c r="N5585" i="35"/>
  <c r="L5585" i="35"/>
  <c r="N5581" i="35"/>
  <c r="L5581" i="35"/>
  <c r="N5577" i="35"/>
  <c r="L5577" i="35"/>
  <c r="N5573" i="35"/>
  <c r="L5573" i="35"/>
  <c r="N5569" i="35"/>
  <c r="L5569" i="35"/>
  <c r="N5565" i="35"/>
  <c r="L5565" i="35"/>
  <c r="N5561" i="35"/>
  <c r="L5561" i="35"/>
  <c r="N5557" i="35"/>
  <c r="L5557" i="35"/>
  <c r="N5553" i="35"/>
  <c r="L5553" i="35"/>
  <c r="N5549" i="35"/>
  <c r="L5549" i="35"/>
  <c r="N5545" i="35"/>
  <c r="L5545" i="35"/>
  <c r="N5541" i="35"/>
  <c r="L5541" i="35"/>
  <c r="N5537" i="35"/>
  <c r="L5537" i="35"/>
  <c r="N5533" i="35"/>
  <c r="L5533" i="35"/>
  <c r="N5529" i="35"/>
  <c r="L5529" i="35"/>
  <c r="N5525" i="35"/>
  <c r="L5525" i="35"/>
  <c r="N5521" i="35"/>
  <c r="L5521" i="35"/>
  <c r="N5517" i="35"/>
  <c r="L5517" i="35"/>
  <c r="N5513" i="35"/>
  <c r="L5513" i="35"/>
  <c r="N5509" i="35"/>
  <c r="L5509" i="35"/>
  <c r="N5505" i="35"/>
  <c r="L5505" i="35"/>
  <c r="N5501" i="35"/>
  <c r="L5501" i="35"/>
  <c r="N5497" i="35"/>
  <c r="L5497" i="35"/>
  <c r="N5493" i="35"/>
  <c r="L5493" i="35"/>
  <c r="N5489" i="35"/>
  <c r="L5489" i="35"/>
  <c r="N5485" i="35"/>
  <c r="L5485" i="35"/>
  <c r="N5481" i="35"/>
  <c r="L5481" i="35"/>
  <c r="N5477" i="35"/>
  <c r="L5477" i="35"/>
  <c r="N5473" i="35"/>
  <c r="L5473" i="35"/>
  <c r="N5469" i="35"/>
  <c r="L5469" i="35"/>
  <c r="N5465" i="35"/>
  <c r="L5465" i="35"/>
  <c r="N5461" i="35"/>
  <c r="L5461" i="35"/>
  <c r="N5457" i="35"/>
  <c r="L5457" i="35"/>
  <c r="N5453" i="35"/>
  <c r="L5453" i="35"/>
  <c r="N5449" i="35"/>
  <c r="L5449" i="35"/>
  <c r="N5445" i="35"/>
  <c r="L5445" i="35"/>
  <c r="N5441" i="35"/>
  <c r="L5441" i="35"/>
  <c r="N5437" i="35"/>
  <c r="L5437" i="35"/>
  <c r="N5433" i="35"/>
  <c r="L5433" i="35"/>
  <c r="N5429" i="35"/>
  <c r="L5429" i="35"/>
  <c r="N5425" i="35"/>
  <c r="L5425" i="35"/>
  <c r="N5421" i="35"/>
  <c r="L5421" i="35"/>
  <c r="N5417" i="35"/>
  <c r="L5417" i="35"/>
  <c r="N5413" i="35"/>
  <c r="L5413" i="35"/>
  <c r="N5409" i="35"/>
  <c r="L5409" i="35"/>
  <c r="N5405" i="35"/>
  <c r="L5405" i="35"/>
  <c r="N5401" i="35"/>
  <c r="L5401" i="35"/>
  <c r="N5397" i="35"/>
  <c r="L5397" i="35"/>
  <c r="N5393" i="35"/>
  <c r="L5393" i="35"/>
  <c r="N5389" i="35"/>
  <c r="L5389" i="35"/>
  <c r="N5385" i="35"/>
  <c r="L5385" i="35"/>
  <c r="N5381" i="35"/>
  <c r="L5381" i="35"/>
  <c r="N5377" i="35"/>
  <c r="L5377" i="35"/>
  <c r="N5373" i="35"/>
  <c r="L5373" i="35"/>
  <c r="N5369" i="35"/>
  <c r="L5369" i="35"/>
  <c r="N5365" i="35"/>
  <c r="L5365" i="35"/>
  <c r="N5361" i="35"/>
  <c r="L5361" i="35"/>
  <c r="N5357" i="35"/>
  <c r="L5357" i="35"/>
  <c r="N5353" i="35"/>
  <c r="L5353" i="35"/>
  <c r="N5349" i="35"/>
  <c r="L5349" i="35"/>
  <c r="N5345" i="35"/>
  <c r="L5345" i="35"/>
  <c r="N5341" i="35"/>
  <c r="L5341" i="35"/>
  <c r="N5337" i="35"/>
  <c r="L5337" i="35"/>
  <c r="N5333" i="35"/>
  <c r="L5333" i="35"/>
  <c r="N5329" i="35"/>
  <c r="L5329" i="35"/>
  <c r="N5325" i="35"/>
  <c r="L5325" i="35"/>
  <c r="N5321" i="35"/>
  <c r="L5321" i="35"/>
  <c r="N5317" i="35"/>
  <c r="L5317" i="35"/>
  <c r="N5313" i="35"/>
  <c r="L5313" i="35"/>
  <c r="N5309" i="35"/>
  <c r="L5309" i="35"/>
  <c r="N5305" i="35"/>
  <c r="L5305" i="35"/>
  <c r="N5301" i="35"/>
  <c r="L5301" i="35"/>
  <c r="N5297" i="35"/>
  <c r="L5297" i="35"/>
  <c r="N5293" i="35"/>
  <c r="L5293" i="35"/>
  <c r="N5289" i="35"/>
  <c r="L5289" i="35"/>
  <c r="N5285" i="35"/>
  <c r="L5285" i="35"/>
  <c r="N5281" i="35"/>
  <c r="L5281" i="35"/>
  <c r="N5277" i="35"/>
  <c r="L5277" i="35"/>
  <c r="N5273" i="35"/>
  <c r="L5273" i="35"/>
  <c r="N5269" i="35"/>
  <c r="L5269" i="35"/>
  <c r="N5265" i="35"/>
  <c r="L5265" i="35"/>
  <c r="N5261" i="35"/>
  <c r="L5261" i="35"/>
  <c r="N5257" i="35"/>
  <c r="L5257" i="35"/>
  <c r="N5253" i="35"/>
  <c r="L5253" i="35"/>
  <c r="N5249" i="35"/>
  <c r="L5249" i="35"/>
  <c r="N5245" i="35"/>
  <c r="L5245" i="35"/>
  <c r="N5241" i="35"/>
  <c r="L5241" i="35"/>
  <c r="N5237" i="35"/>
  <c r="L5237" i="35"/>
  <c r="N5233" i="35"/>
  <c r="L5233" i="35"/>
  <c r="N5229" i="35"/>
  <c r="L5229" i="35"/>
  <c r="N5225" i="35"/>
  <c r="L5225" i="35"/>
  <c r="N5221" i="35"/>
  <c r="L5221" i="35"/>
  <c r="N5217" i="35"/>
  <c r="L5217" i="35"/>
  <c r="N5213" i="35"/>
  <c r="L5213" i="35"/>
  <c r="N5209" i="35"/>
  <c r="L5209" i="35"/>
  <c r="N5205" i="35"/>
  <c r="L5205" i="35"/>
  <c r="N5201" i="35"/>
  <c r="L5201" i="35"/>
  <c r="N5197" i="35"/>
  <c r="L5197" i="35"/>
  <c r="N5193" i="35"/>
  <c r="L5193" i="35"/>
  <c r="N5189" i="35"/>
  <c r="L5189" i="35"/>
  <c r="N5185" i="35"/>
  <c r="L5185" i="35"/>
  <c r="N5181" i="35"/>
  <c r="L5181" i="35"/>
  <c r="N5177" i="35"/>
  <c r="L5177" i="35"/>
  <c r="N11495" i="35"/>
  <c r="L11495" i="35"/>
  <c r="N11483" i="35"/>
  <c r="L11483" i="35"/>
  <c r="N11471" i="35"/>
  <c r="L11471" i="35"/>
  <c r="N11459" i="35"/>
  <c r="L11459" i="35"/>
  <c r="N11447" i="35"/>
  <c r="L11447" i="35"/>
  <c r="N11435" i="35"/>
  <c r="L11435" i="35"/>
  <c r="N11423" i="35"/>
  <c r="L11423" i="35"/>
  <c r="N11411" i="35"/>
  <c r="L11411" i="35"/>
  <c r="N11399" i="35"/>
  <c r="L11399" i="35"/>
  <c r="N11387" i="35"/>
  <c r="L11387" i="35"/>
  <c r="N11375" i="35"/>
  <c r="L11375" i="35"/>
  <c r="N11363" i="35"/>
  <c r="L11363" i="35"/>
  <c r="N11351" i="35"/>
  <c r="L11351" i="35"/>
  <c r="N11339" i="35"/>
  <c r="L11339" i="35"/>
  <c r="N11327" i="35"/>
  <c r="L11327" i="35"/>
  <c r="N11315" i="35"/>
  <c r="L11315" i="35"/>
  <c r="N11303" i="35"/>
  <c r="L11303" i="35"/>
  <c r="N11291" i="35"/>
  <c r="L11291" i="35"/>
  <c r="N11279" i="35"/>
  <c r="L11279" i="35"/>
  <c r="N11267" i="35"/>
  <c r="L11267" i="35"/>
  <c r="N11255" i="35"/>
  <c r="L11255" i="35"/>
  <c r="N11243" i="35"/>
  <c r="L11243" i="35"/>
  <c r="N11231" i="35"/>
  <c r="L11231" i="35"/>
  <c r="N11219" i="35"/>
  <c r="L11219" i="35"/>
  <c r="N11207" i="35"/>
  <c r="L11207" i="35"/>
  <c r="N11195" i="35"/>
  <c r="L11195" i="35"/>
  <c r="N11183" i="35"/>
  <c r="L11183" i="35"/>
  <c r="N11171" i="35"/>
  <c r="L11171" i="35"/>
  <c r="N11159" i="35"/>
  <c r="L11159" i="35"/>
  <c r="N11147" i="35"/>
  <c r="L11147" i="35"/>
  <c r="N11135" i="35"/>
  <c r="L11135" i="35"/>
  <c r="N11123" i="35"/>
  <c r="L11123" i="35"/>
  <c r="N11111" i="35"/>
  <c r="L11111" i="35"/>
  <c r="N11099" i="35"/>
  <c r="L11099" i="35"/>
  <c r="N11087" i="35"/>
  <c r="L11087" i="35"/>
  <c r="N11075" i="35"/>
  <c r="L11075" i="35"/>
  <c r="N11063" i="35"/>
  <c r="L11063" i="35"/>
  <c r="N11051" i="35"/>
  <c r="L11051" i="35"/>
  <c r="N11039" i="35"/>
  <c r="L11039" i="35"/>
  <c r="N11027" i="35"/>
  <c r="L11027" i="35"/>
  <c r="N11015" i="35"/>
  <c r="L11015" i="35"/>
  <c r="N11003" i="35"/>
  <c r="L11003" i="35"/>
  <c r="N10991" i="35"/>
  <c r="L10991" i="35"/>
  <c r="N10979" i="35"/>
  <c r="L10979" i="35"/>
  <c r="N10967" i="35"/>
  <c r="L10967" i="35"/>
  <c r="N10955" i="35"/>
  <c r="L10955" i="35"/>
  <c r="N10943" i="35"/>
  <c r="L10943" i="35"/>
  <c r="N10931" i="35"/>
  <c r="L10931" i="35"/>
  <c r="N10919" i="35"/>
  <c r="L10919" i="35"/>
  <c r="N10907" i="35"/>
  <c r="L10907" i="35"/>
  <c r="N10895" i="35"/>
  <c r="L10895" i="35"/>
  <c r="N10883" i="35"/>
  <c r="L10883" i="35"/>
  <c r="N10871" i="35"/>
  <c r="L10871" i="35"/>
  <c r="N10859" i="35"/>
  <c r="L10859" i="35"/>
  <c r="N10847" i="35"/>
  <c r="L10847" i="35"/>
  <c r="N10835" i="35"/>
  <c r="L10835" i="35"/>
  <c r="N10823" i="35"/>
  <c r="L10823" i="35"/>
  <c r="N10811" i="35"/>
  <c r="L10811" i="35"/>
  <c r="N10799" i="35"/>
  <c r="L10799" i="35"/>
  <c r="N10787" i="35"/>
  <c r="L10787" i="35"/>
  <c r="N10775" i="35"/>
  <c r="L10775" i="35"/>
  <c r="N10763" i="35"/>
  <c r="L10763" i="35"/>
  <c r="N10751" i="35"/>
  <c r="L10751" i="35"/>
  <c r="N10739" i="35"/>
  <c r="L10739" i="35"/>
  <c r="N10727" i="35"/>
  <c r="L10727" i="35"/>
  <c r="N10715" i="35"/>
  <c r="L10715" i="35"/>
  <c r="N10703" i="35"/>
  <c r="L10703" i="35"/>
  <c r="N10691" i="35"/>
  <c r="L10691" i="35"/>
  <c r="N10679" i="35"/>
  <c r="L10679" i="35"/>
  <c r="N10667" i="35"/>
  <c r="L10667" i="35"/>
  <c r="N10655" i="35"/>
  <c r="L10655" i="35"/>
  <c r="N10643" i="35"/>
  <c r="L10643" i="35"/>
  <c r="N10631" i="35"/>
  <c r="L10631" i="35"/>
  <c r="N10619" i="35"/>
  <c r="L10619" i="35"/>
  <c r="N10607" i="35"/>
  <c r="L10607" i="35"/>
  <c r="N10595" i="35"/>
  <c r="L10595" i="35"/>
  <c r="N10583" i="35"/>
  <c r="L10583" i="35"/>
  <c r="N10571" i="35"/>
  <c r="L10571" i="35"/>
  <c r="N10559" i="35"/>
  <c r="L10559" i="35"/>
  <c r="N10547" i="35"/>
  <c r="L10547" i="35"/>
  <c r="N10535" i="35"/>
  <c r="L10535" i="35"/>
  <c r="N10523" i="35"/>
  <c r="L10523" i="35"/>
  <c r="N10511" i="35"/>
  <c r="L10511" i="35"/>
  <c r="N10499" i="35"/>
  <c r="L10499" i="35"/>
  <c r="N10487" i="35"/>
  <c r="L10487" i="35"/>
  <c r="N10475" i="35"/>
  <c r="L10475" i="35"/>
  <c r="N10463" i="35"/>
  <c r="L10463" i="35"/>
  <c r="N10451" i="35"/>
  <c r="L10451" i="35"/>
  <c r="N10439" i="35"/>
  <c r="L10439" i="35"/>
  <c r="N10427" i="35"/>
  <c r="L10427" i="35"/>
  <c r="N10415" i="35"/>
  <c r="L10415" i="35"/>
  <c r="N10403" i="35"/>
  <c r="L10403" i="35"/>
  <c r="N10391" i="35"/>
  <c r="L10391" i="35"/>
  <c r="N10379" i="35"/>
  <c r="L10379" i="35"/>
  <c r="N10367" i="35"/>
  <c r="L10367" i="35"/>
  <c r="N10355" i="35"/>
  <c r="L10355" i="35"/>
  <c r="N10343" i="35"/>
  <c r="L10343" i="35"/>
  <c r="N10331" i="35"/>
  <c r="L10331" i="35"/>
  <c r="N10319" i="35"/>
  <c r="L10319" i="35"/>
  <c r="N10307" i="35"/>
  <c r="L10307" i="35"/>
  <c r="N10295" i="35"/>
  <c r="L10295" i="35"/>
  <c r="N10283" i="35"/>
  <c r="L10283" i="35"/>
  <c r="N10271" i="35"/>
  <c r="L10271" i="35"/>
  <c r="N10259" i="35"/>
  <c r="L10259" i="35"/>
  <c r="N10247" i="35"/>
  <c r="L10247" i="35"/>
  <c r="N10235" i="35"/>
  <c r="L10235" i="35"/>
  <c r="N10223" i="35"/>
  <c r="L10223" i="35"/>
  <c r="N10211" i="35"/>
  <c r="L10211" i="35"/>
  <c r="N10199" i="35"/>
  <c r="L10199" i="35"/>
  <c r="N10187" i="35"/>
  <c r="L10187" i="35"/>
  <c r="N10175" i="35"/>
  <c r="L10175" i="35"/>
  <c r="N10163" i="35"/>
  <c r="L10163" i="35"/>
  <c r="N10151" i="35"/>
  <c r="L10151" i="35"/>
  <c r="N10139" i="35"/>
  <c r="L10139" i="35"/>
  <c r="N10127" i="35"/>
  <c r="L10127" i="35"/>
  <c r="N10115" i="35"/>
  <c r="L10115" i="35"/>
  <c r="N10103" i="35"/>
  <c r="L10103" i="35"/>
  <c r="N10091" i="35"/>
  <c r="L10091" i="35"/>
  <c r="N10079" i="35"/>
  <c r="L10079" i="35"/>
  <c r="N10067" i="35"/>
  <c r="L10067" i="35"/>
  <c r="N10055" i="35"/>
  <c r="L10055" i="35"/>
  <c r="N10043" i="35"/>
  <c r="L10043" i="35"/>
  <c r="N10031" i="35"/>
  <c r="L10031" i="35"/>
  <c r="N10019" i="35"/>
  <c r="L10019" i="35"/>
  <c r="N10007" i="35"/>
  <c r="L10007" i="35"/>
  <c r="N9995" i="35"/>
  <c r="L9995" i="35"/>
  <c r="N9983" i="35"/>
  <c r="L9983" i="35"/>
  <c r="N9971" i="35"/>
  <c r="L9971" i="35"/>
  <c r="N9959" i="35"/>
  <c r="L9959" i="35"/>
  <c r="N9947" i="35"/>
  <c r="L9947" i="35"/>
  <c r="N9935" i="35"/>
  <c r="L9935" i="35"/>
  <c r="N9923" i="35"/>
  <c r="L9923" i="35"/>
  <c r="N9911" i="35"/>
  <c r="L9911" i="35"/>
  <c r="N9899" i="35"/>
  <c r="L9899" i="35"/>
  <c r="N9887" i="35"/>
  <c r="L9887" i="35"/>
  <c r="N9875" i="35"/>
  <c r="L9875" i="35"/>
  <c r="N9863" i="35"/>
  <c r="L9863" i="35"/>
  <c r="N9851" i="35"/>
  <c r="L9851" i="35"/>
  <c r="N9839" i="35"/>
  <c r="L9839" i="35"/>
  <c r="N9827" i="35"/>
  <c r="L9827" i="35"/>
  <c r="N9815" i="35"/>
  <c r="L9815" i="35"/>
  <c r="N9803" i="35"/>
  <c r="L9803" i="35"/>
  <c r="N2043" i="35"/>
  <c r="L2043" i="35"/>
  <c r="N2039" i="35"/>
  <c r="L2039" i="35"/>
  <c r="N2035" i="35"/>
  <c r="L2035" i="35"/>
  <c r="N2031" i="35"/>
  <c r="L2031" i="35"/>
  <c r="N2027" i="35"/>
  <c r="L2027" i="35"/>
  <c r="N2023" i="35"/>
  <c r="L2023" i="35"/>
  <c r="N2019" i="35"/>
  <c r="L2019" i="35"/>
  <c r="N2015" i="35"/>
  <c r="L2015" i="35"/>
  <c r="N2011" i="35"/>
  <c r="L2011" i="35"/>
  <c r="N2007" i="35"/>
  <c r="L2007" i="35"/>
  <c r="N2003" i="35"/>
  <c r="L2003" i="35"/>
  <c r="N1999" i="35"/>
  <c r="L1999" i="35"/>
  <c r="N1995" i="35"/>
  <c r="L1995" i="35"/>
  <c r="N1991" i="35"/>
  <c r="L1991" i="35"/>
  <c r="N1987" i="35"/>
  <c r="L1987" i="35"/>
  <c r="N1983" i="35"/>
  <c r="L1983" i="35"/>
  <c r="N1979" i="35"/>
  <c r="L1979" i="35"/>
  <c r="N1975" i="35"/>
  <c r="L1975" i="35"/>
  <c r="N1971" i="35"/>
  <c r="L1971" i="35"/>
  <c r="N1967" i="35"/>
  <c r="L1967" i="35"/>
  <c r="N1963" i="35"/>
  <c r="L1963" i="35"/>
  <c r="N1959" i="35"/>
  <c r="L1959" i="35"/>
  <c r="N1955" i="35"/>
  <c r="L1955" i="35"/>
  <c r="N1951" i="35"/>
  <c r="L1951" i="35"/>
  <c r="N1947" i="35"/>
  <c r="L1947" i="35"/>
  <c r="N1943" i="35"/>
  <c r="L1943" i="35"/>
  <c r="N1939" i="35"/>
  <c r="L1939" i="35"/>
  <c r="N1935" i="35"/>
  <c r="L1935" i="35"/>
  <c r="N1931" i="35"/>
  <c r="L1931" i="35"/>
  <c r="N1927" i="35"/>
  <c r="L1927" i="35"/>
  <c r="N1923" i="35"/>
  <c r="L1923" i="35"/>
  <c r="N1919" i="35"/>
  <c r="L1919" i="35"/>
  <c r="N1915" i="35"/>
  <c r="L1915" i="35"/>
  <c r="N1911" i="35"/>
  <c r="L1911" i="35"/>
  <c r="N1907" i="35"/>
  <c r="L1907" i="35"/>
  <c r="N1903" i="35"/>
  <c r="L1903" i="35"/>
  <c r="N1899" i="35"/>
  <c r="L1899" i="35"/>
  <c r="N1895" i="35"/>
  <c r="L1895" i="35"/>
  <c r="N1891" i="35"/>
  <c r="L1891" i="35"/>
  <c r="N1887" i="35"/>
  <c r="L1887" i="35"/>
  <c r="N1883" i="35"/>
  <c r="L1883" i="35"/>
  <c r="N1879" i="35"/>
  <c r="L1879" i="35"/>
  <c r="N1875" i="35"/>
  <c r="L1875" i="35"/>
  <c r="N1871" i="35"/>
  <c r="L1871" i="35"/>
  <c r="N1867" i="35"/>
  <c r="L1867" i="35"/>
  <c r="N1863" i="35"/>
  <c r="L1863" i="35"/>
  <c r="N1859" i="35"/>
  <c r="L1859" i="35"/>
  <c r="N1855" i="35"/>
  <c r="L1855" i="35"/>
  <c r="N1851" i="35"/>
  <c r="L1851" i="35"/>
  <c r="N1847" i="35"/>
  <c r="L1847" i="35"/>
  <c r="N1843" i="35"/>
  <c r="L1843" i="35"/>
  <c r="N1839" i="35"/>
  <c r="L1839" i="35"/>
  <c r="N1835" i="35"/>
  <c r="L1835" i="35"/>
  <c r="N1831" i="35"/>
  <c r="L1831" i="35"/>
  <c r="N1827" i="35"/>
  <c r="L1827" i="35"/>
  <c r="N1823" i="35"/>
  <c r="L1823" i="35"/>
  <c r="N1819" i="35"/>
  <c r="L1819" i="35"/>
  <c r="N1815" i="35"/>
  <c r="L1815" i="35"/>
  <c r="N1811" i="35"/>
  <c r="L1811" i="35"/>
  <c r="N1807" i="35"/>
  <c r="L1807" i="35"/>
  <c r="N1803" i="35"/>
  <c r="L1803" i="35"/>
  <c r="N1799" i="35"/>
  <c r="L1799" i="35"/>
  <c r="N1795" i="35"/>
  <c r="L1795" i="35"/>
  <c r="N1791" i="35"/>
  <c r="L1791" i="35"/>
  <c r="N1787" i="35"/>
  <c r="L1787" i="35"/>
  <c r="N1783" i="35"/>
  <c r="L1783" i="35"/>
  <c r="N1779" i="35"/>
  <c r="L1779" i="35"/>
  <c r="N1775" i="35"/>
  <c r="L1775" i="35"/>
  <c r="N1771" i="35"/>
  <c r="L1771" i="35"/>
  <c r="N1767" i="35"/>
  <c r="L1767" i="35"/>
  <c r="N1763" i="35"/>
  <c r="L1763" i="35"/>
  <c r="N1759" i="35"/>
  <c r="L1759" i="35"/>
  <c r="N1755" i="35"/>
  <c r="L1755" i="35"/>
  <c r="N1751" i="35"/>
  <c r="L1751" i="35"/>
  <c r="N1747" i="35"/>
  <c r="L1747" i="35"/>
  <c r="N1743" i="35"/>
  <c r="L1743" i="35"/>
  <c r="N1739" i="35"/>
  <c r="L1739" i="35"/>
  <c r="N1735" i="35"/>
  <c r="L1735" i="35"/>
  <c r="N1731" i="35"/>
  <c r="L1731" i="35"/>
  <c r="N1727" i="35"/>
  <c r="L1727" i="35"/>
  <c r="N1723" i="35"/>
  <c r="L1723" i="35"/>
  <c r="N1719" i="35"/>
  <c r="L1719" i="35"/>
  <c r="N1715" i="35"/>
  <c r="L1715" i="35"/>
  <c r="N1711" i="35"/>
  <c r="L1711" i="35"/>
  <c r="N1707" i="35"/>
  <c r="L1707" i="35"/>
  <c r="N1703" i="35"/>
  <c r="L1703" i="35"/>
  <c r="N1699" i="35"/>
  <c r="L1699" i="35"/>
  <c r="N1695" i="35"/>
  <c r="L1695" i="35"/>
  <c r="N1691" i="35"/>
  <c r="L1691" i="35"/>
  <c r="N1687" i="35"/>
  <c r="L1687" i="35"/>
  <c r="N1683" i="35"/>
  <c r="L1683" i="35"/>
  <c r="N1679" i="35"/>
  <c r="L1679" i="35"/>
  <c r="N1675" i="35"/>
  <c r="L1675" i="35"/>
  <c r="N1671" i="35"/>
  <c r="L1671" i="35"/>
  <c r="N1667" i="35"/>
  <c r="L1667" i="35"/>
  <c r="N1663" i="35"/>
  <c r="L1663" i="35"/>
  <c r="N1659" i="35"/>
  <c r="L1659" i="35"/>
  <c r="N1655" i="35"/>
  <c r="L1655" i="35"/>
  <c r="N1651" i="35"/>
  <c r="L1651" i="35"/>
  <c r="N1647" i="35"/>
  <c r="L1647" i="35"/>
  <c r="N1643" i="35"/>
  <c r="L1643" i="35"/>
  <c r="N1639" i="35"/>
  <c r="L1639" i="35"/>
  <c r="N1635" i="35"/>
  <c r="L1635" i="35"/>
  <c r="N1631" i="35"/>
  <c r="L1631" i="35"/>
  <c r="N1627" i="35"/>
  <c r="L1627" i="35"/>
  <c r="N1623" i="35"/>
  <c r="L1623" i="35"/>
  <c r="N1619" i="35"/>
  <c r="L1619" i="35"/>
  <c r="N1615" i="35"/>
  <c r="L1615" i="35"/>
  <c r="N1611" i="35"/>
  <c r="L1611" i="35"/>
  <c r="N1607" i="35"/>
  <c r="L1607" i="35"/>
  <c r="N1603" i="35"/>
  <c r="L1603" i="35"/>
  <c r="N1599" i="35"/>
  <c r="L1599" i="35"/>
  <c r="N1595" i="35"/>
  <c r="L1595" i="35"/>
  <c r="N1591" i="35"/>
  <c r="L1591" i="35"/>
  <c r="N1587" i="35"/>
  <c r="L1587" i="35"/>
  <c r="N1583" i="35"/>
  <c r="L1583" i="35"/>
  <c r="N1579" i="35"/>
  <c r="L1579" i="35"/>
  <c r="N1575" i="35"/>
  <c r="L1575" i="35"/>
  <c r="N1571" i="35"/>
  <c r="L1571" i="35"/>
  <c r="N1567" i="35"/>
  <c r="L1567" i="35"/>
  <c r="N1563" i="35"/>
  <c r="L1563" i="35"/>
  <c r="N1559" i="35"/>
  <c r="L1559" i="35"/>
  <c r="N1555" i="35"/>
  <c r="L1555" i="35"/>
  <c r="N1551" i="35"/>
  <c r="L1551" i="35"/>
  <c r="N1547" i="35"/>
  <c r="L1547" i="35"/>
  <c r="N1543" i="35"/>
  <c r="L1543" i="35"/>
  <c r="N1539" i="35"/>
  <c r="L1539" i="35"/>
  <c r="N1535" i="35"/>
  <c r="L1535" i="35"/>
  <c r="N1531" i="35"/>
  <c r="L1531" i="35"/>
  <c r="N1527" i="35"/>
  <c r="L1527" i="35"/>
  <c r="N1523" i="35"/>
  <c r="L1523" i="35"/>
  <c r="N1519" i="35"/>
  <c r="L1519" i="35"/>
  <c r="N1515" i="35"/>
  <c r="L1515" i="35"/>
  <c r="N1511" i="35"/>
  <c r="L1511" i="35"/>
  <c r="N1507" i="35"/>
  <c r="L1507" i="35"/>
  <c r="N1503" i="35"/>
  <c r="L1503" i="35"/>
  <c r="N1499" i="35"/>
  <c r="L1499" i="35"/>
  <c r="N1495" i="35"/>
  <c r="L1495" i="35"/>
  <c r="N1491" i="35"/>
  <c r="L1491" i="35"/>
  <c r="N1487" i="35"/>
  <c r="L1487" i="35"/>
  <c r="N1483" i="35"/>
  <c r="L1483" i="35"/>
  <c r="N1479" i="35"/>
  <c r="L1479" i="35"/>
  <c r="N1475" i="35"/>
  <c r="L1475" i="35"/>
  <c r="N1471" i="35"/>
  <c r="L1471" i="35"/>
  <c r="N1467" i="35"/>
  <c r="L1467" i="35"/>
  <c r="N1463" i="35"/>
  <c r="L1463" i="35"/>
  <c r="N1459" i="35"/>
  <c r="L1459" i="35"/>
  <c r="N1455" i="35"/>
  <c r="L1455" i="35"/>
  <c r="N1451" i="35"/>
  <c r="L1451" i="35"/>
  <c r="N1447" i="35"/>
  <c r="L1447" i="35"/>
  <c r="N1443" i="35"/>
  <c r="L1443" i="35"/>
  <c r="N1439" i="35"/>
  <c r="L1439" i="35"/>
  <c r="N1435" i="35"/>
  <c r="L1435" i="35"/>
  <c r="N1431" i="35"/>
  <c r="L1431" i="35"/>
  <c r="N1427" i="35"/>
  <c r="L1427" i="35"/>
  <c r="N1423" i="35"/>
  <c r="L1423" i="35"/>
  <c r="N1419" i="35"/>
  <c r="L1419" i="35"/>
  <c r="N1415" i="35"/>
  <c r="L1415" i="35"/>
  <c r="N1411" i="35"/>
  <c r="L1411" i="35"/>
  <c r="N1407" i="35"/>
  <c r="L1407" i="35"/>
  <c r="N1403" i="35"/>
  <c r="L1403" i="35"/>
  <c r="N1399" i="35"/>
  <c r="L1399" i="35"/>
  <c r="N1395" i="35"/>
  <c r="L1395" i="35"/>
  <c r="N1391" i="35"/>
  <c r="L1391" i="35"/>
  <c r="N1387" i="35"/>
  <c r="L1387" i="35"/>
  <c r="N1383" i="35"/>
  <c r="L1383" i="35"/>
  <c r="N1379" i="35"/>
  <c r="L1379" i="35"/>
  <c r="N1375" i="35"/>
  <c r="L1375" i="35"/>
  <c r="N1371" i="35"/>
  <c r="L1371" i="35"/>
  <c r="N1367" i="35"/>
  <c r="L1367" i="35"/>
  <c r="N1363" i="35"/>
  <c r="L1363" i="35"/>
  <c r="N1359" i="35"/>
  <c r="L1359" i="35"/>
  <c r="N1355" i="35"/>
  <c r="L1355" i="35"/>
  <c r="N1351" i="35"/>
  <c r="L1351" i="35"/>
  <c r="N1347" i="35"/>
  <c r="L1347" i="35"/>
  <c r="N1343" i="35"/>
  <c r="L1343" i="35"/>
  <c r="N1339" i="35"/>
  <c r="L1339" i="35"/>
  <c r="N1335" i="35"/>
  <c r="L1335" i="35"/>
  <c r="N1331" i="35"/>
  <c r="L1331" i="35"/>
  <c r="N1327" i="35"/>
  <c r="L1327" i="35"/>
  <c r="N1323" i="35"/>
  <c r="L1323" i="35"/>
  <c r="N1319" i="35"/>
  <c r="L1319" i="35"/>
  <c r="N1315" i="35"/>
  <c r="L1315" i="35"/>
  <c r="N1311" i="35"/>
  <c r="L1311" i="35"/>
  <c r="N1307" i="35"/>
  <c r="L1307" i="35"/>
  <c r="N1303" i="35"/>
  <c r="L1303" i="35"/>
  <c r="N1299" i="35"/>
  <c r="L1299" i="35"/>
  <c r="N1295" i="35"/>
  <c r="L1295" i="35"/>
  <c r="N1291" i="35"/>
  <c r="L1291" i="35"/>
  <c r="N1287" i="35"/>
  <c r="L1287" i="35"/>
  <c r="N1283" i="35"/>
  <c r="L1283" i="35"/>
  <c r="N1279" i="35"/>
  <c r="L1279" i="35"/>
  <c r="N1275" i="35"/>
  <c r="L1275" i="35"/>
  <c r="N1271" i="35"/>
  <c r="L1271" i="35"/>
  <c r="N1267" i="35"/>
  <c r="L1267" i="35"/>
  <c r="N1263" i="35"/>
  <c r="L1263" i="35"/>
  <c r="N1259" i="35"/>
  <c r="L1259" i="35"/>
  <c r="N1255" i="35"/>
  <c r="L1255" i="35"/>
  <c r="N1251" i="35"/>
  <c r="L1251" i="35"/>
  <c r="N1247" i="35"/>
  <c r="L1247" i="35"/>
  <c r="N1243" i="35"/>
  <c r="L1243" i="35"/>
  <c r="N1239" i="35"/>
  <c r="L1239" i="35"/>
  <c r="N1235" i="35"/>
  <c r="L1235" i="35"/>
  <c r="N1231" i="35"/>
  <c r="L1231" i="35"/>
  <c r="N1227" i="35"/>
  <c r="L1227" i="35"/>
  <c r="N1223" i="35"/>
  <c r="L1223" i="35"/>
  <c r="N1219" i="35"/>
  <c r="L1219" i="35"/>
  <c r="N1215" i="35"/>
  <c r="L1215" i="35"/>
  <c r="N1211" i="35"/>
  <c r="L1211" i="35"/>
  <c r="N1207" i="35"/>
  <c r="L1207" i="35"/>
  <c r="N1203" i="35"/>
  <c r="L1203" i="35"/>
  <c r="N1199" i="35"/>
  <c r="L1199" i="35"/>
  <c r="N1195" i="35"/>
  <c r="L1195" i="35"/>
  <c r="N1191" i="35"/>
  <c r="L1191" i="35"/>
  <c r="N1187" i="35"/>
  <c r="L1187" i="35"/>
  <c r="N1183" i="35"/>
  <c r="L1183" i="35"/>
  <c r="N1179" i="35"/>
  <c r="L1179" i="35"/>
  <c r="N1175" i="35"/>
  <c r="L1175" i="35"/>
  <c r="N1171" i="35"/>
  <c r="L1171" i="35"/>
  <c r="N1167" i="35"/>
  <c r="L1167" i="35"/>
  <c r="N1163" i="35"/>
  <c r="L1163" i="35"/>
  <c r="N1159" i="35"/>
  <c r="L1159" i="35"/>
  <c r="N1155" i="35"/>
  <c r="L1155" i="35"/>
  <c r="N1151" i="35"/>
  <c r="L1151" i="35"/>
  <c r="N1147" i="35"/>
  <c r="L1147" i="35"/>
  <c r="N1143" i="35"/>
  <c r="L1143" i="35"/>
  <c r="N1139" i="35"/>
  <c r="L1139" i="35"/>
  <c r="N1135" i="35"/>
  <c r="L1135" i="35"/>
  <c r="N1131" i="35"/>
  <c r="L1131" i="35"/>
  <c r="N1127" i="35"/>
  <c r="L1127" i="35"/>
  <c r="N1123" i="35"/>
  <c r="L1123" i="35"/>
  <c r="N1119" i="35"/>
  <c r="L1119" i="35"/>
  <c r="N1115" i="35"/>
  <c r="L1115" i="35"/>
  <c r="N1111" i="35"/>
  <c r="L1111" i="35"/>
  <c r="N1107" i="35"/>
  <c r="L1107" i="35"/>
  <c r="N1103" i="35"/>
  <c r="L1103" i="35"/>
  <c r="N1099" i="35"/>
  <c r="L1099" i="35"/>
  <c r="N1095" i="35"/>
  <c r="L1095" i="35"/>
  <c r="N1091" i="35"/>
  <c r="L1091" i="35"/>
  <c r="N1087" i="35"/>
  <c r="L1087" i="35"/>
  <c r="N1083" i="35"/>
  <c r="L1083" i="35"/>
  <c r="N1079" i="35"/>
  <c r="L1079" i="35"/>
  <c r="N1075" i="35"/>
  <c r="L1075" i="35"/>
  <c r="N1071" i="35"/>
  <c r="L1071" i="35"/>
  <c r="N1067" i="35"/>
  <c r="L1067" i="35"/>
  <c r="N1063" i="35"/>
  <c r="L1063" i="35"/>
  <c r="N1059" i="35"/>
  <c r="L1059" i="35"/>
  <c r="N1055" i="35"/>
  <c r="L1055" i="35"/>
  <c r="N1051" i="35"/>
  <c r="L1051" i="35"/>
  <c r="N1047" i="35"/>
  <c r="L1047" i="35"/>
  <c r="N1043" i="35"/>
  <c r="L1043" i="35"/>
  <c r="N1039" i="35"/>
  <c r="L1039" i="35"/>
  <c r="N1035" i="35"/>
  <c r="L1035" i="35"/>
  <c r="N1031" i="35"/>
  <c r="L1031" i="35"/>
  <c r="N1027" i="35"/>
  <c r="L1027" i="35"/>
  <c r="N1023" i="35"/>
  <c r="L1023" i="35"/>
  <c r="N1019" i="35"/>
  <c r="L1019" i="35"/>
  <c r="N1015" i="35"/>
  <c r="L1015" i="35"/>
  <c r="N1011" i="35"/>
  <c r="L1011" i="35"/>
  <c r="N1007" i="35"/>
  <c r="L1007" i="35"/>
  <c r="N1003" i="35"/>
  <c r="L1003" i="35"/>
  <c r="N999" i="35"/>
  <c r="L999" i="35"/>
  <c r="N995" i="35"/>
  <c r="L995" i="35"/>
  <c r="N991" i="35"/>
  <c r="L991" i="35"/>
  <c r="N987" i="35"/>
  <c r="L987" i="35"/>
  <c r="N983" i="35"/>
  <c r="L983" i="35"/>
  <c r="N979" i="35"/>
  <c r="L979" i="35"/>
  <c r="N975" i="35"/>
  <c r="L975" i="35"/>
  <c r="N971" i="35"/>
  <c r="L971" i="35"/>
  <c r="N967" i="35"/>
  <c r="L967" i="35"/>
  <c r="N963" i="35"/>
  <c r="L963" i="35"/>
  <c r="N959" i="35"/>
  <c r="L959" i="35"/>
  <c r="N955" i="35"/>
  <c r="L955" i="35"/>
  <c r="N951" i="35"/>
  <c r="L951" i="35"/>
  <c r="N947" i="35"/>
  <c r="L947" i="35"/>
  <c r="N943" i="35"/>
  <c r="L943" i="35"/>
  <c r="N939" i="35"/>
  <c r="L939" i="35"/>
  <c r="N935" i="35"/>
  <c r="L935" i="35"/>
  <c r="N931" i="35"/>
  <c r="L931" i="35"/>
  <c r="N927" i="35"/>
  <c r="L927" i="35"/>
  <c r="N923" i="35"/>
  <c r="L923" i="35"/>
  <c r="N919" i="35"/>
  <c r="L919" i="35"/>
  <c r="N915" i="35"/>
  <c r="L915" i="35"/>
  <c r="N911" i="35"/>
  <c r="L911" i="35"/>
  <c r="N907" i="35"/>
  <c r="L907" i="35"/>
  <c r="N903" i="35"/>
  <c r="L903" i="35"/>
  <c r="N899" i="35"/>
  <c r="L899" i="35"/>
  <c r="N895" i="35"/>
  <c r="L895" i="35"/>
  <c r="N891" i="35"/>
  <c r="L891" i="35"/>
  <c r="N887" i="35"/>
  <c r="L887" i="35"/>
  <c r="N883" i="35"/>
  <c r="L883" i="35"/>
  <c r="N879" i="35"/>
  <c r="L879" i="35"/>
  <c r="N875" i="35"/>
  <c r="L875" i="35"/>
  <c r="N871" i="35"/>
  <c r="L871" i="35"/>
  <c r="N867" i="35"/>
  <c r="L867" i="35"/>
  <c r="N863" i="35"/>
  <c r="L863" i="35"/>
  <c r="N859" i="35"/>
  <c r="L859" i="35"/>
  <c r="N855" i="35"/>
  <c r="L855" i="35"/>
  <c r="N851" i="35"/>
  <c r="L851" i="35"/>
  <c r="N847" i="35"/>
  <c r="L847" i="35"/>
  <c r="N843" i="35"/>
  <c r="L843" i="35"/>
  <c r="N839" i="35"/>
  <c r="L839" i="35"/>
  <c r="N835" i="35"/>
  <c r="L835" i="35"/>
  <c r="N831" i="35"/>
  <c r="L831" i="35"/>
  <c r="N827" i="35"/>
  <c r="L827" i="35"/>
  <c r="N823" i="35"/>
  <c r="L823" i="35"/>
  <c r="N819" i="35"/>
  <c r="L819" i="35"/>
  <c r="N815" i="35"/>
  <c r="L815" i="35"/>
  <c r="N811" i="35"/>
  <c r="L811" i="35"/>
  <c r="N807" i="35"/>
  <c r="L807" i="35"/>
  <c r="N803" i="35"/>
  <c r="L803" i="35"/>
  <c r="N799" i="35"/>
  <c r="L799" i="35"/>
  <c r="N795" i="35"/>
  <c r="L795" i="35"/>
  <c r="N791" i="35"/>
  <c r="L791" i="35"/>
  <c r="N787" i="35"/>
  <c r="L787" i="35"/>
  <c r="N783" i="35"/>
  <c r="L783" i="35"/>
  <c r="N779" i="35"/>
  <c r="L779" i="35"/>
  <c r="N775" i="35"/>
  <c r="L775" i="35"/>
  <c r="N771" i="35"/>
  <c r="L771" i="35"/>
  <c r="N767" i="35"/>
  <c r="L767" i="35"/>
  <c r="N763" i="35"/>
  <c r="L763" i="35"/>
  <c r="N759" i="35"/>
  <c r="L759" i="35"/>
  <c r="N755" i="35"/>
  <c r="L755" i="35"/>
  <c r="N751" i="35"/>
  <c r="L751" i="35"/>
  <c r="N747" i="35"/>
  <c r="L747" i="35"/>
  <c r="N743" i="35"/>
  <c r="L743" i="35"/>
  <c r="N739" i="35"/>
  <c r="L739" i="35"/>
  <c r="N735" i="35"/>
  <c r="L735" i="35"/>
  <c r="N731" i="35"/>
  <c r="L731" i="35"/>
  <c r="N727" i="35"/>
  <c r="L727" i="35"/>
  <c r="N723" i="35"/>
  <c r="L723" i="35"/>
  <c r="N719" i="35"/>
  <c r="L719" i="35"/>
  <c r="N715" i="35"/>
  <c r="L715" i="35"/>
  <c r="N711" i="35"/>
  <c r="L711" i="35"/>
  <c r="N707" i="35"/>
  <c r="L707" i="35"/>
  <c r="N703" i="35"/>
  <c r="L703" i="35"/>
  <c r="N699" i="35"/>
  <c r="L699" i="35"/>
  <c r="N695" i="35"/>
  <c r="L695" i="35"/>
  <c r="N691" i="35"/>
  <c r="L691" i="35"/>
  <c r="N687" i="35"/>
  <c r="L687" i="35"/>
  <c r="N683" i="35"/>
  <c r="L683" i="35"/>
  <c r="N679" i="35"/>
  <c r="L679" i="35"/>
  <c r="N675" i="35"/>
  <c r="L675" i="35"/>
  <c r="N671" i="35"/>
  <c r="L671" i="35"/>
  <c r="N667" i="35"/>
  <c r="L667" i="35"/>
  <c r="N663" i="35"/>
  <c r="L663" i="35"/>
  <c r="N659" i="35"/>
  <c r="L659" i="35"/>
  <c r="N655" i="35"/>
  <c r="L655" i="35"/>
  <c r="N651" i="35"/>
  <c r="L651" i="35"/>
  <c r="N647" i="35"/>
  <c r="L647" i="35"/>
  <c r="N643" i="35"/>
  <c r="L643" i="35"/>
  <c r="N639" i="35"/>
  <c r="L639" i="35"/>
  <c r="N635" i="35"/>
  <c r="L635" i="35"/>
  <c r="N631" i="35"/>
  <c r="L631" i="35"/>
  <c r="N627" i="35"/>
  <c r="L627" i="35"/>
  <c r="N623" i="35"/>
  <c r="L623" i="35"/>
  <c r="N619" i="35"/>
  <c r="L619" i="35"/>
  <c r="N615" i="35"/>
  <c r="L615" i="35"/>
  <c r="N611" i="35"/>
  <c r="L611" i="35"/>
  <c r="N607" i="35"/>
  <c r="L607" i="35"/>
  <c r="N603" i="35"/>
  <c r="L603" i="35"/>
  <c r="N599" i="35"/>
  <c r="L599" i="35"/>
  <c r="N595" i="35"/>
  <c r="L595" i="35"/>
  <c r="N591" i="35"/>
  <c r="L591" i="35"/>
  <c r="N587" i="35"/>
  <c r="L587" i="35"/>
  <c r="N583" i="35"/>
  <c r="L583" i="35"/>
  <c r="N579" i="35"/>
  <c r="L579" i="35"/>
  <c r="N575" i="35"/>
  <c r="L575" i="35"/>
  <c r="N571" i="35"/>
  <c r="L571" i="35"/>
  <c r="N567" i="35"/>
  <c r="L567" i="35"/>
  <c r="N563" i="35"/>
  <c r="L563" i="35"/>
  <c r="N559" i="35"/>
  <c r="L559" i="35"/>
  <c r="N555" i="35"/>
  <c r="L555" i="35"/>
  <c r="N551" i="35"/>
  <c r="L551" i="35"/>
  <c r="N547" i="35"/>
  <c r="L547" i="35"/>
  <c r="N543" i="35"/>
  <c r="L543" i="35"/>
  <c r="N539" i="35"/>
  <c r="L539" i="35"/>
  <c r="N535" i="35"/>
  <c r="L535" i="35"/>
  <c r="N531" i="35"/>
  <c r="L531" i="35"/>
  <c r="N527" i="35"/>
  <c r="L527" i="35"/>
  <c r="N523" i="35"/>
  <c r="L523" i="35"/>
  <c r="N519" i="35"/>
  <c r="L519" i="35"/>
  <c r="N515" i="35"/>
  <c r="L515" i="35"/>
  <c r="N511" i="35"/>
  <c r="L511" i="35"/>
  <c r="N507" i="35"/>
  <c r="L507" i="35"/>
  <c r="N503" i="35"/>
  <c r="L503" i="35"/>
  <c r="N499" i="35"/>
  <c r="L499" i="35"/>
  <c r="N495" i="35"/>
  <c r="L495" i="35"/>
  <c r="N491" i="35"/>
  <c r="L491" i="35"/>
  <c r="N487" i="35"/>
  <c r="L487" i="35"/>
  <c r="N483" i="35"/>
  <c r="L483" i="35"/>
  <c r="N479" i="35"/>
  <c r="L479" i="35"/>
  <c r="N475" i="35"/>
  <c r="L475" i="35"/>
  <c r="N471" i="35"/>
  <c r="L471" i="35"/>
  <c r="N467" i="35"/>
  <c r="L467" i="35"/>
  <c r="N463" i="35"/>
  <c r="L463" i="35"/>
  <c r="N459" i="35"/>
  <c r="L459" i="35"/>
  <c r="N455" i="35"/>
  <c r="L455" i="35"/>
  <c r="N451" i="35"/>
  <c r="L451" i="35"/>
  <c r="N447" i="35"/>
  <c r="L447" i="35"/>
  <c r="N443" i="35"/>
  <c r="L443" i="35"/>
  <c r="N439" i="35"/>
  <c r="L439" i="35"/>
  <c r="N435" i="35"/>
  <c r="L435" i="35"/>
  <c r="N431" i="35"/>
  <c r="L431" i="35"/>
  <c r="N427" i="35"/>
  <c r="L427" i="35"/>
  <c r="N423" i="35"/>
  <c r="L423" i="35"/>
  <c r="N419" i="35"/>
  <c r="L419" i="35"/>
  <c r="N415" i="35"/>
  <c r="L415" i="35"/>
  <c r="N411" i="35"/>
  <c r="L411" i="35"/>
  <c r="N407" i="35"/>
  <c r="L407" i="35"/>
  <c r="N403" i="35"/>
  <c r="L403" i="35"/>
  <c r="N399" i="35"/>
  <c r="L399" i="35"/>
  <c r="N395" i="35"/>
  <c r="L395" i="35"/>
  <c r="N391" i="35"/>
  <c r="L391" i="35"/>
  <c r="N387" i="35"/>
  <c r="L387" i="35"/>
  <c r="N383" i="35"/>
  <c r="L383" i="35"/>
  <c r="N379" i="35"/>
  <c r="L379" i="35"/>
  <c r="N375" i="35"/>
  <c r="L375" i="35"/>
  <c r="N371" i="35"/>
  <c r="L371" i="35"/>
  <c r="N367" i="35"/>
  <c r="L367" i="35"/>
  <c r="N363" i="35"/>
  <c r="L363" i="35"/>
  <c r="N359" i="35"/>
  <c r="L359" i="35"/>
  <c r="N355" i="35"/>
  <c r="L355" i="35"/>
  <c r="N351" i="35"/>
  <c r="L351" i="35"/>
  <c r="N347" i="35"/>
  <c r="L347" i="35"/>
  <c r="N343" i="35"/>
  <c r="L343" i="35"/>
  <c r="N339" i="35"/>
  <c r="L339" i="35"/>
  <c r="N335" i="35"/>
  <c r="L335" i="35"/>
  <c r="N331" i="35"/>
  <c r="L331" i="35"/>
  <c r="N327" i="35"/>
  <c r="L327" i="35"/>
  <c r="N323" i="35"/>
  <c r="L323" i="35"/>
  <c r="N319" i="35"/>
  <c r="L319" i="35"/>
  <c r="N315" i="35"/>
  <c r="L315" i="35"/>
  <c r="N311" i="35"/>
  <c r="L311" i="35"/>
  <c r="N307" i="35"/>
  <c r="L307" i="35"/>
  <c r="N303" i="35"/>
  <c r="L303" i="35"/>
  <c r="N299" i="35"/>
  <c r="L299" i="35"/>
  <c r="N295" i="35"/>
  <c r="L295" i="35"/>
  <c r="N291" i="35"/>
  <c r="L291" i="35"/>
  <c r="N287" i="35"/>
  <c r="L287" i="35"/>
  <c r="N283" i="35"/>
  <c r="L283" i="35"/>
  <c r="N279" i="35"/>
  <c r="L279" i="35"/>
  <c r="N275" i="35"/>
  <c r="L275" i="35"/>
  <c r="N271" i="35"/>
  <c r="L271" i="35"/>
  <c r="N267" i="35"/>
  <c r="L267" i="35"/>
  <c r="N263" i="35"/>
  <c r="L263" i="35"/>
  <c r="N259" i="35"/>
  <c r="L259" i="35"/>
  <c r="N255" i="35"/>
  <c r="L255" i="35"/>
  <c r="N251" i="35"/>
  <c r="L251" i="35"/>
  <c r="N247" i="35"/>
  <c r="L247" i="35"/>
  <c r="N243" i="35"/>
  <c r="L243" i="35"/>
  <c r="N239" i="35"/>
  <c r="L239" i="35"/>
  <c r="N235" i="35"/>
  <c r="L235" i="35"/>
  <c r="N231" i="35"/>
  <c r="L231" i="35"/>
  <c r="N227" i="35"/>
  <c r="L227" i="35"/>
  <c r="N223" i="35"/>
  <c r="L223" i="35"/>
  <c r="N219" i="35"/>
  <c r="L219" i="35"/>
  <c r="N215" i="35"/>
  <c r="L215" i="35"/>
  <c r="N211" i="35"/>
  <c r="L211" i="35"/>
  <c r="N207" i="35"/>
  <c r="L207" i="35"/>
  <c r="N203" i="35"/>
  <c r="L203" i="35"/>
  <c r="N199" i="35"/>
  <c r="L199" i="35"/>
  <c r="N195" i="35"/>
  <c r="L195" i="35"/>
  <c r="N191" i="35"/>
  <c r="L191" i="35"/>
  <c r="N187" i="35"/>
  <c r="L187" i="35"/>
  <c r="N183" i="35"/>
  <c r="L183" i="35"/>
  <c r="N179" i="35"/>
  <c r="L179" i="35"/>
  <c r="N175" i="35"/>
  <c r="L175" i="35"/>
  <c r="N171" i="35"/>
  <c r="L171" i="35"/>
  <c r="N167" i="35"/>
  <c r="L167" i="35"/>
  <c r="N163" i="35"/>
  <c r="L163" i="35"/>
  <c r="N159" i="35"/>
  <c r="L159" i="35"/>
  <c r="N155" i="35"/>
  <c r="L155" i="35"/>
  <c r="N151" i="35"/>
  <c r="L151" i="35"/>
  <c r="N147" i="35"/>
  <c r="L147" i="35"/>
  <c r="N143" i="35"/>
  <c r="L143" i="35"/>
  <c r="N139" i="35"/>
  <c r="L139" i="35"/>
  <c r="N135" i="35"/>
  <c r="L135" i="35"/>
  <c r="N131" i="35"/>
  <c r="L131" i="35"/>
  <c r="N127" i="35"/>
  <c r="L127" i="35"/>
  <c r="N123" i="35"/>
  <c r="L123" i="35"/>
  <c r="N119" i="35"/>
  <c r="L119" i="35"/>
  <c r="N115" i="35"/>
  <c r="L115" i="35"/>
  <c r="N111" i="35"/>
  <c r="L111" i="35"/>
  <c r="N107" i="35"/>
  <c r="L107" i="35"/>
  <c r="N103" i="35"/>
  <c r="L103" i="35"/>
  <c r="N99" i="35"/>
  <c r="L99" i="35"/>
  <c r="N95" i="35"/>
  <c r="L95" i="35"/>
  <c r="N91" i="35"/>
  <c r="L91" i="35"/>
  <c r="N87" i="35"/>
  <c r="L87" i="35"/>
  <c r="N83" i="35"/>
  <c r="L83" i="35"/>
  <c r="N79" i="35"/>
  <c r="L79" i="35"/>
  <c r="N75" i="35"/>
  <c r="L75" i="35"/>
  <c r="N71" i="35"/>
  <c r="L71" i="35"/>
  <c r="N67" i="35"/>
  <c r="L67" i="35"/>
  <c r="N63" i="35"/>
  <c r="L63" i="35"/>
  <c r="N59" i="35"/>
  <c r="L59" i="35"/>
  <c r="N55" i="35"/>
  <c r="L55" i="35"/>
  <c r="N51" i="35"/>
  <c r="L51" i="35"/>
  <c r="N47" i="35"/>
  <c r="L47" i="35"/>
  <c r="N43" i="35"/>
  <c r="L43" i="35"/>
  <c r="N39" i="35"/>
  <c r="L39" i="35"/>
  <c r="N35" i="35"/>
  <c r="L35" i="35"/>
  <c r="N31" i="35"/>
  <c r="L31" i="35"/>
  <c r="N27" i="35"/>
  <c r="L27" i="35"/>
  <c r="N23" i="35"/>
  <c r="L23" i="35"/>
  <c r="N19" i="35"/>
  <c r="L19" i="35"/>
  <c r="N15" i="35"/>
  <c r="L15" i="35"/>
  <c r="N11" i="35"/>
  <c r="L11" i="35"/>
  <c r="N7" i="35"/>
  <c r="L7" i="35"/>
  <c r="N6082" i="35"/>
  <c r="L6082" i="35"/>
  <c r="N6078" i="35"/>
  <c r="L6078" i="35"/>
  <c r="N6074" i="35"/>
  <c r="L6074" i="35"/>
  <c r="N6070" i="35"/>
  <c r="L6070" i="35"/>
  <c r="N6066" i="35"/>
  <c r="L6066" i="35"/>
  <c r="N6062" i="35"/>
  <c r="L6062" i="35"/>
  <c r="N6058" i="35"/>
  <c r="L6058" i="35"/>
  <c r="N6054" i="35"/>
  <c r="L6054" i="35"/>
  <c r="N6050" i="35"/>
  <c r="L6050" i="35"/>
  <c r="N6046" i="35"/>
  <c r="L6046" i="35"/>
  <c r="N6042" i="35"/>
  <c r="L6042" i="35"/>
  <c r="N6038" i="35"/>
  <c r="L6038" i="35"/>
  <c r="N6034" i="35"/>
  <c r="L6034" i="35"/>
  <c r="N6030" i="35"/>
  <c r="L6030" i="35"/>
  <c r="N6026" i="35"/>
  <c r="L6026" i="35"/>
  <c r="N6022" i="35"/>
  <c r="L6022" i="35"/>
  <c r="N6018" i="35"/>
  <c r="L6018" i="35"/>
  <c r="N6014" i="35"/>
  <c r="L6014" i="35"/>
  <c r="N6010" i="35"/>
  <c r="L6010" i="35"/>
  <c r="N6006" i="35"/>
  <c r="L6006" i="35"/>
  <c r="N6002" i="35"/>
  <c r="L6002" i="35"/>
  <c r="N5998" i="35"/>
  <c r="L5998" i="35"/>
  <c r="N5994" i="35"/>
  <c r="L5994" i="35"/>
  <c r="N5990" i="35"/>
  <c r="L5990" i="35"/>
  <c r="N5986" i="35"/>
  <c r="L5986" i="35"/>
  <c r="N5982" i="35"/>
  <c r="L5982" i="35"/>
  <c r="N5978" i="35"/>
  <c r="L5978" i="35"/>
  <c r="N5974" i="35"/>
  <c r="L5974" i="35"/>
  <c r="N5970" i="35"/>
  <c r="L5970" i="35"/>
  <c r="N5966" i="35"/>
  <c r="L5966" i="35"/>
  <c r="N5962" i="35"/>
  <c r="L5962" i="35"/>
  <c r="N5958" i="35"/>
  <c r="L5958" i="35"/>
  <c r="N5954" i="35"/>
  <c r="L5954" i="35"/>
  <c r="N5950" i="35"/>
  <c r="L5950" i="35"/>
  <c r="N5946" i="35"/>
  <c r="L5946" i="35"/>
  <c r="N5942" i="35"/>
  <c r="L5942" i="35"/>
  <c r="N5938" i="35"/>
  <c r="L5938" i="35"/>
  <c r="N5934" i="35"/>
  <c r="L5934" i="35"/>
  <c r="N5930" i="35"/>
  <c r="L5930" i="35"/>
  <c r="N5926" i="35"/>
  <c r="L5926" i="35"/>
  <c r="N5922" i="35"/>
  <c r="L5922" i="35"/>
  <c r="N5918" i="35"/>
  <c r="L5918" i="35"/>
  <c r="N5914" i="35"/>
  <c r="L5914" i="35"/>
  <c r="N5910" i="35"/>
  <c r="L5910" i="35"/>
  <c r="N5906" i="35"/>
  <c r="L5906" i="35"/>
  <c r="N5902" i="35"/>
  <c r="L5902" i="35"/>
  <c r="N5898" i="35"/>
  <c r="L5898" i="35"/>
  <c r="N5894" i="35"/>
  <c r="L5894" i="35"/>
  <c r="N5890" i="35"/>
  <c r="L5890" i="35"/>
  <c r="N5886" i="35"/>
  <c r="L5886" i="35"/>
  <c r="N5882" i="35"/>
  <c r="L5882" i="35"/>
  <c r="N5878" i="35"/>
  <c r="L5878" i="35"/>
  <c r="N5874" i="35"/>
  <c r="L5874" i="35"/>
  <c r="N5870" i="35"/>
  <c r="L5870" i="35"/>
  <c r="N5866" i="35"/>
  <c r="L5866" i="35"/>
  <c r="N5862" i="35"/>
  <c r="L5862" i="35"/>
  <c r="N5858" i="35"/>
  <c r="L5858" i="35"/>
  <c r="N5854" i="35"/>
  <c r="L5854" i="35"/>
  <c r="N5850" i="35"/>
  <c r="L5850" i="35"/>
  <c r="N5846" i="35"/>
  <c r="L5846" i="35"/>
  <c r="N5842" i="35"/>
  <c r="L5842" i="35"/>
  <c r="N5838" i="35"/>
  <c r="L5838" i="35"/>
  <c r="N5834" i="35"/>
  <c r="L5834" i="35"/>
  <c r="N5830" i="35"/>
  <c r="L5830" i="35"/>
  <c r="N5826" i="35"/>
  <c r="L5826" i="35"/>
  <c r="N5822" i="35"/>
  <c r="L5822" i="35"/>
  <c r="N5818" i="35"/>
  <c r="L5818" i="35"/>
  <c r="N5814" i="35"/>
  <c r="L5814" i="35"/>
  <c r="N5810" i="35"/>
  <c r="L5810" i="35"/>
  <c r="N5806" i="35"/>
  <c r="L5806" i="35"/>
  <c r="N5802" i="35"/>
  <c r="L5802" i="35"/>
  <c r="N5798" i="35"/>
  <c r="L5798" i="35"/>
  <c r="N5794" i="35"/>
  <c r="L5794" i="35"/>
  <c r="N5790" i="35"/>
  <c r="L5790" i="35"/>
  <c r="N5786" i="35"/>
  <c r="L5786" i="35"/>
  <c r="N5782" i="35"/>
  <c r="L5782" i="35"/>
  <c r="N5778" i="35"/>
  <c r="L5778" i="35"/>
  <c r="N5774" i="35"/>
  <c r="L5774" i="35"/>
  <c r="N5770" i="35"/>
  <c r="L5770" i="35"/>
  <c r="N5766" i="35"/>
  <c r="L5766" i="35"/>
  <c r="N5762" i="35"/>
  <c r="L5762" i="35"/>
  <c r="N5758" i="35"/>
  <c r="L5758" i="35"/>
  <c r="N5754" i="35"/>
  <c r="L5754" i="35"/>
  <c r="N5750" i="35"/>
  <c r="L5750" i="35"/>
  <c r="N5746" i="35"/>
  <c r="L5746" i="35"/>
  <c r="N5742" i="35"/>
  <c r="L5742" i="35"/>
  <c r="N5738" i="35"/>
  <c r="L5738" i="35"/>
  <c r="N5734" i="35"/>
  <c r="L5734" i="35"/>
  <c r="N5730" i="35"/>
  <c r="L5730" i="35"/>
  <c r="N5726" i="35"/>
  <c r="L5726" i="35"/>
  <c r="N5722" i="35"/>
  <c r="L5722" i="35"/>
  <c r="N5718" i="35"/>
  <c r="L5718" i="35"/>
  <c r="N5714" i="35"/>
  <c r="L5714" i="35"/>
  <c r="N5710" i="35"/>
  <c r="L5710" i="35"/>
  <c r="N5706" i="35"/>
  <c r="L5706" i="35"/>
  <c r="N5702" i="35"/>
  <c r="L5702" i="35"/>
  <c r="N5698" i="35"/>
  <c r="L5698" i="35"/>
  <c r="N5694" i="35"/>
  <c r="L5694" i="35"/>
  <c r="N5690" i="35"/>
  <c r="L5690" i="35"/>
  <c r="N5686" i="35"/>
  <c r="L5686" i="35"/>
  <c r="N5682" i="35"/>
  <c r="L5682" i="35"/>
  <c r="N5678" i="35"/>
  <c r="L5678" i="35"/>
  <c r="N5674" i="35"/>
  <c r="L5674" i="35"/>
  <c r="N5670" i="35"/>
  <c r="L5670" i="35"/>
  <c r="N5666" i="35"/>
  <c r="L5666" i="35"/>
  <c r="N5662" i="35"/>
  <c r="L5662" i="35"/>
  <c r="N5658" i="35"/>
  <c r="L5658" i="35"/>
  <c r="N5654" i="35"/>
  <c r="L5654" i="35"/>
  <c r="N5650" i="35"/>
  <c r="L5650" i="35"/>
  <c r="N5646" i="35"/>
  <c r="L5646" i="35"/>
  <c r="N5642" i="35"/>
  <c r="L5642" i="35"/>
  <c r="N5638" i="35"/>
  <c r="L5638" i="35"/>
  <c r="N5634" i="35"/>
  <c r="L5634" i="35"/>
  <c r="N5630" i="35"/>
  <c r="L5630" i="35"/>
  <c r="N5626" i="35"/>
  <c r="L5626" i="35"/>
  <c r="N5622" i="35"/>
  <c r="L5622" i="35"/>
  <c r="N5618" i="35"/>
  <c r="L5618" i="35"/>
  <c r="N5614" i="35"/>
  <c r="L5614" i="35"/>
  <c r="N5610" i="35"/>
  <c r="L5610" i="35"/>
  <c r="N5606" i="35"/>
  <c r="L5606" i="35"/>
  <c r="N5602" i="35"/>
  <c r="L5602" i="35"/>
  <c r="N5598" i="35"/>
  <c r="L5598" i="35"/>
  <c r="N5594" i="35"/>
  <c r="L5594" i="35"/>
  <c r="N5590" i="35"/>
  <c r="L5590" i="35"/>
  <c r="N5586" i="35"/>
  <c r="L5586" i="35"/>
  <c r="N5582" i="35"/>
  <c r="L5582" i="35"/>
  <c r="N5578" i="35"/>
  <c r="L5578" i="35"/>
  <c r="N5574" i="35"/>
  <c r="L5574" i="35"/>
  <c r="N5570" i="35"/>
  <c r="L5570" i="35"/>
  <c r="N5566" i="35"/>
  <c r="L5566" i="35"/>
  <c r="N5562" i="35"/>
  <c r="L5562" i="35"/>
  <c r="N5558" i="35"/>
  <c r="L5558" i="35"/>
  <c r="N5554" i="35"/>
  <c r="L5554" i="35"/>
  <c r="N5550" i="35"/>
  <c r="L5550" i="35"/>
  <c r="N5546" i="35"/>
  <c r="L5546" i="35"/>
  <c r="N5542" i="35"/>
  <c r="L5542" i="35"/>
  <c r="N5538" i="35"/>
  <c r="L5538" i="35"/>
  <c r="N5534" i="35"/>
  <c r="L5534" i="35"/>
  <c r="N5530" i="35"/>
  <c r="L5530" i="35"/>
  <c r="N5526" i="35"/>
  <c r="L5526" i="35"/>
  <c r="N5522" i="35"/>
  <c r="L5522" i="35"/>
  <c r="N5518" i="35"/>
  <c r="L5518" i="35"/>
  <c r="N5514" i="35"/>
  <c r="L5514" i="35"/>
  <c r="N5510" i="35"/>
  <c r="L5510" i="35"/>
  <c r="N5506" i="35"/>
  <c r="L5506" i="35"/>
  <c r="N5502" i="35"/>
  <c r="L5502" i="35"/>
  <c r="N5498" i="35"/>
  <c r="L5498" i="35"/>
  <c r="N5494" i="35"/>
  <c r="L5494" i="35"/>
  <c r="N5490" i="35"/>
  <c r="L5490" i="35"/>
  <c r="N5486" i="35"/>
  <c r="L5486" i="35"/>
  <c r="N5482" i="35"/>
  <c r="L5482" i="35"/>
  <c r="N5478" i="35"/>
  <c r="L5478" i="35"/>
  <c r="N5474" i="35"/>
  <c r="L5474" i="35"/>
  <c r="N5470" i="35"/>
  <c r="L5470" i="35"/>
  <c r="N5466" i="35"/>
  <c r="L5466" i="35"/>
  <c r="N5462" i="35"/>
  <c r="L5462" i="35"/>
  <c r="N5458" i="35"/>
  <c r="L5458" i="35"/>
  <c r="N5454" i="35"/>
  <c r="L5454" i="35"/>
  <c r="N5450" i="35"/>
  <c r="L5450" i="35"/>
  <c r="N5446" i="35"/>
  <c r="L5446" i="35"/>
  <c r="N5442" i="35"/>
  <c r="L5442" i="35"/>
  <c r="N5438" i="35"/>
  <c r="L5438" i="35"/>
  <c r="N5434" i="35"/>
  <c r="L5434" i="35"/>
  <c r="N5430" i="35"/>
  <c r="L5430" i="35"/>
  <c r="N5426" i="35"/>
  <c r="L5426" i="35"/>
  <c r="N5422" i="35"/>
  <c r="L5422" i="35"/>
  <c r="N5418" i="35"/>
  <c r="L5418" i="35"/>
  <c r="N5414" i="35"/>
  <c r="L5414" i="35"/>
  <c r="N5410" i="35"/>
  <c r="L5410" i="35"/>
  <c r="N5406" i="35"/>
  <c r="L5406" i="35"/>
  <c r="N5402" i="35"/>
  <c r="L5402" i="35"/>
  <c r="N5398" i="35"/>
  <c r="L5398" i="35"/>
  <c r="N5394" i="35"/>
  <c r="L5394" i="35"/>
  <c r="N5390" i="35"/>
  <c r="L5390" i="35"/>
  <c r="N5386" i="35"/>
  <c r="L5386" i="35"/>
  <c r="N5382" i="35"/>
  <c r="L5382" i="35"/>
  <c r="N5378" i="35"/>
  <c r="L5378" i="35"/>
  <c r="N5374" i="35"/>
  <c r="L5374" i="35"/>
  <c r="N5370" i="35"/>
  <c r="L5370" i="35"/>
  <c r="N5366" i="35"/>
  <c r="L5366" i="35"/>
  <c r="N5362" i="35"/>
  <c r="L5362" i="35"/>
  <c r="N5358" i="35"/>
  <c r="L5358" i="35"/>
  <c r="N5354" i="35"/>
  <c r="L5354" i="35"/>
  <c r="N5350" i="35"/>
  <c r="L5350" i="35"/>
  <c r="N5346" i="35"/>
  <c r="L5346" i="35"/>
  <c r="N5342" i="35"/>
  <c r="L5342" i="35"/>
  <c r="N5338" i="35"/>
  <c r="L5338" i="35"/>
  <c r="N5334" i="35"/>
  <c r="L5334" i="35"/>
  <c r="N5330" i="35"/>
  <c r="L5330" i="35"/>
  <c r="N5326" i="35"/>
  <c r="L5326" i="35"/>
  <c r="N5322" i="35"/>
  <c r="L5322" i="35"/>
  <c r="N5318" i="35"/>
  <c r="L5318" i="35"/>
  <c r="N5314" i="35"/>
  <c r="L5314" i="35"/>
  <c r="N5310" i="35"/>
  <c r="L5310" i="35"/>
  <c r="N5306" i="35"/>
  <c r="L5306" i="35"/>
  <c r="N5302" i="35"/>
  <c r="L5302" i="35"/>
  <c r="N5298" i="35"/>
  <c r="L5298" i="35"/>
  <c r="N5294" i="35"/>
  <c r="L5294" i="35"/>
  <c r="N5290" i="35"/>
  <c r="L5290" i="35"/>
  <c r="N5286" i="35"/>
  <c r="L5286" i="35"/>
  <c r="N5282" i="35"/>
  <c r="L5282" i="35"/>
  <c r="N5278" i="35"/>
  <c r="L5278" i="35"/>
  <c r="N5274" i="35"/>
  <c r="L5274" i="35"/>
  <c r="N5270" i="35"/>
  <c r="L5270" i="35"/>
  <c r="N5266" i="35"/>
  <c r="L5266" i="35"/>
  <c r="N5262" i="35"/>
  <c r="L5262" i="35"/>
  <c r="N5258" i="35"/>
  <c r="L5258" i="35"/>
  <c r="N5254" i="35"/>
  <c r="L5254" i="35"/>
  <c r="N5250" i="35"/>
  <c r="L5250" i="35"/>
  <c r="N5246" i="35"/>
  <c r="L5246" i="35"/>
  <c r="N5242" i="35"/>
  <c r="L5242" i="35"/>
  <c r="N5238" i="35"/>
  <c r="L5238" i="35"/>
  <c r="N5234" i="35"/>
  <c r="L5234" i="35"/>
  <c r="N5230" i="35"/>
  <c r="L5230" i="35"/>
  <c r="N5226" i="35"/>
  <c r="L5226" i="35"/>
  <c r="N5222" i="35"/>
  <c r="L5222" i="35"/>
  <c r="N5218" i="35"/>
  <c r="L5218" i="35"/>
  <c r="N5214" i="35"/>
  <c r="L5214" i="35"/>
  <c r="N5210" i="35"/>
  <c r="L5210" i="35"/>
  <c r="N5206" i="35"/>
  <c r="L5206" i="35"/>
  <c r="N5202" i="35"/>
  <c r="L5202" i="35"/>
  <c r="N5198" i="35"/>
  <c r="L5198" i="35"/>
  <c r="N5194" i="35"/>
  <c r="L5194" i="35"/>
  <c r="N5190" i="35"/>
  <c r="L5190" i="35"/>
  <c r="N5186" i="35"/>
  <c r="L5186" i="35"/>
  <c r="N5182" i="35"/>
  <c r="L5182" i="35"/>
  <c r="N5178" i="35"/>
  <c r="L5178" i="35"/>
  <c r="N5174" i="35"/>
  <c r="L5174" i="35"/>
  <c r="N5170" i="35"/>
  <c r="L5170" i="35"/>
  <c r="N5166" i="35"/>
  <c r="L5166" i="35"/>
  <c r="N5162" i="35"/>
  <c r="L5162" i="35"/>
  <c r="N5158" i="35"/>
  <c r="L5158" i="35"/>
  <c r="N5154" i="35"/>
  <c r="L5154" i="35"/>
  <c r="N5150" i="35"/>
  <c r="L5150" i="35"/>
  <c r="N5146" i="35"/>
  <c r="L5146" i="35"/>
  <c r="N5142" i="35"/>
  <c r="L5142" i="35"/>
  <c r="N5138" i="35"/>
  <c r="L5138" i="35"/>
  <c r="N5134" i="35"/>
  <c r="L5134" i="35"/>
  <c r="N5130" i="35"/>
  <c r="L5130" i="35"/>
  <c r="N5126" i="35"/>
  <c r="L5126" i="35"/>
  <c r="N5122" i="35"/>
  <c r="L5122" i="35"/>
  <c r="N5118" i="35"/>
  <c r="L5118" i="35"/>
  <c r="N5114" i="35"/>
  <c r="L5114" i="35"/>
  <c r="N5110" i="35"/>
  <c r="L5110" i="35"/>
  <c r="N5106" i="35"/>
  <c r="L5106" i="35"/>
  <c r="N5102" i="35"/>
  <c r="L5102" i="35"/>
  <c r="N5098" i="35"/>
  <c r="L5098" i="35"/>
  <c r="N5094" i="35"/>
  <c r="L5094" i="35"/>
  <c r="N5090" i="35"/>
  <c r="L5090" i="35"/>
  <c r="N5086" i="35"/>
  <c r="L5086" i="35"/>
  <c r="N5082" i="35"/>
  <c r="L5082" i="35"/>
  <c r="N5078" i="35"/>
  <c r="L5078" i="35"/>
  <c r="N5074" i="35"/>
  <c r="L5074" i="35"/>
  <c r="N5070" i="35"/>
  <c r="L5070" i="35"/>
  <c r="N5066" i="35"/>
  <c r="L5066" i="35"/>
  <c r="N5062" i="35"/>
  <c r="L5062" i="35"/>
  <c r="N5058" i="35"/>
  <c r="L5058" i="35"/>
  <c r="N5054" i="35"/>
  <c r="L5054" i="35"/>
  <c r="N5050" i="35"/>
  <c r="L5050" i="35"/>
  <c r="N5046" i="35"/>
  <c r="L5046" i="35"/>
  <c r="N5042" i="35"/>
  <c r="L5042" i="35"/>
  <c r="N5038" i="35"/>
  <c r="L5038" i="35"/>
  <c r="N5034" i="35"/>
  <c r="L5034" i="35"/>
  <c r="N5030" i="35"/>
  <c r="L5030" i="35"/>
  <c r="N5026" i="35"/>
  <c r="L5026" i="35"/>
  <c r="N5022" i="35"/>
  <c r="L5022" i="35"/>
  <c r="N5018" i="35"/>
  <c r="L5018" i="35"/>
  <c r="N5014" i="35"/>
  <c r="L5014" i="35"/>
  <c r="N5010" i="35"/>
  <c r="L5010" i="35"/>
  <c r="N5006" i="35"/>
  <c r="L5006" i="35"/>
  <c r="N5002" i="35"/>
  <c r="L5002" i="35"/>
  <c r="N4998" i="35"/>
  <c r="L4998" i="35"/>
  <c r="N4994" i="35"/>
  <c r="L4994" i="35"/>
  <c r="N4990" i="35"/>
  <c r="L4990" i="35"/>
  <c r="N4986" i="35"/>
  <c r="L4986" i="35"/>
  <c r="N4982" i="35"/>
  <c r="L4982" i="35"/>
  <c r="N4978" i="35"/>
  <c r="L4978" i="35"/>
  <c r="N4974" i="35"/>
  <c r="L4974" i="35"/>
  <c r="N4970" i="35"/>
  <c r="L4970" i="35"/>
  <c r="N4966" i="35"/>
  <c r="L4966" i="35"/>
  <c r="N4962" i="35"/>
  <c r="L4962" i="35"/>
  <c r="N4958" i="35"/>
  <c r="L4958" i="35"/>
  <c r="N4954" i="35"/>
  <c r="L4954" i="35"/>
  <c r="N4950" i="35"/>
  <c r="L4950" i="35"/>
  <c r="N4946" i="35"/>
  <c r="L4946" i="35"/>
  <c r="N4942" i="35"/>
  <c r="L4942" i="35"/>
  <c r="N4938" i="35"/>
  <c r="L4938" i="35"/>
  <c r="N4934" i="35"/>
  <c r="L4934" i="35"/>
  <c r="N4930" i="35"/>
  <c r="L4930" i="35"/>
  <c r="N4926" i="35"/>
  <c r="L4926" i="35"/>
  <c r="N4922" i="35"/>
  <c r="L4922" i="35"/>
  <c r="N4918" i="35"/>
  <c r="L4918" i="35"/>
  <c r="N4914" i="35"/>
  <c r="L4914" i="35"/>
  <c r="N4910" i="35"/>
  <c r="L4910" i="35"/>
  <c r="N4906" i="35"/>
  <c r="L4906" i="35"/>
  <c r="N4902" i="35"/>
  <c r="L4902" i="35"/>
  <c r="N4898" i="35"/>
  <c r="L4898" i="35"/>
  <c r="N4894" i="35"/>
  <c r="L4894" i="35"/>
  <c r="N4890" i="35"/>
  <c r="L4890" i="35"/>
  <c r="N4886" i="35"/>
  <c r="L4886" i="35"/>
  <c r="N4882" i="35"/>
  <c r="L4882" i="35"/>
  <c r="N4878" i="35"/>
  <c r="L4878" i="35"/>
  <c r="N4874" i="35"/>
  <c r="L4874" i="35"/>
  <c r="N4870" i="35"/>
  <c r="L4870" i="35"/>
  <c r="N4866" i="35"/>
  <c r="L4866" i="35"/>
  <c r="N4862" i="35"/>
  <c r="L4862" i="35"/>
  <c r="N4858" i="35"/>
  <c r="L4858" i="35"/>
  <c r="N4854" i="35"/>
  <c r="L4854" i="35"/>
  <c r="N4850" i="35"/>
  <c r="L4850" i="35"/>
  <c r="N4846" i="35"/>
  <c r="L4846" i="35"/>
  <c r="N4842" i="35"/>
  <c r="L4842" i="35"/>
  <c r="N4838" i="35"/>
  <c r="L4838" i="35"/>
  <c r="N4834" i="35"/>
  <c r="L4834" i="35"/>
  <c r="N4830" i="35"/>
  <c r="L4830" i="35"/>
  <c r="N4826" i="35"/>
  <c r="L4826" i="35"/>
  <c r="N4822" i="35"/>
  <c r="L4822" i="35"/>
  <c r="N4818" i="35"/>
  <c r="L4818" i="35"/>
  <c r="N4814" i="35"/>
  <c r="L4814" i="35"/>
  <c r="N4810" i="35"/>
  <c r="L4810" i="35"/>
  <c r="N4806" i="35"/>
  <c r="L4806" i="35"/>
  <c r="N4802" i="35"/>
  <c r="L4802" i="35"/>
  <c r="N4798" i="35"/>
  <c r="L4798" i="35"/>
  <c r="N4794" i="35"/>
  <c r="L4794" i="35"/>
  <c r="N4790" i="35"/>
  <c r="L4790" i="35"/>
  <c r="N4786" i="35"/>
  <c r="L4786" i="35"/>
  <c r="N4782" i="35"/>
  <c r="L4782" i="35"/>
  <c r="N4778" i="35"/>
  <c r="L4778" i="35"/>
  <c r="N4774" i="35"/>
  <c r="L4774" i="35"/>
  <c r="N4770" i="35"/>
  <c r="L4770" i="35"/>
  <c r="N4766" i="35"/>
  <c r="L4766" i="35"/>
  <c r="N4762" i="35"/>
  <c r="L4762" i="35"/>
  <c r="N4758" i="35"/>
  <c r="L4758" i="35"/>
  <c r="N4754" i="35"/>
  <c r="L4754" i="35"/>
  <c r="N4750" i="35"/>
  <c r="L4750" i="35"/>
  <c r="N4746" i="35"/>
  <c r="L4746" i="35"/>
  <c r="N4742" i="35"/>
  <c r="L4742" i="35"/>
  <c r="N4738" i="35"/>
  <c r="L4738" i="35"/>
  <c r="N4734" i="35"/>
  <c r="L4734" i="35"/>
  <c r="N4730" i="35"/>
  <c r="L4730" i="35"/>
  <c r="N4726" i="35"/>
  <c r="L4726" i="35"/>
  <c r="N4722" i="35"/>
  <c r="L4722" i="35"/>
  <c r="N4718" i="35"/>
  <c r="L4718" i="35"/>
  <c r="N4714" i="35"/>
  <c r="L4714" i="35"/>
  <c r="N4710" i="35"/>
  <c r="L4710" i="35"/>
  <c r="N4706" i="35"/>
  <c r="L4706" i="35"/>
  <c r="N4702" i="35"/>
  <c r="L4702" i="35"/>
  <c r="N4698" i="35"/>
  <c r="L4698" i="35"/>
  <c r="N4694" i="35"/>
  <c r="L4694" i="35"/>
  <c r="N4690" i="35"/>
  <c r="L4690" i="35"/>
  <c r="N4686" i="35"/>
  <c r="L4686" i="35"/>
  <c r="N4682" i="35"/>
  <c r="L4682" i="35"/>
  <c r="N4678" i="35"/>
  <c r="L4678" i="35"/>
  <c r="N4674" i="35"/>
  <c r="L4674" i="35"/>
  <c r="N4670" i="35"/>
  <c r="L4670" i="35"/>
  <c r="N4666" i="35"/>
  <c r="L4666" i="35"/>
  <c r="N4662" i="35"/>
  <c r="L4662" i="35"/>
  <c r="N4658" i="35"/>
  <c r="L4658" i="35"/>
  <c r="N4654" i="35"/>
  <c r="L4654" i="35"/>
  <c r="N4650" i="35"/>
  <c r="L4650" i="35"/>
  <c r="N4646" i="35"/>
  <c r="L4646" i="35"/>
  <c r="N4642" i="35"/>
  <c r="L4642" i="35"/>
  <c r="N4638" i="35"/>
  <c r="L4638" i="35"/>
  <c r="N4634" i="35"/>
  <c r="L4634" i="35"/>
  <c r="N4630" i="35"/>
  <c r="L4630" i="35"/>
  <c r="N4626" i="35"/>
  <c r="L4626" i="35"/>
  <c r="N4622" i="35"/>
  <c r="L4622" i="35"/>
  <c r="N4618" i="35"/>
  <c r="L4618" i="35"/>
  <c r="N4614" i="35"/>
  <c r="L4614" i="35"/>
  <c r="N4610" i="35"/>
  <c r="L4610" i="35"/>
  <c r="N4606" i="35"/>
  <c r="L4606" i="35"/>
  <c r="N4602" i="35"/>
  <c r="L4602" i="35"/>
  <c r="N4598" i="35"/>
  <c r="L4598" i="35"/>
  <c r="N4594" i="35"/>
  <c r="L4594" i="35"/>
  <c r="N4590" i="35"/>
  <c r="L4590" i="35"/>
  <c r="N4586" i="35"/>
  <c r="L4586" i="35"/>
  <c r="N4582" i="35"/>
  <c r="L4582" i="35"/>
  <c r="N4578" i="35"/>
  <c r="L4578" i="35"/>
  <c r="N4574" i="35"/>
  <c r="L4574" i="35"/>
  <c r="N4570" i="35"/>
  <c r="L4570" i="35"/>
  <c r="N4566" i="35"/>
  <c r="L4566" i="35"/>
  <c r="N4562" i="35"/>
  <c r="L4562" i="35"/>
  <c r="N4558" i="35"/>
  <c r="L4558" i="35"/>
  <c r="N4554" i="35"/>
  <c r="L4554" i="35"/>
  <c r="N4550" i="35"/>
  <c r="L4550" i="35"/>
  <c r="N4546" i="35"/>
  <c r="L4546" i="35"/>
  <c r="N4542" i="35"/>
  <c r="L4542" i="35"/>
  <c r="N4538" i="35"/>
  <c r="L4538" i="35"/>
  <c r="N4534" i="35"/>
  <c r="L4534" i="35"/>
  <c r="N4530" i="35"/>
  <c r="L4530" i="35"/>
  <c r="N4526" i="35"/>
  <c r="L4526" i="35"/>
  <c r="N4522" i="35"/>
  <c r="L4522" i="35"/>
  <c r="N4518" i="35"/>
  <c r="L4518" i="35"/>
  <c r="N4514" i="35"/>
  <c r="L4514" i="35"/>
  <c r="N4510" i="35"/>
  <c r="L4510" i="35"/>
  <c r="N4506" i="35"/>
  <c r="L4506" i="35"/>
  <c r="N4502" i="35"/>
  <c r="L4502" i="35"/>
  <c r="N4498" i="35"/>
  <c r="L4498" i="35"/>
  <c r="N4494" i="35"/>
  <c r="L4494" i="35"/>
  <c r="N4490" i="35"/>
  <c r="L4490" i="35"/>
  <c r="N4486" i="35"/>
  <c r="L4486" i="35"/>
  <c r="N4482" i="35"/>
  <c r="L4482" i="35"/>
  <c r="N4478" i="35"/>
  <c r="L4478" i="35"/>
  <c r="N4474" i="35"/>
  <c r="L4474" i="35"/>
  <c r="N4470" i="35"/>
  <c r="L4470" i="35"/>
  <c r="N4466" i="35"/>
  <c r="L4466" i="35"/>
  <c r="N4462" i="35"/>
  <c r="L4462" i="35"/>
  <c r="N4458" i="35"/>
  <c r="L4458" i="35"/>
  <c r="N4454" i="35"/>
  <c r="L4454" i="35"/>
  <c r="N4450" i="35"/>
  <c r="L4450" i="35"/>
  <c r="N4446" i="35"/>
  <c r="L4446" i="35"/>
  <c r="N4442" i="35"/>
  <c r="L4442" i="35"/>
  <c r="N4438" i="35"/>
  <c r="L4438" i="35"/>
  <c r="N4434" i="35"/>
  <c r="L4434" i="35"/>
  <c r="N4430" i="35"/>
  <c r="L4430" i="35"/>
  <c r="N4426" i="35"/>
  <c r="L4426" i="35"/>
  <c r="N4422" i="35"/>
  <c r="L4422" i="35"/>
  <c r="N4418" i="35"/>
  <c r="L4418" i="35"/>
  <c r="N4414" i="35"/>
  <c r="L4414" i="35"/>
  <c r="N4410" i="35"/>
  <c r="L4410" i="35"/>
  <c r="N4406" i="35"/>
  <c r="L4406" i="35"/>
  <c r="N4402" i="35"/>
  <c r="L4402" i="35"/>
  <c r="N4398" i="35"/>
  <c r="L4398" i="35"/>
  <c r="N4394" i="35"/>
  <c r="L4394" i="35"/>
  <c r="N4390" i="35"/>
  <c r="L4390" i="35"/>
  <c r="N4386" i="35"/>
  <c r="L4386" i="35"/>
  <c r="N4382" i="35"/>
  <c r="L4382" i="35"/>
  <c r="N4378" i="35"/>
  <c r="L4378" i="35"/>
  <c r="N4374" i="35"/>
  <c r="L4374" i="35"/>
  <c r="N4370" i="35"/>
  <c r="L4370" i="35"/>
  <c r="N4366" i="35"/>
  <c r="L4366" i="35"/>
  <c r="N4362" i="35"/>
  <c r="L4362" i="35"/>
  <c r="N4358" i="35"/>
  <c r="L4358" i="35"/>
  <c r="N4354" i="35"/>
  <c r="L4354" i="35"/>
  <c r="N4350" i="35"/>
  <c r="L4350" i="35"/>
  <c r="N4346" i="35"/>
  <c r="L4346" i="35"/>
  <c r="N4342" i="35"/>
  <c r="L4342" i="35"/>
  <c r="N4338" i="35"/>
  <c r="L4338" i="35"/>
  <c r="N4334" i="35"/>
  <c r="L4334" i="35"/>
  <c r="N4330" i="35"/>
  <c r="L4330" i="35"/>
  <c r="N4326" i="35"/>
  <c r="L4326" i="35"/>
  <c r="N4322" i="35"/>
  <c r="L4322" i="35"/>
  <c r="N4318" i="35"/>
  <c r="L4318" i="35"/>
  <c r="N4314" i="35"/>
  <c r="L4314" i="35"/>
  <c r="N4310" i="35"/>
  <c r="L4310" i="35"/>
  <c r="N4306" i="35"/>
  <c r="L4306" i="35"/>
  <c r="N4302" i="35"/>
  <c r="L4302" i="35"/>
  <c r="N4298" i="35"/>
  <c r="L4298" i="35"/>
  <c r="N4294" i="35"/>
  <c r="L4294" i="35"/>
  <c r="N4290" i="35"/>
  <c r="L4290" i="35"/>
  <c r="N4286" i="35"/>
  <c r="L4286" i="35"/>
  <c r="N4282" i="35"/>
  <c r="L4282" i="35"/>
  <c r="N4278" i="35"/>
  <c r="L4278" i="35"/>
  <c r="N4274" i="35"/>
  <c r="L4274" i="35"/>
  <c r="N4270" i="35"/>
  <c r="L4270" i="35"/>
  <c r="N4266" i="35"/>
  <c r="L4266" i="35"/>
  <c r="N4262" i="35"/>
  <c r="L4262" i="35"/>
  <c r="N4258" i="35"/>
  <c r="L4258" i="35"/>
  <c r="N4254" i="35"/>
  <c r="L4254" i="35"/>
  <c r="N4250" i="35"/>
  <c r="L4250" i="35"/>
  <c r="N4246" i="35"/>
  <c r="L4246" i="35"/>
  <c r="N4242" i="35"/>
  <c r="L4242" i="35"/>
  <c r="N4238" i="35"/>
  <c r="L4238" i="35"/>
  <c r="N4234" i="35"/>
  <c r="L4234" i="35"/>
  <c r="N4230" i="35"/>
  <c r="L4230" i="35"/>
  <c r="N4226" i="35"/>
  <c r="L4226" i="35"/>
  <c r="N4222" i="35"/>
  <c r="L4222" i="35"/>
  <c r="N4218" i="35"/>
  <c r="L4218" i="35"/>
  <c r="N4214" i="35"/>
  <c r="L4214" i="35"/>
  <c r="N4210" i="35"/>
  <c r="L4210" i="35"/>
  <c r="N4206" i="35"/>
  <c r="L4206" i="35"/>
  <c r="N4202" i="35"/>
  <c r="L4202" i="35"/>
  <c r="N4198" i="35"/>
  <c r="L4198" i="35"/>
  <c r="N4194" i="35"/>
  <c r="L4194" i="35"/>
  <c r="N4190" i="35"/>
  <c r="L4190" i="35"/>
  <c r="N4186" i="35"/>
  <c r="L4186" i="35"/>
  <c r="N4182" i="35"/>
  <c r="L4182" i="35"/>
  <c r="N4178" i="35"/>
  <c r="L4178" i="35"/>
  <c r="N4174" i="35"/>
  <c r="L4174" i="35"/>
  <c r="N4170" i="35"/>
  <c r="L4170" i="35"/>
  <c r="N4166" i="35"/>
  <c r="L4166" i="35"/>
  <c r="N4162" i="35"/>
  <c r="L4162" i="35"/>
  <c r="N4158" i="35"/>
  <c r="L4158" i="35"/>
  <c r="N4154" i="35"/>
  <c r="L4154" i="35"/>
  <c r="N4150" i="35"/>
  <c r="L4150" i="35"/>
  <c r="N4146" i="35"/>
  <c r="L4146" i="35"/>
  <c r="N4142" i="35"/>
  <c r="L4142" i="35"/>
  <c r="N4138" i="35"/>
  <c r="L4138" i="35"/>
  <c r="N4134" i="35"/>
  <c r="L4134" i="35"/>
  <c r="N4130" i="35"/>
  <c r="L4130" i="35"/>
  <c r="N4126" i="35"/>
  <c r="L4126" i="35"/>
  <c r="N4122" i="35"/>
  <c r="L4122" i="35"/>
  <c r="N4118" i="35"/>
  <c r="L4118" i="35"/>
  <c r="N4114" i="35"/>
  <c r="L4114" i="35"/>
  <c r="N4110" i="35"/>
  <c r="L4110" i="35"/>
  <c r="N4106" i="35"/>
  <c r="L4106" i="35"/>
  <c r="N4102" i="35"/>
  <c r="L4102" i="35"/>
  <c r="N4098" i="35"/>
  <c r="L4098" i="35"/>
  <c r="N4094" i="35"/>
  <c r="L4094" i="35"/>
  <c r="N5173" i="35"/>
  <c r="L5173" i="35"/>
  <c r="N5169" i="35"/>
  <c r="L5169" i="35"/>
  <c r="N5165" i="35"/>
  <c r="L5165" i="35"/>
  <c r="N5161" i="35"/>
  <c r="L5161" i="35"/>
  <c r="N5157" i="35"/>
  <c r="L5157" i="35"/>
  <c r="N5153" i="35"/>
  <c r="L5153" i="35"/>
  <c r="N5149" i="35"/>
  <c r="L5149" i="35"/>
  <c r="N5145" i="35"/>
  <c r="L5145" i="35"/>
  <c r="N5141" i="35"/>
  <c r="L5141" i="35"/>
  <c r="N5137" i="35"/>
  <c r="L5137" i="35"/>
  <c r="N5133" i="35"/>
  <c r="L5133" i="35"/>
  <c r="N5129" i="35"/>
  <c r="L5129" i="35"/>
  <c r="N5125" i="35"/>
  <c r="L5125" i="35"/>
  <c r="N5121" i="35"/>
  <c r="L5121" i="35"/>
  <c r="N5117" i="35"/>
  <c r="L5117" i="35"/>
  <c r="N5113" i="35"/>
  <c r="L5113" i="35"/>
  <c r="N5109" i="35"/>
  <c r="L5109" i="35"/>
  <c r="N5105" i="35"/>
  <c r="L5105" i="35"/>
  <c r="N5101" i="35"/>
  <c r="L5101" i="35"/>
  <c r="N5097" i="35"/>
  <c r="L5097" i="35"/>
  <c r="N5093" i="35"/>
  <c r="L5093" i="35"/>
  <c r="N5089" i="35"/>
  <c r="L5089" i="35"/>
  <c r="N5085" i="35"/>
  <c r="L5085" i="35"/>
  <c r="N5081" i="35"/>
  <c r="L5081" i="35"/>
  <c r="N5077" i="35"/>
  <c r="L5077" i="35"/>
  <c r="N5073" i="35"/>
  <c r="L5073" i="35"/>
  <c r="N5069" i="35"/>
  <c r="L5069" i="35"/>
  <c r="N5065" i="35"/>
  <c r="L5065" i="35"/>
  <c r="N5061" i="35"/>
  <c r="L5061" i="35"/>
  <c r="N5057" i="35"/>
  <c r="L5057" i="35"/>
  <c r="N5053" i="35"/>
  <c r="L5053" i="35"/>
  <c r="N5049" i="35"/>
  <c r="L5049" i="35"/>
  <c r="N5045" i="35"/>
  <c r="L5045" i="35"/>
  <c r="N5041" i="35"/>
  <c r="L5041" i="35"/>
  <c r="N5037" i="35"/>
  <c r="L5037" i="35"/>
  <c r="N5033" i="35"/>
  <c r="L5033" i="35"/>
  <c r="N5029" i="35"/>
  <c r="L5029" i="35"/>
  <c r="N5025" i="35"/>
  <c r="L5025" i="35"/>
  <c r="N5021" i="35"/>
  <c r="L5021" i="35"/>
  <c r="N5017" i="35"/>
  <c r="L5017" i="35"/>
  <c r="N5013" i="35"/>
  <c r="L5013" i="35"/>
  <c r="N5009" i="35"/>
  <c r="L5009" i="35"/>
  <c r="N5005" i="35"/>
  <c r="L5005" i="35"/>
  <c r="N5001" i="35"/>
  <c r="L5001" i="35"/>
  <c r="N4997" i="35"/>
  <c r="L4997" i="35"/>
  <c r="N4993" i="35"/>
  <c r="L4993" i="35"/>
  <c r="N4989" i="35"/>
  <c r="L4989" i="35"/>
  <c r="N4985" i="35"/>
  <c r="L4985" i="35"/>
  <c r="N4981" i="35"/>
  <c r="L4981" i="35"/>
  <c r="N4977" i="35"/>
  <c r="L4977" i="35"/>
  <c r="N4973" i="35"/>
  <c r="L4973" i="35"/>
  <c r="N4969" i="35"/>
  <c r="L4969" i="35"/>
  <c r="N4965" i="35"/>
  <c r="L4965" i="35"/>
  <c r="N4961" i="35"/>
  <c r="L4961" i="35"/>
  <c r="N4957" i="35"/>
  <c r="L4957" i="35"/>
  <c r="N4953" i="35"/>
  <c r="L4953" i="35"/>
  <c r="N4949" i="35"/>
  <c r="L4949" i="35"/>
  <c r="N4945" i="35"/>
  <c r="L4945" i="35"/>
  <c r="N4941" i="35"/>
  <c r="L4941" i="35"/>
  <c r="N4937" i="35"/>
  <c r="L4937" i="35"/>
  <c r="N4933" i="35"/>
  <c r="L4933" i="35"/>
  <c r="N4929" i="35"/>
  <c r="L4929" i="35"/>
  <c r="N4925" i="35"/>
  <c r="L4925" i="35"/>
  <c r="N4921" i="35"/>
  <c r="L4921" i="35"/>
  <c r="N4917" i="35"/>
  <c r="L4917" i="35"/>
  <c r="N4913" i="35"/>
  <c r="L4913" i="35"/>
  <c r="N4909" i="35"/>
  <c r="L4909" i="35"/>
  <c r="N4905" i="35"/>
  <c r="L4905" i="35"/>
  <c r="N4901" i="35"/>
  <c r="L4901" i="35"/>
  <c r="N4897" i="35"/>
  <c r="L4897" i="35"/>
  <c r="N4893" i="35"/>
  <c r="L4893" i="35"/>
  <c r="N4889" i="35"/>
  <c r="L4889" i="35"/>
  <c r="N4885" i="35"/>
  <c r="L4885" i="35"/>
  <c r="N4881" i="35"/>
  <c r="L4881" i="35"/>
  <c r="N4877" i="35"/>
  <c r="L4877" i="35"/>
  <c r="N4873" i="35"/>
  <c r="L4873" i="35"/>
  <c r="N4869" i="35"/>
  <c r="L4869" i="35"/>
  <c r="N4865" i="35"/>
  <c r="L4865" i="35"/>
  <c r="N4861" i="35"/>
  <c r="L4861" i="35"/>
  <c r="N4857" i="35"/>
  <c r="L4857" i="35"/>
  <c r="N4853" i="35"/>
  <c r="L4853" i="35"/>
  <c r="N4849" i="35"/>
  <c r="L4849" i="35"/>
  <c r="N4845" i="35"/>
  <c r="L4845" i="35"/>
  <c r="N4841" i="35"/>
  <c r="L4841" i="35"/>
  <c r="N4837" i="35"/>
  <c r="L4837" i="35"/>
  <c r="N4833" i="35"/>
  <c r="L4833" i="35"/>
  <c r="N4829" i="35"/>
  <c r="L4829" i="35"/>
  <c r="N4825" i="35"/>
  <c r="L4825" i="35"/>
  <c r="N4821" i="35"/>
  <c r="L4821" i="35"/>
  <c r="N4817" i="35"/>
  <c r="L4817" i="35"/>
  <c r="N4813" i="35"/>
  <c r="L4813" i="35"/>
  <c r="N4809" i="35"/>
  <c r="L4809" i="35"/>
  <c r="N4805" i="35"/>
  <c r="L4805" i="35"/>
  <c r="N4801" i="35"/>
  <c r="L4801" i="35"/>
  <c r="N4797" i="35"/>
  <c r="L4797" i="35"/>
  <c r="N4793" i="35"/>
  <c r="L4793" i="35"/>
  <c r="N4789" i="35"/>
  <c r="L4789" i="35"/>
  <c r="N4785" i="35"/>
  <c r="L4785" i="35"/>
  <c r="N4781" i="35"/>
  <c r="L4781" i="35"/>
  <c r="N4777" i="35"/>
  <c r="L4777" i="35"/>
  <c r="N4773" i="35"/>
  <c r="L4773" i="35"/>
  <c r="N4769" i="35"/>
  <c r="L4769" i="35"/>
  <c r="N4765" i="35"/>
  <c r="L4765" i="35"/>
  <c r="N4761" i="35"/>
  <c r="L4761" i="35"/>
  <c r="N4757" i="35"/>
  <c r="L4757" i="35"/>
  <c r="N4753" i="35"/>
  <c r="L4753" i="35"/>
  <c r="N4749" i="35"/>
  <c r="L4749" i="35"/>
  <c r="N4745" i="35"/>
  <c r="L4745" i="35"/>
  <c r="N4741" i="35"/>
  <c r="L4741" i="35"/>
  <c r="N4737" i="35"/>
  <c r="L4737" i="35"/>
  <c r="N4733" i="35"/>
  <c r="L4733" i="35"/>
  <c r="N4729" i="35"/>
  <c r="L4729" i="35"/>
  <c r="N4725" i="35"/>
  <c r="L4725" i="35"/>
  <c r="N4721" i="35"/>
  <c r="L4721" i="35"/>
  <c r="N4717" i="35"/>
  <c r="L4717" i="35"/>
  <c r="N4713" i="35"/>
  <c r="L4713" i="35"/>
  <c r="N4709" i="35"/>
  <c r="L4709" i="35"/>
  <c r="N4705" i="35"/>
  <c r="L4705" i="35"/>
  <c r="N4701" i="35"/>
  <c r="L4701" i="35"/>
  <c r="N4697" i="35"/>
  <c r="L4697" i="35"/>
  <c r="N4693" i="35"/>
  <c r="L4693" i="35"/>
  <c r="N4689" i="35"/>
  <c r="L4689" i="35"/>
  <c r="N4685" i="35"/>
  <c r="L4685" i="35"/>
  <c r="N4681" i="35"/>
  <c r="L4681" i="35"/>
  <c r="N4677" i="35"/>
  <c r="L4677" i="35"/>
  <c r="N4673" i="35"/>
  <c r="L4673" i="35"/>
  <c r="N4669" i="35"/>
  <c r="L4669" i="35"/>
  <c r="N4665" i="35"/>
  <c r="L4665" i="35"/>
  <c r="N4661" i="35"/>
  <c r="L4661" i="35"/>
  <c r="N4657" i="35"/>
  <c r="L4657" i="35"/>
  <c r="N4653" i="35"/>
  <c r="L4653" i="35"/>
  <c r="N4649" i="35"/>
  <c r="L4649" i="35"/>
  <c r="N4645" i="35"/>
  <c r="L4645" i="35"/>
  <c r="N4641" i="35"/>
  <c r="L4641" i="35"/>
  <c r="N4637" i="35"/>
  <c r="L4637" i="35"/>
  <c r="N4633" i="35"/>
  <c r="L4633" i="35"/>
  <c r="N4629" i="35"/>
  <c r="L4629" i="35"/>
  <c r="N4625" i="35"/>
  <c r="L4625" i="35"/>
  <c r="N4621" i="35"/>
  <c r="L4621" i="35"/>
  <c r="N4617" i="35"/>
  <c r="L4617" i="35"/>
  <c r="N4613" i="35"/>
  <c r="L4613" i="35"/>
  <c r="N4609" i="35"/>
  <c r="L4609" i="35"/>
  <c r="N4605" i="35"/>
  <c r="L4605" i="35"/>
  <c r="N4601" i="35"/>
  <c r="L4601" i="35"/>
  <c r="N4597" i="35"/>
  <c r="L4597" i="35"/>
  <c r="N4593" i="35"/>
  <c r="L4593" i="35"/>
  <c r="N4589" i="35"/>
  <c r="L4589" i="35"/>
  <c r="N4585" i="35"/>
  <c r="L4585" i="35"/>
  <c r="N4581" i="35"/>
  <c r="L4581" i="35"/>
  <c r="N4577" i="35"/>
  <c r="L4577" i="35"/>
  <c r="N4573" i="35"/>
  <c r="L4573" i="35"/>
  <c r="N4569" i="35"/>
  <c r="L4569" i="35"/>
  <c r="N4565" i="35"/>
  <c r="L4565" i="35"/>
  <c r="N4561" i="35"/>
  <c r="L4561" i="35"/>
  <c r="N4557" i="35"/>
  <c r="L4557" i="35"/>
  <c r="N4553" i="35"/>
  <c r="L4553" i="35"/>
  <c r="N4549" i="35"/>
  <c r="L4549" i="35"/>
  <c r="N4545" i="35"/>
  <c r="L4545" i="35"/>
  <c r="N4541" i="35"/>
  <c r="L4541" i="35"/>
  <c r="N4537" i="35"/>
  <c r="L4537" i="35"/>
  <c r="N4533" i="35"/>
  <c r="L4533" i="35"/>
  <c r="N4529" i="35"/>
  <c r="L4529" i="35"/>
  <c r="N4525" i="35"/>
  <c r="L4525" i="35"/>
  <c r="N4521" i="35"/>
  <c r="L4521" i="35"/>
  <c r="N4517" i="35"/>
  <c r="L4517" i="35"/>
  <c r="N4513" i="35"/>
  <c r="L4513" i="35"/>
  <c r="N4509" i="35"/>
  <c r="L4509" i="35"/>
  <c r="N4505" i="35"/>
  <c r="L4505" i="35"/>
  <c r="N4501" i="35"/>
  <c r="L4501" i="35"/>
  <c r="N4497" i="35"/>
  <c r="L4497" i="35"/>
  <c r="N4493" i="35"/>
  <c r="L4493" i="35"/>
  <c r="N4489" i="35"/>
  <c r="L4489" i="35"/>
  <c r="N4485" i="35"/>
  <c r="L4485" i="35"/>
  <c r="N4481" i="35"/>
  <c r="L4481" i="35"/>
  <c r="N4477" i="35"/>
  <c r="L4477" i="35"/>
  <c r="N4473" i="35"/>
  <c r="L4473" i="35"/>
  <c r="N4469" i="35"/>
  <c r="L4469" i="35"/>
  <c r="N4465" i="35"/>
  <c r="L4465" i="35"/>
  <c r="N4461" i="35"/>
  <c r="L4461" i="35"/>
  <c r="N4457" i="35"/>
  <c r="L4457" i="35"/>
  <c r="N4453" i="35"/>
  <c r="L4453" i="35"/>
  <c r="N4449" i="35"/>
  <c r="L4449" i="35"/>
  <c r="N4445" i="35"/>
  <c r="L4445" i="35"/>
  <c r="N4441" i="35"/>
  <c r="L4441" i="35"/>
  <c r="N4437" i="35"/>
  <c r="L4437" i="35"/>
  <c r="N4433" i="35"/>
  <c r="L4433" i="35"/>
  <c r="N4429" i="35"/>
  <c r="L4429" i="35"/>
  <c r="N4425" i="35"/>
  <c r="L4425" i="35"/>
  <c r="N4421" i="35"/>
  <c r="L4421" i="35"/>
  <c r="N4417" i="35"/>
  <c r="L4417" i="35"/>
  <c r="N4413" i="35"/>
  <c r="L4413" i="35"/>
  <c r="N4409" i="35"/>
  <c r="L4409" i="35"/>
  <c r="N4405" i="35"/>
  <c r="L4405" i="35"/>
  <c r="N4401" i="35"/>
  <c r="L4401" i="35"/>
  <c r="N4397" i="35"/>
  <c r="L4397" i="35"/>
  <c r="N4393" i="35"/>
  <c r="L4393" i="35"/>
  <c r="N4389" i="35"/>
  <c r="L4389" i="35"/>
  <c r="N4385" i="35"/>
  <c r="L4385" i="35"/>
  <c r="N4381" i="35"/>
  <c r="L4381" i="35"/>
  <c r="N4377" i="35"/>
  <c r="L4377" i="35"/>
  <c r="N4373" i="35"/>
  <c r="L4373" i="35"/>
  <c r="N4369" i="35"/>
  <c r="L4369" i="35"/>
  <c r="N4365" i="35"/>
  <c r="L4365" i="35"/>
  <c r="N4361" i="35"/>
  <c r="L4361" i="35"/>
  <c r="N4357" i="35"/>
  <c r="L4357" i="35"/>
  <c r="N4353" i="35"/>
  <c r="L4353" i="35"/>
  <c r="N4349" i="35"/>
  <c r="L4349" i="35"/>
  <c r="N4345" i="35"/>
  <c r="L4345" i="35"/>
  <c r="N4341" i="35"/>
  <c r="L4341" i="35"/>
  <c r="N4337" i="35"/>
  <c r="L4337" i="35"/>
  <c r="N4333" i="35"/>
  <c r="L4333" i="35"/>
  <c r="N4329" i="35"/>
  <c r="L4329" i="35"/>
  <c r="N4325" i="35"/>
  <c r="L4325" i="35"/>
  <c r="N4321" i="35"/>
  <c r="L4321" i="35"/>
  <c r="N4317" i="35"/>
  <c r="L4317" i="35"/>
  <c r="N4313" i="35"/>
  <c r="L4313" i="35"/>
  <c r="N4309" i="35"/>
  <c r="L4309" i="35"/>
  <c r="N4305" i="35"/>
  <c r="L4305" i="35"/>
  <c r="N4301" i="35"/>
  <c r="L4301" i="35"/>
  <c r="N4297" i="35"/>
  <c r="L4297" i="35"/>
  <c r="N4293" i="35"/>
  <c r="L4293" i="35"/>
  <c r="N4289" i="35"/>
  <c r="L4289" i="35"/>
  <c r="N4285" i="35"/>
  <c r="L4285" i="35"/>
  <c r="N4281" i="35"/>
  <c r="L4281" i="35"/>
  <c r="N4277" i="35"/>
  <c r="L4277" i="35"/>
  <c r="N4273" i="35"/>
  <c r="L4273" i="35"/>
  <c r="N4269" i="35"/>
  <c r="L4269" i="35"/>
  <c r="N4265" i="35"/>
  <c r="L4265" i="35"/>
  <c r="N4261" i="35"/>
  <c r="L4261" i="35"/>
  <c r="N4257" i="35"/>
  <c r="L4257" i="35"/>
  <c r="N4253" i="35"/>
  <c r="L4253" i="35"/>
  <c r="N4249" i="35"/>
  <c r="L4249" i="35"/>
  <c r="N4245" i="35"/>
  <c r="L4245" i="35"/>
  <c r="N4241" i="35"/>
  <c r="L4241" i="35"/>
  <c r="N4237" i="35"/>
  <c r="L4237" i="35"/>
  <c r="N4233" i="35"/>
  <c r="L4233" i="35"/>
  <c r="N4229" i="35"/>
  <c r="L4229" i="35"/>
  <c r="N4225" i="35"/>
  <c r="L4225" i="35"/>
  <c r="N4221" i="35"/>
  <c r="L4221" i="35"/>
  <c r="N4217" i="35"/>
  <c r="L4217" i="35"/>
  <c r="N4213" i="35"/>
  <c r="L4213" i="35"/>
  <c r="N4209" i="35"/>
  <c r="L4209" i="35"/>
  <c r="N4205" i="35"/>
  <c r="L4205" i="35"/>
  <c r="N4201" i="35"/>
  <c r="L4201" i="35"/>
  <c r="N4197" i="35"/>
  <c r="L4197" i="35"/>
  <c r="N4193" i="35"/>
  <c r="L4193" i="35"/>
  <c r="N4189" i="35"/>
  <c r="L4189" i="35"/>
  <c r="N4185" i="35"/>
  <c r="L4185" i="35"/>
  <c r="N4181" i="35"/>
  <c r="L4181" i="35"/>
  <c r="N4177" i="35"/>
  <c r="L4177" i="35"/>
  <c r="N4173" i="35"/>
  <c r="L4173" i="35"/>
  <c r="N4169" i="35"/>
  <c r="L4169" i="35"/>
  <c r="N4165" i="35"/>
  <c r="L4165" i="35"/>
  <c r="N4161" i="35"/>
  <c r="L4161" i="35"/>
  <c r="N4157" i="35"/>
  <c r="L4157" i="35"/>
  <c r="N4153" i="35"/>
  <c r="L4153" i="35"/>
  <c r="N4149" i="35"/>
  <c r="L4149" i="35"/>
  <c r="N4145" i="35"/>
  <c r="L4145" i="35"/>
  <c r="N4141" i="35"/>
  <c r="L4141" i="35"/>
  <c r="N4137" i="35"/>
  <c r="L4137" i="35"/>
  <c r="N4133" i="35"/>
  <c r="L4133" i="35"/>
  <c r="N4129" i="35"/>
  <c r="L4129" i="35"/>
  <c r="N4125" i="35"/>
  <c r="L4125" i="35"/>
  <c r="N4121" i="35"/>
  <c r="L4121" i="35"/>
  <c r="N4117" i="35"/>
  <c r="L4117" i="35"/>
  <c r="N4113" i="35"/>
  <c r="L4113" i="35"/>
  <c r="N4109" i="35"/>
  <c r="L4109" i="35"/>
  <c r="N4105" i="35"/>
  <c r="L4105" i="35"/>
  <c r="N4101" i="35"/>
  <c r="L4101" i="35"/>
  <c r="N4097" i="35"/>
  <c r="L4097" i="35"/>
  <c r="N4093" i="35"/>
  <c r="L4093" i="35"/>
  <c r="N4089" i="35"/>
  <c r="L4089" i="35"/>
  <c r="N4085" i="35"/>
  <c r="L4085" i="35"/>
  <c r="N4081" i="35"/>
  <c r="L4081" i="35"/>
  <c r="N4077" i="35"/>
  <c r="L4077" i="35"/>
  <c r="N4073" i="35"/>
  <c r="L4073" i="35"/>
  <c r="N4069" i="35"/>
  <c r="L4069" i="35"/>
  <c r="N4065" i="35"/>
  <c r="L4065" i="35"/>
  <c r="N4061" i="35"/>
  <c r="L4061" i="35"/>
  <c r="N4057" i="35"/>
  <c r="L4057" i="35"/>
  <c r="N4053" i="35"/>
  <c r="L4053" i="35"/>
  <c r="N4049" i="35"/>
  <c r="L4049" i="35"/>
  <c r="N4045" i="35"/>
  <c r="L4045" i="35"/>
  <c r="N4041" i="35"/>
  <c r="L4041" i="35"/>
  <c r="N4037" i="35"/>
  <c r="L4037" i="35"/>
  <c r="N4033" i="35"/>
  <c r="L4033" i="35"/>
  <c r="N4029" i="35"/>
  <c r="L4029" i="35"/>
  <c r="N4025" i="35"/>
  <c r="L4025" i="35"/>
  <c r="N4021" i="35"/>
  <c r="L4021" i="35"/>
  <c r="N4017" i="35"/>
  <c r="L4017" i="35"/>
  <c r="N4013" i="35"/>
  <c r="L4013" i="35"/>
  <c r="N4009" i="35"/>
  <c r="L4009" i="35"/>
  <c r="N4005" i="35"/>
  <c r="L4005" i="35"/>
  <c r="N4001" i="35"/>
  <c r="L4001" i="35"/>
  <c r="N3997" i="35"/>
  <c r="L3997" i="35"/>
  <c r="N3993" i="35"/>
  <c r="L3993" i="35"/>
  <c r="N3989" i="35"/>
  <c r="L3989" i="35"/>
  <c r="N3985" i="35"/>
  <c r="L3985" i="35"/>
  <c r="N3981" i="35"/>
  <c r="L3981" i="35"/>
  <c r="N3977" i="35"/>
  <c r="L3977" i="35"/>
  <c r="N3973" i="35"/>
  <c r="L3973" i="35"/>
  <c r="N3969" i="35"/>
  <c r="L3969" i="35"/>
  <c r="N3965" i="35"/>
  <c r="L3965" i="35"/>
  <c r="N3961" i="35"/>
  <c r="L3961" i="35"/>
  <c r="N3957" i="35"/>
  <c r="L3957" i="35"/>
  <c r="N3953" i="35"/>
  <c r="L3953" i="35"/>
  <c r="N3949" i="35"/>
  <c r="L3949" i="35"/>
  <c r="N3945" i="35"/>
  <c r="L3945" i="35"/>
  <c r="N3941" i="35"/>
  <c r="L3941" i="35"/>
  <c r="N3937" i="35"/>
  <c r="L3937" i="35"/>
  <c r="N3933" i="35"/>
  <c r="L3933" i="35"/>
  <c r="N3929" i="35"/>
  <c r="L3929" i="35"/>
  <c r="N3925" i="35"/>
  <c r="L3925" i="35"/>
  <c r="N3921" i="35"/>
  <c r="L3921" i="35"/>
  <c r="N3917" i="35"/>
  <c r="L3917" i="35"/>
  <c r="N3913" i="35"/>
  <c r="L3913" i="35"/>
  <c r="N3909" i="35"/>
  <c r="L3909" i="35"/>
  <c r="N3905" i="35"/>
  <c r="L3905" i="35"/>
  <c r="N3901" i="35"/>
  <c r="L3901" i="35"/>
  <c r="N3897" i="35"/>
  <c r="L3897" i="35"/>
  <c r="N3893" i="35"/>
  <c r="L3893" i="35"/>
  <c r="N3889" i="35"/>
  <c r="L3889" i="35"/>
  <c r="N3885" i="35"/>
  <c r="L3885" i="35"/>
  <c r="N3881" i="35"/>
  <c r="L3881" i="35"/>
  <c r="N3877" i="35"/>
  <c r="L3877" i="35"/>
  <c r="N3873" i="35"/>
  <c r="L3873" i="35"/>
  <c r="N3869" i="35"/>
  <c r="L3869" i="35"/>
  <c r="N3865" i="35"/>
  <c r="L3865" i="35"/>
  <c r="N3861" i="35"/>
  <c r="L3861" i="35"/>
  <c r="N3857" i="35"/>
  <c r="L3857" i="35"/>
  <c r="N3853" i="35"/>
  <c r="L3853" i="35"/>
  <c r="N3849" i="35"/>
  <c r="L3849" i="35"/>
  <c r="N3845" i="35"/>
  <c r="L3845" i="35"/>
  <c r="N3841" i="35"/>
  <c r="L3841" i="35"/>
  <c r="N3837" i="35"/>
  <c r="L3837" i="35"/>
  <c r="N3833" i="35"/>
  <c r="L3833" i="35"/>
  <c r="N3829" i="35"/>
  <c r="L3829" i="35"/>
  <c r="N3825" i="35"/>
  <c r="L3825" i="35"/>
  <c r="N3821" i="35"/>
  <c r="L3821" i="35"/>
  <c r="N3817" i="35"/>
  <c r="L3817" i="35"/>
  <c r="N4090" i="35"/>
  <c r="L4090" i="35"/>
  <c r="N4086" i="35"/>
  <c r="L4086" i="35"/>
  <c r="N4082" i="35"/>
  <c r="L4082" i="35"/>
  <c r="N4078" i="35"/>
  <c r="L4078" i="35"/>
  <c r="N4074" i="35"/>
  <c r="L4074" i="35"/>
  <c r="N4070" i="35"/>
  <c r="L4070" i="35"/>
  <c r="N4066" i="35"/>
  <c r="L4066" i="35"/>
  <c r="N4062" i="35"/>
  <c r="L4062" i="35"/>
  <c r="N4058" i="35"/>
  <c r="L4058" i="35"/>
  <c r="N4054" i="35"/>
  <c r="L4054" i="35"/>
  <c r="N4050" i="35"/>
  <c r="L4050" i="35"/>
  <c r="N4046" i="35"/>
  <c r="L4046" i="35"/>
  <c r="N4042" i="35"/>
  <c r="L4042" i="35"/>
  <c r="N4038" i="35"/>
  <c r="L4038" i="35"/>
  <c r="N4034" i="35"/>
  <c r="L4034" i="35"/>
  <c r="N4030" i="35"/>
  <c r="L4030" i="35"/>
  <c r="N4026" i="35"/>
  <c r="L4026" i="35"/>
  <c r="N4022" i="35"/>
  <c r="L4022" i="35"/>
  <c r="N4018" i="35"/>
  <c r="L4018" i="35"/>
  <c r="N4014" i="35"/>
  <c r="L4014" i="35"/>
  <c r="N4010" i="35"/>
  <c r="L4010" i="35"/>
  <c r="N4006" i="35"/>
  <c r="L4006" i="35"/>
  <c r="N4002" i="35"/>
  <c r="L4002" i="35"/>
  <c r="N3998" i="35"/>
  <c r="L3998" i="35"/>
  <c r="N3994" i="35"/>
  <c r="L3994" i="35"/>
  <c r="N3990" i="35"/>
  <c r="L3990" i="35"/>
  <c r="N3986" i="35"/>
  <c r="L3986" i="35"/>
  <c r="N3982" i="35"/>
  <c r="L3982" i="35"/>
  <c r="N3978" i="35"/>
  <c r="L3978" i="35"/>
  <c r="N3974" i="35"/>
  <c r="L3974" i="35"/>
  <c r="N3970" i="35"/>
  <c r="L3970" i="35"/>
  <c r="N3966" i="35"/>
  <c r="L3966" i="35"/>
  <c r="N3962" i="35"/>
  <c r="L3962" i="35"/>
  <c r="N3958" i="35"/>
  <c r="L3958" i="35"/>
  <c r="N3954" i="35"/>
  <c r="L3954" i="35"/>
  <c r="N3950" i="35"/>
  <c r="L3950" i="35"/>
  <c r="N3946" i="35"/>
  <c r="L3946" i="35"/>
  <c r="N3942" i="35"/>
  <c r="L3942" i="35"/>
  <c r="N3938" i="35"/>
  <c r="L3938" i="35"/>
  <c r="N3934" i="35"/>
  <c r="L3934" i="35"/>
  <c r="N3930" i="35"/>
  <c r="L3930" i="35"/>
  <c r="N3926" i="35"/>
  <c r="L3926" i="35"/>
  <c r="N3922" i="35"/>
  <c r="L3922" i="35"/>
  <c r="N3918" i="35"/>
  <c r="L3918" i="35"/>
  <c r="N3914" i="35"/>
  <c r="L3914" i="35"/>
  <c r="N3910" i="35"/>
  <c r="L3910" i="35"/>
  <c r="N3906" i="35"/>
  <c r="L3906" i="35"/>
  <c r="N3902" i="35"/>
  <c r="L3902" i="35"/>
  <c r="N3898" i="35"/>
  <c r="L3898" i="35"/>
  <c r="N3894" i="35"/>
  <c r="L3894" i="35"/>
  <c r="N3890" i="35"/>
  <c r="L3890" i="35"/>
  <c r="N3886" i="35"/>
  <c r="L3886" i="35"/>
  <c r="N3882" i="35"/>
  <c r="L3882" i="35"/>
  <c r="N3878" i="35"/>
  <c r="L3878" i="35"/>
  <c r="N3874" i="35"/>
  <c r="L3874" i="35"/>
  <c r="N3870" i="35"/>
  <c r="L3870" i="35"/>
  <c r="N3866" i="35"/>
  <c r="L3866" i="35"/>
  <c r="N3862" i="35"/>
  <c r="L3862" i="35"/>
  <c r="N3858" i="35"/>
  <c r="L3858" i="35"/>
  <c r="N3854" i="35"/>
  <c r="L3854" i="35"/>
  <c r="N3850" i="35"/>
  <c r="L3850" i="35"/>
  <c r="N3846" i="35"/>
  <c r="L3846" i="35"/>
  <c r="N3842" i="35"/>
  <c r="L3842" i="35"/>
  <c r="N3838" i="35"/>
  <c r="L3838" i="35"/>
  <c r="N3834" i="35"/>
  <c r="L3834" i="35"/>
  <c r="N3830" i="35"/>
  <c r="L3830" i="35"/>
  <c r="N3826" i="35"/>
  <c r="L3826" i="35"/>
  <c r="N3822" i="35"/>
  <c r="L3822" i="35"/>
  <c r="N3818" i="35"/>
  <c r="L3818" i="35"/>
  <c r="N3814" i="35"/>
  <c r="L3814" i="35"/>
  <c r="N3810" i="35"/>
  <c r="L3810" i="35"/>
  <c r="N3806" i="35"/>
  <c r="L3806" i="35"/>
  <c r="N3802" i="35"/>
  <c r="L3802" i="35"/>
  <c r="N3798" i="35"/>
  <c r="L3798" i="35"/>
  <c r="N3794" i="35"/>
  <c r="L3794" i="35"/>
  <c r="N3790" i="35"/>
  <c r="L3790" i="35"/>
  <c r="N3786" i="35"/>
  <c r="L3786" i="35"/>
  <c r="N3782" i="35"/>
  <c r="L3782" i="35"/>
  <c r="N3778" i="35"/>
  <c r="L3778" i="35"/>
  <c r="N3774" i="35"/>
  <c r="L3774" i="35"/>
  <c r="N3770" i="35"/>
  <c r="L3770" i="35"/>
  <c r="N3766" i="35"/>
  <c r="L3766" i="35"/>
  <c r="N3762" i="35"/>
  <c r="L3762" i="35"/>
  <c r="N3758" i="35"/>
  <c r="L3758" i="35"/>
  <c r="N3754" i="35"/>
  <c r="L3754" i="35"/>
  <c r="N3750" i="35"/>
  <c r="L3750" i="35"/>
  <c r="N3746" i="35"/>
  <c r="L3746" i="35"/>
  <c r="N3742" i="35"/>
  <c r="L3742" i="35"/>
  <c r="N3738" i="35"/>
  <c r="L3738" i="35"/>
  <c r="N3734" i="35"/>
  <c r="L3734" i="35"/>
  <c r="N3730" i="35"/>
  <c r="L3730" i="35"/>
  <c r="N3726" i="35"/>
  <c r="L3726" i="35"/>
  <c r="N3722" i="35"/>
  <c r="L3722" i="35"/>
  <c r="N3718" i="35"/>
  <c r="L3718" i="35"/>
  <c r="N3714" i="35"/>
  <c r="L3714" i="35"/>
  <c r="N3710" i="35"/>
  <c r="L3710" i="35"/>
  <c r="N3706" i="35"/>
  <c r="L3706" i="35"/>
  <c r="N3702" i="35"/>
  <c r="L3702" i="35"/>
  <c r="N3698" i="35"/>
  <c r="L3698" i="35"/>
  <c r="N3694" i="35"/>
  <c r="L3694" i="35"/>
  <c r="N3690" i="35"/>
  <c r="L3690" i="35"/>
  <c r="N3686" i="35"/>
  <c r="L3686" i="35"/>
  <c r="N3682" i="35"/>
  <c r="L3682" i="35"/>
  <c r="N3678" i="35"/>
  <c r="L3678" i="35"/>
  <c r="N3674" i="35"/>
  <c r="L3674" i="35"/>
  <c r="N3670" i="35"/>
  <c r="L3670" i="35"/>
  <c r="N3666" i="35"/>
  <c r="L3666" i="35"/>
  <c r="N3662" i="35"/>
  <c r="L3662" i="35"/>
  <c r="N3658" i="35"/>
  <c r="L3658" i="35"/>
  <c r="N3654" i="35"/>
  <c r="L3654" i="35"/>
  <c r="N3650" i="35"/>
  <c r="L3650" i="35"/>
  <c r="N3646" i="35"/>
  <c r="L3646" i="35"/>
  <c r="N3642" i="35"/>
  <c r="L3642" i="35"/>
  <c r="N3638" i="35"/>
  <c r="L3638" i="35"/>
  <c r="N3634" i="35"/>
  <c r="L3634" i="35"/>
  <c r="N3630" i="35"/>
  <c r="L3630" i="35"/>
  <c r="N3626" i="35"/>
  <c r="L3626" i="35"/>
  <c r="N3622" i="35"/>
  <c r="L3622" i="35"/>
  <c r="N3618" i="35"/>
  <c r="L3618" i="35"/>
  <c r="N3614" i="35"/>
  <c r="L3614" i="35"/>
  <c r="N3610" i="35"/>
  <c r="L3610" i="35"/>
  <c r="N3606" i="35"/>
  <c r="L3606" i="35"/>
  <c r="N3602" i="35"/>
  <c r="L3602" i="35"/>
  <c r="N3598" i="35"/>
  <c r="L3598" i="35"/>
  <c r="N3594" i="35"/>
  <c r="L3594" i="35"/>
  <c r="N3590" i="35"/>
  <c r="L3590" i="35"/>
  <c r="N3586" i="35"/>
  <c r="L3586" i="35"/>
  <c r="N3582" i="35"/>
  <c r="L3582" i="35"/>
  <c r="N3578" i="35"/>
  <c r="L3578" i="35"/>
  <c r="N3574" i="35"/>
  <c r="L3574" i="35"/>
  <c r="N3570" i="35"/>
  <c r="L3570" i="35"/>
  <c r="N3566" i="35"/>
  <c r="L3566" i="35"/>
  <c r="N3562" i="35"/>
  <c r="L3562" i="35"/>
  <c r="N3558" i="35"/>
  <c r="L3558" i="35"/>
  <c r="N3554" i="35"/>
  <c r="L3554" i="35"/>
  <c r="N3550" i="35"/>
  <c r="L3550" i="35"/>
  <c r="N3546" i="35"/>
  <c r="L3546" i="35"/>
  <c r="N3542" i="35"/>
  <c r="L3542" i="35"/>
  <c r="N3538" i="35"/>
  <c r="L3538" i="35"/>
  <c r="N3534" i="35"/>
  <c r="L3534" i="35"/>
  <c r="N3530" i="35"/>
  <c r="L3530" i="35"/>
  <c r="N3526" i="35"/>
  <c r="L3526" i="35"/>
  <c r="N3522" i="35"/>
  <c r="L3522" i="35"/>
  <c r="N3518" i="35"/>
  <c r="L3518" i="35"/>
  <c r="N3514" i="35"/>
  <c r="L3514" i="35"/>
  <c r="N3510" i="35"/>
  <c r="L3510" i="35"/>
  <c r="N3506" i="35"/>
  <c r="L3506" i="35"/>
  <c r="N3502" i="35"/>
  <c r="L3502" i="35"/>
  <c r="N3498" i="35"/>
  <c r="L3498" i="35"/>
  <c r="N3494" i="35"/>
  <c r="L3494" i="35"/>
  <c r="N3490" i="35"/>
  <c r="L3490" i="35"/>
  <c r="N3486" i="35"/>
  <c r="L3486" i="35"/>
  <c r="N3482" i="35"/>
  <c r="L3482" i="35"/>
  <c r="N3478" i="35"/>
  <c r="L3478" i="35"/>
  <c r="N3474" i="35"/>
  <c r="L3474" i="35"/>
  <c r="N3470" i="35"/>
  <c r="L3470" i="35"/>
  <c r="N3466" i="35"/>
  <c r="L3466" i="35"/>
  <c r="N3462" i="35"/>
  <c r="L3462" i="35"/>
  <c r="N3458" i="35"/>
  <c r="L3458" i="35"/>
  <c r="N3454" i="35"/>
  <c r="L3454" i="35"/>
  <c r="N3450" i="35"/>
  <c r="L3450" i="35"/>
  <c r="N3446" i="35"/>
  <c r="L3446" i="35"/>
  <c r="N3442" i="35"/>
  <c r="L3442" i="35"/>
  <c r="N3438" i="35"/>
  <c r="L3438" i="35"/>
  <c r="N3434" i="35"/>
  <c r="L3434" i="35"/>
  <c r="N3430" i="35"/>
  <c r="L3430" i="35"/>
  <c r="N3426" i="35"/>
  <c r="L3426" i="35"/>
  <c r="N3422" i="35"/>
  <c r="L3422" i="35"/>
  <c r="N3418" i="35"/>
  <c r="L3418" i="35"/>
  <c r="N3414" i="35"/>
  <c r="L3414" i="35"/>
  <c r="N3410" i="35"/>
  <c r="L3410" i="35"/>
  <c r="N3406" i="35"/>
  <c r="L3406" i="35"/>
  <c r="N3402" i="35"/>
  <c r="L3402" i="35"/>
  <c r="N3398" i="35"/>
  <c r="L3398" i="35"/>
  <c r="N3394" i="35"/>
  <c r="L3394" i="35"/>
  <c r="N3390" i="35"/>
  <c r="L3390" i="35"/>
  <c r="N3386" i="35"/>
  <c r="L3386" i="35"/>
  <c r="N3382" i="35"/>
  <c r="L3382" i="35"/>
  <c r="N3378" i="35"/>
  <c r="L3378" i="35"/>
  <c r="N3374" i="35"/>
  <c r="L3374" i="35"/>
  <c r="N3370" i="35"/>
  <c r="L3370" i="35"/>
  <c r="N3366" i="35"/>
  <c r="L3366" i="35"/>
  <c r="N3362" i="35"/>
  <c r="L3362" i="35"/>
  <c r="N3358" i="35"/>
  <c r="L3358" i="35"/>
  <c r="N3354" i="35"/>
  <c r="L3354" i="35"/>
  <c r="N3350" i="35"/>
  <c r="L3350" i="35"/>
  <c r="N3346" i="35"/>
  <c r="L3346" i="35"/>
  <c r="N3342" i="35"/>
  <c r="L3342" i="35"/>
  <c r="N3338" i="35"/>
  <c r="L3338" i="35"/>
  <c r="N3334" i="35"/>
  <c r="L3334" i="35"/>
  <c r="N3330" i="35"/>
  <c r="L3330" i="35"/>
  <c r="N3326" i="35"/>
  <c r="L3326" i="35"/>
  <c r="N3322" i="35"/>
  <c r="L3322" i="35"/>
  <c r="N3318" i="35"/>
  <c r="L3318" i="35"/>
  <c r="N3314" i="35"/>
  <c r="L3314" i="35"/>
  <c r="N3310" i="35"/>
  <c r="L3310" i="35"/>
  <c r="N3306" i="35"/>
  <c r="L3306" i="35"/>
  <c r="N3302" i="35"/>
  <c r="L3302" i="35"/>
  <c r="N3298" i="35"/>
  <c r="L3298" i="35"/>
  <c r="N3294" i="35"/>
  <c r="L3294" i="35"/>
  <c r="N3290" i="35"/>
  <c r="L3290" i="35"/>
  <c r="N3286" i="35"/>
  <c r="L3286" i="35"/>
  <c r="N3282" i="35"/>
  <c r="L3282" i="35"/>
  <c r="N3278" i="35"/>
  <c r="L3278" i="35"/>
  <c r="N3274" i="35"/>
  <c r="L3274" i="35"/>
  <c r="N3270" i="35"/>
  <c r="L3270" i="35"/>
  <c r="N3266" i="35"/>
  <c r="L3266" i="35"/>
  <c r="N3262" i="35"/>
  <c r="L3262" i="35"/>
  <c r="N3258" i="35"/>
  <c r="L3258" i="35"/>
  <c r="N3254" i="35"/>
  <c r="L3254" i="35"/>
  <c r="N3250" i="35"/>
  <c r="L3250" i="35"/>
  <c r="N3246" i="35"/>
  <c r="L3246" i="35"/>
  <c r="N3242" i="35"/>
  <c r="L3242" i="35"/>
  <c r="N3238" i="35"/>
  <c r="L3238" i="35"/>
  <c r="N3234" i="35"/>
  <c r="L3234" i="35"/>
  <c r="N3230" i="35"/>
  <c r="L3230" i="35"/>
  <c r="N3226" i="35"/>
  <c r="L3226" i="35"/>
  <c r="N3222" i="35"/>
  <c r="L3222" i="35"/>
  <c r="N3218" i="35"/>
  <c r="L3218" i="35"/>
  <c r="N3214" i="35"/>
  <c r="L3214" i="35"/>
  <c r="N3210" i="35"/>
  <c r="L3210" i="35"/>
  <c r="N3206" i="35"/>
  <c r="L3206" i="35"/>
  <c r="N3202" i="35"/>
  <c r="L3202" i="35"/>
  <c r="N3198" i="35"/>
  <c r="L3198" i="35"/>
  <c r="N3194" i="35"/>
  <c r="L3194" i="35"/>
  <c r="N3190" i="35"/>
  <c r="L3190" i="35"/>
  <c r="N3186" i="35"/>
  <c r="L3186" i="35"/>
  <c r="N3182" i="35"/>
  <c r="L3182" i="35"/>
  <c r="N3178" i="35"/>
  <c r="L3178" i="35"/>
  <c r="N3174" i="35"/>
  <c r="L3174" i="35"/>
  <c r="N3170" i="35"/>
  <c r="L3170" i="35"/>
  <c r="N3166" i="35"/>
  <c r="L3166" i="35"/>
  <c r="N3162" i="35"/>
  <c r="L3162" i="35"/>
  <c r="N3158" i="35"/>
  <c r="L3158" i="35"/>
  <c r="N3154" i="35"/>
  <c r="L3154" i="35"/>
  <c r="N3150" i="35"/>
  <c r="L3150" i="35"/>
  <c r="N3146" i="35"/>
  <c r="L3146" i="35"/>
  <c r="N3142" i="35"/>
  <c r="L3142" i="35"/>
  <c r="N3138" i="35"/>
  <c r="L3138" i="35"/>
  <c r="N3134" i="35"/>
  <c r="L3134" i="35"/>
  <c r="N3130" i="35"/>
  <c r="L3130" i="35"/>
  <c r="N3126" i="35"/>
  <c r="L3126" i="35"/>
  <c r="N3122" i="35"/>
  <c r="L3122" i="35"/>
  <c r="N3118" i="35"/>
  <c r="L3118" i="35"/>
  <c r="N3114" i="35"/>
  <c r="L3114" i="35"/>
  <c r="N3110" i="35"/>
  <c r="L3110" i="35"/>
  <c r="N3106" i="35"/>
  <c r="L3106" i="35"/>
  <c r="N3102" i="35"/>
  <c r="L3102" i="35"/>
  <c r="N3098" i="35"/>
  <c r="L3098" i="35"/>
  <c r="N3094" i="35"/>
  <c r="L3094" i="35"/>
  <c r="N3090" i="35"/>
  <c r="L3090" i="35"/>
  <c r="N3086" i="35"/>
  <c r="L3086" i="35"/>
  <c r="N3082" i="35"/>
  <c r="L3082" i="35"/>
  <c r="N3078" i="35"/>
  <c r="L3078" i="35"/>
  <c r="N3074" i="35"/>
  <c r="L3074" i="35"/>
  <c r="N3070" i="35"/>
  <c r="L3070" i="35"/>
  <c r="N3066" i="35"/>
  <c r="L3066" i="35"/>
  <c r="N3062" i="35"/>
  <c r="L3062" i="35"/>
  <c r="N3058" i="35"/>
  <c r="L3058" i="35"/>
  <c r="N3054" i="35"/>
  <c r="L3054" i="35"/>
  <c r="N3050" i="35"/>
  <c r="L3050" i="35"/>
  <c r="N3046" i="35"/>
  <c r="L3046" i="35"/>
  <c r="N3042" i="35"/>
  <c r="L3042" i="35"/>
  <c r="N3038" i="35"/>
  <c r="L3038" i="35"/>
  <c r="N3034" i="35"/>
  <c r="L3034" i="35"/>
  <c r="N3030" i="35"/>
  <c r="L3030" i="35"/>
  <c r="N3026" i="35"/>
  <c r="L3026" i="35"/>
  <c r="N3022" i="35"/>
  <c r="L3022" i="35"/>
  <c r="N3018" i="35"/>
  <c r="L3018" i="35"/>
  <c r="N3014" i="35"/>
  <c r="L3014" i="35"/>
  <c r="N3010" i="35"/>
  <c r="L3010" i="35"/>
  <c r="N3006" i="35"/>
  <c r="L3006" i="35"/>
  <c r="N3002" i="35"/>
  <c r="L3002" i="35"/>
  <c r="N2998" i="35"/>
  <c r="L2998" i="35"/>
  <c r="N2994" i="35"/>
  <c r="L2994" i="35"/>
  <c r="N2990" i="35"/>
  <c r="L2990" i="35"/>
  <c r="N2986" i="35"/>
  <c r="L2986" i="35"/>
  <c r="N2982" i="35"/>
  <c r="L2982" i="35"/>
  <c r="N2978" i="35"/>
  <c r="L2978" i="35"/>
  <c r="N2974" i="35"/>
  <c r="L2974" i="35"/>
  <c r="N2970" i="35"/>
  <c r="L2970" i="35"/>
  <c r="N2966" i="35"/>
  <c r="L2966" i="35"/>
  <c r="N2962" i="35"/>
  <c r="L2962" i="35"/>
  <c r="N2958" i="35"/>
  <c r="L2958" i="35"/>
  <c r="N2954" i="35"/>
  <c r="L2954" i="35"/>
  <c r="N2950" i="35"/>
  <c r="L2950" i="35"/>
  <c r="N2946" i="35"/>
  <c r="L2946" i="35"/>
  <c r="N2942" i="35"/>
  <c r="L2942" i="35"/>
  <c r="N2938" i="35"/>
  <c r="L2938" i="35"/>
  <c r="N2934" i="35"/>
  <c r="L2934" i="35"/>
  <c r="N2930" i="35"/>
  <c r="L2930" i="35"/>
  <c r="N2926" i="35"/>
  <c r="L2926" i="35"/>
  <c r="N2922" i="35"/>
  <c r="L2922" i="35"/>
  <c r="N2918" i="35"/>
  <c r="L2918" i="35"/>
  <c r="N2914" i="35"/>
  <c r="L2914" i="35"/>
  <c r="N2910" i="35"/>
  <c r="L2910" i="35"/>
  <c r="N2906" i="35"/>
  <c r="L2906" i="35"/>
  <c r="N2902" i="35"/>
  <c r="L2902" i="35"/>
  <c r="N2898" i="35"/>
  <c r="L2898" i="35"/>
  <c r="N2894" i="35"/>
  <c r="L2894" i="35"/>
  <c r="N2890" i="35"/>
  <c r="L2890" i="35"/>
  <c r="N2886" i="35"/>
  <c r="L2886" i="35"/>
  <c r="N2882" i="35"/>
  <c r="L2882" i="35"/>
  <c r="N2878" i="35"/>
  <c r="L2878" i="35"/>
  <c r="N2874" i="35"/>
  <c r="L2874" i="35"/>
  <c r="N2870" i="35"/>
  <c r="L2870" i="35"/>
  <c r="N2866" i="35"/>
  <c r="L2866" i="35"/>
  <c r="N2862" i="35"/>
  <c r="L2862" i="35"/>
  <c r="N2858" i="35"/>
  <c r="L2858" i="35"/>
  <c r="N2854" i="35"/>
  <c r="L2854" i="35"/>
  <c r="N2850" i="35"/>
  <c r="L2850" i="35"/>
  <c r="N2846" i="35"/>
  <c r="L2846" i="35"/>
  <c r="N2842" i="35"/>
  <c r="L2842" i="35"/>
  <c r="N2838" i="35"/>
  <c r="L2838" i="35"/>
  <c r="N2834" i="35"/>
  <c r="L2834" i="35"/>
  <c r="N2830" i="35"/>
  <c r="L2830" i="35"/>
  <c r="N2826" i="35"/>
  <c r="L2826" i="35"/>
  <c r="N2822" i="35"/>
  <c r="L2822" i="35"/>
  <c r="N2818" i="35"/>
  <c r="L2818" i="35"/>
  <c r="N2814" i="35"/>
  <c r="L2814" i="35"/>
  <c r="N2810" i="35"/>
  <c r="L2810" i="35"/>
  <c r="N2806" i="35"/>
  <c r="L2806" i="35"/>
  <c r="N2802" i="35"/>
  <c r="L2802" i="35"/>
  <c r="N2798" i="35"/>
  <c r="L2798" i="35"/>
  <c r="N2794" i="35"/>
  <c r="L2794" i="35"/>
  <c r="N2790" i="35"/>
  <c r="L2790" i="35"/>
  <c r="N2786" i="35"/>
  <c r="L2786" i="35"/>
  <c r="N2782" i="35"/>
  <c r="L2782" i="35"/>
  <c r="N2778" i="35"/>
  <c r="L2778" i="35"/>
  <c r="N2774" i="35"/>
  <c r="L2774" i="35"/>
  <c r="N2770" i="35"/>
  <c r="L2770" i="35"/>
  <c r="N2766" i="35"/>
  <c r="L2766" i="35"/>
  <c r="N2762" i="35"/>
  <c r="L2762" i="35"/>
  <c r="N2758" i="35"/>
  <c r="L2758" i="35"/>
  <c r="N2754" i="35"/>
  <c r="L2754" i="35"/>
  <c r="N2750" i="35"/>
  <c r="L2750" i="35"/>
  <c r="N2746" i="35"/>
  <c r="L2746" i="35"/>
  <c r="N2742" i="35"/>
  <c r="L2742" i="35"/>
  <c r="N2738" i="35"/>
  <c r="L2738" i="35"/>
  <c r="N2734" i="35"/>
  <c r="L2734" i="35"/>
  <c r="N2730" i="35"/>
  <c r="L2730" i="35"/>
  <c r="N2726" i="35"/>
  <c r="L2726" i="35"/>
  <c r="N2722" i="35"/>
  <c r="L2722" i="35"/>
  <c r="N2718" i="35"/>
  <c r="L2718" i="35"/>
  <c r="N2714" i="35"/>
  <c r="L2714" i="35"/>
  <c r="N2710" i="35"/>
  <c r="L2710" i="35"/>
  <c r="N2706" i="35"/>
  <c r="L2706" i="35"/>
  <c r="N2702" i="35"/>
  <c r="L2702" i="35"/>
  <c r="N2698" i="35"/>
  <c r="L2698" i="35"/>
  <c r="N2694" i="35"/>
  <c r="L2694" i="35"/>
  <c r="N2690" i="35"/>
  <c r="L2690" i="35"/>
  <c r="N2686" i="35"/>
  <c r="L2686" i="35"/>
  <c r="N2682" i="35"/>
  <c r="L2682" i="35"/>
  <c r="N2678" i="35"/>
  <c r="L2678" i="35"/>
  <c r="N2674" i="35"/>
  <c r="L2674" i="35"/>
  <c r="N2670" i="35"/>
  <c r="L2670" i="35"/>
  <c r="N2666" i="35"/>
  <c r="L2666" i="35"/>
  <c r="N2662" i="35"/>
  <c r="L2662" i="35"/>
  <c r="N2658" i="35"/>
  <c r="L2658" i="35"/>
  <c r="N2654" i="35"/>
  <c r="L2654" i="35"/>
  <c r="N2650" i="35"/>
  <c r="L2650" i="35"/>
  <c r="N2646" i="35"/>
  <c r="L2646" i="35"/>
  <c r="N2642" i="35"/>
  <c r="L2642" i="35"/>
  <c r="N2638" i="35"/>
  <c r="L2638" i="35"/>
  <c r="N2634" i="35"/>
  <c r="L2634" i="35"/>
  <c r="N2630" i="35"/>
  <c r="L2630" i="35"/>
  <c r="N2626" i="35"/>
  <c r="L2626" i="35"/>
  <c r="N2622" i="35"/>
  <c r="L2622" i="35"/>
  <c r="N2618" i="35"/>
  <c r="L2618" i="35"/>
  <c r="N2614" i="35"/>
  <c r="L2614" i="35"/>
  <c r="N2610" i="35"/>
  <c r="L2610" i="35"/>
  <c r="N2606" i="35"/>
  <c r="L2606" i="35"/>
  <c r="N2602" i="35"/>
  <c r="L2602" i="35"/>
  <c r="N2598" i="35"/>
  <c r="L2598" i="35"/>
  <c r="N2594" i="35"/>
  <c r="L2594" i="35"/>
  <c r="N2590" i="35"/>
  <c r="L2590" i="35"/>
  <c r="N2586" i="35"/>
  <c r="L2586" i="35"/>
  <c r="N2582" i="35"/>
  <c r="L2582" i="35"/>
  <c r="N2578" i="35"/>
  <c r="L2578" i="35"/>
  <c r="N2574" i="35"/>
  <c r="L2574" i="35"/>
  <c r="N2570" i="35"/>
  <c r="L2570" i="35"/>
  <c r="N2566" i="35"/>
  <c r="L2566" i="35"/>
  <c r="N2562" i="35"/>
  <c r="L2562" i="35"/>
  <c r="N2558" i="35"/>
  <c r="L2558" i="35"/>
  <c r="N2554" i="35"/>
  <c r="L2554" i="35"/>
  <c r="N2550" i="35"/>
  <c r="L2550" i="35"/>
  <c r="N2546" i="35"/>
  <c r="L2546" i="35"/>
  <c r="N2542" i="35"/>
  <c r="L2542" i="35"/>
  <c r="N2538" i="35"/>
  <c r="L2538" i="35"/>
  <c r="N2534" i="35"/>
  <c r="L2534" i="35"/>
  <c r="N2530" i="35"/>
  <c r="L2530" i="35"/>
  <c r="N2526" i="35"/>
  <c r="L2526" i="35"/>
  <c r="N2522" i="35"/>
  <c r="L2522" i="35"/>
  <c r="N2518" i="35"/>
  <c r="L2518" i="35"/>
  <c r="N2514" i="35"/>
  <c r="L2514" i="35"/>
  <c r="N2510" i="35"/>
  <c r="L2510" i="35"/>
  <c r="N2506" i="35"/>
  <c r="L2506" i="35"/>
  <c r="N2502" i="35"/>
  <c r="L2502" i="35"/>
  <c r="N2498" i="35"/>
  <c r="L2498" i="35"/>
  <c r="N2494" i="35"/>
  <c r="L2494" i="35"/>
  <c r="N2490" i="35"/>
  <c r="L2490" i="35"/>
  <c r="N2486" i="35"/>
  <c r="L2486" i="35"/>
  <c r="N2482" i="35"/>
  <c r="L2482" i="35"/>
  <c r="N2478" i="35"/>
  <c r="L2478" i="35"/>
  <c r="N2474" i="35"/>
  <c r="L2474" i="35"/>
  <c r="N2470" i="35"/>
  <c r="L2470" i="35"/>
  <c r="N2466" i="35"/>
  <c r="L2466" i="35"/>
  <c r="N2462" i="35"/>
  <c r="L2462" i="35"/>
  <c r="N2458" i="35"/>
  <c r="L2458" i="35"/>
  <c r="N2454" i="35"/>
  <c r="L2454" i="35"/>
  <c r="N2450" i="35"/>
  <c r="L2450" i="35"/>
  <c r="N2446" i="35"/>
  <c r="L2446" i="35"/>
  <c r="N2442" i="35"/>
  <c r="L2442" i="35"/>
  <c r="N2438" i="35"/>
  <c r="L2438" i="35"/>
  <c r="N2434" i="35"/>
  <c r="L2434" i="35"/>
  <c r="N2430" i="35"/>
  <c r="L2430" i="35"/>
  <c r="N2426" i="35"/>
  <c r="L2426" i="35"/>
  <c r="N2422" i="35"/>
  <c r="L2422" i="35"/>
  <c r="N2418" i="35"/>
  <c r="L2418" i="35"/>
  <c r="N2414" i="35"/>
  <c r="L2414" i="35"/>
  <c r="N2410" i="35"/>
  <c r="L2410" i="35"/>
  <c r="N2406" i="35"/>
  <c r="L2406" i="35"/>
  <c r="N2402" i="35"/>
  <c r="L2402" i="35"/>
  <c r="N2398" i="35"/>
  <c r="L2398" i="35"/>
  <c r="N2394" i="35"/>
  <c r="L2394" i="35"/>
  <c r="N2390" i="35"/>
  <c r="L2390" i="35"/>
  <c r="N2386" i="35"/>
  <c r="L2386" i="35"/>
  <c r="N2382" i="35"/>
  <c r="L2382" i="35"/>
  <c r="N2378" i="35"/>
  <c r="L2378" i="35"/>
  <c r="N2374" i="35"/>
  <c r="L2374" i="35"/>
  <c r="N2370" i="35"/>
  <c r="L2370" i="35"/>
  <c r="N2366" i="35"/>
  <c r="L2366" i="35"/>
  <c r="N2362" i="35"/>
  <c r="L2362" i="35"/>
  <c r="N2358" i="35"/>
  <c r="L2358" i="35"/>
  <c r="N2354" i="35"/>
  <c r="L2354" i="35"/>
  <c r="N2350" i="35"/>
  <c r="L2350" i="35"/>
  <c r="N2346" i="35"/>
  <c r="L2346" i="35"/>
  <c r="N2342" i="35"/>
  <c r="L2342" i="35"/>
  <c r="N2338" i="35"/>
  <c r="L2338" i="35"/>
  <c r="N2334" i="35"/>
  <c r="L2334" i="35"/>
  <c r="N2330" i="35"/>
  <c r="L2330" i="35"/>
  <c r="N2326" i="35"/>
  <c r="L2326" i="35"/>
  <c r="N2322" i="35"/>
  <c r="L2322" i="35"/>
  <c r="N2318" i="35"/>
  <c r="L2318" i="35"/>
  <c r="N2314" i="35"/>
  <c r="L2314" i="35"/>
  <c r="N2310" i="35"/>
  <c r="L2310" i="35"/>
  <c r="N2306" i="35"/>
  <c r="L2306" i="35"/>
  <c r="N2302" i="35"/>
  <c r="L2302" i="35"/>
  <c r="N2298" i="35"/>
  <c r="L2298" i="35"/>
  <c r="N2294" i="35"/>
  <c r="L2294" i="35"/>
  <c r="N2290" i="35"/>
  <c r="L2290" i="35"/>
  <c r="N2286" i="35"/>
  <c r="L2286" i="35"/>
  <c r="N2282" i="35"/>
  <c r="L2282" i="35"/>
  <c r="N2278" i="35"/>
  <c r="L2278" i="35"/>
  <c r="N2274" i="35"/>
  <c r="L2274" i="35"/>
  <c r="N2270" i="35"/>
  <c r="L2270" i="35"/>
  <c r="N2266" i="35"/>
  <c r="L2266" i="35"/>
  <c r="N2262" i="35"/>
  <c r="L2262" i="35"/>
  <c r="N2258" i="35"/>
  <c r="L2258" i="35"/>
  <c r="N2254" i="35"/>
  <c r="L2254" i="35"/>
  <c r="N2250" i="35"/>
  <c r="L2250" i="35"/>
  <c r="N2246" i="35"/>
  <c r="L2246" i="35"/>
  <c r="N2242" i="35"/>
  <c r="L2242" i="35"/>
  <c r="N2238" i="35"/>
  <c r="L2238" i="35"/>
  <c r="N2234" i="35"/>
  <c r="L2234" i="35"/>
  <c r="N2230" i="35"/>
  <c r="L2230" i="35"/>
  <c r="N2226" i="35"/>
  <c r="L2226" i="35"/>
  <c r="N2222" i="35"/>
  <c r="L2222" i="35"/>
  <c r="N2218" i="35"/>
  <c r="L2218" i="35"/>
  <c r="N2214" i="35"/>
  <c r="L2214" i="35"/>
  <c r="N2210" i="35"/>
  <c r="L2210" i="35"/>
  <c r="N2206" i="35"/>
  <c r="L2206" i="35"/>
  <c r="N2202" i="35"/>
  <c r="L2202" i="35"/>
  <c r="N2198" i="35"/>
  <c r="L2198" i="35"/>
  <c r="N2194" i="35"/>
  <c r="L2194" i="35"/>
  <c r="N2190" i="35"/>
  <c r="L2190" i="35"/>
  <c r="N2186" i="35"/>
  <c r="L2186" i="35"/>
  <c r="N2182" i="35"/>
  <c r="L2182" i="35"/>
  <c r="N2178" i="35"/>
  <c r="L2178" i="35"/>
  <c r="N2174" i="35"/>
  <c r="L2174" i="35"/>
  <c r="N2170" i="35"/>
  <c r="L2170" i="35"/>
  <c r="N2166" i="35"/>
  <c r="L2166" i="35"/>
  <c r="N2162" i="35"/>
  <c r="L2162" i="35"/>
  <c r="N2158" i="35"/>
  <c r="L2158" i="35"/>
  <c r="N2154" i="35"/>
  <c r="L2154" i="35"/>
  <c r="N2150" i="35"/>
  <c r="L2150" i="35"/>
  <c r="N2146" i="35"/>
  <c r="L2146" i="35"/>
  <c r="N2142" i="35"/>
  <c r="L2142" i="35"/>
  <c r="N2138" i="35"/>
  <c r="L2138" i="35"/>
  <c r="N2134" i="35"/>
  <c r="L2134" i="35"/>
  <c r="N2130" i="35"/>
  <c r="L2130" i="35"/>
  <c r="N2126" i="35"/>
  <c r="L2126" i="35"/>
  <c r="N2122" i="35"/>
  <c r="L2122" i="35"/>
  <c r="N2118" i="35"/>
  <c r="L2118" i="35"/>
  <c r="N2114" i="35"/>
  <c r="L2114" i="35"/>
  <c r="N2110" i="35"/>
  <c r="L2110" i="35"/>
  <c r="N2106" i="35"/>
  <c r="L2106" i="35"/>
  <c r="N2102" i="35"/>
  <c r="L2102" i="35"/>
  <c r="N2098" i="35"/>
  <c r="L2098" i="35"/>
  <c r="N2094" i="35"/>
  <c r="L2094" i="35"/>
  <c r="N2090" i="35"/>
  <c r="L2090" i="35"/>
  <c r="N2086" i="35"/>
  <c r="L2086" i="35"/>
  <c r="N2082" i="35"/>
  <c r="L2082" i="35"/>
  <c r="N2078" i="35"/>
  <c r="L2078" i="35"/>
  <c r="N2074" i="35"/>
  <c r="L2074" i="35"/>
  <c r="N2070" i="35"/>
  <c r="L2070" i="35"/>
  <c r="N2066" i="35"/>
  <c r="L2066" i="35"/>
  <c r="N2062" i="35"/>
  <c r="L2062" i="35"/>
  <c r="N2058" i="35"/>
  <c r="L2058" i="35"/>
  <c r="N2054" i="35"/>
  <c r="L2054" i="35"/>
  <c r="N2050" i="35"/>
  <c r="L2050" i="35"/>
  <c r="N2046" i="35"/>
  <c r="L2046" i="35"/>
  <c r="N2042" i="35"/>
  <c r="L2042" i="35"/>
  <c r="N2038" i="35"/>
  <c r="L2038" i="35"/>
  <c r="N2034" i="35"/>
  <c r="L2034" i="35"/>
  <c r="N2030" i="35"/>
  <c r="L2030" i="35"/>
  <c r="N2026" i="35"/>
  <c r="L2026" i="35"/>
  <c r="N2022" i="35"/>
  <c r="L2022" i="35"/>
  <c r="N2018" i="35"/>
  <c r="L2018" i="35"/>
  <c r="N2014" i="35"/>
  <c r="L2014" i="35"/>
  <c r="N2010" i="35"/>
  <c r="L2010" i="35"/>
  <c r="N2006" i="35"/>
  <c r="L2006" i="35"/>
  <c r="N2002" i="35"/>
  <c r="L2002" i="35"/>
  <c r="N1998" i="35"/>
  <c r="L1998" i="35"/>
  <c r="N1994" i="35"/>
  <c r="L1994" i="35"/>
  <c r="N1990" i="35"/>
  <c r="L1990" i="35"/>
  <c r="N1986" i="35"/>
  <c r="L1986" i="35"/>
  <c r="N1982" i="35"/>
  <c r="L1982" i="35"/>
  <c r="N1978" i="35"/>
  <c r="L1978" i="35"/>
  <c r="N1974" i="35"/>
  <c r="L1974" i="35"/>
  <c r="N1970" i="35"/>
  <c r="L1970" i="35"/>
  <c r="N1966" i="35"/>
  <c r="L1966" i="35"/>
  <c r="N1962" i="35"/>
  <c r="L1962" i="35"/>
  <c r="N1958" i="35"/>
  <c r="L1958" i="35"/>
  <c r="N1954" i="35"/>
  <c r="L1954" i="35"/>
  <c r="N1950" i="35"/>
  <c r="L1950" i="35"/>
  <c r="N1946" i="35"/>
  <c r="L1946" i="35"/>
  <c r="N1942" i="35"/>
  <c r="L1942" i="35"/>
  <c r="N1938" i="35"/>
  <c r="L1938" i="35"/>
  <c r="N1934" i="35"/>
  <c r="L1934" i="35"/>
  <c r="N1930" i="35"/>
  <c r="L1930" i="35"/>
  <c r="N1926" i="35"/>
  <c r="L1926" i="35"/>
  <c r="N1922" i="35"/>
  <c r="L1922" i="35"/>
  <c r="N1918" i="35"/>
  <c r="L1918" i="35"/>
  <c r="N1914" i="35"/>
  <c r="L1914" i="35"/>
  <c r="N1910" i="35"/>
  <c r="L1910" i="35"/>
  <c r="N1906" i="35"/>
  <c r="L1906" i="35"/>
  <c r="N1902" i="35"/>
  <c r="L1902" i="35"/>
  <c r="N1898" i="35"/>
  <c r="L1898" i="35"/>
  <c r="N1894" i="35"/>
  <c r="L1894" i="35"/>
  <c r="N1890" i="35"/>
  <c r="L1890" i="35"/>
  <c r="N1886" i="35"/>
  <c r="L1886" i="35"/>
  <c r="N1882" i="35"/>
  <c r="L1882" i="35"/>
  <c r="N1878" i="35"/>
  <c r="L1878" i="35"/>
  <c r="N1874" i="35"/>
  <c r="L1874" i="35"/>
  <c r="N1870" i="35"/>
  <c r="L1870" i="35"/>
  <c r="N1866" i="35"/>
  <c r="L1866" i="35"/>
  <c r="N1862" i="35"/>
  <c r="L1862" i="35"/>
  <c r="N1858" i="35"/>
  <c r="L1858" i="35"/>
  <c r="N1854" i="35"/>
  <c r="L1854" i="35"/>
  <c r="N1850" i="35"/>
  <c r="L1850" i="35"/>
  <c r="N1846" i="35"/>
  <c r="L1846" i="35"/>
  <c r="N1842" i="35"/>
  <c r="L1842" i="35"/>
  <c r="N1838" i="35"/>
  <c r="L1838" i="35"/>
  <c r="N1834" i="35"/>
  <c r="L1834" i="35"/>
  <c r="N1830" i="35"/>
  <c r="L1830" i="35"/>
  <c r="N1826" i="35"/>
  <c r="L1826" i="35"/>
  <c r="N1822" i="35"/>
  <c r="L1822" i="35"/>
  <c r="N1818" i="35"/>
  <c r="L1818" i="35"/>
  <c r="N1814" i="35"/>
  <c r="L1814" i="35"/>
  <c r="N1810" i="35"/>
  <c r="L1810" i="35"/>
  <c r="N1806" i="35"/>
  <c r="L1806" i="35"/>
  <c r="N1802" i="35"/>
  <c r="L1802" i="35"/>
  <c r="N1798" i="35"/>
  <c r="L1798" i="35"/>
  <c r="N1794" i="35"/>
  <c r="L1794" i="35"/>
  <c r="N1790" i="35"/>
  <c r="L1790" i="35"/>
  <c r="N1786" i="35"/>
  <c r="L1786" i="35"/>
  <c r="N1782" i="35"/>
  <c r="L1782" i="35"/>
  <c r="N1778" i="35"/>
  <c r="L1778" i="35"/>
  <c r="N1774" i="35"/>
  <c r="L1774" i="35"/>
  <c r="N1770" i="35"/>
  <c r="L1770" i="35"/>
  <c r="N1766" i="35"/>
  <c r="L1766" i="35"/>
  <c r="N1762" i="35"/>
  <c r="L1762" i="35"/>
  <c r="N1758" i="35"/>
  <c r="L1758" i="35"/>
  <c r="N1754" i="35"/>
  <c r="L1754" i="35"/>
  <c r="N1750" i="35"/>
  <c r="L1750" i="35"/>
  <c r="N1746" i="35"/>
  <c r="L1746" i="35"/>
  <c r="N1742" i="35"/>
  <c r="L1742" i="35"/>
  <c r="N1738" i="35"/>
  <c r="L1738" i="35"/>
  <c r="N1734" i="35"/>
  <c r="L1734" i="35"/>
  <c r="N1730" i="35"/>
  <c r="L1730" i="35"/>
  <c r="N1726" i="35"/>
  <c r="L1726" i="35"/>
  <c r="N1722" i="35"/>
  <c r="L1722" i="35"/>
  <c r="N1718" i="35"/>
  <c r="L1718" i="35"/>
  <c r="N1714" i="35"/>
  <c r="L1714" i="35"/>
  <c r="N1710" i="35"/>
  <c r="L1710" i="35"/>
  <c r="N1706" i="35"/>
  <c r="L1706" i="35"/>
  <c r="N1702" i="35"/>
  <c r="L1702" i="35"/>
  <c r="N1698" i="35"/>
  <c r="L1698" i="35"/>
  <c r="N1694" i="35"/>
  <c r="L1694" i="35"/>
  <c r="N1690" i="35"/>
  <c r="L1690" i="35"/>
  <c r="N1686" i="35"/>
  <c r="L1686" i="35"/>
  <c r="N1682" i="35"/>
  <c r="L1682" i="35"/>
  <c r="N1678" i="35"/>
  <c r="L1678" i="35"/>
  <c r="N1674" i="35"/>
  <c r="L1674" i="35"/>
  <c r="N1670" i="35"/>
  <c r="L1670" i="35"/>
  <c r="N1666" i="35"/>
  <c r="L1666" i="35"/>
  <c r="N1662" i="35"/>
  <c r="L1662" i="35"/>
  <c r="N1658" i="35"/>
  <c r="L1658" i="35"/>
  <c r="N1654" i="35"/>
  <c r="L1654" i="35"/>
  <c r="N1650" i="35"/>
  <c r="L1650" i="35"/>
  <c r="N1646" i="35"/>
  <c r="L1646" i="35"/>
  <c r="N1642" i="35"/>
  <c r="L1642" i="35"/>
  <c r="N1638" i="35"/>
  <c r="L1638" i="35"/>
  <c r="N1634" i="35"/>
  <c r="L1634" i="35"/>
  <c r="N1630" i="35"/>
  <c r="L1630" i="35"/>
  <c r="N1626" i="35"/>
  <c r="L1626" i="35"/>
  <c r="N1622" i="35"/>
  <c r="L1622" i="35"/>
  <c r="N1618" i="35"/>
  <c r="L1618" i="35"/>
  <c r="N1614" i="35"/>
  <c r="L1614" i="35"/>
  <c r="N1610" i="35"/>
  <c r="L1610" i="35"/>
  <c r="N1606" i="35"/>
  <c r="L1606" i="35"/>
  <c r="N1602" i="35"/>
  <c r="L1602" i="35"/>
  <c r="N1598" i="35"/>
  <c r="L1598" i="35"/>
  <c r="N1594" i="35"/>
  <c r="L1594" i="35"/>
  <c r="N1590" i="35"/>
  <c r="L1590" i="35"/>
  <c r="N1586" i="35"/>
  <c r="L1586" i="35"/>
  <c r="N1582" i="35"/>
  <c r="L1582" i="35"/>
  <c r="N1578" i="35"/>
  <c r="L1578" i="35"/>
  <c r="N1574" i="35"/>
  <c r="L1574" i="35"/>
  <c r="N1570" i="35"/>
  <c r="L1570" i="35"/>
  <c r="N1566" i="35"/>
  <c r="L1566" i="35"/>
  <c r="N1562" i="35"/>
  <c r="L1562" i="35"/>
  <c r="N1558" i="35"/>
  <c r="L1558" i="35"/>
  <c r="N1554" i="35"/>
  <c r="L1554" i="35"/>
  <c r="N1550" i="35"/>
  <c r="L1550" i="35"/>
  <c r="N1546" i="35"/>
  <c r="L1546" i="35"/>
  <c r="N1542" i="35"/>
  <c r="L1542" i="35"/>
  <c r="N1538" i="35"/>
  <c r="L1538" i="35"/>
  <c r="N1534" i="35"/>
  <c r="L1534" i="35"/>
  <c r="N1530" i="35"/>
  <c r="L1530" i="35"/>
  <c r="N1526" i="35"/>
  <c r="L1526" i="35"/>
  <c r="N1522" i="35"/>
  <c r="L1522" i="35"/>
  <c r="N1518" i="35"/>
  <c r="L1518" i="35"/>
  <c r="N1514" i="35"/>
  <c r="L1514" i="35"/>
  <c r="N1510" i="35"/>
  <c r="L1510" i="35"/>
  <c r="N1506" i="35"/>
  <c r="L1506" i="35"/>
  <c r="N1502" i="35"/>
  <c r="L1502" i="35"/>
  <c r="N1498" i="35"/>
  <c r="L1498" i="35"/>
  <c r="N1494" i="35"/>
  <c r="L1494" i="35"/>
  <c r="N1490" i="35"/>
  <c r="L1490" i="35"/>
  <c r="N1486" i="35"/>
  <c r="L1486" i="35"/>
  <c r="N1482" i="35"/>
  <c r="L1482" i="35"/>
  <c r="N1478" i="35"/>
  <c r="L1478" i="35"/>
  <c r="N1474" i="35"/>
  <c r="L1474" i="35"/>
  <c r="N1470" i="35"/>
  <c r="L1470" i="35"/>
  <c r="N1466" i="35"/>
  <c r="L1466" i="35"/>
  <c r="N1462" i="35"/>
  <c r="L1462" i="35"/>
  <c r="N1458" i="35"/>
  <c r="L1458" i="35"/>
  <c r="N1454" i="35"/>
  <c r="L1454" i="35"/>
  <c r="N1450" i="35"/>
  <c r="L1450" i="35"/>
  <c r="N1446" i="35"/>
  <c r="L1446" i="35"/>
  <c r="N1442" i="35"/>
  <c r="L1442" i="35"/>
  <c r="N1438" i="35"/>
  <c r="L1438" i="35"/>
  <c r="N1434" i="35"/>
  <c r="L1434" i="35"/>
  <c r="N1430" i="35"/>
  <c r="L1430" i="35"/>
  <c r="N1426" i="35"/>
  <c r="L1426" i="35"/>
  <c r="N1422" i="35"/>
  <c r="L1422" i="35"/>
  <c r="N1418" i="35"/>
  <c r="L1418" i="35"/>
  <c r="N1414" i="35"/>
  <c r="L1414" i="35"/>
  <c r="N1410" i="35"/>
  <c r="L1410" i="35"/>
  <c r="N1406" i="35"/>
  <c r="L1406" i="35"/>
  <c r="N1402" i="35"/>
  <c r="L1402" i="35"/>
  <c r="N1398" i="35"/>
  <c r="L1398" i="35"/>
  <c r="N1394" i="35"/>
  <c r="L1394" i="35"/>
  <c r="N1390" i="35"/>
  <c r="L1390" i="35"/>
  <c r="N1386" i="35"/>
  <c r="L1386" i="35"/>
  <c r="N1382" i="35"/>
  <c r="L1382" i="35"/>
  <c r="N1378" i="35"/>
  <c r="L1378" i="35"/>
  <c r="N1374" i="35"/>
  <c r="L1374" i="35"/>
  <c r="N1370" i="35"/>
  <c r="L1370" i="35"/>
  <c r="N1366" i="35"/>
  <c r="L1366" i="35"/>
  <c r="N1362" i="35"/>
  <c r="L1362" i="35"/>
  <c r="N1358" i="35"/>
  <c r="L1358" i="35"/>
  <c r="N1354" i="35"/>
  <c r="L1354" i="35"/>
  <c r="N1350" i="35"/>
  <c r="L1350" i="35"/>
  <c r="N1346" i="35"/>
  <c r="L1346" i="35"/>
  <c r="N1342" i="35"/>
  <c r="L1342" i="35"/>
  <c r="N1338" i="35"/>
  <c r="L1338" i="35"/>
  <c r="N1334" i="35"/>
  <c r="L1334" i="35"/>
  <c r="N1330" i="35"/>
  <c r="L1330" i="35"/>
  <c r="N1326" i="35"/>
  <c r="L1326" i="35"/>
  <c r="N1322" i="35"/>
  <c r="L1322" i="35"/>
  <c r="N1318" i="35"/>
  <c r="L1318" i="35"/>
  <c r="N1314" i="35"/>
  <c r="L1314" i="35"/>
  <c r="N1310" i="35"/>
  <c r="L1310" i="35"/>
  <c r="N1306" i="35"/>
  <c r="L1306" i="35"/>
  <c r="N1302" i="35"/>
  <c r="L1302" i="35"/>
  <c r="N1298" i="35"/>
  <c r="L1298" i="35"/>
  <c r="N1294" i="35"/>
  <c r="L1294" i="35"/>
  <c r="N1290" i="35"/>
  <c r="L1290" i="35"/>
  <c r="N1286" i="35"/>
  <c r="L1286" i="35"/>
  <c r="N1282" i="35"/>
  <c r="L1282" i="35"/>
  <c r="N1278" i="35"/>
  <c r="L1278" i="35"/>
  <c r="N1274" i="35"/>
  <c r="L1274" i="35"/>
  <c r="N1270" i="35"/>
  <c r="L1270" i="35"/>
  <c r="N1266" i="35"/>
  <c r="L1266" i="35"/>
  <c r="N1262" i="35"/>
  <c r="L1262" i="35"/>
  <c r="N1258" i="35"/>
  <c r="L1258" i="35"/>
  <c r="N1254" i="35"/>
  <c r="L1254" i="35"/>
  <c r="N1250" i="35"/>
  <c r="L1250" i="35"/>
  <c r="N1246" i="35"/>
  <c r="L1246" i="35"/>
  <c r="N1242" i="35"/>
  <c r="L1242" i="35"/>
  <c r="N1238" i="35"/>
  <c r="L1238" i="35"/>
  <c r="N1234" i="35"/>
  <c r="L1234" i="35"/>
  <c r="N1230" i="35"/>
  <c r="L1230" i="35"/>
  <c r="N1226" i="35"/>
  <c r="L1226" i="35"/>
  <c r="N1222" i="35"/>
  <c r="L1222" i="35"/>
  <c r="N1218" i="35"/>
  <c r="L1218" i="35"/>
  <c r="N1214" i="35"/>
  <c r="L1214" i="35"/>
  <c r="N1210" i="35"/>
  <c r="L1210" i="35"/>
  <c r="N1206" i="35"/>
  <c r="L1206" i="35"/>
  <c r="N1202" i="35"/>
  <c r="L1202" i="35"/>
  <c r="N1198" i="35"/>
  <c r="L1198" i="35"/>
  <c r="N1194" i="35"/>
  <c r="L1194" i="35"/>
  <c r="N1190" i="35"/>
  <c r="L1190" i="35"/>
  <c r="N1186" i="35"/>
  <c r="L1186" i="35"/>
  <c r="N1182" i="35"/>
  <c r="L1182" i="35"/>
  <c r="N1178" i="35"/>
  <c r="L1178" i="35"/>
  <c r="N1174" i="35"/>
  <c r="L1174" i="35"/>
  <c r="N1170" i="35"/>
  <c r="L1170" i="35"/>
  <c r="N1166" i="35"/>
  <c r="L1166" i="35"/>
  <c r="N1162" i="35"/>
  <c r="L1162" i="35"/>
  <c r="N1158" i="35"/>
  <c r="L1158" i="35"/>
  <c r="N1154" i="35"/>
  <c r="L1154" i="35"/>
  <c r="N1150" i="35"/>
  <c r="L1150" i="35"/>
  <c r="N1146" i="35"/>
  <c r="L1146" i="35"/>
  <c r="N1142" i="35"/>
  <c r="L1142" i="35"/>
  <c r="N1138" i="35"/>
  <c r="L1138" i="35"/>
  <c r="N1134" i="35"/>
  <c r="L1134" i="35"/>
  <c r="N1130" i="35"/>
  <c r="L1130" i="35"/>
  <c r="N1126" i="35"/>
  <c r="L1126" i="35"/>
  <c r="N1122" i="35"/>
  <c r="L1122" i="35"/>
  <c r="N1118" i="35"/>
  <c r="L1118" i="35"/>
  <c r="N1114" i="35"/>
  <c r="L1114" i="35"/>
  <c r="N1110" i="35"/>
  <c r="L1110" i="35"/>
  <c r="N1106" i="35"/>
  <c r="L1106" i="35"/>
  <c r="N1102" i="35"/>
  <c r="L1102" i="35"/>
  <c r="N1098" i="35"/>
  <c r="L1098" i="35"/>
  <c r="N1094" i="35"/>
  <c r="L1094" i="35"/>
  <c r="N1090" i="35"/>
  <c r="L1090" i="35"/>
  <c r="N1086" i="35"/>
  <c r="L1086" i="35"/>
  <c r="N1082" i="35"/>
  <c r="L1082" i="35"/>
  <c r="N1078" i="35"/>
  <c r="L1078" i="35"/>
  <c r="N1074" i="35"/>
  <c r="L1074" i="35"/>
  <c r="N1070" i="35"/>
  <c r="L1070" i="35"/>
  <c r="N1066" i="35"/>
  <c r="L1066" i="35"/>
  <c r="N1062" i="35"/>
  <c r="L1062" i="35"/>
  <c r="N1058" i="35"/>
  <c r="L1058" i="35"/>
  <c r="N1054" i="35"/>
  <c r="L1054" i="35"/>
  <c r="N1050" i="35"/>
  <c r="L1050" i="35"/>
  <c r="N1046" i="35"/>
  <c r="L1046" i="35"/>
  <c r="N1042" i="35"/>
  <c r="L1042" i="35"/>
  <c r="N1038" i="35"/>
  <c r="L1038" i="35"/>
  <c r="N1034" i="35"/>
  <c r="L1034" i="35"/>
  <c r="N1030" i="35"/>
  <c r="L1030" i="35"/>
  <c r="N1026" i="35"/>
  <c r="L1026" i="35"/>
  <c r="N1022" i="35"/>
  <c r="L1022" i="35"/>
  <c r="N1018" i="35"/>
  <c r="L1018" i="35"/>
  <c r="N1014" i="35"/>
  <c r="L1014" i="35"/>
  <c r="N1010" i="35"/>
  <c r="L1010" i="35"/>
  <c r="N1006" i="35"/>
  <c r="L1006" i="35"/>
  <c r="N1002" i="35"/>
  <c r="L1002" i="35"/>
  <c r="N998" i="35"/>
  <c r="L998" i="35"/>
  <c r="N994" i="35"/>
  <c r="L994" i="35"/>
  <c r="N990" i="35"/>
  <c r="L990" i="35"/>
  <c r="N986" i="35"/>
  <c r="L986" i="35"/>
  <c r="N982" i="35"/>
  <c r="L982" i="35"/>
  <c r="N978" i="35"/>
  <c r="L978" i="35"/>
  <c r="N974" i="35"/>
  <c r="L974" i="35"/>
  <c r="N970" i="35"/>
  <c r="L970" i="35"/>
  <c r="N966" i="35"/>
  <c r="L966" i="35"/>
  <c r="N962" i="35"/>
  <c r="L962" i="35"/>
  <c r="N958" i="35"/>
  <c r="L958" i="35"/>
  <c r="N954" i="35"/>
  <c r="L954" i="35"/>
  <c r="N950" i="35"/>
  <c r="L950" i="35"/>
  <c r="N946" i="35"/>
  <c r="L946" i="35"/>
  <c r="N942" i="35"/>
  <c r="L942" i="35"/>
  <c r="N938" i="35"/>
  <c r="L938" i="35"/>
  <c r="N934" i="35"/>
  <c r="L934" i="35"/>
  <c r="N930" i="35"/>
  <c r="L930" i="35"/>
  <c r="N926" i="35"/>
  <c r="L926" i="35"/>
  <c r="N922" i="35"/>
  <c r="L922" i="35"/>
  <c r="N918" i="35"/>
  <c r="L918" i="35"/>
  <c r="N914" i="35"/>
  <c r="L914" i="35"/>
  <c r="N910" i="35"/>
  <c r="L910" i="35"/>
  <c r="N906" i="35"/>
  <c r="L906" i="35"/>
  <c r="N902" i="35"/>
  <c r="L902" i="35"/>
  <c r="N898" i="35"/>
  <c r="L898" i="35"/>
  <c r="N894" i="35"/>
  <c r="L894" i="35"/>
  <c r="N890" i="35"/>
  <c r="L890" i="35"/>
  <c r="N886" i="35"/>
  <c r="L886" i="35"/>
  <c r="N882" i="35"/>
  <c r="L882" i="35"/>
  <c r="N878" i="35"/>
  <c r="L878" i="35"/>
  <c r="N874" i="35"/>
  <c r="L874" i="35"/>
  <c r="N870" i="35"/>
  <c r="L870" i="35"/>
  <c r="N866" i="35"/>
  <c r="L866" i="35"/>
  <c r="N862" i="35"/>
  <c r="L862" i="35"/>
  <c r="N858" i="35"/>
  <c r="L858" i="35"/>
  <c r="N854" i="35"/>
  <c r="L854" i="35"/>
  <c r="N850" i="35"/>
  <c r="L850" i="35"/>
  <c r="N846" i="35"/>
  <c r="L846" i="35"/>
  <c r="N842" i="35"/>
  <c r="L842" i="35"/>
  <c r="N838" i="35"/>
  <c r="L838" i="35"/>
  <c r="N834" i="35"/>
  <c r="L834" i="35"/>
  <c r="N830" i="35"/>
  <c r="L830" i="35"/>
  <c r="N826" i="35"/>
  <c r="L826" i="35"/>
  <c r="N822" i="35"/>
  <c r="L822" i="35"/>
  <c r="N818" i="35"/>
  <c r="L818" i="35"/>
  <c r="N814" i="35"/>
  <c r="L814" i="35"/>
  <c r="N810" i="35"/>
  <c r="L810" i="35"/>
  <c r="N806" i="35"/>
  <c r="L806" i="35"/>
  <c r="N802" i="35"/>
  <c r="L802" i="35"/>
  <c r="N798" i="35"/>
  <c r="L798" i="35"/>
  <c r="N794" i="35"/>
  <c r="L794" i="35"/>
  <c r="N790" i="35"/>
  <c r="L790" i="35"/>
  <c r="N786" i="35"/>
  <c r="L786" i="35"/>
  <c r="N782" i="35"/>
  <c r="L782" i="35"/>
  <c r="N778" i="35"/>
  <c r="L778" i="35"/>
  <c r="N774" i="35"/>
  <c r="L774" i="35"/>
  <c r="N770" i="35"/>
  <c r="L770" i="35"/>
  <c r="N766" i="35"/>
  <c r="L766" i="35"/>
  <c r="N762" i="35"/>
  <c r="L762" i="35"/>
  <c r="N758" i="35"/>
  <c r="L758" i="35"/>
  <c r="N754" i="35"/>
  <c r="L754" i="35"/>
  <c r="N750" i="35"/>
  <c r="L750" i="35"/>
  <c r="N746" i="35"/>
  <c r="L746" i="35"/>
  <c r="N742" i="35"/>
  <c r="L742" i="35"/>
  <c r="N738" i="35"/>
  <c r="L738" i="35"/>
  <c r="N734" i="35"/>
  <c r="L734" i="35"/>
  <c r="N730" i="35"/>
  <c r="L730" i="35"/>
  <c r="N726" i="35"/>
  <c r="L726" i="35"/>
  <c r="N722" i="35"/>
  <c r="L722" i="35"/>
  <c r="N718" i="35"/>
  <c r="L718" i="35"/>
  <c r="N714" i="35"/>
  <c r="L714" i="35"/>
  <c r="N710" i="35"/>
  <c r="L710" i="35"/>
  <c r="N706" i="35"/>
  <c r="L706" i="35"/>
  <c r="N702" i="35"/>
  <c r="L702" i="35"/>
  <c r="N698" i="35"/>
  <c r="L698" i="35"/>
  <c r="N694" i="35"/>
  <c r="L694" i="35"/>
  <c r="N690" i="35"/>
  <c r="L690" i="35"/>
  <c r="N686" i="35"/>
  <c r="L686" i="35"/>
  <c r="N682" i="35"/>
  <c r="L682" i="35"/>
  <c r="N678" i="35"/>
  <c r="L678" i="35"/>
  <c r="N674" i="35"/>
  <c r="L674" i="35"/>
  <c r="N670" i="35"/>
  <c r="L670" i="35"/>
  <c r="N666" i="35"/>
  <c r="L666" i="35"/>
  <c r="N662" i="35"/>
  <c r="L662" i="35"/>
  <c r="N658" i="35"/>
  <c r="L658" i="35"/>
  <c r="N654" i="35"/>
  <c r="L654" i="35"/>
  <c r="N650" i="35"/>
  <c r="L650" i="35"/>
  <c r="N646" i="35"/>
  <c r="L646" i="35"/>
  <c r="N642" i="35"/>
  <c r="L642" i="35"/>
  <c r="N638" i="35"/>
  <c r="L638" i="35"/>
  <c r="N634" i="35"/>
  <c r="L634" i="35"/>
  <c r="N630" i="35"/>
  <c r="L630" i="35"/>
  <c r="N626" i="35"/>
  <c r="L626" i="35"/>
  <c r="N622" i="35"/>
  <c r="L622" i="35"/>
  <c r="N618" i="35"/>
  <c r="L618" i="35"/>
  <c r="N614" i="35"/>
  <c r="L614" i="35"/>
  <c r="N610" i="35"/>
  <c r="L610" i="35"/>
  <c r="N606" i="35"/>
  <c r="L606" i="35"/>
  <c r="N602" i="35"/>
  <c r="L602" i="35"/>
  <c r="N598" i="35"/>
  <c r="L598" i="35"/>
  <c r="N594" i="35"/>
  <c r="L594" i="35"/>
  <c r="N590" i="35"/>
  <c r="L590" i="35"/>
  <c r="N586" i="35"/>
  <c r="L586" i="35"/>
  <c r="N582" i="35"/>
  <c r="L582" i="35"/>
  <c r="N578" i="35"/>
  <c r="L578" i="35"/>
  <c r="N574" i="35"/>
  <c r="L574" i="35"/>
  <c r="N570" i="35"/>
  <c r="L570" i="35"/>
  <c r="N566" i="35"/>
  <c r="L566" i="35"/>
  <c r="N562" i="35"/>
  <c r="L562" i="35"/>
  <c r="N558" i="35"/>
  <c r="L558" i="35"/>
  <c r="N554" i="35"/>
  <c r="L554" i="35"/>
  <c r="N550" i="35"/>
  <c r="L550" i="35"/>
  <c r="N546" i="35"/>
  <c r="L546" i="35"/>
  <c r="N542" i="35"/>
  <c r="L542" i="35"/>
  <c r="N538" i="35"/>
  <c r="L538" i="35"/>
  <c r="N534" i="35"/>
  <c r="L534" i="35"/>
  <c r="N530" i="35"/>
  <c r="L530" i="35"/>
  <c r="N526" i="35"/>
  <c r="L526" i="35"/>
  <c r="N522" i="35"/>
  <c r="L522" i="35"/>
  <c r="N518" i="35"/>
  <c r="L518" i="35"/>
  <c r="N514" i="35"/>
  <c r="L514" i="35"/>
  <c r="N510" i="35"/>
  <c r="L510" i="35"/>
  <c r="N506" i="35"/>
  <c r="L506" i="35"/>
  <c r="N502" i="35"/>
  <c r="L502" i="35"/>
  <c r="N498" i="35"/>
  <c r="L498" i="35"/>
  <c r="N494" i="35"/>
  <c r="L494" i="35"/>
  <c r="N490" i="35"/>
  <c r="L490" i="35"/>
  <c r="N486" i="35"/>
  <c r="L486" i="35"/>
  <c r="N482" i="35"/>
  <c r="L482" i="35"/>
  <c r="N478" i="35"/>
  <c r="L478" i="35"/>
  <c r="N474" i="35"/>
  <c r="L474" i="35"/>
  <c r="N470" i="35"/>
  <c r="L470" i="35"/>
  <c r="N466" i="35"/>
  <c r="L466" i="35"/>
  <c r="N462" i="35"/>
  <c r="L462" i="35"/>
  <c r="N458" i="35"/>
  <c r="L458" i="35"/>
  <c r="N454" i="35"/>
  <c r="L454" i="35"/>
  <c r="N450" i="35"/>
  <c r="L450" i="35"/>
  <c r="N446" i="35"/>
  <c r="L446" i="35"/>
  <c r="N442" i="35"/>
  <c r="L442" i="35"/>
  <c r="N438" i="35"/>
  <c r="L438" i="35"/>
  <c r="N434" i="35"/>
  <c r="L434" i="35"/>
  <c r="N430" i="35"/>
  <c r="L430" i="35"/>
  <c r="N426" i="35"/>
  <c r="L426" i="35"/>
  <c r="N422" i="35"/>
  <c r="L422" i="35"/>
  <c r="N418" i="35"/>
  <c r="L418" i="35"/>
  <c r="N414" i="35"/>
  <c r="L414" i="35"/>
  <c r="N410" i="35"/>
  <c r="L410" i="35"/>
  <c r="N406" i="35"/>
  <c r="L406" i="35"/>
  <c r="N402" i="35"/>
  <c r="L402" i="35"/>
  <c r="N398" i="35"/>
  <c r="L398" i="35"/>
  <c r="N394" i="35"/>
  <c r="L394" i="35"/>
  <c r="N390" i="35"/>
  <c r="L390" i="35"/>
  <c r="N386" i="35"/>
  <c r="L386" i="35"/>
  <c r="N382" i="35"/>
  <c r="L382" i="35"/>
  <c r="N378" i="35"/>
  <c r="L378" i="35"/>
  <c r="N374" i="35"/>
  <c r="L374" i="35"/>
  <c r="N370" i="35"/>
  <c r="L370" i="35"/>
  <c r="N366" i="35"/>
  <c r="L366" i="35"/>
  <c r="N362" i="35"/>
  <c r="L362" i="35"/>
  <c r="N358" i="35"/>
  <c r="L358" i="35"/>
  <c r="N354" i="35"/>
  <c r="L354" i="35"/>
  <c r="N350" i="35"/>
  <c r="L350" i="35"/>
  <c r="N346" i="35"/>
  <c r="L346" i="35"/>
  <c r="N342" i="35"/>
  <c r="L342" i="35"/>
  <c r="N338" i="35"/>
  <c r="L338" i="35"/>
  <c r="N334" i="35"/>
  <c r="L334" i="35"/>
  <c r="N330" i="35"/>
  <c r="L330" i="35"/>
  <c r="N326" i="35"/>
  <c r="L326" i="35"/>
  <c r="N322" i="35"/>
  <c r="L322" i="35"/>
  <c r="N318" i="35"/>
  <c r="L318" i="35"/>
  <c r="N314" i="35"/>
  <c r="L314" i="35"/>
  <c r="N310" i="35"/>
  <c r="L310" i="35"/>
  <c r="N306" i="35"/>
  <c r="L306" i="35"/>
  <c r="N302" i="35"/>
  <c r="L302" i="35"/>
  <c r="N298" i="35"/>
  <c r="L298" i="35"/>
  <c r="N294" i="35"/>
  <c r="L294" i="35"/>
  <c r="N290" i="35"/>
  <c r="L290" i="35"/>
  <c r="N286" i="35"/>
  <c r="L286" i="35"/>
  <c r="N282" i="35"/>
  <c r="L282" i="35"/>
  <c r="N278" i="35"/>
  <c r="L278" i="35"/>
  <c r="N274" i="35"/>
  <c r="L274" i="35"/>
  <c r="N270" i="35"/>
  <c r="L270" i="35"/>
  <c r="N266" i="35"/>
  <c r="L266" i="35"/>
  <c r="N262" i="35"/>
  <c r="L262" i="35"/>
  <c r="N258" i="35"/>
  <c r="L258" i="35"/>
  <c r="N254" i="35"/>
  <c r="L254" i="35"/>
  <c r="N250" i="35"/>
  <c r="L250" i="35"/>
  <c r="N246" i="35"/>
  <c r="L246" i="35"/>
  <c r="N242" i="35"/>
  <c r="L242" i="35"/>
  <c r="N238" i="35"/>
  <c r="L238" i="35"/>
  <c r="N234" i="35"/>
  <c r="L234" i="35"/>
  <c r="N230" i="35"/>
  <c r="L230" i="35"/>
  <c r="N226" i="35"/>
  <c r="L226" i="35"/>
  <c r="N222" i="35"/>
  <c r="L222" i="35"/>
  <c r="N218" i="35"/>
  <c r="L218" i="35"/>
  <c r="N214" i="35"/>
  <c r="L214" i="35"/>
  <c r="N210" i="35"/>
  <c r="L210" i="35"/>
  <c r="N206" i="35"/>
  <c r="L206" i="35"/>
  <c r="N202" i="35"/>
  <c r="L202" i="35"/>
  <c r="N198" i="35"/>
  <c r="L198" i="35"/>
  <c r="N194" i="35"/>
  <c r="L194" i="35"/>
  <c r="N190" i="35"/>
  <c r="L190" i="35"/>
  <c r="N186" i="35"/>
  <c r="L186" i="35"/>
  <c r="N182" i="35"/>
  <c r="L182" i="35"/>
  <c r="N178" i="35"/>
  <c r="L178" i="35"/>
  <c r="N174" i="35"/>
  <c r="L174" i="35"/>
  <c r="N170" i="35"/>
  <c r="L170" i="35"/>
  <c r="N166" i="35"/>
  <c r="L166" i="35"/>
  <c r="N162" i="35"/>
  <c r="L162" i="35"/>
  <c r="N158" i="35"/>
  <c r="L158" i="35"/>
  <c r="N154" i="35"/>
  <c r="L154" i="35"/>
  <c r="N150" i="35"/>
  <c r="L150" i="35"/>
  <c r="N146" i="35"/>
  <c r="L146" i="35"/>
  <c r="N142" i="35"/>
  <c r="L142" i="35"/>
  <c r="N138" i="35"/>
  <c r="L138" i="35"/>
  <c r="N134" i="35"/>
  <c r="L134" i="35"/>
  <c r="N130" i="35"/>
  <c r="L130" i="35"/>
  <c r="N126" i="35"/>
  <c r="L126" i="35"/>
  <c r="N122" i="35"/>
  <c r="L122" i="35"/>
  <c r="N118" i="35"/>
  <c r="L118" i="35"/>
  <c r="N114" i="35"/>
  <c r="L114" i="35"/>
  <c r="N110" i="35"/>
  <c r="L110" i="35"/>
  <c r="N106" i="35"/>
  <c r="L106" i="35"/>
  <c r="N102" i="35"/>
  <c r="L102" i="35"/>
  <c r="N98" i="35"/>
  <c r="L98" i="35"/>
  <c r="N94" i="35"/>
  <c r="L94" i="35"/>
  <c r="N90" i="35"/>
  <c r="L90" i="35"/>
  <c r="N86" i="35"/>
  <c r="L86" i="35"/>
  <c r="N82" i="35"/>
  <c r="L82" i="35"/>
  <c r="N78" i="35"/>
  <c r="L78" i="35"/>
  <c r="N74" i="35"/>
  <c r="L74" i="35"/>
  <c r="N70" i="35"/>
  <c r="L70" i="35"/>
  <c r="N66" i="35"/>
  <c r="L66" i="35"/>
  <c r="N62" i="35"/>
  <c r="L62" i="35"/>
  <c r="N58" i="35"/>
  <c r="L58" i="35"/>
  <c r="N54" i="35"/>
  <c r="L54" i="35"/>
  <c r="N50" i="35"/>
  <c r="L50" i="35"/>
  <c r="N46" i="35"/>
  <c r="L46" i="35"/>
  <c r="N42" i="35"/>
  <c r="L42" i="35"/>
  <c r="N38" i="35"/>
  <c r="L38" i="35"/>
  <c r="N34" i="35"/>
  <c r="L34" i="35"/>
  <c r="N30" i="35"/>
  <c r="L30" i="35"/>
  <c r="N26" i="35"/>
  <c r="L26" i="35"/>
  <c r="N22" i="35"/>
  <c r="L22" i="35"/>
  <c r="N18" i="35"/>
  <c r="L18" i="35"/>
  <c r="N14" i="35"/>
  <c r="L14" i="35"/>
  <c r="N10" i="35"/>
  <c r="L10" i="35"/>
  <c r="N6" i="35"/>
  <c r="L6" i="35"/>
  <c r="N3813" i="35"/>
  <c r="L3813" i="35"/>
  <c r="N3809" i="35"/>
  <c r="L3809" i="35"/>
  <c r="N3805" i="35"/>
  <c r="L3805" i="35"/>
  <c r="N3801" i="35"/>
  <c r="L3801" i="35"/>
  <c r="N3797" i="35"/>
  <c r="L3797" i="35"/>
  <c r="N3793" i="35"/>
  <c r="L3793" i="35"/>
  <c r="N3789" i="35"/>
  <c r="L3789" i="35"/>
  <c r="N3785" i="35"/>
  <c r="L3785" i="35"/>
  <c r="N3781" i="35"/>
  <c r="L3781" i="35"/>
  <c r="N3777" i="35"/>
  <c r="L3777" i="35"/>
  <c r="N3773" i="35"/>
  <c r="L3773" i="35"/>
  <c r="N3769" i="35"/>
  <c r="L3769" i="35"/>
  <c r="N3765" i="35"/>
  <c r="L3765" i="35"/>
  <c r="N3761" i="35"/>
  <c r="L3761" i="35"/>
  <c r="N3757" i="35"/>
  <c r="L3757" i="35"/>
  <c r="N3753" i="35"/>
  <c r="L3753" i="35"/>
  <c r="N3749" i="35"/>
  <c r="L3749" i="35"/>
  <c r="N3745" i="35"/>
  <c r="L3745" i="35"/>
  <c r="N3741" i="35"/>
  <c r="L3741" i="35"/>
  <c r="N3737" i="35"/>
  <c r="L3737" i="35"/>
  <c r="N3733" i="35"/>
  <c r="L3733" i="35"/>
  <c r="N3729" i="35"/>
  <c r="L3729" i="35"/>
  <c r="N3725" i="35"/>
  <c r="L3725" i="35"/>
  <c r="N3721" i="35"/>
  <c r="L3721" i="35"/>
  <c r="N3717" i="35"/>
  <c r="L3717" i="35"/>
  <c r="N3713" i="35"/>
  <c r="L3713" i="35"/>
  <c r="N3709" i="35"/>
  <c r="L3709" i="35"/>
  <c r="N3705" i="35"/>
  <c r="L3705" i="35"/>
  <c r="N3701" i="35"/>
  <c r="L3701" i="35"/>
  <c r="N3697" i="35"/>
  <c r="L3697" i="35"/>
  <c r="N3693" i="35"/>
  <c r="L3693" i="35"/>
  <c r="N3689" i="35"/>
  <c r="L3689" i="35"/>
  <c r="N3685" i="35"/>
  <c r="L3685" i="35"/>
  <c r="N3681" i="35"/>
  <c r="L3681" i="35"/>
  <c r="N3677" i="35"/>
  <c r="L3677" i="35"/>
  <c r="N3673" i="35"/>
  <c r="L3673" i="35"/>
  <c r="N3669" i="35"/>
  <c r="L3669" i="35"/>
  <c r="N3665" i="35"/>
  <c r="L3665" i="35"/>
  <c r="N3661" i="35"/>
  <c r="L3661" i="35"/>
  <c r="N3657" i="35"/>
  <c r="L3657" i="35"/>
  <c r="N3653" i="35"/>
  <c r="L3653" i="35"/>
  <c r="N3649" i="35"/>
  <c r="L3649" i="35"/>
  <c r="N3645" i="35"/>
  <c r="L3645" i="35"/>
  <c r="N3641" i="35"/>
  <c r="L3641" i="35"/>
  <c r="N3637" i="35"/>
  <c r="L3637" i="35"/>
  <c r="N3633" i="35"/>
  <c r="L3633" i="35"/>
  <c r="N3629" i="35"/>
  <c r="L3629" i="35"/>
  <c r="N3625" i="35"/>
  <c r="L3625" i="35"/>
  <c r="N3621" i="35"/>
  <c r="L3621" i="35"/>
  <c r="N3617" i="35"/>
  <c r="L3617" i="35"/>
  <c r="N3613" i="35"/>
  <c r="L3613" i="35"/>
  <c r="N3609" i="35"/>
  <c r="L3609" i="35"/>
  <c r="N3605" i="35"/>
  <c r="L3605" i="35"/>
  <c r="N3601" i="35"/>
  <c r="L3601" i="35"/>
  <c r="N3597" i="35"/>
  <c r="L3597" i="35"/>
  <c r="N3593" i="35"/>
  <c r="L3593" i="35"/>
  <c r="N3589" i="35"/>
  <c r="L3589" i="35"/>
  <c r="N3585" i="35"/>
  <c r="L3585" i="35"/>
  <c r="N3581" i="35"/>
  <c r="L3581" i="35"/>
  <c r="N3577" i="35"/>
  <c r="L3577" i="35"/>
  <c r="N3573" i="35"/>
  <c r="L3573" i="35"/>
  <c r="N3569" i="35"/>
  <c r="L3569" i="35"/>
  <c r="N3565" i="35"/>
  <c r="L3565" i="35"/>
  <c r="N3561" i="35"/>
  <c r="L3561" i="35"/>
  <c r="N3557" i="35"/>
  <c r="L3557" i="35"/>
  <c r="N3553" i="35"/>
  <c r="L3553" i="35"/>
  <c r="N3549" i="35"/>
  <c r="L3549" i="35"/>
  <c r="N3545" i="35"/>
  <c r="L3545" i="35"/>
  <c r="N3541" i="35"/>
  <c r="L3541" i="35"/>
  <c r="N3537" i="35"/>
  <c r="L3537" i="35"/>
  <c r="N3533" i="35"/>
  <c r="L3533" i="35"/>
  <c r="N3529" i="35"/>
  <c r="L3529" i="35"/>
  <c r="N3525" i="35"/>
  <c r="L3525" i="35"/>
  <c r="N3521" i="35"/>
  <c r="L3521" i="35"/>
  <c r="N3517" i="35"/>
  <c r="L3517" i="35"/>
  <c r="N3513" i="35"/>
  <c r="L3513" i="35"/>
  <c r="N3509" i="35"/>
  <c r="L3509" i="35"/>
  <c r="N3505" i="35"/>
  <c r="L3505" i="35"/>
  <c r="N3501" i="35"/>
  <c r="L3501" i="35"/>
  <c r="N3497" i="35"/>
  <c r="L3497" i="35"/>
  <c r="N3493" i="35"/>
  <c r="L3493" i="35"/>
  <c r="N3489" i="35"/>
  <c r="L3489" i="35"/>
  <c r="N3485" i="35"/>
  <c r="L3485" i="35"/>
  <c r="N3481" i="35"/>
  <c r="L3481" i="35"/>
  <c r="N3477" i="35"/>
  <c r="L3477" i="35"/>
  <c r="N3473" i="35"/>
  <c r="L3473" i="35"/>
  <c r="N3469" i="35"/>
  <c r="L3469" i="35"/>
  <c r="N3465" i="35"/>
  <c r="L3465" i="35"/>
  <c r="N3461" i="35"/>
  <c r="L3461" i="35"/>
  <c r="N3457" i="35"/>
  <c r="L3457" i="35"/>
  <c r="N3453" i="35"/>
  <c r="L3453" i="35"/>
  <c r="N3449" i="35"/>
  <c r="L3449" i="35"/>
  <c r="N3445" i="35"/>
  <c r="L3445" i="35"/>
  <c r="N3441" i="35"/>
  <c r="L3441" i="35"/>
  <c r="N3437" i="35"/>
  <c r="L3437" i="35"/>
  <c r="N3433" i="35"/>
  <c r="L3433" i="35"/>
  <c r="N3429" i="35"/>
  <c r="L3429" i="35"/>
  <c r="N3425" i="35"/>
  <c r="L3425" i="35"/>
  <c r="N3421" i="35"/>
  <c r="L3421" i="35"/>
  <c r="N3417" i="35"/>
  <c r="L3417" i="35"/>
  <c r="N3413" i="35"/>
  <c r="L3413" i="35"/>
  <c r="N3409" i="35"/>
  <c r="L3409" i="35"/>
  <c r="N3405" i="35"/>
  <c r="L3405" i="35"/>
  <c r="N3401" i="35"/>
  <c r="L3401" i="35"/>
  <c r="N3397" i="35"/>
  <c r="L3397" i="35"/>
  <c r="N3393" i="35"/>
  <c r="L3393" i="35"/>
  <c r="N3389" i="35"/>
  <c r="L3389" i="35"/>
  <c r="N3385" i="35"/>
  <c r="L3385" i="35"/>
  <c r="N3381" i="35"/>
  <c r="L3381" i="35"/>
  <c r="N3377" i="35"/>
  <c r="L3377" i="35"/>
  <c r="N3373" i="35"/>
  <c r="L3373" i="35"/>
  <c r="N3369" i="35"/>
  <c r="L3369" i="35"/>
  <c r="N3365" i="35"/>
  <c r="L3365" i="35"/>
  <c r="N3361" i="35"/>
  <c r="L3361" i="35"/>
  <c r="N3357" i="35"/>
  <c r="L3357" i="35"/>
  <c r="N3353" i="35"/>
  <c r="L3353" i="35"/>
  <c r="N3349" i="35"/>
  <c r="L3349" i="35"/>
  <c r="N3345" i="35"/>
  <c r="L3345" i="35"/>
  <c r="N3341" i="35"/>
  <c r="L3341" i="35"/>
  <c r="N3337" i="35"/>
  <c r="L3337" i="35"/>
  <c r="N3333" i="35"/>
  <c r="L3333" i="35"/>
  <c r="N3329" i="35"/>
  <c r="L3329" i="35"/>
  <c r="N3325" i="35"/>
  <c r="L3325" i="35"/>
  <c r="N3321" i="35"/>
  <c r="L3321" i="35"/>
  <c r="N3317" i="35"/>
  <c r="L3317" i="35"/>
  <c r="N3313" i="35"/>
  <c r="L3313" i="35"/>
  <c r="N3309" i="35"/>
  <c r="L3309" i="35"/>
  <c r="N3305" i="35"/>
  <c r="L3305" i="35"/>
  <c r="N3301" i="35"/>
  <c r="L3301" i="35"/>
  <c r="N3297" i="35"/>
  <c r="L3297" i="35"/>
  <c r="N3293" i="35"/>
  <c r="L3293" i="35"/>
  <c r="N3289" i="35"/>
  <c r="L3289" i="35"/>
  <c r="N3285" i="35"/>
  <c r="L3285" i="35"/>
  <c r="N3281" i="35"/>
  <c r="L3281" i="35"/>
  <c r="N3277" i="35"/>
  <c r="L3277" i="35"/>
  <c r="N3273" i="35"/>
  <c r="L3273" i="35"/>
  <c r="N3269" i="35"/>
  <c r="L3269" i="35"/>
  <c r="N3265" i="35"/>
  <c r="L3265" i="35"/>
  <c r="N3261" i="35"/>
  <c r="L3261" i="35"/>
  <c r="N3257" i="35"/>
  <c r="L3257" i="35"/>
  <c r="N3253" i="35"/>
  <c r="L3253" i="35"/>
  <c r="N3249" i="35"/>
  <c r="L3249" i="35"/>
  <c r="N3245" i="35"/>
  <c r="L3245" i="35"/>
  <c r="N3241" i="35"/>
  <c r="L3241" i="35"/>
  <c r="N3237" i="35"/>
  <c r="L3237" i="35"/>
  <c r="N3233" i="35"/>
  <c r="L3233" i="35"/>
  <c r="N3229" i="35"/>
  <c r="L3229" i="35"/>
  <c r="N3225" i="35"/>
  <c r="L3225" i="35"/>
  <c r="N3221" i="35"/>
  <c r="L3221" i="35"/>
  <c r="N3217" i="35"/>
  <c r="L3217" i="35"/>
  <c r="N3213" i="35"/>
  <c r="L3213" i="35"/>
  <c r="N3209" i="35"/>
  <c r="L3209" i="35"/>
  <c r="N3205" i="35"/>
  <c r="L3205" i="35"/>
  <c r="N3201" i="35"/>
  <c r="L3201" i="35"/>
  <c r="N3197" i="35"/>
  <c r="L3197" i="35"/>
  <c r="N3193" i="35"/>
  <c r="L3193" i="35"/>
  <c r="N3189" i="35"/>
  <c r="L3189" i="35"/>
  <c r="N3185" i="35"/>
  <c r="L3185" i="35"/>
  <c r="N3181" i="35"/>
  <c r="L3181" i="35"/>
  <c r="N3177" i="35"/>
  <c r="L3177" i="35"/>
  <c r="N3173" i="35"/>
  <c r="L3173" i="35"/>
  <c r="N3169" i="35"/>
  <c r="L3169" i="35"/>
  <c r="N3165" i="35"/>
  <c r="L3165" i="35"/>
  <c r="N3161" i="35"/>
  <c r="L3161" i="35"/>
  <c r="N3157" i="35"/>
  <c r="L3157" i="35"/>
  <c r="N3153" i="35"/>
  <c r="L3153" i="35"/>
  <c r="N3149" i="35"/>
  <c r="L3149" i="35"/>
  <c r="N3145" i="35"/>
  <c r="L3145" i="35"/>
  <c r="N3141" i="35"/>
  <c r="L3141" i="35"/>
  <c r="N3137" i="35"/>
  <c r="L3137" i="35"/>
  <c r="N3133" i="35"/>
  <c r="L3133" i="35"/>
  <c r="N3129" i="35"/>
  <c r="L3129" i="35"/>
  <c r="N3125" i="35"/>
  <c r="L3125" i="35"/>
  <c r="N3121" i="35"/>
  <c r="L3121" i="35"/>
  <c r="N3117" i="35"/>
  <c r="L3117" i="35"/>
  <c r="N3113" i="35"/>
  <c r="L3113" i="35"/>
  <c r="N3109" i="35"/>
  <c r="L3109" i="35"/>
  <c r="N3105" i="35"/>
  <c r="L3105" i="35"/>
  <c r="N3101" i="35"/>
  <c r="L3101" i="35"/>
  <c r="N3097" i="35"/>
  <c r="L3097" i="35"/>
  <c r="N3093" i="35"/>
  <c r="L3093" i="35"/>
  <c r="N3089" i="35"/>
  <c r="L3089" i="35"/>
  <c r="N3085" i="35"/>
  <c r="L3085" i="35"/>
  <c r="N3081" i="35"/>
  <c r="L3081" i="35"/>
  <c r="N3077" i="35"/>
  <c r="L3077" i="35"/>
  <c r="N3073" i="35"/>
  <c r="L3073" i="35"/>
  <c r="N3069" i="35"/>
  <c r="L3069" i="35"/>
  <c r="N3065" i="35"/>
  <c r="L3065" i="35"/>
  <c r="N3061" i="35"/>
  <c r="L3061" i="35"/>
  <c r="N3057" i="35"/>
  <c r="L3057" i="35"/>
  <c r="N3053" i="35"/>
  <c r="L3053" i="35"/>
  <c r="N3049" i="35"/>
  <c r="L3049" i="35"/>
  <c r="N3045" i="35"/>
  <c r="L3045" i="35"/>
  <c r="N3041" i="35"/>
  <c r="L3041" i="35"/>
  <c r="N3037" i="35"/>
  <c r="L3037" i="35"/>
  <c r="N3033" i="35"/>
  <c r="L3033" i="35"/>
  <c r="N3029" i="35"/>
  <c r="L3029" i="35"/>
  <c r="N3025" i="35"/>
  <c r="L3025" i="35"/>
  <c r="N3021" i="35"/>
  <c r="L3021" i="35"/>
  <c r="N3017" i="35"/>
  <c r="L3017" i="35"/>
  <c r="N3013" i="35"/>
  <c r="L3013" i="35"/>
  <c r="N3009" i="35"/>
  <c r="L3009" i="35"/>
  <c r="N3005" i="35"/>
  <c r="L3005" i="35"/>
  <c r="N3001" i="35"/>
  <c r="L3001" i="35"/>
  <c r="N2997" i="35"/>
  <c r="L2997" i="35"/>
  <c r="N2993" i="35"/>
  <c r="L2993" i="35"/>
  <c r="N2989" i="35"/>
  <c r="L2989" i="35"/>
  <c r="N2985" i="35"/>
  <c r="L2985" i="35"/>
  <c r="N2981" i="35"/>
  <c r="L2981" i="35"/>
  <c r="N2977" i="35"/>
  <c r="L2977" i="35"/>
  <c r="N2973" i="35"/>
  <c r="L2973" i="35"/>
  <c r="N2969" i="35"/>
  <c r="L2969" i="35"/>
  <c r="N2965" i="35"/>
  <c r="L2965" i="35"/>
  <c r="N2961" i="35"/>
  <c r="L2961" i="35"/>
  <c r="N2957" i="35"/>
  <c r="L2957" i="35"/>
  <c r="N2953" i="35"/>
  <c r="L2953" i="35"/>
  <c r="N2949" i="35"/>
  <c r="L2949" i="35"/>
  <c r="N2945" i="35"/>
  <c r="L2945" i="35"/>
  <c r="N2941" i="35"/>
  <c r="L2941" i="35"/>
  <c r="N2937" i="35"/>
  <c r="L2937" i="35"/>
  <c r="N2933" i="35"/>
  <c r="L2933" i="35"/>
  <c r="N2929" i="35"/>
  <c r="L2929" i="35"/>
  <c r="N2925" i="35"/>
  <c r="L2925" i="35"/>
  <c r="N2921" i="35"/>
  <c r="L2921" i="35"/>
  <c r="N2917" i="35"/>
  <c r="L2917" i="35"/>
  <c r="N2913" i="35"/>
  <c r="L2913" i="35"/>
  <c r="N2909" i="35"/>
  <c r="L2909" i="35"/>
  <c r="N2905" i="35"/>
  <c r="L2905" i="35"/>
  <c r="N2901" i="35"/>
  <c r="L2901" i="35"/>
  <c r="N2897" i="35"/>
  <c r="L2897" i="35"/>
  <c r="N2893" i="35"/>
  <c r="L2893" i="35"/>
  <c r="N2889" i="35"/>
  <c r="L2889" i="35"/>
  <c r="N2885" i="35"/>
  <c r="L2885" i="35"/>
  <c r="N2881" i="35"/>
  <c r="L2881" i="35"/>
  <c r="N2877" i="35"/>
  <c r="L2877" i="35"/>
  <c r="N2873" i="35"/>
  <c r="L2873" i="35"/>
  <c r="N2869" i="35"/>
  <c r="L2869" i="35"/>
  <c r="N2865" i="35"/>
  <c r="L2865" i="35"/>
  <c r="N2861" i="35"/>
  <c r="L2861" i="35"/>
  <c r="N2857" i="35"/>
  <c r="L2857" i="35"/>
  <c r="N2853" i="35"/>
  <c r="L2853" i="35"/>
  <c r="N2849" i="35"/>
  <c r="L2849" i="35"/>
  <c r="N2845" i="35"/>
  <c r="L2845" i="35"/>
  <c r="N2841" i="35"/>
  <c r="L2841" i="35"/>
  <c r="N2837" i="35"/>
  <c r="L2837" i="35"/>
  <c r="N2833" i="35"/>
  <c r="L2833" i="35"/>
  <c r="N2829" i="35"/>
  <c r="L2829" i="35"/>
  <c r="N2825" i="35"/>
  <c r="L2825" i="35"/>
  <c r="N2821" i="35"/>
  <c r="L2821" i="35"/>
  <c r="N2817" i="35"/>
  <c r="L2817" i="35"/>
  <c r="N2813" i="35"/>
  <c r="L2813" i="35"/>
  <c r="N2809" i="35"/>
  <c r="L2809" i="35"/>
  <c r="N2805" i="35"/>
  <c r="L2805" i="35"/>
  <c r="N2801" i="35"/>
  <c r="L2801" i="35"/>
  <c r="N2797" i="35"/>
  <c r="L2797" i="35"/>
  <c r="N2793" i="35"/>
  <c r="L2793" i="35"/>
  <c r="N2789" i="35"/>
  <c r="L2789" i="35"/>
  <c r="N2785" i="35"/>
  <c r="L2785" i="35"/>
  <c r="N2781" i="35"/>
  <c r="L2781" i="35"/>
  <c r="N2777" i="35"/>
  <c r="L2777" i="35"/>
  <c r="N2773" i="35"/>
  <c r="L2773" i="35"/>
  <c r="N2769" i="35"/>
  <c r="L2769" i="35"/>
  <c r="N2765" i="35"/>
  <c r="L2765" i="35"/>
  <c r="N2761" i="35"/>
  <c r="L2761" i="35"/>
  <c r="N2757" i="35"/>
  <c r="L2757" i="35"/>
  <c r="N2753" i="35"/>
  <c r="L2753" i="35"/>
  <c r="N2749" i="35"/>
  <c r="L2749" i="35"/>
  <c r="N2745" i="35"/>
  <c r="L2745" i="35"/>
  <c r="N2741" i="35"/>
  <c r="L2741" i="35"/>
  <c r="N2737" i="35"/>
  <c r="L2737" i="35"/>
  <c r="N2733" i="35"/>
  <c r="L2733" i="35"/>
  <c r="N2729" i="35"/>
  <c r="L2729" i="35"/>
  <c r="N2725" i="35"/>
  <c r="L2725" i="35"/>
  <c r="N2721" i="35"/>
  <c r="L2721" i="35"/>
  <c r="N2717" i="35"/>
  <c r="L2717" i="35"/>
  <c r="N2713" i="35"/>
  <c r="L2713" i="35"/>
  <c r="N2709" i="35"/>
  <c r="L2709" i="35"/>
  <c r="N2705" i="35"/>
  <c r="L2705" i="35"/>
  <c r="N2701" i="35"/>
  <c r="L2701" i="35"/>
  <c r="N2697" i="35"/>
  <c r="L2697" i="35"/>
  <c r="N2693" i="35"/>
  <c r="L2693" i="35"/>
  <c r="N2689" i="35"/>
  <c r="L2689" i="35"/>
  <c r="N2685" i="35"/>
  <c r="L2685" i="35"/>
  <c r="N2681" i="35"/>
  <c r="L2681" i="35"/>
  <c r="N2677" i="35"/>
  <c r="L2677" i="35"/>
  <c r="N2673" i="35"/>
  <c r="L2673" i="35"/>
  <c r="N2669" i="35"/>
  <c r="L2669" i="35"/>
  <c r="N2665" i="35"/>
  <c r="L2665" i="35"/>
  <c r="N2661" i="35"/>
  <c r="L2661" i="35"/>
  <c r="N2657" i="35"/>
  <c r="L2657" i="35"/>
  <c r="N2653" i="35"/>
  <c r="L2653" i="35"/>
  <c r="N2649" i="35"/>
  <c r="L2649" i="35"/>
  <c r="N2645" i="35"/>
  <c r="L2645" i="35"/>
  <c r="N2641" i="35"/>
  <c r="L2641" i="35"/>
  <c r="N2637" i="35"/>
  <c r="L2637" i="35"/>
  <c r="N2633" i="35"/>
  <c r="L2633" i="35"/>
  <c r="N2629" i="35"/>
  <c r="L2629" i="35"/>
  <c r="N2625" i="35"/>
  <c r="L2625" i="35"/>
  <c r="N2621" i="35"/>
  <c r="L2621" i="35"/>
  <c r="N2617" i="35"/>
  <c r="L2617" i="35"/>
  <c r="N2613" i="35"/>
  <c r="L2613" i="35"/>
  <c r="N2609" i="35"/>
  <c r="L2609" i="35"/>
  <c r="N2605" i="35"/>
  <c r="L2605" i="35"/>
  <c r="N2601" i="35"/>
  <c r="L2601" i="35"/>
  <c r="N2597" i="35"/>
  <c r="L2597" i="35"/>
  <c r="N2593" i="35"/>
  <c r="L2593" i="35"/>
  <c r="N2589" i="35"/>
  <c r="L2589" i="35"/>
  <c r="N2585" i="35"/>
  <c r="L2585" i="35"/>
  <c r="N2581" i="35"/>
  <c r="L2581" i="35"/>
  <c r="N2577" i="35"/>
  <c r="L2577" i="35"/>
  <c r="N2573" i="35"/>
  <c r="L2573" i="35"/>
  <c r="N2569" i="35"/>
  <c r="L2569" i="35"/>
  <c r="N2565" i="35"/>
  <c r="L2565" i="35"/>
  <c r="N2561" i="35"/>
  <c r="L2561" i="35"/>
  <c r="N2557" i="35"/>
  <c r="L2557" i="35"/>
  <c r="N2553" i="35"/>
  <c r="L2553" i="35"/>
  <c r="N2549" i="35"/>
  <c r="L2549" i="35"/>
  <c r="N2545" i="35"/>
  <c r="L2545" i="35"/>
  <c r="N2541" i="35"/>
  <c r="L2541" i="35"/>
  <c r="N2537" i="35"/>
  <c r="L2537" i="35"/>
  <c r="N2533" i="35"/>
  <c r="L2533" i="35"/>
  <c r="N2529" i="35"/>
  <c r="L2529" i="35"/>
  <c r="N2525" i="35"/>
  <c r="L2525" i="35"/>
  <c r="N2521" i="35"/>
  <c r="L2521" i="35"/>
  <c r="N2517" i="35"/>
  <c r="L2517" i="35"/>
  <c r="N2513" i="35"/>
  <c r="L2513" i="35"/>
  <c r="N2509" i="35"/>
  <c r="L2509" i="35"/>
  <c r="N2505" i="35"/>
  <c r="L2505" i="35"/>
  <c r="N2501" i="35"/>
  <c r="L2501" i="35"/>
  <c r="N2497" i="35"/>
  <c r="L2497" i="35"/>
  <c r="N2493" i="35"/>
  <c r="L2493" i="35"/>
  <c r="N2489" i="35"/>
  <c r="L2489" i="35"/>
  <c r="N2485" i="35"/>
  <c r="L2485" i="35"/>
  <c r="N2481" i="35"/>
  <c r="L2481" i="35"/>
  <c r="N2477" i="35"/>
  <c r="L2477" i="35"/>
  <c r="N2473" i="35"/>
  <c r="L2473" i="35"/>
  <c r="N2469" i="35"/>
  <c r="L2469" i="35"/>
  <c r="N2465" i="35"/>
  <c r="L2465" i="35"/>
  <c r="N2461" i="35"/>
  <c r="L2461" i="35"/>
  <c r="N2457" i="35"/>
  <c r="L2457" i="35"/>
  <c r="N2453" i="35"/>
  <c r="L2453" i="35"/>
  <c r="N2449" i="35"/>
  <c r="L2449" i="35"/>
  <c r="N2445" i="35"/>
  <c r="L2445" i="35"/>
  <c r="N2441" i="35"/>
  <c r="L2441" i="35"/>
  <c r="N2437" i="35"/>
  <c r="L2437" i="35"/>
  <c r="N2433" i="35"/>
  <c r="L2433" i="35"/>
  <c r="N2429" i="35"/>
  <c r="L2429" i="35"/>
  <c r="N2425" i="35"/>
  <c r="L2425" i="35"/>
  <c r="N2421" i="35"/>
  <c r="L2421" i="35"/>
  <c r="N2417" i="35"/>
  <c r="L2417" i="35"/>
  <c r="N2413" i="35"/>
  <c r="L2413" i="35"/>
  <c r="N2409" i="35"/>
  <c r="L2409" i="35"/>
  <c r="N2405" i="35"/>
  <c r="L2405" i="35"/>
  <c r="N2401" i="35"/>
  <c r="L2401" i="35"/>
  <c r="N2397" i="35"/>
  <c r="L2397" i="35"/>
  <c r="N2393" i="35"/>
  <c r="L2393" i="35"/>
  <c r="N2389" i="35"/>
  <c r="L2389" i="35"/>
  <c r="N2385" i="35"/>
  <c r="L2385" i="35"/>
  <c r="N2381" i="35"/>
  <c r="L2381" i="35"/>
  <c r="N2377" i="35"/>
  <c r="L2377" i="35"/>
  <c r="N2373" i="35"/>
  <c r="L2373" i="35"/>
  <c r="N2369" i="35"/>
  <c r="L2369" i="35"/>
  <c r="N2365" i="35"/>
  <c r="L2365" i="35"/>
  <c r="N2361" i="35"/>
  <c r="L2361" i="35"/>
  <c r="N2357" i="35"/>
  <c r="L2357" i="35"/>
  <c r="N2353" i="35"/>
  <c r="L2353" i="35"/>
  <c r="N2349" i="35"/>
  <c r="L2349" i="35"/>
  <c r="N2345" i="35"/>
  <c r="L2345" i="35"/>
  <c r="N2341" i="35"/>
  <c r="L2341" i="35"/>
  <c r="N2337" i="35"/>
  <c r="L2337" i="35"/>
  <c r="N2333" i="35"/>
  <c r="L2333" i="35"/>
  <c r="N2329" i="35"/>
  <c r="L2329" i="35"/>
  <c r="N2325" i="35"/>
  <c r="L2325" i="35"/>
  <c r="N2321" i="35"/>
  <c r="L2321" i="35"/>
  <c r="N2317" i="35"/>
  <c r="L2317" i="35"/>
  <c r="N2313" i="35"/>
  <c r="L2313" i="35"/>
  <c r="N2309" i="35"/>
  <c r="L2309" i="35"/>
  <c r="N2305" i="35"/>
  <c r="L2305" i="35"/>
  <c r="N2301" i="35"/>
  <c r="L2301" i="35"/>
  <c r="N2297" i="35"/>
  <c r="L2297" i="35"/>
  <c r="N2293" i="35"/>
  <c r="L2293" i="35"/>
  <c r="N2289" i="35"/>
  <c r="L2289" i="35"/>
  <c r="N2285" i="35"/>
  <c r="L2285" i="35"/>
  <c r="N2281" i="35"/>
  <c r="L2281" i="35"/>
  <c r="N2277" i="35"/>
  <c r="L2277" i="35"/>
  <c r="N2273" i="35"/>
  <c r="L2273" i="35"/>
  <c r="N2269" i="35"/>
  <c r="L2269" i="35"/>
  <c r="N2265" i="35"/>
  <c r="L2265" i="35"/>
  <c r="N2261" i="35"/>
  <c r="L2261" i="35"/>
  <c r="N2257" i="35"/>
  <c r="L2257" i="35"/>
  <c r="N2253" i="35"/>
  <c r="L2253" i="35"/>
  <c r="N2249" i="35"/>
  <c r="L2249" i="35"/>
  <c r="N2245" i="35"/>
  <c r="L2245" i="35"/>
  <c r="N2241" i="35"/>
  <c r="L2241" i="35"/>
  <c r="N2237" i="35"/>
  <c r="L2237" i="35"/>
  <c r="N2233" i="35"/>
  <c r="L2233" i="35"/>
  <c r="N2229" i="35"/>
  <c r="L2229" i="35"/>
  <c r="N2225" i="35"/>
  <c r="L2225" i="35"/>
  <c r="N2221" i="35"/>
  <c r="L2221" i="35"/>
  <c r="N2217" i="35"/>
  <c r="L2217" i="35"/>
  <c r="N2213" i="35"/>
  <c r="L2213" i="35"/>
  <c r="N2209" i="35"/>
  <c r="L2209" i="35"/>
  <c r="N2205" i="35"/>
  <c r="L2205" i="35"/>
  <c r="N2201" i="35"/>
  <c r="L2201" i="35"/>
  <c r="N2197" i="35"/>
  <c r="L2197" i="35"/>
  <c r="N2193" i="35"/>
  <c r="L2193" i="35"/>
  <c r="N2189" i="35"/>
  <c r="L2189" i="35"/>
  <c r="N2185" i="35"/>
  <c r="L2185" i="35"/>
  <c r="N2181" i="35"/>
  <c r="L2181" i="35"/>
  <c r="N2177" i="35"/>
  <c r="L2177" i="35"/>
  <c r="N2173" i="35"/>
  <c r="L2173" i="35"/>
  <c r="N2169" i="35"/>
  <c r="L2169" i="35"/>
  <c r="N2165" i="35"/>
  <c r="L2165" i="35"/>
  <c r="N2161" i="35"/>
  <c r="L2161" i="35"/>
  <c r="N2157" i="35"/>
  <c r="L2157" i="35"/>
  <c r="N2153" i="35"/>
  <c r="L2153" i="35"/>
  <c r="N2149" i="35"/>
  <c r="L2149" i="35"/>
  <c r="N2145" i="35"/>
  <c r="L2145" i="35"/>
  <c r="N2141" i="35"/>
  <c r="L2141" i="35"/>
  <c r="N2137" i="35"/>
  <c r="L2137" i="35"/>
  <c r="N2133" i="35"/>
  <c r="L2133" i="35"/>
  <c r="N2129" i="35"/>
  <c r="L2129" i="35"/>
  <c r="N2125" i="35"/>
  <c r="L2125" i="35"/>
  <c r="N2121" i="35"/>
  <c r="L2121" i="35"/>
  <c r="N2117" i="35"/>
  <c r="L2117" i="35"/>
  <c r="N2113" i="35"/>
  <c r="L2113" i="35"/>
  <c r="N2109" i="35"/>
  <c r="L2109" i="35"/>
  <c r="N2105" i="35"/>
  <c r="L2105" i="35"/>
  <c r="N2101" i="35"/>
  <c r="L2101" i="35"/>
  <c r="N2097" i="35"/>
  <c r="L2097" i="35"/>
  <c r="N2093" i="35"/>
  <c r="L2093" i="35"/>
  <c r="N2089" i="35"/>
  <c r="L2089" i="35"/>
  <c r="N2085" i="35"/>
  <c r="L2085" i="35"/>
  <c r="N2081" i="35"/>
  <c r="L2081" i="35"/>
  <c r="N2077" i="35"/>
  <c r="L2077" i="35"/>
  <c r="N2073" i="35"/>
  <c r="L2073" i="35"/>
  <c r="N2069" i="35"/>
  <c r="L2069" i="35"/>
  <c r="N2065" i="35"/>
  <c r="L2065" i="35"/>
  <c r="N2061" i="35"/>
  <c r="L2061" i="35"/>
  <c r="N2057" i="35"/>
  <c r="L2057" i="35"/>
  <c r="N2053" i="35"/>
  <c r="L2053" i="35"/>
  <c r="N2049" i="35"/>
  <c r="L2049" i="35"/>
  <c r="N2045" i="35"/>
  <c r="L2045" i="35"/>
  <c r="N2041" i="35"/>
  <c r="L2041" i="35"/>
  <c r="N2037" i="35"/>
  <c r="L2037" i="35"/>
  <c r="N2033" i="35"/>
  <c r="L2033" i="35"/>
  <c r="N2029" i="35"/>
  <c r="L2029" i="35"/>
  <c r="N2025" i="35"/>
  <c r="L2025" i="35"/>
  <c r="N2021" i="35"/>
  <c r="L2021" i="35"/>
  <c r="N2017" i="35"/>
  <c r="L2017" i="35"/>
  <c r="N2013" i="35"/>
  <c r="L2013" i="35"/>
  <c r="N2009" i="35"/>
  <c r="L2009" i="35"/>
  <c r="N2005" i="35"/>
  <c r="L2005" i="35"/>
  <c r="N2001" i="35"/>
  <c r="L2001" i="35"/>
  <c r="N1997" i="35"/>
  <c r="L1997" i="35"/>
  <c r="N1993" i="35"/>
  <c r="L1993" i="35"/>
  <c r="N1989" i="35"/>
  <c r="L1989" i="35"/>
  <c r="N1985" i="35"/>
  <c r="L1985" i="35"/>
  <c r="N1981" i="35"/>
  <c r="L1981" i="35"/>
  <c r="N1977" i="35"/>
  <c r="L1977" i="35"/>
  <c r="N1973" i="35"/>
  <c r="L1973" i="35"/>
  <c r="N1969" i="35"/>
  <c r="L1969" i="35"/>
  <c r="N1965" i="35"/>
  <c r="L1965" i="35"/>
  <c r="N1961" i="35"/>
  <c r="L1961" i="35"/>
  <c r="N1957" i="35"/>
  <c r="L1957" i="35"/>
  <c r="N1953" i="35"/>
  <c r="L1953" i="35"/>
  <c r="N1949" i="35"/>
  <c r="L1949" i="35"/>
  <c r="N1945" i="35"/>
  <c r="L1945" i="35"/>
  <c r="N1941" i="35"/>
  <c r="L1941" i="35"/>
  <c r="N1937" i="35"/>
  <c r="L1937" i="35"/>
  <c r="N1933" i="35"/>
  <c r="L1933" i="35"/>
  <c r="N1929" i="35"/>
  <c r="L1929" i="35"/>
  <c r="N1925" i="35"/>
  <c r="L1925" i="35"/>
  <c r="N1921" i="35"/>
  <c r="L1921" i="35"/>
  <c r="N1917" i="35"/>
  <c r="L1917" i="35"/>
  <c r="N1913" i="35"/>
  <c r="L1913" i="35"/>
  <c r="N1909" i="35"/>
  <c r="L1909" i="35"/>
  <c r="N1905" i="35"/>
  <c r="L1905" i="35"/>
  <c r="N1901" i="35"/>
  <c r="L1901" i="35"/>
  <c r="N1897" i="35"/>
  <c r="L1897" i="35"/>
  <c r="N1893" i="35"/>
  <c r="L1893" i="35"/>
  <c r="N1889" i="35"/>
  <c r="L1889" i="35"/>
  <c r="N1885" i="35"/>
  <c r="L1885" i="35"/>
  <c r="N1881" i="35"/>
  <c r="L1881" i="35"/>
  <c r="N1877" i="35"/>
  <c r="L1877" i="35"/>
  <c r="N1873" i="35"/>
  <c r="L1873" i="35"/>
  <c r="N1869" i="35"/>
  <c r="L1869" i="35"/>
  <c r="N1865" i="35"/>
  <c r="L1865" i="35"/>
  <c r="N1861" i="35"/>
  <c r="L1861" i="35"/>
  <c r="N1857" i="35"/>
  <c r="L1857" i="35"/>
  <c r="N1853" i="35"/>
  <c r="L1853" i="35"/>
  <c r="N1849" i="35"/>
  <c r="L1849" i="35"/>
  <c r="N1845" i="35"/>
  <c r="L1845" i="35"/>
  <c r="N1841" i="35"/>
  <c r="L1841" i="35"/>
  <c r="N1837" i="35"/>
  <c r="L1837" i="35"/>
  <c r="N1833" i="35"/>
  <c r="L1833" i="35"/>
  <c r="N1829" i="35"/>
  <c r="L1829" i="35"/>
  <c r="N1825" i="35"/>
  <c r="L1825" i="35"/>
  <c r="N1821" i="35"/>
  <c r="L1821" i="35"/>
  <c r="N1817" i="35"/>
  <c r="L1817" i="35"/>
  <c r="N1813" i="35"/>
  <c r="L1813" i="35"/>
  <c r="N1809" i="35"/>
  <c r="L1809" i="35"/>
  <c r="N1805" i="35"/>
  <c r="L1805" i="35"/>
  <c r="N1801" i="35"/>
  <c r="L1801" i="35"/>
  <c r="N1797" i="35"/>
  <c r="L1797" i="35"/>
  <c r="N1793" i="35"/>
  <c r="L1793" i="35"/>
  <c r="N1789" i="35"/>
  <c r="L1789" i="35"/>
  <c r="N1785" i="35"/>
  <c r="L1785" i="35"/>
  <c r="N1781" i="35"/>
  <c r="L1781" i="35"/>
  <c r="N1777" i="35"/>
  <c r="L1777" i="35"/>
  <c r="N1773" i="35"/>
  <c r="L1773" i="35"/>
  <c r="N1769" i="35"/>
  <c r="L1769" i="35"/>
  <c r="N1765" i="35"/>
  <c r="L1765" i="35"/>
  <c r="N1761" i="35"/>
  <c r="L1761" i="35"/>
  <c r="N1757" i="35"/>
  <c r="L1757" i="35"/>
  <c r="N1753" i="35"/>
  <c r="L1753" i="35"/>
  <c r="N1749" i="35"/>
  <c r="L1749" i="35"/>
  <c r="N1745" i="35"/>
  <c r="L1745" i="35"/>
  <c r="N1741" i="35"/>
  <c r="L1741" i="35"/>
  <c r="N1737" i="35"/>
  <c r="L1737" i="35"/>
  <c r="N1733" i="35"/>
  <c r="L1733" i="35"/>
  <c r="N1729" i="35"/>
  <c r="L1729" i="35"/>
  <c r="N1725" i="35"/>
  <c r="L1725" i="35"/>
  <c r="N1721" i="35"/>
  <c r="L1721" i="35"/>
  <c r="N1717" i="35"/>
  <c r="L1717" i="35"/>
  <c r="N1713" i="35"/>
  <c r="L1713" i="35"/>
  <c r="N1709" i="35"/>
  <c r="L1709" i="35"/>
  <c r="N1705" i="35"/>
  <c r="L1705" i="35"/>
  <c r="N1701" i="35"/>
  <c r="L1701" i="35"/>
  <c r="N1697" i="35"/>
  <c r="L1697" i="35"/>
  <c r="N1693" i="35"/>
  <c r="L1693" i="35"/>
  <c r="N1689" i="35"/>
  <c r="L1689" i="35"/>
  <c r="N1685" i="35"/>
  <c r="L1685" i="35"/>
  <c r="N1681" i="35"/>
  <c r="L1681" i="35"/>
  <c r="N1677" i="35"/>
  <c r="L1677" i="35"/>
  <c r="N1673" i="35"/>
  <c r="L1673" i="35"/>
  <c r="N1669" i="35"/>
  <c r="L1669" i="35"/>
  <c r="N1665" i="35"/>
  <c r="L1665" i="35"/>
  <c r="N1661" i="35"/>
  <c r="L1661" i="35"/>
  <c r="N1657" i="35"/>
  <c r="L1657" i="35"/>
  <c r="N1653" i="35"/>
  <c r="L1653" i="35"/>
  <c r="N1649" i="35"/>
  <c r="L1649" i="35"/>
  <c r="N1645" i="35"/>
  <c r="L1645" i="35"/>
  <c r="N1641" i="35"/>
  <c r="L1641" i="35"/>
  <c r="N1637" i="35"/>
  <c r="L1637" i="35"/>
  <c r="N1633" i="35"/>
  <c r="L1633" i="35"/>
  <c r="N1629" i="35"/>
  <c r="L1629" i="35"/>
  <c r="N1625" i="35"/>
  <c r="L1625" i="35"/>
  <c r="N1621" i="35"/>
  <c r="L1621" i="35"/>
  <c r="N1617" i="35"/>
  <c r="L1617" i="35"/>
  <c r="N1613" i="35"/>
  <c r="L1613" i="35"/>
  <c r="N1609" i="35"/>
  <c r="L1609" i="35"/>
  <c r="N1605" i="35"/>
  <c r="L1605" i="35"/>
  <c r="N1601" i="35"/>
  <c r="L1601" i="35"/>
  <c r="N1597" i="35"/>
  <c r="L1597" i="35"/>
  <c r="N1593" i="35"/>
  <c r="L1593" i="35"/>
  <c r="N1589" i="35"/>
  <c r="L1589" i="35"/>
  <c r="N1585" i="35"/>
  <c r="L1585" i="35"/>
  <c r="N1581" i="35"/>
  <c r="L1581" i="35"/>
  <c r="N1577" i="35"/>
  <c r="L1577" i="35"/>
  <c r="N1573" i="35"/>
  <c r="L1573" i="35"/>
  <c r="N1569" i="35"/>
  <c r="L1569" i="35"/>
  <c r="N1565" i="35"/>
  <c r="L1565" i="35"/>
  <c r="N1561" i="35"/>
  <c r="L1561" i="35"/>
  <c r="N1557" i="35"/>
  <c r="L1557" i="35"/>
  <c r="N1553" i="35"/>
  <c r="L1553" i="35"/>
  <c r="N1549" i="35"/>
  <c r="L1549" i="35"/>
  <c r="N1545" i="35"/>
  <c r="L1545" i="35"/>
  <c r="N1541" i="35"/>
  <c r="L1541" i="35"/>
  <c r="N1537" i="35"/>
  <c r="L1537" i="35"/>
  <c r="N1533" i="35"/>
  <c r="L1533" i="35"/>
  <c r="N1529" i="35"/>
  <c r="L1529" i="35"/>
  <c r="N1525" i="35"/>
  <c r="L1525" i="35"/>
  <c r="N1521" i="35"/>
  <c r="L1521" i="35"/>
  <c r="N1517" i="35"/>
  <c r="L1517" i="35"/>
  <c r="N1513" i="35"/>
  <c r="L1513" i="35"/>
  <c r="N1509" i="35"/>
  <c r="L1509" i="35"/>
  <c r="N1505" i="35"/>
  <c r="L1505" i="35"/>
  <c r="N1501" i="35"/>
  <c r="L1501" i="35"/>
  <c r="N1497" i="35"/>
  <c r="L1497" i="35"/>
  <c r="N1493" i="35"/>
  <c r="L1493" i="35"/>
  <c r="N1489" i="35"/>
  <c r="L1489" i="35"/>
  <c r="N1485" i="35"/>
  <c r="L1485" i="35"/>
  <c r="N1481" i="35"/>
  <c r="L1481" i="35"/>
  <c r="N1477" i="35"/>
  <c r="L1477" i="35"/>
  <c r="N1473" i="35"/>
  <c r="L1473" i="35"/>
  <c r="N1469" i="35"/>
  <c r="L1469" i="35"/>
  <c r="N1465" i="35"/>
  <c r="L1465" i="35"/>
  <c r="N1461" i="35"/>
  <c r="L1461" i="35"/>
  <c r="N1457" i="35"/>
  <c r="L1457" i="35"/>
  <c r="N1453" i="35"/>
  <c r="L1453" i="35"/>
  <c r="N1449" i="35"/>
  <c r="L1449" i="35"/>
  <c r="N1445" i="35"/>
  <c r="L1445" i="35"/>
  <c r="N1441" i="35"/>
  <c r="L1441" i="35"/>
  <c r="N1437" i="35"/>
  <c r="L1437" i="35"/>
  <c r="N1433" i="35"/>
  <c r="L1433" i="35"/>
  <c r="N1429" i="35"/>
  <c r="L1429" i="35"/>
  <c r="N1425" i="35"/>
  <c r="L1425" i="35"/>
  <c r="N1421" i="35"/>
  <c r="L1421" i="35"/>
  <c r="N1417" i="35"/>
  <c r="L1417" i="35"/>
  <c r="N1413" i="35"/>
  <c r="L1413" i="35"/>
  <c r="N1409" i="35"/>
  <c r="L1409" i="35"/>
  <c r="N1405" i="35"/>
  <c r="L1405" i="35"/>
  <c r="N1401" i="35"/>
  <c r="L1401" i="35"/>
  <c r="N1397" i="35"/>
  <c r="L1397" i="35"/>
  <c r="N1393" i="35"/>
  <c r="L1393" i="35"/>
  <c r="N1389" i="35"/>
  <c r="L1389" i="35"/>
  <c r="N1385" i="35"/>
  <c r="L1385" i="35"/>
  <c r="N1381" i="35"/>
  <c r="L1381" i="35"/>
  <c r="N1377" i="35"/>
  <c r="L1377" i="35"/>
  <c r="N1373" i="35"/>
  <c r="L1373" i="35"/>
  <c r="N1369" i="35"/>
  <c r="L1369" i="35"/>
  <c r="N1365" i="35"/>
  <c r="L1365" i="35"/>
  <c r="N1361" i="35"/>
  <c r="L1361" i="35"/>
  <c r="N1357" i="35"/>
  <c r="L1357" i="35"/>
  <c r="N1353" i="35"/>
  <c r="L1353" i="35"/>
  <c r="N1349" i="35"/>
  <c r="L1349" i="35"/>
  <c r="N1345" i="35"/>
  <c r="L1345" i="35"/>
  <c r="N1341" i="35"/>
  <c r="L1341" i="35"/>
  <c r="N1337" i="35"/>
  <c r="L1337" i="35"/>
  <c r="N1333" i="35"/>
  <c r="L1333" i="35"/>
  <c r="N1329" i="35"/>
  <c r="L1329" i="35"/>
  <c r="N1325" i="35"/>
  <c r="L1325" i="35"/>
  <c r="N1321" i="35"/>
  <c r="L1321" i="35"/>
  <c r="N1317" i="35"/>
  <c r="L1317" i="35"/>
  <c r="N1313" i="35"/>
  <c r="L1313" i="35"/>
  <c r="N1309" i="35"/>
  <c r="L1309" i="35"/>
  <c r="N1305" i="35"/>
  <c r="L1305" i="35"/>
  <c r="N1301" i="35"/>
  <c r="L1301" i="35"/>
  <c r="N1297" i="35"/>
  <c r="L1297" i="35"/>
  <c r="N1293" i="35"/>
  <c r="L1293" i="35"/>
  <c r="N1289" i="35"/>
  <c r="L1289" i="35"/>
  <c r="N1285" i="35"/>
  <c r="L1285" i="35"/>
  <c r="N1281" i="35"/>
  <c r="L1281" i="35"/>
  <c r="N1277" i="35"/>
  <c r="L1277" i="35"/>
  <c r="N1273" i="35"/>
  <c r="L1273" i="35"/>
  <c r="N1269" i="35"/>
  <c r="L1269" i="35"/>
  <c r="N1265" i="35"/>
  <c r="L1265" i="35"/>
  <c r="N1261" i="35"/>
  <c r="L1261" i="35"/>
  <c r="N1257" i="35"/>
  <c r="L1257" i="35"/>
  <c r="N1253" i="35"/>
  <c r="L1253" i="35"/>
  <c r="N1249" i="35"/>
  <c r="L1249" i="35"/>
  <c r="N1245" i="35"/>
  <c r="L1245" i="35"/>
  <c r="N1241" i="35"/>
  <c r="L1241" i="35"/>
  <c r="N1237" i="35"/>
  <c r="L1237" i="35"/>
  <c r="N1233" i="35"/>
  <c r="L1233" i="35"/>
  <c r="N1229" i="35"/>
  <c r="L1229" i="35"/>
  <c r="N1225" i="35"/>
  <c r="L1225" i="35"/>
  <c r="N1221" i="35"/>
  <c r="L1221" i="35"/>
  <c r="N1217" i="35"/>
  <c r="L1217" i="35"/>
  <c r="N1213" i="35"/>
  <c r="L1213" i="35"/>
  <c r="N1209" i="35"/>
  <c r="L1209" i="35"/>
  <c r="N1205" i="35"/>
  <c r="L1205" i="35"/>
  <c r="N1201" i="35"/>
  <c r="L1201" i="35"/>
  <c r="N1197" i="35"/>
  <c r="L1197" i="35"/>
  <c r="N1193" i="35"/>
  <c r="L1193" i="35"/>
  <c r="N1189" i="35"/>
  <c r="L1189" i="35"/>
  <c r="N1185" i="35"/>
  <c r="L1185" i="35"/>
  <c r="N1181" i="35"/>
  <c r="L1181" i="35"/>
  <c r="N1177" i="35"/>
  <c r="L1177" i="35"/>
  <c r="N1173" i="35"/>
  <c r="L1173" i="35"/>
  <c r="N1169" i="35"/>
  <c r="L1169" i="35"/>
  <c r="N1165" i="35"/>
  <c r="L1165" i="35"/>
  <c r="N1161" i="35"/>
  <c r="L1161" i="35"/>
  <c r="N1157" i="35"/>
  <c r="L1157" i="35"/>
  <c r="N1153" i="35"/>
  <c r="L1153" i="35"/>
  <c r="N1149" i="35"/>
  <c r="L1149" i="35"/>
  <c r="N1145" i="35"/>
  <c r="L1145" i="35"/>
  <c r="N1141" i="35"/>
  <c r="L1141" i="35"/>
  <c r="N1137" i="35"/>
  <c r="L1137" i="35"/>
  <c r="N1133" i="35"/>
  <c r="L1133" i="35"/>
  <c r="N1129" i="35"/>
  <c r="L1129" i="35"/>
  <c r="N1125" i="35"/>
  <c r="L1125" i="35"/>
  <c r="N1121" i="35"/>
  <c r="L1121" i="35"/>
  <c r="N1117" i="35"/>
  <c r="L1117" i="35"/>
  <c r="N1113" i="35"/>
  <c r="L1113" i="35"/>
  <c r="N1109" i="35"/>
  <c r="L1109" i="35"/>
  <c r="N1105" i="35"/>
  <c r="L1105" i="35"/>
  <c r="N1101" i="35"/>
  <c r="L1101" i="35"/>
  <c r="N1097" i="35"/>
  <c r="L1097" i="35"/>
  <c r="N1093" i="35"/>
  <c r="L1093" i="35"/>
  <c r="N1089" i="35"/>
  <c r="L1089" i="35"/>
  <c r="N1085" i="35"/>
  <c r="L1085" i="35"/>
  <c r="N1081" i="35"/>
  <c r="L1081" i="35"/>
  <c r="N1077" i="35"/>
  <c r="L1077" i="35"/>
  <c r="N1073" i="35"/>
  <c r="L1073" i="35"/>
  <c r="N1069" i="35"/>
  <c r="L1069" i="35"/>
  <c r="N1065" i="35"/>
  <c r="L1065" i="35"/>
  <c r="N1061" i="35"/>
  <c r="L1061" i="35"/>
  <c r="N1057" i="35"/>
  <c r="L1057" i="35"/>
  <c r="N1053" i="35"/>
  <c r="L1053" i="35"/>
  <c r="N1049" i="35"/>
  <c r="L1049" i="35"/>
  <c r="N1045" i="35"/>
  <c r="L1045" i="35"/>
  <c r="N1041" i="35"/>
  <c r="L1041" i="35"/>
  <c r="N1037" i="35"/>
  <c r="L1037" i="35"/>
  <c r="N1033" i="35"/>
  <c r="L1033" i="35"/>
  <c r="N1029" i="35"/>
  <c r="L1029" i="35"/>
  <c r="N1025" i="35"/>
  <c r="L1025" i="35"/>
  <c r="N1021" i="35"/>
  <c r="L1021" i="35"/>
  <c r="N1017" i="35"/>
  <c r="L1017" i="35"/>
  <c r="N1013" i="35"/>
  <c r="L1013" i="35"/>
  <c r="N1009" i="35"/>
  <c r="L1009" i="35"/>
  <c r="N1005" i="35"/>
  <c r="L1005" i="35"/>
  <c r="N1001" i="35"/>
  <c r="L1001" i="35"/>
  <c r="N997" i="35"/>
  <c r="L997" i="35"/>
  <c r="N993" i="35"/>
  <c r="L993" i="35"/>
  <c r="N989" i="35"/>
  <c r="L989" i="35"/>
  <c r="N985" i="35"/>
  <c r="L985" i="35"/>
  <c r="N981" i="35"/>
  <c r="L981" i="35"/>
  <c r="N977" i="35"/>
  <c r="L977" i="35"/>
  <c r="N973" i="35"/>
  <c r="L973" i="35"/>
  <c r="N969" i="35"/>
  <c r="L969" i="35"/>
  <c r="N965" i="35"/>
  <c r="L965" i="35"/>
  <c r="N961" i="35"/>
  <c r="L961" i="35"/>
  <c r="N957" i="35"/>
  <c r="L957" i="35"/>
  <c r="N953" i="35"/>
  <c r="L953" i="35"/>
  <c r="N949" i="35"/>
  <c r="L949" i="35"/>
  <c r="N945" i="35"/>
  <c r="L945" i="35"/>
  <c r="N941" i="35"/>
  <c r="L941" i="35"/>
  <c r="N937" i="35"/>
  <c r="L937" i="35"/>
  <c r="N933" i="35"/>
  <c r="L933" i="35"/>
  <c r="N929" i="35"/>
  <c r="L929" i="35"/>
  <c r="N925" i="35"/>
  <c r="L925" i="35"/>
  <c r="N921" i="35"/>
  <c r="L921" i="35"/>
  <c r="N917" i="35"/>
  <c r="L917" i="35"/>
  <c r="N913" i="35"/>
  <c r="L913" i="35"/>
  <c r="N909" i="35"/>
  <c r="L909" i="35"/>
  <c r="N905" i="35"/>
  <c r="L905" i="35"/>
  <c r="N901" i="35"/>
  <c r="L901" i="35"/>
  <c r="N897" i="35"/>
  <c r="L897" i="35"/>
  <c r="N893" i="35"/>
  <c r="L893" i="35"/>
  <c r="N889" i="35"/>
  <c r="L889" i="35"/>
  <c r="N885" i="35"/>
  <c r="L885" i="35"/>
  <c r="N881" i="35"/>
  <c r="L881" i="35"/>
  <c r="N877" i="35"/>
  <c r="L877" i="35"/>
  <c r="N873" i="35"/>
  <c r="L873" i="35"/>
  <c r="N869" i="35"/>
  <c r="L869" i="35"/>
  <c r="N865" i="35"/>
  <c r="L865" i="35"/>
  <c r="N861" i="35"/>
  <c r="L861" i="35"/>
  <c r="N857" i="35"/>
  <c r="L857" i="35"/>
  <c r="N853" i="35"/>
  <c r="L853" i="35"/>
  <c r="N849" i="35"/>
  <c r="L849" i="35"/>
  <c r="N845" i="35"/>
  <c r="L845" i="35"/>
  <c r="N841" i="35"/>
  <c r="L841" i="35"/>
  <c r="N837" i="35"/>
  <c r="L837" i="35"/>
  <c r="N833" i="35"/>
  <c r="L833" i="35"/>
  <c r="N829" i="35"/>
  <c r="L829" i="35"/>
  <c r="N825" i="35"/>
  <c r="L825" i="35"/>
  <c r="N821" i="35"/>
  <c r="L821" i="35"/>
  <c r="N817" i="35"/>
  <c r="L817" i="35"/>
  <c r="N813" i="35"/>
  <c r="L813" i="35"/>
  <c r="N809" i="35"/>
  <c r="L809" i="35"/>
  <c r="N805" i="35"/>
  <c r="L805" i="35"/>
  <c r="N801" i="35"/>
  <c r="L801" i="35"/>
  <c r="N797" i="35"/>
  <c r="L797" i="35"/>
  <c r="N793" i="35"/>
  <c r="L793" i="35"/>
  <c r="N789" i="35"/>
  <c r="L789" i="35"/>
  <c r="N785" i="35"/>
  <c r="L785" i="35"/>
  <c r="N781" i="35"/>
  <c r="L781" i="35"/>
  <c r="N777" i="35"/>
  <c r="L777" i="35"/>
  <c r="N773" i="35"/>
  <c r="L773" i="35"/>
  <c r="N769" i="35"/>
  <c r="L769" i="35"/>
  <c r="N765" i="35"/>
  <c r="L765" i="35"/>
  <c r="N761" i="35"/>
  <c r="L761" i="35"/>
  <c r="N757" i="35"/>
  <c r="L757" i="35"/>
  <c r="N753" i="35"/>
  <c r="L753" i="35"/>
  <c r="N749" i="35"/>
  <c r="L749" i="35"/>
  <c r="N745" i="35"/>
  <c r="L745" i="35"/>
  <c r="N741" i="35"/>
  <c r="L741" i="35"/>
  <c r="N737" i="35"/>
  <c r="L737" i="35"/>
  <c r="N733" i="35"/>
  <c r="L733" i="35"/>
  <c r="N729" i="35"/>
  <c r="L729" i="35"/>
  <c r="N725" i="35"/>
  <c r="L725" i="35"/>
  <c r="N721" i="35"/>
  <c r="L721" i="35"/>
  <c r="N717" i="35"/>
  <c r="L717" i="35"/>
  <c r="N713" i="35"/>
  <c r="L713" i="35"/>
  <c r="N709" i="35"/>
  <c r="L709" i="35"/>
  <c r="N705" i="35"/>
  <c r="L705" i="35"/>
  <c r="N701" i="35"/>
  <c r="L701" i="35"/>
  <c r="N697" i="35"/>
  <c r="L697" i="35"/>
  <c r="N693" i="35"/>
  <c r="L693" i="35"/>
  <c r="N689" i="35"/>
  <c r="L689" i="35"/>
  <c r="N685" i="35"/>
  <c r="L685" i="35"/>
  <c r="N681" i="35"/>
  <c r="L681" i="35"/>
  <c r="N677" i="35"/>
  <c r="L677" i="35"/>
  <c r="N673" i="35"/>
  <c r="L673" i="35"/>
  <c r="N669" i="35"/>
  <c r="L669" i="35"/>
  <c r="N665" i="35"/>
  <c r="L665" i="35"/>
  <c r="N661" i="35"/>
  <c r="L661" i="35"/>
  <c r="N657" i="35"/>
  <c r="L657" i="35"/>
  <c r="N653" i="35"/>
  <c r="L653" i="35"/>
  <c r="N649" i="35"/>
  <c r="L649" i="35"/>
  <c r="N645" i="35"/>
  <c r="L645" i="35"/>
  <c r="N641" i="35"/>
  <c r="L641" i="35"/>
  <c r="N637" i="35"/>
  <c r="L637" i="35"/>
  <c r="N633" i="35"/>
  <c r="L633" i="35"/>
  <c r="N629" i="35"/>
  <c r="L629" i="35"/>
  <c r="N625" i="35"/>
  <c r="L625" i="35"/>
  <c r="N621" i="35"/>
  <c r="L621" i="35"/>
  <c r="N617" i="35"/>
  <c r="L617" i="35"/>
  <c r="N613" i="35"/>
  <c r="L613" i="35"/>
  <c r="N609" i="35"/>
  <c r="L609" i="35"/>
  <c r="N605" i="35"/>
  <c r="L605" i="35"/>
  <c r="N601" i="35"/>
  <c r="L601" i="35"/>
  <c r="N597" i="35"/>
  <c r="L597" i="35"/>
  <c r="N593" i="35"/>
  <c r="L593" i="35"/>
  <c r="N589" i="35"/>
  <c r="L589" i="35"/>
  <c r="N585" i="35"/>
  <c r="L585" i="35"/>
  <c r="N581" i="35"/>
  <c r="L581" i="35"/>
  <c r="N577" i="35"/>
  <c r="L577" i="35"/>
  <c r="N573" i="35"/>
  <c r="L573" i="35"/>
  <c r="N569" i="35"/>
  <c r="L569" i="35"/>
  <c r="N565" i="35"/>
  <c r="L565" i="35"/>
  <c r="N561" i="35"/>
  <c r="L561" i="35"/>
  <c r="N557" i="35"/>
  <c r="L557" i="35"/>
  <c r="N553" i="35"/>
  <c r="L553" i="35"/>
  <c r="N549" i="35"/>
  <c r="L549" i="35"/>
  <c r="N545" i="35"/>
  <c r="L545" i="35"/>
  <c r="N541" i="35"/>
  <c r="L541" i="35"/>
  <c r="N537" i="35"/>
  <c r="L537" i="35"/>
  <c r="N533" i="35"/>
  <c r="L533" i="35"/>
  <c r="N529" i="35"/>
  <c r="L529" i="35"/>
  <c r="N525" i="35"/>
  <c r="L525" i="35"/>
  <c r="N521" i="35"/>
  <c r="L521" i="35"/>
  <c r="N517" i="35"/>
  <c r="L517" i="35"/>
  <c r="N513" i="35"/>
  <c r="L513" i="35"/>
  <c r="N509" i="35"/>
  <c r="L509" i="35"/>
  <c r="N505" i="35"/>
  <c r="L505" i="35"/>
  <c r="N501" i="35"/>
  <c r="L501" i="35"/>
  <c r="N497" i="35"/>
  <c r="L497" i="35"/>
  <c r="N493" i="35"/>
  <c r="L493" i="35"/>
  <c r="N489" i="35"/>
  <c r="L489" i="35"/>
  <c r="N485" i="35"/>
  <c r="L485" i="35"/>
  <c r="N481" i="35"/>
  <c r="L481" i="35"/>
  <c r="N477" i="35"/>
  <c r="L477" i="35"/>
  <c r="N473" i="35"/>
  <c r="L473" i="35"/>
  <c r="N469" i="35"/>
  <c r="L469" i="35"/>
  <c r="N465" i="35"/>
  <c r="L465" i="35"/>
  <c r="N461" i="35"/>
  <c r="L461" i="35"/>
  <c r="N457" i="35"/>
  <c r="L457" i="35"/>
  <c r="N453" i="35"/>
  <c r="L453" i="35"/>
  <c r="N449" i="35"/>
  <c r="L449" i="35"/>
  <c r="N445" i="35"/>
  <c r="L445" i="35"/>
  <c r="N441" i="35"/>
  <c r="L441" i="35"/>
  <c r="N437" i="35"/>
  <c r="L437" i="35"/>
  <c r="N433" i="35"/>
  <c r="L433" i="35"/>
  <c r="N429" i="35"/>
  <c r="L429" i="35"/>
  <c r="N425" i="35"/>
  <c r="L425" i="35"/>
  <c r="N421" i="35"/>
  <c r="L421" i="35"/>
  <c r="N417" i="35"/>
  <c r="L417" i="35"/>
  <c r="N413" i="35"/>
  <c r="L413" i="35"/>
  <c r="N409" i="35"/>
  <c r="L409" i="35"/>
  <c r="N405" i="35"/>
  <c r="L405" i="35"/>
  <c r="N401" i="35"/>
  <c r="L401" i="35"/>
  <c r="N397" i="35"/>
  <c r="L397" i="35"/>
  <c r="N393" i="35"/>
  <c r="L393" i="35"/>
  <c r="N389" i="35"/>
  <c r="L389" i="35"/>
  <c r="N385" i="35"/>
  <c r="L385" i="35"/>
  <c r="N381" i="35"/>
  <c r="L381" i="35"/>
  <c r="N377" i="35"/>
  <c r="L377" i="35"/>
  <c r="N373" i="35"/>
  <c r="L373" i="35"/>
  <c r="N369" i="35"/>
  <c r="L369" i="35"/>
  <c r="N365" i="35"/>
  <c r="L365" i="35"/>
  <c r="N361" i="35"/>
  <c r="L361" i="35"/>
  <c r="N357" i="35"/>
  <c r="L357" i="35"/>
  <c r="N353" i="35"/>
  <c r="L353" i="35"/>
  <c r="N349" i="35"/>
  <c r="L349" i="35"/>
  <c r="N345" i="35"/>
  <c r="L345" i="35"/>
  <c r="N341" i="35"/>
  <c r="L341" i="35"/>
  <c r="N337" i="35"/>
  <c r="L337" i="35"/>
  <c r="N333" i="35"/>
  <c r="L333" i="35"/>
  <c r="N329" i="35"/>
  <c r="L329" i="35"/>
  <c r="N325" i="35"/>
  <c r="L325" i="35"/>
  <c r="N321" i="35"/>
  <c r="L321" i="35"/>
  <c r="N317" i="35"/>
  <c r="L317" i="35"/>
  <c r="N313" i="35"/>
  <c r="L313" i="35"/>
  <c r="N309" i="35"/>
  <c r="L309" i="35"/>
  <c r="N305" i="35"/>
  <c r="L305" i="35"/>
  <c r="N301" i="35"/>
  <c r="L301" i="35"/>
  <c r="N297" i="35"/>
  <c r="L297" i="35"/>
  <c r="N293" i="35"/>
  <c r="L293" i="35"/>
  <c r="N289" i="35"/>
  <c r="L289" i="35"/>
  <c r="N285" i="35"/>
  <c r="L285" i="35"/>
  <c r="N281" i="35"/>
  <c r="L281" i="35"/>
  <c r="N277" i="35"/>
  <c r="L277" i="35"/>
  <c r="N273" i="35"/>
  <c r="L273" i="35"/>
  <c r="N269" i="35"/>
  <c r="L269" i="35"/>
  <c r="N265" i="35"/>
  <c r="L265" i="35"/>
  <c r="N261" i="35"/>
  <c r="L261" i="35"/>
  <c r="N257" i="35"/>
  <c r="L257" i="35"/>
  <c r="N253" i="35"/>
  <c r="L253" i="35"/>
  <c r="N249" i="35"/>
  <c r="L249" i="35"/>
  <c r="N245" i="35"/>
  <c r="L245" i="35"/>
  <c r="N241" i="35"/>
  <c r="L241" i="35"/>
  <c r="N237" i="35"/>
  <c r="L237" i="35"/>
  <c r="N233" i="35"/>
  <c r="L233" i="35"/>
  <c r="N229" i="35"/>
  <c r="L229" i="35"/>
  <c r="N225" i="35"/>
  <c r="L225" i="35"/>
  <c r="N221" i="35"/>
  <c r="L221" i="35"/>
  <c r="N217" i="35"/>
  <c r="L217" i="35"/>
  <c r="N213" i="35"/>
  <c r="L213" i="35"/>
  <c r="N209" i="35"/>
  <c r="L209" i="35"/>
  <c r="N205" i="35"/>
  <c r="L205" i="35"/>
  <c r="N201" i="35"/>
  <c r="L201" i="35"/>
  <c r="N197" i="35"/>
  <c r="L197" i="35"/>
  <c r="N193" i="35"/>
  <c r="L193" i="35"/>
  <c r="N189" i="35"/>
  <c r="L189" i="35"/>
  <c r="N185" i="35"/>
  <c r="L185" i="35"/>
  <c r="N181" i="35"/>
  <c r="L181" i="35"/>
  <c r="N177" i="35"/>
  <c r="L177" i="35"/>
  <c r="N173" i="35"/>
  <c r="L173" i="35"/>
  <c r="N169" i="35"/>
  <c r="L169" i="35"/>
  <c r="N165" i="35"/>
  <c r="L165" i="35"/>
  <c r="N161" i="35"/>
  <c r="L161" i="35"/>
  <c r="N157" i="35"/>
  <c r="L157" i="35"/>
  <c r="N153" i="35"/>
  <c r="L153" i="35"/>
  <c r="N149" i="35"/>
  <c r="L149" i="35"/>
  <c r="N145" i="35"/>
  <c r="L145" i="35"/>
  <c r="N141" i="35"/>
  <c r="L141" i="35"/>
  <c r="N137" i="35"/>
  <c r="L137" i="35"/>
  <c r="N133" i="35"/>
  <c r="L133" i="35"/>
  <c r="N129" i="35"/>
  <c r="L129" i="35"/>
  <c r="N125" i="35"/>
  <c r="L125" i="35"/>
  <c r="N121" i="35"/>
  <c r="L121" i="35"/>
  <c r="N117" i="35"/>
  <c r="L117" i="35"/>
  <c r="N113" i="35"/>
  <c r="L113" i="35"/>
  <c r="N109" i="35"/>
  <c r="L109" i="35"/>
  <c r="N105" i="35"/>
  <c r="L105" i="35"/>
  <c r="N101" i="35"/>
  <c r="L101" i="35"/>
  <c r="N97" i="35"/>
  <c r="L97" i="35"/>
  <c r="N93" i="35"/>
  <c r="L93" i="35"/>
  <c r="N89" i="35"/>
  <c r="L89" i="35"/>
  <c r="N85" i="35"/>
  <c r="L85" i="35"/>
  <c r="N81" i="35"/>
  <c r="L81" i="35"/>
  <c r="N77" i="35"/>
  <c r="L77" i="35"/>
  <c r="N73" i="35"/>
  <c r="L73" i="35"/>
  <c r="N69" i="35"/>
  <c r="L69" i="35"/>
  <c r="N65" i="35"/>
  <c r="L65" i="35"/>
  <c r="N61" i="35"/>
  <c r="L61" i="35"/>
  <c r="N57" i="35"/>
  <c r="L57" i="35"/>
  <c r="N53" i="35"/>
  <c r="L53" i="35"/>
  <c r="N49" i="35"/>
  <c r="L49" i="35"/>
  <c r="N45" i="35"/>
  <c r="L45" i="35"/>
  <c r="N41" i="35"/>
  <c r="L41" i="35"/>
  <c r="N37" i="35"/>
  <c r="L37" i="35"/>
  <c r="N33" i="35"/>
  <c r="L33" i="35"/>
  <c r="N29" i="35"/>
  <c r="L29" i="35"/>
  <c r="N25" i="35"/>
  <c r="L25" i="35"/>
  <c r="N21" i="35"/>
  <c r="L21" i="35"/>
  <c r="N17" i="35"/>
  <c r="L17" i="35"/>
  <c r="N13" i="35"/>
  <c r="L13" i="35"/>
  <c r="N9" i="35"/>
  <c r="L9" i="35"/>
  <c r="N5" i="35"/>
  <c r="L5" i="35"/>
  <c r="I42" i="38"/>
  <c r="I43" i="38"/>
  <c r="I44" i="38"/>
  <c r="I45" i="38"/>
  <c r="I46" i="38"/>
  <c r="I47" i="38"/>
  <c r="I48" i="38"/>
  <c r="I49" i="38"/>
  <c r="I50" i="38"/>
  <c r="I51" i="38"/>
  <c r="I2" i="38"/>
  <c r="AE42" i="38"/>
  <c r="AE43" i="38"/>
  <c r="AE44" i="38"/>
  <c r="AE45" i="38"/>
  <c r="AE46" i="38"/>
  <c r="AE47" i="38"/>
  <c r="AE48" i="38"/>
  <c r="AE49" i="38"/>
  <c r="AE50" i="38"/>
  <c r="AE51" i="38"/>
  <c r="U42" i="38"/>
  <c r="U43" i="38"/>
  <c r="U44" i="38"/>
  <c r="U45" i="38"/>
  <c r="U46" i="38"/>
  <c r="U47" i="38"/>
  <c r="U48" i="38"/>
  <c r="U49" i="38"/>
  <c r="U50" i="38"/>
  <c r="U51" i="38"/>
  <c r="E4" i="43" l="1"/>
  <c r="E5" i="43" s="1"/>
  <c r="C11" i="43" l="1"/>
  <c r="AE32" i="38" l="1"/>
  <c r="AE33" i="38"/>
  <c r="AE34" i="38"/>
  <c r="AE35" i="38"/>
  <c r="AE36" i="38"/>
  <c r="AE37" i="38"/>
  <c r="AE38" i="38"/>
  <c r="AE39" i="38"/>
  <c r="AE40" i="38"/>
  <c r="AE41" i="38"/>
  <c r="T32" i="38"/>
  <c r="U32" i="38" s="1"/>
  <c r="T33" i="38"/>
  <c r="U33" i="38" s="1"/>
  <c r="T34" i="38"/>
  <c r="U34" i="38" s="1"/>
  <c r="T35" i="38"/>
  <c r="U35" i="38" s="1"/>
  <c r="T36" i="38"/>
  <c r="U36" i="38" s="1"/>
  <c r="T37" i="38"/>
  <c r="U37" i="38" s="1"/>
  <c r="T38" i="38"/>
  <c r="U38" i="38" s="1"/>
  <c r="T39" i="38"/>
  <c r="U39" i="38" s="1"/>
  <c r="T40" i="38"/>
  <c r="U40" i="38" s="1"/>
  <c r="T41" i="38"/>
  <c r="U41" i="38" s="1"/>
  <c r="I41" i="38"/>
  <c r="I40" i="38"/>
  <c r="I39" i="38"/>
  <c r="I38" i="38"/>
  <c r="I37" i="38"/>
  <c r="I36" i="38"/>
  <c r="I35" i="38"/>
  <c r="I34" i="38"/>
  <c r="I33" i="38"/>
  <c r="I32" i="38"/>
  <c r="AE3" i="38" l="1"/>
  <c r="AE4" i="38"/>
  <c r="AE5" i="38"/>
  <c r="AE6" i="38"/>
  <c r="AE7" i="38"/>
  <c r="AE8" i="38"/>
  <c r="AE9" i="38"/>
  <c r="AE10" i="38"/>
  <c r="AE11" i="38"/>
  <c r="AE12" i="38"/>
  <c r="AE13" i="38"/>
  <c r="AE14" i="38"/>
  <c r="AE15" i="38"/>
  <c r="AE16" i="38"/>
  <c r="AE17" i="38"/>
  <c r="AE18" i="38"/>
  <c r="AE19" i="38"/>
  <c r="AE20" i="38"/>
  <c r="AE21" i="38"/>
  <c r="AE22" i="38"/>
  <c r="AE23" i="38"/>
  <c r="AE24" i="38"/>
  <c r="AE25" i="38"/>
  <c r="AE26" i="38"/>
  <c r="AE27" i="38"/>
  <c r="AE28" i="38"/>
  <c r="AE29" i="38"/>
  <c r="AE30" i="38"/>
  <c r="AE31" i="38"/>
  <c r="AE2" i="38"/>
  <c r="D19" i="36" l="1"/>
  <c r="E18" i="2"/>
  <c r="T31" i="38"/>
  <c r="U31" i="38" s="1"/>
  <c r="T30" i="38"/>
  <c r="U30" i="38" s="1"/>
  <c r="T29" i="38"/>
  <c r="U29" i="38" s="1"/>
  <c r="T28" i="38"/>
  <c r="U28" i="38" s="1"/>
  <c r="T27" i="38"/>
  <c r="U27" i="38" s="1"/>
  <c r="T26" i="38"/>
  <c r="U26" i="38" s="1"/>
  <c r="T25" i="38"/>
  <c r="U25" i="38" s="1"/>
  <c r="T24" i="38"/>
  <c r="U24" i="38" s="1"/>
  <c r="T23" i="38"/>
  <c r="U23" i="38" s="1"/>
  <c r="T22" i="38"/>
  <c r="U22" i="38" s="1"/>
  <c r="T21" i="38"/>
  <c r="U21" i="38" s="1"/>
  <c r="T20" i="38"/>
  <c r="U20" i="38" s="1"/>
  <c r="T19" i="38"/>
  <c r="U19" i="38" s="1"/>
  <c r="T18" i="38"/>
  <c r="U18" i="38" s="1"/>
  <c r="T17" i="38"/>
  <c r="T16" i="38"/>
  <c r="U16" i="38" s="1"/>
  <c r="T15" i="38"/>
  <c r="T14" i="38"/>
  <c r="T13" i="38"/>
  <c r="T12" i="38"/>
  <c r="T11" i="38"/>
  <c r="T10" i="38"/>
  <c r="T9" i="38"/>
  <c r="T8" i="38"/>
  <c r="T7" i="38"/>
  <c r="T6" i="38"/>
  <c r="T5" i="38"/>
  <c r="T4" i="38"/>
  <c r="T3" i="38"/>
  <c r="T2" i="38"/>
  <c r="I3" i="38"/>
  <c r="I4" i="38"/>
  <c r="I5" i="38"/>
  <c r="I6" i="38"/>
  <c r="I7" i="38"/>
  <c r="I8" i="38"/>
  <c r="I9" i="38"/>
  <c r="I10" i="38"/>
  <c r="I11" i="38"/>
  <c r="I12" i="38"/>
  <c r="I13" i="38"/>
  <c r="I14" i="38"/>
  <c r="I15" i="38"/>
  <c r="I16" i="38"/>
  <c r="I17" i="38"/>
  <c r="I18" i="38"/>
  <c r="I19" i="38"/>
  <c r="I20" i="38"/>
  <c r="I21" i="38"/>
  <c r="I22" i="38"/>
  <c r="I23" i="38"/>
  <c r="I24" i="38"/>
  <c r="I25" i="38"/>
  <c r="I26" i="38"/>
  <c r="I27" i="38"/>
  <c r="I28" i="38"/>
  <c r="I29" i="38"/>
  <c r="I30" i="38"/>
  <c r="I31" i="38"/>
  <c r="C42" i="36" l="1"/>
  <c r="C19" i="36"/>
  <c r="U11" i="38"/>
  <c r="U4" i="38"/>
  <c r="U12" i="38"/>
  <c r="U9" i="38"/>
  <c r="U2" i="38"/>
  <c r="U10" i="38"/>
  <c r="U3" i="38"/>
  <c r="U5" i="38"/>
  <c r="U13" i="38"/>
  <c r="U6" i="38"/>
  <c r="U14" i="38"/>
  <c r="U7" i="38"/>
  <c r="U15" i="38"/>
  <c r="U8" i="38"/>
  <c r="U17" i="38"/>
  <c r="D21" i="36" l="1"/>
  <c r="B7" i="36"/>
  <c r="D4" i="43" l="1"/>
  <c r="D3" i="43"/>
  <c r="D5" i="43" l="1"/>
  <c r="B19" i="36"/>
  <c r="D23" i="36" s="1"/>
  <c r="D16" i="36"/>
  <c r="D12" i="36" s="1"/>
  <c r="B30" i="36" l="1"/>
  <c r="D22" i="36"/>
  <c r="D24" i="36" s="1"/>
  <c r="B42" i="36"/>
  <c r="E44" i="36" s="1"/>
  <c r="E45" i="36" s="1"/>
  <c r="D5" i="37"/>
  <c r="E33" i="36" l="1"/>
  <c r="E34" i="36" s="1"/>
  <c r="E35" i="36" s="1"/>
  <c r="E36" i="36" s="1"/>
  <c r="E37" i="36" s="1"/>
  <c r="E38" i="36" s="1"/>
  <c r="N10" i="39"/>
  <c r="N9" i="39"/>
  <c r="N12" i="39" s="1"/>
  <c r="D3" i="40"/>
  <c r="D2" i="40"/>
  <c r="N14" i="39" l="1"/>
  <c r="E39" i="36"/>
  <c r="E30" i="36" s="1"/>
  <c r="G3" i="39"/>
  <c r="G4" i="39"/>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 i="39"/>
  <c r="D25" i="36" l="1"/>
  <c r="D26" i="36" s="1"/>
  <c r="E13" i="2"/>
  <c r="E19" i="2" l="1"/>
  <c r="E20" i="2"/>
  <c r="E15" i="2"/>
  <c r="F3" i="9"/>
  <c r="G3" i="9"/>
  <c r="H3" i="9"/>
  <c r="I3" i="9"/>
  <c r="J3" i="9"/>
  <c r="K3" i="9"/>
  <c r="V46" i="34"/>
  <c r="U46" i="34"/>
  <c r="V45" i="34"/>
  <c r="U45" i="34"/>
  <c r="F51" i="34"/>
  <c r="C51" i="34"/>
  <c r="C53" i="34" s="1"/>
  <c r="F52" i="34"/>
  <c r="C52" i="34"/>
  <c r="F64" i="22"/>
  <c r="C64" i="22"/>
  <c r="E44" i="29"/>
  <c r="E45" i="29" s="1"/>
  <c r="E45" i="28"/>
  <c r="E46" i="28" s="1"/>
  <c r="V18" i="13"/>
  <c r="V19" i="13"/>
  <c r="V20" i="13"/>
  <c r="V21" i="13"/>
  <c r="V22" i="13"/>
  <c r="V23" i="13"/>
  <c r="V24" i="13"/>
  <c r="V25" i="13"/>
  <c r="V26" i="13"/>
  <c r="V27" i="13"/>
  <c r="V28" i="13"/>
  <c r="V29" i="13"/>
  <c r="V30" i="13"/>
  <c r="V31" i="13"/>
  <c r="V32" i="13"/>
  <c r="V33" i="13"/>
  <c r="V34" i="13"/>
  <c r="V35" i="13"/>
  <c r="V36" i="13"/>
  <c r="V37" i="13"/>
  <c r="V38" i="13"/>
  <c r="V39" i="13"/>
  <c r="V40" i="13"/>
  <c r="V41" i="13"/>
  <c r="V42" i="13"/>
  <c r="V43" i="13"/>
  <c r="V44" i="13"/>
  <c r="V45" i="13"/>
  <c r="V46" i="13"/>
  <c r="V47" i="13"/>
  <c r="V48" i="13"/>
  <c r="V49" i="13"/>
  <c r="V50" i="13"/>
  <c r="V51" i="13"/>
  <c r="V52" i="13"/>
  <c r="V53" i="13"/>
  <c r="V54" i="13"/>
  <c r="V55" i="13"/>
  <c r="V56" i="13"/>
  <c r="V57" i="13"/>
  <c r="U18" i="13"/>
  <c r="U19" i="13"/>
  <c r="U20" i="13"/>
  <c r="U21" i="13"/>
  <c r="U22" i="13"/>
  <c r="U23" i="13"/>
  <c r="U24" i="13"/>
  <c r="U25" i="13"/>
  <c r="U26" i="13"/>
  <c r="U27" i="13"/>
  <c r="U28" i="13"/>
  <c r="U29" i="13"/>
  <c r="U30" i="13"/>
  <c r="U31" i="13"/>
  <c r="U32" i="13"/>
  <c r="U33" i="13"/>
  <c r="U34" i="13"/>
  <c r="U35" i="13"/>
  <c r="U36" i="13"/>
  <c r="U37" i="13"/>
  <c r="U38" i="13"/>
  <c r="U39" i="13"/>
  <c r="U40" i="13"/>
  <c r="U41" i="13"/>
  <c r="U42" i="13"/>
  <c r="U43" i="13"/>
  <c r="U44" i="13"/>
  <c r="U45" i="13"/>
  <c r="U46" i="13"/>
  <c r="U47" i="13"/>
  <c r="U48" i="13"/>
  <c r="U49" i="13"/>
  <c r="U50" i="13"/>
  <c r="U51" i="13"/>
  <c r="U52" i="13"/>
  <c r="U53" i="13"/>
  <c r="U54" i="13"/>
  <c r="U55" i="13"/>
  <c r="U56" i="13"/>
  <c r="U57" i="13"/>
  <c r="V18" i="16"/>
  <c r="V19" i="16"/>
  <c r="V20" i="16"/>
  <c r="V21" i="16"/>
  <c r="V22" i="16"/>
  <c r="V23" i="16"/>
  <c r="V24" i="16"/>
  <c r="V25" i="16"/>
  <c r="V26" i="16"/>
  <c r="V27" i="16"/>
  <c r="V28" i="16"/>
  <c r="V29" i="16"/>
  <c r="V30" i="16"/>
  <c r="V31" i="16"/>
  <c r="V32" i="16"/>
  <c r="V33" i="16"/>
  <c r="V34" i="16"/>
  <c r="V35" i="16"/>
  <c r="V36" i="16"/>
  <c r="V37" i="16"/>
  <c r="V38" i="16"/>
  <c r="V39" i="16"/>
  <c r="V40" i="16"/>
  <c r="V41" i="16"/>
  <c r="V42" i="16"/>
  <c r="V43" i="16"/>
  <c r="V44" i="16"/>
  <c r="V45" i="16"/>
  <c r="V46" i="16"/>
  <c r="V47" i="16"/>
  <c r="U18" i="16"/>
  <c r="U19" i="16"/>
  <c r="U20" i="16"/>
  <c r="U21" i="16"/>
  <c r="U22" i="16"/>
  <c r="U23" i="16"/>
  <c r="U24" i="16"/>
  <c r="U25" i="16"/>
  <c r="U26" i="16"/>
  <c r="U27" i="16"/>
  <c r="U28" i="16"/>
  <c r="U29" i="16"/>
  <c r="U30" i="16"/>
  <c r="U31" i="16"/>
  <c r="U32" i="16"/>
  <c r="U33" i="16"/>
  <c r="U34" i="16"/>
  <c r="U35" i="16"/>
  <c r="U36" i="16"/>
  <c r="U37" i="16"/>
  <c r="U38" i="16"/>
  <c r="U39" i="16"/>
  <c r="U40" i="16"/>
  <c r="U41" i="16"/>
  <c r="U42" i="16"/>
  <c r="U43" i="16"/>
  <c r="U44" i="16"/>
  <c r="U45" i="16"/>
  <c r="U46" i="16"/>
  <c r="U47" i="16"/>
  <c r="V18" i="18"/>
  <c r="V19" i="18"/>
  <c r="V20" i="18"/>
  <c r="V21" i="18"/>
  <c r="V22" i="18"/>
  <c r="V23" i="18"/>
  <c r="V24" i="18"/>
  <c r="V25" i="18"/>
  <c r="V26" i="18"/>
  <c r="V27" i="18"/>
  <c r="V28" i="18"/>
  <c r="V29" i="18"/>
  <c r="V30" i="18"/>
  <c r="V31" i="18"/>
  <c r="V32" i="18"/>
  <c r="V33" i="18"/>
  <c r="V34" i="18"/>
  <c r="V35" i="18"/>
  <c r="V36" i="18"/>
  <c r="V37" i="18"/>
  <c r="V38" i="18"/>
  <c r="V39" i="18"/>
  <c r="V40" i="18"/>
  <c r="V41" i="18"/>
  <c r="V42" i="18"/>
  <c r="V43" i="18"/>
  <c r="V44" i="18"/>
  <c r="V45" i="18"/>
  <c r="V46" i="18"/>
  <c r="V47" i="18"/>
  <c r="E27" i="29"/>
  <c r="E28" i="29" s="1"/>
  <c r="F12" i="18" s="1"/>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V18" i="19"/>
  <c r="V19" i="19"/>
  <c r="V20" i="19"/>
  <c r="V21" i="19"/>
  <c r="V22" i="19"/>
  <c r="V23" i="19"/>
  <c r="V24" i="19"/>
  <c r="V25" i="19"/>
  <c r="V26" i="19"/>
  <c r="V27" i="19"/>
  <c r="V28" i="19"/>
  <c r="V29" i="19"/>
  <c r="V30" i="19"/>
  <c r="V31" i="19"/>
  <c r="V32" i="19"/>
  <c r="V33" i="19"/>
  <c r="V34" i="19"/>
  <c r="V35" i="19"/>
  <c r="V36" i="19"/>
  <c r="V37" i="19"/>
  <c r="V38" i="19"/>
  <c r="V39" i="19"/>
  <c r="V40" i="19"/>
  <c r="V41" i="19"/>
  <c r="V42" i="19"/>
  <c r="V43" i="19"/>
  <c r="V44" i="19"/>
  <c r="V45" i="19"/>
  <c r="V46" i="19"/>
  <c r="V47" i="19"/>
  <c r="U18" i="19"/>
  <c r="U19" i="19"/>
  <c r="U20" i="19"/>
  <c r="U21" i="19"/>
  <c r="U22" i="19"/>
  <c r="U23" i="19"/>
  <c r="U24" i="19"/>
  <c r="U25" i="19"/>
  <c r="U26" i="19"/>
  <c r="U27" i="19"/>
  <c r="U28" i="19"/>
  <c r="U29" i="19"/>
  <c r="U30" i="19"/>
  <c r="U31" i="19"/>
  <c r="U32" i="19"/>
  <c r="U33" i="19"/>
  <c r="U34" i="19"/>
  <c r="U35" i="19"/>
  <c r="U36" i="19"/>
  <c r="U37" i="19"/>
  <c r="U38" i="19"/>
  <c r="U39" i="19"/>
  <c r="U40" i="19"/>
  <c r="U41" i="19"/>
  <c r="U42" i="19"/>
  <c r="U43" i="19"/>
  <c r="U44" i="19"/>
  <c r="U45" i="19"/>
  <c r="U46" i="19"/>
  <c r="U47" i="19"/>
  <c r="V18" i="22"/>
  <c r="V19" i="22"/>
  <c r="V20" i="22"/>
  <c r="V21" i="22"/>
  <c r="V22" i="22"/>
  <c r="V23" i="22"/>
  <c r="V24" i="22"/>
  <c r="V25" i="22"/>
  <c r="V26" i="22"/>
  <c r="V27" i="22"/>
  <c r="V28" i="22"/>
  <c r="V29" i="22"/>
  <c r="V30" i="22"/>
  <c r="V31" i="22"/>
  <c r="V32" i="22"/>
  <c r="V33" i="22"/>
  <c r="V34" i="22"/>
  <c r="V35" i="22"/>
  <c r="V36" i="22"/>
  <c r="V37" i="22"/>
  <c r="V38" i="22"/>
  <c r="V39" i="22"/>
  <c r="V40" i="22"/>
  <c r="V41" i="22"/>
  <c r="V42" i="22"/>
  <c r="V43" i="22"/>
  <c r="V44" i="22"/>
  <c r="V45" i="22"/>
  <c r="V46" i="22"/>
  <c r="V47" i="22"/>
  <c r="V48" i="22"/>
  <c r="V49" i="22"/>
  <c r="V50" i="22"/>
  <c r="V51" i="22"/>
  <c r="V52" i="22"/>
  <c r="V53" i="22"/>
  <c r="V54" i="22"/>
  <c r="V55" i="22"/>
  <c r="V56" i="22"/>
  <c r="V57" i="22"/>
  <c r="U18" i="22"/>
  <c r="U19" i="22"/>
  <c r="U20" i="22"/>
  <c r="U21" i="22"/>
  <c r="U22" i="22"/>
  <c r="U23" i="22"/>
  <c r="U24" i="22"/>
  <c r="U25" i="22"/>
  <c r="U26" i="22"/>
  <c r="U27" i="22"/>
  <c r="U28" i="22"/>
  <c r="U29" i="22"/>
  <c r="U30" i="22"/>
  <c r="U31" i="22"/>
  <c r="U32" i="22"/>
  <c r="U33" i="22"/>
  <c r="U34" i="22"/>
  <c r="U35" i="22"/>
  <c r="U36" i="22"/>
  <c r="U37" i="22"/>
  <c r="U38" i="22"/>
  <c r="U39" i="22"/>
  <c r="U40" i="22"/>
  <c r="U41" i="22"/>
  <c r="U42" i="22"/>
  <c r="U43" i="22"/>
  <c r="U44" i="22"/>
  <c r="U45" i="22"/>
  <c r="U46" i="22"/>
  <c r="U47" i="22"/>
  <c r="U48" i="22"/>
  <c r="U49" i="22"/>
  <c r="U50" i="22"/>
  <c r="U51" i="22"/>
  <c r="U52" i="22"/>
  <c r="U53" i="22"/>
  <c r="U54" i="22"/>
  <c r="U55" i="22"/>
  <c r="U56" i="22"/>
  <c r="U57" i="22"/>
  <c r="V18" i="24"/>
  <c r="V19" i="24"/>
  <c r="V20" i="24"/>
  <c r="V21" i="24"/>
  <c r="V22" i="24"/>
  <c r="V23" i="24"/>
  <c r="V24" i="24"/>
  <c r="V25" i="24"/>
  <c r="V26" i="24"/>
  <c r="V27" i="24"/>
  <c r="V28" i="24"/>
  <c r="V29" i="24"/>
  <c r="V30" i="24"/>
  <c r="V31" i="24"/>
  <c r="V32" i="24"/>
  <c r="V33" i="24"/>
  <c r="V34" i="24"/>
  <c r="V35" i="24"/>
  <c r="V36" i="24"/>
  <c r="V37" i="24"/>
  <c r="V38" i="24"/>
  <c r="V39" i="24"/>
  <c r="V40" i="24"/>
  <c r="V41" i="24"/>
  <c r="V42" i="24"/>
  <c r="V43" i="24"/>
  <c r="V44" i="24"/>
  <c r="V45" i="24"/>
  <c r="V46" i="24"/>
  <c r="V47" i="24"/>
  <c r="V48" i="24"/>
  <c r="V49" i="24"/>
  <c r="V50" i="24"/>
  <c r="V51" i="24"/>
  <c r="F57" i="24"/>
  <c r="F58" i="24" s="1"/>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V18" i="27"/>
  <c r="V19" i="27"/>
  <c r="V20" i="27"/>
  <c r="V21" i="27"/>
  <c r="V22" i="27"/>
  <c r="V23" i="27"/>
  <c r="V24" i="27"/>
  <c r="V25" i="27"/>
  <c r="V26" i="27"/>
  <c r="V27" i="27"/>
  <c r="V28" i="27"/>
  <c r="V29" i="27"/>
  <c r="V30" i="27"/>
  <c r="V31" i="27"/>
  <c r="V32" i="27"/>
  <c r="V33" i="27"/>
  <c r="V34" i="27"/>
  <c r="V35" i="27"/>
  <c r="V36" i="27"/>
  <c r="V37" i="27"/>
  <c r="V38" i="27"/>
  <c r="V39" i="27"/>
  <c r="V40" i="27"/>
  <c r="V41" i="27"/>
  <c r="V42" i="27"/>
  <c r="V43" i="27"/>
  <c r="V44" i="27"/>
  <c r="V45" i="27"/>
  <c r="V46" i="27"/>
  <c r="V47" i="27"/>
  <c r="U18" i="27"/>
  <c r="U19" i="27"/>
  <c r="U20" i="27"/>
  <c r="U21" i="27"/>
  <c r="U22" i="27"/>
  <c r="U23" i="27"/>
  <c r="U24" i="27"/>
  <c r="U25" i="27"/>
  <c r="U26" i="27"/>
  <c r="U27" i="27"/>
  <c r="U28" i="27"/>
  <c r="U29" i="27"/>
  <c r="U30" i="27"/>
  <c r="U31" i="27"/>
  <c r="U32" i="27"/>
  <c r="U33" i="27"/>
  <c r="U34" i="27"/>
  <c r="U35" i="27"/>
  <c r="U36" i="27"/>
  <c r="U37" i="27"/>
  <c r="U38" i="27"/>
  <c r="U39" i="27"/>
  <c r="U40" i="27"/>
  <c r="U41" i="27"/>
  <c r="U42" i="27"/>
  <c r="U43" i="27"/>
  <c r="U44" i="27"/>
  <c r="U45" i="27"/>
  <c r="U46" i="27"/>
  <c r="U47" i="27"/>
  <c r="V18" i="33"/>
  <c r="V19" i="33"/>
  <c r="V20" i="33"/>
  <c r="V21" i="33"/>
  <c r="V22" i="33"/>
  <c r="V23" i="33"/>
  <c r="V24" i="33"/>
  <c r="V25" i="33"/>
  <c r="V26" i="33"/>
  <c r="V27" i="33"/>
  <c r="V28" i="33"/>
  <c r="V29" i="33"/>
  <c r="V30" i="33"/>
  <c r="V31" i="33"/>
  <c r="V32" i="33"/>
  <c r="V33" i="33"/>
  <c r="V34" i="33"/>
  <c r="V35" i="33"/>
  <c r="V36" i="33"/>
  <c r="V37" i="33"/>
  <c r="V38" i="33"/>
  <c r="V39" i="33"/>
  <c r="V40" i="33"/>
  <c r="V41" i="33"/>
  <c r="V42" i="33"/>
  <c r="V43" i="33"/>
  <c r="V44" i="33"/>
  <c r="V45" i="33"/>
  <c r="V46" i="33"/>
  <c r="V47" i="33"/>
  <c r="U18" i="33"/>
  <c r="U19" i="33"/>
  <c r="U20" i="33"/>
  <c r="U21" i="33"/>
  <c r="U22" i="33"/>
  <c r="U23" i="33"/>
  <c r="U24" i="33"/>
  <c r="U25" i="33"/>
  <c r="U26" i="33"/>
  <c r="U27" i="33"/>
  <c r="U28" i="33"/>
  <c r="U29" i="33"/>
  <c r="U30" i="33"/>
  <c r="U31" i="33"/>
  <c r="U32" i="33"/>
  <c r="U33" i="33"/>
  <c r="U34" i="33"/>
  <c r="U35" i="33"/>
  <c r="U36" i="33"/>
  <c r="U37" i="33"/>
  <c r="U38" i="33"/>
  <c r="U39" i="33"/>
  <c r="U40" i="33"/>
  <c r="U41" i="33"/>
  <c r="U42" i="33"/>
  <c r="U43" i="33"/>
  <c r="U44" i="33"/>
  <c r="U45" i="33"/>
  <c r="U46" i="33"/>
  <c r="U47" i="33"/>
  <c r="V17" i="34"/>
  <c r="V18" i="34"/>
  <c r="V19" i="34"/>
  <c r="V20" i="34"/>
  <c r="V21" i="34"/>
  <c r="V22" i="34"/>
  <c r="V23" i="34"/>
  <c r="V24" i="34"/>
  <c r="V25" i="34"/>
  <c r="V26" i="34"/>
  <c r="V27" i="34"/>
  <c r="V28" i="34"/>
  <c r="V29" i="34"/>
  <c r="V30" i="34"/>
  <c r="V31" i="34"/>
  <c r="V32" i="34"/>
  <c r="V33" i="34"/>
  <c r="V34" i="34"/>
  <c r="V35" i="34"/>
  <c r="V36" i="34"/>
  <c r="V37" i="34"/>
  <c r="V38" i="34"/>
  <c r="V39" i="34"/>
  <c r="V40" i="34"/>
  <c r="V41" i="34"/>
  <c r="V42" i="34"/>
  <c r="V43" i="34"/>
  <c r="V44" i="34"/>
  <c r="U17" i="34"/>
  <c r="U18" i="34"/>
  <c r="U19" i="34"/>
  <c r="U20" i="34"/>
  <c r="U21" i="34"/>
  <c r="U22" i="34"/>
  <c r="U23" i="34"/>
  <c r="U24" i="34"/>
  <c r="U25" i="34"/>
  <c r="U26" i="34"/>
  <c r="U27" i="34"/>
  <c r="U28" i="34"/>
  <c r="U29" i="34"/>
  <c r="U30" i="34"/>
  <c r="U31" i="34"/>
  <c r="U32" i="34"/>
  <c r="U33" i="34"/>
  <c r="U34" i="34"/>
  <c r="U35" i="34"/>
  <c r="U36" i="34"/>
  <c r="U37" i="34"/>
  <c r="U38" i="34"/>
  <c r="U39" i="34"/>
  <c r="U40" i="34"/>
  <c r="U41" i="34"/>
  <c r="U42" i="34"/>
  <c r="U43" i="34"/>
  <c r="U44" i="34"/>
  <c r="F53" i="34"/>
  <c r="V48" i="19"/>
  <c r="V49" i="19"/>
  <c r="U48" i="19"/>
  <c r="U49" i="19"/>
  <c r="F54" i="19"/>
  <c r="C54" i="19"/>
  <c r="F54" i="18"/>
  <c r="C54" i="18"/>
  <c r="V48" i="18"/>
  <c r="V49" i="18"/>
  <c r="U48" i="18"/>
  <c r="U49" i="18"/>
  <c r="F54" i="33"/>
  <c r="C54" i="33"/>
  <c r="C55" i="16"/>
  <c r="F54" i="27"/>
  <c r="C54" i="27"/>
  <c r="F54" i="16"/>
  <c r="C54" i="16"/>
  <c r="F65" i="13"/>
  <c r="C65" i="13"/>
  <c r="E62" i="28"/>
  <c r="E63" i="28" s="1"/>
  <c r="F11" i="24" s="1"/>
  <c r="F55" i="18"/>
  <c r="E27" i="28"/>
  <c r="E28" i="28" s="1"/>
  <c r="F11" i="18" s="1"/>
  <c r="C55" i="18"/>
  <c r="E19" i="28"/>
  <c r="E20" i="28" s="1"/>
  <c r="F11" i="16" s="1"/>
  <c r="F55" i="16"/>
  <c r="E35" i="29"/>
  <c r="E36" i="29" s="1"/>
  <c r="F12" i="33" s="1"/>
  <c r="E19" i="29"/>
  <c r="E20" i="29" s="1"/>
  <c r="F12" i="16" s="1"/>
  <c r="E88" i="29"/>
  <c r="E89" i="29" s="1"/>
  <c r="F11" i="34" s="1"/>
  <c r="E89" i="28"/>
  <c r="E90" i="28" s="1"/>
  <c r="F10" i="34" s="1"/>
  <c r="E75" i="29"/>
  <c r="E76" i="29" s="1"/>
  <c r="F12" i="27" s="1"/>
  <c r="F55" i="27"/>
  <c r="C55" i="27"/>
  <c r="E76" i="28"/>
  <c r="E77" i="28" s="1"/>
  <c r="F11" i="27" s="1"/>
  <c r="E36" i="28"/>
  <c r="E37" i="28" s="1"/>
  <c r="E61" i="29"/>
  <c r="E62" i="29" s="1"/>
  <c r="F12" i="24" s="1"/>
  <c r="C57" i="24"/>
  <c r="C58" i="24" s="1"/>
  <c r="C55" i="33"/>
  <c r="C55" i="19"/>
  <c r="F55" i="33"/>
  <c r="F55" i="19"/>
  <c r="F56" i="19" s="1"/>
  <c r="E54" i="28"/>
  <c r="E55" i="28" s="1"/>
  <c r="F11" i="22" s="1"/>
  <c r="F65" i="22"/>
  <c r="F66" i="22" s="1"/>
  <c r="E53" i="29"/>
  <c r="E54" i="29" s="1"/>
  <c r="F12" i="22" s="1"/>
  <c r="C65" i="22"/>
  <c r="U50" i="19" l="1"/>
  <c r="F57" i="33"/>
  <c r="F58" i="33" s="1"/>
  <c r="F68" i="13"/>
  <c r="F69" i="13" s="1"/>
  <c r="F56" i="27"/>
  <c r="F56" i="16"/>
  <c r="C56" i="16"/>
  <c r="F56" i="33"/>
  <c r="F57" i="27"/>
  <c r="F58" i="27" s="1"/>
  <c r="V50" i="18"/>
  <c r="C57" i="33"/>
  <c r="C58" i="33" s="1"/>
  <c r="V58" i="22"/>
  <c r="F57" i="19"/>
  <c r="F58" i="19" s="1"/>
  <c r="U47" i="34"/>
  <c r="U48" i="16"/>
  <c r="C56" i="27"/>
  <c r="C59" i="24"/>
  <c r="C60" i="24" s="1"/>
  <c r="C56" i="18"/>
  <c r="C57" i="19"/>
  <c r="C58" i="19" s="1"/>
  <c r="E46" i="36"/>
  <c r="E47" i="36" s="1"/>
  <c r="C56" i="19"/>
  <c r="F12" i="19"/>
  <c r="C56" i="33"/>
  <c r="F56" i="18"/>
  <c r="F54" i="34"/>
  <c r="F55" i="34" s="1"/>
  <c r="F56" i="34" s="1"/>
  <c r="F57" i="34" s="1"/>
  <c r="F58" i="34" s="1"/>
  <c r="V47" i="34"/>
  <c r="U48" i="33"/>
  <c r="V48" i="33"/>
  <c r="U48" i="27"/>
  <c r="V48" i="27"/>
  <c r="F59" i="24"/>
  <c r="F60" i="24" s="1"/>
  <c r="V52" i="24"/>
  <c r="F67" i="22"/>
  <c r="C67" i="22"/>
  <c r="C68" i="22" s="1"/>
  <c r="V50" i="19"/>
  <c r="F57" i="18"/>
  <c r="F58" i="18" s="1"/>
  <c r="C57" i="18"/>
  <c r="C58" i="18" s="1"/>
  <c r="F57" i="16"/>
  <c r="C57" i="16"/>
  <c r="C58" i="16" s="1"/>
  <c r="U58" i="13"/>
  <c r="V58" i="13"/>
  <c r="C66" i="22"/>
  <c r="F11" i="19"/>
  <c r="F11" i="33"/>
  <c r="U58" i="22"/>
  <c r="C68" i="13"/>
  <c r="C57" i="27"/>
  <c r="C58" i="27" s="1"/>
  <c r="U50" i="18"/>
  <c r="V48" i="16"/>
  <c r="U52" i="24"/>
  <c r="C54" i="34"/>
  <c r="C69" i="22" l="1"/>
  <c r="C70" i="22" s="1"/>
  <c r="C71" i="22" s="1"/>
  <c r="F61" i="24"/>
  <c r="F62" i="24" s="1"/>
  <c r="F63" i="24" s="1"/>
  <c r="C59" i="16"/>
  <c r="C60" i="16" s="1"/>
  <c r="C61" i="16" s="1"/>
  <c r="C62" i="16" s="1"/>
  <c r="F59" i="33"/>
  <c r="F60" i="33" s="1"/>
  <c r="F61" i="33" s="1"/>
  <c r="F62" i="33" s="1"/>
  <c r="F59" i="19"/>
  <c r="F60" i="19" s="1"/>
  <c r="F61" i="19" s="1"/>
  <c r="F62" i="19" s="1"/>
  <c r="C59" i="18"/>
  <c r="C60" i="18" s="1"/>
  <c r="C61" i="18" s="1"/>
  <c r="C62" i="18" s="1"/>
  <c r="C59" i="19"/>
  <c r="C60" i="19" s="1"/>
  <c r="C61" i="19" s="1"/>
  <c r="C62" i="19" s="1"/>
  <c r="C59" i="33"/>
  <c r="C60" i="33" s="1"/>
  <c r="C61" i="33" s="1"/>
  <c r="C62" i="33" s="1"/>
  <c r="F59" i="27"/>
  <c r="F60" i="27" s="1"/>
  <c r="F61" i="27" s="1"/>
  <c r="C61" i="24"/>
  <c r="C62" i="24" s="1"/>
  <c r="C63" i="24" s="1"/>
  <c r="C69" i="13"/>
  <c r="F58" i="16"/>
  <c r="F59" i="16" s="1"/>
  <c r="F60" i="16" s="1"/>
  <c r="F61" i="16" s="1"/>
  <c r="F62" i="16" s="1"/>
  <c r="F68" i="22"/>
  <c r="F69" i="22" s="1"/>
  <c r="F70" i="22" s="1"/>
  <c r="F71" i="22" s="1"/>
  <c r="F59" i="18"/>
  <c r="F60" i="18" s="1"/>
  <c r="F61" i="18" s="1"/>
  <c r="F62" i="18" s="1"/>
  <c r="C55" i="34"/>
  <c r="C56" i="34" s="1"/>
  <c r="C57" i="34" s="1"/>
  <c r="C58" i="34" s="1"/>
  <c r="C59" i="27"/>
  <c r="C60" i="27" s="1"/>
  <c r="C61" i="27" s="1"/>
  <c r="C66" i="13" l="1"/>
  <c r="C67" i="13" s="1"/>
  <c r="C70" i="13" s="1"/>
  <c r="C71" i="13" s="1"/>
  <c r="C72" i="13" s="1"/>
  <c r="C73" i="13" s="1"/>
  <c r="E11" i="29"/>
  <c r="E12" i="29" s="1"/>
  <c r="F12" i="13" s="1"/>
  <c r="F66" i="13"/>
  <c r="F67" i="13" s="1"/>
  <c r="F70" i="13" s="1"/>
  <c r="F71" i="13" s="1"/>
  <c r="F72" i="13" s="1"/>
  <c r="F73" i="13" s="1"/>
  <c r="E11" i="28"/>
  <c r="E12" i="28" s="1"/>
  <c r="F11" i="13" s="1"/>
  <c r="O10" i="35" l="1"/>
  <c r="O18" i="35"/>
  <c r="O26" i="35"/>
  <c r="O34" i="35"/>
  <c r="O42" i="35"/>
  <c r="O50" i="35"/>
  <c r="O58" i="35"/>
  <c r="O66" i="35"/>
  <c r="O74" i="35"/>
  <c r="O82" i="35"/>
  <c r="O90" i="35"/>
  <c r="O98" i="35"/>
  <c r="O106" i="35"/>
  <c r="O114" i="35"/>
  <c r="O122" i="35"/>
  <c r="O130" i="35"/>
  <c r="O138" i="35"/>
  <c r="O146" i="35"/>
  <c r="O154" i="35"/>
  <c r="O162" i="35"/>
  <c r="O170" i="35"/>
  <c r="O178" i="35"/>
  <c r="O186" i="35"/>
  <c r="O194" i="35"/>
  <c r="O202" i="35"/>
  <c r="O210" i="35"/>
  <c r="O218" i="35"/>
  <c r="O226" i="35"/>
  <c r="O234" i="35"/>
  <c r="O242" i="35"/>
  <c r="O250" i="35"/>
  <c r="O258" i="35"/>
  <c r="O266" i="35"/>
  <c r="O274" i="35"/>
  <c r="O282" i="35"/>
  <c r="O290" i="35"/>
  <c r="O298" i="35"/>
  <c r="O306" i="35"/>
  <c r="O314" i="35"/>
  <c r="O322" i="35"/>
  <c r="O330" i="35"/>
  <c r="O338" i="35"/>
  <c r="O346" i="35"/>
  <c r="O354" i="35"/>
  <c r="O362" i="35"/>
  <c r="O370" i="35"/>
  <c r="O378" i="35"/>
  <c r="O386" i="35"/>
  <c r="O394" i="35"/>
  <c r="O402" i="35"/>
  <c r="O410" i="35"/>
  <c r="O418" i="35"/>
  <c r="O426" i="35"/>
  <c r="O434" i="35"/>
  <c r="O442" i="35"/>
  <c r="O450" i="35"/>
  <c r="O458" i="35"/>
  <c r="O466" i="35"/>
  <c r="O474" i="35"/>
  <c r="O482" i="35"/>
  <c r="O490" i="35"/>
  <c r="O498" i="35"/>
  <c r="O506" i="35"/>
  <c r="O514" i="35"/>
  <c r="O522" i="35"/>
  <c r="O530" i="35"/>
  <c r="O538" i="35"/>
  <c r="O546" i="35"/>
  <c r="O554" i="35"/>
  <c r="O562" i="35"/>
  <c r="O570" i="35"/>
  <c r="O578" i="35"/>
  <c r="O586" i="35"/>
  <c r="O594" i="35"/>
  <c r="O602" i="35"/>
  <c r="O610" i="35"/>
  <c r="O618" i="35"/>
  <c r="O626" i="35"/>
  <c r="O634" i="35"/>
  <c r="O642" i="35"/>
  <c r="O650" i="35"/>
  <c r="O658" i="35"/>
  <c r="O666" i="35"/>
  <c r="O674" i="35"/>
  <c r="O11" i="35"/>
  <c r="O19" i="35"/>
  <c r="O27" i="35"/>
  <c r="O35" i="35"/>
  <c r="O43" i="35"/>
  <c r="O51" i="35"/>
  <c r="O59" i="35"/>
  <c r="O67" i="35"/>
  <c r="O75" i="35"/>
  <c r="O83" i="35"/>
  <c r="O91" i="35"/>
  <c r="O99" i="35"/>
  <c r="O107" i="35"/>
  <c r="O115" i="35"/>
  <c r="O123" i="35"/>
  <c r="O131" i="35"/>
  <c r="O139" i="35"/>
  <c r="O147" i="35"/>
  <c r="O155" i="35"/>
  <c r="O163" i="35"/>
  <c r="O171" i="35"/>
  <c r="O179" i="35"/>
  <c r="O187" i="35"/>
  <c r="O195" i="35"/>
  <c r="O203" i="35"/>
  <c r="O211" i="35"/>
  <c r="O219" i="35"/>
  <c r="O227" i="35"/>
  <c r="O235" i="35"/>
  <c r="O243" i="35"/>
  <c r="O251" i="35"/>
  <c r="O259" i="35"/>
  <c r="O267" i="35"/>
  <c r="O275" i="35"/>
  <c r="O283" i="35"/>
  <c r="O291" i="35"/>
  <c r="O299" i="35"/>
  <c r="O307" i="35"/>
  <c r="O315" i="35"/>
  <c r="O323" i="35"/>
  <c r="O331" i="35"/>
  <c r="O339" i="35"/>
  <c r="O347" i="35"/>
  <c r="O355" i="35"/>
  <c r="O363" i="35"/>
  <c r="O371" i="35"/>
  <c r="O379" i="35"/>
  <c r="O387" i="35"/>
  <c r="O395" i="35"/>
  <c r="O403" i="35"/>
  <c r="O411" i="35"/>
  <c r="O419" i="35"/>
  <c r="O427" i="35"/>
  <c r="O435" i="35"/>
  <c r="O443" i="35"/>
  <c r="O451" i="35"/>
  <c r="O459" i="35"/>
  <c r="O467" i="35"/>
  <c r="O475" i="35"/>
  <c r="O483" i="35"/>
  <c r="O491" i="35"/>
  <c r="O499" i="35"/>
  <c r="O507" i="35"/>
  <c r="O515" i="35"/>
  <c r="O523" i="35"/>
  <c r="O531" i="35"/>
  <c r="O539" i="35"/>
  <c r="O547" i="35"/>
  <c r="O555" i="35"/>
  <c r="O563" i="35"/>
  <c r="O571" i="35"/>
  <c r="O579" i="35"/>
  <c r="O587" i="35"/>
  <c r="O595" i="35"/>
  <c r="O603" i="35"/>
  <c r="O12" i="35"/>
  <c r="O20" i="35"/>
  <c r="O28" i="35"/>
  <c r="O36" i="35"/>
  <c r="O44" i="35"/>
  <c r="O52" i="35"/>
  <c r="O60" i="35"/>
  <c r="O68" i="35"/>
  <c r="O76" i="35"/>
  <c r="O84" i="35"/>
  <c r="O92" i="35"/>
  <c r="O100" i="35"/>
  <c r="O108" i="35"/>
  <c r="O116" i="35"/>
  <c r="O124" i="35"/>
  <c r="O132" i="35"/>
  <c r="O140" i="35"/>
  <c r="O148" i="35"/>
  <c r="O156" i="35"/>
  <c r="O164" i="35"/>
  <c r="O172" i="35"/>
  <c r="O180" i="35"/>
  <c r="O188" i="35"/>
  <c r="O196" i="35"/>
  <c r="O204" i="35"/>
  <c r="O212" i="35"/>
  <c r="O220" i="35"/>
  <c r="O228" i="35"/>
  <c r="O236" i="35"/>
  <c r="O244" i="35"/>
  <c r="O252" i="35"/>
  <c r="O260" i="35"/>
  <c r="O268" i="35"/>
  <c r="O276" i="35"/>
  <c r="O284" i="35"/>
  <c r="O292" i="35"/>
  <c r="O300" i="35"/>
  <c r="O308" i="35"/>
  <c r="O316" i="35"/>
  <c r="O324" i="35"/>
  <c r="O332" i="35"/>
  <c r="O340" i="35"/>
  <c r="O348" i="35"/>
  <c r="O356" i="35"/>
  <c r="O364" i="35"/>
  <c r="O372" i="35"/>
  <c r="O380" i="35"/>
  <c r="O388" i="35"/>
  <c r="O396" i="35"/>
  <c r="O404" i="35"/>
  <c r="O412" i="35"/>
  <c r="O420" i="35"/>
  <c r="O428" i="35"/>
  <c r="O436" i="35"/>
  <c r="O444" i="35"/>
  <c r="O452" i="35"/>
  <c r="O460" i="35"/>
  <c r="O468" i="35"/>
  <c r="O476" i="35"/>
  <c r="O484" i="35"/>
  <c r="O492" i="35"/>
  <c r="O500" i="35"/>
  <c r="O508" i="35"/>
  <c r="O516" i="35"/>
  <c r="O524" i="35"/>
  <c r="O532" i="35"/>
  <c r="O540" i="35"/>
  <c r="O548" i="35"/>
  <c r="O556" i="35"/>
  <c r="O564" i="35"/>
  <c r="O572" i="35"/>
  <c r="O580" i="35"/>
  <c r="O588" i="35"/>
  <c r="O596" i="35"/>
  <c r="O604" i="35"/>
  <c r="O612" i="35"/>
  <c r="O620" i="35"/>
  <c r="O628" i="35"/>
  <c r="O636" i="35"/>
  <c r="O644" i="35"/>
  <c r="O652" i="35"/>
  <c r="O660" i="35"/>
  <c r="O668" i="35"/>
  <c r="O676" i="35"/>
  <c r="O13" i="35"/>
  <c r="O21" i="35"/>
  <c r="O29" i="35"/>
  <c r="O37" i="35"/>
  <c r="O45" i="35"/>
  <c r="O53" i="35"/>
  <c r="O61" i="35"/>
  <c r="O69" i="35"/>
  <c r="O77" i="35"/>
  <c r="O85" i="35"/>
  <c r="O93" i="35"/>
  <c r="O101" i="35"/>
  <c r="O109" i="35"/>
  <c r="O117" i="35"/>
  <c r="O125" i="35"/>
  <c r="O133" i="35"/>
  <c r="O141" i="35"/>
  <c r="O149" i="35"/>
  <c r="O157" i="35"/>
  <c r="O165" i="35"/>
  <c r="O173" i="35"/>
  <c r="O181" i="35"/>
  <c r="O189" i="35"/>
  <c r="O197" i="35"/>
  <c r="O205" i="35"/>
  <c r="O213" i="35"/>
  <c r="O221" i="35"/>
  <c r="O229" i="35"/>
  <c r="O237" i="35"/>
  <c r="O245" i="35"/>
  <c r="O6" i="35"/>
  <c r="O14" i="35"/>
  <c r="O22" i="35"/>
  <c r="O30" i="35"/>
  <c r="O38" i="35"/>
  <c r="O46" i="35"/>
  <c r="O54" i="35"/>
  <c r="O62" i="35"/>
  <c r="O70" i="35"/>
  <c r="O78" i="35"/>
  <c r="O86" i="35"/>
  <c r="O94" i="35"/>
  <c r="O102" i="35"/>
  <c r="O110" i="35"/>
  <c r="O118" i="35"/>
  <c r="O126" i="35"/>
  <c r="O134" i="35"/>
  <c r="O142" i="35"/>
  <c r="O150" i="35"/>
  <c r="O158" i="35"/>
  <c r="O166" i="35"/>
  <c r="O174" i="35"/>
  <c r="O182" i="35"/>
  <c r="O190" i="35"/>
  <c r="O198" i="35"/>
  <c r="O206" i="35"/>
  <c r="O214" i="35"/>
  <c r="O222" i="35"/>
  <c r="O230" i="35"/>
  <c r="O238" i="35"/>
  <c r="O246" i="35"/>
  <c r="O254" i="35"/>
  <c r="O262" i="35"/>
  <c r="O270" i="35"/>
  <c r="O278" i="35"/>
  <c r="O286" i="35"/>
  <c r="O294" i="35"/>
  <c r="O302" i="35"/>
  <c r="O310" i="35"/>
  <c r="O318" i="35"/>
  <c r="O326" i="35"/>
  <c r="O334" i="35"/>
  <c r="O342" i="35"/>
  <c r="O350" i="35"/>
  <c r="O358" i="35"/>
  <c r="O366" i="35"/>
  <c r="O374" i="35"/>
  <c r="O382" i="35"/>
  <c r="O390" i="35"/>
  <c r="O398" i="35"/>
  <c r="O406" i="35"/>
  <c r="O414" i="35"/>
  <c r="O422" i="35"/>
  <c r="O430" i="35"/>
  <c r="O438" i="35"/>
  <c r="O446" i="35"/>
  <c r="O454" i="35"/>
  <c r="O462" i="35"/>
  <c r="O470" i="35"/>
  <c r="O478" i="35"/>
  <c r="O486" i="35"/>
  <c r="O494" i="35"/>
  <c r="O502" i="35"/>
  <c r="O510" i="35"/>
  <c r="O518" i="35"/>
  <c r="O526" i="35"/>
  <c r="O534" i="35"/>
  <c r="O542" i="35"/>
  <c r="O550" i="35"/>
  <c r="O558" i="35"/>
  <c r="O566" i="35"/>
  <c r="O574" i="35"/>
  <c r="O582" i="35"/>
  <c r="O590" i="35"/>
  <c r="O598" i="35"/>
  <c r="O606" i="35"/>
  <c r="O614" i="35"/>
  <c r="O622" i="35"/>
  <c r="O630" i="35"/>
  <c r="O638" i="35"/>
  <c r="O646" i="35"/>
  <c r="O654" i="35"/>
  <c r="O662" i="35"/>
  <c r="O670" i="35"/>
  <c r="O678" i="35"/>
  <c r="O7" i="35"/>
  <c r="O15" i="35"/>
  <c r="O23" i="35"/>
  <c r="O31" i="35"/>
  <c r="O39" i="35"/>
  <c r="O47" i="35"/>
  <c r="O55" i="35"/>
  <c r="O63" i="35"/>
  <c r="O71" i="35"/>
  <c r="O79" i="35"/>
  <c r="O87" i="35"/>
  <c r="O95" i="35"/>
  <c r="O103" i="35"/>
  <c r="O111" i="35"/>
  <c r="O119" i="35"/>
  <c r="O127" i="35"/>
  <c r="O135" i="35"/>
  <c r="O143" i="35"/>
  <c r="O151" i="35"/>
  <c r="O159" i="35"/>
  <c r="O167" i="35"/>
  <c r="O175" i="35"/>
  <c r="O183" i="35"/>
  <c r="O191" i="35"/>
  <c r="O199" i="35"/>
  <c r="O207" i="35"/>
  <c r="O215" i="35"/>
  <c r="O223" i="35"/>
  <c r="O231" i="35"/>
  <c r="O239" i="35"/>
  <c r="O247" i="35"/>
  <c r="O8" i="35"/>
  <c r="O16" i="35"/>
  <c r="O24" i="35"/>
  <c r="O32" i="35"/>
  <c r="O40" i="35"/>
  <c r="O48" i="35"/>
  <c r="O56" i="35"/>
  <c r="O64" i="35"/>
  <c r="O72" i="35"/>
  <c r="O80" i="35"/>
  <c r="O88" i="35"/>
  <c r="O96" i="35"/>
  <c r="O104" i="35"/>
  <c r="O112" i="35"/>
  <c r="O120" i="35"/>
  <c r="O128" i="35"/>
  <c r="O136" i="35"/>
  <c r="O144" i="35"/>
  <c r="O152" i="35"/>
  <c r="O160" i="35"/>
  <c r="O168" i="35"/>
  <c r="O176" i="35"/>
  <c r="O184" i="35"/>
  <c r="O192" i="35"/>
  <c r="O200" i="35"/>
  <c r="O208" i="35"/>
  <c r="O216" i="35"/>
  <c r="O224" i="35"/>
  <c r="O232" i="35"/>
  <c r="O240" i="35"/>
  <c r="O248" i="35"/>
  <c r="O256" i="35"/>
  <c r="O264" i="35"/>
  <c r="O272" i="35"/>
  <c r="O280" i="35"/>
  <c r="O288" i="35"/>
  <c r="O296" i="35"/>
  <c r="O304" i="35"/>
  <c r="O312" i="35"/>
  <c r="O320" i="35"/>
  <c r="O328" i="35"/>
  <c r="O336" i="35"/>
  <c r="O344" i="35"/>
  <c r="O352" i="35"/>
  <c r="O360" i="35"/>
  <c r="O368" i="35"/>
  <c r="O376" i="35"/>
  <c r="O384" i="35"/>
  <c r="O392" i="35"/>
  <c r="O400" i="35"/>
  <c r="O408" i="35"/>
  <c r="O416" i="35"/>
  <c r="O424" i="35"/>
  <c r="O432" i="35"/>
  <c r="O440" i="35"/>
  <c r="O448" i="35"/>
  <c r="O456" i="35"/>
  <c r="O464" i="35"/>
  <c r="O472" i="35"/>
  <c r="O480" i="35"/>
  <c r="O488" i="35"/>
  <c r="O496" i="35"/>
  <c r="O504" i="35"/>
  <c r="O512" i="35"/>
  <c r="O520" i="35"/>
  <c r="O528" i="35"/>
  <c r="O536" i="35"/>
  <c r="O544" i="35"/>
  <c r="O552" i="35"/>
  <c r="O560" i="35"/>
  <c r="O568" i="35"/>
  <c r="O576" i="35"/>
  <c r="O584" i="35"/>
  <c r="O592" i="35"/>
  <c r="O600" i="35"/>
  <c r="O608" i="35"/>
  <c r="O616" i="35"/>
  <c r="O624" i="35"/>
  <c r="O632" i="35"/>
  <c r="O640" i="35"/>
  <c r="O648" i="35"/>
  <c r="O656" i="35"/>
  <c r="O664" i="35"/>
  <c r="O672" i="35"/>
  <c r="O680" i="35"/>
  <c r="O9" i="35"/>
  <c r="O73" i="35"/>
  <c r="O137" i="35"/>
  <c r="O201" i="35"/>
  <c r="O255" i="35"/>
  <c r="O277" i="35"/>
  <c r="O297" i="35"/>
  <c r="O319" i="35"/>
  <c r="O341" i="35"/>
  <c r="O361" i="35"/>
  <c r="O383" i="35"/>
  <c r="O405" i="35"/>
  <c r="O425" i="35"/>
  <c r="O447" i="35"/>
  <c r="O469" i="35"/>
  <c r="O489" i="35"/>
  <c r="O511" i="35"/>
  <c r="O533" i="35"/>
  <c r="O553" i="35"/>
  <c r="O575" i="35"/>
  <c r="O597" i="35"/>
  <c r="O615" i="35"/>
  <c r="O631" i="35"/>
  <c r="O647" i="35"/>
  <c r="O663" i="35"/>
  <c r="O679" i="35"/>
  <c r="O688" i="35"/>
  <c r="O696" i="35"/>
  <c r="O704" i="35"/>
  <c r="O712" i="35"/>
  <c r="O720" i="35"/>
  <c r="O728" i="35"/>
  <c r="O736" i="35"/>
  <c r="O744" i="35"/>
  <c r="O752" i="35"/>
  <c r="O760" i="35"/>
  <c r="O768" i="35"/>
  <c r="O776" i="35"/>
  <c r="O784" i="35"/>
  <c r="O792" i="35"/>
  <c r="O800" i="35"/>
  <c r="O808" i="35"/>
  <c r="O816" i="35"/>
  <c r="O824" i="35"/>
  <c r="O832" i="35"/>
  <c r="O840" i="35"/>
  <c r="O848" i="35"/>
  <c r="O856" i="35"/>
  <c r="O864" i="35"/>
  <c r="O872" i="35"/>
  <c r="O880" i="35"/>
  <c r="O888" i="35"/>
  <c r="O896" i="35"/>
  <c r="O904" i="35"/>
  <c r="O912" i="35"/>
  <c r="O920" i="35"/>
  <c r="O928" i="35"/>
  <c r="O936" i="35"/>
  <c r="O944" i="35"/>
  <c r="O952" i="35"/>
  <c r="O960" i="35"/>
  <c r="O968" i="35"/>
  <c r="O976" i="35"/>
  <c r="O984" i="35"/>
  <c r="O992" i="35"/>
  <c r="O1000" i="35"/>
  <c r="O1008" i="35"/>
  <c r="O1016" i="35"/>
  <c r="O1024" i="35"/>
  <c r="O1032" i="35"/>
  <c r="O1040" i="35"/>
  <c r="O1048" i="35"/>
  <c r="O1056" i="35"/>
  <c r="O1064" i="35"/>
  <c r="O1072" i="35"/>
  <c r="O1080" i="35"/>
  <c r="O1088" i="35"/>
  <c r="O1096" i="35"/>
  <c r="O1104" i="35"/>
  <c r="O1112" i="35"/>
  <c r="O1120" i="35"/>
  <c r="O1128" i="35"/>
  <c r="O1136" i="35"/>
  <c r="O1144" i="35"/>
  <c r="O1152" i="35"/>
  <c r="O1160" i="35"/>
  <c r="O1168" i="35"/>
  <c r="O17" i="35"/>
  <c r="O81" i="35"/>
  <c r="O145" i="35"/>
  <c r="O209" i="35"/>
  <c r="O257" i="35"/>
  <c r="O279" i="35"/>
  <c r="O301" i="35"/>
  <c r="O321" i="35"/>
  <c r="O343" i="35"/>
  <c r="O365" i="35"/>
  <c r="O385" i="35"/>
  <c r="O407" i="35"/>
  <c r="O429" i="35"/>
  <c r="O449" i="35"/>
  <c r="O471" i="35"/>
  <c r="O493" i="35"/>
  <c r="O513" i="35"/>
  <c r="O535" i="35"/>
  <c r="O557" i="35"/>
  <c r="O577" i="35"/>
  <c r="O599" i="35"/>
  <c r="O617" i="35"/>
  <c r="O633" i="35"/>
  <c r="O649" i="35"/>
  <c r="O665" i="35"/>
  <c r="O681" i="35"/>
  <c r="O689" i="35"/>
  <c r="O697" i="35"/>
  <c r="O705" i="35"/>
  <c r="O713" i="35"/>
  <c r="O721" i="35"/>
  <c r="O729" i="35"/>
  <c r="O737" i="35"/>
  <c r="O745" i="35"/>
  <c r="O753" i="35"/>
  <c r="O761" i="35"/>
  <c r="O769" i="35"/>
  <c r="O777" i="35"/>
  <c r="O785" i="35"/>
  <c r="O793" i="35"/>
  <c r="O801" i="35"/>
  <c r="O809" i="35"/>
  <c r="O817" i="35"/>
  <c r="O825" i="35"/>
  <c r="O833" i="35"/>
  <c r="O841" i="35"/>
  <c r="O849" i="35"/>
  <c r="O857" i="35"/>
  <c r="O865" i="35"/>
  <c r="O873" i="35"/>
  <c r="O881" i="35"/>
  <c r="O889" i="35"/>
  <c r="O897" i="35"/>
  <c r="O905" i="35"/>
  <c r="O913" i="35"/>
  <c r="O921" i="35"/>
  <c r="O929" i="35"/>
  <c r="O937" i="35"/>
  <c r="O945" i="35"/>
  <c r="O953" i="35"/>
  <c r="O961" i="35"/>
  <c r="O969" i="35"/>
  <c r="O977" i="35"/>
  <c r="O985" i="35"/>
  <c r="O993" i="35"/>
  <c r="O1001" i="35"/>
  <c r="O1009" i="35"/>
  <c r="O1017" i="35"/>
  <c r="O1025" i="35"/>
  <c r="O1033" i="35"/>
  <c r="O1041" i="35"/>
  <c r="O1049" i="35"/>
  <c r="O1057" i="35"/>
  <c r="O1065" i="35"/>
  <c r="O1073" i="35"/>
  <c r="O1081" i="35"/>
  <c r="O1089" i="35"/>
  <c r="O1097" i="35"/>
  <c r="O1105" i="35"/>
  <c r="O1113" i="35"/>
  <c r="O1121" i="35"/>
  <c r="O1129" i="35"/>
  <c r="O1137" i="35"/>
  <c r="O1145" i="35"/>
  <c r="O1153" i="35"/>
  <c r="O33" i="35"/>
  <c r="O97" i="35"/>
  <c r="O161" i="35"/>
  <c r="O225" i="35"/>
  <c r="O263" i="35"/>
  <c r="O285" i="35"/>
  <c r="O305" i="35"/>
  <c r="O327" i="35"/>
  <c r="O349" i="35"/>
  <c r="O369" i="35"/>
  <c r="O391" i="35"/>
  <c r="O413" i="35"/>
  <c r="O433" i="35"/>
  <c r="O455" i="35"/>
  <c r="O477" i="35"/>
  <c r="O497" i="35"/>
  <c r="O519" i="35"/>
  <c r="O541" i="35"/>
  <c r="O561" i="35"/>
  <c r="O583" i="35"/>
  <c r="O605" i="35"/>
  <c r="O621" i="35"/>
  <c r="O637" i="35"/>
  <c r="O653" i="35"/>
  <c r="O669" i="35"/>
  <c r="O683" i="35"/>
  <c r="O691" i="35"/>
  <c r="O699" i="35"/>
  <c r="O707" i="35"/>
  <c r="O715" i="35"/>
  <c r="O723" i="35"/>
  <c r="O731" i="35"/>
  <c r="O739" i="35"/>
  <c r="O747" i="35"/>
  <c r="O755" i="35"/>
  <c r="O763" i="35"/>
  <c r="O771" i="35"/>
  <c r="O779" i="35"/>
  <c r="O787" i="35"/>
  <c r="O795" i="35"/>
  <c r="O803" i="35"/>
  <c r="O811" i="35"/>
  <c r="O819" i="35"/>
  <c r="O827" i="35"/>
  <c r="O835" i="35"/>
  <c r="O843" i="35"/>
  <c r="O851" i="35"/>
  <c r="O859" i="35"/>
  <c r="O867" i="35"/>
  <c r="O875" i="35"/>
  <c r="O883" i="35"/>
  <c r="O891" i="35"/>
  <c r="O899" i="35"/>
  <c r="O907" i="35"/>
  <c r="O915" i="35"/>
  <c r="O923" i="35"/>
  <c r="O931" i="35"/>
  <c r="O939" i="35"/>
  <c r="O947" i="35"/>
  <c r="O955" i="35"/>
  <c r="O963" i="35"/>
  <c r="O971" i="35"/>
  <c r="O979" i="35"/>
  <c r="O987" i="35"/>
  <c r="O995" i="35"/>
  <c r="O1003" i="35"/>
  <c r="O1011" i="35"/>
  <c r="O1019" i="35"/>
  <c r="O1027" i="35"/>
  <c r="O1035" i="35"/>
  <c r="O1043" i="35"/>
  <c r="O1051" i="35"/>
  <c r="O1059" i="35"/>
  <c r="O1067" i="35"/>
  <c r="O1075" i="35"/>
  <c r="O1083" i="35"/>
  <c r="O1091" i="35"/>
  <c r="O1099" i="35"/>
  <c r="O1107" i="35"/>
  <c r="O1115" i="35"/>
  <c r="O1123" i="35"/>
  <c r="O1131" i="35"/>
  <c r="O1139" i="35"/>
  <c r="O1147" i="35"/>
  <c r="O1155" i="35"/>
  <c r="O41" i="35"/>
  <c r="O105" i="35"/>
  <c r="O169" i="35"/>
  <c r="O233" i="35"/>
  <c r="O265" i="35"/>
  <c r="O287" i="35"/>
  <c r="O309" i="35"/>
  <c r="O329" i="35"/>
  <c r="O351" i="35"/>
  <c r="O373" i="35"/>
  <c r="O393" i="35"/>
  <c r="O415" i="35"/>
  <c r="O437" i="35"/>
  <c r="O457" i="35"/>
  <c r="O479" i="35"/>
  <c r="O501" i="35"/>
  <c r="O521" i="35"/>
  <c r="O543" i="35"/>
  <c r="O565" i="35"/>
  <c r="O585" i="35"/>
  <c r="O607" i="35"/>
  <c r="O623" i="35"/>
  <c r="O639" i="35"/>
  <c r="O655" i="35"/>
  <c r="O671" i="35"/>
  <c r="O684" i="35"/>
  <c r="O692" i="35"/>
  <c r="O700" i="35"/>
  <c r="O708" i="35"/>
  <c r="O716" i="35"/>
  <c r="O724" i="35"/>
  <c r="O732" i="35"/>
  <c r="O740" i="35"/>
  <c r="O748" i="35"/>
  <c r="O756" i="35"/>
  <c r="O764" i="35"/>
  <c r="O772" i="35"/>
  <c r="O780" i="35"/>
  <c r="O788" i="35"/>
  <c r="O796" i="35"/>
  <c r="O804" i="35"/>
  <c r="O812" i="35"/>
  <c r="O820" i="35"/>
  <c r="O828" i="35"/>
  <c r="O836" i="35"/>
  <c r="O844" i="35"/>
  <c r="O852" i="35"/>
  <c r="O860" i="35"/>
  <c r="O868" i="35"/>
  <c r="O876" i="35"/>
  <c r="O884" i="35"/>
  <c r="O892" i="35"/>
  <c r="O900" i="35"/>
  <c r="O908" i="35"/>
  <c r="O916" i="35"/>
  <c r="O924" i="35"/>
  <c r="O932" i="35"/>
  <c r="O940" i="35"/>
  <c r="O948" i="35"/>
  <c r="O956" i="35"/>
  <c r="O964" i="35"/>
  <c r="O972" i="35"/>
  <c r="O980" i="35"/>
  <c r="O988" i="35"/>
  <c r="O996" i="35"/>
  <c r="O1004" i="35"/>
  <c r="O1012" i="35"/>
  <c r="O1020" i="35"/>
  <c r="O1028" i="35"/>
  <c r="O1036" i="35"/>
  <c r="O1044" i="35"/>
  <c r="O1052" i="35"/>
  <c r="O1060" i="35"/>
  <c r="O1068" i="35"/>
  <c r="O1076" i="35"/>
  <c r="O1084" i="35"/>
  <c r="O1092" i="35"/>
  <c r="O1100" i="35"/>
  <c r="O1108" i="35"/>
  <c r="O1116" i="35"/>
  <c r="O1124" i="35"/>
  <c r="O1132" i="35"/>
  <c r="O1140" i="35"/>
  <c r="O1148" i="35"/>
  <c r="O1156" i="35"/>
  <c r="O49" i="35"/>
  <c r="O113" i="35"/>
  <c r="O177" i="35"/>
  <c r="O241" i="35"/>
  <c r="O269" i="35"/>
  <c r="O289" i="35"/>
  <c r="O311" i="35"/>
  <c r="O333" i="35"/>
  <c r="O353" i="35"/>
  <c r="O375" i="35"/>
  <c r="O397" i="35"/>
  <c r="O417" i="35"/>
  <c r="O439" i="35"/>
  <c r="O57" i="35"/>
  <c r="O121" i="35"/>
  <c r="O185" i="35"/>
  <c r="O249" i="35"/>
  <c r="O271" i="35"/>
  <c r="O293" i="35"/>
  <c r="O313" i="35"/>
  <c r="O335" i="35"/>
  <c r="O357" i="35"/>
  <c r="O377" i="35"/>
  <c r="O399" i="35"/>
  <c r="O421" i="35"/>
  <c r="O441" i="35"/>
  <c r="O463" i="35"/>
  <c r="O485" i="35"/>
  <c r="O505" i="35"/>
  <c r="O527" i="35"/>
  <c r="O549" i="35"/>
  <c r="O569" i="35"/>
  <c r="O591" i="35"/>
  <c r="O611" i="35"/>
  <c r="O627" i="35"/>
  <c r="O643" i="35"/>
  <c r="O659" i="35"/>
  <c r="O675" i="35"/>
  <c r="O686" i="35"/>
  <c r="O694" i="35"/>
  <c r="O702" i="35"/>
  <c r="O710" i="35"/>
  <c r="O718" i="35"/>
  <c r="O726" i="35"/>
  <c r="O734" i="35"/>
  <c r="O742" i="35"/>
  <c r="O750" i="35"/>
  <c r="O758" i="35"/>
  <c r="O766" i="35"/>
  <c r="O774" i="35"/>
  <c r="O782" i="35"/>
  <c r="O790" i="35"/>
  <c r="O798" i="35"/>
  <c r="O806" i="35"/>
  <c r="O814" i="35"/>
  <c r="O822" i="35"/>
  <c r="O830" i="35"/>
  <c r="O838" i="35"/>
  <c r="O846" i="35"/>
  <c r="O854" i="35"/>
  <c r="O862" i="35"/>
  <c r="O870" i="35"/>
  <c r="O878" i="35"/>
  <c r="O886" i="35"/>
  <c r="O894" i="35"/>
  <c r="O902" i="35"/>
  <c r="O910" i="35"/>
  <c r="O918" i="35"/>
  <c r="O926" i="35"/>
  <c r="O934" i="35"/>
  <c r="O942" i="35"/>
  <c r="O950" i="35"/>
  <c r="O958" i="35"/>
  <c r="O966" i="35"/>
  <c r="O974" i="35"/>
  <c r="O982" i="35"/>
  <c r="O990" i="35"/>
  <c r="O998" i="35"/>
  <c r="O1006" i="35"/>
  <c r="O1014" i="35"/>
  <c r="O1022" i="35"/>
  <c r="O1030" i="35"/>
  <c r="O1038" i="35"/>
  <c r="O1046" i="35"/>
  <c r="O1054" i="35"/>
  <c r="O1062" i="35"/>
  <c r="O1070" i="35"/>
  <c r="O1078" i="35"/>
  <c r="O1086" i="35"/>
  <c r="O1094" i="35"/>
  <c r="O1102" i="35"/>
  <c r="O1110" i="35"/>
  <c r="O1118" i="35"/>
  <c r="O1126" i="35"/>
  <c r="O1134" i="35"/>
  <c r="O1142" i="35"/>
  <c r="O1150" i="35"/>
  <c r="O1158" i="35"/>
  <c r="O1166" i="35"/>
  <c r="O25" i="35"/>
  <c r="O261" i="35"/>
  <c r="O345" i="35"/>
  <c r="O431" i="35"/>
  <c r="O495" i="35"/>
  <c r="O551" i="35"/>
  <c r="O609" i="35"/>
  <c r="O651" i="35"/>
  <c r="O687" i="35"/>
  <c r="O709" i="35"/>
  <c r="O730" i="35"/>
  <c r="O751" i="35"/>
  <c r="O773" i="35"/>
  <c r="O794" i="35"/>
  <c r="O815" i="35"/>
  <c r="O837" i="35"/>
  <c r="O858" i="35"/>
  <c r="O879" i="35"/>
  <c r="O901" i="35"/>
  <c r="O922" i="35"/>
  <c r="O943" i="35"/>
  <c r="O965" i="35"/>
  <c r="O986" i="35"/>
  <c r="O1007" i="35"/>
  <c r="O1029" i="35"/>
  <c r="O1050" i="35"/>
  <c r="O1071" i="35"/>
  <c r="O1093" i="35"/>
  <c r="O1114" i="35"/>
  <c r="O1135" i="35"/>
  <c r="O1157" i="35"/>
  <c r="O1169" i="35"/>
  <c r="O1177" i="35"/>
  <c r="O1185" i="35"/>
  <c r="O1193" i="35"/>
  <c r="O1201" i="35"/>
  <c r="O1209" i="35"/>
  <c r="O1217" i="35"/>
  <c r="O1225" i="35"/>
  <c r="O1233" i="35"/>
  <c r="O1241" i="35"/>
  <c r="O1249" i="35"/>
  <c r="O1257" i="35"/>
  <c r="O1265" i="35"/>
  <c r="O1273" i="35"/>
  <c r="O1281" i="35"/>
  <c r="O1289" i="35"/>
  <c r="O1297" i="35"/>
  <c r="O1305" i="35"/>
  <c r="O1313" i="35"/>
  <c r="O1321" i="35"/>
  <c r="O1329" i="35"/>
  <c r="O1337" i="35"/>
  <c r="O1345" i="35"/>
  <c r="O1353" i="35"/>
  <c r="O1361" i="35"/>
  <c r="O1369" i="35"/>
  <c r="O1377" i="35"/>
  <c r="O1385" i="35"/>
  <c r="O1393" i="35"/>
  <c r="O1401" i="35"/>
  <c r="O1409" i="35"/>
  <c r="O1417" i="35"/>
  <c r="O1425" i="35"/>
  <c r="O1433" i="35"/>
  <c r="O1441" i="35"/>
  <c r="O1449" i="35"/>
  <c r="O1457" i="35"/>
  <c r="O1465" i="35"/>
  <c r="O1473" i="35"/>
  <c r="O1481" i="35"/>
  <c r="O1489" i="35"/>
  <c r="O1497" i="35"/>
  <c r="O1505" i="35"/>
  <c r="O1513" i="35"/>
  <c r="O1521" i="35"/>
  <c r="O1529" i="35"/>
  <c r="O1537" i="35"/>
  <c r="O1545" i="35"/>
  <c r="O1553" i="35"/>
  <c r="O1561" i="35"/>
  <c r="O1569" i="35"/>
  <c r="O1577" i="35"/>
  <c r="O1585" i="35"/>
  <c r="O1593" i="35"/>
  <c r="O1601" i="35"/>
  <c r="O1609" i="35"/>
  <c r="O1617" i="35"/>
  <c r="O1625" i="35"/>
  <c r="O1633" i="35"/>
  <c r="O1641" i="35"/>
  <c r="O1649" i="35"/>
  <c r="O65" i="35"/>
  <c r="O273" i="35"/>
  <c r="O359" i="35"/>
  <c r="O445" i="35"/>
  <c r="O503" i="35"/>
  <c r="O559" i="35"/>
  <c r="O613" i="35"/>
  <c r="O657" i="35"/>
  <c r="O690" i="35"/>
  <c r="O711" i="35"/>
  <c r="O733" i="35"/>
  <c r="O754" i="35"/>
  <c r="O775" i="35"/>
  <c r="O797" i="35"/>
  <c r="O818" i="35"/>
  <c r="O839" i="35"/>
  <c r="O861" i="35"/>
  <c r="O882" i="35"/>
  <c r="O903" i="35"/>
  <c r="O925" i="35"/>
  <c r="O946" i="35"/>
  <c r="O967" i="35"/>
  <c r="O989" i="35"/>
  <c r="O1010" i="35"/>
  <c r="O1031" i="35"/>
  <c r="O1053" i="35"/>
  <c r="O1074" i="35"/>
  <c r="O1095" i="35"/>
  <c r="O1117" i="35"/>
  <c r="O1138" i="35"/>
  <c r="O1159" i="35"/>
  <c r="O1170" i="35"/>
  <c r="O1178" i="35"/>
  <c r="O1186" i="35"/>
  <c r="O1194" i="35"/>
  <c r="O1202" i="35"/>
  <c r="O1210" i="35"/>
  <c r="O1218" i="35"/>
  <c r="O1226" i="35"/>
  <c r="O1234" i="35"/>
  <c r="O1242" i="35"/>
  <c r="O1250" i="35"/>
  <c r="O1258" i="35"/>
  <c r="O1266" i="35"/>
  <c r="O1274" i="35"/>
  <c r="O1282" i="35"/>
  <c r="O1290" i="35"/>
  <c r="O1298" i="35"/>
  <c r="O1306" i="35"/>
  <c r="O1314" i="35"/>
  <c r="O1322" i="35"/>
  <c r="O1330" i="35"/>
  <c r="O1338" i="35"/>
  <c r="O1346" i="35"/>
  <c r="O1354" i="35"/>
  <c r="O1362" i="35"/>
  <c r="O1370" i="35"/>
  <c r="O1378" i="35"/>
  <c r="O1386" i="35"/>
  <c r="O1394" i="35"/>
  <c r="O1402" i="35"/>
  <c r="O1410" i="35"/>
  <c r="O1418" i="35"/>
  <c r="O1426" i="35"/>
  <c r="O1434" i="35"/>
  <c r="O1442" i="35"/>
  <c r="O1450" i="35"/>
  <c r="O1458" i="35"/>
  <c r="O1466" i="35"/>
  <c r="O1474" i="35"/>
  <c r="O1482" i="35"/>
  <c r="O1490" i="35"/>
  <c r="O1498" i="35"/>
  <c r="O1506" i="35"/>
  <c r="O1514" i="35"/>
  <c r="O1522" i="35"/>
  <c r="O1530" i="35"/>
  <c r="O1538" i="35"/>
  <c r="O1546" i="35"/>
  <c r="O1554" i="35"/>
  <c r="O1562" i="35"/>
  <c r="O1570" i="35"/>
  <c r="O1578" i="35"/>
  <c r="O1586" i="35"/>
  <c r="O1594" i="35"/>
  <c r="O1602" i="35"/>
  <c r="O1610" i="35"/>
  <c r="O1618" i="35"/>
  <c r="O1626" i="35"/>
  <c r="O1634" i="35"/>
  <c r="O1642" i="35"/>
  <c r="O89" i="35"/>
  <c r="O281" i="35"/>
  <c r="O367" i="35"/>
  <c r="O453" i="35"/>
  <c r="O509" i="35"/>
  <c r="O567" i="35"/>
  <c r="O619" i="35"/>
  <c r="O661" i="35"/>
  <c r="O693" i="35"/>
  <c r="O714" i="35"/>
  <c r="O735" i="35"/>
  <c r="O757" i="35"/>
  <c r="O778" i="35"/>
  <c r="O799" i="35"/>
  <c r="O821" i="35"/>
  <c r="O842" i="35"/>
  <c r="O863" i="35"/>
  <c r="O885" i="35"/>
  <c r="O906" i="35"/>
  <c r="O927" i="35"/>
  <c r="O949" i="35"/>
  <c r="O970" i="35"/>
  <c r="O991" i="35"/>
  <c r="O1013" i="35"/>
  <c r="O1034" i="35"/>
  <c r="O1055" i="35"/>
  <c r="O1077" i="35"/>
  <c r="O1098" i="35"/>
  <c r="O1119" i="35"/>
  <c r="O1141" i="35"/>
  <c r="O1161" i="35"/>
  <c r="O1171" i="35"/>
  <c r="O1179" i="35"/>
  <c r="O1187" i="35"/>
  <c r="O1195" i="35"/>
  <c r="O1203" i="35"/>
  <c r="O1211" i="35"/>
  <c r="O1219" i="35"/>
  <c r="O1227" i="35"/>
  <c r="O1235" i="35"/>
  <c r="O1243" i="35"/>
  <c r="O1251" i="35"/>
  <c r="O1259" i="35"/>
  <c r="O1267" i="35"/>
  <c r="O1275" i="35"/>
  <c r="O1283" i="35"/>
  <c r="O1291" i="35"/>
  <c r="O1299" i="35"/>
  <c r="O1307" i="35"/>
  <c r="O1315" i="35"/>
  <c r="O1323" i="35"/>
  <c r="O1331" i="35"/>
  <c r="O1339" i="35"/>
  <c r="O1347" i="35"/>
  <c r="O1355" i="35"/>
  <c r="O1363" i="35"/>
  <c r="O1371" i="35"/>
  <c r="O1379" i="35"/>
  <c r="O1387" i="35"/>
  <c r="O1395" i="35"/>
  <c r="O1403" i="35"/>
  <c r="O1411" i="35"/>
  <c r="O1419" i="35"/>
  <c r="O1427" i="35"/>
  <c r="O1435" i="35"/>
  <c r="O1443" i="35"/>
  <c r="O1451" i="35"/>
  <c r="O1459" i="35"/>
  <c r="O1467" i="35"/>
  <c r="O1475" i="35"/>
  <c r="O1483" i="35"/>
  <c r="O1491" i="35"/>
  <c r="O1499" i="35"/>
  <c r="O1507" i="35"/>
  <c r="O1515" i="35"/>
  <c r="O1523" i="35"/>
  <c r="O1531" i="35"/>
  <c r="O1539" i="35"/>
  <c r="O1547" i="35"/>
  <c r="O1555" i="35"/>
  <c r="O1563" i="35"/>
  <c r="O1571" i="35"/>
  <c r="O1579" i="35"/>
  <c r="O1587" i="35"/>
  <c r="O1595" i="35"/>
  <c r="O1603" i="35"/>
  <c r="O1611" i="35"/>
  <c r="O1619" i="35"/>
  <c r="O1627" i="35"/>
  <c r="O1635" i="35"/>
  <c r="O1643" i="35"/>
  <c r="O1651" i="35"/>
  <c r="O129" i="35"/>
  <c r="O295" i="35"/>
  <c r="O381" i="35"/>
  <c r="O461" i="35"/>
  <c r="O517" i="35"/>
  <c r="O573" i="35"/>
  <c r="O625" i="35"/>
  <c r="O667" i="35"/>
  <c r="O695" i="35"/>
  <c r="O717" i="35"/>
  <c r="O738" i="35"/>
  <c r="O759" i="35"/>
  <c r="O781" i="35"/>
  <c r="O802" i="35"/>
  <c r="O823" i="35"/>
  <c r="O845" i="35"/>
  <c r="O866" i="35"/>
  <c r="O887" i="35"/>
  <c r="O909" i="35"/>
  <c r="O930" i="35"/>
  <c r="O951" i="35"/>
  <c r="O973" i="35"/>
  <c r="O994" i="35"/>
  <c r="O1015" i="35"/>
  <c r="O1037" i="35"/>
  <c r="O1058" i="35"/>
  <c r="O1079" i="35"/>
  <c r="O1101" i="35"/>
  <c r="O1122" i="35"/>
  <c r="O1143" i="35"/>
  <c r="O1162" i="35"/>
  <c r="O1172" i="35"/>
  <c r="O1180" i="35"/>
  <c r="O1188" i="35"/>
  <c r="O1196" i="35"/>
  <c r="O1204" i="35"/>
  <c r="O1212" i="35"/>
  <c r="O1220" i="35"/>
  <c r="O1228" i="35"/>
  <c r="O1236" i="35"/>
  <c r="O1244" i="35"/>
  <c r="O1252" i="35"/>
  <c r="O1260" i="35"/>
  <c r="O1268" i="35"/>
  <c r="O1276" i="35"/>
  <c r="O1284" i="35"/>
  <c r="O1292" i="35"/>
  <c r="O1300" i="35"/>
  <c r="O1308" i="35"/>
  <c r="O1316" i="35"/>
  <c r="O1324" i="35"/>
  <c r="O1332" i="35"/>
  <c r="O1340" i="35"/>
  <c r="O1348" i="35"/>
  <c r="O1356" i="35"/>
  <c r="O1364" i="35"/>
  <c r="O1372" i="35"/>
  <c r="O1380" i="35"/>
  <c r="O1388" i="35"/>
  <c r="O1396" i="35"/>
  <c r="O1404" i="35"/>
  <c r="O1412" i="35"/>
  <c r="O1420" i="35"/>
  <c r="O1428" i="35"/>
  <c r="O1436" i="35"/>
  <c r="O1444" i="35"/>
  <c r="O1452" i="35"/>
  <c r="O1460" i="35"/>
  <c r="O1468" i="35"/>
  <c r="O1476" i="35"/>
  <c r="O1484" i="35"/>
  <c r="O1492" i="35"/>
  <c r="O1500" i="35"/>
  <c r="O1508" i="35"/>
  <c r="O1516" i="35"/>
  <c r="O1524" i="35"/>
  <c r="O1532" i="35"/>
  <c r="O1540" i="35"/>
  <c r="O1548" i="35"/>
  <c r="O1556" i="35"/>
  <c r="O1564" i="35"/>
  <c r="O1572" i="35"/>
  <c r="O1580" i="35"/>
  <c r="O1588" i="35"/>
  <c r="O1596" i="35"/>
  <c r="O1604" i="35"/>
  <c r="O1612" i="35"/>
  <c r="O1620" i="35"/>
  <c r="O1628" i="35"/>
  <c r="O1636" i="35"/>
  <c r="O1644" i="35"/>
  <c r="O153" i="35"/>
  <c r="O303" i="35"/>
  <c r="O389" i="35"/>
  <c r="O465" i="35"/>
  <c r="O525" i="35"/>
  <c r="O581" i="35"/>
  <c r="O629" i="35"/>
  <c r="O673" i="35"/>
  <c r="O698" i="35"/>
  <c r="O719" i="35"/>
  <c r="O741" i="35"/>
  <c r="O762" i="35"/>
  <c r="O783" i="35"/>
  <c r="O805" i="35"/>
  <c r="O826" i="35"/>
  <c r="O847" i="35"/>
  <c r="O869" i="35"/>
  <c r="O890" i="35"/>
  <c r="O911" i="35"/>
  <c r="O933" i="35"/>
  <c r="O954" i="35"/>
  <c r="O975" i="35"/>
  <c r="O997" i="35"/>
  <c r="O1018" i="35"/>
  <c r="O1039" i="35"/>
  <c r="O1061" i="35"/>
  <c r="O1082" i="35"/>
  <c r="O1103" i="35"/>
  <c r="O1125" i="35"/>
  <c r="O1146" i="35"/>
  <c r="O1163" i="35"/>
  <c r="O1173" i="35"/>
  <c r="O1181" i="35"/>
  <c r="O1189" i="35"/>
  <c r="O1197" i="35"/>
  <c r="O1205" i="35"/>
  <c r="O1213" i="35"/>
  <c r="O1221" i="35"/>
  <c r="O1229" i="35"/>
  <c r="O1237" i="35"/>
  <c r="O1245" i="35"/>
  <c r="O1253" i="35"/>
  <c r="O1261" i="35"/>
  <c r="O1269" i="35"/>
  <c r="O1277" i="35"/>
  <c r="O1285" i="35"/>
  <c r="O1293" i="35"/>
  <c r="O1301" i="35"/>
  <c r="O1309" i="35"/>
  <c r="O1317" i="35"/>
  <c r="O1325" i="35"/>
  <c r="O1333" i="35"/>
  <c r="O1341" i="35"/>
  <c r="O1349" i="35"/>
  <c r="O1357" i="35"/>
  <c r="O1365" i="35"/>
  <c r="O1373" i="35"/>
  <c r="O1381" i="35"/>
  <c r="O1389" i="35"/>
  <c r="O1397" i="35"/>
  <c r="O1405" i="35"/>
  <c r="O1413" i="35"/>
  <c r="O1421" i="35"/>
  <c r="O1429" i="35"/>
  <c r="O1437" i="35"/>
  <c r="O1445" i="35"/>
  <c r="O1453" i="35"/>
  <c r="O1461" i="35"/>
  <c r="O1469" i="35"/>
  <c r="O1477" i="35"/>
  <c r="O1485" i="35"/>
  <c r="O1493" i="35"/>
  <c r="O1501" i="35"/>
  <c r="O1509" i="35"/>
  <c r="O1517" i="35"/>
  <c r="O1525" i="35"/>
  <c r="O1533" i="35"/>
  <c r="O1541" i="35"/>
  <c r="O1549" i="35"/>
  <c r="O1557" i="35"/>
  <c r="O1565" i="35"/>
  <c r="O1573" i="35"/>
  <c r="O1581" i="35"/>
  <c r="O1589" i="35"/>
  <c r="O1597" i="35"/>
  <c r="O1605" i="35"/>
  <c r="O1613" i="35"/>
  <c r="O1621" i="35"/>
  <c r="O1629" i="35"/>
  <c r="O1637" i="35"/>
  <c r="O1645" i="35"/>
  <c r="O1653" i="35"/>
  <c r="O193" i="35"/>
  <c r="O317" i="35"/>
  <c r="O401" i="35"/>
  <c r="O473" i="35"/>
  <c r="O529" i="35"/>
  <c r="O589" i="35"/>
  <c r="O635" i="35"/>
  <c r="O677" i="35"/>
  <c r="O701" i="35"/>
  <c r="O722" i="35"/>
  <c r="O743" i="35"/>
  <c r="O765" i="35"/>
  <c r="O786" i="35"/>
  <c r="O807" i="35"/>
  <c r="O829" i="35"/>
  <c r="O850" i="35"/>
  <c r="O871" i="35"/>
  <c r="O893" i="35"/>
  <c r="O914" i="35"/>
  <c r="O935" i="35"/>
  <c r="O957" i="35"/>
  <c r="O978" i="35"/>
  <c r="O999" i="35"/>
  <c r="O1021" i="35"/>
  <c r="O1042" i="35"/>
  <c r="O1063" i="35"/>
  <c r="O1085" i="35"/>
  <c r="O1106" i="35"/>
  <c r="O1127" i="35"/>
  <c r="O1149" i="35"/>
  <c r="O1164" i="35"/>
  <c r="O1174" i="35"/>
  <c r="O1182" i="35"/>
  <c r="O1190" i="35"/>
  <c r="O1198" i="35"/>
  <c r="O1206" i="35"/>
  <c r="O1214" i="35"/>
  <c r="O1222" i="35"/>
  <c r="O1230" i="35"/>
  <c r="O1238" i="35"/>
  <c r="O1246" i="35"/>
  <c r="O1254" i="35"/>
  <c r="O1262" i="35"/>
  <c r="O1270" i="35"/>
  <c r="O1278" i="35"/>
  <c r="O1286" i="35"/>
  <c r="O1294" i="35"/>
  <c r="O1302" i="35"/>
  <c r="O1310" i="35"/>
  <c r="O1318" i="35"/>
  <c r="O1326" i="35"/>
  <c r="O1334" i="35"/>
  <c r="O1342" i="35"/>
  <c r="O1350" i="35"/>
  <c r="O1358" i="35"/>
  <c r="O1366" i="35"/>
  <c r="O1374" i="35"/>
  <c r="O1382" i="35"/>
  <c r="O1390" i="35"/>
  <c r="O1398" i="35"/>
  <c r="O1406" i="35"/>
  <c r="O1414" i="35"/>
  <c r="O1422" i="35"/>
  <c r="O1430" i="35"/>
  <c r="O1438" i="35"/>
  <c r="O1446" i="35"/>
  <c r="O1454" i="35"/>
  <c r="O1462" i="35"/>
  <c r="O1470" i="35"/>
  <c r="O1478" i="35"/>
  <c r="O1486" i="35"/>
  <c r="O1494" i="35"/>
  <c r="O1502" i="35"/>
  <c r="O1510" i="35"/>
  <c r="O1518" i="35"/>
  <c r="O1526" i="35"/>
  <c r="O1534" i="35"/>
  <c r="O1542" i="35"/>
  <c r="O1550" i="35"/>
  <c r="O1558" i="35"/>
  <c r="O1566" i="35"/>
  <c r="O1574" i="35"/>
  <c r="O1582" i="35"/>
  <c r="O1590" i="35"/>
  <c r="O1598" i="35"/>
  <c r="O217" i="35"/>
  <c r="O325" i="35"/>
  <c r="O409" i="35"/>
  <c r="O481" i="35"/>
  <c r="O537" i="35"/>
  <c r="O593" i="35"/>
  <c r="O641" i="35"/>
  <c r="O682" i="35"/>
  <c r="O703" i="35"/>
  <c r="O725" i="35"/>
  <c r="O746" i="35"/>
  <c r="O767" i="35"/>
  <c r="O789" i="35"/>
  <c r="O810" i="35"/>
  <c r="O831" i="35"/>
  <c r="O853" i="35"/>
  <c r="O874" i="35"/>
  <c r="O895" i="35"/>
  <c r="O917" i="35"/>
  <c r="O938" i="35"/>
  <c r="O959" i="35"/>
  <c r="O981" i="35"/>
  <c r="O1002" i="35"/>
  <c r="O1023" i="35"/>
  <c r="O1045" i="35"/>
  <c r="O1066" i="35"/>
  <c r="O1087" i="35"/>
  <c r="O1109" i="35"/>
  <c r="O1130" i="35"/>
  <c r="O1151" i="35"/>
  <c r="O1165" i="35"/>
  <c r="O1175" i="35"/>
  <c r="O1183" i="35"/>
  <c r="O1191" i="35"/>
  <c r="O1199" i="35"/>
  <c r="O1207" i="35"/>
  <c r="O1215" i="35"/>
  <c r="O1223" i="35"/>
  <c r="O1231" i="35"/>
  <c r="O1239" i="35"/>
  <c r="O1247" i="35"/>
  <c r="O1255" i="35"/>
  <c r="O1263" i="35"/>
  <c r="O1271" i="35"/>
  <c r="O1279" i="35"/>
  <c r="O1287" i="35"/>
  <c r="O1295" i="35"/>
  <c r="O1303" i="35"/>
  <c r="O1311" i="35"/>
  <c r="O1319" i="35"/>
  <c r="O1327" i="35"/>
  <c r="O1335" i="35"/>
  <c r="O1343" i="35"/>
  <c r="O1351" i="35"/>
  <c r="O1359" i="35"/>
  <c r="O1367" i="35"/>
  <c r="O1375" i="35"/>
  <c r="O1383" i="35"/>
  <c r="O1391" i="35"/>
  <c r="O1399" i="35"/>
  <c r="O1407" i="35"/>
  <c r="O1415" i="35"/>
  <c r="O1423" i="35"/>
  <c r="O1431" i="35"/>
  <c r="O1439" i="35"/>
  <c r="O1447" i="35"/>
  <c r="O1455" i="35"/>
  <c r="O1463" i="35"/>
  <c r="O1471" i="35"/>
  <c r="O1479" i="35"/>
  <c r="O1487" i="35"/>
  <c r="O1495" i="35"/>
  <c r="O1503" i="35"/>
  <c r="O1511" i="35"/>
  <c r="O1519" i="35"/>
  <c r="O1527" i="35"/>
  <c r="O1535" i="35"/>
  <c r="O1543" i="35"/>
  <c r="O1551" i="35"/>
  <c r="O1559" i="35"/>
  <c r="O1567" i="35"/>
  <c r="O1575" i="35"/>
  <c r="O1583" i="35"/>
  <c r="O1591" i="35"/>
  <c r="O1599" i="35"/>
  <c r="O253" i="35"/>
  <c r="O706" i="35"/>
  <c r="O877" i="35"/>
  <c r="O1047" i="35"/>
  <c r="O1184" i="35"/>
  <c r="O1248" i="35"/>
  <c r="O1312" i="35"/>
  <c r="O1376" i="35"/>
  <c r="O1440" i="35"/>
  <c r="O1504" i="35"/>
  <c r="O1568" i="35"/>
  <c r="O1614" i="35"/>
  <c r="O1632" i="35"/>
  <c r="O1652" i="35"/>
  <c r="O1661" i="35"/>
  <c r="O1669" i="35"/>
  <c r="O1677" i="35"/>
  <c r="O1685" i="35"/>
  <c r="O1693" i="35"/>
  <c r="O1701" i="35"/>
  <c r="O1709" i="35"/>
  <c r="O1717" i="35"/>
  <c r="O1725" i="35"/>
  <c r="O1733" i="35"/>
  <c r="O1741" i="35"/>
  <c r="O1749" i="35"/>
  <c r="O1757" i="35"/>
  <c r="O1765" i="35"/>
  <c r="O1773" i="35"/>
  <c r="O1781" i="35"/>
  <c r="O1789" i="35"/>
  <c r="O1797" i="35"/>
  <c r="O1805" i="35"/>
  <c r="O1813" i="35"/>
  <c r="O1821" i="35"/>
  <c r="O1829" i="35"/>
  <c r="O1837" i="35"/>
  <c r="O1845" i="35"/>
  <c r="O1853" i="35"/>
  <c r="O1861" i="35"/>
  <c r="O1869" i="35"/>
  <c r="O1877" i="35"/>
  <c r="O1885" i="35"/>
  <c r="O1893" i="35"/>
  <c r="O1901" i="35"/>
  <c r="O1909" i="35"/>
  <c r="O1917" i="35"/>
  <c r="O1925" i="35"/>
  <c r="O1933" i="35"/>
  <c r="O1941" i="35"/>
  <c r="O1949" i="35"/>
  <c r="O1957" i="35"/>
  <c r="O1965" i="35"/>
  <c r="O1973" i="35"/>
  <c r="O1981" i="35"/>
  <c r="O1989" i="35"/>
  <c r="O1997" i="35"/>
  <c r="O2005" i="35"/>
  <c r="O2013" i="35"/>
  <c r="O2021" i="35"/>
  <c r="O2029" i="35"/>
  <c r="O2037" i="35"/>
  <c r="O2045" i="35"/>
  <c r="O2053" i="35"/>
  <c r="O2061" i="35"/>
  <c r="O2069" i="35"/>
  <c r="O2077" i="35"/>
  <c r="O2085" i="35"/>
  <c r="O2093" i="35"/>
  <c r="O2101" i="35"/>
  <c r="O2109" i="35"/>
  <c r="O2117" i="35"/>
  <c r="O2125" i="35"/>
  <c r="O2133" i="35"/>
  <c r="O2141" i="35"/>
  <c r="O2149" i="35"/>
  <c r="O2157" i="35"/>
  <c r="O2165" i="35"/>
  <c r="O2173" i="35"/>
  <c r="O2181" i="35"/>
  <c r="O2189" i="35"/>
  <c r="O2197" i="35"/>
  <c r="O2205" i="35"/>
  <c r="O2213" i="35"/>
  <c r="O2221" i="35"/>
  <c r="O2229" i="35"/>
  <c r="O2237" i="35"/>
  <c r="O2245" i="35"/>
  <c r="O2253" i="35"/>
  <c r="O2261" i="35"/>
  <c r="O2269" i="35"/>
  <c r="O2277" i="35"/>
  <c r="O2285" i="35"/>
  <c r="O2293" i="35"/>
  <c r="O2301" i="35"/>
  <c r="O2309" i="35"/>
  <c r="O2317" i="35"/>
  <c r="O2325" i="35"/>
  <c r="O2333" i="35"/>
  <c r="O2341" i="35"/>
  <c r="O2349" i="35"/>
  <c r="O2357" i="35"/>
  <c r="O2365" i="35"/>
  <c r="O2373" i="35"/>
  <c r="O2381" i="35"/>
  <c r="O2389" i="35"/>
  <c r="O2397" i="35"/>
  <c r="O2405" i="35"/>
  <c r="O2413" i="35"/>
  <c r="O2421" i="35"/>
  <c r="O2429" i="35"/>
  <c r="O2437" i="35"/>
  <c r="O2445" i="35"/>
  <c r="O2453" i="35"/>
  <c r="O2461" i="35"/>
  <c r="O2469" i="35"/>
  <c r="O2477" i="35"/>
  <c r="O2485" i="35"/>
  <c r="O2493" i="35"/>
  <c r="O2501" i="35"/>
  <c r="O2509" i="35"/>
  <c r="O2517" i="35"/>
  <c r="O2525" i="35"/>
  <c r="O2533" i="35"/>
  <c r="O2541" i="35"/>
  <c r="O2549" i="35"/>
  <c r="O2557" i="35"/>
  <c r="O2565" i="35"/>
  <c r="O2573" i="35"/>
  <c r="O2581" i="35"/>
  <c r="O2589" i="35"/>
  <c r="O2597" i="35"/>
  <c r="O2605" i="35"/>
  <c r="O2613" i="35"/>
  <c r="O2621" i="35"/>
  <c r="O2629" i="35"/>
  <c r="O2637" i="35"/>
  <c r="O2645" i="35"/>
  <c r="O2653" i="35"/>
  <c r="O2661" i="35"/>
  <c r="O2669" i="35"/>
  <c r="O2677" i="35"/>
  <c r="O2685" i="35"/>
  <c r="O2693" i="35"/>
  <c r="O2701" i="35"/>
  <c r="O2709" i="35"/>
  <c r="O2717" i="35"/>
  <c r="O2725" i="35"/>
  <c r="O2733" i="35"/>
  <c r="O2741" i="35"/>
  <c r="O2749" i="35"/>
  <c r="O2757" i="35"/>
  <c r="O2765" i="35"/>
  <c r="O2773" i="35"/>
  <c r="O2781" i="35"/>
  <c r="O2789" i="35"/>
  <c r="O2797" i="35"/>
  <c r="O2805" i="35"/>
  <c r="O2813" i="35"/>
  <c r="O2821" i="35"/>
  <c r="O2829" i="35"/>
  <c r="O2837" i="35"/>
  <c r="O2845" i="35"/>
  <c r="O2853" i="35"/>
  <c r="O2861" i="35"/>
  <c r="O2869" i="35"/>
  <c r="O2877" i="35"/>
  <c r="O2885" i="35"/>
  <c r="O2893" i="35"/>
  <c r="O337" i="35"/>
  <c r="O727" i="35"/>
  <c r="O898" i="35"/>
  <c r="O1069" i="35"/>
  <c r="O1192" i="35"/>
  <c r="O1256" i="35"/>
  <c r="O1320" i="35"/>
  <c r="O1384" i="35"/>
  <c r="O1448" i="35"/>
  <c r="O1512" i="35"/>
  <c r="O1576" i="35"/>
  <c r="O1615" i="35"/>
  <c r="O1638" i="35"/>
  <c r="O1654" i="35"/>
  <c r="O1662" i="35"/>
  <c r="O1670" i="35"/>
  <c r="O1678" i="35"/>
  <c r="O1686" i="35"/>
  <c r="O1694" i="35"/>
  <c r="O1702" i="35"/>
  <c r="O1710" i="35"/>
  <c r="O1718" i="35"/>
  <c r="O1726" i="35"/>
  <c r="O1734" i="35"/>
  <c r="O1742" i="35"/>
  <c r="O1750" i="35"/>
  <c r="O1758" i="35"/>
  <c r="O1766" i="35"/>
  <c r="O1774" i="35"/>
  <c r="O1782" i="35"/>
  <c r="O1790" i="35"/>
  <c r="O1798" i="35"/>
  <c r="O1806" i="35"/>
  <c r="O1814" i="35"/>
  <c r="O1822" i="35"/>
  <c r="O1830" i="35"/>
  <c r="O1838" i="35"/>
  <c r="O1846" i="35"/>
  <c r="O1854" i="35"/>
  <c r="O1862" i="35"/>
  <c r="O1870" i="35"/>
  <c r="O1878" i="35"/>
  <c r="O1886" i="35"/>
  <c r="O1894" i="35"/>
  <c r="O1902" i="35"/>
  <c r="O1910" i="35"/>
  <c r="O1918" i="35"/>
  <c r="O1926" i="35"/>
  <c r="O1934" i="35"/>
  <c r="O1942" i="35"/>
  <c r="O1950" i="35"/>
  <c r="O1958" i="35"/>
  <c r="O1966" i="35"/>
  <c r="O1974" i="35"/>
  <c r="O1982" i="35"/>
  <c r="O1990" i="35"/>
  <c r="O1998" i="35"/>
  <c r="O2006" i="35"/>
  <c r="O2014" i="35"/>
  <c r="O2022" i="35"/>
  <c r="O2030" i="35"/>
  <c r="O2038" i="35"/>
  <c r="O2046" i="35"/>
  <c r="O2054" i="35"/>
  <c r="O2062" i="35"/>
  <c r="O2070" i="35"/>
  <c r="O2078" i="35"/>
  <c r="O2086" i="35"/>
  <c r="O2094" i="35"/>
  <c r="O2102" i="35"/>
  <c r="O2110" i="35"/>
  <c r="O2118" i="35"/>
  <c r="O2126" i="35"/>
  <c r="O2134" i="35"/>
  <c r="O2142" i="35"/>
  <c r="O2150" i="35"/>
  <c r="O2158" i="35"/>
  <c r="O2166" i="35"/>
  <c r="O2174" i="35"/>
  <c r="O2182" i="35"/>
  <c r="O2190" i="35"/>
  <c r="O2198" i="35"/>
  <c r="O2206" i="35"/>
  <c r="O2214" i="35"/>
  <c r="O2222" i="35"/>
  <c r="O2230" i="35"/>
  <c r="O2238" i="35"/>
  <c r="O2246" i="35"/>
  <c r="O2254" i="35"/>
  <c r="O2262" i="35"/>
  <c r="O2270" i="35"/>
  <c r="O2278" i="35"/>
  <c r="O2286" i="35"/>
  <c r="O2294" i="35"/>
  <c r="O2302" i="35"/>
  <c r="O2310" i="35"/>
  <c r="O2318" i="35"/>
  <c r="O2326" i="35"/>
  <c r="O2334" i="35"/>
  <c r="O2342" i="35"/>
  <c r="O2350" i="35"/>
  <c r="O2358" i="35"/>
  <c r="O2366" i="35"/>
  <c r="O2374" i="35"/>
  <c r="O2382" i="35"/>
  <c r="O2390" i="35"/>
  <c r="O2398" i="35"/>
  <c r="O2406" i="35"/>
  <c r="O2414" i="35"/>
  <c r="O2422" i="35"/>
  <c r="O2430" i="35"/>
  <c r="O2438" i="35"/>
  <c r="O2446" i="35"/>
  <c r="O2454" i="35"/>
  <c r="O2462" i="35"/>
  <c r="O2470" i="35"/>
  <c r="O2478" i="35"/>
  <c r="O2486" i="35"/>
  <c r="O2494" i="35"/>
  <c r="O2502" i="35"/>
  <c r="O2510" i="35"/>
  <c r="O2518" i="35"/>
  <c r="O2526" i="35"/>
  <c r="O2534" i="35"/>
  <c r="O2542" i="35"/>
  <c r="O2550" i="35"/>
  <c r="O2558" i="35"/>
  <c r="O2566" i="35"/>
  <c r="O2574" i="35"/>
  <c r="O2582" i="35"/>
  <c r="O2590" i="35"/>
  <c r="O2598" i="35"/>
  <c r="O2606" i="35"/>
  <c r="O2614" i="35"/>
  <c r="O2622" i="35"/>
  <c r="O2630" i="35"/>
  <c r="O2638" i="35"/>
  <c r="O2646" i="35"/>
  <c r="O2654" i="35"/>
  <c r="O2662" i="35"/>
  <c r="O2670" i="35"/>
  <c r="O2678" i="35"/>
  <c r="O2686" i="35"/>
  <c r="O2694" i="35"/>
  <c r="O2702" i="35"/>
  <c r="O2710" i="35"/>
  <c r="O2718" i="35"/>
  <c r="O2726" i="35"/>
  <c r="O2734" i="35"/>
  <c r="O2742" i="35"/>
  <c r="O2750" i="35"/>
  <c r="O2758" i="35"/>
  <c r="O2766" i="35"/>
  <c r="O2774" i="35"/>
  <c r="O2782" i="35"/>
  <c r="O2790" i="35"/>
  <c r="O2798" i="35"/>
  <c r="O2806" i="35"/>
  <c r="O2814" i="35"/>
  <c r="O2822" i="35"/>
  <c r="O2830" i="35"/>
  <c r="O2838" i="35"/>
  <c r="O2846" i="35"/>
  <c r="O2854" i="35"/>
  <c r="O2862" i="35"/>
  <c r="O2870" i="35"/>
  <c r="O2878" i="35"/>
  <c r="O2886" i="35"/>
  <c r="O2894" i="35"/>
  <c r="O423" i="35"/>
  <c r="O749" i="35"/>
  <c r="O919" i="35"/>
  <c r="O1090" i="35"/>
  <c r="O1200" i="35"/>
  <c r="O1264" i="35"/>
  <c r="O1328" i="35"/>
  <c r="O1392" i="35"/>
  <c r="O1456" i="35"/>
  <c r="O1520" i="35"/>
  <c r="O1584" i="35"/>
  <c r="O1616" i="35"/>
  <c r="O1639" i="35"/>
  <c r="O1655" i="35"/>
  <c r="O1663" i="35"/>
  <c r="O1671" i="35"/>
  <c r="O1679" i="35"/>
  <c r="O1687" i="35"/>
  <c r="O1695" i="35"/>
  <c r="O1703" i="35"/>
  <c r="O1711" i="35"/>
  <c r="O1719" i="35"/>
  <c r="O1727" i="35"/>
  <c r="O1735" i="35"/>
  <c r="O1743" i="35"/>
  <c r="O1751" i="35"/>
  <c r="O1759" i="35"/>
  <c r="O1767" i="35"/>
  <c r="O1775" i="35"/>
  <c r="O1783" i="35"/>
  <c r="O1791" i="35"/>
  <c r="O1799" i="35"/>
  <c r="O1807" i="35"/>
  <c r="O1815" i="35"/>
  <c r="O1823" i="35"/>
  <c r="O1831" i="35"/>
  <c r="O1839" i="35"/>
  <c r="O1847" i="35"/>
  <c r="O1855" i="35"/>
  <c r="O1863" i="35"/>
  <c r="O1871" i="35"/>
  <c r="O1879" i="35"/>
  <c r="O1887" i="35"/>
  <c r="O1895" i="35"/>
  <c r="O1903" i="35"/>
  <c r="O1911" i="35"/>
  <c r="O1919" i="35"/>
  <c r="O1927" i="35"/>
  <c r="O1935" i="35"/>
  <c r="O1943" i="35"/>
  <c r="O1951" i="35"/>
  <c r="O1959" i="35"/>
  <c r="O1967" i="35"/>
  <c r="O1975" i="35"/>
  <c r="O1983" i="35"/>
  <c r="O1991" i="35"/>
  <c r="O1999" i="35"/>
  <c r="O2007" i="35"/>
  <c r="O2015" i="35"/>
  <c r="O2023" i="35"/>
  <c r="O2031" i="35"/>
  <c r="O2039" i="35"/>
  <c r="O2047" i="35"/>
  <c r="O2055" i="35"/>
  <c r="O2063" i="35"/>
  <c r="O2071" i="35"/>
  <c r="O2079" i="35"/>
  <c r="O2087" i="35"/>
  <c r="O2095" i="35"/>
  <c r="O2103" i="35"/>
  <c r="O2111" i="35"/>
  <c r="O2119" i="35"/>
  <c r="O2127" i="35"/>
  <c r="O2135" i="35"/>
  <c r="O2143" i="35"/>
  <c r="O2151" i="35"/>
  <c r="O2159" i="35"/>
  <c r="O2167" i="35"/>
  <c r="O2175" i="35"/>
  <c r="O2183" i="35"/>
  <c r="O2191" i="35"/>
  <c r="O2199" i="35"/>
  <c r="O2207" i="35"/>
  <c r="O2215" i="35"/>
  <c r="O2223" i="35"/>
  <c r="O2231" i="35"/>
  <c r="O2239" i="35"/>
  <c r="O2247" i="35"/>
  <c r="O2255" i="35"/>
  <c r="O2263" i="35"/>
  <c r="O2271" i="35"/>
  <c r="O2279" i="35"/>
  <c r="O2287" i="35"/>
  <c r="O2295" i="35"/>
  <c r="O2303" i="35"/>
  <c r="O2311" i="35"/>
  <c r="O2319" i="35"/>
  <c r="O2327" i="35"/>
  <c r="O2335" i="35"/>
  <c r="O2343" i="35"/>
  <c r="O2351" i="35"/>
  <c r="O2359" i="35"/>
  <c r="O2367" i="35"/>
  <c r="O2375" i="35"/>
  <c r="O2383" i="35"/>
  <c r="O2391" i="35"/>
  <c r="O2399" i="35"/>
  <c r="O2407" i="35"/>
  <c r="O2415" i="35"/>
  <c r="O2423" i="35"/>
  <c r="O2431" i="35"/>
  <c r="O2439" i="35"/>
  <c r="O2447" i="35"/>
  <c r="O2455" i="35"/>
  <c r="O2463" i="35"/>
  <c r="O2471" i="35"/>
  <c r="O2479" i="35"/>
  <c r="O2487" i="35"/>
  <c r="O2495" i="35"/>
  <c r="O2503" i="35"/>
  <c r="O2511" i="35"/>
  <c r="O2519" i="35"/>
  <c r="O2527" i="35"/>
  <c r="O2535" i="35"/>
  <c r="O2543" i="35"/>
  <c r="O2551" i="35"/>
  <c r="O2559" i="35"/>
  <c r="O2567" i="35"/>
  <c r="O2575" i="35"/>
  <c r="O2583" i="35"/>
  <c r="O2591" i="35"/>
  <c r="O2599" i="35"/>
  <c r="O2607" i="35"/>
  <c r="O2615" i="35"/>
  <c r="O2623" i="35"/>
  <c r="O2631" i="35"/>
  <c r="O2639" i="35"/>
  <c r="O2647" i="35"/>
  <c r="O2655" i="35"/>
  <c r="O2663" i="35"/>
  <c r="O2671" i="35"/>
  <c r="O2679" i="35"/>
  <c r="O2687" i="35"/>
  <c r="O2695" i="35"/>
  <c r="O2703" i="35"/>
  <c r="O2711" i="35"/>
  <c r="O2719" i="35"/>
  <c r="O2727" i="35"/>
  <c r="O2735" i="35"/>
  <c r="O2743" i="35"/>
  <c r="O2751" i="35"/>
  <c r="O2759" i="35"/>
  <c r="O2767" i="35"/>
  <c r="O2775" i="35"/>
  <c r="O2783" i="35"/>
  <c r="O2791" i="35"/>
  <c r="O2799" i="35"/>
  <c r="O2807" i="35"/>
  <c r="O2815" i="35"/>
  <c r="O2823" i="35"/>
  <c r="O2831" i="35"/>
  <c r="O2839" i="35"/>
  <c r="O2847" i="35"/>
  <c r="O2855" i="35"/>
  <c r="O2863" i="35"/>
  <c r="O2871" i="35"/>
  <c r="O2879" i="35"/>
  <c r="O2887" i="35"/>
  <c r="O2895" i="35"/>
  <c r="O487" i="35"/>
  <c r="O770" i="35"/>
  <c r="O941" i="35"/>
  <c r="O1111" i="35"/>
  <c r="O1208" i="35"/>
  <c r="O1272" i="35"/>
  <c r="O1336" i="35"/>
  <c r="O1400" i="35"/>
  <c r="O1464" i="35"/>
  <c r="O1528" i="35"/>
  <c r="O1592" i="35"/>
  <c r="O1622" i="35"/>
  <c r="O1640" i="35"/>
  <c r="O1656" i="35"/>
  <c r="O1664" i="35"/>
  <c r="O1672" i="35"/>
  <c r="O1680" i="35"/>
  <c r="O1688" i="35"/>
  <c r="O1696" i="35"/>
  <c r="O1704" i="35"/>
  <c r="O1712" i="35"/>
  <c r="O1720" i="35"/>
  <c r="O1728" i="35"/>
  <c r="O1736" i="35"/>
  <c r="O1744" i="35"/>
  <c r="O1752" i="35"/>
  <c r="O1760" i="35"/>
  <c r="O1768" i="35"/>
  <c r="O1776" i="35"/>
  <c r="O1784" i="35"/>
  <c r="O1792" i="35"/>
  <c r="O1800" i="35"/>
  <c r="O1808" i="35"/>
  <c r="O1816" i="35"/>
  <c r="O1824" i="35"/>
  <c r="O1832" i="35"/>
  <c r="O1840" i="35"/>
  <c r="O1848" i="35"/>
  <c r="O1856" i="35"/>
  <c r="O1864" i="35"/>
  <c r="O1872" i="35"/>
  <c r="O1880" i="35"/>
  <c r="O1888" i="35"/>
  <c r="O1896" i="35"/>
  <c r="O1904" i="35"/>
  <c r="O1912" i="35"/>
  <c r="O1920" i="35"/>
  <c r="O1928" i="35"/>
  <c r="O1936" i="35"/>
  <c r="O1944" i="35"/>
  <c r="O1952" i="35"/>
  <c r="O1960" i="35"/>
  <c r="O1968" i="35"/>
  <c r="O1976" i="35"/>
  <c r="O1984" i="35"/>
  <c r="O1992" i="35"/>
  <c r="O2000" i="35"/>
  <c r="O2008" i="35"/>
  <c r="O2016" i="35"/>
  <c r="O2024" i="35"/>
  <c r="O2032" i="35"/>
  <c r="O2040" i="35"/>
  <c r="O2048" i="35"/>
  <c r="O2056" i="35"/>
  <c r="O2064" i="35"/>
  <c r="O2072" i="35"/>
  <c r="O2080" i="35"/>
  <c r="O2088" i="35"/>
  <c r="O2096" i="35"/>
  <c r="O2104" i="35"/>
  <c r="O2112" i="35"/>
  <c r="O2120" i="35"/>
  <c r="O2128" i="35"/>
  <c r="O2136" i="35"/>
  <c r="O2144" i="35"/>
  <c r="O2152" i="35"/>
  <c r="O2160" i="35"/>
  <c r="O2168" i="35"/>
  <c r="O2176" i="35"/>
  <c r="O2184" i="35"/>
  <c r="O2192" i="35"/>
  <c r="O2200" i="35"/>
  <c r="O2208" i="35"/>
  <c r="O2216" i="35"/>
  <c r="O2224" i="35"/>
  <c r="O2232" i="35"/>
  <c r="O2240" i="35"/>
  <c r="O2248" i="35"/>
  <c r="O2256" i="35"/>
  <c r="O2264" i="35"/>
  <c r="O2272" i="35"/>
  <c r="O2280" i="35"/>
  <c r="O2288" i="35"/>
  <c r="O2296" i="35"/>
  <c r="O2304" i="35"/>
  <c r="O2312" i="35"/>
  <c r="O2320" i="35"/>
  <c r="O2328" i="35"/>
  <c r="O2336" i="35"/>
  <c r="O2344" i="35"/>
  <c r="O2352" i="35"/>
  <c r="O2360" i="35"/>
  <c r="O2368" i="35"/>
  <c r="O2376" i="35"/>
  <c r="O2384" i="35"/>
  <c r="O2392" i="35"/>
  <c r="O2400" i="35"/>
  <c r="O2408" i="35"/>
  <c r="O2416" i="35"/>
  <c r="O2424" i="35"/>
  <c r="O2432" i="35"/>
  <c r="O2440" i="35"/>
  <c r="O2448" i="35"/>
  <c r="O2456" i="35"/>
  <c r="O2464" i="35"/>
  <c r="O2472" i="35"/>
  <c r="O2480" i="35"/>
  <c r="O2488" i="35"/>
  <c r="O2496" i="35"/>
  <c r="O2504" i="35"/>
  <c r="O2512" i="35"/>
  <c r="O2520" i="35"/>
  <c r="O2528" i="35"/>
  <c r="O2536" i="35"/>
  <c r="O2544" i="35"/>
  <c r="O2552" i="35"/>
  <c r="O2560" i="35"/>
  <c r="O2568" i="35"/>
  <c r="O2576" i="35"/>
  <c r="O2584" i="35"/>
  <c r="O2592" i="35"/>
  <c r="O2600" i="35"/>
  <c r="O2608" i="35"/>
  <c r="O2616" i="35"/>
  <c r="O2624" i="35"/>
  <c r="O2632" i="35"/>
  <c r="O2640" i="35"/>
  <c r="O2648" i="35"/>
  <c r="O2656" i="35"/>
  <c r="O2664" i="35"/>
  <c r="O2672" i="35"/>
  <c r="O2680" i="35"/>
  <c r="O2688" i="35"/>
  <c r="O2696" i="35"/>
  <c r="O2704" i="35"/>
  <c r="O2712" i="35"/>
  <c r="O2720" i="35"/>
  <c r="O2728" i="35"/>
  <c r="O2736" i="35"/>
  <c r="O2744" i="35"/>
  <c r="O2752" i="35"/>
  <c r="O2760" i="35"/>
  <c r="O2768" i="35"/>
  <c r="O2776" i="35"/>
  <c r="O2784" i="35"/>
  <c r="O2792" i="35"/>
  <c r="O2800" i="35"/>
  <c r="O2808" i="35"/>
  <c r="O2816" i="35"/>
  <c r="O2824" i="35"/>
  <c r="O2832" i="35"/>
  <c r="O2840" i="35"/>
  <c r="O2848" i="35"/>
  <c r="O2856" i="35"/>
  <c r="O2864" i="35"/>
  <c r="O2872" i="35"/>
  <c r="O2880" i="35"/>
  <c r="O2888" i="35"/>
  <c r="O2896" i="35"/>
  <c r="O2904" i="35"/>
  <c r="O545" i="35"/>
  <c r="O791" i="35"/>
  <c r="O962" i="35"/>
  <c r="O1133" i="35"/>
  <c r="O1216" i="35"/>
  <c r="O1280" i="35"/>
  <c r="O1344" i="35"/>
  <c r="O1408" i="35"/>
  <c r="O1472" i="35"/>
  <c r="O1536" i="35"/>
  <c r="O1600" i="35"/>
  <c r="O1623" i="35"/>
  <c r="O1646" i="35"/>
  <c r="O1657" i="35"/>
  <c r="O1665" i="35"/>
  <c r="O1673" i="35"/>
  <c r="O1681" i="35"/>
  <c r="O1689" i="35"/>
  <c r="O1697" i="35"/>
  <c r="O1705" i="35"/>
  <c r="O1713" i="35"/>
  <c r="O1721" i="35"/>
  <c r="O1729" i="35"/>
  <c r="O1737" i="35"/>
  <c r="O1745" i="35"/>
  <c r="O1753" i="35"/>
  <c r="O1761" i="35"/>
  <c r="O1769" i="35"/>
  <c r="O1777" i="35"/>
  <c r="O1785" i="35"/>
  <c r="O1793" i="35"/>
  <c r="O1801" i="35"/>
  <c r="O1809" i="35"/>
  <c r="O1817" i="35"/>
  <c r="O1825" i="35"/>
  <c r="O1833" i="35"/>
  <c r="O1841" i="35"/>
  <c r="O1849" i="35"/>
  <c r="O1857" i="35"/>
  <c r="O1865" i="35"/>
  <c r="O1873" i="35"/>
  <c r="O1881" i="35"/>
  <c r="O1889" i="35"/>
  <c r="O1897" i="35"/>
  <c r="O1905" i="35"/>
  <c r="O1913" i="35"/>
  <c r="O1921" i="35"/>
  <c r="O1929" i="35"/>
  <c r="O1937" i="35"/>
  <c r="O1945" i="35"/>
  <c r="O1953" i="35"/>
  <c r="O1961" i="35"/>
  <c r="O1969" i="35"/>
  <c r="O1977" i="35"/>
  <c r="O1985" i="35"/>
  <c r="O1993" i="35"/>
  <c r="O2001" i="35"/>
  <c r="O2009" i="35"/>
  <c r="O2017" i="35"/>
  <c r="O2025" i="35"/>
  <c r="O2033" i="35"/>
  <c r="O2041" i="35"/>
  <c r="O2049" i="35"/>
  <c r="O2057" i="35"/>
  <c r="O2065" i="35"/>
  <c r="O2073" i="35"/>
  <c r="O2081" i="35"/>
  <c r="O2089" i="35"/>
  <c r="O2097" i="35"/>
  <c r="O2105" i="35"/>
  <c r="O2113" i="35"/>
  <c r="O2121" i="35"/>
  <c r="O2129" i="35"/>
  <c r="O2137" i="35"/>
  <c r="O2145" i="35"/>
  <c r="O2153" i="35"/>
  <c r="O2161" i="35"/>
  <c r="O2169" i="35"/>
  <c r="O2177" i="35"/>
  <c r="O2185" i="35"/>
  <c r="O2193" i="35"/>
  <c r="O2201" i="35"/>
  <c r="O2209" i="35"/>
  <c r="O2217" i="35"/>
  <c r="O2225" i="35"/>
  <c r="O2233" i="35"/>
  <c r="O2241" i="35"/>
  <c r="O2249" i="35"/>
  <c r="O2257" i="35"/>
  <c r="O2265" i="35"/>
  <c r="O2273" i="35"/>
  <c r="O2281" i="35"/>
  <c r="O2289" i="35"/>
  <c r="O2297" i="35"/>
  <c r="O2305" i="35"/>
  <c r="O2313" i="35"/>
  <c r="O2321" i="35"/>
  <c r="O2329" i="35"/>
  <c r="O2337" i="35"/>
  <c r="O2345" i="35"/>
  <c r="O2353" i="35"/>
  <c r="O2361" i="35"/>
  <c r="O2369" i="35"/>
  <c r="O2377" i="35"/>
  <c r="O2385" i="35"/>
  <c r="O2393" i="35"/>
  <c r="O2401" i="35"/>
  <c r="O2409" i="35"/>
  <c r="O2417" i="35"/>
  <c r="O2425" i="35"/>
  <c r="O2433" i="35"/>
  <c r="O2441" i="35"/>
  <c r="O2449" i="35"/>
  <c r="O2457" i="35"/>
  <c r="O2465" i="35"/>
  <c r="O2473" i="35"/>
  <c r="O2481" i="35"/>
  <c r="O2489" i="35"/>
  <c r="O2497" i="35"/>
  <c r="O2505" i="35"/>
  <c r="O2513" i="35"/>
  <c r="O2521" i="35"/>
  <c r="O2529" i="35"/>
  <c r="O2537" i="35"/>
  <c r="O2545" i="35"/>
  <c r="O2553" i="35"/>
  <c r="O2561" i="35"/>
  <c r="O2569" i="35"/>
  <c r="O2577" i="35"/>
  <c r="O2585" i="35"/>
  <c r="O2593" i="35"/>
  <c r="O2601" i="35"/>
  <c r="O2609" i="35"/>
  <c r="O2617" i="35"/>
  <c r="O2625" i="35"/>
  <c r="O2633" i="35"/>
  <c r="O2641" i="35"/>
  <c r="O2649" i="35"/>
  <c r="O2657" i="35"/>
  <c r="O2665" i="35"/>
  <c r="O2673" i="35"/>
  <c r="O2681" i="35"/>
  <c r="O2689" i="35"/>
  <c r="O2697" i="35"/>
  <c r="O2705" i="35"/>
  <c r="O2713" i="35"/>
  <c r="O2721" i="35"/>
  <c r="O2729" i="35"/>
  <c r="O2737" i="35"/>
  <c r="O2745" i="35"/>
  <c r="O2753" i="35"/>
  <c r="O2761" i="35"/>
  <c r="O2769" i="35"/>
  <c r="O2777" i="35"/>
  <c r="O2785" i="35"/>
  <c r="O2793" i="35"/>
  <c r="O2801" i="35"/>
  <c r="O2809" i="35"/>
  <c r="O2817" i="35"/>
  <c r="O2825" i="35"/>
  <c r="O2833" i="35"/>
  <c r="O2841" i="35"/>
  <c r="O2849" i="35"/>
  <c r="O2857" i="35"/>
  <c r="O2865" i="35"/>
  <c r="O2873" i="35"/>
  <c r="O2881" i="35"/>
  <c r="O2889" i="35"/>
  <c r="O2897" i="35"/>
  <c r="O2905" i="35"/>
  <c r="O601" i="35"/>
  <c r="O813" i="35"/>
  <c r="O983" i="35"/>
  <c r="O1154" i="35"/>
  <c r="O1224" i="35"/>
  <c r="O1288" i="35"/>
  <c r="O1352" i="35"/>
  <c r="O1416" i="35"/>
  <c r="O1480" i="35"/>
  <c r="O1544" i="35"/>
  <c r="O1606" i="35"/>
  <c r="O1624" i="35"/>
  <c r="O1647" i="35"/>
  <c r="O1658" i="35"/>
  <c r="O1666" i="35"/>
  <c r="O1674" i="35"/>
  <c r="O1682" i="35"/>
  <c r="O1690" i="35"/>
  <c r="O1698" i="35"/>
  <c r="O1706" i="35"/>
  <c r="O1714" i="35"/>
  <c r="O1722" i="35"/>
  <c r="O1730" i="35"/>
  <c r="O1738" i="35"/>
  <c r="O1746" i="35"/>
  <c r="O1754" i="35"/>
  <c r="O1762" i="35"/>
  <c r="O1770" i="35"/>
  <c r="O1778" i="35"/>
  <c r="O1786" i="35"/>
  <c r="O1794" i="35"/>
  <c r="O1802" i="35"/>
  <c r="O1810" i="35"/>
  <c r="O1818" i="35"/>
  <c r="O1826" i="35"/>
  <c r="O1834" i="35"/>
  <c r="O1842" i="35"/>
  <c r="O1850" i="35"/>
  <c r="O1858" i="35"/>
  <c r="O1866" i="35"/>
  <c r="O1874" i="35"/>
  <c r="O1882" i="35"/>
  <c r="O1890" i="35"/>
  <c r="O1898" i="35"/>
  <c r="O1906" i="35"/>
  <c r="O1914" i="35"/>
  <c r="O1922" i="35"/>
  <c r="O1930" i="35"/>
  <c r="O1938" i="35"/>
  <c r="O1946" i="35"/>
  <c r="O1954" i="35"/>
  <c r="O1962" i="35"/>
  <c r="O1970" i="35"/>
  <c r="O1978" i="35"/>
  <c r="O1986" i="35"/>
  <c r="O1994" i="35"/>
  <c r="O2002" i="35"/>
  <c r="O2010" i="35"/>
  <c r="O2018" i="35"/>
  <c r="O2026" i="35"/>
  <c r="O2034" i="35"/>
  <c r="O2042" i="35"/>
  <c r="O2050" i="35"/>
  <c r="O2058" i="35"/>
  <c r="O2066" i="35"/>
  <c r="O2074" i="35"/>
  <c r="O2082" i="35"/>
  <c r="O2090" i="35"/>
  <c r="O2098" i="35"/>
  <c r="O2106" i="35"/>
  <c r="O2114" i="35"/>
  <c r="O2122" i="35"/>
  <c r="O2130" i="35"/>
  <c r="O2138" i="35"/>
  <c r="O2146" i="35"/>
  <c r="O2154" i="35"/>
  <c r="O2162" i="35"/>
  <c r="O2170" i="35"/>
  <c r="O2178" i="35"/>
  <c r="O2186" i="35"/>
  <c r="O2194" i="35"/>
  <c r="O2202" i="35"/>
  <c r="O2210" i="35"/>
  <c r="O2218" i="35"/>
  <c r="O2226" i="35"/>
  <c r="O2234" i="35"/>
  <c r="O2242" i="35"/>
  <c r="O2250" i="35"/>
  <c r="O2258" i="35"/>
  <c r="O2266" i="35"/>
  <c r="O2274" i="35"/>
  <c r="O2282" i="35"/>
  <c r="O2290" i="35"/>
  <c r="O2298" i="35"/>
  <c r="O2306" i="35"/>
  <c r="O2314" i="35"/>
  <c r="O2322" i="35"/>
  <c r="O2330" i="35"/>
  <c r="O2338" i="35"/>
  <c r="O2346" i="35"/>
  <c r="O2354" i="35"/>
  <c r="O2362" i="35"/>
  <c r="O2370" i="35"/>
  <c r="O2378" i="35"/>
  <c r="O2386" i="35"/>
  <c r="O2394" i="35"/>
  <c r="O2402" i="35"/>
  <c r="O2410" i="35"/>
  <c r="O2418" i="35"/>
  <c r="O2426" i="35"/>
  <c r="O2434" i="35"/>
  <c r="O2442" i="35"/>
  <c r="O2450" i="35"/>
  <c r="O2458" i="35"/>
  <c r="O2466" i="35"/>
  <c r="O2474" i="35"/>
  <c r="O2482" i="35"/>
  <c r="O2490" i="35"/>
  <c r="O2498" i="35"/>
  <c r="O2506" i="35"/>
  <c r="O2514" i="35"/>
  <c r="O2522" i="35"/>
  <c r="O2530" i="35"/>
  <c r="O2538" i="35"/>
  <c r="O2546" i="35"/>
  <c r="O2554" i="35"/>
  <c r="O2562" i="35"/>
  <c r="O2570" i="35"/>
  <c r="O2578" i="35"/>
  <c r="O2586" i="35"/>
  <c r="O2594" i="35"/>
  <c r="O2602" i="35"/>
  <c r="O2610" i="35"/>
  <c r="O2618" i="35"/>
  <c r="O2626" i="35"/>
  <c r="O2634" i="35"/>
  <c r="O2642" i="35"/>
  <c r="O2650" i="35"/>
  <c r="O2658" i="35"/>
  <c r="O2666" i="35"/>
  <c r="O2674" i="35"/>
  <c r="O2682" i="35"/>
  <c r="O2690" i="35"/>
  <c r="O2698" i="35"/>
  <c r="O2706" i="35"/>
  <c r="O2714" i="35"/>
  <c r="O2722" i="35"/>
  <c r="O2730" i="35"/>
  <c r="O2738" i="35"/>
  <c r="O2746" i="35"/>
  <c r="O2754" i="35"/>
  <c r="O2762" i="35"/>
  <c r="O2770" i="35"/>
  <c r="O2778" i="35"/>
  <c r="O2786" i="35"/>
  <c r="O2794" i="35"/>
  <c r="O2802" i="35"/>
  <c r="O2810" i="35"/>
  <c r="O2818" i="35"/>
  <c r="O2826" i="35"/>
  <c r="O2834" i="35"/>
  <c r="O2842" i="35"/>
  <c r="O2850" i="35"/>
  <c r="O2858" i="35"/>
  <c r="O2866" i="35"/>
  <c r="O2874" i="35"/>
  <c r="O2882" i="35"/>
  <c r="O2890" i="35"/>
  <c r="O645" i="35"/>
  <c r="O834" i="35"/>
  <c r="O1005" i="35"/>
  <c r="O1167" i="35"/>
  <c r="O1232" i="35"/>
  <c r="O1296" i="35"/>
  <c r="O1360" i="35"/>
  <c r="O1424" i="35"/>
  <c r="O1488" i="35"/>
  <c r="O1552" i="35"/>
  <c r="O1607" i="35"/>
  <c r="O1630" i="35"/>
  <c r="O1648" i="35"/>
  <c r="O1659" i="35"/>
  <c r="O1667" i="35"/>
  <c r="O1675" i="35"/>
  <c r="O1683" i="35"/>
  <c r="O1691" i="35"/>
  <c r="O1699" i="35"/>
  <c r="O1707" i="35"/>
  <c r="O1715" i="35"/>
  <c r="O1723" i="35"/>
  <c r="O1731" i="35"/>
  <c r="O1739" i="35"/>
  <c r="O1747" i="35"/>
  <c r="O1755" i="35"/>
  <c r="O1763" i="35"/>
  <c r="O1771" i="35"/>
  <c r="O1779" i="35"/>
  <c r="O1787" i="35"/>
  <c r="O1795" i="35"/>
  <c r="O1803" i="35"/>
  <c r="O1811" i="35"/>
  <c r="O1819" i="35"/>
  <c r="O1827" i="35"/>
  <c r="O1835" i="35"/>
  <c r="O1843" i="35"/>
  <c r="O1851" i="35"/>
  <c r="O1859" i="35"/>
  <c r="O1867" i="35"/>
  <c r="O1875" i="35"/>
  <c r="O1883" i="35"/>
  <c r="O1891" i="35"/>
  <c r="O1899" i="35"/>
  <c r="O1907" i="35"/>
  <c r="O1915" i="35"/>
  <c r="O1923" i="35"/>
  <c r="O1931" i="35"/>
  <c r="O1939" i="35"/>
  <c r="O1947" i="35"/>
  <c r="O1955" i="35"/>
  <c r="O1963" i="35"/>
  <c r="O1971" i="35"/>
  <c r="O1979" i="35"/>
  <c r="O1987" i="35"/>
  <c r="O1995" i="35"/>
  <c r="O2003" i="35"/>
  <c r="O2011" i="35"/>
  <c r="O2019" i="35"/>
  <c r="O2027" i="35"/>
  <c r="O2035" i="35"/>
  <c r="O2043" i="35"/>
  <c r="O2051" i="35"/>
  <c r="O2059" i="35"/>
  <c r="O2067" i="35"/>
  <c r="O2075" i="35"/>
  <c r="O2083" i="35"/>
  <c r="O2091" i="35"/>
  <c r="O2099" i="35"/>
  <c r="O2107" i="35"/>
  <c r="O2115" i="35"/>
  <c r="O2123" i="35"/>
  <c r="O2131" i="35"/>
  <c r="O2139" i="35"/>
  <c r="O2147" i="35"/>
  <c r="O2155" i="35"/>
  <c r="O2163" i="35"/>
  <c r="O2171" i="35"/>
  <c r="O2179" i="35"/>
  <c r="O2187" i="35"/>
  <c r="O2195" i="35"/>
  <c r="O2203" i="35"/>
  <c r="O2211" i="35"/>
  <c r="O2219" i="35"/>
  <c r="O2227" i="35"/>
  <c r="O2235" i="35"/>
  <c r="O2243" i="35"/>
  <c r="O2251" i="35"/>
  <c r="O2259" i="35"/>
  <c r="O2267" i="35"/>
  <c r="O2275" i="35"/>
  <c r="O2283" i="35"/>
  <c r="O2291" i="35"/>
  <c r="O2299" i="35"/>
  <c r="O2307" i="35"/>
  <c r="O2315" i="35"/>
  <c r="O2323" i="35"/>
  <c r="O2331" i="35"/>
  <c r="O2339" i="35"/>
  <c r="O2347" i="35"/>
  <c r="O2355" i="35"/>
  <c r="O2363" i="35"/>
  <c r="O2371" i="35"/>
  <c r="O2379" i="35"/>
  <c r="O2387" i="35"/>
  <c r="O2395" i="35"/>
  <c r="O2403" i="35"/>
  <c r="O2411" i="35"/>
  <c r="O2419" i="35"/>
  <c r="O2427" i="35"/>
  <c r="O2435" i="35"/>
  <c r="O2443" i="35"/>
  <c r="O2451" i="35"/>
  <c r="O2459" i="35"/>
  <c r="O2467" i="35"/>
  <c r="O2475" i="35"/>
  <c r="O2483" i="35"/>
  <c r="O2491" i="35"/>
  <c r="O685" i="35"/>
  <c r="O1496" i="35"/>
  <c r="O1684" i="35"/>
  <c r="O1748" i="35"/>
  <c r="O1812" i="35"/>
  <c r="O1876" i="35"/>
  <c r="O1940" i="35"/>
  <c r="O2004" i="35"/>
  <c r="O2068" i="35"/>
  <c r="O2132" i="35"/>
  <c r="O2196" i="35"/>
  <c r="O2260" i="35"/>
  <c r="O2324" i="35"/>
  <c r="O2388" i="35"/>
  <c r="O2452" i="35"/>
  <c r="O2507" i="35"/>
  <c r="O2539" i="35"/>
  <c r="O2571" i="35"/>
  <c r="O2603" i="35"/>
  <c r="O2635" i="35"/>
  <c r="O2667" i="35"/>
  <c r="O2699" i="35"/>
  <c r="O2731" i="35"/>
  <c r="O2763" i="35"/>
  <c r="O2795" i="35"/>
  <c r="O2827" i="35"/>
  <c r="O2859" i="35"/>
  <c r="O2891" i="35"/>
  <c r="O2906" i="35"/>
  <c r="O2914" i="35"/>
  <c r="O2922" i="35"/>
  <c r="O2930" i="35"/>
  <c r="O2938" i="35"/>
  <c r="O2946" i="35"/>
  <c r="O2954" i="35"/>
  <c r="O2962" i="35"/>
  <c r="O2970" i="35"/>
  <c r="O2978" i="35"/>
  <c r="O2986" i="35"/>
  <c r="O2994" i="35"/>
  <c r="O3002" i="35"/>
  <c r="O3010" i="35"/>
  <c r="O3018" i="35"/>
  <c r="O3026" i="35"/>
  <c r="O3034" i="35"/>
  <c r="O3042" i="35"/>
  <c r="O3050" i="35"/>
  <c r="O3058" i="35"/>
  <c r="O3066" i="35"/>
  <c r="O3074" i="35"/>
  <c r="O3082" i="35"/>
  <c r="O3090" i="35"/>
  <c r="O3098" i="35"/>
  <c r="O3106" i="35"/>
  <c r="O3114" i="35"/>
  <c r="O3122" i="35"/>
  <c r="O3130" i="35"/>
  <c r="O3138" i="35"/>
  <c r="O3146" i="35"/>
  <c r="O3154" i="35"/>
  <c r="O3162" i="35"/>
  <c r="O3170" i="35"/>
  <c r="O3178" i="35"/>
  <c r="O3186" i="35"/>
  <c r="O3194" i="35"/>
  <c r="O3202" i="35"/>
  <c r="O3210" i="35"/>
  <c r="O3218" i="35"/>
  <c r="O3226" i="35"/>
  <c r="O3234" i="35"/>
  <c r="O3242" i="35"/>
  <c r="O3250" i="35"/>
  <c r="O3258" i="35"/>
  <c r="O3266" i="35"/>
  <c r="O3274" i="35"/>
  <c r="O3282" i="35"/>
  <c r="O3290" i="35"/>
  <c r="O3298" i="35"/>
  <c r="O3306" i="35"/>
  <c r="O3314" i="35"/>
  <c r="O3322" i="35"/>
  <c r="O3330" i="35"/>
  <c r="O3338" i="35"/>
  <c r="O3346" i="35"/>
  <c r="O3354" i="35"/>
  <c r="O3362" i="35"/>
  <c r="O3370" i="35"/>
  <c r="O3378" i="35"/>
  <c r="O3386" i="35"/>
  <c r="O3394" i="35"/>
  <c r="O3402" i="35"/>
  <c r="O3410" i="35"/>
  <c r="O3418" i="35"/>
  <c r="O3426" i="35"/>
  <c r="O3434" i="35"/>
  <c r="O3442" i="35"/>
  <c r="O3450" i="35"/>
  <c r="O3458" i="35"/>
  <c r="O3466" i="35"/>
  <c r="O3474" i="35"/>
  <c r="O3482" i="35"/>
  <c r="O3490" i="35"/>
  <c r="O3498" i="35"/>
  <c r="O3506" i="35"/>
  <c r="O3514" i="35"/>
  <c r="O3522" i="35"/>
  <c r="O3530" i="35"/>
  <c r="O3538" i="35"/>
  <c r="O3546" i="35"/>
  <c r="O3554" i="35"/>
  <c r="O3562" i="35"/>
  <c r="O3570" i="35"/>
  <c r="O3578" i="35"/>
  <c r="O3586" i="35"/>
  <c r="O3594" i="35"/>
  <c r="O3602" i="35"/>
  <c r="O3610" i="35"/>
  <c r="O3618" i="35"/>
  <c r="O3626" i="35"/>
  <c r="O3634" i="35"/>
  <c r="O3642" i="35"/>
  <c r="O3650" i="35"/>
  <c r="O3658" i="35"/>
  <c r="O3666" i="35"/>
  <c r="O3674" i="35"/>
  <c r="O3682" i="35"/>
  <c r="O3690" i="35"/>
  <c r="O3698" i="35"/>
  <c r="O3706" i="35"/>
  <c r="O3714" i="35"/>
  <c r="O3722" i="35"/>
  <c r="O3730" i="35"/>
  <c r="O3738" i="35"/>
  <c r="O3746" i="35"/>
  <c r="O3754" i="35"/>
  <c r="O3762" i="35"/>
  <c r="O3770" i="35"/>
  <c r="O3778" i="35"/>
  <c r="O3786" i="35"/>
  <c r="O3794" i="35"/>
  <c r="O3802" i="35"/>
  <c r="O3810" i="35"/>
  <c r="O3818" i="35"/>
  <c r="O3826" i="35"/>
  <c r="O3834" i="35"/>
  <c r="O3842" i="35"/>
  <c r="O3850" i="35"/>
  <c r="O3858" i="35"/>
  <c r="O3866" i="35"/>
  <c r="O3874" i="35"/>
  <c r="O3882" i="35"/>
  <c r="O3890" i="35"/>
  <c r="O3898" i="35"/>
  <c r="O3906" i="35"/>
  <c r="O3914" i="35"/>
  <c r="O3922" i="35"/>
  <c r="O3930" i="35"/>
  <c r="O3938" i="35"/>
  <c r="O3946" i="35"/>
  <c r="O3954" i="35"/>
  <c r="O3962" i="35"/>
  <c r="O3970" i="35"/>
  <c r="O3978" i="35"/>
  <c r="O3986" i="35"/>
  <c r="O855" i="35"/>
  <c r="O1560" i="35"/>
  <c r="O1692" i="35"/>
  <c r="O1756" i="35"/>
  <c r="O1820" i="35"/>
  <c r="O1884" i="35"/>
  <c r="O1948" i="35"/>
  <c r="O2012" i="35"/>
  <c r="O2076" i="35"/>
  <c r="O2140" i="35"/>
  <c r="O2204" i="35"/>
  <c r="O2268" i="35"/>
  <c r="O2332" i="35"/>
  <c r="O2396" i="35"/>
  <c r="O2460" i="35"/>
  <c r="O2508" i="35"/>
  <c r="O2540" i="35"/>
  <c r="O2572" i="35"/>
  <c r="O2604" i="35"/>
  <c r="O2636" i="35"/>
  <c r="O2668" i="35"/>
  <c r="O2700" i="35"/>
  <c r="O2732" i="35"/>
  <c r="O2764" i="35"/>
  <c r="O2796" i="35"/>
  <c r="O2828" i="35"/>
  <c r="O2860" i="35"/>
  <c r="O2892" i="35"/>
  <c r="O2907" i="35"/>
  <c r="O2915" i="35"/>
  <c r="O2923" i="35"/>
  <c r="O2931" i="35"/>
  <c r="O2939" i="35"/>
  <c r="O2947" i="35"/>
  <c r="O2955" i="35"/>
  <c r="O2963" i="35"/>
  <c r="O2971" i="35"/>
  <c r="O2979" i="35"/>
  <c r="O2987" i="35"/>
  <c r="O2995" i="35"/>
  <c r="O3003" i="35"/>
  <c r="O3011" i="35"/>
  <c r="O3019" i="35"/>
  <c r="O3027" i="35"/>
  <c r="O3035" i="35"/>
  <c r="O3043" i="35"/>
  <c r="O3051" i="35"/>
  <c r="O3059" i="35"/>
  <c r="O3067" i="35"/>
  <c r="O3075" i="35"/>
  <c r="O3083" i="35"/>
  <c r="O3091" i="35"/>
  <c r="O3099" i="35"/>
  <c r="O3107" i="35"/>
  <c r="O3115" i="35"/>
  <c r="O3123" i="35"/>
  <c r="O3131" i="35"/>
  <c r="O3139" i="35"/>
  <c r="O3147" i="35"/>
  <c r="O3155" i="35"/>
  <c r="O3163" i="35"/>
  <c r="O3171" i="35"/>
  <c r="O3179" i="35"/>
  <c r="O3187" i="35"/>
  <c r="O3195" i="35"/>
  <c r="O3203" i="35"/>
  <c r="O3211" i="35"/>
  <c r="O3219" i="35"/>
  <c r="O3227" i="35"/>
  <c r="O3235" i="35"/>
  <c r="O3243" i="35"/>
  <c r="O3251" i="35"/>
  <c r="O3259" i="35"/>
  <c r="O3267" i="35"/>
  <c r="O3275" i="35"/>
  <c r="O3283" i="35"/>
  <c r="O3291" i="35"/>
  <c r="O3299" i="35"/>
  <c r="O3307" i="35"/>
  <c r="O3315" i="35"/>
  <c r="O3323" i="35"/>
  <c r="O3331" i="35"/>
  <c r="O3339" i="35"/>
  <c r="O3347" i="35"/>
  <c r="O3355" i="35"/>
  <c r="O3363" i="35"/>
  <c r="O3371" i="35"/>
  <c r="O3379" i="35"/>
  <c r="O3387" i="35"/>
  <c r="O3395" i="35"/>
  <c r="O3403" i="35"/>
  <c r="O3411" i="35"/>
  <c r="O3419" i="35"/>
  <c r="O3427" i="35"/>
  <c r="O3435" i="35"/>
  <c r="O3443" i="35"/>
  <c r="O3451" i="35"/>
  <c r="O3459" i="35"/>
  <c r="O3467" i="35"/>
  <c r="O3475" i="35"/>
  <c r="O3483" i="35"/>
  <c r="O3491" i="35"/>
  <c r="O3499" i="35"/>
  <c r="O3507" i="35"/>
  <c r="O3515" i="35"/>
  <c r="O3523" i="35"/>
  <c r="O3531" i="35"/>
  <c r="O3539" i="35"/>
  <c r="O3547" i="35"/>
  <c r="O3555" i="35"/>
  <c r="O3563" i="35"/>
  <c r="O3571" i="35"/>
  <c r="O3579" i="35"/>
  <c r="O3587" i="35"/>
  <c r="O3595" i="35"/>
  <c r="O3603" i="35"/>
  <c r="O3611" i="35"/>
  <c r="O3619" i="35"/>
  <c r="O3627" i="35"/>
  <c r="O3635" i="35"/>
  <c r="O3643" i="35"/>
  <c r="O3651" i="35"/>
  <c r="O3659" i="35"/>
  <c r="O3667" i="35"/>
  <c r="O3675" i="35"/>
  <c r="O3683" i="35"/>
  <c r="O3691" i="35"/>
  <c r="O3699" i="35"/>
  <c r="O3707" i="35"/>
  <c r="O3715" i="35"/>
  <c r="O3723" i="35"/>
  <c r="O3731" i="35"/>
  <c r="O3739" i="35"/>
  <c r="O3747" i="35"/>
  <c r="O3755" i="35"/>
  <c r="O3763" i="35"/>
  <c r="O3771" i="35"/>
  <c r="O3779" i="35"/>
  <c r="O3787" i="35"/>
  <c r="O3795" i="35"/>
  <c r="O3803" i="35"/>
  <c r="O3811" i="35"/>
  <c r="O3819" i="35"/>
  <c r="O3827" i="35"/>
  <c r="O3835" i="35"/>
  <c r="O3843" i="35"/>
  <c r="O3851" i="35"/>
  <c r="O3859" i="35"/>
  <c r="O3867" i="35"/>
  <c r="O3875" i="35"/>
  <c r="O3883" i="35"/>
  <c r="O3891" i="35"/>
  <c r="O3899" i="35"/>
  <c r="O3907" i="35"/>
  <c r="O3915" i="35"/>
  <c r="O3923" i="35"/>
  <c r="O3931" i="35"/>
  <c r="O3939" i="35"/>
  <c r="O3947" i="35"/>
  <c r="O3955" i="35"/>
  <c r="O3963" i="35"/>
  <c r="O3971" i="35"/>
  <c r="O3979" i="35"/>
  <c r="O1026" i="35"/>
  <c r="O1608" i="35"/>
  <c r="O1700" i="35"/>
  <c r="O1764" i="35"/>
  <c r="O1828" i="35"/>
  <c r="O1892" i="35"/>
  <c r="O1956" i="35"/>
  <c r="O2020" i="35"/>
  <c r="O2084" i="35"/>
  <c r="O2148" i="35"/>
  <c r="O2212" i="35"/>
  <c r="O2276" i="35"/>
  <c r="O2340" i="35"/>
  <c r="O2404" i="35"/>
  <c r="O2468" i="35"/>
  <c r="O2515" i="35"/>
  <c r="O2547" i="35"/>
  <c r="O2579" i="35"/>
  <c r="O2611" i="35"/>
  <c r="O2643" i="35"/>
  <c r="O2675" i="35"/>
  <c r="O2707" i="35"/>
  <c r="O2739" i="35"/>
  <c r="O2771" i="35"/>
  <c r="O2803" i="35"/>
  <c r="O2835" i="35"/>
  <c r="O2867" i="35"/>
  <c r="O2898" i="35"/>
  <c r="O2908" i="35"/>
  <c r="O2916" i="35"/>
  <c r="O2924" i="35"/>
  <c r="O2932" i="35"/>
  <c r="O2940" i="35"/>
  <c r="O2948" i="35"/>
  <c r="O2956" i="35"/>
  <c r="O2964" i="35"/>
  <c r="O2972" i="35"/>
  <c r="O2980" i="35"/>
  <c r="O2988" i="35"/>
  <c r="O2996" i="35"/>
  <c r="O3004" i="35"/>
  <c r="O3012" i="35"/>
  <c r="O3020" i="35"/>
  <c r="O3028" i="35"/>
  <c r="O3036" i="35"/>
  <c r="O3044" i="35"/>
  <c r="O3052" i="35"/>
  <c r="O3060" i="35"/>
  <c r="O3068" i="35"/>
  <c r="O3076" i="35"/>
  <c r="O3084" i="35"/>
  <c r="O3092" i="35"/>
  <c r="O3100" i="35"/>
  <c r="O3108" i="35"/>
  <c r="O3116" i="35"/>
  <c r="O3124" i="35"/>
  <c r="O3132" i="35"/>
  <c r="O3140" i="35"/>
  <c r="O3148" i="35"/>
  <c r="O3156" i="35"/>
  <c r="O3164" i="35"/>
  <c r="O3172" i="35"/>
  <c r="O3180" i="35"/>
  <c r="O3188" i="35"/>
  <c r="O3196" i="35"/>
  <c r="O3204" i="35"/>
  <c r="O3212" i="35"/>
  <c r="O3220" i="35"/>
  <c r="O3228" i="35"/>
  <c r="O3236" i="35"/>
  <c r="O3244" i="35"/>
  <c r="O3252" i="35"/>
  <c r="O3260" i="35"/>
  <c r="O3268" i="35"/>
  <c r="O3276" i="35"/>
  <c r="O3284" i="35"/>
  <c r="O3292" i="35"/>
  <c r="O3300" i="35"/>
  <c r="O3308" i="35"/>
  <c r="O3316" i="35"/>
  <c r="O3324" i="35"/>
  <c r="O3332" i="35"/>
  <c r="O3340" i="35"/>
  <c r="O3348" i="35"/>
  <c r="O3356" i="35"/>
  <c r="O3364" i="35"/>
  <c r="O3372" i="35"/>
  <c r="O3380" i="35"/>
  <c r="O3388" i="35"/>
  <c r="O3396" i="35"/>
  <c r="O3404" i="35"/>
  <c r="O3412" i="35"/>
  <c r="O3420" i="35"/>
  <c r="O3428" i="35"/>
  <c r="O3436" i="35"/>
  <c r="O3444" i="35"/>
  <c r="O3452" i="35"/>
  <c r="O3460" i="35"/>
  <c r="O3468" i="35"/>
  <c r="O3476" i="35"/>
  <c r="O3484" i="35"/>
  <c r="O3492" i="35"/>
  <c r="O3500" i="35"/>
  <c r="O3508" i="35"/>
  <c r="O3516" i="35"/>
  <c r="O3524" i="35"/>
  <c r="O3532" i="35"/>
  <c r="O3540" i="35"/>
  <c r="O3548" i="35"/>
  <c r="O3556" i="35"/>
  <c r="O3564" i="35"/>
  <c r="O3572" i="35"/>
  <c r="O3580" i="35"/>
  <c r="O3588" i="35"/>
  <c r="O3596" i="35"/>
  <c r="O3604" i="35"/>
  <c r="O3612" i="35"/>
  <c r="O3620" i="35"/>
  <c r="O3628" i="35"/>
  <c r="O3636" i="35"/>
  <c r="O3644" i="35"/>
  <c r="O3652" i="35"/>
  <c r="O3660" i="35"/>
  <c r="O3668" i="35"/>
  <c r="O3676" i="35"/>
  <c r="O3684" i="35"/>
  <c r="O3692" i="35"/>
  <c r="O3700" i="35"/>
  <c r="O3708" i="35"/>
  <c r="O3716" i="35"/>
  <c r="O3724" i="35"/>
  <c r="O3732" i="35"/>
  <c r="O3740" i="35"/>
  <c r="O3748" i="35"/>
  <c r="O3756" i="35"/>
  <c r="O3764" i="35"/>
  <c r="O3772" i="35"/>
  <c r="O3780" i="35"/>
  <c r="O3788" i="35"/>
  <c r="O3796" i="35"/>
  <c r="O3804" i="35"/>
  <c r="O3812" i="35"/>
  <c r="O3820" i="35"/>
  <c r="O3828" i="35"/>
  <c r="O3836" i="35"/>
  <c r="O3844" i="35"/>
  <c r="O3852" i="35"/>
  <c r="O3860" i="35"/>
  <c r="O3868" i="35"/>
  <c r="O3876" i="35"/>
  <c r="O3884" i="35"/>
  <c r="O3892" i="35"/>
  <c r="O3900" i="35"/>
  <c r="O3908" i="35"/>
  <c r="O3916" i="35"/>
  <c r="O3924" i="35"/>
  <c r="O3932" i="35"/>
  <c r="O3940" i="35"/>
  <c r="O3948" i="35"/>
  <c r="O3956" i="35"/>
  <c r="O3964" i="35"/>
  <c r="O3972" i="35"/>
  <c r="O3980" i="35"/>
  <c r="O3988" i="35"/>
  <c r="O3996" i="35"/>
  <c r="O4004" i="35"/>
  <c r="O4012" i="35"/>
  <c r="O4020" i="35"/>
  <c r="O4028" i="35"/>
  <c r="O4036" i="35"/>
  <c r="O1176" i="35"/>
  <c r="O1631" i="35"/>
  <c r="O1708" i="35"/>
  <c r="O1772" i="35"/>
  <c r="O1836" i="35"/>
  <c r="O1900" i="35"/>
  <c r="O1964" i="35"/>
  <c r="O2028" i="35"/>
  <c r="O2092" i="35"/>
  <c r="O2156" i="35"/>
  <c r="O2220" i="35"/>
  <c r="O2284" i="35"/>
  <c r="O2348" i="35"/>
  <c r="O2412" i="35"/>
  <c r="O2476" i="35"/>
  <c r="O2516" i="35"/>
  <c r="O2548" i="35"/>
  <c r="O2580" i="35"/>
  <c r="O2612" i="35"/>
  <c r="O2644" i="35"/>
  <c r="O2676" i="35"/>
  <c r="O2708" i="35"/>
  <c r="O2740" i="35"/>
  <c r="O2772" i="35"/>
  <c r="O2804" i="35"/>
  <c r="O2836" i="35"/>
  <c r="O2868" i="35"/>
  <c r="O2899" i="35"/>
  <c r="O2909" i="35"/>
  <c r="O2917" i="35"/>
  <c r="O2925" i="35"/>
  <c r="O2933" i="35"/>
  <c r="O2941" i="35"/>
  <c r="O2949" i="35"/>
  <c r="O2957" i="35"/>
  <c r="O2965" i="35"/>
  <c r="O2973" i="35"/>
  <c r="O2981" i="35"/>
  <c r="O2989" i="35"/>
  <c r="O2997" i="35"/>
  <c r="O3005" i="35"/>
  <c r="O3013" i="35"/>
  <c r="O3021" i="35"/>
  <c r="O3029" i="35"/>
  <c r="O3037" i="35"/>
  <c r="O3045" i="35"/>
  <c r="O3053" i="35"/>
  <c r="O3061" i="35"/>
  <c r="O3069" i="35"/>
  <c r="O3077" i="35"/>
  <c r="O3085" i="35"/>
  <c r="O3093" i="35"/>
  <c r="O3101" i="35"/>
  <c r="O3109" i="35"/>
  <c r="O3117" i="35"/>
  <c r="O3125" i="35"/>
  <c r="O3133" i="35"/>
  <c r="O3141" i="35"/>
  <c r="O3149" i="35"/>
  <c r="O3157" i="35"/>
  <c r="O3165" i="35"/>
  <c r="O3173" i="35"/>
  <c r="O3181" i="35"/>
  <c r="O3189" i="35"/>
  <c r="O3197" i="35"/>
  <c r="O3205" i="35"/>
  <c r="O3213" i="35"/>
  <c r="O3221" i="35"/>
  <c r="O3229" i="35"/>
  <c r="O3237" i="35"/>
  <c r="O3245" i="35"/>
  <c r="O3253" i="35"/>
  <c r="O3261" i="35"/>
  <c r="O3269" i="35"/>
  <c r="O3277" i="35"/>
  <c r="O3285" i="35"/>
  <c r="O3293" i="35"/>
  <c r="O3301" i="35"/>
  <c r="O3309" i="35"/>
  <c r="O3317" i="35"/>
  <c r="O3325" i="35"/>
  <c r="O3333" i="35"/>
  <c r="O3341" i="35"/>
  <c r="O3349" i="35"/>
  <c r="O3357" i="35"/>
  <c r="O3365" i="35"/>
  <c r="O3373" i="35"/>
  <c r="O3381" i="35"/>
  <c r="O3389" i="35"/>
  <c r="O3397" i="35"/>
  <c r="O3405" i="35"/>
  <c r="O3413" i="35"/>
  <c r="O3421" i="35"/>
  <c r="O3429" i="35"/>
  <c r="O3437" i="35"/>
  <c r="O3445" i="35"/>
  <c r="O3453" i="35"/>
  <c r="O3461" i="35"/>
  <c r="O3469" i="35"/>
  <c r="O3477" i="35"/>
  <c r="O3485" i="35"/>
  <c r="O1240" i="35"/>
  <c r="O1650" i="35"/>
  <c r="O1716" i="35"/>
  <c r="O1780" i="35"/>
  <c r="O1844" i="35"/>
  <c r="O1908" i="35"/>
  <c r="O1972" i="35"/>
  <c r="O2036" i="35"/>
  <c r="O2100" i="35"/>
  <c r="O2164" i="35"/>
  <c r="O2228" i="35"/>
  <c r="O2292" i="35"/>
  <c r="O2356" i="35"/>
  <c r="O2420" i="35"/>
  <c r="O2484" i="35"/>
  <c r="O2523" i="35"/>
  <c r="O2555" i="35"/>
  <c r="O2587" i="35"/>
  <c r="O2619" i="35"/>
  <c r="O2651" i="35"/>
  <c r="O2683" i="35"/>
  <c r="O2715" i="35"/>
  <c r="O2747" i="35"/>
  <c r="O2779" i="35"/>
  <c r="O2811" i="35"/>
  <c r="O2843" i="35"/>
  <c r="O2875" i="35"/>
  <c r="O2900" i="35"/>
  <c r="O2910" i="35"/>
  <c r="O2918" i="35"/>
  <c r="O2926" i="35"/>
  <c r="O2934" i="35"/>
  <c r="O2942" i="35"/>
  <c r="O2950" i="35"/>
  <c r="O2958" i="35"/>
  <c r="O2966" i="35"/>
  <c r="O2974" i="35"/>
  <c r="O2982" i="35"/>
  <c r="O2990" i="35"/>
  <c r="O2998" i="35"/>
  <c r="O3006" i="35"/>
  <c r="O3014" i="35"/>
  <c r="O3022" i="35"/>
  <c r="O3030" i="35"/>
  <c r="O3038" i="35"/>
  <c r="O3046" i="35"/>
  <c r="O3054" i="35"/>
  <c r="O3062" i="35"/>
  <c r="O3070" i="35"/>
  <c r="O3078" i="35"/>
  <c r="O3086" i="35"/>
  <c r="O3094" i="35"/>
  <c r="O3102" i="35"/>
  <c r="O3110" i="35"/>
  <c r="O3118" i="35"/>
  <c r="O3126" i="35"/>
  <c r="O3134" i="35"/>
  <c r="O3142" i="35"/>
  <c r="O3150" i="35"/>
  <c r="O3158" i="35"/>
  <c r="O3166" i="35"/>
  <c r="O3174" i="35"/>
  <c r="O3182" i="35"/>
  <c r="O3190" i="35"/>
  <c r="O3198" i="35"/>
  <c r="O3206" i="35"/>
  <c r="O3214" i="35"/>
  <c r="O3222" i="35"/>
  <c r="O3230" i="35"/>
  <c r="O3238" i="35"/>
  <c r="O3246" i="35"/>
  <c r="O3254" i="35"/>
  <c r="O3262" i="35"/>
  <c r="O3270" i="35"/>
  <c r="O3278" i="35"/>
  <c r="O3286" i="35"/>
  <c r="O3294" i="35"/>
  <c r="O3302" i="35"/>
  <c r="O3310" i="35"/>
  <c r="O3318" i="35"/>
  <c r="O3326" i="35"/>
  <c r="O3334" i="35"/>
  <c r="O3342" i="35"/>
  <c r="O3350" i="35"/>
  <c r="O3358" i="35"/>
  <c r="O3366" i="35"/>
  <c r="O3374" i="35"/>
  <c r="O3382" i="35"/>
  <c r="O3390" i="35"/>
  <c r="O3398" i="35"/>
  <c r="O3406" i="35"/>
  <c r="O3414" i="35"/>
  <c r="O3422" i="35"/>
  <c r="O3430" i="35"/>
  <c r="O3438" i="35"/>
  <c r="O3446" i="35"/>
  <c r="O3454" i="35"/>
  <c r="O3462" i="35"/>
  <c r="O3470" i="35"/>
  <c r="O3478" i="35"/>
  <c r="O3486" i="35"/>
  <c r="O3494" i="35"/>
  <c r="O3502" i="35"/>
  <c r="O3510" i="35"/>
  <c r="O3518" i="35"/>
  <c r="O3526" i="35"/>
  <c r="O3534" i="35"/>
  <c r="O3542" i="35"/>
  <c r="O3550" i="35"/>
  <c r="O3558" i="35"/>
  <c r="O3566" i="35"/>
  <c r="O3574" i="35"/>
  <c r="O3582" i="35"/>
  <c r="O3590" i="35"/>
  <c r="O3598" i="35"/>
  <c r="O3606" i="35"/>
  <c r="O3614" i="35"/>
  <c r="O3622" i="35"/>
  <c r="O3630" i="35"/>
  <c r="O3638" i="35"/>
  <c r="O3646" i="35"/>
  <c r="O3654" i="35"/>
  <c r="O3662" i="35"/>
  <c r="O3670" i="35"/>
  <c r="O3678" i="35"/>
  <c r="O3686" i="35"/>
  <c r="O3694" i="35"/>
  <c r="O3702" i="35"/>
  <c r="O3710" i="35"/>
  <c r="O3718" i="35"/>
  <c r="O3726" i="35"/>
  <c r="O3734" i="35"/>
  <c r="O3742" i="35"/>
  <c r="O3750" i="35"/>
  <c r="O3758" i="35"/>
  <c r="O3766" i="35"/>
  <c r="O3774" i="35"/>
  <c r="O3782" i="35"/>
  <c r="O3790" i="35"/>
  <c r="O3798" i="35"/>
  <c r="O3806" i="35"/>
  <c r="O3814" i="35"/>
  <c r="O3822" i="35"/>
  <c r="O3830" i="35"/>
  <c r="O3838" i="35"/>
  <c r="O3846" i="35"/>
  <c r="O3854" i="35"/>
  <c r="O3862" i="35"/>
  <c r="O3870" i="35"/>
  <c r="O3878" i="35"/>
  <c r="O3886" i="35"/>
  <c r="O3894" i="35"/>
  <c r="O3902" i="35"/>
  <c r="O3910" i="35"/>
  <c r="O3918" i="35"/>
  <c r="O3926" i="35"/>
  <c r="O3934" i="35"/>
  <c r="O3942" i="35"/>
  <c r="O3950" i="35"/>
  <c r="O3958" i="35"/>
  <c r="O3966" i="35"/>
  <c r="O3974" i="35"/>
  <c r="O3982" i="35"/>
  <c r="O3990" i="35"/>
  <c r="O3998" i="35"/>
  <c r="O4006" i="35"/>
  <c r="O4014" i="35"/>
  <c r="O4022" i="35"/>
  <c r="O4030" i="35"/>
  <c r="O4038" i="35"/>
  <c r="O4046" i="35"/>
  <c r="O1304" i="35"/>
  <c r="O1660" i="35"/>
  <c r="O1724" i="35"/>
  <c r="O1788" i="35"/>
  <c r="O1852" i="35"/>
  <c r="O1916" i="35"/>
  <c r="O1980" i="35"/>
  <c r="O2044" i="35"/>
  <c r="O2108" i="35"/>
  <c r="O2172" i="35"/>
  <c r="O2236" i="35"/>
  <c r="O2300" i="35"/>
  <c r="O2364" i="35"/>
  <c r="O2428" i="35"/>
  <c r="O2492" i="35"/>
  <c r="O2524" i="35"/>
  <c r="O2556" i="35"/>
  <c r="O2588" i="35"/>
  <c r="O2620" i="35"/>
  <c r="O2652" i="35"/>
  <c r="O2684" i="35"/>
  <c r="O2716" i="35"/>
  <c r="O2748" i="35"/>
  <c r="O2780" i="35"/>
  <c r="O2812" i="35"/>
  <c r="O2844" i="35"/>
  <c r="O2876" i="35"/>
  <c r="O2901" i="35"/>
  <c r="O2911" i="35"/>
  <c r="O2919" i="35"/>
  <c r="O2927" i="35"/>
  <c r="O2935" i="35"/>
  <c r="O2943" i="35"/>
  <c r="O2951" i="35"/>
  <c r="O2959" i="35"/>
  <c r="O2967" i="35"/>
  <c r="O2975" i="35"/>
  <c r="O2983" i="35"/>
  <c r="O2991" i="35"/>
  <c r="O2999" i="35"/>
  <c r="O3007" i="35"/>
  <c r="O3015" i="35"/>
  <c r="O3023" i="35"/>
  <c r="O3031" i="35"/>
  <c r="O3039" i="35"/>
  <c r="O3047" i="35"/>
  <c r="O3055" i="35"/>
  <c r="O3063" i="35"/>
  <c r="O3071" i="35"/>
  <c r="O3079" i="35"/>
  <c r="O3087" i="35"/>
  <c r="O3095" i="35"/>
  <c r="O3103" i="35"/>
  <c r="O3111" i="35"/>
  <c r="O3119" i="35"/>
  <c r="O3127" i="35"/>
  <c r="O3135" i="35"/>
  <c r="O3143" i="35"/>
  <c r="O3151" i="35"/>
  <c r="O3159" i="35"/>
  <c r="O3167" i="35"/>
  <c r="O3175" i="35"/>
  <c r="O3183" i="35"/>
  <c r="O3191" i="35"/>
  <c r="O3199" i="35"/>
  <c r="O3207" i="35"/>
  <c r="O3215" i="35"/>
  <c r="O3223" i="35"/>
  <c r="O3231" i="35"/>
  <c r="O3239" i="35"/>
  <c r="O3247" i="35"/>
  <c r="O3255" i="35"/>
  <c r="O3263" i="35"/>
  <c r="O3271" i="35"/>
  <c r="O3279" i="35"/>
  <c r="O3287" i="35"/>
  <c r="O3295" i="35"/>
  <c r="O3303" i="35"/>
  <c r="O3311" i="35"/>
  <c r="O3319" i="35"/>
  <c r="O3327" i="35"/>
  <c r="O3335" i="35"/>
  <c r="O3343" i="35"/>
  <c r="O3351" i="35"/>
  <c r="O3359" i="35"/>
  <c r="O3367" i="35"/>
  <c r="O3375" i="35"/>
  <c r="O3383" i="35"/>
  <c r="O3391" i="35"/>
  <c r="O3399" i="35"/>
  <c r="O3407" i="35"/>
  <c r="O3415" i="35"/>
  <c r="O3423" i="35"/>
  <c r="O3431" i="35"/>
  <c r="O3439" i="35"/>
  <c r="O3447" i="35"/>
  <c r="O3455" i="35"/>
  <c r="O3463" i="35"/>
  <c r="O3471" i="35"/>
  <c r="O3479" i="35"/>
  <c r="O3487" i="35"/>
  <c r="O3495" i="35"/>
  <c r="O3503" i="35"/>
  <c r="O3511" i="35"/>
  <c r="O3519" i="35"/>
  <c r="O3527" i="35"/>
  <c r="O3535" i="35"/>
  <c r="O3543" i="35"/>
  <c r="O3551" i="35"/>
  <c r="O3559" i="35"/>
  <c r="O3567" i="35"/>
  <c r="O3575" i="35"/>
  <c r="O3583" i="35"/>
  <c r="O3591" i="35"/>
  <c r="O3599" i="35"/>
  <c r="O3607" i="35"/>
  <c r="O3615" i="35"/>
  <c r="O3623" i="35"/>
  <c r="O3631" i="35"/>
  <c r="O3639" i="35"/>
  <c r="O3647" i="35"/>
  <c r="O3655" i="35"/>
  <c r="O3663" i="35"/>
  <c r="O3671" i="35"/>
  <c r="O3679" i="35"/>
  <c r="O3687" i="35"/>
  <c r="O3695" i="35"/>
  <c r="O3703" i="35"/>
  <c r="O3711" i="35"/>
  <c r="O3719" i="35"/>
  <c r="O3727" i="35"/>
  <c r="O3735" i="35"/>
  <c r="O3743" i="35"/>
  <c r="O3751" i="35"/>
  <c r="O3759" i="35"/>
  <c r="O3767" i="35"/>
  <c r="O3775" i="35"/>
  <c r="O3783" i="35"/>
  <c r="O3791" i="35"/>
  <c r="O3799" i="35"/>
  <c r="O3807" i="35"/>
  <c r="O3815" i="35"/>
  <c r="O3823" i="35"/>
  <c r="O3831" i="35"/>
  <c r="O3839" i="35"/>
  <c r="O3847" i="35"/>
  <c r="O3855" i="35"/>
  <c r="O3863" i="35"/>
  <c r="O3871" i="35"/>
  <c r="O3879" i="35"/>
  <c r="O3887" i="35"/>
  <c r="O3895" i="35"/>
  <c r="O3903" i="35"/>
  <c r="O3911" i="35"/>
  <c r="O3919" i="35"/>
  <c r="O3927" i="35"/>
  <c r="O3935" i="35"/>
  <c r="O3943" i="35"/>
  <c r="O3951" i="35"/>
  <c r="O3959" i="35"/>
  <c r="O3967" i="35"/>
  <c r="O3975" i="35"/>
  <c r="O3983" i="35"/>
  <c r="O3991" i="35"/>
  <c r="O3999" i="35"/>
  <c r="O4007" i="35"/>
  <c r="O4015" i="35"/>
  <c r="O4023" i="35"/>
  <c r="O4031" i="35"/>
  <c r="O4039" i="35"/>
  <c r="O1368" i="35"/>
  <c r="O1860" i="35"/>
  <c r="O2116" i="35"/>
  <c r="O2372" i="35"/>
  <c r="O2563" i="35"/>
  <c r="O2691" i="35"/>
  <c r="O2819" i="35"/>
  <c r="O2912" i="35"/>
  <c r="O2944" i="35"/>
  <c r="O2976" i="35"/>
  <c r="O3008" i="35"/>
  <c r="O3040" i="35"/>
  <c r="O3072" i="35"/>
  <c r="O3104" i="35"/>
  <c r="O3136" i="35"/>
  <c r="O3168" i="35"/>
  <c r="O3200" i="35"/>
  <c r="O3232" i="35"/>
  <c r="O3264" i="35"/>
  <c r="O3296" i="35"/>
  <c r="O3328" i="35"/>
  <c r="O3360" i="35"/>
  <c r="O3392" i="35"/>
  <c r="O3424" i="35"/>
  <c r="O3456" i="35"/>
  <c r="O3488" i="35"/>
  <c r="O3509" i="35"/>
  <c r="O3529" i="35"/>
  <c r="O3552" i="35"/>
  <c r="O3573" i="35"/>
  <c r="O3593" i="35"/>
  <c r="O3616" i="35"/>
  <c r="O3637" i="35"/>
  <c r="O3657" i="35"/>
  <c r="O3680" i="35"/>
  <c r="O3701" i="35"/>
  <c r="O3721" i="35"/>
  <c r="O3744" i="35"/>
  <c r="O3765" i="35"/>
  <c r="O3785" i="35"/>
  <c r="O3808" i="35"/>
  <c r="O3829" i="35"/>
  <c r="O3849" i="35"/>
  <c r="O3872" i="35"/>
  <c r="O3893" i="35"/>
  <c r="O3913" i="35"/>
  <c r="O3936" i="35"/>
  <c r="O3957" i="35"/>
  <c r="O3977" i="35"/>
  <c r="O3994" i="35"/>
  <c r="O4008" i="35"/>
  <c r="O4019" i="35"/>
  <c r="O4033" i="35"/>
  <c r="O4044" i="35"/>
  <c r="O4053" i="35"/>
  <c r="O4061" i="35"/>
  <c r="O4069" i="35"/>
  <c r="O4077" i="35"/>
  <c r="O4085" i="35"/>
  <c r="O4093" i="35"/>
  <c r="O4101" i="35"/>
  <c r="O4109" i="35"/>
  <c r="O4117" i="35"/>
  <c r="O4125" i="35"/>
  <c r="O4133" i="35"/>
  <c r="O4141" i="35"/>
  <c r="O4149" i="35"/>
  <c r="O4157" i="35"/>
  <c r="O4165" i="35"/>
  <c r="O4173" i="35"/>
  <c r="O4181" i="35"/>
  <c r="O4189" i="35"/>
  <c r="O4197" i="35"/>
  <c r="O4205" i="35"/>
  <c r="O4213" i="35"/>
  <c r="O4221" i="35"/>
  <c r="O4229" i="35"/>
  <c r="O4237" i="35"/>
  <c r="O4245" i="35"/>
  <c r="O4253" i="35"/>
  <c r="O4261" i="35"/>
  <c r="O4269" i="35"/>
  <c r="O4277" i="35"/>
  <c r="O4285" i="35"/>
  <c r="O4293" i="35"/>
  <c r="O4301" i="35"/>
  <c r="O4309" i="35"/>
  <c r="O4317" i="35"/>
  <c r="O4325" i="35"/>
  <c r="O1432" i="35"/>
  <c r="O1868" i="35"/>
  <c r="O2124" i="35"/>
  <c r="O2380" i="35"/>
  <c r="O2564" i="35"/>
  <c r="O2692" i="35"/>
  <c r="O2820" i="35"/>
  <c r="O2913" i="35"/>
  <c r="O2945" i="35"/>
  <c r="O2977" i="35"/>
  <c r="O3009" i="35"/>
  <c r="O3041" i="35"/>
  <c r="O3073" i="35"/>
  <c r="O3105" i="35"/>
  <c r="O3137" i="35"/>
  <c r="O3169" i="35"/>
  <c r="O3201" i="35"/>
  <c r="O3233" i="35"/>
  <c r="O3265" i="35"/>
  <c r="O3297" i="35"/>
  <c r="O3329" i="35"/>
  <c r="O3361" i="35"/>
  <c r="O3393" i="35"/>
  <c r="O3425" i="35"/>
  <c r="O3457" i="35"/>
  <c r="O3489" i="35"/>
  <c r="O3512" i="35"/>
  <c r="O3533" i="35"/>
  <c r="O3553" i="35"/>
  <c r="O3576" i="35"/>
  <c r="O3597" i="35"/>
  <c r="O3617" i="35"/>
  <c r="O3640" i="35"/>
  <c r="O3661" i="35"/>
  <c r="O3681" i="35"/>
  <c r="O3704" i="35"/>
  <c r="O3725" i="35"/>
  <c r="O3745" i="35"/>
  <c r="O3768" i="35"/>
  <c r="O3789" i="35"/>
  <c r="O3809" i="35"/>
  <c r="O3832" i="35"/>
  <c r="O3853" i="35"/>
  <c r="O3873" i="35"/>
  <c r="O3896" i="35"/>
  <c r="O3917" i="35"/>
  <c r="O3937" i="35"/>
  <c r="O3960" i="35"/>
  <c r="O3981" i="35"/>
  <c r="O3995" i="35"/>
  <c r="O4009" i="35"/>
  <c r="O4021" i="35"/>
  <c r="O4034" i="35"/>
  <c r="O4045" i="35"/>
  <c r="O4054" i="35"/>
  <c r="O4062" i="35"/>
  <c r="O4070" i="35"/>
  <c r="O4078" i="35"/>
  <c r="O4086" i="35"/>
  <c r="O4094" i="35"/>
  <c r="O4102" i="35"/>
  <c r="O4110" i="35"/>
  <c r="O4118" i="35"/>
  <c r="O4126" i="35"/>
  <c r="O4134" i="35"/>
  <c r="O4142" i="35"/>
  <c r="O4150" i="35"/>
  <c r="O4158" i="35"/>
  <c r="O4166" i="35"/>
  <c r="O4174" i="35"/>
  <c r="O4182" i="35"/>
  <c r="O4190" i="35"/>
  <c r="O4198" i="35"/>
  <c r="O4206" i="35"/>
  <c r="O4214" i="35"/>
  <c r="O4222" i="35"/>
  <c r="O4230" i="35"/>
  <c r="O4238" i="35"/>
  <c r="O4246" i="35"/>
  <c r="O4254" i="35"/>
  <c r="O4262" i="35"/>
  <c r="O4270" i="35"/>
  <c r="O4278" i="35"/>
  <c r="O4286" i="35"/>
  <c r="O4294" i="35"/>
  <c r="O4302" i="35"/>
  <c r="O4310" i="35"/>
  <c r="O4318" i="35"/>
  <c r="O1668" i="35"/>
  <c r="O1924" i="35"/>
  <c r="O2180" i="35"/>
  <c r="O2436" i="35"/>
  <c r="O2595" i="35"/>
  <c r="O2723" i="35"/>
  <c r="O2851" i="35"/>
  <c r="O2920" i="35"/>
  <c r="O2952" i="35"/>
  <c r="O2984" i="35"/>
  <c r="O3016" i="35"/>
  <c r="O3048" i="35"/>
  <c r="O3080" i="35"/>
  <c r="O3112" i="35"/>
  <c r="O3144" i="35"/>
  <c r="O3176" i="35"/>
  <c r="O3208" i="35"/>
  <c r="O3240" i="35"/>
  <c r="O3272" i="35"/>
  <c r="O3304" i="35"/>
  <c r="O3336" i="35"/>
  <c r="O3368" i="35"/>
  <c r="O3400" i="35"/>
  <c r="O3432" i="35"/>
  <c r="O3464" i="35"/>
  <c r="O3493" i="35"/>
  <c r="O3513" i="35"/>
  <c r="O3536" i="35"/>
  <c r="O3557" i="35"/>
  <c r="O3577" i="35"/>
  <c r="O3600" i="35"/>
  <c r="O3621" i="35"/>
  <c r="O3641" i="35"/>
  <c r="O3664" i="35"/>
  <c r="O3685" i="35"/>
  <c r="O3705" i="35"/>
  <c r="O3728" i="35"/>
  <c r="O3749" i="35"/>
  <c r="O3769" i="35"/>
  <c r="O3792" i="35"/>
  <c r="O3813" i="35"/>
  <c r="O3833" i="35"/>
  <c r="O3856" i="35"/>
  <c r="O3877" i="35"/>
  <c r="O3897" i="35"/>
  <c r="O3920" i="35"/>
  <c r="O3941" i="35"/>
  <c r="O3961" i="35"/>
  <c r="O3984" i="35"/>
  <c r="O3997" i="35"/>
  <c r="O4010" i="35"/>
  <c r="O4024" i="35"/>
  <c r="O4035" i="35"/>
  <c r="O4047" i="35"/>
  <c r="O4055" i="35"/>
  <c r="O4063" i="35"/>
  <c r="O4071" i="35"/>
  <c r="O4079" i="35"/>
  <c r="O4087" i="35"/>
  <c r="O4095" i="35"/>
  <c r="O4103" i="35"/>
  <c r="O4111" i="35"/>
  <c r="O4119" i="35"/>
  <c r="O4127" i="35"/>
  <c r="O4135" i="35"/>
  <c r="O4143" i="35"/>
  <c r="O4151" i="35"/>
  <c r="O4159" i="35"/>
  <c r="O4167" i="35"/>
  <c r="O4175" i="35"/>
  <c r="O4183" i="35"/>
  <c r="O4191" i="35"/>
  <c r="O4199" i="35"/>
  <c r="O4207" i="35"/>
  <c r="O4215" i="35"/>
  <c r="O4223" i="35"/>
  <c r="O4231" i="35"/>
  <c r="O4239" i="35"/>
  <c r="O4247" i="35"/>
  <c r="O4255" i="35"/>
  <c r="O4263" i="35"/>
  <c r="O4271" i="35"/>
  <c r="O4279" i="35"/>
  <c r="O4287" i="35"/>
  <c r="O4295" i="35"/>
  <c r="O4303" i="35"/>
  <c r="O4311" i="35"/>
  <c r="O4319" i="35"/>
  <c r="O4327" i="35"/>
  <c r="O4335" i="35"/>
  <c r="O4343" i="35"/>
  <c r="O4351" i="35"/>
  <c r="O4359" i="35"/>
  <c r="O4367" i="35"/>
  <c r="O4375" i="35"/>
  <c r="O4383" i="35"/>
  <c r="O4391" i="35"/>
  <c r="O4399" i="35"/>
  <c r="O4407" i="35"/>
  <c r="O4415" i="35"/>
  <c r="O1676" i="35"/>
  <c r="O1932" i="35"/>
  <c r="O2188" i="35"/>
  <c r="O2444" i="35"/>
  <c r="O2596" i="35"/>
  <c r="O2724" i="35"/>
  <c r="O2852" i="35"/>
  <c r="O2921" i="35"/>
  <c r="O2953" i="35"/>
  <c r="O2985" i="35"/>
  <c r="O3017" i="35"/>
  <c r="O3049" i="35"/>
  <c r="O3081" i="35"/>
  <c r="O3113" i="35"/>
  <c r="O3145" i="35"/>
  <c r="O3177" i="35"/>
  <c r="O3209" i="35"/>
  <c r="O3241" i="35"/>
  <c r="O3273" i="35"/>
  <c r="O3305" i="35"/>
  <c r="O3337" i="35"/>
  <c r="O3369" i="35"/>
  <c r="O3401" i="35"/>
  <c r="O3433" i="35"/>
  <c r="O3465" i="35"/>
  <c r="O3496" i="35"/>
  <c r="O3517" i="35"/>
  <c r="O3537" i="35"/>
  <c r="O3560" i="35"/>
  <c r="O3581" i="35"/>
  <c r="O3601" i="35"/>
  <c r="O3624" i="35"/>
  <c r="O3645" i="35"/>
  <c r="O3665" i="35"/>
  <c r="O3688" i="35"/>
  <c r="O3709" i="35"/>
  <c r="O3729" i="35"/>
  <c r="O3752" i="35"/>
  <c r="O3773" i="35"/>
  <c r="O3793" i="35"/>
  <c r="O3816" i="35"/>
  <c r="O3837" i="35"/>
  <c r="O3857" i="35"/>
  <c r="O3880" i="35"/>
  <c r="O3901" i="35"/>
  <c r="O3921" i="35"/>
  <c r="O3944" i="35"/>
  <c r="O3965" i="35"/>
  <c r="O3985" i="35"/>
  <c r="O4000" i="35"/>
  <c r="O4011" i="35"/>
  <c r="O4025" i="35"/>
  <c r="O4037" i="35"/>
  <c r="O4048" i="35"/>
  <c r="O4056" i="35"/>
  <c r="O4064" i="35"/>
  <c r="O4072" i="35"/>
  <c r="O4080" i="35"/>
  <c r="O4088" i="35"/>
  <c r="O4096" i="35"/>
  <c r="O4104" i="35"/>
  <c r="O4112" i="35"/>
  <c r="O4120" i="35"/>
  <c r="O4128" i="35"/>
  <c r="O4136" i="35"/>
  <c r="O4144" i="35"/>
  <c r="O4152" i="35"/>
  <c r="O4160" i="35"/>
  <c r="O4168" i="35"/>
  <c r="O4176" i="35"/>
  <c r="O4184" i="35"/>
  <c r="O4192" i="35"/>
  <c r="O4200" i="35"/>
  <c r="O4208" i="35"/>
  <c r="O4216" i="35"/>
  <c r="O4224" i="35"/>
  <c r="O4232" i="35"/>
  <c r="O4240" i="35"/>
  <c r="O4248" i="35"/>
  <c r="O4256" i="35"/>
  <c r="O4264" i="35"/>
  <c r="O4272" i="35"/>
  <c r="O4280" i="35"/>
  <c r="O4288" i="35"/>
  <c r="O4296" i="35"/>
  <c r="O4304" i="35"/>
  <c r="O4312" i="35"/>
  <c r="O4320" i="35"/>
  <c r="O1732" i="35"/>
  <c r="O1988" i="35"/>
  <c r="O2244" i="35"/>
  <c r="O2499" i="35"/>
  <c r="O2627" i="35"/>
  <c r="O2755" i="35"/>
  <c r="O2883" i="35"/>
  <c r="O2928" i="35"/>
  <c r="O2960" i="35"/>
  <c r="O2992" i="35"/>
  <c r="O3024" i="35"/>
  <c r="O3056" i="35"/>
  <c r="O3088" i="35"/>
  <c r="O3120" i="35"/>
  <c r="O3152" i="35"/>
  <c r="O3184" i="35"/>
  <c r="O3216" i="35"/>
  <c r="O3248" i="35"/>
  <c r="O3280" i="35"/>
  <c r="O3312" i="35"/>
  <c r="O3344" i="35"/>
  <c r="O3376" i="35"/>
  <c r="O3408" i="35"/>
  <c r="O3440" i="35"/>
  <c r="O3472" i="35"/>
  <c r="O3497" i="35"/>
  <c r="O3520" i="35"/>
  <c r="O3541" i="35"/>
  <c r="O3561" i="35"/>
  <c r="O3584" i="35"/>
  <c r="O3605" i="35"/>
  <c r="O3625" i="35"/>
  <c r="O3648" i="35"/>
  <c r="O3669" i="35"/>
  <c r="O3689" i="35"/>
  <c r="O3712" i="35"/>
  <c r="O3733" i="35"/>
  <c r="O3753" i="35"/>
  <c r="O3776" i="35"/>
  <c r="O3797" i="35"/>
  <c r="O3817" i="35"/>
  <c r="O3840" i="35"/>
  <c r="O3861" i="35"/>
  <c r="O3881" i="35"/>
  <c r="O3904" i="35"/>
  <c r="O3925" i="35"/>
  <c r="O3945" i="35"/>
  <c r="O3968" i="35"/>
  <c r="O3987" i="35"/>
  <c r="O4001" i="35"/>
  <c r="O4013" i="35"/>
  <c r="O4026" i="35"/>
  <c r="O4040" i="35"/>
  <c r="O4049" i="35"/>
  <c r="O4057" i="35"/>
  <c r="O4065" i="35"/>
  <c r="O4073" i="35"/>
  <c r="O4081" i="35"/>
  <c r="O4089" i="35"/>
  <c r="O4097" i="35"/>
  <c r="O4105" i="35"/>
  <c r="O4113" i="35"/>
  <c r="O4121" i="35"/>
  <c r="O4129" i="35"/>
  <c r="O4137" i="35"/>
  <c r="O4145" i="35"/>
  <c r="O4153" i="35"/>
  <c r="O4161" i="35"/>
  <c r="O4169" i="35"/>
  <c r="O4177" i="35"/>
  <c r="O4185" i="35"/>
  <c r="O4193" i="35"/>
  <c r="O4201" i="35"/>
  <c r="O4209" i="35"/>
  <c r="O4217" i="35"/>
  <c r="O4225" i="35"/>
  <c r="O4233" i="35"/>
  <c r="O4241" i="35"/>
  <c r="O4249" i="35"/>
  <c r="O4257" i="35"/>
  <c r="O4265" i="35"/>
  <c r="O4273" i="35"/>
  <c r="O4281" i="35"/>
  <c r="O4289" i="35"/>
  <c r="O4297" i="35"/>
  <c r="O4305" i="35"/>
  <c r="O4313" i="35"/>
  <c r="O4321" i="35"/>
  <c r="O4329" i="35"/>
  <c r="O4337" i="35"/>
  <c r="O4345" i="35"/>
  <c r="O4353" i="35"/>
  <c r="O4361" i="35"/>
  <c r="O4369" i="35"/>
  <c r="O4377" i="35"/>
  <c r="O4385" i="35"/>
  <c r="O4393" i="35"/>
  <c r="O4401" i="35"/>
  <c r="O4409" i="35"/>
  <c r="O4417" i="35"/>
  <c r="O1740" i="35"/>
  <c r="O1996" i="35"/>
  <c r="O2252" i="35"/>
  <c r="O2500" i="35"/>
  <c r="O2628" i="35"/>
  <c r="O2756" i="35"/>
  <c r="O2884" i="35"/>
  <c r="O2929" i="35"/>
  <c r="O2961" i="35"/>
  <c r="O2993" i="35"/>
  <c r="O3025" i="35"/>
  <c r="O3057" i="35"/>
  <c r="O3089" i="35"/>
  <c r="O3121" i="35"/>
  <c r="O3153" i="35"/>
  <c r="O3185" i="35"/>
  <c r="O3217" i="35"/>
  <c r="O3249" i="35"/>
  <c r="O3281" i="35"/>
  <c r="O3313" i="35"/>
  <c r="O3345" i="35"/>
  <c r="O3377" i="35"/>
  <c r="O3409" i="35"/>
  <c r="O3441" i="35"/>
  <c r="O3473" i="35"/>
  <c r="O3501" i="35"/>
  <c r="O3521" i="35"/>
  <c r="O3544" i="35"/>
  <c r="O3565" i="35"/>
  <c r="O3585" i="35"/>
  <c r="O3608" i="35"/>
  <c r="O3629" i="35"/>
  <c r="O3649" i="35"/>
  <c r="O3672" i="35"/>
  <c r="O3693" i="35"/>
  <c r="O3713" i="35"/>
  <c r="O3736" i="35"/>
  <c r="O3757" i="35"/>
  <c r="O3777" i="35"/>
  <c r="O3800" i="35"/>
  <c r="O3821" i="35"/>
  <c r="O3841" i="35"/>
  <c r="O3864" i="35"/>
  <c r="O3885" i="35"/>
  <c r="O3905" i="35"/>
  <c r="O3928" i="35"/>
  <c r="O3949" i="35"/>
  <c r="O3969" i="35"/>
  <c r="O3989" i="35"/>
  <c r="O4002" i="35"/>
  <c r="O4016" i="35"/>
  <c r="O4027" i="35"/>
  <c r="O4041" i="35"/>
  <c r="O4050" i="35"/>
  <c r="O4058" i="35"/>
  <c r="O4066" i="35"/>
  <c r="O4074" i="35"/>
  <c r="O4082" i="35"/>
  <c r="O4090" i="35"/>
  <c r="O4098" i="35"/>
  <c r="O4106" i="35"/>
  <c r="O4114" i="35"/>
  <c r="O4122" i="35"/>
  <c r="O4130" i="35"/>
  <c r="O4138" i="35"/>
  <c r="O4146" i="35"/>
  <c r="O4154" i="35"/>
  <c r="O4162" i="35"/>
  <c r="O4170" i="35"/>
  <c r="O4178" i="35"/>
  <c r="O4186" i="35"/>
  <c r="O4194" i="35"/>
  <c r="O4202" i="35"/>
  <c r="O4210" i="35"/>
  <c r="O4218" i="35"/>
  <c r="O4226" i="35"/>
  <c r="O4234" i="35"/>
  <c r="O4242" i="35"/>
  <c r="O4250" i="35"/>
  <c r="O4258" i="35"/>
  <c r="O4266" i="35"/>
  <c r="O4274" i="35"/>
  <c r="O4282" i="35"/>
  <c r="O4290" i="35"/>
  <c r="O4298" i="35"/>
  <c r="O4306" i="35"/>
  <c r="O1796" i="35"/>
  <c r="O2052" i="35"/>
  <c r="O2308" i="35"/>
  <c r="O2531" i="35"/>
  <c r="O2659" i="35"/>
  <c r="O2787" i="35"/>
  <c r="O2902" i="35"/>
  <c r="O2936" i="35"/>
  <c r="O2968" i="35"/>
  <c r="O3000" i="35"/>
  <c r="O3032" i="35"/>
  <c r="O3064" i="35"/>
  <c r="O3096" i="35"/>
  <c r="O3128" i="35"/>
  <c r="O3160" i="35"/>
  <c r="O3192" i="35"/>
  <c r="O3224" i="35"/>
  <c r="O3256" i="35"/>
  <c r="O3288" i="35"/>
  <c r="O3320" i="35"/>
  <c r="O3352" i="35"/>
  <c r="O3384" i="35"/>
  <c r="O3416" i="35"/>
  <c r="O3448" i="35"/>
  <c r="O3480" i="35"/>
  <c r="O3504" i="35"/>
  <c r="O3525" i="35"/>
  <c r="O3545" i="35"/>
  <c r="O3568" i="35"/>
  <c r="O3589" i="35"/>
  <c r="O3609" i="35"/>
  <c r="O3632" i="35"/>
  <c r="O3653" i="35"/>
  <c r="O3673" i="35"/>
  <c r="O3696" i="35"/>
  <c r="O3717" i="35"/>
  <c r="O3737" i="35"/>
  <c r="O3760" i="35"/>
  <c r="O3781" i="35"/>
  <c r="O3801" i="35"/>
  <c r="O3824" i="35"/>
  <c r="O3845" i="35"/>
  <c r="O3865" i="35"/>
  <c r="O3888" i="35"/>
  <c r="O3909" i="35"/>
  <c r="O3929" i="35"/>
  <c r="O3952" i="35"/>
  <c r="O3973" i="35"/>
  <c r="O3992" i="35"/>
  <c r="O4003" i="35"/>
  <c r="O4017" i="35"/>
  <c r="O4029" i="35"/>
  <c r="O4042" i="35"/>
  <c r="O4051" i="35"/>
  <c r="O4059" i="35"/>
  <c r="O4067" i="35"/>
  <c r="O4075" i="35"/>
  <c r="O4083" i="35"/>
  <c r="O4091" i="35"/>
  <c r="O4099" i="35"/>
  <c r="O4107" i="35"/>
  <c r="O4115" i="35"/>
  <c r="O4123" i="35"/>
  <c r="O4131" i="35"/>
  <c r="O4139" i="35"/>
  <c r="O4147" i="35"/>
  <c r="O4155" i="35"/>
  <c r="O4163" i="35"/>
  <c r="O4171" i="35"/>
  <c r="O4179" i="35"/>
  <c r="O4187" i="35"/>
  <c r="O4195" i="35"/>
  <c r="O4203" i="35"/>
  <c r="O4211" i="35"/>
  <c r="O4219" i="35"/>
  <c r="O4227" i="35"/>
  <c r="O4235" i="35"/>
  <c r="O4243" i="35"/>
  <c r="O4251" i="35"/>
  <c r="O4259" i="35"/>
  <c r="O4267" i="35"/>
  <c r="O4275" i="35"/>
  <c r="O4283" i="35"/>
  <c r="O4291" i="35"/>
  <c r="O4299" i="35"/>
  <c r="O1804" i="35"/>
  <c r="O2060" i="35"/>
  <c r="O2316" i="35"/>
  <c r="O2532" i="35"/>
  <c r="O2660" i="35"/>
  <c r="O2788" i="35"/>
  <c r="O2903" i="35"/>
  <c r="O2937" i="35"/>
  <c r="O2969" i="35"/>
  <c r="O3001" i="35"/>
  <c r="O3033" i="35"/>
  <c r="O3065" i="35"/>
  <c r="O3097" i="35"/>
  <c r="O3129" i="35"/>
  <c r="O3161" i="35"/>
  <c r="O3193" i="35"/>
  <c r="O3225" i="35"/>
  <c r="O3257" i="35"/>
  <c r="O3289" i="35"/>
  <c r="O3321" i="35"/>
  <c r="O3353" i="35"/>
  <c r="O3385" i="35"/>
  <c r="O3417" i="35"/>
  <c r="O3449" i="35"/>
  <c r="O3481" i="35"/>
  <c r="O3505" i="35"/>
  <c r="O3528" i="35"/>
  <c r="O3549" i="35"/>
  <c r="O3569" i="35"/>
  <c r="O3592" i="35"/>
  <c r="O3613" i="35"/>
  <c r="O3633" i="35"/>
  <c r="O3656" i="35"/>
  <c r="O3677" i="35"/>
  <c r="O3697" i="35"/>
  <c r="O3720" i="35"/>
  <c r="O3741" i="35"/>
  <c r="O3761" i="35"/>
  <c r="O3784" i="35"/>
  <c r="O3805" i="35"/>
  <c r="O3825" i="35"/>
  <c r="O3848" i="35"/>
  <c r="O3869" i="35"/>
  <c r="O3889" i="35"/>
  <c r="O3912" i="35"/>
  <c r="O3933" i="35"/>
  <c r="O3953" i="35"/>
  <c r="O3976" i="35"/>
  <c r="O3993" i="35"/>
  <c r="O4005" i="35"/>
  <c r="O4018" i="35"/>
  <c r="O4032" i="35"/>
  <c r="O4043" i="35"/>
  <c r="O4052" i="35"/>
  <c r="O4060" i="35"/>
  <c r="O4068" i="35"/>
  <c r="O4076" i="35"/>
  <c r="O4084" i="35"/>
  <c r="O4092" i="35"/>
  <c r="O4100" i="35"/>
  <c r="O4108" i="35"/>
  <c r="O4116" i="35"/>
  <c r="O4124" i="35"/>
  <c r="O4132" i="35"/>
  <c r="O4140" i="35"/>
  <c r="O4148" i="35"/>
  <c r="O4156" i="35"/>
  <c r="O4164" i="35"/>
  <c r="O4172" i="35"/>
  <c r="O4180" i="35"/>
  <c r="O4188" i="35"/>
  <c r="O4196" i="35"/>
  <c r="O4204" i="35"/>
  <c r="O4212" i="35"/>
  <c r="O4220" i="35"/>
  <c r="O4228" i="35"/>
  <c r="O4236" i="35"/>
  <c r="O4244" i="35"/>
  <c r="O4252" i="35"/>
  <c r="O4260" i="35"/>
  <c r="O4268" i="35"/>
  <c r="O4276" i="35"/>
  <c r="O4284" i="35"/>
  <c r="O4292" i="35"/>
  <c r="O4300" i="35"/>
  <c r="O4307" i="35"/>
  <c r="O4326" i="35"/>
  <c r="O4338" i="35"/>
  <c r="O4348" i="35"/>
  <c r="O4358" i="35"/>
  <c r="O4370" i="35"/>
  <c r="O4380" i="35"/>
  <c r="O4390" i="35"/>
  <c r="O4402" i="35"/>
  <c r="O4412" i="35"/>
  <c r="O4422" i="35"/>
  <c r="O4430" i="35"/>
  <c r="O4438" i="35"/>
  <c r="O4446" i="35"/>
  <c r="O4454" i="35"/>
  <c r="O4462" i="35"/>
  <c r="O4470" i="35"/>
  <c r="O4478" i="35"/>
  <c r="O4486" i="35"/>
  <c r="O4494" i="35"/>
  <c r="O4502" i="35"/>
  <c r="O4510" i="35"/>
  <c r="O4518" i="35"/>
  <c r="O4526" i="35"/>
  <c r="O4534" i="35"/>
  <c r="O4308" i="35"/>
  <c r="O4328" i="35"/>
  <c r="O4339" i="35"/>
  <c r="O4349" i="35"/>
  <c r="O4360" i="35"/>
  <c r="O4371" i="35"/>
  <c r="O4381" i="35"/>
  <c r="O4392" i="35"/>
  <c r="O4403" i="35"/>
  <c r="O4413" i="35"/>
  <c r="O4423" i="35"/>
  <c r="O4431" i="35"/>
  <c r="O4439" i="35"/>
  <c r="O4447" i="35"/>
  <c r="O4455" i="35"/>
  <c r="O4463" i="35"/>
  <c r="O4471" i="35"/>
  <c r="O4479" i="35"/>
  <c r="O4487" i="35"/>
  <c r="O4495" i="35"/>
  <c r="O4503" i="35"/>
  <c r="O4511" i="35"/>
  <c r="O4519" i="35"/>
  <c r="O4527" i="35"/>
  <c r="O4535" i="35"/>
  <c r="O4314" i="35"/>
  <c r="O4330" i="35"/>
  <c r="O4340" i="35"/>
  <c r="O4350" i="35"/>
  <c r="O4362" i="35"/>
  <c r="O4372" i="35"/>
  <c r="O4382" i="35"/>
  <c r="O4394" i="35"/>
  <c r="O4404" i="35"/>
  <c r="O4414" i="35"/>
  <c r="O4424" i="35"/>
  <c r="O4432" i="35"/>
  <c r="O4440" i="35"/>
  <c r="O4448" i="35"/>
  <c r="O4456" i="35"/>
  <c r="O4464" i="35"/>
  <c r="O4472" i="35"/>
  <c r="O4480" i="35"/>
  <c r="O4488" i="35"/>
  <c r="O4496" i="35"/>
  <c r="O4504" i="35"/>
  <c r="O4512" i="35"/>
  <c r="O4520" i="35"/>
  <c r="O4528" i="35"/>
  <c r="O4536" i="35"/>
  <c r="O4544" i="35"/>
  <c r="O4552" i="35"/>
  <c r="O4560" i="35"/>
  <c r="O4568" i="35"/>
  <c r="O4576" i="35"/>
  <c r="O4584" i="35"/>
  <c r="O4592" i="35"/>
  <c r="O4600" i="35"/>
  <c r="O4608" i="35"/>
  <c r="O4616" i="35"/>
  <c r="O4624" i="35"/>
  <c r="O4632" i="35"/>
  <c r="O4640" i="35"/>
  <c r="O4648" i="35"/>
  <c r="O4656" i="35"/>
  <c r="O4664" i="35"/>
  <c r="O4672" i="35"/>
  <c r="O4680" i="35"/>
  <c r="O4688" i="35"/>
  <c r="O4696" i="35"/>
  <c r="O4704" i="35"/>
  <c r="O4712" i="35"/>
  <c r="O4720" i="35"/>
  <c r="O4728" i="35"/>
  <c r="O4736" i="35"/>
  <c r="O4744" i="35"/>
  <c r="O4752" i="35"/>
  <c r="O4760" i="35"/>
  <c r="O4768" i="35"/>
  <c r="O4776" i="35"/>
  <c r="O4784" i="35"/>
  <c r="O4792" i="35"/>
  <c r="O4800" i="35"/>
  <c r="O4808" i="35"/>
  <c r="O4816" i="35"/>
  <c r="O4824" i="35"/>
  <c r="O4832" i="35"/>
  <c r="O4840" i="35"/>
  <c r="O4848" i="35"/>
  <c r="O4856" i="35"/>
  <c r="O4864" i="35"/>
  <c r="O4872" i="35"/>
  <c r="O4880" i="35"/>
  <c r="O4888" i="35"/>
  <c r="O4896" i="35"/>
  <c r="O4904" i="35"/>
  <c r="O4912" i="35"/>
  <c r="O4920" i="35"/>
  <c r="O4928" i="35"/>
  <c r="O4936" i="35"/>
  <c r="O4944" i="35"/>
  <c r="O4952" i="35"/>
  <c r="O4960" i="35"/>
  <c r="O4968" i="35"/>
  <c r="O4976" i="35"/>
  <c r="O4984" i="35"/>
  <c r="O4992" i="35"/>
  <c r="O5000" i="35"/>
  <c r="O5008" i="35"/>
  <c r="O5016" i="35"/>
  <c r="O5024" i="35"/>
  <c r="O5032" i="35"/>
  <c r="O5040" i="35"/>
  <c r="O5048" i="35"/>
  <c r="O5056" i="35"/>
  <c r="O5064" i="35"/>
  <c r="O5072" i="35"/>
  <c r="O5080" i="35"/>
  <c r="O5088" i="35"/>
  <c r="O5096" i="35"/>
  <c r="O5104" i="35"/>
  <c r="O5112" i="35"/>
  <c r="O5120" i="35"/>
  <c r="O5128" i="35"/>
  <c r="O5136" i="35"/>
  <c r="O5144" i="35"/>
  <c r="O5152" i="35"/>
  <c r="O5160" i="35"/>
  <c r="O5168" i="35"/>
  <c r="O5176" i="35"/>
  <c r="O5184" i="35"/>
  <c r="O5192" i="35"/>
  <c r="O5200" i="35"/>
  <c r="O5208" i="35"/>
  <c r="O5216" i="35"/>
  <c r="O5224" i="35"/>
  <c r="O5232" i="35"/>
  <c r="O5240" i="35"/>
  <c r="O5248" i="35"/>
  <c r="O5256" i="35"/>
  <c r="O5264" i="35"/>
  <c r="O5272" i="35"/>
  <c r="O5280" i="35"/>
  <c r="O5288" i="35"/>
  <c r="O5296" i="35"/>
  <c r="O5304" i="35"/>
  <c r="O5312" i="35"/>
  <c r="O5320" i="35"/>
  <c r="O5328" i="35"/>
  <c r="O5336" i="35"/>
  <c r="O5344" i="35"/>
  <c r="O5352" i="35"/>
  <c r="O5360" i="35"/>
  <c r="O5368" i="35"/>
  <c r="O5376" i="35"/>
  <c r="O5384" i="35"/>
  <c r="O5392" i="35"/>
  <c r="O5400" i="35"/>
  <c r="O5408" i="35"/>
  <c r="O5416" i="35"/>
  <c r="O5424" i="35"/>
  <c r="O5432" i="35"/>
  <c r="O5440" i="35"/>
  <c r="O5448" i="35"/>
  <c r="O5456" i="35"/>
  <c r="O5464" i="35"/>
  <c r="O5472" i="35"/>
  <c r="O5480" i="35"/>
  <c r="O5488" i="35"/>
  <c r="O5496" i="35"/>
  <c r="O5504" i="35"/>
  <c r="O5512" i="35"/>
  <c r="O5520" i="35"/>
  <c r="O5528" i="35"/>
  <c r="O5536" i="35"/>
  <c r="O5544" i="35"/>
  <c r="O5552" i="35"/>
  <c r="O5560" i="35"/>
  <c r="O5568" i="35"/>
  <c r="O5576" i="35"/>
  <c r="O5584" i="35"/>
  <c r="O5592" i="35"/>
  <c r="O5600" i="35"/>
  <c r="O5608" i="35"/>
  <c r="O5616" i="35"/>
  <c r="O5624" i="35"/>
  <c r="O5632" i="35"/>
  <c r="O5640" i="35"/>
  <c r="O5648" i="35"/>
  <c r="O5656" i="35"/>
  <c r="O5664" i="35"/>
  <c r="O5672" i="35"/>
  <c r="O5680" i="35"/>
  <c r="O5688" i="35"/>
  <c r="O5696" i="35"/>
  <c r="O5704" i="35"/>
  <c r="O5712" i="35"/>
  <c r="O5720" i="35"/>
  <c r="O5728" i="35"/>
  <c r="O5736" i="35"/>
  <c r="O5744" i="35"/>
  <c r="O5752" i="35"/>
  <c r="O5760" i="35"/>
  <c r="O5768" i="35"/>
  <c r="O5776" i="35"/>
  <c r="O5784" i="35"/>
  <c r="O5792" i="35"/>
  <c r="O5800" i="35"/>
  <c r="O4315" i="35"/>
  <c r="O4331" i="35"/>
  <c r="O4341" i="35"/>
  <c r="O4352" i="35"/>
  <c r="O4363" i="35"/>
  <c r="O4373" i="35"/>
  <c r="O4384" i="35"/>
  <c r="O4395" i="35"/>
  <c r="O4405" i="35"/>
  <c r="O4416" i="35"/>
  <c r="O4425" i="35"/>
  <c r="O4433" i="35"/>
  <c r="O4441" i="35"/>
  <c r="O4449" i="35"/>
  <c r="O4457" i="35"/>
  <c r="O4465" i="35"/>
  <c r="O4473" i="35"/>
  <c r="O4481" i="35"/>
  <c r="O4489" i="35"/>
  <c r="O4497" i="35"/>
  <c r="O4505" i="35"/>
  <c r="O4513" i="35"/>
  <c r="O4521" i="35"/>
  <c r="O4529" i="35"/>
  <c r="O4537" i="35"/>
  <c r="O4545" i="35"/>
  <c r="O4553" i="35"/>
  <c r="O4561" i="35"/>
  <c r="O4569" i="35"/>
  <c r="O4577" i="35"/>
  <c r="O4585" i="35"/>
  <c r="O4593" i="35"/>
  <c r="O4601" i="35"/>
  <c r="O4609" i="35"/>
  <c r="O4617" i="35"/>
  <c r="O4625" i="35"/>
  <c r="O4633" i="35"/>
  <c r="O4641" i="35"/>
  <c r="O4649" i="35"/>
  <c r="O4657" i="35"/>
  <c r="O4665" i="35"/>
  <c r="O4673" i="35"/>
  <c r="O4681" i="35"/>
  <c r="O4689" i="35"/>
  <c r="O4697" i="35"/>
  <c r="O4705" i="35"/>
  <c r="O4713" i="35"/>
  <c r="O4721" i="35"/>
  <c r="O4729" i="35"/>
  <c r="O4737" i="35"/>
  <c r="O4745" i="35"/>
  <c r="O4753" i="35"/>
  <c r="O4761" i="35"/>
  <c r="O4769" i="35"/>
  <c r="O4777" i="35"/>
  <c r="O4785" i="35"/>
  <c r="O4793" i="35"/>
  <c r="O4801" i="35"/>
  <c r="O4809" i="35"/>
  <c r="O4817" i="35"/>
  <c r="O4825" i="35"/>
  <c r="O4833" i="35"/>
  <c r="O4841" i="35"/>
  <c r="O4849" i="35"/>
  <c r="O4857" i="35"/>
  <c r="O4865" i="35"/>
  <c r="O4873" i="35"/>
  <c r="O4881" i="35"/>
  <c r="O4889" i="35"/>
  <c r="O4897" i="35"/>
  <c r="O4905" i="35"/>
  <c r="O4913" i="35"/>
  <c r="O4921" i="35"/>
  <c r="O4929" i="35"/>
  <c r="O4937" i="35"/>
  <c r="O4945" i="35"/>
  <c r="O4953" i="35"/>
  <c r="O4961" i="35"/>
  <c r="O4969" i="35"/>
  <c r="O4977" i="35"/>
  <c r="O4985" i="35"/>
  <c r="O4993" i="35"/>
  <c r="O5001" i="35"/>
  <c r="O5009" i="35"/>
  <c r="O5017" i="35"/>
  <c r="O5025" i="35"/>
  <c r="O5033" i="35"/>
  <c r="O5041" i="35"/>
  <c r="O5049" i="35"/>
  <c r="O5057" i="35"/>
  <c r="O5065" i="35"/>
  <c r="O5073" i="35"/>
  <c r="O5081" i="35"/>
  <c r="O5089" i="35"/>
  <c r="O5097" i="35"/>
  <c r="O5105" i="35"/>
  <c r="O5113" i="35"/>
  <c r="O5121" i="35"/>
  <c r="O5129" i="35"/>
  <c r="O5137" i="35"/>
  <c r="O5145" i="35"/>
  <c r="O5153" i="35"/>
  <c r="O5161" i="35"/>
  <c r="O5169" i="35"/>
  <c r="O5177" i="35"/>
  <c r="O5185" i="35"/>
  <c r="O5193" i="35"/>
  <c r="O5201" i="35"/>
  <c r="O5209" i="35"/>
  <c r="O5217" i="35"/>
  <c r="O5225" i="35"/>
  <c r="O5233" i="35"/>
  <c r="O5241" i="35"/>
  <c r="O5249" i="35"/>
  <c r="O5257" i="35"/>
  <c r="O5265" i="35"/>
  <c r="O5273" i="35"/>
  <c r="O5281" i="35"/>
  <c r="O5289" i="35"/>
  <c r="O5297" i="35"/>
  <c r="O5305" i="35"/>
  <c r="O5313" i="35"/>
  <c r="O5321" i="35"/>
  <c r="O5329" i="35"/>
  <c r="O5337" i="35"/>
  <c r="O5345" i="35"/>
  <c r="O5353" i="35"/>
  <c r="O5361" i="35"/>
  <c r="O5369" i="35"/>
  <c r="O5377" i="35"/>
  <c r="O5385" i="35"/>
  <c r="O5393" i="35"/>
  <c r="O5401" i="35"/>
  <c r="O5409" i="35"/>
  <c r="O5417" i="35"/>
  <c r="O5425" i="35"/>
  <c r="O5433" i="35"/>
  <c r="O5441" i="35"/>
  <c r="O5449" i="35"/>
  <c r="O5457" i="35"/>
  <c r="O5465" i="35"/>
  <c r="O5473" i="35"/>
  <c r="O5481" i="35"/>
  <c r="O5489" i="35"/>
  <c r="O5497" i="35"/>
  <c r="O5505" i="35"/>
  <c r="O5513" i="35"/>
  <c r="O5521" i="35"/>
  <c r="O5529" i="35"/>
  <c r="O5537" i="35"/>
  <c r="O5545" i="35"/>
  <c r="O5553" i="35"/>
  <c r="O5561" i="35"/>
  <c r="O5569" i="35"/>
  <c r="O5577" i="35"/>
  <c r="O5585" i="35"/>
  <c r="O5593" i="35"/>
  <c r="O5601" i="35"/>
  <c r="O5609" i="35"/>
  <c r="O5617" i="35"/>
  <c r="O5625" i="35"/>
  <c r="O5633" i="35"/>
  <c r="O5641" i="35"/>
  <c r="O5649" i="35"/>
  <c r="O5657" i="35"/>
  <c r="O5665" i="35"/>
  <c r="O5673" i="35"/>
  <c r="O5681" i="35"/>
  <c r="O5689" i="35"/>
  <c r="O4316" i="35"/>
  <c r="O4332" i="35"/>
  <c r="O4342" i="35"/>
  <c r="O4354" i="35"/>
  <c r="O4364" i="35"/>
  <c r="O4374" i="35"/>
  <c r="O4386" i="35"/>
  <c r="O4396" i="35"/>
  <c r="O4406" i="35"/>
  <c r="O4418" i="35"/>
  <c r="O4426" i="35"/>
  <c r="O4434" i="35"/>
  <c r="O4442" i="35"/>
  <c r="O4450" i="35"/>
  <c r="O4458" i="35"/>
  <c r="O4466" i="35"/>
  <c r="O4474" i="35"/>
  <c r="O4482" i="35"/>
  <c r="O4490" i="35"/>
  <c r="O4498" i="35"/>
  <c r="O4506" i="35"/>
  <c r="O4514" i="35"/>
  <c r="O4522" i="35"/>
  <c r="O4530" i="35"/>
  <c r="O4538" i="35"/>
  <c r="O4546" i="35"/>
  <c r="O4554" i="35"/>
  <c r="O4562" i="35"/>
  <c r="O4570" i="35"/>
  <c r="O4578" i="35"/>
  <c r="O4586" i="35"/>
  <c r="O4594" i="35"/>
  <c r="O4602" i="35"/>
  <c r="O4610" i="35"/>
  <c r="O4618" i="35"/>
  <c r="O4626" i="35"/>
  <c r="O4634" i="35"/>
  <c r="O4642" i="35"/>
  <c r="O4650" i="35"/>
  <c r="O4658" i="35"/>
  <c r="O4666" i="35"/>
  <c r="O4674" i="35"/>
  <c r="O4682" i="35"/>
  <c r="O4690" i="35"/>
  <c r="O4698" i="35"/>
  <c r="O4706" i="35"/>
  <c r="O4714" i="35"/>
  <c r="O4722" i="35"/>
  <c r="O4730" i="35"/>
  <c r="O4738" i="35"/>
  <c r="O4746" i="35"/>
  <c r="O4754" i="35"/>
  <c r="O4762" i="35"/>
  <c r="O4770" i="35"/>
  <c r="O4778" i="35"/>
  <c r="O4786" i="35"/>
  <c r="O4794" i="35"/>
  <c r="O4802" i="35"/>
  <c r="O4810" i="35"/>
  <c r="O4818" i="35"/>
  <c r="O4826" i="35"/>
  <c r="O4834" i="35"/>
  <c r="O4842" i="35"/>
  <c r="O4850" i="35"/>
  <c r="O4858" i="35"/>
  <c r="O4866" i="35"/>
  <c r="O4874" i="35"/>
  <c r="O4882" i="35"/>
  <c r="O4890" i="35"/>
  <c r="O4898" i="35"/>
  <c r="O4906" i="35"/>
  <c r="O4914" i="35"/>
  <c r="O4922" i="35"/>
  <c r="O4930" i="35"/>
  <c r="O4938" i="35"/>
  <c r="O4946" i="35"/>
  <c r="O4954" i="35"/>
  <c r="O4962" i="35"/>
  <c r="O4970" i="35"/>
  <c r="O4978" i="35"/>
  <c r="O4986" i="35"/>
  <c r="O4994" i="35"/>
  <c r="O5002" i="35"/>
  <c r="O5010" i="35"/>
  <c r="O5018" i="35"/>
  <c r="O5026" i="35"/>
  <c r="O5034" i="35"/>
  <c r="O5042" i="35"/>
  <c r="O5050" i="35"/>
  <c r="O5058" i="35"/>
  <c r="O5066" i="35"/>
  <c r="O5074" i="35"/>
  <c r="O5082" i="35"/>
  <c r="O5090" i="35"/>
  <c r="O5098" i="35"/>
  <c r="O5106" i="35"/>
  <c r="O5114" i="35"/>
  <c r="O5122" i="35"/>
  <c r="O5130" i="35"/>
  <c r="O5138" i="35"/>
  <c r="O5146" i="35"/>
  <c r="O5154" i="35"/>
  <c r="O5162" i="35"/>
  <c r="O5170" i="35"/>
  <c r="O5178" i="35"/>
  <c r="O5186" i="35"/>
  <c r="O5194" i="35"/>
  <c r="O5202" i="35"/>
  <c r="O5210" i="35"/>
  <c r="O5218" i="35"/>
  <c r="O5226" i="35"/>
  <c r="O5234" i="35"/>
  <c r="O5242" i="35"/>
  <c r="O5250" i="35"/>
  <c r="O5258" i="35"/>
  <c r="O5266" i="35"/>
  <c r="O5274" i="35"/>
  <c r="O5282" i="35"/>
  <c r="O5290" i="35"/>
  <c r="O5298" i="35"/>
  <c r="O5306" i="35"/>
  <c r="O5314" i="35"/>
  <c r="O5322" i="35"/>
  <c r="O5330" i="35"/>
  <c r="O5338" i="35"/>
  <c r="O5346" i="35"/>
  <c r="O5354" i="35"/>
  <c r="O5362" i="35"/>
  <c r="O5370" i="35"/>
  <c r="O5378" i="35"/>
  <c r="O5386" i="35"/>
  <c r="O5394" i="35"/>
  <c r="O5402" i="35"/>
  <c r="O5410" i="35"/>
  <c r="O5418" i="35"/>
  <c r="O5426" i="35"/>
  <c r="O5434" i="35"/>
  <c r="O5442" i="35"/>
  <c r="O5450" i="35"/>
  <c r="O5458" i="35"/>
  <c r="O5466" i="35"/>
  <c r="O5474" i="35"/>
  <c r="O5482" i="35"/>
  <c r="O5490" i="35"/>
  <c r="O5498" i="35"/>
  <c r="O5506" i="35"/>
  <c r="O5514" i="35"/>
  <c r="O5522" i="35"/>
  <c r="O5530" i="35"/>
  <c r="O5538" i="35"/>
  <c r="O5546" i="35"/>
  <c r="O5554" i="35"/>
  <c r="O5562" i="35"/>
  <c r="O5570" i="35"/>
  <c r="O5578" i="35"/>
  <c r="O5586" i="35"/>
  <c r="O5594" i="35"/>
  <c r="O5602" i="35"/>
  <c r="O5610" i="35"/>
  <c r="O5618" i="35"/>
  <c r="O5626" i="35"/>
  <c r="O5634" i="35"/>
  <c r="O5642" i="35"/>
  <c r="O5650" i="35"/>
  <c r="O5658" i="35"/>
  <c r="O5666" i="35"/>
  <c r="O5674" i="35"/>
  <c r="O5682" i="35"/>
  <c r="O5690" i="35"/>
  <c r="O4323" i="35"/>
  <c r="O4334" i="35"/>
  <c r="O4346" i="35"/>
  <c r="O4356" i="35"/>
  <c r="O4366" i="35"/>
  <c r="O4378" i="35"/>
  <c r="O4388" i="35"/>
  <c r="O4398" i="35"/>
  <c r="O4410" i="35"/>
  <c r="O4420" i="35"/>
  <c r="O4428" i="35"/>
  <c r="O4436" i="35"/>
  <c r="O4444" i="35"/>
  <c r="O4452" i="35"/>
  <c r="O4460" i="35"/>
  <c r="O4468" i="35"/>
  <c r="O4476" i="35"/>
  <c r="O4484" i="35"/>
  <c r="O4492" i="35"/>
  <c r="O4500" i="35"/>
  <c r="O4508" i="35"/>
  <c r="O4516" i="35"/>
  <c r="O4524" i="35"/>
  <c r="O4532" i="35"/>
  <c r="O4540" i="35"/>
  <c r="O4548" i="35"/>
  <c r="O4556" i="35"/>
  <c r="O4564" i="35"/>
  <c r="O4572" i="35"/>
  <c r="O4580" i="35"/>
  <c r="O4588" i="35"/>
  <c r="O4596" i="35"/>
  <c r="O4604" i="35"/>
  <c r="O4612" i="35"/>
  <c r="O4620" i="35"/>
  <c r="O4628" i="35"/>
  <c r="O4636" i="35"/>
  <c r="O4644" i="35"/>
  <c r="O4652" i="35"/>
  <c r="O4660" i="35"/>
  <c r="O4668" i="35"/>
  <c r="O4676" i="35"/>
  <c r="O4684" i="35"/>
  <c r="O4692" i="35"/>
  <c r="O4700" i="35"/>
  <c r="O4708" i="35"/>
  <c r="O4716" i="35"/>
  <c r="O4724" i="35"/>
  <c r="O4732" i="35"/>
  <c r="O4740" i="35"/>
  <c r="O4748" i="35"/>
  <c r="O4756" i="35"/>
  <c r="O4764" i="35"/>
  <c r="O4772" i="35"/>
  <c r="O4780" i="35"/>
  <c r="O4788" i="35"/>
  <c r="O4796" i="35"/>
  <c r="O4804" i="35"/>
  <c r="O4812" i="35"/>
  <c r="O4820" i="35"/>
  <c r="O4828" i="35"/>
  <c r="O4836" i="35"/>
  <c r="O4844" i="35"/>
  <c r="O4852" i="35"/>
  <c r="O4860" i="35"/>
  <c r="O4868" i="35"/>
  <c r="O4876" i="35"/>
  <c r="O4884" i="35"/>
  <c r="O4892" i="35"/>
  <c r="O4900" i="35"/>
  <c r="O4908" i="35"/>
  <c r="O4916" i="35"/>
  <c r="O4924" i="35"/>
  <c r="O4932" i="35"/>
  <c r="O4940" i="35"/>
  <c r="O4948" i="35"/>
  <c r="O4956" i="35"/>
  <c r="O4964" i="35"/>
  <c r="O4972" i="35"/>
  <c r="O4980" i="35"/>
  <c r="O4988" i="35"/>
  <c r="O4996" i="35"/>
  <c r="O5004" i="35"/>
  <c r="O5012" i="35"/>
  <c r="O5020" i="35"/>
  <c r="O5028" i="35"/>
  <c r="O5036" i="35"/>
  <c r="O5044" i="35"/>
  <c r="O5052" i="35"/>
  <c r="O5060" i="35"/>
  <c r="O5068" i="35"/>
  <c r="O5076" i="35"/>
  <c r="O5084" i="35"/>
  <c r="O5092" i="35"/>
  <c r="O5100" i="35"/>
  <c r="O5108" i="35"/>
  <c r="O5116" i="35"/>
  <c r="O5124" i="35"/>
  <c r="O5132" i="35"/>
  <c r="O5140" i="35"/>
  <c r="O5148" i="35"/>
  <c r="O5156" i="35"/>
  <c r="O5164" i="35"/>
  <c r="O5172" i="35"/>
  <c r="O5180" i="35"/>
  <c r="O5188" i="35"/>
  <c r="O5196" i="35"/>
  <c r="O5204" i="35"/>
  <c r="O5212" i="35"/>
  <c r="O5220" i="35"/>
  <c r="O5228" i="35"/>
  <c r="O5236" i="35"/>
  <c r="O5244" i="35"/>
  <c r="O5252" i="35"/>
  <c r="O5260" i="35"/>
  <c r="O5268" i="35"/>
  <c r="O5276" i="35"/>
  <c r="O5284" i="35"/>
  <c r="O5292" i="35"/>
  <c r="O5300" i="35"/>
  <c r="O5308" i="35"/>
  <c r="O5316" i="35"/>
  <c r="O5324" i="35"/>
  <c r="O5332" i="35"/>
  <c r="O5340" i="35"/>
  <c r="O5348" i="35"/>
  <c r="O5356" i="35"/>
  <c r="O5364" i="35"/>
  <c r="O5372" i="35"/>
  <c r="O5380" i="35"/>
  <c r="O5388" i="35"/>
  <c r="O5396" i="35"/>
  <c r="O5404" i="35"/>
  <c r="O5412" i="35"/>
  <c r="O5420" i="35"/>
  <c r="O5428" i="35"/>
  <c r="O5436" i="35"/>
  <c r="O5444" i="35"/>
  <c r="O5452" i="35"/>
  <c r="O5460" i="35"/>
  <c r="O5468" i="35"/>
  <c r="O5476" i="35"/>
  <c r="O5484" i="35"/>
  <c r="O5492" i="35"/>
  <c r="O5500" i="35"/>
  <c r="O5508" i="35"/>
  <c r="O5516" i="35"/>
  <c r="O5524" i="35"/>
  <c r="O5532" i="35"/>
  <c r="O5540" i="35"/>
  <c r="O5548" i="35"/>
  <c r="O5556" i="35"/>
  <c r="O5564" i="35"/>
  <c r="O5572" i="35"/>
  <c r="O5580" i="35"/>
  <c r="O5588" i="35"/>
  <c r="O5596" i="35"/>
  <c r="O5604" i="35"/>
  <c r="O5612" i="35"/>
  <c r="O5620" i="35"/>
  <c r="O5628" i="35"/>
  <c r="O5636" i="35"/>
  <c r="O5644" i="35"/>
  <c r="O5652" i="35"/>
  <c r="O5660" i="35"/>
  <c r="O5668" i="35"/>
  <c r="O5676" i="35"/>
  <c r="O5684" i="35"/>
  <c r="O5692" i="35"/>
  <c r="O5700" i="35"/>
  <c r="O4324" i="35"/>
  <c r="O4336" i="35"/>
  <c r="O4347" i="35"/>
  <c r="O4357" i="35"/>
  <c r="O4368" i="35"/>
  <c r="O4379" i="35"/>
  <c r="O4389" i="35"/>
  <c r="O4400" i="35"/>
  <c r="O4411" i="35"/>
  <c r="O4421" i="35"/>
  <c r="O4429" i="35"/>
  <c r="O4437" i="35"/>
  <c r="O4445" i="35"/>
  <c r="O4453" i="35"/>
  <c r="O4461" i="35"/>
  <c r="O4469" i="35"/>
  <c r="O4477" i="35"/>
  <c r="O4485" i="35"/>
  <c r="O4493" i="35"/>
  <c r="O4501" i="35"/>
  <c r="O4509" i="35"/>
  <c r="O4517" i="35"/>
  <c r="O4525" i="35"/>
  <c r="O4533" i="35"/>
  <c r="O4541" i="35"/>
  <c r="O4549" i="35"/>
  <c r="O4557" i="35"/>
  <c r="O4565" i="35"/>
  <c r="O4573" i="35"/>
  <c r="O4581" i="35"/>
  <c r="O4589" i="35"/>
  <c r="O4597" i="35"/>
  <c r="O4605" i="35"/>
  <c r="O4613" i="35"/>
  <c r="O4621" i="35"/>
  <c r="O4629" i="35"/>
  <c r="O4637" i="35"/>
  <c r="O4645" i="35"/>
  <c r="O4653" i="35"/>
  <c r="O4661" i="35"/>
  <c r="O4669" i="35"/>
  <c r="O4677" i="35"/>
  <c r="O4685" i="35"/>
  <c r="O4693" i="35"/>
  <c r="O4701" i="35"/>
  <c r="O4709" i="35"/>
  <c r="O4717" i="35"/>
  <c r="O4725" i="35"/>
  <c r="O4733" i="35"/>
  <c r="O4741" i="35"/>
  <c r="O4749" i="35"/>
  <c r="O4757" i="35"/>
  <c r="O4765" i="35"/>
  <c r="O4773" i="35"/>
  <c r="O4781" i="35"/>
  <c r="O4789" i="35"/>
  <c r="O4797" i="35"/>
  <c r="O4805" i="35"/>
  <c r="O4813" i="35"/>
  <c r="O4821" i="35"/>
  <c r="O4829" i="35"/>
  <c r="O4837" i="35"/>
  <c r="O4845" i="35"/>
  <c r="O4853" i="35"/>
  <c r="O4861" i="35"/>
  <c r="O4869" i="35"/>
  <c r="O4877" i="35"/>
  <c r="O4885" i="35"/>
  <c r="O4893" i="35"/>
  <c r="O4901" i="35"/>
  <c r="O4909" i="35"/>
  <c r="O4917" i="35"/>
  <c r="O4925" i="35"/>
  <c r="O4933" i="35"/>
  <c r="O4941" i="35"/>
  <c r="O4949" i="35"/>
  <c r="O4957" i="35"/>
  <c r="O4965" i="35"/>
  <c r="O4973" i="35"/>
  <c r="O4981" i="35"/>
  <c r="O4989" i="35"/>
  <c r="O4997" i="35"/>
  <c r="O5005" i="35"/>
  <c r="O5013" i="35"/>
  <c r="O5021" i="35"/>
  <c r="O5029" i="35"/>
  <c r="O5037" i="35"/>
  <c r="O5045" i="35"/>
  <c r="O5053" i="35"/>
  <c r="O5061" i="35"/>
  <c r="O5069" i="35"/>
  <c r="O5077" i="35"/>
  <c r="O5085" i="35"/>
  <c r="O5093" i="35"/>
  <c r="O5101" i="35"/>
  <c r="O5109" i="35"/>
  <c r="O5117" i="35"/>
  <c r="O5125" i="35"/>
  <c r="O5133" i="35"/>
  <c r="O5141" i="35"/>
  <c r="O5149" i="35"/>
  <c r="O5157" i="35"/>
  <c r="O5165" i="35"/>
  <c r="O5173" i="35"/>
  <c r="O5181" i="35"/>
  <c r="O5189" i="35"/>
  <c r="O5197" i="35"/>
  <c r="O5205" i="35"/>
  <c r="O5213" i="35"/>
  <c r="O5221" i="35"/>
  <c r="O5229" i="35"/>
  <c r="O5237" i="35"/>
  <c r="O5245" i="35"/>
  <c r="O5253" i="35"/>
  <c r="O5261" i="35"/>
  <c r="O5269" i="35"/>
  <c r="O5277" i="35"/>
  <c r="O5285" i="35"/>
  <c r="O5293" i="35"/>
  <c r="O5301" i="35"/>
  <c r="O5309" i="35"/>
  <c r="O5317" i="35"/>
  <c r="O5325" i="35"/>
  <c r="O5333" i="35"/>
  <c r="O5341" i="35"/>
  <c r="O5349" i="35"/>
  <c r="O5357" i="35"/>
  <c r="O5365" i="35"/>
  <c r="O5373" i="35"/>
  <c r="O5381" i="35"/>
  <c r="O5389" i="35"/>
  <c r="O5397" i="35"/>
  <c r="O5405" i="35"/>
  <c r="O5413" i="35"/>
  <c r="O5421" i="35"/>
  <c r="O5429" i="35"/>
  <c r="O5437" i="35"/>
  <c r="O5445" i="35"/>
  <c r="O5453" i="35"/>
  <c r="O5461" i="35"/>
  <c r="O5469" i="35"/>
  <c r="O5477" i="35"/>
  <c r="O5485" i="35"/>
  <c r="O5493" i="35"/>
  <c r="O5501" i="35"/>
  <c r="O5509" i="35"/>
  <c r="O5517" i="35"/>
  <c r="O5525" i="35"/>
  <c r="O5533" i="35"/>
  <c r="O5541" i="35"/>
  <c r="O5549" i="35"/>
  <c r="O5557" i="35"/>
  <c r="O5565" i="35"/>
  <c r="O5573" i="35"/>
  <c r="O5581" i="35"/>
  <c r="O5589" i="35"/>
  <c r="O5597" i="35"/>
  <c r="O5605" i="35"/>
  <c r="O5613" i="35"/>
  <c r="O5621" i="35"/>
  <c r="O5629" i="35"/>
  <c r="O5637" i="35"/>
  <c r="O5645" i="35"/>
  <c r="O5653" i="35"/>
  <c r="O5661" i="35"/>
  <c r="O5669" i="35"/>
  <c r="O5677" i="35"/>
  <c r="O5685" i="35"/>
  <c r="O5693" i="35"/>
  <c r="O5701" i="35"/>
  <c r="O4322" i="35"/>
  <c r="O4408" i="35"/>
  <c r="O4475" i="35"/>
  <c r="O4539" i="35"/>
  <c r="O4559" i="35"/>
  <c r="O4582" i="35"/>
  <c r="O4603" i="35"/>
  <c r="O4623" i="35"/>
  <c r="O4646" i="35"/>
  <c r="O4667" i="35"/>
  <c r="O4687" i="35"/>
  <c r="O4710" i="35"/>
  <c r="O4731" i="35"/>
  <c r="O4751" i="35"/>
  <c r="O4774" i="35"/>
  <c r="O4795" i="35"/>
  <c r="O4815" i="35"/>
  <c r="O4838" i="35"/>
  <c r="O4859" i="35"/>
  <c r="O4879" i="35"/>
  <c r="O4902" i="35"/>
  <c r="O4923" i="35"/>
  <c r="O4943" i="35"/>
  <c r="O4966" i="35"/>
  <c r="O4987" i="35"/>
  <c r="O5007" i="35"/>
  <c r="O5030" i="35"/>
  <c r="O5051" i="35"/>
  <c r="O5071" i="35"/>
  <c r="O5094" i="35"/>
  <c r="O5115" i="35"/>
  <c r="O5135" i="35"/>
  <c r="O5158" i="35"/>
  <c r="O5179" i="35"/>
  <c r="O5199" i="35"/>
  <c r="O5222" i="35"/>
  <c r="O5243" i="35"/>
  <c r="O5263" i="35"/>
  <c r="O5286" i="35"/>
  <c r="O5307" i="35"/>
  <c r="O5327" i="35"/>
  <c r="O5350" i="35"/>
  <c r="O5371" i="35"/>
  <c r="O5391" i="35"/>
  <c r="O5414" i="35"/>
  <c r="O5435" i="35"/>
  <c r="O5455" i="35"/>
  <c r="O5478" i="35"/>
  <c r="O5499" i="35"/>
  <c r="O5519" i="35"/>
  <c r="O5542" i="35"/>
  <c r="O5563" i="35"/>
  <c r="O5583" i="35"/>
  <c r="O5606" i="35"/>
  <c r="O5627" i="35"/>
  <c r="O5647" i="35"/>
  <c r="O5670" i="35"/>
  <c r="O5691" i="35"/>
  <c r="O5705" i="35"/>
  <c r="O5714" i="35"/>
  <c r="O5723" i="35"/>
  <c r="O5732" i="35"/>
  <c r="O5741" i="35"/>
  <c r="O5750" i="35"/>
  <c r="O5759" i="35"/>
  <c r="O5769" i="35"/>
  <c r="O5778" i="35"/>
  <c r="O5787" i="35"/>
  <c r="O5796" i="35"/>
  <c r="O5805" i="35"/>
  <c r="O5813" i="35"/>
  <c r="O5821" i="35"/>
  <c r="O5829" i="35"/>
  <c r="O5837" i="35"/>
  <c r="O5845" i="35"/>
  <c r="O5853" i="35"/>
  <c r="O5861" i="35"/>
  <c r="O5869" i="35"/>
  <c r="O5877" i="35"/>
  <c r="O5885" i="35"/>
  <c r="O5893" i="35"/>
  <c r="O5901" i="35"/>
  <c r="O5909" i="35"/>
  <c r="O5917" i="35"/>
  <c r="O5925" i="35"/>
  <c r="O5933" i="35"/>
  <c r="O5941" i="35"/>
  <c r="O5949" i="35"/>
  <c r="O5957" i="35"/>
  <c r="O5965" i="35"/>
  <c r="O5973" i="35"/>
  <c r="O5981" i="35"/>
  <c r="O5989" i="35"/>
  <c r="O5997" i="35"/>
  <c r="O6005" i="35"/>
  <c r="O6013" i="35"/>
  <c r="O6021" i="35"/>
  <c r="O6029" i="35"/>
  <c r="O6037" i="35"/>
  <c r="O6045" i="35"/>
  <c r="O6053" i="35"/>
  <c r="O6061" i="35"/>
  <c r="O6069" i="35"/>
  <c r="O6077" i="35"/>
  <c r="O6085" i="35"/>
  <c r="O6093" i="35"/>
  <c r="O6101" i="35"/>
  <c r="O6109" i="35"/>
  <c r="O6117" i="35"/>
  <c r="O6125" i="35"/>
  <c r="O6133" i="35"/>
  <c r="O6141" i="35"/>
  <c r="O6149" i="35"/>
  <c r="O6157" i="35"/>
  <c r="O6165" i="35"/>
  <c r="O6173" i="35"/>
  <c r="O6181" i="35"/>
  <c r="O6189" i="35"/>
  <c r="O6197" i="35"/>
  <c r="O6205" i="35"/>
  <c r="O6213" i="35"/>
  <c r="O6221" i="35"/>
  <c r="O6229" i="35"/>
  <c r="O6237" i="35"/>
  <c r="O6245" i="35"/>
  <c r="O6253" i="35"/>
  <c r="O6261" i="35"/>
  <c r="O6269" i="35"/>
  <c r="O6277" i="35"/>
  <c r="O6285" i="35"/>
  <c r="O6293" i="35"/>
  <c r="O6301" i="35"/>
  <c r="O6309" i="35"/>
  <c r="O6317" i="35"/>
  <c r="O6325" i="35"/>
  <c r="O6333" i="35"/>
  <c r="O6341" i="35"/>
  <c r="O6349" i="35"/>
  <c r="O6357" i="35"/>
  <c r="O6365" i="35"/>
  <c r="O6373" i="35"/>
  <c r="O6381" i="35"/>
  <c r="O6389" i="35"/>
  <c r="O6397" i="35"/>
  <c r="O6405" i="35"/>
  <c r="O6413" i="35"/>
  <c r="O6421" i="35"/>
  <c r="O6429" i="35"/>
  <c r="O6437" i="35"/>
  <c r="O6445" i="35"/>
  <c r="O6453" i="35"/>
  <c r="O6461" i="35"/>
  <c r="O6469" i="35"/>
  <c r="O6477" i="35"/>
  <c r="O6485" i="35"/>
  <c r="O6493" i="35"/>
  <c r="O6501" i="35"/>
  <c r="O6509" i="35"/>
  <c r="O6517" i="35"/>
  <c r="O6525" i="35"/>
  <c r="O6533" i="35"/>
  <c r="O6541" i="35"/>
  <c r="O6549" i="35"/>
  <c r="O6557" i="35"/>
  <c r="O6565" i="35"/>
  <c r="O6573" i="35"/>
  <c r="O6581" i="35"/>
  <c r="O6589" i="35"/>
  <c r="O6597" i="35"/>
  <c r="O6605" i="35"/>
  <c r="O4333" i="35"/>
  <c r="O4419" i="35"/>
  <c r="O4483" i="35"/>
  <c r="O4542" i="35"/>
  <c r="O4563" i="35"/>
  <c r="O4583" i="35"/>
  <c r="O4606" i="35"/>
  <c r="O4627" i="35"/>
  <c r="O4647" i="35"/>
  <c r="O4670" i="35"/>
  <c r="O4691" i="35"/>
  <c r="O4711" i="35"/>
  <c r="O4734" i="35"/>
  <c r="O4755" i="35"/>
  <c r="O4775" i="35"/>
  <c r="O4798" i="35"/>
  <c r="O4819" i="35"/>
  <c r="O4839" i="35"/>
  <c r="O4862" i="35"/>
  <c r="O4883" i="35"/>
  <c r="O4903" i="35"/>
  <c r="O4926" i="35"/>
  <c r="O4947" i="35"/>
  <c r="O4967" i="35"/>
  <c r="O4990" i="35"/>
  <c r="O5011" i="35"/>
  <c r="O5031" i="35"/>
  <c r="O5054" i="35"/>
  <c r="O5075" i="35"/>
  <c r="O5095" i="35"/>
  <c r="O5118" i="35"/>
  <c r="O5139" i="35"/>
  <c r="O5159" i="35"/>
  <c r="O5182" i="35"/>
  <c r="O5203" i="35"/>
  <c r="O5223" i="35"/>
  <c r="O5246" i="35"/>
  <c r="O5267" i="35"/>
  <c r="O5287" i="35"/>
  <c r="O5310" i="35"/>
  <c r="O5331" i="35"/>
  <c r="O5351" i="35"/>
  <c r="O5374" i="35"/>
  <c r="O5395" i="35"/>
  <c r="O5415" i="35"/>
  <c r="O5438" i="35"/>
  <c r="O5459" i="35"/>
  <c r="O5479" i="35"/>
  <c r="O5502" i="35"/>
  <c r="O5523" i="35"/>
  <c r="O5543" i="35"/>
  <c r="O5566" i="35"/>
  <c r="O5587" i="35"/>
  <c r="O5607" i="35"/>
  <c r="O5630" i="35"/>
  <c r="O5651" i="35"/>
  <c r="O5671" i="35"/>
  <c r="O5694" i="35"/>
  <c r="O5706" i="35"/>
  <c r="O5715" i="35"/>
  <c r="O5724" i="35"/>
  <c r="O5733" i="35"/>
  <c r="O5742" i="35"/>
  <c r="O5751" i="35"/>
  <c r="O5761" i="35"/>
  <c r="O5770" i="35"/>
  <c r="O5779" i="35"/>
  <c r="O5788" i="35"/>
  <c r="O5797" i="35"/>
  <c r="O5806" i="35"/>
  <c r="O5814" i="35"/>
  <c r="O5822" i="35"/>
  <c r="O5830" i="35"/>
  <c r="O5838" i="35"/>
  <c r="O5846" i="35"/>
  <c r="O5854" i="35"/>
  <c r="O5862" i="35"/>
  <c r="O5870" i="35"/>
  <c r="O5878" i="35"/>
  <c r="O5886" i="35"/>
  <c r="O5894" i="35"/>
  <c r="O5902" i="35"/>
  <c r="O5910" i="35"/>
  <c r="O5918" i="35"/>
  <c r="O5926" i="35"/>
  <c r="O5934" i="35"/>
  <c r="O5942" i="35"/>
  <c r="O5950" i="35"/>
  <c r="O5958" i="35"/>
  <c r="O5966" i="35"/>
  <c r="O5974" i="35"/>
  <c r="O5982" i="35"/>
  <c r="O5990" i="35"/>
  <c r="O5998" i="35"/>
  <c r="O6006" i="35"/>
  <c r="O6014" i="35"/>
  <c r="O6022" i="35"/>
  <c r="O6030" i="35"/>
  <c r="O6038" i="35"/>
  <c r="O6046" i="35"/>
  <c r="O6054" i="35"/>
  <c r="O6062" i="35"/>
  <c r="O6070" i="35"/>
  <c r="O6078" i="35"/>
  <c r="O6086" i="35"/>
  <c r="O6094" i="35"/>
  <c r="O6102" i="35"/>
  <c r="O6110" i="35"/>
  <c r="O6118" i="35"/>
  <c r="O6126" i="35"/>
  <c r="O6134" i="35"/>
  <c r="O6142" i="35"/>
  <c r="O6150" i="35"/>
  <c r="O6158" i="35"/>
  <c r="O6166" i="35"/>
  <c r="O6174" i="35"/>
  <c r="O6182" i="35"/>
  <c r="O6190" i="35"/>
  <c r="O6198" i="35"/>
  <c r="O6206" i="35"/>
  <c r="O6214" i="35"/>
  <c r="O6222" i="35"/>
  <c r="O6230" i="35"/>
  <c r="O6238" i="35"/>
  <c r="O6246" i="35"/>
  <c r="O6254" i="35"/>
  <c r="O6262" i="35"/>
  <c r="O6270" i="35"/>
  <c r="O6278" i="35"/>
  <c r="O6286" i="35"/>
  <c r="O6294" i="35"/>
  <c r="O6302" i="35"/>
  <c r="O6310" i="35"/>
  <c r="O6318" i="35"/>
  <c r="O6326" i="35"/>
  <c r="O6334" i="35"/>
  <c r="O6342" i="35"/>
  <c r="O6350" i="35"/>
  <c r="O6358" i="35"/>
  <c r="O6366" i="35"/>
  <c r="O6374" i="35"/>
  <c r="O6382" i="35"/>
  <c r="O6390" i="35"/>
  <c r="O6398" i="35"/>
  <c r="O6406" i="35"/>
  <c r="O6414" i="35"/>
  <c r="O6422" i="35"/>
  <c r="O6430" i="35"/>
  <c r="O6438" i="35"/>
  <c r="O6446" i="35"/>
  <c r="O4344" i="35"/>
  <c r="O4427" i="35"/>
  <c r="O4491" i="35"/>
  <c r="O4543" i="35"/>
  <c r="O4566" i="35"/>
  <c r="O4587" i="35"/>
  <c r="O4607" i="35"/>
  <c r="O4630" i="35"/>
  <c r="O4651" i="35"/>
  <c r="O4671" i="35"/>
  <c r="O4694" i="35"/>
  <c r="O4715" i="35"/>
  <c r="O4735" i="35"/>
  <c r="O4758" i="35"/>
  <c r="O4779" i="35"/>
  <c r="O4799" i="35"/>
  <c r="O4822" i="35"/>
  <c r="O4843" i="35"/>
  <c r="O4863" i="35"/>
  <c r="O4886" i="35"/>
  <c r="O4907" i="35"/>
  <c r="O4927" i="35"/>
  <c r="O4950" i="35"/>
  <c r="O4971" i="35"/>
  <c r="O4991" i="35"/>
  <c r="O5014" i="35"/>
  <c r="O5035" i="35"/>
  <c r="O5055" i="35"/>
  <c r="O5078" i="35"/>
  <c r="O5099" i="35"/>
  <c r="O5119" i="35"/>
  <c r="O5142" i="35"/>
  <c r="O5163" i="35"/>
  <c r="O5183" i="35"/>
  <c r="O5206" i="35"/>
  <c r="O5227" i="35"/>
  <c r="O5247" i="35"/>
  <c r="O5270" i="35"/>
  <c r="O5291" i="35"/>
  <c r="O5311" i="35"/>
  <c r="O5334" i="35"/>
  <c r="O5355" i="35"/>
  <c r="O5375" i="35"/>
  <c r="O5398" i="35"/>
  <c r="O5419" i="35"/>
  <c r="O5439" i="35"/>
  <c r="O5462" i="35"/>
  <c r="O5483" i="35"/>
  <c r="O5503" i="35"/>
  <c r="O5526" i="35"/>
  <c r="O5547" i="35"/>
  <c r="O5567" i="35"/>
  <c r="O5590" i="35"/>
  <c r="O5611" i="35"/>
  <c r="O5631" i="35"/>
  <c r="O5654" i="35"/>
  <c r="O5675" i="35"/>
  <c r="O5695" i="35"/>
  <c r="O5707" i="35"/>
  <c r="O5716" i="35"/>
  <c r="O5725" i="35"/>
  <c r="O5734" i="35"/>
  <c r="O5743" i="35"/>
  <c r="O5753" i="35"/>
  <c r="O5762" i="35"/>
  <c r="O5771" i="35"/>
  <c r="O5780" i="35"/>
  <c r="O5789" i="35"/>
  <c r="O5798" i="35"/>
  <c r="O5807" i="35"/>
  <c r="O5815" i="35"/>
  <c r="O5823" i="35"/>
  <c r="O5831" i="35"/>
  <c r="O5839" i="35"/>
  <c r="O5847" i="35"/>
  <c r="O5855" i="35"/>
  <c r="O5863" i="35"/>
  <c r="O5871" i="35"/>
  <c r="O5879" i="35"/>
  <c r="O5887" i="35"/>
  <c r="O5895" i="35"/>
  <c r="O5903" i="35"/>
  <c r="O5911" i="35"/>
  <c r="O5919" i="35"/>
  <c r="O5927" i="35"/>
  <c r="O5935" i="35"/>
  <c r="O5943" i="35"/>
  <c r="O5951" i="35"/>
  <c r="O5959" i="35"/>
  <c r="O5967" i="35"/>
  <c r="O5975" i="35"/>
  <c r="O5983" i="35"/>
  <c r="O5991" i="35"/>
  <c r="O5999" i="35"/>
  <c r="O6007" i="35"/>
  <c r="O6015" i="35"/>
  <c r="O6023" i="35"/>
  <c r="O6031" i="35"/>
  <c r="O6039" i="35"/>
  <c r="O6047" i="35"/>
  <c r="O6055" i="35"/>
  <c r="O6063" i="35"/>
  <c r="O6071" i="35"/>
  <c r="O6079" i="35"/>
  <c r="O6087" i="35"/>
  <c r="O6095" i="35"/>
  <c r="O6103" i="35"/>
  <c r="O6111" i="35"/>
  <c r="O6119" i="35"/>
  <c r="O6127" i="35"/>
  <c r="O6135" i="35"/>
  <c r="O6143" i="35"/>
  <c r="O6151" i="35"/>
  <c r="O6159" i="35"/>
  <c r="O6167" i="35"/>
  <c r="O6175" i="35"/>
  <c r="O6183" i="35"/>
  <c r="O6191" i="35"/>
  <c r="O6199" i="35"/>
  <c r="O6207" i="35"/>
  <c r="O6215" i="35"/>
  <c r="O6223" i="35"/>
  <c r="O6231" i="35"/>
  <c r="O6239" i="35"/>
  <c r="O6247" i="35"/>
  <c r="O6255" i="35"/>
  <c r="O6263" i="35"/>
  <c r="O6271" i="35"/>
  <c r="O6279" i="35"/>
  <c r="O6287" i="35"/>
  <c r="O6295" i="35"/>
  <c r="O6303" i="35"/>
  <c r="O6311" i="35"/>
  <c r="O6319" i="35"/>
  <c r="O6327" i="35"/>
  <c r="O6335" i="35"/>
  <c r="O6343" i="35"/>
  <c r="O6351" i="35"/>
  <c r="O6359" i="35"/>
  <c r="O6367" i="35"/>
  <c r="O6375" i="35"/>
  <c r="O6383" i="35"/>
  <c r="O6391" i="35"/>
  <c r="O6399" i="35"/>
  <c r="O6407" i="35"/>
  <c r="O6415" i="35"/>
  <c r="O6423" i="35"/>
  <c r="O6431" i="35"/>
  <c r="O6439" i="35"/>
  <c r="O6447" i="35"/>
  <c r="O4355" i="35"/>
  <c r="O4435" i="35"/>
  <c r="O4499" i="35"/>
  <c r="O4547" i="35"/>
  <c r="O4567" i="35"/>
  <c r="O4590" i="35"/>
  <c r="O4611" i="35"/>
  <c r="O4631" i="35"/>
  <c r="O4654" i="35"/>
  <c r="O4675" i="35"/>
  <c r="O4695" i="35"/>
  <c r="O4718" i="35"/>
  <c r="O4739" i="35"/>
  <c r="O4759" i="35"/>
  <c r="O4782" i="35"/>
  <c r="O4803" i="35"/>
  <c r="O4823" i="35"/>
  <c r="O4846" i="35"/>
  <c r="O4867" i="35"/>
  <c r="O4887" i="35"/>
  <c r="O4910" i="35"/>
  <c r="O4931" i="35"/>
  <c r="O4951" i="35"/>
  <c r="O4974" i="35"/>
  <c r="O4995" i="35"/>
  <c r="O5015" i="35"/>
  <c r="O5038" i="35"/>
  <c r="O5059" i="35"/>
  <c r="O5079" i="35"/>
  <c r="O5102" i="35"/>
  <c r="O5123" i="35"/>
  <c r="O5143" i="35"/>
  <c r="O5166" i="35"/>
  <c r="O5187" i="35"/>
  <c r="O5207" i="35"/>
  <c r="O5230" i="35"/>
  <c r="O5251" i="35"/>
  <c r="O5271" i="35"/>
  <c r="O5294" i="35"/>
  <c r="O5315" i="35"/>
  <c r="O5335" i="35"/>
  <c r="O5358" i="35"/>
  <c r="O5379" i="35"/>
  <c r="O5399" i="35"/>
  <c r="O5422" i="35"/>
  <c r="O5443" i="35"/>
  <c r="O5463" i="35"/>
  <c r="O5486" i="35"/>
  <c r="O5507" i="35"/>
  <c r="O5527" i="35"/>
  <c r="O5550" i="35"/>
  <c r="O5571" i="35"/>
  <c r="O5591" i="35"/>
  <c r="O5614" i="35"/>
  <c r="O5635" i="35"/>
  <c r="O5655" i="35"/>
  <c r="O5678" i="35"/>
  <c r="O5697" i="35"/>
  <c r="O5708" i="35"/>
  <c r="O5717" i="35"/>
  <c r="O5726" i="35"/>
  <c r="O5735" i="35"/>
  <c r="O5745" i="35"/>
  <c r="O5754" i="35"/>
  <c r="O5763" i="35"/>
  <c r="O5772" i="35"/>
  <c r="O5781" i="35"/>
  <c r="O5790" i="35"/>
  <c r="O5799" i="35"/>
  <c r="O5808" i="35"/>
  <c r="O5816" i="35"/>
  <c r="O5824" i="35"/>
  <c r="O5832" i="35"/>
  <c r="O5840" i="35"/>
  <c r="O5848" i="35"/>
  <c r="O5856" i="35"/>
  <c r="O5864" i="35"/>
  <c r="O5872" i="35"/>
  <c r="O5880" i="35"/>
  <c r="O5888" i="35"/>
  <c r="O5896" i="35"/>
  <c r="O5904" i="35"/>
  <c r="O5912" i="35"/>
  <c r="O5920" i="35"/>
  <c r="O5928" i="35"/>
  <c r="O5936" i="35"/>
  <c r="O5944" i="35"/>
  <c r="O5952" i="35"/>
  <c r="O5960" i="35"/>
  <c r="O5968" i="35"/>
  <c r="O5976" i="35"/>
  <c r="O5984" i="35"/>
  <c r="O5992" i="35"/>
  <c r="O6000" i="35"/>
  <c r="O6008" i="35"/>
  <c r="O6016" i="35"/>
  <c r="O6024" i="35"/>
  <c r="O6032" i="35"/>
  <c r="O6040" i="35"/>
  <c r="O6048" i="35"/>
  <c r="O6056" i="35"/>
  <c r="O6064" i="35"/>
  <c r="O6072" i="35"/>
  <c r="O6080" i="35"/>
  <c r="O6088" i="35"/>
  <c r="O6096" i="35"/>
  <c r="O6104" i="35"/>
  <c r="O6112" i="35"/>
  <c r="O6120" i="35"/>
  <c r="O6128" i="35"/>
  <c r="O6136" i="35"/>
  <c r="O6144" i="35"/>
  <c r="O6152" i="35"/>
  <c r="O6160" i="35"/>
  <c r="O6168" i="35"/>
  <c r="O6176" i="35"/>
  <c r="O6184" i="35"/>
  <c r="O6192" i="35"/>
  <c r="O6200" i="35"/>
  <c r="O6208" i="35"/>
  <c r="O6216" i="35"/>
  <c r="O6224" i="35"/>
  <c r="O6232" i="35"/>
  <c r="O6240" i="35"/>
  <c r="O6248" i="35"/>
  <c r="O6256" i="35"/>
  <c r="O6264" i="35"/>
  <c r="O6272" i="35"/>
  <c r="O6280" i="35"/>
  <c r="O6288" i="35"/>
  <c r="O6296" i="35"/>
  <c r="O6304" i="35"/>
  <c r="O6312" i="35"/>
  <c r="O6320" i="35"/>
  <c r="O6328" i="35"/>
  <c r="O6336" i="35"/>
  <c r="O6344" i="35"/>
  <c r="O6352" i="35"/>
  <c r="O6360" i="35"/>
  <c r="O6368" i="35"/>
  <c r="O6376" i="35"/>
  <c r="O6384" i="35"/>
  <c r="O6392" i="35"/>
  <c r="O6400" i="35"/>
  <c r="O6408" i="35"/>
  <c r="O6416" i="35"/>
  <c r="O6424" i="35"/>
  <c r="O6432" i="35"/>
  <c r="O6440" i="35"/>
  <c r="O4365" i="35"/>
  <c r="O4443" i="35"/>
  <c r="O4507" i="35"/>
  <c r="O4550" i="35"/>
  <c r="O4571" i="35"/>
  <c r="O4591" i="35"/>
  <c r="O4614" i="35"/>
  <c r="O4635" i="35"/>
  <c r="O4655" i="35"/>
  <c r="O4678" i="35"/>
  <c r="O4699" i="35"/>
  <c r="O4719" i="35"/>
  <c r="O4742" i="35"/>
  <c r="O4763" i="35"/>
  <c r="O4783" i="35"/>
  <c r="O4806" i="35"/>
  <c r="O4827" i="35"/>
  <c r="O4847" i="35"/>
  <c r="O4870" i="35"/>
  <c r="O4891" i="35"/>
  <c r="O4911" i="35"/>
  <c r="O4934" i="35"/>
  <c r="O4955" i="35"/>
  <c r="O4975" i="35"/>
  <c r="O4998" i="35"/>
  <c r="O5019" i="35"/>
  <c r="O5039" i="35"/>
  <c r="O5062" i="35"/>
  <c r="O5083" i="35"/>
  <c r="O5103" i="35"/>
  <c r="O5126" i="35"/>
  <c r="O5147" i="35"/>
  <c r="O5167" i="35"/>
  <c r="O5190" i="35"/>
  <c r="O5211" i="35"/>
  <c r="O5231" i="35"/>
  <c r="O5254" i="35"/>
  <c r="O5275" i="35"/>
  <c r="O5295" i="35"/>
  <c r="O5318" i="35"/>
  <c r="O5339" i="35"/>
  <c r="O5359" i="35"/>
  <c r="O5382" i="35"/>
  <c r="O5403" i="35"/>
  <c r="O5423" i="35"/>
  <c r="O5446" i="35"/>
  <c r="O5467" i="35"/>
  <c r="O5487" i="35"/>
  <c r="O5510" i="35"/>
  <c r="O5531" i="35"/>
  <c r="O5551" i="35"/>
  <c r="O5574" i="35"/>
  <c r="O5595" i="35"/>
  <c r="O5615" i="35"/>
  <c r="O5638" i="35"/>
  <c r="O5659" i="35"/>
  <c r="O5679" i="35"/>
  <c r="O5698" i="35"/>
  <c r="O5709" i="35"/>
  <c r="O5718" i="35"/>
  <c r="O5727" i="35"/>
  <c r="O5737" i="35"/>
  <c r="O5746" i="35"/>
  <c r="O5755" i="35"/>
  <c r="O5764" i="35"/>
  <c r="O5773" i="35"/>
  <c r="O5782" i="35"/>
  <c r="O5791" i="35"/>
  <c r="O5801" i="35"/>
  <c r="O5809" i="35"/>
  <c r="O5817" i="35"/>
  <c r="O5825" i="35"/>
  <c r="O5833" i="35"/>
  <c r="O5841" i="35"/>
  <c r="O5849" i="35"/>
  <c r="O5857" i="35"/>
  <c r="O5865" i="35"/>
  <c r="O5873" i="35"/>
  <c r="O5881" i="35"/>
  <c r="O5889" i="35"/>
  <c r="O5897" i="35"/>
  <c r="O5905" i="35"/>
  <c r="O5913" i="35"/>
  <c r="O5921" i="35"/>
  <c r="O5929" i="35"/>
  <c r="O5937" i="35"/>
  <c r="O5945" i="35"/>
  <c r="O5953" i="35"/>
  <c r="O5961" i="35"/>
  <c r="O5969" i="35"/>
  <c r="O5977" i="35"/>
  <c r="O5985" i="35"/>
  <c r="O5993" i="35"/>
  <c r="O6001" i="35"/>
  <c r="O6009" i="35"/>
  <c r="O6017" i="35"/>
  <c r="O6025" i="35"/>
  <c r="O6033" i="35"/>
  <c r="O6041" i="35"/>
  <c r="O6049" i="35"/>
  <c r="O6057" i="35"/>
  <c r="O6065" i="35"/>
  <c r="O6073" i="35"/>
  <c r="O6081" i="35"/>
  <c r="O6089" i="35"/>
  <c r="O6097" i="35"/>
  <c r="O6105" i="35"/>
  <c r="O6113" i="35"/>
  <c r="O6121" i="35"/>
  <c r="O6129" i="35"/>
  <c r="O6137" i="35"/>
  <c r="O6145" i="35"/>
  <c r="O6153" i="35"/>
  <c r="O6161" i="35"/>
  <c r="O6169" i="35"/>
  <c r="O6177" i="35"/>
  <c r="O6185" i="35"/>
  <c r="O6193" i="35"/>
  <c r="O6201" i="35"/>
  <c r="O6209" i="35"/>
  <c r="O6217" i="35"/>
  <c r="O6225" i="35"/>
  <c r="O6233" i="35"/>
  <c r="O6241" i="35"/>
  <c r="O6249" i="35"/>
  <c r="O6257" i="35"/>
  <c r="O6265" i="35"/>
  <c r="O6273" i="35"/>
  <c r="O6281" i="35"/>
  <c r="O6289" i="35"/>
  <c r="O6297" i="35"/>
  <c r="O6305" i="35"/>
  <c r="O6313" i="35"/>
  <c r="O6321" i="35"/>
  <c r="O6329" i="35"/>
  <c r="O6337" i="35"/>
  <c r="O6345" i="35"/>
  <c r="O6353" i="35"/>
  <c r="O6361" i="35"/>
  <c r="O6369" i="35"/>
  <c r="O6377" i="35"/>
  <c r="O6385" i="35"/>
  <c r="O6393" i="35"/>
  <c r="O6401" i="35"/>
  <c r="O6409" i="35"/>
  <c r="O6417" i="35"/>
  <c r="O6425" i="35"/>
  <c r="O6433" i="35"/>
  <c r="O6441" i="35"/>
  <c r="O4376" i="35"/>
  <c r="O4451" i="35"/>
  <c r="O4515" i="35"/>
  <c r="O4551" i="35"/>
  <c r="O4574" i="35"/>
  <c r="O4595" i="35"/>
  <c r="O4615" i="35"/>
  <c r="O4638" i="35"/>
  <c r="O4659" i="35"/>
  <c r="O4679" i="35"/>
  <c r="O4702" i="35"/>
  <c r="O4723" i="35"/>
  <c r="O4743" i="35"/>
  <c r="O4766" i="35"/>
  <c r="O4787" i="35"/>
  <c r="O4807" i="35"/>
  <c r="O4830" i="35"/>
  <c r="O4851" i="35"/>
  <c r="O4871" i="35"/>
  <c r="O4894" i="35"/>
  <c r="O4915" i="35"/>
  <c r="O4935" i="35"/>
  <c r="O4958" i="35"/>
  <c r="O4979" i="35"/>
  <c r="O4999" i="35"/>
  <c r="O5022" i="35"/>
  <c r="O5043" i="35"/>
  <c r="O5063" i="35"/>
  <c r="O5086" i="35"/>
  <c r="O5107" i="35"/>
  <c r="O5127" i="35"/>
  <c r="O5150" i="35"/>
  <c r="O5171" i="35"/>
  <c r="O5191" i="35"/>
  <c r="O5214" i="35"/>
  <c r="O5235" i="35"/>
  <c r="O5255" i="35"/>
  <c r="O5278" i="35"/>
  <c r="O5299" i="35"/>
  <c r="O5319" i="35"/>
  <c r="O5342" i="35"/>
  <c r="O5363" i="35"/>
  <c r="O5383" i="35"/>
  <c r="O5406" i="35"/>
  <c r="O5427" i="35"/>
  <c r="O5447" i="35"/>
  <c r="O5470" i="35"/>
  <c r="O5491" i="35"/>
  <c r="O5511" i="35"/>
  <c r="O5534" i="35"/>
  <c r="O5555" i="35"/>
  <c r="O5575" i="35"/>
  <c r="O5598" i="35"/>
  <c r="O5619" i="35"/>
  <c r="O5639" i="35"/>
  <c r="O5662" i="35"/>
  <c r="O5683" i="35"/>
  <c r="O5699" i="35"/>
  <c r="O5710" i="35"/>
  <c r="O5719" i="35"/>
  <c r="O5729" i="35"/>
  <c r="O5738" i="35"/>
  <c r="O5747" i="35"/>
  <c r="O5756" i="35"/>
  <c r="O5765" i="35"/>
  <c r="O5774" i="35"/>
  <c r="O5783" i="35"/>
  <c r="O5793" i="35"/>
  <c r="O5802" i="35"/>
  <c r="O5810" i="35"/>
  <c r="O5818" i="35"/>
  <c r="O5826" i="35"/>
  <c r="O5834" i="35"/>
  <c r="O5842" i="35"/>
  <c r="O5850" i="35"/>
  <c r="O5858" i="35"/>
  <c r="O5866" i="35"/>
  <c r="O5874" i="35"/>
  <c r="O5882" i="35"/>
  <c r="O5890" i="35"/>
  <c r="O5898" i="35"/>
  <c r="O5906" i="35"/>
  <c r="O5914" i="35"/>
  <c r="O5922" i="35"/>
  <c r="O5930" i="35"/>
  <c r="O5938" i="35"/>
  <c r="O5946" i="35"/>
  <c r="O5954" i="35"/>
  <c r="O5962" i="35"/>
  <c r="O5970" i="35"/>
  <c r="O5978" i="35"/>
  <c r="O5986" i="35"/>
  <c r="O5994" i="35"/>
  <c r="O6002" i="35"/>
  <c r="O6010" i="35"/>
  <c r="O6018" i="35"/>
  <c r="O6026" i="35"/>
  <c r="O6034" i="35"/>
  <c r="O6042" i="35"/>
  <c r="O6050" i="35"/>
  <c r="O6058" i="35"/>
  <c r="O6066" i="35"/>
  <c r="O6074" i="35"/>
  <c r="O6082" i="35"/>
  <c r="O6090" i="35"/>
  <c r="O6098" i="35"/>
  <c r="O6106" i="35"/>
  <c r="O6114" i="35"/>
  <c r="O6122" i="35"/>
  <c r="O6130" i="35"/>
  <c r="O6138" i="35"/>
  <c r="O6146" i="35"/>
  <c r="O6154" i="35"/>
  <c r="O6162" i="35"/>
  <c r="O6170" i="35"/>
  <c r="O6178" i="35"/>
  <c r="O6186" i="35"/>
  <c r="O6194" i="35"/>
  <c r="O6202" i="35"/>
  <c r="O6210" i="35"/>
  <c r="O6218" i="35"/>
  <c r="O6226" i="35"/>
  <c r="O6234" i="35"/>
  <c r="O6242" i="35"/>
  <c r="O6250" i="35"/>
  <c r="O6258" i="35"/>
  <c r="O6266" i="35"/>
  <c r="O6274" i="35"/>
  <c r="O6282" i="35"/>
  <c r="O6290" i="35"/>
  <c r="O6298" i="35"/>
  <c r="O6306" i="35"/>
  <c r="O6314" i="35"/>
  <c r="O6322" i="35"/>
  <c r="O6330" i="35"/>
  <c r="O6338" i="35"/>
  <c r="O6346" i="35"/>
  <c r="O6354" i="35"/>
  <c r="O6362" i="35"/>
  <c r="O6370" i="35"/>
  <c r="O6378" i="35"/>
  <c r="O6386" i="35"/>
  <c r="O6394" i="35"/>
  <c r="O6402" i="35"/>
  <c r="O6410" i="35"/>
  <c r="O6418" i="35"/>
  <c r="O6426" i="35"/>
  <c r="O6434" i="35"/>
  <c r="O6442" i="35"/>
  <c r="O4387" i="35"/>
  <c r="O4459" i="35"/>
  <c r="O4523" i="35"/>
  <c r="O4555" i="35"/>
  <c r="O4575" i="35"/>
  <c r="O4598" i="35"/>
  <c r="O4619" i="35"/>
  <c r="O4639" i="35"/>
  <c r="O4662" i="35"/>
  <c r="O4683" i="35"/>
  <c r="O4703" i="35"/>
  <c r="O4726" i="35"/>
  <c r="O4747" i="35"/>
  <c r="O4767" i="35"/>
  <c r="O4790" i="35"/>
  <c r="O4811" i="35"/>
  <c r="O4831" i="35"/>
  <c r="O4854" i="35"/>
  <c r="O4875" i="35"/>
  <c r="O4895" i="35"/>
  <c r="O4918" i="35"/>
  <c r="O4939" i="35"/>
  <c r="O4959" i="35"/>
  <c r="O4982" i="35"/>
  <c r="O5003" i="35"/>
  <c r="O5023" i="35"/>
  <c r="O5046" i="35"/>
  <c r="O5067" i="35"/>
  <c r="O5087" i="35"/>
  <c r="O5110" i="35"/>
  <c r="O5131" i="35"/>
  <c r="O5151" i="35"/>
  <c r="O5174" i="35"/>
  <c r="O5195" i="35"/>
  <c r="O5215" i="35"/>
  <c r="O5238" i="35"/>
  <c r="O5259" i="35"/>
  <c r="O5279" i="35"/>
  <c r="O5302" i="35"/>
  <c r="O5323" i="35"/>
  <c r="O5343" i="35"/>
  <c r="O5366" i="35"/>
  <c r="O5387" i="35"/>
  <c r="O5407" i="35"/>
  <c r="O5430" i="35"/>
  <c r="O5451" i="35"/>
  <c r="O5471" i="35"/>
  <c r="O5494" i="35"/>
  <c r="O5515" i="35"/>
  <c r="O5535" i="35"/>
  <c r="O5558" i="35"/>
  <c r="O5579" i="35"/>
  <c r="O5599" i="35"/>
  <c r="O5622" i="35"/>
  <c r="O5643" i="35"/>
  <c r="O5663" i="35"/>
  <c r="O5686" i="35"/>
  <c r="O5702" i="35"/>
  <c r="O5711" i="35"/>
  <c r="O5721" i="35"/>
  <c r="O5730" i="35"/>
  <c r="O5739" i="35"/>
  <c r="O5748" i="35"/>
  <c r="O5757" i="35"/>
  <c r="O5766" i="35"/>
  <c r="O5775" i="35"/>
  <c r="O5785" i="35"/>
  <c r="O5794" i="35"/>
  <c r="O5803" i="35"/>
  <c r="O5811" i="35"/>
  <c r="O5819" i="35"/>
  <c r="O5827" i="35"/>
  <c r="O5835" i="35"/>
  <c r="O5843" i="35"/>
  <c r="O5851" i="35"/>
  <c r="O5859" i="35"/>
  <c r="O5867" i="35"/>
  <c r="O5875" i="35"/>
  <c r="O5883" i="35"/>
  <c r="O5891" i="35"/>
  <c r="O5899" i="35"/>
  <c r="O5907" i="35"/>
  <c r="O5915" i="35"/>
  <c r="O5923" i="35"/>
  <c r="O5931" i="35"/>
  <c r="O5939" i="35"/>
  <c r="O5947" i="35"/>
  <c r="O5955" i="35"/>
  <c r="O5963" i="35"/>
  <c r="O5971" i="35"/>
  <c r="O5979" i="35"/>
  <c r="O5987" i="35"/>
  <c r="O5995" i="35"/>
  <c r="O6003" i="35"/>
  <c r="O6011" i="35"/>
  <c r="O6019" i="35"/>
  <c r="O6027" i="35"/>
  <c r="O6035" i="35"/>
  <c r="O6043" i="35"/>
  <c r="O6051" i="35"/>
  <c r="O6059" i="35"/>
  <c r="O6067" i="35"/>
  <c r="O6075" i="35"/>
  <c r="O6083" i="35"/>
  <c r="O6091" i="35"/>
  <c r="O6099" i="35"/>
  <c r="O6107" i="35"/>
  <c r="O6115" i="35"/>
  <c r="O6123" i="35"/>
  <c r="O6131" i="35"/>
  <c r="O6139" i="35"/>
  <c r="O6147" i="35"/>
  <c r="O6155" i="35"/>
  <c r="O6163" i="35"/>
  <c r="O6171" i="35"/>
  <c r="O6179" i="35"/>
  <c r="O6187" i="35"/>
  <c r="O6195" i="35"/>
  <c r="O6203" i="35"/>
  <c r="O6211" i="35"/>
  <c r="O6219" i="35"/>
  <c r="O6227" i="35"/>
  <c r="O6235" i="35"/>
  <c r="O6243" i="35"/>
  <c r="O6251" i="35"/>
  <c r="O6259" i="35"/>
  <c r="O6267" i="35"/>
  <c r="O6275" i="35"/>
  <c r="O6283" i="35"/>
  <c r="O6291" i="35"/>
  <c r="O6299" i="35"/>
  <c r="O6307" i="35"/>
  <c r="O6315" i="35"/>
  <c r="O6323" i="35"/>
  <c r="O6331" i="35"/>
  <c r="O6339" i="35"/>
  <c r="O6347" i="35"/>
  <c r="O6355" i="35"/>
  <c r="O6363" i="35"/>
  <c r="O6371" i="35"/>
  <c r="O6379" i="35"/>
  <c r="O6387" i="35"/>
  <c r="O6395" i="35"/>
  <c r="O6403" i="35"/>
  <c r="O6411" i="35"/>
  <c r="O6419" i="35"/>
  <c r="O6427" i="35"/>
  <c r="O6435" i="35"/>
  <c r="O6443" i="35"/>
  <c r="O4397" i="35"/>
  <c r="O4467" i="35"/>
  <c r="O4531" i="35"/>
  <c r="O4558" i="35"/>
  <c r="O4579" i="35"/>
  <c r="O4599" i="35"/>
  <c r="O4622" i="35"/>
  <c r="O4643" i="35"/>
  <c r="O4663" i="35"/>
  <c r="O4686" i="35"/>
  <c r="O4707" i="35"/>
  <c r="O4727" i="35"/>
  <c r="O4750" i="35"/>
  <c r="O4771" i="35"/>
  <c r="O4791" i="35"/>
  <c r="O4814" i="35"/>
  <c r="O4835" i="35"/>
  <c r="O4855" i="35"/>
  <c r="O4878" i="35"/>
  <c r="O4899" i="35"/>
  <c r="O4919" i="35"/>
  <c r="O4942" i="35"/>
  <c r="O4963" i="35"/>
  <c r="O4983" i="35"/>
  <c r="O5006" i="35"/>
  <c r="O5027" i="35"/>
  <c r="O5047" i="35"/>
  <c r="O5070" i="35"/>
  <c r="O5091" i="35"/>
  <c r="O5111" i="35"/>
  <c r="O5134" i="35"/>
  <c r="O5155" i="35"/>
  <c r="O5175" i="35"/>
  <c r="O5198" i="35"/>
  <c r="O5219" i="35"/>
  <c r="O5239" i="35"/>
  <c r="O5262" i="35"/>
  <c r="O5283" i="35"/>
  <c r="O5303" i="35"/>
  <c r="O5326" i="35"/>
  <c r="O5347" i="35"/>
  <c r="O5367" i="35"/>
  <c r="O5390" i="35"/>
  <c r="O5411" i="35"/>
  <c r="O5431" i="35"/>
  <c r="O5454" i="35"/>
  <c r="O5475" i="35"/>
  <c r="O5495" i="35"/>
  <c r="O5518" i="35"/>
  <c r="O5539" i="35"/>
  <c r="O5559" i="35"/>
  <c r="O5582" i="35"/>
  <c r="O5603" i="35"/>
  <c r="O5623" i="35"/>
  <c r="O5646" i="35"/>
  <c r="O5667" i="35"/>
  <c r="O5687" i="35"/>
  <c r="O5703" i="35"/>
  <c r="O5713" i="35"/>
  <c r="O5722" i="35"/>
  <c r="O5731" i="35"/>
  <c r="O5740" i="35"/>
  <c r="O5749" i="35"/>
  <c r="O5758" i="35"/>
  <c r="O5767" i="35"/>
  <c r="O5777" i="35"/>
  <c r="O5786" i="35"/>
  <c r="O5795" i="35"/>
  <c r="O5804" i="35"/>
  <c r="O5812" i="35"/>
  <c r="O5820" i="35"/>
  <c r="O5828" i="35"/>
  <c r="O5836" i="35"/>
  <c r="O5844" i="35"/>
  <c r="O5852" i="35"/>
  <c r="O5860" i="35"/>
  <c r="O5868" i="35"/>
  <c r="O5876" i="35"/>
  <c r="O5884" i="35"/>
  <c r="O5892" i="35"/>
  <c r="O5900" i="35"/>
  <c r="O5908" i="35"/>
  <c r="O5916" i="35"/>
  <c r="O5924" i="35"/>
  <c r="O5932" i="35"/>
  <c r="O5940" i="35"/>
  <c r="O5948" i="35"/>
  <c r="O5956" i="35"/>
  <c r="O5964" i="35"/>
  <c r="O5972" i="35"/>
  <c r="O5980" i="35"/>
  <c r="O5988" i="35"/>
  <c r="O5996" i="35"/>
  <c r="O6004" i="35"/>
  <c r="O6012" i="35"/>
  <c r="O6020" i="35"/>
  <c r="O6028" i="35"/>
  <c r="O6036" i="35"/>
  <c r="O6044" i="35"/>
  <c r="O6052" i="35"/>
  <c r="O6060" i="35"/>
  <c r="O6068" i="35"/>
  <c r="O6076" i="35"/>
  <c r="O6084" i="35"/>
  <c r="O6092" i="35"/>
  <c r="O6100" i="35"/>
  <c r="O6108" i="35"/>
  <c r="O6116" i="35"/>
  <c r="O6124" i="35"/>
  <c r="O6132" i="35"/>
  <c r="O6140" i="35"/>
  <c r="O6148" i="35"/>
  <c r="O6156" i="35"/>
  <c r="O6164" i="35"/>
  <c r="O6172" i="35"/>
  <c r="O6180" i="35"/>
  <c r="O6188" i="35"/>
  <c r="O6196" i="35"/>
  <c r="O6204" i="35"/>
  <c r="O6212" i="35"/>
  <c r="O6220" i="35"/>
  <c r="O6228" i="35"/>
  <c r="O6236" i="35"/>
  <c r="O6244" i="35"/>
  <c r="O6252" i="35"/>
  <c r="O6260" i="35"/>
  <c r="O6268" i="35"/>
  <c r="O6276" i="35"/>
  <c r="O6284" i="35"/>
  <c r="O6292" i="35"/>
  <c r="O6300" i="35"/>
  <c r="O6308" i="35"/>
  <c r="O6316" i="35"/>
  <c r="O6324" i="35"/>
  <c r="O6332" i="35"/>
  <c r="O6340" i="35"/>
  <c r="O6348" i="35"/>
  <c r="O6356" i="35"/>
  <c r="O6364" i="35"/>
  <c r="O6372" i="35"/>
  <c r="O6380" i="35"/>
  <c r="O6388" i="35"/>
  <c r="O6396" i="35"/>
  <c r="O6404" i="35"/>
  <c r="O6412" i="35"/>
  <c r="O6420" i="35"/>
  <c r="O6428" i="35"/>
  <c r="O6436" i="35"/>
  <c r="O6444" i="35"/>
  <c r="O6448" i="35"/>
  <c r="O6457" i="35"/>
  <c r="O6466" i="35"/>
  <c r="O6475" i="35"/>
  <c r="O6484" i="35"/>
  <c r="O6494" i="35"/>
  <c r="O6503" i="35"/>
  <c r="O6512" i="35"/>
  <c r="O6521" i="35"/>
  <c r="O6530" i="35"/>
  <c r="O6539" i="35"/>
  <c r="O6548" i="35"/>
  <c r="O6558" i="35"/>
  <c r="O6567" i="35"/>
  <c r="O6576" i="35"/>
  <c r="O6585" i="35"/>
  <c r="O6594" i="35"/>
  <c r="O6603" i="35"/>
  <c r="O6612" i="35"/>
  <c r="O6620" i="35"/>
  <c r="O6628" i="35"/>
  <c r="O6636" i="35"/>
  <c r="O6644" i="35"/>
  <c r="O6652" i="35"/>
  <c r="O6660" i="35"/>
  <c r="O6668" i="35"/>
  <c r="O6676" i="35"/>
  <c r="O6684" i="35"/>
  <c r="O6692" i="35"/>
  <c r="O6700" i="35"/>
  <c r="O6708" i="35"/>
  <c r="O6716" i="35"/>
  <c r="O6724" i="35"/>
  <c r="O6732" i="35"/>
  <c r="O6740" i="35"/>
  <c r="O6748" i="35"/>
  <c r="O6756" i="35"/>
  <c r="O6764" i="35"/>
  <c r="O6772" i="35"/>
  <c r="O6780" i="35"/>
  <c r="O6788" i="35"/>
  <c r="O6796" i="35"/>
  <c r="O6804" i="35"/>
  <c r="O6812" i="35"/>
  <c r="O6820" i="35"/>
  <c r="O6828" i="35"/>
  <c r="O6836" i="35"/>
  <c r="O6844" i="35"/>
  <c r="O6852" i="35"/>
  <c r="O6860" i="35"/>
  <c r="O6868" i="35"/>
  <c r="O6876" i="35"/>
  <c r="O6884" i="35"/>
  <c r="O6892" i="35"/>
  <c r="O6900" i="35"/>
  <c r="O6908" i="35"/>
  <c r="O6916" i="35"/>
  <c r="O6924" i="35"/>
  <c r="O6932" i="35"/>
  <c r="O6940" i="35"/>
  <c r="O6948" i="35"/>
  <c r="O6956" i="35"/>
  <c r="O6964" i="35"/>
  <c r="O6972" i="35"/>
  <c r="O6980" i="35"/>
  <c r="O6988" i="35"/>
  <c r="O6996" i="35"/>
  <c r="O7004" i="35"/>
  <c r="O7012" i="35"/>
  <c r="O7020" i="35"/>
  <c r="O7028" i="35"/>
  <c r="O7036" i="35"/>
  <c r="O7044" i="35"/>
  <c r="O7052" i="35"/>
  <c r="O7060" i="35"/>
  <c r="O7068" i="35"/>
  <c r="O7076" i="35"/>
  <c r="O7084" i="35"/>
  <c r="O7092" i="35"/>
  <c r="O7100" i="35"/>
  <c r="O7108" i="35"/>
  <c r="O7116" i="35"/>
  <c r="O7124" i="35"/>
  <c r="O7132" i="35"/>
  <c r="O7140" i="35"/>
  <c r="O7148" i="35"/>
  <c r="O7156" i="35"/>
  <c r="O7164" i="35"/>
  <c r="O7172" i="35"/>
  <c r="O7180" i="35"/>
  <c r="O7188" i="35"/>
  <c r="O7196" i="35"/>
  <c r="O7204" i="35"/>
  <c r="O7212" i="35"/>
  <c r="O7220" i="35"/>
  <c r="O7228" i="35"/>
  <c r="O7236" i="35"/>
  <c r="O7244" i="35"/>
  <c r="O7252" i="35"/>
  <c r="O7260" i="35"/>
  <c r="O7268" i="35"/>
  <c r="O7276" i="35"/>
  <c r="O7284" i="35"/>
  <c r="O7292" i="35"/>
  <c r="O7300" i="35"/>
  <c r="O7308" i="35"/>
  <c r="O7316" i="35"/>
  <c r="O7324" i="35"/>
  <c r="O7332" i="35"/>
  <c r="O7340" i="35"/>
  <c r="O7348" i="35"/>
  <c r="O7356" i="35"/>
  <c r="O7364" i="35"/>
  <c r="O7372" i="35"/>
  <c r="O7380" i="35"/>
  <c r="O7388" i="35"/>
  <c r="O7396" i="35"/>
  <c r="O7404" i="35"/>
  <c r="O7412" i="35"/>
  <c r="O7420" i="35"/>
  <c r="O7428" i="35"/>
  <c r="O7436" i="35"/>
  <c r="O7444" i="35"/>
  <c r="O7452" i="35"/>
  <c r="O7460" i="35"/>
  <c r="O7468" i="35"/>
  <c r="O7476" i="35"/>
  <c r="O7484" i="35"/>
  <c r="O7492" i="35"/>
  <c r="O7500" i="35"/>
  <c r="O7508" i="35"/>
  <c r="O7516" i="35"/>
  <c r="O7524" i="35"/>
  <c r="O7532" i="35"/>
  <c r="O7540" i="35"/>
  <c r="O7548" i="35"/>
  <c r="O7556" i="35"/>
  <c r="O7564" i="35"/>
  <c r="O7572" i="35"/>
  <c r="O7580" i="35"/>
  <c r="O7588" i="35"/>
  <c r="O7596" i="35"/>
  <c r="O7604" i="35"/>
  <c r="O7612" i="35"/>
  <c r="O7620" i="35"/>
  <c r="O7628" i="35"/>
  <c r="O7636" i="35"/>
  <c r="O7644" i="35"/>
  <c r="O7652" i="35"/>
  <c r="O7660" i="35"/>
  <c r="O7668" i="35"/>
  <c r="O7676" i="35"/>
  <c r="O7684" i="35"/>
  <c r="O7692" i="35"/>
  <c r="O7700" i="35"/>
  <c r="O7708" i="35"/>
  <c r="O7716" i="35"/>
  <c r="O7724" i="35"/>
  <c r="O7732" i="35"/>
  <c r="O7740" i="35"/>
  <c r="O7748" i="35"/>
  <c r="O7756" i="35"/>
  <c r="O7764" i="35"/>
  <c r="O7772" i="35"/>
  <c r="O7780" i="35"/>
  <c r="O7788" i="35"/>
  <c r="O7796" i="35"/>
  <c r="O7804" i="35"/>
  <c r="O7812" i="35"/>
  <c r="O7820" i="35"/>
  <c r="O7828" i="35"/>
  <c r="O7836" i="35"/>
  <c r="O7844" i="35"/>
  <c r="O7852" i="35"/>
  <c r="O7860" i="35"/>
  <c r="O7868" i="35"/>
  <c r="O6449" i="35"/>
  <c r="O6458" i="35"/>
  <c r="O6467" i="35"/>
  <c r="O6476" i="35"/>
  <c r="O6486" i="35"/>
  <c r="O6495" i="35"/>
  <c r="O6504" i="35"/>
  <c r="O6513" i="35"/>
  <c r="O6522" i="35"/>
  <c r="O6531" i="35"/>
  <c r="O6540" i="35"/>
  <c r="O6550" i="35"/>
  <c r="O6559" i="35"/>
  <c r="O6568" i="35"/>
  <c r="O6577" i="35"/>
  <c r="O6586" i="35"/>
  <c r="O6595" i="35"/>
  <c r="O6604" i="35"/>
  <c r="O6613" i="35"/>
  <c r="O6621" i="35"/>
  <c r="O6629" i="35"/>
  <c r="O6637" i="35"/>
  <c r="O6645" i="35"/>
  <c r="O6653" i="35"/>
  <c r="O6661" i="35"/>
  <c r="O6669" i="35"/>
  <c r="O6677" i="35"/>
  <c r="O6685" i="35"/>
  <c r="O6693" i="35"/>
  <c r="O6701" i="35"/>
  <c r="O6709" i="35"/>
  <c r="O6717" i="35"/>
  <c r="O6725" i="35"/>
  <c r="O6733" i="35"/>
  <c r="O6741" i="35"/>
  <c r="O6749" i="35"/>
  <c r="O6757" i="35"/>
  <c r="O6765" i="35"/>
  <c r="O6773" i="35"/>
  <c r="O6781" i="35"/>
  <c r="O6789" i="35"/>
  <c r="O6797" i="35"/>
  <c r="O6805" i="35"/>
  <c r="O6813" i="35"/>
  <c r="O6821" i="35"/>
  <c r="O6829" i="35"/>
  <c r="O6837" i="35"/>
  <c r="O6845" i="35"/>
  <c r="O6853" i="35"/>
  <c r="O6861" i="35"/>
  <c r="O6869" i="35"/>
  <c r="O6877" i="35"/>
  <c r="O6885" i="35"/>
  <c r="O6893" i="35"/>
  <c r="O6901" i="35"/>
  <c r="O6909" i="35"/>
  <c r="O6917" i="35"/>
  <c r="O6925" i="35"/>
  <c r="O6933" i="35"/>
  <c r="O6941" i="35"/>
  <c r="O6949" i="35"/>
  <c r="O6957" i="35"/>
  <c r="O6965" i="35"/>
  <c r="O6973" i="35"/>
  <c r="O6981" i="35"/>
  <c r="O6989" i="35"/>
  <c r="O6997" i="35"/>
  <c r="O7005" i="35"/>
  <c r="O7013" i="35"/>
  <c r="O7021" i="35"/>
  <c r="O7029" i="35"/>
  <c r="O7037" i="35"/>
  <c r="O7045" i="35"/>
  <c r="O7053" i="35"/>
  <c r="O7061" i="35"/>
  <c r="O7069" i="35"/>
  <c r="O7077" i="35"/>
  <c r="O7085" i="35"/>
  <c r="O7093" i="35"/>
  <c r="O7101" i="35"/>
  <c r="O7109" i="35"/>
  <c r="O7117" i="35"/>
  <c r="O7125" i="35"/>
  <c r="O7133" i="35"/>
  <c r="O7141" i="35"/>
  <c r="O7149" i="35"/>
  <c r="O7157" i="35"/>
  <c r="O7165" i="35"/>
  <c r="O7173" i="35"/>
  <c r="O7181" i="35"/>
  <c r="O7189" i="35"/>
  <c r="O7197" i="35"/>
  <c r="O7205" i="35"/>
  <c r="O7213" i="35"/>
  <c r="O7221" i="35"/>
  <c r="O7229" i="35"/>
  <c r="O7237" i="35"/>
  <c r="O7245" i="35"/>
  <c r="O7253" i="35"/>
  <c r="O7261" i="35"/>
  <c r="O7269" i="35"/>
  <c r="O7277" i="35"/>
  <c r="O7285" i="35"/>
  <c r="O7293" i="35"/>
  <c r="O7301" i="35"/>
  <c r="O7309" i="35"/>
  <c r="O7317" i="35"/>
  <c r="O7325" i="35"/>
  <c r="O7333" i="35"/>
  <c r="O7341" i="35"/>
  <c r="O7349" i="35"/>
  <c r="O7357" i="35"/>
  <c r="O7365" i="35"/>
  <c r="O7373" i="35"/>
  <c r="O7381" i="35"/>
  <c r="O7389" i="35"/>
  <c r="O7397" i="35"/>
  <c r="O7405" i="35"/>
  <c r="O7413" i="35"/>
  <c r="O7421" i="35"/>
  <c r="O7429" i="35"/>
  <c r="O7437" i="35"/>
  <c r="O7445" i="35"/>
  <c r="O7453" i="35"/>
  <c r="O7461" i="35"/>
  <c r="O7469" i="35"/>
  <c r="O7477" i="35"/>
  <c r="O7485" i="35"/>
  <c r="O7493" i="35"/>
  <c r="O7501" i="35"/>
  <c r="O7509" i="35"/>
  <c r="O7517" i="35"/>
  <c r="O7525" i="35"/>
  <c r="O7533" i="35"/>
  <c r="O7541" i="35"/>
  <c r="O7549" i="35"/>
  <c r="O7557" i="35"/>
  <c r="O7565" i="35"/>
  <c r="O7573" i="35"/>
  <c r="O7581" i="35"/>
  <c r="O7589" i="35"/>
  <c r="O7597" i="35"/>
  <c r="O7605" i="35"/>
  <c r="O7613" i="35"/>
  <c r="O7621" i="35"/>
  <c r="O7629" i="35"/>
  <c r="O7637" i="35"/>
  <c r="O7645" i="35"/>
  <c r="O7653" i="35"/>
  <c r="O7661" i="35"/>
  <c r="O7669" i="35"/>
  <c r="O7677" i="35"/>
  <c r="O7685" i="35"/>
  <c r="O7693" i="35"/>
  <c r="O7701" i="35"/>
  <c r="O7709" i="35"/>
  <c r="O7717" i="35"/>
  <c r="O7725" i="35"/>
  <c r="O7733" i="35"/>
  <c r="O7741" i="35"/>
  <c r="O7749" i="35"/>
  <c r="O7757" i="35"/>
  <c r="O7765" i="35"/>
  <c r="O7773" i="35"/>
  <c r="O7781" i="35"/>
  <c r="O7789" i="35"/>
  <c r="O7797" i="35"/>
  <c r="O7805" i="35"/>
  <c r="O7813" i="35"/>
  <c r="O7821" i="35"/>
  <c r="O6450" i="35"/>
  <c r="O6459" i="35"/>
  <c r="O6468" i="35"/>
  <c r="O6478" i="35"/>
  <c r="O6487" i="35"/>
  <c r="O6496" i="35"/>
  <c r="O6505" i="35"/>
  <c r="O6514" i="35"/>
  <c r="O6523" i="35"/>
  <c r="O6532" i="35"/>
  <c r="O6542" i="35"/>
  <c r="O6551" i="35"/>
  <c r="O6560" i="35"/>
  <c r="O6569" i="35"/>
  <c r="O6578" i="35"/>
  <c r="O6587" i="35"/>
  <c r="O6596" i="35"/>
  <c r="O6606" i="35"/>
  <c r="O6614" i="35"/>
  <c r="O6622" i="35"/>
  <c r="O6630" i="35"/>
  <c r="O6638" i="35"/>
  <c r="O6646" i="35"/>
  <c r="O6654" i="35"/>
  <c r="O6662" i="35"/>
  <c r="O6670" i="35"/>
  <c r="O6678" i="35"/>
  <c r="O6686" i="35"/>
  <c r="O6694" i="35"/>
  <c r="O6702" i="35"/>
  <c r="O6710" i="35"/>
  <c r="O6718" i="35"/>
  <c r="O6726" i="35"/>
  <c r="O6734" i="35"/>
  <c r="O6742" i="35"/>
  <c r="O6750" i="35"/>
  <c r="O6758" i="35"/>
  <c r="O6766" i="35"/>
  <c r="O6774" i="35"/>
  <c r="O6782" i="35"/>
  <c r="O6790" i="35"/>
  <c r="O6798" i="35"/>
  <c r="O6806" i="35"/>
  <c r="O6814" i="35"/>
  <c r="O6822" i="35"/>
  <c r="O6830" i="35"/>
  <c r="O6838" i="35"/>
  <c r="O6846" i="35"/>
  <c r="O6854" i="35"/>
  <c r="O6862" i="35"/>
  <c r="O6870" i="35"/>
  <c r="O6878" i="35"/>
  <c r="O6886" i="35"/>
  <c r="O6894" i="35"/>
  <c r="O6902" i="35"/>
  <c r="O6910" i="35"/>
  <c r="O6918" i="35"/>
  <c r="O6926" i="35"/>
  <c r="O6934" i="35"/>
  <c r="O6942" i="35"/>
  <c r="O6950" i="35"/>
  <c r="O6958" i="35"/>
  <c r="O6966" i="35"/>
  <c r="O6974" i="35"/>
  <c r="O6982" i="35"/>
  <c r="O6990" i="35"/>
  <c r="O6998" i="35"/>
  <c r="O7006" i="35"/>
  <c r="O7014" i="35"/>
  <c r="O7022" i="35"/>
  <c r="O7030" i="35"/>
  <c r="O7038" i="35"/>
  <c r="O7046" i="35"/>
  <c r="O7054" i="35"/>
  <c r="O7062" i="35"/>
  <c r="O7070" i="35"/>
  <c r="O7078" i="35"/>
  <c r="O7086" i="35"/>
  <c r="O7094" i="35"/>
  <c r="O7102" i="35"/>
  <c r="O7110" i="35"/>
  <c r="O7118" i="35"/>
  <c r="O7126" i="35"/>
  <c r="O7134" i="35"/>
  <c r="O7142" i="35"/>
  <c r="O7150" i="35"/>
  <c r="O7158" i="35"/>
  <c r="O7166" i="35"/>
  <c r="O7174" i="35"/>
  <c r="O7182" i="35"/>
  <c r="O7190" i="35"/>
  <c r="O7198" i="35"/>
  <c r="O7206" i="35"/>
  <c r="O7214" i="35"/>
  <c r="O7222" i="35"/>
  <c r="O7230" i="35"/>
  <c r="O7238" i="35"/>
  <c r="O7246" i="35"/>
  <c r="O7254" i="35"/>
  <c r="O7262" i="35"/>
  <c r="O7270" i="35"/>
  <c r="O7278" i="35"/>
  <c r="O7286" i="35"/>
  <c r="O7294" i="35"/>
  <c r="O7302" i="35"/>
  <c r="O7310" i="35"/>
  <c r="O7318" i="35"/>
  <c r="O7326" i="35"/>
  <c r="O7334" i="35"/>
  <c r="O7342" i="35"/>
  <c r="O7350" i="35"/>
  <c r="O7358" i="35"/>
  <c r="O7366" i="35"/>
  <c r="O7374" i="35"/>
  <c r="O7382" i="35"/>
  <c r="O7390" i="35"/>
  <c r="O7398" i="35"/>
  <c r="O7406" i="35"/>
  <c r="O7414" i="35"/>
  <c r="O7422" i="35"/>
  <c r="O7430" i="35"/>
  <c r="O7438" i="35"/>
  <c r="O7446" i="35"/>
  <c r="O7454" i="35"/>
  <c r="O7462" i="35"/>
  <c r="O7470" i="35"/>
  <c r="O7478" i="35"/>
  <c r="O7486" i="35"/>
  <c r="O7494" i="35"/>
  <c r="O7502" i="35"/>
  <c r="O7510" i="35"/>
  <c r="O7518" i="35"/>
  <c r="O7526" i="35"/>
  <c r="O7534" i="35"/>
  <c r="O7542" i="35"/>
  <c r="O7550" i="35"/>
  <c r="O7558" i="35"/>
  <c r="O7566" i="35"/>
  <c r="O7574" i="35"/>
  <c r="O7582" i="35"/>
  <c r="O7590" i="35"/>
  <c r="O7598" i="35"/>
  <c r="O7606" i="35"/>
  <c r="O7614" i="35"/>
  <c r="O7622" i="35"/>
  <c r="O7630" i="35"/>
  <c r="O7638" i="35"/>
  <c r="O7646" i="35"/>
  <c r="O7654" i="35"/>
  <c r="O7662" i="35"/>
  <c r="O7670" i="35"/>
  <c r="O7678" i="35"/>
  <c r="O7686" i="35"/>
  <c r="O7694" i="35"/>
  <c r="O7702" i="35"/>
  <c r="O7710" i="35"/>
  <c r="O7718" i="35"/>
  <c r="O7726" i="35"/>
  <c r="O7734" i="35"/>
  <c r="O7742" i="35"/>
  <c r="O7750" i="35"/>
  <c r="O7758" i="35"/>
  <c r="O7766" i="35"/>
  <c r="O7774" i="35"/>
  <c r="O7782" i="35"/>
  <c r="O7790" i="35"/>
  <c r="O7798" i="35"/>
  <c r="O7806" i="35"/>
  <c r="O7814" i="35"/>
  <c r="O7822" i="35"/>
  <c r="O7830" i="35"/>
  <c r="O6451" i="35"/>
  <c r="O6460" i="35"/>
  <c r="O6470" i="35"/>
  <c r="O6479" i="35"/>
  <c r="O6488" i="35"/>
  <c r="O6497" i="35"/>
  <c r="O6506" i="35"/>
  <c r="O6515" i="35"/>
  <c r="O6524" i="35"/>
  <c r="O6534" i="35"/>
  <c r="O6543" i="35"/>
  <c r="O6552" i="35"/>
  <c r="O6561" i="35"/>
  <c r="O6570" i="35"/>
  <c r="O6579" i="35"/>
  <c r="O6588" i="35"/>
  <c r="O6598" i="35"/>
  <c r="O6607" i="35"/>
  <c r="O6615" i="35"/>
  <c r="O6623" i="35"/>
  <c r="O6631" i="35"/>
  <c r="O6639" i="35"/>
  <c r="O6647" i="35"/>
  <c r="O6655" i="35"/>
  <c r="O6663" i="35"/>
  <c r="O6671" i="35"/>
  <c r="O6679" i="35"/>
  <c r="O6687" i="35"/>
  <c r="O6695" i="35"/>
  <c r="O6703" i="35"/>
  <c r="O6711" i="35"/>
  <c r="O6719" i="35"/>
  <c r="O6727" i="35"/>
  <c r="O6735" i="35"/>
  <c r="O6743" i="35"/>
  <c r="O6751" i="35"/>
  <c r="O6759" i="35"/>
  <c r="O6767" i="35"/>
  <c r="O6775" i="35"/>
  <c r="O6783" i="35"/>
  <c r="O6791" i="35"/>
  <c r="O6799" i="35"/>
  <c r="O6807" i="35"/>
  <c r="O6815" i="35"/>
  <c r="O6823" i="35"/>
  <c r="O6831" i="35"/>
  <c r="O6839" i="35"/>
  <c r="O6847" i="35"/>
  <c r="O6855" i="35"/>
  <c r="O6863" i="35"/>
  <c r="O6871" i="35"/>
  <c r="O6879" i="35"/>
  <c r="O6887" i="35"/>
  <c r="O6895" i="35"/>
  <c r="O6903" i="35"/>
  <c r="O6911" i="35"/>
  <c r="O6919" i="35"/>
  <c r="O6927" i="35"/>
  <c r="O6935" i="35"/>
  <c r="O6943" i="35"/>
  <c r="O6951" i="35"/>
  <c r="O6959" i="35"/>
  <c r="O6967" i="35"/>
  <c r="O6975" i="35"/>
  <c r="O6983" i="35"/>
  <c r="O6991" i="35"/>
  <c r="O6999" i="35"/>
  <c r="O7007" i="35"/>
  <c r="O7015" i="35"/>
  <c r="O7023" i="35"/>
  <c r="O7031" i="35"/>
  <c r="O7039" i="35"/>
  <c r="O7047" i="35"/>
  <c r="O7055" i="35"/>
  <c r="O7063" i="35"/>
  <c r="O7071" i="35"/>
  <c r="O7079" i="35"/>
  <c r="O7087" i="35"/>
  <c r="O7095" i="35"/>
  <c r="O7103" i="35"/>
  <c r="O7111" i="35"/>
  <c r="O7119" i="35"/>
  <c r="O7127" i="35"/>
  <c r="O7135" i="35"/>
  <c r="O7143" i="35"/>
  <c r="O7151" i="35"/>
  <c r="O7159" i="35"/>
  <c r="O7167" i="35"/>
  <c r="O7175" i="35"/>
  <c r="O7183" i="35"/>
  <c r="O7191" i="35"/>
  <c r="O7199" i="35"/>
  <c r="O7207" i="35"/>
  <c r="O7215" i="35"/>
  <c r="O7223" i="35"/>
  <c r="O7231" i="35"/>
  <c r="O7239" i="35"/>
  <c r="O7247" i="35"/>
  <c r="O7255" i="35"/>
  <c r="O7263" i="35"/>
  <c r="O7271" i="35"/>
  <c r="O7279" i="35"/>
  <c r="O7287" i="35"/>
  <c r="O7295" i="35"/>
  <c r="O7303" i="35"/>
  <c r="O7311" i="35"/>
  <c r="O7319" i="35"/>
  <c r="O7327" i="35"/>
  <c r="O7335" i="35"/>
  <c r="O7343" i="35"/>
  <c r="O7351" i="35"/>
  <c r="O7359" i="35"/>
  <c r="O7367" i="35"/>
  <c r="O7375" i="35"/>
  <c r="O7383" i="35"/>
  <c r="O7391" i="35"/>
  <c r="O7399" i="35"/>
  <c r="O7407" i="35"/>
  <c r="O7415" i="35"/>
  <c r="O7423" i="35"/>
  <c r="O7431" i="35"/>
  <c r="O7439" i="35"/>
  <c r="O7447" i="35"/>
  <c r="O7455" i="35"/>
  <c r="O7463" i="35"/>
  <c r="O7471" i="35"/>
  <c r="O7479" i="35"/>
  <c r="O7487" i="35"/>
  <c r="O7495" i="35"/>
  <c r="O7503" i="35"/>
  <c r="O7511" i="35"/>
  <c r="O7519" i="35"/>
  <c r="O7527" i="35"/>
  <c r="O7535" i="35"/>
  <c r="O7543" i="35"/>
  <c r="O7551" i="35"/>
  <c r="O7559" i="35"/>
  <c r="O7567" i="35"/>
  <c r="O7575" i="35"/>
  <c r="O7583" i="35"/>
  <c r="O7591" i="35"/>
  <c r="O7599" i="35"/>
  <c r="O7607" i="35"/>
  <c r="O7615" i="35"/>
  <c r="O7623" i="35"/>
  <c r="O7631" i="35"/>
  <c r="O7639" i="35"/>
  <c r="O7647" i="35"/>
  <c r="O7655" i="35"/>
  <c r="O7663" i="35"/>
  <c r="O7671" i="35"/>
  <c r="O7679" i="35"/>
  <c r="O7687" i="35"/>
  <c r="O7695" i="35"/>
  <c r="O7703" i="35"/>
  <c r="O7711" i="35"/>
  <c r="O7719" i="35"/>
  <c r="O7727" i="35"/>
  <c r="O7735" i="35"/>
  <c r="O7743" i="35"/>
  <c r="O7751" i="35"/>
  <c r="O7759" i="35"/>
  <c r="O7767" i="35"/>
  <c r="O7775" i="35"/>
  <c r="O7783" i="35"/>
  <c r="O7791" i="35"/>
  <c r="O7799" i="35"/>
  <c r="O7807" i="35"/>
  <c r="O7815" i="35"/>
  <c r="O7823" i="35"/>
  <c r="O7831" i="35"/>
  <c r="O6452" i="35"/>
  <c r="O6462" i="35"/>
  <c r="O6471" i="35"/>
  <c r="O6480" i="35"/>
  <c r="O6489" i="35"/>
  <c r="O6498" i="35"/>
  <c r="O6507" i="35"/>
  <c r="O6516" i="35"/>
  <c r="O6526" i="35"/>
  <c r="O6535" i="35"/>
  <c r="O6544" i="35"/>
  <c r="O6553" i="35"/>
  <c r="O6562" i="35"/>
  <c r="O6571" i="35"/>
  <c r="O6580" i="35"/>
  <c r="O6590" i="35"/>
  <c r="O6599" i="35"/>
  <c r="O6608" i="35"/>
  <c r="O6616" i="35"/>
  <c r="O6624" i="35"/>
  <c r="O6632" i="35"/>
  <c r="O6640" i="35"/>
  <c r="O6648" i="35"/>
  <c r="O6656" i="35"/>
  <c r="O6664" i="35"/>
  <c r="O6672" i="35"/>
  <c r="O6680" i="35"/>
  <c r="O6688" i="35"/>
  <c r="O6696" i="35"/>
  <c r="O6704" i="35"/>
  <c r="O6712" i="35"/>
  <c r="O6720" i="35"/>
  <c r="O6728" i="35"/>
  <c r="O6736" i="35"/>
  <c r="O6744" i="35"/>
  <c r="O6752" i="35"/>
  <c r="O6760" i="35"/>
  <c r="O6768" i="35"/>
  <c r="O6776" i="35"/>
  <c r="O6784" i="35"/>
  <c r="O6792" i="35"/>
  <c r="O6800" i="35"/>
  <c r="O6808" i="35"/>
  <c r="O6816" i="35"/>
  <c r="O6824" i="35"/>
  <c r="O6832" i="35"/>
  <c r="O6840" i="35"/>
  <c r="O6848" i="35"/>
  <c r="O6856" i="35"/>
  <c r="O6864" i="35"/>
  <c r="O6872" i="35"/>
  <c r="O6880" i="35"/>
  <c r="O6888" i="35"/>
  <c r="O6896" i="35"/>
  <c r="O6904" i="35"/>
  <c r="O6912" i="35"/>
  <c r="O6920" i="35"/>
  <c r="O6928" i="35"/>
  <c r="O6936" i="35"/>
  <c r="O6944" i="35"/>
  <c r="O6952" i="35"/>
  <c r="O6960" i="35"/>
  <c r="O6968" i="35"/>
  <c r="O6976" i="35"/>
  <c r="O6984" i="35"/>
  <c r="O6992" i="35"/>
  <c r="O7000" i="35"/>
  <c r="O7008" i="35"/>
  <c r="O7016" i="35"/>
  <c r="O7024" i="35"/>
  <c r="O7032" i="35"/>
  <c r="O7040" i="35"/>
  <c r="O7048" i="35"/>
  <c r="O7056" i="35"/>
  <c r="O7064" i="35"/>
  <c r="O7072" i="35"/>
  <c r="O7080" i="35"/>
  <c r="O7088" i="35"/>
  <c r="O7096" i="35"/>
  <c r="O7104" i="35"/>
  <c r="O7112" i="35"/>
  <c r="O7120" i="35"/>
  <c r="O7128" i="35"/>
  <c r="O7136" i="35"/>
  <c r="O7144" i="35"/>
  <c r="O7152" i="35"/>
  <c r="O7160" i="35"/>
  <c r="O7168" i="35"/>
  <c r="O7176" i="35"/>
  <c r="O7184" i="35"/>
  <c r="O7192" i="35"/>
  <c r="O7200" i="35"/>
  <c r="O7208" i="35"/>
  <c r="O7216" i="35"/>
  <c r="O7224" i="35"/>
  <c r="O7232" i="35"/>
  <c r="O7240" i="35"/>
  <c r="O7248" i="35"/>
  <c r="O7256" i="35"/>
  <c r="O7264" i="35"/>
  <c r="O7272" i="35"/>
  <c r="O7280" i="35"/>
  <c r="O7288" i="35"/>
  <c r="O7296" i="35"/>
  <c r="O7304" i="35"/>
  <c r="O7312" i="35"/>
  <c r="O7320" i="35"/>
  <c r="O7328" i="35"/>
  <c r="O7336" i="35"/>
  <c r="O7344" i="35"/>
  <c r="O7352" i="35"/>
  <c r="O7360" i="35"/>
  <c r="O7368" i="35"/>
  <c r="O7376" i="35"/>
  <c r="O7384" i="35"/>
  <c r="O7392" i="35"/>
  <c r="O7400" i="35"/>
  <c r="O7408" i="35"/>
  <c r="O7416" i="35"/>
  <c r="O7424" i="35"/>
  <c r="O7432" i="35"/>
  <c r="O7440" i="35"/>
  <c r="O7448" i="35"/>
  <c r="O7456" i="35"/>
  <c r="O7464" i="35"/>
  <c r="O7472" i="35"/>
  <c r="O7480" i="35"/>
  <c r="O7488" i="35"/>
  <c r="O7496" i="35"/>
  <c r="O7504" i="35"/>
  <c r="O7512" i="35"/>
  <c r="O7520" i="35"/>
  <c r="O7528" i="35"/>
  <c r="O7536" i="35"/>
  <c r="O7544" i="35"/>
  <c r="O7552" i="35"/>
  <c r="O7560" i="35"/>
  <c r="O7568" i="35"/>
  <c r="O7576" i="35"/>
  <c r="O7584" i="35"/>
  <c r="O7592" i="35"/>
  <c r="O7600" i="35"/>
  <c r="O7608" i="35"/>
  <c r="O7616" i="35"/>
  <c r="O7624" i="35"/>
  <c r="O7632" i="35"/>
  <c r="O7640" i="35"/>
  <c r="O7648" i="35"/>
  <c r="O7656" i="35"/>
  <c r="O7664" i="35"/>
  <c r="O7672" i="35"/>
  <c r="O7680" i="35"/>
  <c r="O7688" i="35"/>
  <c r="O7696" i="35"/>
  <c r="O7704" i="35"/>
  <c r="O7712" i="35"/>
  <c r="O7720" i="35"/>
  <c r="O7728" i="35"/>
  <c r="O7736" i="35"/>
  <c r="O7744" i="35"/>
  <c r="O7752" i="35"/>
  <c r="O7760" i="35"/>
  <c r="O7768" i="35"/>
  <c r="O7776" i="35"/>
  <c r="O7784" i="35"/>
  <c r="O7792" i="35"/>
  <c r="O7800" i="35"/>
  <c r="O7808" i="35"/>
  <c r="O7816" i="35"/>
  <c r="O7824" i="35"/>
  <c r="O7832" i="35"/>
  <c r="O6454" i="35"/>
  <c r="O6463" i="35"/>
  <c r="O6472" i="35"/>
  <c r="O6481" i="35"/>
  <c r="O6490" i="35"/>
  <c r="O6499" i="35"/>
  <c r="O6508" i="35"/>
  <c r="O6518" i="35"/>
  <c r="O6527" i="35"/>
  <c r="O6536" i="35"/>
  <c r="O6545" i="35"/>
  <c r="O6554" i="35"/>
  <c r="O6563" i="35"/>
  <c r="O6572" i="35"/>
  <c r="O6582" i="35"/>
  <c r="O6591" i="35"/>
  <c r="O6600" i="35"/>
  <c r="O6609" i="35"/>
  <c r="O6617" i="35"/>
  <c r="O6625" i="35"/>
  <c r="O6633" i="35"/>
  <c r="O6641" i="35"/>
  <c r="O6649" i="35"/>
  <c r="O6657" i="35"/>
  <c r="O6665" i="35"/>
  <c r="O6673" i="35"/>
  <c r="O6681" i="35"/>
  <c r="O6689" i="35"/>
  <c r="O6697" i="35"/>
  <c r="O6705" i="35"/>
  <c r="O6713" i="35"/>
  <c r="O6721" i="35"/>
  <c r="O6729" i="35"/>
  <c r="O6737" i="35"/>
  <c r="O6745" i="35"/>
  <c r="O6753" i="35"/>
  <c r="O6761" i="35"/>
  <c r="O6769" i="35"/>
  <c r="O6777" i="35"/>
  <c r="O6785" i="35"/>
  <c r="O6793" i="35"/>
  <c r="O6801" i="35"/>
  <c r="O6809" i="35"/>
  <c r="O6817" i="35"/>
  <c r="O6825" i="35"/>
  <c r="O6833" i="35"/>
  <c r="O6841" i="35"/>
  <c r="O6849" i="35"/>
  <c r="O6857" i="35"/>
  <c r="O6865" i="35"/>
  <c r="O6873" i="35"/>
  <c r="O6881" i="35"/>
  <c r="O6889" i="35"/>
  <c r="O6897" i="35"/>
  <c r="O6905" i="35"/>
  <c r="O6913" i="35"/>
  <c r="O6921" i="35"/>
  <c r="O6929" i="35"/>
  <c r="O6937" i="35"/>
  <c r="O6945" i="35"/>
  <c r="O6953" i="35"/>
  <c r="O6961" i="35"/>
  <c r="O6969" i="35"/>
  <c r="O6977" i="35"/>
  <c r="O6985" i="35"/>
  <c r="O6993" i="35"/>
  <c r="O7001" i="35"/>
  <c r="O7009" i="35"/>
  <c r="O7017" i="35"/>
  <c r="O7025" i="35"/>
  <c r="O7033" i="35"/>
  <c r="O7041" i="35"/>
  <c r="O7049" i="35"/>
  <c r="O7057" i="35"/>
  <c r="O7065" i="35"/>
  <c r="O7073" i="35"/>
  <c r="O7081" i="35"/>
  <c r="O7089" i="35"/>
  <c r="O7097" i="35"/>
  <c r="O7105" i="35"/>
  <c r="O7113" i="35"/>
  <c r="O7121" i="35"/>
  <c r="O7129" i="35"/>
  <c r="O7137" i="35"/>
  <c r="O7145" i="35"/>
  <c r="O7153" i="35"/>
  <c r="O7161" i="35"/>
  <c r="O7169" i="35"/>
  <c r="O7177" i="35"/>
  <c r="O7185" i="35"/>
  <c r="O7193" i="35"/>
  <c r="O7201" i="35"/>
  <c r="O7209" i="35"/>
  <c r="O7217" i="35"/>
  <c r="O7225" i="35"/>
  <c r="O7233" i="35"/>
  <c r="O7241" i="35"/>
  <c r="O7249" i="35"/>
  <c r="O7257" i="35"/>
  <c r="O7265" i="35"/>
  <c r="O7273" i="35"/>
  <c r="O7281" i="35"/>
  <c r="O7289" i="35"/>
  <c r="O7297" i="35"/>
  <c r="O7305" i="35"/>
  <c r="O7313" i="35"/>
  <c r="O7321" i="35"/>
  <c r="O7329" i="35"/>
  <c r="O7337" i="35"/>
  <c r="O7345" i="35"/>
  <c r="O7353" i="35"/>
  <c r="O7361" i="35"/>
  <c r="O7369" i="35"/>
  <c r="O7377" i="35"/>
  <c r="O7385" i="35"/>
  <c r="O7393" i="35"/>
  <c r="O7401" i="35"/>
  <c r="O7409" i="35"/>
  <c r="O7417" i="35"/>
  <c r="O7425" i="35"/>
  <c r="O7433" i="35"/>
  <c r="O7441" i="35"/>
  <c r="O7449" i="35"/>
  <c r="O7457" i="35"/>
  <c r="O7465" i="35"/>
  <c r="O7473" i="35"/>
  <c r="O7481" i="35"/>
  <c r="O7489" i="35"/>
  <c r="O7497" i="35"/>
  <c r="O7505" i="35"/>
  <c r="O7513" i="35"/>
  <c r="O7521" i="35"/>
  <c r="O7529" i="35"/>
  <c r="O7537" i="35"/>
  <c r="O7545" i="35"/>
  <c r="O7553" i="35"/>
  <c r="O7561" i="35"/>
  <c r="O7569" i="35"/>
  <c r="O7577" i="35"/>
  <c r="O7585" i="35"/>
  <c r="O7593" i="35"/>
  <c r="O7601" i="35"/>
  <c r="O7609" i="35"/>
  <c r="O7617" i="35"/>
  <c r="O7625" i="35"/>
  <c r="O7633" i="35"/>
  <c r="O7641" i="35"/>
  <c r="O7649" i="35"/>
  <c r="O7657" i="35"/>
  <c r="O7665" i="35"/>
  <c r="O7673" i="35"/>
  <c r="O7681" i="35"/>
  <c r="O7689" i="35"/>
  <c r="O7697" i="35"/>
  <c r="O7705" i="35"/>
  <c r="O7713" i="35"/>
  <c r="O7721" i="35"/>
  <c r="O7729" i="35"/>
  <c r="O7737" i="35"/>
  <c r="O7745" i="35"/>
  <c r="O7753" i="35"/>
  <c r="O7761" i="35"/>
  <c r="O7769" i="35"/>
  <c r="O7777" i="35"/>
  <c r="O7785" i="35"/>
  <c r="O7793" i="35"/>
  <c r="O7801" i="35"/>
  <c r="O6455" i="35"/>
  <c r="O6491" i="35"/>
  <c r="O6528" i="35"/>
  <c r="O6564" i="35"/>
  <c r="O6601" i="35"/>
  <c r="O6634" i="35"/>
  <c r="O6666" i="35"/>
  <c r="O6698" i="35"/>
  <c r="O6730" i="35"/>
  <c r="O6762" i="35"/>
  <c r="O6794" i="35"/>
  <c r="O6826" i="35"/>
  <c r="O6858" i="35"/>
  <c r="O6890" i="35"/>
  <c r="O6922" i="35"/>
  <c r="O6954" i="35"/>
  <c r="O6986" i="35"/>
  <c r="O7018" i="35"/>
  <c r="O7050" i="35"/>
  <c r="O7082" i="35"/>
  <c r="O7114" i="35"/>
  <c r="O7146" i="35"/>
  <c r="O7178" i="35"/>
  <c r="O7210" i="35"/>
  <c r="O7242" i="35"/>
  <c r="O7274" i="35"/>
  <c r="O7306" i="35"/>
  <c r="O7338" i="35"/>
  <c r="O7370" i="35"/>
  <c r="O7402" i="35"/>
  <c r="O7434" i="35"/>
  <c r="O7466" i="35"/>
  <c r="O7498" i="35"/>
  <c r="O7530" i="35"/>
  <c r="O7562" i="35"/>
  <c r="O7594" i="35"/>
  <c r="O7626" i="35"/>
  <c r="O7658" i="35"/>
  <c r="O7690" i="35"/>
  <c r="O7722" i="35"/>
  <c r="O7754" i="35"/>
  <c r="O7786" i="35"/>
  <c r="O7811" i="35"/>
  <c r="O7833" i="35"/>
  <c r="O7842" i="35"/>
  <c r="O7851" i="35"/>
  <c r="O7861" i="35"/>
  <c r="O7870" i="35"/>
  <c r="O7878" i="35"/>
  <c r="O7886" i="35"/>
  <c r="O7894" i="35"/>
  <c r="O7902" i="35"/>
  <c r="O7910" i="35"/>
  <c r="O7918" i="35"/>
  <c r="O7926" i="35"/>
  <c r="O7934" i="35"/>
  <c r="O7942" i="35"/>
  <c r="O7950" i="35"/>
  <c r="O7958" i="35"/>
  <c r="O7966" i="35"/>
  <c r="O7974" i="35"/>
  <c r="O7982" i="35"/>
  <c r="O7990" i="35"/>
  <c r="O7998" i="35"/>
  <c r="O8006" i="35"/>
  <c r="O8014" i="35"/>
  <c r="O8022" i="35"/>
  <c r="O8030" i="35"/>
  <c r="O8038" i="35"/>
  <c r="O8046" i="35"/>
  <c r="O8054" i="35"/>
  <c r="O8062" i="35"/>
  <c r="O8070" i="35"/>
  <c r="O8078" i="35"/>
  <c r="O8086" i="35"/>
  <c r="O8094" i="35"/>
  <c r="O8102" i="35"/>
  <c r="O8110" i="35"/>
  <c r="O8118" i="35"/>
  <c r="O8126" i="35"/>
  <c r="O8134" i="35"/>
  <c r="O8142" i="35"/>
  <c r="O8150" i="35"/>
  <c r="O8158" i="35"/>
  <c r="O8166" i="35"/>
  <c r="O8174" i="35"/>
  <c r="O8182" i="35"/>
  <c r="O8190" i="35"/>
  <c r="O8198" i="35"/>
  <c r="O8206" i="35"/>
  <c r="O8214" i="35"/>
  <c r="O8222" i="35"/>
  <c r="O8230" i="35"/>
  <c r="O8238" i="35"/>
  <c r="O8246" i="35"/>
  <c r="O8254" i="35"/>
  <c r="O8262" i="35"/>
  <c r="O8270" i="35"/>
  <c r="O8278" i="35"/>
  <c r="O8286" i="35"/>
  <c r="O8294" i="35"/>
  <c r="O8302" i="35"/>
  <c r="O8310" i="35"/>
  <c r="O8318" i="35"/>
  <c r="O8326" i="35"/>
  <c r="O8334" i="35"/>
  <c r="O8342" i="35"/>
  <c r="O8350" i="35"/>
  <c r="O8358" i="35"/>
  <c r="O8366" i="35"/>
  <c r="O8374" i="35"/>
  <c r="O8382" i="35"/>
  <c r="O8390" i="35"/>
  <c r="O8398" i="35"/>
  <c r="O8406" i="35"/>
  <c r="O8414" i="35"/>
  <c r="O8422" i="35"/>
  <c r="O8430" i="35"/>
  <c r="O8438" i="35"/>
  <c r="O8446" i="35"/>
  <c r="O8454" i="35"/>
  <c r="O8462" i="35"/>
  <c r="O8470" i="35"/>
  <c r="O8478" i="35"/>
  <c r="O8486" i="35"/>
  <c r="O8494" i="35"/>
  <c r="O8502" i="35"/>
  <c r="O8510" i="35"/>
  <c r="O8518" i="35"/>
  <c r="O8526" i="35"/>
  <c r="O8534" i="35"/>
  <c r="O8542" i="35"/>
  <c r="O8550" i="35"/>
  <c r="O8558" i="35"/>
  <c r="O8566" i="35"/>
  <c r="O8574" i="35"/>
  <c r="O8582" i="35"/>
  <c r="O8590" i="35"/>
  <c r="O8598" i="35"/>
  <c r="O8606" i="35"/>
  <c r="O8614" i="35"/>
  <c r="O8622" i="35"/>
  <c r="O8630" i="35"/>
  <c r="O8638" i="35"/>
  <c r="O8646" i="35"/>
  <c r="O8654" i="35"/>
  <c r="O8662" i="35"/>
  <c r="O8670" i="35"/>
  <c r="O8678" i="35"/>
  <c r="O8686" i="35"/>
  <c r="O8694" i="35"/>
  <c r="O8702" i="35"/>
  <c r="O8710" i="35"/>
  <c r="O8718" i="35"/>
  <c r="O8726" i="35"/>
  <c r="O8734" i="35"/>
  <c r="O8742" i="35"/>
  <c r="O8750" i="35"/>
  <c r="O8758" i="35"/>
  <c r="O8766" i="35"/>
  <c r="O8774" i="35"/>
  <c r="O8782" i="35"/>
  <c r="O8790" i="35"/>
  <c r="O8798" i="35"/>
  <c r="O8806" i="35"/>
  <c r="O8814" i="35"/>
  <c r="O8822" i="35"/>
  <c r="O8830" i="35"/>
  <c r="O8838" i="35"/>
  <c r="O8846" i="35"/>
  <c r="O8854" i="35"/>
  <c r="O8862" i="35"/>
  <c r="O8870" i="35"/>
  <c r="O8878" i="35"/>
  <c r="O8886" i="35"/>
  <c r="O8894" i="35"/>
  <c r="O8902" i="35"/>
  <c r="O8910" i="35"/>
  <c r="O8918" i="35"/>
  <c r="O8926" i="35"/>
  <c r="O8934" i="35"/>
  <c r="O8942" i="35"/>
  <c r="O8950" i="35"/>
  <c r="O8958" i="35"/>
  <c r="O8966" i="35"/>
  <c r="O8974" i="35"/>
  <c r="O8982" i="35"/>
  <c r="O8990" i="35"/>
  <c r="O8998" i="35"/>
  <c r="O9006" i="35"/>
  <c r="O9014" i="35"/>
  <c r="O9022" i="35"/>
  <c r="O9030" i="35"/>
  <c r="O9038" i="35"/>
  <c r="O9046" i="35"/>
  <c r="O9054" i="35"/>
  <c r="O9062" i="35"/>
  <c r="O9070" i="35"/>
  <c r="O9078" i="35"/>
  <c r="O9086" i="35"/>
  <c r="O9094" i="35"/>
  <c r="O9102" i="35"/>
  <c r="O9110" i="35"/>
  <c r="O9118" i="35"/>
  <c r="O9126" i="35"/>
  <c r="O9134" i="35"/>
  <c r="O9142" i="35"/>
  <c r="O9150" i="35"/>
  <c r="O9158" i="35"/>
  <c r="O9166" i="35"/>
  <c r="O9174" i="35"/>
  <c r="O9182" i="35"/>
  <c r="O9190" i="35"/>
  <c r="O9198" i="35"/>
  <c r="O9206" i="35"/>
  <c r="O9214" i="35"/>
  <c r="O9222" i="35"/>
  <c r="O9230" i="35"/>
  <c r="O9238" i="35"/>
  <c r="O9246" i="35"/>
  <c r="O9254" i="35"/>
  <c r="O9262" i="35"/>
  <c r="O9270" i="35"/>
  <c r="O9278" i="35"/>
  <c r="O9286" i="35"/>
  <c r="O9294" i="35"/>
  <c r="O9302" i="35"/>
  <c r="O9310" i="35"/>
  <c r="O9318" i="35"/>
  <c r="O9326" i="35"/>
  <c r="O9334" i="35"/>
  <c r="O9342" i="35"/>
  <c r="O9350" i="35"/>
  <c r="O9358" i="35"/>
  <c r="O9366" i="35"/>
  <c r="O9374" i="35"/>
  <c r="O9382" i="35"/>
  <c r="O9390" i="35"/>
  <c r="O9398" i="35"/>
  <c r="O9406" i="35"/>
  <c r="O9414" i="35"/>
  <c r="O9422" i="35"/>
  <c r="O9430" i="35"/>
  <c r="O9438" i="35"/>
  <c r="O9446" i="35"/>
  <c r="O9454" i="35"/>
  <c r="O9462" i="35"/>
  <c r="O9470" i="35"/>
  <c r="O9478" i="35"/>
  <c r="O9486" i="35"/>
  <c r="O9494" i="35"/>
  <c r="O9502" i="35"/>
  <c r="O9510" i="35"/>
  <c r="O9518" i="35"/>
  <c r="O9526" i="35"/>
  <c r="O9534" i="35"/>
  <c r="O9542" i="35"/>
  <c r="O9550" i="35"/>
  <c r="O9558" i="35"/>
  <c r="O9566" i="35"/>
  <c r="O9574" i="35"/>
  <c r="O9582" i="35"/>
  <c r="O9590" i="35"/>
  <c r="O9598" i="35"/>
  <c r="O9606" i="35"/>
  <c r="O9614" i="35"/>
  <c r="O9622" i="35"/>
  <c r="O9630" i="35"/>
  <c r="O9638" i="35"/>
  <c r="O9646" i="35"/>
  <c r="O9654" i="35"/>
  <c r="O9662" i="35"/>
  <c r="O9670" i="35"/>
  <c r="O9678" i="35"/>
  <c r="O9686" i="35"/>
  <c r="O9694" i="35"/>
  <c r="O9702" i="35"/>
  <c r="O9710" i="35"/>
  <c r="O9718" i="35"/>
  <c r="O9726" i="35"/>
  <c r="O9734" i="35"/>
  <c r="O9742" i="35"/>
  <c r="O9750" i="35"/>
  <c r="O9758" i="35"/>
  <c r="O9766" i="35"/>
  <c r="O9774" i="35"/>
  <c r="O9782" i="35"/>
  <c r="O9790" i="35"/>
  <c r="O9798" i="35"/>
  <c r="O9806" i="35"/>
  <c r="O9814" i="35"/>
  <c r="O9822" i="35"/>
  <c r="O9830" i="35"/>
  <c r="O9838" i="35"/>
  <c r="O9846" i="35"/>
  <c r="O9854" i="35"/>
  <c r="O9862" i="35"/>
  <c r="O9870" i="35"/>
  <c r="O9878" i="35"/>
  <c r="O9886" i="35"/>
  <c r="O9894" i="35"/>
  <c r="O9902" i="35"/>
  <c r="O9910" i="35"/>
  <c r="O9918" i="35"/>
  <c r="O9926" i="35"/>
  <c r="O9934" i="35"/>
  <c r="O9942" i="35"/>
  <c r="O9950" i="35"/>
  <c r="O9958" i="35"/>
  <c r="O9966" i="35"/>
  <c r="O9974" i="35"/>
  <c r="O9982" i="35"/>
  <c r="O9990" i="35"/>
  <c r="O9998" i="35"/>
  <c r="O10006" i="35"/>
  <c r="O10014" i="35"/>
  <c r="O10022" i="35"/>
  <c r="O10030" i="35"/>
  <c r="O10038" i="35"/>
  <c r="O10046" i="35"/>
  <c r="O10054" i="35"/>
  <c r="O10062" i="35"/>
  <c r="O10070" i="35"/>
  <c r="O10078" i="35"/>
  <c r="O10086" i="35"/>
  <c r="O10094" i="35"/>
  <c r="O6456" i="35"/>
  <c r="O6492" i="35"/>
  <c r="O6529" i="35"/>
  <c r="O6566" i="35"/>
  <c r="O6602" i="35"/>
  <c r="O6635" i="35"/>
  <c r="O6667" i="35"/>
  <c r="O6699" i="35"/>
  <c r="O6731" i="35"/>
  <c r="O6763" i="35"/>
  <c r="O6795" i="35"/>
  <c r="O6827" i="35"/>
  <c r="O6859" i="35"/>
  <c r="O6891" i="35"/>
  <c r="O6923" i="35"/>
  <c r="O6955" i="35"/>
  <c r="O6987" i="35"/>
  <c r="O7019" i="35"/>
  <c r="O7051" i="35"/>
  <c r="O7083" i="35"/>
  <c r="O7115" i="35"/>
  <c r="O7147" i="35"/>
  <c r="O7179" i="35"/>
  <c r="O7211" i="35"/>
  <c r="O7243" i="35"/>
  <c r="O7275" i="35"/>
  <c r="O7307" i="35"/>
  <c r="O7339" i="35"/>
  <c r="O6464" i="35"/>
  <c r="O6500" i="35"/>
  <c r="O6537" i="35"/>
  <c r="O6574" i="35"/>
  <c r="O6610" i="35"/>
  <c r="O6642" i="35"/>
  <c r="O6674" i="35"/>
  <c r="O6706" i="35"/>
  <c r="O6738" i="35"/>
  <c r="O6770" i="35"/>
  <c r="O6802" i="35"/>
  <c r="O6834" i="35"/>
  <c r="O6866" i="35"/>
  <c r="O6898" i="35"/>
  <c r="O6930" i="35"/>
  <c r="O6962" i="35"/>
  <c r="O6994" i="35"/>
  <c r="O7026" i="35"/>
  <c r="O7058" i="35"/>
  <c r="O7090" i="35"/>
  <c r="O7122" i="35"/>
  <c r="O7154" i="35"/>
  <c r="O7186" i="35"/>
  <c r="O7218" i="35"/>
  <c r="O7250" i="35"/>
  <c r="O7282" i="35"/>
  <c r="O7314" i="35"/>
  <c r="O7346" i="35"/>
  <c r="O7378" i="35"/>
  <c r="O7410" i="35"/>
  <c r="O7442" i="35"/>
  <c r="O7474" i="35"/>
  <c r="O7506" i="35"/>
  <c r="O7538" i="35"/>
  <c r="O7570" i="35"/>
  <c r="O7602" i="35"/>
  <c r="O7634" i="35"/>
  <c r="O7666" i="35"/>
  <c r="O7698" i="35"/>
  <c r="O7730" i="35"/>
  <c r="O7762" i="35"/>
  <c r="O7794" i="35"/>
  <c r="O7818" i="35"/>
  <c r="O7835" i="35"/>
  <c r="O7845" i="35"/>
  <c r="O7854" i="35"/>
  <c r="O7863" i="35"/>
  <c r="O7872" i="35"/>
  <c r="O7880" i="35"/>
  <c r="O7888" i="35"/>
  <c r="O7896" i="35"/>
  <c r="O7904" i="35"/>
  <c r="O7912" i="35"/>
  <c r="O7920" i="35"/>
  <c r="O7928" i="35"/>
  <c r="O7936" i="35"/>
  <c r="O7944" i="35"/>
  <c r="O7952" i="35"/>
  <c r="O7960" i="35"/>
  <c r="O7968" i="35"/>
  <c r="O7976" i="35"/>
  <c r="O7984" i="35"/>
  <c r="O7992" i="35"/>
  <c r="O8000" i="35"/>
  <c r="O8008" i="35"/>
  <c r="O8016" i="35"/>
  <c r="O8024" i="35"/>
  <c r="O8032" i="35"/>
  <c r="O8040" i="35"/>
  <c r="O8048" i="35"/>
  <c r="O8056" i="35"/>
  <c r="O8064" i="35"/>
  <c r="O8072" i="35"/>
  <c r="O8080" i="35"/>
  <c r="O8088" i="35"/>
  <c r="O8096" i="35"/>
  <c r="O8104" i="35"/>
  <c r="O8112" i="35"/>
  <c r="O8120" i="35"/>
  <c r="O8128" i="35"/>
  <c r="O8136" i="35"/>
  <c r="O8144" i="35"/>
  <c r="O8152" i="35"/>
  <c r="O8160" i="35"/>
  <c r="O8168" i="35"/>
  <c r="O8176" i="35"/>
  <c r="O8184" i="35"/>
  <c r="O8192" i="35"/>
  <c r="O8200" i="35"/>
  <c r="O8208" i="35"/>
  <c r="O8216" i="35"/>
  <c r="O8224" i="35"/>
  <c r="O8232" i="35"/>
  <c r="O8240" i="35"/>
  <c r="O8248" i="35"/>
  <c r="O8256" i="35"/>
  <c r="O8264" i="35"/>
  <c r="O8272" i="35"/>
  <c r="O8280" i="35"/>
  <c r="O8288" i="35"/>
  <c r="O8296" i="35"/>
  <c r="O8304" i="35"/>
  <c r="O8312" i="35"/>
  <c r="O8320" i="35"/>
  <c r="O8328" i="35"/>
  <c r="O8336" i="35"/>
  <c r="O8344" i="35"/>
  <c r="O8352" i="35"/>
  <c r="O8360" i="35"/>
  <c r="O8368" i="35"/>
  <c r="O8376" i="35"/>
  <c r="O8384" i="35"/>
  <c r="O8392" i="35"/>
  <c r="O8400" i="35"/>
  <c r="O8408" i="35"/>
  <c r="O8416" i="35"/>
  <c r="O8424" i="35"/>
  <c r="O8432" i="35"/>
  <c r="O8440" i="35"/>
  <c r="O8448" i="35"/>
  <c r="O8456" i="35"/>
  <c r="O8464" i="35"/>
  <c r="O8472" i="35"/>
  <c r="O8480" i="35"/>
  <c r="O8488" i="35"/>
  <c r="O8496" i="35"/>
  <c r="O8504" i="35"/>
  <c r="O8512" i="35"/>
  <c r="O8520" i="35"/>
  <c r="O8528" i="35"/>
  <c r="O8536" i="35"/>
  <c r="O8544" i="35"/>
  <c r="O8552" i="35"/>
  <c r="O8560" i="35"/>
  <c r="O8568" i="35"/>
  <c r="O8576" i="35"/>
  <c r="O8584" i="35"/>
  <c r="O8592" i="35"/>
  <c r="O8600" i="35"/>
  <c r="O8608" i="35"/>
  <c r="O8616" i="35"/>
  <c r="O8624" i="35"/>
  <c r="O8632" i="35"/>
  <c r="O8640" i="35"/>
  <c r="O8648" i="35"/>
  <c r="O8656" i="35"/>
  <c r="O8664" i="35"/>
  <c r="O8672" i="35"/>
  <c r="O8680" i="35"/>
  <c r="O8688" i="35"/>
  <c r="O8696" i="35"/>
  <c r="O8704" i="35"/>
  <c r="O8712" i="35"/>
  <c r="O8720" i="35"/>
  <c r="O8728" i="35"/>
  <c r="O8736" i="35"/>
  <c r="O8744" i="35"/>
  <c r="O8752" i="35"/>
  <c r="O8760" i="35"/>
  <c r="O8768" i="35"/>
  <c r="O8776" i="35"/>
  <c r="O8784" i="35"/>
  <c r="O8792" i="35"/>
  <c r="O8800" i="35"/>
  <c r="O8808" i="35"/>
  <c r="O8816" i="35"/>
  <c r="O8824" i="35"/>
  <c r="O8832" i="35"/>
  <c r="O8840" i="35"/>
  <c r="O8848" i="35"/>
  <c r="O8856" i="35"/>
  <c r="O8864" i="35"/>
  <c r="O8872" i="35"/>
  <c r="O8880" i="35"/>
  <c r="O8888" i="35"/>
  <c r="O8896" i="35"/>
  <c r="O8904" i="35"/>
  <c r="O8912" i="35"/>
  <c r="O8920" i="35"/>
  <c r="O8928" i="35"/>
  <c r="O8936" i="35"/>
  <c r="O8944" i="35"/>
  <c r="O8952" i="35"/>
  <c r="O8960" i="35"/>
  <c r="O8968" i="35"/>
  <c r="O8976" i="35"/>
  <c r="O8984" i="35"/>
  <c r="O8992" i="35"/>
  <c r="O9000" i="35"/>
  <c r="O9008" i="35"/>
  <c r="O9016" i="35"/>
  <c r="O9024" i="35"/>
  <c r="O9032" i="35"/>
  <c r="O9040" i="35"/>
  <c r="O9048" i="35"/>
  <c r="O9056" i="35"/>
  <c r="O9064" i="35"/>
  <c r="O9072" i="35"/>
  <c r="O9080" i="35"/>
  <c r="O9088" i="35"/>
  <c r="O9096" i="35"/>
  <c r="O9104" i="35"/>
  <c r="O9112" i="35"/>
  <c r="O9120" i="35"/>
  <c r="O9128" i="35"/>
  <c r="O9136" i="35"/>
  <c r="O9144" i="35"/>
  <c r="O9152" i="35"/>
  <c r="O9160" i="35"/>
  <c r="O9168" i="35"/>
  <c r="O9176" i="35"/>
  <c r="O9184" i="35"/>
  <c r="O9192" i="35"/>
  <c r="O9200" i="35"/>
  <c r="O9208" i="35"/>
  <c r="O9216" i="35"/>
  <c r="O9224" i="35"/>
  <c r="O9232" i="35"/>
  <c r="O9240" i="35"/>
  <c r="O9248" i="35"/>
  <c r="O9256" i="35"/>
  <c r="O9264" i="35"/>
  <c r="O9272" i="35"/>
  <c r="O9280" i="35"/>
  <c r="O9288" i="35"/>
  <c r="O9296" i="35"/>
  <c r="O9304" i="35"/>
  <c r="O9312" i="35"/>
  <c r="O9320" i="35"/>
  <c r="O9328" i="35"/>
  <c r="O9336" i="35"/>
  <c r="O9344" i="35"/>
  <c r="O9352" i="35"/>
  <c r="O9360" i="35"/>
  <c r="O9368" i="35"/>
  <c r="O9376" i="35"/>
  <c r="O9384" i="35"/>
  <c r="O9392" i="35"/>
  <c r="O9400" i="35"/>
  <c r="O9408" i="35"/>
  <c r="O9416" i="35"/>
  <c r="O9424" i="35"/>
  <c r="O9432" i="35"/>
  <c r="O9440" i="35"/>
  <c r="O9448" i="35"/>
  <c r="O9456" i="35"/>
  <c r="O9464" i="35"/>
  <c r="O9472" i="35"/>
  <c r="O9480" i="35"/>
  <c r="O9488" i="35"/>
  <c r="O9496" i="35"/>
  <c r="O9504" i="35"/>
  <c r="O9512" i="35"/>
  <c r="O9520" i="35"/>
  <c r="O9528" i="35"/>
  <c r="O9536" i="35"/>
  <c r="O9544" i="35"/>
  <c r="O9552" i="35"/>
  <c r="O9560" i="35"/>
  <c r="O9568" i="35"/>
  <c r="O9576" i="35"/>
  <c r="O9584" i="35"/>
  <c r="O9592" i="35"/>
  <c r="O9600" i="35"/>
  <c r="O9608" i="35"/>
  <c r="O9616" i="35"/>
  <c r="O9624" i="35"/>
  <c r="O9632" i="35"/>
  <c r="O9640" i="35"/>
  <c r="O9648" i="35"/>
  <c r="O9656" i="35"/>
  <c r="O9664" i="35"/>
  <c r="O9672" i="35"/>
  <c r="O9680" i="35"/>
  <c r="O9688" i="35"/>
  <c r="O9696" i="35"/>
  <c r="O9704" i="35"/>
  <c r="O9712" i="35"/>
  <c r="O9720" i="35"/>
  <c r="O9728" i="35"/>
  <c r="O9736" i="35"/>
  <c r="O9744" i="35"/>
  <c r="O9752" i="35"/>
  <c r="O9760" i="35"/>
  <c r="O9768" i="35"/>
  <c r="O9776" i="35"/>
  <c r="O9784" i="35"/>
  <c r="O9792" i="35"/>
  <c r="O9800" i="35"/>
  <c r="O9808" i="35"/>
  <c r="O9816" i="35"/>
  <c r="O9824" i="35"/>
  <c r="O9832" i="35"/>
  <c r="O9840" i="35"/>
  <c r="O9848" i="35"/>
  <c r="O9856" i="35"/>
  <c r="O9864" i="35"/>
  <c r="O9872" i="35"/>
  <c r="O9880" i="35"/>
  <c r="O9888" i="35"/>
  <c r="O9896" i="35"/>
  <c r="O9904" i="35"/>
  <c r="O9912" i="35"/>
  <c r="O9920" i="35"/>
  <c r="O9928" i="35"/>
  <c r="O9936" i="35"/>
  <c r="O9944" i="35"/>
  <c r="O9952" i="35"/>
  <c r="O9960" i="35"/>
  <c r="O9968" i="35"/>
  <c r="O9976" i="35"/>
  <c r="O9984" i="35"/>
  <c r="O9992" i="35"/>
  <c r="O10000" i="35"/>
  <c r="O10008" i="35"/>
  <c r="O10016" i="35"/>
  <c r="O10024" i="35"/>
  <c r="O10032" i="35"/>
  <c r="O10040" i="35"/>
  <c r="O10048" i="35"/>
  <c r="O10056" i="35"/>
  <c r="O10064" i="35"/>
  <c r="O10072" i="35"/>
  <c r="O10080" i="35"/>
  <c r="O10088" i="35"/>
  <c r="O10096" i="35"/>
  <c r="O10104" i="35"/>
  <c r="O10112" i="35"/>
  <c r="O10120" i="35"/>
  <c r="O10128" i="35"/>
  <c r="O10136" i="35"/>
  <c r="O10144" i="35"/>
  <c r="O10152" i="35"/>
  <c r="O10160" i="35"/>
  <c r="O10168" i="35"/>
  <c r="O10176" i="35"/>
  <c r="O6473" i="35"/>
  <c r="O6510" i="35"/>
  <c r="O6546" i="35"/>
  <c r="O6583" i="35"/>
  <c r="O6618" i="35"/>
  <c r="O6650" i="35"/>
  <c r="O6682" i="35"/>
  <c r="O6714" i="35"/>
  <c r="O6746" i="35"/>
  <c r="O6778" i="35"/>
  <c r="O6810" i="35"/>
  <c r="O6842" i="35"/>
  <c r="O6874" i="35"/>
  <c r="O6906" i="35"/>
  <c r="O6938" i="35"/>
  <c r="O6970" i="35"/>
  <c r="O7002" i="35"/>
  <c r="O7034" i="35"/>
  <c r="O7066" i="35"/>
  <c r="O7098" i="35"/>
  <c r="O7130" i="35"/>
  <c r="O7162" i="35"/>
  <c r="O7194" i="35"/>
  <c r="O7226" i="35"/>
  <c r="O7258" i="35"/>
  <c r="O7290" i="35"/>
  <c r="O7322" i="35"/>
  <c r="O7354" i="35"/>
  <c r="O7386" i="35"/>
  <c r="O7418" i="35"/>
  <c r="O7450" i="35"/>
  <c r="O7482" i="35"/>
  <c r="O7514" i="35"/>
  <c r="O7546" i="35"/>
  <c r="O7578" i="35"/>
  <c r="O7610" i="35"/>
  <c r="O7642" i="35"/>
  <c r="O7674" i="35"/>
  <c r="O7706" i="35"/>
  <c r="O7738" i="35"/>
  <c r="O7770" i="35"/>
  <c r="O7802" i="35"/>
  <c r="O7825" i="35"/>
  <c r="O7838" i="35"/>
  <c r="O7847" i="35"/>
  <c r="O7856" i="35"/>
  <c r="O7865" i="35"/>
  <c r="O7874" i="35"/>
  <c r="O7882" i="35"/>
  <c r="O7890" i="35"/>
  <c r="O7898" i="35"/>
  <c r="O7906" i="35"/>
  <c r="O7914" i="35"/>
  <c r="O7922" i="35"/>
  <c r="O7930" i="35"/>
  <c r="O7938" i="35"/>
  <c r="O7946" i="35"/>
  <c r="O7954" i="35"/>
  <c r="O7962" i="35"/>
  <c r="O7970" i="35"/>
  <c r="O7978" i="35"/>
  <c r="O7986" i="35"/>
  <c r="O7994" i="35"/>
  <c r="O8002" i="35"/>
  <c r="O8010" i="35"/>
  <c r="O8018" i="35"/>
  <c r="O8026" i="35"/>
  <c r="O8034" i="35"/>
  <c r="O8042" i="35"/>
  <c r="O8050" i="35"/>
  <c r="O8058" i="35"/>
  <c r="O8066" i="35"/>
  <c r="O8074" i="35"/>
  <c r="O8082" i="35"/>
  <c r="O8090" i="35"/>
  <c r="O8098" i="35"/>
  <c r="O8106" i="35"/>
  <c r="O8114" i="35"/>
  <c r="O8122" i="35"/>
  <c r="O8130" i="35"/>
  <c r="O8138" i="35"/>
  <c r="O8146" i="35"/>
  <c r="O8154" i="35"/>
  <c r="O8162" i="35"/>
  <c r="O8170" i="35"/>
  <c r="O8178" i="35"/>
  <c r="O8186" i="35"/>
  <c r="O8194" i="35"/>
  <c r="O8202" i="35"/>
  <c r="O8210" i="35"/>
  <c r="O8218" i="35"/>
  <c r="O8226" i="35"/>
  <c r="O8234" i="35"/>
  <c r="O8242" i="35"/>
  <c r="O8250" i="35"/>
  <c r="O8258" i="35"/>
  <c r="O8266" i="35"/>
  <c r="O8274" i="35"/>
  <c r="O8282" i="35"/>
  <c r="O8290" i="35"/>
  <c r="O8298" i="35"/>
  <c r="O8306" i="35"/>
  <c r="O8314" i="35"/>
  <c r="O8322" i="35"/>
  <c r="O8330" i="35"/>
  <c r="O8338" i="35"/>
  <c r="O8346" i="35"/>
  <c r="O8354" i="35"/>
  <c r="O8362" i="35"/>
  <c r="O8370" i="35"/>
  <c r="O8378" i="35"/>
  <c r="O8386" i="35"/>
  <c r="O8394" i="35"/>
  <c r="O8402" i="35"/>
  <c r="O8410" i="35"/>
  <c r="O8418" i="35"/>
  <c r="O8426" i="35"/>
  <c r="O8434" i="35"/>
  <c r="O8442" i="35"/>
  <c r="O8450" i="35"/>
  <c r="O8458" i="35"/>
  <c r="O8466" i="35"/>
  <c r="O8474" i="35"/>
  <c r="O8482" i="35"/>
  <c r="O8490" i="35"/>
  <c r="O8498" i="35"/>
  <c r="O8506" i="35"/>
  <c r="O8514" i="35"/>
  <c r="O8522" i="35"/>
  <c r="O8530" i="35"/>
  <c r="O8538" i="35"/>
  <c r="O8546" i="35"/>
  <c r="O8554" i="35"/>
  <c r="O8562" i="35"/>
  <c r="O8570" i="35"/>
  <c r="O8578" i="35"/>
  <c r="O8586" i="35"/>
  <c r="O8594" i="35"/>
  <c r="O8602" i="35"/>
  <c r="O8610" i="35"/>
  <c r="O8618" i="35"/>
  <c r="O8626" i="35"/>
  <c r="O8634" i="35"/>
  <c r="O8642" i="35"/>
  <c r="O8650" i="35"/>
  <c r="O8658" i="35"/>
  <c r="O8666" i="35"/>
  <c r="O8674" i="35"/>
  <c r="O8682" i="35"/>
  <c r="O8690" i="35"/>
  <c r="O8698" i="35"/>
  <c r="O8706" i="35"/>
  <c r="O8714" i="35"/>
  <c r="O8722" i="35"/>
  <c r="O8730" i="35"/>
  <c r="O8738" i="35"/>
  <c r="O8746" i="35"/>
  <c r="O8754" i="35"/>
  <c r="O8762" i="35"/>
  <c r="O8770" i="35"/>
  <c r="O8778" i="35"/>
  <c r="O8786" i="35"/>
  <c r="O8794" i="35"/>
  <c r="O8802" i="35"/>
  <c r="O8810" i="35"/>
  <c r="O8818" i="35"/>
  <c r="O8826" i="35"/>
  <c r="O8834" i="35"/>
  <c r="O8842" i="35"/>
  <c r="O8850" i="35"/>
  <c r="O8858" i="35"/>
  <c r="O8866" i="35"/>
  <c r="O8874" i="35"/>
  <c r="O8882" i="35"/>
  <c r="O8890" i="35"/>
  <c r="O8898" i="35"/>
  <c r="O8906" i="35"/>
  <c r="O8914" i="35"/>
  <c r="O8922" i="35"/>
  <c r="O8930" i="35"/>
  <c r="O8938" i="35"/>
  <c r="O8946" i="35"/>
  <c r="O8954" i="35"/>
  <c r="O8962" i="35"/>
  <c r="O8970" i="35"/>
  <c r="O8978" i="35"/>
  <c r="O8986" i="35"/>
  <c r="O8994" i="35"/>
  <c r="O9002" i="35"/>
  <c r="O9010" i="35"/>
  <c r="O9018" i="35"/>
  <c r="O9026" i="35"/>
  <c r="O9034" i="35"/>
  <c r="O9042" i="35"/>
  <c r="O9050" i="35"/>
  <c r="O9058" i="35"/>
  <c r="O9066" i="35"/>
  <c r="O9074" i="35"/>
  <c r="O9082" i="35"/>
  <c r="O9090" i="35"/>
  <c r="O9098" i="35"/>
  <c r="O9106" i="35"/>
  <c r="O9114" i="35"/>
  <c r="O9122" i="35"/>
  <c r="O9130" i="35"/>
  <c r="O9138" i="35"/>
  <c r="O9146" i="35"/>
  <c r="O9154" i="35"/>
  <c r="O9162" i="35"/>
  <c r="O9170" i="35"/>
  <c r="O9178" i="35"/>
  <c r="O9186" i="35"/>
  <c r="O9194" i="35"/>
  <c r="O9202" i="35"/>
  <c r="O9210" i="35"/>
  <c r="O9218" i="35"/>
  <c r="O9226" i="35"/>
  <c r="O9234" i="35"/>
  <c r="O9242" i="35"/>
  <c r="O9250" i="35"/>
  <c r="O9258" i="35"/>
  <c r="O9266" i="35"/>
  <c r="O9274" i="35"/>
  <c r="O9282" i="35"/>
  <c r="O9290" i="35"/>
  <c r="O9298" i="35"/>
  <c r="O9306" i="35"/>
  <c r="O9314" i="35"/>
  <c r="O9322" i="35"/>
  <c r="O9330" i="35"/>
  <c r="O9338" i="35"/>
  <c r="O9346" i="35"/>
  <c r="O9354" i="35"/>
  <c r="O9362" i="35"/>
  <c r="O9370" i="35"/>
  <c r="O9378" i="35"/>
  <c r="O9386" i="35"/>
  <c r="O9394" i="35"/>
  <c r="O9402" i="35"/>
  <c r="O9410" i="35"/>
  <c r="O9418" i="35"/>
  <c r="O9426" i="35"/>
  <c r="O9434" i="35"/>
  <c r="O9442" i="35"/>
  <c r="O9450" i="35"/>
  <c r="O9458" i="35"/>
  <c r="O9466" i="35"/>
  <c r="O9474" i="35"/>
  <c r="O9482" i="35"/>
  <c r="O9490" i="35"/>
  <c r="O9498" i="35"/>
  <c r="O9506" i="35"/>
  <c r="O9514" i="35"/>
  <c r="O9522" i="35"/>
  <c r="O9530" i="35"/>
  <c r="O9538" i="35"/>
  <c r="O9546" i="35"/>
  <c r="O9554" i="35"/>
  <c r="O9562" i="35"/>
  <c r="O9570" i="35"/>
  <c r="O9578" i="35"/>
  <c r="O9586" i="35"/>
  <c r="O9594" i="35"/>
  <c r="O9602" i="35"/>
  <c r="O9610" i="35"/>
  <c r="O9618" i="35"/>
  <c r="O9626" i="35"/>
  <c r="O9634" i="35"/>
  <c r="O9642" i="35"/>
  <c r="O9650" i="35"/>
  <c r="O9658" i="35"/>
  <c r="O9666" i="35"/>
  <c r="O9674" i="35"/>
  <c r="O9682" i="35"/>
  <c r="O9690" i="35"/>
  <c r="O9698" i="35"/>
  <c r="O9706" i="35"/>
  <c r="O9714" i="35"/>
  <c r="O9722" i="35"/>
  <c r="O9730" i="35"/>
  <c r="O9738" i="35"/>
  <c r="O9746" i="35"/>
  <c r="O9754" i="35"/>
  <c r="O9762" i="35"/>
  <c r="O9770" i="35"/>
  <c r="O9778" i="35"/>
  <c r="O9786" i="35"/>
  <c r="O9794" i="35"/>
  <c r="O9802" i="35"/>
  <c r="O9810" i="35"/>
  <c r="O9818" i="35"/>
  <c r="O9826" i="35"/>
  <c r="O9834" i="35"/>
  <c r="O9842" i="35"/>
  <c r="O9850" i="35"/>
  <c r="O9858" i="35"/>
  <c r="O9866" i="35"/>
  <c r="O9874" i="35"/>
  <c r="O9882" i="35"/>
  <c r="O9890" i="35"/>
  <c r="O9898" i="35"/>
  <c r="O9906" i="35"/>
  <c r="O9914" i="35"/>
  <c r="O9922" i="35"/>
  <c r="O9930" i="35"/>
  <c r="O9938" i="35"/>
  <c r="O9946" i="35"/>
  <c r="O9954" i="35"/>
  <c r="O9962" i="35"/>
  <c r="O9970" i="35"/>
  <c r="O9978" i="35"/>
  <c r="O9986" i="35"/>
  <c r="O9994" i="35"/>
  <c r="O10002" i="35"/>
  <c r="O10010" i="35"/>
  <c r="O10018" i="35"/>
  <c r="O10026" i="35"/>
  <c r="O10034" i="35"/>
  <c r="O10042" i="35"/>
  <c r="O10050" i="35"/>
  <c r="O10058" i="35"/>
  <c r="O10066" i="35"/>
  <c r="O10074" i="35"/>
  <c r="O10082" i="35"/>
  <c r="O10090" i="35"/>
  <c r="O10098" i="35"/>
  <c r="O10106" i="35"/>
  <c r="O10114" i="35"/>
  <c r="O10122" i="35"/>
  <c r="O10130" i="35"/>
  <c r="O10138" i="35"/>
  <c r="O10146" i="35"/>
  <c r="O10154" i="35"/>
  <c r="O10162" i="35"/>
  <c r="O10170" i="35"/>
  <c r="O6474" i="35"/>
  <c r="O6511" i="35"/>
  <c r="O6547" i="35"/>
  <c r="O6584" i="35"/>
  <c r="O6619" i="35"/>
  <c r="O6651" i="35"/>
  <c r="O6683" i="35"/>
  <c r="O6715" i="35"/>
  <c r="O6747" i="35"/>
  <c r="O6779" i="35"/>
  <c r="O6811" i="35"/>
  <c r="O6843" i="35"/>
  <c r="O6875" i="35"/>
  <c r="O6907" i="35"/>
  <c r="O6939" i="35"/>
  <c r="O6971" i="35"/>
  <c r="O7003" i="35"/>
  <c r="O7035" i="35"/>
  <c r="O7067" i="35"/>
  <c r="O7099" i="35"/>
  <c r="O7131" i="35"/>
  <c r="O7163" i="35"/>
  <c r="O7195" i="35"/>
  <c r="O7227" i="35"/>
  <c r="O7259" i="35"/>
  <c r="O7291" i="35"/>
  <c r="O7323" i="35"/>
  <c r="O7355" i="35"/>
  <c r="O7387" i="35"/>
  <c r="O7419" i="35"/>
  <c r="O7451" i="35"/>
  <c r="O7483" i="35"/>
  <c r="O7515" i="35"/>
  <c r="O7547" i="35"/>
  <c r="O7579" i="35"/>
  <c r="O7611" i="35"/>
  <c r="O7643" i="35"/>
  <c r="O7675" i="35"/>
  <c r="O7707" i="35"/>
  <c r="O7739" i="35"/>
  <c r="O7771" i="35"/>
  <c r="O7803" i="35"/>
  <c r="O7826" i="35"/>
  <c r="O7839" i="35"/>
  <c r="O7848" i="35"/>
  <c r="O7857" i="35"/>
  <c r="O7866" i="35"/>
  <c r="O7875" i="35"/>
  <c r="O7883" i="35"/>
  <c r="O7891" i="35"/>
  <c r="O7899" i="35"/>
  <c r="O7907" i="35"/>
  <c r="O7915" i="35"/>
  <c r="O7923" i="35"/>
  <c r="O7931" i="35"/>
  <c r="O7939" i="35"/>
  <c r="O7947" i="35"/>
  <c r="O7955" i="35"/>
  <c r="O7963" i="35"/>
  <c r="O7971" i="35"/>
  <c r="O7979" i="35"/>
  <c r="O7987" i="35"/>
  <c r="O7995" i="35"/>
  <c r="O8003" i="35"/>
  <c r="O8011" i="35"/>
  <c r="O8019" i="35"/>
  <c r="O8027" i="35"/>
  <c r="O8035" i="35"/>
  <c r="O8043" i="35"/>
  <c r="O8051" i="35"/>
  <c r="O8059" i="35"/>
  <c r="O8067" i="35"/>
  <c r="O8075" i="35"/>
  <c r="O8083" i="35"/>
  <c r="O8091" i="35"/>
  <c r="O8099" i="35"/>
  <c r="O8107" i="35"/>
  <c r="O8115" i="35"/>
  <c r="O8123" i="35"/>
  <c r="O8131" i="35"/>
  <c r="O8139" i="35"/>
  <c r="O8147" i="35"/>
  <c r="O8155" i="35"/>
  <c r="O8163" i="35"/>
  <c r="O8171" i="35"/>
  <c r="O8179" i="35"/>
  <c r="O8187" i="35"/>
  <c r="O8195" i="35"/>
  <c r="O8203" i="35"/>
  <c r="O8211" i="35"/>
  <c r="O8219" i="35"/>
  <c r="O8227" i="35"/>
  <c r="O8235" i="35"/>
  <c r="O8243" i="35"/>
  <c r="O8251" i="35"/>
  <c r="O8259" i="35"/>
  <c r="O8267" i="35"/>
  <c r="O8275" i="35"/>
  <c r="O8283" i="35"/>
  <c r="O8291" i="35"/>
  <c r="O8299" i="35"/>
  <c r="O8307" i="35"/>
  <c r="O8315" i="35"/>
  <c r="O8323" i="35"/>
  <c r="O8331" i="35"/>
  <c r="O8339" i="35"/>
  <c r="O8347" i="35"/>
  <c r="O8355" i="35"/>
  <c r="O8363" i="35"/>
  <c r="O8371" i="35"/>
  <c r="O8379" i="35"/>
  <c r="O8387" i="35"/>
  <c r="O8395" i="35"/>
  <c r="O8403" i="35"/>
  <c r="O8411" i="35"/>
  <c r="O8419" i="35"/>
  <c r="O8427" i="35"/>
  <c r="O8435" i="35"/>
  <c r="O8443" i="35"/>
  <c r="O8451" i="35"/>
  <c r="O8459" i="35"/>
  <c r="O8467" i="35"/>
  <c r="O8475" i="35"/>
  <c r="O8483" i="35"/>
  <c r="O8491" i="35"/>
  <c r="O8499" i="35"/>
  <c r="O8507" i="35"/>
  <c r="O8515" i="35"/>
  <c r="O8523" i="35"/>
  <c r="O8531" i="35"/>
  <c r="O8539" i="35"/>
  <c r="O8547" i="35"/>
  <c r="O8555" i="35"/>
  <c r="O8563" i="35"/>
  <c r="O8571" i="35"/>
  <c r="O8579" i="35"/>
  <c r="O8587" i="35"/>
  <c r="O8595" i="35"/>
  <c r="O8603" i="35"/>
  <c r="O8611" i="35"/>
  <c r="O8619" i="35"/>
  <c r="O8627" i="35"/>
  <c r="O8635" i="35"/>
  <c r="O8643" i="35"/>
  <c r="O8651" i="35"/>
  <c r="O8659" i="35"/>
  <c r="O8667" i="35"/>
  <c r="O8675" i="35"/>
  <c r="O8683" i="35"/>
  <c r="O8691" i="35"/>
  <c r="O8699" i="35"/>
  <c r="O8707" i="35"/>
  <c r="O8715" i="35"/>
  <c r="O8723" i="35"/>
  <c r="O8731" i="35"/>
  <c r="O8739" i="35"/>
  <c r="O8747" i="35"/>
  <c r="O8755" i="35"/>
  <c r="O8763" i="35"/>
  <c r="O8771" i="35"/>
  <c r="O8779" i="35"/>
  <c r="O8787" i="35"/>
  <c r="O8795" i="35"/>
  <c r="O8803" i="35"/>
  <c r="O8811" i="35"/>
  <c r="O8819" i="35"/>
  <c r="O8827" i="35"/>
  <c r="O8835" i="35"/>
  <c r="O8843" i="35"/>
  <c r="O8851" i="35"/>
  <c r="O8859" i="35"/>
  <c r="O8867" i="35"/>
  <c r="O8875" i="35"/>
  <c r="O8883" i="35"/>
  <c r="O8891" i="35"/>
  <c r="O8899" i="35"/>
  <c r="O8907" i="35"/>
  <c r="O8915" i="35"/>
  <c r="O8923" i="35"/>
  <c r="O8931" i="35"/>
  <c r="O8939" i="35"/>
  <c r="O8947" i="35"/>
  <c r="O8955" i="35"/>
  <c r="O8963" i="35"/>
  <c r="O8971" i="35"/>
  <c r="O8979" i="35"/>
  <c r="O8987" i="35"/>
  <c r="O8995" i="35"/>
  <c r="O9003" i="35"/>
  <c r="O9011" i="35"/>
  <c r="O9019" i="35"/>
  <c r="O9027" i="35"/>
  <c r="O9035" i="35"/>
  <c r="O9043" i="35"/>
  <c r="O9051" i="35"/>
  <c r="O9059" i="35"/>
  <c r="O9067" i="35"/>
  <c r="O9075" i="35"/>
  <c r="O9083" i="35"/>
  <c r="O9091" i="35"/>
  <c r="O9099" i="35"/>
  <c r="O9107" i="35"/>
  <c r="O9115" i="35"/>
  <c r="O9123" i="35"/>
  <c r="O9131" i="35"/>
  <c r="O9139" i="35"/>
  <c r="O9147" i="35"/>
  <c r="O9155" i="35"/>
  <c r="O9163" i="35"/>
  <c r="O9171" i="35"/>
  <c r="O9179" i="35"/>
  <c r="O9187" i="35"/>
  <c r="O9195" i="35"/>
  <c r="O9203" i="35"/>
  <c r="O9211" i="35"/>
  <c r="O9219" i="35"/>
  <c r="O9227" i="35"/>
  <c r="O9235" i="35"/>
  <c r="O9243" i="35"/>
  <c r="O9251" i="35"/>
  <c r="O9259" i="35"/>
  <c r="O9267" i="35"/>
  <c r="O9275" i="35"/>
  <c r="O9283" i="35"/>
  <c r="O9291" i="35"/>
  <c r="O9299" i="35"/>
  <c r="O9307" i="35"/>
  <c r="O9315" i="35"/>
  <c r="O9323" i="35"/>
  <c r="O9331" i="35"/>
  <c r="O9339" i="35"/>
  <c r="O9347" i="35"/>
  <c r="O9355" i="35"/>
  <c r="O9363" i="35"/>
  <c r="O9371" i="35"/>
  <c r="O9379" i="35"/>
  <c r="O9387" i="35"/>
  <c r="O9395" i="35"/>
  <c r="O9403" i="35"/>
  <c r="O9411" i="35"/>
  <c r="O9419" i="35"/>
  <c r="O9427" i="35"/>
  <c r="O9435" i="35"/>
  <c r="O9443" i="35"/>
  <c r="O9451" i="35"/>
  <c r="O9459" i="35"/>
  <c r="O9467" i="35"/>
  <c r="O9475" i="35"/>
  <c r="O9483" i="35"/>
  <c r="O9491" i="35"/>
  <c r="O9499" i="35"/>
  <c r="O9507" i="35"/>
  <c r="O9515" i="35"/>
  <c r="O9523" i="35"/>
  <c r="O9531" i="35"/>
  <c r="O9539" i="35"/>
  <c r="O9547" i="35"/>
  <c r="O9555" i="35"/>
  <c r="O9563" i="35"/>
  <c r="O9571" i="35"/>
  <c r="O9579" i="35"/>
  <c r="O9587" i="35"/>
  <c r="O9595" i="35"/>
  <c r="O9603" i="35"/>
  <c r="O9611" i="35"/>
  <c r="O9619" i="35"/>
  <c r="O9627" i="35"/>
  <c r="O9635" i="35"/>
  <c r="O9643" i="35"/>
  <c r="O9651" i="35"/>
  <c r="O9659" i="35"/>
  <c r="O9667" i="35"/>
  <c r="O9675" i="35"/>
  <c r="O9683" i="35"/>
  <c r="O9691" i="35"/>
  <c r="O9699" i="35"/>
  <c r="O9707" i="35"/>
  <c r="O9715" i="35"/>
  <c r="O9723" i="35"/>
  <c r="O9731" i="35"/>
  <c r="O9739" i="35"/>
  <c r="O9747" i="35"/>
  <c r="O9755" i="35"/>
  <c r="O9763" i="35"/>
  <c r="O9771" i="35"/>
  <c r="O9779" i="35"/>
  <c r="O9787" i="35"/>
  <c r="O9795" i="35"/>
  <c r="O9803" i="35"/>
  <c r="O9811" i="35"/>
  <c r="O9819" i="35"/>
  <c r="O9827" i="35"/>
  <c r="O9835" i="35"/>
  <c r="O9843" i="35"/>
  <c r="O9851" i="35"/>
  <c r="O9859" i="35"/>
  <c r="O9867" i="35"/>
  <c r="O9875" i="35"/>
  <c r="O9883" i="35"/>
  <c r="O9891" i="35"/>
  <c r="O9899" i="35"/>
  <c r="O9907" i="35"/>
  <c r="O9915" i="35"/>
  <c r="O9923" i="35"/>
  <c r="O9931" i="35"/>
  <c r="O9939" i="35"/>
  <c r="O9947" i="35"/>
  <c r="O9955" i="35"/>
  <c r="O9963" i="35"/>
  <c r="O9971" i="35"/>
  <c r="O9979" i="35"/>
  <c r="O9987" i="35"/>
  <c r="O9995" i="35"/>
  <c r="O10003" i="35"/>
  <c r="O10011" i="35"/>
  <c r="O10019" i="35"/>
  <c r="O10027" i="35"/>
  <c r="O10035" i="35"/>
  <c r="O10043" i="35"/>
  <c r="O10051" i="35"/>
  <c r="O10059" i="35"/>
  <c r="O10067" i="35"/>
  <c r="O10075" i="35"/>
  <c r="O10083" i="35"/>
  <c r="O10091" i="35"/>
  <c r="O10099" i="35"/>
  <c r="O10107" i="35"/>
  <c r="O10115" i="35"/>
  <c r="O10123" i="35"/>
  <c r="O10131" i="35"/>
  <c r="O10139" i="35"/>
  <c r="O10147" i="35"/>
  <c r="O10155" i="35"/>
  <c r="O10163" i="35"/>
  <c r="O10171" i="35"/>
  <c r="O10179" i="35"/>
  <c r="O6482" i="35"/>
  <c r="O6519" i="35"/>
  <c r="O6555" i="35"/>
  <c r="O6592" i="35"/>
  <c r="O6626" i="35"/>
  <c r="O6658" i="35"/>
  <c r="O6690" i="35"/>
  <c r="O6722" i="35"/>
  <c r="O6754" i="35"/>
  <c r="O6786" i="35"/>
  <c r="O6818" i="35"/>
  <c r="O6850" i="35"/>
  <c r="O6882" i="35"/>
  <c r="O6914" i="35"/>
  <c r="O6946" i="35"/>
  <c r="O6978" i="35"/>
  <c r="O7010" i="35"/>
  <c r="O7042" i="35"/>
  <c r="O7074" i="35"/>
  <c r="O7106" i="35"/>
  <c r="O7138" i="35"/>
  <c r="O7170" i="35"/>
  <c r="O7202" i="35"/>
  <c r="O7234" i="35"/>
  <c r="O7266" i="35"/>
  <c r="O7298" i="35"/>
  <c r="O7330" i="35"/>
  <c r="O7362" i="35"/>
  <c r="O7394" i="35"/>
  <c r="O7426" i="35"/>
  <c r="O7458" i="35"/>
  <c r="O7490" i="35"/>
  <c r="O7522" i="35"/>
  <c r="O7554" i="35"/>
  <c r="O7586" i="35"/>
  <c r="O7618" i="35"/>
  <c r="O7650" i="35"/>
  <c r="O7682" i="35"/>
  <c r="O7714" i="35"/>
  <c r="O7746" i="35"/>
  <c r="O7778" i="35"/>
  <c r="O7809" i="35"/>
  <c r="O7827" i="35"/>
  <c r="O7840" i="35"/>
  <c r="O7849" i="35"/>
  <c r="O7858" i="35"/>
  <c r="O7867" i="35"/>
  <c r="O7876" i="35"/>
  <c r="O7884" i="35"/>
  <c r="O7892" i="35"/>
  <c r="O7900" i="35"/>
  <c r="O7908" i="35"/>
  <c r="O7916" i="35"/>
  <c r="O7924" i="35"/>
  <c r="O7932" i="35"/>
  <c r="O7940" i="35"/>
  <c r="O7948" i="35"/>
  <c r="O7956" i="35"/>
  <c r="O7964" i="35"/>
  <c r="O7972" i="35"/>
  <c r="O7980" i="35"/>
  <c r="O7988" i="35"/>
  <c r="O7996" i="35"/>
  <c r="O8004" i="35"/>
  <c r="O8012" i="35"/>
  <c r="O8020" i="35"/>
  <c r="O8028" i="35"/>
  <c r="O8036" i="35"/>
  <c r="O8044" i="35"/>
  <c r="O8052" i="35"/>
  <c r="O8060" i="35"/>
  <c r="O8068" i="35"/>
  <c r="O8076" i="35"/>
  <c r="O8084" i="35"/>
  <c r="O8092" i="35"/>
  <c r="O8100" i="35"/>
  <c r="O8108" i="35"/>
  <c r="O8116" i="35"/>
  <c r="O8124" i="35"/>
  <c r="O8132" i="35"/>
  <c r="O8140" i="35"/>
  <c r="O8148" i="35"/>
  <c r="O8156" i="35"/>
  <c r="O8164" i="35"/>
  <c r="O8172" i="35"/>
  <c r="O8180" i="35"/>
  <c r="O8188" i="35"/>
  <c r="O8196" i="35"/>
  <c r="O8204" i="35"/>
  <c r="O8212" i="35"/>
  <c r="O8220" i="35"/>
  <c r="O8228" i="35"/>
  <c r="O8236" i="35"/>
  <c r="O8244" i="35"/>
  <c r="O8252" i="35"/>
  <c r="O8260" i="35"/>
  <c r="O8268" i="35"/>
  <c r="O8276" i="35"/>
  <c r="O8284" i="35"/>
  <c r="O8292" i="35"/>
  <c r="O8300" i="35"/>
  <c r="O8308" i="35"/>
  <c r="O8316" i="35"/>
  <c r="O8324" i="35"/>
  <c r="O8332" i="35"/>
  <c r="O8340" i="35"/>
  <c r="O8348" i="35"/>
  <c r="O8356" i="35"/>
  <c r="O8364" i="35"/>
  <c r="O8372" i="35"/>
  <c r="O8380" i="35"/>
  <c r="O8388" i="35"/>
  <c r="O8396" i="35"/>
  <c r="O8404" i="35"/>
  <c r="O8412" i="35"/>
  <c r="O8420" i="35"/>
  <c r="O8428" i="35"/>
  <c r="O8436" i="35"/>
  <c r="O8444" i="35"/>
  <c r="O8452" i="35"/>
  <c r="O8460" i="35"/>
  <c r="O8468" i="35"/>
  <c r="O8476" i="35"/>
  <c r="O8484" i="35"/>
  <c r="O8492" i="35"/>
  <c r="O8500" i="35"/>
  <c r="O8508" i="35"/>
  <c r="O8516" i="35"/>
  <c r="O8524" i="35"/>
  <c r="O8532" i="35"/>
  <c r="O8540" i="35"/>
  <c r="O8548" i="35"/>
  <c r="O8556" i="35"/>
  <c r="O8564" i="35"/>
  <c r="O8572" i="35"/>
  <c r="O8580" i="35"/>
  <c r="O8588" i="35"/>
  <c r="O8596" i="35"/>
  <c r="O8604" i="35"/>
  <c r="O8612" i="35"/>
  <c r="O8620" i="35"/>
  <c r="O8628" i="35"/>
  <c r="O8636" i="35"/>
  <c r="O8644" i="35"/>
  <c r="O8652" i="35"/>
  <c r="O8660" i="35"/>
  <c r="O8668" i="35"/>
  <c r="O8676" i="35"/>
  <c r="O8684" i="35"/>
  <c r="O8692" i="35"/>
  <c r="O8700" i="35"/>
  <c r="O8708" i="35"/>
  <c r="O8716" i="35"/>
  <c r="O8724" i="35"/>
  <c r="O8732" i="35"/>
  <c r="O8740" i="35"/>
  <c r="O8748" i="35"/>
  <c r="O8756" i="35"/>
  <c r="O8764" i="35"/>
  <c r="O8772" i="35"/>
  <c r="O8780" i="35"/>
  <c r="O8788" i="35"/>
  <c r="O8796" i="35"/>
  <c r="O8804" i="35"/>
  <c r="O8812" i="35"/>
  <c r="O8820" i="35"/>
  <c r="O8828" i="35"/>
  <c r="O8836" i="35"/>
  <c r="O8844" i="35"/>
  <c r="O8852" i="35"/>
  <c r="O8860" i="35"/>
  <c r="O8868" i="35"/>
  <c r="O8876" i="35"/>
  <c r="O8884" i="35"/>
  <c r="O8892" i="35"/>
  <c r="O8900" i="35"/>
  <c r="O8908" i="35"/>
  <c r="O8916" i="35"/>
  <c r="O8924" i="35"/>
  <c r="O8932" i="35"/>
  <c r="O8940" i="35"/>
  <c r="O8948" i="35"/>
  <c r="O8956" i="35"/>
  <c r="O8964" i="35"/>
  <c r="O8972" i="35"/>
  <c r="O8980" i="35"/>
  <c r="O8988" i="35"/>
  <c r="O8996" i="35"/>
  <c r="O9004" i="35"/>
  <c r="O9012" i="35"/>
  <c r="O9020" i="35"/>
  <c r="O9028" i="35"/>
  <c r="O9036" i="35"/>
  <c r="O9044" i="35"/>
  <c r="O9052" i="35"/>
  <c r="O9060" i="35"/>
  <c r="O9068" i="35"/>
  <c r="O9076" i="35"/>
  <c r="O9084" i="35"/>
  <c r="O9092" i="35"/>
  <c r="O9100" i="35"/>
  <c r="O9108" i="35"/>
  <c r="O9116" i="35"/>
  <c r="O9124" i="35"/>
  <c r="O9132" i="35"/>
  <c r="O9140" i="35"/>
  <c r="O9148" i="35"/>
  <c r="O9156" i="35"/>
  <c r="O9164" i="35"/>
  <c r="O9172" i="35"/>
  <c r="O9180" i="35"/>
  <c r="O9188" i="35"/>
  <c r="O9196" i="35"/>
  <c r="O9204" i="35"/>
  <c r="O9212" i="35"/>
  <c r="O9220" i="35"/>
  <c r="O9228" i="35"/>
  <c r="O9236" i="35"/>
  <c r="O9244" i="35"/>
  <c r="O9252" i="35"/>
  <c r="O9260" i="35"/>
  <c r="O9268" i="35"/>
  <c r="O9276" i="35"/>
  <c r="O9284" i="35"/>
  <c r="O9292" i="35"/>
  <c r="O9300" i="35"/>
  <c r="O9308" i="35"/>
  <c r="O9316" i="35"/>
  <c r="O9324" i="35"/>
  <c r="O9332" i="35"/>
  <c r="O9340" i="35"/>
  <c r="O9348" i="35"/>
  <c r="O9356" i="35"/>
  <c r="O9364" i="35"/>
  <c r="O9372" i="35"/>
  <c r="O9380" i="35"/>
  <c r="O9388" i="35"/>
  <c r="O9396" i="35"/>
  <c r="O9404" i="35"/>
  <c r="O9412" i="35"/>
  <c r="O9420" i="35"/>
  <c r="O9428" i="35"/>
  <c r="O9436" i="35"/>
  <c r="O9444" i="35"/>
  <c r="O9452" i="35"/>
  <c r="O9460" i="35"/>
  <c r="O9468" i="35"/>
  <c r="O9476" i="35"/>
  <c r="O9484" i="35"/>
  <c r="O9492" i="35"/>
  <c r="O9500" i="35"/>
  <c r="O9508" i="35"/>
  <c r="O9516" i="35"/>
  <c r="O9524" i="35"/>
  <c r="O9532" i="35"/>
  <c r="O9540" i="35"/>
  <c r="O9548" i="35"/>
  <c r="O9556" i="35"/>
  <c r="O9564" i="35"/>
  <c r="O9572" i="35"/>
  <c r="O9580" i="35"/>
  <c r="O9588" i="35"/>
  <c r="O9596" i="35"/>
  <c r="O9604" i="35"/>
  <c r="O9612" i="35"/>
  <c r="O9620" i="35"/>
  <c r="O9628" i="35"/>
  <c r="O9636" i="35"/>
  <c r="O9644" i="35"/>
  <c r="O9652" i="35"/>
  <c r="O9660" i="35"/>
  <c r="O9668" i="35"/>
  <c r="O9676" i="35"/>
  <c r="O9684" i="35"/>
  <c r="O9692" i="35"/>
  <c r="O9700" i="35"/>
  <c r="O9708" i="35"/>
  <c r="O9716" i="35"/>
  <c r="O9724" i="35"/>
  <c r="O9732" i="35"/>
  <c r="O9740" i="35"/>
  <c r="O9748" i="35"/>
  <c r="O9756" i="35"/>
  <c r="O9764" i="35"/>
  <c r="O9772" i="35"/>
  <c r="O9780" i="35"/>
  <c r="O9788" i="35"/>
  <c r="O9796" i="35"/>
  <c r="O9804" i="35"/>
  <c r="O9812" i="35"/>
  <c r="O9820" i="35"/>
  <c r="O9828" i="35"/>
  <c r="O9836" i="35"/>
  <c r="O9844" i="35"/>
  <c r="O9852" i="35"/>
  <c r="O9860" i="35"/>
  <c r="O9868" i="35"/>
  <c r="O9876" i="35"/>
  <c r="O9884" i="35"/>
  <c r="O9892" i="35"/>
  <c r="O9900" i="35"/>
  <c r="O9908" i="35"/>
  <c r="O9916" i="35"/>
  <c r="O9924" i="35"/>
  <c r="O9932" i="35"/>
  <c r="O9940" i="35"/>
  <c r="O9948" i="35"/>
  <c r="O9956" i="35"/>
  <c r="O9964" i="35"/>
  <c r="O9972" i="35"/>
  <c r="O9980" i="35"/>
  <c r="O9988" i="35"/>
  <c r="O9996" i="35"/>
  <c r="O10004" i="35"/>
  <c r="O10012" i="35"/>
  <c r="O10020" i="35"/>
  <c r="O10028" i="35"/>
  <c r="O10036" i="35"/>
  <c r="O10044" i="35"/>
  <c r="O10052" i="35"/>
  <c r="O10060" i="35"/>
  <c r="O10068" i="35"/>
  <c r="O10076" i="35"/>
  <c r="O10084" i="35"/>
  <c r="O10092" i="35"/>
  <c r="O10100" i="35"/>
  <c r="O10108" i="35"/>
  <c r="O10116" i="35"/>
  <c r="O10124" i="35"/>
  <c r="O10132" i="35"/>
  <c r="O10140" i="35"/>
  <c r="O10148" i="35"/>
  <c r="O10156" i="35"/>
  <c r="O10164" i="35"/>
  <c r="O10172" i="35"/>
  <c r="O10180" i="35"/>
  <c r="O10188" i="35"/>
  <c r="O10196" i="35"/>
  <c r="O10204" i="35"/>
  <c r="O10212" i="35"/>
  <c r="O10220" i="35"/>
  <c r="O6465" i="35"/>
  <c r="O6611" i="35"/>
  <c r="O6739" i="35"/>
  <c r="O6867" i="35"/>
  <c r="O6995" i="35"/>
  <c r="O7123" i="35"/>
  <c r="O7251" i="35"/>
  <c r="O7371" i="35"/>
  <c r="O7459" i="35"/>
  <c r="O7539" i="35"/>
  <c r="O7627" i="35"/>
  <c r="O7715" i="35"/>
  <c r="O7795" i="35"/>
  <c r="O7843" i="35"/>
  <c r="O7869" i="35"/>
  <c r="O7889" i="35"/>
  <c r="O7911" i="35"/>
  <c r="O7933" i="35"/>
  <c r="O7953" i="35"/>
  <c r="O7975" i="35"/>
  <c r="O7997" i="35"/>
  <c r="O8017" i="35"/>
  <c r="O8039" i="35"/>
  <c r="O8061" i="35"/>
  <c r="O8081" i="35"/>
  <c r="O8103" i="35"/>
  <c r="O8125" i="35"/>
  <c r="O8145" i="35"/>
  <c r="O8167" i="35"/>
  <c r="O8189" i="35"/>
  <c r="O8209" i="35"/>
  <c r="O8231" i="35"/>
  <c r="O8253" i="35"/>
  <c r="O8273" i="35"/>
  <c r="O8295" i="35"/>
  <c r="O8317" i="35"/>
  <c r="O8337" i="35"/>
  <c r="O8359" i="35"/>
  <c r="O8381" i="35"/>
  <c r="O8401" i="35"/>
  <c r="O8423" i="35"/>
  <c r="O8445" i="35"/>
  <c r="O8465" i="35"/>
  <c r="O8487" i="35"/>
  <c r="O8509" i="35"/>
  <c r="O8529" i="35"/>
  <c r="O8551" i="35"/>
  <c r="O8573" i="35"/>
  <c r="O8593" i="35"/>
  <c r="O8615" i="35"/>
  <c r="O8637" i="35"/>
  <c r="O8657" i="35"/>
  <c r="O8679" i="35"/>
  <c r="O8701" i="35"/>
  <c r="O8721" i="35"/>
  <c r="O8743" i="35"/>
  <c r="O8765" i="35"/>
  <c r="O8785" i="35"/>
  <c r="O8807" i="35"/>
  <c r="O8829" i="35"/>
  <c r="O8849" i="35"/>
  <c r="O8871" i="35"/>
  <c r="O8893" i="35"/>
  <c r="O8913" i="35"/>
  <c r="O8935" i="35"/>
  <c r="O8957" i="35"/>
  <c r="O8977" i="35"/>
  <c r="O8999" i="35"/>
  <c r="O9021" i="35"/>
  <c r="O9041" i="35"/>
  <c r="O9063" i="35"/>
  <c r="O9085" i="35"/>
  <c r="O9105" i="35"/>
  <c r="O9127" i="35"/>
  <c r="O9149" i="35"/>
  <c r="O9169" i="35"/>
  <c r="O9191" i="35"/>
  <c r="O9213" i="35"/>
  <c r="O9233" i="35"/>
  <c r="O9255" i="35"/>
  <c r="O9277" i="35"/>
  <c r="O9297" i="35"/>
  <c r="O9319" i="35"/>
  <c r="O9341" i="35"/>
  <c r="O9361" i="35"/>
  <c r="O9383" i="35"/>
  <c r="O9405" i="35"/>
  <c r="O9425" i="35"/>
  <c r="O9447" i="35"/>
  <c r="O9469" i="35"/>
  <c r="O9489" i="35"/>
  <c r="O9511" i="35"/>
  <c r="O9533" i="35"/>
  <c r="O9553" i="35"/>
  <c r="O9575" i="35"/>
  <c r="O9597" i="35"/>
  <c r="O9617" i="35"/>
  <c r="O9639" i="35"/>
  <c r="O9661" i="35"/>
  <c r="O9681" i="35"/>
  <c r="O9703" i="35"/>
  <c r="O9725" i="35"/>
  <c r="O9745" i="35"/>
  <c r="O9767" i="35"/>
  <c r="O9789" i="35"/>
  <c r="O9809" i="35"/>
  <c r="O9831" i="35"/>
  <c r="O9853" i="35"/>
  <c r="O9873" i="35"/>
  <c r="O9895" i="35"/>
  <c r="O9917" i="35"/>
  <c r="O9937" i="35"/>
  <c r="O9959" i="35"/>
  <c r="O9981" i="35"/>
  <c r="O10001" i="35"/>
  <c r="O10023" i="35"/>
  <c r="O10045" i="35"/>
  <c r="O10065" i="35"/>
  <c r="O10087" i="35"/>
  <c r="O10105" i="35"/>
  <c r="O10121" i="35"/>
  <c r="O10137" i="35"/>
  <c r="O10153" i="35"/>
  <c r="O10169" i="35"/>
  <c r="O10183" i="35"/>
  <c r="O10192" i="35"/>
  <c r="O10201" i="35"/>
  <c r="O10210" i="35"/>
  <c r="O10219" i="35"/>
  <c r="O10228" i="35"/>
  <c r="O10236" i="35"/>
  <c r="O10244" i="35"/>
  <c r="O10252" i="35"/>
  <c r="O10260" i="35"/>
  <c r="O10268" i="35"/>
  <c r="O10276" i="35"/>
  <c r="O10284" i="35"/>
  <c r="O10292" i="35"/>
  <c r="O10300" i="35"/>
  <c r="O10308" i="35"/>
  <c r="O10316" i="35"/>
  <c r="O10324" i="35"/>
  <c r="O10332" i="35"/>
  <c r="O10340" i="35"/>
  <c r="O10348" i="35"/>
  <c r="O10356" i="35"/>
  <c r="O10364" i="35"/>
  <c r="O10372" i="35"/>
  <c r="O10380" i="35"/>
  <c r="O10388" i="35"/>
  <c r="O10396" i="35"/>
  <c r="O10404" i="35"/>
  <c r="O10412" i="35"/>
  <c r="O10420" i="35"/>
  <c r="O10428" i="35"/>
  <c r="O10436" i="35"/>
  <c r="O10444" i="35"/>
  <c r="O10452" i="35"/>
  <c r="O10460" i="35"/>
  <c r="O10468" i="35"/>
  <c r="O10476" i="35"/>
  <c r="O10484" i="35"/>
  <c r="O10492" i="35"/>
  <c r="O10500" i="35"/>
  <c r="O10508" i="35"/>
  <c r="O10516" i="35"/>
  <c r="O10524" i="35"/>
  <c r="O10532" i="35"/>
  <c r="O10540" i="35"/>
  <c r="O10548" i="35"/>
  <c r="O10556" i="35"/>
  <c r="O10564" i="35"/>
  <c r="O10572" i="35"/>
  <c r="O10580" i="35"/>
  <c r="O10588" i="35"/>
  <c r="O10596" i="35"/>
  <c r="O10604" i="35"/>
  <c r="O10612" i="35"/>
  <c r="O10620" i="35"/>
  <c r="O10628" i="35"/>
  <c r="O10636" i="35"/>
  <c r="O10644" i="35"/>
  <c r="O10652" i="35"/>
  <c r="O10660" i="35"/>
  <c r="O10668" i="35"/>
  <c r="O10676" i="35"/>
  <c r="O10684" i="35"/>
  <c r="O10692" i="35"/>
  <c r="O10700" i="35"/>
  <c r="O10708" i="35"/>
  <c r="O10716" i="35"/>
  <c r="O10724" i="35"/>
  <c r="O10732" i="35"/>
  <c r="O10740" i="35"/>
  <c r="O10748" i="35"/>
  <c r="O10756" i="35"/>
  <c r="O10764" i="35"/>
  <c r="O10772" i="35"/>
  <c r="O10780" i="35"/>
  <c r="O10788" i="35"/>
  <c r="O10796" i="35"/>
  <c r="O10804" i="35"/>
  <c r="O10812" i="35"/>
  <c r="O10820" i="35"/>
  <c r="O10828" i="35"/>
  <c r="O10836" i="35"/>
  <c r="O10844" i="35"/>
  <c r="O10852" i="35"/>
  <c r="O10860" i="35"/>
  <c r="O10868" i="35"/>
  <c r="O10876" i="35"/>
  <c r="O10884" i="35"/>
  <c r="O10892" i="35"/>
  <c r="O10900" i="35"/>
  <c r="O10908" i="35"/>
  <c r="O10916" i="35"/>
  <c r="O10924" i="35"/>
  <c r="O10932" i="35"/>
  <c r="O10940" i="35"/>
  <c r="O10948" i="35"/>
  <c r="O10956" i="35"/>
  <c r="O10964" i="35"/>
  <c r="O10972" i="35"/>
  <c r="O10980" i="35"/>
  <c r="O10988" i="35"/>
  <c r="O10996" i="35"/>
  <c r="O11004" i="35"/>
  <c r="O11012" i="35"/>
  <c r="O11020" i="35"/>
  <c r="O11028" i="35"/>
  <c r="O11036" i="35"/>
  <c r="O11044" i="35"/>
  <c r="O11052" i="35"/>
  <c r="O11060" i="35"/>
  <c r="O11068" i="35"/>
  <c r="O11076" i="35"/>
  <c r="O11084" i="35"/>
  <c r="O11092" i="35"/>
  <c r="O11100" i="35"/>
  <c r="O11108" i="35"/>
  <c r="O11116" i="35"/>
  <c r="O11124" i="35"/>
  <c r="O11132" i="35"/>
  <c r="O11140" i="35"/>
  <c r="O11148" i="35"/>
  <c r="O11156" i="35"/>
  <c r="O11164" i="35"/>
  <c r="O11172" i="35"/>
  <c r="O11180" i="35"/>
  <c r="O11188" i="35"/>
  <c r="O11196" i="35"/>
  <c r="O11204" i="35"/>
  <c r="O11212" i="35"/>
  <c r="O11220" i="35"/>
  <c r="O11228" i="35"/>
  <c r="O11236" i="35"/>
  <c r="O11244" i="35"/>
  <c r="O11252" i="35"/>
  <c r="O11260" i="35"/>
  <c r="O11268" i="35"/>
  <c r="O6483" i="35"/>
  <c r="O6627" i="35"/>
  <c r="O6755" i="35"/>
  <c r="O6883" i="35"/>
  <c r="O7011" i="35"/>
  <c r="O7139" i="35"/>
  <c r="O7267" i="35"/>
  <c r="O7379" i="35"/>
  <c r="O7467" i="35"/>
  <c r="O7555" i="35"/>
  <c r="O7635" i="35"/>
  <c r="O7723" i="35"/>
  <c r="O7810" i="35"/>
  <c r="O7846" i="35"/>
  <c r="O7871" i="35"/>
  <c r="O7893" i="35"/>
  <c r="O7913" i="35"/>
  <c r="O7935" i="35"/>
  <c r="O7957" i="35"/>
  <c r="O7977" i="35"/>
  <c r="O7999" i="35"/>
  <c r="O8021" i="35"/>
  <c r="O8041" i="35"/>
  <c r="O8063" i="35"/>
  <c r="O8085" i="35"/>
  <c r="O8105" i="35"/>
  <c r="O8127" i="35"/>
  <c r="O8149" i="35"/>
  <c r="O8169" i="35"/>
  <c r="O8191" i="35"/>
  <c r="O8213" i="35"/>
  <c r="O8233" i="35"/>
  <c r="O8255" i="35"/>
  <c r="O8277" i="35"/>
  <c r="O8297" i="35"/>
  <c r="O8319" i="35"/>
  <c r="O8341" i="35"/>
  <c r="O8361" i="35"/>
  <c r="O8383" i="35"/>
  <c r="O8405" i="35"/>
  <c r="O8425" i="35"/>
  <c r="O8447" i="35"/>
  <c r="O8469" i="35"/>
  <c r="O8489" i="35"/>
  <c r="O8511" i="35"/>
  <c r="O8533" i="35"/>
  <c r="O8553" i="35"/>
  <c r="O8575" i="35"/>
  <c r="O8597" i="35"/>
  <c r="O8617" i="35"/>
  <c r="O8639" i="35"/>
  <c r="O8661" i="35"/>
  <c r="O8681" i="35"/>
  <c r="O8703" i="35"/>
  <c r="O8725" i="35"/>
  <c r="O8745" i="35"/>
  <c r="O8767" i="35"/>
  <c r="O8789" i="35"/>
  <c r="O8809" i="35"/>
  <c r="O8831" i="35"/>
  <c r="O8853" i="35"/>
  <c r="O8873" i="35"/>
  <c r="O8895" i="35"/>
  <c r="O8917" i="35"/>
  <c r="O8937" i="35"/>
  <c r="O8959" i="35"/>
  <c r="O8981" i="35"/>
  <c r="O9001" i="35"/>
  <c r="O9023" i="35"/>
  <c r="O9045" i="35"/>
  <c r="O9065" i="35"/>
  <c r="O9087" i="35"/>
  <c r="O9109" i="35"/>
  <c r="O9129" i="35"/>
  <c r="O9151" i="35"/>
  <c r="O9173" i="35"/>
  <c r="O9193" i="35"/>
  <c r="O9215" i="35"/>
  <c r="O9237" i="35"/>
  <c r="O9257" i="35"/>
  <c r="O9279" i="35"/>
  <c r="O9301" i="35"/>
  <c r="O9321" i="35"/>
  <c r="O9343" i="35"/>
  <c r="O9365" i="35"/>
  <c r="O9385" i="35"/>
  <c r="O9407" i="35"/>
  <c r="O9429" i="35"/>
  <c r="O9449" i="35"/>
  <c r="O9471" i="35"/>
  <c r="O9493" i="35"/>
  <c r="O9513" i="35"/>
  <c r="O9535" i="35"/>
  <c r="O9557" i="35"/>
  <c r="O9577" i="35"/>
  <c r="O9599" i="35"/>
  <c r="O9621" i="35"/>
  <c r="O9641" i="35"/>
  <c r="O9663" i="35"/>
  <c r="O9685" i="35"/>
  <c r="O9705" i="35"/>
  <c r="O9727" i="35"/>
  <c r="O9749" i="35"/>
  <c r="O9769" i="35"/>
  <c r="O9791" i="35"/>
  <c r="O9813" i="35"/>
  <c r="O9833" i="35"/>
  <c r="O9855" i="35"/>
  <c r="O9877" i="35"/>
  <c r="O9897" i="35"/>
  <c r="O9919" i="35"/>
  <c r="O9941" i="35"/>
  <c r="O9961" i="35"/>
  <c r="O9983" i="35"/>
  <c r="O10005" i="35"/>
  <c r="O10025" i="35"/>
  <c r="O10047" i="35"/>
  <c r="O10069" i="35"/>
  <c r="O10089" i="35"/>
  <c r="O10109" i="35"/>
  <c r="O10125" i="35"/>
  <c r="O10141" i="35"/>
  <c r="O10157" i="35"/>
  <c r="O10173" i="35"/>
  <c r="O10184" i="35"/>
  <c r="O10193" i="35"/>
  <c r="O10202" i="35"/>
  <c r="O10211" i="35"/>
  <c r="O10221" i="35"/>
  <c r="O10229" i="35"/>
  <c r="O10237" i="35"/>
  <c r="O10245" i="35"/>
  <c r="O10253" i="35"/>
  <c r="O10261" i="35"/>
  <c r="O10269" i="35"/>
  <c r="O10277" i="35"/>
  <c r="O10285" i="35"/>
  <c r="O10293" i="35"/>
  <c r="O10301" i="35"/>
  <c r="O10309" i="35"/>
  <c r="O10317" i="35"/>
  <c r="O10325" i="35"/>
  <c r="O10333" i="35"/>
  <c r="O10341" i="35"/>
  <c r="O10349" i="35"/>
  <c r="O10357" i="35"/>
  <c r="O10365" i="35"/>
  <c r="O10373" i="35"/>
  <c r="O10381" i="35"/>
  <c r="O10389" i="35"/>
  <c r="O10397" i="35"/>
  <c r="O10405" i="35"/>
  <c r="O10413" i="35"/>
  <c r="O10421" i="35"/>
  <c r="O10429" i="35"/>
  <c r="O10437" i="35"/>
  <c r="O10445" i="35"/>
  <c r="O10453" i="35"/>
  <c r="O10461" i="35"/>
  <c r="O10469" i="35"/>
  <c r="O10477" i="35"/>
  <c r="O10485" i="35"/>
  <c r="O10493" i="35"/>
  <c r="O10501" i="35"/>
  <c r="O10509" i="35"/>
  <c r="O10517" i="35"/>
  <c r="O10525" i="35"/>
  <c r="O10533" i="35"/>
  <c r="O10541" i="35"/>
  <c r="O10549" i="35"/>
  <c r="O10557" i="35"/>
  <c r="O10565" i="35"/>
  <c r="O10573" i="35"/>
  <c r="O10581" i="35"/>
  <c r="O10589" i="35"/>
  <c r="O10597" i="35"/>
  <c r="O10605" i="35"/>
  <c r="O10613" i="35"/>
  <c r="O10621" i="35"/>
  <c r="O10629" i="35"/>
  <c r="O10637" i="35"/>
  <c r="O10645" i="35"/>
  <c r="O10653" i="35"/>
  <c r="O10661" i="35"/>
  <c r="O10669" i="35"/>
  <c r="O10677" i="35"/>
  <c r="O10685" i="35"/>
  <c r="O10693" i="35"/>
  <c r="O10701" i="35"/>
  <c r="O10709" i="35"/>
  <c r="O10717" i="35"/>
  <c r="O10725" i="35"/>
  <c r="O10733" i="35"/>
  <c r="O10741" i="35"/>
  <c r="O10749" i="35"/>
  <c r="O10757" i="35"/>
  <c r="O10765" i="35"/>
  <c r="O10773" i="35"/>
  <c r="O10781" i="35"/>
  <c r="O10789" i="35"/>
  <c r="O10797" i="35"/>
  <c r="O10805" i="35"/>
  <c r="O10813" i="35"/>
  <c r="O10821" i="35"/>
  <c r="O10829" i="35"/>
  <c r="O10837" i="35"/>
  <c r="O10845" i="35"/>
  <c r="O10853" i="35"/>
  <c r="O10861" i="35"/>
  <c r="O10869" i="35"/>
  <c r="O10877" i="35"/>
  <c r="O10885" i="35"/>
  <c r="O10893" i="35"/>
  <c r="O10901" i="35"/>
  <c r="O10909" i="35"/>
  <c r="O10917" i="35"/>
  <c r="O10925" i="35"/>
  <c r="O10933" i="35"/>
  <c r="O10941" i="35"/>
  <c r="O10949" i="35"/>
  <c r="O10957" i="35"/>
  <c r="O10965" i="35"/>
  <c r="O10973" i="35"/>
  <c r="O10981" i="35"/>
  <c r="O10989" i="35"/>
  <c r="O10997" i="35"/>
  <c r="O11005" i="35"/>
  <c r="O11013" i="35"/>
  <c r="O11021" i="35"/>
  <c r="O11029" i="35"/>
  <c r="O11037" i="35"/>
  <c r="O11045" i="35"/>
  <c r="O11053" i="35"/>
  <c r="O11061" i="35"/>
  <c r="O11069" i="35"/>
  <c r="O11077" i="35"/>
  <c r="O11085" i="35"/>
  <c r="O11093" i="35"/>
  <c r="O11101" i="35"/>
  <c r="O11109" i="35"/>
  <c r="O11117" i="35"/>
  <c r="O11125" i="35"/>
  <c r="O11133" i="35"/>
  <c r="O11141" i="35"/>
  <c r="O11149" i="35"/>
  <c r="O11157" i="35"/>
  <c r="O11165" i="35"/>
  <c r="O11173" i="35"/>
  <c r="O11181" i="35"/>
  <c r="O11189" i="35"/>
  <c r="O11197" i="35"/>
  <c r="O11205" i="35"/>
  <c r="O11213" i="35"/>
  <c r="O11221" i="35"/>
  <c r="O11229" i="35"/>
  <c r="O11237" i="35"/>
  <c r="O11245" i="35"/>
  <c r="O11253" i="35"/>
  <c r="O11261" i="35"/>
  <c r="O11269" i="35"/>
  <c r="O11277" i="35"/>
  <c r="O11285" i="35"/>
  <c r="O6502" i="35"/>
  <c r="O6643" i="35"/>
  <c r="O6771" i="35"/>
  <c r="O6899" i="35"/>
  <c r="O7027" i="35"/>
  <c r="O7155" i="35"/>
  <c r="O7283" i="35"/>
  <c r="O7395" i="35"/>
  <c r="O7475" i="35"/>
  <c r="O7563" i="35"/>
  <c r="O7651" i="35"/>
  <c r="O7731" i="35"/>
  <c r="O7817" i="35"/>
  <c r="O7850" i="35"/>
  <c r="O7873" i="35"/>
  <c r="O7895" i="35"/>
  <c r="O7917" i="35"/>
  <c r="O7937" i="35"/>
  <c r="O7959" i="35"/>
  <c r="O7981" i="35"/>
  <c r="O8001" i="35"/>
  <c r="O8023" i="35"/>
  <c r="O8045" i="35"/>
  <c r="O8065" i="35"/>
  <c r="O8087" i="35"/>
  <c r="O8109" i="35"/>
  <c r="O8129" i="35"/>
  <c r="O8151" i="35"/>
  <c r="O8173" i="35"/>
  <c r="O8193" i="35"/>
  <c r="O8215" i="35"/>
  <c r="O8237" i="35"/>
  <c r="O8257" i="35"/>
  <c r="O8279" i="35"/>
  <c r="O8301" i="35"/>
  <c r="O8321" i="35"/>
  <c r="O8343" i="35"/>
  <c r="O8365" i="35"/>
  <c r="O8385" i="35"/>
  <c r="O8407" i="35"/>
  <c r="O8429" i="35"/>
  <c r="O8449" i="35"/>
  <c r="O8471" i="35"/>
  <c r="O8493" i="35"/>
  <c r="O8513" i="35"/>
  <c r="O8535" i="35"/>
  <c r="O8557" i="35"/>
  <c r="O8577" i="35"/>
  <c r="O8599" i="35"/>
  <c r="O8621" i="35"/>
  <c r="O8641" i="35"/>
  <c r="O8663" i="35"/>
  <c r="O8685" i="35"/>
  <c r="O8705" i="35"/>
  <c r="O8727" i="35"/>
  <c r="O8749" i="35"/>
  <c r="O8769" i="35"/>
  <c r="O8791" i="35"/>
  <c r="O8813" i="35"/>
  <c r="O8833" i="35"/>
  <c r="O8855" i="35"/>
  <c r="O8877" i="35"/>
  <c r="O8897" i="35"/>
  <c r="O8919" i="35"/>
  <c r="O8941" i="35"/>
  <c r="O8961" i="35"/>
  <c r="O8983" i="35"/>
  <c r="O9005" i="35"/>
  <c r="O9025" i="35"/>
  <c r="O9047" i="35"/>
  <c r="O9069" i="35"/>
  <c r="O9089" i="35"/>
  <c r="O9111" i="35"/>
  <c r="O9133" i="35"/>
  <c r="O9153" i="35"/>
  <c r="O9175" i="35"/>
  <c r="O9197" i="35"/>
  <c r="O9217" i="35"/>
  <c r="O9239" i="35"/>
  <c r="O9261" i="35"/>
  <c r="O9281" i="35"/>
  <c r="O9303" i="35"/>
  <c r="O9325" i="35"/>
  <c r="O9345" i="35"/>
  <c r="O9367" i="35"/>
  <c r="O9389" i="35"/>
  <c r="O9409" i="35"/>
  <c r="O9431" i="35"/>
  <c r="O9453" i="35"/>
  <c r="O9473" i="35"/>
  <c r="O9495" i="35"/>
  <c r="O9517" i="35"/>
  <c r="O9537" i="35"/>
  <c r="O9559" i="35"/>
  <c r="O9581" i="35"/>
  <c r="O9601" i="35"/>
  <c r="O9623" i="35"/>
  <c r="O9645" i="35"/>
  <c r="O9665" i="35"/>
  <c r="O9687" i="35"/>
  <c r="O9709" i="35"/>
  <c r="O9729" i="35"/>
  <c r="O9751" i="35"/>
  <c r="O9773" i="35"/>
  <c r="O9793" i="35"/>
  <c r="O9815" i="35"/>
  <c r="O9837" i="35"/>
  <c r="O9857" i="35"/>
  <c r="O9879" i="35"/>
  <c r="O9901" i="35"/>
  <c r="O9921" i="35"/>
  <c r="O9943" i="35"/>
  <c r="O9965" i="35"/>
  <c r="O9985" i="35"/>
  <c r="O10007" i="35"/>
  <c r="O10029" i="35"/>
  <c r="O10049" i="35"/>
  <c r="O10071" i="35"/>
  <c r="O10093" i="35"/>
  <c r="O10110" i="35"/>
  <c r="O10126" i="35"/>
  <c r="O10142" i="35"/>
  <c r="O10158" i="35"/>
  <c r="O10174" i="35"/>
  <c r="O10185" i="35"/>
  <c r="O10194" i="35"/>
  <c r="O10203" i="35"/>
  <c r="O10213" i="35"/>
  <c r="O10222" i="35"/>
  <c r="O10230" i="35"/>
  <c r="O10238" i="35"/>
  <c r="O10246" i="35"/>
  <c r="O10254" i="35"/>
  <c r="O10262" i="35"/>
  <c r="O10270" i="35"/>
  <c r="O10278" i="35"/>
  <c r="O10286" i="35"/>
  <c r="O10294" i="35"/>
  <c r="O10302" i="35"/>
  <c r="O10310" i="35"/>
  <c r="O10318" i="35"/>
  <c r="O10326" i="35"/>
  <c r="O10334" i="35"/>
  <c r="O10342" i="35"/>
  <c r="O10350" i="35"/>
  <c r="O10358" i="35"/>
  <c r="O10366" i="35"/>
  <c r="O10374" i="35"/>
  <c r="O10382" i="35"/>
  <c r="O10390" i="35"/>
  <c r="O10398" i="35"/>
  <c r="O10406" i="35"/>
  <c r="O10414" i="35"/>
  <c r="O10422" i="35"/>
  <c r="O10430" i="35"/>
  <c r="O10438" i="35"/>
  <c r="O10446" i="35"/>
  <c r="O10454" i="35"/>
  <c r="O10462" i="35"/>
  <c r="O10470" i="35"/>
  <c r="O10478" i="35"/>
  <c r="O10486" i="35"/>
  <c r="O10494" i="35"/>
  <c r="O10502" i="35"/>
  <c r="O10510" i="35"/>
  <c r="O10518" i="35"/>
  <c r="O10526" i="35"/>
  <c r="O10534" i="35"/>
  <c r="O10542" i="35"/>
  <c r="O10550" i="35"/>
  <c r="O10558" i="35"/>
  <c r="O10566" i="35"/>
  <c r="O10574" i="35"/>
  <c r="O10582" i="35"/>
  <c r="O10590" i="35"/>
  <c r="O10598" i="35"/>
  <c r="O10606" i="35"/>
  <c r="O10614" i="35"/>
  <c r="O10622" i="35"/>
  <c r="O10630" i="35"/>
  <c r="O10638" i="35"/>
  <c r="O10646" i="35"/>
  <c r="O10654" i="35"/>
  <c r="O10662" i="35"/>
  <c r="O10670" i="35"/>
  <c r="O10678" i="35"/>
  <c r="O10686" i="35"/>
  <c r="O10694" i="35"/>
  <c r="O10702" i="35"/>
  <c r="O10710" i="35"/>
  <c r="O10718" i="35"/>
  <c r="O10726" i="35"/>
  <c r="O10734" i="35"/>
  <c r="O10742" i="35"/>
  <c r="O10750" i="35"/>
  <c r="O10758" i="35"/>
  <c r="O10766" i="35"/>
  <c r="O10774" i="35"/>
  <c r="O10782" i="35"/>
  <c r="O10790" i="35"/>
  <c r="O10798" i="35"/>
  <c r="O10806" i="35"/>
  <c r="O10814" i="35"/>
  <c r="O10822" i="35"/>
  <c r="O10830" i="35"/>
  <c r="O10838" i="35"/>
  <c r="O10846" i="35"/>
  <c r="O10854" i="35"/>
  <c r="O10862" i="35"/>
  <c r="O10870" i="35"/>
  <c r="O10878" i="35"/>
  <c r="O10886" i="35"/>
  <c r="O10894" i="35"/>
  <c r="O10902" i="35"/>
  <c r="O10910" i="35"/>
  <c r="O10918" i="35"/>
  <c r="O10926" i="35"/>
  <c r="O10934" i="35"/>
  <c r="O10942" i="35"/>
  <c r="O10950" i="35"/>
  <c r="O10958" i="35"/>
  <c r="O10966" i="35"/>
  <c r="O10974" i="35"/>
  <c r="O10982" i="35"/>
  <c r="O10990" i="35"/>
  <c r="O10998" i="35"/>
  <c r="O11006" i="35"/>
  <c r="O11014" i="35"/>
  <c r="O11022" i="35"/>
  <c r="O11030" i="35"/>
  <c r="O11038" i="35"/>
  <c r="O11046" i="35"/>
  <c r="O11054" i="35"/>
  <c r="O11062" i="35"/>
  <c r="O11070" i="35"/>
  <c r="O11078" i="35"/>
  <c r="O11086" i="35"/>
  <c r="O11094" i="35"/>
  <c r="O11102" i="35"/>
  <c r="O11110" i="35"/>
  <c r="O11118" i="35"/>
  <c r="O11126" i="35"/>
  <c r="O11134" i="35"/>
  <c r="O11142" i="35"/>
  <c r="O11150" i="35"/>
  <c r="O11158" i="35"/>
  <c r="O11166" i="35"/>
  <c r="O11174" i="35"/>
  <c r="O11182" i="35"/>
  <c r="O11190" i="35"/>
  <c r="O11198" i="35"/>
  <c r="O11206" i="35"/>
  <c r="O11214" i="35"/>
  <c r="O11222" i="35"/>
  <c r="O11230" i="35"/>
  <c r="O11238" i="35"/>
  <c r="O11246" i="35"/>
  <c r="O11254" i="35"/>
  <c r="O11262" i="35"/>
  <c r="O11270" i="35"/>
  <c r="O11278" i="35"/>
  <c r="O11286" i="35"/>
  <c r="O11294" i="35"/>
  <c r="O11302" i="35"/>
  <c r="O11310" i="35"/>
  <c r="O11318" i="35"/>
  <c r="O11326" i="35"/>
  <c r="O11334" i="35"/>
  <c r="O11342" i="35"/>
  <c r="O11350" i="35"/>
  <c r="O11358" i="35"/>
  <c r="O11366" i="35"/>
  <c r="O11374" i="35"/>
  <c r="O11382" i="35"/>
  <c r="O11390" i="35"/>
  <c r="O11398" i="35"/>
  <c r="O11406" i="35"/>
  <c r="O11414" i="35"/>
  <c r="O11422" i="35"/>
  <c r="O11430" i="35"/>
  <c r="O11438" i="35"/>
  <c r="O11446" i="35"/>
  <c r="O11454" i="35"/>
  <c r="O11462" i="35"/>
  <c r="O11470" i="35"/>
  <c r="O11478" i="35"/>
  <c r="O11486" i="35"/>
  <c r="O11494" i="35"/>
  <c r="O11502" i="35"/>
  <c r="O6520" i="35"/>
  <c r="O6659" i="35"/>
  <c r="O6787" i="35"/>
  <c r="O6915" i="35"/>
  <c r="O7043" i="35"/>
  <c r="O7171" i="35"/>
  <c r="O7299" i="35"/>
  <c r="O7403" i="35"/>
  <c r="O7491" i="35"/>
  <c r="O7571" i="35"/>
  <c r="O7659" i="35"/>
  <c r="O7747" i="35"/>
  <c r="O7819" i="35"/>
  <c r="O7853" i="35"/>
  <c r="O7877" i="35"/>
  <c r="O7897" i="35"/>
  <c r="O7919" i="35"/>
  <c r="O7941" i="35"/>
  <c r="O7961" i="35"/>
  <c r="O7983" i="35"/>
  <c r="O8005" i="35"/>
  <c r="O8025" i="35"/>
  <c r="O8047" i="35"/>
  <c r="O8069" i="35"/>
  <c r="O8089" i="35"/>
  <c r="O8111" i="35"/>
  <c r="O8133" i="35"/>
  <c r="O8153" i="35"/>
  <c r="O8175" i="35"/>
  <c r="O8197" i="35"/>
  <c r="O8217" i="35"/>
  <c r="O8239" i="35"/>
  <c r="O8261" i="35"/>
  <c r="O8281" i="35"/>
  <c r="O8303" i="35"/>
  <c r="O8325" i="35"/>
  <c r="O8345" i="35"/>
  <c r="O8367" i="35"/>
  <c r="O8389" i="35"/>
  <c r="O8409" i="35"/>
  <c r="O8431" i="35"/>
  <c r="O8453" i="35"/>
  <c r="O8473" i="35"/>
  <c r="O8495" i="35"/>
  <c r="O8517" i="35"/>
  <c r="O8537" i="35"/>
  <c r="O8559" i="35"/>
  <c r="O8581" i="35"/>
  <c r="O8601" i="35"/>
  <c r="O8623" i="35"/>
  <c r="O8645" i="35"/>
  <c r="O8665" i="35"/>
  <c r="O8687" i="35"/>
  <c r="O8709" i="35"/>
  <c r="O8729" i="35"/>
  <c r="O8751" i="35"/>
  <c r="O8773" i="35"/>
  <c r="O8793" i="35"/>
  <c r="O8815" i="35"/>
  <c r="O8837" i="35"/>
  <c r="O8857" i="35"/>
  <c r="O8879" i="35"/>
  <c r="O8901" i="35"/>
  <c r="O8921" i="35"/>
  <c r="O8943" i="35"/>
  <c r="O8965" i="35"/>
  <c r="O8985" i="35"/>
  <c r="O9007" i="35"/>
  <c r="O9029" i="35"/>
  <c r="O9049" i="35"/>
  <c r="O9071" i="35"/>
  <c r="O9093" i="35"/>
  <c r="O9113" i="35"/>
  <c r="O9135" i="35"/>
  <c r="O9157" i="35"/>
  <c r="O9177" i="35"/>
  <c r="O9199" i="35"/>
  <c r="O9221" i="35"/>
  <c r="O9241" i="35"/>
  <c r="O9263" i="35"/>
  <c r="O9285" i="35"/>
  <c r="O9305" i="35"/>
  <c r="O9327" i="35"/>
  <c r="O9349" i="35"/>
  <c r="O9369" i="35"/>
  <c r="O9391" i="35"/>
  <c r="O9413" i="35"/>
  <c r="O9433" i="35"/>
  <c r="O9455" i="35"/>
  <c r="O9477" i="35"/>
  <c r="O9497" i="35"/>
  <c r="O9519" i="35"/>
  <c r="O9541" i="35"/>
  <c r="O9561" i="35"/>
  <c r="O9583" i="35"/>
  <c r="O9605" i="35"/>
  <c r="O9625" i="35"/>
  <c r="O9647" i="35"/>
  <c r="O9669" i="35"/>
  <c r="O9689" i="35"/>
  <c r="O9711" i="35"/>
  <c r="O9733" i="35"/>
  <c r="O9753" i="35"/>
  <c r="O9775" i="35"/>
  <c r="O9797" i="35"/>
  <c r="O9817" i="35"/>
  <c r="O9839" i="35"/>
  <c r="O9861" i="35"/>
  <c r="O9881" i="35"/>
  <c r="O9903" i="35"/>
  <c r="O9925" i="35"/>
  <c r="O9945" i="35"/>
  <c r="O9967" i="35"/>
  <c r="O9989" i="35"/>
  <c r="O10009" i="35"/>
  <c r="O10031" i="35"/>
  <c r="O10053" i="35"/>
  <c r="O10073" i="35"/>
  <c r="O10095" i="35"/>
  <c r="O10111" i="35"/>
  <c r="O10127" i="35"/>
  <c r="O10143" i="35"/>
  <c r="O10159" i="35"/>
  <c r="O10175" i="35"/>
  <c r="O10186" i="35"/>
  <c r="O10195" i="35"/>
  <c r="O10205" i="35"/>
  <c r="O10214" i="35"/>
  <c r="O10223" i="35"/>
  <c r="O10231" i="35"/>
  <c r="O10239" i="35"/>
  <c r="O10247" i="35"/>
  <c r="O10255" i="35"/>
  <c r="O10263" i="35"/>
  <c r="O10271" i="35"/>
  <c r="O10279" i="35"/>
  <c r="O10287" i="35"/>
  <c r="O10295" i="35"/>
  <c r="O10303" i="35"/>
  <c r="O10311" i="35"/>
  <c r="O10319" i="35"/>
  <c r="O10327" i="35"/>
  <c r="O10335" i="35"/>
  <c r="O10343" i="35"/>
  <c r="O10351" i="35"/>
  <c r="O10359" i="35"/>
  <c r="O10367" i="35"/>
  <c r="O10375" i="35"/>
  <c r="O10383" i="35"/>
  <c r="O10391" i="35"/>
  <c r="O10399" i="35"/>
  <c r="O10407" i="35"/>
  <c r="O10415" i="35"/>
  <c r="O10423" i="35"/>
  <c r="O10431" i="35"/>
  <c r="O10439" i="35"/>
  <c r="O10447" i="35"/>
  <c r="O10455" i="35"/>
  <c r="O10463" i="35"/>
  <c r="O10471" i="35"/>
  <c r="O10479" i="35"/>
  <c r="O10487" i="35"/>
  <c r="O10495" i="35"/>
  <c r="O10503" i="35"/>
  <c r="O10511" i="35"/>
  <c r="O10519" i="35"/>
  <c r="O10527" i="35"/>
  <c r="O10535" i="35"/>
  <c r="O10543" i="35"/>
  <c r="O10551" i="35"/>
  <c r="O10559" i="35"/>
  <c r="O10567" i="35"/>
  <c r="O10575" i="35"/>
  <c r="O10583" i="35"/>
  <c r="O10591" i="35"/>
  <c r="O10599" i="35"/>
  <c r="O10607" i="35"/>
  <c r="O10615" i="35"/>
  <c r="O10623" i="35"/>
  <c r="O10631" i="35"/>
  <c r="O10639" i="35"/>
  <c r="O10647" i="35"/>
  <c r="O10655" i="35"/>
  <c r="O10663" i="35"/>
  <c r="O10671" i="35"/>
  <c r="O10679" i="35"/>
  <c r="O10687" i="35"/>
  <c r="O10695" i="35"/>
  <c r="O10703" i="35"/>
  <c r="O10711" i="35"/>
  <c r="O10719" i="35"/>
  <c r="O10727" i="35"/>
  <c r="O10735" i="35"/>
  <c r="O10743" i="35"/>
  <c r="O10751" i="35"/>
  <c r="O10759" i="35"/>
  <c r="O10767" i="35"/>
  <c r="O10775" i="35"/>
  <c r="O10783" i="35"/>
  <c r="O10791" i="35"/>
  <c r="O10799" i="35"/>
  <c r="O10807" i="35"/>
  <c r="O10815" i="35"/>
  <c r="O10823" i="35"/>
  <c r="O10831" i="35"/>
  <c r="O10839" i="35"/>
  <c r="O10847" i="35"/>
  <c r="O10855" i="35"/>
  <c r="O10863" i="35"/>
  <c r="O10871" i="35"/>
  <c r="O10879" i="35"/>
  <c r="O10887" i="35"/>
  <c r="O10895" i="35"/>
  <c r="O10903" i="35"/>
  <c r="O10911" i="35"/>
  <c r="O10919" i="35"/>
  <c r="O10927" i="35"/>
  <c r="O10935" i="35"/>
  <c r="O10943" i="35"/>
  <c r="O10951" i="35"/>
  <c r="O10959" i="35"/>
  <c r="O10967" i="35"/>
  <c r="O10975" i="35"/>
  <c r="O10983" i="35"/>
  <c r="O10991" i="35"/>
  <c r="O10999" i="35"/>
  <c r="O11007" i="35"/>
  <c r="O11015" i="35"/>
  <c r="O11023" i="35"/>
  <c r="O11031" i="35"/>
  <c r="O11039" i="35"/>
  <c r="O11047" i="35"/>
  <c r="O11055" i="35"/>
  <c r="O11063" i="35"/>
  <c r="O11071" i="35"/>
  <c r="O11079" i="35"/>
  <c r="O11087" i="35"/>
  <c r="O11095" i="35"/>
  <c r="O11103" i="35"/>
  <c r="O11111" i="35"/>
  <c r="O11119" i="35"/>
  <c r="O11127" i="35"/>
  <c r="O11135" i="35"/>
  <c r="O11143" i="35"/>
  <c r="O11151" i="35"/>
  <c r="O11159" i="35"/>
  <c r="O11167" i="35"/>
  <c r="O11175" i="35"/>
  <c r="O11183" i="35"/>
  <c r="O11191" i="35"/>
  <c r="O11199" i="35"/>
  <c r="O11207" i="35"/>
  <c r="O11215" i="35"/>
  <c r="O11223" i="35"/>
  <c r="O11231" i="35"/>
  <c r="O11239" i="35"/>
  <c r="O11247" i="35"/>
  <c r="O11255" i="35"/>
  <c r="O11263" i="35"/>
  <c r="O11271" i="35"/>
  <c r="O11279" i="35"/>
  <c r="O11287" i="35"/>
  <c r="O11295" i="35"/>
  <c r="O11303" i="35"/>
  <c r="O11311" i="35"/>
  <c r="O11319" i="35"/>
  <c r="O11327" i="35"/>
  <c r="O11335" i="35"/>
  <c r="O11343" i="35"/>
  <c r="O11351" i="35"/>
  <c r="O11359" i="35"/>
  <c r="O11367" i="35"/>
  <c r="O11375" i="35"/>
  <c r="O11383" i="35"/>
  <c r="O11391" i="35"/>
  <c r="O11399" i="35"/>
  <c r="O11407" i="35"/>
  <c r="O11415" i="35"/>
  <c r="O11423" i="35"/>
  <c r="O11431" i="35"/>
  <c r="O11439" i="35"/>
  <c r="O11447" i="35"/>
  <c r="O11455" i="35"/>
  <c r="O11463" i="35"/>
  <c r="O11471" i="35"/>
  <c r="O11479" i="35"/>
  <c r="O11487" i="35"/>
  <c r="O11495" i="35"/>
  <c r="O11503" i="35"/>
  <c r="O6538" i="35"/>
  <c r="O6675" i="35"/>
  <c r="O6803" i="35"/>
  <c r="O6931" i="35"/>
  <c r="O7059" i="35"/>
  <c r="O7187" i="35"/>
  <c r="O7315" i="35"/>
  <c r="O7411" i="35"/>
  <c r="O7499" i="35"/>
  <c r="O7587" i="35"/>
  <c r="O7667" i="35"/>
  <c r="O7755" i="35"/>
  <c r="O7829" i="35"/>
  <c r="O7855" i="35"/>
  <c r="O7879" i="35"/>
  <c r="O7901" i="35"/>
  <c r="O7921" i="35"/>
  <c r="O7943" i="35"/>
  <c r="O7965" i="35"/>
  <c r="O7985" i="35"/>
  <c r="O8007" i="35"/>
  <c r="O8029" i="35"/>
  <c r="O8049" i="35"/>
  <c r="O8071" i="35"/>
  <c r="O8093" i="35"/>
  <c r="O8113" i="35"/>
  <c r="O8135" i="35"/>
  <c r="O8157" i="35"/>
  <c r="O8177" i="35"/>
  <c r="O8199" i="35"/>
  <c r="O8221" i="35"/>
  <c r="O8241" i="35"/>
  <c r="O8263" i="35"/>
  <c r="O8285" i="35"/>
  <c r="O8305" i="35"/>
  <c r="O8327" i="35"/>
  <c r="O8349" i="35"/>
  <c r="O8369" i="35"/>
  <c r="O8391" i="35"/>
  <c r="O8413" i="35"/>
  <c r="O8433" i="35"/>
  <c r="O8455" i="35"/>
  <c r="O8477" i="35"/>
  <c r="O8497" i="35"/>
  <c r="O8519" i="35"/>
  <c r="O8541" i="35"/>
  <c r="O8561" i="35"/>
  <c r="O8583" i="35"/>
  <c r="O8605" i="35"/>
  <c r="O8625" i="35"/>
  <c r="O8647" i="35"/>
  <c r="O8669" i="35"/>
  <c r="O8689" i="35"/>
  <c r="O8711" i="35"/>
  <c r="O8733" i="35"/>
  <c r="O8753" i="35"/>
  <c r="O8775" i="35"/>
  <c r="O8797" i="35"/>
  <c r="O8817" i="35"/>
  <c r="O8839" i="35"/>
  <c r="O8861" i="35"/>
  <c r="O8881" i="35"/>
  <c r="O8903" i="35"/>
  <c r="O8925" i="35"/>
  <c r="O8945" i="35"/>
  <c r="O8967" i="35"/>
  <c r="O8989" i="35"/>
  <c r="O9009" i="35"/>
  <c r="O9031" i="35"/>
  <c r="O9053" i="35"/>
  <c r="O9073" i="35"/>
  <c r="O9095" i="35"/>
  <c r="O9117" i="35"/>
  <c r="O9137" i="35"/>
  <c r="O9159" i="35"/>
  <c r="O9181" i="35"/>
  <c r="O9201" i="35"/>
  <c r="O9223" i="35"/>
  <c r="O9245" i="35"/>
  <c r="O9265" i="35"/>
  <c r="O9287" i="35"/>
  <c r="O9309" i="35"/>
  <c r="O9329" i="35"/>
  <c r="O9351" i="35"/>
  <c r="O9373" i="35"/>
  <c r="O9393" i="35"/>
  <c r="O9415" i="35"/>
  <c r="O9437" i="35"/>
  <c r="O9457" i="35"/>
  <c r="O9479" i="35"/>
  <c r="O9501" i="35"/>
  <c r="O9521" i="35"/>
  <c r="O9543" i="35"/>
  <c r="O9565" i="35"/>
  <c r="O9585" i="35"/>
  <c r="O9607" i="35"/>
  <c r="O9629" i="35"/>
  <c r="O9649" i="35"/>
  <c r="O9671" i="35"/>
  <c r="O9693" i="35"/>
  <c r="O9713" i="35"/>
  <c r="O9735" i="35"/>
  <c r="O9757" i="35"/>
  <c r="O9777" i="35"/>
  <c r="O9799" i="35"/>
  <c r="O9821" i="35"/>
  <c r="O9841" i="35"/>
  <c r="O9863" i="35"/>
  <c r="O9885" i="35"/>
  <c r="O9905" i="35"/>
  <c r="O9927" i="35"/>
  <c r="O9949" i="35"/>
  <c r="O9969" i="35"/>
  <c r="O9991" i="35"/>
  <c r="O10013" i="35"/>
  <c r="O10033" i="35"/>
  <c r="O10055" i="35"/>
  <c r="O10077" i="35"/>
  <c r="O10097" i="35"/>
  <c r="O10113" i="35"/>
  <c r="O10129" i="35"/>
  <c r="O10145" i="35"/>
  <c r="O10161" i="35"/>
  <c r="O10177" i="35"/>
  <c r="O10187" i="35"/>
  <c r="O10197" i="35"/>
  <c r="O10206" i="35"/>
  <c r="O10215" i="35"/>
  <c r="O10224" i="35"/>
  <c r="O10232" i="35"/>
  <c r="O10240" i="35"/>
  <c r="O10248" i="35"/>
  <c r="O10256" i="35"/>
  <c r="O10264" i="35"/>
  <c r="O10272" i="35"/>
  <c r="O10280" i="35"/>
  <c r="O10288" i="35"/>
  <c r="O10296" i="35"/>
  <c r="O10304" i="35"/>
  <c r="O10312" i="35"/>
  <c r="O10320" i="35"/>
  <c r="O10328" i="35"/>
  <c r="O10336" i="35"/>
  <c r="O10344" i="35"/>
  <c r="O10352" i="35"/>
  <c r="O10360" i="35"/>
  <c r="O10368" i="35"/>
  <c r="O10376" i="35"/>
  <c r="O10384" i="35"/>
  <c r="O10392" i="35"/>
  <c r="O10400" i="35"/>
  <c r="O10408" i="35"/>
  <c r="O10416" i="35"/>
  <c r="O10424" i="35"/>
  <c r="O10432" i="35"/>
  <c r="O10440" i="35"/>
  <c r="O10448" i="35"/>
  <c r="O10456" i="35"/>
  <c r="O10464" i="35"/>
  <c r="O10472" i="35"/>
  <c r="O10480" i="35"/>
  <c r="O10488" i="35"/>
  <c r="O10496" i="35"/>
  <c r="O10504" i="35"/>
  <c r="O10512" i="35"/>
  <c r="O10520" i="35"/>
  <c r="O10528" i="35"/>
  <c r="O10536" i="35"/>
  <c r="O10544" i="35"/>
  <c r="O10552" i="35"/>
  <c r="O10560" i="35"/>
  <c r="O10568" i="35"/>
  <c r="O10576" i="35"/>
  <c r="O10584" i="35"/>
  <c r="O10592" i="35"/>
  <c r="O10600" i="35"/>
  <c r="O10608" i="35"/>
  <c r="O10616" i="35"/>
  <c r="O10624" i="35"/>
  <c r="O10632" i="35"/>
  <c r="O10640" i="35"/>
  <c r="O10648" i="35"/>
  <c r="O10656" i="35"/>
  <c r="O10664" i="35"/>
  <c r="O10672" i="35"/>
  <c r="O10680" i="35"/>
  <c r="O10688" i="35"/>
  <c r="O10696" i="35"/>
  <c r="O10704" i="35"/>
  <c r="O10712" i="35"/>
  <c r="O10720" i="35"/>
  <c r="O10728" i="35"/>
  <c r="O10736" i="35"/>
  <c r="O10744" i="35"/>
  <c r="O10752" i="35"/>
  <c r="O10760" i="35"/>
  <c r="O10768" i="35"/>
  <c r="O10776" i="35"/>
  <c r="O10784" i="35"/>
  <c r="O10792" i="35"/>
  <c r="O10800" i="35"/>
  <c r="O10808" i="35"/>
  <c r="O10816" i="35"/>
  <c r="O10824" i="35"/>
  <c r="O10832" i="35"/>
  <c r="O10840" i="35"/>
  <c r="O10848" i="35"/>
  <c r="O10856" i="35"/>
  <c r="O10864" i="35"/>
  <c r="O10872" i="35"/>
  <c r="O10880" i="35"/>
  <c r="O10888" i="35"/>
  <c r="O10896" i="35"/>
  <c r="O10904" i="35"/>
  <c r="O10912" i="35"/>
  <c r="O10920" i="35"/>
  <c r="O10928" i="35"/>
  <c r="O10936" i="35"/>
  <c r="O10944" i="35"/>
  <c r="O10952" i="35"/>
  <c r="O10960" i="35"/>
  <c r="O10968" i="35"/>
  <c r="O10976" i="35"/>
  <c r="O10984" i="35"/>
  <c r="O10992" i="35"/>
  <c r="O11000" i="35"/>
  <c r="O11008" i="35"/>
  <c r="O11016" i="35"/>
  <c r="O11024" i="35"/>
  <c r="O11032" i="35"/>
  <c r="O11040" i="35"/>
  <c r="O11048" i="35"/>
  <c r="O11056" i="35"/>
  <c r="O11064" i="35"/>
  <c r="O11072" i="35"/>
  <c r="O11080" i="35"/>
  <c r="O11088" i="35"/>
  <c r="O11096" i="35"/>
  <c r="O11104" i="35"/>
  <c r="O11112" i="35"/>
  <c r="O11120" i="35"/>
  <c r="O11128" i="35"/>
  <c r="O11136" i="35"/>
  <c r="O11144" i="35"/>
  <c r="O11152" i="35"/>
  <c r="O11160" i="35"/>
  <c r="O11168" i="35"/>
  <c r="O11176" i="35"/>
  <c r="O11184" i="35"/>
  <c r="O11192" i="35"/>
  <c r="O11200" i="35"/>
  <c r="O11208" i="35"/>
  <c r="O11216" i="35"/>
  <c r="O11224" i="35"/>
  <c r="O11232" i="35"/>
  <c r="O11240" i="35"/>
  <c r="O11248" i="35"/>
  <c r="O11256" i="35"/>
  <c r="O11264" i="35"/>
  <c r="O11272" i="35"/>
  <c r="O11280" i="35"/>
  <c r="O11288" i="35"/>
  <c r="O11296" i="35"/>
  <c r="O11304" i="35"/>
  <c r="O11312" i="35"/>
  <c r="O11320" i="35"/>
  <c r="O11328" i="35"/>
  <c r="O11336" i="35"/>
  <c r="O11344" i="35"/>
  <c r="O11352" i="35"/>
  <c r="O11360" i="35"/>
  <c r="O11368" i="35"/>
  <c r="O11376" i="35"/>
  <c r="O11384" i="35"/>
  <c r="O11392" i="35"/>
  <c r="O11400" i="35"/>
  <c r="O11408" i="35"/>
  <c r="O11416" i="35"/>
  <c r="O11424" i="35"/>
  <c r="O11432" i="35"/>
  <c r="O11440" i="35"/>
  <c r="O11448" i="35"/>
  <c r="O11456" i="35"/>
  <c r="O11464" i="35"/>
  <c r="O11472" i="35"/>
  <c r="O11480" i="35"/>
  <c r="O11488" i="35"/>
  <c r="O11496" i="35"/>
  <c r="O11504" i="35"/>
  <c r="O6556" i="35"/>
  <c r="O6691" i="35"/>
  <c r="O6819" i="35"/>
  <c r="O6947" i="35"/>
  <c r="O7075" i="35"/>
  <c r="O7203" i="35"/>
  <c r="O7331" i="35"/>
  <c r="O7427" i="35"/>
  <c r="O7507" i="35"/>
  <c r="O7595" i="35"/>
  <c r="O7683" i="35"/>
  <c r="O7763" i="35"/>
  <c r="O7834" i="35"/>
  <c r="O7859" i="35"/>
  <c r="O7881" i="35"/>
  <c r="O7903" i="35"/>
  <c r="O7925" i="35"/>
  <c r="O7945" i="35"/>
  <c r="O7967" i="35"/>
  <c r="O7989" i="35"/>
  <c r="O8009" i="35"/>
  <c r="O8031" i="35"/>
  <c r="O8053" i="35"/>
  <c r="O8073" i="35"/>
  <c r="O8095" i="35"/>
  <c r="O8117" i="35"/>
  <c r="O8137" i="35"/>
  <c r="O8159" i="35"/>
  <c r="O8181" i="35"/>
  <c r="O8201" i="35"/>
  <c r="O8223" i="35"/>
  <c r="O8245" i="35"/>
  <c r="O8265" i="35"/>
  <c r="O8287" i="35"/>
  <c r="O8309" i="35"/>
  <c r="O8329" i="35"/>
  <c r="O8351" i="35"/>
  <c r="O8373" i="35"/>
  <c r="O8393" i="35"/>
  <c r="O8415" i="35"/>
  <c r="O8437" i="35"/>
  <c r="O8457" i="35"/>
  <c r="O8479" i="35"/>
  <c r="O8501" i="35"/>
  <c r="O8521" i="35"/>
  <c r="O8543" i="35"/>
  <c r="O8565" i="35"/>
  <c r="O8585" i="35"/>
  <c r="O8607" i="35"/>
  <c r="O8629" i="35"/>
  <c r="O8649" i="35"/>
  <c r="O8671" i="35"/>
  <c r="O8693" i="35"/>
  <c r="O8713" i="35"/>
  <c r="O8735" i="35"/>
  <c r="O8757" i="35"/>
  <c r="O8777" i="35"/>
  <c r="O8799" i="35"/>
  <c r="O8821" i="35"/>
  <c r="O8841" i="35"/>
  <c r="O8863" i="35"/>
  <c r="O8885" i="35"/>
  <c r="O8905" i="35"/>
  <c r="O8927" i="35"/>
  <c r="O8949" i="35"/>
  <c r="O8969" i="35"/>
  <c r="O8991" i="35"/>
  <c r="O9013" i="35"/>
  <c r="O9033" i="35"/>
  <c r="O9055" i="35"/>
  <c r="O9077" i="35"/>
  <c r="O9097" i="35"/>
  <c r="O9119" i="35"/>
  <c r="O9141" i="35"/>
  <c r="O9161" i="35"/>
  <c r="O9183" i="35"/>
  <c r="O9205" i="35"/>
  <c r="O9225" i="35"/>
  <c r="O9247" i="35"/>
  <c r="O9269" i="35"/>
  <c r="O9289" i="35"/>
  <c r="O9311" i="35"/>
  <c r="O9333" i="35"/>
  <c r="O9353" i="35"/>
  <c r="O9375" i="35"/>
  <c r="O9397" i="35"/>
  <c r="O9417" i="35"/>
  <c r="O9439" i="35"/>
  <c r="O9461" i="35"/>
  <c r="O9481" i="35"/>
  <c r="O9503" i="35"/>
  <c r="O9525" i="35"/>
  <c r="O9545" i="35"/>
  <c r="O9567" i="35"/>
  <c r="O9589" i="35"/>
  <c r="O9609" i="35"/>
  <c r="O9631" i="35"/>
  <c r="O9653" i="35"/>
  <c r="O9673" i="35"/>
  <c r="O9695" i="35"/>
  <c r="O9717" i="35"/>
  <c r="O9737" i="35"/>
  <c r="O9759" i="35"/>
  <c r="O9781" i="35"/>
  <c r="O9801" i="35"/>
  <c r="O9823" i="35"/>
  <c r="O9845" i="35"/>
  <c r="O9865" i="35"/>
  <c r="O9887" i="35"/>
  <c r="O9909" i="35"/>
  <c r="O9929" i="35"/>
  <c r="O9951" i="35"/>
  <c r="O9973" i="35"/>
  <c r="O9993" i="35"/>
  <c r="O10015" i="35"/>
  <c r="O10037" i="35"/>
  <c r="O10057" i="35"/>
  <c r="O10079" i="35"/>
  <c r="O10101" i="35"/>
  <c r="O10117" i="35"/>
  <c r="O10133" i="35"/>
  <c r="O10149" i="35"/>
  <c r="O10165" i="35"/>
  <c r="O10178" i="35"/>
  <c r="O10189" i="35"/>
  <c r="O10198" i="35"/>
  <c r="O10207" i="35"/>
  <c r="O10216" i="35"/>
  <c r="O10225" i="35"/>
  <c r="O10233" i="35"/>
  <c r="O10241" i="35"/>
  <c r="O10249" i="35"/>
  <c r="O10257" i="35"/>
  <c r="O10265" i="35"/>
  <c r="O10273" i="35"/>
  <c r="O10281" i="35"/>
  <c r="O10289" i="35"/>
  <c r="O10297" i="35"/>
  <c r="O10305" i="35"/>
  <c r="O10313" i="35"/>
  <c r="O10321" i="35"/>
  <c r="O10329" i="35"/>
  <c r="O10337" i="35"/>
  <c r="O10345" i="35"/>
  <c r="O10353" i="35"/>
  <c r="O10361" i="35"/>
  <c r="O10369" i="35"/>
  <c r="O10377" i="35"/>
  <c r="O10385" i="35"/>
  <c r="O10393" i="35"/>
  <c r="O10401" i="35"/>
  <c r="O10409" i="35"/>
  <c r="O10417" i="35"/>
  <c r="O10425" i="35"/>
  <c r="O10433" i="35"/>
  <c r="O10441" i="35"/>
  <c r="O10449" i="35"/>
  <c r="O10457" i="35"/>
  <c r="O10465" i="35"/>
  <c r="O10473" i="35"/>
  <c r="O10481" i="35"/>
  <c r="O10489" i="35"/>
  <c r="O10497" i="35"/>
  <c r="O10505" i="35"/>
  <c r="O10513" i="35"/>
  <c r="O10521" i="35"/>
  <c r="O10529" i="35"/>
  <c r="O10537" i="35"/>
  <c r="O10545" i="35"/>
  <c r="O10553" i="35"/>
  <c r="O10561" i="35"/>
  <c r="O10569" i="35"/>
  <c r="O10577" i="35"/>
  <c r="O10585" i="35"/>
  <c r="O10593" i="35"/>
  <c r="O10601" i="35"/>
  <c r="O10609" i="35"/>
  <c r="O10617" i="35"/>
  <c r="O10625" i="35"/>
  <c r="O10633" i="35"/>
  <c r="O10641" i="35"/>
  <c r="O10649" i="35"/>
  <c r="O10657" i="35"/>
  <c r="O10665" i="35"/>
  <c r="O10673" i="35"/>
  <c r="O10681" i="35"/>
  <c r="O10689" i="35"/>
  <c r="O10697" i="35"/>
  <c r="O10705" i="35"/>
  <c r="O10713" i="35"/>
  <c r="O10721" i="35"/>
  <c r="O10729" i="35"/>
  <c r="O10737" i="35"/>
  <c r="O10745" i="35"/>
  <c r="O10753" i="35"/>
  <c r="O10761" i="35"/>
  <c r="O10769" i="35"/>
  <c r="O10777" i="35"/>
  <c r="O10785" i="35"/>
  <c r="O10793" i="35"/>
  <c r="O10801" i="35"/>
  <c r="O10809" i="35"/>
  <c r="O10817" i="35"/>
  <c r="O10825" i="35"/>
  <c r="O10833" i="35"/>
  <c r="O10841" i="35"/>
  <c r="O10849" i="35"/>
  <c r="O10857" i="35"/>
  <c r="O10865" i="35"/>
  <c r="O10873" i="35"/>
  <c r="O10881" i="35"/>
  <c r="O10889" i="35"/>
  <c r="O10897" i="35"/>
  <c r="O10905" i="35"/>
  <c r="O10913" i="35"/>
  <c r="O10921" i="35"/>
  <c r="O10929" i="35"/>
  <c r="O10937" i="35"/>
  <c r="O10945" i="35"/>
  <c r="O10953" i="35"/>
  <c r="O10961" i="35"/>
  <c r="O10969" i="35"/>
  <c r="O10977" i="35"/>
  <c r="O10985" i="35"/>
  <c r="O10993" i="35"/>
  <c r="O11001" i="35"/>
  <c r="O11009" i="35"/>
  <c r="O11017" i="35"/>
  <c r="O11025" i="35"/>
  <c r="O11033" i="35"/>
  <c r="O11041" i="35"/>
  <c r="O11049" i="35"/>
  <c r="O11057" i="35"/>
  <c r="O11065" i="35"/>
  <c r="O11073" i="35"/>
  <c r="O11081" i="35"/>
  <c r="O11089" i="35"/>
  <c r="O11097" i="35"/>
  <c r="O11105" i="35"/>
  <c r="O11113" i="35"/>
  <c r="O11121" i="35"/>
  <c r="O11129" i="35"/>
  <c r="O11137" i="35"/>
  <c r="O11145" i="35"/>
  <c r="O11153" i="35"/>
  <c r="O11161" i="35"/>
  <c r="O11169" i="35"/>
  <c r="O11177" i="35"/>
  <c r="O11185" i="35"/>
  <c r="O11193" i="35"/>
  <c r="O11201" i="35"/>
  <c r="O11209" i="35"/>
  <c r="O11217" i="35"/>
  <c r="O11225" i="35"/>
  <c r="O11233" i="35"/>
  <c r="O11241" i="35"/>
  <c r="O11249" i="35"/>
  <c r="O11257" i="35"/>
  <c r="O11265" i="35"/>
  <c r="O11273" i="35"/>
  <c r="O11281" i="35"/>
  <c r="O11289" i="35"/>
  <c r="O11297" i="35"/>
  <c r="O11305" i="35"/>
  <c r="O11313" i="35"/>
  <c r="O11321" i="35"/>
  <c r="O11329" i="35"/>
  <c r="O11337" i="35"/>
  <c r="O11345" i="35"/>
  <c r="O11353" i="35"/>
  <c r="O11361" i="35"/>
  <c r="O11369" i="35"/>
  <c r="O11377" i="35"/>
  <c r="O11385" i="35"/>
  <c r="O11393" i="35"/>
  <c r="O11401" i="35"/>
  <c r="O11409" i="35"/>
  <c r="O11417" i="35"/>
  <c r="O11425" i="35"/>
  <c r="O11433" i="35"/>
  <c r="O11441" i="35"/>
  <c r="O11449" i="35"/>
  <c r="O11457" i="35"/>
  <c r="O11465" i="35"/>
  <c r="O11473" i="35"/>
  <c r="O11481" i="35"/>
  <c r="O11489" i="35"/>
  <c r="O11497" i="35"/>
  <c r="O5" i="35"/>
  <c r="O6575" i="35"/>
  <c r="O6707" i="35"/>
  <c r="O6835" i="35"/>
  <c r="O6963" i="35"/>
  <c r="O7091" i="35"/>
  <c r="O7219" i="35"/>
  <c r="O7347" i="35"/>
  <c r="O7435" i="35"/>
  <c r="O7523" i="35"/>
  <c r="O7603" i="35"/>
  <c r="O7691" i="35"/>
  <c r="O7779" i="35"/>
  <c r="O7837" i="35"/>
  <c r="O7862" i="35"/>
  <c r="O7885" i="35"/>
  <c r="O7905" i="35"/>
  <c r="O7927" i="35"/>
  <c r="O7949" i="35"/>
  <c r="O7969" i="35"/>
  <c r="O7991" i="35"/>
  <c r="O8013" i="35"/>
  <c r="O8033" i="35"/>
  <c r="O8055" i="35"/>
  <c r="O8077" i="35"/>
  <c r="O8097" i="35"/>
  <c r="O8119" i="35"/>
  <c r="O8141" i="35"/>
  <c r="O8161" i="35"/>
  <c r="O8183" i="35"/>
  <c r="O8205" i="35"/>
  <c r="O8225" i="35"/>
  <c r="O8247" i="35"/>
  <c r="O8269" i="35"/>
  <c r="O8289" i="35"/>
  <c r="O8311" i="35"/>
  <c r="O8333" i="35"/>
  <c r="O8353" i="35"/>
  <c r="O8375" i="35"/>
  <c r="O8397" i="35"/>
  <c r="O8417" i="35"/>
  <c r="O8439" i="35"/>
  <c r="O8461" i="35"/>
  <c r="O8481" i="35"/>
  <c r="O8503" i="35"/>
  <c r="O8525" i="35"/>
  <c r="O8545" i="35"/>
  <c r="O8567" i="35"/>
  <c r="O8589" i="35"/>
  <c r="O8609" i="35"/>
  <c r="O8631" i="35"/>
  <c r="O8653" i="35"/>
  <c r="O8673" i="35"/>
  <c r="O8695" i="35"/>
  <c r="O8717" i="35"/>
  <c r="O8737" i="35"/>
  <c r="O8759" i="35"/>
  <c r="O8781" i="35"/>
  <c r="O8801" i="35"/>
  <c r="O8823" i="35"/>
  <c r="O8845" i="35"/>
  <c r="O8865" i="35"/>
  <c r="O8887" i="35"/>
  <c r="O8909" i="35"/>
  <c r="O8929" i="35"/>
  <c r="O8951" i="35"/>
  <c r="O8973" i="35"/>
  <c r="O8993" i="35"/>
  <c r="O9015" i="35"/>
  <c r="O9037" i="35"/>
  <c r="O9057" i="35"/>
  <c r="O9079" i="35"/>
  <c r="O9101" i="35"/>
  <c r="O9121" i="35"/>
  <c r="O9143" i="35"/>
  <c r="O9165" i="35"/>
  <c r="O9185" i="35"/>
  <c r="O9207" i="35"/>
  <c r="O9229" i="35"/>
  <c r="O9249" i="35"/>
  <c r="O9271" i="35"/>
  <c r="O9293" i="35"/>
  <c r="O9313" i="35"/>
  <c r="O9335" i="35"/>
  <c r="O9357" i="35"/>
  <c r="O9377" i="35"/>
  <c r="O9399" i="35"/>
  <c r="O9421" i="35"/>
  <c r="O9441" i="35"/>
  <c r="O9463" i="35"/>
  <c r="O9485" i="35"/>
  <c r="O9505" i="35"/>
  <c r="O9527" i="35"/>
  <c r="O9549" i="35"/>
  <c r="O9569" i="35"/>
  <c r="O9591" i="35"/>
  <c r="O9613" i="35"/>
  <c r="O9633" i="35"/>
  <c r="O9655" i="35"/>
  <c r="O9677" i="35"/>
  <c r="O9697" i="35"/>
  <c r="O9719" i="35"/>
  <c r="O9741" i="35"/>
  <c r="O9761" i="35"/>
  <c r="O9783" i="35"/>
  <c r="O9805" i="35"/>
  <c r="O9825" i="35"/>
  <c r="O9847" i="35"/>
  <c r="O9869" i="35"/>
  <c r="O9889" i="35"/>
  <c r="O9911" i="35"/>
  <c r="O9933" i="35"/>
  <c r="O9953" i="35"/>
  <c r="O9975" i="35"/>
  <c r="O9997" i="35"/>
  <c r="O10017" i="35"/>
  <c r="O10039" i="35"/>
  <c r="O10061" i="35"/>
  <c r="O10081" i="35"/>
  <c r="O10102" i="35"/>
  <c r="O10118" i="35"/>
  <c r="O10134" i="35"/>
  <c r="O10150" i="35"/>
  <c r="O10166" i="35"/>
  <c r="O10181" i="35"/>
  <c r="O10190" i="35"/>
  <c r="O10199" i="35"/>
  <c r="O10208" i="35"/>
  <c r="O10217" i="35"/>
  <c r="O10226" i="35"/>
  <c r="O10234" i="35"/>
  <c r="O10242" i="35"/>
  <c r="O10250" i="35"/>
  <c r="O10258" i="35"/>
  <c r="O10266" i="35"/>
  <c r="O10274" i="35"/>
  <c r="O10282" i="35"/>
  <c r="O10290" i="35"/>
  <c r="O10298" i="35"/>
  <c r="O10306" i="35"/>
  <c r="O10314" i="35"/>
  <c r="O10322" i="35"/>
  <c r="O10330" i="35"/>
  <c r="O10338" i="35"/>
  <c r="O10346" i="35"/>
  <c r="O10354" i="35"/>
  <c r="O10362" i="35"/>
  <c r="O10370" i="35"/>
  <c r="O10378" i="35"/>
  <c r="O10386" i="35"/>
  <c r="O10394" i="35"/>
  <c r="O10402" i="35"/>
  <c r="O10410" i="35"/>
  <c r="O10418" i="35"/>
  <c r="O10426" i="35"/>
  <c r="O10434" i="35"/>
  <c r="O10442" i="35"/>
  <c r="O10450" i="35"/>
  <c r="O10458" i="35"/>
  <c r="O10466" i="35"/>
  <c r="O10474" i="35"/>
  <c r="O10482" i="35"/>
  <c r="O10490" i="35"/>
  <c r="O10498" i="35"/>
  <c r="O10506" i="35"/>
  <c r="O10514" i="35"/>
  <c r="O10522" i="35"/>
  <c r="O10530" i="35"/>
  <c r="O10538" i="35"/>
  <c r="O10546" i="35"/>
  <c r="O10554" i="35"/>
  <c r="O10562" i="35"/>
  <c r="O10570" i="35"/>
  <c r="O10578" i="35"/>
  <c r="O10586" i="35"/>
  <c r="O10594" i="35"/>
  <c r="O10602" i="35"/>
  <c r="O10610" i="35"/>
  <c r="O10618" i="35"/>
  <c r="O10626" i="35"/>
  <c r="O10634" i="35"/>
  <c r="O10642" i="35"/>
  <c r="O10650" i="35"/>
  <c r="O10658" i="35"/>
  <c r="O10666" i="35"/>
  <c r="O10674" i="35"/>
  <c r="O10682" i="35"/>
  <c r="O10690" i="35"/>
  <c r="O10698" i="35"/>
  <c r="O10706" i="35"/>
  <c r="O10714" i="35"/>
  <c r="O10722" i="35"/>
  <c r="O10730" i="35"/>
  <c r="O10738" i="35"/>
  <c r="O10746" i="35"/>
  <c r="O10754" i="35"/>
  <c r="O10762" i="35"/>
  <c r="O10770" i="35"/>
  <c r="O10778" i="35"/>
  <c r="O10786" i="35"/>
  <c r="O10794" i="35"/>
  <c r="O10802" i="35"/>
  <c r="O10810" i="35"/>
  <c r="O10818" i="35"/>
  <c r="O10826" i="35"/>
  <c r="O10834" i="35"/>
  <c r="O10842" i="35"/>
  <c r="O10850" i="35"/>
  <c r="O10858" i="35"/>
  <c r="O10866" i="35"/>
  <c r="O10874" i="35"/>
  <c r="O10882" i="35"/>
  <c r="O10890" i="35"/>
  <c r="O10898" i="35"/>
  <c r="O10906" i="35"/>
  <c r="O10914" i="35"/>
  <c r="O10922" i="35"/>
  <c r="O10930" i="35"/>
  <c r="O10938" i="35"/>
  <c r="O10946" i="35"/>
  <c r="O10954" i="35"/>
  <c r="O10962" i="35"/>
  <c r="O10970" i="35"/>
  <c r="O10978" i="35"/>
  <c r="O10986" i="35"/>
  <c r="O10994" i="35"/>
  <c r="O11002" i="35"/>
  <c r="O11010" i="35"/>
  <c r="O11018" i="35"/>
  <c r="O11026" i="35"/>
  <c r="O11034" i="35"/>
  <c r="O11042" i="35"/>
  <c r="O11050" i="35"/>
  <c r="O11058" i="35"/>
  <c r="O11066" i="35"/>
  <c r="O11074" i="35"/>
  <c r="O11082" i="35"/>
  <c r="O11090" i="35"/>
  <c r="O11098" i="35"/>
  <c r="O11106" i="35"/>
  <c r="O11114" i="35"/>
  <c r="O11122" i="35"/>
  <c r="O11130" i="35"/>
  <c r="O11138" i="35"/>
  <c r="O11146" i="35"/>
  <c r="O11154" i="35"/>
  <c r="O11162" i="35"/>
  <c r="O11170" i="35"/>
  <c r="O11178" i="35"/>
  <c r="O11186" i="35"/>
  <c r="O11194" i="35"/>
  <c r="O11202" i="35"/>
  <c r="O11210" i="35"/>
  <c r="O11218" i="35"/>
  <c r="O11226" i="35"/>
  <c r="O11234" i="35"/>
  <c r="O11242" i="35"/>
  <c r="O11250" i="35"/>
  <c r="O11258" i="35"/>
  <c r="O11266" i="35"/>
  <c r="O11274" i="35"/>
  <c r="O11282" i="35"/>
  <c r="O11290" i="35"/>
  <c r="O11298" i="35"/>
  <c r="O11306" i="35"/>
  <c r="O11314" i="35"/>
  <c r="O11322" i="35"/>
  <c r="O11330" i="35"/>
  <c r="O11338" i="35"/>
  <c r="O11346" i="35"/>
  <c r="O11354" i="35"/>
  <c r="O11362" i="35"/>
  <c r="O11370" i="35"/>
  <c r="O11378" i="35"/>
  <c r="O11386" i="35"/>
  <c r="O11394" i="35"/>
  <c r="O11402" i="35"/>
  <c r="O11410" i="35"/>
  <c r="O11418" i="35"/>
  <c r="O11426" i="35"/>
  <c r="O11434" i="35"/>
  <c r="O11442" i="35"/>
  <c r="O11450" i="35"/>
  <c r="O11458" i="35"/>
  <c r="O11466" i="35"/>
  <c r="O11474" i="35"/>
  <c r="O11482" i="35"/>
  <c r="O11490" i="35"/>
  <c r="O11498" i="35"/>
  <c r="O6593" i="35"/>
  <c r="O7531" i="35"/>
  <c r="O7929" i="35"/>
  <c r="O8101" i="35"/>
  <c r="O8271" i="35"/>
  <c r="O8441" i="35"/>
  <c r="O8613" i="35"/>
  <c r="O8783" i="35"/>
  <c r="O8953" i="35"/>
  <c r="O9125" i="35"/>
  <c r="O9295" i="35"/>
  <c r="O9465" i="35"/>
  <c r="O9637" i="35"/>
  <c r="O9807" i="35"/>
  <c r="O9977" i="35"/>
  <c r="O10135" i="35"/>
  <c r="O10227" i="35"/>
  <c r="O10291" i="35"/>
  <c r="O10355" i="35"/>
  <c r="O10419" i="35"/>
  <c r="O10483" i="35"/>
  <c r="O10547" i="35"/>
  <c r="O10611" i="35"/>
  <c r="O10675" i="35"/>
  <c r="O10739" i="35"/>
  <c r="O10803" i="35"/>
  <c r="O10867" i="35"/>
  <c r="O10931" i="35"/>
  <c r="O10995" i="35"/>
  <c r="O11059" i="35"/>
  <c r="O11123" i="35"/>
  <c r="O11187" i="35"/>
  <c r="O11251" i="35"/>
  <c r="O11292" i="35"/>
  <c r="O11315" i="35"/>
  <c r="O11333" i="35"/>
  <c r="O11356" i="35"/>
  <c r="O11379" i="35"/>
  <c r="O11397" i="35"/>
  <c r="O11420" i="35"/>
  <c r="O11443" i="35"/>
  <c r="O11461" i="35"/>
  <c r="O11484" i="35"/>
  <c r="O6723" i="35"/>
  <c r="O7619" i="35"/>
  <c r="O7951" i="35"/>
  <c r="O8121" i="35"/>
  <c r="O8293" i="35"/>
  <c r="O8463" i="35"/>
  <c r="O8633" i="35"/>
  <c r="O8805" i="35"/>
  <c r="O8975" i="35"/>
  <c r="O9145" i="35"/>
  <c r="O9317" i="35"/>
  <c r="O9487" i="35"/>
  <c r="O9657" i="35"/>
  <c r="O9829" i="35"/>
  <c r="O9999" i="35"/>
  <c r="O10151" i="35"/>
  <c r="O10235" i="35"/>
  <c r="O10299" i="35"/>
  <c r="O10363" i="35"/>
  <c r="O10427" i="35"/>
  <c r="O10491" i="35"/>
  <c r="O10555" i="35"/>
  <c r="O10619" i="35"/>
  <c r="O10683" i="35"/>
  <c r="O10747" i="35"/>
  <c r="O10811" i="35"/>
  <c r="O10875" i="35"/>
  <c r="O10939" i="35"/>
  <c r="O11003" i="35"/>
  <c r="O11067" i="35"/>
  <c r="O11131" i="35"/>
  <c r="O11195" i="35"/>
  <c r="O11259" i="35"/>
  <c r="O11293" i="35"/>
  <c r="O11316" i="35"/>
  <c r="O11339" i="35"/>
  <c r="O11357" i="35"/>
  <c r="O11380" i="35"/>
  <c r="O11403" i="35"/>
  <c r="O11421" i="35"/>
  <c r="O11444" i="35"/>
  <c r="O11467" i="35"/>
  <c r="O11485" i="35"/>
  <c r="O6851" i="35"/>
  <c r="O7699" i="35"/>
  <c r="O7973" i="35"/>
  <c r="O8143" i="35"/>
  <c r="O8313" i="35"/>
  <c r="O8485" i="35"/>
  <c r="O8655" i="35"/>
  <c r="O8825" i="35"/>
  <c r="O8997" i="35"/>
  <c r="O9167" i="35"/>
  <c r="O9337" i="35"/>
  <c r="O9509" i="35"/>
  <c r="O9679" i="35"/>
  <c r="O9849" i="35"/>
  <c r="O10021" i="35"/>
  <c r="O10167" i="35"/>
  <c r="O10243" i="35"/>
  <c r="O10307" i="35"/>
  <c r="O10371" i="35"/>
  <c r="O10435" i="35"/>
  <c r="O10499" i="35"/>
  <c r="O10563" i="35"/>
  <c r="O10627" i="35"/>
  <c r="O10691" i="35"/>
  <c r="O10755" i="35"/>
  <c r="O10819" i="35"/>
  <c r="O10883" i="35"/>
  <c r="O10947" i="35"/>
  <c r="O11011" i="35"/>
  <c r="O11075" i="35"/>
  <c r="O11139" i="35"/>
  <c r="O11203" i="35"/>
  <c r="O11267" i="35"/>
  <c r="O11299" i="35"/>
  <c r="O11317" i="35"/>
  <c r="O11340" i="35"/>
  <c r="O11363" i="35"/>
  <c r="O11381" i="35"/>
  <c r="O11404" i="35"/>
  <c r="O11427" i="35"/>
  <c r="O11445" i="35"/>
  <c r="O11468" i="35"/>
  <c r="O11491" i="35"/>
  <c r="O6979" i="35"/>
  <c r="O7787" i="35"/>
  <c r="O7993" i="35"/>
  <c r="O8165" i="35"/>
  <c r="O8335" i="35"/>
  <c r="O8505" i="35"/>
  <c r="O8677" i="35"/>
  <c r="O8847" i="35"/>
  <c r="O9017" i="35"/>
  <c r="O9189" i="35"/>
  <c r="O9359" i="35"/>
  <c r="O9529" i="35"/>
  <c r="O9701" i="35"/>
  <c r="O9871" i="35"/>
  <c r="O10041" i="35"/>
  <c r="O10182" i="35"/>
  <c r="O10251" i="35"/>
  <c r="O10315" i="35"/>
  <c r="O10379" i="35"/>
  <c r="O10443" i="35"/>
  <c r="O10507" i="35"/>
  <c r="O10571" i="35"/>
  <c r="O10635" i="35"/>
  <c r="O10699" i="35"/>
  <c r="O10763" i="35"/>
  <c r="O10827" i="35"/>
  <c r="O10891" i="35"/>
  <c r="O10955" i="35"/>
  <c r="O11019" i="35"/>
  <c r="O11083" i="35"/>
  <c r="O11147" i="35"/>
  <c r="O11211" i="35"/>
  <c r="O11275" i="35"/>
  <c r="O11300" i="35"/>
  <c r="O11323" i="35"/>
  <c r="O11341" i="35"/>
  <c r="O11364" i="35"/>
  <c r="O11387" i="35"/>
  <c r="O11405" i="35"/>
  <c r="O11428" i="35"/>
  <c r="O11451" i="35"/>
  <c r="O11469" i="35"/>
  <c r="O11492" i="35"/>
  <c r="O7107" i="35"/>
  <c r="O7841" i="35"/>
  <c r="O8015" i="35"/>
  <c r="O8185" i="35"/>
  <c r="O8357" i="35"/>
  <c r="O8527" i="35"/>
  <c r="O8697" i="35"/>
  <c r="O8869" i="35"/>
  <c r="O9039" i="35"/>
  <c r="O9209" i="35"/>
  <c r="O9381" i="35"/>
  <c r="O9551" i="35"/>
  <c r="O9721" i="35"/>
  <c r="O9893" i="35"/>
  <c r="O10063" i="35"/>
  <c r="O10191" i="35"/>
  <c r="O10259" i="35"/>
  <c r="O10323" i="35"/>
  <c r="O10387" i="35"/>
  <c r="O10451" i="35"/>
  <c r="O10515" i="35"/>
  <c r="O10579" i="35"/>
  <c r="O10643" i="35"/>
  <c r="O10707" i="35"/>
  <c r="O10771" i="35"/>
  <c r="O10835" i="35"/>
  <c r="O10899" i="35"/>
  <c r="O10963" i="35"/>
  <c r="O11027" i="35"/>
  <c r="O11091" i="35"/>
  <c r="O11155" i="35"/>
  <c r="O11219" i="35"/>
  <c r="O11276" i="35"/>
  <c r="O11301" i="35"/>
  <c r="O11324" i="35"/>
  <c r="O11347" i="35"/>
  <c r="O11365" i="35"/>
  <c r="O11388" i="35"/>
  <c r="O11411" i="35"/>
  <c r="O11429" i="35"/>
  <c r="O11452" i="35"/>
  <c r="O11475" i="35"/>
  <c r="O11493" i="35"/>
  <c r="O7235" i="35"/>
  <c r="O7864" i="35"/>
  <c r="O8037" i="35"/>
  <c r="O8207" i="35"/>
  <c r="O8377" i="35"/>
  <c r="O8549" i="35"/>
  <c r="O8719" i="35"/>
  <c r="O8889" i="35"/>
  <c r="O9061" i="35"/>
  <c r="O9231" i="35"/>
  <c r="O9401" i="35"/>
  <c r="O9573" i="35"/>
  <c r="O9743" i="35"/>
  <c r="O9913" i="35"/>
  <c r="O10085" i="35"/>
  <c r="O10200" i="35"/>
  <c r="O10267" i="35"/>
  <c r="O10331" i="35"/>
  <c r="O10395" i="35"/>
  <c r="O10459" i="35"/>
  <c r="O10523" i="35"/>
  <c r="O10587" i="35"/>
  <c r="O10651" i="35"/>
  <c r="O10715" i="35"/>
  <c r="O10779" i="35"/>
  <c r="O10843" i="35"/>
  <c r="O10907" i="35"/>
  <c r="O10971" i="35"/>
  <c r="O11035" i="35"/>
  <c r="O11099" i="35"/>
  <c r="O11163" i="35"/>
  <c r="O11227" i="35"/>
  <c r="O11283" i="35"/>
  <c r="O11307" i="35"/>
  <c r="O11325" i="35"/>
  <c r="O11348" i="35"/>
  <c r="O11371" i="35"/>
  <c r="O11389" i="35"/>
  <c r="O11412" i="35"/>
  <c r="O11435" i="35"/>
  <c r="O11453" i="35"/>
  <c r="O11476" i="35"/>
  <c r="O11499" i="35"/>
  <c r="O7363" i="35"/>
  <c r="O7887" i="35"/>
  <c r="O8057" i="35"/>
  <c r="O8229" i="35"/>
  <c r="O8399" i="35"/>
  <c r="O8569" i="35"/>
  <c r="O8741" i="35"/>
  <c r="O8911" i="35"/>
  <c r="O9081" i="35"/>
  <c r="O9253" i="35"/>
  <c r="O9423" i="35"/>
  <c r="O9593" i="35"/>
  <c r="O9765" i="35"/>
  <c r="O9935" i="35"/>
  <c r="O10103" i="35"/>
  <c r="O10209" i="35"/>
  <c r="O10275" i="35"/>
  <c r="O10339" i="35"/>
  <c r="O10403" i="35"/>
  <c r="O10467" i="35"/>
  <c r="O10531" i="35"/>
  <c r="O10595" i="35"/>
  <c r="O10659" i="35"/>
  <c r="O10723" i="35"/>
  <c r="O10787" i="35"/>
  <c r="O10851" i="35"/>
  <c r="O10915" i="35"/>
  <c r="O10979" i="35"/>
  <c r="O11043" i="35"/>
  <c r="O11107" i="35"/>
  <c r="O11171" i="35"/>
  <c r="O11235" i="35"/>
  <c r="O11284" i="35"/>
  <c r="O11308" i="35"/>
  <c r="O11331" i="35"/>
  <c r="O11349" i="35"/>
  <c r="O11372" i="35"/>
  <c r="O11395" i="35"/>
  <c r="O11413" i="35"/>
  <c r="O11436" i="35"/>
  <c r="O11459" i="35"/>
  <c r="O11477" i="35"/>
  <c r="O11500" i="35"/>
  <c r="O7443" i="35"/>
  <c r="O9103" i="35"/>
  <c r="O10283" i="35"/>
  <c r="O10795" i="35"/>
  <c r="O11291" i="35"/>
  <c r="O11460" i="35"/>
  <c r="O7909" i="35"/>
  <c r="O9273" i="35"/>
  <c r="O10347" i="35"/>
  <c r="O10859" i="35"/>
  <c r="O11309" i="35"/>
  <c r="O11483" i="35"/>
  <c r="O8079" i="35"/>
  <c r="O9445" i="35"/>
  <c r="O10411" i="35"/>
  <c r="O10923" i="35"/>
  <c r="O11332" i="35"/>
  <c r="O11501" i="35"/>
  <c r="O8249" i="35"/>
  <c r="O9615" i="35"/>
  <c r="O10475" i="35"/>
  <c r="O10987" i="35"/>
  <c r="O11355" i="35"/>
  <c r="O8421" i="35"/>
  <c r="O9785" i="35"/>
  <c r="O10539" i="35"/>
  <c r="O11051" i="35"/>
  <c r="O11373" i="35"/>
  <c r="O8591" i="35"/>
  <c r="O9957" i="35"/>
  <c r="O10603" i="35"/>
  <c r="O11115" i="35"/>
  <c r="O11396" i="35"/>
  <c r="O8761" i="35"/>
  <c r="O10119" i="35"/>
  <c r="O10667" i="35"/>
  <c r="O11179" i="35"/>
  <c r="O11419" i="35"/>
  <c r="O8933" i="35"/>
  <c r="O10218" i="35"/>
  <c r="O10731" i="35"/>
  <c r="O11243" i="35"/>
  <c r="O11437" i="35"/>
  <c r="C10" i="1"/>
  <c r="D5" i="1"/>
  <c r="D6" i="1" s="1"/>
  <c r="C9" i="1"/>
  <c r="C5" i="1" s="1"/>
  <c r="C6" i="1" s="1"/>
  <c r="C30" i="1"/>
  <c r="O11505" i="35" l="1"/>
  <c r="C4" i="43" l="1"/>
  <c r="F4" i="43" s="1"/>
  <c r="C3" i="43"/>
  <c r="F3" i="43" s="1"/>
  <c r="C5" i="43" l="1"/>
  <c r="D2" i="37" l="1"/>
  <c r="F5" i="43"/>
  <c r="B6" i="30"/>
</calcChain>
</file>

<file path=xl/sharedStrings.xml><?xml version="1.0" encoding="utf-8"?>
<sst xmlns="http://schemas.openxmlformats.org/spreadsheetml/2006/main" count="38100" uniqueCount="11853">
  <si>
    <t xml:space="preserve">Description </t>
  </si>
  <si>
    <t>Detail</t>
  </si>
  <si>
    <t xml:space="preserve">Title </t>
  </si>
  <si>
    <t>Installation of high efficiency cookstoves in India by AGS Carbon</t>
  </si>
  <si>
    <t>PDD version</t>
  </si>
  <si>
    <t>Meth title and version</t>
  </si>
  <si>
    <t xml:space="preserve">
VMR0006- Methodology for installation of high efficiency cookstoves, version 1.1
</t>
  </si>
  <si>
    <t>Total Emission reductions (in tCO2e)</t>
  </si>
  <si>
    <t>Workbook Sign off date</t>
  </si>
  <si>
    <t xml:space="preserve">Monitoring Period </t>
  </si>
  <si>
    <t>06/06/2022-30/04/2023 (including both days)</t>
  </si>
  <si>
    <t>ER Sheet Version</t>
  </si>
  <si>
    <t>Ex-ante fixed parameter</t>
  </si>
  <si>
    <t>Monitored parameter</t>
  </si>
  <si>
    <t>Calculated value</t>
  </si>
  <si>
    <t>Emission reductions summary</t>
  </si>
  <si>
    <t>Year</t>
  </si>
  <si>
    <t>Emission Reduction</t>
  </si>
  <si>
    <t>Total Installations</t>
  </si>
  <si>
    <t>Ex-Ante Estimation</t>
  </si>
  <si>
    <t>Percentage difference</t>
  </si>
  <si>
    <t>Year 2022 (06-06-2022 to 31-12-2022)</t>
  </si>
  <si>
    <t>Year 2023 (01-01-2023 to 30-04-2023)</t>
  </si>
  <si>
    <t>Total</t>
  </si>
  <si>
    <t>Ex ante Emission reduction calculation (for comparable period)</t>
  </si>
  <si>
    <t>Monitoring Period Start Date</t>
  </si>
  <si>
    <t>Monitoring Period End Date</t>
  </si>
  <si>
    <t>Crediting Days Year 1</t>
  </si>
  <si>
    <t>Start Date</t>
  </si>
  <si>
    <t>End Date</t>
  </si>
  <si>
    <t>Total ERs</t>
  </si>
  <si>
    <t>Parameter</t>
  </si>
  <si>
    <t>Description</t>
  </si>
  <si>
    <t>Unit</t>
  </si>
  <si>
    <t>Value</t>
  </si>
  <si>
    <t>Remarks</t>
  </si>
  <si>
    <t>Equation/Source</t>
  </si>
  <si>
    <r>
      <t>f</t>
    </r>
    <r>
      <rPr>
        <vertAlign val="subscript"/>
        <sz val="12"/>
        <color rgb="FF000000"/>
        <rFont val="Calibri"/>
        <family val="2"/>
      </rPr>
      <t>NRB,y</t>
    </r>
  </si>
  <si>
    <t xml:space="preserve">Fraction of woody biomass saved by project activity in year y that can be established as non-renewable biomass </t>
  </si>
  <si>
    <t>Fraction</t>
  </si>
  <si>
    <t>fNRB Report</t>
  </si>
  <si>
    <t>CDM Tool 30</t>
  </si>
  <si>
    <r>
      <t>NCV</t>
    </r>
    <r>
      <rPr>
        <vertAlign val="subscript"/>
        <sz val="12"/>
        <color rgb="FF000000"/>
        <rFont val="Calibri"/>
        <family val="2"/>
      </rPr>
      <t>woodfuel</t>
    </r>
  </si>
  <si>
    <t>Net calorific value of the non-renewable woody biomass that is substituted or reduced</t>
  </si>
  <si>
    <t>TJ/tonne</t>
  </si>
  <si>
    <t>The net calorific value of wood as given in 2006 IPCC Guidelines Reference: 2006 IPCC Guidelines for National Greenhouse Gas Inventories Volume 2: http://www.ipcc-nggip.iges.or.jp/public/2006gl/vol2.html</t>
  </si>
  <si>
    <t>IPCC default</t>
  </si>
  <si>
    <r>
      <t>EF</t>
    </r>
    <r>
      <rPr>
        <vertAlign val="subscript"/>
        <sz val="12"/>
        <color rgb="FF000000"/>
        <rFont val="Calibri"/>
        <family val="2"/>
      </rPr>
      <t>wf,CO2</t>
    </r>
  </si>
  <si>
    <t>CO2 emission factor for the use of wood fuel in baseline scenario (IPCC
default for wood fuel</t>
  </si>
  <si>
    <r>
      <t>tCO</t>
    </r>
    <r>
      <rPr>
        <vertAlign val="subscript"/>
        <sz val="12"/>
        <color rgb="FF000000"/>
        <rFont val="Calibri"/>
        <family val="2"/>
      </rPr>
      <t>2</t>
    </r>
    <r>
      <rPr>
        <sz val="12"/>
        <color rgb="FF000000"/>
        <rFont val="Calibri"/>
        <family val="2"/>
      </rPr>
      <t xml:space="preserve">/TJ </t>
    </r>
  </si>
  <si>
    <t>https://www.ipcc-nggip.iges.or.jp/public/2006gl/pdf/2_Volume2/V2_2_Ch2_Stationary_Combustion.pdf</t>
  </si>
  <si>
    <r>
      <t>EF</t>
    </r>
    <r>
      <rPr>
        <vertAlign val="subscript"/>
        <sz val="12"/>
        <color rgb="FF000000"/>
        <rFont val="Calibri"/>
        <family val="2"/>
      </rPr>
      <t>wf,non-CO2</t>
    </r>
  </si>
  <si>
    <t xml:space="preserve">Non-CO2 emission factor for the use of wood fuel in baseline scenario </t>
  </si>
  <si>
    <t>2006 IPCC Guidelines for National Greenhouse Gas Inventories; Chapter 2 Stationary Combustion</t>
  </si>
  <si>
    <r>
      <t>u</t>
    </r>
    <r>
      <rPr>
        <vertAlign val="subscript"/>
        <sz val="12"/>
        <color rgb="FF000000"/>
        <rFont val="Calibri"/>
        <family val="2"/>
      </rPr>
      <t>y</t>
    </r>
  </si>
  <si>
    <t>Adjustment to account for any continued use of pre-project devices during the year y</t>
  </si>
  <si>
    <t>Monitored</t>
  </si>
  <si>
    <t>-</t>
  </si>
  <si>
    <r>
      <t>B</t>
    </r>
    <r>
      <rPr>
        <vertAlign val="subscript"/>
        <sz val="12"/>
        <color rgb="FF000000"/>
        <rFont val="Calibri"/>
        <family val="2"/>
      </rPr>
      <t>old,p</t>
    </r>
  </si>
  <si>
    <t>Annual quantity of woody biomass that would have been used per person in the household in the absence of the project activity to generate useful thermal energy equivalent to that provided by the project devices</t>
  </si>
  <si>
    <t>Tonnes/person/year</t>
  </si>
  <si>
    <t xml:space="preserve">Determined ex ante based on calculations </t>
  </si>
  <si>
    <t>Baseline Survey</t>
  </si>
  <si>
    <r>
      <t>N</t>
    </r>
    <r>
      <rPr>
        <vertAlign val="subscript"/>
        <sz val="12"/>
        <color rgb="FF000000"/>
        <rFont val="Calibri"/>
        <family val="2"/>
      </rPr>
      <t>p,HH</t>
    </r>
  </si>
  <si>
    <t xml:space="preserve">Average number of persons served per household prior to project
implementation </t>
  </si>
  <si>
    <t>number</t>
  </si>
  <si>
    <t>Census of India Website :  Value is for state of Maharashtra https://censusindia.gov.in/census.website/data/census-tables</t>
  </si>
  <si>
    <t>NA</t>
  </si>
  <si>
    <r>
      <t>N</t>
    </r>
    <r>
      <rPr>
        <vertAlign val="subscript"/>
        <sz val="12"/>
        <color rgb="FF000000"/>
        <rFont val="Calibri"/>
        <family val="2"/>
      </rPr>
      <t>d,HH</t>
    </r>
  </si>
  <si>
    <t>Number of project devices per household (number)</t>
  </si>
  <si>
    <t>Number</t>
  </si>
  <si>
    <t>Determined at the time of ICS distribution</t>
  </si>
  <si>
    <r>
      <t>B</t>
    </r>
    <r>
      <rPr>
        <vertAlign val="subscript"/>
        <sz val="12"/>
        <color rgb="FF000000"/>
        <rFont val="Calibri"/>
        <family val="2"/>
      </rPr>
      <t>old,HH</t>
    </r>
  </si>
  <si>
    <t xml:space="preserve">Annual quantity of woody biomass that would have been used in the household in the absence of the project activity to generate useful thermal energy equivalent to that provided by the project devices </t>
  </si>
  <si>
    <t>Tonnes/family/year</t>
  </si>
  <si>
    <r>
      <t>B</t>
    </r>
    <r>
      <rPr>
        <vertAlign val="subscript"/>
        <sz val="12"/>
        <color rgb="FF000000"/>
        <rFont val="Calibri"/>
        <family val="2"/>
      </rPr>
      <t>old,i,j</t>
    </r>
  </si>
  <si>
    <t>Annual quantity of woody biomass that would have been used in the absence of the project activity to generate useful thermal energy equivalent to that provided by the project device type i and batch j</t>
  </si>
  <si>
    <t>tonnes/year</t>
  </si>
  <si>
    <r>
      <t>L</t>
    </r>
    <r>
      <rPr>
        <vertAlign val="subscript"/>
        <sz val="12"/>
        <color rgb="FF000000"/>
        <rFont val="Calibri"/>
        <family val="2"/>
      </rPr>
      <t>NRB</t>
    </r>
  </si>
  <si>
    <t>Fraction to account for leakage related to the non-renewable woody biomass saved by the proposed PI</t>
  </si>
  <si>
    <t>%</t>
  </si>
  <si>
    <t>Default</t>
  </si>
  <si>
    <r>
      <t>n</t>
    </r>
    <r>
      <rPr>
        <vertAlign val="subscript"/>
        <sz val="12"/>
        <color rgb="FF000000"/>
        <rFont val="Calibri"/>
        <family val="2"/>
      </rPr>
      <t>new,i,j</t>
    </r>
  </si>
  <si>
    <t>Efficiency of the device of each type i and batch j implemented as part of the project activity</t>
  </si>
  <si>
    <t>Determined ex-ante based on calculations</t>
  </si>
  <si>
    <t>Yearly Degradation sheet</t>
  </si>
  <si>
    <t>Date of commissioning of batch j</t>
  </si>
  <si>
    <t>To establish the date of commissioning, the Project Participant devices would be grouped in “batches” and the latest date of commissioning of a device within the batch shall be used as the date of commissioning for the entire batch</t>
  </si>
  <si>
    <t>Date</t>
  </si>
  <si>
    <t>Sales Database</t>
  </si>
  <si>
    <t>End of Monitoring Period</t>
  </si>
  <si>
    <r>
      <t>n</t>
    </r>
    <r>
      <rPr>
        <vertAlign val="subscript"/>
        <sz val="12"/>
        <color rgb="FF000000"/>
        <rFont val="Calibri"/>
        <family val="2"/>
      </rPr>
      <t>old,i,j</t>
    </r>
  </si>
  <si>
    <t>Efficiency of pre - project device, which are the conventional device with no improved combustion air supply or flue gas ventilation, that is without a grate or a chimney</t>
  </si>
  <si>
    <t>Monitoring Survey</t>
  </si>
  <si>
    <r>
      <t>B</t>
    </r>
    <r>
      <rPr>
        <vertAlign val="subscript"/>
        <sz val="12"/>
        <color rgb="FF000000"/>
        <rFont val="Calibri"/>
        <family val="2"/>
      </rPr>
      <t>y,savings,i,j</t>
    </r>
  </si>
  <si>
    <t xml:space="preserve">Quantity of woody biomass that is saved </t>
  </si>
  <si>
    <t>Tonnes</t>
  </si>
  <si>
    <t>Calculated</t>
  </si>
  <si>
    <r>
      <t>B</t>
    </r>
    <r>
      <rPr>
        <vertAlign val="subscript"/>
        <sz val="12"/>
        <color rgb="FF000000"/>
        <rFont val="Calibri"/>
        <family val="2"/>
      </rPr>
      <t xml:space="preserve">y,savings </t>
    </r>
    <r>
      <rPr>
        <sz val="12"/>
        <color rgb="FF000000"/>
        <rFont val="Calibri"/>
        <family val="2"/>
      </rPr>
      <t>= B</t>
    </r>
    <r>
      <rPr>
        <vertAlign val="subscript"/>
        <sz val="12"/>
        <color rgb="FF000000"/>
        <rFont val="Calibri"/>
        <family val="2"/>
      </rPr>
      <t>old adjusted</t>
    </r>
    <r>
      <rPr>
        <sz val="12"/>
        <color rgb="FF000000"/>
        <rFont val="Calibri"/>
        <family val="2"/>
      </rPr>
      <t>*(1-n</t>
    </r>
    <r>
      <rPr>
        <vertAlign val="subscript"/>
        <sz val="12"/>
        <color rgb="FF000000"/>
        <rFont val="Calibri"/>
        <family val="2"/>
      </rPr>
      <t>old,i,j</t>
    </r>
    <r>
      <rPr>
        <sz val="12"/>
        <color rgb="FF000000"/>
        <rFont val="Calibri"/>
        <family val="2"/>
      </rPr>
      <t>/n</t>
    </r>
    <r>
      <rPr>
        <vertAlign val="subscript"/>
        <sz val="12"/>
        <color rgb="FF000000"/>
        <rFont val="Calibri"/>
        <family val="2"/>
      </rPr>
      <t>new,i,j</t>
    </r>
    <r>
      <rPr>
        <sz val="12"/>
        <color rgb="FF000000"/>
        <rFont val="Calibri"/>
        <family val="2"/>
      </rPr>
      <t>)                                  B</t>
    </r>
    <r>
      <rPr>
        <vertAlign val="subscript"/>
        <sz val="12"/>
        <color rgb="FF000000"/>
        <rFont val="Calibri"/>
        <family val="2"/>
      </rPr>
      <t>old adjusted</t>
    </r>
    <r>
      <rPr>
        <sz val="12"/>
        <color rgb="FF000000"/>
        <rFont val="Calibri"/>
        <family val="2"/>
      </rPr>
      <t xml:space="preserve"> = B</t>
    </r>
    <r>
      <rPr>
        <vertAlign val="subscript"/>
        <sz val="12"/>
        <color rgb="FF000000"/>
        <rFont val="Calibri"/>
        <family val="2"/>
      </rPr>
      <t>old</t>
    </r>
    <r>
      <rPr>
        <sz val="12"/>
        <color rgb="FF000000"/>
        <rFont val="Calibri"/>
        <family val="2"/>
      </rPr>
      <t xml:space="preserve"> * (1-u</t>
    </r>
    <r>
      <rPr>
        <vertAlign val="subscript"/>
        <sz val="12"/>
        <color rgb="FF000000"/>
        <rFont val="Calibri"/>
        <family val="2"/>
      </rPr>
      <t>y</t>
    </r>
    <r>
      <rPr>
        <sz val="12"/>
        <color rgb="FF000000"/>
        <rFont val="Calibri"/>
        <family val="2"/>
      </rPr>
      <t>)</t>
    </r>
  </si>
  <si>
    <t>Rated thermal efficiency</t>
  </si>
  <si>
    <t>Rated thermal efficiency of the product as per manufacturer's certification/testing</t>
  </si>
  <si>
    <t>Manufacturer Specification</t>
  </si>
  <si>
    <t>Monitoring Start Date</t>
  </si>
  <si>
    <t>Monitoring End Date</t>
  </si>
  <si>
    <t>Sr No</t>
  </si>
  <si>
    <t>Name</t>
  </si>
  <si>
    <t>Address</t>
  </si>
  <si>
    <t>District</t>
  </si>
  <si>
    <t>Primary Phone Number</t>
  </si>
  <si>
    <t>Serial Number</t>
  </si>
  <si>
    <t>Baseline Technology</t>
  </si>
  <si>
    <t>Baseline Count</t>
  </si>
  <si>
    <t>Vintage Year</t>
  </si>
  <si>
    <t>Installation Date</t>
  </si>
  <si>
    <t>Crediting Date</t>
  </si>
  <si>
    <t>Vintage</t>
  </si>
  <si>
    <t>Operational Days</t>
  </si>
  <si>
    <t>Year fraction</t>
  </si>
  <si>
    <t>Emission reductions</t>
  </si>
  <si>
    <t>Yavatmal</t>
  </si>
  <si>
    <t>J22VE036879</t>
  </si>
  <si>
    <t>Traditional Stove</t>
  </si>
  <si>
    <t>J22VE035513</t>
  </si>
  <si>
    <t>J22VE037667</t>
  </si>
  <si>
    <t>J22VE031962</t>
  </si>
  <si>
    <t>J22VE035556</t>
  </si>
  <si>
    <t>J22VE035982</t>
  </si>
  <si>
    <t>J22VE037882</t>
  </si>
  <si>
    <t>J22VE035790</t>
  </si>
  <si>
    <t>J22VE035955</t>
  </si>
  <si>
    <t>J22VE036189</t>
  </si>
  <si>
    <t>J22VE037643</t>
  </si>
  <si>
    <t>J22VE036872</t>
  </si>
  <si>
    <t>J22VE035543</t>
  </si>
  <si>
    <t>J22VE036299</t>
  </si>
  <si>
    <t>J22VE036799</t>
  </si>
  <si>
    <t>J22VE031958</t>
  </si>
  <si>
    <t>J22VE037625</t>
  </si>
  <si>
    <t>J22VE033675</t>
  </si>
  <si>
    <t>J22VE037876</t>
  </si>
  <si>
    <t>J22VE037664</t>
  </si>
  <si>
    <t>J22VE036764</t>
  </si>
  <si>
    <t>J22VE036773</t>
  </si>
  <si>
    <t>J22VE035999</t>
  </si>
  <si>
    <t>J22VE037881</t>
  </si>
  <si>
    <t>J22VE037313</t>
  </si>
  <si>
    <t>J22VE035998</t>
  </si>
  <si>
    <t>J22VE037318</t>
  </si>
  <si>
    <t>J22VE036708</t>
  </si>
  <si>
    <t>J22VE036788</t>
  </si>
  <si>
    <t>J22VE036790</t>
  </si>
  <si>
    <t>J22VE034622</t>
  </si>
  <si>
    <t>J22VE037724</t>
  </si>
  <si>
    <t>J22VE037713</t>
  </si>
  <si>
    <t>J22VE037606</t>
  </si>
  <si>
    <t>J22VE037604</t>
  </si>
  <si>
    <t>J22VE036839</t>
  </si>
  <si>
    <t>J22VE037369</t>
  </si>
  <si>
    <t>J22VE034848</t>
  </si>
  <si>
    <t>J22VE037385</t>
  </si>
  <si>
    <t>J22VE034853</t>
  </si>
  <si>
    <t>J22VE036876</t>
  </si>
  <si>
    <t>J22VE036848</t>
  </si>
  <si>
    <t>J22VE037392</t>
  </si>
  <si>
    <t>J22VE037351</t>
  </si>
  <si>
    <t>J22VE036208</t>
  </si>
  <si>
    <t>J22VE036962</t>
  </si>
  <si>
    <t>J22VE036945</t>
  </si>
  <si>
    <t>J22VE036224</t>
  </si>
  <si>
    <t>J22VE035530</t>
  </si>
  <si>
    <t>J22VE035522</t>
  </si>
  <si>
    <t>J22VE037301</t>
  </si>
  <si>
    <t>J22VE037308</t>
  </si>
  <si>
    <t>J22VE037375</t>
  </si>
  <si>
    <t>J22VE037379</t>
  </si>
  <si>
    <t>J22VE037612</t>
  </si>
  <si>
    <t>J22VE037773</t>
  </si>
  <si>
    <t>J22VE036770</t>
  </si>
  <si>
    <t>J22VE036792</t>
  </si>
  <si>
    <t>J22VE036750</t>
  </si>
  <si>
    <t>J22VE036707</t>
  </si>
  <si>
    <t>J22VE036713</t>
  </si>
  <si>
    <t>J22VE036604</t>
  </si>
  <si>
    <t>J22VE036685</t>
  </si>
  <si>
    <t>J22VE035984</t>
  </si>
  <si>
    <t>J22VE035578</t>
  </si>
  <si>
    <t>J22VE035972</t>
  </si>
  <si>
    <t>J22VE035576</t>
  </si>
  <si>
    <t>J22VE037347</t>
  </si>
  <si>
    <t>J22VE037353</t>
  </si>
  <si>
    <t>J22VE035519</t>
  </si>
  <si>
    <t>J22VE036200</t>
  </si>
  <si>
    <t>J22VE037378</t>
  </si>
  <si>
    <t>J22VE037390</t>
  </si>
  <si>
    <t>J22VE036629</t>
  </si>
  <si>
    <t>J22VE036651</t>
  </si>
  <si>
    <t>J22VE035245</t>
  </si>
  <si>
    <t>J22VE036754</t>
  </si>
  <si>
    <t>J22VE036636</t>
  </si>
  <si>
    <t>J22VE036664</t>
  </si>
  <si>
    <t>J22VE036767</t>
  </si>
  <si>
    <t>J22VE037320</t>
  </si>
  <si>
    <t>J22VE036529</t>
  </si>
  <si>
    <t>J22VE036535</t>
  </si>
  <si>
    <t>J22VE037706</t>
  </si>
  <si>
    <t>J22VE037884</t>
  </si>
  <si>
    <t>J22VE037751</t>
  </si>
  <si>
    <t>J22VE037717</t>
  </si>
  <si>
    <t>J22VE036830</t>
  </si>
  <si>
    <t>J22VE036868</t>
  </si>
  <si>
    <t>J22VE035980</t>
  </si>
  <si>
    <t>J22VE035943</t>
  </si>
  <si>
    <t>J22VE036409</t>
  </si>
  <si>
    <t>J22VE037377</t>
  </si>
  <si>
    <t>J22VE036581</t>
  </si>
  <si>
    <t>J22VE037800</t>
  </si>
  <si>
    <t>J22VE036729</t>
  </si>
  <si>
    <t>J22VE036768</t>
  </si>
  <si>
    <t>J22VE037481</t>
  </si>
  <si>
    <t>J22VE036992</t>
  </si>
  <si>
    <t>J22VE037731</t>
  </si>
  <si>
    <t>J22VE036929</t>
  </si>
  <si>
    <t>J22VE036302</t>
  </si>
  <si>
    <t>J22VE037366</t>
  </si>
  <si>
    <t>J22VE036775</t>
  </si>
  <si>
    <t>J22VE036778</t>
  </si>
  <si>
    <t>J22VE037360</t>
  </si>
  <si>
    <t>J22VE036863</t>
  </si>
  <si>
    <t>J22VE036898</t>
  </si>
  <si>
    <t>J22VE037601</t>
  </si>
  <si>
    <t>J22VE036760</t>
  </si>
  <si>
    <t>J22VE034899</t>
  </si>
  <si>
    <t>J22VE036950</t>
  </si>
  <si>
    <t>J22VE034830</t>
  </si>
  <si>
    <t>J22VE036313</t>
  </si>
  <si>
    <t>J22VE035903</t>
  </si>
  <si>
    <t>J22VE035830</t>
  </si>
  <si>
    <t>J22VE037808</t>
  </si>
  <si>
    <t>J22VE037835</t>
  </si>
  <si>
    <t>J22VE036650</t>
  </si>
  <si>
    <t>J22VE036659</t>
  </si>
  <si>
    <t>J22VE037831</t>
  </si>
  <si>
    <t>J22VE037892</t>
  </si>
  <si>
    <t>J22VE037785</t>
  </si>
  <si>
    <t>J22VE037833</t>
  </si>
  <si>
    <t>J22VE037821</t>
  </si>
  <si>
    <t>J22VE037900</t>
  </si>
  <si>
    <t>J22VE037852</t>
  </si>
  <si>
    <t>J22VE034824</t>
  </si>
  <si>
    <t>J22VE034876</t>
  </si>
  <si>
    <t>J22VE035936</t>
  </si>
  <si>
    <t>J22VE037314</t>
  </si>
  <si>
    <t>J22VE037819</t>
  </si>
  <si>
    <t>J22VE035975</t>
  </si>
  <si>
    <t>J22VE037665</t>
  </si>
  <si>
    <t>J22VE037431</t>
  </si>
  <si>
    <t>J22VE035799</t>
  </si>
  <si>
    <t>J22VE035730</t>
  </si>
  <si>
    <t>J22VE035767</t>
  </si>
  <si>
    <t>J22VE035929</t>
  </si>
  <si>
    <t>J22VE036223</t>
  </si>
  <si>
    <t>J22VE037306</t>
  </si>
  <si>
    <t>J22VE037349</t>
  </si>
  <si>
    <t>J22VE036155</t>
  </si>
  <si>
    <t>J22VE037346</t>
  </si>
  <si>
    <t>J22VE035554</t>
  </si>
  <si>
    <t>J22VE037677</t>
  </si>
  <si>
    <t>J22VE037649</t>
  </si>
  <si>
    <t>J22VE037810</t>
  </si>
  <si>
    <t>J22VE036766</t>
  </si>
  <si>
    <t>J22VE036738</t>
  </si>
  <si>
    <t>J22VE037853</t>
  </si>
  <si>
    <t>J22VE037395</t>
  </si>
  <si>
    <t>J22VE036000</t>
  </si>
  <si>
    <t>J22VE037895</t>
  </si>
  <si>
    <t>J22VE036786</t>
  </si>
  <si>
    <t>J22VE036987</t>
  </si>
  <si>
    <t>J22VE035939</t>
  </si>
  <si>
    <t>J22VE035542</t>
  </si>
  <si>
    <t>J22VE037362</t>
  </si>
  <si>
    <t>J22VE035501</t>
  </si>
  <si>
    <t>J22VE037368</t>
  </si>
  <si>
    <t>J22VE037373</t>
  </si>
  <si>
    <t>J22VE036931</t>
  </si>
  <si>
    <t>J22VE037646</t>
  </si>
  <si>
    <t>J22VE037743</t>
  </si>
  <si>
    <t>J22VE037456</t>
  </si>
  <si>
    <t>J22VE037647</t>
  </si>
  <si>
    <t>J22VE036749</t>
  </si>
  <si>
    <t>J22VE037763</t>
  </si>
  <si>
    <t>J22VE036619</t>
  </si>
  <si>
    <t>J22VE037446</t>
  </si>
  <si>
    <t>J22VE037730</t>
  </si>
  <si>
    <t>J22VE036722</t>
  </si>
  <si>
    <t>J22VE036723</t>
  </si>
  <si>
    <t>J22VE037896</t>
  </si>
  <si>
    <t>J22VE036652</t>
  </si>
  <si>
    <t>J22VE036281</t>
  </si>
  <si>
    <t>J22VE036222</t>
  </si>
  <si>
    <t>J22VE035928</t>
  </si>
  <si>
    <t>J22VE036612</t>
  </si>
  <si>
    <t>J22VE035944</t>
  </si>
  <si>
    <t>J22VE035918</t>
  </si>
  <si>
    <t>J22VE037332</t>
  </si>
  <si>
    <t>J22VE036993</t>
  </si>
  <si>
    <t>J22VE037746</t>
  </si>
  <si>
    <t>J22VE037781</t>
  </si>
  <si>
    <t>J22VE037811</t>
  </si>
  <si>
    <t>J22VE035785</t>
  </si>
  <si>
    <t>J22VE037702</t>
  </si>
  <si>
    <t>J22VE035909</t>
  </si>
  <si>
    <t>J22VE036951</t>
  </si>
  <si>
    <t>J22VE037348</t>
  </si>
  <si>
    <t>J22VE035906</t>
  </si>
  <si>
    <t>J22VE036968</t>
  </si>
  <si>
    <t>J22VE036921</t>
  </si>
  <si>
    <t>J22VE035962</t>
  </si>
  <si>
    <t>J22VE035977</t>
  </si>
  <si>
    <t>J22VE037809</t>
  </si>
  <si>
    <t>J22VE037836</t>
  </si>
  <si>
    <t>J22VE037383</t>
  </si>
  <si>
    <t>J22VE037429</t>
  </si>
  <si>
    <t>J22VE037445</t>
  </si>
  <si>
    <t>J22VE037384</t>
  </si>
  <si>
    <t>J22VE035529</t>
  </si>
  <si>
    <t>J22VE035574</t>
  </si>
  <si>
    <t>J22VE037871</t>
  </si>
  <si>
    <t>J22VE037823</t>
  </si>
  <si>
    <t>J22VE036816</t>
  </si>
  <si>
    <t>J22VE036860</t>
  </si>
  <si>
    <t>J22VE037793</t>
  </si>
  <si>
    <t>J22VE037363</t>
  </si>
  <si>
    <t>J22VE037866</t>
  </si>
  <si>
    <t>J22VE036785</t>
  </si>
  <si>
    <t>J22VE037428</t>
  </si>
  <si>
    <t>J22VE036639</t>
  </si>
  <si>
    <t>J22VE037894</t>
  </si>
  <si>
    <t>J22VE036640</t>
  </si>
  <si>
    <t>J22VE037796</t>
  </si>
  <si>
    <t>J22VE036755</t>
  </si>
  <si>
    <t>J22VE036399</t>
  </si>
  <si>
    <t>J22VE037614</t>
  </si>
  <si>
    <t>J22VE036865</t>
  </si>
  <si>
    <t>J22VE036173</t>
  </si>
  <si>
    <t>J22VE036743</t>
  </si>
  <si>
    <t>J22VE037340</t>
  </si>
  <si>
    <t>J22VE036803</t>
  </si>
  <si>
    <t>J22VE037841</t>
  </si>
  <si>
    <t>J22VE036670</t>
  </si>
  <si>
    <t>J22VE036605</t>
  </si>
  <si>
    <t>J22VE036274</t>
  </si>
  <si>
    <t>J22VE036124</t>
  </si>
  <si>
    <t>J22VE037806</t>
  </si>
  <si>
    <t>J22VE036837</t>
  </si>
  <si>
    <t>J22VE035746</t>
  </si>
  <si>
    <t>J22VE036878</t>
  </si>
  <si>
    <t>J22VE037893</t>
  </si>
  <si>
    <t>J22VE037758</t>
  </si>
  <si>
    <t>J22VE034619</t>
  </si>
  <si>
    <t>J22VE036976</t>
  </si>
  <si>
    <t>J22VE036388</t>
  </si>
  <si>
    <t>J22VE035905</t>
  </si>
  <si>
    <t>J22VE036888</t>
  </si>
  <si>
    <t>J22VE037474</t>
  </si>
  <si>
    <t>J22VE036761</t>
  </si>
  <si>
    <t>J22VE036789</t>
  </si>
  <si>
    <t>J22VE037358</t>
  </si>
  <si>
    <t>J22VE037712</t>
  </si>
  <si>
    <t>J22VE037376</t>
  </si>
  <si>
    <t>J22VE037710</t>
  </si>
  <si>
    <t>J22VE035581</t>
  </si>
  <si>
    <t>J22VE035564</t>
  </si>
  <si>
    <t>J22VE035508</t>
  </si>
  <si>
    <t>J22VE035517</t>
  </si>
  <si>
    <t>J22VE036820</t>
  </si>
  <si>
    <t>J22VE037638</t>
  </si>
  <si>
    <t>J22VE037709</t>
  </si>
  <si>
    <t>J22VE037655</t>
  </si>
  <si>
    <t>J22VE037632</t>
  </si>
  <si>
    <t>J22VE035571</t>
  </si>
  <si>
    <t>J22VE037312</t>
  </si>
  <si>
    <t>J22VE036745</t>
  </si>
  <si>
    <t>J22VE036718</t>
  </si>
  <si>
    <t>J22VE037757</t>
  </si>
  <si>
    <t>J22VE037817</t>
  </si>
  <si>
    <t>J22VE035983</t>
  </si>
  <si>
    <t>J22VE035990</t>
  </si>
  <si>
    <t>J22VE037411</t>
  </si>
  <si>
    <t>J22VE037495</t>
  </si>
  <si>
    <t>J22VE037868</t>
  </si>
  <si>
    <t>J22VE037310</t>
  </si>
  <si>
    <t>J22VE037879</t>
  </si>
  <si>
    <t>J22VE037848</t>
  </si>
  <si>
    <t>J22VE035227</t>
  </si>
  <si>
    <t>J22VE035783</t>
  </si>
  <si>
    <t>J22VE034860</t>
  </si>
  <si>
    <t>J22VE036771</t>
  </si>
  <si>
    <t>J22VE034831</t>
  </si>
  <si>
    <t>J22VE036798</t>
  </si>
  <si>
    <t>J22VE036795</t>
  </si>
  <si>
    <t>J22VE036706</t>
  </si>
  <si>
    <t>J22VE035986</t>
  </si>
  <si>
    <t>J22VE035919</t>
  </si>
  <si>
    <t>J22VE031906</t>
  </si>
  <si>
    <t>J22VE037397</t>
  </si>
  <si>
    <t>J22VE037772</t>
  </si>
  <si>
    <t>J22VE037750</t>
  </si>
  <si>
    <t>J22VE036735</t>
  </si>
  <si>
    <t>J22VE035942</t>
  </si>
  <si>
    <t>J22VE036657</t>
  </si>
  <si>
    <t>J22VE036698</t>
  </si>
  <si>
    <t>J22VE035901</t>
  </si>
  <si>
    <t>J22VE036279</t>
  </si>
  <si>
    <t>J22VE036241</t>
  </si>
  <si>
    <t>J22VE036739</t>
  </si>
  <si>
    <t>J22VE036756</t>
  </si>
  <si>
    <t>J22VE037387</t>
  </si>
  <si>
    <t>J22VE037839</t>
  </si>
  <si>
    <t>J22VE037754</t>
  </si>
  <si>
    <t>J22VE037327</t>
  </si>
  <si>
    <t>J22VE036178</t>
  </si>
  <si>
    <t>J22VE036147</t>
  </si>
  <si>
    <t>J22VE037458</t>
  </si>
  <si>
    <t>J22VE035528</t>
  </si>
  <si>
    <t>J22VE036253</t>
  </si>
  <si>
    <t>J22VE037444</t>
  </si>
  <si>
    <t>J22VE034833</t>
  </si>
  <si>
    <t>J22VE035913</t>
  </si>
  <si>
    <t>J22VE035553</t>
  </si>
  <si>
    <t>J22VE035967</t>
  </si>
  <si>
    <t>J22VE036747</t>
  </si>
  <si>
    <t>J22VE036137</t>
  </si>
  <si>
    <t>J22VE036149</t>
  </si>
  <si>
    <t>J22VE037303</t>
  </si>
  <si>
    <t>J22VE036268</t>
  </si>
  <si>
    <t>J22VE037829</t>
  </si>
  <si>
    <t>J22VE036716</t>
  </si>
  <si>
    <t>J22VE036606</t>
  </si>
  <si>
    <t>J22VE036644</t>
  </si>
  <si>
    <t>J22VE036724</t>
  </si>
  <si>
    <t>J22VE035582</t>
  </si>
  <si>
    <t>J22VE036861</t>
  </si>
  <si>
    <t>J22VE034865</t>
  </si>
  <si>
    <t>J22VE035531</t>
  </si>
  <si>
    <t>J22VE036805</t>
  </si>
  <si>
    <t>J22VE037355</t>
  </si>
  <si>
    <t>J22VE036826</t>
  </si>
  <si>
    <t>J22VE037338</t>
  </si>
  <si>
    <t>J22VE036763</t>
  </si>
  <si>
    <t>J22VE037718</t>
  </si>
  <si>
    <t>J22VE036834</t>
  </si>
  <si>
    <t>J22VE037405</t>
  </si>
  <si>
    <t>J22VE037412</t>
  </si>
  <si>
    <t>J22VE036753</t>
  </si>
  <si>
    <t>J22VE037328</t>
  </si>
  <si>
    <t>J22VE036683</t>
  </si>
  <si>
    <t>J22VE036654</t>
  </si>
  <si>
    <t>J22VE035796</t>
  </si>
  <si>
    <t>J22VE036907</t>
  </si>
  <si>
    <t>J22VE036138</t>
  </si>
  <si>
    <t>J22VE036181</t>
  </si>
  <si>
    <t>J22VE036812</t>
  </si>
  <si>
    <t>J22VE036965</t>
  </si>
  <si>
    <t>J22VE037798</t>
  </si>
  <si>
    <t>J22VE036139</t>
  </si>
  <si>
    <t>J22VE036118</t>
  </si>
  <si>
    <t>J22VE036949</t>
  </si>
  <si>
    <t>J22VE035960</t>
  </si>
  <si>
    <t>J22VE037869</t>
  </si>
  <si>
    <t>J22VE035907</t>
  </si>
  <si>
    <t>J22VE036233</t>
  </si>
  <si>
    <t>J22VE036214</t>
  </si>
  <si>
    <t>J22VE034879</t>
  </si>
  <si>
    <t>J22VE034826</t>
  </si>
  <si>
    <t>J22VE036726</t>
  </si>
  <si>
    <t>J22VE036796</t>
  </si>
  <si>
    <t>J22VE037388</t>
  </si>
  <si>
    <t>J22VE034857</t>
  </si>
  <si>
    <t>J22VE036702</t>
  </si>
  <si>
    <t>J22VE034864</t>
  </si>
  <si>
    <t>J22VE037765</t>
  </si>
  <si>
    <t>J22VE036608</t>
  </si>
  <si>
    <t>J22VE035838</t>
  </si>
  <si>
    <t>J22VE036610</t>
  </si>
  <si>
    <t>J22VE036709</t>
  </si>
  <si>
    <t>J22VE037825</t>
  </si>
  <si>
    <t>J22VE037802</t>
  </si>
  <si>
    <t>J22VE035926</t>
  </si>
  <si>
    <t>J22VE036117</t>
  </si>
  <si>
    <t>J22VE035981</t>
  </si>
  <si>
    <t>J22VE036395</t>
  </si>
  <si>
    <t>J22VE036167</t>
  </si>
  <si>
    <t>J22VE036373</t>
  </si>
  <si>
    <t>J22VE037361</t>
  </si>
  <si>
    <t>J22VE037372</t>
  </si>
  <si>
    <t>J22VE035968</t>
  </si>
  <si>
    <t>J22VE035969</t>
  </si>
  <si>
    <t>J22VE037867</t>
  </si>
  <si>
    <t>J22VE037729</t>
  </si>
  <si>
    <t>J22VE037745</t>
  </si>
  <si>
    <t>J22VE037822</t>
  </si>
  <si>
    <t>J22VE037864</t>
  </si>
  <si>
    <t>J22VE036733</t>
  </si>
  <si>
    <t>J22VE036782</t>
  </si>
  <si>
    <t>J22VE036787</t>
  </si>
  <si>
    <t>J22VE036741</t>
  </si>
  <si>
    <t>J22VE036721</t>
  </si>
  <si>
    <t>J22VE036757</t>
  </si>
  <si>
    <t>J22VE035761</t>
  </si>
  <si>
    <t>J22VE037394</t>
  </si>
  <si>
    <t>J22VE036774</t>
  </si>
  <si>
    <t>J22VE037334</t>
  </si>
  <si>
    <t>J22VE037344</t>
  </si>
  <si>
    <t>J22VE036079</t>
  </si>
  <si>
    <t>J22VE037364</t>
  </si>
  <si>
    <t>J22VE037736</t>
  </si>
  <si>
    <t>J22VE036748</t>
  </si>
  <si>
    <t>J22VE035923</t>
  </si>
  <si>
    <t>J22VE037782</t>
  </si>
  <si>
    <t>J22VE034809</t>
  </si>
  <si>
    <t>J22VE034862</t>
  </si>
  <si>
    <t>J22VE037787</t>
  </si>
  <si>
    <t>J22VE036725</t>
  </si>
  <si>
    <t>J22VE036783</t>
  </si>
  <si>
    <t>J22VE037354</t>
  </si>
  <si>
    <t>J22VE035560</t>
  </si>
  <si>
    <t>J22VE035567</t>
  </si>
  <si>
    <t>J22VE037370</t>
  </si>
  <si>
    <t>J22VE037357</t>
  </si>
  <si>
    <t>J22VE037319</t>
  </si>
  <si>
    <t>J22VE035577</t>
  </si>
  <si>
    <t>J22VE035502</t>
  </si>
  <si>
    <t>J22VE036209</t>
  </si>
  <si>
    <t>J22VE036744</t>
  </si>
  <si>
    <t>J22VE036703</t>
  </si>
  <si>
    <t>J22VE036257</t>
  </si>
  <si>
    <t>J22VE035540</t>
  </si>
  <si>
    <t>J22VE035925</t>
  </si>
  <si>
    <t>J22VE035946</t>
  </si>
  <si>
    <t>J22VE035537</t>
  </si>
  <si>
    <t>J22VE037898</t>
  </si>
  <si>
    <t>J22VE037897</t>
  </si>
  <si>
    <t>J22VE037875</t>
  </si>
  <si>
    <t>J22VE037683</t>
  </si>
  <si>
    <t>J22VE036248</t>
  </si>
  <si>
    <t>J22VE035561</t>
  </si>
  <si>
    <t>J22VE037619</t>
  </si>
  <si>
    <t>J22VE036558</t>
  </si>
  <si>
    <t>J22VE036923</t>
  </si>
  <si>
    <t>J22VE035709</t>
  </si>
  <si>
    <t>J22VE036195</t>
  </si>
  <si>
    <t>J22VE036166</t>
  </si>
  <si>
    <t>J22VE037803</t>
  </si>
  <si>
    <t>J22VE037827</t>
  </si>
  <si>
    <t>J22VE034621</t>
  </si>
  <si>
    <t>J22VE036869</t>
  </si>
  <si>
    <t>J22VE036674</t>
  </si>
  <si>
    <t>J22VE036646</t>
  </si>
  <si>
    <t>J22VE037813</t>
  </si>
  <si>
    <t>J22VE037815</t>
  </si>
  <si>
    <t>J22VE034618</t>
  </si>
  <si>
    <t>J22VE035563</t>
  </si>
  <si>
    <t>J22VE036740</t>
  </si>
  <si>
    <t>J22VE037302</t>
  </si>
  <si>
    <t>J22VE036828</t>
  </si>
  <si>
    <t>J22VE036562</t>
  </si>
  <si>
    <t>J22VE037326</t>
  </si>
  <si>
    <t>J22VE037335</t>
  </si>
  <si>
    <t>J22VE036616</t>
  </si>
  <si>
    <t>J22VE036682</t>
  </si>
  <si>
    <t>J22VE037850</t>
  </si>
  <si>
    <t>J22VE036793</t>
  </si>
  <si>
    <t>J22VE037885</t>
  </si>
  <si>
    <t>J22VE037309</t>
  </si>
  <si>
    <t>J22VE037399</t>
  </si>
  <si>
    <t>J22VE036617</t>
  </si>
  <si>
    <t>J22VE036662</t>
  </si>
  <si>
    <t>J22VE036711</t>
  </si>
  <si>
    <t>J22VE034810</t>
  </si>
  <si>
    <t>J22VE034863</t>
  </si>
  <si>
    <t>J22VE037711</t>
  </si>
  <si>
    <t>J22VE036742</t>
  </si>
  <si>
    <t>J22VE036862</t>
  </si>
  <si>
    <t>J22VE036867</t>
  </si>
  <si>
    <t>J22VE035782</t>
  </si>
  <si>
    <t>J22VE035768</t>
  </si>
  <si>
    <t>J22VE037726</t>
  </si>
  <si>
    <t>J22VE032000</t>
  </si>
  <si>
    <t>Wardha</t>
  </si>
  <si>
    <t>J22VE034816</t>
  </si>
  <si>
    <t>J22VE036648</t>
  </si>
  <si>
    <t>J22VE036527</t>
  </si>
  <si>
    <t>J22VE036448</t>
  </si>
  <si>
    <t>J22VE036531</t>
  </si>
  <si>
    <t>J22VE035795</t>
  </si>
  <si>
    <t>J22VE036425</t>
  </si>
  <si>
    <t>J22VE035731</t>
  </si>
  <si>
    <t>J22VE036622</t>
  </si>
  <si>
    <t>J22VE036490</t>
  </si>
  <si>
    <t>J22VE036680</t>
  </si>
  <si>
    <t>J22VE036667</t>
  </si>
  <si>
    <t>J22VE036586</t>
  </si>
  <si>
    <t>J22VE036574</t>
  </si>
  <si>
    <t>J22VE036587</t>
  </si>
  <si>
    <t>J22VE036520</t>
  </si>
  <si>
    <t>J22VE036466</t>
  </si>
  <si>
    <t>J22VE036621</t>
  </si>
  <si>
    <t>J22VE034892</t>
  </si>
  <si>
    <t>J22VE036653</t>
  </si>
  <si>
    <t>J22VE036485</t>
  </si>
  <si>
    <t>J22VE037705</t>
  </si>
  <si>
    <t>J22VE036548</t>
  </si>
  <si>
    <t>J22VE034802</t>
  </si>
  <si>
    <t>J22VE036463</t>
  </si>
  <si>
    <t>J22VE034807</t>
  </si>
  <si>
    <t>J22VE036595</t>
  </si>
  <si>
    <t>J22VE036440</t>
  </si>
  <si>
    <t>J22VE036561</t>
  </si>
  <si>
    <t>J22VE036580</t>
  </si>
  <si>
    <t>J22VE036534</t>
  </si>
  <si>
    <t>J22VE036533</t>
  </si>
  <si>
    <t>J22VE036499</t>
  </si>
  <si>
    <t>J22VE036591</t>
  </si>
  <si>
    <t>J22VE036283</t>
  </si>
  <si>
    <t>J22VE036285</t>
  </si>
  <si>
    <t>J22VE035793</t>
  </si>
  <si>
    <t>J22VE034828</t>
  </si>
  <si>
    <t>J22VE036577</t>
  </si>
  <si>
    <t>J22VE036539</t>
  </si>
  <si>
    <t>J22VE036459</t>
  </si>
  <si>
    <t>J22VE036575</t>
  </si>
  <si>
    <t>J22VE036524</t>
  </si>
  <si>
    <t>J22VE036625</t>
  </si>
  <si>
    <t>J22VE036470</t>
  </si>
  <si>
    <t>J22VE036523</t>
  </si>
  <si>
    <t>J22VE036526</t>
  </si>
  <si>
    <t>J22VE036618</t>
  </si>
  <si>
    <t>J22VE036684</t>
  </si>
  <si>
    <t>J22VE036655</t>
  </si>
  <si>
    <t>J22VE036436</t>
  </si>
  <si>
    <t>J22VE036549</t>
  </si>
  <si>
    <t>J22VE036637</t>
  </si>
  <si>
    <t>J22VE036532</t>
  </si>
  <si>
    <t>J22VE036598</t>
  </si>
  <si>
    <t>J22VE036498</t>
  </si>
  <si>
    <t>J22VE036501</t>
  </si>
  <si>
    <t>J22VE036487</t>
  </si>
  <si>
    <t>J22VE035759</t>
  </si>
  <si>
    <t>J22VE035705</t>
  </si>
  <si>
    <t>J22VE034844</t>
  </si>
  <si>
    <t>J22VE034872</t>
  </si>
  <si>
    <t>J22VE036550</t>
  </si>
  <si>
    <t>J22VE036417</t>
  </si>
  <si>
    <t>J22VE036679</t>
  </si>
  <si>
    <t>J22VE035724</t>
  </si>
  <si>
    <t>J22VE036481</t>
  </si>
  <si>
    <t>J22VE036579</t>
  </si>
  <si>
    <t>J22VE035706</t>
  </si>
  <si>
    <t>J22VE036599</t>
  </si>
  <si>
    <t>J22VE036512</t>
  </si>
  <si>
    <t>J22VE034835</t>
  </si>
  <si>
    <t>J22VE036666</t>
  </si>
  <si>
    <t>J22VE036658</t>
  </si>
  <si>
    <t>J22VE034821</t>
  </si>
  <si>
    <t>J22VE034827</t>
  </si>
  <si>
    <t>J22VE034900</t>
  </si>
  <si>
    <t>J22VE037816</t>
  </si>
  <si>
    <t>J22VE036475</t>
  </si>
  <si>
    <t>J22VE034893</t>
  </si>
  <si>
    <t>J22VE036451</t>
  </si>
  <si>
    <t>J22VE035703</t>
  </si>
  <si>
    <t>J22VE036410</t>
  </si>
  <si>
    <t>J22VE036432</t>
  </si>
  <si>
    <t>J22VE034804</t>
  </si>
  <si>
    <t>J22VE034895</t>
  </si>
  <si>
    <t>J22VE036480</t>
  </si>
  <si>
    <t>J22VE035716</t>
  </si>
  <si>
    <t>J22VE035733</t>
  </si>
  <si>
    <t>J22VE036493</t>
  </si>
  <si>
    <t>J22VE036422</t>
  </si>
  <si>
    <t>J22VE036420</t>
  </si>
  <si>
    <t>J22VE035794</t>
  </si>
  <si>
    <t>J22VE036457</t>
  </si>
  <si>
    <t>J22VE036458</t>
  </si>
  <si>
    <t>J22VE036468</t>
  </si>
  <si>
    <t>J22VE036634</t>
  </si>
  <si>
    <t>J22VE036690</t>
  </si>
  <si>
    <t>J22VE036601</t>
  </si>
  <si>
    <t>J22VE034842</t>
  </si>
  <si>
    <t>J22VE036638</t>
  </si>
  <si>
    <t>J22VE036572</t>
  </si>
  <si>
    <t>J22VE036642</t>
  </si>
  <si>
    <t>J22VE035704</t>
  </si>
  <si>
    <t>J22VE036578</t>
  </si>
  <si>
    <t>J22VE036514</t>
  </si>
  <si>
    <t>J22VE036583</t>
  </si>
  <si>
    <t>J22VE036471</t>
  </si>
  <si>
    <t>J22VE036488</t>
  </si>
  <si>
    <t>J22VE036441</t>
  </si>
  <si>
    <t>J22VE036416</t>
  </si>
  <si>
    <t>J22VE036484</t>
  </si>
  <si>
    <t>J22VE036491</t>
  </si>
  <si>
    <t>J22VE036434</t>
  </si>
  <si>
    <t>J22VE036462</t>
  </si>
  <si>
    <t>J22VE036438</t>
  </si>
  <si>
    <t>J22VE036430</t>
  </si>
  <si>
    <t>J22VE036687</t>
  </si>
  <si>
    <t>J22VE037790</t>
  </si>
  <si>
    <t>J22VE037610</t>
  </si>
  <si>
    <t>J22VE036705</t>
  </si>
  <si>
    <t>J22VE036781</t>
  </si>
  <si>
    <t>J22VE037662</t>
  </si>
  <si>
    <t>J22VE036769</t>
  </si>
  <si>
    <t>J22VE037656</t>
  </si>
  <si>
    <t>J22VE036218</t>
  </si>
  <si>
    <t>J22VE036966</t>
  </si>
  <si>
    <t>J22VE037000</t>
  </si>
  <si>
    <t>J22VE035792</t>
  </si>
  <si>
    <t>J22VE035787</t>
  </si>
  <si>
    <t>J22VE036215</t>
  </si>
  <si>
    <t>J22VE036474</t>
  </si>
  <si>
    <t>J22VE035708</t>
  </si>
  <si>
    <t>J22VE036376</t>
  </si>
  <si>
    <t>J22VE036460</t>
  </si>
  <si>
    <t>J22VE036645</t>
  </si>
  <si>
    <t>J22VE037617</t>
  </si>
  <si>
    <t>J22VE036453</t>
  </si>
  <si>
    <t>J22VE036597</t>
  </si>
  <si>
    <t>J22VE037675</t>
  </si>
  <si>
    <t>J22VE036367</t>
  </si>
  <si>
    <t>J22VE036540</t>
  </si>
  <si>
    <t>J22VE037639</t>
  </si>
  <si>
    <t>J22VE035715</t>
  </si>
  <si>
    <t>J22VE037660</t>
  </si>
  <si>
    <t>J22VE036542</t>
  </si>
  <si>
    <t>J22VE034887</t>
  </si>
  <si>
    <t>J22VE035915</t>
  </si>
  <si>
    <t>J22VE036404</t>
  </si>
  <si>
    <t>J22VE034856</t>
  </si>
  <si>
    <t>J22VE035953</t>
  </si>
  <si>
    <t>J22VE037844</t>
  </si>
  <si>
    <t>J22VE036975</t>
  </si>
  <si>
    <t>J22VE035927</t>
  </si>
  <si>
    <t>J22VE036928</t>
  </si>
  <si>
    <t>J22VE037886</t>
  </si>
  <si>
    <t>J22VE037701</t>
  </si>
  <si>
    <t>J22VE037735</t>
  </si>
  <si>
    <t>J22VE035526</t>
  </si>
  <si>
    <t>J22VE035711</t>
  </si>
  <si>
    <t>J22VE037860</t>
  </si>
  <si>
    <t>J22VE037899</t>
  </si>
  <si>
    <t>J22VE034805</t>
  </si>
  <si>
    <t>J22VE034898</t>
  </si>
  <si>
    <t>J22VE037382</t>
  </si>
  <si>
    <t>J22VE035948</t>
  </si>
  <si>
    <t>J22VE037671</t>
  </si>
  <si>
    <t>J22VE037455</t>
  </si>
  <si>
    <t>J22VE036715</t>
  </si>
  <si>
    <t>J22VE036701</t>
  </si>
  <si>
    <t>J22VE037725</t>
  </si>
  <si>
    <t>J22VE035996</t>
  </si>
  <si>
    <t>J22VE035974</t>
  </si>
  <si>
    <t>J22VE037733</t>
  </si>
  <si>
    <t>J22VE036439</t>
  </si>
  <si>
    <t>J22VE036427</t>
  </si>
  <si>
    <t>J22VE036522</t>
  </si>
  <si>
    <t>J22VE036551</t>
  </si>
  <si>
    <t>J22VE036519</t>
  </si>
  <si>
    <t>J22VE036555</t>
  </si>
  <si>
    <t>J22VE036567</t>
  </si>
  <si>
    <t>J22VE036537</t>
  </si>
  <si>
    <t>J22VE036413</t>
  </si>
  <si>
    <t>J22VE036445</t>
  </si>
  <si>
    <t>J22VE036545</t>
  </si>
  <si>
    <t>J22VE036590</t>
  </si>
  <si>
    <t>J22VE036589</t>
  </si>
  <si>
    <t>J22VE036500</t>
  </si>
  <si>
    <t>J22VE036444</t>
  </si>
  <si>
    <t>J22VE036495</t>
  </si>
  <si>
    <t>J22VE036473</t>
  </si>
  <si>
    <t>J22VE036584</t>
  </si>
  <si>
    <t>J22VE035773</t>
  </si>
  <si>
    <t>J22VE036169</t>
  </si>
  <si>
    <t>J22VE036461</t>
  </si>
  <si>
    <t>J22VE036492</t>
  </si>
  <si>
    <t>J22VE036656</t>
  </si>
  <si>
    <t>J22VE036675</t>
  </si>
  <si>
    <t>J22VE036504</t>
  </si>
  <si>
    <t>J22VE036503</t>
  </si>
  <si>
    <t>J22VE036429</t>
  </si>
  <si>
    <t>J22VE036506</t>
  </si>
  <si>
    <t>J22VE036494</t>
  </si>
  <si>
    <t>J22VE037759</t>
  </si>
  <si>
    <t>J22VE037776</t>
  </si>
  <si>
    <t>J22VE034838</t>
  </si>
  <si>
    <t>J22VE037786</t>
  </si>
  <si>
    <t>J22VE036563</t>
  </si>
  <si>
    <t>J22VE036407</t>
  </si>
  <si>
    <t>J22VE034841</t>
  </si>
  <si>
    <t>J22VE034871</t>
  </si>
  <si>
    <t>J22VE031997</t>
  </si>
  <si>
    <t>J22VE036428</t>
  </si>
  <si>
    <t>J22VE036206</t>
  </si>
  <si>
    <t>J22VE034815</t>
  </si>
  <si>
    <t>J22VE037654</t>
  </si>
  <si>
    <t>J22VE034888</t>
  </si>
  <si>
    <t>J22VE035777</t>
  </si>
  <si>
    <t>J22VE037652</t>
  </si>
  <si>
    <t>J22VE034855</t>
  </si>
  <si>
    <t>J22VE035762</t>
  </si>
  <si>
    <t>J22VE036419</t>
  </si>
  <si>
    <t>J22VE037613</t>
  </si>
  <si>
    <t>J22VE036277</t>
  </si>
  <si>
    <t>J22VE036246</t>
  </si>
  <si>
    <t>J22VE036609</t>
  </si>
  <si>
    <t>J22VE036647</t>
  </si>
  <si>
    <t>J22VE037752</t>
  </si>
  <si>
    <t>J22VE035933</t>
  </si>
  <si>
    <t>J22VE036919</t>
  </si>
  <si>
    <t>J22VE037849</t>
  </si>
  <si>
    <t>J22VE036903</t>
  </si>
  <si>
    <t>J22VE036290</t>
  </si>
  <si>
    <t>J22VE036288</t>
  </si>
  <si>
    <t>J22VE037341</t>
  </si>
  <si>
    <t>J22VE037770</t>
  </si>
  <si>
    <t>J22VE037799</t>
  </si>
  <si>
    <t>J22VE037766</t>
  </si>
  <si>
    <t>J22VE037695</t>
  </si>
  <si>
    <t>J22VE036719</t>
  </si>
  <si>
    <t>J22VE037714</t>
  </si>
  <si>
    <t>J22VE036985</t>
  </si>
  <si>
    <t>J22VE036544</t>
  </si>
  <si>
    <t>J22VE036547</t>
  </si>
  <si>
    <t>J22VE036435</t>
  </si>
  <si>
    <t>J22VE036508</t>
  </si>
  <si>
    <t>J22VE037684</t>
  </si>
  <si>
    <t>J22VE036516</t>
  </si>
  <si>
    <t>J22VE037627</t>
  </si>
  <si>
    <t>J22VE036421</t>
  </si>
  <si>
    <t>J22VE036588</t>
  </si>
  <si>
    <t>J22VE037659</t>
  </si>
  <si>
    <t>J22VE036229</t>
  </si>
  <si>
    <t>J22VE034829</t>
  </si>
  <si>
    <t>J22VE034803</t>
  </si>
  <si>
    <t>J22VE034851</t>
  </si>
  <si>
    <t>J22VE035653</t>
  </si>
  <si>
    <t>J22VE034806</t>
  </si>
  <si>
    <t>J22VE036496</t>
  </si>
  <si>
    <t>J22VE036263</t>
  </si>
  <si>
    <t>J22VE036600</t>
  </si>
  <si>
    <t>J22VE036489</t>
  </si>
  <si>
    <t>J22VE036925</t>
  </si>
  <si>
    <t>J22VE036927</t>
  </si>
  <si>
    <t>J22VE036437</t>
  </si>
  <si>
    <t>J22VE036570</t>
  </si>
  <si>
    <t>J22VE035518</t>
  </si>
  <si>
    <t>J22VE035547</t>
  </si>
  <si>
    <t>J22VE036626</t>
  </si>
  <si>
    <t>J22VE035781</t>
  </si>
  <si>
    <t>J22VE036630</t>
  </si>
  <si>
    <t>J22VE035721</t>
  </si>
  <si>
    <t>J22VE035737</t>
  </si>
  <si>
    <t>J22VE036237</t>
  </si>
  <si>
    <t>J22VE036293</t>
  </si>
  <si>
    <t>J22VE036284</t>
  </si>
  <si>
    <t>J22VE035568</t>
  </si>
  <si>
    <t>J22VE036250</t>
  </si>
  <si>
    <t>J22VE037716</t>
  </si>
  <si>
    <t>J22VE037777</t>
  </si>
  <si>
    <t>J22VE035713</t>
  </si>
  <si>
    <t>J22VE036672</t>
  </si>
  <si>
    <t>J22VE036559</t>
  </si>
  <si>
    <t>J22VE035736</t>
  </si>
  <si>
    <t>J22VE035754</t>
  </si>
  <si>
    <t>J22VE036528</t>
  </si>
  <si>
    <t>J22VE036594</t>
  </si>
  <si>
    <t>J22VE036593</t>
  </si>
  <si>
    <t>J22VE036538</t>
  </si>
  <si>
    <t>J22VE035752</t>
  </si>
  <si>
    <t>J22VE035751</t>
  </si>
  <si>
    <t>J22VE036699</t>
  </si>
  <si>
    <t>J22VE036700</t>
  </si>
  <si>
    <t>J22VE036415</t>
  </si>
  <si>
    <t>J22VE036515</t>
  </si>
  <si>
    <t>J22VE036568</t>
  </si>
  <si>
    <t>J22VE034819</t>
  </si>
  <si>
    <t>J22VE035798</t>
  </si>
  <si>
    <t>J22VE034875</t>
  </si>
  <si>
    <t>J22VE036564</t>
  </si>
  <si>
    <t>J22VE036571</t>
  </si>
  <si>
    <t>J22VE035757</t>
  </si>
  <si>
    <t>J22VE036649</t>
  </si>
  <si>
    <t>J22VE036694</t>
  </si>
  <si>
    <t>J22VE037692</t>
  </si>
  <si>
    <t>J22VE037648</t>
  </si>
  <si>
    <t>J22VE034861</t>
  </si>
  <si>
    <t>J22VE034850</t>
  </si>
  <si>
    <t>J22VE036518</t>
  </si>
  <si>
    <t>J22VE036677</t>
  </si>
  <si>
    <t>J22VE036692</t>
  </si>
  <si>
    <t>J22VE036541</t>
  </si>
  <si>
    <t>J22VE036554</t>
  </si>
  <si>
    <t>J22VE036442</t>
  </si>
  <si>
    <t>J22VE036402</t>
  </si>
  <si>
    <t>J22VE036576</t>
  </si>
  <si>
    <t>J22VE036688</t>
  </si>
  <si>
    <t>J22VE036536</t>
  </si>
  <si>
    <t>J22VE036678</t>
  </si>
  <si>
    <t>J22VE035745</t>
  </si>
  <si>
    <t>J22VE035784</t>
  </si>
  <si>
    <t>J22VE035758</t>
  </si>
  <si>
    <t>J22VE035712</t>
  </si>
  <si>
    <t>J22VE036472</t>
  </si>
  <si>
    <t>J22VE035750</t>
  </si>
  <si>
    <t>J22VE036582</t>
  </si>
  <si>
    <t>J22VE034886</t>
  </si>
  <si>
    <t>J22VE036479</t>
  </si>
  <si>
    <t>J22VE034834</t>
  </si>
  <si>
    <t>J22VE036403</t>
  </si>
  <si>
    <t>J22VE036525</t>
  </si>
  <si>
    <t>J22VE035756</t>
  </si>
  <si>
    <t>J22VE036596</t>
  </si>
  <si>
    <t>J22VE036623</t>
  </si>
  <si>
    <t>J22VE036676</t>
  </si>
  <si>
    <t>J22VE035729</t>
  </si>
  <si>
    <t>J22VE036502</t>
  </si>
  <si>
    <t>J22VE036109</t>
  </si>
  <si>
    <t>J22VE036758</t>
  </si>
  <si>
    <t>J22VE036406</t>
  </si>
  <si>
    <t>J22VE036486</t>
  </si>
  <si>
    <t>J22VE037826</t>
  </si>
  <si>
    <t>J22VE037694</t>
  </si>
  <si>
    <t>J22VE037689</t>
  </si>
  <si>
    <t>J22VE037616</t>
  </si>
  <si>
    <t>J22VE035595</t>
  </si>
  <si>
    <t>J22VE037697</t>
  </si>
  <si>
    <t>J22VE036780</t>
  </si>
  <si>
    <t>J22VE035775</t>
  </si>
  <si>
    <t>J22VE037741</t>
  </si>
  <si>
    <t>J22VE036843</t>
  </si>
  <si>
    <t>J22VE036853</t>
  </si>
  <si>
    <t>J22VE036704</t>
  </si>
  <si>
    <t>J22VE035788</t>
  </si>
  <si>
    <t>J22VE037628</t>
  </si>
  <si>
    <t>J22VE037624</t>
  </si>
  <si>
    <t>J22VE035551</t>
  </si>
  <si>
    <t>J22VE037828</t>
  </si>
  <si>
    <t>J22VE034880</t>
  </si>
  <si>
    <t>J22VE034854</t>
  </si>
  <si>
    <t>J22VE036105</t>
  </si>
  <si>
    <t>J22VE035717</t>
  </si>
  <si>
    <t>J22VE034894</t>
  </si>
  <si>
    <t>J22VE036815</t>
  </si>
  <si>
    <t>J22VE036896</t>
  </si>
  <si>
    <t>J22VE036412</t>
  </si>
  <si>
    <t>J22VE035739</t>
  </si>
  <si>
    <t>J22VE036497</t>
  </si>
  <si>
    <t>J22VE034843</t>
  </si>
  <si>
    <t>J22VE035720</t>
  </si>
  <si>
    <t>J22VE034878</t>
  </si>
  <si>
    <t>J22VE036469</t>
  </si>
  <si>
    <t>J22VE036401</t>
  </si>
  <si>
    <t>J22VE036507</t>
  </si>
  <si>
    <t>J22VE035738</t>
  </si>
  <si>
    <t>J22VE036424</t>
  </si>
  <si>
    <t>J22VE035743</t>
  </si>
  <si>
    <t>J22VE036411</t>
  </si>
  <si>
    <t>J22VE037856</t>
  </si>
  <si>
    <t>J22VE035727</t>
  </si>
  <si>
    <t>J22VE035780</t>
  </si>
  <si>
    <t>J22VE036464</t>
  </si>
  <si>
    <t>J22VE036446</t>
  </si>
  <si>
    <t>J22VE036452</t>
  </si>
  <si>
    <t>J22VE036592</t>
  </si>
  <si>
    <t>J22VE036426</t>
  </si>
  <si>
    <t>J22VE036431</t>
  </si>
  <si>
    <t>J22VE036405</t>
  </si>
  <si>
    <t>J22VE037891</t>
  </si>
  <si>
    <t>J22VE036408</t>
  </si>
  <si>
    <t>J22VE036482</t>
  </si>
  <si>
    <t>J22VE036628</t>
  </si>
  <si>
    <t>J22VE034814</t>
  </si>
  <si>
    <t>J22VE034845</t>
  </si>
  <si>
    <t>J22VE034822</t>
  </si>
  <si>
    <t>J22VE034847</t>
  </si>
  <si>
    <t>J22VE036693</t>
  </si>
  <si>
    <t>J22VE034891</t>
  </si>
  <si>
    <t>J22VE034836</t>
  </si>
  <si>
    <t>J22VE034839</t>
  </si>
  <si>
    <t>J22VE034870</t>
  </si>
  <si>
    <t>J22VE035546</t>
  </si>
  <si>
    <t>J22VE035536</t>
  </si>
  <si>
    <t>J22VE035728</t>
  </si>
  <si>
    <t>J22VE035791</t>
  </si>
  <si>
    <t>J22VE036477</t>
  </si>
  <si>
    <t>J22VE036418</t>
  </si>
  <si>
    <t>J22VE036553</t>
  </si>
  <si>
    <t>J22VE036546</t>
  </si>
  <si>
    <t>J22VE037329</t>
  </si>
  <si>
    <t>J22VE036530</t>
  </si>
  <si>
    <t>J22VE034885</t>
  </si>
  <si>
    <t>J22VE034874</t>
  </si>
  <si>
    <t>J22VE035558</t>
  </si>
  <si>
    <t>J22VE036603</t>
  </si>
  <si>
    <t>J22VE034859</t>
  </si>
  <si>
    <t>J22VE034897</t>
  </si>
  <si>
    <t>J22VE036624</t>
  </si>
  <si>
    <t>J22VE036689</t>
  </si>
  <si>
    <t>J22VE034868</t>
  </si>
  <si>
    <t>J22VE034817</t>
  </si>
  <si>
    <t>J22VE034801</t>
  </si>
  <si>
    <t>J22VE036509</t>
  </si>
  <si>
    <t>J22VE036476</t>
  </si>
  <si>
    <t>J22VE034811</t>
  </si>
  <si>
    <t>J22VE034896</t>
  </si>
  <si>
    <t>J22VE037350</t>
  </si>
  <si>
    <t>J22VE036835</t>
  </si>
  <si>
    <t>J22VE036478</t>
  </si>
  <si>
    <t>J22VE036455</t>
  </si>
  <si>
    <t>J22VE035566</t>
  </si>
  <si>
    <t>J22VE037698</t>
  </si>
  <si>
    <t>J22VE034890</t>
  </si>
  <si>
    <t>J22VE034883</t>
  </si>
  <si>
    <t>J22VE037367</t>
  </si>
  <si>
    <t>J22VE036874</t>
  </si>
  <si>
    <t>J22VE036153</t>
  </si>
  <si>
    <t>J22VE036186</t>
  </si>
  <si>
    <t>J22VE036456</t>
  </si>
  <si>
    <t>J22VE036423</t>
  </si>
  <si>
    <t>J22VE035710</t>
  </si>
  <si>
    <t>J22VE035747</t>
  </si>
  <si>
    <t>J22VE037685</t>
  </si>
  <si>
    <t>J22VE037715</t>
  </si>
  <si>
    <t>J22VE036736</t>
  </si>
  <si>
    <t>J22VE036505</t>
  </si>
  <si>
    <t>J22VE036569</t>
  </si>
  <si>
    <t>J22VE037651</t>
  </si>
  <si>
    <t>J22VE035937</t>
  </si>
  <si>
    <t>J22VE036641</t>
  </si>
  <si>
    <t>J22VE035961</t>
  </si>
  <si>
    <t>J22VE036585</t>
  </si>
  <si>
    <t>J22VE036556</t>
  </si>
  <si>
    <t>J22VE036663</t>
  </si>
  <si>
    <t>J22VE034837</t>
  </si>
  <si>
    <t>J22VE034846</t>
  </si>
  <si>
    <t>J22VE037721</t>
  </si>
  <si>
    <t>J22VE036433</t>
  </si>
  <si>
    <t>J22VE034869</t>
  </si>
  <si>
    <t>J22VE034873</t>
  </si>
  <si>
    <t>J22VE034881</t>
  </si>
  <si>
    <t>J22VE036800</t>
  </si>
  <si>
    <t>J22VE036270</t>
  </si>
  <si>
    <t>J22VE036521</t>
  </si>
  <si>
    <t>J22VE037857</t>
  </si>
  <si>
    <t>Amaravati</t>
  </si>
  <si>
    <t>J22VE036620</t>
  </si>
  <si>
    <t>J22VE036669</t>
  </si>
  <si>
    <t>J22VE035776</t>
  </si>
  <si>
    <t>J22VE036884</t>
  </si>
  <si>
    <t>J22VE035945</t>
  </si>
  <si>
    <t>J22VE035957</t>
  </si>
  <si>
    <t>J22VE037391</t>
  </si>
  <si>
    <t>J22VE036971</t>
  </si>
  <si>
    <t>J22VE036914</t>
  </si>
  <si>
    <t>J22VE037840</t>
  </si>
  <si>
    <t>J22VE037820</t>
  </si>
  <si>
    <t>J22VE035725</t>
  </si>
  <si>
    <t>J22VE036160</t>
  </si>
  <si>
    <t>J22VE037494</t>
  </si>
  <si>
    <t>J22VE036811</t>
  </si>
  <si>
    <t>J22VE036851</t>
  </si>
  <si>
    <t>J22VE035938</t>
  </si>
  <si>
    <t>J22VE035904</t>
  </si>
  <si>
    <t>J22VE035976</t>
  </si>
  <si>
    <t>J22VE035934</t>
  </si>
  <si>
    <t>J22VE037365</t>
  </si>
  <si>
    <t>J22VE037330</t>
  </si>
  <si>
    <t>J22VE036697</t>
  </si>
  <si>
    <t>J22VE036665</t>
  </si>
  <si>
    <t>J22VE036909</t>
  </si>
  <si>
    <t>J22VE036948</t>
  </si>
  <si>
    <t>J22VE036912</t>
  </si>
  <si>
    <t>J22VE036905</t>
  </si>
  <si>
    <t>J22VE036734</t>
  </si>
  <si>
    <t>J22VE036772</t>
  </si>
  <si>
    <t>J22VE036893</t>
  </si>
  <si>
    <t>J22VE036866</t>
  </si>
  <si>
    <t>J22VE036990</t>
  </si>
  <si>
    <t>J22VE036986</t>
  </si>
  <si>
    <t>J22VE035742</t>
  </si>
  <si>
    <t>J22VE035914</t>
  </si>
  <si>
    <t>J22VE037406</t>
  </si>
  <si>
    <t>J22VE037480</t>
  </si>
  <si>
    <t>J22VE037631</t>
  </si>
  <si>
    <t>J22VE037609</t>
  </si>
  <si>
    <t>J22VE036899</t>
  </si>
  <si>
    <t>J22VE036880</t>
  </si>
  <si>
    <t>J22VE036095</t>
  </si>
  <si>
    <t>J22VE036094</t>
  </si>
  <si>
    <t>J22VE037331</t>
  </si>
  <si>
    <t>J22VE037325</t>
  </si>
  <si>
    <t>J22VE037396</t>
  </si>
  <si>
    <t>J22VE037345</t>
  </si>
  <si>
    <t>J22VE036827</t>
  </si>
  <si>
    <t>J22VE036765</t>
  </si>
  <si>
    <t>J22VE036261</t>
  </si>
  <si>
    <t>J22VE036859</t>
  </si>
  <si>
    <t>J22VE036894</t>
  </si>
  <si>
    <t>J22VE037672</t>
  </si>
  <si>
    <t>J22VE037305</t>
  </si>
  <si>
    <t>J22VE037719</t>
  </si>
  <si>
    <t>J22VE037768</t>
  </si>
  <si>
    <t>J22VE037324</t>
  </si>
  <si>
    <t>J22VE037838</t>
  </si>
  <si>
    <t>J22VE036904</t>
  </si>
  <si>
    <t>J22VE036980</t>
  </si>
  <si>
    <t>J22VE037703</t>
  </si>
  <si>
    <t>J22VE036613</t>
  </si>
  <si>
    <t>J22VE036686</t>
  </si>
  <si>
    <t>J22VE035963</t>
  </si>
  <si>
    <t>J22VE035989</t>
  </si>
  <si>
    <t>J22VE036946</t>
  </si>
  <si>
    <t>J22VE036944</t>
  </si>
  <si>
    <t>J22VE037764</t>
  </si>
  <si>
    <t>J22VE037753</t>
  </si>
  <si>
    <t>J22VE037690</t>
  </si>
  <si>
    <t>J22VE037634</t>
  </si>
  <si>
    <t>J22VE036913</t>
  </si>
  <si>
    <t>J22VE030054</t>
  </si>
  <si>
    <t>J22VE035732</t>
  </si>
  <si>
    <t>J22VE035786</t>
  </si>
  <si>
    <t>J22VE036809</t>
  </si>
  <si>
    <t>J22VE036964</t>
  </si>
  <si>
    <t>J22VE036981</t>
  </si>
  <si>
    <t>J22VE036717</t>
  </si>
  <si>
    <t>J22VE036737</t>
  </si>
  <si>
    <t>J22VE036751</t>
  </si>
  <si>
    <t>J22VE036784</t>
  </si>
  <si>
    <t>J22VE037818</t>
  </si>
  <si>
    <t>J22VE037837</t>
  </si>
  <si>
    <t>J22VE035985</t>
  </si>
  <si>
    <t>J22VE035921</t>
  </si>
  <si>
    <t>J22VE037459</t>
  </si>
  <si>
    <t>J22VE035765</t>
  </si>
  <si>
    <t>J22VE037449</t>
  </si>
  <si>
    <t>J22VE035523</t>
  </si>
  <si>
    <t>J22VE035527</t>
  </si>
  <si>
    <t>J22VE037317</t>
  </si>
  <si>
    <t>J22VE037352</t>
  </si>
  <si>
    <t>J22VE037629</t>
  </si>
  <si>
    <t>J22VE037674</t>
  </si>
  <si>
    <t>J22VE036881</t>
  </si>
  <si>
    <t>J22VE036836</t>
  </si>
  <si>
    <t>J22VE036338</t>
  </si>
  <si>
    <t>J22VE036370</t>
  </si>
  <si>
    <t>J22VE036759</t>
  </si>
  <si>
    <t>J22VE036752</t>
  </si>
  <si>
    <t>J22VE036940</t>
  </si>
  <si>
    <t>J22VE036956</t>
  </si>
  <si>
    <t>J22VE036841</t>
  </si>
  <si>
    <t>J22VE036807</t>
  </si>
  <si>
    <t>J22VE037666</t>
  </si>
  <si>
    <t>J22VE037673</t>
  </si>
  <si>
    <t>J22VE036910</t>
  </si>
  <si>
    <t>J22VE036970</t>
  </si>
  <si>
    <t>J22VE036543</t>
  </si>
  <si>
    <t>J22VE035910</t>
  </si>
  <si>
    <t>J22VE035917</t>
  </si>
  <si>
    <t>J22VE035959</t>
  </si>
  <si>
    <t>J22VE035585</t>
  </si>
  <si>
    <t>J22VE036292</t>
  </si>
  <si>
    <t>J22VE034620</t>
  </si>
  <si>
    <t>J22VE037393</t>
  </si>
  <si>
    <t>J22VE037854</t>
  </si>
  <si>
    <t>J22VE037830</t>
  </si>
  <si>
    <t>J22VE037663</t>
  </si>
  <si>
    <t>J22VE037641</t>
  </si>
  <si>
    <t>J22VE035908</t>
  </si>
  <si>
    <t>J22VE037400</t>
  </si>
  <si>
    <t>J22VE036969</t>
  </si>
  <si>
    <t>J22VE036941</t>
  </si>
  <si>
    <t>J22VE031980</t>
  </si>
  <si>
    <t>J22VE031905</t>
  </si>
  <si>
    <t>J22VE036890</t>
  </si>
  <si>
    <t>J22VE036808</t>
  </si>
  <si>
    <t>J22VE036953</t>
  </si>
  <si>
    <t>J22VE037832</t>
  </si>
  <si>
    <t>J22VE037847</t>
  </si>
  <si>
    <t>J22VE037740</t>
  </si>
  <si>
    <t>J22VE037720</t>
  </si>
  <si>
    <t>J22VE036932</t>
  </si>
  <si>
    <t>J22VE036917</t>
  </si>
  <si>
    <t>J22VE037742</t>
  </si>
  <si>
    <t>J22VE037771</t>
  </si>
  <si>
    <t>J22VE037311</t>
  </si>
  <si>
    <t>J22VE037315</t>
  </si>
  <si>
    <t>J22VE037438</t>
  </si>
  <si>
    <t>J22VE036611</t>
  </si>
  <si>
    <t>J22VE036614</t>
  </si>
  <si>
    <t>J22VE037603</t>
  </si>
  <si>
    <t>J22VE037621</t>
  </si>
  <si>
    <t>J22VE036714</t>
  </si>
  <si>
    <t>J22VE036797</t>
  </si>
  <si>
    <t>J22VE036821</t>
  </si>
  <si>
    <t>J22VE036870</t>
  </si>
  <si>
    <t>J22VE035971</t>
  </si>
  <si>
    <t>J22VE035707</t>
  </si>
  <si>
    <t>J22VE035741</t>
  </si>
  <si>
    <t>J22VE035902</t>
  </si>
  <si>
    <t>J22VE035940</t>
  </si>
  <si>
    <t>J22VE036983</t>
  </si>
  <si>
    <t>J22VE036902</t>
  </si>
  <si>
    <t>J22VE035924</t>
  </si>
  <si>
    <t>J22VE035920</t>
  </si>
  <si>
    <t>J22VE036954</t>
  </si>
  <si>
    <t>J22VE036961</t>
  </si>
  <si>
    <t>J22VE036892</t>
  </si>
  <si>
    <t>J22VE036850</t>
  </si>
  <si>
    <t>J22VE036915</t>
  </si>
  <si>
    <t>J22VE036447</t>
  </si>
  <si>
    <t>J22VE036887</t>
  </si>
  <si>
    <t>J22VE035771</t>
  </si>
  <si>
    <t>J22VE037359</t>
  </si>
  <si>
    <t>J22VE037356</t>
  </si>
  <si>
    <t>J22VE035941</t>
  </si>
  <si>
    <t>J22VE037887</t>
  </si>
  <si>
    <t>J22VE037865</t>
  </si>
  <si>
    <t>J22VE036958</t>
  </si>
  <si>
    <t>J22VE036957</t>
  </si>
  <si>
    <t>J22VE036938</t>
  </si>
  <si>
    <t>J22VE036979</t>
  </si>
  <si>
    <t>J22VE037304</t>
  </si>
  <si>
    <t>J22VE037371</t>
  </si>
  <si>
    <t>J22VE036920</t>
  </si>
  <si>
    <t>J22VE036934</t>
  </si>
  <si>
    <t>J22VE037687</t>
  </si>
  <si>
    <t>J22VE037640</t>
  </si>
  <si>
    <t>J22VE035559</t>
  </si>
  <si>
    <t>J22VE037336</t>
  </si>
  <si>
    <t>J22VE037398</t>
  </si>
  <si>
    <t>J22VE036916</t>
  </si>
  <si>
    <t>J22VE036908</t>
  </si>
  <si>
    <t>J22VE036984</t>
  </si>
  <si>
    <t>J22VE036022</t>
  </si>
  <si>
    <t>J22VE036133</t>
  </si>
  <si>
    <t>J22VE036982</t>
  </si>
  <si>
    <t>J22VE036552</t>
  </si>
  <si>
    <t>J22VE037407</t>
  </si>
  <si>
    <t>J22VE037423</t>
  </si>
  <si>
    <t>J22VE036513</t>
  </si>
  <si>
    <t>J22VE036997</t>
  </si>
  <si>
    <t>J22VE036933</t>
  </si>
  <si>
    <t>J22VE037380</t>
  </si>
  <si>
    <t>J22VE037620</t>
  </si>
  <si>
    <t>J22VE036121</t>
  </si>
  <si>
    <t>J22VE036187</t>
  </si>
  <si>
    <t>J22VE037760</t>
  </si>
  <si>
    <t>J22VE037722</t>
  </si>
  <si>
    <t>J22VE036230</t>
  </si>
  <si>
    <t>J22VE035956</t>
  </si>
  <si>
    <t>J22VE036267</t>
  </si>
  <si>
    <t>J22VE035966</t>
  </si>
  <si>
    <t>J22VE036349</t>
  </si>
  <si>
    <t>J22VE036380</t>
  </si>
  <si>
    <t>J22VE037734</t>
  </si>
  <si>
    <t>J22VE036286</t>
  </si>
  <si>
    <t>J22VE036212</t>
  </si>
  <si>
    <t>J22VE036632</t>
  </si>
  <si>
    <t>J22VE036695</t>
  </si>
  <si>
    <t>J22VE035912</t>
  </si>
  <si>
    <t>J22VE035922</t>
  </si>
  <si>
    <t>J22VE036776</t>
  </si>
  <si>
    <t>J22VE037755</t>
  </si>
  <si>
    <t>J22VE035557</t>
  </si>
  <si>
    <t>J22VE035538</t>
  </si>
  <si>
    <t>J22VE035504</t>
  </si>
  <si>
    <t>J22VE035507</t>
  </si>
  <si>
    <t>J22VE036184</t>
  </si>
  <si>
    <t>J22VE036103</t>
  </si>
  <si>
    <t>J22VE037778</t>
  </si>
  <si>
    <t>J22VE037708</t>
  </si>
  <si>
    <t>J22VE036273</t>
  </si>
  <si>
    <t>J22VE036265</t>
  </si>
  <si>
    <t>J22VE035991</t>
  </si>
  <si>
    <t>J22VE035930</t>
  </si>
  <si>
    <t>J22VE036172</t>
  </si>
  <si>
    <t>J22VE036126</t>
  </si>
  <si>
    <t>J22VE035533</t>
  </si>
  <si>
    <t>J22VE036242</t>
  </si>
  <si>
    <t>J22VE037321</t>
  </si>
  <si>
    <t>J22VE037343</t>
  </si>
  <si>
    <t>J22VE036294</t>
  </si>
  <si>
    <t>J22VE036278</t>
  </si>
  <si>
    <t>J22VE037679</t>
  </si>
  <si>
    <t>J22VE037870</t>
  </si>
  <si>
    <t>J22VE036988</t>
  </si>
  <si>
    <t>J22VE036994</t>
  </si>
  <si>
    <t>J22VE036691</t>
  </si>
  <si>
    <t>J22VE037333</t>
  </si>
  <si>
    <t>J22VE037316</t>
  </si>
  <si>
    <t>J22VE037418</t>
  </si>
  <si>
    <t>J22VE037484</t>
  </si>
  <si>
    <t>J22VE035821</t>
  </si>
  <si>
    <t>J22VE035845</t>
  </si>
  <si>
    <t>J22VE036098</t>
  </si>
  <si>
    <t>J22VE036930</t>
  </si>
  <si>
    <t>J22VE037615</t>
  </si>
  <si>
    <t>J22VE037658</t>
  </si>
  <si>
    <t>J22VE037661</t>
  </si>
  <si>
    <t>J22VE036924</t>
  </si>
  <si>
    <t>J22VE036111</t>
  </si>
  <si>
    <t>J22VE036044</t>
  </si>
  <si>
    <t>J22VE036779</t>
  </si>
  <si>
    <t>J22VE036973</t>
  </si>
  <si>
    <t>J22VE037739</t>
  </si>
  <si>
    <t>J22VE036991</t>
  </si>
  <si>
    <t>J22VE036967</t>
  </si>
  <si>
    <t>J22VE036696</t>
  </si>
  <si>
    <t>J22VE036627</t>
  </si>
  <si>
    <t>J22VE035973</t>
  </si>
  <si>
    <t>J22VE035997</t>
  </si>
  <si>
    <t>J22VE034820</t>
  </si>
  <si>
    <t>J22VE037636</t>
  </si>
  <si>
    <t>J22VE036194</t>
  </si>
  <si>
    <t>J22VE036171</t>
  </si>
  <si>
    <t>J22VE037804</t>
  </si>
  <si>
    <t>J22VE036998</t>
  </si>
  <si>
    <t>J22VE036922</t>
  </si>
  <si>
    <t>J22VE036154</t>
  </si>
  <si>
    <t>J22VE036465</t>
  </si>
  <si>
    <t>J22VE037342</t>
  </si>
  <si>
    <t>J22VE037607</t>
  </si>
  <si>
    <t>J22VE037780</t>
  </si>
  <si>
    <t>J22VE035931</t>
  </si>
  <si>
    <t>J22VE035978</t>
  </si>
  <si>
    <t>J22VE036217</t>
  </si>
  <si>
    <t>J22VE036287</t>
  </si>
  <si>
    <t>J22VE036235</t>
  </si>
  <si>
    <t>J22VE036211</t>
  </si>
  <si>
    <t>J22VE037608</t>
  </si>
  <si>
    <t>J22VE037688</t>
  </si>
  <si>
    <t>J22VE035521</t>
  </si>
  <si>
    <t>J22VE035525</t>
  </si>
  <si>
    <t>J22VE035935</t>
  </si>
  <si>
    <t>J22VE035916</t>
  </si>
  <si>
    <t>J22VE037682</t>
  </si>
  <si>
    <t>J22VE037668</t>
  </si>
  <si>
    <t>J22VE037605</t>
  </si>
  <si>
    <t>J22VE033662</t>
  </si>
  <si>
    <t>J22VE036762</t>
  </si>
  <si>
    <t>J22VE036720</t>
  </si>
  <si>
    <t>J22VE037756</t>
  </si>
  <si>
    <t>J22VE036566</t>
  </si>
  <si>
    <t>J22VE036615</t>
  </si>
  <si>
    <t>J22VE037842</t>
  </si>
  <si>
    <t>J22VE036972</t>
  </si>
  <si>
    <t>J22VE036342</t>
  </si>
  <si>
    <t>J22VE035646</t>
  </si>
  <si>
    <t>J22VE035964</t>
  </si>
  <si>
    <t>J22VE036387</t>
  </si>
  <si>
    <t>J22VE037738</t>
  </si>
  <si>
    <t>J22VE035534</t>
  </si>
  <si>
    <t>J22VE036295</t>
  </si>
  <si>
    <t>J22VE034852</t>
  </si>
  <si>
    <t>J22VE037635</t>
  </si>
  <si>
    <t>J22VE036935</t>
  </si>
  <si>
    <t>J22VE037699</t>
  </si>
  <si>
    <t>J22VE036573</t>
  </si>
  <si>
    <t>J22VE035535</t>
  </si>
  <si>
    <t>J22VE035841</t>
  </si>
  <si>
    <t>J22VE036148</t>
  </si>
  <si>
    <t>J22VE037779</t>
  </si>
  <si>
    <t>J22VE036232</t>
  </si>
  <si>
    <t>J22VE036191</t>
  </si>
  <si>
    <t>J22VE036252</t>
  </si>
  <si>
    <t>J22VE037767</t>
  </si>
  <si>
    <t xml:space="preserve">Gadchiroli </t>
  </si>
  <si>
    <t>J22VE036112</t>
  </si>
  <si>
    <t>J22VE031932</t>
  </si>
  <si>
    <t>J22VE037670</t>
  </si>
  <si>
    <t>J22VE036142</t>
  </si>
  <si>
    <t>J22VE037650</t>
  </si>
  <si>
    <t xml:space="preserve">Bhandara </t>
  </si>
  <si>
    <t>J22VE037761</t>
  </si>
  <si>
    <t>J22VE031930</t>
  </si>
  <si>
    <t>J22VE037626</t>
  </si>
  <si>
    <t>J22VE034825</t>
  </si>
  <si>
    <t>J22VE037676</t>
  </si>
  <si>
    <t>J22VE037728</t>
  </si>
  <si>
    <t>J22VE036661</t>
  </si>
  <si>
    <t>J22VE036926</t>
  </si>
  <si>
    <t>J22VE037812</t>
  </si>
  <si>
    <t>J22VE037814</t>
  </si>
  <si>
    <t>J22VE037883</t>
  </si>
  <si>
    <t>J22VE035666</t>
  </si>
  <si>
    <t>J22VE034818</t>
  </si>
  <si>
    <t>J22VE036360</t>
  </si>
  <si>
    <t>J22VE037707</t>
  </si>
  <si>
    <t>J22VE037637</t>
  </si>
  <si>
    <t>J22VE037747</t>
  </si>
  <si>
    <t>J22VE036164</t>
  </si>
  <si>
    <t>J22VE036249</t>
  </si>
  <si>
    <t>J22VE034808</t>
  </si>
  <si>
    <t>J22VE037783</t>
  </si>
  <si>
    <t>J22VE037851</t>
  </si>
  <si>
    <t>J22VE037744</t>
  </si>
  <si>
    <t>J22VE036204</t>
  </si>
  <si>
    <t>J22VE036443</t>
  </si>
  <si>
    <t>J22VE035740</t>
  </si>
  <si>
    <t>J22VE035766</t>
  </si>
  <si>
    <t>J22VE037623</t>
  </si>
  <si>
    <t>J22VE037657</t>
  </si>
  <si>
    <t>J22VE035702</t>
  </si>
  <si>
    <t>J22VE035800</t>
  </si>
  <si>
    <t>J22VE036207</t>
  </si>
  <si>
    <t>J22VE036244</t>
  </si>
  <si>
    <t>J22VE034812</t>
  </si>
  <si>
    <t>J22VE035735</t>
  </si>
  <si>
    <t>J22VE037775</t>
  </si>
  <si>
    <t>J22VE037762</t>
  </si>
  <si>
    <t>J22VE037693</t>
  </si>
  <si>
    <t>J22VE037611</t>
  </si>
  <si>
    <t>J22VE035265</t>
  </si>
  <si>
    <t>J22VE037788</t>
  </si>
  <si>
    <t>J22VE037704</t>
  </si>
  <si>
    <t>J22VE036145</t>
  </si>
  <si>
    <t>J22VE036131</t>
  </si>
  <si>
    <t>J22VE037642</t>
  </si>
  <si>
    <t>J22VE035950</t>
  </si>
  <si>
    <t>J22VE036671</t>
  </si>
  <si>
    <t>J22VE035947</t>
  </si>
  <si>
    <t>J22VE036943</t>
  </si>
  <si>
    <t>J22VE034867</t>
  </si>
  <si>
    <t>J22VE037630</t>
  </si>
  <si>
    <t>J22VE036254</t>
  </si>
  <si>
    <t>J22VE035995</t>
  </si>
  <si>
    <t>J22VE035932</t>
  </si>
  <si>
    <t>J22VE036906</t>
  </si>
  <si>
    <t>J22VE035911</t>
  </si>
  <si>
    <t>J22VE035958</t>
  </si>
  <si>
    <t>J22VE037845</t>
  </si>
  <si>
    <t>J22VE036454</t>
  </si>
  <si>
    <t>J22VE035993</t>
  </si>
  <si>
    <t>J22VE035965</t>
  </si>
  <si>
    <t>J22VE036633</t>
  </si>
  <si>
    <t>J22VE036143</t>
  </si>
  <si>
    <t>J22VE035714</t>
  </si>
  <si>
    <t>J22VE035987</t>
  </si>
  <si>
    <t>J22VE035217</t>
  </si>
  <si>
    <t>J22VE036710</t>
  </si>
  <si>
    <t>J22VE035744</t>
  </si>
  <si>
    <t>J22VE035992</t>
  </si>
  <si>
    <t>J22VE037805</t>
  </si>
  <si>
    <t>J22VE035883</t>
  </si>
  <si>
    <t>J22VE037727</t>
  </si>
  <si>
    <t>J22VE037681</t>
  </si>
  <si>
    <t>J22VE037680</t>
  </si>
  <si>
    <t>J22VE036018</t>
  </si>
  <si>
    <t>J22VE037678</t>
  </si>
  <si>
    <t>J22VE037700</t>
  </si>
  <si>
    <t>J22VE037686</t>
  </si>
  <si>
    <t>J22VE036038</t>
  </si>
  <si>
    <t>J22VE037618</t>
  </si>
  <si>
    <t>J22VE036730</t>
  </si>
  <si>
    <t>J22VE035749</t>
  </si>
  <si>
    <t>J22VE037824</t>
  </si>
  <si>
    <t>J22VE036901</t>
  </si>
  <si>
    <t>J22VE036673</t>
  </si>
  <si>
    <t>J22VE036712</t>
  </si>
  <si>
    <t>J22VE036565</t>
  </si>
  <si>
    <t>J22VE037877</t>
  </si>
  <si>
    <t>J22VE031952</t>
  </si>
  <si>
    <t>J22VE037622</t>
  </si>
  <si>
    <t>J22VE037872</t>
  </si>
  <si>
    <t>J22VE037633</t>
  </si>
  <si>
    <t>J22VE036339</t>
  </si>
  <si>
    <t>J22VE036305</t>
  </si>
  <si>
    <t>J22VE031926</t>
  </si>
  <si>
    <t>J22VE035988</t>
  </si>
  <si>
    <t>J22VE035954</t>
  </si>
  <si>
    <t>J22VE037880</t>
  </si>
  <si>
    <t>J23VA405196</t>
  </si>
  <si>
    <t>J23VB410260</t>
  </si>
  <si>
    <t>J23VA404772</t>
  </si>
  <si>
    <t>J23VA400507</t>
  </si>
  <si>
    <t>J23VA403004</t>
  </si>
  <si>
    <t>J23VA405109</t>
  </si>
  <si>
    <t>J23VA403007</t>
  </si>
  <si>
    <t>J23VA404090</t>
  </si>
  <si>
    <t>J23VA401685</t>
  </si>
  <si>
    <t>J23VA404880</t>
  </si>
  <si>
    <t>J23VA399463</t>
  </si>
  <si>
    <t>J23VA403570</t>
  </si>
  <si>
    <t>J23VA400566</t>
  </si>
  <si>
    <t>J23VA404658</t>
  </si>
  <si>
    <t>J23VA403589</t>
  </si>
  <si>
    <t>J23VA402853</t>
  </si>
  <si>
    <t>J23VA402823</t>
  </si>
  <si>
    <t>J23VA403673</t>
  </si>
  <si>
    <t>J23VA403674</t>
  </si>
  <si>
    <t>J23VA394444</t>
  </si>
  <si>
    <t>J23VA404151</t>
  </si>
  <si>
    <t>J23VA405105</t>
  </si>
  <si>
    <t>J23VA404900</t>
  </si>
  <si>
    <t>J23VA403040</t>
  </si>
  <si>
    <t>J23VA404037</t>
  </si>
  <si>
    <t>J23VA404957</t>
  </si>
  <si>
    <t>J23VA391562</t>
  </si>
  <si>
    <t>J23VA393168</t>
  </si>
  <si>
    <t>J23VA392639</t>
  </si>
  <si>
    <t>J23VA391509</t>
  </si>
  <si>
    <t>J23VA391507</t>
  </si>
  <si>
    <t>J23VA403409</t>
  </si>
  <si>
    <t>J23VA399357</t>
  </si>
  <si>
    <t>J23VA404561</t>
  </si>
  <si>
    <t>J23VA400011</t>
  </si>
  <si>
    <t>J23VA396980</t>
  </si>
  <si>
    <t>J23VA400212</t>
  </si>
  <si>
    <t>J23VA403320</t>
  </si>
  <si>
    <t>J23VA391564</t>
  </si>
  <si>
    <t>J23VA404599</t>
  </si>
  <si>
    <t>J23VA400006</t>
  </si>
  <si>
    <t>J23VA399445</t>
  </si>
  <si>
    <t>J23VA399491</t>
  </si>
  <si>
    <t>J23VA399203</t>
  </si>
  <si>
    <t>J23VA403722</t>
  </si>
  <si>
    <t>J23VA396666</t>
  </si>
  <si>
    <t>J23VA397115</t>
  </si>
  <si>
    <t>J23VA403071</t>
  </si>
  <si>
    <t>J23VA403924</t>
  </si>
  <si>
    <t>J23VA404754</t>
  </si>
  <si>
    <t>J23VA404603</t>
  </si>
  <si>
    <t>J23VA403521</t>
  </si>
  <si>
    <t>J23VA391536</t>
  </si>
  <si>
    <t>J23VA405207</t>
  </si>
  <si>
    <t>J23VA404861</t>
  </si>
  <si>
    <t>J23VA393864</t>
  </si>
  <si>
    <t>J23VA396086</t>
  </si>
  <si>
    <t>J23VA401707</t>
  </si>
  <si>
    <t>J23VA404482</t>
  </si>
  <si>
    <t>J23VA404232</t>
  </si>
  <si>
    <t>J23VA404081</t>
  </si>
  <si>
    <t>J23VA405009</t>
  </si>
  <si>
    <t>J23VA405178</t>
  </si>
  <si>
    <t>J23VA405172</t>
  </si>
  <si>
    <t>J23VA405194</t>
  </si>
  <si>
    <t>J23VA397774</t>
  </si>
  <si>
    <t>J23VA404749</t>
  </si>
  <si>
    <t>J23VA403331</t>
  </si>
  <si>
    <t>J23VA403426</t>
  </si>
  <si>
    <t>J23VA403113</t>
  </si>
  <si>
    <t>J23VA397583</t>
  </si>
  <si>
    <t>J23VA405133</t>
  </si>
  <si>
    <t>J23VA405028</t>
  </si>
  <si>
    <t>J23VA399877</t>
  </si>
  <si>
    <t>J23VA401293</t>
  </si>
  <si>
    <t>J23VA401198</t>
  </si>
  <si>
    <t>J23VA399258</t>
  </si>
  <si>
    <t>J23VA405150</t>
  </si>
  <si>
    <t>J23VA405128</t>
  </si>
  <si>
    <t>J23VA405134</t>
  </si>
  <si>
    <t>J23VA404066</t>
  </si>
  <si>
    <t>J23VA404100</t>
  </si>
  <si>
    <t>J23VA403761</t>
  </si>
  <si>
    <t>J23VA403704</t>
  </si>
  <si>
    <t>J23VA400575</t>
  </si>
  <si>
    <t>J23VA391573</t>
  </si>
  <si>
    <t>J23VA404701</t>
  </si>
  <si>
    <t>J23VA404617</t>
  </si>
  <si>
    <t>J23VA403286</t>
  </si>
  <si>
    <t>J23VA391587</t>
  </si>
  <si>
    <t>J23VA387616</t>
  </si>
  <si>
    <t>J23VA386885</t>
  </si>
  <si>
    <t>J23VA403413</t>
  </si>
  <si>
    <t>J23VA401695</t>
  </si>
  <si>
    <t>J23VA403571</t>
  </si>
  <si>
    <t>J23VA403755</t>
  </si>
  <si>
    <t>J23VA404669</t>
  </si>
  <si>
    <t>J23VA405152</t>
  </si>
  <si>
    <t>J23VA404706</t>
  </si>
  <si>
    <t>J23VA403366</t>
  </si>
  <si>
    <t>J23VA405111</t>
  </si>
  <si>
    <t>J23VA400046</t>
  </si>
  <si>
    <t>J23VA405256</t>
  </si>
  <si>
    <t>J23VA400525</t>
  </si>
  <si>
    <t>J23VA404698</t>
  </si>
  <si>
    <t>J23VA402886</t>
  </si>
  <si>
    <t>J23VA401915</t>
  </si>
  <si>
    <t>J23VA403376</t>
  </si>
  <si>
    <t>J23VA393179</t>
  </si>
  <si>
    <t>J23VA405064</t>
  </si>
  <si>
    <t>J23VA403914</t>
  </si>
  <si>
    <t>J23VA403488</t>
  </si>
  <si>
    <t>J23VA391501</t>
  </si>
  <si>
    <t>J23VA402858</t>
  </si>
  <si>
    <t>J23VA405188</t>
  </si>
  <si>
    <t>J23VA404794</t>
  </si>
  <si>
    <t>J23VA403157</t>
  </si>
  <si>
    <t>J23VA403492</t>
  </si>
  <si>
    <t>J23VA405185</t>
  </si>
  <si>
    <t>J23VA403650</t>
  </si>
  <si>
    <t>J23VA398641</t>
  </si>
  <si>
    <t>J23VA405179</t>
  </si>
  <si>
    <t>J23VA403387</t>
  </si>
  <si>
    <t>J23VA404895</t>
  </si>
  <si>
    <t>J23VA391532</t>
  </si>
  <si>
    <t>J23VA399036</t>
  </si>
  <si>
    <t>J23VA397003</t>
  </si>
  <si>
    <t>J23VA399020</t>
  </si>
  <si>
    <t>J23VA393176</t>
  </si>
  <si>
    <t>J23VA405187</t>
  </si>
  <si>
    <t>J23VA403691</t>
  </si>
  <si>
    <t>J23VA405195</t>
  </si>
  <si>
    <t>J23VA404099</t>
  </si>
  <si>
    <t>J23VA404879</t>
  </si>
  <si>
    <t>J23VA404403</t>
  </si>
  <si>
    <t>J23VA404653</t>
  </si>
  <si>
    <t>J23VA401510</t>
  </si>
  <si>
    <t>J23VA401711</t>
  </si>
  <si>
    <t>J23VA402686</t>
  </si>
  <si>
    <t>J23VA399084</t>
  </si>
  <si>
    <t>J23VA401957</t>
  </si>
  <si>
    <t>J23VA403155</t>
  </si>
  <si>
    <t>J23VA403035</t>
  </si>
  <si>
    <t>J23VA401943</t>
  </si>
  <si>
    <t>J23VA387251</t>
  </si>
  <si>
    <t>J23VA404766</t>
  </si>
  <si>
    <t>J23VA403540</t>
  </si>
  <si>
    <t>J23VA386718</t>
  </si>
  <si>
    <t>J23VA405160</t>
  </si>
  <si>
    <t>J23VB410353</t>
  </si>
  <si>
    <t>J23VA401142</t>
  </si>
  <si>
    <t>J23VA392070</t>
  </si>
  <si>
    <t>J23VA400543</t>
  </si>
  <si>
    <t>J23VA401456</t>
  </si>
  <si>
    <t>J23VA403710</t>
  </si>
  <si>
    <t>J23VA399029</t>
  </si>
  <si>
    <t>J23VA402867</t>
  </si>
  <si>
    <t>J23VA403660</t>
  </si>
  <si>
    <t>J23VA403476</t>
  </si>
  <si>
    <t>J23VA400324</t>
  </si>
  <si>
    <t>J23VA400335</t>
  </si>
  <si>
    <t>J23VA401703</t>
  </si>
  <si>
    <t>J23VA404720</t>
  </si>
  <si>
    <t>J23VA404124</t>
  </si>
  <si>
    <t>J23VA403280</t>
  </si>
  <si>
    <t>J23VA403186</t>
  </si>
  <si>
    <t>J23VA404963</t>
  </si>
  <si>
    <t>J23VA399057</t>
  </si>
  <si>
    <t>J23VA397992</t>
  </si>
  <si>
    <t>J23VA401689</t>
  </si>
  <si>
    <t>J23VA397706</t>
  </si>
  <si>
    <t>J23VA403585</t>
  </si>
  <si>
    <t>J23VA403582</t>
  </si>
  <si>
    <t>J23VA398683</t>
  </si>
  <si>
    <t>J23VA403437</t>
  </si>
  <si>
    <t>J23VA404525</t>
  </si>
  <si>
    <t>J23VA403114</t>
  </si>
  <si>
    <t>J23VA404537</t>
  </si>
  <si>
    <t>J23VA403746</t>
  </si>
  <si>
    <t>J23VA404025</t>
  </si>
  <si>
    <t>J23VA405153</t>
  </si>
  <si>
    <t>J23VA403637</t>
  </si>
  <si>
    <t>J23VA401119</t>
  </si>
  <si>
    <t>J23VA397945</t>
  </si>
  <si>
    <t>J23VA390592</t>
  </si>
  <si>
    <t>J23VA397829</t>
  </si>
  <si>
    <t>J23VA403385</t>
  </si>
  <si>
    <t>J23VA392615</t>
  </si>
  <si>
    <t>J23VA404448</t>
  </si>
  <si>
    <t>J23VA401232</t>
  </si>
  <si>
    <t>J23VA400527</t>
  </si>
  <si>
    <t>J23VA397088</t>
  </si>
  <si>
    <t>J23VA404704</t>
  </si>
  <si>
    <t>J23VA402068</t>
  </si>
  <si>
    <t>J23VA402893</t>
  </si>
  <si>
    <t>J23VA404857</t>
  </si>
  <si>
    <t>J23VA404966</t>
  </si>
  <si>
    <t>J23VA399201</t>
  </si>
  <si>
    <t>J23VA400852</t>
  </si>
  <si>
    <t>J23VA400252</t>
  </si>
  <si>
    <t>J23VA404886</t>
  </si>
  <si>
    <t>J23VA403725</t>
  </si>
  <si>
    <t>J23VA403043</t>
  </si>
  <si>
    <t>J23VA400581</t>
  </si>
  <si>
    <t>J23VA402864</t>
  </si>
  <si>
    <t>J23VA390511</t>
  </si>
  <si>
    <t>J23VA404915</t>
  </si>
  <si>
    <t>J23VA401225</t>
  </si>
  <si>
    <t>J23VA403547</t>
  </si>
  <si>
    <t>J23VA402926</t>
  </si>
  <si>
    <t>J23VA401513</t>
  </si>
  <si>
    <t>J23VA402935</t>
  </si>
  <si>
    <t>J23VA404885</t>
  </si>
  <si>
    <t>J23VA405007</t>
  </si>
  <si>
    <t>J23VA404152</t>
  </si>
  <si>
    <t>J23VA404925</t>
  </si>
  <si>
    <t>J23VA403607</t>
  </si>
  <si>
    <t>J23VA402029</t>
  </si>
  <si>
    <t>J23VA401406</t>
  </si>
  <si>
    <t>J23VA405190</t>
  </si>
  <si>
    <t>J23VA399468</t>
  </si>
  <si>
    <t>J23VA404108</t>
  </si>
  <si>
    <t>J23VA401407</t>
  </si>
  <si>
    <t>J23VA399318</t>
  </si>
  <si>
    <t>J23VA405193</t>
  </si>
  <si>
    <t>J23VA404020</t>
  </si>
  <si>
    <t>J23VA405141</t>
  </si>
  <si>
    <t>J23VA399427</t>
  </si>
  <si>
    <t>J23VA405057</t>
  </si>
  <si>
    <t>J23VA404023</t>
  </si>
  <si>
    <t>J23VA400176</t>
  </si>
  <si>
    <t>J23VA398881</t>
  </si>
  <si>
    <t>J23VA402932</t>
  </si>
  <si>
    <t>J23VA403849</t>
  </si>
  <si>
    <t>J23VA402860</t>
  </si>
  <si>
    <t>J23VA403255</t>
  </si>
  <si>
    <t>J23VA403516</t>
  </si>
  <si>
    <t>J23VA402884</t>
  </si>
  <si>
    <t>J23VA403693</t>
  </si>
  <si>
    <t>J23VA404990</t>
  </si>
  <si>
    <t>J23VA400528</t>
  </si>
  <si>
    <t>J23VA401177</t>
  </si>
  <si>
    <t>J23VA404432</t>
  </si>
  <si>
    <t>J23VA403030</t>
  </si>
  <si>
    <t>J23VA405198</t>
  </si>
  <si>
    <t>J23VA401155</t>
  </si>
  <si>
    <t>J23VA405118</t>
  </si>
  <si>
    <t>J23VA404507</t>
  </si>
  <si>
    <t>J23VA404001</t>
  </si>
  <si>
    <t>J23VA404971</t>
  </si>
  <si>
    <t>J23VA404305</t>
  </si>
  <si>
    <t>J23VA402973</t>
  </si>
  <si>
    <t>J23VA403592</t>
  </si>
  <si>
    <t>J23VA399474</t>
  </si>
  <si>
    <t>J23VA404016</t>
  </si>
  <si>
    <t>J23VA403591</t>
  </si>
  <si>
    <t>J23VA402528</t>
  </si>
  <si>
    <t>J23VA403290</t>
  </si>
  <si>
    <t>J23VA401282</t>
  </si>
  <si>
    <t>J23VA403017</t>
  </si>
  <si>
    <t>J23VA399486</t>
  </si>
  <si>
    <t>J23VA403482</t>
  </si>
  <si>
    <t>J23VA387335</t>
  </si>
  <si>
    <t>J23VA404644</t>
  </si>
  <si>
    <t>J23VA386302</t>
  </si>
  <si>
    <t>J23VA401876</t>
  </si>
  <si>
    <t>J23VA387277</t>
  </si>
  <si>
    <t>J23VA404581</t>
  </si>
  <si>
    <t>J23VA405119</t>
  </si>
  <si>
    <t>J23VA399503</t>
  </si>
  <si>
    <t>J23VA404637</t>
  </si>
  <si>
    <t>J23VA403541</t>
  </si>
  <si>
    <t>J23VA403960</t>
  </si>
  <si>
    <t>J23VA401841</t>
  </si>
  <si>
    <t>J23VA403699</t>
  </si>
  <si>
    <t>J23VA404751</t>
  </si>
  <si>
    <t>J23VA404726</t>
  </si>
  <si>
    <t>J23VA404860</t>
  </si>
  <si>
    <t>J23VA404083</t>
  </si>
  <si>
    <t>J23VA403133</t>
  </si>
  <si>
    <t>J23VA402941</t>
  </si>
  <si>
    <t>J23VA402582</t>
  </si>
  <si>
    <t>J23VA404976</t>
  </si>
  <si>
    <t>J23VA404870</t>
  </si>
  <si>
    <t>J23VA401952</t>
  </si>
  <si>
    <t>J23VA401634</t>
  </si>
  <si>
    <t>J23VA404733</t>
  </si>
  <si>
    <t>J23VA402590</t>
  </si>
  <si>
    <t>J23VA400680</t>
  </si>
  <si>
    <t>J23VA400515</t>
  </si>
  <si>
    <t>J23VA402660</t>
  </si>
  <si>
    <t>J23VA399430</t>
  </si>
  <si>
    <t>J23VA404633</t>
  </si>
  <si>
    <t>J23VA404547</t>
  </si>
  <si>
    <t>J23VA404339</t>
  </si>
  <si>
    <t>J23VA403243</t>
  </si>
  <si>
    <t>J23VA403025</t>
  </si>
  <si>
    <t>J23VA399452</t>
  </si>
  <si>
    <t>J23VA401448</t>
  </si>
  <si>
    <t>J23VA402938</t>
  </si>
  <si>
    <t>J23VA403568</t>
  </si>
  <si>
    <t>J23VA404788</t>
  </si>
  <si>
    <t>J23VA400448</t>
  </si>
  <si>
    <t>J23VA403799</t>
  </si>
  <si>
    <t>J23VA404031</t>
  </si>
  <si>
    <t>J23VA403235</t>
  </si>
  <si>
    <t>J23VA403581</t>
  </si>
  <si>
    <t>J23VA392076</t>
  </si>
  <si>
    <t>J23VA404862</t>
  </si>
  <si>
    <t>J23VA402733</t>
  </si>
  <si>
    <t>J23VA403103</t>
  </si>
  <si>
    <t>J23VA404888</t>
  </si>
  <si>
    <t>J23VA403231</t>
  </si>
  <si>
    <t>J23VA403923</t>
  </si>
  <si>
    <t>J23VA402896</t>
  </si>
  <si>
    <t>J23VA404463</t>
  </si>
  <si>
    <t>J23VA403884</t>
  </si>
  <si>
    <t>J23VA387307</t>
  </si>
  <si>
    <t>J23VA402945</t>
  </si>
  <si>
    <t>J23VA401806</t>
  </si>
  <si>
    <t>J23VA403740</t>
  </si>
  <si>
    <t>J23VA403092</t>
  </si>
  <si>
    <t>J23VA403454</t>
  </si>
  <si>
    <t>J23VA403405</t>
  </si>
  <si>
    <t>J23VA404572</t>
  </si>
  <si>
    <t>J23VA404027</t>
  </si>
  <si>
    <t>J23VA391525</t>
  </si>
  <si>
    <t>J23VA404089</t>
  </si>
  <si>
    <t>J23VA393159</t>
  </si>
  <si>
    <t>J23VA396649</t>
  </si>
  <si>
    <t>J23VA394552</t>
  </si>
  <si>
    <t>J23VA396965</t>
  </si>
  <si>
    <t>J23VA386832</t>
  </si>
  <si>
    <t>J23VA402708</t>
  </si>
  <si>
    <t>J23VA391512</t>
  </si>
  <si>
    <t>J23VA391588</t>
  </si>
  <si>
    <t>J23VA400286</t>
  </si>
  <si>
    <t>J23VA399358</t>
  </si>
  <si>
    <t>J23VA404513</t>
  </si>
  <si>
    <t>J23VA405101</t>
  </si>
  <si>
    <t>J23VA402953</t>
  </si>
  <si>
    <t>J23VA403047</t>
  </si>
  <si>
    <t>J23VA403425</t>
  </si>
  <si>
    <t>J23VA402943</t>
  </si>
  <si>
    <t>J23VA404671</t>
  </si>
  <si>
    <t>J23VA399205</t>
  </si>
  <si>
    <t>J23VA404088</t>
  </si>
  <si>
    <t>J23VA404036</t>
  </si>
  <si>
    <t>J23VA402098</t>
  </si>
  <si>
    <t>J23VA404424</t>
  </si>
  <si>
    <t>J23VA403026</t>
  </si>
  <si>
    <t>J23VA392006</t>
  </si>
  <si>
    <t>J23VA402968</t>
  </si>
  <si>
    <t>J23VA398007</t>
  </si>
  <si>
    <t>J23VA405171</t>
  </si>
  <si>
    <t>J23VA404449</t>
  </si>
  <si>
    <t>J23VA404589</t>
  </si>
  <si>
    <t>J23VA403467</t>
  </si>
  <si>
    <t>J23VA403441</t>
  </si>
  <si>
    <t>J23VA393857</t>
  </si>
  <si>
    <t>J23VA397085</t>
  </si>
  <si>
    <t>J23VA397044</t>
  </si>
  <si>
    <t>J23VA401288</t>
  </si>
  <si>
    <t>J23VA404276</t>
  </si>
  <si>
    <t>J23VA403350</t>
  </si>
  <si>
    <t>J23VA400356</t>
  </si>
  <si>
    <t>J23VA401700</t>
  </si>
  <si>
    <t>J23VA399352</t>
  </si>
  <si>
    <t>J23VA401903</t>
  </si>
  <si>
    <t>J23VA400309</t>
  </si>
  <si>
    <t>J23VA405142</t>
  </si>
  <si>
    <t>J23VA404760</t>
  </si>
  <si>
    <t>J23VA405130</t>
  </si>
  <si>
    <t>J23VA404753</t>
  </si>
  <si>
    <t>J23VA397487</t>
  </si>
  <si>
    <t>J23VB419421</t>
  </si>
  <si>
    <t>J23VB410196</t>
  </si>
  <si>
    <t>J23VB410126</t>
  </si>
  <si>
    <t>J23VA409113</t>
  </si>
  <si>
    <t>J23VB410052</t>
  </si>
  <si>
    <t>J22VL338450</t>
  </si>
  <si>
    <t>J23VA408112</t>
  </si>
  <si>
    <t>J23VB409601</t>
  </si>
  <si>
    <t>J23VB422628</t>
  </si>
  <si>
    <t>J23VB409621</t>
  </si>
  <si>
    <t>J23VB409746</t>
  </si>
  <si>
    <t>J23VB409426</t>
  </si>
  <si>
    <t>J23VB410211</t>
  </si>
  <si>
    <t>J23VA408315</t>
  </si>
  <si>
    <t>J23VB422568</t>
  </si>
  <si>
    <t>J23VB410174</t>
  </si>
  <si>
    <t>J23VA409322</t>
  </si>
  <si>
    <t>J23VB419326</t>
  </si>
  <si>
    <t>J23VA408780</t>
  </si>
  <si>
    <t>J23VB409404</t>
  </si>
  <si>
    <t>J23VA408970</t>
  </si>
  <si>
    <t>J23VB410129</t>
  </si>
  <si>
    <t>J23VB409886</t>
  </si>
  <si>
    <t>J23VB410132</t>
  </si>
  <si>
    <t>J23VB409912</t>
  </si>
  <si>
    <t>J23VA408907</t>
  </si>
  <si>
    <t>J23VB409602</t>
  </si>
  <si>
    <t>J23VA408746</t>
  </si>
  <si>
    <t>J23VA403053</t>
  </si>
  <si>
    <t>J23VA401594</t>
  </si>
  <si>
    <t>J23VA404433</t>
  </si>
  <si>
    <t>J23VA404891</t>
  </si>
  <si>
    <t>J23VA405147</t>
  </si>
  <si>
    <t>J23VA396953</t>
  </si>
  <si>
    <t>J23VA405075</t>
  </si>
  <si>
    <t>J23VA404302</t>
  </si>
  <si>
    <t>J23VA396981</t>
  </si>
  <si>
    <t>J23VA399086</t>
  </si>
  <si>
    <t>J23VA394494</t>
  </si>
  <si>
    <t>J23VA399027</t>
  </si>
  <si>
    <t>J23VA403412</t>
  </si>
  <si>
    <t>J23VA401350</t>
  </si>
  <si>
    <t>J23VA399666</t>
  </si>
  <si>
    <t>J23VA403344</t>
  </si>
  <si>
    <t>J23VA400240</t>
  </si>
  <si>
    <t>J23VA394589</t>
  </si>
  <si>
    <t>J23VA404105</t>
  </si>
  <si>
    <t>J23VA401914</t>
  </si>
  <si>
    <t>J23VA390595</t>
  </si>
  <si>
    <t>J23VA404343</t>
  </si>
  <si>
    <t>J23VA404877</t>
  </si>
  <si>
    <t>J23VA403861</t>
  </si>
  <si>
    <t>J23VA400601</t>
  </si>
  <si>
    <t>J23VA399456</t>
  </si>
  <si>
    <t>J23VA404324</t>
  </si>
  <si>
    <t>J23VA403718</t>
  </si>
  <si>
    <t>J23VA401208</t>
  </si>
  <si>
    <t>J23VA396974</t>
  </si>
  <si>
    <t>J23VA400933</t>
  </si>
  <si>
    <t>J23VA403532</t>
  </si>
  <si>
    <t>J23VA405181</t>
  </si>
  <si>
    <t>J23VA403367</t>
  </si>
  <si>
    <t>J23VA404625</t>
  </si>
  <si>
    <t>J23VA404793</t>
  </si>
  <si>
    <t>J23VA405120</t>
  </si>
  <si>
    <t>J23VA391600</t>
  </si>
  <si>
    <t>J23VA403210</t>
  </si>
  <si>
    <t>J23VA403952</t>
  </si>
  <si>
    <t>J23VA402729</t>
  </si>
  <si>
    <t>J23VA390510</t>
  </si>
  <si>
    <t>J23VA398320</t>
  </si>
  <si>
    <t>J23VA404468</t>
  </si>
  <si>
    <t>J23VA403946</t>
  </si>
  <si>
    <t>J23VA391571</t>
  </si>
  <si>
    <t>J23VA390591</t>
  </si>
  <si>
    <t>J23VA403249</t>
  </si>
  <si>
    <t>J23VA405017</t>
  </si>
  <si>
    <t>J23VA404153</t>
  </si>
  <si>
    <t>J23VA403193</t>
  </si>
  <si>
    <t>J23VB409812</t>
  </si>
  <si>
    <t>J23VB421194</t>
  </si>
  <si>
    <t>J23VA408986</t>
  </si>
  <si>
    <t>J23VA373277</t>
  </si>
  <si>
    <t>J23VB409743</t>
  </si>
  <si>
    <t>J23VA408624</t>
  </si>
  <si>
    <t>J23VB409483</t>
  </si>
  <si>
    <t>J23VB422513</t>
  </si>
  <si>
    <t>J23VA374945</t>
  </si>
  <si>
    <t>J23VB414473</t>
  </si>
  <si>
    <t>J23VB409819</t>
  </si>
  <si>
    <t>J23VA374908</t>
  </si>
  <si>
    <t>J23VA402755</t>
  </si>
  <si>
    <t>J23VA400277</t>
  </si>
  <si>
    <t>J23VA403313</t>
  </si>
  <si>
    <t>J23VA403175</t>
  </si>
  <si>
    <t>J23VA397480</t>
  </si>
  <si>
    <t>J23VA373336</t>
  </si>
  <si>
    <t>J23VA403978</t>
  </si>
  <si>
    <t>J23VA404569</t>
  </si>
  <si>
    <t>J23VA404887</t>
  </si>
  <si>
    <t>J23VA405246</t>
  </si>
  <si>
    <t>J23VA405021</t>
  </si>
  <si>
    <t>J23VA403730</t>
  </si>
  <si>
    <t>J23VA401227</t>
  </si>
  <si>
    <t>J23VA400187</t>
  </si>
  <si>
    <t>J23VA398848</t>
  </si>
  <si>
    <t>J23VA399764</t>
  </si>
  <si>
    <t>J23VA392157</t>
  </si>
  <si>
    <t>J23VB409761</t>
  </si>
  <si>
    <t>J23VA407545</t>
  </si>
  <si>
    <t>J23VB409870</t>
  </si>
  <si>
    <t>J23VB410059</t>
  </si>
  <si>
    <t>J23VB409702</t>
  </si>
  <si>
    <t>J23VA409343</t>
  </si>
  <si>
    <t>J23VB410212</t>
  </si>
  <si>
    <t>J23VB409504</t>
  </si>
  <si>
    <t>J23VA408918</t>
  </si>
  <si>
    <t>J23VB410743</t>
  </si>
  <si>
    <t>J23VB409994</t>
  </si>
  <si>
    <t>J23VA404792</t>
  </si>
  <si>
    <t>J23VA405248</t>
  </si>
  <si>
    <t>J23VA402805</t>
  </si>
  <si>
    <t>J23VA404506</t>
  </si>
  <si>
    <t>J23VA405137</t>
  </si>
  <si>
    <t>J23VA402789</t>
  </si>
  <si>
    <t>J23VA401245</t>
  </si>
  <si>
    <t>J23VA403961</t>
  </si>
  <si>
    <t>J23VA404809</t>
  </si>
  <si>
    <t>J23VA403578</t>
  </si>
  <si>
    <t>J23VA405200</t>
  </si>
  <si>
    <t>J23VA405186</t>
  </si>
  <si>
    <t>J23VA399426</t>
  </si>
  <si>
    <t>J23VA403844</t>
  </si>
  <si>
    <t>J23VA405257</t>
  </si>
  <si>
    <t>J23VA391555</t>
  </si>
  <si>
    <t>J23VA401557</t>
  </si>
  <si>
    <t>J23VA404333</t>
  </si>
  <si>
    <t>J23VB409614</t>
  </si>
  <si>
    <t>J23VB410268</t>
  </si>
  <si>
    <t>J23VA403524</t>
  </si>
  <si>
    <t>J23VB409843</t>
  </si>
  <si>
    <t>J23VB409689</t>
  </si>
  <si>
    <t>J23VA403363</t>
  </si>
  <si>
    <t>J23VA404687</t>
  </si>
  <si>
    <t>J23VA404824</t>
  </si>
  <si>
    <t>J23VA403196</t>
  </si>
  <si>
    <t>J23VA404838</t>
  </si>
  <si>
    <t>J23VA404204</t>
  </si>
  <si>
    <t>J23VA402177</t>
  </si>
  <si>
    <t>J23VA401253</t>
  </si>
  <si>
    <t>J23VA404663</t>
  </si>
  <si>
    <t>J23VA401628</t>
  </si>
  <si>
    <t>J23VA403494</t>
  </si>
  <si>
    <t>J23VA404981</t>
  </si>
  <si>
    <t>J23VA405086</t>
  </si>
  <si>
    <t>J23VA401270</t>
  </si>
  <si>
    <t>J23VA404154</t>
  </si>
  <si>
    <t>J23VA399488</t>
  </si>
  <si>
    <t>J23VA399223</t>
  </si>
  <si>
    <t>J23VA399207</t>
  </si>
  <si>
    <t>J23VA404635</t>
  </si>
  <si>
    <t>J23VA404510</t>
  </si>
  <si>
    <t>J23VA403398</t>
  </si>
  <si>
    <t>J23VA400404</t>
  </si>
  <si>
    <t>J23VA402847</t>
  </si>
  <si>
    <t>J23VA403546</t>
  </si>
  <si>
    <t>J23VA399257</t>
  </si>
  <si>
    <t>J23VB410831</t>
  </si>
  <si>
    <t>J23VA408535</t>
  </si>
  <si>
    <t>J23VB410914</t>
  </si>
  <si>
    <t>J23VB410114</t>
  </si>
  <si>
    <t>J22VL336729</t>
  </si>
  <si>
    <t>J23VB409599</t>
  </si>
  <si>
    <t>J23VB418770</t>
  </si>
  <si>
    <t>J23VB410564</t>
  </si>
  <si>
    <t>J23VB411163</t>
  </si>
  <si>
    <t>J23VA408666</t>
  </si>
  <si>
    <t>J23VB410266</t>
  </si>
  <si>
    <t>J23VB410328</t>
  </si>
  <si>
    <t>J22VL337123</t>
  </si>
  <si>
    <t>J23VB419242</t>
  </si>
  <si>
    <t>J23VA374170</t>
  </si>
  <si>
    <t>j23VB410478</t>
  </si>
  <si>
    <t>J23VA373142</t>
  </si>
  <si>
    <t>J23VB422501</t>
  </si>
  <si>
    <t>J23VB415429</t>
  </si>
  <si>
    <t>J23VB419290</t>
  </si>
  <si>
    <t>J23VB409645</t>
  </si>
  <si>
    <t>J23VB410202</t>
  </si>
  <si>
    <t>J22VL336881</t>
  </si>
  <si>
    <t>J22VL331328</t>
  </si>
  <si>
    <t>J23VB410034</t>
  </si>
  <si>
    <t>J23VA408616</t>
  </si>
  <si>
    <t>J23VB410812</t>
  </si>
  <si>
    <t>J23VB409520</t>
  </si>
  <si>
    <t>J23VA409184</t>
  </si>
  <si>
    <t>J23VB417922</t>
  </si>
  <si>
    <t>J23VA409140</t>
  </si>
  <si>
    <t>J23VB410927</t>
  </si>
  <si>
    <t>J23VA391579</t>
  </si>
  <si>
    <t>J23VB410272</t>
  </si>
  <si>
    <t>J23VA409127</t>
  </si>
  <si>
    <t>J23VB422502</t>
  </si>
  <si>
    <t>J23VB409833</t>
  </si>
  <si>
    <t>J23VB409456</t>
  </si>
  <si>
    <t>J23VB419831</t>
  </si>
  <si>
    <t>J23VB410138</t>
  </si>
  <si>
    <t>J23VB410928</t>
  </si>
  <si>
    <t>J23VB409652</t>
  </si>
  <si>
    <t>J23VB410352</t>
  </si>
  <si>
    <t>J23VB410504</t>
  </si>
  <si>
    <t>J23VB409408</t>
  </si>
  <si>
    <t>J23VA407806</t>
  </si>
  <si>
    <t>J23VB415567</t>
  </si>
  <si>
    <t>J23VA407503</t>
  </si>
  <si>
    <t>J23VB411202</t>
  </si>
  <si>
    <t>J23VB410574</t>
  </si>
  <si>
    <t>J23VB417514</t>
  </si>
  <si>
    <t>J23VB410764</t>
  </si>
  <si>
    <t>J23VB410519</t>
  </si>
  <si>
    <t>J23VB419613</t>
  </si>
  <si>
    <t>J23VB424062</t>
  </si>
  <si>
    <t>J23VB410796</t>
  </si>
  <si>
    <t>J23VB422506</t>
  </si>
  <si>
    <t>J23VB419469</t>
  </si>
  <si>
    <t>J23VA373797</t>
  </si>
  <si>
    <t>J23VA403576</t>
  </si>
  <si>
    <t>J23VA374944</t>
  </si>
  <si>
    <t>J23VA402711</t>
  </si>
  <si>
    <t>J23VA402936</t>
  </si>
  <si>
    <t>j23VA403895</t>
  </si>
  <si>
    <t>J23VA404179</t>
  </si>
  <si>
    <t>J23VA403606</t>
  </si>
  <si>
    <t>J23VA403715</t>
  </si>
  <si>
    <t>J23VA403709</t>
  </si>
  <si>
    <t>J23VA404372</t>
  </si>
  <si>
    <t>J23VA405175</t>
  </si>
  <si>
    <t>J23VA404655</t>
  </si>
  <si>
    <t>J23VA404330</t>
  </si>
  <si>
    <t>J23VA403378</t>
  </si>
  <si>
    <t>J23VA403111</t>
  </si>
  <si>
    <t>J23VA403389</t>
  </si>
  <si>
    <t>J23VA403847</t>
  </si>
  <si>
    <t>J23VA404481</t>
  </si>
  <si>
    <t>J23VA404632</t>
  </si>
  <si>
    <t>J23VA391518</t>
  </si>
  <si>
    <t>J23VA402732</t>
  </si>
  <si>
    <t>J23VA391503</t>
  </si>
  <si>
    <t>J23VA404711</t>
  </si>
  <si>
    <t>J23VA401746</t>
  </si>
  <si>
    <t>J23VA403596</t>
  </si>
  <si>
    <t>J23VB410860</t>
  </si>
  <si>
    <t>J23VB424132</t>
  </si>
  <si>
    <t>J23VA408837</t>
  </si>
  <si>
    <t>J23VB410591</t>
  </si>
  <si>
    <t>J23VB411850</t>
  </si>
  <si>
    <t>J23VB410071</t>
  </si>
  <si>
    <t>J23VB422835</t>
  </si>
  <si>
    <t>J23VB410807</t>
  </si>
  <si>
    <t>J23VB410464</t>
  </si>
  <si>
    <t>J23VA408678</t>
  </si>
  <si>
    <t>J23VB410389</t>
  </si>
  <si>
    <t>J23VB409612</t>
  </si>
  <si>
    <t>J23VB409641</t>
  </si>
  <si>
    <t>J23VB410959</t>
  </si>
  <si>
    <t>J23VB420502</t>
  </si>
  <si>
    <t>J23VA402787</t>
  </si>
  <si>
    <t>J23VA404492</t>
  </si>
  <si>
    <t>J23VA404319</t>
  </si>
  <si>
    <t>J22VL331359</t>
  </si>
  <si>
    <t>J23VB424265</t>
  </si>
  <si>
    <t>J23VB423934</t>
  </si>
  <si>
    <t>J23VA403188</t>
  </si>
  <si>
    <t>J23VA403417</t>
  </si>
  <si>
    <t>J23VA403551</t>
  </si>
  <si>
    <t>J23VA403794</t>
  </si>
  <si>
    <t>J23VA392063</t>
  </si>
  <si>
    <t>J23VA405162</t>
  </si>
  <si>
    <t>J23VA404574</t>
  </si>
  <si>
    <t>J23VA403774</t>
  </si>
  <si>
    <t>J23VA403543</t>
  </si>
  <si>
    <t>J23VA401964</t>
  </si>
  <si>
    <t>J23VA404551</t>
  </si>
  <si>
    <t>J23VA404662</t>
  </si>
  <si>
    <t>J23VA402822</t>
  </si>
  <si>
    <t>J23VA403166</t>
  </si>
  <si>
    <t>J23VA404680</t>
  </si>
  <si>
    <t>J23VA394535</t>
  </si>
  <si>
    <t>J23VA399043</t>
  </si>
  <si>
    <t>J23VA403684</t>
  </si>
  <si>
    <t>J23VA404222</t>
  </si>
  <si>
    <t>J23VA405102</t>
  </si>
  <si>
    <t>J23VA401679</t>
  </si>
  <si>
    <t>J23VA403329</t>
  </si>
  <si>
    <t>J23VA405008</t>
  </si>
  <si>
    <t>J23VA403614</t>
  </si>
  <si>
    <t>J23VA402877</t>
  </si>
  <si>
    <t>J23VA404211</t>
  </si>
  <si>
    <t>J23VA404798</t>
  </si>
  <si>
    <t>J23VA394529</t>
  </si>
  <si>
    <t>J23VA396928</t>
  </si>
  <si>
    <t>J23VA402960</t>
  </si>
  <si>
    <t>J23VA401766</t>
  </si>
  <si>
    <t>J23VA399045</t>
  </si>
  <si>
    <t>J23VA405174</t>
  </si>
  <si>
    <t>J23VA405177</t>
  </si>
  <si>
    <t>J23VA400565</t>
  </si>
  <si>
    <t>J23VA401624</t>
  </si>
  <si>
    <t>J23VA400558</t>
  </si>
  <si>
    <t>J23VA401413</t>
  </si>
  <si>
    <t>J23VA403057</t>
  </si>
  <si>
    <t>J23VA403689</t>
  </si>
  <si>
    <t>J23VA391548</t>
  </si>
  <si>
    <t>J23VA404578</t>
  </si>
  <si>
    <t>J23VA400162</t>
  </si>
  <si>
    <t>J23VA400267</t>
  </si>
  <si>
    <t>J23VA404771</t>
  </si>
  <si>
    <t>J23VA404275</t>
  </si>
  <si>
    <t>J23VA405136</t>
  </si>
  <si>
    <t>J23VA391504</t>
  </si>
  <si>
    <t>J23VA405164</t>
  </si>
  <si>
    <t>J23VA405163</t>
  </si>
  <si>
    <t>J23VA404455</t>
  </si>
  <si>
    <t>J23VA404863</t>
  </si>
  <si>
    <t>J23VA404563</t>
  </si>
  <si>
    <t>J23VA404436</t>
  </si>
  <si>
    <t>J23VA403325</t>
  </si>
  <si>
    <t>J22VL331362</t>
  </si>
  <si>
    <t>J23VA408313</t>
  </si>
  <si>
    <t>J23VB411204</t>
  </si>
  <si>
    <t>J23VA409187</t>
  </si>
  <si>
    <t>J23VA409340</t>
  </si>
  <si>
    <t>J23VB409436</t>
  </si>
  <si>
    <t>J23VB409721</t>
  </si>
  <si>
    <t>J23VB419302</t>
  </si>
  <si>
    <t>J23VB410726</t>
  </si>
  <si>
    <t>J23VB419341</t>
  </si>
  <si>
    <t>J23VB419531</t>
  </si>
  <si>
    <t>J23VA373303</t>
  </si>
  <si>
    <t>J23VB410761</t>
  </si>
  <si>
    <t>J23VA373504</t>
  </si>
  <si>
    <t>J23VB419046</t>
  </si>
  <si>
    <t>J22VL340642</t>
  </si>
  <si>
    <t>J23VB417151</t>
  </si>
  <si>
    <t>J23VB410255</t>
  </si>
  <si>
    <t>J23VB410371</t>
  </si>
  <si>
    <t>J23VA374991</t>
  </si>
  <si>
    <t>J23VA374225</t>
  </si>
  <si>
    <t>j23VB411360</t>
  </si>
  <si>
    <t>j23VB419541</t>
  </si>
  <si>
    <t>j23VB421331</t>
  </si>
  <si>
    <t>J23VB417412</t>
  </si>
  <si>
    <t>J23vb423285</t>
  </si>
  <si>
    <t>J22VL338471</t>
  </si>
  <si>
    <t>J22VL338500</t>
  </si>
  <si>
    <t>J23VB411349</t>
  </si>
  <si>
    <t>J23VA373039</t>
  </si>
  <si>
    <t>J23VA374909</t>
  </si>
  <si>
    <t>J22VL336872</t>
  </si>
  <si>
    <t>J23VB410906</t>
  </si>
  <si>
    <t>J22VL331376</t>
  </si>
  <si>
    <t>J23VA374063</t>
  </si>
  <si>
    <t>J23VB422900</t>
  </si>
  <si>
    <t>J23VB422822</t>
  </si>
  <si>
    <t>J23VB411215</t>
  </si>
  <si>
    <t>J23VB419142</t>
  </si>
  <si>
    <t>J23VA408910</t>
  </si>
  <si>
    <t>J23VB418237</t>
  </si>
  <si>
    <t>J23VA408344</t>
  </si>
  <si>
    <t>J23VB410231</t>
  </si>
  <si>
    <t>J23VA408372</t>
  </si>
  <si>
    <t>J23VA373131</t>
  </si>
  <si>
    <t>J23VB424294</t>
  </si>
  <si>
    <t>J23VB424165</t>
  </si>
  <si>
    <t>J23VB422887</t>
  </si>
  <si>
    <t>J23VB414479</t>
  </si>
  <si>
    <t>J23VB410242</t>
  </si>
  <si>
    <t>J23VA408964</t>
  </si>
  <si>
    <t>J23VA374975</t>
  </si>
  <si>
    <t>J23VA374965</t>
  </si>
  <si>
    <t>J23VA374941</t>
  </si>
  <si>
    <t>J22VL340856</t>
  </si>
  <si>
    <t>J23VB409732</t>
  </si>
  <si>
    <t>J23VB419224</t>
  </si>
  <si>
    <t>J22VL330909</t>
  </si>
  <si>
    <t>J23VA403115</t>
  </si>
  <si>
    <t>J23VA403522</t>
  </si>
  <si>
    <t>J23VA399187</t>
  </si>
  <si>
    <t>J23VA403536</t>
  </si>
  <si>
    <t>J23VA404777</t>
  </si>
  <si>
    <t>J23VA402544</t>
  </si>
  <si>
    <t>J23VA399244</t>
  </si>
  <si>
    <t>J23VA405115</t>
  </si>
  <si>
    <t>J23VA400503</t>
  </si>
  <si>
    <t>J23VA400542</t>
  </si>
  <si>
    <t>J23VA404425</t>
  </si>
  <si>
    <t>J23VA396964</t>
  </si>
  <si>
    <t>J23VA404454</t>
  </si>
  <si>
    <t>J23VA399202</t>
  </si>
  <si>
    <t>J23VA394508</t>
  </si>
  <si>
    <t>J23VA403472</t>
  </si>
  <si>
    <t>J22VL321071</t>
  </si>
  <si>
    <t>J22VL321945</t>
  </si>
  <si>
    <t>J22VL337918</t>
  </si>
  <si>
    <t>J23VB423849</t>
  </si>
  <si>
    <t>J23VB409991</t>
  </si>
  <si>
    <t>J23VB410582</t>
  </si>
  <si>
    <t>J23VB411260</t>
  </si>
  <si>
    <t>J23VB410901</t>
  </si>
  <si>
    <t>J22VL342695</t>
  </si>
  <si>
    <t>J23VA401600</t>
  </si>
  <si>
    <t>J23VB419628</t>
  </si>
  <si>
    <t>J22VL342593</t>
  </si>
  <si>
    <t>J23VB411152</t>
  </si>
  <si>
    <t>J23VB410082</t>
  </si>
  <si>
    <t>J22VL321930</t>
  </si>
  <si>
    <t>J23VB418696</t>
  </si>
  <si>
    <t>J23VB416014</t>
  </si>
  <si>
    <t>J23VB422610</t>
  </si>
  <si>
    <t>J23VB422685</t>
  </si>
  <si>
    <t>J23VB424066</t>
  </si>
  <si>
    <t>J23VB424037</t>
  </si>
  <si>
    <t>J23VB419696</t>
  </si>
  <si>
    <t>J22VL342715</t>
  </si>
  <si>
    <t>J23VB416504</t>
  </si>
  <si>
    <t>J23VB415982</t>
  </si>
  <si>
    <t>J23VB417168</t>
  </si>
  <si>
    <t>J23VB418779</t>
  </si>
  <si>
    <t>J23VB409424</t>
  </si>
  <si>
    <t>J22VL330471</t>
  </si>
  <si>
    <t>J23VB410724</t>
  </si>
  <si>
    <t>J23VB411859</t>
  </si>
  <si>
    <t>J23VA403390</t>
  </si>
  <si>
    <t>J23VA400233</t>
  </si>
  <si>
    <t>J23VA403529</t>
  </si>
  <si>
    <t>J23VA403495</t>
  </si>
  <si>
    <t>J23VA404523</t>
  </si>
  <si>
    <t>J23VA403605</t>
  </si>
  <si>
    <t>J23VA391545</t>
  </si>
  <si>
    <t>J23VA404803</t>
  </si>
  <si>
    <t>J23VB410493</t>
  </si>
  <si>
    <t>J23VA408628</t>
  </si>
  <si>
    <t>J23VA373159</t>
  </si>
  <si>
    <t>J22VL322350</t>
  </si>
  <si>
    <t>J22VL320838</t>
  </si>
  <si>
    <t>J23VB410715</t>
  </si>
  <si>
    <t>J23VB422608</t>
  </si>
  <si>
    <t>J22VL342108</t>
  </si>
  <si>
    <t>J23VA373854</t>
  </si>
  <si>
    <t>J23VB409997</t>
  </si>
  <si>
    <t>J23VB411334</t>
  </si>
  <si>
    <t>J23VB423852</t>
  </si>
  <si>
    <t>J22VL337298</t>
  </si>
  <si>
    <t>J23VB410450</t>
  </si>
  <si>
    <t>J22VL320449</t>
  </si>
  <si>
    <t>J22VL320409</t>
  </si>
  <si>
    <t>J23VB410583</t>
  </si>
  <si>
    <t>J23VA373518</t>
  </si>
  <si>
    <t>J23VB410902</t>
  </si>
  <si>
    <t>J22VL340812</t>
  </si>
  <si>
    <t>J23VA408990</t>
  </si>
  <si>
    <t>J23VB422524</t>
  </si>
  <si>
    <t>J23VB419443</t>
  </si>
  <si>
    <t>J23VB411861</t>
  </si>
  <si>
    <t>J23VA409314</t>
  </si>
  <si>
    <t>J23VB419456</t>
  </si>
  <si>
    <t>J23VB422678</t>
  </si>
  <si>
    <t>J23VB419244</t>
  </si>
  <si>
    <t>J23VB422566</t>
  </si>
  <si>
    <t>J23VA408667</t>
  </si>
  <si>
    <t>J23VB419307</t>
  </si>
  <si>
    <t>J23VB410891</t>
  </si>
  <si>
    <t>J22VL321993</t>
  </si>
  <si>
    <t>J23VB410944</t>
  </si>
  <si>
    <t>J22VL320740</t>
  </si>
  <si>
    <t>J23VB409711</t>
  </si>
  <si>
    <t>J23VA373939</t>
  </si>
  <si>
    <t>J23VA374098</t>
  </si>
  <si>
    <t>J23VB419356</t>
  </si>
  <si>
    <t>J23VB419030</t>
  </si>
  <si>
    <t>J23VB419201</t>
  </si>
  <si>
    <t>J23VB419288</t>
  </si>
  <si>
    <t>J23VB423970</t>
  </si>
  <si>
    <t>J23VB422856</t>
  </si>
  <si>
    <t>J23VA405132</t>
  </si>
  <si>
    <t>J23VA403879</t>
  </si>
  <si>
    <t>J23VA404598</t>
  </si>
  <si>
    <t>J23VA404480</t>
  </si>
  <si>
    <t>J23VA405107</t>
  </si>
  <si>
    <t>J23VA402788</t>
  </si>
  <si>
    <t>J23VA403402</t>
  </si>
  <si>
    <t>J23VA403124</t>
  </si>
  <si>
    <t>J23VA403456</t>
  </si>
  <si>
    <t>J23VA403365</t>
  </si>
  <si>
    <t>J23VA404596</t>
  </si>
  <si>
    <t>J23VA403911</t>
  </si>
  <si>
    <t>J23VA404901</t>
  </si>
  <si>
    <t>J23VA404363</t>
  </si>
  <si>
    <t>J23VA405159</t>
  </si>
  <si>
    <t>J23VA404856</t>
  </si>
  <si>
    <t>J23VA403776</t>
  </si>
  <si>
    <t>J23VA403321</t>
  </si>
  <si>
    <t>J23VA404889</t>
  </si>
  <si>
    <t>J23VA404263</t>
  </si>
  <si>
    <t>J23VA404674</t>
  </si>
  <si>
    <t>J23VA399654</t>
  </si>
  <si>
    <t>J23VA404282</t>
  </si>
  <si>
    <t>J23VA405138</t>
  </si>
  <si>
    <t>J23VA404975</t>
  </si>
  <si>
    <t>J23VA399467</t>
  </si>
  <si>
    <t>J23VA392169</t>
  </si>
  <si>
    <t>J23VA404187</t>
  </si>
  <si>
    <t>J23VA399241</t>
  </si>
  <si>
    <t>J23VA401179</t>
  </si>
  <si>
    <t>J23VA401290</t>
  </si>
  <si>
    <t>J23VA404636</t>
  </si>
  <si>
    <t>J23VA400010</t>
  </si>
  <si>
    <t>J23VA402773</t>
  </si>
  <si>
    <t>J23VA403309</t>
  </si>
  <si>
    <t>J23VA405121</t>
  </si>
  <si>
    <t>J23VA403824</t>
  </si>
  <si>
    <t>J23VA404328</t>
  </si>
  <si>
    <t>J23VA403048</t>
  </si>
  <si>
    <t>J23VA391566</t>
  </si>
  <si>
    <t>J23VA403314</t>
  </si>
  <si>
    <t>J23VA404629</t>
  </si>
  <si>
    <t>J23VA405125</t>
  </si>
  <si>
    <t>J23VA391541</t>
  </si>
  <si>
    <t>J23VA403875</t>
  </si>
  <si>
    <t>J23VA401718</t>
  </si>
  <si>
    <t>J23VA405015</t>
  </si>
  <si>
    <t>J23VA397467</t>
  </si>
  <si>
    <t>J23VA403414</t>
  </si>
  <si>
    <t>J23VA404241</t>
  </si>
  <si>
    <t>J23VA399074</t>
  </si>
  <si>
    <t>J23VA401183</t>
  </si>
  <si>
    <t>J23VA398604</t>
  </si>
  <si>
    <t>J23VA399099</t>
  </si>
  <si>
    <t>J23VA403678</t>
  </si>
  <si>
    <t>J23VA404742</t>
  </si>
  <si>
    <t>J23VA398322</t>
  </si>
  <si>
    <t>J23VA401913</t>
  </si>
  <si>
    <t>J23VA404413</t>
  </si>
  <si>
    <t>J23VA404423</t>
  </si>
  <si>
    <t>J23VA403034</t>
  </si>
  <si>
    <t>J23VA404332</t>
  </si>
  <si>
    <t>J23VA403728</t>
  </si>
  <si>
    <t>J23VA391511</t>
  </si>
  <si>
    <t>J23VB411213</t>
  </si>
  <si>
    <t>J23VA401132</t>
  </si>
  <si>
    <t>J23VA399750</t>
  </si>
  <si>
    <t>J23VA402750</t>
  </si>
  <si>
    <t>J23VA404604</t>
  </si>
  <si>
    <t>J23VA403190</t>
  </si>
  <si>
    <t>J23VA405016</t>
  </si>
  <si>
    <t>J23VA403452</t>
  </si>
  <si>
    <t>J23VA402891</t>
  </si>
  <si>
    <t>J23VA400186</t>
  </si>
  <si>
    <t>J23VA394532</t>
  </si>
  <si>
    <t>J23VA399685</t>
  </si>
  <si>
    <t>J23VA404994</t>
  </si>
  <si>
    <t>J23VA404776</t>
  </si>
  <si>
    <t>J23VA403334</t>
  </si>
  <si>
    <t>J23VA403908</t>
  </si>
  <si>
    <t>J23VA405149</t>
  </si>
  <si>
    <t>J23VA398635</t>
  </si>
  <si>
    <t>J23VA404757</t>
  </si>
  <si>
    <t>J23VA403349</t>
  </si>
  <si>
    <t>J23VA402775</t>
  </si>
  <si>
    <t>J23VA403317</t>
  </si>
  <si>
    <t>J23VA401524</t>
  </si>
  <si>
    <t>J23VA402737</t>
  </si>
  <si>
    <t>J23VA403470</t>
  </si>
  <si>
    <t>J23VA403342</t>
  </si>
  <si>
    <t>J23VA398363</t>
  </si>
  <si>
    <t>J23VA403555</t>
  </si>
  <si>
    <t>J23VA392087</t>
  </si>
  <si>
    <t>J23VA398663</t>
  </si>
  <si>
    <t>J23VA399818</t>
  </si>
  <si>
    <t>J23VA391552</t>
  </si>
  <si>
    <t>J23VA402904</t>
  </si>
  <si>
    <t>J23VA404791</t>
  </si>
  <si>
    <t>J23VA401926</t>
  </si>
  <si>
    <t>J23VA404377</t>
  </si>
  <si>
    <t>J23VA404865</t>
  </si>
  <si>
    <t>J23VA401897</t>
  </si>
  <si>
    <t>J23VA401965</t>
  </si>
  <si>
    <t>J23VA401190</t>
  </si>
  <si>
    <t>J23VA405108</t>
  </si>
  <si>
    <t>J23VA405054</t>
  </si>
  <si>
    <t>J23VA405197</t>
  </si>
  <si>
    <t>J23VA403181</t>
  </si>
  <si>
    <t>J23VA404746</t>
  </si>
  <si>
    <t>J23VA396961</t>
  </si>
  <si>
    <t>J23VA392077</t>
  </si>
  <si>
    <t>J23VA404549</t>
  </si>
  <si>
    <t>J23VA397459</t>
  </si>
  <si>
    <t>J23VA400034</t>
  </si>
  <si>
    <t>J23VA403817</t>
  </si>
  <si>
    <t>J23VA405282</t>
  </si>
  <si>
    <t>J23VA403806</t>
  </si>
  <si>
    <t>J23VA404135</t>
  </si>
  <si>
    <t>J23VA403156</t>
  </si>
  <si>
    <t>J23VA405031</t>
  </si>
  <si>
    <t>J23VA404101</t>
  </si>
  <si>
    <t>J23VA403491</t>
  </si>
  <si>
    <t>J23VA404518</t>
  </si>
  <si>
    <t>J23VA403443</t>
  </si>
  <si>
    <t>J23VA402735</t>
  </si>
  <si>
    <t>J23VA405269</t>
  </si>
  <si>
    <t>J23VA403552</t>
  </si>
  <si>
    <t>J23VA403151</t>
  </si>
  <si>
    <t>J23VA401536</t>
  </si>
  <si>
    <t>J23VA403702</t>
  </si>
  <si>
    <t>J23VA404801</t>
  </si>
  <si>
    <t>J23VA404752</t>
  </si>
  <si>
    <t>J23VA402741</t>
  </si>
  <si>
    <t>J23VA403302</t>
  </si>
  <si>
    <t>J23VB410283</t>
  </si>
  <si>
    <t>J23VA403653</t>
  </si>
  <si>
    <t>J23VA405154</t>
  </si>
  <si>
    <t>J23VA404407</t>
  </si>
  <si>
    <t>J23VA391516</t>
  </si>
  <si>
    <t>J23VA399012</t>
  </si>
  <si>
    <t>J23VA404783</t>
  </si>
  <si>
    <t>J23VA403439</t>
  </si>
  <si>
    <t>J23VA391530</t>
  </si>
  <si>
    <t>J23VA404590</t>
  </si>
  <si>
    <t>J23VA404642</t>
  </si>
  <si>
    <t>J23VA404102</t>
  </si>
  <si>
    <t>J23VA404567</t>
  </si>
  <si>
    <t>J23VA391553</t>
  </si>
  <si>
    <t>J23VA391506</t>
  </si>
  <si>
    <t>J23VA405173</t>
  </si>
  <si>
    <t>J23VA402718</t>
  </si>
  <si>
    <t>J23VA399490</t>
  </si>
  <si>
    <t>J23VA399893</t>
  </si>
  <si>
    <t>J23VA397404</t>
  </si>
  <si>
    <t>J23VA401196</t>
  </si>
  <si>
    <t>J23VA391546</t>
  </si>
  <si>
    <t>J23VA405143</t>
  </si>
  <si>
    <t>J23VA401657</t>
  </si>
  <si>
    <t>J23VB409943</t>
  </si>
  <si>
    <t>J23VB409406</t>
  </si>
  <si>
    <t>J23VA400735</t>
  </si>
  <si>
    <t>J23VA404582</t>
  </si>
  <si>
    <t>J23VA404392</t>
  </si>
  <si>
    <t>J23VA400567</t>
  </si>
  <si>
    <t>J23VA403768</t>
  </si>
  <si>
    <t>J23VA404389</t>
  </si>
  <si>
    <t>J23VA404326</t>
  </si>
  <si>
    <t>J23VA391594</t>
  </si>
  <si>
    <t>J23VA403126</t>
  </si>
  <si>
    <t>J23VA403116</t>
  </si>
  <si>
    <t>J23VA404192</t>
  </si>
  <si>
    <t>J23VA400563</t>
  </si>
  <si>
    <t>J23VA405022</t>
  </si>
  <si>
    <t>J23VA391537</t>
  </si>
  <si>
    <t>J23VA404497</t>
  </si>
  <si>
    <t>J23VA404304</t>
  </si>
  <si>
    <t>J23VA404545</t>
  </si>
  <si>
    <t>J23VA401573</t>
  </si>
  <si>
    <t>J23VA403481</t>
  </si>
  <si>
    <t>J23VA404782</t>
  </si>
  <si>
    <t>J23VA403767</t>
  </si>
  <si>
    <t>J23VA401642</t>
  </si>
  <si>
    <t>J23VA403200</t>
  </si>
  <si>
    <t>J23VA403567</t>
  </si>
  <si>
    <t>J23VA405131</t>
  </si>
  <si>
    <t>J23VA404968</t>
  </si>
  <si>
    <t>J23VA404769</t>
  </si>
  <si>
    <t>J23VA404660</t>
  </si>
  <si>
    <t>J23VA403627</t>
  </si>
  <si>
    <t>J23VA404193</t>
  </si>
  <si>
    <t>J23VA405176</t>
  </si>
  <si>
    <t>J23VA404710</t>
  </si>
  <si>
    <t>J23VA404825</t>
  </si>
  <si>
    <t>J23VA404800</t>
  </si>
  <si>
    <t>J23VA404091</t>
  </si>
  <si>
    <t>J23VA405189</t>
  </si>
  <si>
    <t>J23VA405139</t>
  </si>
  <si>
    <t>J23VA404709</t>
  </si>
  <si>
    <t>J23VA404804</t>
  </si>
  <si>
    <t>J23VA391585</t>
  </si>
  <si>
    <t>J23VA404460</t>
  </si>
  <si>
    <t>J23VA403780</t>
  </si>
  <si>
    <t>J23VA403408</t>
  </si>
  <si>
    <t>J23VA404552</t>
  </si>
  <si>
    <t>J23VA404878</t>
  </si>
  <si>
    <t>J23VA404268</t>
  </si>
  <si>
    <t>J23VA403189</t>
  </si>
  <si>
    <t>J23VA403503</t>
  </si>
  <si>
    <t>J23VA400561</t>
  </si>
  <si>
    <t>J23VA404450</t>
  </si>
  <si>
    <t>J23VA391515</t>
  </si>
  <si>
    <t>J23VA403168</t>
  </si>
  <si>
    <t>J23VA401311</t>
  </si>
  <si>
    <t>J23VA402060</t>
  </si>
  <si>
    <t>J23VA399434</t>
  </si>
  <si>
    <t>J23VA405010</t>
  </si>
  <si>
    <t>J23VA403721</t>
  </si>
  <si>
    <t>J23VA400555</t>
  </si>
  <si>
    <t>J23VA401181</t>
  </si>
  <si>
    <t>J23VA405208</t>
  </si>
  <si>
    <t>J23VA401675</t>
  </si>
  <si>
    <t>J23VA404472</t>
  </si>
  <si>
    <t>J23VA405146</t>
  </si>
  <si>
    <t>J23VA405104</t>
  </si>
  <si>
    <t>J23VA404026</t>
  </si>
  <si>
    <t>J23VA400268</t>
  </si>
  <si>
    <t>J23VA401531</t>
  </si>
  <si>
    <t>J23VA404881</t>
  </si>
  <si>
    <t>J23VA405268</t>
  </si>
  <si>
    <t>J23VA403455</t>
  </si>
  <si>
    <t>J23VA404896</t>
  </si>
  <si>
    <t>J23VA400262</t>
  </si>
  <si>
    <t>J23VA401109</t>
  </si>
  <si>
    <t>J23VA401105</t>
  </si>
  <si>
    <t>J23VA404620</t>
  </si>
  <si>
    <t>J23VA391567</t>
  </si>
  <si>
    <t>J23VA398907</t>
  </si>
  <si>
    <t>J23VA403355</t>
  </si>
  <si>
    <t>J23VA408591</t>
  </si>
  <si>
    <t>J23VA404190</t>
  </si>
  <si>
    <t>J23VB410085</t>
  </si>
  <si>
    <t>J23VB410088</t>
  </si>
  <si>
    <t>J23VA371605</t>
  </si>
  <si>
    <t>J23VB411306</t>
  </si>
  <si>
    <t>J23VA408592</t>
  </si>
  <si>
    <t>J22VL338274</t>
  </si>
  <si>
    <t>J23VA408923</t>
  </si>
  <si>
    <t>J22VL338448</t>
  </si>
  <si>
    <t>J23VA409306</t>
  </si>
  <si>
    <t>J23VB409609</t>
  </si>
  <si>
    <t>J23VA408603</t>
  </si>
  <si>
    <t>J22VL338235</t>
  </si>
  <si>
    <t>J23VB409887</t>
  </si>
  <si>
    <t>J23VB409594</t>
  </si>
  <si>
    <t>J22VL337233</t>
  </si>
  <si>
    <t>J23VB423916</t>
  </si>
  <si>
    <t>J22VL329993</t>
  </si>
  <si>
    <t>J23VB409405</t>
  </si>
  <si>
    <t>J23VB409387</t>
  </si>
  <si>
    <t>J23VB409433</t>
  </si>
  <si>
    <t>J22VL321015</t>
  </si>
  <si>
    <t>J23VA409000</t>
  </si>
  <si>
    <t>J23VB409453</t>
  </si>
  <si>
    <t>J23VA407556</t>
  </si>
  <si>
    <t>J22VL321923</t>
  </si>
  <si>
    <t>J23VA372636</t>
  </si>
  <si>
    <t>J23VB409954</t>
  </si>
  <si>
    <t>J23VB409409</t>
  </si>
  <si>
    <t>J23VA408172</t>
  </si>
  <si>
    <t>J23VB409750</t>
  </si>
  <si>
    <t>J23VB409958</t>
  </si>
  <si>
    <t>J23VB409382</t>
  </si>
  <si>
    <t>J23VB410058</t>
  </si>
  <si>
    <t>J23VB409548</t>
  </si>
  <si>
    <t>J23VB411243</t>
  </si>
  <si>
    <t>J23VB409675</t>
  </si>
  <si>
    <t>J23VA408342</t>
  </si>
  <si>
    <t>J23VB410159</t>
  </si>
  <si>
    <t>J23VA408306</t>
  </si>
  <si>
    <t>J23VB409713</t>
  </si>
  <si>
    <t>J23VB410188</t>
  </si>
  <si>
    <t>J23VB411646</t>
  </si>
  <si>
    <t>J23VB409529</t>
  </si>
  <si>
    <t>J23VB410149</t>
  </si>
  <si>
    <t>J23VB412068</t>
  </si>
  <si>
    <t>J23VA374957</t>
  </si>
  <si>
    <t>J23VA408540</t>
  </si>
  <si>
    <t>J22VL331374</t>
  </si>
  <si>
    <t>J22VL338225</t>
  </si>
  <si>
    <t>J23VA409108</t>
  </si>
  <si>
    <t>J23VB409373</t>
  </si>
  <si>
    <t>J23VB409909</t>
  </si>
  <si>
    <t>J23VA408838</t>
  </si>
  <si>
    <t>J23VA408511</t>
  </si>
  <si>
    <t>J23VB410054</t>
  </si>
  <si>
    <t>J22VL338462</t>
  </si>
  <si>
    <t>J22VL338407</t>
  </si>
  <si>
    <t>J23VB422620</t>
  </si>
  <si>
    <t>J23VB417399</t>
  </si>
  <si>
    <t>J23VB410106</t>
  </si>
  <si>
    <t>J23VB410072</t>
  </si>
  <si>
    <t>J23VB409627</t>
  </si>
  <si>
    <t>J23VB410168</t>
  </si>
  <si>
    <t>J23VB409611</t>
  </si>
  <si>
    <t>J23VB411300</t>
  </si>
  <si>
    <t>J22VL338488</t>
  </si>
  <si>
    <t>J23VB409499</t>
  </si>
  <si>
    <t>J23VB410089</t>
  </si>
  <si>
    <t>J23VB410049</t>
  </si>
  <si>
    <t>J23VA409349</t>
  </si>
  <si>
    <t>J22VL337988</t>
  </si>
  <si>
    <t>J22VL336866</t>
  </si>
  <si>
    <t>J23VA374035</t>
  </si>
  <si>
    <t>J23VA408901</t>
  </si>
  <si>
    <t>J23VB410033</t>
  </si>
  <si>
    <t>J23VB422961</t>
  </si>
  <si>
    <t>J23VB424026</t>
  </si>
  <si>
    <t>J22VL331873</t>
  </si>
  <si>
    <t>J23VA404509</t>
  </si>
  <si>
    <t>J23VA405167</t>
  </si>
  <si>
    <t>J23VA404376</t>
  </si>
  <si>
    <t>J23VA402845</t>
  </si>
  <si>
    <t>J23VA400145</t>
  </si>
  <si>
    <t>J23VA400768</t>
  </si>
  <si>
    <t>J23VA404748</t>
  </si>
  <si>
    <t>J23VA405114</t>
  </si>
  <si>
    <t>J23VA401673</t>
  </si>
  <si>
    <t>J23VA404799</t>
  </si>
  <si>
    <t>J23VA403599</t>
  </si>
  <si>
    <t>J23VA404831</t>
  </si>
  <si>
    <t>J23VA405135</t>
  </si>
  <si>
    <t>J23VA400217</t>
  </si>
  <si>
    <t>J23VB410191</t>
  </si>
  <si>
    <t>J23VA409344</t>
  </si>
  <si>
    <t>J23VB409498</t>
  </si>
  <si>
    <t>J23VA408638</t>
  </si>
  <si>
    <t>J22VL339036</t>
  </si>
  <si>
    <t>J23VA408487</t>
  </si>
  <si>
    <t>J22VL340656</t>
  </si>
  <si>
    <t>J23VA409336</t>
  </si>
  <si>
    <t>J22VL330992</t>
  </si>
  <si>
    <t>J22VL330887</t>
  </si>
  <si>
    <t>J23VB410078</t>
  </si>
  <si>
    <t>J23VB410331</t>
  </si>
  <si>
    <t>J23VB410018</t>
  </si>
  <si>
    <t>J22VL321094</t>
  </si>
  <si>
    <t>J23VB409557</t>
  </si>
  <si>
    <t>J23VB409957</t>
  </si>
  <si>
    <t>J23VB410128</t>
  </si>
  <si>
    <t>J22VL318833</t>
  </si>
  <si>
    <t>J23VB409370</t>
  </si>
  <si>
    <t>J23VA408301</t>
  </si>
  <si>
    <t>J23VB409525</t>
  </si>
  <si>
    <t>J22VL321781</t>
  </si>
  <si>
    <t>J23VB410036</t>
  </si>
  <si>
    <t>J23VB410339</t>
  </si>
  <si>
    <t>J23VB409596</t>
  </si>
  <si>
    <t>J23VB409669</t>
  </si>
  <si>
    <t>J23VB409554</t>
  </si>
  <si>
    <t>J23VB410127</t>
  </si>
  <si>
    <t>J23VB409569</t>
  </si>
  <si>
    <t>J23VB409570</t>
  </si>
  <si>
    <t>J23VB410197</t>
  </si>
  <si>
    <t>J23VA408649</t>
  </si>
  <si>
    <t>J23VA408629</t>
  </si>
  <si>
    <t>J23VB409905</t>
  </si>
  <si>
    <t>J23VB409556</t>
  </si>
  <si>
    <t>J23VB410090</t>
  </si>
  <si>
    <t>J23VB410111</t>
  </si>
  <si>
    <t>J23VB410056</t>
  </si>
  <si>
    <t>J23VB409920</t>
  </si>
  <si>
    <t>J23VA374994</t>
  </si>
  <si>
    <t>J23VA408173</t>
  </si>
  <si>
    <t>J22VL338053</t>
  </si>
  <si>
    <t>J23VA408802</t>
  </si>
  <si>
    <t>J23VB410192</t>
  </si>
  <si>
    <t>J23VA409128</t>
  </si>
  <si>
    <t>J23VA374905</t>
  </si>
  <si>
    <t>J23VB409487</t>
  </si>
  <si>
    <t>J23VB410091</t>
  </si>
  <si>
    <t>J23VB409583</t>
  </si>
  <si>
    <t>J22VL338465</t>
  </si>
  <si>
    <t>J23VB419061</t>
  </si>
  <si>
    <t>J23VB414444</t>
  </si>
  <si>
    <t>J23VB422687</t>
  </si>
  <si>
    <t>J23VB409757</t>
  </si>
  <si>
    <t>J23VB410974</t>
  </si>
  <si>
    <t>J23VB410392</t>
  </si>
  <si>
    <t>J22VL337059</t>
  </si>
  <si>
    <t>J23VB409908</t>
  </si>
  <si>
    <t>J22VL336798</t>
  </si>
  <si>
    <t>J23VB410055</t>
  </si>
  <si>
    <t>J22VL320429</t>
  </si>
  <si>
    <t>J23VB410170</t>
  </si>
  <si>
    <t>J23VA408699</t>
  </si>
  <si>
    <t>J23VB409414</t>
  </si>
  <si>
    <t>J23VA409126</t>
  </si>
  <si>
    <t>J23VB410348</t>
  </si>
  <si>
    <t>J23VB410116</t>
  </si>
  <si>
    <t>J23VA409185</t>
  </si>
  <si>
    <t>J23VB409828</t>
  </si>
  <si>
    <t>J23VB409718</t>
  </si>
  <si>
    <t>J23VA408171</t>
  </si>
  <si>
    <t>J23VA409348</t>
  </si>
  <si>
    <t>J23VB422690</t>
  </si>
  <si>
    <t>J23VA409360</t>
  </si>
  <si>
    <t>J23VB410936</t>
  </si>
  <si>
    <t>J23VB409663</t>
  </si>
  <si>
    <t>J23VA407562</t>
  </si>
  <si>
    <t>J23VB409544</t>
  </si>
  <si>
    <t>J23VB409550</t>
  </si>
  <si>
    <t>J23VA407504</t>
  </si>
  <si>
    <t>J23VB410804</t>
  </si>
  <si>
    <t>J23VB410136</t>
  </si>
  <si>
    <t>J23VA409355</t>
  </si>
  <si>
    <t>J23VA407506</t>
  </si>
  <si>
    <t>J22VL330782</t>
  </si>
  <si>
    <t>J23VB410146</t>
  </si>
  <si>
    <t>J23VB410404</t>
  </si>
  <si>
    <t>J23VA409177</t>
  </si>
  <si>
    <t>J23VB411335</t>
  </si>
  <si>
    <t>J23VB423810</t>
  </si>
  <si>
    <t>J23VB423834</t>
  </si>
  <si>
    <t>J23VB422665</t>
  </si>
  <si>
    <t>J23VB410103</t>
  </si>
  <si>
    <t>J23VA401597</t>
  </si>
  <si>
    <t>J23VA397426</t>
  </si>
  <si>
    <t>J23VA404064</t>
  </si>
  <si>
    <t>J23VB409795</t>
  </si>
  <si>
    <t>J23VA403468</t>
  </si>
  <si>
    <t>J23VA403430</t>
  </si>
  <si>
    <t>J23VA403573</t>
  </si>
  <si>
    <t>J23VA404056</t>
  </si>
  <si>
    <t>J23VA401568</t>
  </si>
  <si>
    <t>J23VB420130</t>
  </si>
  <si>
    <t>J23VB410158</t>
  </si>
  <si>
    <t>J23VB409464</t>
  </si>
  <si>
    <t>J23VB418853</t>
  </si>
  <si>
    <t>J23VB418846</t>
  </si>
  <si>
    <t>J23VB417990</t>
  </si>
  <si>
    <t>J23VB409629</t>
  </si>
  <si>
    <t>J23VB409480</t>
  </si>
  <si>
    <t>J23VA408584</t>
  </si>
  <si>
    <t>J23VA408611</t>
  </si>
  <si>
    <t>J23VA408972</t>
  </si>
  <si>
    <t>J23VA393546</t>
  </si>
  <si>
    <t>J23VA388210</t>
  </si>
  <si>
    <t>J23VA399769</t>
  </si>
  <si>
    <t>J23VA401499</t>
  </si>
  <si>
    <t>J23VA400215</t>
  </si>
  <si>
    <t>J23VA400265</t>
  </si>
  <si>
    <t>J23VA393875</t>
  </si>
  <si>
    <t>J23VA403602</t>
  </si>
  <si>
    <t>J23VA391200</t>
  </si>
  <si>
    <t>J23VA391348</t>
  </si>
  <si>
    <t>J23VA408453</t>
  </si>
  <si>
    <t>J23VA397658</t>
  </si>
  <si>
    <t>J23VA393293</t>
  </si>
  <si>
    <t>J23va397256</t>
  </si>
  <si>
    <t>J23VA392723</t>
  </si>
  <si>
    <t>J23VA393062</t>
  </si>
  <si>
    <t>J23VA391382</t>
  </si>
  <si>
    <t>J23VA396762</t>
  </si>
  <si>
    <t>J23VA407219</t>
  </si>
  <si>
    <t>J23VA388288</t>
  </si>
  <si>
    <t>J23VA397267</t>
  </si>
  <si>
    <t>J23va387523</t>
  </si>
  <si>
    <t>J23VA388256</t>
  </si>
  <si>
    <t>J23VA390047</t>
  </si>
  <si>
    <t>J23VA382621</t>
  </si>
  <si>
    <t>J23VA391863</t>
  </si>
  <si>
    <t>J23VA393222</t>
  </si>
  <si>
    <t>J23VA392259</t>
  </si>
  <si>
    <t>J22VL337259</t>
  </si>
  <si>
    <t>J23VA394071</t>
  </si>
  <si>
    <t>J23VA398810</t>
  </si>
  <si>
    <t>J23VA391355</t>
  </si>
  <si>
    <t>J23VA391485</t>
  </si>
  <si>
    <t>J23va397684</t>
  </si>
  <si>
    <t>J23VA390275</t>
  </si>
  <si>
    <t>J23VA391353</t>
  </si>
  <si>
    <t>J23VA401271</t>
  </si>
  <si>
    <t>J23va398528</t>
  </si>
  <si>
    <t>J23VA390242</t>
  </si>
  <si>
    <t>J22VL333920</t>
  </si>
  <si>
    <t>J23VA400890</t>
  </si>
  <si>
    <t>J23VA392143</t>
  </si>
  <si>
    <t>J23VA396836</t>
  </si>
  <si>
    <t>J23VA400122</t>
  </si>
  <si>
    <t>J23VA399781</t>
  </si>
  <si>
    <t>J23VA401347</t>
  </si>
  <si>
    <t>J23VA400889</t>
  </si>
  <si>
    <t>J23VA399650</t>
  </si>
  <si>
    <t>J23VA388283</t>
  </si>
  <si>
    <t>J23VA391252</t>
  </si>
  <si>
    <t>J23VA400386</t>
  </si>
  <si>
    <t>J23VA400902</t>
  </si>
  <si>
    <t>J23VA400366</t>
  </si>
  <si>
    <t>J23VA391299</t>
  </si>
  <si>
    <t>J23VA400200</t>
  </si>
  <si>
    <t>J23VA394695</t>
  </si>
  <si>
    <t>J23VA398335</t>
  </si>
  <si>
    <t>J23VA407255</t>
  </si>
  <si>
    <t>J23VA398167</t>
  </si>
  <si>
    <t>J22Vl330443</t>
  </si>
  <si>
    <t>J23VA393608</t>
  </si>
  <si>
    <t>J22VL337226</t>
  </si>
  <si>
    <t>J22Vl337276</t>
  </si>
  <si>
    <t>J22Vl337598</t>
  </si>
  <si>
    <t>J23VA399779</t>
  </si>
  <si>
    <t>J23VA400831</t>
  </si>
  <si>
    <t>J23VA399699</t>
  </si>
  <si>
    <t>J23VA400307</t>
  </si>
  <si>
    <t>J23VA387783</t>
  </si>
  <si>
    <t>J23VA398234</t>
  </si>
  <si>
    <t>J23VA400771</t>
  </si>
  <si>
    <t>J23VA394700</t>
  </si>
  <si>
    <t>J23VA399669</t>
  </si>
  <si>
    <t>J23VA398808</t>
  </si>
  <si>
    <t>J23VA394442</t>
  </si>
  <si>
    <t>J23VA398270</t>
  </si>
  <si>
    <t>J23va408483</t>
  </si>
  <si>
    <t>J23va391217</t>
  </si>
  <si>
    <t>J23va390283</t>
  </si>
  <si>
    <t>J23va391802</t>
  </si>
  <si>
    <t>J23VA389940</t>
  </si>
  <si>
    <t>J23vb416525</t>
  </si>
  <si>
    <t>J23VA391319</t>
  </si>
  <si>
    <t>J23VA392865</t>
  </si>
  <si>
    <t>J22VL326905</t>
  </si>
  <si>
    <t>J23vb416594</t>
  </si>
  <si>
    <t>J23VA396956</t>
  </si>
  <si>
    <t>J23VA401324</t>
  </si>
  <si>
    <t>J23VA392961</t>
  </si>
  <si>
    <t>J22VL338686</t>
  </si>
  <si>
    <t>J23vb417318</t>
  </si>
  <si>
    <t>J22VL339636</t>
  </si>
  <si>
    <t>J22VL338767</t>
  </si>
  <si>
    <t>J23VA391085</t>
  </si>
  <si>
    <t>J23VA391068</t>
  </si>
  <si>
    <t>J23VA390137</t>
  </si>
  <si>
    <t>J23vb420064</t>
  </si>
  <si>
    <t>J23VA399705</t>
  </si>
  <si>
    <t>J23VA401327</t>
  </si>
  <si>
    <t>J23va393053</t>
  </si>
  <si>
    <t>J23VA399618</t>
  </si>
  <si>
    <t>J23VA398240</t>
  </si>
  <si>
    <t>J23va393037</t>
  </si>
  <si>
    <t>J23VA396971</t>
  </si>
  <si>
    <t>J23VA401263</t>
  </si>
  <si>
    <t>J23VA389973</t>
  </si>
  <si>
    <t>J23vb411456</t>
  </si>
  <si>
    <t>J23VA391606</t>
  </si>
  <si>
    <t>J23VA391599</t>
  </si>
  <si>
    <t>J22VL338260</t>
  </si>
  <si>
    <t>J23VA401064</t>
  </si>
  <si>
    <t>J23VA387998</t>
  </si>
  <si>
    <t>J22VL339786</t>
  </si>
  <si>
    <t>J22VL338441</t>
  </si>
  <si>
    <t>J22VL339335</t>
  </si>
  <si>
    <t>J22VL330118</t>
  </si>
  <si>
    <t>J22VL339383</t>
  </si>
  <si>
    <t>J22VL338275</t>
  </si>
  <si>
    <t>J22VL337518</t>
  </si>
  <si>
    <t>J23VA400957</t>
  </si>
  <si>
    <t>J23VA390879</t>
  </si>
  <si>
    <t>J23VA400535</t>
  </si>
  <si>
    <t>J22VL338245</t>
  </si>
  <si>
    <t>J23VA392197</t>
  </si>
  <si>
    <t>J23VA392184</t>
  </si>
  <si>
    <t>J23VA389583</t>
  </si>
  <si>
    <t>J22VL338034</t>
  </si>
  <si>
    <t>J23VA391327</t>
  </si>
  <si>
    <t>J22VL339562</t>
  </si>
  <si>
    <t>J23VA391324</t>
  </si>
  <si>
    <t>J23VA391396</t>
  </si>
  <si>
    <t>J22VL339560</t>
  </si>
  <si>
    <t>J23VA389743</t>
  </si>
  <si>
    <t>J23VA389922</t>
  </si>
  <si>
    <t>J23VA400746</t>
  </si>
  <si>
    <t>J23VA400795</t>
  </si>
  <si>
    <t>J23VA394960</t>
  </si>
  <si>
    <t>J23VA398023</t>
  </si>
  <si>
    <t>J23VA401389</t>
  </si>
  <si>
    <t>J23VA386386</t>
  </si>
  <si>
    <t>J23VA401353</t>
  </si>
  <si>
    <t>J23VA401321</t>
  </si>
  <si>
    <t>J23VA397401</t>
  </si>
  <si>
    <t>J23VA399690</t>
  </si>
  <si>
    <t>J23VA401320</t>
  </si>
  <si>
    <t>J23VA396896</t>
  </si>
  <si>
    <t>J23VA399688</t>
  </si>
  <si>
    <t>J23VA400862</t>
  </si>
  <si>
    <t>J23VA401306</t>
  </si>
  <si>
    <t>J23VA407648</t>
  </si>
  <si>
    <t>J23VA407385</t>
  </si>
  <si>
    <t>J23VA387688</t>
  </si>
  <si>
    <t>J23VA392190</t>
  </si>
  <si>
    <t>J23VA392113</t>
  </si>
  <si>
    <t>J23VA401344</t>
  </si>
  <si>
    <t>J23VA392182</t>
  </si>
  <si>
    <t>J23VA392118</t>
  </si>
  <si>
    <t>J23VA401468</t>
  </si>
  <si>
    <t>J23VA396936</t>
  </si>
  <si>
    <t>J23VA399560</t>
  </si>
  <si>
    <t>J23VA398589</t>
  </si>
  <si>
    <t>J23VA400327</t>
  </si>
  <si>
    <t>J23VA400731</t>
  </si>
  <si>
    <t>J23VA401131</t>
  </si>
  <si>
    <t>J23VA401391</t>
  </si>
  <si>
    <t>J23VA385454</t>
  </si>
  <si>
    <t>J23VA401399</t>
  </si>
  <si>
    <t>J23VA392146</t>
  </si>
  <si>
    <t>J23VA385409</t>
  </si>
  <si>
    <t>J23VA387522</t>
  </si>
  <si>
    <t>J23VA401332</t>
  </si>
  <si>
    <t>J22VL339869</t>
  </si>
  <si>
    <t>J23VA388235</t>
  </si>
  <si>
    <t>J22VL339506</t>
  </si>
  <si>
    <t>J23VA399661</t>
  </si>
  <si>
    <t>J23VA397681</t>
  </si>
  <si>
    <t>J22Vl337238</t>
  </si>
  <si>
    <t>J23VA389481</t>
  </si>
  <si>
    <t>J22VL328585</t>
  </si>
  <si>
    <t>J23VA397929</t>
  </si>
  <si>
    <t>J22VL337980</t>
  </si>
  <si>
    <t>J23VA398254</t>
  </si>
  <si>
    <t>J23VA392151</t>
  </si>
  <si>
    <t>J23VA398300</t>
  </si>
  <si>
    <t>J23VA400660</t>
  </si>
  <si>
    <t>J23VA392153</t>
  </si>
  <si>
    <t>J23VB418689</t>
  </si>
  <si>
    <t>J23VA399291</t>
  </si>
  <si>
    <t>J22VL336932</t>
  </si>
  <si>
    <t>J23VA390883</t>
  </si>
  <si>
    <t>J23VA399270</t>
  </si>
  <si>
    <t>J22VL339494</t>
  </si>
  <si>
    <t>J22VL330504</t>
  </si>
  <si>
    <t>J22VL340326</t>
  </si>
  <si>
    <t>J22VL339579</t>
  </si>
  <si>
    <t>J23VA390437</t>
  </si>
  <si>
    <t>J23VA393238</t>
  </si>
  <si>
    <t>J22VL338273</t>
  </si>
  <si>
    <t>J22VL336818</t>
  </si>
  <si>
    <t>J23VA402116</t>
  </si>
  <si>
    <t>J23VA401081</t>
  </si>
  <si>
    <t>J22VL335270</t>
  </si>
  <si>
    <t>J23VA391378</t>
  </si>
  <si>
    <t>J23VA391391</t>
  </si>
  <si>
    <t>J22VL338750</t>
  </si>
  <si>
    <t>J22VL339577</t>
  </si>
  <si>
    <t>J22VL338942</t>
  </si>
  <si>
    <t>J22VL339904</t>
  </si>
  <si>
    <t>J22VL338710</t>
  </si>
  <si>
    <t>J22VL340388</t>
  </si>
  <si>
    <t>J23VA390308</t>
  </si>
  <si>
    <t>J23VA391053</t>
  </si>
  <si>
    <t>J22VL330092</t>
  </si>
  <si>
    <t>J22VL330312</t>
  </si>
  <si>
    <t>J23VA400678</t>
  </si>
  <si>
    <t>J23VA401276</t>
  </si>
  <si>
    <t>J23VA408167</t>
  </si>
  <si>
    <t>J22VL329806</t>
  </si>
  <si>
    <t>J23VA408109</t>
  </si>
  <si>
    <t>J23VA397787</t>
  </si>
  <si>
    <t>J22VL338060</t>
  </si>
  <si>
    <t>J23VB419432</t>
  </si>
  <si>
    <t>J23VB421193</t>
  </si>
  <si>
    <t>J23VA391310</t>
  </si>
  <si>
    <t>J23VA387938</t>
  </si>
  <si>
    <t>J23VB419981</t>
  </si>
  <si>
    <t>J22VL331457</t>
  </si>
  <si>
    <t>J23VB419945</t>
  </si>
  <si>
    <t>J23VA400274</t>
  </si>
  <si>
    <t>J23VB418455</t>
  </si>
  <si>
    <t>J23VA391490</t>
  </si>
  <si>
    <t>J23VA391296</t>
  </si>
  <si>
    <t>J22VL337134</t>
  </si>
  <si>
    <t>J23VA398326</t>
  </si>
  <si>
    <t>J22VL330520</t>
  </si>
  <si>
    <t>J23VA390686</t>
  </si>
  <si>
    <t>J23VB418799</t>
  </si>
  <si>
    <t>J23VA389731</t>
  </si>
  <si>
    <t>J22VL338299</t>
  </si>
  <si>
    <t>J22VL339217</t>
  </si>
  <si>
    <t>J22VL337234</t>
  </si>
  <si>
    <t>J22VL338339</t>
  </si>
  <si>
    <t>J22VL339684</t>
  </si>
  <si>
    <t>J22VL328240</t>
  </si>
  <si>
    <t>J22VL329275</t>
  </si>
  <si>
    <t>J22VL330503</t>
  </si>
  <si>
    <t>J22VL338280</t>
  </si>
  <si>
    <t>J22VL336960</t>
  </si>
  <si>
    <t>J23VA393287</t>
  </si>
  <si>
    <t>J23VB419429</t>
  </si>
  <si>
    <t>J23VB418780</t>
  </si>
  <si>
    <t>J23VB421030</t>
  </si>
  <si>
    <t>J23VB421383</t>
  </si>
  <si>
    <t>J23VB419940</t>
  </si>
  <si>
    <t>J23VB419177</t>
  </si>
  <si>
    <t>J23VB419902</t>
  </si>
  <si>
    <t>J23VA407238</t>
  </si>
  <si>
    <t>J23VB411858</t>
  </si>
  <si>
    <t>J23VB410498</t>
  </si>
  <si>
    <t>J23VB410451</t>
  </si>
  <si>
    <t>J23VA392299</t>
  </si>
  <si>
    <t>J23VA392209</t>
  </si>
  <si>
    <t>J23VB421304</t>
  </si>
  <si>
    <t>J23VB421344</t>
  </si>
  <si>
    <t>J23VA407195</t>
  </si>
  <si>
    <t>J23VA408111</t>
  </si>
  <si>
    <t>J23VB416747</t>
  </si>
  <si>
    <t>J22VL339993</t>
  </si>
  <si>
    <t>J23VB416750</t>
  </si>
  <si>
    <t>J23VB411166</t>
  </si>
  <si>
    <t>J23VA390020</t>
  </si>
  <si>
    <t>J22VL339244</t>
  </si>
  <si>
    <t>J23VA390006</t>
  </si>
  <si>
    <t>J23VA387986</t>
  </si>
  <si>
    <t>J23VA387968</t>
  </si>
  <si>
    <t>J23VB411246</t>
  </si>
  <si>
    <t>J23VB411388</t>
  </si>
  <si>
    <t>J23VB410434</t>
  </si>
  <si>
    <t>J23VA397427</t>
  </si>
  <si>
    <t>J23VA399062</t>
  </si>
  <si>
    <t>J23VA397683</t>
  </si>
  <si>
    <t>J23VA391313</t>
  </si>
  <si>
    <t>J23VA390430</t>
  </si>
  <si>
    <t>J23VA400311</t>
  </si>
  <si>
    <t>J23VA389789</t>
  </si>
  <si>
    <t>J23VA401257</t>
  </si>
  <si>
    <t>J23VA397349</t>
  </si>
  <si>
    <t>J23VA393267</t>
  </si>
  <si>
    <t>J23VA391937</t>
  </si>
  <si>
    <t>J23VA392134</t>
  </si>
  <si>
    <t>J23VA400314</t>
  </si>
  <si>
    <t>J23VA397205</t>
  </si>
  <si>
    <t>J23VA400339</t>
  </si>
  <si>
    <t>J23VA392237</t>
  </si>
  <si>
    <t>J23VA389744</t>
  </si>
  <si>
    <t>J23VA388857</t>
  </si>
  <si>
    <t>J23VA390886</t>
  </si>
  <si>
    <t>J23VA391224</t>
  </si>
  <si>
    <t>J23VA400825</t>
  </si>
  <si>
    <t>J23VA399698</t>
  </si>
  <si>
    <t>J23VA398100</t>
  </si>
  <si>
    <t>J23VA401302</t>
  </si>
  <si>
    <t>J23VA399784</t>
  </si>
  <si>
    <t>J23VA401343</t>
  </si>
  <si>
    <t>J23VA395270</t>
  </si>
  <si>
    <t>J23VA400813</t>
  </si>
  <si>
    <t>J23VA400397</t>
  </si>
  <si>
    <t>J23VA400379</t>
  </si>
  <si>
    <t>J23VA400844</t>
  </si>
  <si>
    <t>J23VA401550</t>
  </si>
  <si>
    <t>J23VA392195</t>
  </si>
  <si>
    <t>J23VA399663</t>
  </si>
  <si>
    <t>J23VA401189</t>
  </si>
  <si>
    <t>J23VA399629</t>
  </si>
  <si>
    <t>J23VA399704</t>
  </si>
  <si>
    <t>J23VA401463</t>
  </si>
  <si>
    <t>J23VA400885</t>
  </si>
  <si>
    <t>J23VA400836</t>
  </si>
  <si>
    <t>J23VA393268</t>
  </si>
  <si>
    <t>J23VA394757</t>
  </si>
  <si>
    <t>J23VA401373</t>
  </si>
  <si>
    <t>J23VA400388</t>
  </si>
  <si>
    <t>J22VL337546</t>
  </si>
  <si>
    <t>J23VA397102</t>
  </si>
  <si>
    <t>J22VL337273</t>
  </si>
  <si>
    <t>J23VA397908</t>
  </si>
  <si>
    <t>J23VA398192</t>
  </si>
  <si>
    <t>J22VL339782</t>
  </si>
  <si>
    <t>J23VA398297</t>
  </si>
  <si>
    <t>J22VL329711</t>
  </si>
  <si>
    <t>J22VL337562</t>
  </si>
  <si>
    <t>J22VL338983</t>
  </si>
  <si>
    <t>J22VL335462</t>
  </si>
  <si>
    <t>J23VA397038</t>
  </si>
  <si>
    <t>J23VA397073</t>
  </si>
  <si>
    <t>J22VL338669</t>
  </si>
  <si>
    <t>J23VA392514</t>
  </si>
  <si>
    <t>J22VL339754</t>
  </si>
  <si>
    <t>J22VL337262</t>
  </si>
  <si>
    <t>J23VA393772</t>
  </si>
  <si>
    <t>J22VL329435</t>
  </si>
  <si>
    <t>J23VA397932</t>
  </si>
  <si>
    <t>J23VA398193</t>
  </si>
  <si>
    <t>J22VL329746</t>
  </si>
  <si>
    <t>J23VB421387</t>
  </si>
  <si>
    <t>J23VB411993</t>
  </si>
  <si>
    <t>J23VB419550</t>
  </si>
  <si>
    <t>J23VB419156</t>
  </si>
  <si>
    <t>J23VB419093</t>
  </si>
  <si>
    <t>J23VB419548</t>
  </si>
  <si>
    <t>J23VB418590</t>
  </si>
  <si>
    <t>J23VB418435</t>
  </si>
  <si>
    <t>J23VA402416</t>
  </si>
  <si>
    <t>J23VB420054</t>
  </si>
  <si>
    <t>J23VB421378</t>
  </si>
  <si>
    <t>J23VB411952</t>
  </si>
  <si>
    <t>J23VB418670</t>
  </si>
  <si>
    <t>J23VB409980</t>
  </si>
  <si>
    <t>J23VB421594</t>
  </si>
  <si>
    <t>J23VA400776</t>
  </si>
  <si>
    <t>J23VA398282</t>
  </si>
  <si>
    <t>J23VA400369</t>
  </si>
  <si>
    <t>J23VA401686</t>
  </si>
  <si>
    <t>J23VA400331</t>
  </si>
  <si>
    <t>J23VA401133</t>
  </si>
  <si>
    <t>J23VA400857</t>
  </si>
  <si>
    <t>J23VA395344</t>
  </si>
  <si>
    <t>J23VA394660</t>
  </si>
  <si>
    <t>J23VA400824</t>
  </si>
  <si>
    <t>J23VA392145</t>
  </si>
  <si>
    <t>J23VA399521</t>
  </si>
  <si>
    <t>J23VA398030</t>
  </si>
  <si>
    <t>J23VA400896</t>
  </si>
  <si>
    <t>J23VA392198</t>
  </si>
  <si>
    <t>J23VA399604</t>
  </si>
  <si>
    <t>J23VA398310</t>
  </si>
  <si>
    <t>J23VB422527</t>
  </si>
  <si>
    <t>J23VB411219</t>
  </si>
  <si>
    <t>J23VA392128</t>
  </si>
  <si>
    <t>J23VB412970</t>
  </si>
  <si>
    <t>J23VA409235</t>
  </si>
  <si>
    <t>J23VA401323</t>
  </si>
  <si>
    <t>J23VA401359</t>
  </si>
  <si>
    <t>J23VB422639</t>
  </si>
  <si>
    <t>J23VB412055</t>
  </si>
  <si>
    <t>J23VB411976</t>
  </si>
  <si>
    <t>J23VA396915</t>
  </si>
  <si>
    <t>J23VB411577</t>
  </si>
  <si>
    <t>J23VA387527</t>
  </si>
  <si>
    <t>J22VL330967</t>
  </si>
  <si>
    <t>J23VA394593</t>
  </si>
  <si>
    <t>J23VB411252</t>
  </si>
  <si>
    <t>J23VA397586</t>
  </si>
  <si>
    <t xml:space="preserve">Chandrapur </t>
  </si>
  <si>
    <t>J23VA391550</t>
  </si>
  <si>
    <t>J23VB411949</t>
  </si>
  <si>
    <t>J23VA403268</t>
  </si>
  <si>
    <t>J23VB411375</t>
  </si>
  <si>
    <t>J23VA401167</t>
  </si>
  <si>
    <t>J23VB418505</t>
  </si>
  <si>
    <t>J23VB422692</t>
  </si>
  <si>
    <t>J23VA400958</t>
  </si>
  <si>
    <t>J23VA400817</t>
  </si>
  <si>
    <t>J23VA400715</t>
  </si>
  <si>
    <t>J22VL339542</t>
  </si>
  <si>
    <t>J23VB419372</t>
  </si>
  <si>
    <t>J22VL339860</t>
  </si>
  <si>
    <t>J22VL328951</t>
  </si>
  <si>
    <t>J23VA400634</t>
  </si>
  <si>
    <t>J23VB411560</t>
  </si>
  <si>
    <t>J22VL338222</t>
  </si>
  <si>
    <t>J23VB422611</t>
  </si>
  <si>
    <t>J22VL329305</t>
  </si>
  <si>
    <t>J23VB411685</t>
  </si>
  <si>
    <t>J23VA398367</t>
  </si>
  <si>
    <t>J22VL338305</t>
  </si>
  <si>
    <t>J23VB413753</t>
  </si>
  <si>
    <t>J22VL337184</t>
  </si>
  <si>
    <t>J23VB411169</t>
  </si>
  <si>
    <t>J23VA409269</t>
  </si>
  <si>
    <t>J23VB412702</t>
  </si>
  <si>
    <t>J23VB409539</t>
  </si>
  <si>
    <t>J22VL338330</t>
  </si>
  <si>
    <t>J23VB412230</t>
  </si>
  <si>
    <t>J22VL337082</t>
  </si>
  <si>
    <t>J23VB424320</t>
  </si>
  <si>
    <t>J23VB423947</t>
  </si>
  <si>
    <t>J22VL326669</t>
  </si>
  <si>
    <t>J23VB424032</t>
  </si>
  <si>
    <t>J23VB415179</t>
  </si>
  <si>
    <t>J22VL330113</t>
  </si>
  <si>
    <t>J22VL332753</t>
  </si>
  <si>
    <t>J22VK304322</t>
  </si>
  <si>
    <t>J23VA406175</t>
  </si>
  <si>
    <t>J23VA390236</t>
  </si>
  <si>
    <t>J23VB422547</t>
  </si>
  <si>
    <t>J23VA399756</t>
  </si>
  <si>
    <t>J23VB424475</t>
  </si>
  <si>
    <t>J22VL329465</t>
  </si>
  <si>
    <t>J23VB422857</t>
  </si>
  <si>
    <t>J23VA399626</t>
  </si>
  <si>
    <t>J23VB422165</t>
  </si>
  <si>
    <t>J23VA401351</t>
  </si>
  <si>
    <t>J22VL329592</t>
  </si>
  <si>
    <t>J23VA395091</t>
  </si>
  <si>
    <t>J23VB422686</t>
  </si>
  <si>
    <t>J23VA401115</t>
  </si>
  <si>
    <t>J23VB409485</t>
  </si>
  <si>
    <t>J23VA400819</t>
  </si>
  <si>
    <t>J23VA400107</t>
  </si>
  <si>
    <t>J22VL330760</t>
  </si>
  <si>
    <t>J22VL331320</t>
  </si>
  <si>
    <t>J23VB421637</t>
  </si>
  <si>
    <t>J23VB420146</t>
  </si>
  <si>
    <t>J23VB419714</t>
  </si>
  <si>
    <t>J23VB422602</t>
  </si>
  <si>
    <t>J23VA400337</t>
  </si>
  <si>
    <t>J23VB412546</t>
  </si>
  <si>
    <t>J23VA401367</t>
  </si>
  <si>
    <t>J23VA399512</t>
  </si>
  <si>
    <t>J23VB410083</t>
  </si>
  <si>
    <t>J23VA399722</t>
  </si>
  <si>
    <t>J23VB415989</t>
  </si>
  <si>
    <t>J23VA405855</t>
  </si>
  <si>
    <t>J22VL321087</t>
  </si>
  <si>
    <t>J23VB422528</t>
  </si>
  <si>
    <t>J23VA389561</t>
  </si>
  <si>
    <t>J23VB409607</t>
  </si>
  <si>
    <t>J23VA401364</t>
  </si>
  <si>
    <t>J22VL321017</t>
  </si>
  <si>
    <t>J23VA401394</t>
  </si>
  <si>
    <t>J23VA390310</t>
  </si>
  <si>
    <t>J23VB422859</t>
  </si>
  <si>
    <t>J23VA393239</t>
  </si>
  <si>
    <t>J23VA398248</t>
  </si>
  <si>
    <t>J22VL338009</t>
  </si>
  <si>
    <t>J22VL320469</t>
  </si>
  <si>
    <t>J23VA392738</t>
  </si>
  <si>
    <t>J23VA400642</t>
  </si>
  <si>
    <t>J23VB411512</t>
  </si>
  <si>
    <t>J23VA392129</t>
  </si>
  <si>
    <t>J22VL338939</t>
  </si>
  <si>
    <t>J23VB422573</t>
  </si>
  <si>
    <t>J23VA398351</t>
  </si>
  <si>
    <t>J22VL338969</t>
  </si>
  <si>
    <t>J23VB411765</t>
  </si>
  <si>
    <t>J23VA395829</t>
  </si>
  <si>
    <t>J23VA400840</t>
  </si>
  <si>
    <t>J23VA392722</t>
  </si>
  <si>
    <t>J23VA392150</t>
  </si>
  <si>
    <t>J23VA401331</t>
  </si>
  <si>
    <t>J22VL339269</t>
  </si>
  <si>
    <t>J23VA401346</t>
  </si>
  <si>
    <t>J23VA400882</t>
  </si>
  <si>
    <t>J23VA399515</t>
  </si>
  <si>
    <t>J23VA400319</t>
  </si>
  <si>
    <t>J23VA399557</t>
  </si>
  <si>
    <t>J23VA394648</t>
  </si>
  <si>
    <t>J23VA392749</t>
  </si>
  <si>
    <t>J23VA393244</t>
  </si>
  <si>
    <t>J23VA401336</t>
  </si>
  <si>
    <t>J23VA392221</t>
  </si>
  <si>
    <t>J23VA391312</t>
  </si>
  <si>
    <t>J23VA398312</t>
  </si>
  <si>
    <t>J23VA398380</t>
  </si>
  <si>
    <t>J23VA400367</t>
  </si>
  <si>
    <t>J23VA394603</t>
  </si>
  <si>
    <t>J23VA392919</t>
  </si>
  <si>
    <t>J23VA388086</t>
  </si>
  <si>
    <t>J23VA394436</t>
  </si>
  <si>
    <t>J23VA395387</t>
  </si>
  <si>
    <t>J23VA399667</t>
  </si>
  <si>
    <t>J23VA393057</t>
  </si>
  <si>
    <t>J22VL322423</t>
  </si>
  <si>
    <t>J23VA399760</t>
  </si>
  <si>
    <t>J23VA400809</t>
  </si>
  <si>
    <t>J23VA400635</t>
  </si>
  <si>
    <t>J23VA407189</t>
  </si>
  <si>
    <t>J23VA400841</t>
  </si>
  <si>
    <t>J23VA398359</t>
  </si>
  <si>
    <t>J23VA398362</t>
  </si>
  <si>
    <t>J23VA396851</t>
  </si>
  <si>
    <t>J23VA400884</t>
  </si>
  <si>
    <t>J23VA399795</t>
  </si>
  <si>
    <t>J23VA407106</t>
  </si>
  <si>
    <t>J23VA399567</t>
  </si>
  <si>
    <t>J23VA400891</t>
  </si>
  <si>
    <t>J23VA398253</t>
  </si>
  <si>
    <t>J23VA392166</t>
  </si>
  <si>
    <t>J23VA401180</t>
  </si>
  <si>
    <t>J23VA396847</t>
  </si>
  <si>
    <t>J23VA393094</t>
  </si>
  <si>
    <t>J23VA398395</t>
  </si>
  <si>
    <t>J23VA398513</t>
  </si>
  <si>
    <t>J23VA400232</t>
  </si>
  <si>
    <t>J23VA399776</t>
  </si>
  <si>
    <t>J23VA400672</t>
  </si>
  <si>
    <t>J22VL339797</t>
  </si>
  <si>
    <t>J23VA393733</t>
  </si>
  <si>
    <t>J23VA401384</t>
  </si>
  <si>
    <t>J22VL328798</t>
  </si>
  <si>
    <t>J23VA396920</t>
  </si>
  <si>
    <t>J22VL340323</t>
  </si>
  <si>
    <t>J23VA398462</t>
  </si>
  <si>
    <t>J23VA396849</t>
  </si>
  <si>
    <t>J23VA401108</t>
  </si>
  <si>
    <t>J23VA401434</t>
  </si>
  <si>
    <t>J23VA395392</t>
  </si>
  <si>
    <t>J23VA401585</t>
  </si>
  <si>
    <t>J22VL339530</t>
  </si>
  <si>
    <t>J22VL338556</t>
  </si>
  <si>
    <t>J23VA398349</t>
  </si>
  <si>
    <t>J22VL338916</t>
  </si>
  <si>
    <t>J22VL339449</t>
  </si>
  <si>
    <t>J23VA399889</t>
  </si>
  <si>
    <t>J23VA399844</t>
  </si>
  <si>
    <t>J23VA390729</t>
  </si>
  <si>
    <t>J23VA391707</t>
  </si>
  <si>
    <t>J23VA404257</t>
  </si>
  <si>
    <t>J23VA401274</t>
  </si>
  <si>
    <t>J23VA401238</t>
  </si>
  <si>
    <t>J23VA398888</t>
  </si>
  <si>
    <t>J23VA403361</t>
  </si>
  <si>
    <t>J23VA400167</t>
  </si>
  <si>
    <t>J23VA392880</t>
  </si>
  <si>
    <t>J23VA397878</t>
  </si>
  <si>
    <t>J23VA399792</t>
  </si>
  <si>
    <t>J23VA404183</t>
  </si>
  <si>
    <t>J22VL339209</t>
  </si>
  <si>
    <t>J23VB410978</t>
  </si>
  <si>
    <t>J23VB425107</t>
  </si>
  <si>
    <t>J23VB423792</t>
  </si>
  <si>
    <t>J23VB423479</t>
  </si>
  <si>
    <t>J23VB423790</t>
  </si>
  <si>
    <t>J23VB423795</t>
  </si>
  <si>
    <t>J23VB423767</t>
  </si>
  <si>
    <t>J23VB424236</t>
  </si>
  <si>
    <t>J23VB424512</t>
  </si>
  <si>
    <t>J23VB424164</t>
  </si>
  <si>
    <t>J23VB424217</t>
  </si>
  <si>
    <t>J23VB424150</t>
  </si>
  <si>
    <t>J23VB423993</t>
  </si>
  <si>
    <t>J23VB424212</t>
  </si>
  <si>
    <t>J23VB423634</t>
  </si>
  <si>
    <t>J23VB425325</t>
  </si>
  <si>
    <t>J22VL338613</t>
  </si>
  <si>
    <t>J23VB423658</t>
  </si>
  <si>
    <t>J23VB423825</t>
  </si>
  <si>
    <t>J22VL338664</t>
  </si>
  <si>
    <t>J23VB423791</t>
  </si>
  <si>
    <t>J23VB423980</t>
  </si>
  <si>
    <t>J23VB411214</t>
  </si>
  <si>
    <t>J23VB411102</t>
  </si>
  <si>
    <t>J23VB423827</t>
  </si>
  <si>
    <t>J22VL338690</t>
  </si>
  <si>
    <t>J23VB424226</t>
  </si>
  <si>
    <t>J23VB424259</t>
  </si>
  <si>
    <t>J23VB423549</t>
  </si>
  <si>
    <t>J23VB423695</t>
  </si>
  <si>
    <t>J23VB411271</t>
  </si>
  <si>
    <t>J23VA408336</t>
  </si>
  <si>
    <t>J23VB423783</t>
  </si>
  <si>
    <t>J22VL337939</t>
  </si>
  <si>
    <t>J23VB409667</t>
  </si>
  <si>
    <t>J23VB423861</t>
  </si>
  <si>
    <t>J22VL338544</t>
  </si>
  <si>
    <t>J23VB411218</t>
  </si>
  <si>
    <t>J23VB423812</t>
  </si>
  <si>
    <t>J23VB423839</t>
  </si>
  <si>
    <t>J22VL338571</t>
  </si>
  <si>
    <t>J23VB424493</t>
  </si>
  <si>
    <t>J23VB424193</t>
  </si>
  <si>
    <t>J23VB424252</t>
  </si>
  <si>
    <t>J23VB423848</t>
  </si>
  <si>
    <t>J23VB423858</t>
  </si>
  <si>
    <t>J23VB411570</t>
  </si>
  <si>
    <t>J22VK304321</t>
  </si>
  <si>
    <t>J23VB422588</t>
  </si>
  <si>
    <t>J23VB411535</t>
  </si>
  <si>
    <t>J23VB419404</t>
  </si>
  <si>
    <t>J22VL321938</t>
  </si>
  <si>
    <t>J23VB422520</t>
  </si>
  <si>
    <t>J23VB422627</t>
  </si>
  <si>
    <t>J22VL321060</t>
  </si>
  <si>
    <t>J23VB422560</t>
  </si>
  <si>
    <t>J23VB422579</t>
  </si>
  <si>
    <t>J22VL330707</t>
  </si>
  <si>
    <t>J22VL336803</t>
  </si>
  <si>
    <t>J22VL322386</t>
  </si>
  <si>
    <t>J23VB422590</t>
  </si>
  <si>
    <t>J22VL321032</t>
  </si>
  <si>
    <t>J22VL330706</t>
  </si>
  <si>
    <t>J22VL320895</t>
  </si>
  <si>
    <t>J23VB411404</t>
  </si>
  <si>
    <t>J22VL329919</t>
  </si>
  <si>
    <t>J23VB424235</t>
  </si>
  <si>
    <t>J23VB411515</t>
  </si>
  <si>
    <t>J23VB422613</t>
  </si>
  <si>
    <t>J23VA400744</t>
  </si>
  <si>
    <t>J23VA394640</t>
  </si>
  <si>
    <t>J22VL338585</t>
  </si>
  <si>
    <t>J23VA400297</t>
  </si>
  <si>
    <t>J23VA399183</t>
  </si>
  <si>
    <t>J23VB423770</t>
  </si>
  <si>
    <t>J23VA399295</t>
  </si>
  <si>
    <t>J23VB423910</t>
  </si>
  <si>
    <t>J22VL338764</t>
  </si>
  <si>
    <t>J22VL339418</t>
  </si>
  <si>
    <t>J22VL332382</t>
  </si>
  <si>
    <t>J23VA396810</t>
  </si>
  <si>
    <t>J23VB410474</t>
  </si>
  <si>
    <t>J23VB410232</t>
  </si>
  <si>
    <t>J23VB412201</t>
  </si>
  <si>
    <t>J23VA400257</t>
  </si>
  <si>
    <t>J23VB411309</t>
  </si>
  <si>
    <t>J23VB425393</t>
  </si>
  <si>
    <t>J23VA399772</t>
  </si>
  <si>
    <t>J23VB411718</t>
  </si>
  <si>
    <t>J23VB411120</t>
  </si>
  <si>
    <t>J22VL339553</t>
  </si>
  <si>
    <t>J23VB409600</t>
  </si>
  <si>
    <t>J23VB411212</t>
  </si>
  <si>
    <t>J23VA400983</t>
  </si>
  <si>
    <t>J23VA389445</t>
  </si>
  <si>
    <t>J23VA391362</t>
  </si>
  <si>
    <t>J22VL329519</t>
  </si>
  <si>
    <t>J22VL338773</t>
  </si>
  <si>
    <t>J22VL329516</t>
  </si>
  <si>
    <t>J23VA389429</t>
  </si>
  <si>
    <t>J23VB424159</t>
  </si>
  <si>
    <t>J22VL329542</t>
  </si>
  <si>
    <t>J23VA388259</t>
  </si>
  <si>
    <t>J22VL328915</t>
  </si>
  <si>
    <t>J23VA409139</t>
  </si>
  <si>
    <t>J23VA402106</t>
  </si>
  <si>
    <t>J23VB423766</t>
  </si>
  <si>
    <t>J22VL326768</t>
  </si>
  <si>
    <t>J23VB411866</t>
  </si>
  <si>
    <t>J22VL329102</t>
  </si>
  <si>
    <t>J23VB423785</t>
  </si>
  <si>
    <t>J23VB422614</t>
  </si>
  <si>
    <t>J23VB422546</t>
  </si>
  <si>
    <t>J23VA400982</t>
  </si>
  <si>
    <t>J22VL329149</t>
  </si>
  <si>
    <t>J23VB424117</t>
  </si>
  <si>
    <t>J23VA400631</t>
  </si>
  <si>
    <t>J23VB423531</t>
  </si>
  <si>
    <t>J23VA398388</t>
  </si>
  <si>
    <t>J22VL329662</t>
  </si>
  <si>
    <t>J22VL329515</t>
  </si>
  <si>
    <t>J23VA400898</t>
  </si>
  <si>
    <t>J22VL329172</t>
  </si>
  <si>
    <t>J23VA398306</t>
  </si>
  <si>
    <t>J22VL326766</t>
  </si>
  <si>
    <t>J23VB423744</t>
  </si>
  <si>
    <t>J23VA400738</t>
  </si>
  <si>
    <t>J23VA400821</t>
  </si>
  <si>
    <t>J23VA398354</t>
  </si>
  <si>
    <t>J23VA398316</t>
  </si>
  <si>
    <t>J23VA399873</t>
  </si>
  <si>
    <t>J22VL328923</t>
  </si>
  <si>
    <t>J22VL338468</t>
  </si>
  <si>
    <t>J23VB411269</t>
  </si>
  <si>
    <t>J22VL330899</t>
  </si>
  <si>
    <t>J22VL339711</t>
  </si>
  <si>
    <t>J22VL337848</t>
  </si>
  <si>
    <t>J22VL340304</t>
  </si>
  <si>
    <t>J22VL338331</t>
  </si>
  <si>
    <t>J22VL339716</t>
  </si>
  <si>
    <t>J23VA400985</t>
  </si>
  <si>
    <t>J22VL339776</t>
  </si>
  <si>
    <t>J22VL339589</t>
  </si>
  <si>
    <t>J22VL337181</t>
  </si>
  <si>
    <t>J22VL338973</t>
  </si>
  <si>
    <t>J22VL337978</t>
  </si>
  <si>
    <t>J23VB411982</t>
  </si>
  <si>
    <t>J23VB411641</t>
  </si>
  <si>
    <t>J22VL337225</t>
  </si>
  <si>
    <t>J22VL338665</t>
  </si>
  <si>
    <t>J22VL330036</t>
  </si>
  <si>
    <t>J22VL329085</t>
  </si>
  <si>
    <t>J22VL339221</t>
  </si>
  <si>
    <t>J22VL339540</t>
  </si>
  <si>
    <t>J22VL338931</t>
  </si>
  <si>
    <t>J22VL338707</t>
  </si>
  <si>
    <t>J22VL322480</t>
  </si>
  <si>
    <t>J22VL330017</t>
  </si>
  <si>
    <t>J22VL339708</t>
  </si>
  <si>
    <t>J22VL336958</t>
  </si>
  <si>
    <t>J22VL339750</t>
  </si>
  <si>
    <t>J22VL339738</t>
  </si>
  <si>
    <t>J22VL339304</t>
  </si>
  <si>
    <t>J22VL339780</t>
  </si>
  <si>
    <t>J23VA397835</t>
  </si>
  <si>
    <t>J22VL339558</t>
  </si>
  <si>
    <t>J23VA389976</t>
  </si>
  <si>
    <t>J23VA395323</t>
  </si>
  <si>
    <t>J23VA392246</t>
  </si>
  <si>
    <t>J23VA403604</t>
  </si>
  <si>
    <t>J23VA391895</t>
  </si>
  <si>
    <t>J23VA402874</t>
  </si>
  <si>
    <t>J23VA402812</t>
  </si>
  <si>
    <t>J23VA400294</t>
  </si>
  <si>
    <t>J23VA391243</t>
  </si>
  <si>
    <t>J23VA404458</t>
  </si>
  <si>
    <t>J23VA399128</t>
  </si>
  <si>
    <t>J23VA404420</t>
  </si>
  <si>
    <t>J23VA400180</t>
  </si>
  <si>
    <t>J23VA403594</t>
  </si>
  <si>
    <t>J23VA396848</t>
  </si>
  <si>
    <t>J23VA389849</t>
  </si>
  <si>
    <t>J23VA398896</t>
  </si>
  <si>
    <t>J23VA400182</t>
  </si>
  <si>
    <t>J23VA403630</t>
  </si>
  <si>
    <t>J23VA397528</t>
  </si>
  <si>
    <t>J23VA386612</t>
  </si>
  <si>
    <t>J23VA401466</t>
  </si>
  <si>
    <t>J23VA397503</t>
  </si>
  <si>
    <t>J23VA400762</t>
  </si>
  <si>
    <t>J23VA403490</t>
  </si>
  <si>
    <t>J23VA394022</t>
  </si>
  <si>
    <t>J23VA386614</t>
  </si>
  <si>
    <t>J23VA401969</t>
  </si>
  <si>
    <t>J23VA399481</t>
  </si>
  <si>
    <t>J23VA394015</t>
  </si>
  <si>
    <t>J23VA403528</t>
  </si>
  <si>
    <t>J23VA396063</t>
  </si>
  <si>
    <t>J23VA408065</t>
  </si>
  <si>
    <t>J23VA399233</t>
  </si>
  <si>
    <t>J23VA400209</t>
  </si>
  <si>
    <t>J23VA398332</t>
  </si>
  <si>
    <t>J23VA399539</t>
  </si>
  <si>
    <t>J23VA404259</t>
  </si>
  <si>
    <t>J23VA401369</t>
  </si>
  <si>
    <t>J23VA397353</t>
  </si>
  <si>
    <t>J23VA389568</t>
  </si>
  <si>
    <t>J23VA403618</t>
  </si>
  <si>
    <t>J23VA391871</t>
  </si>
  <si>
    <t>J23VA396866</t>
  </si>
  <si>
    <t>J23VA404371</t>
  </si>
  <si>
    <t>J23VA387948</t>
  </si>
  <si>
    <t>J23VA387027</t>
  </si>
  <si>
    <t>J23VA387983</t>
  </si>
  <si>
    <t>J23VA400141</t>
  </si>
  <si>
    <t>J23VB410945</t>
  </si>
  <si>
    <t>J23VA394530</t>
  </si>
  <si>
    <t>J23VA399789</t>
  </si>
  <si>
    <t>J23VA394682</t>
  </si>
  <si>
    <t>J23VA394787</t>
  </si>
  <si>
    <t>J23VA407109</t>
  </si>
  <si>
    <t>J23VA391349</t>
  </si>
  <si>
    <t>J23VA407159</t>
  </si>
  <si>
    <t>J23VA404113</t>
  </si>
  <si>
    <t>J23VA401381</t>
  </si>
  <si>
    <t>J23VA401377</t>
  </si>
  <si>
    <t>J23VA393300</t>
  </si>
  <si>
    <t>J23VA403517</t>
  </si>
  <si>
    <t>J23VA408513</t>
  </si>
  <si>
    <t>J23VA403713</t>
  </si>
  <si>
    <t>J23VA393281</t>
  </si>
  <si>
    <t>J23VA408499</t>
  </si>
  <si>
    <t>J23VA390292</t>
  </si>
  <si>
    <t>J23VA398558</t>
  </si>
  <si>
    <t>J23VA399881</t>
  </si>
  <si>
    <t>J23VB421640</t>
  </si>
  <si>
    <t>J23VA395333</t>
  </si>
  <si>
    <t>J23VA389779</t>
  </si>
  <si>
    <t>J23VA404618</t>
  </si>
  <si>
    <t>J23VA386376</t>
  </si>
  <si>
    <t>J23VA395377</t>
  </si>
  <si>
    <t>J23VA391578</t>
  </si>
  <si>
    <t>J23VA407750</t>
  </si>
  <si>
    <t>J23VA393627</t>
  </si>
  <si>
    <t>J23VA398534</t>
  </si>
  <si>
    <t>J23VA398596</t>
  </si>
  <si>
    <t>J23VA408034</t>
  </si>
  <si>
    <t>J23VB412050</t>
  </si>
  <si>
    <t>J23VB412253</t>
  </si>
  <si>
    <t>J23VB422111</t>
  </si>
  <si>
    <t>J23VB418135</t>
  </si>
  <si>
    <t>J23VA393628</t>
  </si>
  <si>
    <t>J23VB417744</t>
  </si>
  <si>
    <t>J23VA403544</t>
  </si>
  <si>
    <t>J23VA404140</t>
  </si>
  <si>
    <t>J23VA392034</t>
  </si>
  <si>
    <t>J23VA401471</t>
  </si>
  <si>
    <t>J23VA400570</t>
  </si>
  <si>
    <t>J23VA393756</t>
  </si>
  <si>
    <t>J22VL338787</t>
  </si>
  <si>
    <t>J23VA408166</t>
  </si>
  <si>
    <t>J23VA403086</t>
  </si>
  <si>
    <t>J23VB410517</t>
  </si>
  <si>
    <t>J23VA402720</t>
  </si>
  <si>
    <t>J22VL339345</t>
  </si>
  <si>
    <t>J23VA407586</t>
  </si>
  <si>
    <t>J23VA390327</t>
  </si>
  <si>
    <t>J23VA403631</t>
  </si>
  <si>
    <t>J23VA408006</t>
  </si>
  <si>
    <t>J23VA394942</t>
  </si>
  <si>
    <t>J23VA392856</t>
  </si>
  <si>
    <t>J23VA408087</t>
  </si>
  <si>
    <t>J22VL340003</t>
  </si>
  <si>
    <t>J23VA403821</t>
  </si>
  <si>
    <t>J23VA395321</t>
  </si>
  <si>
    <t>J23VA404162</t>
  </si>
  <si>
    <t>J23VB410501</t>
  </si>
  <si>
    <t>J23VA397778</t>
  </si>
  <si>
    <t>J23VA403893</t>
  </si>
  <si>
    <t>J23VA394778</t>
  </si>
  <si>
    <t>J23VA403830</t>
  </si>
  <si>
    <t>J23VA398900</t>
  </si>
  <si>
    <t>J22VL337517</t>
  </si>
  <si>
    <t>J23VB420017</t>
  </si>
  <si>
    <t>J23VA403815</t>
  </si>
  <si>
    <t>J23VA402108</t>
  </si>
  <si>
    <t>J22VL339653</t>
  </si>
  <si>
    <t>J23VA401212</t>
  </si>
  <si>
    <t>J23VA391173</t>
  </si>
  <si>
    <t>J22VL334957</t>
  </si>
  <si>
    <t>J22VL338443</t>
  </si>
  <si>
    <t>J23VA395006</t>
  </si>
  <si>
    <t>J23VB419931</t>
  </si>
  <si>
    <t>J22VL338724</t>
  </si>
  <si>
    <t>J23VB420063</t>
  </si>
  <si>
    <t>J23VB421589</t>
  </si>
  <si>
    <t>J23VA401122</t>
  </si>
  <si>
    <t>J23VA401192</t>
  </si>
  <si>
    <t>J22VL330088</t>
  </si>
  <si>
    <t>J23VA395204</t>
  </si>
  <si>
    <t>J23VA393580</t>
  </si>
  <si>
    <t>J22VL339671</t>
  </si>
  <si>
    <t>J23VA391583</t>
  </si>
  <si>
    <t>J22VL339430</t>
  </si>
  <si>
    <t>J22VL339462</t>
  </si>
  <si>
    <t>J22VL336908</t>
  </si>
  <si>
    <t>J22VL336925</t>
  </si>
  <si>
    <t>J22VL329296</t>
  </si>
  <si>
    <t>J22VL329274</t>
  </si>
  <si>
    <t>J23VA390044</t>
  </si>
  <si>
    <t>J22VL339687</t>
  </si>
  <si>
    <t>J23VA408570</t>
  </si>
  <si>
    <t>J22VL337274</t>
  </si>
  <si>
    <t>J22VL337278</t>
  </si>
  <si>
    <t>J23VA391367</t>
  </si>
  <si>
    <t>J23VB411288</t>
  </si>
  <si>
    <t>J23VB410922</t>
  </si>
  <si>
    <t>J23VA408030</t>
  </si>
  <si>
    <t>J23VA392732</t>
  </si>
  <si>
    <t>J23VB411183</t>
  </si>
  <si>
    <t>J23VA389901</t>
  </si>
  <si>
    <t>J23VA394992</t>
  </si>
  <si>
    <t>J23VA389582</t>
  </si>
  <si>
    <t>J23VB411223</t>
  </si>
  <si>
    <t>J23VA408546</t>
  </si>
  <si>
    <t>J23VB410967</t>
  </si>
  <si>
    <t>J23VA389773</t>
  </si>
  <si>
    <t>J23VA390183</t>
  </si>
  <si>
    <t>J23VA394066</t>
  </si>
  <si>
    <t>J23VA390213</t>
  </si>
  <si>
    <t>J23VA391272</t>
  </si>
  <si>
    <t>J23VB416744</t>
  </si>
  <si>
    <t>J23VB416783</t>
  </si>
  <si>
    <t>J23VB410865</t>
  </si>
  <si>
    <t>J23VA387974</t>
  </si>
  <si>
    <t>J23VA392709</t>
  </si>
  <si>
    <t>J23VA390126</t>
  </si>
  <si>
    <t>J23VA387994</t>
  </si>
  <si>
    <t>J23VA393206</t>
  </si>
  <si>
    <t>J23VA391218</t>
  </si>
  <si>
    <t>J23VB419702</t>
  </si>
  <si>
    <t>J23VA391812</t>
  </si>
  <si>
    <t>J23VA407107</t>
  </si>
  <si>
    <t>J23VA392562</t>
  </si>
  <si>
    <t>J23VA398585</t>
  </si>
  <si>
    <t>J23VA407135</t>
  </si>
  <si>
    <t>J23VA391851</t>
  </si>
  <si>
    <t>J23VA385408</t>
  </si>
  <si>
    <t>J23VB422247</t>
  </si>
  <si>
    <t>J23VA399697</t>
  </si>
  <si>
    <t>J23VA392464</t>
  </si>
  <si>
    <t>J23VA398911</t>
  </si>
  <si>
    <t>J23VB419686</t>
  </si>
  <si>
    <t>J23VA390120</t>
  </si>
  <si>
    <t>J23VA408026</t>
  </si>
  <si>
    <t>J23VA395337</t>
  </si>
  <si>
    <t>J23VB410545</t>
  </si>
  <si>
    <t>J23VA387939</t>
  </si>
  <si>
    <t>J23VA392535</t>
  </si>
  <si>
    <t>J23VA395009</t>
  </si>
  <si>
    <t>J23VA393092</t>
  </si>
  <si>
    <t>J23vb422505</t>
  </si>
  <si>
    <t>J23VB411139</t>
  </si>
  <si>
    <t>J23VA408632</t>
  </si>
  <si>
    <t>J23vb422504</t>
  </si>
  <si>
    <t>J23vb411932</t>
  </si>
  <si>
    <t>J23VA395084</t>
  </si>
  <si>
    <t>J23VA389436</t>
  </si>
  <si>
    <t>J23va386420</t>
  </si>
  <si>
    <t>J23VA392446</t>
  </si>
  <si>
    <t>J23Va386416</t>
  </si>
  <si>
    <t>J23VB410798</t>
  </si>
  <si>
    <t>J23VA380351</t>
  </si>
  <si>
    <t>J23VB411561</t>
  </si>
  <si>
    <t>J23VA395060</t>
  </si>
  <si>
    <t>J23VB411981</t>
  </si>
  <si>
    <t>J23VB410508</t>
  </si>
  <si>
    <t>J23VA392768</t>
  </si>
  <si>
    <t>J23VB411137</t>
  </si>
  <si>
    <t>J23VA408227</t>
  </si>
  <si>
    <t>J23VB410789</t>
  </si>
  <si>
    <t>J23VA395026</t>
  </si>
  <si>
    <t>J23VB410209</t>
  </si>
  <si>
    <t>J23VB412000</t>
  </si>
  <si>
    <t>J23VA392974</t>
  </si>
  <si>
    <t>J23VB412213</t>
  </si>
  <si>
    <t>J23VB411082</t>
  </si>
  <si>
    <t>J23VA409103</t>
  </si>
  <si>
    <t>J23VA386709</t>
  </si>
  <si>
    <t>J23VA383330</t>
  </si>
  <si>
    <t>J23VB411259</t>
  </si>
  <si>
    <t>J23VB411708</t>
  </si>
  <si>
    <t>J23VB410438</t>
  </si>
  <si>
    <t>J23VB411562</t>
  </si>
  <si>
    <t>J23VA385120</t>
  </si>
  <si>
    <t>J23VB411037</t>
  </si>
  <si>
    <t>J23VB410576</t>
  </si>
  <si>
    <t>J23VB411240</t>
  </si>
  <si>
    <t>J23VB412598</t>
  </si>
  <si>
    <t>J23VB419211</t>
  </si>
  <si>
    <t>J23VA386496</t>
  </si>
  <si>
    <t>J23VB411502</t>
  </si>
  <si>
    <t>J23VB412262</t>
  </si>
  <si>
    <t>J23VB419291</t>
  </si>
  <si>
    <t>J23VB411938</t>
  </si>
  <si>
    <t>J23VB411523</t>
  </si>
  <si>
    <t>J23VB411705</t>
  </si>
  <si>
    <t>J23VB410468</t>
  </si>
  <si>
    <t>J23VB419843</t>
  </si>
  <si>
    <t>J23VB411346</t>
  </si>
  <si>
    <t>J23VB411126</t>
  </si>
  <si>
    <t>J23VB412248</t>
  </si>
  <si>
    <t>J23VB411436</t>
  </si>
  <si>
    <t>J23VB411401</t>
  </si>
  <si>
    <t>J23VB412212</t>
  </si>
  <si>
    <t>J23VB410187</t>
  </si>
  <si>
    <t>J23VA408700</t>
  </si>
  <si>
    <t>J22VL329288</t>
  </si>
  <si>
    <t>J23VB412223</t>
  </si>
  <si>
    <t>J23VA408904</t>
  </si>
  <si>
    <t>J23VB411457</t>
  </si>
  <si>
    <t>J23VB415922</t>
  </si>
  <si>
    <t>J23VB411776</t>
  </si>
  <si>
    <t>J23VB409720</t>
  </si>
  <si>
    <t>J23VB411977</t>
  </si>
  <si>
    <t>J23VB411180</t>
  </si>
  <si>
    <t>J23VB412040</t>
  </si>
  <si>
    <t>J22VL326715</t>
  </si>
  <si>
    <t>J23VB411849</t>
  </si>
  <si>
    <t>J23VA399060</t>
  </si>
  <si>
    <t>J23VB410968</t>
  </si>
  <si>
    <t>J23VA403942</t>
  </si>
  <si>
    <t>J23VB410889</t>
  </si>
  <si>
    <t>J23VB411232</t>
  </si>
  <si>
    <t>J23VA408965</t>
  </si>
  <si>
    <t>J23VB411092</t>
  </si>
  <si>
    <t>J23VB418615</t>
  </si>
  <si>
    <t>J23VB412707</t>
  </si>
  <si>
    <t>J23VB410569</t>
  </si>
  <si>
    <t>J22VL330000</t>
  </si>
  <si>
    <t>J22VL338067</t>
  </si>
  <si>
    <t>J23VA404544</t>
  </si>
  <si>
    <t>J23VA398847</t>
  </si>
  <si>
    <t>J23VB412767</t>
  </si>
  <si>
    <t>J23VB409874</t>
  </si>
  <si>
    <t>J23VA397803</t>
  </si>
  <si>
    <t>J23VB422537</t>
  </si>
  <si>
    <t>J23VA374999</t>
  </si>
  <si>
    <t>J23VA399098</t>
  </si>
  <si>
    <t>J23VB411907</t>
  </si>
  <si>
    <t>J23VB411104</t>
  </si>
  <si>
    <t>J23VA386303</t>
  </si>
  <si>
    <t>J23VA386492</t>
  </si>
  <si>
    <t>J23VB420894</t>
  </si>
  <si>
    <t>J22VL321088</t>
  </si>
  <si>
    <t>J23VB413870</t>
  </si>
  <si>
    <t>J23VA403506</t>
  </si>
  <si>
    <t>J23VB419303</t>
  </si>
  <si>
    <t>J23VA403733</t>
  </si>
  <si>
    <t>J22VL353239</t>
  </si>
  <si>
    <t>J23VA403814</t>
  </si>
  <si>
    <t>J23VA392753</t>
  </si>
  <si>
    <t>J23VA403858</t>
  </si>
  <si>
    <t>J23VB410911</t>
  </si>
  <si>
    <t>J23VB421663</t>
  </si>
  <si>
    <t>J23VA404536</t>
  </si>
  <si>
    <t>J23VA404414</t>
  </si>
  <si>
    <t>J23VA403577</t>
  </si>
  <si>
    <t>J23VA399002</t>
  </si>
  <si>
    <t>J23VA392155</t>
  </si>
  <si>
    <t>J23VA404628</t>
  </si>
  <si>
    <t>J23VA407120</t>
  </si>
  <si>
    <t>J23VA404410</t>
  </si>
  <si>
    <t>J23VA389986</t>
  </si>
  <si>
    <t>J23VA387947</t>
  </si>
  <si>
    <t>J23VA404743</t>
  </si>
  <si>
    <t>J23VA403737</t>
  </si>
  <si>
    <t>J23VA402842</t>
  </si>
  <si>
    <t>J23VA387951</t>
  </si>
  <si>
    <t>J23VA404438</t>
  </si>
  <si>
    <t>J23va407175</t>
  </si>
  <si>
    <t>J23VA395031</t>
  </si>
  <si>
    <t>J23VA404652</t>
  </si>
  <si>
    <t>J23VA390321</t>
  </si>
  <si>
    <t>J23VA401159</t>
  </si>
  <si>
    <t>J23VA392785</t>
  </si>
  <si>
    <t>J23VA392284</t>
  </si>
  <si>
    <t>J23VA397926</t>
  </si>
  <si>
    <t>J23VB411484</t>
  </si>
  <si>
    <t>J23VA389745</t>
  </si>
  <si>
    <t>J23VB418849</t>
  </si>
  <si>
    <t>J23VA404668</t>
  </si>
  <si>
    <t>J23VB411524</t>
  </si>
  <si>
    <t>J23VA403023</t>
  </si>
  <si>
    <t>J23VB421665</t>
  </si>
  <si>
    <t>J23VB419891</t>
  </si>
  <si>
    <t>J23VB412276</t>
  </si>
  <si>
    <t>J23VB422228</t>
  </si>
  <si>
    <t>J23VA403087</t>
  </si>
  <si>
    <t>J23VA404459</t>
  </si>
  <si>
    <t>J23VA403859</t>
  </si>
  <si>
    <t>J23VA397184</t>
  </si>
  <si>
    <t>J23VA405034</t>
  </si>
  <si>
    <t>J23VB421877</t>
  </si>
  <si>
    <t>J23VB410233</t>
  </si>
  <si>
    <t>J23VB412006</t>
  </si>
  <si>
    <t>J23VA404609</t>
  </si>
  <si>
    <t>J23VB424270</t>
  </si>
  <si>
    <t>J23VA403278</t>
  </si>
  <si>
    <t>J23VA398313</t>
  </si>
  <si>
    <t>J23VB420179</t>
  </si>
  <si>
    <t>J23VB424044</t>
  </si>
  <si>
    <t>J23VA404592</t>
  </si>
  <si>
    <t>J23VB420133</t>
  </si>
  <si>
    <t>J23VA405033</t>
  </si>
  <si>
    <t>J23VA403613</t>
  </si>
  <si>
    <t>J23VB409372</t>
  </si>
  <si>
    <t>J23VA403304</t>
  </si>
  <si>
    <t>J23VB409666</t>
  </si>
  <si>
    <t>J23VB419331</t>
  </si>
  <si>
    <t>J23VB410915</t>
  </si>
  <si>
    <t>J23VB419492</t>
  </si>
  <si>
    <t>J23VB409411</t>
  </si>
  <si>
    <t>J23VA404679</t>
  </si>
  <si>
    <t>J23VA403276</t>
  </si>
  <si>
    <t>J23VB410571</t>
  </si>
  <si>
    <t>J23VA408377</t>
  </si>
  <si>
    <t>J23VA399583</t>
  </si>
  <si>
    <t>J23VB421666</t>
  </si>
  <si>
    <t>J23VA402818</t>
  </si>
  <si>
    <t>J23VA403328</t>
  </si>
  <si>
    <t>J23VB411112</t>
  </si>
  <si>
    <t>J23VA403916</t>
  </si>
  <si>
    <t>J23VA404401</t>
  </si>
  <si>
    <t>J23VA404678</t>
  </si>
  <si>
    <t>J23VA404434</t>
  </si>
  <si>
    <t>J23VA404053</t>
  </si>
  <si>
    <t>J23VA403659</t>
  </si>
  <si>
    <t>J23VA403695</t>
  </si>
  <si>
    <t>J22VL339240</t>
  </si>
  <si>
    <t>J23VA397724</t>
  </si>
  <si>
    <t>J22VL339262</t>
  </si>
  <si>
    <t>J23VA403422</t>
  </si>
  <si>
    <t>J23VB410358</t>
  </si>
  <si>
    <t>J23VA397951</t>
  </si>
  <si>
    <t>J23VA403867</t>
  </si>
  <si>
    <t>J22VL338551</t>
  </si>
  <si>
    <t>J23VA403346</t>
  </si>
  <si>
    <t>J22VL338639</t>
  </si>
  <si>
    <t>J23VA403741</t>
  </si>
  <si>
    <t>J23VA395143</t>
  </si>
  <si>
    <t>J23VA404119</t>
  </si>
  <si>
    <t>J23VA403743</t>
  </si>
  <si>
    <t>J23VB422631</t>
  </si>
  <si>
    <t>J23VA402841</t>
  </si>
  <si>
    <t>J23VB422557</t>
  </si>
  <si>
    <t>J23VA388292</t>
  </si>
  <si>
    <t>J22VL339295</t>
  </si>
  <si>
    <t>J23VA402790</t>
  </si>
  <si>
    <t>J23VA399845</t>
  </si>
  <si>
    <t>J23VA399473</t>
  </si>
  <si>
    <t>J22VL337242</t>
  </si>
  <si>
    <t>J23VA404157</t>
  </si>
  <si>
    <t>J23VA388282</t>
  </si>
  <si>
    <t>J22VL338537</t>
  </si>
  <si>
    <t>J23VA402924</t>
  </si>
  <si>
    <t>J22VL338641</t>
  </si>
  <si>
    <t>J23VB424181</t>
  </si>
  <si>
    <t>J23VA404817</t>
  </si>
  <si>
    <t>J22VL331568</t>
  </si>
  <si>
    <t>J23VA401968</t>
  </si>
  <si>
    <t>J23VB425354</t>
  </si>
  <si>
    <t>J22VL331303</t>
  </si>
  <si>
    <t>J23VA403335</t>
  </si>
  <si>
    <t>J23VA397969</t>
  </si>
  <si>
    <t>J23VA403970</t>
  </si>
  <si>
    <t>J23VA398096</t>
  </si>
  <si>
    <t>J23VA403380</t>
  </si>
  <si>
    <t>J23VA400523</t>
  </si>
  <si>
    <t>J23VA403748</t>
  </si>
  <si>
    <t>J23VA404646</t>
  </si>
  <si>
    <t>J23VA391169</t>
  </si>
  <si>
    <t>J23VA404138</t>
  </si>
  <si>
    <t>J22VL329579</t>
  </si>
  <si>
    <t>J23VA390563</t>
  </si>
  <si>
    <t>J23VA396941</t>
  </si>
  <si>
    <t>J23VB411756</t>
  </si>
  <si>
    <t>J23VA409164</t>
  </si>
  <si>
    <t>J23VA404565</t>
  </si>
  <si>
    <t>J23VB423967</t>
  </si>
  <si>
    <t>J23VB421667</t>
  </si>
  <si>
    <t>J23VB410814</t>
  </si>
  <si>
    <t>J22VL329104</t>
  </si>
  <si>
    <t>J22VL330790</t>
  </si>
  <si>
    <t>J23VA409195</t>
  </si>
  <si>
    <t>J22VL332391</t>
  </si>
  <si>
    <t>J23VB410123</t>
  </si>
  <si>
    <t>J23VA386385</t>
  </si>
  <si>
    <t>J23VB409635</t>
  </si>
  <si>
    <t>J22VL337208</t>
  </si>
  <si>
    <t>J23VA407515</t>
  </si>
  <si>
    <t>J23VA394555</t>
  </si>
  <si>
    <t>J23VA373353</t>
  </si>
  <si>
    <t>J23VB422617</t>
  </si>
  <si>
    <t>J23VA404697</t>
  </si>
  <si>
    <t>J23VA403927</t>
  </si>
  <si>
    <t>J23VA394917</t>
  </si>
  <si>
    <t>J23VB412938</t>
  </si>
  <si>
    <t>J23VA403648</t>
  </si>
  <si>
    <t>J23VB424285</t>
  </si>
  <si>
    <t>J23VA389483</t>
  </si>
  <si>
    <t>J23VB409651</t>
  </si>
  <si>
    <t>J23VB410222</t>
  </si>
  <si>
    <t>J23VA400796</t>
  </si>
  <si>
    <t>J23VA404406</t>
  </si>
  <si>
    <t>J23VB422693</t>
  </si>
  <si>
    <t>J23VB409366</t>
  </si>
  <si>
    <t>J23VB410596</t>
  </si>
  <si>
    <t>J23VB423765</t>
  </si>
  <si>
    <t>J23VB411507</t>
  </si>
  <si>
    <t>J23VB410270</t>
  </si>
  <si>
    <t>J23VA391824</t>
  </si>
  <si>
    <t>J23VA404622</t>
  </si>
  <si>
    <t>J23VA403575</t>
  </si>
  <si>
    <t>J23VA394949</t>
  </si>
  <si>
    <t>J23VA409122</t>
  </si>
  <si>
    <t>J23VA383755</t>
  </si>
  <si>
    <t>J23VA387525</t>
  </si>
  <si>
    <t>J23VB410790</t>
  </si>
  <si>
    <t>J23VB410354</t>
  </si>
  <si>
    <t>J23VA395083</t>
  </si>
  <si>
    <t>J22VL337947</t>
  </si>
  <si>
    <t>J23VA401547</t>
  </si>
  <si>
    <t>J22VL338012</t>
  </si>
  <si>
    <t>J23VA408495</t>
  </si>
  <si>
    <t>J23VB423796</t>
  </si>
  <si>
    <t>J23VA391817</t>
  </si>
  <si>
    <t>J23VB409704</t>
  </si>
  <si>
    <t>J22VL331306</t>
  </si>
  <si>
    <t>J23VB423688</t>
  </si>
  <si>
    <t>J23VB422696</t>
  </si>
  <si>
    <t>J23VA390963</t>
  </si>
  <si>
    <t>J23VB412936</t>
  </si>
  <si>
    <t>J23VA403651</t>
  </si>
  <si>
    <t>J23VA397577</t>
  </si>
  <si>
    <t>J23VA403789</t>
  </si>
  <si>
    <t>J23VA390877</t>
  </si>
  <si>
    <t>J23VB423956</t>
  </si>
  <si>
    <t>J22VL330900</t>
  </si>
  <si>
    <t>J23VB412169</t>
  </si>
  <si>
    <t>J23VA397766</t>
  </si>
  <si>
    <t>J23VA383920</t>
  </si>
  <si>
    <t>J23VA403712</t>
  </si>
  <si>
    <t>J23VA409332</t>
  </si>
  <si>
    <t>J22VL329289</t>
  </si>
  <si>
    <t>J23VA404677</t>
  </si>
  <si>
    <t>J23VA393127</t>
  </si>
  <si>
    <t>J23VA385546</t>
  </si>
  <si>
    <t>J23VB409427</t>
  </si>
  <si>
    <t>J22VL328949</t>
  </si>
  <si>
    <t>J23VB410436</t>
  </si>
  <si>
    <t>J23VA397502</t>
  </si>
  <si>
    <t>J23VA408523</t>
  </si>
  <si>
    <t>J23VB421292</t>
  </si>
  <si>
    <t>J22VL328725</t>
  </si>
  <si>
    <t>J23VA373471</t>
  </si>
  <si>
    <t>J23VA402832</t>
  </si>
  <si>
    <t>J22VL329329</t>
  </si>
  <si>
    <t>J23VB419929</t>
  </si>
  <si>
    <t>J23VA403597</t>
  </si>
  <si>
    <t>J23VB423467</t>
  </si>
  <si>
    <t>J23VB418781</t>
  </si>
  <si>
    <t>J23VB419332</t>
  </si>
  <si>
    <t>J23VB423885</t>
  </si>
  <si>
    <t>J23VB415640</t>
  </si>
  <si>
    <t>J23VA402852</t>
  </si>
  <si>
    <t>J23VA408973</t>
  </si>
  <si>
    <t>J23VA391508</t>
  </si>
  <si>
    <t>J22VL329639</t>
  </si>
  <si>
    <t>J22VL330905</t>
  </si>
  <si>
    <t>J23VA408362</t>
  </si>
  <si>
    <t>J23VA383725</t>
  </si>
  <si>
    <t>J23VA407509</t>
  </si>
  <si>
    <t>J23VA407863</t>
  </si>
  <si>
    <t>J23VA404421</t>
  </si>
  <si>
    <t>J23VA404272</t>
  </si>
  <si>
    <t>J22VL328554</t>
  </si>
  <si>
    <t>J22VL332315</t>
  </si>
  <si>
    <t>J22VL328901</t>
  </si>
  <si>
    <t>J23VB419919</t>
  </si>
  <si>
    <t>J23VA395315</t>
  </si>
  <si>
    <t>J23VB409460</t>
  </si>
  <si>
    <t>J23VB424177</t>
  </si>
  <si>
    <t>J23VB421060</t>
  </si>
  <si>
    <t>J23VB423798</t>
  </si>
  <si>
    <t>J23VA404269</t>
  </si>
  <si>
    <t>J23VB409637</t>
  </si>
  <si>
    <t>J23VB423775</t>
  </si>
  <si>
    <t>J23VA404110</t>
  </si>
  <si>
    <t>J23VB409670</t>
  </si>
  <si>
    <t>J23VA404731</t>
  </si>
  <si>
    <t>J23VB423831</t>
  </si>
  <si>
    <t>J23VA403197</t>
  </si>
  <si>
    <t>J23VB418544</t>
  </si>
  <si>
    <t>J23VA400288</t>
  </si>
  <si>
    <t>J23VA404785</t>
  </si>
  <si>
    <t>J23VA397090</t>
  </si>
  <si>
    <t>J23VA404084</t>
  </si>
  <si>
    <t>J23VB409613</t>
  </si>
  <si>
    <t>J23VB423660</t>
  </si>
  <si>
    <t>J22VL329924</t>
  </si>
  <si>
    <t>J22VL329505</t>
  </si>
  <si>
    <t>J23VA403419</t>
  </si>
  <si>
    <t>J23VB409392</t>
  </si>
  <si>
    <t>J22VL329150</t>
  </si>
  <si>
    <t>J23VB422684</t>
  </si>
  <si>
    <t>J23VA391554</t>
  </si>
  <si>
    <t>J23VA404106</t>
  </si>
  <si>
    <t>J22VL329073</t>
  </si>
  <si>
    <t>J23VA398697</t>
  </si>
  <si>
    <t>J23VB409712</t>
  </si>
  <si>
    <t>J23VB410016</t>
  </si>
  <si>
    <t>J23VA402731</t>
  </si>
  <si>
    <t>J22VL338446</t>
  </si>
  <si>
    <t>J23VA399204</t>
  </si>
  <si>
    <t>J23VA407312</t>
  </si>
  <si>
    <t>J23VA402802</t>
  </si>
  <si>
    <t>J23VB419654</t>
  </si>
  <si>
    <t>J23VA404770</t>
  </si>
  <si>
    <t>J23VA373561</t>
  </si>
  <si>
    <t>J23VB422671</t>
  </si>
  <si>
    <t>J23VA404285</t>
  </si>
  <si>
    <t>J22VL320432</t>
  </si>
  <si>
    <t>J23VB421784</t>
  </si>
  <si>
    <t>J23VB422699</t>
  </si>
  <si>
    <t>J22VL342757</t>
  </si>
  <si>
    <t>J23VB422657</t>
  </si>
  <si>
    <t>J23VA403357</t>
  </si>
  <si>
    <t>J23VA398012</t>
  </si>
  <si>
    <t>J23VA399386</t>
  </si>
  <si>
    <t>J23VB424482</t>
  </si>
  <si>
    <t>J23VA388331</t>
  </si>
  <si>
    <t>J23VA403980</t>
  </si>
  <si>
    <t>J23VB423998</t>
  </si>
  <si>
    <t>J23VA392567</t>
  </si>
  <si>
    <t>J23VA401948</t>
  </si>
  <si>
    <t>J23VA373506</t>
  </si>
  <si>
    <t>J22VL321936</t>
  </si>
  <si>
    <t>J23VA404443</t>
  </si>
  <si>
    <t>J23VA398011</t>
  </si>
  <si>
    <t>J23VB420102</t>
  </si>
  <si>
    <t>J22VL322355</t>
  </si>
  <si>
    <t>J23VA399813</t>
  </si>
  <si>
    <t>J23VA403542</t>
  </si>
  <si>
    <t>J23VB422575</t>
  </si>
  <si>
    <t>J23VA399211</t>
  </si>
  <si>
    <t>J23VB422645</t>
  </si>
  <si>
    <t>J23VA403769</t>
  </si>
  <si>
    <t>J23VA397060</t>
  </si>
  <si>
    <t>J22VL320799</t>
  </si>
  <si>
    <t>J23VB409764</t>
  </si>
  <si>
    <t>J23VA401170</t>
  </si>
  <si>
    <t>J23VA403936</t>
  </si>
  <si>
    <t>J23VB422634</t>
  </si>
  <si>
    <t>J23VA403526</t>
  </si>
  <si>
    <t>J23VA397064</t>
  </si>
  <si>
    <t>J23VA398508</t>
  </si>
  <si>
    <t>J23VB422593</t>
  </si>
  <si>
    <t>J23VB422668</t>
  </si>
  <si>
    <t>J23VB416528</t>
  </si>
  <si>
    <t>J23VA392024</t>
  </si>
  <si>
    <t>J23VA399039</t>
  </si>
  <si>
    <t>J22VL330551</t>
  </si>
  <si>
    <t>J23VB415389</t>
  </si>
  <si>
    <t>J22VL330953</t>
  </si>
  <si>
    <t>J23VA393513</t>
  </si>
  <si>
    <t>J23VA404286</t>
  </si>
  <si>
    <t>J23VB410961</t>
  </si>
  <si>
    <t>J23VB418021</t>
  </si>
  <si>
    <t>J23VA399038</t>
  </si>
  <si>
    <t>J23VB419766</t>
  </si>
  <si>
    <t>J23VA403502</t>
  </si>
  <si>
    <t>J23VB420186</t>
  </si>
  <si>
    <t>J23VB410316</t>
  </si>
  <si>
    <t>J23VA404380</t>
  </si>
  <si>
    <t>J23VA404738</t>
  </si>
  <si>
    <t>J22VL338505</t>
  </si>
  <si>
    <t>J23VA402478</t>
  </si>
  <si>
    <t>J23VB422510</t>
  </si>
  <si>
    <t>J23VA387989</t>
  </si>
  <si>
    <t>J23VA401518</t>
  </si>
  <si>
    <t>J23VA404557</t>
  </si>
  <si>
    <t>J23VA397587</t>
  </si>
  <si>
    <t>J23VA402817</t>
  </si>
  <si>
    <t>J23VA387943</t>
  </si>
  <si>
    <t>J23VA399860</t>
  </si>
  <si>
    <t>J23VA401124</t>
  </si>
  <si>
    <t>J23VA403525</t>
  </si>
  <si>
    <t>J23VA404570</t>
  </si>
  <si>
    <t>J23VA400871</t>
  </si>
  <si>
    <t>J23VA394728</t>
  </si>
  <si>
    <t>J23VA403703</t>
  </si>
  <si>
    <t>J23VA404691</t>
  </si>
  <si>
    <t>J23VA404795</t>
  </si>
  <si>
    <t>J23VA395370</t>
  </si>
  <si>
    <t>J23VA403629</t>
  </si>
  <si>
    <t>J23VA403449</t>
  </si>
  <si>
    <t>J23VA397996</t>
  </si>
  <si>
    <t>J23VA388220</t>
  </si>
  <si>
    <t>J23VA396603</t>
  </si>
  <si>
    <t>J23VA397921</t>
  </si>
  <si>
    <t>J23VA403427</t>
  </si>
  <si>
    <t>J23VA396601</t>
  </si>
  <si>
    <t>J23VA404185</t>
  </si>
  <si>
    <t>J23VA403158</t>
  </si>
  <si>
    <t>J23VA395600</t>
  </si>
  <si>
    <t>J23VA396853</t>
  </si>
  <si>
    <t>J23VA404768</t>
  </si>
  <si>
    <t>J23VA401366</t>
  </si>
  <si>
    <t>J23VA404419</t>
  </si>
  <si>
    <t>J23VA390313</t>
  </si>
  <si>
    <t>J23VA392588</t>
  </si>
  <si>
    <t>J23VA392728</t>
  </si>
  <si>
    <t>J23VA389800</t>
  </si>
  <si>
    <t>J23VA408627</t>
  </si>
  <si>
    <t>J23VA389439</t>
  </si>
  <si>
    <t>J23VA397222</t>
  </si>
  <si>
    <t>J23VA388214</t>
  </si>
  <si>
    <t>J23VA398561</t>
  </si>
  <si>
    <t>J23VA407598</t>
  </si>
  <si>
    <t>J23VA408128</t>
  </si>
  <si>
    <t>J23VA408125</t>
  </si>
  <si>
    <t>J23VB418342</t>
  </si>
  <si>
    <t>J23VB411855</t>
  </si>
  <si>
    <t>J23VB422655</t>
  </si>
  <si>
    <t>J23VB411631</t>
  </si>
  <si>
    <t>J23VB410586</t>
  </si>
  <si>
    <t>J23VB411608</t>
  </si>
  <si>
    <t>J23VB410305</t>
  </si>
  <si>
    <t>J23VB419189</t>
  </si>
  <si>
    <t>J23VB421592</t>
  </si>
  <si>
    <t>J23VB411937</t>
  </si>
  <si>
    <t>J23VB419129</t>
  </si>
  <si>
    <t>J23VB409642</t>
  </si>
  <si>
    <t>J23VA392953</t>
  </si>
  <si>
    <t>J23VB410535</t>
  </si>
  <si>
    <t>J23VB418759</t>
  </si>
  <si>
    <t>J23VB411350</t>
  </si>
  <si>
    <t>J23VB410935</t>
  </si>
  <si>
    <t>J23VA406150</t>
  </si>
  <si>
    <t>J23VA390195</t>
  </si>
  <si>
    <t>J23VA409181</t>
  </si>
  <si>
    <t>J23VB418073</t>
  </si>
  <si>
    <t>J23VA394227</t>
  </si>
  <si>
    <t>J23VB411986</t>
  </si>
  <si>
    <t>J23VB410440</t>
  </si>
  <si>
    <t>J23VA390462</t>
  </si>
  <si>
    <t>J23VB410727</t>
  </si>
  <si>
    <t>J23VB422642</t>
  </si>
  <si>
    <t>J23VB409765</t>
  </si>
  <si>
    <t>J23VA393083</t>
  </si>
  <si>
    <t>J23VA408160</t>
  </si>
  <si>
    <t>J23VB409646</t>
  </si>
  <si>
    <t>J23VA407706</t>
  </si>
  <si>
    <t>J23VA408502</t>
  </si>
  <si>
    <t>J23VA390456</t>
  </si>
  <si>
    <t>J23VB409793</t>
  </si>
  <si>
    <t>J23VA408473</t>
  </si>
  <si>
    <t>J23VA408064</t>
  </si>
  <si>
    <t>J23VB420055</t>
  </si>
  <si>
    <t>J23VA395055</t>
  </si>
  <si>
    <t>J23VB422676</t>
  </si>
  <si>
    <t>J23VA389468</t>
  </si>
  <si>
    <t>J23VA382219</t>
  </si>
  <si>
    <t>J23VA391939</t>
  </si>
  <si>
    <t>J23VA388478</t>
  </si>
  <si>
    <t>J23VB421941</t>
  </si>
  <si>
    <t>J23VB410324</t>
  </si>
  <si>
    <t>J23VB421952</t>
  </si>
  <si>
    <t>J23VB410516</t>
  </si>
  <si>
    <t>J23VB414283</t>
  </si>
  <si>
    <t>J23VA391346</t>
  </si>
  <si>
    <t>J23VA390051</t>
  </si>
  <si>
    <t>J23VA398081</t>
  </si>
  <si>
    <t>J23VA389791</t>
  </si>
  <si>
    <t>J23VB421068</t>
  </si>
  <si>
    <t>J23VA392491</t>
  </si>
  <si>
    <t>J23VA392904</t>
  </si>
  <si>
    <t>J23VB409493</t>
  </si>
  <si>
    <t>J23VB410734</t>
  </si>
  <si>
    <t>J23VA392909</t>
  </si>
  <si>
    <t>J23VA408647</t>
  </si>
  <si>
    <t>J23VA408378</t>
  </si>
  <si>
    <t>J23VA390904</t>
  </si>
  <si>
    <t>J23VA394242</t>
  </si>
  <si>
    <t>J23VA391206</t>
  </si>
  <si>
    <t>J23VB411393</t>
  </si>
  <si>
    <t>J23VA393413</t>
  </si>
  <si>
    <t>J23VA408756</t>
  </si>
  <si>
    <t>J23VA407143</t>
  </si>
  <si>
    <t>J23VA408577</t>
  </si>
  <si>
    <t>J23VA408142</t>
  </si>
  <si>
    <t>J23VA408475</t>
  </si>
  <si>
    <t>J23VB410224</t>
  </si>
  <si>
    <t>J23VA408479</t>
  </si>
  <si>
    <t>J23VB419151</t>
  </si>
  <si>
    <t>J23VB410489</t>
  </si>
  <si>
    <t>J23VB411996</t>
  </si>
  <si>
    <t>J23VA408295</t>
  </si>
  <si>
    <t>J23VA408519</t>
  </si>
  <si>
    <t>J23VA400554</t>
  </si>
  <si>
    <t>J23VA400577</t>
  </si>
  <si>
    <t>J23VA403917</t>
  </si>
  <si>
    <t>J23VA403995</t>
  </si>
  <si>
    <t>J23VA399673</t>
  </si>
  <si>
    <t>J23VA403994</t>
  </si>
  <si>
    <t>J23VA403805</t>
  </si>
  <si>
    <t>J23VA404740</t>
  </si>
  <si>
    <t>J23VA403371</t>
  </si>
  <si>
    <t>J23VA403694</t>
  </si>
  <si>
    <t>J23VA402801</t>
  </si>
  <si>
    <t>J23VA404519</t>
  </si>
  <si>
    <t>J23VA404447</t>
  </si>
  <si>
    <t>J23VA402848</t>
  </si>
  <si>
    <t>J23VA404381</t>
  </si>
  <si>
    <t>J23VA407988</t>
  </si>
  <si>
    <t>J23VA393288</t>
  </si>
  <si>
    <t>J23VA391816</t>
  </si>
  <si>
    <t>J23VA390477</t>
  </si>
  <si>
    <t>J23VA398536</t>
  </si>
  <si>
    <t>J23VA398523</t>
  </si>
  <si>
    <t>J23VA391882</t>
  </si>
  <si>
    <t>J23VA392422</t>
  </si>
  <si>
    <t>J23VB421786</t>
  </si>
  <si>
    <t>J23VA393852</t>
  </si>
  <si>
    <t>J23VA397584</t>
  </si>
  <si>
    <t>J23VA393692</t>
  </si>
  <si>
    <t>J23VA397858</t>
  </si>
  <si>
    <t>J23VA397984</t>
  </si>
  <si>
    <t>J23VA396619</t>
  </si>
  <si>
    <t>J23VA400547</t>
  </si>
  <si>
    <t>J23VA404387</t>
  </si>
  <si>
    <t>J23VA400302</t>
  </si>
  <si>
    <t>J23VA403846</t>
  </si>
  <si>
    <t>J23VA403947</t>
  </si>
  <si>
    <t>J23VA404220</t>
  </si>
  <si>
    <t>J23VA401231</t>
  </si>
  <si>
    <t>J23VA400590</t>
  </si>
  <si>
    <t>J23VA399068</t>
  </si>
  <si>
    <t>J23VA399011</t>
  </si>
  <si>
    <t>J23VA390501</t>
  </si>
  <si>
    <t>J23VA399017</t>
  </si>
  <si>
    <t>J23VA396758</t>
  </si>
  <si>
    <t>J23VA401138</t>
  </si>
  <si>
    <t>J23VA397180</t>
  </si>
  <si>
    <t>J23VA397548</t>
  </si>
  <si>
    <t>J23VA403415</t>
  </si>
  <si>
    <t>J23VA393835</t>
  </si>
  <si>
    <t>J23VA400414</t>
  </si>
  <si>
    <t>J23VA404869</t>
  </si>
  <si>
    <t>J23VA404613</t>
  </si>
  <si>
    <t>J23VA404163</t>
  </si>
  <si>
    <t>J23VA391505</t>
  </si>
  <si>
    <t>J23VA392496</t>
  </si>
  <si>
    <t>J23VA402814</t>
  </si>
  <si>
    <t>J23VA400538</t>
  </si>
  <si>
    <t>J23VA393897</t>
  </si>
  <si>
    <t>J23VA397094</t>
  </si>
  <si>
    <t>J23VA404560</t>
  </si>
  <si>
    <t>J23VA404217</t>
  </si>
  <si>
    <t>J23VA391598</t>
  </si>
  <si>
    <t>J23VA401250</t>
  </si>
  <si>
    <t>J23VA391522</t>
  </si>
  <si>
    <t>J23VA401120</t>
  </si>
  <si>
    <t>J23VA397553</t>
  </si>
  <si>
    <t>J23VA405192</t>
  </si>
  <si>
    <t>J23VA404141</t>
  </si>
  <si>
    <t>J23VA403874</t>
  </si>
  <si>
    <t>J23VA401561</t>
  </si>
  <si>
    <t>J23VA397764</t>
  </si>
  <si>
    <t>J23VA396055</t>
  </si>
  <si>
    <t>J23VA404504</t>
  </si>
  <si>
    <t>J23VA399522</t>
  </si>
  <si>
    <t>J23VB422221</t>
  </si>
  <si>
    <t>J23VA397079</t>
  </si>
  <si>
    <t>J23VA403088</t>
  </si>
  <si>
    <t>J23VA397013</t>
  </si>
  <si>
    <t>J23VB422215</t>
  </si>
  <si>
    <t>J23VA405037</t>
  </si>
  <si>
    <t>J23VA404583</t>
  </si>
  <si>
    <t>J23VA403871</t>
  </si>
  <si>
    <t>J23VA392843</t>
  </si>
  <si>
    <t>J23VA408299</t>
  </si>
  <si>
    <t>J23VA397988</t>
  </si>
  <si>
    <t>J23VA393147</t>
  </si>
  <si>
    <t>J23VA398350</t>
  </si>
  <si>
    <t>J23VA396963</t>
  </si>
  <si>
    <t>J23VA389992</t>
  </si>
  <si>
    <t>J23VA399829</t>
  </si>
  <si>
    <t>J23VA392684</t>
  </si>
  <si>
    <t>J23VA398381</t>
  </si>
  <si>
    <t>J23VA396625</t>
  </si>
  <si>
    <t>J23VB422245</t>
  </si>
  <si>
    <t>J23VA403608</t>
  </si>
  <si>
    <t>J23VA399701</t>
  </si>
  <si>
    <t>J23VB422193</t>
  </si>
  <si>
    <t>J23VA404614</t>
  </si>
  <si>
    <t>J23VA389968</t>
  </si>
  <si>
    <t>J23VA404664</t>
  </si>
  <si>
    <t>J23VB410868</t>
  </si>
  <si>
    <t>J23VA397731</t>
  </si>
  <si>
    <t>J23VB410881</t>
  </si>
  <si>
    <t>J23VA402870</t>
  </si>
  <si>
    <t>J23VA393097</t>
  </si>
  <si>
    <t>J23VA390529</t>
  </si>
  <si>
    <t>J23VB410527</t>
  </si>
  <si>
    <t>J23VA391544</t>
  </si>
  <si>
    <t>J23VA404562</t>
  </si>
  <si>
    <t>J23VA392490</t>
  </si>
  <si>
    <t>J23VA404445</t>
  </si>
  <si>
    <t>J23VA392560</t>
  </si>
  <si>
    <t>J23VA404639</t>
  </si>
  <si>
    <t>J23VA391322</t>
  </si>
  <si>
    <t>J23VA404452</t>
  </si>
  <si>
    <t>J23VA392647</t>
  </si>
  <si>
    <t>J23VA404164</t>
  </si>
  <si>
    <t>J23VA389969</t>
  </si>
  <si>
    <t>J23VA403778</t>
  </si>
  <si>
    <t>J23VA397781</t>
  </si>
  <si>
    <t>J23VA399794</t>
  </si>
  <si>
    <t>J23VB410522</t>
  </si>
  <si>
    <t>J23VA390000</t>
  </si>
  <si>
    <t>J23VA404564</t>
  </si>
  <si>
    <t>J23VB413627</t>
  </si>
  <si>
    <t>J23VA401403</t>
  </si>
  <si>
    <t>J23VA402774</t>
  </si>
  <si>
    <t>J23VA399758</t>
  </si>
  <si>
    <t>J23VB414200</t>
  </si>
  <si>
    <t>J23VB410830</t>
  </si>
  <si>
    <t>J23VA394078</t>
  </si>
  <si>
    <t>J23VA399246</t>
  </si>
  <si>
    <t>J23VB411291</t>
  </si>
  <si>
    <t>J23VA398544</t>
  </si>
  <si>
    <t>J23VA399859</t>
  </si>
  <si>
    <t>J23VA401589</t>
  </si>
  <si>
    <t>J23VA393660</t>
  </si>
  <si>
    <t>J23VA404845</t>
  </si>
  <si>
    <t>J23VA394744</t>
  </si>
  <si>
    <t>J23VA404597</t>
  </si>
  <si>
    <t>J23VA399191</t>
  </si>
  <si>
    <t>J23VA395217</t>
  </si>
  <si>
    <t>J23VA400582</t>
  </si>
  <si>
    <t>J23VA403416</t>
  </si>
  <si>
    <t>J23VA404762</t>
  </si>
  <si>
    <t>J23VA391304</t>
  </si>
  <si>
    <t>J23VA396680</t>
  </si>
  <si>
    <t>J23VA391207</t>
  </si>
  <si>
    <t>J23VA392452</t>
  </si>
  <si>
    <t>J23VA388215</t>
  </si>
  <si>
    <t>J23VB410565</t>
  </si>
  <si>
    <t>J23VA391253</t>
  </si>
  <si>
    <t>J23VB416751</t>
  </si>
  <si>
    <t>J23VA387614</t>
  </si>
  <si>
    <t>J23VA382644</t>
  </si>
  <si>
    <t>J23vb409932</t>
  </si>
  <si>
    <t>J23VB410826</t>
  </si>
  <si>
    <t>J23va387484</t>
  </si>
  <si>
    <t>J23VB411171</t>
  </si>
  <si>
    <t>J23vb416770</t>
  </si>
  <si>
    <t>J23VA407980</t>
  </si>
  <si>
    <t>J23VB416782</t>
  </si>
  <si>
    <t>J23VA407710</t>
  </si>
  <si>
    <t>J23vb411644</t>
  </si>
  <si>
    <t>J23VA391394</t>
  </si>
  <si>
    <t>J23VB410848</t>
  </si>
  <si>
    <t>J23VA408261</t>
  </si>
  <si>
    <t>J23VB416468</t>
  </si>
  <si>
    <t>J23VA393260</t>
  </si>
  <si>
    <t>J23VB416758</t>
  </si>
  <si>
    <t>J23VA408551</t>
  </si>
  <si>
    <t>J23VA391328</t>
  </si>
  <si>
    <t>J23VA408798</t>
  </si>
  <si>
    <t>J23VA408596</t>
  </si>
  <si>
    <t>J23VA408269</t>
  </si>
  <si>
    <t>J23VA397100</t>
  </si>
  <si>
    <t>J23VA408426</t>
  </si>
  <si>
    <t>J23VA398512</t>
  </si>
  <si>
    <t>J23VA408182</t>
  </si>
  <si>
    <t>J23VA408516</t>
  </si>
  <si>
    <t>J23VA407296</t>
  </si>
  <si>
    <t>J23VA386333</t>
  </si>
  <si>
    <t>J23VB418164</t>
  </si>
  <si>
    <t>J23VB419105</t>
  </si>
  <si>
    <t>J23VA387506</t>
  </si>
  <si>
    <t>J23vb412226</t>
  </si>
  <si>
    <t>J23VA408200</t>
  </si>
  <si>
    <t>J23VB419386</t>
  </si>
  <si>
    <t>J23VB419338</t>
  </si>
  <si>
    <t>J23VA407727</t>
  </si>
  <si>
    <t>J23VA407786</t>
  </si>
  <si>
    <t>J23VA394005</t>
  </si>
  <si>
    <t>J23VA408404</t>
  </si>
  <si>
    <t>J23VA407149</t>
  </si>
  <si>
    <t>J23VA407184</t>
  </si>
  <si>
    <t>J23VA391233</t>
  </si>
  <si>
    <t>J23VA387996</t>
  </si>
  <si>
    <t>J23VA387955</t>
  </si>
  <si>
    <t>J23VA397378</t>
  </si>
  <si>
    <t>J23VA390873</t>
  </si>
  <si>
    <t>J23VB416711</t>
  </si>
  <si>
    <t>J23VA408521</t>
  </si>
  <si>
    <t>J23VA391215</t>
  </si>
  <si>
    <t>J23VB419154</t>
  </si>
  <si>
    <t>J23VA408497</t>
  </si>
  <si>
    <t>J23VB420089</t>
  </si>
  <si>
    <t>J23VB411823</t>
  </si>
  <si>
    <t>J23VB411303</t>
  </si>
  <si>
    <t>J23VB416780</t>
  </si>
  <si>
    <t>J23VA391373</t>
  </si>
  <si>
    <t>J23VB418401</t>
  </si>
  <si>
    <t>J23VA388125</t>
  </si>
  <si>
    <t>J23VA387809</t>
  </si>
  <si>
    <t>J23VB411909</t>
  </si>
  <si>
    <t>J23VB411565</t>
  </si>
  <si>
    <t>J23VA392207</t>
  </si>
  <si>
    <t>J23VA391227</t>
  </si>
  <si>
    <t>J23VA392761</t>
  </si>
  <si>
    <t>J23VA397219</t>
  </si>
  <si>
    <t>J23VB417909</t>
  </si>
  <si>
    <t>J23VA390038</t>
  </si>
  <si>
    <t>J23VB418671</t>
  </si>
  <si>
    <t>J23VA390252</t>
  </si>
  <si>
    <t>J23VA408726</t>
  </si>
  <si>
    <t>J23VB421245</t>
  </si>
  <si>
    <t>J23VB421285</t>
  </si>
  <si>
    <t>J23VB410317</t>
  </si>
  <si>
    <t>J23VA393204</t>
  </si>
  <si>
    <t>J23VB411603</t>
  </si>
  <si>
    <t>J23VA391852</t>
  </si>
  <si>
    <t>J23VA391363</t>
  </si>
  <si>
    <t>J23VA407823</t>
  </si>
  <si>
    <t>J23VA408524</t>
  </si>
  <si>
    <t>J23VA407910</t>
  </si>
  <si>
    <t>J23VA395310</t>
  </si>
  <si>
    <t>J23VB411290</t>
  </si>
  <si>
    <t>J23VB416749</t>
  </si>
  <si>
    <t>J23VB410982</t>
  </si>
  <si>
    <t>J23VB415397</t>
  </si>
  <si>
    <t>J23VA408440</t>
  </si>
  <si>
    <t>J23VA390277</t>
  </si>
  <si>
    <t>J23VB410144</t>
  </si>
  <si>
    <t>J23VB409977</t>
  </si>
  <si>
    <t>J23VA397947</t>
  </si>
  <si>
    <t>J23VB419991</t>
  </si>
  <si>
    <t>J23VB410046</t>
  </si>
  <si>
    <t>J23VB410856</t>
  </si>
  <si>
    <t>J23VB419159</t>
  </si>
  <si>
    <t>J23VB410391</t>
  </si>
  <si>
    <t>J23VB418731</t>
  </si>
  <si>
    <t>J22VL338636</t>
  </si>
  <si>
    <t>J22VL339260</t>
  </si>
  <si>
    <t>J23VB423882</t>
  </si>
  <si>
    <t>J23VB410165</t>
  </si>
  <si>
    <t>J23VA407505</t>
  </si>
  <si>
    <t>J23VB419885</t>
  </si>
  <si>
    <t>J23VB422517</t>
  </si>
  <si>
    <t>J23VB423420</t>
  </si>
  <si>
    <t>J22VL321003</t>
  </si>
  <si>
    <t>J23VB409677</t>
  </si>
  <si>
    <t>J23VB410179</t>
  </si>
  <si>
    <t>J23VB410470</t>
  </si>
  <si>
    <t>J23VA386322</t>
  </si>
  <si>
    <t>J23VB422616</t>
  </si>
  <si>
    <t>J23VA408653</t>
  </si>
  <si>
    <t>J23VB424022</t>
  </si>
  <si>
    <t>J23VB418964</t>
  </si>
  <si>
    <t>J23VB409452</t>
  </si>
  <si>
    <t>J23VB411490</t>
  </si>
  <si>
    <t>J23VA404737</t>
  </si>
  <si>
    <t>J23VB424382</t>
  </si>
  <si>
    <t>J22VL338120</t>
  </si>
  <si>
    <t>J23VA403563</t>
  </si>
  <si>
    <t>J22VL334070</t>
  </si>
  <si>
    <t>J23VB422651</t>
  </si>
  <si>
    <t>J23VA403050</t>
  </si>
  <si>
    <t>J23VB409440</t>
  </si>
  <si>
    <t>J23VB424129</t>
  </si>
  <si>
    <t>J23VB422622</t>
  </si>
  <si>
    <t>J23VB410405</t>
  </si>
  <si>
    <t>J23VB422672</t>
  </si>
  <si>
    <t>J23VB409930</t>
  </si>
  <si>
    <t>J22VL335841</t>
  </si>
  <si>
    <t>J22VL339439</t>
  </si>
  <si>
    <t>J23VB422578</t>
  </si>
  <si>
    <t>J23VB423801</t>
  </si>
  <si>
    <t>J23VB420127</t>
  </si>
  <si>
    <t>J23VB422624</t>
  </si>
  <si>
    <t>J22VL320805</t>
  </si>
  <si>
    <t>J23VA407351</t>
  </si>
  <si>
    <t>J23VB422530</t>
  </si>
  <si>
    <t>J23VB422503</t>
  </si>
  <si>
    <t>J22VL336879</t>
  </si>
  <si>
    <t>J22VL338008</t>
  </si>
  <si>
    <t>J22VL338534</t>
  </si>
  <si>
    <t>J23VB422591</t>
  </si>
  <si>
    <t>J23VB424276</t>
  </si>
  <si>
    <t>J22VL320829</t>
  </si>
  <si>
    <t>J22VL338549</t>
  </si>
  <si>
    <t>J22VL338045</t>
  </si>
  <si>
    <t>J22VL337159</t>
  </si>
  <si>
    <t>J23VB410338</t>
  </si>
  <si>
    <t>J22VL322365</t>
  </si>
  <si>
    <t>J23VB422544</t>
  </si>
  <si>
    <t>J23VB419280</t>
  </si>
  <si>
    <t>J23VB409501</t>
  </si>
  <si>
    <t>J23VB424459</t>
  </si>
  <si>
    <t>J23VA403301</t>
  </si>
  <si>
    <t>J23VB423820</t>
  </si>
  <si>
    <t>J23VA396673</t>
  </si>
  <si>
    <t>J23VB412573</t>
  </si>
  <si>
    <t>J22VL338470</t>
  </si>
  <si>
    <t>J23VA392632</t>
  </si>
  <si>
    <t>J23VB419377</t>
  </si>
  <si>
    <t>J22VL334657</t>
  </si>
  <si>
    <t>J23VA392609</t>
  </si>
  <si>
    <t>J23VA403013</t>
  </si>
  <si>
    <t>J23VA392612</t>
  </si>
  <si>
    <t>J23VA392606</t>
  </si>
  <si>
    <t>J23VA403956</t>
  </si>
  <si>
    <t>J23VA400476</t>
  </si>
  <si>
    <t>J23VA393161</t>
  </si>
  <si>
    <t>J23VA400456</t>
  </si>
  <si>
    <t>J23VA398399</t>
  </si>
  <si>
    <t>J23VA393830</t>
  </si>
  <si>
    <t>J23VA397703</t>
  </si>
  <si>
    <t>J23VA403028</t>
  </si>
  <si>
    <t>J23VA394419</t>
  </si>
  <si>
    <t>J23VA397837</t>
  </si>
  <si>
    <t>J23VA397873</t>
  </si>
  <si>
    <t>J23VA403501</t>
  </si>
  <si>
    <t>J23VA393175</t>
  </si>
  <si>
    <t>J23VA400793</t>
  </si>
  <si>
    <t>J23VA392885</t>
  </si>
  <si>
    <t>J23VA399678</t>
  </si>
  <si>
    <t>J23VB412527</t>
  </si>
  <si>
    <t>J23VA397765</t>
  </si>
  <si>
    <t>J22VL338484</t>
  </si>
  <si>
    <t>J23VA392540</t>
  </si>
  <si>
    <t>J23VA404310</t>
  </si>
  <si>
    <t>J22VL330527</t>
  </si>
  <si>
    <t>J23VB424275</t>
  </si>
  <si>
    <t>J23VB422618</t>
  </si>
  <si>
    <t>J22VL336907</t>
  </si>
  <si>
    <t>J23VA392833</t>
  </si>
  <si>
    <t>J23VB424033</t>
  </si>
  <si>
    <t>J23VA396613</t>
  </si>
  <si>
    <t>J23VB419959</t>
  </si>
  <si>
    <t>J23VB422677</t>
  </si>
  <si>
    <t>J23VA396808</t>
  </si>
  <si>
    <t>J23VA390567</t>
  </si>
  <si>
    <t>J23VA393194</t>
  </si>
  <si>
    <t>J23VA393898</t>
  </si>
  <si>
    <t>J23VA404573</t>
  </si>
  <si>
    <t>J23VA402193</t>
  </si>
  <si>
    <t>J23VA403690</t>
  </si>
  <si>
    <t>J23VA404293</t>
  </si>
  <si>
    <t>J23VA400206</t>
  </si>
  <si>
    <t>J23VA403504</t>
  </si>
  <si>
    <t>J23VA392636</t>
  </si>
  <si>
    <t>J23VA398324</t>
  </si>
  <si>
    <t>J23VA403010</t>
  </si>
  <si>
    <t>J23VA403731</t>
  </si>
  <si>
    <t>J23VA403074</t>
  </si>
  <si>
    <t>J23VA400522</t>
  </si>
  <si>
    <t>J23VA403511</t>
  </si>
  <si>
    <t>J23VA400108</t>
  </si>
  <si>
    <t>J23VA397152</t>
  </si>
  <si>
    <t>J23VA400236</t>
  </si>
  <si>
    <t>J23VA397168</t>
  </si>
  <si>
    <t>J23VA403067</t>
  </si>
  <si>
    <t>J23VB422630</t>
  </si>
  <si>
    <t>J23VA403873</t>
  </si>
  <si>
    <t>J23VA404682</t>
  </si>
  <si>
    <t>J23VB409507</t>
  </si>
  <si>
    <t>J23VA399206</t>
  </si>
  <si>
    <t>J23VB409581</t>
  </si>
  <si>
    <t>J23VA404229</t>
  </si>
  <si>
    <t>J23VB419961</t>
  </si>
  <si>
    <t>J23VA402862</t>
  </si>
  <si>
    <t>J23VA403656</t>
  </si>
  <si>
    <t>J23VA404265</t>
  </si>
  <si>
    <t>J23VA404681</t>
  </si>
  <si>
    <t>J23VB409661</t>
  </si>
  <si>
    <t>J23VA391202</t>
  </si>
  <si>
    <t>J23VA393297</t>
  </si>
  <si>
    <t>J23VA389490</t>
  </si>
  <si>
    <t>J23VA389488</t>
  </si>
  <si>
    <t>J23VA390101</t>
  </si>
  <si>
    <t>J23VB421923</t>
  </si>
  <si>
    <t>J23VB415135</t>
  </si>
  <si>
    <t>J23VB421944</t>
  </si>
  <si>
    <t>J23VB422186</t>
  </si>
  <si>
    <t>J23VA393118</t>
  </si>
  <si>
    <t>J23VA393126</t>
  </si>
  <si>
    <t>J23VA391858</t>
  </si>
  <si>
    <t>J23VA389425</t>
  </si>
  <si>
    <t>J23VA407850</t>
  </si>
  <si>
    <t>J23VA407813</t>
  </si>
  <si>
    <t>J23VB411123</t>
  </si>
  <si>
    <t>J23VB412206</t>
  </si>
  <si>
    <t>J23VA393283</t>
  </si>
  <si>
    <t>J23VA391855</t>
  </si>
  <si>
    <t>J23VB411847</t>
  </si>
  <si>
    <t>J23VB411414</t>
  </si>
  <si>
    <t>J23VB411347</t>
  </si>
  <si>
    <t>J23VB411319</t>
  </si>
  <si>
    <t>J23VB411380</t>
  </si>
  <si>
    <t>J23VA391369</t>
  </si>
  <si>
    <t>J23VA408796</t>
  </si>
  <si>
    <t>J23VA408455</t>
  </si>
  <si>
    <t>J23VA394990</t>
  </si>
  <si>
    <t>J23VA394923</t>
  </si>
  <si>
    <t>J23VA395341</t>
  </si>
  <si>
    <t>J23VA407740</t>
  </si>
  <si>
    <t>J23VB410296</t>
  </si>
  <si>
    <t>J23VB411133</t>
  </si>
  <si>
    <t>J23VB410553</t>
  </si>
  <si>
    <t>J23VB411205</t>
  </si>
  <si>
    <t>J23VA409150</t>
  </si>
  <si>
    <t>J23VB410278</t>
  </si>
  <si>
    <t>J23VB410301</t>
  </si>
  <si>
    <t>J23VA390141</t>
  </si>
  <si>
    <t>J23VA394953</t>
  </si>
  <si>
    <t>J23VA392766</t>
  </si>
  <si>
    <t>J23VA408322</t>
  </si>
  <si>
    <t>J23VA408820</t>
  </si>
  <si>
    <t>J23VA393060</t>
  </si>
  <si>
    <t>J23VA388290</t>
  </si>
  <si>
    <t>J23VB412236</t>
  </si>
  <si>
    <t>J23VB411368</t>
  </si>
  <si>
    <t>J23VB419304</t>
  </si>
  <si>
    <t>J23VB418592</t>
  </si>
  <si>
    <t>J23VA408011</t>
  </si>
  <si>
    <t>J23VA398580</t>
  </si>
  <si>
    <t>J23VA397350</t>
  </si>
  <si>
    <t>J23VB411186</t>
  </si>
  <si>
    <t>J23VB421686</t>
  </si>
  <si>
    <t>J23VA391900</t>
  </si>
  <si>
    <t>J23VA407121</t>
  </si>
  <si>
    <t>J23VA407775</t>
  </si>
  <si>
    <t>J23VA398597</t>
  </si>
  <si>
    <t>J23VA393329</t>
  </si>
  <si>
    <t>J23VA395075</t>
  </si>
  <si>
    <t>J23VA398004</t>
  </si>
  <si>
    <t>J23VA397899</t>
  </si>
  <si>
    <t>J23VA397486</t>
  </si>
  <si>
    <t>J23VA398972</t>
  </si>
  <si>
    <t>J23VA397063</t>
  </si>
  <si>
    <t>J23VA393275</t>
  </si>
  <si>
    <t>J23VA394938</t>
  </si>
  <si>
    <t>J23VA392470</t>
  </si>
  <si>
    <t>J23VA397051</t>
  </si>
  <si>
    <t>J23VA395088</t>
  </si>
  <si>
    <t>J23VA392466</t>
  </si>
  <si>
    <t>J23VA387982</t>
  </si>
  <si>
    <t>J23VA392476</t>
  </si>
  <si>
    <t>J23VA392430</t>
  </si>
  <si>
    <t>J23VA392663</t>
  </si>
  <si>
    <t>J23VA393103</t>
  </si>
  <si>
    <t>J23VA393090</t>
  </si>
  <si>
    <t>J23VA391260</t>
  </si>
  <si>
    <t>J23VA395073</t>
  </si>
  <si>
    <t>J23VA390083</t>
  </si>
  <si>
    <t>J23VB410533</t>
  </si>
  <si>
    <t>J23VA392793</t>
  </si>
  <si>
    <t>J23VA398084</t>
  </si>
  <si>
    <t>J23VA392792</t>
  </si>
  <si>
    <t>J23VA398013</t>
  </si>
  <si>
    <t>J23VA395094</t>
  </si>
  <si>
    <t>J23VA392721</t>
  </si>
  <si>
    <t>J23VA408579</t>
  </si>
  <si>
    <t>J23VA408565</t>
  </si>
  <si>
    <t>J23VA390179</t>
  </si>
  <si>
    <t>J23VB409990</t>
  </si>
  <si>
    <t>J23VA394266</t>
  </si>
  <si>
    <t>J23VA389790</t>
  </si>
  <si>
    <t>J23VA393496</t>
  </si>
  <si>
    <t>J23VA391380</t>
  </si>
  <si>
    <t>J23VA389987</t>
  </si>
  <si>
    <t>J23VA390424</t>
  </si>
  <si>
    <t>J23VA389465</t>
  </si>
  <si>
    <t>J23VA390182</t>
  </si>
  <si>
    <t>J23VA392690</t>
  </si>
  <si>
    <t>J23VA395041</t>
  </si>
  <si>
    <t>J23VA407907</t>
  </si>
  <si>
    <t>J23VB411267</t>
  </si>
  <si>
    <t>J23VA392921</t>
  </si>
  <si>
    <t>J23VB421062</t>
  </si>
  <si>
    <t>J23VA382672</t>
  </si>
  <si>
    <t>J23VA383766</t>
  </si>
  <si>
    <t>J23VA391758</t>
  </si>
  <si>
    <t>J23VB410448</t>
  </si>
  <si>
    <t>J23VB410882</t>
  </si>
  <si>
    <t>J23VA393579</t>
  </si>
  <si>
    <t>J23VB422195</t>
  </si>
  <si>
    <t>J23VA392772</t>
  </si>
  <si>
    <t>J23VA391237</t>
  </si>
  <si>
    <t>J23VA387841</t>
  </si>
  <si>
    <t>J23VA395017</t>
  </si>
  <si>
    <t>J23VA388102</t>
  </si>
  <si>
    <t>J23VA398221</t>
  </si>
  <si>
    <t>J23VA389978</t>
  </si>
  <si>
    <t>J23VA393280</t>
  </si>
  <si>
    <t>J23VA394943</t>
  </si>
  <si>
    <t>J23VB410261</t>
  </si>
  <si>
    <t>J23VA388271</t>
  </si>
  <si>
    <t>J23VA395045</t>
  </si>
  <si>
    <t>J23VA388958</t>
  </si>
  <si>
    <t>J23VA389939</t>
  </si>
  <si>
    <t>J23VA408234</t>
  </si>
  <si>
    <t>J23VB410218</t>
  </si>
  <si>
    <t>J23VA391956</t>
  </si>
  <si>
    <t>J23VA394931</t>
  </si>
  <si>
    <t>J23VA398562</t>
  </si>
  <si>
    <t>J23VA389966</t>
  </si>
  <si>
    <t>J23VA392261</t>
  </si>
  <si>
    <t>J23VA392404</t>
  </si>
  <si>
    <t>J23VA401330</t>
  </si>
  <si>
    <t>J23VA392530</t>
  </si>
  <si>
    <t>J23VA399796</t>
  </si>
  <si>
    <t>J23VA408366</t>
  </si>
  <si>
    <t>J23VB421539</t>
  </si>
  <si>
    <t>J23VB411220</t>
  </si>
  <si>
    <t>J23VA407579</t>
  </si>
  <si>
    <t>J23VA389584</t>
  </si>
  <si>
    <t>J23VB421652</t>
  </si>
  <si>
    <t>J23VB409792</t>
  </si>
  <si>
    <t>J23VB410169</t>
  </si>
  <si>
    <t>J23VA409341</t>
  </si>
  <si>
    <t>J23VB419137</t>
  </si>
  <si>
    <t>J23VA390439</t>
  </si>
  <si>
    <t>J23VB409851</t>
  </si>
  <si>
    <t>J23VB421886</t>
  </si>
  <si>
    <t>J23VB409664</t>
  </si>
  <si>
    <t>J23VB410017</t>
  </si>
  <si>
    <t>J23VA391723</t>
  </si>
  <si>
    <t>J23VA390103</t>
  </si>
  <si>
    <t>J23VB411275</t>
  </si>
  <si>
    <t>J23VB417956</t>
  </si>
  <si>
    <t>J23VA389927</t>
  </si>
  <si>
    <t>J23VB414437</t>
  </si>
  <si>
    <t>J23VB410388</t>
  </si>
  <si>
    <t>J23VB419195</t>
  </si>
  <si>
    <t>J23VB411156</t>
  </si>
  <si>
    <t>J23VB411221</t>
  </si>
  <si>
    <t>J23VB409992</t>
  </si>
  <si>
    <t>J23VA408449</t>
  </si>
  <si>
    <t>J23VB410061</t>
  </si>
  <si>
    <t>J23VB424091</t>
  </si>
  <si>
    <t>J23VB409866</t>
  </si>
  <si>
    <t>J23VB423815</t>
  </si>
  <si>
    <t>J23VB410276</t>
  </si>
  <si>
    <t>J23VA394750</t>
  </si>
  <si>
    <t>J23VA394754</t>
  </si>
  <si>
    <t>J23VA395279</t>
  </si>
  <si>
    <t>J23VA394755</t>
  </si>
  <si>
    <t>J23VB421522</t>
  </si>
  <si>
    <t>J23VB416566</t>
  </si>
  <si>
    <t>J23VB415351</t>
  </si>
  <si>
    <t>J23VA407145</t>
  </si>
  <si>
    <t>J23VA393408</t>
  </si>
  <si>
    <t>J23VA394077</t>
  </si>
  <si>
    <t>J23VB421518</t>
  </si>
  <si>
    <t>J23VA397297</t>
  </si>
  <si>
    <t>J23VA391357</t>
  </si>
  <si>
    <t>J23VA391301</t>
  </si>
  <si>
    <t>J23VA390169</t>
  </si>
  <si>
    <t>J23VB411297</t>
  </si>
  <si>
    <t>J23VA392591</t>
  </si>
  <si>
    <t>J23VA407173</t>
  </si>
  <si>
    <t>J23VA407131</t>
  </si>
  <si>
    <t>J23VA407720</t>
  </si>
  <si>
    <t>J23VA407769</t>
  </si>
  <si>
    <t>J23VB411122</t>
  </si>
  <si>
    <t>J23VB410955</t>
  </si>
  <si>
    <t>J23VB424056</t>
  </si>
  <si>
    <t>J23VB422249</t>
  </si>
  <si>
    <t>J23VA390117</t>
  </si>
  <si>
    <t>J23VB411210</t>
  </si>
  <si>
    <t>J23VA407591</t>
  </si>
  <si>
    <t>J23VA392224</t>
  </si>
  <si>
    <t>J23VB411228</t>
  </si>
  <si>
    <t>J23VB409434</t>
  </si>
  <si>
    <t>J23VB421943</t>
  </si>
  <si>
    <t>J23VB410001</t>
  </si>
  <si>
    <t>J23VB418712</t>
  </si>
  <si>
    <t>J23VA407566</t>
  </si>
  <si>
    <t>J23VB409697</t>
  </si>
  <si>
    <t>J23VA409119</t>
  </si>
  <si>
    <t>J23VA409105</t>
  </si>
  <si>
    <t>J22VL338429</t>
  </si>
  <si>
    <t>J22VL337101</t>
  </si>
  <si>
    <t>J23VB409774</t>
  </si>
  <si>
    <t>J23VA407544</t>
  </si>
  <si>
    <t>J23VB410047</t>
  </si>
  <si>
    <t>J23VB424029</t>
  </si>
  <si>
    <t>J23VB424289</t>
  </si>
  <si>
    <t>J23VB409671</t>
  </si>
  <si>
    <t>J23VB423758</t>
  </si>
  <si>
    <t>J23VB410484</t>
  </si>
  <si>
    <t>J23VB419403</t>
  </si>
  <si>
    <t>J23VB424141</t>
  </si>
  <si>
    <t>J23VB410415</t>
  </si>
  <si>
    <t>J23VB410368</t>
  </si>
  <si>
    <t>J23VB424038</t>
  </si>
  <si>
    <t>J22VL336409</t>
  </si>
  <si>
    <t>J23VB424030</t>
  </si>
  <si>
    <t>J23VB409849</t>
  </si>
  <si>
    <t>J23VB411605</t>
  </si>
  <si>
    <t>J23VA407565</t>
  </si>
  <si>
    <t>J23VB409541</t>
  </si>
  <si>
    <t>J23VB409393</t>
  </si>
  <si>
    <t>J23VB410418</t>
  </si>
  <si>
    <t>J23VB424176</t>
  </si>
  <si>
    <t>J23VB424134</t>
  </si>
  <si>
    <t>J23VB409681</t>
  </si>
  <si>
    <t>J23VB410970</t>
  </si>
  <si>
    <t>J23VB424422</t>
  </si>
  <si>
    <t>J23VA407589</t>
  </si>
  <si>
    <t>J23VB410409</t>
  </si>
  <si>
    <t>J23VB409902</t>
  </si>
  <si>
    <t>J23VB410356</t>
  </si>
  <si>
    <t>J23VB422604</t>
  </si>
  <si>
    <t>J23VB410314</t>
  </si>
  <si>
    <t>J23VB410924</t>
  </si>
  <si>
    <t>J23VB422688</t>
  </si>
  <si>
    <t>J23VB409439</t>
  </si>
  <si>
    <t>J23VB423868</t>
  </si>
  <si>
    <t>J23VB419975</t>
  </si>
  <si>
    <t>J22VL338610</t>
  </si>
  <si>
    <t>J23VB411198</t>
  </si>
  <si>
    <t>J23VB424031</t>
  </si>
  <si>
    <t>J23VB409673</t>
  </si>
  <si>
    <t>J23VB423822</t>
  </si>
  <si>
    <t>J23VB422643</t>
  </si>
  <si>
    <t>J23VB410490</t>
  </si>
  <si>
    <t>J23VA409337</t>
  </si>
  <si>
    <t>J23VB411211</t>
  </si>
  <si>
    <t>J22VL339250</t>
  </si>
  <si>
    <t>J23VA408679</t>
  </si>
  <si>
    <t>J23VB410199</t>
  </si>
  <si>
    <t>J23VB419369</t>
  </si>
  <si>
    <t>J23VA395318</t>
  </si>
  <si>
    <t>J23VA408621</t>
  </si>
  <si>
    <t>J23VA393534</t>
  </si>
  <si>
    <t>J23VA394798</t>
  </si>
  <si>
    <t>J23VA394708</t>
  </si>
  <si>
    <t>J23VB422658</t>
  </si>
  <si>
    <t>J22VL337997</t>
  </si>
  <si>
    <t>J23VA391837</t>
  </si>
  <si>
    <t>J23VB409518</t>
  </si>
  <si>
    <t>J23VB410166</t>
  </si>
  <si>
    <t>J23VB409572</t>
  </si>
  <si>
    <t>J23VA398548</t>
  </si>
  <si>
    <t>J23va393064</t>
  </si>
  <si>
    <t>J23VB419362</t>
  </si>
  <si>
    <t>J23VA374918</t>
  </si>
  <si>
    <t>J23va408196</t>
  </si>
  <si>
    <t>J23VB419441</t>
  </si>
  <si>
    <t>J23va393583</t>
  </si>
  <si>
    <t>J23VB410361</t>
  </si>
  <si>
    <t>J23VB424233</t>
  </si>
  <si>
    <t>J23VA397428</t>
  </si>
  <si>
    <t>J23va394766</t>
  </si>
  <si>
    <t>J22VL332882</t>
  </si>
  <si>
    <t>J23VB422248</t>
  </si>
  <si>
    <t>J23VA374296</t>
  </si>
  <si>
    <t>J23VB410217</t>
  </si>
  <si>
    <t>J23VA399040</t>
  </si>
  <si>
    <t>J23VB409903</t>
  </si>
  <si>
    <t>J23VB410303</t>
  </si>
  <si>
    <t>J23va391351</t>
  </si>
  <si>
    <t>J23VA403878</t>
  </si>
  <si>
    <t>J22VL322379</t>
  </si>
  <si>
    <t>J23VB420166</t>
  </si>
  <si>
    <t>J23VB411270</t>
  </si>
  <si>
    <t>J23VA404650</t>
  </si>
  <si>
    <t>J23VA407918</t>
  </si>
  <si>
    <t>J23VA407513</t>
  </si>
  <si>
    <t>J22VL330969</t>
  </si>
  <si>
    <t>J23VA409200</t>
  </si>
  <si>
    <t>J23VA409192</t>
  </si>
  <si>
    <t>J23VB424184</t>
  </si>
  <si>
    <t>J23VB419380</t>
  </si>
  <si>
    <t>J23va385500</t>
  </si>
  <si>
    <t>J23VB409811</t>
  </si>
  <si>
    <t>J23VA394731</t>
  </si>
  <si>
    <t>J22VL331346</t>
  </si>
  <si>
    <t>J23VB409639</t>
  </si>
  <si>
    <t>J23VA408949</t>
  </si>
  <si>
    <t>J23VB419428</t>
  </si>
  <si>
    <t>J23va391356</t>
  </si>
  <si>
    <t>J23VB410962</t>
  </si>
  <si>
    <t>J23VB410469</t>
  </si>
  <si>
    <t>J23vb410719</t>
  </si>
  <si>
    <t>J23va387929</t>
  </si>
  <si>
    <t>J23VA399782</t>
  </si>
  <si>
    <t>J23vb409965</t>
  </si>
  <si>
    <t>J23va389722</t>
  </si>
  <si>
    <t>J23VB411237</t>
  </si>
  <si>
    <t>J23VB411167</t>
  </si>
  <si>
    <t>J23VB421148</t>
  </si>
  <si>
    <t>J23va393516</t>
  </si>
  <si>
    <t>J23VB410309</t>
  </si>
  <si>
    <t>J22VL321012</t>
  </si>
  <si>
    <t>J23VA403853</t>
  </si>
  <si>
    <t>J23VA394685</t>
  </si>
  <si>
    <t>J22VL330752</t>
  </si>
  <si>
    <t>J23va386383</t>
  </si>
  <si>
    <t>J23VB421076</t>
  </si>
  <si>
    <t>J23VA374190</t>
  </si>
  <si>
    <t>J23VB422979</t>
  </si>
  <si>
    <t>J23va389448</t>
  </si>
  <si>
    <t>J23VA409112</t>
  </si>
  <si>
    <t>J23VB422973</t>
  </si>
  <si>
    <t>J23VB411274</t>
  </si>
  <si>
    <t>J23VA391361</t>
  </si>
  <si>
    <t>J23VA400613</t>
  </si>
  <si>
    <t>J23VB410295</t>
  </si>
  <si>
    <t>J23VA374275</t>
  </si>
  <si>
    <t>J23VB410302</t>
  </si>
  <si>
    <t>J23VB409964</t>
  </si>
  <si>
    <t>J23va408706</t>
  </si>
  <si>
    <t>J23VB422656</t>
  </si>
  <si>
    <t>J23VA408233</t>
  </si>
  <si>
    <t>J23va386330</t>
  </si>
  <si>
    <t>J23VB410134</t>
  </si>
  <si>
    <t>J23VB418635</t>
  </si>
  <si>
    <t>J23VA400594</t>
  </si>
  <si>
    <t>J23VB421305</t>
  </si>
  <si>
    <t>J23vb415646</t>
  </si>
  <si>
    <t>J23VB422603</t>
  </si>
  <si>
    <t>J23VA402863</t>
  </si>
  <si>
    <t>J23VA400787</t>
  </si>
  <si>
    <t>J23vb410337</t>
  </si>
  <si>
    <t>J23VB410152</t>
  </si>
  <si>
    <t>J23VB410279</t>
  </si>
  <si>
    <t>J23VA397540</t>
  </si>
  <si>
    <t>J23va408420</t>
  </si>
  <si>
    <t>J23VB410905</t>
  </si>
  <si>
    <t>J23VB419378</t>
  </si>
  <si>
    <t>J23VB410349</t>
  </si>
  <si>
    <t>J23VA408742</t>
  </si>
  <si>
    <t>J23VA407516</t>
  </si>
  <si>
    <t>J23VA407623</t>
  </si>
  <si>
    <t>J23VA408685</t>
  </si>
  <si>
    <t>J22VL322137</t>
  </si>
  <si>
    <t>J23va387903</t>
  </si>
  <si>
    <t>J23VA408782</t>
  </si>
  <si>
    <t>J23VA391869</t>
  </si>
  <si>
    <t>J23va392245</t>
  </si>
  <si>
    <t>J23VA393120</t>
  </si>
  <si>
    <t>J23VA397596</t>
  </si>
  <si>
    <t>J23VA392438</t>
  </si>
  <si>
    <t>J22VL339745</t>
  </si>
  <si>
    <t>J23VA392536</t>
  </si>
  <si>
    <t>J23VA394652</t>
  </si>
  <si>
    <t>J23VA390109</t>
  </si>
  <si>
    <t>J23VA398098</t>
  </si>
  <si>
    <t>J23VA393671</t>
  </si>
  <si>
    <t>J23VA390171</t>
  </si>
  <si>
    <t>J23VA393160</t>
  </si>
  <si>
    <t>J23VA398373</t>
  </si>
  <si>
    <t>J23VA403375</t>
  </si>
  <si>
    <t>J23VB419690</t>
  </si>
  <si>
    <t>J23VA404890</t>
  </si>
  <si>
    <t>J23VB420120</t>
  </si>
  <si>
    <t>J23VA395052</t>
  </si>
  <si>
    <t>J23VA399041</t>
  </si>
  <si>
    <t>J23VA404018</t>
  </si>
  <si>
    <t>J23VA395036</t>
  </si>
  <si>
    <t>J23VB410832</t>
  </si>
  <si>
    <t>J23VA404327</t>
  </si>
  <si>
    <t>J23VA402911</t>
  </si>
  <si>
    <t>J23VB410956</t>
  </si>
  <si>
    <t>J23VA392546</t>
  </si>
  <si>
    <t>J23VA403587</t>
  </si>
  <si>
    <t>J23VA392871</t>
  </si>
  <si>
    <t>J23VA396639</t>
  </si>
  <si>
    <t>J23VA396664</t>
  </si>
  <si>
    <t>J22VL330375</t>
  </si>
  <si>
    <t>J23VA392461</t>
  </si>
  <si>
    <t>J23VA394234</t>
  </si>
  <si>
    <t>J22VL336994</t>
  </si>
  <si>
    <t>J22VL338739</t>
  </si>
  <si>
    <t>J22VL339843</t>
  </si>
  <si>
    <t>J23VA396816</t>
  </si>
  <si>
    <t>J23VA398047</t>
  </si>
  <si>
    <t>J23VB413672</t>
  </si>
  <si>
    <t>J23VA389793</t>
  </si>
  <si>
    <t>J22VL330024</t>
  </si>
  <si>
    <t>J23VA408765</t>
  </si>
  <si>
    <t>J23VA389730</t>
  </si>
  <si>
    <t>J22VL330162</t>
  </si>
  <si>
    <t>J23VA391338</t>
  </si>
  <si>
    <t>J23VA394630</t>
  </si>
  <si>
    <t>J23VA391359</t>
  </si>
  <si>
    <t>J23VA408560</t>
  </si>
  <si>
    <t>J22VL330137</t>
  </si>
  <si>
    <t>J23VA399232</t>
  </si>
  <si>
    <t>J23VA399840</t>
  </si>
  <si>
    <t>J23VA392160</t>
  </si>
  <si>
    <t>J23VA408431</t>
  </si>
  <si>
    <t>J22VL339833</t>
  </si>
  <si>
    <t>J23VA393362</t>
  </si>
  <si>
    <t>J23VA407101</t>
  </si>
  <si>
    <t>J23VA396839</t>
  </si>
  <si>
    <t>J23VA408558</t>
  </si>
  <si>
    <t>J23VA397532</t>
  </si>
  <si>
    <t>J23va398323</t>
  </si>
  <si>
    <t>J23VA394643</t>
  </si>
  <si>
    <t>J23VA407171</t>
  </si>
  <si>
    <t>J23VA394619</t>
  </si>
  <si>
    <t>J23va394698</t>
  </si>
  <si>
    <t>J23VA407130</t>
  </si>
  <si>
    <t>J23VA396844</t>
  </si>
  <si>
    <t>J23VA398511</t>
  </si>
  <si>
    <t>J23VA400271</t>
  </si>
  <si>
    <t>J23VA392751</t>
  </si>
  <si>
    <t>J23VA400230</t>
  </si>
  <si>
    <t>J23VA397309</t>
  </si>
  <si>
    <t>J23VA401497</t>
  </si>
  <si>
    <t>J23VA386979</t>
  </si>
  <si>
    <t>J23va394570</t>
  </si>
  <si>
    <t>J23VA408091</t>
  </si>
  <si>
    <t>J23VA399548</t>
  </si>
  <si>
    <t>J23va399537</t>
  </si>
  <si>
    <t>J23VA391326</t>
  </si>
  <si>
    <t>J23VA399679</t>
  </si>
  <si>
    <t>J23VA397358</t>
  </si>
  <si>
    <t>J23va396894</t>
  </si>
  <si>
    <t>J23VA401473</t>
  </si>
  <si>
    <t>J23VA399138</t>
  </si>
  <si>
    <t>J23VA392258</t>
  </si>
  <si>
    <t>J23VA394639</t>
  </si>
  <si>
    <t>J23VA407790</t>
  </si>
  <si>
    <t>J23VA399214</t>
  </si>
  <si>
    <t>J23VA407908</t>
  </si>
  <si>
    <t>J23VA394490</t>
  </si>
  <si>
    <t>J23VB421140</t>
  </si>
  <si>
    <t>J23VA394638</t>
  </si>
  <si>
    <t>J23VA398471</t>
  </si>
  <si>
    <t>J23VA408517</t>
  </si>
  <si>
    <t>J23VB411694</t>
  </si>
  <si>
    <t>J23VB411586</t>
  </si>
  <si>
    <t>J23VA407183</t>
  </si>
  <si>
    <t>J23VB410903</t>
  </si>
  <si>
    <t>J23VB409367</t>
  </si>
  <si>
    <t>J23VB409394</t>
  </si>
  <si>
    <t>J22VL337292</t>
  </si>
  <si>
    <t>J23VB419748</t>
  </si>
  <si>
    <t>J23VA392440</t>
  </si>
  <si>
    <t>J23Vb419289</t>
  </si>
  <si>
    <t>J23VB419632</t>
  </si>
  <si>
    <t>J23VA397283</t>
  </si>
  <si>
    <t>J23VA391398</t>
  </si>
  <si>
    <t>J23VA407196</t>
  </si>
  <si>
    <t>J23VA407186</t>
  </si>
  <si>
    <t>J23VB410733</t>
  </si>
  <si>
    <t>J23VB411848</t>
  </si>
  <si>
    <t>J23VB410918</t>
  </si>
  <si>
    <t>J23VA407125</t>
  </si>
  <si>
    <t>J23VA405643</t>
  </si>
  <si>
    <t>J23VA408254</t>
  </si>
  <si>
    <t>J23VA408564</t>
  </si>
  <si>
    <t>J23VA406176</t>
  </si>
  <si>
    <t>J23VB410578</t>
  </si>
  <si>
    <t>J23VA408451</t>
  </si>
  <si>
    <t>J23VB410381</t>
  </si>
  <si>
    <t>J23VA408454</t>
  </si>
  <si>
    <t>J23VB412295</t>
  </si>
  <si>
    <t>J23VB409495</t>
  </si>
  <si>
    <t>J23VA374233</t>
  </si>
  <si>
    <t>J23VB412249</t>
  </si>
  <si>
    <t>J23VA408924</t>
  </si>
  <si>
    <t>J23VB419433</t>
  </si>
  <si>
    <t>J23VB409771</t>
  </si>
  <si>
    <t>J23VA408604</t>
  </si>
  <si>
    <t>J23VA409318</t>
  </si>
  <si>
    <t>J23VB409662</t>
  </si>
  <si>
    <t>J22VL337564</t>
  </si>
  <si>
    <t>J23VB409644</t>
  </si>
  <si>
    <t>J23VB410757</t>
  </si>
  <si>
    <t>J23VB410870</t>
  </si>
  <si>
    <t>J22VL339747</t>
  </si>
  <si>
    <t>J23VA398116</t>
  </si>
  <si>
    <t>J23VA398816</t>
  </si>
  <si>
    <t>J22VL330305</t>
  </si>
  <si>
    <t>J23VA392517</t>
  </si>
  <si>
    <t>J23VA393985</t>
  </si>
  <si>
    <t>J23VB422675</t>
  </si>
  <si>
    <t>J23VB418841</t>
  </si>
  <si>
    <t>J23VA398255</t>
  </si>
  <si>
    <t>J23VA397962</t>
  </si>
  <si>
    <t>J22VL330108</t>
  </si>
  <si>
    <t>J23VA407765</t>
  </si>
  <si>
    <t>J23VB424130</t>
  </si>
  <si>
    <t>J23VA393084</t>
  </si>
  <si>
    <t>J23VB424194</t>
  </si>
  <si>
    <t>J23VA374086</t>
  </si>
  <si>
    <t>J23VB419820</t>
  </si>
  <si>
    <t>J23VB421201</t>
  </si>
  <si>
    <t>J23VB422559</t>
  </si>
  <si>
    <t>J23VB418751</t>
  </si>
  <si>
    <t>J22VL338301</t>
  </si>
  <si>
    <t>J23VA392563</t>
  </si>
  <si>
    <t>J23VA397058</t>
  </si>
  <si>
    <t>J23VA394452</t>
  </si>
  <si>
    <t>J23VA394675</t>
  </si>
  <si>
    <t>J22VL338323</t>
  </si>
  <si>
    <t>J23VA391883</t>
  </si>
  <si>
    <t>J23VA397700</t>
  </si>
  <si>
    <t>J23VA400658</t>
  </si>
  <si>
    <t>J23VB421206</t>
  </si>
  <si>
    <t>J23VA396898</t>
  </si>
  <si>
    <t>J23VA401404</t>
  </si>
  <si>
    <t>J23VA389526</t>
  </si>
  <si>
    <t>J23VA399607</t>
  </si>
  <si>
    <t>J23VB421253</t>
  </si>
  <si>
    <t>J23VA400400</t>
  </si>
  <si>
    <t>J23VB422269</t>
  </si>
  <si>
    <t>J23VA396935</t>
  </si>
  <si>
    <t>J23VB422114</t>
  </si>
  <si>
    <t>J23VB421619</t>
  </si>
  <si>
    <t>J23VA399536</t>
  </si>
  <si>
    <t>J23VA396806</t>
  </si>
  <si>
    <t>J23VA399077</t>
  </si>
  <si>
    <t>J23VB410852</t>
  </si>
  <si>
    <t>J23VA398376</t>
  </si>
  <si>
    <t>J23VA408424</t>
  </si>
  <si>
    <t>J23VA408340</t>
  </si>
  <si>
    <t>J23VA400783</t>
  </si>
  <si>
    <t>J23VB409489</t>
  </si>
  <si>
    <t>J23VA397844</t>
  </si>
  <si>
    <t>J23VB409395</t>
  </si>
  <si>
    <t>J23VA394286</t>
  </si>
  <si>
    <t>J23VB410500</t>
  </si>
  <si>
    <t>J23VA392300</t>
  </si>
  <si>
    <t>J23VB409915</t>
  </si>
  <si>
    <t>J23VA390461</t>
  </si>
  <si>
    <t>J23VA391762</t>
  </si>
  <si>
    <t>J23VB409423</t>
  </si>
  <si>
    <t>J23VB410875</t>
  </si>
  <si>
    <t>J23VB409490</t>
  </si>
  <si>
    <t>J23VA395051</t>
  </si>
  <si>
    <t>J23VA409335</t>
  </si>
  <si>
    <t>J23VB409364</t>
  </si>
  <si>
    <t>J23VA389917</t>
  </si>
  <si>
    <t>J23VB409422</t>
  </si>
  <si>
    <t>J23VB410862</t>
  </si>
  <si>
    <t>J23VA391130</t>
  </si>
  <si>
    <t>J23VB409448</t>
  </si>
  <si>
    <t>J23VB410540</t>
  </si>
  <si>
    <t>J23VA395390</t>
  </si>
  <si>
    <t>J23VB411615</t>
  </si>
  <si>
    <t>J23VA393492</t>
  </si>
  <si>
    <t>J23VA395077</t>
  </si>
  <si>
    <t>J23VB411610</t>
  </si>
  <si>
    <t>J23VA393045</t>
  </si>
  <si>
    <t>J23VB410275</t>
  </si>
  <si>
    <t>J23VA400169</t>
  </si>
  <si>
    <t>J23VA390468</t>
  </si>
  <si>
    <t>J23VA393826</t>
  </si>
  <si>
    <t>J23VA396872</t>
  </si>
  <si>
    <t>J23VA389437</t>
  </si>
  <si>
    <t>J23VA399622</t>
  </si>
  <si>
    <t>J23VA385505</t>
  </si>
  <si>
    <t>J23VA397517</t>
  </si>
  <si>
    <t>J23VA397512</t>
  </si>
  <si>
    <t>J23VA398638</t>
  </si>
  <si>
    <t>J23VA399814</t>
  </si>
  <si>
    <t>J23VA399633</t>
  </si>
  <si>
    <t>J23VA399642</t>
  </si>
  <si>
    <t>J23VA394673</t>
  </si>
  <si>
    <t>J23va396803</t>
  </si>
  <si>
    <t>J23va394445</t>
  </si>
  <si>
    <t>J23VA392183</t>
  </si>
  <si>
    <t>J23va399636</t>
  </si>
  <si>
    <t>J23VA393867</t>
  </si>
  <si>
    <t>J23va394674</t>
  </si>
  <si>
    <t>J23VA393874</t>
  </si>
  <si>
    <t>J23va396860</t>
  </si>
  <si>
    <t>J23va400747</t>
  </si>
  <si>
    <t>J23VA401663</t>
  </si>
  <si>
    <t>J23VA400726</t>
  </si>
  <si>
    <t>J23va401476</t>
  </si>
  <si>
    <t>J23VA400255</t>
  </si>
  <si>
    <t>J23va399275</t>
  </si>
  <si>
    <t>J23VA398691</t>
  </si>
  <si>
    <t>J23va394583</t>
  </si>
  <si>
    <t>J23VA398370</t>
  </si>
  <si>
    <t>J23va400788</t>
  </si>
  <si>
    <t>J23VA400760</t>
  </si>
  <si>
    <t>J23va393657</t>
  </si>
  <si>
    <t>J23VA398117</t>
  </si>
  <si>
    <t>J23va399898</t>
  </si>
  <si>
    <t>J23VA394618</t>
  </si>
  <si>
    <t>J23va399195</t>
  </si>
  <si>
    <t>J23VA397867</t>
  </si>
  <si>
    <t>J23va400755</t>
  </si>
  <si>
    <t>J23VA399879</t>
  </si>
  <si>
    <t>J23VA399228</t>
  </si>
  <si>
    <t>J23va400395</t>
  </si>
  <si>
    <t>J23VA398479</t>
  </si>
  <si>
    <t>J23va400398</t>
  </si>
  <si>
    <t>J23VA398290</t>
  </si>
  <si>
    <t>J23VA394647</t>
  </si>
  <si>
    <t>J23VA400693</t>
  </si>
  <si>
    <t>J23VA400226</t>
  </si>
  <si>
    <t>J23VA400718</t>
  </si>
  <si>
    <t>J23VA398387</t>
  </si>
  <si>
    <t>J23VA397463</t>
  </si>
  <si>
    <t>J23VA400643</t>
  </si>
  <si>
    <t>J23VA399806</t>
  </si>
  <si>
    <t>J23VA396855</t>
  </si>
  <si>
    <t>J23VA399556</t>
  </si>
  <si>
    <t>J23VA400749</t>
  </si>
  <si>
    <t>J23VA390513</t>
  </si>
  <si>
    <t>J23VA399527</t>
  </si>
  <si>
    <t>J23VA400724</t>
  </si>
  <si>
    <t>J23VA401637</t>
  </si>
  <si>
    <t>J23VA400279</t>
  </si>
  <si>
    <t>J23VA399267</t>
  </si>
  <si>
    <t>J23VA396884</t>
  </si>
  <si>
    <t>J23VA399597</t>
  </si>
  <si>
    <t>J23VA394515</t>
  </si>
  <si>
    <t>J23VA394631</t>
  </si>
  <si>
    <t>J23VA399545</t>
  </si>
  <si>
    <t>J23VA391392</t>
  </si>
  <si>
    <t>J23VA391390</t>
  </si>
  <si>
    <t>J23VA407190</t>
  </si>
  <si>
    <t>J23VA409186</t>
  </si>
  <si>
    <t>J23VA407136</t>
  </si>
  <si>
    <t>J23VA394922</t>
  </si>
  <si>
    <t>J23VA394921</t>
  </si>
  <si>
    <t>J23VA392000</t>
  </si>
  <si>
    <t>J23VA392962</t>
  </si>
  <si>
    <t>J23VA389415</t>
  </si>
  <si>
    <t>J23VB410271</t>
  </si>
  <si>
    <t>J23VA389770</t>
  </si>
  <si>
    <t>J23VA390444</t>
  </si>
  <si>
    <t>J23VA392416</t>
  </si>
  <si>
    <t>J23VA407212</t>
  </si>
  <si>
    <t>J23VA407253</t>
  </si>
  <si>
    <t>J23VB411277</t>
  </si>
  <si>
    <t>J23VA408933</t>
  </si>
  <si>
    <t>J23VA409101</t>
  </si>
  <si>
    <t>J23VA407537</t>
  </si>
  <si>
    <t>J23VA408585</t>
  </si>
  <si>
    <t>J23VA394235</t>
  </si>
  <si>
    <t>J23VA397510</t>
  </si>
  <si>
    <t>J23VA396647</t>
  </si>
  <si>
    <t>J23VA390973</t>
  </si>
  <si>
    <t>J23VA391070</t>
  </si>
  <si>
    <t>J23VA391333</t>
  </si>
  <si>
    <t>J23VA395014</t>
  </si>
  <si>
    <t>J23VA408598</t>
  </si>
  <si>
    <t>J23VA408816</t>
  </si>
  <si>
    <t>J23VA408422</t>
  </si>
  <si>
    <t>J23VA408464</t>
  </si>
  <si>
    <t>J23VB410537</t>
  </si>
  <si>
    <t>J23VB410802</t>
  </si>
  <si>
    <t>J23VA407580</t>
  </si>
  <si>
    <t>J23VA396685</t>
  </si>
  <si>
    <t>J23VA392603</t>
  </si>
  <si>
    <t>J23VA407152</t>
  </si>
  <si>
    <t>J23VA407123</t>
  </si>
  <si>
    <t>J23VA390136</t>
  </si>
  <si>
    <t>J23VA394096</t>
  </si>
  <si>
    <t>J23VB421751</t>
  </si>
  <si>
    <t>J23VA391701</t>
  </si>
  <si>
    <t>J23VA391718</t>
  </si>
  <si>
    <t>J23VA399660</t>
  </si>
  <si>
    <t>J23VA397928</t>
  </si>
  <si>
    <t>J23VA394479</t>
  </si>
  <si>
    <t>J23VA397751</t>
  </si>
  <si>
    <t>J23VA409345</t>
  </si>
  <si>
    <t>J23VA391375</t>
  </si>
  <si>
    <t>J23VA390488</t>
  </si>
  <si>
    <t>J23VA390857</t>
  </si>
  <si>
    <t>J23VA390281</t>
  </si>
  <si>
    <t>J23VA391874</t>
  </si>
  <si>
    <t>J23VA393295</t>
  </si>
  <si>
    <t>J23VA397240</t>
  </si>
  <si>
    <t>J23VA392262</t>
  </si>
  <si>
    <t>J23VA391834</t>
  </si>
  <si>
    <t>J23VB422296</t>
  </si>
  <si>
    <t>J23VA393254</t>
  </si>
  <si>
    <t>J23VA390496</t>
  </si>
  <si>
    <t>J23VA391814</t>
  </si>
  <si>
    <t>J23VA388277</t>
  </si>
  <si>
    <t>J23VB419301</t>
  </si>
  <si>
    <t>J23VA397150</t>
  </si>
  <si>
    <t>J23VA397565</t>
  </si>
  <si>
    <t>J23VA391840</t>
  </si>
  <si>
    <t>J23VA394933</t>
  </si>
  <si>
    <t>J23VA397303</t>
  </si>
  <si>
    <t>J23VA397306</t>
  </si>
  <si>
    <t>J23VA395035</t>
  </si>
  <si>
    <t>J23VA392497</t>
  </si>
  <si>
    <t>J23VB419324</t>
  </si>
  <si>
    <t>J23VB410895</t>
  </si>
  <si>
    <t>J23VA409120</t>
  </si>
  <si>
    <t>J23VB410963</t>
  </si>
  <si>
    <t>J23VB420680</t>
  </si>
  <si>
    <t>J23VB420897</t>
  </si>
  <si>
    <t>J23VB419567</t>
  </si>
  <si>
    <t>J23VB421051</t>
  </si>
  <si>
    <t>J23VB420705</t>
  </si>
  <si>
    <t>J23VB410786</t>
  </si>
  <si>
    <t>J23VB418134</t>
  </si>
  <si>
    <t>J23VA407726</t>
  </si>
  <si>
    <t>J23VB410718</t>
  </si>
  <si>
    <t>J23VB411090</t>
  </si>
  <si>
    <t>J23VA408131</t>
  </si>
  <si>
    <t>J23VB410876</t>
  </si>
  <si>
    <t>J23VB411896</t>
  </si>
  <si>
    <t>J23VB410933</t>
  </si>
  <si>
    <t>J23VA393450</t>
  </si>
  <si>
    <t>J23VA408392</t>
  </si>
  <si>
    <t>J23VA408218</t>
  </si>
  <si>
    <t>J23VA395044</t>
  </si>
  <si>
    <t>J23VA408943</t>
  </si>
  <si>
    <t>J23VA407222</t>
  </si>
  <si>
    <t>J23VA408498</t>
  </si>
  <si>
    <t>J23VA391744</t>
  </si>
  <si>
    <t>J23VB410526</t>
  </si>
  <si>
    <t>J23VB410558</t>
  </si>
  <si>
    <t>J23VA391666</t>
  </si>
  <si>
    <t>J23VA382333</t>
  </si>
  <si>
    <t>J23VA389781</t>
  </si>
  <si>
    <t>J23VB421261</t>
  </si>
  <si>
    <t>J23VA408437</t>
  </si>
  <si>
    <t>J23VB421280</t>
  </si>
  <si>
    <t>J23VB410472</t>
  </si>
  <si>
    <t>J23VA389944</t>
  </si>
  <si>
    <t>J23VB409922</t>
  </si>
  <si>
    <t>J23VA407798</t>
  </si>
  <si>
    <t>J23VA389918</t>
  </si>
  <si>
    <t>J23VB410834</t>
  </si>
  <si>
    <t>J23VA390175</t>
  </si>
  <si>
    <t>J23VA398698</t>
  </si>
  <si>
    <t>J23VA389892</t>
  </si>
  <si>
    <t>J23VA399230</t>
  </si>
  <si>
    <t>J23VA399253</t>
  </si>
  <si>
    <t>J23VA388849</t>
  </si>
  <si>
    <t>J23VA387919</t>
  </si>
  <si>
    <t>J23VA392705</t>
  </si>
  <si>
    <t>J23VA394983</t>
  </si>
  <si>
    <t>J23VA393425</t>
  </si>
  <si>
    <t>J23VA395008</t>
  </si>
  <si>
    <t>J23VA394215</t>
  </si>
  <si>
    <t>J23VA391904</t>
  </si>
  <si>
    <t>J23VA391297</t>
  </si>
  <si>
    <t>J23VA390982</t>
  </si>
  <si>
    <t>J23VA408434</t>
  </si>
  <si>
    <t>J23VA408494</t>
  </si>
  <si>
    <t>J23VA397612</t>
  </si>
  <si>
    <t>J23VA392413</t>
  </si>
  <si>
    <t>J23VB420171</t>
  </si>
  <si>
    <t>J23VA393242</t>
  </si>
  <si>
    <t>J23VA398259</t>
  </si>
  <si>
    <t>J23VB419348</t>
  </si>
  <si>
    <t>J23VA395082</t>
  </si>
  <si>
    <t>J23VB419493</t>
  </si>
  <si>
    <t>J23VA394959</t>
  </si>
  <si>
    <t>J23VA392731</t>
  </si>
  <si>
    <t>J23VB411108</t>
  </si>
  <si>
    <t>J23VA407873</t>
  </si>
  <si>
    <t>J23VB411111</t>
  </si>
  <si>
    <t>J23VA394783</t>
  </si>
  <si>
    <t>J23VA397831</t>
  </si>
  <si>
    <t>J23VA393572</t>
  </si>
  <si>
    <t>J23VB411147</t>
  </si>
  <si>
    <t>J23VA398020</t>
  </si>
  <si>
    <t>J23VB410931</t>
  </si>
  <si>
    <t>J23VB410147</t>
  </si>
  <si>
    <t>J23VA398095</t>
  </si>
  <si>
    <t>J23VA392657</t>
  </si>
  <si>
    <t>J23VA397109</t>
  </si>
  <si>
    <t>J23VA398064</t>
  </si>
  <si>
    <t>J23VA398069</t>
  </si>
  <si>
    <t>J23VA391284</t>
  </si>
  <si>
    <t>J23VA391343</t>
  </si>
  <si>
    <t>J23VA398053</t>
  </si>
  <si>
    <t>J23VA393143</t>
  </si>
  <si>
    <t>J23VA396618</t>
  </si>
  <si>
    <t>J23VA407228</t>
  </si>
  <si>
    <t>J23VA398034</t>
  </si>
  <si>
    <t>J23VA392626</t>
  </si>
  <si>
    <t>J23VB410479</t>
  </si>
  <si>
    <t>J23VA398032</t>
  </si>
  <si>
    <t>J23VA409107</t>
  </si>
  <si>
    <t>J23VA393082</t>
  </si>
  <si>
    <t>J23VA390518</t>
  </si>
  <si>
    <t>J23VA392884</t>
  </si>
  <si>
    <t>J23VB410100</t>
  </si>
  <si>
    <t>J23VA389889</t>
  </si>
  <si>
    <t>J23VB411264</t>
  </si>
  <si>
    <t>J23VA398097</t>
  </si>
  <si>
    <t>J23VB412038</t>
  </si>
  <si>
    <t>J23VA399761</t>
  </si>
  <si>
    <t>J23VB411669</t>
  </si>
  <si>
    <t>J23VA396605</t>
  </si>
  <si>
    <t>J23VA398547</t>
  </si>
  <si>
    <t>J23VA391155</t>
  </si>
  <si>
    <t>J23VA397182</t>
  </si>
  <si>
    <t>J23VA398549</t>
  </si>
  <si>
    <t>J23VA397142</t>
  </si>
  <si>
    <t>J23va405557</t>
  </si>
  <si>
    <t>J23VA390713</t>
  </si>
  <si>
    <t>J23VA399774</t>
  </si>
  <si>
    <t>J23va408651</t>
  </si>
  <si>
    <t>J23VA407759</t>
  </si>
  <si>
    <t>J23VA390545</t>
  </si>
  <si>
    <t>J23VA408622</t>
  </si>
  <si>
    <t>J23VA397340</t>
  </si>
  <si>
    <t>J23VA396755</t>
  </si>
  <si>
    <t>J23VA392634</t>
  </si>
  <si>
    <t>J23VA397371</t>
  </si>
  <si>
    <t>J23vb409759</t>
  </si>
  <si>
    <t>J23vb419402</t>
  </si>
  <si>
    <t>J23VB410833</t>
  </si>
  <si>
    <t>J23VB417454</t>
  </si>
  <si>
    <t>J23va387048</t>
  </si>
  <si>
    <t>J23vb417497</t>
  </si>
  <si>
    <t>J23VA393240</t>
  </si>
  <si>
    <t>J23VA390558</t>
  </si>
  <si>
    <t>J23va409055</t>
  </si>
  <si>
    <t>J23VB414440</t>
  </si>
  <si>
    <t>J23VA408581</t>
  </si>
  <si>
    <t>J23VA396671</t>
  </si>
  <si>
    <t>J23VA408076</t>
  </si>
  <si>
    <t>J23VA390224</t>
  </si>
  <si>
    <t>J23VB418273</t>
  </si>
  <si>
    <t>J23VA396738</t>
  </si>
  <si>
    <t>J23VA407972</t>
  </si>
  <si>
    <t>J23VA398088</t>
  </si>
  <si>
    <t>J23VA393211</t>
  </si>
  <si>
    <t>J23VB410600</t>
  </si>
  <si>
    <t>J23VA394435</t>
  </si>
  <si>
    <t>J23VA393299</t>
  </si>
  <si>
    <t>J23VA392293</t>
  </si>
  <si>
    <t>J23VA392206</t>
  </si>
  <si>
    <t>J23VA393054</t>
  </si>
  <si>
    <t>J22VL337967</t>
  </si>
  <si>
    <t>J23VA408161</t>
  </si>
  <si>
    <t>J23VA408623</t>
  </si>
  <si>
    <t>J23VA390807</t>
  </si>
  <si>
    <t>J23VA400204</t>
  </si>
  <si>
    <t>J23VB410277</t>
  </si>
  <si>
    <t>J23VA399274</t>
  </si>
  <si>
    <t>J23VA393829</t>
  </si>
  <si>
    <t>J23VA394090</t>
  </si>
  <si>
    <t>J23VA391880</t>
  </si>
  <si>
    <t>J23VA393247</t>
  </si>
  <si>
    <t>J23VA407756</t>
  </si>
  <si>
    <t>J23VA407958</t>
  </si>
  <si>
    <t>J23VA407820</t>
  </si>
  <si>
    <t>J23VA392253</t>
  </si>
  <si>
    <t>J23VA397859</t>
  </si>
  <si>
    <t>J23VB421059</t>
  </si>
  <si>
    <t>J23VB418771</t>
  </si>
  <si>
    <t>J23VA408193</t>
  </si>
  <si>
    <t>J23VB414802</t>
  </si>
  <si>
    <t>J23VB421197</t>
  </si>
  <si>
    <t>J23VA388018</t>
  </si>
  <si>
    <t>J23VA402107</t>
  </si>
  <si>
    <t>J23VA387984</t>
  </si>
  <si>
    <t>J23VA390210</t>
  </si>
  <si>
    <t>J23VA391298</t>
  </si>
  <si>
    <t>J23VA397944</t>
  </si>
  <si>
    <t>J23VB416775</t>
  </si>
  <si>
    <t>J23VA397693</t>
  </si>
  <si>
    <t>J23VA391810</t>
  </si>
  <si>
    <t>J23VA383372</t>
  </si>
  <si>
    <t>J23VA387972</t>
  </si>
  <si>
    <t>J23vb410530</t>
  </si>
  <si>
    <t>J23VA398533</t>
  </si>
  <si>
    <t>J23vb417659</t>
  </si>
  <si>
    <t>J23VA391216</t>
  </si>
  <si>
    <t>J23vb410445</t>
  </si>
  <si>
    <t>J23VA398542</t>
  </si>
  <si>
    <t>J23va407987</t>
  </si>
  <si>
    <t>J23VA407956</t>
  </si>
  <si>
    <t>J23vb409740</t>
  </si>
  <si>
    <t>J23VA407957</t>
  </si>
  <si>
    <t>J23VA393040</t>
  </si>
  <si>
    <t>J23va401002</t>
  </si>
  <si>
    <t>J23VA407872</t>
  </si>
  <si>
    <t>J23VA393218</t>
  </si>
  <si>
    <t>J23VA389459</t>
  </si>
  <si>
    <t>J23VA391833</t>
  </si>
  <si>
    <t>J23VA393219</t>
  </si>
  <si>
    <t>J23VB411224</t>
  </si>
  <si>
    <t>J23VA391235</t>
  </si>
  <si>
    <t>J23VB409381</t>
  </si>
  <si>
    <t>J23VA391228</t>
  </si>
  <si>
    <t>J23VA392756</t>
  </si>
  <si>
    <t>J23va397600</t>
  </si>
  <si>
    <t>J23VB410904</t>
  </si>
  <si>
    <t>J23va397808</t>
  </si>
  <si>
    <t>J23VA409315</t>
  </si>
  <si>
    <t>J23VA394998</t>
  </si>
  <si>
    <t>J23VA397886</t>
  </si>
  <si>
    <t>J23VA400641</t>
  </si>
  <si>
    <t>J23VA400683</t>
  </si>
  <si>
    <t>J23VA397721</t>
  </si>
  <si>
    <t>J23VA393108</t>
  </si>
  <si>
    <t>J23vb411257</t>
  </si>
  <si>
    <t>J23VA397909</t>
  </si>
  <si>
    <t>J23VA398019</t>
  </si>
  <si>
    <t>J23VA393061</t>
  </si>
  <si>
    <t>J23va405336</t>
  </si>
  <si>
    <t>J23VA397722</t>
  </si>
  <si>
    <t>J23VA408302</t>
  </si>
  <si>
    <t>J23VB421151</t>
  </si>
  <si>
    <t>J23VA397610</t>
  </si>
  <si>
    <t>J23VA391020</t>
  </si>
  <si>
    <t>J23VA397396</t>
  </si>
  <si>
    <t>J23VA398818</t>
  </si>
  <si>
    <t>J23VA392543</t>
  </si>
  <si>
    <t>J23VA393612</t>
  </si>
  <si>
    <t>J23VB419630</t>
  </si>
  <si>
    <t>J23VA392477</t>
  </si>
  <si>
    <t>J23va402017</t>
  </si>
  <si>
    <t>J23va402475</t>
  </si>
  <si>
    <t>J23va405543</t>
  </si>
  <si>
    <t>J23vb410829</t>
  </si>
  <si>
    <t>J23vb420033</t>
  </si>
  <si>
    <t>J23vb409747</t>
  </si>
  <si>
    <t>J23vb413501</t>
  </si>
  <si>
    <t>J23vb409606</t>
  </si>
  <si>
    <t>J23vb410210</t>
  </si>
  <si>
    <t>J23va407539</t>
  </si>
  <si>
    <t>J22VL339309</t>
  </si>
  <si>
    <t>J23VA397407</t>
  </si>
  <si>
    <t>J22VL339568</t>
  </si>
  <si>
    <t>J23VA401036</t>
  </si>
  <si>
    <t>J22VL339427</t>
  </si>
  <si>
    <t>J22VL338562</t>
  </si>
  <si>
    <t>J23VA398883</t>
  </si>
  <si>
    <t>J22VL338574</t>
  </si>
  <si>
    <t>J22VL338587</t>
  </si>
  <si>
    <t>J22VL330399</t>
  </si>
  <si>
    <t>J23VA391268</t>
  </si>
  <si>
    <t>J23VA392289</t>
  </si>
  <si>
    <t>J23VA389460</t>
  </si>
  <si>
    <t>J22VL339569</t>
  </si>
  <si>
    <t>J23VA400198</t>
  </si>
  <si>
    <t>J23VA387933</t>
  </si>
  <si>
    <t>J22VL339565</t>
  </si>
  <si>
    <t>J23VA392280</t>
  </si>
  <si>
    <t>J22VL330005</t>
  </si>
  <si>
    <t>J23VA396617</t>
  </si>
  <si>
    <t>J23VA398003</t>
  </si>
  <si>
    <t>J22VL337559</t>
  </si>
  <si>
    <t>J23VA400584</t>
  </si>
  <si>
    <t>J23VA398886</t>
  </si>
  <si>
    <t>J23VA401609</t>
  </si>
  <si>
    <t>J23VA392780</t>
  </si>
  <si>
    <t>J23VA392279</t>
  </si>
  <si>
    <t>J23VA392290</t>
  </si>
  <si>
    <t>J23VA397960</t>
  </si>
  <si>
    <t>J23VA391329</t>
  </si>
  <si>
    <t>J23VA397780</t>
  </si>
  <si>
    <t>J23VA392272</t>
  </si>
  <si>
    <t>J23VA391844</t>
  </si>
  <si>
    <t>J23VA397185</t>
  </si>
  <si>
    <t>J23VA398061</t>
  </si>
  <si>
    <t>J23VA397082</t>
  </si>
  <si>
    <t>J23VA389443</t>
  </si>
  <si>
    <t>J23VB416795</t>
  </si>
  <si>
    <t>J23VB416743</t>
  </si>
  <si>
    <t>J23VA389503</t>
  </si>
  <si>
    <t>J23VA390254</t>
  </si>
  <si>
    <t>J23VA392238</t>
  </si>
  <si>
    <t>J23VA408296</t>
  </si>
  <si>
    <t>J23VA391306</t>
  </si>
  <si>
    <t>J23VA392730</t>
  </si>
  <si>
    <t>J23VB411340</t>
  </si>
  <si>
    <t>J23VA408150</t>
  </si>
  <si>
    <t>J23VB411829</t>
  </si>
  <si>
    <t>J23VA408743</t>
  </si>
  <si>
    <t>J23VB410505</t>
  </si>
  <si>
    <t>J23VB411329</t>
  </si>
  <si>
    <t>J23VA407243</t>
  </si>
  <si>
    <t>J23VA408164</t>
  </si>
  <si>
    <t>J23VA397339</t>
  </si>
  <si>
    <t>J23VB420173</t>
  </si>
  <si>
    <t>J23VB416087</t>
  </si>
  <si>
    <t>J23VA394662</t>
  </si>
  <si>
    <t>J23VA397325</t>
  </si>
  <si>
    <t>J23VA399657</t>
  </si>
  <si>
    <t>J23VB420191</t>
  </si>
  <si>
    <t>J23VB420121</t>
  </si>
  <si>
    <t>J23vb417349</t>
  </si>
  <si>
    <t>J23VA400959</t>
  </si>
  <si>
    <t>J23VA400930</t>
  </si>
  <si>
    <t>J22VL336874</t>
  </si>
  <si>
    <t>J23VA398039</t>
  </si>
  <si>
    <t>J23VA399799</t>
  </si>
  <si>
    <t>J23VA398068</t>
  </si>
  <si>
    <t>J23vb413782</t>
  </si>
  <si>
    <t>J23VA400220</t>
  </si>
  <si>
    <t>J23vb413587</t>
  </si>
  <si>
    <t>J23VA400242</t>
  </si>
  <si>
    <t>J23VA399882</t>
  </si>
  <si>
    <t>J23vb411983</t>
  </si>
  <si>
    <t>J23VA394930</t>
  </si>
  <si>
    <t>J22VL338742</t>
  </si>
  <si>
    <t>J23VA391213</t>
  </si>
  <si>
    <t>J23VA391241</t>
  </si>
  <si>
    <t>J22VL336992</t>
  </si>
  <si>
    <t>J22VL336993</t>
  </si>
  <si>
    <t>J23VA394986</t>
  </si>
  <si>
    <t>J23VA400340</t>
  </si>
  <si>
    <t>J23VA393217</t>
  </si>
  <si>
    <t>J22VL339256</t>
  </si>
  <si>
    <t>J23VA391307</t>
  </si>
  <si>
    <t>J23VA391048</t>
  </si>
  <si>
    <t>J23VA391240</t>
  </si>
  <si>
    <t>J23VA390910</t>
  </si>
  <si>
    <t>J22VL335143</t>
  </si>
  <si>
    <t>J23VA401370</t>
  </si>
  <si>
    <t>J23VA400965</t>
  </si>
  <si>
    <t>J23VA398664</t>
  </si>
  <si>
    <t>J22VL330380</t>
  </si>
  <si>
    <t>J23VA390334</t>
  </si>
  <si>
    <t>J23VA391792</t>
  </si>
  <si>
    <t>J23VA388493</t>
  </si>
  <si>
    <t>J23VA398672</t>
  </si>
  <si>
    <t>J23VA390977</t>
  </si>
  <si>
    <t>J22VL322476</t>
  </si>
  <si>
    <t>J23VB422148</t>
  </si>
  <si>
    <t>J23VA390216</t>
  </si>
  <si>
    <t>J23VB422105</t>
  </si>
  <si>
    <t>J22VL338083</t>
  </si>
  <si>
    <t>J23VA393662</t>
  </si>
  <si>
    <t>J23VA393214</t>
  </si>
  <si>
    <t>J23VB419939</t>
  </si>
  <si>
    <t>J23VA391385</t>
  </si>
  <si>
    <t>J23VA397793</t>
  </si>
  <si>
    <t>J23VA392508</t>
  </si>
  <si>
    <t>J23VB421115</t>
  </si>
  <si>
    <t>J23VB419507</t>
  </si>
  <si>
    <t>J23VA400179</t>
  </si>
  <si>
    <t>J23VA392531</t>
  </si>
  <si>
    <t>J23VA391922</t>
  </si>
  <si>
    <t>J23VA390402</t>
  </si>
  <si>
    <t>J23VA392218</t>
  </si>
  <si>
    <t>J23VA387565</t>
  </si>
  <si>
    <t>J23VA391786</t>
  </si>
  <si>
    <t>J23VA397433</t>
  </si>
  <si>
    <t>J23VA387956</t>
  </si>
  <si>
    <t>J23VA392707</t>
  </si>
  <si>
    <t>J23VA390705</t>
  </si>
  <si>
    <t>J23VA387961</t>
  </si>
  <si>
    <t>J23VB411239</t>
  </si>
  <si>
    <t>J23VA400994</t>
  </si>
  <si>
    <t>J23VB421188</t>
  </si>
  <si>
    <t>J23VB422136</t>
  </si>
  <si>
    <t>J23VB410201</t>
  </si>
  <si>
    <t>J23VA390253</t>
  </si>
  <si>
    <t>J23VB419153</t>
  </si>
  <si>
    <t>J23VA391813</t>
  </si>
  <si>
    <t>J23VA399740</t>
  </si>
  <si>
    <t>J23VA399644</t>
  </si>
  <si>
    <t>J23VA400190</t>
  </si>
  <si>
    <t>J23VA398887</t>
  </si>
  <si>
    <t>J23VA396978</t>
  </si>
  <si>
    <t>J23VA399703</t>
  </si>
  <si>
    <t>J23VA400699</t>
  </si>
  <si>
    <t>J22VL338252</t>
  </si>
  <si>
    <t>J22VL329850</t>
  </si>
  <si>
    <t>J23VA390934</t>
  </si>
  <si>
    <t>J23VA391988</t>
  </si>
  <si>
    <t>J23VA400954</t>
  </si>
  <si>
    <t>J22VL337221</t>
  </si>
  <si>
    <t>J23VA401248</t>
  </si>
  <si>
    <t>J23VA394721</t>
  </si>
  <si>
    <t>J23VA390749</t>
  </si>
  <si>
    <t>J23VB415615</t>
  </si>
  <si>
    <t>J23VB421787</t>
  </si>
  <si>
    <t>J23VA399581</t>
  </si>
  <si>
    <t>J23VA389759</t>
  </si>
  <si>
    <t>J23VA390350</t>
  </si>
  <si>
    <t>J23VA393285</t>
  </si>
  <si>
    <t>J23VA392244</t>
  </si>
  <si>
    <t>J23VA398082</t>
  </si>
  <si>
    <t>J23VA388236</t>
  </si>
  <si>
    <t>J23VA392112</t>
  </si>
  <si>
    <t>J23VA390519</t>
  </si>
  <si>
    <t>J23VA397530</t>
  </si>
  <si>
    <t>J23VB411118</t>
  </si>
  <si>
    <t>J23VA387960</t>
  </si>
  <si>
    <t>J23VA397713</t>
  </si>
  <si>
    <t>J23VA397066</t>
  </si>
  <si>
    <t>J23VA392676</t>
  </si>
  <si>
    <t>J23VB410873</t>
  </si>
  <si>
    <t>J23VA390586</t>
  </si>
  <si>
    <t>J23VA393201</t>
  </si>
  <si>
    <t>J23VA397599</t>
  </si>
  <si>
    <t>J23VA390349</t>
  </si>
  <si>
    <t>J23VA390326</t>
  </si>
  <si>
    <t>J23VA407802</t>
  </si>
  <si>
    <t>J23VA398073</t>
  </si>
  <si>
    <t>J23VA389920</t>
  </si>
  <si>
    <t>J23VA390048</t>
  </si>
  <si>
    <t>J23VA398681</t>
  </si>
  <si>
    <t>J23VA400545</t>
  </si>
  <si>
    <t>J23VA395090</t>
  </si>
  <si>
    <t>J23VA391026</t>
  </si>
  <si>
    <t>J23VA390259</t>
  </si>
  <si>
    <t>J23VA408280</t>
  </si>
  <si>
    <t>J23VB422158</t>
  </si>
  <si>
    <t>J23VA400261</t>
  </si>
  <si>
    <t>J23VA389894</t>
  </si>
  <si>
    <t>J23VA391657</t>
  </si>
  <si>
    <t>J23VA398022</t>
  </si>
  <si>
    <t>J23VA392480</t>
  </si>
  <si>
    <t>J23VA398005</t>
  </si>
  <si>
    <t>J23VB421937</t>
  </si>
  <si>
    <t>J23VA393229</t>
  </si>
  <si>
    <t>J23VA391278</t>
  </si>
  <si>
    <t>J23VB421572</t>
  </si>
  <si>
    <t>J23VB419011</t>
  </si>
  <si>
    <t>J23VA407939</t>
  </si>
  <si>
    <t>J23VA407129</t>
  </si>
  <si>
    <t>J23VA408044</t>
  </si>
  <si>
    <t>J23VA398587</t>
  </si>
  <si>
    <t>J23VB421368</t>
  </si>
  <si>
    <t>J23VA407555</t>
  </si>
  <si>
    <t>J23VB410808</t>
  </si>
  <si>
    <t>J23VB422124</t>
  </si>
  <si>
    <t>J23VA407597</t>
  </si>
  <si>
    <t>J23VB421926</t>
  </si>
  <si>
    <t>J23VA394935</t>
  </si>
  <si>
    <t>J23VA408215</t>
  </si>
  <si>
    <t>J23VA398555</t>
  </si>
  <si>
    <t>J23VB418666</t>
  </si>
  <si>
    <t>J23VA391713</t>
  </si>
  <si>
    <t>J23VA389525</t>
  </si>
  <si>
    <t>J23VB420035</t>
  </si>
  <si>
    <t>J23VA391027</t>
  </si>
  <si>
    <t>J23VA409198</t>
  </si>
  <si>
    <t>J23VA407288</t>
  </si>
  <si>
    <t>J23VA391031</t>
  </si>
  <si>
    <t>J23VA407275</t>
  </si>
  <si>
    <t>J23VA407269</t>
  </si>
  <si>
    <t>J23VB421310</t>
  </si>
  <si>
    <t>J23VA400264</t>
  </si>
  <si>
    <t>J23VB420061</t>
  </si>
  <si>
    <t>J23VB421279</t>
  </si>
  <si>
    <t>J23VA391651</t>
  </si>
  <si>
    <t>J23VA408394</t>
  </si>
  <si>
    <t>J23VA399762</t>
  </si>
  <si>
    <t>J23VA408220</t>
  </si>
  <si>
    <t>J23VA407787</t>
  </si>
  <si>
    <t>J23VA399245</t>
  </si>
  <si>
    <t>J23VB422243</t>
  </si>
  <si>
    <t>J23VB421953</t>
  </si>
  <si>
    <t>J23VB417025</t>
  </si>
  <si>
    <t>J23VB421731</t>
  </si>
  <si>
    <t>J23VB422467</t>
  </si>
  <si>
    <t>J23VA392960</t>
  </si>
  <si>
    <t>J23VA390954</t>
  </si>
  <si>
    <t>J23VB411226</t>
  </si>
  <si>
    <t>J23VA409320</t>
  </si>
  <si>
    <t>J23VB422279</t>
  </si>
  <si>
    <t>J23VB422391</t>
  </si>
  <si>
    <t>J23vb410699</t>
  </si>
  <si>
    <t>J23va405973</t>
  </si>
  <si>
    <t>J23VB414435</t>
  </si>
  <si>
    <t>J23va409056</t>
  </si>
  <si>
    <t>J23VB415923</t>
  </si>
  <si>
    <t>J23VB417279</t>
  </si>
  <si>
    <t>J23VB416988</t>
  </si>
  <si>
    <t>J23va409089</t>
  </si>
  <si>
    <t>J23vb413730</t>
  </si>
  <si>
    <t>J23vb420381</t>
  </si>
  <si>
    <t>J23VB422080</t>
  </si>
  <si>
    <t>J23va406156</t>
  </si>
  <si>
    <t>J23vb414088</t>
  </si>
  <si>
    <t>J23vb413568</t>
  </si>
  <si>
    <t>J23VB422430</t>
  </si>
  <si>
    <t>J23va409027</t>
  </si>
  <si>
    <t>J23VA390185</t>
  </si>
  <si>
    <t>J23vb413665</t>
  </si>
  <si>
    <t>J23vb420383</t>
  </si>
  <si>
    <t>J23VA384697</t>
  </si>
  <si>
    <t>J23vb420326</t>
  </si>
  <si>
    <t>J23va409063</t>
  </si>
  <si>
    <t>J23VA390140</t>
  </si>
  <si>
    <t>J23vb410022</t>
  </si>
  <si>
    <t>J23va401216</t>
  </si>
  <si>
    <t>J23VA396968</t>
  </si>
  <si>
    <t>J23va400595</t>
  </si>
  <si>
    <t>J23VA399266</t>
  </si>
  <si>
    <t>J23VB416869</t>
  </si>
  <si>
    <t>J23VB422420</t>
  </si>
  <si>
    <t>J23VA391961</t>
  </si>
  <si>
    <t>J23VA391089</t>
  </si>
  <si>
    <t>J23VB420578</t>
  </si>
  <si>
    <t>J23VA387621</t>
  </si>
  <si>
    <t>J23VA387516</t>
  </si>
  <si>
    <t>J23VA385101</t>
  </si>
  <si>
    <t>J23VA390663</t>
  </si>
  <si>
    <t>J23VA400290</t>
  </si>
  <si>
    <t>J23VA399254</t>
  </si>
  <si>
    <t>J23VA386323</t>
  </si>
  <si>
    <t>J23VA399671</t>
  </si>
  <si>
    <t>J23VB422396</t>
  </si>
  <si>
    <t>J23VB417842</t>
  </si>
  <si>
    <t>J23vb409772</t>
  </si>
  <si>
    <t>J23VA399565</t>
  </si>
  <si>
    <t>J23vb412774</t>
  </si>
  <si>
    <t>J23VB413726</t>
  </si>
  <si>
    <t>J23VB413732</t>
  </si>
  <si>
    <t>J23va393966</t>
  </si>
  <si>
    <t>J23VB413869</t>
  </si>
  <si>
    <t>J23VB422489</t>
  </si>
  <si>
    <t>J23VB422435</t>
  </si>
  <si>
    <t>J23VB421033</t>
  </si>
  <si>
    <t>J23VA399651</t>
  </si>
  <si>
    <t>J23VA399908</t>
  </si>
  <si>
    <t>J23VA391636</t>
  </si>
  <si>
    <t>J23VA398692</t>
  </si>
  <si>
    <t>J23VA390258</t>
  </si>
  <si>
    <t>J23VA401575</t>
  </si>
  <si>
    <t>J23VA398392</t>
  </si>
  <si>
    <t>J23VA391049</t>
  </si>
  <si>
    <t>J23VA409353</t>
  </si>
  <si>
    <t>J23VA392449</t>
  </si>
  <si>
    <t>J23VB419829</t>
  </si>
  <si>
    <t>J23VB419016</t>
  </si>
  <si>
    <t>J23VB411162</t>
  </si>
  <si>
    <t>J23VB422096</t>
  </si>
  <si>
    <t>J23VB410320</t>
  </si>
  <si>
    <t>J23VA393455</t>
  </si>
  <si>
    <t>J23VB422442</t>
  </si>
  <si>
    <t>J23VB409921</t>
  </si>
  <si>
    <t>J23VB421782</t>
  </si>
  <si>
    <t>J23VB422440</t>
  </si>
  <si>
    <t>J23VB420872</t>
  </si>
  <si>
    <t>J23VB422909</t>
  </si>
  <si>
    <t>J23VB422333</t>
  </si>
  <si>
    <t>J23VA386943</t>
  </si>
  <si>
    <t>J23VB421011</t>
  </si>
  <si>
    <t>J23va409003</t>
  </si>
  <si>
    <t>J23VA392481</t>
  </si>
  <si>
    <t>J23VB415124</t>
  </si>
  <si>
    <t>J23vb410442</t>
  </si>
  <si>
    <t>J23vb420338</t>
  </si>
  <si>
    <t>J23VA388568</t>
  </si>
  <si>
    <t>J23VA392217</t>
  </si>
  <si>
    <t>J23VB421147</t>
  </si>
  <si>
    <t>J23VA388344</t>
  </si>
  <si>
    <t>J23VB422246</t>
  </si>
  <si>
    <t>J23VA393270</t>
  </si>
  <si>
    <t>J23VB422348</t>
  </si>
  <si>
    <t>J23vb419088</t>
  </si>
  <si>
    <t>J23vb416124</t>
  </si>
  <si>
    <t>J22vl369208</t>
  </si>
  <si>
    <t>J23VB420648</t>
  </si>
  <si>
    <t>J23VB421968</t>
  </si>
  <si>
    <t>J23VB421689</t>
  </si>
  <si>
    <t>J23VB422301</t>
  </si>
  <si>
    <t>J23VB422337</t>
  </si>
  <si>
    <t>J23VB421156</t>
  </si>
  <si>
    <t>J23VB422155</t>
  </si>
  <si>
    <t>J23VB417686</t>
  </si>
  <si>
    <t>J23VB422449</t>
  </si>
  <si>
    <t>J23VB417829</t>
  </si>
  <si>
    <t>J23VB420540</t>
  </si>
  <si>
    <t>J23VB420555</t>
  </si>
  <si>
    <t>J23VB417493</t>
  </si>
  <si>
    <t>J23VB421776</t>
  </si>
  <si>
    <t>J23VB421716</t>
  </si>
  <si>
    <t>J23VB417444</t>
  </si>
  <si>
    <t>J23VB422366</t>
  </si>
  <si>
    <t>J23VB417423</t>
  </si>
  <si>
    <t>J23VB422432</t>
  </si>
  <si>
    <t>J23VB419282</t>
  </si>
  <si>
    <t>J23VB422361</t>
  </si>
  <si>
    <t>J23VB420751</t>
  </si>
  <si>
    <t>J23VB415492</t>
  </si>
  <si>
    <t>J23VB415456</t>
  </si>
  <si>
    <t>J23VB418316</t>
  </si>
  <si>
    <t>J23VB420655</t>
  </si>
  <si>
    <t>J23VB422280</t>
  </si>
  <si>
    <t>J23VB416107</t>
  </si>
  <si>
    <t>J23VB418833</t>
  </si>
  <si>
    <t>J23VA386325</t>
  </si>
  <si>
    <t>J23VB417224</t>
  </si>
  <si>
    <t>J23VB422425</t>
  </si>
  <si>
    <t>J23VB422461</t>
  </si>
  <si>
    <t>J23VB417673</t>
  </si>
  <si>
    <t>J23VB415239</t>
  </si>
  <si>
    <t>J23VB420658</t>
  </si>
  <si>
    <t>J23VB414572</t>
  </si>
  <si>
    <t>J23VB415235</t>
  </si>
  <si>
    <t>J23VB416324</t>
  </si>
  <si>
    <t>J23VB418653</t>
  </si>
  <si>
    <t>J23VB418356</t>
  </si>
  <si>
    <t>J23VB422250</t>
  </si>
  <si>
    <t>J23VB422498</t>
  </si>
  <si>
    <t>J23VB422445</t>
  </si>
  <si>
    <t>J23VB409709</t>
  </si>
  <si>
    <t>J23VB409778</t>
  </si>
  <si>
    <t>J23VB414231</t>
  </si>
  <si>
    <t>J23VB420511</t>
  </si>
  <si>
    <t>J23VB416285</t>
  </si>
  <si>
    <t>J23VB410688</t>
  </si>
  <si>
    <t>J23VA386953</t>
  </si>
  <si>
    <t>J23VA385525</t>
  </si>
  <si>
    <t>J23VB422303</t>
  </si>
  <si>
    <t>J23VB419673</t>
  </si>
  <si>
    <t>J23vb416399</t>
  </si>
  <si>
    <t>J23vb415945</t>
  </si>
  <si>
    <t>J23vb419955</t>
  </si>
  <si>
    <t>J23vb410133</t>
  </si>
  <si>
    <t>J23vb417723</t>
  </si>
  <si>
    <t>J23vb420352</t>
  </si>
  <si>
    <t>J23VA408039</t>
  </si>
  <si>
    <t>J23VA389364</t>
  </si>
  <si>
    <t>J23VA393088</t>
  </si>
  <si>
    <t>J23VB410601</t>
  </si>
  <si>
    <t>J23VA400589</t>
  </si>
  <si>
    <t>J23VA407338</t>
  </si>
  <si>
    <t>J23VA396635</t>
  </si>
  <si>
    <t>J23VA392616</t>
  </si>
  <si>
    <t>J23vb410248</t>
  </si>
  <si>
    <t>J23VA401699</t>
  </si>
  <si>
    <t>J23vb411263</t>
  </si>
  <si>
    <t>J22VL329450</t>
  </si>
  <si>
    <t>J22VL339700</t>
  </si>
  <si>
    <t>J22VL339785</t>
  </si>
  <si>
    <t>J23VA397462</t>
  </si>
  <si>
    <t>J23VA393277</t>
  </si>
  <si>
    <t>J23VA395079</t>
  </si>
  <si>
    <t>J23VA393391</t>
  </si>
  <si>
    <t>J22VL339258</t>
  </si>
  <si>
    <t>J23VB410999</t>
  </si>
  <si>
    <t>J23VB422457</t>
  </si>
  <si>
    <t>J23VB422469</t>
  </si>
  <si>
    <t>J23VB410599</t>
  </si>
  <si>
    <t>J23VB417613</t>
  </si>
  <si>
    <t>J23VB410570</t>
  </si>
  <si>
    <t>J23VA408024</t>
  </si>
  <si>
    <t>J23VA407707</t>
  </si>
  <si>
    <t>J23VB422140</t>
  </si>
  <si>
    <t>J23VA408767</t>
  </si>
  <si>
    <t>J23VA383327</t>
  </si>
  <si>
    <t>J23VA383311</t>
  </si>
  <si>
    <t>J23VB415026</t>
  </si>
  <si>
    <t>J23VB420853</t>
  </si>
  <si>
    <t>J23VB417264</t>
  </si>
  <si>
    <t>J23VB421567</t>
  </si>
  <si>
    <t>J23VB420786</t>
  </si>
  <si>
    <t>J23VB413751</t>
  </si>
  <si>
    <t>J23VA391254</t>
  </si>
  <si>
    <t>J23VB418890</t>
  </si>
  <si>
    <t>J23VA393480</t>
  </si>
  <si>
    <t>J23VA408268</t>
  </si>
  <si>
    <t>J23VA408130</t>
  </si>
  <si>
    <t>J23VA391225</t>
  </si>
  <si>
    <t>J23VB422409</t>
  </si>
  <si>
    <t>J23VB422317</t>
  </si>
  <si>
    <t>J22VL330003</t>
  </si>
  <si>
    <t>J23VB416606</t>
  </si>
  <si>
    <t>J23VB416311</t>
  </si>
  <si>
    <t>J23VB422488</t>
  </si>
  <si>
    <t>J22VL339903</t>
  </si>
  <si>
    <t>J23VB419872</t>
  </si>
  <si>
    <t>J23VA382789</t>
  </si>
  <si>
    <t>J23VB413907</t>
  </si>
  <si>
    <t>J23VB420508</t>
  </si>
  <si>
    <t>J23VB417123</t>
  </si>
  <si>
    <t>J22VL330018</t>
  </si>
  <si>
    <t>J23VB422060</t>
  </si>
  <si>
    <t>J23VB422032</t>
  </si>
  <si>
    <t>J23VB420885</t>
  </si>
  <si>
    <t>J23VB418807</t>
  </si>
  <si>
    <t>J23VB417086</t>
  </si>
  <si>
    <t>J23VB415672</t>
  </si>
  <si>
    <t>J23VB416134</t>
  </si>
  <si>
    <t>J23VB422462</t>
  </si>
  <si>
    <t>J23VB422472</t>
  </si>
  <si>
    <t>J23VB420521</t>
  </si>
  <si>
    <t>J23VA393290</t>
  </si>
  <si>
    <t>J23VA407267</t>
  </si>
  <si>
    <t>J23VA407514</t>
  </si>
  <si>
    <t>J23VB410845</t>
  </si>
  <si>
    <t>J23VA407741</t>
  </si>
  <si>
    <t>J23VA389859</t>
  </si>
  <si>
    <t>J23VA390251</t>
  </si>
  <si>
    <t>J23VB409962</t>
  </si>
  <si>
    <t>J23VB410542</t>
  </si>
  <si>
    <t>J23VA408529</t>
  </si>
  <si>
    <t>J23VA390076</t>
  </si>
  <si>
    <t>J23VA388226</t>
  </si>
  <si>
    <t>J23VB410550</t>
  </si>
  <si>
    <t>J23VA392770</t>
  </si>
  <si>
    <t>J23VA388274</t>
  </si>
  <si>
    <t>J23VA390037</t>
  </si>
  <si>
    <t>J23VA392408</t>
  </si>
  <si>
    <t>J23VA391303</t>
  </si>
  <si>
    <t>J23VA394901</t>
  </si>
  <si>
    <t>J23VB410485</t>
  </si>
  <si>
    <t>J22VL339737</t>
  </si>
  <si>
    <t>J22VL339573</t>
  </si>
  <si>
    <t>J22VL339868</t>
  </si>
  <si>
    <t>J22Vl336912</t>
  </si>
  <si>
    <t>J22VL339788</t>
  </si>
  <si>
    <t>J22VL339372</t>
  </si>
  <si>
    <t>J22VL337987</t>
  </si>
  <si>
    <t>J22VL339411</t>
  </si>
  <si>
    <t>J22VL339433</t>
  </si>
  <si>
    <t>J23VB417984</t>
  </si>
  <si>
    <t>J23VB421049</t>
  </si>
  <si>
    <t>J23VA387009</t>
  </si>
  <si>
    <t>J23VB422315</t>
  </si>
  <si>
    <t>J23VA407050</t>
  </si>
  <si>
    <t>J23VB422437</t>
  </si>
  <si>
    <t>J23VA392764</t>
  </si>
  <si>
    <t>J23VB422310</t>
  </si>
  <si>
    <t>J23VB418448</t>
  </si>
  <si>
    <t>J23VA397216</t>
  </si>
  <si>
    <t>J23VB422083</t>
  </si>
  <si>
    <t>J23VB422272</t>
  </si>
  <si>
    <t>J23VA389754</t>
  </si>
  <si>
    <t>J23VB422051</t>
  </si>
  <si>
    <t>J23VA383365</t>
  </si>
  <si>
    <t>J23VB420722</t>
  </si>
  <si>
    <t>J23VB421999</t>
  </si>
  <si>
    <t>J23VA407326</t>
  </si>
  <si>
    <t>J23VA374837</t>
  </si>
  <si>
    <t>J23VB421028</t>
  </si>
  <si>
    <t>J23VB421016</t>
  </si>
  <si>
    <t>J23VB414368</t>
  </si>
  <si>
    <t>J23VB415279</t>
  </si>
  <si>
    <t>J23VB422020</t>
  </si>
  <si>
    <t>J23VB420249</t>
  </si>
  <si>
    <t>J23VB418377</t>
  </si>
  <si>
    <t>J23VB422350</t>
  </si>
  <si>
    <t>J23VB413748</t>
  </si>
  <si>
    <t>J23VB421974</t>
  </si>
  <si>
    <t>J23VB422314</t>
  </si>
  <si>
    <t>J23VB422368</t>
  </si>
  <si>
    <t>J23VB422497</t>
  </si>
  <si>
    <t>J23VA396902</t>
  </si>
  <si>
    <t>J23VA394628</t>
  </si>
  <si>
    <t>J23VB410364</t>
  </si>
  <si>
    <t>J23VA397199</t>
  </si>
  <si>
    <t>J23VA409310</t>
  </si>
  <si>
    <t>J23VA399380</t>
  </si>
  <si>
    <t>J23VB417341</t>
  </si>
  <si>
    <t>J23VA373559</t>
  </si>
  <si>
    <t>J23VA397117</t>
  </si>
  <si>
    <t>J23VA401545</t>
  </si>
  <si>
    <t>J23VA397000</t>
  </si>
  <si>
    <t>J23VA399571</t>
  </si>
  <si>
    <t>J23VA394649</t>
  </si>
  <si>
    <t>J23VA388084</t>
  </si>
  <si>
    <t>J23VA396934</t>
  </si>
  <si>
    <t>J23VA390836</t>
  </si>
  <si>
    <t>J23VA401548</t>
  </si>
  <si>
    <t>J23VA396834</t>
  </si>
  <si>
    <t>J23VA398308</t>
  </si>
  <si>
    <t>J23VA400842</t>
  </si>
  <si>
    <t>J23VA400828</t>
  </si>
  <si>
    <t>J23VA399280</t>
  </si>
  <si>
    <t>J23VA398393</t>
  </si>
  <si>
    <t>J23VA393677</t>
  </si>
  <si>
    <t>J23VA398336</t>
  </si>
  <si>
    <t>J23VA399540</t>
  </si>
  <si>
    <t>J23VA399378</t>
  </si>
  <si>
    <t>J23VA401150</t>
  </si>
  <si>
    <t>J23VA400811</t>
  </si>
  <si>
    <t>J23VB421320</t>
  </si>
  <si>
    <t>J23VA400345</t>
  </si>
  <si>
    <t>J23VB418840</t>
  </si>
  <si>
    <t>J23VB410572</t>
  </si>
  <si>
    <t>J23VA399646</t>
  </si>
  <si>
    <t>J23VB409938</t>
  </si>
  <si>
    <t>J23VA408709</t>
  </si>
  <si>
    <t>J23VB410125</t>
  </si>
  <si>
    <t>J23VA401360</t>
  </si>
  <si>
    <t>J23VB414290</t>
  </si>
  <si>
    <t>J23VA401357</t>
  </si>
  <si>
    <t>J23VA400299</t>
  </si>
  <si>
    <t>J23VB411370</t>
  </si>
  <si>
    <t>J23VB419655</t>
  </si>
  <si>
    <t>J23VA391183</t>
  </si>
  <si>
    <t>J23VA400295</t>
  </si>
  <si>
    <t>J22VL336177</t>
  </si>
  <si>
    <t>J23VA374996</t>
  </si>
  <si>
    <t>J23VB419704</t>
  </si>
  <si>
    <t>J23VB410241</t>
  </si>
  <si>
    <t>J23VB418569</t>
  </si>
  <si>
    <t>J23VB409840</t>
  </si>
  <si>
    <t>J23VA407558</t>
  </si>
  <si>
    <t>J23VB410785</t>
  </si>
  <si>
    <t>J23VA408561</t>
  </si>
  <si>
    <t>J23VB410219</t>
  </si>
  <si>
    <t>J23VA409346</t>
  </si>
  <si>
    <t>J23VB424161</t>
  </si>
  <si>
    <t>J23VA393038</t>
  </si>
  <si>
    <t>J23VA394681</t>
  </si>
  <si>
    <t>J23VB410674</t>
  </si>
  <si>
    <t>J23VA394984</t>
  </si>
  <si>
    <t>J23VA400165</t>
  </si>
  <si>
    <t>J23VB410365</t>
  </si>
  <si>
    <t>J23VA394956</t>
  </si>
  <si>
    <t>J23VB419232</t>
  </si>
  <si>
    <t>J23VB419612</t>
  </si>
  <si>
    <t>J23VB409925</t>
  </si>
  <si>
    <t>J23VA400719</t>
  </si>
  <si>
    <t>J23VA409124</t>
  </si>
  <si>
    <t>J23VA400756</t>
  </si>
  <si>
    <t>J23VB416217</t>
  </si>
  <si>
    <t>J23VB409604</t>
  </si>
  <si>
    <t>J23VB419757</t>
  </si>
  <si>
    <t>J23VA396867</t>
  </si>
  <si>
    <t>J23VB411877</t>
  </si>
  <si>
    <t>J23VA390587</t>
  </si>
  <si>
    <t>J23VA396904</t>
  </si>
  <si>
    <t>J23VB409551</t>
  </si>
  <si>
    <t>J23VB413760</t>
  </si>
  <si>
    <t>J23VA400708</t>
  </si>
  <si>
    <t>J23VA408626</t>
  </si>
  <si>
    <t>J23VA407564</t>
  </si>
  <si>
    <t>J23VA393228</t>
  </si>
  <si>
    <t>J23VA399707</t>
  </si>
  <si>
    <t>J23VA408428</t>
  </si>
  <si>
    <t>J23VA399711</t>
  </si>
  <si>
    <t>J23VA407192</t>
  </si>
  <si>
    <t>J23VA399655</t>
  </si>
  <si>
    <t>J23VA390664</t>
  </si>
  <si>
    <t>J23VB419455</t>
  </si>
  <si>
    <t>J23VA392457</t>
  </si>
  <si>
    <t>J23VA400278</t>
  </si>
  <si>
    <t>J23VA391285</t>
  </si>
  <si>
    <t>J23VA388229</t>
  </si>
  <si>
    <t>J23VA391458</t>
  </si>
  <si>
    <t>J23VA389498</t>
  </si>
  <si>
    <t>J23VA401378</t>
  </si>
  <si>
    <t>J23VA396933</t>
  </si>
  <si>
    <t>J23VA394559</t>
  </si>
  <si>
    <t>J23VA399217</t>
  </si>
  <si>
    <t>J23VA396893</t>
  </si>
  <si>
    <t>J23VB422172</t>
  </si>
  <si>
    <t>J23VA392105</t>
  </si>
  <si>
    <t>J23VB422389</t>
  </si>
  <si>
    <t>J23VA393839</t>
  </si>
  <si>
    <t>J23VA407011</t>
  </si>
  <si>
    <t>J23VA401869</t>
  </si>
  <si>
    <t>J23VA400310</t>
  </si>
  <si>
    <t>J23VA394467</t>
  </si>
  <si>
    <t>J23VA401233</t>
  </si>
  <si>
    <t>J23VA401214</t>
  </si>
  <si>
    <t>J23VA392191</t>
  </si>
  <si>
    <t>J23VA398015</t>
  </si>
  <si>
    <t>J23VA396977</t>
  </si>
  <si>
    <t>J23VA399136</t>
  </si>
  <si>
    <t>J23VA392516</t>
  </si>
  <si>
    <t>J23VA392840</t>
  </si>
  <si>
    <t>J23VA400243</t>
  </si>
  <si>
    <t>J23VA396759</t>
  </si>
  <si>
    <t>J23VA390485</t>
  </si>
  <si>
    <t>J23VA398662</t>
  </si>
  <si>
    <t>J23VA397779</t>
  </si>
  <si>
    <t>J23VA391950</t>
  </si>
  <si>
    <t>J23VA392882</t>
  </si>
  <si>
    <t>J23VA399721</t>
  </si>
  <si>
    <t>J23VA389785</t>
  </si>
  <si>
    <t>J23VA396606</t>
  </si>
  <si>
    <t>J23VA390262</t>
  </si>
  <si>
    <t>J23VA393231</t>
  </si>
  <si>
    <t>J23VA397990</t>
  </si>
  <si>
    <t>J23VB422392</t>
  </si>
  <si>
    <t>J23VA382685</t>
  </si>
  <si>
    <t>J23VA391872</t>
  </si>
  <si>
    <t>J23VA397708</t>
  </si>
  <si>
    <t>J23VA392747</t>
  </si>
  <si>
    <t>J23VA400717</t>
  </si>
  <si>
    <t>J23VA393128</t>
  </si>
  <si>
    <t>J23VB410288</t>
  </si>
  <si>
    <t>J23VA401239</t>
  </si>
  <si>
    <t>J23VB409577</t>
  </si>
  <si>
    <t>J23VA393116</t>
  </si>
  <si>
    <t>J23VA400332</t>
  </si>
  <si>
    <t>J23VA397761</t>
  </si>
  <si>
    <t>J23VB410062</t>
  </si>
  <si>
    <t>J23VA400791</t>
  </si>
  <si>
    <t>J23VA400373</t>
  </si>
  <si>
    <t>J23VB410401</t>
  </si>
  <si>
    <t>J23VA397104</t>
  </si>
  <si>
    <t>J23VA407256</t>
  </si>
  <si>
    <t>J23VB409618</t>
  </si>
  <si>
    <t>J23VA391466</t>
  </si>
  <si>
    <t>J23VA396739</t>
  </si>
  <si>
    <t>J23VA393691</t>
  </si>
  <si>
    <t>J23VB409400</t>
  </si>
  <si>
    <t>J23VA400654</t>
  </si>
  <si>
    <t>J23VA387917</t>
  </si>
  <si>
    <t>J23VA397936</t>
  </si>
  <si>
    <t>J23VA408031</t>
  </si>
  <si>
    <t>J23VB424121</t>
  </si>
  <si>
    <t>J23VA407758</t>
  </si>
  <si>
    <t>J22VL338426</t>
  </si>
  <si>
    <t>J23VB419164</t>
  </si>
  <si>
    <t>J23VA402243</t>
  </si>
  <si>
    <t>J23VA392460</t>
  </si>
  <si>
    <t>J23VB410375</t>
  </si>
  <si>
    <t>J23VA400695</t>
  </si>
  <si>
    <t>J23VB410907</t>
  </si>
  <si>
    <t>J23VB409371</t>
  </si>
  <si>
    <t>J23VA390536</t>
  </si>
  <si>
    <t>J23VB411116</t>
  </si>
  <si>
    <t>J23VB423892</t>
  </si>
  <si>
    <t>J23VB410563</t>
  </si>
  <si>
    <t>J22VL329002</t>
  </si>
  <si>
    <t>J23VA397167</t>
  </si>
  <si>
    <t>J23VA391777</t>
  </si>
  <si>
    <t>J23VA395057</t>
  </si>
  <si>
    <t>J23VA409046</t>
  </si>
  <si>
    <t>J23VA387320</t>
  </si>
  <si>
    <t>J23VA397143</t>
  </si>
  <si>
    <t>J22VL336930</t>
  </si>
  <si>
    <t>J23VB410592</t>
  </si>
  <si>
    <t>J23VA387587</t>
  </si>
  <si>
    <t>J23VA394248</t>
  </si>
  <si>
    <t>J22VL339328</t>
  </si>
  <si>
    <t>J23VB410547</t>
  </si>
  <si>
    <t>J23VA396645</t>
  </si>
  <si>
    <t>J23VB411284</t>
  </si>
  <si>
    <t>J22VL336674</t>
  </si>
  <si>
    <t>J22VL339789</t>
  </si>
  <si>
    <t>J23VA396760</t>
  </si>
  <si>
    <t>J23VA399004</t>
  </si>
  <si>
    <t>J23VA398089</t>
  </si>
  <si>
    <t>J23VA398673</t>
  </si>
  <si>
    <t>J23VA398045</t>
  </si>
  <si>
    <t>J23VB410893</t>
  </si>
  <si>
    <t>J23VB424234</t>
  </si>
  <si>
    <t>J23VA398665</t>
  </si>
  <si>
    <t>J22VL333054</t>
  </si>
  <si>
    <t>J23VA398051</t>
  </si>
  <si>
    <t>J23VB410921</t>
  </si>
  <si>
    <t>J22VL334595</t>
  </si>
  <si>
    <t>J23VA398058</t>
  </si>
  <si>
    <t>J22VL336918</t>
  </si>
  <si>
    <t>J23VB410585</t>
  </si>
  <si>
    <t>J23VA392607</t>
  </si>
  <si>
    <t>J23VB410886</t>
  </si>
  <si>
    <t>J22VL329415</t>
  </si>
  <si>
    <t>J23VA396734</t>
  </si>
  <si>
    <t>J23VB409402</t>
  </si>
  <si>
    <t>J23VB409396</t>
  </si>
  <si>
    <t>J23VA408346</t>
  </si>
  <si>
    <t>J23VA389910</t>
  </si>
  <si>
    <t>J23VA390167</t>
  </si>
  <si>
    <t>J23VB424016</t>
  </si>
  <si>
    <t>J22VL338601</t>
  </si>
  <si>
    <t>J23VB424243</t>
  </si>
  <si>
    <t>J23VB410521</t>
  </si>
  <si>
    <t>J22VL330037</t>
  </si>
  <si>
    <t>J23VB409942</t>
  </si>
  <si>
    <t>J23VB410007</t>
  </si>
  <si>
    <t>J23VB410543</t>
  </si>
  <si>
    <t>J22VL330138</t>
  </si>
  <si>
    <t>J22VL336939</t>
  </si>
  <si>
    <t>J22VL339233</t>
  </si>
  <si>
    <t>J22VL339524</t>
  </si>
  <si>
    <t>J22VL337574</t>
  </si>
  <si>
    <t>J22VL339548</t>
  </si>
  <si>
    <t>J22VL339322</t>
  </si>
  <si>
    <t>J22VL338077</t>
  </si>
  <si>
    <t>J22VL339425</t>
  </si>
  <si>
    <t>J22VL340320</t>
  </si>
  <si>
    <t>J22VL331393</t>
  </si>
  <si>
    <t>J23VB422674</t>
  </si>
  <si>
    <t>J22VL321967</t>
  </si>
  <si>
    <t>J23VB422697</t>
  </si>
  <si>
    <t>J23VB422638</t>
  </si>
  <si>
    <t>J22VL337604</t>
  </si>
  <si>
    <t>J22VL321024</t>
  </si>
  <si>
    <t>J23VA394513</t>
  </si>
  <si>
    <t>J23VA399261</t>
  </si>
  <si>
    <t>J23VA393757</t>
  </si>
  <si>
    <t>J23VA398355</t>
  </si>
  <si>
    <t>J23VB416721</t>
  </si>
  <si>
    <t>J23VA394087</t>
  </si>
  <si>
    <t>J23VB420092</t>
  </si>
  <si>
    <t>J23VA400221</t>
  </si>
  <si>
    <t>J23VA398383</t>
  </si>
  <si>
    <t>J23VA392175</t>
  </si>
  <si>
    <t>J23VA399276</t>
  </si>
  <si>
    <t>J23VB418186</t>
  </si>
  <si>
    <t>J23VB419623</t>
  </si>
  <si>
    <t>J23VB419896</t>
  </si>
  <si>
    <t>J23VA400178</t>
  </si>
  <si>
    <t>J23VB419107</t>
  </si>
  <si>
    <t>J23VB418643</t>
  </si>
  <si>
    <t>J23VA394069</t>
  </si>
  <si>
    <t>J23VA408053</t>
  </si>
  <si>
    <t>J23VA398377</t>
  </si>
  <si>
    <t>J23VA396823</t>
  </si>
  <si>
    <t>J23VB409773</t>
  </si>
  <si>
    <t>J23VA396972</t>
  </si>
  <si>
    <t>J23VA407936</t>
  </si>
  <si>
    <t>J23VA401644</t>
  </si>
  <si>
    <t>J23VA400263</t>
  </si>
  <si>
    <t>J23VA407968</t>
  </si>
  <si>
    <t>J23VA402109</t>
  </si>
  <si>
    <t>J23VA399193</t>
  </si>
  <si>
    <t>J23VB410809</t>
  </si>
  <si>
    <t>J23VA402039</t>
  </si>
  <si>
    <t>J23VA400292</t>
  </si>
  <si>
    <t>J23VA401136</t>
  </si>
  <si>
    <t>J23VB411174</t>
  </si>
  <si>
    <t>J23VA401172</t>
  </si>
  <si>
    <t>J23VB411217</t>
  </si>
  <si>
    <t>J23VB419188</t>
  </si>
  <si>
    <t>J23VB409995</t>
  </si>
  <si>
    <t>J23VA394572</t>
  </si>
  <si>
    <t>J23VB410234</t>
  </si>
  <si>
    <t>J23VB409603</t>
  </si>
  <si>
    <t>J23VA401813</t>
  </si>
  <si>
    <t>J23VB409575</t>
  </si>
  <si>
    <t>J23VA402016</t>
  </si>
  <si>
    <t>J23VB410431</t>
  </si>
  <si>
    <t>J23VA402554</t>
  </si>
  <si>
    <t>J23VB409676</t>
  </si>
  <si>
    <t>J23VA402516</t>
  </si>
  <si>
    <t>J23VA390573</t>
  </si>
  <si>
    <t>J23VB419193</t>
  </si>
  <si>
    <t>J23VB410481</t>
  </si>
  <si>
    <t>J23VA399271</t>
  </si>
  <si>
    <t>J23VA401551</t>
  </si>
  <si>
    <t>J23VB409972</t>
  </si>
  <si>
    <t>J23VA401509</t>
  </si>
  <si>
    <t>J23VB424158</t>
  </si>
  <si>
    <t>J23VA401786</t>
  </si>
  <si>
    <t>J23VB424221</t>
  </si>
  <si>
    <t>J23VB411119</t>
  </si>
  <si>
    <t>J23VA401795</t>
  </si>
  <si>
    <t>J23VA386486</t>
  </si>
  <si>
    <t>J23VA383759</t>
  </si>
  <si>
    <t>J23VA402678</t>
  </si>
  <si>
    <t>J23VA402337</t>
  </si>
  <si>
    <t>J23vb409683</t>
  </si>
  <si>
    <t>J23VB419468</t>
  </si>
  <si>
    <t>J23VB419647</t>
  </si>
  <si>
    <t>J23VB420134</t>
  </si>
  <si>
    <t>J23vb421013</t>
  </si>
  <si>
    <t>J23VB419769</t>
  </si>
  <si>
    <t>J23VA392564</t>
  </si>
  <si>
    <t>J23vb411179</t>
  </si>
  <si>
    <t>J23VA389941</t>
  </si>
  <si>
    <t>J23vb411758</t>
  </si>
  <si>
    <t>J23VA400999</t>
  </si>
  <si>
    <t>J23VA390209</t>
  </si>
  <si>
    <t>J23VA390163</t>
  </si>
  <si>
    <t>J23VA389753</t>
  </si>
  <si>
    <t>J23VA393446</t>
  </si>
  <si>
    <t>J23VA401065</t>
  </si>
  <si>
    <t>J23vb410343</t>
  </si>
  <si>
    <t>J23VA391739</t>
  </si>
  <si>
    <t>J23VA400347</t>
  </si>
  <si>
    <t>J23VA401082</t>
  </si>
  <si>
    <t>J23VA402211</t>
  </si>
  <si>
    <t>J23VA389708</t>
  </si>
  <si>
    <t>J23vb412999</t>
  </si>
  <si>
    <t>J23VA401003</t>
  </si>
  <si>
    <t>J23VA401268</t>
  </si>
  <si>
    <t>J23VA393440</t>
  </si>
  <si>
    <t>J23VA391287</t>
  </si>
  <si>
    <t>J23VA402226</t>
  </si>
  <si>
    <t>J23VA391236</t>
  </si>
  <si>
    <t>J23VA397564</t>
  </si>
  <si>
    <t>J23VA401666</t>
  </si>
  <si>
    <t>J23va407686</t>
  </si>
  <si>
    <t>J23VA401213</t>
  </si>
  <si>
    <t>J23va405574</t>
  </si>
  <si>
    <t>J23VA401859</t>
  </si>
  <si>
    <t>J23VA392275</t>
  </si>
  <si>
    <t>J23VA400597</t>
  </si>
  <si>
    <t>J23VA394507</t>
  </si>
  <si>
    <t>J23VA392736</t>
  </si>
  <si>
    <t>J23VA399561</t>
  </si>
  <si>
    <t>J23VA391743</t>
  </si>
  <si>
    <t>J23VA390023</t>
  </si>
  <si>
    <t>J23VA390385</t>
  </si>
  <si>
    <t>J23VA392103</t>
  </si>
  <si>
    <t>J23VA389570</t>
  </si>
  <si>
    <t>J23VA389041</t>
  </si>
  <si>
    <t>J23va402277</t>
  </si>
  <si>
    <t>J23VA388854</t>
  </si>
  <si>
    <t>J23VA391193</t>
  </si>
  <si>
    <t>J23VA390220</t>
  </si>
  <si>
    <t>J23VA391266</t>
  </si>
  <si>
    <t>J23VA391400</t>
  </si>
  <si>
    <t>J23VA391270</t>
  </si>
  <si>
    <t>J23VA392288</t>
  </si>
  <si>
    <t>J23VA390484</t>
  </si>
  <si>
    <t>J23VA391706</t>
  </si>
  <si>
    <t>J23VA390312</t>
  </si>
  <si>
    <t>J23VA400608</t>
  </si>
  <si>
    <t>J23VA400512</t>
  </si>
  <si>
    <t>J23VA391468</t>
  </si>
  <si>
    <t>J23VA389665</t>
  </si>
  <si>
    <t>J23VA398331</t>
  </si>
  <si>
    <t>J23VA400950</t>
  </si>
  <si>
    <t>J23VB418675</t>
  </si>
  <si>
    <t>J23VA394553</t>
  </si>
  <si>
    <t>J23VA397927</t>
  </si>
  <si>
    <t>J23VA401684</t>
  </si>
  <si>
    <t>J23VA386772</t>
  </si>
  <si>
    <t>J23VA400148</t>
  </si>
  <si>
    <t>J23VA402650</t>
  </si>
  <si>
    <t>J23VA402066</t>
  </si>
  <si>
    <t>J23VA402629</t>
  </si>
  <si>
    <t>J23VA402155</t>
  </si>
  <si>
    <t>J23VB424157</t>
  </si>
  <si>
    <t>J23VA386484</t>
  </si>
  <si>
    <t>J23VA396949</t>
  </si>
  <si>
    <t>J23VA400258</t>
  </si>
  <si>
    <t>J23VA400207</t>
  </si>
  <si>
    <t>J23VA402053</t>
  </si>
  <si>
    <t>J23VA401312</t>
  </si>
  <si>
    <t>J23VA402619</t>
  </si>
  <si>
    <t>J23VA399905</t>
  </si>
  <si>
    <t>J23VA400853</t>
  </si>
  <si>
    <t>J23VA402681</t>
  </si>
  <si>
    <t>J23VA402605</t>
  </si>
  <si>
    <t>J23VA399878</t>
  </si>
  <si>
    <t>J23VA398693</t>
  </si>
  <si>
    <t>J23VA396903</t>
  </si>
  <si>
    <t>J23VA401501</t>
  </si>
  <si>
    <t>J23VA400868</t>
  </si>
  <si>
    <t>J23VA401382</t>
  </si>
  <si>
    <t>J23VA399628</t>
  </si>
  <si>
    <t>J23VA402023</t>
  </si>
  <si>
    <t>J23VA402596</t>
  </si>
  <si>
    <t>J23VA396926</t>
  </si>
  <si>
    <t>J23VA397471</t>
  </si>
  <si>
    <t>J23VA402631</t>
  </si>
  <si>
    <t>J23VA394554</t>
  </si>
  <si>
    <t>J23VA401843</t>
  </si>
  <si>
    <t>J23VA394667</t>
  </si>
  <si>
    <t>J23VA401873</t>
  </si>
  <si>
    <t>J23VA402234</t>
  </si>
  <si>
    <t>J23VA401063</t>
  </si>
  <si>
    <t>J23VA402198</t>
  </si>
  <si>
    <t>J23VA402611</t>
  </si>
  <si>
    <t>J23VA402469</t>
  </si>
  <si>
    <t>J23VA394536</t>
  </si>
  <si>
    <t>J23VA402622</t>
  </si>
  <si>
    <t>J23VA402040</t>
  </si>
  <si>
    <t>J23VA402659</t>
  </si>
  <si>
    <t>J23VA399675</t>
  </si>
  <si>
    <t>J23VB414848</t>
  </si>
  <si>
    <t>J23VB419449</t>
  </si>
  <si>
    <t>J23VB419080</t>
  </si>
  <si>
    <t>J23VB420369</t>
  </si>
  <si>
    <t>J23VB418725</t>
  </si>
  <si>
    <t>J23VB424272</t>
  </si>
  <si>
    <t>J22VL339657</t>
  </si>
  <si>
    <t>J23VB409636</t>
  </si>
  <si>
    <t>J23VB410929</t>
  </si>
  <si>
    <t>J22VL338384</t>
  </si>
  <si>
    <t>J23VB410318</t>
  </si>
  <si>
    <t>J23VA373541</t>
  </si>
  <si>
    <t>J23VA373453</t>
  </si>
  <si>
    <t>J22VL338387</t>
  </si>
  <si>
    <t>J22VL331384</t>
  </si>
  <si>
    <t>J23VB412065</t>
  </si>
  <si>
    <t>J23VA409307</t>
  </si>
  <si>
    <t>J23VB410304</t>
  </si>
  <si>
    <t>J23VA389534</t>
  </si>
  <si>
    <t>J23VA373193</t>
  </si>
  <si>
    <t>J23VA374056</t>
  </si>
  <si>
    <t>J22VL338944</t>
  </si>
  <si>
    <t>J23VA398315</t>
  </si>
  <si>
    <t>J23VA397311</t>
  </si>
  <si>
    <t>J23VA391258</t>
  </si>
  <si>
    <t>J23VA408410</t>
  </si>
  <si>
    <t>J22VL329342</t>
  </si>
  <si>
    <t>J23VB419133</t>
  </si>
  <si>
    <t>J23VB417525</t>
  </si>
  <si>
    <t>J23VA392229</t>
  </si>
  <si>
    <t>J23VB417422</t>
  </si>
  <si>
    <t>J22VL339504</t>
  </si>
  <si>
    <t>J23VB418530</t>
  </si>
  <si>
    <t>J22VL338722</t>
  </si>
  <si>
    <t>J23VB422649</t>
  </si>
  <si>
    <t>J23VA374924</t>
  </si>
  <si>
    <t>J23VB412032</t>
  </si>
  <si>
    <t>J23VB409376</t>
  </si>
  <si>
    <t>J22VL337544</t>
  </si>
  <si>
    <t>J23VB418805</t>
  </si>
  <si>
    <t>J22VL338062</t>
  </si>
  <si>
    <t>J23VA408707</t>
  </si>
  <si>
    <t>J23VB410109</t>
  </si>
  <si>
    <t>J23VA408654</t>
  </si>
  <si>
    <t>J23VB419363</t>
  </si>
  <si>
    <t>J23VB411296</t>
  </si>
  <si>
    <t>J23VA374026</t>
  </si>
  <si>
    <t>J23VB422648</t>
  </si>
  <si>
    <t>J23VB417390</t>
  </si>
  <si>
    <t>J23VA374153</t>
  </si>
  <si>
    <t>J23VA399589</t>
  </si>
  <si>
    <t>J23VA408527</t>
  </si>
  <si>
    <t>J23VA390211</t>
  </si>
  <si>
    <t>J23VA390248</t>
  </si>
  <si>
    <t>J23VA397355</t>
  </si>
  <si>
    <t>J23VA393171</t>
  </si>
  <si>
    <t>J23VA392725</t>
  </si>
  <si>
    <t>J23VA391856</t>
  </si>
  <si>
    <t>J23VA393049</t>
  </si>
  <si>
    <t>J23VA390218</t>
  </si>
  <si>
    <t>J23VA391864</t>
  </si>
  <si>
    <t>J23VA393017</t>
  </si>
  <si>
    <t>J23VA393013</t>
  </si>
  <si>
    <t>J23VB422817</t>
  </si>
  <si>
    <t>J23VA390296</t>
  </si>
  <si>
    <t>J23VB416291</t>
  </si>
  <si>
    <t>J23VA392163</t>
  </si>
  <si>
    <t>J23VA397291</t>
  </si>
  <si>
    <t>J23VB419309</t>
  </si>
  <si>
    <t>J23VA393656</t>
  </si>
  <si>
    <t>J23VA398525</t>
  </si>
  <si>
    <t>J23VA400700</t>
  </si>
  <si>
    <t>J23VA398592</t>
  </si>
  <si>
    <t>J23VA401549</t>
  </si>
  <si>
    <t>J23VB423808</t>
  </si>
  <si>
    <t>J23VB422556</t>
  </si>
  <si>
    <t>J23VB424483</t>
  </si>
  <si>
    <t>J23VA391687</t>
  </si>
  <si>
    <t>J23VA391825</t>
  </si>
  <si>
    <t>J22VL336724</t>
  </si>
  <si>
    <t>J23VA401234</t>
  </si>
  <si>
    <t>J22VL334694</t>
  </si>
  <si>
    <t>J23VA402139</t>
  </si>
  <si>
    <t>J22VL336887</t>
  </si>
  <si>
    <t>J22VL337311</t>
  </si>
  <si>
    <t>J23VB422523</t>
  </si>
  <si>
    <t>J23VB423359</t>
  </si>
  <si>
    <t>J23VB419305</t>
  </si>
  <si>
    <t>J23VA396888</t>
  </si>
  <si>
    <t>J23VA391642</t>
  </si>
  <si>
    <t>J23VA400899</t>
  </si>
  <si>
    <t>J23VA400948</t>
  </si>
  <si>
    <t>J23VA391695</t>
  </si>
  <si>
    <t>J23VA402318</t>
  </si>
  <si>
    <t>J23VA400579</t>
  </si>
  <si>
    <t>J23VA401386</t>
  </si>
  <si>
    <t>J23VA400602</t>
  </si>
  <si>
    <t>J23VA389411</t>
  </si>
  <si>
    <t>J23VA400208</t>
  </si>
  <si>
    <t>J23VA399700</t>
  </si>
  <si>
    <t>J23VA397062</t>
  </si>
  <si>
    <t>J23VA399619</t>
  </si>
  <si>
    <t>J23VA400364</t>
  </si>
  <si>
    <t>J23VA397047</t>
  </si>
  <si>
    <t>J23VA389774</t>
  </si>
  <si>
    <t>J23VA390059</t>
  </si>
  <si>
    <t>J23VA399686</t>
  </si>
  <si>
    <t>J23VA397212</t>
  </si>
  <si>
    <t>J23VA396998</t>
  </si>
  <si>
    <t>J23VA400153</t>
  </si>
  <si>
    <t>J23VA400333</t>
  </si>
  <si>
    <t>J23VB421106</t>
  </si>
  <si>
    <t>J23VA399788</t>
  </si>
  <si>
    <t>J23VA392120</t>
  </si>
  <si>
    <t>J23VA399696</t>
  </si>
  <si>
    <t>J23VA398334</t>
  </si>
  <si>
    <t>J23VA392848</t>
  </si>
  <si>
    <t>J23VA401878</t>
  </si>
  <si>
    <t>J23VB422473</t>
  </si>
  <si>
    <t>J23VB422236</t>
  </si>
  <si>
    <t>J23VA401662</t>
  </si>
  <si>
    <t>J23VA407372</t>
  </si>
  <si>
    <t>J23VB420787</t>
  </si>
  <si>
    <t>J23VA390523</t>
  </si>
  <si>
    <t>J23VB417865</t>
  </si>
  <si>
    <t>J23VB415233</t>
  </si>
  <si>
    <t>J23VB421048</t>
  </si>
  <si>
    <t>J23VB417701</t>
  </si>
  <si>
    <t>J23VA405798</t>
  </si>
  <si>
    <t>J23VB420749</t>
  </si>
  <si>
    <t>J23VA407484</t>
  </si>
  <si>
    <t>J23VB422355</t>
  </si>
  <si>
    <t>J23VB422509</t>
  </si>
  <si>
    <t>J23VB424456</t>
  </si>
  <si>
    <t>J23VB424391</t>
  </si>
  <si>
    <t>J23VB410630</t>
  </si>
  <si>
    <t>J22VL331342</t>
  </si>
  <si>
    <t>J23VA387981</t>
  </si>
  <si>
    <t>J23VB421705</t>
  </si>
  <si>
    <t>J23VB422283</t>
  </si>
  <si>
    <t>J23VA392214</t>
  </si>
  <si>
    <t>J22VL337237</t>
  </si>
  <si>
    <t>J23VB417445</t>
  </si>
  <si>
    <t>J23VB422659</t>
  </si>
  <si>
    <t>J22VL331880</t>
  </si>
  <si>
    <t>J23VA401074</t>
  </si>
  <si>
    <t>J23VB422235</t>
  </si>
  <si>
    <t>J23VB419391</t>
  </si>
  <si>
    <t>J22VL338794</t>
  </si>
  <si>
    <t>J23VB414434</t>
  </si>
  <si>
    <t>J22VL336449</t>
  </si>
  <si>
    <t>J23VB423972</t>
  </si>
  <si>
    <t>J23VB422539</t>
  </si>
  <si>
    <t>J22VL339879</t>
  </si>
  <si>
    <t>J23VB422691</t>
  </si>
  <si>
    <t>J23VA393690</t>
  </si>
  <si>
    <t>J23VA386789</t>
  </si>
  <si>
    <t>J22VL330814</t>
  </si>
  <si>
    <t>J22VL338774</t>
  </si>
  <si>
    <t>J23VB422598</t>
  </si>
  <si>
    <t>J23VB422397</t>
  </si>
  <si>
    <t>J22VL339724</t>
  </si>
  <si>
    <t>J23VB422689</t>
  </si>
  <si>
    <t>J23VB424028</t>
  </si>
  <si>
    <t>J23VB422308</t>
  </si>
  <si>
    <t>J22VL338956</t>
  </si>
  <si>
    <t>J23VB422549</t>
  </si>
  <si>
    <t>J23VB424078</t>
  </si>
  <si>
    <t>J23VB422569</t>
  </si>
  <si>
    <t>J22VL338928</t>
  </si>
  <si>
    <t>J23VB415892</t>
  </si>
  <si>
    <t>J23VB421001</t>
  </si>
  <si>
    <t>J23VB423982</t>
  </si>
  <si>
    <t>J23VB422401</t>
  </si>
  <si>
    <t>J22VL369265</t>
  </si>
  <si>
    <t>J23VB420754</t>
  </si>
  <si>
    <t>J23VB422081</t>
  </si>
  <si>
    <t>J23VB422367</t>
  </si>
  <si>
    <t>J23VB421196</t>
  </si>
  <si>
    <t>J23VB422446</t>
  </si>
  <si>
    <t>J23VB421165</t>
  </si>
  <si>
    <t>J23VB413723</t>
  </si>
  <si>
    <t>J23VB422002</t>
  </si>
  <si>
    <t>J23VB422422</t>
  </si>
  <si>
    <t>J23VB422434</t>
  </si>
  <si>
    <t>J23VB414301</t>
  </si>
  <si>
    <t>J23VA388242</t>
  </si>
  <si>
    <t>J23VA391269</t>
  </si>
  <si>
    <t>J23VA392786</t>
  </si>
  <si>
    <t>J23VA393606</t>
  </si>
  <si>
    <t>J23VA401603</t>
  </si>
  <si>
    <t>J23VA389446</t>
  </si>
  <si>
    <t>J23VA398057</t>
  </si>
  <si>
    <t>J23VA391267</t>
  </si>
  <si>
    <t>J23VA390206</t>
  </si>
  <si>
    <t>J23VA399783</t>
  </si>
  <si>
    <t>J23VA398006</t>
  </si>
  <si>
    <t>J23VA390278</t>
  </si>
  <si>
    <t>J23VA398086</t>
  </si>
  <si>
    <t>J23VA396714</t>
  </si>
  <si>
    <t>J23VA396682</t>
  </si>
  <si>
    <t>J23VA402169</t>
  </si>
  <si>
    <t>J23VA391371</t>
  </si>
  <si>
    <t>J23VA387902</t>
  </si>
  <si>
    <t>J23VA396674</t>
  </si>
  <si>
    <t>J23VA392777</t>
  </si>
  <si>
    <t>J23VA400439</t>
  </si>
  <si>
    <t>J23VA392264</t>
  </si>
  <si>
    <t>J23VA400648</t>
  </si>
  <si>
    <t>J23VA389893</t>
  </si>
  <si>
    <t>J23VA400518</t>
  </si>
  <si>
    <t>J23VA392729</t>
  </si>
  <si>
    <t>J23VA398075</t>
  </si>
  <si>
    <t>J23VA396684</t>
  </si>
  <si>
    <t>J23VA396852</t>
  </si>
  <si>
    <t>J23VA392744</t>
  </si>
  <si>
    <t>J23VA398009</t>
  </si>
  <si>
    <t>J23VA397892</t>
  </si>
  <si>
    <t>J23VA396620</t>
  </si>
  <si>
    <t>J23VA392754</t>
  </si>
  <si>
    <t>J23VA396677</t>
  </si>
  <si>
    <t>J23VA393296</t>
  </si>
  <si>
    <t>J23VA392254</t>
  </si>
  <si>
    <t>J23VA392822</t>
  </si>
  <si>
    <t>J23VA391805</t>
  </si>
  <si>
    <t>J23VA393031</t>
  </si>
  <si>
    <t>J23VA390247</t>
  </si>
  <si>
    <t>J23VA392287</t>
  </si>
  <si>
    <t>J23VA392174</t>
  </si>
  <si>
    <t>J23VA398060</t>
  </si>
  <si>
    <t>J23VA402464</t>
  </si>
  <si>
    <t>J23VA408330</t>
  </si>
  <si>
    <t>J23VB419965</t>
  </si>
  <si>
    <t>J23VA407546</t>
  </si>
  <si>
    <t>J23VA407105</t>
  </si>
  <si>
    <t>J23VA408252</t>
  </si>
  <si>
    <t>J23VB410710</t>
  </si>
  <si>
    <t>J23VA392784</t>
  </si>
  <si>
    <t>J23VA407246</t>
  </si>
  <si>
    <t>J23VA408266</t>
  </si>
  <si>
    <t>J23VA394330</t>
  </si>
  <si>
    <t>J23VA408100</t>
  </si>
  <si>
    <t>J23VB422023</t>
  </si>
  <si>
    <t>J23VA407104</t>
  </si>
  <si>
    <t>J23VB417924</t>
  </si>
  <si>
    <t>J23VA407277</t>
  </si>
  <si>
    <t>J23VA402683</t>
  </si>
  <si>
    <t>J23VB419834</t>
  </si>
  <si>
    <t>J23VB422316</t>
  </si>
  <si>
    <t>J23VB420560</t>
  </si>
  <si>
    <t>J23VA387018</t>
  </si>
  <si>
    <t>J23VA392196</t>
  </si>
  <si>
    <t>J23VA408051</t>
  </si>
  <si>
    <t>J23VA401182</t>
  </si>
  <si>
    <t>J23VA399586</t>
  </si>
  <si>
    <t>J23VB419147</t>
  </si>
  <si>
    <t>J23VA400272</t>
  </si>
  <si>
    <t>J23VA398301</t>
  </si>
  <si>
    <t>J23VA399611</t>
  </si>
  <si>
    <t>J23VA387963</t>
  </si>
  <si>
    <t>J23VA401398</t>
  </si>
  <si>
    <t>J23VA399632</t>
  </si>
  <si>
    <t>J23VA391386</t>
  </si>
  <si>
    <t>J23VA402661</t>
  </si>
  <si>
    <t>J23VA408549</t>
  </si>
  <si>
    <t>J23VA400814</t>
  </si>
  <si>
    <t>J23VA397255</t>
  </si>
  <si>
    <t>J23VB410609</t>
  </si>
  <si>
    <t>J23VB421264</t>
  </si>
  <si>
    <t>J23VA396874</t>
  </si>
  <si>
    <t>J23VA408813</t>
  </si>
  <si>
    <t>J23VA400457</t>
  </si>
  <si>
    <t>J23VA397298</t>
  </si>
  <si>
    <t>J23VA398889</t>
  </si>
  <si>
    <t>J23VA408249</t>
  </si>
  <si>
    <t>J23VA398329</t>
  </si>
  <si>
    <t>J23VA396973</t>
  </si>
  <si>
    <t>J23VA407799</t>
  </si>
  <si>
    <t>J23VA401467</t>
  </si>
  <si>
    <t>J23VA394644</t>
  </si>
  <si>
    <t>J23VA408277</t>
  </si>
  <si>
    <t>J23VB415886</t>
  </si>
  <si>
    <t>J23VA407896</t>
  </si>
  <si>
    <t>J23VA401410</t>
  </si>
  <si>
    <t>J23VB411825</t>
  </si>
  <si>
    <t>J23VA405770</t>
  </si>
  <si>
    <t>J23VB422398</t>
  </si>
  <si>
    <t>J23VA400688</t>
  </si>
  <si>
    <t>J23VB421046</t>
  </si>
  <si>
    <t>J23VA397714</t>
  </si>
  <si>
    <t>J23VA394605</t>
  </si>
  <si>
    <t>J23VA400751</t>
  </si>
  <si>
    <t>J23VB422326</t>
  </si>
  <si>
    <t>J23VA400482</t>
  </si>
  <si>
    <t>J23VB414046</t>
  </si>
  <si>
    <t>J23VA400740</t>
  </si>
  <si>
    <t>J23VA400574</t>
  </si>
  <si>
    <t>J23VA399590</t>
  </si>
  <si>
    <t>J23VB422339</t>
  </si>
  <si>
    <t>J23VB421962</t>
  </si>
  <si>
    <t>J23VA401206</t>
  </si>
  <si>
    <t>J23VB422452</t>
  </si>
  <si>
    <t>J23VB420871</t>
  </si>
  <si>
    <t>J23VA399582</t>
  </si>
  <si>
    <t>J23VA399250</t>
  </si>
  <si>
    <t>J23VB415898</t>
  </si>
  <si>
    <t>J23VA389841</t>
  </si>
  <si>
    <t>J23VA394578</t>
  </si>
  <si>
    <t>J23VA400586</t>
  </si>
  <si>
    <t>J23VB422370</t>
  </si>
  <si>
    <t>J23VB422086</t>
  </si>
  <si>
    <t>J23VB422047</t>
  </si>
  <si>
    <t>J23VB417529</t>
  </si>
  <si>
    <t>J23VB422500</t>
  </si>
  <si>
    <t>J23VB422078</t>
  </si>
  <si>
    <t>J23VB421553</t>
  </si>
  <si>
    <t>J23VA399786</t>
  </si>
  <si>
    <t>J23VB421191</t>
  </si>
  <si>
    <t>J23VB421163</t>
  </si>
  <si>
    <t>J23VB414919</t>
  </si>
  <si>
    <t>J23VA407618</t>
  </si>
  <si>
    <t>J23VB422487</t>
  </si>
  <si>
    <t>J23VB422302</t>
  </si>
  <si>
    <t>J23VB414678</t>
  </si>
  <si>
    <t>J23VB417838</t>
  </si>
  <si>
    <t>J23VA401194</t>
  </si>
  <si>
    <t>J23VA398671</t>
  </si>
  <si>
    <t>J23VA399830</t>
  </si>
  <si>
    <t>J22VL368549</t>
  </si>
  <si>
    <t>J23VA380497</t>
  </si>
  <si>
    <t>J23VA392101</t>
  </si>
  <si>
    <t>J23VA400851</t>
  </si>
  <si>
    <t>J23VA401149</t>
  </si>
  <si>
    <t>J23VA402317</t>
  </si>
  <si>
    <t>J23VB411326</t>
  </si>
  <si>
    <t>J23VB411382</t>
  </si>
  <si>
    <t>J23VA399670</t>
  </si>
  <si>
    <t>J23VA402019</t>
  </si>
  <si>
    <t>J23VA399379</t>
  </si>
  <si>
    <t>J23VA400681</t>
  </si>
  <si>
    <t>J23VA399293</t>
  </si>
  <si>
    <t>J23VA400325</t>
  </si>
  <si>
    <t>J23VA401345</t>
  </si>
  <si>
    <t>J23VA396830</t>
  </si>
  <si>
    <t>J23VA399773</t>
  </si>
  <si>
    <t>J23VA399269</t>
  </si>
  <si>
    <t>J23VB422481</t>
  </si>
  <si>
    <t>J23VB422415</t>
  </si>
  <si>
    <t>J23VA392492</t>
  </si>
  <si>
    <t>J23VB409468</t>
  </si>
  <si>
    <t>J22VL338370</t>
  </si>
  <si>
    <t>J22VL339245</t>
  </si>
  <si>
    <t>J23VB409650</t>
  </si>
  <si>
    <t>J22VL337025</t>
  </si>
  <si>
    <t>J23VB422512</t>
  </si>
  <si>
    <t>J23VB409782</t>
  </si>
  <si>
    <t>J22VL336941</t>
  </si>
  <si>
    <t>J23VB409428</t>
  </si>
  <si>
    <t>J23VB409917</t>
  </si>
  <si>
    <t>J23VB410243</t>
  </si>
  <si>
    <t>J23VA407512</t>
  </si>
  <si>
    <t>J23VB424222</t>
  </si>
  <si>
    <t>J23VB424283</t>
  </si>
  <si>
    <t>J23VB409648</t>
  </si>
  <si>
    <t>J23VB410286</t>
  </si>
  <si>
    <t>J23VB424168</t>
  </si>
  <si>
    <t>J23VB423349</t>
  </si>
  <si>
    <t>J23VB419376</t>
  </si>
  <si>
    <t>J23VB409749</t>
  </si>
  <si>
    <t>J23VB423773</t>
  </si>
  <si>
    <t>J23VB424195</t>
  </si>
  <si>
    <t>J22VL330775</t>
  </si>
  <si>
    <t>J23VB424513</t>
  </si>
  <si>
    <t>J23VA408385</t>
  </si>
  <si>
    <t>J22VL320468</t>
  </si>
  <si>
    <t>J23VB422531</t>
  </si>
  <si>
    <t>J23VB417881</t>
  </si>
  <si>
    <t>J23VA401361</t>
  </si>
  <si>
    <t>J23VA400246</t>
  </si>
  <si>
    <t>J23VA386319</t>
  </si>
  <si>
    <t>J23VB422298</t>
  </si>
  <si>
    <t>J23VB422122</t>
  </si>
  <si>
    <t>J23VB422444</t>
  </si>
  <si>
    <t>J23VA407031</t>
  </si>
  <si>
    <t>J23VB422311</t>
  </si>
  <si>
    <t>J23VB417891</t>
  </si>
  <si>
    <t>J23VB422433</t>
  </si>
  <si>
    <t>J23VA407920</t>
  </si>
  <si>
    <t>J23VB424080</t>
  </si>
  <si>
    <t>J23VA396820</t>
  </si>
  <si>
    <t>J23VB422330</t>
  </si>
  <si>
    <t>J23VA390863</t>
  </si>
  <si>
    <t>J23VB422373</t>
  </si>
  <si>
    <t>J23VA397875</t>
  </si>
  <si>
    <t>J23VB423912</t>
  </si>
  <si>
    <t>J23VA393632</t>
  </si>
  <si>
    <t>J23VB414205</t>
  </si>
  <si>
    <t>J23VB412398</t>
  </si>
  <si>
    <t>J23VA390666</t>
  </si>
  <si>
    <t>J23VA398524</t>
  </si>
  <si>
    <t>J22VL369640</t>
  </si>
  <si>
    <t>J23VA396804</t>
  </si>
  <si>
    <t>J23VA387909</t>
  </si>
  <si>
    <t>J23VA392799</t>
  </si>
  <si>
    <t>J23VA387588</t>
  </si>
  <si>
    <t>J23VA387709</t>
  </si>
  <si>
    <t>J23VA397080</t>
  </si>
  <si>
    <t>J22VL339730</t>
  </si>
  <si>
    <t>J23VA393913</t>
  </si>
  <si>
    <t>J23VA398489</t>
  </si>
  <si>
    <t>J23VA399775</t>
  </si>
  <si>
    <t>J23VA392841</t>
  </si>
  <si>
    <t>J23VA400375</t>
  </si>
  <si>
    <t>J23VA389581</t>
  </si>
  <si>
    <t>J23VA397209</t>
  </si>
  <si>
    <t>J23VA390010</t>
  </si>
  <si>
    <t>J23VA393215</t>
  </si>
  <si>
    <t>J23VA389746</t>
  </si>
  <si>
    <t>J23VA390090</t>
  </si>
  <si>
    <t>J23VA407033</t>
  </si>
  <si>
    <t>J23VA390347</t>
  </si>
  <si>
    <t>J23VA407583</t>
  </si>
  <si>
    <t>J23VA408232</t>
  </si>
  <si>
    <t>J23VB421556</t>
  </si>
  <si>
    <t>J23VB410880</t>
  </si>
  <si>
    <t>J23VB424162</t>
  </si>
  <si>
    <t>J23VB422365</t>
  </si>
  <si>
    <t>J22VL369507</t>
  </si>
  <si>
    <t>J23VA407157</t>
  </si>
  <si>
    <t>J23VB419207</t>
  </si>
  <si>
    <t>J22VL369617</t>
  </si>
  <si>
    <t>J23VB420893</t>
  </si>
  <si>
    <t>J23VB422824</t>
  </si>
  <si>
    <t>J23VB416062</t>
  </si>
  <si>
    <t>J23VA397223</t>
  </si>
  <si>
    <t>J23VA407940</t>
  </si>
  <si>
    <t>J23VB422418</t>
  </si>
  <si>
    <t>J23VB418436</t>
  </si>
  <si>
    <t>J23VA405624</t>
  </si>
  <si>
    <t>J23VB417561</t>
  </si>
  <si>
    <t>J23VB418131</t>
  </si>
  <si>
    <t>J23VB422846</t>
  </si>
  <si>
    <t>J23VA407331</t>
  </si>
  <si>
    <t>J23VB422421</t>
  </si>
  <si>
    <t>J23VA408058</t>
  </si>
  <si>
    <t>J23VB422454</t>
  </si>
  <si>
    <t>J23VB419444</t>
  </si>
  <si>
    <t>J23VA408092</t>
  </si>
  <si>
    <t>J23VB424227</t>
  </si>
  <si>
    <t>J22VL336911</t>
  </si>
  <si>
    <t>J23VB424264</t>
  </si>
  <si>
    <t>J23VB410130</t>
  </si>
  <si>
    <t>J23VB424223</t>
  </si>
  <si>
    <t>J23VB409657</t>
  </si>
  <si>
    <t>J23VB409785</t>
  </si>
  <si>
    <t>J23VB410105</t>
  </si>
  <si>
    <t>J23VB423814</t>
  </si>
  <si>
    <t>J23VB424005</t>
  </si>
  <si>
    <t>J23VB410181</t>
  </si>
  <si>
    <t>J23VB409466</t>
  </si>
  <si>
    <t>J23VB409926</t>
  </si>
  <si>
    <t>J23VB409378</t>
  </si>
  <si>
    <t>J23VB409927</t>
  </si>
  <si>
    <t>J23VB409536</t>
  </si>
  <si>
    <t>J23VB424318</t>
  </si>
  <si>
    <t>J22VL337984</t>
  </si>
  <si>
    <t>J22VL339202</t>
  </si>
  <si>
    <t>J23VB419092</t>
  </si>
  <si>
    <t>J23VB422336</t>
  </si>
  <si>
    <t>J23VB419440</t>
  </si>
  <si>
    <t>J23VB415094</t>
  </si>
  <si>
    <t>J23VA407876</t>
  </si>
  <si>
    <t>J23VB417628</t>
  </si>
  <si>
    <t>J23VB420757</t>
  </si>
  <si>
    <t>J23VA407290</t>
  </si>
  <si>
    <t>J22Vl368857</t>
  </si>
  <si>
    <t>J23VA393016</t>
  </si>
  <si>
    <t>J23VA398065</t>
  </si>
  <si>
    <t>J23VB421271</t>
  </si>
  <si>
    <t>J23VA392783</t>
  </si>
  <si>
    <t>J23VB424182</t>
  </si>
  <si>
    <t>J23VA407853</t>
  </si>
  <si>
    <t>J23VA391845</t>
  </si>
  <si>
    <t>J23VA408290</t>
  </si>
  <si>
    <t>J23VB424205</t>
  </si>
  <si>
    <t>J23VB418897</t>
  </si>
  <si>
    <t>J23VA407768</t>
  </si>
  <si>
    <t>J23VB424448</t>
  </si>
  <si>
    <t>J23VA407110</t>
  </si>
  <si>
    <t>J23VB422227</t>
  </si>
  <si>
    <t>J23VB420036</t>
  </si>
  <si>
    <t>J23VA407266</t>
  </si>
  <si>
    <t>J23VA405450</t>
  </si>
  <si>
    <t>J23VB422414</t>
  </si>
  <si>
    <t>J23VA407314</t>
  </si>
  <si>
    <t>J23VB417736</t>
  </si>
  <si>
    <t>J23VA386745</t>
  </si>
  <si>
    <t>J23VB420884</t>
  </si>
  <si>
    <t>J23VB417167</t>
  </si>
  <si>
    <t>J23VB422784</t>
  </si>
  <si>
    <t>J23VB424063</t>
  </si>
  <si>
    <t>J23VA407217</t>
  </si>
  <si>
    <t>J23VB421351</t>
  </si>
  <si>
    <t>J23VB421520</t>
  </si>
  <si>
    <t>J23VA407725</t>
  </si>
  <si>
    <t>J23VA408035</t>
  </si>
  <si>
    <t>J23VB422821</t>
  </si>
  <si>
    <t>J23VB418443</t>
  </si>
  <si>
    <t>J23VB424201</t>
  </si>
  <si>
    <t>J23VB421303</t>
  </si>
  <si>
    <t>J23VB421504</t>
  </si>
  <si>
    <t>J23VA407774</t>
  </si>
  <si>
    <t>J23VA408402</t>
  </si>
  <si>
    <t>J23VB421216</t>
  </si>
  <si>
    <t>J23VB424036</t>
  </si>
  <si>
    <t>J23VA385567</t>
  </si>
  <si>
    <t>J23VB421252</t>
  </si>
  <si>
    <t>J23VB424214</t>
  </si>
  <si>
    <t>J23VB418287</t>
  </si>
  <si>
    <t>J23VA399800</t>
  </si>
  <si>
    <t>J23VB424281</t>
  </si>
  <si>
    <t>J23VB421324</t>
  </si>
  <si>
    <t>J23VA398328</t>
  </si>
  <si>
    <t>J23VB422853</t>
  </si>
  <si>
    <t>J23VA392853</t>
  </si>
  <si>
    <t>J23VA390094</t>
  </si>
  <si>
    <t>J23VA407283</t>
  </si>
  <si>
    <t>J23VB422873</t>
  </si>
  <si>
    <t>J23VA391292</t>
  </si>
  <si>
    <t>J23VA407767</t>
  </si>
  <si>
    <t>J23VA390474</t>
  </si>
  <si>
    <t>J23VB419946</t>
  </si>
  <si>
    <t>J23VA400168</t>
  </si>
  <si>
    <t>J23VA390856</t>
  </si>
  <si>
    <t>J23VB421581</t>
  </si>
  <si>
    <t>J23VA389726</t>
  </si>
  <si>
    <t>J23VA407242</t>
  </si>
  <si>
    <t>J23VA390077</t>
  </si>
  <si>
    <t>J23VA393209</t>
  </si>
  <si>
    <t>J23VB420842</t>
  </si>
  <si>
    <t>J23VA390882</t>
  </si>
  <si>
    <t>J23VB421297</t>
  </si>
  <si>
    <t>J23VB421526</t>
  </si>
  <si>
    <t>J23VA407146</t>
  </si>
  <si>
    <t>J23VB422860</t>
  </si>
  <si>
    <t>J23VB419925</t>
  </si>
  <si>
    <t>J23VB422400</t>
  </si>
  <si>
    <t>J23VB419521</t>
  </si>
  <si>
    <t>J23VB422465</t>
  </si>
  <si>
    <t>J23VB424407</t>
  </si>
  <si>
    <t>J23VA407797</t>
  </si>
  <si>
    <t>J23VA407224</t>
  </si>
  <si>
    <t>J23VA407728</t>
  </si>
  <si>
    <t>J23VA407760</t>
  </si>
  <si>
    <t>J23VB421352</t>
  </si>
  <si>
    <t>J23VA409175</t>
  </si>
  <si>
    <t>J23VB422781</t>
  </si>
  <si>
    <t>J23VA407102</t>
  </si>
  <si>
    <t>J23VB419103</t>
  </si>
  <si>
    <t>J23VA408126</t>
  </si>
  <si>
    <t>J23VB420713</t>
  </si>
  <si>
    <t>J23VB412034</t>
  </si>
  <si>
    <t>J23VB422347</t>
  </si>
  <si>
    <t>J23VB422191</t>
  </si>
  <si>
    <t>J23VB411606</t>
  </si>
  <si>
    <t>J22Vl369723</t>
  </si>
  <si>
    <t>J23VB410721</t>
  </si>
  <si>
    <t>J23VB418179</t>
  </si>
  <si>
    <t>J23VB415207</t>
  </si>
  <si>
    <t>J23VB422045</t>
  </si>
  <si>
    <t>J23VB409971</t>
  </si>
  <si>
    <t>J23VB420057</t>
  </si>
  <si>
    <t>J23VA394957</t>
  </si>
  <si>
    <t>J23VA408140</t>
  </si>
  <si>
    <t>J23VA391368</t>
  </si>
  <si>
    <t>J23VA408222</t>
  </si>
  <si>
    <t>J23VA408282</t>
  </si>
  <si>
    <t>J23VA408223</t>
  </si>
  <si>
    <t>J23VB422514</t>
  </si>
  <si>
    <t>J23VA409339</t>
  </si>
  <si>
    <t>J23VB410230</t>
  </si>
  <si>
    <t>J23VB422615</t>
  </si>
  <si>
    <t>J23VB411878</t>
  </si>
  <si>
    <t>J23VB410549</t>
  </si>
  <si>
    <t>J23VB410503</t>
  </si>
  <si>
    <t>J23VA395220</t>
  </si>
  <si>
    <t>J23VB410397</t>
  </si>
  <si>
    <t>J23VA393039</t>
  </si>
  <si>
    <t>J22VL330731</t>
  </si>
  <si>
    <t>J22VL330757</t>
  </si>
  <si>
    <t>J23VB422515</t>
  </si>
  <si>
    <t>J23VB424262</t>
  </si>
  <si>
    <t>J23VB424300</t>
  </si>
  <si>
    <t>J23VB424237</t>
  </si>
  <si>
    <t>J22VL336826</t>
  </si>
  <si>
    <t>J23VB419347</t>
  </si>
  <si>
    <t>J23VB423215</t>
  </si>
  <si>
    <t>J22VL336716</t>
  </si>
  <si>
    <t>J23VB424254</t>
  </si>
  <si>
    <t>J22VL320490</t>
  </si>
  <si>
    <t>J23VB422647</t>
  </si>
  <si>
    <t>J23VA391366</t>
  </si>
  <si>
    <t>J23VA400737</t>
  </si>
  <si>
    <t>J23VA400974</t>
  </si>
  <si>
    <t>J23VA394050</t>
  </si>
  <si>
    <t>J23VA387978</t>
  </si>
  <si>
    <t>J23VA393721</t>
  </si>
  <si>
    <t>J23VA400907</t>
  </si>
  <si>
    <t>J23VA393604</t>
  </si>
  <si>
    <t>J23VA390095</t>
  </si>
  <si>
    <t>J23VA391294</t>
  </si>
  <si>
    <t>J23VA390255</t>
  </si>
  <si>
    <t>J23VA389593</t>
  </si>
  <si>
    <t>J23VA401278</t>
  </si>
  <si>
    <t>J23VA402179</t>
  </si>
  <si>
    <t>J23VA390286</t>
  </si>
  <si>
    <t>J23VA398581</t>
  </si>
  <si>
    <t>J23VA401671</t>
  </si>
  <si>
    <t>J23VA393644</t>
  </si>
  <si>
    <t>J23VA391951</t>
  </si>
  <si>
    <t>J23VA391210</t>
  </si>
  <si>
    <t>J23VB422388</t>
  </si>
  <si>
    <t>J23VB420898</t>
  </si>
  <si>
    <t>J23VA407200</t>
  </si>
  <si>
    <t>J23VB418606</t>
  </si>
  <si>
    <t>J23VB422812</t>
  </si>
  <si>
    <t>J23VA398574</t>
  </si>
  <si>
    <t>J23VB422802</t>
  </si>
  <si>
    <t>J23VB422923</t>
  </si>
  <si>
    <t>J23VB421222</t>
  </si>
  <si>
    <t>J23VA407703</t>
  </si>
  <si>
    <t>J23VB421342</t>
  </si>
  <si>
    <t>J23VB424140</t>
  </si>
  <si>
    <t>J23VB424253</t>
  </si>
  <si>
    <t>J23VB421388</t>
  </si>
  <si>
    <t>J23VA395408</t>
  </si>
  <si>
    <t>J23VA397017</t>
  </si>
  <si>
    <t>J23VA393689</t>
  </si>
  <si>
    <t>J23VA407226</t>
  </si>
  <si>
    <t>J23VA408090</t>
  </si>
  <si>
    <t>J23VB421056</t>
  </si>
  <si>
    <t>J23VB424142</t>
  </si>
  <si>
    <t>J23VB421214</t>
  </si>
  <si>
    <t>J23VB424154</t>
  </si>
  <si>
    <t>J23VB422407</t>
  </si>
  <si>
    <t>J23VA408094</t>
  </si>
  <si>
    <t>J23VB419032</t>
  </si>
  <si>
    <t>J23VB420065</t>
  </si>
  <si>
    <t>J23VB421277</t>
  </si>
  <si>
    <t>J23VB409865</t>
  </si>
  <si>
    <t>J23VB424046</t>
  </si>
  <si>
    <t>J23VB423838</t>
  </si>
  <si>
    <t>J23VB421532</t>
  </si>
  <si>
    <t>J23VB421227</t>
  </si>
  <si>
    <t>J23VB424175</t>
  </si>
  <si>
    <t>J23VA408539</t>
  </si>
  <si>
    <t>J23VA407717</t>
  </si>
  <si>
    <t>J23VA407852</t>
  </si>
  <si>
    <t>J23VB418406</t>
  </si>
  <si>
    <t>J23VB420069</t>
  </si>
  <si>
    <t>J23VB421996</t>
  </si>
  <si>
    <t>J23VB422006</t>
  </si>
  <si>
    <t>J23VA407151</t>
  </si>
  <si>
    <t>J23VA407144</t>
  </si>
  <si>
    <t>J23VA407541</t>
  </si>
  <si>
    <t>J23VB419191</t>
  </si>
  <si>
    <t>J23VA397333</t>
  </si>
  <si>
    <t>J23VB421112</t>
  </si>
  <si>
    <t>J23VA398573</t>
  </si>
  <si>
    <t>J23VB422410</t>
  </si>
  <si>
    <t>J23VB420001</t>
  </si>
  <si>
    <t>J23VB421045</t>
  </si>
  <si>
    <t>J23VB424079</t>
  </si>
  <si>
    <t>J23VA407994</t>
  </si>
  <si>
    <t>J23VB410953</t>
  </si>
  <si>
    <t>J23VA385568</t>
  </si>
  <si>
    <t>J23VA394980</t>
  </si>
  <si>
    <t>J23VA408969</t>
  </si>
  <si>
    <t>J23VA386417</t>
  </si>
  <si>
    <t>J23VA408489</t>
  </si>
  <si>
    <t>J23VB417186</t>
  </si>
  <si>
    <t>J23VA407111</t>
  </si>
  <si>
    <t>J23VB411073</t>
  </si>
  <si>
    <t>J23VB410747</t>
  </si>
  <si>
    <t>J23VB409431</t>
  </si>
  <si>
    <t>J23VB411625</t>
  </si>
  <si>
    <t>J23VA394970</t>
  </si>
  <si>
    <t>J23VB410587</t>
  </si>
  <si>
    <t>J23VB410221</t>
  </si>
  <si>
    <t>J23VA408574</t>
  </si>
  <si>
    <t>J23VB411630</t>
  </si>
  <si>
    <t>J23VA408253</t>
  </si>
  <si>
    <t>J23VB410520</t>
  </si>
  <si>
    <t>J23VB409472</t>
  </si>
  <si>
    <t>J23VA408942</t>
  </si>
  <si>
    <t>J23VA397285</t>
  </si>
  <si>
    <t>J23VA390354</t>
  </si>
  <si>
    <t>J23VA390228</t>
  </si>
  <si>
    <t>J23VA382686</t>
  </si>
  <si>
    <t>J23VA391387</t>
  </si>
  <si>
    <t>J23VA391211</t>
  </si>
  <si>
    <t>J23VA390356</t>
  </si>
  <si>
    <t>J23VA391399</t>
  </si>
  <si>
    <t>J23VA389591</t>
  </si>
  <si>
    <t>J23VA389405</t>
  </si>
  <si>
    <t>J23VA391257</t>
  </si>
  <si>
    <t>J23VA387946</t>
  </si>
  <si>
    <t>J23VA397234</t>
  </si>
  <si>
    <t>J23VA391214</t>
  </si>
  <si>
    <t>J23VA393661</t>
  </si>
  <si>
    <t>J23VA389762</t>
  </si>
  <si>
    <t>J23VA397301</t>
  </si>
  <si>
    <t>J23VA397920</t>
  </si>
  <si>
    <t>J23VA397261</t>
  </si>
  <si>
    <t>J23VA390878</t>
  </si>
  <si>
    <t>J23VB419679</t>
  </si>
  <si>
    <t>J23VA399299</t>
  </si>
  <si>
    <t>J23VA409301</t>
  </si>
  <si>
    <t>J23VA390698</t>
  </si>
  <si>
    <t>J23VA399277</t>
  </si>
  <si>
    <t>J23VB417507</t>
  </si>
  <si>
    <t>J23VB422447</t>
  </si>
  <si>
    <t>J23VA397813</t>
  </si>
  <si>
    <t>J23VB419699</t>
  </si>
  <si>
    <t>J23VA391383</t>
  </si>
  <si>
    <t>J23VA399587</t>
  </si>
  <si>
    <t>J23VA395020</t>
  </si>
  <si>
    <t>J23VA394670</t>
  </si>
  <si>
    <t>J23VA392406</t>
  </si>
  <si>
    <t>J23VB419395</t>
  </si>
  <si>
    <t>J23VB418774</t>
  </si>
  <si>
    <t>J23VA397157</t>
  </si>
  <si>
    <t>J23VB416363</t>
  </si>
  <si>
    <t>J23VB422491</t>
  </si>
  <si>
    <t>J23VB422403</t>
  </si>
  <si>
    <t>J23VB422395</t>
  </si>
  <si>
    <t>J23VB422321</t>
  </si>
  <si>
    <t>J23VB421878</t>
  </si>
  <si>
    <t>J23VB421745</t>
  </si>
  <si>
    <t>J23VB422496</t>
  </si>
  <si>
    <t>J23VB422335</t>
  </si>
  <si>
    <t>J23VB417640</t>
  </si>
  <si>
    <t>J23VA385590</t>
  </si>
  <si>
    <t>J23VB417068</t>
  </si>
  <si>
    <t>J23VB422055</t>
  </si>
  <si>
    <t>J23VB422451</t>
  </si>
  <si>
    <t>J23VB422340</t>
  </si>
  <si>
    <t>J23VB422306</t>
  </si>
  <si>
    <t>J23VB417042</t>
  </si>
  <si>
    <t>J23VB415253</t>
  </si>
  <si>
    <t>J23VB422390</t>
  </si>
  <si>
    <t>J23VB422475</t>
  </si>
  <si>
    <t>J23VB420302</t>
  </si>
  <si>
    <t>J23VB414293</t>
  </si>
  <si>
    <t>J23VB417591</t>
  </si>
  <si>
    <t>J23VA399511</t>
  </si>
  <si>
    <t>J23VB413862</t>
  </si>
  <si>
    <t>J23VB416218</t>
  </si>
  <si>
    <t>J23VB414155</t>
  </si>
  <si>
    <t>J23VB420268</t>
  </si>
  <si>
    <t>J23VB410631</t>
  </si>
  <si>
    <t>J23VB419454</t>
  </si>
  <si>
    <t>J23VB416319</t>
  </si>
  <si>
    <t>J23VB420552</t>
  </si>
  <si>
    <t>J23VB418633</t>
  </si>
  <si>
    <t>J23VB416192</t>
  </si>
  <si>
    <t>J23VB417214</t>
  </si>
  <si>
    <t>J23VB415410</t>
  </si>
  <si>
    <t>J23VB413791</t>
  </si>
  <si>
    <t>J23VB420797</t>
  </si>
  <si>
    <t>J23VA399577</t>
  </si>
  <si>
    <t>J23VA408955</t>
  </si>
  <si>
    <t>J23VB409377</t>
  </si>
  <si>
    <t>J23VB409375</t>
  </si>
  <si>
    <t>J23VA408481</t>
  </si>
  <si>
    <t>J23VA392409</t>
  </si>
  <si>
    <t>J23VA407736</t>
  </si>
  <si>
    <t>J23VA392424</t>
  </si>
  <si>
    <t>J23VA409351</t>
  </si>
  <si>
    <t>J23VB409379</t>
  </si>
  <si>
    <t>J23VA409354</t>
  </si>
  <si>
    <t>J23VA408457</t>
  </si>
  <si>
    <t>J23VB415109</t>
  </si>
  <si>
    <t>J23VA393234</t>
  </si>
  <si>
    <t>J23VA391248</t>
  </si>
  <si>
    <t>J23VA398576</t>
  </si>
  <si>
    <t>J23VB420303</t>
  </si>
  <si>
    <t>J23VB418814</t>
  </si>
  <si>
    <t>J23VB419410</t>
  </si>
  <si>
    <t>J23VB417069</t>
  </si>
  <si>
    <t>J23VB416314</t>
  </si>
  <si>
    <t>J23VB416836</t>
  </si>
  <si>
    <t>J23VB416276</t>
  </si>
  <si>
    <t>J23VB413735</t>
  </si>
  <si>
    <t>J23VB415874</t>
  </si>
  <si>
    <t>J23VB414212</t>
  </si>
  <si>
    <t>J23VB418818</t>
  </si>
  <si>
    <t>J23VB410615</t>
  </si>
  <si>
    <t>J23VB422381</t>
  </si>
  <si>
    <t>J23VB422378</t>
  </si>
  <si>
    <t>J23VA391787</t>
  </si>
  <si>
    <t>J23VA390459</t>
  </si>
  <si>
    <t>J23VA397158</t>
  </si>
  <si>
    <t>J23VA399296</t>
  </si>
  <si>
    <t>J23VA382601</t>
  </si>
  <si>
    <t>J23VA383746</t>
  </si>
  <si>
    <t>J23VA390016</t>
  </si>
  <si>
    <t>J23VA391908</t>
  </si>
  <si>
    <t>J23VA387904</t>
  </si>
  <si>
    <t>J23VA391358</t>
  </si>
  <si>
    <t>J23VA399767</t>
  </si>
  <si>
    <t>J23VA394683</t>
  </si>
  <si>
    <t>J23VA399746</t>
  </si>
  <si>
    <t>J23VA399593</t>
  </si>
  <si>
    <t>J23VA390311</t>
  </si>
  <si>
    <t>J23VA391934</t>
  </si>
  <si>
    <t>J23VA389051</t>
  </si>
  <si>
    <t>J23VA399759</t>
  </si>
  <si>
    <t>J23VB414395</t>
  </si>
  <si>
    <t>J23VB422253</t>
  </si>
  <si>
    <t>J23VB422241</t>
  </si>
  <si>
    <t>J23VB417617</t>
  </si>
  <si>
    <t>J23VB416400</t>
  </si>
  <si>
    <t>J23VB420377</t>
  </si>
  <si>
    <t>J23VB416197</t>
  </si>
  <si>
    <t>J23VB422490</t>
  </si>
  <si>
    <t>J23VB422476</t>
  </si>
  <si>
    <t>J23VB410653</t>
  </si>
  <si>
    <t>J23VB416176</t>
  </si>
  <si>
    <t>J23VB412801</t>
  </si>
  <si>
    <t>J23VA396899</t>
  </si>
  <si>
    <t>J23VA396832</t>
  </si>
  <si>
    <t>J23VA399263</t>
  </si>
  <si>
    <t>J23VA394694</t>
  </si>
  <si>
    <t>J23VA401428</t>
  </si>
  <si>
    <t>J23VA400468</t>
  </si>
  <si>
    <t>J23VA399693</t>
  </si>
  <si>
    <t>J23VB414335</t>
  </si>
  <si>
    <t>J23VA399894</t>
  </si>
  <si>
    <t>J23VB414394</t>
  </si>
  <si>
    <t>J23VB417421</t>
  </si>
  <si>
    <t>J23VA400256</t>
  </si>
  <si>
    <t>J23VB418860</t>
  </si>
  <si>
    <t>J23VA397758</t>
  </si>
  <si>
    <t>J23VB419884</t>
  </si>
  <si>
    <t>J23VB418362</t>
  </si>
  <si>
    <t>J23VB417687</t>
  </si>
  <si>
    <t>J23VA396900</t>
  </si>
  <si>
    <t>J23VA407737</t>
  </si>
  <si>
    <t>J23VA394641</t>
  </si>
  <si>
    <t>J23VB411686</t>
  </si>
  <si>
    <t>J23VA400235</t>
  </si>
  <si>
    <t>J23VA397198</t>
  </si>
  <si>
    <t>J23VA394926</t>
  </si>
  <si>
    <t>J23VB411721</t>
  </si>
  <si>
    <t>J23VA389548</t>
  </si>
  <si>
    <t>J23VB411406</t>
  </si>
  <si>
    <t>J23VB417304</t>
  </si>
  <si>
    <t>J23VA394965</t>
  </si>
  <si>
    <t>J23VB420501</t>
  </si>
  <si>
    <t>J23VA394975</t>
  </si>
  <si>
    <t>J23VB420519</t>
  </si>
  <si>
    <t>J23VA407268</t>
  </si>
  <si>
    <t>J23VB410885</t>
  </si>
  <si>
    <t>J23VB417242</t>
  </si>
  <si>
    <t>J23VA407158</t>
  </si>
  <si>
    <t>J23VB421204</t>
  </si>
  <si>
    <t>J22VL330353</t>
  </si>
  <si>
    <t>J22VL340397</t>
  </si>
  <si>
    <t>J22VL330151</t>
  </si>
  <si>
    <t>J22Vl329427</t>
  </si>
  <si>
    <t>J23VB416273</t>
  </si>
  <si>
    <t>J22VL328344</t>
  </si>
  <si>
    <t>J22VL337176</t>
  </si>
  <si>
    <t>J23VA402621</t>
  </si>
  <si>
    <t>J22VL330876</t>
  </si>
  <si>
    <t>J23VA402025</t>
  </si>
  <si>
    <t>J22VL330826</t>
  </si>
  <si>
    <t>J23VB421681</t>
  </si>
  <si>
    <t>J22VL337141</t>
  </si>
  <si>
    <t>J22VL338528</t>
  </si>
  <si>
    <t>J22VL336982</t>
  </si>
  <si>
    <t>J22VL335284</t>
  </si>
  <si>
    <t>J22VL339594</t>
  </si>
  <si>
    <t>J23VB419005</t>
  </si>
  <si>
    <t>J23VB419830</t>
  </si>
  <si>
    <t>J23VB415884</t>
  </si>
  <si>
    <t>J22VL337268</t>
  </si>
  <si>
    <t>J23VB415009</t>
  </si>
  <si>
    <t>J22VL336873</t>
  </si>
  <si>
    <t>J23VB418898</t>
  </si>
  <si>
    <t>J23VB417766</t>
  </si>
  <si>
    <t>J22VL336920</t>
  </si>
  <si>
    <t>J23VA398521</t>
  </si>
  <si>
    <t>J23VB413922</t>
  </si>
  <si>
    <t>J22VL340303</t>
  </si>
  <si>
    <t>J22VL338507</t>
  </si>
  <si>
    <t>J22VL339231</t>
  </si>
  <si>
    <t>J22VL337995</t>
  </si>
  <si>
    <t>J22VL339642</t>
  </si>
  <si>
    <t>J22VL339621</t>
  </si>
  <si>
    <t>J22VL339862</t>
  </si>
  <si>
    <t>J23VA398219</t>
  </si>
  <si>
    <t>J23VA397374</t>
  </si>
  <si>
    <t>J23VA394659</t>
  </si>
  <si>
    <t>J23VA387925</t>
  </si>
  <si>
    <t>J23VB417841</t>
  </si>
  <si>
    <t>J23VB413815</t>
  </si>
  <si>
    <t>J23VB420850</t>
  </si>
  <si>
    <t>J23VB422417</t>
  </si>
  <si>
    <t>J23VA408548</t>
  </si>
  <si>
    <t>J23VB421519</t>
  </si>
  <si>
    <t>J23VA399256</t>
  </si>
  <si>
    <t>J23VB424115</t>
  </si>
  <si>
    <t>J23VA398303</t>
  </si>
  <si>
    <t>J23VB414281</t>
  </si>
  <si>
    <t>J23VB421582</t>
  </si>
  <si>
    <t>J23VB414184</t>
  </si>
  <si>
    <t>J23VB413863</t>
  </si>
  <si>
    <t>J23VB422063</t>
  </si>
  <si>
    <t>J23VB414204</t>
  </si>
  <si>
    <t>J23VA399641</t>
  </si>
  <si>
    <t>J23VB416248</t>
  </si>
  <si>
    <t>J23VA396543</t>
  </si>
  <si>
    <t>J23VB416842</t>
  </si>
  <si>
    <t>J23VB418602</t>
  </si>
  <si>
    <t>J23VA398520</t>
  </si>
  <si>
    <t>J23VB422255</t>
  </si>
  <si>
    <t>J23VB421273</t>
  </si>
  <si>
    <t>J23VB416831</t>
  </si>
  <si>
    <t>J23VB424206</t>
  </si>
  <si>
    <t>J23VB417663</t>
  </si>
  <si>
    <t>J23VA407967</t>
  </si>
  <si>
    <t>J23VB419414</t>
  </si>
  <si>
    <t>J23VB418252</t>
  </si>
  <si>
    <t>J23VB421548</t>
  </si>
  <si>
    <t>J23VB417650</t>
  </si>
  <si>
    <t>J23VB419936</t>
  </si>
  <si>
    <t>J23VB416327</t>
  </si>
  <si>
    <t>J23VB417704</t>
  </si>
  <si>
    <t>J23VB421138</t>
  </si>
  <si>
    <t>J23VA408007</t>
  </si>
  <si>
    <t>J23VB417083</t>
  </si>
  <si>
    <t>J23VA397579</t>
  </si>
  <si>
    <t>J23VB415985</t>
  </si>
  <si>
    <t>J22VL366437</t>
  </si>
  <si>
    <t>J23VB417057</t>
  </si>
  <si>
    <t>J23VB417294</t>
  </si>
  <si>
    <t>J23VA394431</t>
  </si>
  <si>
    <t>J23VA399555</t>
  </si>
  <si>
    <t>J23VA396827</t>
  </si>
  <si>
    <t>J23VB421224</t>
  </si>
  <si>
    <t>J23VB424200</t>
  </si>
  <si>
    <t>J23VA399243</t>
  </si>
  <si>
    <t>J23VA399390</t>
  </si>
  <si>
    <t>J23VA398305</t>
  </si>
  <si>
    <t>J23VA399259</t>
  </si>
  <si>
    <t>J23VB416000</t>
  </si>
  <si>
    <t>J23VB422341</t>
  </si>
  <si>
    <t>J23VB413708</t>
  </si>
  <si>
    <t>J23VB417135</t>
  </si>
  <si>
    <t>J23VB420118</t>
  </si>
  <si>
    <t>J23VB416604</t>
  </si>
  <si>
    <t>J23VB417672</t>
  </si>
  <si>
    <t>J23VA401375</t>
  </si>
  <si>
    <t>J23VB412073</t>
  </si>
  <si>
    <t>J23VB417374</t>
  </si>
  <si>
    <t>J23VB414356</t>
  </si>
  <si>
    <t>J23VB417039</t>
  </si>
  <si>
    <t>J23VB419857</t>
  </si>
  <si>
    <t>J23VB417009</t>
  </si>
  <si>
    <t>J23VB420351</t>
  </si>
  <si>
    <t>J23VB416222</t>
  </si>
  <si>
    <t>J23VB419019</t>
  </si>
  <si>
    <t>J23VB417238</t>
  </si>
  <si>
    <t>J23VB420801</t>
  </si>
  <si>
    <t>J23VB417351</t>
  </si>
  <si>
    <t>J23VB417606</t>
  </si>
  <si>
    <t>J23VB415963</t>
  </si>
  <si>
    <t>J22VL369933</t>
  </si>
  <si>
    <t>J23VB421935</t>
  </si>
  <si>
    <t>J23VB420609</t>
  </si>
  <si>
    <t>J23VB420646</t>
  </si>
  <si>
    <t>J23VB419413</t>
  </si>
  <si>
    <t>J23VB420507</t>
  </si>
  <si>
    <t>J23VB420530</t>
  </si>
  <si>
    <t>J23VA399572</t>
  </si>
  <si>
    <t>J23VB420506</t>
  </si>
  <si>
    <t>J23VA396829</t>
  </si>
  <si>
    <t>J23VB416189</t>
  </si>
  <si>
    <t>J23VB415847</t>
  </si>
  <si>
    <t>J23VA394677</t>
  </si>
  <si>
    <t>J23VA396878</t>
  </si>
  <si>
    <t>J23VB415983</t>
  </si>
  <si>
    <t>J23VA400689</t>
  </si>
  <si>
    <t>J23VB417758</t>
  </si>
  <si>
    <t>J23VB417462</t>
  </si>
  <si>
    <t>J23VA399535</t>
  </si>
  <si>
    <t>J23VB411451</t>
  </si>
  <si>
    <t>J23VB417707</t>
  </si>
  <si>
    <t>J23VA398696</t>
  </si>
  <si>
    <t>J23VB413789</t>
  </si>
  <si>
    <t>J23VA399858</t>
  </si>
  <si>
    <t>J23VB413756</t>
  </si>
  <si>
    <t>J23VA396871</t>
  </si>
  <si>
    <t>J23VA399547</t>
  </si>
  <si>
    <t>J23VB416806</t>
  </si>
  <si>
    <t>J23VB416388</t>
  </si>
  <si>
    <t>J23VA394646</t>
  </si>
  <si>
    <t>J23VA398352</t>
  </si>
  <si>
    <t>J23VB417306</t>
  </si>
  <si>
    <t>J23VB420869</t>
  </si>
  <si>
    <t>J23VA399612</t>
  </si>
  <si>
    <t>J23VB416383</t>
  </si>
  <si>
    <t>J23VA400444</t>
  </si>
  <si>
    <t>J23VA400361</t>
  </si>
  <si>
    <t>J23VA401860</t>
  </si>
  <si>
    <t>J23VA400385</t>
  </si>
  <si>
    <t>J23VA399624</t>
  </si>
  <si>
    <t>J23VA386610</t>
  </si>
  <si>
    <t>J23VA400075</t>
  </si>
  <si>
    <t>J23VA402229</t>
  </si>
  <si>
    <t>J23VA399770</t>
  </si>
  <si>
    <t>J23VA399614</t>
  </si>
  <si>
    <t>J23VA399639</t>
  </si>
  <si>
    <t>J23VA399659</t>
  </si>
  <si>
    <t>J23VA400785</t>
  </si>
  <si>
    <t>J23VB416463</t>
  </si>
  <si>
    <t>J23VA396813</t>
  </si>
  <si>
    <t>J23VB420515</t>
  </si>
  <si>
    <t>J23VB420533</t>
  </si>
  <si>
    <t>J23VB416903</t>
  </si>
  <si>
    <t>J23VB421142</t>
  </si>
  <si>
    <t>J23VB413400</t>
  </si>
  <si>
    <t>J23VA394668</t>
  </si>
  <si>
    <t>J23VB416193</t>
  </si>
  <si>
    <t>J23VA400032</t>
  </si>
  <si>
    <t>J23VA390825</t>
  </si>
  <si>
    <t>J23VB417474</t>
  </si>
  <si>
    <t>J23VB420549</t>
  </si>
  <si>
    <t>J23VB417307</t>
  </si>
  <si>
    <t>J23VB420532</t>
  </si>
  <si>
    <t>J23VB420514</t>
  </si>
  <si>
    <t>J23VB420542</t>
  </si>
  <si>
    <t>J23VB420516</t>
  </si>
  <si>
    <t>J23VB418183</t>
  </si>
  <si>
    <t>J23VB410682</t>
  </si>
  <si>
    <t>J23VA399529</t>
  </si>
  <si>
    <t>J23VB422466</t>
  </si>
  <si>
    <t>J23VA400729</t>
  </si>
  <si>
    <t>J23VB422479</t>
  </si>
  <si>
    <t>J23VA394687</t>
  </si>
  <si>
    <t>J23VA400669</t>
  </si>
  <si>
    <t>J23VA399625</t>
  </si>
  <si>
    <t>J23VA392162</t>
  </si>
  <si>
    <t>J23VA399724</t>
  </si>
  <si>
    <t>J23VA394653</t>
  </si>
  <si>
    <t>J23VA394610</t>
  </si>
  <si>
    <t>J23VA394617</t>
  </si>
  <si>
    <t>J23VA394650</t>
  </si>
  <si>
    <t>J23VA401465</t>
  </si>
  <si>
    <t>J23VA394565</t>
  </si>
  <si>
    <t>J23VB422354</t>
  </si>
  <si>
    <t>J23VA400225</t>
  </si>
  <si>
    <t>J23VA399562</t>
  </si>
  <si>
    <t>J23VB416100</t>
  </si>
  <si>
    <t>J23VB416281</t>
  </si>
  <si>
    <t>J23VB422196</t>
  </si>
  <si>
    <t>J23VB413937</t>
  </si>
  <si>
    <t>J23VB414503</t>
  </si>
  <si>
    <t>J23VB413734</t>
  </si>
  <si>
    <t>J23VB414528</t>
  </si>
  <si>
    <t>J23VB419122</t>
  </si>
  <si>
    <t>J23VA400283</t>
  </si>
  <si>
    <t>J23VB421109</t>
  </si>
  <si>
    <t>J23VA394693</t>
  </si>
  <si>
    <t>J23VA399219</t>
  </si>
  <si>
    <t>J23VA398390</t>
  </si>
  <si>
    <t>J23VB422312</t>
  </si>
  <si>
    <t>J23VA394557</t>
  </si>
  <si>
    <t>J23VB422427</t>
  </si>
  <si>
    <t>J23VB421757</t>
  </si>
  <si>
    <t>J23VB420428</t>
  </si>
  <si>
    <t>J23VA399170</t>
  </si>
  <si>
    <t>J23VB420803</t>
  </si>
  <si>
    <t>J23VA400794</t>
  </si>
  <si>
    <t>J23VB416181</t>
  </si>
  <si>
    <t>J23VA396807</t>
  </si>
  <si>
    <t>J23VA394664</t>
  </si>
  <si>
    <t>J23VA396969</t>
  </si>
  <si>
    <t>J23VA399528</t>
  </si>
  <si>
    <t>J23VB420319</t>
  </si>
  <si>
    <t>J23VB420364</t>
  </si>
  <si>
    <t>J23VB421946</t>
  </si>
  <si>
    <t>J23VB418823</t>
  </si>
  <si>
    <t>J23VA399208</t>
  </si>
  <si>
    <t>J23VA398368</t>
  </si>
  <si>
    <t>J23VA400216</t>
  </si>
  <si>
    <t>J23VA400792</t>
  </si>
  <si>
    <t>J23VA400812</t>
  </si>
  <si>
    <t>J23VA398378</t>
  </si>
  <si>
    <t>J23VA400770</t>
  </si>
  <si>
    <t>J23VA396859</t>
  </si>
  <si>
    <t>J23VA396805</t>
  </si>
  <si>
    <t>J23VA402447</t>
  </si>
  <si>
    <t>J23VA398314</t>
  </si>
  <si>
    <t>J23VA398338</t>
  </si>
  <si>
    <t>J23VA400745</t>
  </si>
  <si>
    <t>J23VA399281</t>
  </si>
  <si>
    <t>J23VA399251</t>
  </si>
  <si>
    <t>J23VA394637</t>
  </si>
  <si>
    <t>J23VA401101</t>
  </si>
  <si>
    <t>J23VA399584</t>
  </si>
  <si>
    <t>J23VA401329</t>
  </si>
  <si>
    <t>J23VA399605</t>
  </si>
  <si>
    <t>J23VA401526</t>
  </si>
  <si>
    <t>J23VA400383</t>
  </si>
  <si>
    <t>J23VA397784</t>
  </si>
  <si>
    <t>J23VA400763</t>
  </si>
  <si>
    <t>J23VA401534</t>
  </si>
  <si>
    <t>J23VA401479</t>
  </si>
  <si>
    <t>J23VA399234</t>
  </si>
  <si>
    <t>J23VA392141</t>
  </si>
  <si>
    <t>J23VA399747</t>
  </si>
  <si>
    <t>J23VA396876</t>
  </si>
  <si>
    <t>J22VL338924</t>
  </si>
  <si>
    <t>J23VA393381</t>
  </si>
  <si>
    <t>J22VL339297</t>
  </si>
  <si>
    <t>J23VA388721</t>
  </si>
  <si>
    <t>J23VA408338</t>
  </si>
  <si>
    <t>J23VA394541</t>
  </si>
  <si>
    <t>J23VA401339</t>
  </si>
  <si>
    <t>J23VA399526</t>
  </si>
  <si>
    <t>J23VA398307</t>
  </si>
  <si>
    <t>J23VA398357</t>
  </si>
  <si>
    <t>J23VA400823</t>
  </si>
  <si>
    <t>J23VA396821</t>
  </si>
  <si>
    <t>J23VA396817</t>
  </si>
  <si>
    <t>J23VA402628</t>
  </si>
  <si>
    <t>J23VA399668</t>
  </si>
  <si>
    <t>J23VA399647</t>
  </si>
  <si>
    <t>J23VA392199</t>
  </si>
  <si>
    <t>J23VA401421</t>
  </si>
  <si>
    <t>J23VA394548</t>
  </si>
  <si>
    <t>J23VA400671</t>
  </si>
  <si>
    <t>J23VA399592</t>
  </si>
  <si>
    <t>J23VA400238</t>
  </si>
  <si>
    <t>J23VA399538</t>
  </si>
  <si>
    <t>J23VA399594</t>
  </si>
  <si>
    <t>J23VA399723</t>
  </si>
  <si>
    <t>J23VB411272</t>
  </si>
  <si>
    <t>J23VA400628</t>
  </si>
  <si>
    <t>J23VB411161</t>
  </si>
  <si>
    <t>J23VA396879</t>
  </si>
  <si>
    <t>J23VA396952</t>
  </si>
  <si>
    <t>J23VA398397</t>
  </si>
  <si>
    <t>J23VA409114</t>
  </si>
  <si>
    <t>J23VA401409</t>
  </si>
  <si>
    <t>J23VA399819</t>
  </si>
  <si>
    <t>J23VA395033</t>
  </si>
  <si>
    <t>J23VA400906</t>
  </si>
  <si>
    <t>J23VA399828</t>
  </si>
  <si>
    <t>J23VA400158</t>
  </si>
  <si>
    <t>J23VA399808</t>
  </si>
  <si>
    <t>J23VA400194</t>
  </si>
  <si>
    <t>J23VA394954</t>
  </si>
  <si>
    <t>J23VA407115</t>
  </si>
  <si>
    <t>J23VA401365</t>
  </si>
  <si>
    <t>J23VA394592</t>
  </si>
  <si>
    <t>J23VA401362</t>
  </si>
  <si>
    <t>J23VA394978</t>
  </si>
  <si>
    <t>J23VA401816</t>
  </si>
  <si>
    <t>J23VA400818</t>
  </si>
  <si>
    <t>J23VA401148</t>
  </si>
  <si>
    <t>J23VA401521</t>
  </si>
  <si>
    <t>J23VA394551</t>
  </si>
  <si>
    <t>J23VA407273</t>
  </si>
  <si>
    <t>J23VA409329</t>
  </si>
  <si>
    <t>J23VA408438</t>
  </si>
  <si>
    <t>J23VA390198</t>
  </si>
  <si>
    <t>J23VB410910</t>
  </si>
  <si>
    <t>J23VA400248</t>
  </si>
  <si>
    <t>J23VA392167</t>
  </si>
  <si>
    <t>J23VB410801</t>
  </si>
  <si>
    <t>J23VA400280</t>
  </si>
  <si>
    <t>J23VA402010</t>
  </si>
  <si>
    <t>J23VA402586</t>
  </si>
  <si>
    <t>J23VA400213</t>
  </si>
  <si>
    <t>J23VA401822</t>
  </si>
  <si>
    <t>J23VA401349</t>
  </si>
  <si>
    <t>J23VA399797</t>
  </si>
  <si>
    <t>J23VA402662</t>
  </si>
  <si>
    <t>J23VA400773</t>
  </si>
  <si>
    <t>J23VB419447</t>
  </si>
  <si>
    <t>J23VB419868</t>
  </si>
  <si>
    <t>J23VA400199</t>
  </si>
  <si>
    <t>J23VA399941</t>
  </si>
  <si>
    <t>J23VA399798</t>
  </si>
  <si>
    <t>J23VA397479</t>
  </si>
  <si>
    <t>J23VA402657</t>
  </si>
  <si>
    <t>J23VA399718</t>
  </si>
  <si>
    <t>J23VA398688</t>
  </si>
  <si>
    <t>J23VB421514</t>
  </si>
  <si>
    <t>J23VA398890</t>
  </si>
  <si>
    <t>J23VA401393</t>
  </si>
  <si>
    <t>J23VA402213</t>
  </si>
  <si>
    <t>J23VA398302</t>
  </si>
  <si>
    <t>J23VA401814</t>
  </si>
  <si>
    <t>J23VA401379</t>
  </si>
  <si>
    <t>J23VA402691</t>
  </si>
  <si>
    <t>J23VA408328</t>
  </si>
  <si>
    <t>J23VA396819</t>
  </si>
  <si>
    <t>J23VA400218</t>
  </si>
  <si>
    <t>J23VB420557</t>
  </si>
  <si>
    <t>J23VA394519</t>
  </si>
  <si>
    <t>J23VA402429</t>
  </si>
  <si>
    <t>J23VA401599</t>
  </si>
  <si>
    <t>J23VA394919</t>
  </si>
  <si>
    <t>J23VA396962</t>
  </si>
  <si>
    <t>J23VA395389</t>
  </si>
  <si>
    <t>J23VA395351</t>
  </si>
  <si>
    <t>J23VB410716</t>
  </si>
  <si>
    <t>J23VA400919</t>
  </si>
  <si>
    <t>J23VB410063</t>
  </si>
  <si>
    <t>J23VA402280</t>
  </si>
  <si>
    <t>J23VA396950</t>
  </si>
  <si>
    <t>J23VB423968</t>
  </si>
  <si>
    <t>J23VB410841</t>
  </si>
  <si>
    <t>J23VB424301</t>
  </si>
  <si>
    <t>J23VA396951</t>
  </si>
  <si>
    <t>J23VA409117</t>
  </si>
  <si>
    <t>J23VB411293</t>
  </si>
  <si>
    <t>J23VB419942</t>
  </si>
  <si>
    <t>J23VB410717</t>
  </si>
  <si>
    <t>J23VA389926</t>
  </si>
  <si>
    <t>J23VA408444</t>
  </si>
  <si>
    <t>J23VA387976</t>
  </si>
  <si>
    <t>J23VA408461</t>
  </si>
  <si>
    <t>J23VA408195</t>
  </si>
  <si>
    <t>J23VA391818</t>
  </si>
  <si>
    <t>J23VA407743</t>
  </si>
  <si>
    <t>J23VA408879</t>
  </si>
  <si>
    <t>J23VA393527</t>
  </si>
  <si>
    <t>J23VA408368</t>
  </si>
  <si>
    <t>J23VA408141</t>
  </si>
  <si>
    <t>J23VA394729</t>
  </si>
  <si>
    <t>J23VA388238</t>
  </si>
  <si>
    <t>J23VA407578</t>
  </si>
  <si>
    <t>J23VA399273</t>
  </si>
  <si>
    <t>J23VA394936</t>
  </si>
  <si>
    <t>J23VB410334</t>
  </si>
  <si>
    <t>J23VA396840</t>
  </si>
  <si>
    <t>J23VA390291</t>
  </si>
  <si>
    <t>J23VA398066</t>
  </si>
  <si>
    <t>J23VA396628</t>
  </si>
  <si>
    <t>J23VA408226</t>
  </si>
  <si>
    <t>J23VA392485</t>
  </si>
  <si>
    <t>J23VA394441</t>
  </si>
  <si>
    <t>J23VA408443</t>
  </si>
  <si>
    <t>J23VA394914</t>
  </si>
  <si>
    <t>J23VA397236</t>
  </si>
  <si>
    <t>J23VA408909</t>
  </si>
  <si>
    <t>J23VA409352</t>
  </si>
  <si>
    <t>J23VA393536</t>
  </si>
  <si>
    <t>J23VB410529</t>
  </si>
  <si>
    <t>J23VA395330</t>
  </si>
  <si>
    <t>J23VB410551</t>
  </si>
  <si>
    <t>J23VA391861</t>
  </si>
  <si>
    <t>J23VB410298</t>
  </si>
  <si>
    <t>J23VA395038</t>
  </si>
  <si>
    <t>J23VB410313</t>
  </si>
  <si>
    <t>J23VB411070</t>
  </si>
  <si>
    <t>J23VA408962</t>
  </si>
  <si>
    <t>J23VB411649</t>
  </si>
  <si>
    <t>J23VB424065</t>
  </si>
  <si>
    <t>J23VA400838</t>
  </si>
  <si>
    <t>J23VB411181</t>
  </si>
  <si>
    <t>J23VA400863</t>
  </si>
  <si>
    <t>J23VA402695</t>
  </si>
  <si>
    <t>J23VA402522</t>
  </si>
  <si>
    <t>J23VA400137</t>
  </si>
  <si>
    <t>J23VB411114</t>
  </si>
  <si>
    <t>J23VA400253</t>
  </si>
  <si>
    <t>J23VA397842</t>
  </si>
  <si>
    <t>J23VA407178</t>
  </si>
  <si>
    <t>J23VA396948</t>
  </si>
  <si>
    <t>J23VA398372</t>
  </si>
  <si>
    <t>J23VA407181</t>
  </si>
  <si>
    <t>J23VB421272</t>
  </si>
  <si>
    <t>J23VB409976</t>
  </si>
  <si>
    <t>J23VB421380</t>
  </si>
  <si>
    <t>J23VA397852</t>
  </si>
  <si>
    <t>J23VB422885</t>
  </si>
  <si>
    <t>J23VB422825</t>
  </si>
  <si>
    <t>J23VA398660</t>
  </si>
  <si>
    <t>J23VB422555</t>
  </si>
  <si>
    <t>J23VB422572</t>
  </si>
  <si>
    <t>J23VA397464</t>
  </si>
  <si>
    <t>J23VA399852</t>
  </si>
  <si>
    <t>J23VA394586</t>
  </si>
  <si>
    <t>J23VA399606</t>
  </si>
  <si>
    <t>J23VA402700</t>
  </si>
  <si>
    <t>J23VB410281</t>
  </si>
  <si>
    <t>J23VA402063</t>
  </si>
  <si>
    <t>J23VA395322</t>
  </si>
  <si>
    <t>J23VA402051</t>
  </si>
  <si>
    <t>J23VA407199</t>
  </si>
  <si>
    <t>J23VA395065</t>
  </si>
  <si>
    <t>J23VA401839</t>
  </si>
  <si>
    <t>J23VA395393</t>
  </si>
  <si>
    <t>J23VA402140</t>
  </si>
  <si>
    <t>J23VA408474</t>
  </si>
  <si>
    <t>J23VA402630</t>
  </si>
  <si>
    <t>J23VA392180</t>
  </si>
  <si>
    <t>J23VA401811</t>
  </si>
  <si>
    <t>J23VA401837</t>
  </si>
  <si>
    <t>J23VA402581</t>
  </si>
  <si>
    <t>J23VA407132</t>
  </si>
  <si>
    <t>J23VA400378</t>
  </si>
  <si>
    <t>J23VA402247</t>
  </si>
  <si>
    <t>J23VA400665</t>
  </si>
  <si>
    <t>J23VA402418</t>
  </si>
  <si>
    <t>J23VB422293</t>
  </si>
  <si>
    <t>J23VA401318</t>
  </si>
  <si>
    <t>J23VA407795</t>
  </si>
  <si>
    <t>J23VA402682</t>
  </si>
  <si>
    <t>J23VA399944</t>
  </si>
  <si>
    <t>J23VB418234</t>
  </si>
  <si>
    <t>J23VA394550</t>
  </si>
  <si>
    <t>J23VB421254</t>
  </si>
  <si>
    <t>J23VA397475</t>
  </si>
  <si>
    <t>J23VB421009</t>
  </si>
  <si>
    <t>J23VA394558</t>
  </si>
  <si>
    <t>J23VB418355</t>
  </si>
  <si>
    <t>J23VB421221</t>
  </si>
  <si>
    <t>J23VA402525</t>
  </si>
  <si>
    <t>J23VB422851</t>
  </si>
  <si>
    <t>J23VA400894</t>
  </si>
  <si>
    <t>J23VA399073</t>
  </si>
  <si>
    <t>J23VB420044</t>
  </si>
  <si>
    <t>J23VA401808</t>
  </si>
  <si>
    <t>J23VA394602</t>
  </si>
  <si>
    <t>J23VA397432</t>
  </si>
  <si>
    <t>J23VA401834</t>
  </si>
  <si>
    <t>J23VA399872</t>
  </si>
  <si>
    <t>J23VB418516</t>
  </si>
  <si>
    <t>J23VA402003</t>
  </si>
  <si>
    <t>J23VA402069</t>
  </si>
  <si>
    <t>J23VA402062</t>
  </si>
  <si>
    <t>J23VB424144</t>
  </si>
  <si>
    <t>J23VB424011</t>
  </si>
  <si>
    <t>J23VA397415</t>
  </si>
  <si>
    <t>J23VB423950</t>
  </si>
  <si>
    <t>J23VA392135</t>
  </si>
  <si>
    <t>J23VB418256</t>
  </si>
  <si>
    <t>J23VA399865</t>
  </si>
  <si>
    <t>J23VA398342</t>
  </si>
  <si>
    <t>J23VB422119</t>
  </si>
  <si>
    <t>J23VA394339</t>
  </si>
  <si>
    <t>J23VB414405</t>
  </si>
  <si>
    <t>J23VA402096</t>
  </si>
  <si>
    <t>J23VB415275</t>
  </si>
  <si>
    <t>J23VA402084</t>
  </si>
  <si>
    <t>J23VA400389</t>
  </si>
  <si>
    <t>J23VB424077</t>
  </si>
  <si>
    <t>J23VB424231</t>
  </si>
  <si>
    <t>J23VB424101</t>
  </si>
  <si>
    <t>J23VA394527</t>
  </si>
  <si>
    <t>J23VB424173</t>
  </si>
  <si>
    <t>J23VA399652</t>
  </si>
  <si>
    <t>J23VA407998</t>
  </si>
  <si>
    <t>J23VA401832</t>
  </si>
  <si>
    <t>J23VB418449</t>
  </si>
  <si>
    <t>J23VA402072</t>
  </si>
  <si>
    <t>J23VA400316</t>
  </si>
  <si>
    <t>J23VA401765</t>
  </si>
  <si>
    <t>J23VA400797</t>
  </si>
  <si>
    <t>J23VA407930</t>
  </si>
  <si>
    <t>J23VB424068</t>
  </si>
  <si>
    <t>J23VA390238</t>
  </si>
  <si>
    <t>J23VB414478</t>
  </si>
  <si>
    <t>J23VB420100</t>
  </si>
  <si>
    <t>J23VA398531</t>
  </si>
  <si>
    <t>J23VB420088</t>
  </si>
  <si>
    <t>J23VB411959</t>
  </si>
  <si>
    <t>J23VB411950</t>
  </si>
  <si>
    <t>J23VB421502</t>
  </si>
  <si>
    <t>J23VA400171</t>
  </si>
  <si>
    <t>J23VA401341</t>
  </si>
  <si>
    <t>J23VB422134</t>
  </si>
  <si>
    <t>J23VA408262</t>
  </si>
  <si>
    <t>J23VB420031</t>
  </si>
  <si>
    <t>J23VB410768</t>
  </si>
  <si>
    <t>J23VB413131</t>
  </si>
  <si>
    <t>J23VB417509</t>
  </si>
  <si>
    <t>J23VA383727</t>
  </si>
  <si>
    <t>J23VB413757</t>
  </si>
  <si>
    <t>J23VA402002</t>
  </si>
  <si>
    <t>J23VB410805</t>
  </si>
  <si>
    <t>J23VB410988</t>
  </si>
  <si>
    <t>J23VA408221</t>
  </si>
  <si>
    <t>J23VA408991</t>
  </si>
  <si>
    <t>J23VB411173</t>
  </si>
  <si>
    <t>J23VB410898</t>
  </si>
  <si>
    <t>J23VA409347</t>
  </si>
  <si>
    <t>J23VB409386</t>
  </si>
  <si>
    <t>J23VA395381</t>
  </si>
  <si>
    <t>J23VA407719</t>
  </si>
  <si>
    <t>J23VB411997</t>
  </si>
  <si>
    <t>J23VB418196</t>
  </si>
  <si>
    <t>J22VL343099</t>
  </si>
  <si>
    <t>J23VA408324</t>
  </si>
  <si>
    <t>J23VB421323</t>
  </si>
  <si>
    <t>J23VA397287</t>
  </si>
  <si>
    <t>J23VA397697</t>
  </si>
  <si>
    <t>J23VA393658</t>
  </si>
  <si>
    <t>J22VL348151</t>
  </si>
  <si>
    <t>J23VA398571</t>
  </si>
  <si>
    <t>J23VA393988</t>
  </si>
  <si>
    <t>J23VA393693</t>
  </si>
  <si>
    <t>J22VL344074</t>
  </si>
  <si>
    <t>J23VA393944</t>
  </si>
  <si>
    <t>J23VA393701</t>
  </si>
  <si>
    <t>J23VB421579</t>
  </si>
  <si>
    <t>J23VB418004</t>
  </si>
  <si>
    <t>J23VA400450</t>
  </si>
  <si>
    <t>J23VB410160</t>
  </si>
  <si>
    <t>J23VB416611</t>
  </si>
  <si>
    <t>J23VB417093</t>
  </si>
  <si>
    <t>J23VA400803</t>
  </si>
  <si>
    <t>J23VA392868</t>
  </si>
  <si>
    <t>J23VA401567</t>
  </si>
  <si>
    <t>J23VA394307</t>
  </si>
  <si>
    <t>J23VA392661</t>
  </si>
  <si>
    <t>J23VB410383</t>
  </si>
  <si>
    <t>J23VB421288</t>
  </si>
  <si>
    <t>J23VB421528</t>
  </si>
  <si>
    <t>J23VA392873</t>
  </si>
  <si>
    <t>J23VA397685</t>
  </si>
  <si>
    <t>J23VA398530</t>
  </si>
  <si>
    <t>J23VA398538</t>
  </si>
  <si>
    <t>J23VA397581</t>
  </si>
  <si>
    <t>J23VB412079</t>
  </si>
  <si>
    <t>J23VA396641</t>
  </si>
  <si>
    <t>J23VA392835</t>
  </si>
  <si>
    <t>J23VB421108</t>
  </si>
  <si>
    <t>J22VL344081</t>
  </si>
  <si>
    <t>J23VA396636</t>
  </si>
  <si>
    <t>J23VA407540</t>
  </si>
  <si>
    <t>J23VA408976</t>
  </si>
  <si>
    <t>J23VA397328</t>
  </si>
  <si>
    <t>J23VA408550</t>
  </si>
  <si>
    <t>J23VA397227</t>
  </si>
  <si>
    <t>J23VB411320</t>
  </si>
  <si>
    <t>J23VB421312</t>
  </si>
  <si>
    <t>J23VB410426</t>
  </si>
  <si>
    <t>J23VB421578</t>
  </si>
  <si>
    <t>J23VB421585</t>
  </si>
  <si>
    <t>J23VB420561</t>
  </si>
  <si>
    <t>J23VB411856</t>
  </si>
  <si>
    <t>J23VB411838</t>
  </si>
  <si>
    <t>J23VB421385</t>
  </si>
  <si>
    <t>J23VB417139</t>
  </si>
  <si>
    <t>J23VA408504</t>
  </si>
  <si>
    <t>J23VA408913</t>
  </si>
  <si>
    <t>J23VA408320</t>
  </si>
  <si>
    <t>J23VB419809</t>
  </si>
  <si>
    <t>J23VB421577</t>
  </si>
  <si>
    <t>J23VB410966</t>
  </si>
  <si>
    <t>J23VB422667</t>
  </si>
  <si>
    <t>J23VB422640</t>
  </si>
  <si>
    <t>J22VL321926</t>
  </si>
  <si>
    <t>J23VB424266</t>
  </si>
  <si>
    <t>J22VL320403</t>
  </si>
  <si>
    <t>J23VB424273</t>
  </si>
  <si>
    <t>J23VB422663</t>
  </si>
  <si>
    <t>J23VB424210</t>
  </si>
  <si>
    <t>J23VB425248</t>
  </si>
  <si>
    <t>J23VB422694</t>
  </si>
  <si>
    <t>J23VB422605</t>
  </si>
  <si>
    <t>J23VB424537</t>
  </si>
  <si>
    <t>J23VB422894</t>
  </si>
  <si>
    <t>J23VB423971</t>
  </si>
  <si>
    <t>J23VB422673</t>
  </si>
  <si>
    <t>J23VB422592</t>
  </si>
  <si>
    <t>J23VB411897</t>
  </si>
  <si>
    <t>J23VB422801</t>
  </si>
  <si>
    <t>J23VA408317</t>
  </si>
  <si>
    <t>J23VA386902</t>
  </si>
  <si>
    <t>J23VA386460</t>
  </si>
  <si>
    <t>J23VB410443</t>
  </si>
  <si>
    <t>J23VA408002</t>
  </si>
  <si>
    <t>J23VA408353</t>
  </si>
  <si>
    <t>J23VB421120</t>
  </si>
  <si>
    <t>J23VB419516</t>
  </si>
  <si>
    <t>J22VL332306</t>
  </si>
  <si>
    <t>J23VA408001</t>
  </si>
  <si>
    <t>J23VA408785</t>
  </si>
  <si>
    <t>J23VA408875</t>
  </si>
  <si>
    <t>J23VA407134</t>
  </si>
  <si>
    <t>J23VA407969</t>
  </si>
  <si>
    <t>J23VA407494</t>
  </si>
  <si>
    <t>J23VA385174</t>
  </si>
  <si>
    <t>J23VA408243</t>
  </si>
  <si>
    <t>J23VA408978</t>
  </si>
  <si>
    <t>J23VA400867</t>
  </si>
  <si>
    <t>J23VA392168</t>
  </si>
  <si>
    <t>J23VA392111</t>
  </si>
  <si>
    <t>J23VA392106</t>
  </si>
  <si>
    <t>J23VA401374</t>
  </si>
  <si>
    <t>J23VA399732</t>
  </si>
  <si>
    <t>J23VA401319</t>
  </si>
  <si>
    <t>J23VA393307</t>
  </si>
  <si>
    <t>J23VB422174</t>
  </si>
  <si>
    <t>J23VB422192</t>
  </si>
  <si>
    <t>J23VA392142</t>
  </si>
  <si>
    <t>J23VA399648</t>
  </si>
  <si>
    <t>J23VB411364</t>
  </si>
  <si>
    <t>J23VA400396</t>
  </si>
  <si>
    <t>J23VB411363</t>
  </si>
  <si>
    <t>J23VA401103</t>
  </si>
  <si>
    <t>J23VB422377</t>
  </si>
  <si>
    <t>J23VA400846</t>
  </si>
  <si>
    <t>J23VB410562</t>
  </si>
  <si>
    <t>J23VB422345</t>
  </si>
  <si>
    <t>J23VB414453</t>
  </si>
  <si>
    <t>J23VA407179</t>
  </si>
  <si>
    <t>J23VB411060</t>
  </si>
  <si>
    <t>J23VA399643</t>
  </si>
  <si>
    <t>J23VA392156</t>
  </si>
  <si>
    <t>J23VB411065</t>
  </si>
  <si>
    <t>J23VB422482</t>
  </si>
  <si>
    <t>J23VA399731</t>
  </si>
  <si>
    <t>J23VB411324</t>
  </si>
  <si>
    <t>J23VB410720</t>
  </si>
  <si>
    <t>J23VB421175</t>
  </si>
  <si>
    <t>J23VB412093</t>
  </si>
  <si>
    <t>J23VA400372</t>
  </si>
  <si>
    <t>J23VB421759</t>
  </si>
  <si>
    <t>J23VA407354</t>
  </si>
  <si>
    <t>J23VB417917</t>
  </si>
  <si>
    <t>J23VA400830</t>
  </si>
  <si>
    <t>J23VB422300</t>
  </si>
  <si>
    <t>J23VA400880</t>
  </si>
  <si>
    <t>J23VA398400</t>
  </si>
  <si>
    <t>J23VA388179</t>
  </si>
  <si>
    <t>J23VA387657</t>
  </si>
  <si>
    <t>J23VA398188</t>
  </si>
  <si>
    <t>J23VA392109</t>
  </si>
  <si>
    <t>J23VB410676</t>
  </si>
  <si>
    <t>J23VA392189</t>
  </si>
  <si>
    <t>J23VA407527</t>
  </si>
  <si>
    <t>J23VA407317</t>
  </si>
  <si>
    <t>J23VA387508</t>
  </si>
  <si>
    <t>J23VA385424</t>
  </si>
  <si>
    <t>J23VA387551</t>
  </si>
  <si>
    <t>J23VA399682</t>
  </si>
  <si>
    <t>J23VA392123</t>
  </si>
  <si>
    <t>J23VA400789</t>
  </si>
  <si>
    <t>J23VA401335</t>
  </si>
  <si>
    <t>J23VA401525</t>
  </si>
  <si>
    <t>J23VB422223</t>
  </si>
  <si>
    <t>J23VB421559</t>
  </si>
  <si>
    <t>J23VA405662</t>
  </si>
  <si>
    <t>J23VB410616</t>
  </si>
  <si>
    <t>J23VA388154</t>
  </si>
  <si>
    <t>J23VA397985</t>
  </si>
  <si>
    <t>J23VA399741</t>
  </si>
  <si>
    <t>J23VA400858</t>
  </si>
  <si>
    <t>J23VA396841</t>
  </si>
  <si>
    <t>J23VA400300</t>
  </si>
  <si>
    <t>J23VB422010</t>
  </si>
  <si>
    <t>J23VA389845</t>
  </si>
  <si>
    <t>J23VB422359</t>
  </si>
  <si>
    <t>J23VA398431</t>
  </si>
  <si>
    <t>J23VA390386</t>
  </si>
  <si>
    <t>J23VA386976</t>
  </si>
  <si>
    <t>J23VB422327</t>
  </si>
  <si>
    <t>J23VA397841</t>
  </si>
  <si>
    <t>J23VB422141</t>
  </si>
  <si>
    <t>J23VA399900</t>
  </si>
  <si>
    <t>J23VB422072</t>
  </si>
  <si>
    <t>J23VA400820</t>
  </si>
  <si>
    <t>J23VA400211</t>
  </si>
  <si>
    <t>J23VA399083</t>
  </si>
  <si>
    <t>J23VA397431</t>
  </si>
  <si>
    <t>J23VA390679</t>
  </si>
  <si>
    <t>J23VA391023</t>
  </si>
  <si>
    <t>J23VA391434</t>
  </si>
  <si>
    <t>J23VA390782</t>
  </si>
  <si>
    <t>J23VA391145</t>
  </si>
  <si>
    <t>J23VA388852</t>
  </si>
  <si>
    <t>J23VA398345</t>
  </si>
  <si>
    <t>J23VA400202</t>
  </si>
  <si>
    <t>J23VA394623</t>
  </si>
  <si>
    <t>J23VB420090</t>
  </si>
  <si>
    <t>J23VA397549</t>
  </si>
  <si>
    <t>J23VA391932</t>
  </si>
  <si>
    <t>J23VA391996</t>
  </si>
  <si>
    <t>J23VA407374</t>
  </si>
  <si>
    <t>J23VA390723</t>
  </si>
  <si>
    <t>J23VA390969</t>
  </si>
  <si>
    <t>J23VA394563</t>
  </si>
  <si>
    <t>J23VA396975</t>
  </si>
  <si>
    <t>J23VA394523</t>
  </si>
  <si>
    <t>J23VB411308</t>
  </si>
  <si>
    <t>J23VB411317</t>
  </si>
  <si>
    <t>J23VA385176</t>
  </si>
  <si>
    <t>J23VB421070</t>
  </si>
  <si>
    <t>J23VB420099</t>
  </si>
  <si>
    <t>J23VB418740</t>
  </si>
  <si>
    <t>J23VB415402</t>
  </si>
  <si>
    <t>J23VB422356</t>
  </si>
  <si>
    <t>J23VB420763</t>
  </si>
  <si>
    <t>J23VB420809</t>
  </si>
  <si>
    <t>J23VA407313</t>
  </si>
  <si>
    <t>J23VA407346</t>
  </si>
  <si>
    <t>J23VB414842</t>
  </si>
  <si>
    <t>J23VB414890</t>
  </si>
  <si>
    <t>J23VA407316</t>
  </si>
  <si>
    <t>J23VB421107</t>
  </si>
  <si>
    <t>J23VB412548</t>
  </si>
  <si>
    <t>J23VA405965</t>
  </si>
  <si>
    <t>J23VA396726</t>
  </si>
  <si>
    <t>J23VB421082</t>
  </si>
  <si>
    <t>J23VA405405</t>
  </si>
  <si>
    <t>J23VA399713</t>
  </si>
  <si>
    <t>J23VA386430</t>
  </si>
  <si>
    <t>J23VB421043</t>
  </si>
  <si>
    <t>J23VA390881</t>
  </si>
  <si>
    <t>J23VB421195</t>
  </si>
  <si>
    <t>J23VB422319</t>
  </si>
  <si>
    <t>J23VB421096</t>
  </si>
  <si>
    <t>J23VA390992</t>
  </si>
  <si>
    <t>J23VB417429</t>
  </si>
  <si>
    <t>J23VA396999</t>
  </si>
  <si>
    <t>J23VB420735</t>
  </si>
  <si>
    <t>J23VB421007</t>
  </si>
  <si>
    <t>J23VA397380</t>
  </si>
  <si>
    <t>J23VB422218</t>
  </si>
  <si>
    <t>J23VB421704</t>
  </si>
  <si>
    <t>J23VB422492</t>
  </si>
  <si>
    <t>J23VB410512</t>
  </si>
  <si>
    <t>J23VA407944</t>
  </si>
  <si>
    <t>J23VA401569</t>
  </si>
  <si>
    <t>J23VB421327</t>
  </si>
  <si>
    <t>J23VA409149</t>
  </si>
  <si>
    <t>J23VB421153</t>
  </si>
  <si>
    <t>J23VB422017</t>
  </si>
  <si>
    <t>J23VB421570</t>
  </si>
  <si>
    <t>J23VB421546</t>
  </si>
  <si>
    <t>J23VB421146</t>
  </si>
  <si>
    <t>J23VB422026</t>
  </si>
  <si>
    <t>J23VB421098</t>
  </si>
  <si>
    <t>J23VA400461</t>
  </si>
  <si>
    <t>J23VB422281</t>
  </si>
  <si>
    <t>J23VB421124</t>
  </si>
  <si>
    <t>J23VB414777</t>
  </si>
  <si>
    <t>J23VB420674</t>
  </si>
  <si>
    <t>J23VB422295</t>
  </si>
  <si>
    <t>J23VB422057</t>
  </si>
  <si>
    <t>J23VB422305</t>
  </si>
  <si>
    <t>J23VB420778</t>
  </si>
  <si>
    <t>J23VB421542</t>
  </si>
  <si>
    <t>J23VB422259</t>
  </si>
  <si>
    <t>J23VB422291</t>
  </si>
  <si>
    <t>J23VB415477</t>
  </si>
  <si>
    <t>J23VB422328</t>
  </si>
  <si>
    <t>J23VB422405</t>
  </si>
  <si>
    <t>J23VB418393</t>
  </si>
  <si>
    <t>J23VB422286</t>
  </si>
  <si>
    <t>J23VB422265</t>
  </si>
  <si>
    <t>J23VB422360</t>
  </si>
  <si>
    <t>J23VB422285</t>
  </si>
  <si>
    <t>J23VB422209</t>
  </si>
  <si>
    <t>J23VB417845</t>
  </si>
  <si>
    <t>J23VB422263</t>
  </si>
  <si>
    <t>J23VB422005</t>
  </si>
  <si>
    <t>J23VB422357</t>
  </si>
  <si>
    <t>J23VB422320</t>
  </si>
  <si>
    <t>J23VB422287</t>
  </si>
  <si>
    <t>J23VB418353</t>
  </si>
  <si>
    <t>J23VB421756</t>
  </si>
  <si>
    <t>J23VB421094</t>
  </si>
  <si>
    <t>J23VB414903</t>
  </si>
  <si>
    <t>J23VB422322</t>
  </si>
  <si>
    <t>J23VB422262</t>
  </si>
  <si>
    <t>J23VB422149</t>
  </si>
  <si>
    <t>J23VB422121</t>
  </si>
  <si>
    <t>J23VB421123</t>
  </si>
  <si>
    <t>J23VB421189</t>
  </si>
  <si>
    <t>J23VB422132</t>
  </si>
  <si>
    <t>J23VB420900</t>
  </si>
  <si>
    <t>J23VB421064</t>
  </si>
  <si>
    <t>J23VB415243</t>
  </si>
  <si>
    <t>J23VB421089</t>
  </si>
  <si>
    <t>J23VB421239</t>
  </si>
  <si>
    <t>J23VB414605</t>
  </si>
  <si>
    <t>J23VB422307</t>
  </si>
  <si>
    <t>J23VB417927</t>
  </si>
  <si>
    <t>J23VA405760</t>
  </si>
  <si>
    <t>J23VB422313</t>
  </si>
  <si>
    <t>J23VB421152</t>
  </si>
  <si>
    <t>J23VB420750</t>
  </si>
  <si>
    <t>J23VB422030</t>
  </si>
  <si>
    <t>J23VB422331</t>
  </si>
  <si>
    <t>J23VB421560</t>
  </si>
  <si>
    <t>J23VA385757</t>
  </si>
  <si>
    <t>J23VB421701</t>
  </si>
  <si>
    <t>J23VB421182</t>
  </si>
  <si>
    <t>J23VB421569</t>
  </si>
  <si>
    <t>J23VB423782</t>
  </si>
  <si>
    <t>J23VB421210</t>
  </si>
  <si>
    <t>J23VB422258</t>
  </si>
  <si>
    <t>J23VB422288</t>
  </si>
  <si>
    <t>J23VB418351</t>
  </si>
  <si>
    <t>J23VB422275</t>
  </si>
  <si>
    <t>J23VB422126</t>
  </si>
  <si>
    <t>J23VB420891</t>
  </si>
  <si>
    <t>J23VB422463</t>
  </si>
  <si>
    <t>J23VB414841</t>
  </si>
  <si>
    <t>J23VB418127</t>
  </si>
  <si>
    <t>J23VB421097</t>
  </si>
  <si>
    <t>J23VB421081</t>
  </si>
  <si>
    <t>J23VB418488</t>
  </si>
  <si>
    <t>J23VB422131</t>
  </si>
  <si>
    <t>J23VB421742</t>
  </si>
  <si>
    <t>J23VB424403</t>
  </si>
  <si>
    <t>J23VB410677</t>
  </si>
  <si>
    <t>J23VB419367</t>
  </si>
  <si>
    <t>J23VB422358</t>
  </si>
  <si>
    <t>J23VB416382</t>
  </si>
  <si>
    <t>J23VB409901</t>
  </si>
  <si>
    <t>J23VB414370</t>
  </si>
  <si>
    <t>J23VB422268</t>
  </si>
  <si>
    <t>J23VA408602</t>
  </si>
  <si>
    <t>J23VB410419</t>
  </si>
  <si>
    <t>J23VB410483</t>
  </si>
  <si>
    <t>J23VB410467</t>
  </si>
  <si>
    <t>J23VB410074</t>
  </si>
  <si>
    <t>J23VB424282</t>
  </si>
  <si>
    <t>J22VL338597</t>
  </si>
  <si>
    <t>J23VB424224</t>
  </si>
  <si>
    <t>J23VB424244</t>
  </si>
  <si>
    <t>J23VA408387</t>
  </si>
  <si>
    <t>J23VB421396</t>
  </si>
  <si>
    <t>J23VA408958</t>
  </si>
  <si>
    <t>J23VA408721</t>
  </si>
  <si>
    <t>J23VA408518</t>
  </si>
  <si>
    <t>J23VA408984</t>
  </si>
  <si>
    <t>J23VB420368</t>
  </si>
  <si>
    <t>J23VB421318</t>
  </si>
  <si>
    <t>J23VA408872</t>
  </si>
  <si>
    <t>J23VA408714</t>
  </si>
  <si>
    <t>J23VB421299</t>
  </si>
  <si>
    <t>J23VB420366</t>
  </si>
  <si>
    <t>J23VB421561</t>
  </si>
  <si>
    <t>J23VA408556</t>
  </si>
  <si>
    <t>J23VB418686</t>
  </si>
  <si>
    <t>J23VA408745</t>
  </si>
  <si>
    <t>J23VB420019</t>
  </si>
  <si>
    <t>J23VB411318</t>
  </si>
  <si>
    <t>J23VB419947</t>
  </si>
  <si>
    <t>J23VB419924</t>
  </si>
  <si>
    <t>J23VB410465</t>
  </si>
  <si>
    <t>J23VA392595</t>
  </si>
  <si>
    <t>J23VA408219</t>
  </si>
  <si>
    <t>J23VB421255</t>
  </si>
  <si>
    <t>J23VB421322</t>
  </si>
  <si>
    <t>J23VB421501</t>
  </si>
  <si>
    <t>J23VB421364</t>
  </si>
  <si>
    <t>J23VB411822</t>
  </si>
  <si>
    <t>J23VB419922</t>
  </si>
  <si>
    <t>J23VB421251</t>
  </si>
  <si>
    <t>J23VB419564</t>
  </si>
  <si>
    <t>J23VB419989</t>
  </si>
  <si>
    <t>J23VA408672</t>
  </si>
  <si>
    <t>J23VB411251</t>
  </si>
  <si>
    <t>J23VB421230</t>
  </si>
  <si>
    <t>J23VB421298</t>
  </si>
  <si>
    <t>J23VB420091</t>
  </si>
  <si>
    <t>J23VB421562</t>
  </si>
  <si>
    <t>J23VA392635</t>
  </si>
  <si>
    <t>J23VA407789</t>
  </si>
  <si>
    <t>J23VB410760</t>
  </si>
  <si>
    <t>J23VA408273</t>
  </si>
  <si>
    <t>J23VA408686</t>
  </si>
  <si>
    <t>J23VB421267</t>
  </si>
  <si>
    <t>J23VB411052</t>
  </si>
  <si>
    <t>J23VB421531</t>
  </si>
  <si>
    <t>J23VA408870</t>
  </si>
  <si>
    <t>J23VB421523</t>
  </si>
  <si>
    <t>J23VB411835</t>
  </si>
  <si>
    <t>J23VB421132</t>
  </si>
  <si>
    <t>J23VA398072</t>
  </si>
  <si>
    <t>J23VB419988</t>
  </si>
  <si>
    <t>J23VB419596</t>
  </si>
  <si>
    <t>J23VB420566</t>
  </si>
  <si>
    <t>J23VA408852</t>
  </si>
  <si>
    <t>J23VA401281</t>
  </si>
  <si>
    <t>J23VA396767</t>
  </si>
  <si>
    <t>J23VB422239</t>
  </si>
  <si>
    <t>J23VB415909</t>
  </si>
  <si>
    <t>J23VB422204</t>
  </si>
  <si>
    <t>J23VB420771</t>
  </si>
  <si>
    <t>J23VB422493</t>
  </si>
  <si>
    <t>J23VA394622</t>
  </si>
  <si>
    <t>J23VB422166</t>
  </si>
  <si>
    <t>J23VB422353</t>
  </si>
  <si>
    <t>J23VB421127</t>
  </si>
  <si>
    <t>J23VA407363</t>
  </si>
  <si>
    <t>J23VB421171</t>
  </si>
  <si>
    <t>J23VB414647</t>
  </si>
  <si>
    <t>J23VB421084</t>
  </si>
  <si>
    <t>J23VB415879</t>
  </si>
  <si>
    <t>J23VB420773</t>
  </si>
  <si>
    <t>J23VB416694</t>
  </si>
  <si>
    <t>J23VB415521</t>
  </si>
  <si>
    <t>J23VA386426</t>
  </si>
  <si>
    <t>J23VB413433</t>
  </si>
  <si>
    <t>J23VB421162</t>
  </si>
  <si>
    <t>J23VB421185</t>
  </si>
  <si>
    <t>J23VB422257</t>
  </si>
  <si>
    <t>J23VA386307</t>
  </si>
  <si>
    <t>J23VA399599</t>
  </si>
  <si>
    <t>J23VB422271</t>
  </si>
  <si>
    <t>J23VA406171</t>
  </si>
  <si>
    <t>J23VB417932</t>
  </si>
  <si>
    <t>J23VB422292</t>
  </si>
  <si>
    <t>J23VB422237</t>
  </si>
  <si>
    <t>J23VA399653</t>
  </si>
  <si>
    <t>J23VB417433</t>
  </si>
  <si>
    <t>J23VB415007</t>
  </si>
  <si>
    <t>J23VB422289</t>
  </si>
  <si>
    <t>J23VB421025</t>
  </si>
  <si>
    <t>J23VB421696</t>
  </si>
  <si>
    <t>J23VB415423</t>
  </si>
  <si>
    <t>J23VB422284</t>
  </si>
  <si>
    <t>J23VA396880</t>
  </si>
  <si>
    <t>J23VB421160</t>
  </si>
  <si>
    <t>J23VA400728</t>
  </si>
  <si>
    <t>J23VB421015</t>
  </si>
  <si>
    <t>J23VA399575</t>
  </si>
  <si>
    <t>J23VA399508</t>
  </si>
  <si>
    <t>J23VA388101</t>
  </si>
  <si>
    <t>J23VB422238</t>
  </si>
  <si>
    <t>J23VA400804</t>
  </si>
  <si>
    <t>J23VB421597</t>
  </si>
  <si>
    <t>J23VB422429</t>
  </si>
  <si>
    <t>J23VA398317</t>
  </si>
  <si>
    <t>J23VA406971</t>
  </si>
  <si>
    <t>J23VA400752</t>
  </si>
  <si>
    <t>J23VA401451</t>
  </si>
  <si>
    <t>J23VB417185</t>
  </si>
  <si>
    <t>J23VA407615</t>
  </si>
  <si>
    <t>J23VA400390</t>
  </si>
  <si>
    <t>J23VA397733</t>
  </si>
  <si>
    <t>J23VA400513</t>
  </si>
  <si>
    <t>J23VA383110</t>
  </si>
  <si>
    <t>J23VB413799</t>
  </si>
  <si>
    <t>J23VA402105</t>
  </si>
  <si>
    <t>J23VA389864</t>
  </si>
  <si>
    <t>J23VA398304</t>
  </si>
  <si>
    <t>J23VA407237</t>
  </si>
  <si>
    <t>J23VB420202</t>
  </si>
  <si>
    <t>J23VA407423</t>
  </si>
  <si>
    <t>J23VA408019</t>
  </si>
  <si>
    <t>J23VA401539</t>
  </si>
  <si>
    <t>J23VA408028</t>
  </si>
  <si>
    <t>J23VA402496</t>
  </si>
  <si>
    <t>J23VA394666</t>
  </si>
  <si>
    <t>J23VB419847</t>
  </si>
  <si>
    <t>J23VB417515</t>
  </si>
  <si>
    <t>J23VA402539</t>
  </si>
  <si>
    <t>J23VA401583</t>
  </si>
  <si>
    <t>J23VA401519</t>
  </si>
  <si>
    <t>J23VA385550</t>
  </si>
  <si>
    <t>J23VB411088</t>
  </si>
  <si>
    <t>J23VA401207</t>
  </si>
  <si>
    <t>J23VA405417</t>
  </si>
  <si>
    <t>J23VB417632</t>
  </si>
  <si>
    <t>J23VA407440</t>
  </si>
  <si>
    <t>J23VB419599</t>
  </si>
  <si>
    <t>J23VA383306</t>
  </si>
  <si>
    <t>J23VB411525</t>
  </si>
  <si>
    <t>J23VA407885</t>
  </si>
  <si>
    <t>J23VA392130</t>
  </si>
  <si>
    <t>J23VB411068</t>
  </si>
  <si>
    <t>J23VA407721</t>
  </si>
  <si>
    <t>J23VA407375</t>
  </si>
  <si>
    <t>J23VA407979</t>
  </si>
  <si>
    <t>J23VA385451</t>
  </si>
  <si>
    <t>J23VA407952</t>
  </si>
  <si>
    <t>J23VA394460</t>
  </si>
  <si>
    <t>J23VA402679</t>
  </si>
  <si>
    <t>J23VA406410</t>
  </si>
  <si>
    <t>J23VA385526</t>
  </si>
  <si>
    <t>J23VB417763</t>
  </si>
  <si>
    <t>J23VA385199</t>
  </si>
  <si>
    <t>J23VB410722</t>
  </si>
  <si>
    <t>J23VA402653</t>
  </si>
  <si>
    <t>J23VA385472</t>
  </si>
  <si>
    <t>J23VA402230</t>
  </si>
  <si>
    <t>J23VB411470</t>
  </si>
  <si>
    <t>J23VA402389</t>
  </si>
  <si>
    <t>J23VB410874</t>
  </si>
  <si>
    <t>J23VA402565</t>
  </si>
  <si>
    <t>J23VB411917</t>
  </si>
  <si>
    <t>J23VA406666</t>
  </si>
  <si>
    <t>J23VB411582</t>
  </si>
  <si>
    <t>J23VB411077</t>
  </si>
  <si>
    <t>J23VA402589</t>
  </si>
  <si>
    <t>J23VA407289</t>
  </si>
  <si>
    <t>J23VA407113</t>
  </si>
  <si>
    <t>J23VA402206</t>
  </si>
  <si>
    <t>J23VB411463</t>
  </si>
  <si>
    <t>J23VA401538</t>
  </si>
  <si>
    <t>J23VA391250</t>
  </si>
  <si>
    <t>J23VA407356</t>
  </si>
  <si>
    <t>J23VA407306</t>
  </si>
  <si>
    <t>J23VB420755</t>
  </si>
  <si>
    <t>J23VB410626</t>
  </si>
  <si>
    <t>J23VB422393</t>
  </si>
  <si>
    <t>J23VB422277</t>
  </si>
  <si>
    <t>J23VB422273</t>
  </si>
  <si>
    <t>J23VB417864</t>
  </si>
  <si>
    <t>J23VA393888</t>
  </si>
  <si>
    <t>J23VB414779</t>
  </si>
  <si>
    <t>J23VA393832</t>
  </si>
  <si>
    <t>J23VB421164</t>
  </si>
  <si>
    <t>J23VB421041</t>
  </si>
  <si>
    <t>J23VB422261</t>
  </si>
  <si>
    <t>J23VA401430</t>
  </si>
  <si>
    <t>J23VB414469</t>
  </si>
  <si>
    <t>J23VA401442</t>
  </si>
  <si>
    <t>J23VA396828</t>
  </si>
  <si>
    <t>J23VA394680</t>
  </si>
  <si>
    <t>J23VA400730</t>
  </si>
  <si>
    <t>J23VA407311</t>
  </si>
  <si>
    <t>J23VA400759</t>
  </si>
  <si>
    <t>J23VA399714</t>
  </si>
  <si>
    <t>J23VB415903</t>
  </si>
  <si>
    <t>J23VB421555</t>
  </si>
  <si>
    <t>J23VA399602</t>
  </si>
  <si>
    <t>J23VA401458</t>
  </si>
  <si>
    <t>J23VA386734</t>
  </si>
  <si>
    <t>J23VB421012</t>
  </si>
  <si>
    <t>J23VA401446</t>
  </si>
  <si>
    <t>J23VB420810</t>
  </si>
  <si>
    <t>J23VA406962</t>
  </si>
  <si>
    <t>J23VA386711</t>
  </si>
  <si>
    <t>J23VB421281</t>
  </si>
  <si>
    <t>J23VA401620</t>
  </si>
  <si>
    <t>J23VB421183</t>
  </si>
  <si>
    <t>J23VA395063</t>
  </si>
  <si>
    <t>J23VB410590</t>
  </si>
  <si>
    <t>J23VB420682</t>
  </si>
  <si>
    <t>J23VA400845</t>
  </si>
  <si>
    <t>J23VB421702</t>
  </si>
  <si>
    <t>J23VB421644</t>
  </si>
  <si>
    <t>J23VB421346</t>
  </si>
  <si>
    <t>J23VA394751</t>
  </si>
  <si>
    <t>J23VA400816</t>
  </si>
  <si>
    <t>J23VB415132</t>
  </si>
  <si>
    <t>J23VB418621</t>
  </si>
  <si>
    <t>J23VB421527</t>
  </si>
  <si>
    <t>J23VB417566</t>
  </si>
  <si>
    <t>J23VA398502</t>
  </si>
  <si>
    <t>J23VB411342</t>
  </si>
  <si>
    <t>J23VB410825</t>
  </si>
  <si>
    <t>J23VB417395</t>
  </si>
  <si>
    <t>J23VB418630</t>
  </si>
  <si>
    <t>J23VB419471</t>
  </si>
  <si>
    <t>J23VB420304</t>
  </si>
  <si>
    <t>J23VB418138</t>
  </si>
  <si>
    <t>J23VB418417</t>
  </si>
  <si>
    <t>J23VB418790</t>
  </si>
  <si>
    <t>J23VA408848</t>
  </si>
  <si>
    <t>J23VB411255</t>
  </si>
  <si>
    <t>J23VA408817</t>
  </si>
  <si>
    <t>J23VB421286</t>
  </si>
  <si>
    <t>J23VB419581</t>
  </si>
  <si>
    <t>J23VB410629</t>
  </si>
  <si>
    <t>J23VB421198</t>
  </si>
  <si>
    <t>J23VB421524</t>
  </si>
  <si>
    <t>J23VB417415</t>
  </si>
  <si>
    <t>J23VB414464</t>
  </si>
  <si>
    <t>J23VB411355</t>
  </si>
  <si>
    <t>J23VB419058</t>
  </si>
  <si>
    <t>J23VB411881</t>
  </si>
  <si>
    <t>J23VB419234</t>
  </si>
  <si>
    <t>J23VB419138</t>
  </si>
  <si>
    <t>J23VB420056</t>
  </si>
  <si>
    <t>J23VB420096</t>
  </si>
  <si>
    <t>J23VB420098</t>
  </si>
  <si>
    <t>J23VB411876</t>
  </si>
  <si>
    <t>J23VA408005</t>
  </si>
  <si>
    <t>J23VB418213</t>
  </si>
  <si>
    <t>J23VB411084</t>
  </si>
  <si>
    <t>J23VA407926</t>
  </si>
  <si>
    <t>J23VA392489</t>
  </si>
  <si>
    <t>J23VA407912</t>
  </si>
  <si>
    <t>J23VB410327</t>
  </si>
  <si>
    <t>J23VA408207</t>
  </si>
  <si>
    <t>J23VA393044</t>
  </si>
  <si>
    <t>J23VA392493</t>
  </si>
  <si>
    <t>J23VA394772</t>
  </si>
  <si>
    <t>J23VA389913</t>
  </si>
  <si>
    <t>J23VB410463</t>
  </si>
  <si>
    <t>J23VB410816</t>
  </si>
  <si>
    <t>J23VA396692</t>
  </si>
  <si>
    <t>J23VA408213</t>
  </si>
  <si>
    <t>J23VA407207</t>
  </si>
  <si>
    <t>J23VB421225</t>
  </si>
  <si>
    <t>J23VB411396</t>
  </si>
  <si>
    <t>J23VA408204</t>
  </si>
  <si>
    <t>J23VB419100</t>
  </si>
  <si>
    <t>J23VB419186</t>
  </si>
  <si>
    <t>J23VB410864</t>
  </si>
  <si>
    <t>J23VB411857</t>
  </si>
  <si>
    <t>J23VB421338</t>
  </si>
  <si>
    <t>J23VB419539</t>
  </si>
  <si>
    <t>J23VB419538</t>
  </si>
  <si>
    <t>J23VA396631</t>
  </si>
  <si>
    <t>J23VB410948</t>
  </si>
  <si>
    <t>J23VB417769</t>
  </si>
  <si>
    <t>J23VA396652</t>
  </si>
  <si>
    <t>J23VB411280</t>
  </si>
  <si>
    <t>J23VB420024</t>
  </si>
  <si>
    <t>J23VA407744</t>
  </si>
  <si>
    <t>J23VB417520</t>
  </si>
  <si>
    <t>J23VA408382</t>
  </si>
  <si>
    <t>J23VB411142</t>
  </si>
  <si>
    <t>J23VB421334</t>
  </si>
  <si>
    <t>J23VB419555</t>
  </si>
  <si>
    <t>J23VB421284</t>
  </si>
  <si>
    <t>J23VB418697</t>
  </si>
  <si>
    <t>J23VB414826</t>
  </si>
  <si>
    <t>J23VB421384</t>
  </si>
  <si>
    <t>J23VA408061</t>
  </si>
  <si>
    <t>J23VB410821</t>
  </si>
  <si>
    <t>J23VB421262</t>
  </si>
  <si>
    <t>J23VB411134</t>
  </si>
  <si>
    <t>J23VB418672</t>
  </si>
  <si>
    <t>J23VA407902</t>
  </si>
  <si>
    <t>J23VB413750</t>
  </si>
  <si>
    <t>J23VA408041</t>
  </si>
  <si>
    <t>J23VB411178</t>
  </si>
  <si>
    <t>J23VB418655</t>
  </si>
  <si>
    <t>J23VB419943</t>
  </si>
  <si>
    <t>J23VB410709</t>
  </si>
  <si>
    <t>J23VB419047</t>
  </si>
  <si>
    <t>J23VB417549</t>
  </si>
  <si>
    <t>J23VB421343</t>
  </si>
  <si>
    <t>J23VB421593</t>
  </si>
  <si>
    <t>J23VA397107</t>
  </si>
  <si>
    <t>J23VB411188</t>
  </si>
  <si>
    <t>J23VA392192</t>
  </si>
  <si>
    <t>J23VA398348</t>
  </si>
  <si>
    <t>J23VA399717</t>
  </si>
  <si>
    <t>J23VB421166</t>
  </si>
  <si>
    <t>J23VA394612</t>
  </si>
  <si>
    <t>J23VA407336</t>
  </si>
  <si>
    <t>J23VA401342</t>
  </si>
  <si>
    <t>J23VB421508</t>
  </si>
  <si>
    <t>J23VA401111</t>
  </si>
  <si>
    <t>J23VA398299</t>
  </si>
  <si>
    <t>J23VB411195</t>
  </si>
  <si>
    <t>J23VB421008</t>
  </si>
  <si>
    <t>J23VB421535</t>
  </si>
  <si>
    <t>J23VA399681</t>
  </si>
  <si>
    <t>J23VA392188</t>
  </si>
  <si>
    <t>J23VA386482</t>
  </si>
  <si>
    <t>J23VA400807</t>
  </si>
  <si>
    <t>J23VB419427</t>
  </si>
  <si>
    <t>J23VB417378</t>
  </si>
  <si>
    <t>J23VA408247</t>
  </si>
  <si>
    <t>J23VA400657</t>
  </si>
  <si>
    <t>J23VB421505</t>
  </si>
  <si>
    <t>J23VA392161</t>
  </si>
  <si>
    <t>J23VB411289</t>
  </si>
  <si>
    <t>J23VA401358</t>
  </si>
  <si>
    <t>J23VA393603</t>
  </si>
  <si>
    <t>J23VA397949</t>
  </si>
  <si>
    <t>J23VB421586</t>
  </si>
  <si>
    <t>J23VB421044</t>
  </si>
  <si>
    <t>J23VA400815</t>
  </si>
  <si>
    <t>J23VB420806</t>
  </si>
  <si>
    <t>J23VB419821</t>
  </si>
  <si>
    <t>J23VB421085</t>
  </si>
  <si>
    <t>J23VA401639</t>
  </si>
  <si>
    <t>J23VB418318</t>
  </si>
  <si>
    <t>J23VA401571</t>
  </si>
  <si>
    <t>J23VB422380</t>
  </si>
  <si>
    <t>J23VB410424</t>
  </si>
  <si>
    <t>J23VB422282</t>
  </si>
  <si>
    <t>J23VA401352</t>
  </si>
  <si>
    <t>J23VB411621</t>
  </si>
  <si>
    <t>J23VB417866</t>
  </si>
  <si>
    <t>J23VA407922</t>
  </si>
  <si>
    <t>J23VA400709</t>
  </si>
  <si>
    <t>J23VB418184</t>
  </si>
  <si>
    <t>J23VB421382</t>
  </si>
  <si>
    <t>J23VA400413</t>
  </si>
  <si>
    <t>J23VA400849</t>
  </si>
  <si>
    <t>J23VA408996</t>
  </si>
  <si>
    <t>J23VB411880</t>
  </si>
  <si>
    <t>J23VA400626</t>
  </si>
  <si>
    <t>J23VB420376</t>
  </si>
  <si>
    <t>J23VA393618</t>
  </si>
  <si>
    <t>J23VA400649</t>
  </si>
  <si>
    <t>J23VB421275</t>
  </si>
  <si>
    <t>J23VA401110</t>
  </si>
  <si>
    <t>J23VB421566</t>
  </si>
  <si>
    <t>J23VA408235</t>
  </si>
  <si>
    <t>J23VB421534</t>
  </si>
  <si>
    <t>J23VB418618</t>
  </si>
  <si>
    <t>J23VB411295</t>
  </si>
  <si>
    <t>J23VB419732</t>
  </si>
  <si>
    <t>J23VB418413</t>
  </si>
  <si>
    <t>J23VB411622</t>
  </si>
  <si>
    <t>J23VB414845</t>
  </si>
  <si>
    <t>J23VB419995</t>
  </si>
  <si>
    <t>J23VB414803</t>
  </si>
  <si>
    <t>J23VB419832</t>
  </si>
  <si>
    <t>J23VB421319</t>
  </si>
  <si>
    <t>J23VB411673</t>
  </si>
  <si>
    <t>J23VB418038</t>
  </si>
  <si>
    <t>J23VB418421</t>
  </si>
  <si>
    <t>J23VA398515</t>
  </si>
  <si>
    <t>J23VA397111</t>
  </si>
  <si>
    <t>J23VA398554</t>
  </si>
  <si>
    <t>J23VA394004</t>
  </si>
  <si>
    <t>J23VA390159</t>
  </si>
  <si>
    <t>J23VA408545</t>
  </si>
  <si>
    <t>J23VB419408</t>
  </si>
  <si>
    <t>J23VB419277</t>
  </si>
  <si>
    <t>J22VL339615</t>
  </si>
  <si>
    <t>J23VA397688</t>
  </si>
  <si>
    <t>J23VA394058</t>
  </si>
  <si>
    <t>J23VA397229</t>
  </si>
  <si>
    <t>J22VL339570</t>
  </si>
  <si>
    <t>J23VA391733</t>
  </si>
  <si>
    <t>J23VA390553</t>
  </si>
  <si>
    <t>J22VL339846</t>
  </si>
  <si>
    <t>J23VA393758</t>
  </si>
  <si>
    <t>J23VA397898</t>
  </si>
  <si>
    <t>J22VL339248</t>
  </si>
  <si>
    <t>J22VL339281</t>
  </si>
  <si>
    <t>J23VA400926</t>
  </si>
  <si>
    <t>J22VL339446</t>
  </si>
  <si>
    <t>J23VA402146</t>
  </si>
  <si>
    <t>J23VB419218</t>
  </si>
  <si>
    <t>J23VA391417</t>
  </si>
  <si>
    <t>J23VA397206</t>
  </si>
  <si>
    <t>J23VA400370</t>
  </si>
  <si>
    <t>J23VA397639</t>
  </si>
  <si>
    <t>J23VA400670</t>
  </si>
  <si>
    <t>J23VA397315</t>
  </si>
  <si>
    <t>J23VA391350</t>
  </si>
  <si>
    <t>J23VA391877</t>
  </si>
  <si>
    <t>J23VA393216</t>
  </si>
  <si>
    <t>J23VA392759</t>
  </si>
  <si>
    <t>J23VA398556</t>
  </si>
  <si>
    <t>J23VA397326</t>
  </si>
  <si>
    <t>J23VB410997</t>
  </si>
  <si>
    <t>J23VA373177</t>
  </si>
  <si>
    <t>J23VA374966</t>
  </si>
  <si>
    <t>J23VA392282</t>
  </si>
  <si>
    <t>J23VA390130</t>
  </si>
  <si>
    <t>J23VB411273</t>
  </si>
  <si>
    <t>J23VA399563</t>
  </si>
  <si>
    <t>J23VA387973</t>
  </si>
  <si>
    <t>J23VB410439</t>
  </si>
  <si>
    <t>J22VL338548</t>
  </si>
  <si>
    <t>J23VA388295</t>
  </si>
  <si>
    <t>J23VA388257</t>
  </si>
  <si>
    <t>J22VL338348</t>
  </si>
  <si>
    <t>J23VA389998</t>
  </si>
  <si>
    <t>J23VA390475</t>
  </si>
  <si>
    <t>J23VA391314</t>
  </si>
  <si>
    <t>J22VL339599</t>
  </si>
  <si>
    <t>J23VA389929</t>
  </si>
  <si>
    <t>J23VA391381</t>
  </si>
  <si>
    <t>J23VA391384</t>
  </si>
  <si>
    <t>J22VL339543</t>
  </si>
  <si>
    <t>J23VA388297</t>
  </si>
  <si>
    <t>J23VA392702</t>
  </si>
  <si>
    <t>J22VL329421</t>
  </si>
  <si>
    <t>J23VB411189</t>
  </si>
  <si>
    <t>J23VA391311</t>
  </si>
  <si>
    <t>J23VA387942</t>
  </si>
  <si>
    <t>J23VA408190</t>
  </si>
  <si>
    <t>J22VL335666</t>
  </si>
  <si>
    <t>J23VA391341</t>
  </si>
  <si>
    <t>J23VA397573</t>
  </si>
  <si>
    <t>J23VA389516</t>
  </si>
  <si>
    <t>J23VA398851</t>
  </si>
  <si>
    <t>J23VB411113</t>
  </si>
  <si>
    <t>J23VB410273</t>
  </si>
  <si>
    <t>J23VA389489</t>
  </si>
  <si>
    <t>J23VB419374</t>
  </si>
  <si>
    <t>J23VA400892</t>
  </si>
  <si>
    <t>J23VB417153</t>
  </si>
  <si>
    <t>J23VB410658</t>
  </si>
  <si>
    <t>J23VA392510</t>
  </si>
  <si>
    <t>J23VA390276</t>
  </si>
  <si>
    <t>J23VA396835</t>
  </si>
  <si>
    <t>J23VA400191</t>
  </si>
  <si>
    <t>J23VA397974</t>
  </si>
  <si>
    <t>J23VB422485</t>
  </si>
  <si>
    <t>J23VB414601</t>
  </si>
  <si>
    <t>J23VA390282</t>
  </si>
  <si>
    <t>J23VA400374</t>
  </si>
  <si>
    <t>J23VA398823</t>
  </si>
  <si>
    <t>J23VA391897</t>
  </si>
  <si>
    <t>J23VA392745</t>
  </si>
  <si>
    <t>J23VA398565</t>
  </si>
  <si>
    <t>J23VA390295</t>
  </si>
  <si>
    <t>J23VA387916</t>
  </si>
  <si>
    <t>J23VA397269</t>
  </si>
  <si>
    <t>J23VA397235</t>
  </si>
  <si>
    <t>J23VA397363</t>
  </si>
  <si>
    <t>J23VA393679</t>
  </si>
  <si>
    <t>J23VA389414</t>
  </si>
  <si>
    <t>J23VA392204</t>
  </si>
  <si>
    <t>J22VL321043</t>
  </si>
  <si>
    <t>J22VL338937</t>
  </si>
  <si>
    <t>J22VL338567</t>
  </si>
  <si>
    <t>J23VB411000</t>
  </si>
  <si>
    <t>J23VB409420</t>
  </si>
  <si>
    <t>J23VB419561</t>
  </si>
  <si>
    <t>J23VB418904</t>
  </si>
  <si>
    <t>J23VB409474</t>
  </si>
  <si>
    <t>J23VB417398</t>
  </si>
  <si>
    <t>J23VB409547</t>
  </si>
  <si>
    <t>J23VB409700</t>
  </si>
  <si>
    <t>J22VL330120</t>
  </si>
  <si>
    <t>J22VL339293</t>
  </si>
  <si>
    <t>J22VL336815</t>
  </si>
  <si>
    <t>J22VL338925</t>
  </si>
  <si>
    <t>J22VL334651</t>
  </si>
  <si>
    <t>J22VL338743</t>
  </si>
  <si>
    <t>J22VL338789</t>
  </si>
  <si>
    <t>J22VL338765</t>
  </si>
  <si>
    <t>J22VL339736</t>
  </si>
  <si>
    <t>J23VA394499</t>
  </si>
  <si>
    <t>J23VA397846</t>
  </si>
  <si>
    <t>J23VA389410</t>
  </si>
  <si>
    <t>J23VA389453</t>
  </si>
  <si>
    <t>J23VA408588</t>
  </si>
  <si>
    <t>J23VB410330</t>
  </si>
  <si>
    <t>J23VB412095</t>
  </si>
  <si>
    <t>J23VA393093</t>
  </si>
  <si>
    <t>J23VB410385</t>
  </si>
  <si>
    <t>J23VA408994</t>
  </si>
  <si>
    <t>J23VA408361</t>
  </si>
  <si>
    <t>J23VB411645</t>
  </si>
  <si>
    <t>J23VB411682</t>
  </si>
  <si>
    <t>J23VB409362</t>
  </si>
  <si>
    <t>J23VB418717</t>
  </si>
  <si>
    <t>J23VB417997</t>
  </si>
  <si>
    <t>J23VA392193</t>
  </si>
  <si>
    <t>J23VB422024</t>
  </si>
  <si>
    <t>J22VL336849</t>
  </si>
  <si>
    <t>J23VB424035</t>
  </si>
  <si>
    <t>J23VB411601</t>
  </si>
  <si>
    <t>J22VL335419</t>
  </si>
  <si>
    <t>J23VB410827</t>
  </si>
  <si>
    <t>J23VB418787</t>
  </si>
  <si>
    <t>J23VB418796</t>
  </si>
  <si>
    <t>J23VB409953</t>
  </si>
  <si>
    <t>J23VB411107</t>
  </si>
  <si>
    <t>J23VB422682</t>
  </si>
  <si>
    <t>J23VB422681</t>
  </si>
  <si>
    <t>J23VB422635</t>
  </si>
  <si>
    <t>J22VL330991</t>
  </si>
  <si>
    <t>J23VB419909</t>
  </si>
  <si>
    <t>J23VB424199</t>
  </si>
  <si>
    <t>J23VB424103</t>
  </si>
  <si>
    <t>J23VB423948</t>
  </si>
  <si>
    <t>J23VB414817</t>
  </si>
  <si>
    <t>J23VA374998</t>
  </si>
  <si>
    <t>J22VL320431</t>
  </si>
  <si>
    <t>J23VB419439</t>
  </si>
  <si>
    <t>J23VB419845</t>
  </si>
  <si>
    <t>J22VL320475</t>
  </si>
  <si>
    <t>J23VA374938</t>
  </si>
  <si>
    <t>J23VB417115</t>
  </si>
  <si>
    <t>J23VB409595</t>
  </si>
  <si>
    <t>J23VB422623</t>
  </si>
  <si>
    <t>J23VB422508</t>
  </si>
  <si>
    <t>J23VB409687</t>
  </si>
  <si>
    <t>J23VA401397</t>
  </si>
  <si>
    <t>J23VA395257</t>
  </si>
  <si>
    <t>J23VA400656</t>
  </si>
  <si>
    <t>J23VA392133</t>
  </si>
  <si>
    <t>J23VA401380</t>
  </si>
  <si>
    <t>J23VA399687</t>
  </si>
  <si>
    <t>J23VA400810</t>
  </si>
  <si>
    <t>J23VA400675</t>
  </si>
  <si>
    <t>J23VA400834</t>
  </si>
  <si>
    <t>J23VA392444</t>
  </si>
  <si>
    <t>J23VA389494</t>
  </si>
  <si>
    <t>J23VA391868</t>
  </si>
  <si>
    <t>J23VA401322</t>
  </si>
  <si>
    <t>J23VA399579</t>
  </si>
  <si>
    <t>J23VA401623</t>
  </si>
  <si>
    <t>J23VA392170</t>
  </si>
  <si>
    <t>J23VA392108</t>
  </si>
  <si>
    <t>J23VA401304</t>
  </si>
  <si>
    <t>J23VA399752</t>
  </si>
  <si>
    <t>J23VA400682</t>
  </si>
  <si>
    <t>J23VA401301</t>
  </si>
  <si>
    <t>J23VA395235</t>
  </si>
  <si>
    <t>J23VA400741</t>
  </si>
  <si>
    <t>J23VA401104</t>
  </si>
  <si>
    <t>J23VB417405</t>
  </si>
  <si>
    <t>J23VA400353</t>
  </si>
  <si>
    <t>J23VB421599</t>
  </si>
  <si>
    <t>J23VA399791</t>
  </si>
  <si>
    <t>J23VA400303</t>
  </si>
  <si>
    <t>J23VB421237</t>
  </si>
  <si>
    <t>J23VB422066</t>
  </si>
  <si>
    <t>J23VB417946</t>
  </si>
  <si>
    <t>J23VB422338</t>
  </si>
  <si>
    <t>J23VB417301</t>
  </si>
  <si>
    <t>J23VB422404</t>
  </si>
  <si>
    <t>J23VB421117</t>
  </si>
  <si>
    <t>J23VB419537</t>
  </si>
  <si>
    <t>J23VA407783</t>
  </si>
  <si>
    <t>J23VB417245</t>
  </si>
  <si>
    <t>J23va399601</t>
  </si>
  <si>
    <t>J23va399298</t>
  </si>
  <si>
    <t>J23va398398</t>
  </si>
  <si>
    <t>J23va394448</t>
  </si>
  <si>
    <t>J23VB410457</t>
  </si>
  <si>
    <t>J23VB424207</t>
  </si>
  <si>
    <t>J22VL339237</t>
  </si>
  <si>
    <t>J23VB414460</t>
  </si>
  <si>
    <t>J22VL332813</t>
  </si>
  <si>
    <t>J23VB422369</t>
  </si>
  <si>
    <t>J23VB417585</t>
  </si>
  <si>
    <t>J23VA402216</t>
  </si>
  <si>
    <t>J23VA402491</t>
  </si>
  <si>
    <t>J23VA407391</t>
  </si>
  <si>
    <t>J23VA398071</t>
  </si>
  <si>
    <t>J22VL367197</t>
  </si>
  <si>
    <t>J23VA402558</t>
  </si>
  <si>
    <t>J23VB416639</t>
  </si>
  <si>
    <t>J23VA402090</t>
  </si>
  <si>
    <t>J23VA408257</t>
  </si>
  <si>
    <t>J23VA408209</t>
  </si>
  <si>
    <t>J23VB416121</t>
  </si>
  <si>
    <t>J23VA397773</t>
  </si>
  <si>
    <t>J23VB419500</t>
  </si>
  <si>
    <t>J23VB421660</t>
  </si>
  <si>
    <t>J23VB424297</t>
  </si>
  <si>
    <t>J22VL367191</t>
  </si>
  <si>
    <t>J23VB419155</t>
  </si>
  <si>
    <t>J23VA402170</t>
  </si>
  <si>
    <t>J23VA400766</t>
  </si>
  <si>
    <t>J23va399726</t>
  </si>
  <si>
    <t>J23va400633</t>
  </si>
  <si>
    <t>J23va398321</t>
  </si>
  <si>
    <t>J23va398884</t>
  </si>
  <si>
    <t>J23va398386</t>
  </si>
  <si>
    <t>J23va399645</t>
  </si>
  <si>
    <t>J23va394688</t>
  </si>
  <si>
    <t>J23va393732</t>
  </si>
  <si>
    <t>J23va394686</t>
  </si>
  <si>
    <t>J23va399198</t>
  </si>
  <si>
    <t>J23VA398031</t>
  </si>
  <si>
    <t>J23VA408312</t>
  </si>
  <si>
    <t>J23va394566</t>
  </si>
  <si>
    <t>J23VB424479</t>
  </si>
  <si>
    <t>J23VB409699</t>
  </si>
  <si>
    <t>J23VB424246</t>
  </si>
  <si>
    <t>J23VA407538</t>
  </si>
  <si>
    <t>J22VL338408</t>
  </si>
  <si>
    <t>J22VL337290</t>
  </si>
  <si>
    <t>J23VA373381</t>
  </si>
  <si>
    <t>J23VA389850</t>
  </si>
  <si>
    <t>J23VA407585</t>
  </si>
  <si>
    <t>J23VB409626</t>
  </si>
  <si>
    <t>J23VA390018</t>
  </si>
  <si>
    <t>J23VA408401</t>
  </si>
  <si>
    <t>J22VL331094</t>
  </si>
  <si>
    <t>J23VA408136</t>
  </si>
  <si>
    <t>J23VB410818</t>
  </si>
  <si>
    <t>J23VA394580</t>
  </si>
  <si>
    <t>J23VB420047</t>
  </si>
  <si>
    <t>J23VA401788</t>
  </si>
  <si>
    <t>J23VA401844</t>
  </si>
  <si>
    <t>J23VA400338</t>
  </si>
  <si>
    <t>J23VA401812</t>
  </si>
  <si>
    <t>J23VA400988</t>
  </si>
  <si>
    <t>J23VA402639</t>
  </si>
  <si>
    <t>J23VA402032</t>
  </si>
  <si>
    <t>J23VA401243</t>
  </si>
  <si>
    <t>J23VB422160</t>
  </si>
  <si>
    <t>J23VA401495</t>
  </si>
  <si>
    <t>J23VA408728</t>
  </si>
  <si>
    <t>J23VB424139</t>
  </si>
  <si>
    <t>J23VA401840</t>
  </si>
  <si>
    <t>J23VA401163</t>
  </si>
  <si>
    <t>J23VA402012</t>
  </si>
  <si>
    <t>J23VA402470</t>
  </si>
  <si>
    <t>J23VA402162</t>
  </si>
  <si>
    <t>J23VA394576</t>
  </si>
  <si>
    <t>J23VB424196</t>
  </si>
  <si>
    <t>J23VB421580</t>
  </si>
  <si>
    <t>J23VA408214</t>
  </si>
  <si>
    <t>J23VB421537</t>
  </si>
  <si>
    <t>J23VB421203</t>
  </si>
  <si>
    <t>J23VB420410</t>
  </si>
  <si>
    <t>J23VB422394</t>
  </si>
  <si>
    <t>J23VB421258</t>
  </si>
  <si>
    <t>J23VA383396</t>
  </si>
  <si>
    <t>J23VB418893</t>
  </si>
  <si>
    <t>J23VB421218</t>
  </si>
  <si>
    <t>J23VA408286</t>
  </si>
  <si>
    <t>J23VA402164</t>
  </si>
  <si>
    <t>J23VA407752</t>
  </si>
  <si>
    <t>J23VA400921</t>
  </si>
  <si>
    <t>J23VB424187</t>
  </si>
  <si>
    <t>J23VB422346</t>
  </si>
  <si>
    <t>J23VB424189</t>
  </si>
  <si>
    <t>J23VA402038</t>
  </si>
  <si>
    <t>J23VA390575</t>
  </si>
  <si>
    <t>J23VB421511</t>
  </si>
  <si>
    <t>J23VB418539</t>
  </si>
  <si>
    <t>J23VB419322</t>
  </si>
  <si>
    <t>J23VA383328</t>
  </si>
  <si>
    <t>J23VA400346</t>
  </si>
  <si>
    <t>J23VA399514</t>
  </si>
  <si>
    <t>J23VA400219</t>
  </si>
  <si>
    <t>J23VA396932</t>
  </si>
  <si>
    <t>J23VA399532</t>
  </si>
  <si>
    <t>J23VA392177</t>
  </si>
  <si>
    <t>J22VL339874</t>
  </si>
  <si>
    <t>J22VL339386</t>
  </si>
  <si>
    <t>J22VL339725</t>
  </si>
  <si>
    <t>J22VL338763</t>
  </si>
  <si>
    <t>J22VL334535</t>
  </si>
  <si>
    <t>J22VL337249</t>
  </si>
  <si>
    <t>J23VA398161</t>
  </si>
  <si>
    <t>J23VA394556</t>
  </si>
  <si>
    <t>J23VA400629</t>
  </si>
  <si>
    <t>J23VA399422</t>
  </si>
  <si>
    <t>J23VA394634</t>
  </si>
  <si>
    <t>J23VA393711</t>
  </si>
  <si>
    <t>J23VA399475</t>
  </si>
  <si>
    <t>J23VA396067</t>
  </si>
  <si>
    <t>J23VA399838</t>
  </si>
  <si>
    <t>J23VA400644</t>
  </si>
  <si>
    <t>J23VA396967</t>
  </si>
  <si>
    <t>J23VA399615</t>
  </si>
  <si>
    <t>J23VA399785</t>
  </si>
  <si>
    <t>J23VA400621</t>
  </si>
  <si>
    <t>J23VA399706</t>
  </si>
  <si>
    <t>J23VA394089</t>
  </si>
  <si>
    <t>J23VA398699</t>
  </si>
  <si>
    <t>J23VA398364</t>
  </si>
  <si>
    <t>J23VA401452</t>
  </si>
  <si>
    <t>J23vA396831</t>
  </si>
  <si>
    <t>J23VA392148</t>
  </si>
  <si>
    <t>J23VA399739</t>
  </si>
  <si>
    <t>J23VA400222</t>
  </si>
  <si>
    <t>J23VA393941</t>
  </si>
  <si>
    <t>J23VA399290</t>
  </si>
  <si>
    <t>J23VA399523</t>
  </si>
  <si>
    <t>J23VA399778</t>
  </si>
  <si>
    <t>J23VA397411</t>
  </si>
  <si>
    <t>J23VA397589</t>
  </si>
  <si>
    <t>J23VA399154</t>
  </si>
  <si>
    <t>J23VA399680</t>
  </si>
  <si>
    <t>J23VA400203</t>
  </si>
  <si>
    <t>J23VA392119</t>
  </si>
  <si>
    <t>J23VA399635</t>
  </si>
  <si>
    <t>J23VA394658</t>
  </si>
  <si>
    <t>J23VA397485</t>
  </si>
  <si>
    <t>J23VA399810</t>
  </si>
  <si>
    <t>J23VA400630</t>
  </si>
  <si>
    <t>J23VA393896</t>
  </si>
  <si>
    <t>J23VA398333</t>
  </si>
  <si>
    <t>J23VA386798</t>
  </si>
  <si>
    <t>J23VA396013</t>
  </si>
  <si>
    <t>J23VA394424</t>
  </si>
  <si>
    <t>J23VA399283</t>
  </si>
  <si>
    <t>J23VA399517</t>
  </si>
  <si>
    <t>J23VA393853</t>
  </si>
  <si>
    <t>J23VA400612</t>
  </si>
  <si>
    <t>J23VA400638</t>
  </si>
  <si>
    <t>J23VA394645</t>
  </si>
  <si>
    <t>J23VA387658</t>
  </si>
  <si>
    <t>J23VA400164</t>
  </si>
  <si>
    <t>J23VA394501</t>
  </si>
  <si>
    <t>J23VA396863</t>
  </si>
  <si>
    <t>J23VA400720</t>
  </si>
  <si>
    <t>J23VA399222</t>
  </si>
  <si>
    <t>J23VA398396</t>
  </si>
  <si>
    <t>J23VA399730</t>
  </si>
  <si>
    <t>J23VA392165</t>
  </si>
  <si>
    <t>J23VA399249</t>
  </si>
  <si>
    <t>J23VA399737</t>
  </si>
  <si>
    <t>J23VA399133</t>
  </si>
  <si>
    <t>J23VA400705</t>
  </si>
  <si>
    <t>J23VA396846</t>
  </si>
  <si>
    <t>J23VA398385</t>
  </si>
  <si>
    <t>J23VA394669</t>
  </si>
  <si>
    <t>J23VA399891</t>
  </si>
  <si>
    <t>J23VB410291</t>
  </si>
  <si>
    <t>J23VB410897</t>
  </si>
  <si>
    <t>J23VA394013</t>
  </si>
  <si>
    <t>J23VB422803</t>
  </si>
  <si>
    <t>J23VA400136</t>
  </si>
  <si>
    <t>J23VA399287</t>
  </si>
  <si>
    <t>J23VA397007</t>
  </si>
  <si>
    <t>J23VA396905</t>
  </si>
  <si>
    <t>J23VA396809</t>
  </si>
  <si>
    <t>J23VA400123</t>
  </si>
  <si>
    <t>J23VA400127</t>
  </si>
  <si>
    <t>J23VA399064</t>
  </si>
  <si>
    <t>J23VA392926</t>
  </si>
  <si>
    <t>J23VA399719</t>
  </si>
  <si>
    <t>J23VA399034</t>
  </si>
  <si>
    <t>J23VA398131</t>
  </si>
  <si>
    <t>J23VA400244</t>
  </si>
  <si>
    <t>J23VA400832</t>
  </si>
  <si>
    <t>J23VA395211</t>
  </si>
  <si>
    <t>J23VA400865</t>
  </si>
  <si>
    <t>J23VA392971</t>
  </si>
  <si>
    <t>J23VA399188</t>
  </si>
  <si>
    <t>J23VA395842</t>
  </si>
  <si>
    <t>J23VA400835</t>
  </si>
  <si>
    <t>J23VA396887</t>
  </si>
  <si>
    <t>J23VA400301</t>
  </si>
  <si>
    <t>J23VA400801</t>
  </si>
  <si>
    <t>J23VA397802</t>
  </si>
  <si>
    <t>J23VA399297</t>
  </si>
  <si>
    <t>J23VA399709</t>
  </si>
  <si>
    <t>J23VA396959</t>
  </si>
  <si>
    <t>J23VA398112</t>
  </si>
  <si>
    <t>J23VA396856</t>
  </si>
  <si>
    <t>J23VA398344</t>
  </si>
  <si>
    <t>J23VA392965</t>
  </si>
  <si>
    <t>J23VA399734</t>
  </si>
  <si>
    <t>J23VA399631</t>
  </si>
  <si>
    <t>J23VA399623</t>
  </si>
  <si>
    <t>J23VA398291</t>
  </si>
  <si>
    <t>J23VA398130</t>
  </si>
  <si>
    <t>J23VA399553</t>
  </si>
  <si>
    <t>J23VA393907</t>
  </si>
  <si>
    <t>J23VA394534</t>
  </si>
  <si>
    <t>J23VA399768</t>
  </si>
  <si>
    <t>J23VA395355</t>
  </si>
  <si>
    <t>J23VA398422</t>
  </si>
  <si>
    <t>J23VA397275</t>
  </si>
  <si>
    <t>J23VA400106</t>
  </si>
  <si>
    <t>J23VA395260</t>
  </si>
  <si>
    <t>J23VA394697</t>
  </si>
  <si>
    <t>J23VA392158</t>
  </si>
  <si>
    <t>J23VA400604</t>
  </si>
  <si>
    <t>J23VA398341</t>
  </si>
  <si>
    <t>J23VA399429</t>
  </si>
  <si>
    <t>J23VA400806</t>
  </si>
  <si>
    <t>J23VA398369</t>
  </si>
  <si>
    <t>J23VA400155</t>
  </si>
  <si>
    <t>J23VA400748</t>
  </si>
  <si>
    <t>J23VA399733</t>
  </si>
  <si>
    <t>J23VA393641</t>
  </si>
  <si>
    <t>J23VA398325</t>
  </si>
  <si>
    <t>J23VA400132</t>
  </si>
  <si>
    <t>J23VA401113</t>
  </si>
  <si>
    <t>J23VA399520</t>
  </si>
  <si>
    <t>J23VA392181</t>
  </si>
  <si>
    <t>J23VA401516</t>
  </si>
  <si>
    <t>J23VA401625</t>
  </si>
  <si>
    <t>J23VA400887</t>
  </si>
  <si>
    <t>J23VA401348</t>
  </si>
  <si>
    <t>J23VA392102</t>
  </si>
  <si>
    <t>J23VA401376</t>
  </si>
  <si>
    <t>J23VA392171</t>
  </si>
  <si>
    <t>J23VA396914</t>
  </si>
  <si>
    <t>J23VA388132</t>
  </si>
  <si>
    <t>J23VA399748</t>
  </si>
  <si>
    <t>J23VA399715</t>
  </si>
  <si>
    <t>J23VB420844</t>
  </si>
  <si>
    <t>J23VA392115</t>
  </si>
  <si>
    <t>J23VA400854</t>
  </si>
  <si>
    <t>J23VA398527</t>
  </si>
  <si>
    <t>J23VA401114</t>
  </si>
  <si>
    <t>J23VA401317</t>
  </si>
  <si>
    <t>J23VA400636</t>
  </si>
  <si>
    <t>J23VA401383</t>
  </si>
  <si>
    <t>J23VA387514</t>
  </si>
  <si>
    <t>J23VA400870</t>
  </si>
  <si>
    <t>J23VA399766</t>
  </si>
  <si>
    <t>J23VA402608</t>
  </si>
  <si>
    <t>J23VA394633</t>
  </si>
  <si>
    <t>J23VB422364</t>
  </si>
  <si>
    <t>J23VB425276</t>
  </si>
  <si>
    <t>J23VA407951</t>
  </si>
  <si>
    <t>J23VB423707</t>
  </si>
  <si>
    <t>J23VB424380</t>
  </si>
  <si>
    <t>J23VA398027</t>
  </si>
  <si>
    <t>J23VB422594</t>
  </si>
  <si>
    <t>J23VA401883</t>
  </si>
  <si>
    <t>J23VB424124</t>
  </si>
  <si>
    <t>J23VB424416</t>
  </si>
  <si>
    <t>J23VB422886</t>
  </si>
  <si>
    <t>J23VB422795</t>
  </si>
  <si>
    <t>J23VB425317</t>
  </si>
  <si>
    <t>J23VA408264</t>
  </si>
  <si>
    <t>J22VL369797</t>
  </si>
  <si>
    <t>J23VB424171</t>
  </si>
  <si>
    <t>J23VB411978</t>
  </si>
  <si>
    <t>J23VA406018</t>
  </si>
  <si>
    <t>J23VB410263</t>
  </si>
  <si>
    <t>J22VL362393</t>
  </si>
  <si>
    <t>J23VB421549</t>
  </si>
  <si>
    <t>J22VL352919</t>
  </si>
  <si>
    <t>J23VA396610</t>
  </si>
  <si>
    <t>J23VB412974</t>
  </si>
  <si>
    <t>J23VA408260</t>
  </si>
  <si>
    <t>J23VB410813</t>
  </si>
  <si>
    <t>J23VA408224</t>
  </si>
  <si>
    <t>J23VA398258</t>
  </si>
  <si>
    <t>J23VB411244</t>
  </si>
  <si>
    <t>J23VB409760</t>
  </si>
  <si>
    <t>J23VB410015</t>
  </si>
  <si>
    <t>J23VA405367</t>
  </si>
  <si>
    <t>J23VA405991</t>
  </si>
  <si>
    <t>J23VA393827</t>
  </si>
  <si>
    <t>J22VL350425</t>
  </si>
  <si>
    <t>J23VA402572</t>
  </si>
  <si>
    <t>J23VB420011</t>
  </si>
  <si>
    <t>J23VB411248</t>
  </si>
  <si>
    <t>J23VA402500</t>
  </si>
  <si>
    <t>J23VB410671</t>
  </si>
  <si>
    <t>J23VB420559</t>
  </si>
  <si>
    <t>J23VB420314</t>
  </si>
  <si>
    <t>J23VA402481</t>
  </si>
  <si>
    <t>J23VB417656</t>
  </si>
  <si>
    <t>J23VB420256</t>
  </si>
  <si>
    <t>J23VB419026</t>
  </si>
  <si>
    <t>J23VB419522</t>
  </si>
  <si>
    <t>J23VA408893</t>
  </si>
  <si>
    <t>J23VA386988</t>
  </si>
  <si>
    <t>J23VB410340</t>
  </si>
  <si>
    <t>J23VB420005</t>
  </si>
  <si>
    <t>J23VB410725</t>
  </si>
  <si>
    <t>J23VB411086</t>
  </si>
  <si>
    <t>J23VB410741</t>
  </si>
  <si>
    <t>J23VB411390</t>
  </si>
  <si>
    <t>J23VB412084</t>
  </si>
  <si>
    <t>J22VL368350</t>
  </si>
  <si>
    <t>J23VB420556</t>
  </si>
  <si>
    <t>J23VA401415</t>
  </si>
  <si>
    <t>J23VB410871</t>
  </si>
  <si>
    <t>J23VB409567</t>
  </si>
  <si>
    <t>J23VA409095</t>
  </si>
  <si>
    <t>J23VB424153</t>
  </si>
  <si>
    <t>J23VA398070</t>
  </si>
  <si>
    <t>J23VB425193</t>
  </si>
  <si>
    <t>J23VA407172</t>
  </si>
  <si>
    <t>J23VB419152</t>
  </si>
  <si>
    <t>J23VB422175</t>
  </si>
  <si>
    <t>J23VB424127</t>
  </si>
  <si>
    <t>J23VA400322</t>
  </si>
  <si>
    <t>J23VB418784</t>
  </si>
  <si>
    <t>J23VA407933</t>
  </si>
  <si>
    <t>J23VA401184</t>
  </si>
  <si>
    <t>J23VA402011</t>
  </si>
  <si>
    <t>J23VB420887</t>
  </si>
  <si>
    <t>J23VA379418</t>
  </si>
  <si>
    <t>J23VA405816</t>
  </si>
  <si>
    <t>J23VA405758</t>
  </si>
  <si>
    <t>J23VA407960</t>
  </si>
  <si>
    <t>J23VA400912</t>
  </si>
  <si>
    <t>J23VB418407</t>
  </si>
  <si>
    <t>J23VA402664</t>
  </si>
  <si>
    <t>J23VB424544</t>
  </si>
  <si>
    <t>J22VL351458</t>
  </si>
  <si>
    <t>J23VB421231</t>
  </si>
  <si>
    <t>J23VB409780</t>
  </si>
  <si>
    <t>J23VA402058</t>
  </si>
  <si>
    <t>J23VB411233</t>
  </si>
  <si>
    <t>J23VA407216</t>
  </si>
  <si>
    <t>J23VB421525</t>
  </si>
  <si>
    <t>J23VB418125</t>
  </si>
  <si>
    <t>J23VB418687</t>
  </si>
  <si>
    <t>J23VB417638</t>
  </si>
  <si>
    <t>J23VB412053</t>
  </si>
  <si>
    <t>J23VB421550</t>
  </si>
  <si>
    <t>J23VA393860</t>
  </si>
  <si>
    <t>J23VB409899</t>
  </si>
  <si>
    <t>J23VB418081</t>
  </si>
  <si>
    <t>J23VB411956</t>
  </si>
  <si>
    <t>J23VB421588</t>
  </si>
  <si>
    <t>J23VB412884</t>
  </si>
  <si>
    <t>J23VA405516</t>
  </si>
  <si>
    <t>J23VB413221</t>
  </si>
  <si>
    <t>J23VB409754</t>
  </si>
  <si>
    <t>J23VA405515</t>
  </si>
  <si>
    <t>J23VA405926</t>
  </si>
  <si>
    <t>J23VB410515</t>
  </si>
  <si>
    <t>J23VA406708</t>
  </si>
  <si>
    <t>J23VB412083</t>
  </si>
  <si>
    <t>J23VA406749</t>
  </si>
  <si>
    <t>J23VB411555</t>
  </si>
  <si>
    <t>J23VA393650</t>
  </si>
  <si>
    <t>J23VB411628</t>
  </si>
  <si>
    <t>J23VB412060</t>
  </si>
  <si>
    <t>J23VB409856</t>
  </si>
  <si>
    <t>J23VB411584</t>
  </si>
  <si>
    <t>J23VB411653</t>
  </si>
  <si>
    <t>J23VB410477</t>
  </si>
  <si>
    <t>J23VB411602</t>
  </si>
  <si>
    <t>J23VB420386</t>
  </si>
  <si>
    <t>J23VA394600</t>
  </si>
  <si>
    <t>J23VB422091</t>
  </si>
  <si>
    <t>J23VA402627</t>
  </si>
  <si>
    <t>J23VA399591</t>
  </si>
  <si>
    <t>J23VA402057</t>
  </si>
  <si>
    <t>J23VA394654</t>
  </si>
  <si>
    <t>J23VA402056</t>
  </si>
  <si>
    <t>J23VA402535</t>
  </si>
  <si>
    <t>J23VA397129</t>
  </si>
  <si>
    <t>J23VA400855</t>
  </si>
  <si>
    <t>J23VA385446</t>
  </si>
  <si>
    <t>J23VA400723</t>
  </si>
  <si>
    <t>J23VA385459</t>
  </si>
  <si>
    <t>J23VA401169</t>
  </si>
  <si>
    <t>J23VA399608</t>
  </si>
  <si>
    <t>J23VA394701</t>
  </si>
  <si>
    <t>J23VA397651</t>
  </si>
  <si>
    <t>J23VA398466</t>
  </si>
  <si>
    <t>J23VA392125</t>
  </si>
  <si>
    <t>J23VA395343</t>
  </si>
  <si>
    <t>J23VA401528</t>
  </si>
  <si>
    <t>J23VA399638</t>
  </si>
  <si>
    <t>J23VA401387</t>
  </si>
  <si>
    <t>J23VB410624</t>
  </si>
  <si>
    <t>J23VB421122</t>
  </si>
  <si>
    <t>J23VB422118</t>
  </si>
  <si>
    <t>J23VA397897</t>
  </si>
  <si>
    <t>J23VB410657</t>
  </si>
  <si>
    <t>J23VA402533</t>
  </si>
  <si>
    <t>J23VB418350</t>
  </si>
  <si>
    <t>J23VB421157</t>
  </si>
  <si>
    <t>J23VB421023</t>
  </si>
  <si>
    <t>J23VB420874</t>
  </si>
  <si>
    <t>J23VB422267</t>
  </si>
  <si>
    <t>J23VB417837</t>
  </si>
  <si>
    <t>J23VB421509</t>
  </si>
  <si>
    <t>J23VA398529</t>
  </si>
  <si>
    <t>J23VB418487</t>
  </si>
  <si>
    <t>J23VB418617</t>
  </si>
  <si>
    <t>J23VB422290</t>
  </si>
  <si>
    <t>J23VB421017</t>
  </si>
  <si>
    <t>J23VB424549</t>
  </si>
  <si>
    <t>J23VB423978</t>
  </si>
  <si>
    <t>J23VB423977</t>
  </si>
  <si>
    <t>J23VA400623</t>
  </si>
  <si>
    <t>J23VB424256</t>
  </si>
  <si>
    <t>J23VB424286</t>
  </si>
  <si>
    <t>J23VA400289</t>
  </si>
  <si>
    <t>J23VA402606</t>
  </si>
  <si>
    <t>J23VA397265</t>
  </si>
  <si>
    <t>J23VA397316</t>
  </si>
  <si>
    <t>J23VB423915</t>
  </si>
  <si>
    <t>J23VB424054</t>
  </si>
  <si>
    <t>J23VB422270</t>
  </si>
  <si>
    <t>J23VB421100</t>
  </si>
  <si>
    <t>J23VB421698</t>
  </si>
  <si>
    <t>J23VA402055</t>
  </si>
  <si>
    <t>J23VB422276</t>
  </si>
  <si>
    <t>J23VA408098</t>
  </si>
  <si>
    <t>J23VA407996</t>
  </si>
  <si>
    <t>J23VA400869</t>
  </si>
  <si>
    <t>J23VA400609</t>
  </si>
  <si>
    <t>J23VA399212</t>
  </si>
  <si>
    <t>J23VA396822</t>
  </si>
  <si>
    <t>J23VA399220</t>
  </si>
  <si>
    <t>J23VA400254</t>
  </si>
  <si>
    <t>J23VA399585</t>
  </si>
  <si>
    <t>J23VA400829</t>
  </si>
  <si>
    <t>J23VA400886</t>
  </si>
  <si>
    <t>J23VA394607</t>
  </si>
  <si>
    <t>J23VA394696</t>
  </si>
  <si>
    <t>J23VA399285</t>
  </si>
  <si>
    <t>J23VA394564</t>
  </si>
  <si>
    <t>J23VA399620</t>
  </si>
  <si>
    <t>J23VA399462</t>
  </si>
  <si>
    <t>J23VA399729</t>
  </si>
  <si>
    <t>J23VA392147</t>
  </si>
  <si>
    <t>J23VA396725</t>
  </si>
  <si>
    <t>J23VA399114</t>
  </si>
  <si>
    <t>J23VA400893</t>
  </si>
  <si>
    <t>J23VA402006</t>
  </si>
  <si>
    <t>J23VA398340</t>
  </si>
  <si>
    <t>J23VA394663</t>
  </si>
  <si>
    <t>J23VA394691</t>
  </si>
  <si>
    <t>J23VA400800</t>
  </si>
  <si>
    <t>J23VA396850</t>
  </si>
  <si>
    <t>J23VA402097</t>
  </si>
  <si>
    <t>J23VA401803</t>
  </si>
  <si>
    <t>J23VA402600</t>
  </si>
  <si>
    <t>J23VA402466</t>
  </si>
  <si>
    <t>J23VA401861</t>
  </si>
  <si>
    <t>J23VA402667</t>
  </si>
  <si>
    <t>J23VA402421</t>
  </si>
  <si>
    <t>J23VA400692</t>
  </si>
  <si>
    <t>J23VA402529</t>
  </si>
  <si>
    <t>J23VB422144</t>
  </si>
  <si>
    <t>J23VB418163</t>
  </si>
  <si>
    <t>J23VA402358</t>
  </si>
  <si>
    <t>J23VA402083</t>
  </si>
  <si>
    <t>J23VA400798</t>
  </si>
  <si>
    <t>J23VA394616</t>
  </si>
  <si>
    <t>J23VA394611</t>
  </si>
  <si>
    <t>J23VA394624</t>
  </si>
  <si>
    <t>J23VA401740</t>
  </si>
  <si>
    <t>J23VA402397</t>
  </si>
  <si>
    <t>J23VA402388</t>
  </si>
  <si>
    <t>J23VA402102</t>
  </si>
  <si>
    <t>J23VA402684</t>
  </si>
  <si>
    <t>J23VA402536</t>
  </si>
  <si>
    <t>J23VA402588</t>
  </si>
  <si>
    <t>J23VB422278</t>
  </si>
  <si>
    <t>J23VB422011</t>
  </si>
  <si>
    <t>J23VB422205</t>
  </si>
  <si>
    <t>J23VA396870</t>
  </si>
  <si>
    <t>J23VB422029</t>
  </si>
  <si>
    <t>J23VB421116</t>
  </si>
  <si>
    <t>J23VB422343</t>
  </si>
  <si>
    <t>J23VA398637</t>
  </si>
  <si>
    <t>J23VA400827</t>
  </si>
  <si>
    <t>J23VA394661</t>
  </si>
  <si>
    <t>J23VA396897</t>
  </si>
  <si>
    <t>J23VB421022</t>
  </si>
  <si>
    <t>J23VA400837</t>
  </si>
  <si>
    <t>J23VA407984</t>
  </si>
  <si>
    <t>J23VA398389</t>
  </si>
  <si>
    <t>J23VB421229</t>
  </si>
  <si>
    <t>J23VA399242</t>
  </si>
  <si>
    <t>J23VA408294</t>
  </si>
  <si>
    <t>J23VA398382</t>
  </si>
  <si>
    <t>J23VA407755</t>
  </si>
  <si>
    <t>J23VA407154</t>
  </si>
  <si>
    <t>J23VA398550</t>
  </si>
  <si>
    <t>J23VA408038</t>
  </si>
  <si>
    <t>J23VA398559</t>
  </si>
  <si>
    <t>J23VA407225</t>
  </si>
  <si>
    <t>J23VA407942</t>
  </si>
  <si>
    <t>J23VA401147</t>
  </si>
  <si>
    <t>J23VB423999</t>
  </si>
  <si>
    <t>J23VA400282</t>
  </si>
  <si>
    <t>J23VB424204</t>
  </si>
  <si>
    <t>J23VA394446</t>
  </si>
  <si>
    <t>J23VB420075</t>
  </si>
  <si>
    <t>J23VA400690</t>
  </si>
  <si>
    <t>J23VB421027</t>
  </si>
  <si>
    <t>J23VB421389</t>
  </si>
  <si>
    <t>J23VA400201</t>
  </si>
  <si>
    <t>J23VA396869</t>
  </si>
  <si>
    <t>J23VB415942</t>
  </si>
  <si>
    <t>J23VA408824</t>
  </si>
  <si>
    <t>J23VA407971</t>
  </si>
  <si>
    <t>J23VA393890</t>
  </si>
  <si>
    <t>J23VA407973</t>
  </si>
  <si>
    <t>J23VA400650</t>
  </si>
  <si>
    <t>J23VB416358</t>
  </si>
  <si>
    <t>J23VB419491</t>
  </si>
  <si>
    <t>J23VB417510</t>
  </si>
  <si>
    <t>J23VA408148</t>
  </si>
  <si>
    <t>J23VA407919</t>
  </si>
  <si>
    <t>J23VA408484</t>
  </si>
  <si>
    <t>J23VB422811</t>
  </si>
  <si>
    <t>J23VA407827</t>
  </si>
  <si>
    <t>J23VB421507</t>
  </si>
  <si>
    <t>J23VB419287</t>
  </si>
  <si>
    <t>J23VA407777</t>
  </si>
  <si>
    <t>J23VB421370</t>
  </si>
  <si>
    <t>J23VA409358</t>
  </si>
  <si>
    <t>J23VA408465</t>
  </si>
  <si>
    <t>J23VB418546</t>
  </si>
  <si>
    <t>J23VB421355</t>
  </si>
  <si>
    <t>J23VA407991</t>
  </si>
  <si>
    <t>J23VA408176</t>
  </si>
  <si>
    <t>J23VB424496</t>
  </si>
  <si>
    <t>J23VA386743</t>
  </si>
  <si>
    <t>J23VB418430</t>
  </si>
  <si>
    <t>J23VB419715</t>
  </si>
  <si>
    <t>J23VB421111</t>
  </si>
  <si>
    <t>J23VB421181</t>
  </si>
  <si>
    <t>J23VB420074</t>
  </si>
  <si>
    <t>J23VA386947</t>
  </si>
  <si>
    <t>J23VB424197</t>
  </si>
  <si>
    <t>J23VB424208</t>
  </si>
  <si>
    <t>J23VA407303</t>
  </si>
  <si>
    <t>J23VB421386</t>
  </si>
  <si>
    <t>J23VB421063</t>
  </si>
  <si>
    <t>J23VB421341</t>
  </si>
  <si>
    <t>J23VB419104</t>
  </si>
  <si>
    <t>J23VB419952</t>
  </si>
  <si>
    <t>J23VA408403</t>
  </si>
  <si>
    <t>J23VB419210</t>
  </si>
  <si>
    <t>J23VB419585</t>
  </si>
  <si>
    <t>J23VA397578</t>
  </si>
  <si>
    <t>J23VA399738</t>
  </si>
  <si>
    <t>J23VA399533</t>
  </si>
  <si>
    <t>J23VA399578</t>
  </si>
  <si>
    <t>J23VA396814</t>
  </si>
  <si>
    <t>J23VA392104</t>
  </si>
  <si>
    <t>J23VA394690</t>
  </si>
  <si>
    <t>J23VA394679</t>
  </si>
  <si>
    <t>J23VA398093</t>
  </si>
  <si>
    <t>J23VA397824</t>
  </si>
  <si>
    <t>J23VA393889</t>
  </si>
  <si>
    <t>J23VA393838</t>
  </si>
  <si>
    <t>J23VA400139</t>
  </si>
  <si>
    <t>J23VA385465</t>
  </si>
  <si>
    <t>J23VA399576</t>
  </si>
  <si>
    <t>J23VA396802</t>
  </si>
  <si>
    <t>J23VA399640</t>
  </si>
  <si>
    <t>J23VA400674</t>
  </si>
  <si>
    <t>J23VB423966</t>
  </si>
  <si>
    <t>J23VA397489</t>
  </si>
  <si>
    <t>J23VA399837</t>
  </si>
  <si>
    <t>J23VA394903</t>
  </si>
  <si>
    <t>J23VA394656</t>
  </si>
  <si>
    <t>J23VA394782</t>
  </si>
  <si>
    <t>J23VA408042</t>
  </si>
  <si>
    <t>J23VA399544</t>
  </si>
  <si>
    <t>J23VA408093</t>
  </si>
  <si>
    <t>J23VA400359</t>
  </si>
  <si>
    <t>J23VB423985</t>
  </si>
  <si>
    <t>J23VA400652</t>
  </si>
  <si>
    <t>J23VA399550</t>
  </si>
  <si>
    <t>J23VA399558</t>
  </si>
  <si>
    <t>J23VA394604</t>
  </si>
  <si>
    <t>J23VB414488</t>
  </si>
  <si>
    <t>J23VA399549</t>
  </si>
  <si>
    <t>J23VA401354</t>
  </si>
  <si>
    <t>J23VB416754</t>
  </si>
  <si>
    <t>J23VA401305</t>
  </si>
  <si>
    <t>J23VB424049</t>
  </si>
  <si>
    <t>J23VB422735</t>
  </si>
  <si>
    <t>J23VB416515</t>
  </si>
  <si>
    <t>J23VB422585</t>
  </si>
  <si>
    <t>J23VB415999</t>
  </si>
  <si>
    <t>J23VB419446</t>
  </si>
  <si>
    <t>J23VA407788</t>
  </si>
  <si>
    <t>J23VB419241</t>
  </si>
  <si>
    <t>J23VB421207</t>
  </si>
  <si>
    <t>J23VB418282</t>
  </si>
  <si>
    <t>J23VB423963</t>
  </si>
  <si>
    <t>J23VB424261</t>
  </si>
  <si>
    <t>J23VA408212</t>
  </si>
  <si>
    <t>J23VB424169</t>
  </si>
  <si>
    <t>J23VA408259</t>
  </si>
  <si>
    <t>J23VA407185</t>
  </si>
  <si>
    <t>J23VA396858</t>
  </si>
  <si>
    <t>J23VA407285</t>
  </si>
  <si>
    <t>J23VA407247</t>
  </si>
  <si>
    <t>J23VA408242</t>
  </si>
  <si>
    <t>J23VA401314</t>
  </si>
  <si>
    <t>J23VA407839</t>
  </si>
  <si>
    <t>J23VA407232</t>
  </si>
  <si>
    <t>J23VB417379</t>
  </si>
  <si>
    <t>J23VB424146</t>
  </si>
  <si>
    <t>J23VA407809</t>
  </si>
  <si>
    <t>J23VA408762</t>
  </si>
  <si>
    <t>J23VB422077</t>
  </si>
  <si>
    <t>J23VA407205</t>
  </si>
  <si>
    <t>J23VA399662</t>
  </si>
  <si>
    <t>J23VB418595</t>
  </si>
  <si>
    <t>J23VB417131</t>
  </si>
  <si>
    <t>J23VA399712</t>
  </si>
  <si>
    <t>J23VA407735</t>
  </si>
  <si>
    <t>J23VA407347</t>
  </si>
  <si>
    <t>J23VA407286</t>
  </si>
  <si>
    <t>J23VA393851</t>
  </si>
  <si>
    <t>J23VA399272</t>
  </si>
  <si>
    <t>J23VB417091</t>
  </si>
  <si>
    <t>J23VA400291</t>
  </si>
  <si>
    <t>J23VA386527</t>
  </si>
  <si>
    <t>J23VA394699</t>
  </si>
  <si>
    <t>J23VB420219</t>
  </si>
  <si>
    <t>J23VA399780</t>
  </si>
  <si>
    <t>J23VB423829</t>
  </si>
  <si>
    <t>J23VB417523</t>
  </si>
  <si>
    <t>J23VA400365</t>
  </si>
  <si>
    <t>J23VA407231</t>
  </si>
  <si>
    <t>J23VB420523</t>
  </si>
  <si>
    <t>J23VA399284</t>
  </si>
  <si>
    <t>J23VA408265</t>
  </si>
  <si>
    <t>J23VB417089</t>
  </si>
  <si>
    <t>J23VB415729</t>
  </si>
  <si>
    <t>J23VB415798</t>
  </si>
  <si>
    <t>J23VB422349</t>
  </si>
  <si>
    <t>J23VB422344</t>
  </si>
  <si>
    <t>J23VB417592</t>
  </si>
  <si>
    <t>J23VB417568</t>
  </si>
  <si>
    <t>J23VA399485</t>
  </si>
  <si>
    <t>J23VB419237</t>
  </si>
  <si>
    <t>J23VB422669</t>
  </si>
  <si>
    <t>J23VB419897</t>
  </si>
  <si>
    <t>J23VA396842</t>
  </si>
  <si>
    <t>J23VA394665</t>
  </si>
  <si>
    <t>J23VA394671</t>
  </si>
  <si>
    <t>J23VB417487</t>
  </si>
  <si>
    <t>J23VA399292</t>
  </si>
  <si>
    <t>J23VA394678</t>
  </si>
  <si>
    <t>J23VB415749</t>
  </si>
  <si>
    <t>J23VA385181</t>
  </si>
  <si>
    <t>J23VA396818</t>
  </si>
  <si>
    <t>J23VB417470</t>
  </si>
  <si>
    <t>J23VA400619</t>
  </si>
  <si>
    <t>J23VB423965</t>
  </si>
  <si>
    <t>J23VA383748</t>
  </si>
  <si>
    <t>J23VB416148</t>
  </si>
  <si>
    <t>J23VB423547</t>
  </si>
  <si>
    <t>J23VA399665</t>
  </si>
  <si>
    <t>J23VA400687</t>
  </si>
  <si>
    <t>J23VA399702</t>
  </si>
  <si>
    <t>J23VB416565</t>
  </si>
  <si>
    <t>J23VA400784</t>
  </si>
  <si>
    <t>J23VA397193</t>
  </si>
  <si>
    <t>J23VA399216</t>
  </si>
  <si>
    <t>J23VA399227</t>
  </si>
  <si>
    <t>J23VA397114</t>
  </si>
  <si>
    <t>J23VA394692</t>
  </si>
  <si>
    <t>J23VA397521</t>
  </si>
  <si>
    <t>J23VA399534</t>
  </si>
  <si>
    <t>J23VB413855</t>
  </si>
  <si>
    <t>J23VA399689</t>
  </si>
  <si>
    <t>J23VA392149</t>
  </si>
  <si>
    <t>J23VA399728</t>
  </si>
  <si>
    <t>J23VA399085</t>
  </si>
  <si>
    <t>J23VA398008</t>
  </si>
  <si>
    <t>J23VA399376</t>
  </si>
  <si>
    <t>J23VA397496</t>
  </si>
  <si>
    <t>J23VA397777</t>
  </si>
  <si>
    <t>J23VA386421</t>
  </si>
  <si>
    <t>J23VA385401</t>
  </si>
  <si>
    <t>J23VA394614</t>
  </si>
  <si>
    <t>J23VA383940</t>
  </si>
  <si>
    <t>J23VA401193</t>
  </si>
  <si>
    <t>J23VB417428</t>
  </si>
  <si>
    <t>J23VB415843</t>
  </si>
  <si>
    <t>J23VB420548</t>
  </si>
  <si>
    <t>J23VA403558</t>
  </si>
  <si>
    <t>J23VB422456</t>
  </si>
  <si>
    <t>J23VB420298</t>
  </si>
  <si>
    <t>J23VB417403</t>
  </si>
  <si>
    <t>J23VB422474</t>
  </si>
  <si>
    <t>J23VB417460</t>
  </si>
  <si>
    <t>J23VB417033</t>
  </si>
  <si>
    <t>J23VB417028</t>
  </si>
  <si>
    <t>J23VB417765</t>
  </si>
  <si>
    <t>J23VA404225</t>
  </si>
  <si>
    <t>J23VB418409</t>
  </si>
  <si>
    <t>J23VB417256</t>
  </si>
  <si>
    <t>J23VB416581</t>
  </si>
  <si>
    <t>J23VB410603</t>
  </si>
  <si>
    <t>J23VB417255</t>
  </si>
  <si>
    <t>J23VB417274</t>
  </si>
  <si>
    <t>J23VB421139</t>
  </si>
  <si>
    <t>J23VB421620</t>
  </si>
  <si>
    <t>J23VB417082</t>
  </si>
  <si>
    <t>J23VA404528</t>
  </si>
  <si>
    <t>J23VB411696</t>
  </si>
  <si>
    <t>J23VA397045</t>
  </si>
  <si>
    <t>J23VB411699</t>
  </si>
  <si>
    <t>J22VL348144</t>
  </si>
  <si>
    <t>J22VL343021</t>
  </si>
  <si>
    <t>J23VB410429</t>
  </si>
  <si>
    <t>J23VB410435</t>
  </si>
  <si>
    <t>J23VB410713</t>
  </si>
  <si>
    <t>J22VL340222</t>
  </si>
  <si>
    <t>J23VA404712</t>
  </si>
  <si>
    <t>J23VB411325</t>
  </si>
  <si>
    <t>J23VA397121</t>
  </si>
  <si>
    <t>J23VA404402</t>
  </si>
  <si>
    <t>J23VB417621</t>
  </si>
  <si>
    <t>J23VB411016</t>
  </si>
  <si>
    <t>J23VB410849</t>
  </si>
  <si>
    <t>J23VB421077</t>
  </si>
  <si>
    <t>J23VA402966</t>
  </si>
  <si>
    <t>J23VB420002</t>
  </si>
  <si>
    <t>J22VL347423</t>
  </si>
  <si>
    <t>J23VB411818</t>
  </si>
  <si>
    <t>J23VA409255</t>
  </si>
  <si>
    <t>J23VB411684</t>
  </si>
  <si>
    <t>J23VB421326</t>
  </si>
  <si>
    <t>J22VL343085</t>
  </si>
  <si>
    <t>J23VA399037</t>
  </si>
  <si>
    <t>J23VA402640</t>
  </si>
  <si>
    <t>J23VA398669</t>
  </si>
  <si>
    <t>J23VA402099</t>
  </si>
  <si>
    <t>J23VA399265</t>
  </si>
  <si>
    <t>J23VA399229</t>
  </si>
  <si>
    <t>J23VA401893</t>
  </si>
  <si>
    <t>J23VA401900</t>
  </si>
  <si>
    <t>J23VA394443</t>
  </si>
  <si>
    <t>J23VA386634</t>
  </si>
  <si>
    <t>J23VA401774</t>
  </si>
  <si>
    <t>J23VA401794</t>
  </si>
  <si>
    <t>J23VA396881</t>
  </si>
  <si>
    <t>J23VA400711</t>
  </si>
  <si>
    <t>J23VA402192</t>
  </si>
  <si>
    <t>J23VA402552</t>
  </si>
  <si>
    <t>J22VL320695</t>
  </si>
  <si>
    <t>J23VB418415</t>
  </si>
  <si>
    <t>J23VB421020</t>
  </si>
  <si>
    <t>J22VL342367</t>
  </si>
  <si>
    <t>J22VL349401</t>
  </si>
  <si>
    <t>J22VL349430</t>
  </si>
  <si>
    <t>J22VL343078</t>
  </si>
  <si>
    <t>J23VB411642</t>
  </si>
  <si>
    <t>J23VB410723</t>
  </si>
  <si>
    <t>J23VB421055</t>
  </si>
  <si>
    <t>J22VL343934</t>
  </si>
  <si>
    <t>J22VL340224</t>
  </si>
  <si>
    <t>J23VB412047</t>
  </si>
  <si>
    <t>J23VB420026</t>
  </si>
  <si>
    <t>J22VL342939</t>
  </si>
  <si>
    <t>J22VL341163</t>
  </si>
  <si>
    <t>J22VL344261</t>
  </si>
  <si>
    <t>J22VL343723</t>
  </si>
  <si>
    <t>J23VA402074</t>
  </si>
  <si>
    <t>J23VA402519</t>
  </si>
  <si>
    <t>J23VA402547</t>
  </si>
  <si>
    <t>J23VA402697</t>
  </si>
  <si>
    <t>J23VA402295</t>
  </si>
  <si>
    <t>J23VA402021</t>
  </si>
  <si>
    <t>J23VA402676</t>
  </si>
  <si>
    <t>J23VA400987</t>
  </si>
  <si>
    <t>J23VB417870</t>
  </si>
  <si>
    <t>J23VB418607</t>
  </si>
  <si>
    <t>J23VB410752</t>
  </si>
  <si>
    <t>J22VL347963</t>
  </si>
  <si>
    <t>J22VL345103</t>
  </si>
  <si>
    <t>J23VB411353</t>
  </si>
  <si>
    <t>J23VB411392</t>
  </si>
  <si>
    <t>J22VL320700</t>
  </si>
  <si>
    <t>J23VB411115</t>
  </si>
  <si>
    <t>J23VB421058</t>
  </si>
  <si>
    <t>J23VB411846</t>
  </si>
  <si>
    <t>J23VB411683</t>
  </si>
  <si>
    <t>J23VB410774</t>
  </si>
  <si>
    <t>J23VB411639</t>
  </si>
  <si>
    <t>J22VL341418</t>
  </si>
  <si>
    <t>J23VB411805</t>
  </si>
  <si>
    <t>J22VL344089</t>
  </si>
  <si>
    <t>J23VA402690</t>
  </si>
  <si>
    <t>J23VB412036</t>
  </si>
  <si>
    <t>J23VA399603</t>
  </si>
  <si>
    <t>J23VB411067</t>
  </si>
  <si>
    <t>J23VB421291</t>
  </si>
  <si>
    <t>J23VB420095</t>
  </si>
  <si>
    <t>J23VB411286</t>
  </si>
  <si>
    <t>J23VB410811</t>
  </si>
  <si>
    <t>J23VB418955</t>
  </si>
  <si>
    <t>J22VL342947</t>
  </si>
  <si>
    <t>J22VL344023</t>
  </si>
  <si>
    <t>J23VB411283</t>
  </si>
  <si>
    <t>J23VB409659</t>
  </si>
  <si>
    <t>J23VA400620</t>
  </si>
  <si>
    <t>J23VA394636</t>
  </si>
  <si>
    <t>J23VA400426</t>
  </si>
  <si>
    <t>J23VA400780</t>
  </si>
  <si>
    <t>J23VA394642</t>
  </si>
  <si>
    <t>J23VA399155</t>
  </si>
  <si>
    <t>J23VA400750</t>
  </si>
  <si>
    <t>J23VA396883</t>
  </si>
  <si>
    <t>J23VA393868</t>
  </si>
  <si>
    <t>J23VA400774</t>
  </si>
  <si>
    <t>J23VA399856</t>
  </si>
  <si>
    <t>J23VB425275</t>
  </si>
  <si>
    <t>J23VB422135</t>
  </si>
  <si>
    <t>J23VB410531</t>
  </si>
  <si>
    <t>J23VB424439</t>
  </si>
  <si>
    <t>J22VL368864</t>
  </si>
  <si>
    <t>J23VA396916</t>
  </si>
  <si>
    <t>J23VB422334</t>
  </si>
  <si>
    <t>J23VA402094</t>
  </si>
  <si>
    <t>J23VB420000</t>
  </si>
  <si>
    <t>J23VB424250</t>
  </si>
  <si>
    <t>J23VB424388</t>
  </si>
  <si>
    <t>J23VA402449</t>
  </si>
  <si>
    <t>J23VA401865</t>
  </si>
  <si>
    <t>J23VA407223</t>
  </si>
  <si>
    <t>J23VB424188</t>
  </si>
  <si>
    <t>J23VA392114</t>
  </si>
  <si>
    <t>J23VA399081</t>
  </si>
  <si>
    <t>J23VA407280</t>
  </si>
  <si>
    <t>J23VA398675</t>
  </si>
  <si>
    <t>J23VA399609</t>
  </si>
  <si>
    <t>J23VA400287</t>
  </si>
  <si>
    <t>J23VA396826</t>
  </si>
  <si>
    <t>J23VA399543</t>
  </si>
  <si>
    <t>J23VA399286</t>
  </si>
  <si>
    <t>J23VA396895</t>
  </si>
  <si>
    <t>J23VA399755</t>
  </si>
  <si>
    <t>J23VA399596</t>
  </si>
  <si>
    <t>J23VA396696</t>
  </si>
  <si>
    <t>J23VA396875</t>
  </si>
  <si>
    <t>J23VA400615</t>
  </si>
  <si>
    <t>J23VA399079</t>
  </si>
  <si>
    <t>J23VA399777</t>
  </si>
  <si>
    <t>J23VA400229</t>
  </si>
  <si>
    <t>J23VA394561</t>
  </si>
  <si>
    <t>J23VA394651</t>
  </si>
  <si>
    <t>J23VB424249</t>
  </si>
  <si>
    <t>J23VB421764</t>
  </si>
  <si>
    <t>J23VA396947</t>
  </si>
  <si>
    <t>J23VA401337</t>
  </si>
  <si>
    <t>J23VA400391</t>
  </si>
  <si>
    <t>J23VA399264</t>
  </si>
  <si>
    <t>J23VB419944</t>
  </si>
  <si>
    <t>J23VB424484</t>
  </si>
  <si>
    <t>J23VA402569</t>
  </si>
  <si>
    <t>J23VA400624</t>
  </si>
  <si>
    <t>J23VB420398</t>
  </si>
  <si>
    <t>J23VA400600</t>
  </si>
  <si>
    <t>J22VL352319</t>
  </si>
  <si>
    <t>J22VL369894</t>
  </si>
  <si>
    <t>J23VB421333</t>
  </si>
  <si>
    <t>J23VB421211</t>
  </si>
  <si>
    <t>J23VA400438</t>
  </si>
  <si>
    <t>J23VB411477</t>
  </si>
  <si>
    <t>J23VB417388</t>
  </si>
  <si>
    <t>J23VB412354</t>
  </si>
  <si>
    <t>J23VB421516</t>
  </si>
  <si>
    <t>J23VB421595</t>
  </si>
  <si>
    <t>J23VB416871</t>
  </si>
  <si>
    <t>J23VB410655</t>
  </si>
  <si>
    <t>J23VB417616</t>
  </si>
  <si>
    <t>J23VB417029</t>
  </si>
  <si>
    <t>J23VB413889</t>
  </si>
  <si>
    <t>J23VB416179</t>
  </si>
  <si>
    <t>J23VB420504</t>
  </si>
  <si>
    <t>J23VB420288</t>
  </si>
  <si>
    <t>J23VB419489</t>
  </si>
  <si>
    <t>J23VA392122</t>
  </si>
  <si>
    <t>J23VA396845</t>
  </si>
  <si>
    <t>J23VB414169</t>
  </si>
  <si>
    <t>J23VB417156</t>
  </si>
  <si>
    <t>J23VB420886</t>
  </si>
  <si>
    <t>J23VB414233</t>
  </si>
  <si>
    <t>J23VB415145</t>
  </si>
  <si>
    <t>J23VB422251</t>
  </si>
  <si>
    <t>J23VB415888</t>
  </si>
  <si>
    <t>J23VB422325</t>
  </si>
  <si>
    <t>J23VB420246</t>
  </si>
  <si>
    <t>J23VB420207</t>
  </si>
  <si>
    <t>J23VB422199</t>
  </si>
  <si>
    <t>J23VB421938</t>
  </si>
  <si>
    <t>J23VB414260</t>
  </si>
  <si>
    <t>J23VB414535</t>
  </si>
  <si>
    <t>J23VB415871</t>
  </si>
  <si>
    <t>J23VB416109</t>
  </si>
  <si>
    <t>J23VB416116</t>
  </si>
  <si>
    <t>J23VB416103</t>
  </si>
  <si>
    <t>J23VB417624</t>
  </si>
  <si>
    <t>J23VB422499</t>
  </si>
  <si>
    <t>J23VB422471</t>
  </si>
  <si>
    <t>J23VB419494</t>
  </si>
  <si>
    <t>J23VB422376</t>
  </si>
  <si>
    <t>J23VB419490</t>
  </si>
  <si>
    <t>J23VB420724</t>
  </si>
  <si>
    <t>J23VB416122</t>
  </si>
  <si>
    <t>J23VB422074</t>
  </si>
  <si>
    <t>J23VB417435</t>
  </si>
  <si>
    <t>J23VB422424</t>
  </si>
  <si>
    <t>J23VB417437</t>
  </si>
  <si>
    <t>J23VB413973</t>
  </si>
  <si>
    <t>J23VB421377</t>
  </si>
  <si>
    <t>J23VA399621</t>
  </si>
  <si>
    <t>J23VA400713</t>
  </si>
  <si>
    <t>J23VB420006</t>
  </si>
  <si>
    <t>J23VB410378</t>
  </si>
  <si>
    <t>J23VB409790</t>
  </si>
  <si>
    <t>J23VB411305</t>
  </si>
  <si>
    <t>J23VA401090</t>
  </si>
  <si>
    <t>J23VA401895</t>
  </si>
  <si>
    <t>J23VB417816</t>
  </si>
  <si>
    <t>J23VB416696</t>
  </si>
  <si>
    <t>J23VB420309</t>
  </si>
  <si>
    <t>J23VB422379</t>
  </si>
  <si>
    <t>J23VB422419</t>
  </si>
  <si>
    <t>J23VB422428</t>
  </si>
  <si>
    <t>J23VB417834</t>
  </si>
  <si>
    <t>J23VB422362</t>
  </si>
  <si>
    <t>J23VB422458</t>
  </si>
  <si>
    <t>J22VL366470</t>
  </si>
  <si>
    <t>J22VL365989</t>
  </si>
  <si>
    <t>J23VB414887</t>
  </si>
  <si>
    <t>J23VB420775</t>
  </si>
  <si>
    <t>J23VB422460</t>
  </si>
  <si>
    <t>J23VB420992</t>
  </si>
  <si>
    <t>J23VB422065</t>
  </si>
  <si>
    <t>J23VB413816</t>
  </si>
  <si>
    <t>J23VB416163</t>
  </si>
  <si>
    <t>J23VB417417</t>
  </si>
  <si>
    <t>J23VB417092</t>
  </si>
  <si>
    <t>J23VB417703</t>
  </si>
  <si>
    <t>J23VB422150</t>
  </si>
  <si>
    <t>J23VB421154</t>
  </si>
  <si>
    <t>J23VB414579</t>
  </si>
  <si>
    <t>J23VB414505</t>
  </si>
  <si>
    <t>J23VB416765</t>
  </si>
  <si>
    <t>J23VB416895</t>
  </si>
  <si>
    <t>J23VB416978</t>
  </si>
  <si>
    <t>J23VB420329</t>
  </si>
  <si>
    <t>J23VB415292</t>
  </si>
  <si>
    <t>J23VA399757</t>
  </si>
  <si>
    <t>J23VA400435</t>
  </si>
  <si>
    <t>J23VA396877</t>
  </si>
  <si>
    <t>J23VB413772</t>
  </si>
  <si>
    <t>J23VB417215</t>
  </si>
  <si>
    <t>J23VB409658</t>
  </si>
  <si>
    <t>J23VA404357</t>
  </si>
  <si>
    <t>J23VA393806</t>
  </si>
  <si>
    <t>J23VA397020</t>
  </si>
  <si>
    <t>J23VB409894</t>
  </si>
  <si>
    <t>J23VB422587</t>
  </si>
  <si>
    <t>J23VA391460</t>
  </si>
  <si>
    <t>J23VA392757</t>
  </si>
  <si>
    <t>J22VL339403</t>
  </si>
  <si>
    <t>J23vb409829</t>
  </si>
  <si>
    <t>J23vb412266</t>
  </si>
  <si>
    <t>J23va407928</t>
  </si>
  <si>
    <t>J23va406195</t>
  </si>
  <si>
    <t>J23va407265</t>
  </si>
  <si>
    <t>J23vb412265</t>
  </si>
  <si>
    <t>J23va402228</t>
  </si>
  <si>
    <t>J23va402432</t>
  </si>
  <si>
    <t>J23va408095</t>
  </si>
  <si>
    <t>J23va401137</t>
  </si>
  <si>
    <t>J23VB410756</t>
  </si>
  <si>
    <t>J23VB419299</t>
  </si>
  <si>
    <t>J23VB419998</t>
  </si>
  <si>
    <t>J23VB421328</t>
  </si>
  <si>
    <t>J23VA408388</t>
  </si>
  <si>
    <t>J23VB412076</t>
  </si>
  <si>
    <t>J23VB421506</t>
  </si>
  <si>
    <t>J23VB421390</t>
  </si>
  <si>
    <t>J23VB414862</t>
  </si>
  <si>
    <t>J23VB421558</t>
  </si>
  <si>
    <t>J23VA394020</t>
  </si>
  <si>
    <t>J23VB419557</t>
  </si>
  <si>
    <t>J23VB421372</t>
  </si>
  <si>
    <t>J23VB410986</t>
  </si>
  <si>
    <t>J23VA407945</t>
  </si>
  <si>
    <t>J23VA401546</t>
  </si>
  <si>
    <t>J23VA402609</t>
  </si>
  <si>
    <t>J23VA402543</t>
  </si>
  <si>
    <t>J23VA402643</t>
  </si>
  <si>
    <t>J23VA402599</t>
  </si>
  <si>
    <t>J23VA401899</t>
  </si>
  <si>
    <t>J23VA402268</t>
  </si>
  <si>
    <t>J23VA402085</t>
  </si>
  <si>
    <t>J23VB411558</t>
  </si>
  <si>
    <t>J23VA402541</t>
  </si>
  <si>
    <t>J23VB417782</t>
  </si>
  <si>
    <t>J23VA406677</t>
  </si>
  <si>
    <t>J23VA405781</t>
  </si>
  <si>
    <t>J23VA407206</t>
  </si>
  <si>
    <t>J23VB419278</t>
  </si>
  <si>
    <t>J23VB419871</t>
  </si>
  <si>
    <t>J23VA407334</t>
  </si>
  <si>
    <t>J23VA407118</t>
  </si>
  <si>
    <t>J23VA408055</t>
  </si>
  <si>
    <t>J23VB410773</t>
  </si>
  <si>
    <t>J23VA401655</t>
  </si>
  <si>
    <t>J23VA397860</t>
  </si>
  <si>
    <t>J23VA406197</t>
  </si>
  <si>
    <t>J23VA407343</t>
  </si>
  <si>
    <t>J23VA406938</t>
  </si>
  <si>
    <t>J23VA406631</t>
  </si>
  <si>
    <t>J23VB411566</t>
  </si>
  <si>
    <t>J23VB411294</t>
  </si>
  <si>
    <t>J23VA402595</t>
  </si>
  <si>
    <t>J23VA385184</t>
  </si>
  <si>
    <t>J22VE036746</t>
  </si>
  <si>
    <t>J22VE036517</t>
  </si>
  <si>
    <t>J23VA401817</t>
  </si>
  <si>
    <t>J22VE037794</t>
  </si>
  <si>
    <t>J22VE035701</t>
  </si>
  <si>
    <t>J22VE037784</t>
  </si>
  <si>
    <t>J22VE037737</t>
  </si>
  <si>
    <t>J22VE034866</t>
  </si>
  <si>
    <t>J22VE037769</t>
  </si>
  <si>
    <t>J22VE035726</t>
  </si>
  <si>
    <t>J22VE035633</t>
  </si>
  <si>
    <t>J22VE037792</t>
  </si>
  <si>
    <t>J22VE036467</t>
  </si>
  <si>
    <t>J22VE036999</t>
  </si>
  <si>
    <t>J22VE037797</t>
  </si>
  <si>
    <t>J22VE036375</t>
  </si>
  <si>
    <t>J22VE031948</t>
  </si>
  <si>
    <t>J22VE036400</t>
  </si>
  <si>
    <t>J22VE037807</t>
  </si>
  <si>
    <t>J22VE036282</t>
  </si>
  <si>
    <t>J22VE031968</t>
  </si>
  <si>
    <t>J22VE037873</t>
  </si>
  <si>
    <t>J22VE035769</t>
  </si>
  <si>
    <t>J22VE037696</t>
  </si>
  <si>
    <t>J22VE035885</t>
  </si>
  <si>
    <t>J22VE035565</t>
  </si>
  <si>
    <t>J22VE035510</t>
  </si>
  <si>
    <t>J22VE037888</t>
  </si>
  <si>
    <t>J22VE036119</t>
  </si>
  <si>
    <t>J22VE035665</t>
  </si>
  <si>
    <t>J22VE037723</t>
  </si>
  <si>
    <t>J22VE036202</t>
  </si>
  <si>
    <t>J22VE037795</t>
  </si>
  <si>
    <t>J22VE035718</t>
  </si>
  <si>
    <t>J22VE036300</t>
  </si>
  <si>
    <t>J22VE037653</t>
  </si>
  <si>
    <t>J22VE036731</t>
  </si>
  <si>
    <t>J22VE036631</t>
  </si>
  <si>
    <t>J22VE037645</t>
  </si>
  <si>
    <t>J22VE030067</t>
  </si>
  <si>
    <t>J22VE037644</t>
  </si>
  <si>
    <t>J22VE036794</t>
  </si>
  <si>
    <t>J22VE036777</t>
  </si>
  <si>
    <t>J22VE037602</t>
  </si>
  <si>
    <t>J22VE037789</t>
  </si>
  <si>
    <t>J22VE036262</t>
  </si>
  <si>
    <t>J22VE037874</t>
  </si>
  <si>
    <t>J22VE037843</t>
  </si>
  <si>
    <t>J22VE037381</t>
  </si>
  <si>
    <t>J22VE034849</t>
  </si>
  <si>
    <t>J22VE037307</t>
  </si>
  <si>
    <t>J22VE037749</t>
  </si>
  <si>
    <t>J22VE036643</t>
  </si>
  <si>
    <t>J22VE036602</t>
  </si>
  <si>
    <t>J22VE035760</t>
  </si>
  <si>
    <t>J22VE036791</t>
  </si>
  <si>
    <t>J22VE036732</t>
  </si>
  <si>
    <t>J22VE036728</t>
  </si>
  <si>
    <t>J22VE036727</t>
  </si>
  <si>
    <t>J22VE035689</t>
  </si>
  <si>
    <t>J22VE036607</t>
  </si>
  <si>
    <t>J22VE034884</t>
  </si>
  <si>
    <t>J22VE034877</t>
  </si>
  <si>
    <t>J22VE037846</t>
  </si>
  <si>
    <t>J22VE031928</t>
  </si>
  <si>
    <t>J22VE035512</t>
  </si>
  <si>
    <t>J22VE035949</t>
  </si>
  <si>
    <t>J22VE034617</t>
  </si>
  <si>
    <t>J22VE037424</t>
  </si>
  <si>
    <t>J22VE037386</t>
  </si>
  <si>
    <t>J22VE037339</t>
  </si>
  <si>
    <t>J22VE037374</t>
  </si>
  <si>
    <t>J22VE037323</t>
  </si>
  <si>
    <t>J22VE037389</t>
  </si>
  <si>
    <t>J22VE036838</t>
  </si>
  <si>
    <t>J22VE037322</t>
  </si>
  <si>
    <t>J22VE036849</t>
  </si>
  <si>
    <t>J22VE036877</t>
  </si>
  <si>
    <t>J22VE036895</t>
  </si>
  <si>
    <t>J22VE035755</t>
  </si>
  <si>
    <t>J22VE036818</t>
  </si>
  <si>
    <t>J22VE036959</t>
  </si>
  <si>
    <t>J22VE036977</t>
  </si>
  <si>
    <t>J22VE035763</t>
  </si>
  <si>
    <t>J22VE036911</t>
  </si>
  <si>
    <t>J22VE036560</t>
  </si>
  <si>
    <t>J22VE036937</t>
  </si>
  <si>
    <t>J22VE036947</t>
  </si>
  <si>
    <t>J22VE036963</t>
  </si>
  <si>
    <t>J22VE036955</t>
  </si>
  <si>
    <t>J22VE036960</t>
  </si>
  <si>
    <t>J22VE036942</t>
  </si>
  <si>
    <t>J22VE034832</t>
  </si>
  <si>
    <t>J22VE034889</t>
  </si>
  <si>
    <t>J22VE036668</t>
  </si>
  <si>
    <t>J22VE036414</t>
  </si>
  <si>
    <t>J22VE034840</t>
  </si>
  <si>
    <t>J22VE034813</t>
  </si>
  <si>
    <t>J22VE034858</t>
  </si>
  <si>
    <t>J22VE036449</t>
  </si>
  <si>
    <t>J22VE034882</t>
  </si>
  <si>
    <t>J22VE036557</t>
  </si>
  <si>
    <t>J22VE036510</t>
  </si>
  <si>
    <t>J22VE036635</t>
  </si>
  <si>
    <t>J22VE036483</t>
  </si>
  <si>
    <t>J22VE035719</t>
  </si>
  <si>
    <t>J23VA402567</t>
  </si>
  <si>
    <t>J23VA402195</t>
  </si>
  <si>
    <t>J23VA402480</t>
  </si>
  <si>
    <t>J23VA402077</t>
  </si>
  <si>
    <t>J23VA401010</t>
  </si>
  <si>
    <t>J23VA402458</t>
  </si>
  <si>
    <t>J23VA401830</t>
  </si>
  <si>
    <t>J23VA402580</t>
  </si>
  <si>
    <t>J23VA402633</t>
  </si>
  <si>
    <t>J23VA402663</t>
  </si>
  <si>
    <t>J23VA401885</t>
  </si>
  <si>
    <t>J23VA402477</t>
  </si>
  <si>
    <t>J23VA402597</t>
  </si>
  <si>
    <t>J23VA402688</t>
  </si>
  <si>
    <t>J23VA401856</t>
  </si>
  <si>
    <t>J23VA402614</t>
  </si>
  <si>
    <t>J23VA401385</t>
  </si>
  <si>
    <t>J23VA400864</t>
  </si>
  <si>
    <t>J23VA401356</t>
  </si>
  <si>
    <t>J23VA396958</t>
  </si>
  <si>
    <t>J23VA396943</t>
  </si>
  <si>
    <t>J23VA399888</t>
  </si>
  <si>
    <t>J23VA399516</t>
  </si>
  <si>
    <t>J23VA400152</t>
  </si>
  <si>
    <t>J23VA398679</t>
  </si>
  <si>
    <t>J23VA394531</t>
  </si>
  <si>
    <t>J23VA385195</t>
  </si>
  <si>
    <t>J23VA400134</t>
  </si>
  <si>
    <t>J23VA388262</t>
  </si>
  <si>
    <t>J23VA400727</t>
  </si>
  <si>
    <t>J23VA400298</t>
  </si>
  <si>
    <t>J23VA401454</t>
  </si>
  <si>
    <t>J23VA400469</t>
  </si>
  <si>
    <t>J23VA399616</t>
  </si>
  <si>
    <t>J23VA399559</t>
  </si>
  <si>
    <t>J23VA400605</t>
  </si>
  <si>
    <t>J2VA386472J</t>
  </si>
  <si>
    <t>J23VA401469</t>
  </si>
  <si>
    <t>J23VA401640</t>
  </si>
  <si>
    <t>J23VA399573</t>
  </si>
  <si>
    <t>J23VA399598</t>
  </si>
  <si>
    <t>J23VA398371</t>
  </si>
  <si>
    <t>J23VA400679</t>
  </si>
  <si>
    <t>J23VA396764</t>
  </si>
  <si>
    <t>J23VA397490</t>
  </si>
  <si>
    <t>J23VA387520</t>
  </si>
  <si>
    <t>J23VA394433</t>
  </si>
  <si>
    <t>J23VA400767</t>
  </si>
  <si>
    <t>J23VA394672</t>
  </si>
  <si>
    <t>J23VA400394</t>
  </si>
  <si>
    <t>J23VA394627</t>
  </si>
  <si>
    <t>J23VA393862</t>
  </si>
  <si>
    <t>J23VA385516</t>
  </si>
  <si>
    <t>J23VA386362</t>
  </si>
  <si>
    <t>J23VA397522</t>
  </si>
  <si>
    <t>J23VA399552</t>
  </si>
  <si>
    <t>J23VA393865</t>
  </si>
  <si>
    <t>J23VA394601</t>
  </si>
  <si>
    <t>J23VA393334</t>
  </si>
  <si>
    <t>J23VA394425</t>
  </si>
  <si>
    <t>J23VA394497</t>
  </si>
  <si>
    <t>J23VA399727</t>
  </si>
  <si>
    <t>J23VA400640</t>
  </si>
  <si>
    <t>J23VA398366</t>
  </si>
  <si>
    <t>J23VA394615</t>
  </si>
  <si>
    <t>J23VA400661</t>
  </si>
  <si>
    <t>J23VA400639</t>
  </si>
  <si>
    <t>J23VA398353</t>
  </si>
  <si>
    <t>J23VA400736</t>
  </si>
  <si>
    <t>J23VA397772</t>
  </si>
  <si>
    <t>J23VA400843</t>
  </si>
  <si>
    <t>J23VA401475</t>
  </si>
  <si>
    <t>J23VA400847</t>
  </si>
  <si>
    <t>J23VA400616</t>
  </si>
  <si>
    <t>J23VA401515</t>
  </si>
  <si>
    <t>J23VA400355</t>
  </si>
  <si>
    <t>J23VA388175</t>
  </si>
  <si>
    <t>J23VA387843</t>
  </si>
  <si>
    <t>J23VA393873</t>
  </si>
  <si>
    <t>J23VA399148</t>
  </si>
  <si>
    <t>J23VA394684</t>
  </si>
  <si>
    <t>J23VA394608</t>
  </si>
  <si>
    <t>J23VA400686</t>
  </si>
  <si>
    <t>J23VA401313</t>
  </si>
  <si>
    <t>J23VA400627</t>
  </si>
  <si>
    <t>J23VA394620</t>
  </si>
  <si>
    <t>J23VA399683</t>
  </si>
  <si>
    <t>J23VA396857</t>
  </si>
  <si>
    <t>J23VA400393</t>
  </si>
  <si>
    <t>J23VA392178</t>
  </si>
  <si>
    <t>J23VA401355</t>
  </si>
  <si>
    <t>J23VA392152</t>
  </si>
  <si>
    <t>J23VA401669</t>
  </si>
  <si>
    <t>J23VA401160</t>
  </si>
  <si>
    <t>J23VA392126</t>
  </si>
  <si>
    <t>J23VA398347</t>
  </si>
  <si>
    <t>J23VA399787</t>
  </si>
  <si>
    <t>J23VA388134</t>
  </si>
  <si>
    <t>J23VA400860</t>
  </si>
  <si>
    <t>J23VA388197</t>
  </si>
  <si>
    <t>J23VA400799</t>
  </si>
  <si>
    <t>J23VA387652</t>
  </si>
  <si>
    <t>J23VA400336</t>
  </si>
  <si>
    <t>J23VA395214</t>
  </si>
  <si>
    <t>J23VA396812</t>
  </si>
  <si>
    <t>J23VA392110</t>
  </si>
  <si>
    <t>J23VA398337</t>
  </si>
  <si>
    <t>J23VA401681</t>
  </si>
  <si>
    <t>J23VA401544</t>
  </si>
  <si>
    <t>J23VA401392</t>
  </si>
  <si>
    <t>J23VA400859</t>
  </si>
  <si>
    <t>J23VA401400</t>
  </si>
  <si>
    <t>J23VA401316</t>
  </si>
  <si>
    <t>J23VA400839</t>
  </si>
  <si>
    <t>J23VA399664</t>
  </si>
  <si>
    <t>J23VA395281</t>
  </si>
  <si>
    <t>J23VA389428</t>
  </si>
  <si>
    <t>J23VA399763</t>
  </si>
  <si>
    <t>J23VA400897</t>
  </si>
  <si>
    <t>J23VA401653</t>
  </si>
  <si>
    <t>J23VA400850</t>
  </si>
  <si>
    <t>J23VA398473</t>
  </si>
  <si>
    <t>J23VA398260</t>
  </si>
  <si>
    <t>J23VA398157</t>
  </si>
  <si>
    <t>J23VA398535</t>
  </si>
  <si>
    <t>J23VA398451</t>
  </si>
  <si>
    <t>J23VA398584</t>
  </si>
  <si>
    <t>J23VA399805</t>
  </si>
  <si>
    <t>J23VA400659</t>
  </si>
  <si>
    <t>J23VA401432</t>
  </si>
  <si>
    <t>J23VA398356</t>
  </si>
  <si>
    <t>J23VA401422</t>
  </si>
  <si>
    <t>J23VA401425</t>
  </si>
  <si>
    <t>J23VA394676</t>
  </si>
  <si>
    <t>J23387023J2</t>
  </si>
  <si>
    <t>J23VA386680</t>
  </si>
  <si>
    <t>J23VA400786</t>
  </si>
  <si>
    <t>J23VA394606</t>
  </si>
  <si>
    <t>J23VA394609</t>
  </si>
  <si>
    <t>J23VA394655</t>
  </si>
  <si>
    <t>J23VA400722</t>
  </si>
  <si>
    <t>J23VA400765</t>
  </si>
  <si>
    <t>J23VA399226</t>
  </si>
  <si>
    <t>J23VA397950</t>
  </si>
  <si>
    <t>J23VA396861</t>
  </si>
  <si>
    <t>J23VA398391</t>
  </si>
  <si>
    <t>J23VA398379</t>
  </si>
  <si>
    <t>J23VA400102</t>
  </si>
  <si>
    <t>J23VA397805</t>
  </si>
  <si>
    <t>J23VA400249</t>
  </si>
  <si>
    <t>J23VA400157</t>
  </si>
  <si>
    <t>J23VA400610</t>
  </si>
  <si>
    <t>J23VA399716</t>
  </si>
  <si>
    <t>J23VA400694</t>
  </si>
  <si>
    <t>J23VA399595</t>
  </si>
  <si>
    <t>J23VA399710</t>
  </si>
  <si>
    <t>J23VA400357</t>
  </si>
  <si>
    <t>J23VA394635</t>
  </si>
  <si>
    <t>J23VA394621</t>
  </si>
  <si>
    <t>J23VA394689</t>
  </si>
  <si>
    <t>J23VA394632</t>
  </si>
  <si>
    <t>J23VA394625</t>
  </si>
  <si>
    <t>J23VA399279</t>
  </si>
  <si>
    <t>J23VA396960</t>
  </si>
  <si>
    <t>J23VA394596</t>
  </si>
  <si>
    <t>J23VA396882</t>
  </si>
  <si>
    <t>J23VA398339</t>
  </si>
  <si>
    <t>J23VA399518</t>
  </si>
  <si>
    <t>J23VA399513</t>
  </si>
  <si>
    <t>J23VA399235</t>
  </si>
  <si>
    <t>J23VA399255</t>
  </si>
  <si>
    <t>J23VA396970</t>
  </si>
  <si>
    <t>J23VA399294</t>
  </si>
  <si>
    <t>J23VA396957</t>
  </si>
  <si>
    <t>J23VA399554</t>
  </si>
  <si>
    <t>J23VA399252</t>
  </si>
  <si>
    <t>J22VL340525</t>
  </si>
  <si>
    <t>J23VA398539</t>
  </si>
  <si>
    <t>J23VA392596</t>
  </si>
  <si>
    <t>J23VA398577</t>
  </si>
  <si>
    <t>J23VA398591</t>
  </si>
  <si>
    <t>J23VA397696</t>
  </si>
  <si>
    <t>J23VB411804</t>
  </si>
  <si>
    <t>J23VA407502</t>
  </si>
  <si>
    <t>J23VB421233</t>
  </si>
  <si>
    <t>J23VB421234</t>
  </si>
  <si>
    <t>J23VA407849</t>
  </si>
  <si>
    <t>J23VB410736</t>
  </si>
  <si>
    <t>J23VA408814</t>
  </si>
  <si>
    <t>J23VA408692</t>
  </si>
  <si>
    <t>J23VA408722</t>
  </si>
  <si>
    <t>J23VA408600</t>
  </si>
  <si>
    <t>J23VA409254</t>
  </si>
  <si>
    <t>J23VB410991</t>
  </si>
  <si>
    <t>J23VB411891</t>
  </si>
  <si>
    <t>J23VB411841</t>
  </si>
  <si>
    <t>J23VB410749</t>
  </si>
  <si>
    <t>J23VA407909</t>
  </si>
  <si>
    <t>J23VA407983</t>
  </si>
  <si>
    <t>J23VB411634</t>
  </si>
  <si>
    <t>J23VB411695</t>
  </si>
  <si>
    <t>J23VB418695</t>
  </si>
  <si>
    <t>J23VB414481</t>
  </si>
  <si>
    <t>J23VB421353</t>
  </si>
  <si>
    <t>J23VB421515</t>
  </si>
  <si>
    <t>J23VB419586</t>
  </si>
  <si>
    <t>J23VB411024</t>
  </si>
  <si>
    <t>J23VB410748</t>
  </si>
  <si>
    <t>J23VB419553</t>
  </si>
  <si>
    <t>J23VB411193</t>
  </si>
  <si>
    <t>J23VB410847</t>
  </si>
  <si>
    <t>J23VB421503</t>
  </si>
  <si>
    <t>J23VB421274</t>
  </si>
  <si>
    <t>J23VB421573</t>
  </si>
  <si>
    <t>J23VB420082</t>
  </si>
  <si>
    <t>J23VB419576</t>
  </si>
  <si>
    <t>J23VB420039</t>
  </si>
  <si>
    <t>J23VB419912</t>
  </si>
  <si>
    <t>J23VB411890</t>
  </si>
  <si>
    <t>J23VB411235</t>
  </si>
  <si>
    <t>J23VB411830</t>
  </si>
  <si>
    <t>J23VA409115</t>
  </si>
  <si>
    <t>J23VB421354</t>
  </si>
  <si>
    <t>J23VB420077</t>
  </si>
  <si>
    <t>J23VB421088</t>
  </si>
  <si>
    <t>J23VA408241</t>
  </si>
  <si>
    <t>J23VA408078</t>
  </si>
  <si>
    <t>J23VB421513</t>
  </si>
  <si>
    <t>J23VB421345</t>
  </si>
  <si>
    <t>J23VA407764</t>
  </si>
  <si>
    <t>J23VA408354</t>
  </si>
  <si>
    <t>J23VB421178</t>
  </si>
  <si>
    <t>J23VB420020</t>
  </si>
  <si>
    <t>J23VA408321</t>
  </si>
  <si>
    <t>J23VA408983</t>
  </si>
  <si>
    <t>J23VA408613</t>
  </si>
  <si>
    <t>J23VA408384</t>
  </si>
  <si>
    <t>J23VA408217</t>
  </si>
  <si>
    <t>J23VB411301</t>
  </si>
  <si>
    <t>J23VB410797</t>
  </si>
  <si>
    <t>J23VB409999</t>
  </si>
  <si>
    <t>J23VB411837</t>
  </si>
  <si>
    <t>J23VB411366</t>
  </si>
  <si>
    <t>J23VB411109</t>
  </si>
  <si>
    <t>J23VA408256</t>
  </si>
  <si>
    <t>J23VA408237</t>
  </si>
  <si>
    <t>J23VA408532</t>
  </si>
  <si>
    <t>J23VA408844</t>
  </si>
  <si>
    <t>J23VA393199</t>
  </si>
  <si>
    <t>J23VA397913</t>
  </si>
  <si>
    <t>J23VA407595</t>
  </si>
  <si>
    <t>J23VA396683</t>
  </si>
  <si>
    <t>J23VB421192</t>
  </si>
  <si>
    <t>J23VB421235</t>
  </si>
  <si>
    <t>J23VB418289</t>
  </si>
  <si>
    <t>J23VB420080</t>
  </si>
  <si>
    <t>J23VB418182</t>
  </si>
  <si>
    <t>J23VB418187</t>
  </si>
  <si>
    <t>J23VB419117</t>
  </si>
  <si>
    <t>J23VB418345</t>
  </si>
  <si>
    <t>J23VB419079</t>
  </si>
  <si>
    <t>J23VB418622</t>
  </si>
  <si>
    <t>J23VB421246</t>
  </si>
  <si>
    <t>J23VA408113</t>
  </si>
  <si>
    <t>J23VA408553</t>
  </si>
  <si>
    <t>J23VB417541</t>
  </si>
  <si>
    <t>J23VB418140</t>
  </si>
  <si>
    <t>J23VB421075</t>
  </si>
  <si>
    <t>J23VB418533</t>
  </si>
  <si>
    <t>J23VB421574</t>
  </si>
  <si>
    <t>J23VA408052</t>
  </si>
  <si>
    <t>J23VA407906</t>
  </si>
  <si>
    <t>J23VB419982</t>
  </si>
  <si>
    <t>J23VB420051</t>
  </si>
  <si>
    <t>J23VB418130</t>
  </si>
  <si>
    <t>J23VB418420</t>
  </si>
  <si>
    <t>J23VA408467</t>
  </si>
  <si>
    <t>J23VA407160</t>
  </si>
  <si>
    <t>J23VA407975</t>
  </si>
  <si>
    <t>J23VA408230</t>
  </si>
  <si>
    <t>J23VA407713</t>
  </si>
  <si>
    <t>J23VA407300</t>
  </si>
  <si>
    <t>J23VB419168</t>
  </si>
  <si>
    <t>J23VB420014</t>
  </si>
  <si>
    <t>J23VA408547</t>
  </si>
  <si>
    <t>J23VA408009</t>
  </si>
  <si>
    <t>J23VA407986</t>
  </si>
  <si>
    <t>J23VA407174</t>
  </si>
  <si>
    <t>J23VB417983</t>
  </si>
  <si>
    <t>J23VB421321</t>
  </si>
  <si>
    <t>J23VA407716</t>
  </si>
  <si>
    <t>J23VA407259</t>
  </si>
  <si>
    <t>J23VA407917</t>
  </si>
  <si>
    <t>J23VA407785</t>
  </si>
  <si>
    <t>J23VA392851</t>
  </si>
  <si>
    <t>J23VA397955</t>
  </si>
  <si>
    <t>J23VB422532</t>
  </si>
  <si>
    <t>J23VA407138</t>
  </si>
  <si>
    <t>J23VB423976</t>
  </si>
  <si>
    <t>J23VA408069</t>
  </si>
  <si>
    <t>J23VA407974</t>
  </si>
  <si>
    <t>J23VA407904</t>
  </si>
  <si>
    <t>J23VB424268</t>
  </si>
  <si>
    <t>J23VB422629</t>
  </si>
  <si>
    <t>J23VB419001</t>
  </si>
  <si>
    <t>J23VA394083</t>
  </si>
  <si>
    <t>J23VB424128</t>
  </si>
  <si>
    <t>J23VB424536</t>
  </si>
  <si>
    <t>J23VA397912</t>
  </si>
  <si>
    <t>J23VA398537</t>
  </si>
  <si>
    <t>J23VA398517</t>
  </si>
  <si>
    <t>J23VB424293</t>
  </si>
  <si>
    <t>J23VB424539</t>
  </si>
  <si>
    <t>J23VB424183</t>
  </si>
  <si>
    <t>J23VB422169</t>
  </si>
  <si>
    <t>J23VB421654</t>
  </si>
  <si>
    <t>J23VB424102</t>
  </si>
  <si>
    <t>J23VB424170</t>
  </si>
  <si>
    <t>J23VB422954</t>
  </si>
  <si>
    <t>J23VB420028</t>
  </si>
  <si>
    <t>J23VB417967</t>
  </si>
  <si>
    <t>J23VB420060</t>
  </si>
  <si>
    <t>J23VB416715</t>
  </si>
  <si>
    <t>J23VA393123</t>
  </si>
  <si>
    <t>J23VA394024</t>
  </si>
  <si>
    <t>J23VB422782</t>
  </si>
  <si>
    <t>J23VB424357</t>
  </si>
  <si>
    <t>J23VB414429</t>
  </si>
  <si>
    <t>J23VB422828</t>
  </si>
  <si>
    <t>J23VB424488</t>
  </si>
  <si>
    <t>J23VB416076</t>
  </si>
  <si>
    <t>J23VB416037</t>
  </si>
  <si>
    <t>J23VB422804</t>
  </si>
  <si>
    <t>J23VB416085</t>
  </si>
  <si>
    <t>J23VB422883</t>
  </si>
  <si>
    <t>J23VB422823</t>
  </si>
  <si>
    <t>J23VA407360</t>
  </si>
  <si>
    <t>J23VB421032</t>
  </si>
  <si>
    <t>J23VB421050</t>
  </si>
  <si>
    <t>J23VB417961</t>
  </si>
  <si>
    <t>J23VB422159</t>
  </si>
  <si>
    <t>J23VB422018</t>
  </si>
  <si>
    <t>J23VB422297</t>
  </si>
  <si>
    <t>J23VB422256</t>
  </si>
  <si>
    <t>J23VB420838</t>
  </si>
  <si>
    <t>J23VA406988</t>
  </si>
  <si>
    <t>J23VB421172</t>
  </si>
  <si>
    <t>J23VB421066</t>
  </si>
  <si>
    <t>J23VB415964</t>
  </si>
  <si>
    <t>J23VB422082</t>
  </si>
  <si>
    <t>J23VA405708</t>
  </si>
  <si>
    <t>J23VB421650</t>
  </si>
  <si>
    <t>J23VB414443</t>
  </si>
  <si>
    <t>J23VB417101</t>
  </si>
  <si>
    <t>J23VA407389</t>
  </si>
  <si>
    <t>J23VB422190</t>
  </si>
  <si>
    <t>J23VB421158</t>
  </si>
  <si>
    <t>J23VB416384</t>
  </si>
  <si>
    <t>J23VB421137</t>
  </si>
  <si>
    <t>J23VB410678</t>
  </si>
  <si>
    <t>J23VB414492</t>
  </si>
  <si>
    <t>J23VB422069</t>
  </si>
  <si>
    <t>J23VB418469</t>
  </si>
  <si>
    <t>J23VB421538</t>
  </si>
  <si>
    <t>J23VB422266</t>
  </si>
  <si>
    <t>J23VB415222</t>
  </si>
  <si>
    <t>J23VB418354</t>
  </si>
  <si>
    <t>J23VB422094</t>
  </si>
  <si>
    <t>J23VB421173</t>
  </si>
  <si>
    <t>J23VB414404</t>
  </si>
  <si>
    <t>J23VB422494</t>
  </si>
  <si>
    <t>J23VB422352</t>
  </si>
  <si>
    <t>J22VL366479</t>
  </si>
  <si>
    <t>J22VL369638</t>
  </si>
  <si>
    <t>J22VL367742</t>
  </si>
  <si>
    <t>J23VB421031</t>
  </si>
  <si>
    <t>J22VL369696</t>
  </si>
  <si>
    <t>J22VL369598</t>
  </si>
  <si>
    <t>J23VB415809</t>
  </si>
  <si>
    <t>J23VB420741</t>
  </si>
  <si>
    <t>J23VB415837</t>
  </si>
  <si>
    <t>J22VL369735</t>
  </si>
  <si>
    <t>J23VB421133</t>
  </si>
  <si>
    <t>J22VL369862</t>
  </si>
  <si>
    <t>J23VB420431</t>
  </si>
  <si>
    <t>J23VB420854</t>
  </si>
  <si>
    <t>J22VL369764</t>
  </si>
  <si>
    <t>J22VL367308</t>
  </si>
  <si>
    <t>J23VB422483</t>
  </si>
  <si>
    <t>J23VB422127</t>
  </si>
  <si>
    <t>J23VB422436</t>
  </si>
  <si>
    <t>J23VB422385</t>
  </si>
  <si>
    <t>J23VA386901</t>
  </si>
  <si>
    <t>J23VA383947</t>
  </si>
  <si>
    <t>J23VA386616</t>
  </si>
  <si>
    <t>J23VA386765</t>
  </si>
  <si>
    <t>J23VB415139</t>
  </si>
  <si>
    <t>J23VB420808</t>
  </si>
  <si>
    <t>J23VB422372</t>
  </si>
  <si>
    <t>J23VA380417</t>
  </si>
  <si>
    <t>J23VB420880</t>
  </si>
  <si>
    <t>J23VA391156</t>
  </si>
  <si>
    <t>J23VB422375</t>
  </si>
  <si>
    <t>J23VB422374</t>
  </si>
  <si>
    <t>J23VB422495</t>
  </si>
  <si>
    <t>J23VB422309</t>
  </si>
  <si>
    <t>J23VA390765</t>
  </si>
  <si>
    <t>J23VB422252</t>
  </si>
  <si>
    <t>J23VB422274</t>
  </si>
  <si>
    <t>J23VB421674</t>
  </si>
  <si>
    <t>J23VB414888</t>
  </si>
  <si>
    <t>J23VB422240</t>
  </si>
  <si>
    <t>J23VB413712</t>
  </si>
  <si>
    <t>J23VB422478</t>
  </si>
  <si>
    <t>J22VL367145</t>
  </si>
  <si>
    <t>J23VB417195</t>
  </si>
  <si>
    <t>J23VB421653</t>
  </si>
  <si>
    <t>J23VB414757</t>
  </si>
  <si>
    <t>J23VB421987</t>
  </si>
  <si>
    <t>J22VL369575</t>
  </si>
  <si>
    <t>J22VL368507</t>
  </si>
  <si>
    <t>J22VL368346</t>
  </si>
  <si>
    <t>J23VB420136</t>
  </si>
  <si>
    <t>J23VB422039</t>
  </si>
  <si>
    <t>J23VB422423</t>
  </si>
  <si>
    <t>J23VB422384</t>
  </si>
  <si>
    <t>J23VB420774</t>
  </si>
  <si>
    <t>J23VB422464</t>
  </si>
  <si>
    <t>J23VB422443</t>
  </si>
  <si>
    <t>J23VB422477</t>
  </si>
  <si>
    <t>J23VB422459</t>
  </si>
  <si>
    <t>J23VB422164</t>
  </si>
  <si>
    <t>J23VB422323</t>
  </si>
  <si>
    <t>J23VB422438</t>
  </si>
  <si>
    <t>J23VB422332</t>
  </si>
  <si>
    <t>J22VL368359</t>
  </si>
  <si>
    <t>J22VL366848</t>
  </si>
  <si>
    <t>J23VB422439</t>
  </si>
  <si>
    <t>J23VB422412</t>
  </si>
  <si>
    <t>J23VB415049</t>
  </si>
  <si>
    <t>J22VL353349</t>
  </si>
  <si>
    <t>J23VB420833</t>
  </si>
  <si>
    <t>J23VB420727</t>
  </si>
  <si>
    <t>J23VB415793</t>
  </si>
  <si>
    <t>J23VB415959</t>
  </si>
  <si>
    <t>J23VB416117</t>
  </si>
  <si>
    <t>J23VB414073</t>
  </si>
  <si>
    <t>J23VB416172</t>
  </si>
  <si>
    <t>J23VB417426</t>
  </si>
  <si>
    <t>J23VB418821</t>
  </si>
  <si>
    <t>J23VB420661</t>
  </si>
  <si>
    <t>J23VB419419</t>
  </si>
  <si>
    <t>J23VB420528</t>
  </si>
  <si>
    <t>J23VB417740</t>
  </si>
  <si>
    <t>J23VB420328</t>
  </si>
  <si>
    <t>J23VB420257</t>
  </si>
  <si>
    <t>J23VB418891</t>
  </si>
  <si>
    <t>J23VB420362</t>
  </si>
  <si>
    <t>J23VB418838</t>
  </si>
  <si>
    <t>J23VB417625</t>
  </si>
  <si>
    <t>J23VB414506</t>
  </si>
  <si>
    <t>J23VB416262</t>
  </si>
  <si>
    <t>J23VB413930</t>
  </si>
  <si>
    <t>J23VB415938</t>
  </si>
  <si>
    <t>J23VB417494</t>
  </si>
  <si>
    <t>J23VB417424</t>
  </si>
  <si>
    <t>J23VB417681</t>
  </si>
  <si>
    <t>J23VB414573</t>
  </si>
  <si>
    <t>J23VB415841</t>
  </si>
  <si>
    <t>J23VB411748</t>
  </si>
  <si>
    <t>J23VB417751</t>
  </si>
  <si>
    <t>J23VB417449</t>
  </si>
  <si>
    <t>J23VB417530</t>
  </si>
  <si>
    <t>J23VB418360</t>
  </si>
  <si>
    <t>J23VB417085</t>
  </si>
  <si>
    <t>J23VB417230</t>
  </si>
  <si>
    <t>J23VB416301</t>
  </si>
  <si>
    <t>J23VB413781</t>
  </si>
  <si>
    <t>J22VL352192</t>
  </si>
  <si>
    <t>J22VL351777</t>
  </si>
  <si>
    <t>J23VB420270</t>
  </si>
  <si>
    <t>J23VB419987</t>
  </si>
  <si>
    <t>J23VB419029</t>
  </si>
  <si>
    <t>J23VB420373</t>
  </si>
  <si>
    <t>J23VB418804</t>
  </si>
  <si>
    <t>J23VB410663</t>
  </si>
  <si>
    <t>J23VB419854</t>
  </si>
  <si>
    <t>J23VB419833</t>
  </si>
  <si>
    <t>J23VB420397</t>
  </si>
  <si>
    <t>J23VB420334</t>
  </si>
  <si>
    <t>J23VB419708</t>
  </si>
  <si>
    <t>J23VB419078</t>
  </si>
  <si>
    <t>J23VB419064</t>
  </si>
  <si>
    <t>J23VB420323</t>
  </si>
  <si>
    <t>J23VB417393</t>
  </si>
  <si>
    <t>J23VB418899</t>
  </si>
  <si>
    <t>J23VB419495</t>
  </si>
  <si>
    <t>J23VB420322</t>
  </si>
  <si>
    <t>J23VB411583</t>
  </si>
  <si>
    <t>J23VB413185</t>
  </si>
  <si>
    <t>J23VB412945</t>
  </si>
  <si>
    <t>J23VB412098</t>
  </si>
  <si>
    <t>J23VB411817</t>
  </si>
  <si>
    <t>J23VB412082</t>
  </si>
  <si>
    <t>J23VB410566</t>
  </si>
  <si>
    <t>J23VB411787</t>
  </si>
  <si>
    <t>J23VA393955</t>
  </si>
  <si>
    <t>J22VL369958</t>
  </si>
  <si>
    <t>J23VA409053</t>
  </si>
  <si>
    <t>J22VL353523</t>
  </si>
  <si>
    <t>J23VA383945</t>
  </si>
  <si>
    <t>J23VA387873</t>
  </si>
  <si>
    <t>J22VL352238</t>
  </si>
  <si>
    <t>J22VL369007</t>
  </si>
  <si>
    <t>J23VA387033</t>
  </si>
  <si>
    <t>J23VA383908</t>
  </si>
  <si>
    <t>J23VB409458</t>
  </si>
  <si>
    <t>J23VB409582</t>
  </si>
  <si>
    <t>J23VB410560</t>
  </si>
  <si>
    <t>J23VA408998</t>
  </si>
  <si>
    <t>J23VB410043</t>
  </si>
  <si>
    <t>J23VB410432</t>
  </si>
  <si>
    <t>J23VB410887</t>
  </si>
  <si>
    <t>J23VB410923</t>
  </si>
  <si>
    <t>J23VB410584</t>
  </si>
  <si>
    <t>J23VB410430</t>
  </si>
  <si>
    <t>J23VB410559</t>
  </si>
  <si>
    <t>J23VB411688</t>
  </si>
  <si>
    <t>J23VB411676</t>
  </si>
  <si>
    <t>J23VB410823</t>
  </si>
  <si>
    <t>J23VB409714</t>
  </si>
  <si>
    <t>J23VB409630</t>
  </si>
  <si>
    <t>J23VB419053</t>
  </si>
  <si>
    <t>J23VB421219</t>
  </si>
  <si>
    <t>J23VA405948</t>
  </si>
  <si>
    <t>J23VA405536</t>
  </si>
  <si>
    <t>J23VA409060</t>
  </si>
  <si>
    <t>J23VA405512</t>
  </si>
  <si>
    <t>J23VA406127</t>
  </si>
  <si>
    <t>J23VA397925</t>
  </si>
  <si>
    <t>J23VA392602</t>
  </si>
  <si>
    <t>J23VA392681</t>
  </si>
  <si>
    <t>J23VA396679</t>
  </si>
  <si>
    <t>J23VA393105</t>
  </si>
  <si>
    <t>J23VA397890</t>
  </si>
  <si>
    <t>J23VA398043</t>
  </si>
  <si>
    <t>J23VB412027</t>
  </si>
  <si>
    <t>J23VB412240</t>
  </si>
  <si>
    <t>J23VB410996</t>
  </si>
  <si>
    <t>J23VB411135</t>
  </si>
  <si>
    <t>J23VB409742</t>
  </si>
  <si>
    <t>J23VB410373</t>
  </si>
  <si>
    <t>J23VB411395</t>
  </si>
  <si>
    <t>J23VB411886</t>
  </si>
  <si>
    <t>J23VB411532</t>
  </si>
  <si>
    <t>J23VB411962</t>
  </si>
  <si>
    <t>J23VA408292</t>
  </si>
  <si>
    <t>J23VA408419</t>
  </si>
  <si>
    <t>J23VB410799</t>
  </si>
  <si>
    <t>J23VB410824</t>
  </si>
  <si>
    <t>J23VB410917</t>
  </si>
  <si>
    <t>J23VB411245</t>
  </si>
  <si>
    <t>J23VB412275</t>
  </si>
  <si>
    <t>J23VB412220</t>
  </si>
  <si>
    <t>J23VB412267</t>
  </si>
  <si>
    <t>J23VB412242</t>
  </si>
  <si>
    <t>J23VB411384</t>
  </si>
  <si>
    <t>J23VB411957</t>
  </si>
  <si>
    <t>J23VB412297</t>
  </si>
  <si>
    <t>J23VB412289</t>
  </si>
  <si>
    <t>J23VB412072</t>
  </si>
  <si>
    <t>J23VB411553</t>
  </si>
  <si>
    <t>J23VB412556</t>
  </si>
  <si>
    <t>J23VB411658</t>
  </si>
  <si>
    <t>J23VB412231</t>
  </si>
  <si>
    <t>J23VA402575</t>
  </si>
  <si>
    <t>J23VA402598</t>
  </si>
  <si>
    <t>J23VA402294</t>
  </si>
  <si>
    <t>J23VA402269</t>
  </si>
  <si>
    <t>J23VA401071</t>
  </si>
  <si>
    <t>J23VA402540</t>
  </si>
  <si>
    <t>J23VA401298</t>
  </si>
  <si>
    <t>J23VA401186</t>
  </si>
  <si>
    <t>J23VA402591</t>
  </si>
  <si>
    <t>J23VA402666</t>
  </si>
  <si>
    <t>J23VA402024</t>
  </si>
  <si>
    <t>J23VA401890</t>
  </si>
  <si>
    <t>J23VA401506</t>
  </si>
  <si>
    <t>J23VA402632</t>
  </si>
  <si>
    <t>J23VA402020</t>
  </si>
  <si>
    <t>J23VA402473</t>
  </si>
  <si>
    <t>J23VA402015</t>
  </si>
  <si>
    <t>J23VA400415</t>
  </si>
  <si>
    <t>J23VA398262</t>
  </si>
  <si>
    <t>J23VA397041</t>
  </si>
  <si>
    <t>J23VA401226</t>
  </si>
  <si>
    <t>J23VA400583</t>
  </si>
  <si>
    <t>J23VA400578</t>
  </si>
  <si>
    <t>J23VA406113</t>
  </si>
  <si>
    <t>J23VA406114</t>
  </si>
  <si>
    <t>J23VA383763</t>
  </si>
  <si>
    <t>J23VA385150</t>
  </si>
  <si>
    <t>J23VA407642</t>
  </si>
  <si>
    <t>J23VA405432</t>
  </si>
  <si>
    <t>J23VA407412</t>
  </si>
  <si>
    <t>J23VA407485</t>
  </si>
  <si>
    <t>J23VA407379</t>
  </si>
  <si>
    <t>J23VA407339</t>
  </si>
  <si>
    <t>J23VA405786</t>
  </si>
  <si>
    <t>J23VA405542</t>
  </si>
  <si>
    <t>J23VA407030</t>
  </si>
  <si>
    <t>J23VA407027</t>
  </si>
  <si>
    <t>J23VA386763</t>
  </si>
  <si>
    <t>J23VA386934</t>
  </si>
  <si>
    <t>J23VA407218</t>
  </si>
  <si>
    <t>J23VA407270</t>
  </si>
  <si>
    <t>J23VA408048</t>
  </si>
  <si>
    <t>J23VA408050</t>
  </si>
  <si>
    <t>J23VA407114</t>
  </si>
  <si>
    <t>J23VA408000</t>
  </si>
  <si>
    <t>J23VA408004</t>
  </si>
  <si>
    <t>J23VA408085</t>
  </si>
  <si>
    <t>J23VA407761</t>
  </si>
  <si>
    <t>J23VA407148</t>
  </si>
  <si>
    <t>J23VA401514</t>
  </si>
  <si>
    <t>J23VA401635</t>
  </si>
  <si>
    <t>J23VA394512</t>
  </si>
  <si>
    <t>J23VA399048</t>
  </si>
  <si>
    <t>J23VA401570</t>
  </si>
  <si>
    <t>J23VA400354</t>
  </si>
  <si>
    <t>J23VA396913</t>
  </si>
  <si>
    <t>J23VA400130</t>
  </si>
  <si>
    <t>J23VA397159</t>
  </si>
  <si>
    <t>J23VA393152</t>
  </si>
  <si>
    <t>J23VA396616</t>
  </si>
  <si>
    <t>J23VA397046</t>
  </si>
  <si>
    <t>J23VA397093</t>
  </si>
  <si>
    <t>J23VA392631</t>
  </si>
  <si>
    <t>J23VA397828</t>
  </si>
  <si>
    <t>J23VA395433</t>
  </si>
  <si>
    <t>J23VA401650</t>
  </si>
  <si>
    <t>J23VA401654</t>
  </si>
  <si>
    <t>J23VA401595</t>
  </si>
  <si>
    <t>J23VA397701</t>
  </si>
  <si>
    <t>J23VA393195</t>
  </si>
  <si>
    <t>J23VA397833</t>
  </si>
  <si>
    <t>J23VA392700</t>
  </si>
  <si>
    <t>J23VA404713</t>
  </si>
  <si>
    <t>J23VA402855</t>
  </si>
  <si>
    <t>J23VA404626</t>
  </si>
  <si>
    <t>J23VA391528</t>
  </si>
  <si>
    <t>J23VA404502</t>
  </si>
  <si>
    <t>J23VA404054</t>
  </si>
  <si>
    <t>J23VA404610</t>
  </si>
  <si>
    <t>J23VA403014</t>
  </si>
  <si>
    <t>J23VA399588</t>
  </si>
  <si>
    <t>J23VA404588</t>
  </si>
  <si>
    <t>J23VA404511</t>
  </si>
  <si>
    <t>J23VA403735</t>
  </si>
  <si>
    <t>J23VA403564</t>
  </si>
  <si>
    <t>J23VA402898</t>
  </si>
  <si>
    <t>J23VA404673</t>
  </si>
  <si>
    <t>J23VA402882</t>
  </si>
  <si>
    <t>J23VA403617</t>
  </si>
  <si>
    <t>J23VA404667</t>
  </si>
  <si>
    <t>J23VA396979</t>
  </si>
  <si>
    <t>J23VA404318</t>
  </si>
  <si>
    <t>J23VA394539</t>
  </si>
  <si>
    <t>J23VA394594</t>
  </si>
  <si>
    <t>J23VA400205</t>
  </si>
  <si>
    <t>J23VA404627</t>
  </si>
  <si>
    <t>J23VA399215</t>
  </si>
  <si>
    <t>J23VA391524</t>
  </si>
  <si>
    <t>J23VA403358</t>
  </si>
  <si>
    <t>J23VA401195</t>
  </si>
  <si>
    <t>J23VA397481</t>
  </si>
  <si>
    <t>J23VA401146</t>
  </si>
  <si>
    <t>J23VA399695</t>
  </si>
  <si>
    <t>J23VA404576</t>
  </si>
  <si>
    <t>J23VA404431</t>
  </si>
  <si>
    <t>J23VA391560</t>
  </si>
  <si>
    <t>J23VA402883</t>
  </si>
  <si>
    <t>J23VA400544</t>
  </si>
  <si>
    <t>J23VA403736</t>
  </si>
  <si>
    <t>J23VA405156</t>
  </si>
  <si>
    <t>J23VA403379</t>
  </si>
  <si>
    <t>J23VA405213</t>
  </si>
  <si>
    <t>J23VA405144</t>
  </si>
  <si>
    <t>J23VA403724</t>
  </si>
  <si>
    <t>J23VA399472</t>
  </si>
  <si>
    <t>J23VA404334</t>
  </si>
  <si>
    <t>J23VA401923</t>
  </si>
  <si>
    <t>J23VA399360</t>
  </si>
  <si>
    <t>J23VA400790</t>
  </si>
  <si>
    <t>J23VA401502</t>
  </si>
  <si>
    <t>J23VA400245</t>
  </si>
  <si>
    <t>J23VA401174</t>
  </si>
  <si>
    <t>J23VA399530</t>
  </si>
  <si>
    <t>J23VA398358</t>
  </si>
  <si>
    <t>J23VA392344</t>
  </si>
  <si>
    <t>J23VA399943</t>
  </si>
  <si>
    <t>J23VA402721</t>
  </si>
  <si>
    <t>J23VA403382</t>
  </si>
  <si>
    <t>J23VA400501</t>
  </si>
  <si>
    <t>J23VA400241</t>
  </si>
  <si>
    <t>J23VA400239</t>
  </si>
  <si>
    <t>J23VA400079</t>
  </si>
  <si>
    <t>J23VA404442</t>
  </si>
  <si>
    <t>J23VA404741</t>
  </si>
  <si>
    <t>J23VA399225</t>
  </si>
  <si>
    <t>J23VA404521</t>
  </si>
  <si>
    <t>J23VA404575</t>
  </si>
  <si>
    <t>J23VA401736</t>
  </si>
  <si>
    <t>J23VA404659</t>
  </si>
  <si>
    <t>J23VA403152</t>
  </si>
  <si>
    <t>J23VA405199</t>
  </si>
  <si>
    <t>J23VA402286</t>
  </si>
  <si>
    <t>J23VA405212</t>
  </si>
  <si>
    <t>J23VA404723</t>
  </si>
  <si>
    <t>J23VA404173</t>
  </si>
  <si>
    <t>J23VA402949</t>
  </si>
  <si>
    <t>J23VA404087</t>
  </si>
  <si>
    <t>J23VA404787</t>
  </si>
  <si>
    <t>J23VA403882</t>
  </si>
  <si>
    <t>J23VA403773</t>
  </si>
  <si>
    <t>J23VA391519</t>
  </si>
  <si>
    <t>J23VA404085</t>
  </si>
  <si>
    <t>J23VA386403</t>
  </si>
  <si>
    <t>J23VA402915</t>
  </si>
  <si>
    <t>J23VA403798</t>
  </si>
  <si>
    <t>J23VA401617</t>
  </si>
  <si>
    <t>J23VB410293</t>
  </si>
  <si>
    <t>J23VB410250</t>
  </si>
  <si>
    <t>J23VB410185</t>
  </si>
  <si>
    <t>J23VB410258</t>
  </si>
  <si>
    <t>J23VB411352</t>
  </si>
  <si>
    <t>J23VB410486</t>
  </si>
  <si>
    <t>J23VB410909</t>
  </si>
  <si>
    <t>J23VB409678</t>
  </si>
  <si>
    <t>J23VB411196</t>
  </si>
  <si>
    <t>J23VB410226</t>
  </si>
  <si>
    <t>J22VL322225</t>
  </si>
  <si>
    <t>J22VL337156</t>
  </si>
  <si>
    <t>J22VL338440</t>
  </si>
  <si>
    <t>J22VL338699</t>
  </si>
  <si>
    <t>J22VL338662</t>
  </si>
  <si>
    <t>J23VB410346</t>
  </si>
  <si>
    <t>J23VA407582</t>
  </si>
  <si>
    <t>J23VA408380</t>
  </si>
  <si>
    <t>J23VB410456</t>
  </si>
  <si>
    <t>J23VB410287</t>
  </si>
  <si>
    <t>J23VB410410</t>
  </si>
  <si>
    <t>J23VB409734</t>
  </si>
  <si>
    <t>J23VA409338</t>
  </si>
  <si>
    <t>J23VB409643</t>
  </si>
  <si>
    <t>J23VA408931</t>
  </si>
  <si>
    <t>J22VL336835</t>
  </si>
  <si>
    <t>J22VL336817</t>
  </si>
  <si>
    <t>J22VL338071</t>
  </si>
  <si>
    <t>J22VL320714</t>
  </si>
  <si>
    <t>J22VL321285</t>
  </si>
  <si>
    <t>J22VL321061</t>
  </si>
  <si>
    <t>J23VB410195</t>
  </si>
  <si>
    <t>J23VB409767</t>
  </si>
  <si>
    <t>J23VB409970</t>
  </si>
  <si>
    <t>J22VL338001</t>
  </si>
  <si>
    <t>J23VB409586</t>
  </si>
  <si>
    <t>J23VA408309</t>
  </si>
  <si>
    <t>J23VB410347</t>
  </si>
  <si>
    <t>J23VA408698</t>
  </si>
  <si>
    <t>J23VA407511</t>
  </si>
  <si>
    <t>J23VB409762</t>
  </si>
  <si>
    <t>J23VB409533</t>
  </si>
  <si>
    <t>J23VB409783</t>
  </si>
  <si>
    <t>J23VB410943</t>
  </si>
  <si>
    <t>J22VL338266</t>
  </si>
  <si>
    <t>J23VA373562</t>
  </si>
  <si>
    <t>J23VA373587</t>
  </si>
  <si>
    <t>J23VB419729</t>
  </si>
  <si>
    <t>J23VB423266</t>
  </si>
  <si>
    <t>J23VB424302</t>
  </si>
  <si>
    <t>J23VB419754</t>
  </si>
  <si>
    <t>J23VB419496</t>
  </si>
  <si>
    <t>J22VL330747</t>
  </si>
  <si>
    <t>J22VL337139</t>
  </si>
  <si>
    <t>J23VB418830</t>
  </si>
  <si>
    <t>J23VB419436</t>
  </si>
  <si>
    <t>J22VL338284</t>
  </si>
  <si>
    <t>J22VL320797</t>
  </si>
  <si>
    <t>J22VL321271</t>
  </si>
  <si>
    <t>J22VL336893</t>
  </si>
  <si>
    <t>J22VL332845</t>
  </si>
  <si>
    <t>J23VB419674</t>
  </si>
  <si>
    <t>J23VB419653</t>
  </si>
  <si>
    <t>J23VB422577</t>
  </si>
  <si>
    <t>J22VL322250</t>
  </si>
  <si>
    <t>J23VB422548</t>
  </si>
  <si>
    <t>J23VB422679</t>
  </si>
  <si>
    <t>J23VB422612</t>
  </si>
  <si>
    <t>J22VL320473</t>
  </si>
  <si>
    <t>J23VB417533</t>
  </si>
  <si>
    <t>J22VL321377</t>
  </si>
  <si>
    <t>J23VB422882</t>
  </si>
  <si>
    <t>J23VB422753</t>
  </si>
  <si>
    <t>J23VB422609</t>
  </si>
  <si>
    <t>J22VL331000</t>
  </si>
  <si>
    <t>J23VB422570</t>
  </si>
  <si>
    <t>J23VA409116</t>
  </si>
  <si>
    <t>J22VL335809</t>
  </si>
  <si>
    <t>J22VL335811</t>
  </si>
  <si>
    <t>J23VB424841</t>
  </si>
  <si>
    <t>J23VB424251</t>
  </si>
  <si>
    <t>J23VB424192</t>
  </si>
  <si>
    <t>J23VB424263</t>
  </si>
  <si>
    <t>J23VB424369</t>
  </si>
  <si>
    <t>J23VB422574</t>
  </si>
  <si>
    <t>J23VB424258</t>
  </si>
  <si>
    <t>J23VB423784</t>
  </si>
  <si>
    <t>J23VB423983</t>
  </si>
  <si>
    <t>J23VB425329</t>
  </si>
  <si>
    <t>J22VL326712</t>
  </si>
  <si>
    <t>J22VL328964</t>
  </si>
  <si>
    <t>J22VL329536</t>
  </si>
  <si>
    <t>J23VB411200</t>
  </si>
  <si>
    <t>J23VB410205</t>
  </si>
  <si>
    <t>J23VA409130</t>
  </si>
  <si>
    <t>J23VB411926</t>
  </si>
  <si>
    <t>J23VA386449</t>
  </si>
  <si>
    <t>J23VB410148</t>
  </si>
  <si>
    <t>J23VB409950</t>
  </si>
  <si>
    <t>J22VL338015</t>
  </si>
  <si>
    <t>J22VL337960</t>
  </si>
  <si>
    <t>J22VL337560</t>
  </si>
  <si>
    <t>J22VL337542</t>
  </si>
  <si>
    <t>J22VL337567</t>
  </si>
  <si>
    <t>J23VA397661</t>
  </si>
  <si>
    <t>J23VA393740</t>
  </si>
  <si>
    <t>J23VA398252</t>
  </si>
  <si>
    <t>Chandrapur</t>
  </si>
  <si>
    <t>J23VA394079</t>
  </si>
  <si>
    <t>J22VL337572</t>
  </si>
  <si>
    <t>J22VL334634</t>
  </si>
  <si>
    <t>J22VL337251</t>
  </si>
  <si>
    <t>J22VL338583</t>
  </si>
  <si>
    <t>J22VL329752</t>
  </si>
  <si>
    <t>J22VL326798</t>
  </si>
  <si>
    <t>J22VL328248</t>
  </si>
  <si>
    <t>J23VA392651</t>
  </si>
  <si>
    <t>J23VA392810</t>
  </si>
  <si>
    <t>J22VL338691</t>
  </si>
  <si>
    <t>J22VL329485</t>
  </si>
  <si>
    <t>J22VL329433</t>
  </si>
  <si>
    <t>J22VL336869</t>
  </si>
  <si>
    <t>J22VL330397</t>
  </si>
  <si>
    <t>J22VL339283</t>
  </si>
  <si>
    <t>J22VL338385</t>
  </si>
  <si>
    <t>J22VL338651</t>
  </si>
  <si>
    <t>J22VL338393</t>
  </si>
  <si>
    <t>J23VA398279</t>
  </si>
  <si>
    <t>J23VA393834</t>
  </si>
  <si>
    <t>J23VA395557</t>
  </si>
  <si>
    <t>J23VA394014</t>
  </si>
  <si>
    <t>J23VA398216</t>
  </si>
  <si>
    <t>J23VA393949</t>
  </si>
  <si>
    <t>J23VA398643</t>
  </si>
  <si>
    <t>J23VA398419</t>
  </si>
  <si>
    <t>J22VL339805</t>
  </si>
  <si>
    <t>J22VL339631</t>
  </si>
  <si>
    <t>J22VL339574</t>
  </si>
  <si>
    <t>J22VL339774</t>
  </si>
  <si>
    <t>J22VL339551</t>
  </si>
  <si>
    <t>J22VL339255</t>
  </si>
  <si>
    <t>J22VL337217</t>
  </si>
  <si>
    <t>J22VL340373</t>
  </si>
  <si>
    <t>J22VL340348</t>
  </si>
  <si>
    <t>J22VL339505</t>
  </si>
  <si>
    <t>J22VL339591</t>
  </si>
  <si>
    <t>J22VL336632</t>
  </si>
  <si>
    <t>J22VL337808</t>
  </si>
  <si>
    <t>J22VL338570</t>
  </si>
  <si>
    <t>J22VL339368</t>
  </si>
  <si>
    <t>J22VL339839</t>
  </si>
  <si>
    <t>J22VL339485</t>
  </si>
  <si>
    <t>J22VL339554</t>
  </si>
  <si>
    <t>J22VL334692</t>
  </si>
  <si>
    <t>J22VL338905</t>
  </si>
  <si>
    <t>J22VL337240</t>
  </si>
  <si>
    <t>J22VL338777</t>
  </si>
  <si>
    <t>J22VL339784</t>
  </si>
  <si>
    <t>J22VL337561</t>
  </si>
  <si>
    <t>J22VL339571</t>
  </si>
  <si>
    <t>J22VL339555</t>
  </si>
  <si>
    <t>J22VL339773</t>
  </si>
  <si>
    <t>J22VL337536</t>
  </si>
  <si>
    <t>J22VL330054</t>
  </si>
  <si>
    <t>J22VL336991</t>
  </si>
  <si>
    <t>J22VL329234</t>
  </si>
  <si>
    <t>J22VL328291</t>
  </si>
  <si>
    <t>J22VL339688</t>
  </si>
  <si>
    <t>J22VL337593</t>
  </si>
  <si>
    <t>J22VL339242</t>
  </si>
  <si>
    <t>J22VL326741</t>
  </si>
  <si>
    <t>J22VL339701</t>
  </si>
  <si>
    <t>J22VL335551</t>
  </si>
  <si>
    <t>J22VL329767</t>
  </si>
  <si>
    <t>J23VA400953</t>
  </si>
  <si>
    <t>J23VA391360</t>
  </si>
  <si>
    <t>J23VA391397</t>
  </si>
  <si>
    <t>J23VA393034</t>
  </si>
  <si>
    <t>J22VL337271</t>
  </si>
  <si>
    <t>J23VA392215</t>
  </si>
  <si>
    <t>J23VA390221</t>
  </si>
  <si>
    <t>J23VA392740</t>
  </si>
  <si>
    <t>J23VA389450</t>
  </si>
  <si>
    <t>J23VA384660</t>
  </si>
  <si>
    <t>J23VA391693</t>
  </si>
  <si>
    <t>J23VA391065</t>
  </si>
  <si>
    <t>J23VA400210</t>
  </si>
  <si>
    <t>J23VA399574</t>
  </si>
  <si>
    <t>J23VA390191</t>
  </si>
  <si>
    <t>J23VA389925</t>
  </si>
  <si>
    <t>J23VA390482</t>
  </si>
  <si>
    <t>J23VA390476</t>
  </si>
  <si>
    <t>J23VA390726</t>
  </si>
  <si>
    <t>J23VA400214</t>
  </si>
  <si>
    <t>J23VA399870</t>
  </si>
  <si>
    <t>J23VA400318</t>
  </si>
  <si>
    <t>J23VA401388</t>
  </si>
  <si>
    <t>J23VA399672</t>
  </si>
  <si>
    <t>J23VA400883</t>
  </si>
  <si>
    <t>J23VA392137</t>
  </si>
  <si>
    <t>J23VA399743</t>
  </si>
  <si>
    <t>J23VA399745</t>
  </si>
  <si>
    <t>J23VA401340</t>
  </si>
  <si>
    <t>J23VA401395</t>
  </si>
  <si>
    <t>J23VA400384</t>
  </si>
  <si>
    <t>J23VA400614</t>
  </si>
  <si>
    <t>J23VA390145</t>
  </si>
  <si>
    <t>J23VA390057</t>
  </si>
  <si>
    <t>J23VA390114</t>
  </si>
  <si>
    <t>J23VA391002</t>
  </si>
  <si>
    <t>J23VA390964</t>
  </si>
  <si>
    <t>J23VA388255</t>
  </si>
  <si>
    <t>J23VA390478</t>
  </si>
  <si>
    <t>J23VA400697</t>
  </si>
  <si>
    <t>J23VA400822</t>
  </si>
  <si>
    <t>J23VA401390</t>
  </si>
  <si>
    <t>J23VA399676</t>
  </si>
  <si>
    <t>J23VA399684</t>
  </si>
  <si>
    <t>J23VA399694</t>
  </si>
  <si>
    <t>J23VA400334</t>
  </si>
  <si>
    <t>J23VA387545</t>
  </si>
  <si>
    <t>J23VA389834</t>
  </si>
  <si>
    <t>J23VA391648</t>
  </si>
  <si>
    <t>J23VA391726</t>
  </si>
  <si>
    <t>J23VA391736</t>
  </si>
  <si>
    <t>J23VA389783</t>
  </si>
  <si>
    <t>J23VA388441</t>
  </si>
  <si>
    <t>J23VA382613</t>
  </si>
  <si>
    <t>J23VA382453</t>
  </si>
  <si>
    <t>J23VA397127</t>
  </si>
  <si>
    <t>J23VA398374</t>
  </si>
  <si>
    <t>J23VA400625</t>
  </si>
  <si>
    <t>J23VA399531</t>
  </si>
  <si>
    <t>J23VA396838</t>
  </si>
  <si>
    <t>J23VA400632</t>
  </si>
  <si>
    <t>J23VA400223</t>
  </si>
  <si>
    <t>J23VA398042</t>
  </si>
  <si>
    <t>J23VA390794</t>
  </si>
  <si>
    <t>J23VA391631</t>
  </si>
  <si>
    <t>J23VA391446</t>
  </si>
  <si>
    <t>J23VA391498</t>
  </si>
  <si>
    <t>J23VA390736</t>
  </si>
  <si>
    <t>J23VA394023</t>
  </si>
  <si>
    <t>J23VA397224</t>
  </si>
  <si>
    <t>J23VA398569</t>
  </si>
  <si>
    <t>J23VA393684</t>
  </si>
  <si>
    <t>J23VA394028</t>
  </si>
  <si>
    <t>J23VA393790</t>
  </si>
  <si>
    <t>J23VA398595</t>
  </si>
  <si>
    <t>J23VA398854</t>
  </si>
  <si>
    <t>J23VA389637</t>
  </si>
  <si>
    <t>J23VA392274</t>
  </si>
  <si>
    <t>J23VA390885</t>
  </si>
  <si>
    <t>J23VA392283</t>
  </si>
  <si>
    <t>J23VA393227</t>
  </si>
  <si>
    <t>J23VA387975</t>
  </si>
  <si>
    <t>J23VA387930</t>
  </si>
  <si>
    <t>J23VA390445</t>
  </si>
  <si>
    <t>J23VA392213</t>
  </si>
  <si>
    <t>J23VA389452</t>
  </si>
  <si>
    <t>J23VA390428</t>
  </si>
  <si>
    <t>J23VA390435</t>
  </si>
  <si>
    <t>J23VA389515</t>
  </si>
  <si>
    <t>J23VA389765</t>
  </si>
  <si>
    <t>J23VA390493</t>
  </si>
  <si>
    <t>J23VA393663</t>
  </si>
  <si>
    <t>J23VA393673</t>
  </si>
  <si>
    <t>J23VA398567</t>
  </si>
  <si>
    <t>J23VA393667</t>
  </si>
  <si>
    <t>J23VA397313</t>
  </si>
  <si>
    <t>J23VA393678</t>
  </si>
  <si>
    <t>J23VA397642</t>
  </si>
  <si>
    <t>J23VA401093</t>
  </si>
  <si>
    <t>J23VA398543</t>
  </si>
  <si>
    <t>J23VA398590</t>
  </si>
  <si>
    <t>J23VA401053</t>
  </si>
  <si>
    <t>J23VA400313</t>
  </si>
  <si>
    <t>J23VA390233</t>
  </si>
  <si>
    <t>J23VA391903</t>
  </si>
  <si>
    <t>J23VA390442</t>
  </si>
  <si>
    <t>J23VA390201</t>
  </si>
  <si>
    <t>J23VA390833</t>
  </si>
  <si>
    <t>J23VA390471</t>
  </si>
  <si>
    <t>J23VA391372</t>
  </si>
  <si>
    <t>J23VA391321</t>
  </si>
  <si>
    <t>J23VA391255</t>
  </si>
  <si>
    <t>J23VA389433</t>
  </si>
  <si>
    <t>J23VA389567</t>
  </si>
  <si>
    <t>J23VA389558</t>
  </si>
  <si>
    <t>J23VA392234</t>
  </si>
  <si>
    <t>J23VA392294</t>
  </si>
  <si>
    <t>J23VA390421</t>
  </si>
  <si>
    <t>J23VA389599</t>
  </si>
  <si>
    <t>J23VA382669</t>
  </si>
  <si>
    <t>J23VA387568</t>
  </si>
  <si>
    <t>J23VA390869</t>
  </si>
  <si>
    <t>J23VA391395</t>
  </si>
  <si>
    <t>J23VA391389</t>
  </si>
  <si>
    <t>J23VA390463</t>
  </si>
  <si>
    <t>J23VA390346</t>
  </si>
  <si>
    <t>J23VA391300</t>
  </si>
  <si>
    <t>J23VA390689</t>
  </si>
  <si>
    <t>J23VA389577</t>
  </si>
  <si>
    <t>J23VA393230</t>
  </si>
  <si>
    <t>J23VA387931</t>
  </si>
  <si>
    <t>J23VA391347</t>
  </si>
  <si>
    <t>J23VA391809</t>
  </si>
  <si>
    <t>J23VA391808</t>
  </si>
  <si>
    <t>J23VA390022</t>
  </si>
  <si>
    <t>J23VA391881</t>
  </si>
  <si>
    <t>J23VA390458</t>
  </si>
  <si>
    <t>J23VA400504</t>
  </si>
  <si>
    <t>J23VA400592</t>
  </si>
  <si>
    <t>J23VA401254</t>
  </si>
  <si>
    <t>J23VA401224</t>
  </si>
  <si>
    <t>J23VA401687</t>
  </si>
  <si>
    <t>J23VA401661</t>
  </si>
  <si>
    <t>J23VA400662</t>
  </si>
  <si>
    <t>J23VA400698</t>
  </si>
  <si>
    <t>J23VA401273</t>
  </si>
  <si>
    <t>J23VA400533</t>
  </si>
  <si>
    <t>J23VA397971</t>
  </si>
  <si>
    <t>J23VA399066</t>
  </si>
  <si>
    <t>J23VA392614</t>
  </si>
  <si>
    <t>J23VA397894</t>
  </si>
  <si>
    <t>J23VA399744</t>
  </si>
  <si>
    <t>J23VA392131</t>
  </si>
  <si>
    <t>J23VA401241</t>
  </si>
  <si>
    <t>J23VA391850</t>
  </si>
  <si>
    <t>J23VA391289</t>
  </si>
  <si>
    <t>J23VA391827</t>
  </si>
  <si>
    <t>J23VA392226</t>
  </si>
  <si>
    <t>J23VA392269</t>
  </si>
  <si>
    <t>J23VA390294</t>
  </si>
  <si>
    <t>J23VA391806</t>
  </si>
  <si>
    <t>J23VA390160</t>
  </si>
  <si>
    <t>J23VA389531</t>
  </si>
  <si>
    <t>J23VA391893</t>
  </si>
  <si>
    <t>J23VA391804</t>
  </si>
  <si>
    <t>J23VA391853</t>
  </si>
  <si>
    <t>J23VA390293</t>
  </si>
  <si>
    <t>J23VA393221</t>
  </si>
  <si>
    <t>J23VA396784</t>
  </si>
  <si>
    <t>J23VA392608</t>
  </si>
  <si>
    <t>J23VA393762</t>
  </si>
  <si>
    <t>J23VA397286</t>
  </si>
  <si>
    <t>J23VA397954</t>
  </si>
  <si>
    <t>J23VA400530</t>
  </si>
  <si>
    <t>J23VA400569</t>
  </si>
  <si>
    <t>J23VA397279</t>
  </si>
  <si>
    <t>J23VA397302</t>
  </si>
  <si>
    <t>J23VA397010</t>
  </si>
  <si>
    <t>J23VA397397</t>
  </si>
  <si>
    <t>J23VA390272</t>
  </si>
  <si>
    <t>J23VA391649</t>
  </si>
  <si>
    <t>J23VA390270</t>
  </si>
  <si>
    <t>J23VA390245</t>
  </si>
  <si>
    <t>J23VA390369</t>
  </si>
  <si>
    <t>J23VA390081</t>
  </si>
  <si>
    <t>J23VA391753</t>
  </si>
  <si>
    <t>J23VA389423</t>
  </si>
  <si>
    <t>J23VA389747</t>
  </si>
  <si>
    <t>J23VA393274</t>
  </si>
  <si>
    <t>J23VA393273</t>
  </si>
  <si>
    <t>J23VA389748</t>
  </si>
  <si>
    <t>J23VA389899</t>
  </si>
  <si>
    <t>J23VA390219</t>
  </si>
  <si>
    <t>J23VA397919</t>
  </si>
  <si>
    <t>J23VA394037</t>
  </si>
  <si>
    <t>J23VA397273</t>
  </si>
  <si>
    <t>J23VA397294</t>
  </si>
  <si>
    <t>J23VA397940</t>
  </si>
  <si>
    <t>J23VA400517</t>
  </si>
  <si>
    <t>J23VA397359</t>
  </si>
  <si>
    <t>J23VA390075</t>
  </si>
  <si>
    <t>J23VA390257</t>
  </si>
  <si>
    <t>J23VA389798</t>
  </si>
  <si>
    <t>J23VA390494</t>
  </si>
  <si>
    <t>J23VA389858</t>
  </si>
  <si>
    <t>J23VA389760</t>
  </si>
  <si>
    <t>J23VA390866</t>
  </si>
  <si>
    <t>J23VA390260</t>
  </si>
  <si>
    <t>J23VA390096</t>
  </si>
  <si>
    <t>J23VA390108</t>
  </si>
  <si>
    <t>J23VA389788</t>
  </si>
  <si>
    <t>J23VA389846</t>
  </si>
  <si>
    <t>J23VA391259</t>
  </si>
  <si>
    <t>J23VA389769</t>
  </si>
  <si>
    <t>J23VA391203</t>
  </si>
  <si>
    <t>J23VA390489</t>
  </si>
  <si>
    <t>J23VA397597</t>
  </si>
  <si>
    <t>J23VA397112</t>
  </si>
  <si>
    <t>J23VA390239</t>
  </si>
  <si>
    <t>J23VA392758</t>
  </si>
  <si>
    <t>J23VA393263</t>
  </si>
  <si>
    <t>J23VA391708</t>
  </si>
  <si>
    <t>J23VA391907</t>
  </si>
  <si>
    <t>J23VA392240</t>
  </si>
  <si>
    <t>J23VA392210</t>
  </si>
  <si>
    <t>J23VA391859</t>
  </si>
  <si>
    <t>J23VA393065</t>
  </si>
  <si>
    <t>J23VA393069</t>
  </si>
  <si>
    <t>J23VA392296</t>
  </si>
  <si>
    <t>J23VA393212</t>
  </si>
  <si>
    <t>J23VA393006</t>
  </si>
  <si>
    <t>J23VA392789</t>
  </si>
  <si>
    <t>J23VA392734</t>
  </si>
  <si>
    <t>J23VA396751</t>
  </si>
  <si>
    <t>J23VA398079</t>
  </si>
  <si>
    <t>J23VA397735</t>
  </si>
  <si>
    <t>J23VA398080</t>
  </si>
  <si>
    <t>J23VA397534</t>
  </si>
  <si>
    <t>J23VA398092</t>
  </si>
  <si>
    <t>J23VA397519</t>
  </si>
  <si>
    <t>J23VA392679</t>
  </si>
  <si>
    <t>J23VA397582</t>
  </si>
  <si>
    <t>J23VA390599</t>
  </si>
  <si>
    <t>J23VA393151</t>
  </si>
  <si>
    <t>J23VA392827</t>
  </si>
  <si>
    <t>J23VA397183</t>
  </si>
  <si>
    <t>J23VA397153</t>
  </si>
  <si>
    <t>J23VA408186</t>
  </si>
  <si>
    <t>J23VA408459</t>
  </si>
  <si>
    <t>J23VA408442</t>
  </si>
  <si>
    <t>J23VA408525</t>
  </si>
  <si>
    <t>J23VA408458</t>
  </si>
  <si>
    <t>J23VA408198</t>
  </si>
  <si>
    <t>J23VA408537</t>
  </si>
  <si>
    <t>J23VA407141</t>
  </si>
  <si>
    <t>J23VB410555</t>
  </si>
  <si>
    <t>J23VB411510</t>
  </si>
  <si>
    <t>J23VB412292</t>
  </si>
  <si>
    <t>J23VB410326</t>
  </si>
  <si>
    <t>J23VB410416</t>
  </si>
  <si>
    <t>J23VB410398</t>
  </si>
  <si>
    <t>J23VA408538</t>
  </si>
  <si>
    <t>J23VA408118</t>
  </si>
  <si>
    <t>J23VA408729</t>
  </si>
  <si>
    <t>J23VA407150</t>
  </si>
  <si>
    <t>J23VA405446</t>
  </si>
  <si>
    <t>J23VB412058</t>
  </si>
  <si>
    <t>J23VB411328</t>
  </si>
  <si>
    <t>J23VB411903</t>
  </si>
  <si>
    <t>J23VB411095</t>
  </si>
  <si>
    <t>J23VB411302</t>
  </si>
  <si>
    <t>J23VB410755</t>
  </si>
  <si>
    <t>J23VB411700</t>
  </si>
  <si>
    <t>J23VA408757</t>
  </si>
  <si>
    <t>J23VA408543</t>
  </si>
  <si>
    <t>J23VB411811</t>
  </si>
  <si>
    <t>J23VB419150</t>
  </si>
  <si>
    <t>J23VB419394</t>
  </si>
  <si>
    <t>J23VB418266</t>
  </si>
  <si>
    <t>J23VA394793</t>
  </si>
  <si>
    <t>J23VA392767</t>
  </si>
  <si>
    <t>J23VB411650</t>
  </si>
  <si>
    <t>J23VB410884</t>
  </si>
  <si>
    <t>J23VB410403</t>
  </si>
  <si>
    <t>J23VB409985</t>
  </si>
  <si>
    <t>J23VA409194</t>
  </si>
  <si>
    <t>J23VB411627</t>
  </si>
  <si>
    <t>J23VB419524</t>
  </si>
  <si>
    <t>J23VB419916</t>
  </si>
  <si>
    <t>J23VA393249</t>
  </si>
  <si>
    <t>J23VA393051</t>
  </si>
  <si>
    <t>J23VA392746</t>
  </si>
  <si>
    <t>J23VB421072</t>
  </si>
  <si>
    <t>J23VB421325</t>
  </si>
  <si>
    <t>J23VB415304</t>
  </si>
  <si>
    <t>J23VA391842</t>
  </si>
  <si>
    <t>J23VA392769</t>
  </si>
  <si>
    <t>J23VA392743</t>
  </si>
  <si>
    <t>J23VA392752</t>
  </si>
  <si>
    <t>J23VA391261</t>
  </si>
  <si>
    <t>J23VA387932</t>
  </si>
  <si>
    <t>J23VB416799</t>
  </si>
  <si>
    <t>J23VB415641</t>
  </si>
  <si>
    <t>J23VB420873</t>
  </si>
  <si>
    <t>J23VA392704</t>
  </si>
  <si>
    <t>J23VA393205</t>
  </si>
  <si>
    <t>J23VA392286</t>
  </si>
  <si>
    <t>J23VA395329</t>
  </si>
  <si>
    <t>J23VA392227</t>
  </si>
  <si>
    <t>J23VA391884</t>
  </si>
  <si>
    <t>J23VA397271</t>
  </si>
  <si>
    <t>J23VA391342</t>
  </si>
  <si>
    <t>J23VA392201</t>
  </si>
  <si>
    <t>J23VA408086</t>
  </si>
  <si>
    <t>J23VA407748</t>
  </si>
  <si>
    <t>J23VA398519</t>
  </si>
  <si>
    <t>J23VA387985</t>
  </si>
  <si>
    <t>J23VA387923</t>
  </si>
  <si>
    <t>J23VA407122</t>
  </si>
  <si>
    <t>J23VB410588</t>
  </si>
  <si>
    <t>J23VB410441</t>
  </si>
  <si>
    <t>J23VB409975</t>
  </si>
  <si>
    <t>J23VA391201</t>
  </si>
  <si>
    <t>J23VA387921</t>
  </si>
  <si>
    <t>J23VA408029</t>
  </si>
  <si>
    <t>J23VA407249</t>
  </si>
  <si>
    <t>J23VA408096</t>
  </si>
  <si>
    <t>J23VB411276</t>
  </si>
  <si>
    <t>J23VB422206</t>
  </si>
  <si>
    <t>J23VB421212</t>
  </si>
  <si>
    <t>J23VB422085</t>
  </si>
  <si>
    <t>J23VA392173</t>
  </si>
  <si>
    <t>J23VA389496</t>
  </si>
  <si>
    <t>J23VB961722</t>
  </si>
  <si>
    <t>J23VA389931</t>
  </si>
  <si>
    <t>J23VA394955</t>
  </si>
  <si>
    <t>J23VA397258</t>
  </si>
  <si>
    <t>J23VA397795</t>
  </si>
  <si>
    <t>J23VA387993</t>
  </si>
  <si>
    <t>J23VA390420</t>
  </si>
  <si>
    <t>J23VA397493</t>
  </si>
  <si>
    <t>J23VA394276</t>
  </si>
  <si>
    <t>J23VA389456</t>
  </si>
  <si>
    <t>J23VA393261</t>
  </si>
  <si>
    <t>J23VA392781</t>
  </si>
  <si>
    <t>J23VA407577</t>
  </si>
  <si>
    <t>J23VA407779</t>
  </si>
  <si>
    <t>J23VA407147</t>
  </si>
  <si>
    <t>J23VA407133</t>
  </si>
  <si>
    <t>J23VA408421</t>
  </si>
  <si>
    <t>J23VB410580</t>
  </si>
  <si>
    <t>J23VB410524</t>
  </si>
  <si>
    <t>J23VB410455</t>
  </si>
  <si>
    <t>J23VB410844</t>
  </si>
  <si>
    <t>J23VA389421</t>
  </si>
  <si>
    <t>J23VB410466</t>
  </si>
  <si>
    <t>J23VA408641</t>
  </si>
  <si>
    <t>J23VA408520</t>
  </si>
  <si>
    <t>J23VA407128</t>
  </si>
  <si>
    <t>J23VA408891</t>
  </si>
  <si>
    <t>J23VB410919</t>
  </si>
  <si>
    <t>J23VB410912</t>
  </si>
  <si>
    <t>J23VB411191</t>
  </si>
  <si>
    <t>J23VB410546</t>
  </si>
  <si>
    <t>J23VB410702</t>
  </si>
  <si>
    <t>J23VB410900</t>
  </si>
  <si>
    <t>J23VB410507</t>
  </si>
  <si>
    <t>J23VA391807</t>
  </si>
  <si>
    <t>J23VA390408</t>
  </si>
  <si>
    <t>J23VA389509</t>
  </si>
  <si>
    <t>J23VB409936</t>
  </si>
  <si>
    <t>J23VB410940</t>
  </si>
  <si>
    <t>J23VB411121</t>
  </si>
  <si>
    <t>J23VA390015</t>
  </si>
  <si>
    <t>J23VB411141</t>
  </si>
  <si>
    <t>J23VA393063</t>
  </si>
  <si>
    <t>J23VA389996</t>
  </si>
  <si>
    <t>J23VA395400</t>
  </si>
  <si>
    <t>J23VA393451</t>
  </si>
  <si>
    <t>J23VA395056</t>
  </si>
  <si>
    <t>J23VA393292</t>
  </si>
  <si>
    <t>J23VA392263</t>
  </si>
  <si>
    <t>J23VA395371</t>
  </si>
  <si>
    <t>J23VA390416</t>
  </si>
  <si>
    <t>J23VA394777</t>
  </si>
  <si>
    <t>J23VA394707</t>
  </si>
  <si>
    <t>J23VA393351</t>
  </si>
  <si>
    <t>J23VA408491</t>
  </si>
  <si>
    <t>J23VA408476</t>
  </si>
  <si>
    <t>J23VA408183</t>
  </si>
  <si>
    <t>J23VA408162</t>
  </si>
  <si>
    <t>J23VA408158</t>
  </si>
  <si>
    <t>J23VA408554</t>
  </si>
  <si>
    <t>J23VA408727</t>
  </si>
  <si>
    <t>J23VA408287</t>
  </si>
  <si>
    <t>J23VA408929</t>
  </si>
  <si>
    <t>J23VA408530</t>
  </si>
  <si>
    <t>J23VA408493</t>
  </si>
  <si>
    <t>J23VA408552</t>
  </si>
  <si>
    <t>J23VA408940</t>
  </si>
  <si>
    <t>J23VA407180</t>
  </si>
  <si>
    <t>J23VA409342</t>
  </si>
  <si>
    <t>J23VB409369</t>
  </si>
  <si>
    <t>J23VB409397</t>
  </si>
  <si>
    <t>J23VA409325</t>
  </si>
  <si>
    <t>J23VA408975</t>
  </si>
  <si>
    <t>J23VB409473</t>
  </si>
  <si>
    <t>J23VB409445</t>
  </si>
  <si>
    <t>J23VB411681</t>
  </si>
  <si>
    <t>J23VB409486</t>
  </si>
  <si>
    <t>J23VB409430</t>
  </si>
  <si>
    <t>J23VB409492</t>
  </si>
  <si>
    <t>J23VB409484</t>
  </si>
  <si>
    <t>J23VA409328</t>
  </si>
  <si>
    <t>J23VB409368</t>
  </si>
  <si>
    <t>J23VA409312</t>
  </si>
  <si>
    <t>J23VB409410</t>
  </si>
  <si>
    <t>J23VA408696</t>
  </si>
  <si>
    <t>J23VA395023</t>
  </si>
  <si>
    <t>J23VA392474</t>
  </si>
  <si>
    <t>J23VA390792</t>
  </si>
  <si>
    <t>J23VA394974</t>
  </si>
  <si>
    <t>J23VA394972</t>
  </si>
  <si>
    <t>J23VB398872</t>
  </si>
  <si>
    <t>J23VB416203</t>
  </si>
  <si>
    <t>J23VB419800</t>
  </si>
  <si>
    <t>J23VB420244</t>
  </si>
  <si>
    <t>J23VB419321</t>
  </si>
  <si>
    <t>J23VB410628</t>
  </si>
  <si>
    <t>J23VB419458</t>
  </si>
  <si>
    <t>J23VB419818</t>
  </si>
  <si>
    <t>J23VB419457</t>
  </si>
  <si>
    <t>J23VB419335</t>
  </si>
  <si>
    <t>J23VB418896</t>
  </si>
  <si>
    <t>J22VE036989</t>
  </si>
  <si>
    <t>J22VE037834</t>
  </si>
  <si>
    <t>J22VE037774</t>
  </si>
  <si>
    <t>J22VE036810</t>
  </si>
  <si>
    <t>J22VE037878</t>
  </si>
  <si>
    <t>J22VE037801</t>
  </si>
  <si>
    <t>J22VE036939</t>
  </si>
  <si>
    <t>J22VE037691</t>
  </si>
  <si>
    <t>J22VE035789</t>
  </si>
  <si>
    <t>J22VE036450</t>
  </si>
  <si>
    <t>J22VE036681</t>
  </si>
  <si>
    <t>J22VE037732</t>
  </si>
  <si>
    <t>J22VE037855</t>
  </si>
  <si>
    <t>J22VE037858</t>
  </si>
  <si>
    <t>J22VE037859</t>
  </si>
  <si>
    <t>J22VE037861</t>
  </si>
  <si>
    <t>J22VE037862</t>
  </si>
  <si>
    <t>J22VE037863</t>
  </si>
  <si>
    <t>J22VE035994</t>
  </si>
  <si>
    <t>J22VE036936</t>
  </si>
  <si>
    <t>J22VE034823</t>
  </si>
  <si>
    <t>J22VE035572</t>
  </si>
  <si>
    <t>J22VE035779</t>
  </si>
  <si>
    <t>J22VE037791</t>
  </si>
  <si>
    <t>J22VE037889</t>
  </si>
  <si>
    <t>J22VE037337</t>
  </si>
  <si>
    <t>J22VE036660</t>
  </si>
  <si>
    <t>J22VE036974</t>
  </si>
  <si>
    <t>J22VE036511</t>
  </si>
  <si>
    <t>J22VE037669</t>
  </si>
  <si>
    <t>J22VE036271</t>
  </si>
  <si>
    <t>J22VE037748</t>
  </si>
  <si>
    <t>J23VB410252</t>
  </si>
  <si>
    <t>J23VA392944</t>
  </si>
  <si>
    <t>J23VB422650</t>
  </si>
  <si>
    <t>J23VA408074</t>
  </si>
  <si>
    <t>J23VB410913</t>
  </si>
  <si>
    <t>J23VB410973</t>
  </si>
  <si>
    <t>J23VA404784</t>
  </si>
  <si>
    <t>J23VB410495</t>
  </si>
  <si>
    <t>J23VA405112</t>
  </si>
  <si>
    <t>J23VA405180</t>
  </si>
  <si>
    <t>J23VA404763</t>
  </si>
  <si>
    <t>J23VA400568</t>
  </si>
  <si>
    <t>J23VA404535</t>
  </si>
  <si>
    <t>J23VA404640</t>
  </si>
  <si>
    <t>J23VA402756</t>
  </si>
  <si>
    <t>J23VA401917</t>
  </si>
  <si>
    <t>J23VA405145</t>
  </si>
  <si>
    <t>J23VA404724</t>
  </si>
  <si>
    <t>J23VA404533</t>
  </si>
  <si>
    <t>J23VA405158</t>
  </si>
  <si>
    <t>J23VA403579</t>
  </si>
  <si>
    <t>J23VA401158</t>
  </si>
  <si>
    <t>J23VA391565</t>
  </si>
  <si>
    <t>J23VA391590</t>
  </si>
  <si>
    <t>J23VA403892</t>
  </si>
  <si>
    <t>J23VA391547</t>
  </si>
  <si>
    <t>J23VA404548</t>
  </si>
  <si>
    <t>J23VA392068</t>
  </si>
  <si>
    <t>J23VA401576</t>
  </si>
  <si>
    <t>J23VA404143</t>
  </si>
  <si>
    <t>J23VA391534</t>
  </si>
  <si>
    <t>J23VA403444</t>
  </si>
  <si>
    <t>J23VA404974</t>
  </si>
  <si>
    <t>J23VA404866</t>
  </si>
  <si>
    <t>J23VA403373</t>
  </si>
  <si>
    <t>J23VA391568</t>
  </si>
  <si>
    <t>J23VA396748</t>
  </si>
  <si>
    <t>J23VA402975</t>
  </si>
  <si>
    <t>J23VA402944</t>
  </si>
  <si>
    <t>J23VA403615</t>
  </si>
  <si>
    <t>J23VA403220</t>
  </si>
  <si>
    <t>J23VA405078</t>
  </si>
  <si>
    <t>J23VA405284</t>
  </si>
  <si>
    <t>J23VA404980</t>
  </si>
  <si>
    <t>J23VA390578</t>
  </si>
  <si>
    <t>J23VA392660</t>
  </si>
  <si>
    <t>J23VB424238</t>
  </si>
  <si>
    <t>J23VB411249</t>
  </si>
  <si>
    <t>J23VA400895</t>
  </si>
  <si>
    <t>J23VA386824</t>
  </si>
  <si>
    <t>J23VA391529</t>
  </si>
  <si>
    <t>J23VA402865</t>
  </si>
  <si>
    <t>J23VA401166</t>
  </si>
  <si>
    <t>J23VA403870</t>
  </si>
  <si>
    <t>J23VA402871</t>
  </si>
  <si>
    <t>J23VA392085</t>
  </si>
  <si>
    <t>J23VA401141</t>
  </si>
  <si>
    <t>J23VA402793</t>
  </si>
  <si>
    <t>J23VA405140</t>
  </si>
  <si>
    <t>J23VA403285</t>
  </si>
  <si>
    <t>J23VA404032</t>
  </si>
  <si>
    <t>J23VA404063</t>
  </si>
  <si>
    <t>J23VA403169</t>
  </si>
  <si>
    <t>J23VA403123</t>
  </si>
  <si>
    <t>J23VA404117</t>
  </si>
  <si>
    <t>J23VA400833</t>
  </si>
  <si>
    <t>J23VA403929</t>
  </si>
  <si>
    <t>J23VA404692</t>
  </si>
  <si>
    <t>J23VA404867</t>
  </si>
  <si>
    <t>J23VA402728</t>
  </si>
  <si>
    <t>J23VA403588</t>
  </si>
  <si>
    <t>J23VA405113</t>
  </si>
  <si>
    <t>J23VA403322</t>
  </si>
  <si>
    <t>J23VA392073</t>
  </si>
  <si>
    <t>J23VA405292</t>
  </si>
  <si>
    <t>J23VA405183</t>
  </si>
  <si>
    <t>J23VA405209</t>
  </si>
  <si>
    <t>J23VA400585</t>
  </si>
  <si>
    <t>J23VA404068</t>
  </si>
  <si>
    <t>J23VA403565</t>
  </si>
  <si>
    <t>J23VB422641</t>
  </si>
  <si>
    <t>J23VA404774</t>
  </si>
  <si>
    <t>J23VA404553</t>
  </si>
  <si>
    <t>J23VA405124</t>
  </si>
  <si>
    <t>J23VA401161</t>
  </si>
  <si>
    <t>J23VA402761</t>
  </si>
  <si>
    <t>J23VA391556</t>
  </si>
  <si>
    <t>J23VA403848</t>
  </si>
  <si>
    <t>J23VA404189</t>
  </si>
  <si>
    <t>J23VA401552</t>
  </si>
  <si>
    <t>J23VA401933</t>
  </si>
  <si>
    <t>J23VA404883</t>
  </si>
  <si>
    <t>J23VA405127</t>
  </si>
  <si>
    <t>J23VA404991</t>
  </si>
  <si>
    <t>J23VA404686</t>
  </si>
  <si>
    <t>J23VA403128</t>
  </si>
  <si>
    <t>J23VA401556</t>
  </si>
  <si>
    <t>J23VA405030</t>
  </si>
  <si>
    <t>J23VA403214</t>
  </si>
  <si>
    <t>J23VA401959</t>
  </si>
  <si>
    <t>J23VA397719</t>
  </si>
  <si>
    <t>J23VA403447</t>
  </si>
  <si>
    <t>J23VA404822</t>
  </si>
  <si>
    <t>J23VA404812</t>
  </si>
  <si>
    <t>J23VA405126</t>
  </si>
  <si>
    <t>J23VA404797</t>
  </si>
  <si>
    <t>J23VA391540</t>
  </si>
  <si>
    <t>J23VA401621</t>
  </si>
  <si>
    <t>J23VA391513</t>
  </si>
  <si>
    <t>J23VA391510</t>
  </si>
  <si>
    <t>J23VA400471</t>
  </si>
  <si>
    <t>J23VA404689</t>
  </si>
  <si>
    <t>J23VA404747</t>
  </si>
  <si>
    <t>J23VA401408</t>
  </si>
  <si>
    <t>J23VA403420</t>
  </si>
  <si>
    <t>J23VA404120</t>
  </si>
  <si>
    <t>J23VA403643</t>
  </si>
  <si>
    <t>J23VA402844</t>
  </si>
  <si>
    <t>J23VA403445</t>
  </si>
  <si>
    <t>J23VA405103</t>
  </si>
  <si>
    <t>J23VA405266</t>
  </si>
  <si>
    <t>J23VA403857</t>
  </si>
  <si>
    <t>J23VA401909</t>
  </si>
  <si>
    <t>J23VB415153</t>
  </si>
  <si>
    <t>J23VA407096</t>
  </si>
  <si>
    <t>J23VB420361</t>
  </si>
  <si>
    <t>J22VL335246</t>
  </si>
  <si>
    <t>J22VL337256</t>
  </si>
  <si>
    <t>J22VL337575</t>
  </si>
  <si>
    <t>J22VL338634</t>
  </si>
  <si>
    <t>J22VL337511</t>
  </si>
  <si>
    <t>J22VL339848</t>
  </si>
  <si>
    <t>J23VA392127</t>
  </si>
  <si>
    <t>J23VA408639</t>
  </si>
  <si>
    <t>J23VA403763</t>
  </si>
  <si>
    <t>J23VA403832</t>
  </si>
  <si>
    <t>J23VB424257</t>
  </si>
  <si>
    <t>J23VB422213</t>
  </si>
  <si>
    <t>J23VA392172</t>
  </si>
  <si>
    <t>J23VA401619</t>
  </si>
  <si>
    <t>J22VL337205</t>
  </si>
  <si>
    <t>J23VA408040</t>
  </si>
  <si>
    <t>J23VB409553</t>
  </si>
  <si>
    <t>J23VA403364</t>
  </si>
  <si>
    <t>J23vb411338</t>
  </si>
  <si>
    <t>J23VB415102</t>
  </si>
  <si>
    <t>J23VA400769</t>
  </si>
  <si>
    <t>J23VA396854</t>
  </si>
  <si>
    <t>J23VA394657</t>
  </si>
  <si>
    <t>J23VA400757</t>
  </si>
  <si>
    <t>J22VL336877</t>
  </si>
  <si>
    <t>J23VA394613</t>
  </si>
  <si>
    <t>J23VA408297</t>
  </si>
  <si>
    <t>J23vb421336</t>
  </si>
  <si>
    <t>J23VA408081</t>
  </si>
  <si>
    <t>j23vb421360</t>
  </si>
  <si>
    <t>J23vb421575</t>
  </si>
  <si>
    <t>j23vb421571</t>
  </si>
  <si>
    <t>J23vb421199</t>
  </si>
  <si>
    <t>J23vb420066</t>
  </si>
  <si>
    <t>J23VA407594</t>
  </si>
  <si>
    <t>J23vb419979</t>
  </si>
  <si>
    <t>J23vb418793</t>
  </si>
  <si>
    <t>J23VA408077</t>
  </si>
  <si>
    <t>J23vb419996</t>
  </si>
  <si>
    <t>J23VA408047</t>
  </si>
  <si>
    <t>J23vb411229</t>
  </si>
  <si>
    <t>J23vb410994</t>
  </si>
  <si>
    <t>J23VA385436</t>
  </si>
  <si>
    <t>J23vb411687</t>
  </si>
  <si>
    <t>J23VA407248</t>
  </si>
  <si>
    <t>J23vb412067</t>
  </si>
  <si>
    <t>J23VA408293</t>
  </si>
  <si>
    <t>J23VA405720</t>
  </si>
  <si>
    <t>J23VA405804</t>
  </si>
  <si>
    <t>J23vb412498</t>
  </si>
  <si>
    <t>J23VA386959</t>
  </si>
  <si>
    <t>J23vb412509</t>
  </si>
  <si>
    <t>J23VA407236</t>
  </si>
  <si>
    <t>J23vb412096</t>
  </si>
  <si>
    <t>J23VA402618</t>
  </si>
  <si>
    <t>J23VA393929</t>
  </si>
  <si>
    <t>J23VA387214</t>
  </si>
  <si>
    <t>J23vb410363</t>
  </si>
  <si>
    <t>J23VA408067</t>
  </si>
  <si>
    <t>J23VA407210</t>
  </si>
  <si>
    <t>J23VA401658</t>
  </si>
  <si>
    <t>J23VA400571</t>
  </si>
  <si>
    <t>J23VA386494</t>
  </si>
  <si>
    <t>J23VA398579</t>
  </si>
  <si>
    <t>J23vb411935</t>
  </si>
  <si>
    <t>J23VA401845</t>
  </si>
  <si>
    <t>J23vb411753</t>
  </si>
  <si>
    <t>J23VA402064</t>
  </si>
  <si>
    <t>J23VA393883</t>
  </si>
  <si>
    <t>J23VA402033</t>
  </si>
  <si>
    <t>J23VA383996</t>
  </si>
  <si>
    <t>J23VA402263</t>
  </si>
  <si>
    <t>J23VA408008</t>
  </si>
  <si>
    <t>J23vb411506</t>
  </si>
  <si>
    <t>J23VA408772</t>
  </si>
  <si>
    <t>J23vb411399</t>
  </si>
  <si>
    <t>J23VA394453</t>
  </si>
  <si>
    <t>J23VA402290</t>
  </si>
  <si>
    <t>J23VA385557</t>
  </si>
  <si>
    <t>J23VA398394</t>
  </si>
  <si>
    <t>J23VB409610</t>
  </si>
  <si>
    <t>J23VB419434</t>
  </si>
  <si>
    <t>J23VA391136</t>
  </si>
  <si>
    <t>J23VA406751</t>
  </si>
  <si>
    <t>J23vb418693</t>
  </si>
  <si>
    <t>J22VE035979</t>
  </si>
  <si>
    <t>J22VE035952</t>
  </si>
  <si>
    <t>J23VB417104</t>
  </si>
  <si>
    <t>J23VA401818</t>
  </si>
  <si>
    <t>J23VA402296</t>
  </si>
  <si>
    <t>J23VA397338</t>
  </si>
  <si>
    <t>J23VA401790</t>
  </si>
  <si>
    <t>J23VA408559</t>
  </si>
  <si>
    <t>J23VA394595</t>
  </si>
  <si>
    <t>J23VA404969</t>
  </si>
  <si>
    <t>J23VA404884</t>
  </si>
  <si>
    <t>J22VE036259</t>
  </si>
  <si>
    <t>J22VE031945</t>
  </si>
  <si>
    <t>J23VA399221</t>
  </si>
  <si>
    <t>J23VA401205</t>
  </si>
  <si>
    <t>J23VA404277</t>
  </si>
  <si>
    <t>J23VA403024</t>
  </si>
  <si>
    <t>J22VE035951</t>
  </si>
  <si>
    <t>J22VE037469</t>
  </si>
  <si>
    <t>J22VE037464</t>
  </si>
  <si>
    <t>J23VA403910</t>
  </si>
  <si>
    <t>Sustainable Development Goal (SDG) &amp; Target</t>
  </si>
  <si>
    <t>SDG Indicator (PP-defined)</t>
  </si>
  <si>
    <t>Net Benefit</t>
  </si>
  <si>
    <t>13 - Climate Action                                                                               13.2 Integrate climate change measures into national policies, strategies and planning</t>
  </si>
  <si>
    <t>Tonnes of greenhouse gas emissions avoided or removed</t>
  </si>
  <si>
    <r>
      <rPr>
        <sz val="12"/>
        <color theme="1"/>
        <rFont val="Calibri"/>
        <family val="2"/>
      </rPr>
      <t>tCO</t>
    </r>
    <r>
      <rPr>
        <vertAlign val="subscript"/>
        <sz val="12"/>
        <color rgb="FF4D4D4C"/>
        <rFont val="Calibri"/>
        <family val="2"/>
      </rPr>
      <t>2</t>
    </r>
    <r>
      <rPr>
        <sz val="12"/>
        <color rgb="FF4D4D4C"/>
        <rFont val="Calibri"/>
        <family val="2"/>
      </rPr>
      <t>e</t>
    </r>
  </si>
  <si>
    <t>3 - Good Health and Well Being                                                          3.9 By 2030, substantially reduce the number of deaths and
illnesses from hazardous chemicals and air, water and soil
pollution and contamination</t>
  </si>
  <si>
    <t>% of households reporting improvement in indoor air quality</t>
  </si>
  <si>
    <t>Percentage</t>
  </si>
  <si>
    <t>5 Gender Equality
5.4 Recognize and value unpaid care and domestic work through the provision of public services, infrastructure and social protection policies and the promotion of shared responsibility within the household and the family as nationally appropriate.</t>
  </si>
  <si>
    <t>Average time saving associated with cooking and fuel collection</t>
  </si>
  <si>
    <t>hr/HH/day</t>
  </si>
  <si>
    <t>7 Affordable and Clean Energy
7.1 By 2030, ensure universal access to affordable, reliable and modern energy services</t>
  </si>
  <si>
    <t>Proportion of population with primary reliance on clean fuels and technology</t>
  </si>
  <si>
    <t>8 Decent Work and Economic Growth
8.5 Promote development-oriented policies that support productive activities, decent job creation, entrepreneurship, creativity and innovation, and encourage the formalization and growth of micro-, small- and medium-sized enterprises, including through access to financial services</t>
  </si>
  <si>
    <t xml:space="preserve">Number of people in full time employment </t>
  </si>
  <si>
    <t>Survey Date</t>
  </si>
  <si>
    <t>Name of End-user as per Database</t>
  </si>
  <si>
    <t>Primary Contact Number</t>
  </si>
  <si>
    <t>Stove Serial Number</t>
  </si>
  <si>
    <t>Year of Distribution</t>
  </si>
  <si>
    <t>Is respondant same as the end-person named in the database? (Yes/No)</t>
  </si>
  <si>
    <t>If No, Name of Respondant</t>
  </si>
  <si>
    <t>If no, what is respondant's relation with end-user</t>
  </si>
  <si>
    <t>If no, Aadhar Number of respondant</t>
  </si>
  <si>
    <t>Family Size</t>
  </si>
  <si>
    <t>Is project cookstove present in home? (Yes/No)</t>
  </si>
  <si>
    <t>Are you using project cookstove? (Yes/No)</t>
  </si>
  <si>
    <t>If No, since when you stopped using project cookstove?</t>
  </si>
  <si>
    <t>If yes, What is the physical condition of the project cookstove?</t>
  </si>
  <si>
    <t>Does the project stove show sign of usage? (Yes/No)</t>
  </si>
  <si>
    <t xml:space="preserve">What is the Serial Number of the project cooksstove? </t>
  </si>
  <si>
    <t>Does it match with the dabase serial number? (Yes/No)</t>
  </si>
  <si>
    <t>If No, record the serial number of the project cookstove</t>
  </si>
  <si>
    <t>What fuel are you using for project coostove?</t>
  </si>
  <si>
    <t>Do you still use the baseline technology? (Yes=1, No=2)</t>
  </si>
  <si>
    <t>Type of traditional cookstove</t>
  </si>
  <si>
    <t>Is there LPG/Electric Cookstove Present?</t>
  </si>
  <si>
    <t>Number of times a week project cookstove is used?</t>
  </si>
  <si>
    <t>Number of times a week traditional cookstove is used?</t>
  </si>
  <si>
    <t>Number of times a week LPG/Electric cookstove is used?</t>
  </si>
  <si>
    <t>Adjustment factor</t>
  </si>
  <si>
    <t>Operation factor</t>
  </si>
  <si>
    <t xml:space="preserve">Time saving associated with cooking time and fuel collection </t>
  </si>
  <si>
    <t>Do you experience improvement in air quality</t>
  </si>
  <si>
    <t>Name of Surveyor</t>
  </si>
  <si>
    <t>Mode of Surveying</t>
  </si>
  <si>
    <t>Yes</t>
  </si>
  <si>
    <t>Good</t>
  </si>
  <si>
    <t>Wood Fuel</t>
  </si>
  <si>
    <t>No</t>
  </si>
  <si>
    <t>Ruprao Komati</t>
  </si>
  <si>
    <t>Physical Interview</t>
  </si>
  <si>
    <t>Mud stove</t>
  </si>
  <si>
    <t>Nilesh Baburao Tadam</t>
  </si>
  <si>
    <t>3-Stone Stove</t>
  </si>
  <si>
    <t>Gadchiroli</t>
  </si>
  <si>
    <t>Sachin Kanake</t>
  </si>
  <si>
    <t>Bhandara</t>
  </si>
  <si>
    <t>Mud Stove</t>
  </si>
  <si>
    <t>Vijay Ashokrao Ghodaki</t>
  </si>
  <si>
    <t>Yearly degradation % for the product model</t>
  </si>
  <si>
    <t>Efficiency degradation approach year y</t>
  </si>
  <si>
    <t>Product Model</t>
  </si>
  <si>
    <t>First date of Sale</t>
  </si>
  <si>
    <t xml:space="preserve">Grameen Greenway Jumbo </t>
  </si>
  <si>
    <t>3-stone</t>
  </si>
  <si>
    <t>Charcoal</t>
  </si>
  <si>
    <t>Mud</t>
  </si>
  <si>
    <t>LPG</t>
  </si>
  <si>
    <t>Cow Dung</t>
  </si>
  <si>
    <t>Electric Cookstove</t>
  </si>
  <si>
    <t>Number of active cookstove</t>
  </si>
  <si>
    <t>Date of Installation</t>
  </si>
  <si>
    <t>Sampling Constants</t>
  </si>
  <si>
    <t>Values</t>
  </si>
  <si>
    <t>Monitoring period start date</t>
  </si>
  <si>
    <t>Monitoring period end date</t>
  </si>
  <si>
    <t>Monitoring frequency (years)</t>
  </si>
  <si>
    <t>Confidence Level (%) (90 or 95)</t>
  </si>
  <si>
    <t>Margin of Error (%)</t>
  </si>
  <si>
    <t>Z value</t>
  </si>
  <si>
    <t xml:space="preserve">Considering, all stoves part of the monitoring period is in vintage 1, samples are randomly picked. </t>
  </si>
  <si>
    <r>
      <t>Usage Rate (N</t>
    </r>
    <r>
      <rPr>
        <b/>
        <vertAlign val="subscript"/>
        <sz val="12"/>
        <color theme="0"/>
        <rFont val="Calibri"/>
        <family val="2"/>
      </rPr>
      <t>y,i,j</t>
    </r>
    <r>
      <rPr>
        <b/>
        <sz val="12"/>
        <color theme="0"/>
        <rFont val="Calibri"/>
        <family val="2"/>
      </rPr>
      <t xml:space="preserve"> )</t>
    </r>
  </si>
  <si>
    <t>Stove Model (Sampling Frame)</t>
  </si>
  <si>
    <t>Total Distribution (Sampling Frame Size)</t>
  </si>
  <si>
    <t>Usage Rate (ny,i,j ) (%)</t>
  </si>
  <si>
    <t>Calculated Sample Size (n)</t>
  </si>
  <si>
    <t>Greenway Jumbo Stove</t>
  </si>
  <si>
    <t>Sample size determination</t>
  </si>
  <si>
    <t>Estimated ny,i,j  (p)</t>
  </si>
  <si>
    <t>p(1-p)</t>
  </si>
  <si>
    <r>
      <t>Sample Size required (n</t>
    </r>
    <r>
      <rPr>
        <b/>
        <vertAlign val="subscript"/>
        <sz val="12"/>
        <color rgb="FF000000"/>
        <rFont val="Calibri"/>
        <family val="2"/>
      </rPr>
      <t xml:space="preserve">y,i,j </t>
    </r>
    <r>
      <rPr>
        <b/>
        <sz val="12"/>
        <color rgb="FF000000"/>
        <rFont val="Calibri"/>
        <family val="2"/>
      </rPr>
      <t>)</t>
    </r>
  </si>
  <si>
    <t>Monitoring Results</t>
  </si>
  <si>
    <t>Sampling frame size</t>
  </si>
  <si>
    <t>Monitored Sample Size</t>
  </si>
  <si>
    <t>Monitored Usage</t>
  </si>
  <si>
    <t>Reliability Check</t>
  </si>
  <si>
    <t>Samples Monitored</t>
  </si>
  <si>
    <r>
      <t>Monitored n</t>
    </r>
    <r>
      <rPr>
        <b/>
        <vertAlign val="subscript"/>
        <sz val="12"/>
        <color rgb="FF000000"/>
        <rFont val="Calibri"/>
        <family val="2"/>
      </rPr>
      <t xml:space="preserve">y,i,j </t>
    </r>
    <r>
      <rPr>
        <b/>
        <sz val="12"/>
        <color rgb="FF000000"/>
        <rFont val="Calibri"/>
        <family val="2"/>
      </rPr>
      <t xml:space="preserve"> (p)</t>
    </r>
  </si>
  <si>
    <r>
      <t>Standard Error of n</t>
    </r>
    <r>
      <rPr>
        <b/>
        <vertAlign val="subscript"/>
        <sz val="12"/>
        <color rgb="FF000000"/>
        <rFont val="Calibri"/>
        <family val="2"/>
      </rPr>
      <t xml:space="preserve">y,i,j </t>
    </r>
  </si>
  <si>
    <t>Relative precision (Margin of error)</t>
  </si>
  <si>
    <t>Result</t>
  </si>
  <si>
    <t>Lower Bound confidence value</t>
  </si>
  <si>
    <r>
      <t>use of baseline stove (µ</t>
    </r>
    <r>
      <rPr>
        <b/>
        <vertAlign val="subscript"/>
        <sz val="12"/>
        <color theme="0"/>
        <rFont val="Calibri"/>
        <family val="2"/>
      </rPr>
      <t>y</t>
    </r>
    <r>
      <rPr>
        <b/>
        <sz val="12"/>
        <color theme="0"/>
        <rFont val="Calibri"/>
        <family val="2"/>
      </rPr>
      <t>)</t>
    </r>
  </si>
  <si>
    <t>Expected Mean value (tonnes per year)</t>
  </si>
  <si>
    <t>Expected SD</t>
  </si>
  <si>
    <r>
      <t>V</t>
    </r>
    <r>
      <rPr>
        <b/>
        <vertAlign val="subscript"/>
        <sz val="12"/>
        <color rgb="FF000000"/>
        <rFont val="Calibri"/>
        <family val="2"/>
      </rPr>
      <t xml:space="preserve">mean </t>
    </r>
    <r>
      <rPr>
        <b/>
        <sz val="12"/>
        <color rgb="FF000000"/>
        <rFont val="Calibri"/>
        <family val="2"/>
      </rPr>
      <t>= (SD/p)</t>
    </r>
    <r>
      <rPr>
        <b/>
        <vertAlign val="superscript"/>
        <sz val="12"/>
        <color rgb="FF000000"/>
        <rFont val="Calibri"/>
        <family val="2"/>
      </rPr>
      <t>2</t>
    </r>
  </si>
  <si>
    <t xml:space="preserve">Minimum Sample Size required </t>
  </si>
  <si>
    <t>tDistribution sample size adjustment</t>
  </si>
  <si>
    <t>Iteration 1</t>
  </si>
  <si>
    <t>Iteration 2</t>
  </si>
  <si>
    <t>Iteration 3</t>
  </si>
  <si>
    <t>Iteration 4</t>
  </si>
  <si>
    <t>Iteration 5</t>
  </si>
  <si>
    <t>Iteration 6</t>
  </si>
  <si>
    <t>Monitored Mean Value of use of baseline stove</t>
  </si>
  <si>
    <t>Monitored Standard Deviation</t>
  </si>
  <si>
    <r>
      <t>Standard error of µ</t>
    </r>
    <r>
      <rPr>
        <b/>
        <vertAlign val="subscript"/>
        <sz val="12"/>
        <color rgb="FF000000"/>
        <rFont val="Calibri"/>
        <family val="2"/>
      </rPr>
      <t>y</t>
    </r>
  </si>
  <si>
    <t>Relative precision (Margin of error) (%)</t>
  </si>
  <si>
    <t>Applicable Value</t>
  </si>
  <si>
    <t>Total Number of Cookstove Distributed</t>
  </si>
  <si>
    <t>Number of Operational Cookstoves based on monitoring survey</t>
  </si>
  <si>
    <t>Number of operational cookstoves</t>
  </si>
  <si>
    <t>Year 2022                                                 05-06-2022 to 31-12-2022</t>
  </si>
  <si>
    <t>Year 2023                                                 01-01-2023 to 30-04-2023</t>
  </si>
  <si>
    <t>Adjustment factor, acccounting for traditional cookstoves in use</t>
  </si>
  <si>
    <t>Emission Reductions</t>
  </si>
  <si>
    <t>Number of installations</t>
  </si>
  <si>
    <t>Improved cookstoves</t>
  </si>
  <si>
    <t>TOTAL ICS</t>
  </si>
  <si>
    <t>Year - 4</t>
  </si>
  <si>
    <t>ER</t>
  </si>
  <si>
    <t>Thermal Savings during the year</t>
  </si>
  <si>
    <t>All Improved cookstoves under this CPA are implemented by Project Operators - Juhudi and Equity</t>
  </si>
  <si>
    <t>Last sale date (for this MP)</t>
  </si>
  <si>
    <t>Batch1</t>
  </si>
  <si>
    <t>Batch2</t>
  </si>
  <si>
    <t>Batch3</t>
  </si>
  <si>
    <t>Batch4</t>
  </si>
  <si>
    <t>Batch5</t>
  </si>
  <si>
    <t>Greenway Jumbo</t>
  </si>
  <si>
    <t>Jiko Bora</t>
  </si>
  <si>
    <t>Jiko Fresh</t>
  </si>
  <si>
    <t>Burn xtra Jikokoa</t>
  </si>
  <si>
    <t>Monitoring Period</t>
  </si>
  <si>
    <t>Year-4</t>
  </si>
  <si>
    <t>01-01-2021 to 31-12-2021</t>
  </si>
  <si>
    <t>Emission reduction</t>
  </si>
  <si>
    <t>CPA Reference number</t>
  </si>
  <si>
    <t>CPA title</t>
  </si>
  <si>
    <t>Monitoring dates</t>
  </si>
  <si>
    <t>During February and March 2021</t>
  </si>
  <si>
    <t>Country</t>
  </si>
  <si>
    <t>Kenya</t>
  </si>
  <si>
    <t>Technology</t>
  </si>
  <si>
    <t>Improved Cookstoves</t>
  </si>
  <si>
    <t>Survey</t>
  </si>
  <si>
    <t>Monitoring surveys were conducted in Jan and Feb 2021</t>
  </si>
  <si>
    <t>Model</t>
  </si>
  <si>
    <t>Burn Jikokoa</t>
  </si>
  <si>
    <t>Approach for monitoring</t>
  </si>
  <si>
    <t>The sample size calculation gives the following results -</t>
  </si>
  <si>
    <t>Ny,ij</t>
  </si>
  <si>
    <t>U,ij</t>
  </si>
  <si>
    <t>As per the guidance given in Footnote 7, 8, page 5 of the CDM standard for Sampling and surveys for CDM project activities and programme of activities version 3.0</t>
  </si>
  <si>
    <t>Oversampling was done for monitoring both parameters to account for situation if the required precision does not pass/meets</t>
  </si>
  <si>
    <t>Count</t>
  </si>
  <si>
    <t>Customer name</t>
  </si>
  <si>
    <t>Address 1</t>
  </si>
  <si>
    <t>Address 2</t>
  </si>
  <si>
    <t>Telephone number</t>
  </si>
  <si>
    <t>Product type</t>
  </si>
  <si>
    <t>Product model</t>
  </si>
  <si>
    <t>Loan account number</t>
  </si>
  <si>
    <t>User account identification number</t>
  </si>
  <si>
    <t>PO</t>
  </si>
  <si>
    <t>INSTALLATION DATE</t>
  </si>
  <si>
    <t>Baseline stove (Information collected at time of loan application for each product) Parameter: Stovebaseline</t>
  </si>
  <si>
    <t>Efficiency of baseline stove</t>
  </si>
  <si>
    <t>Is stove working and are you using the product</t>
  </si>
  <si>
    <t>How many meals in day</t>
  </si>
  <si>
    <t>Are you using old stove</t>
  </si>
  <si>
    <t>If yes, how many meals are cooked on old stove</t>
  </si>
  <si>
    <t>Baseline  Technology (wood or charcoal)</t>
  </si>
  <si>
    <t>Domestic/Commercial usage</t>
  </si>
  <si>
    <t>Uy</t>
  </si>
  <si>
    <t>Ny</t>
  </si>
  <si>
    <t>EQUITY</t>
  </si>
  <si>
    <t>Three-stone fired</t>
  </si>
  <si>
    <t>Domestic</t>
  </si>
  <si>
    <t>JUHUDI</t>
  </si>
  <si>
    <t>Average</t>
  </si>
  <si>
    <t>Reliability calculations (Ny,i,j)</t>
  </si>
  <si>
    <t>Reliability calculations (Uy,i,j)</t>
  </si>
  <si>
    <t>Total number of samples (n)</t>
  </si>
  <si>
    <t>Total Population (N)</t>
  </si>
  <si>
    <t>Sampling fraction (f)</t>
  </si>
  <si>
    <t>Proportion (p)</t>
  </si>
  <si>
    <t>q</t>
  </si>
  <si>
    <t>Standard Error</t>
  </si>
  <si>
    <t>Precision</t>
  </si>
  <si>
    <t>Relative precision</t>
  </si>
  <si>
    <t>Lower Bound value</t>
  </si>
  <si>
    <t>the larger sample size is considered for monitoring both parameters</t>
  </si>
  <si>
    <t>Following the guidance given in para 12 of the  Standard for Sampling and surveys for CDM project activities and programme of activities version 3.0, a minimum of 30 samples are chosen for monitoring</t>
  </si>
  <si>
    <t>Juhudi</t>
  </si>
  <si>
    <t>Jikobora</t>
  </si>
  <si>
    <t>Jikofresh</t>
  </si>
  <si>
    <t>Burnxtra</t>
  </si>
  <si>
    <t>Sample size calculation:</t>
  </si>
  <si>
    <t>BURN JIKOKOA</t>
  </si>
  <si>
    <t>Batch 1 (Year-4)</t>
  </si>
  <si>
    <t>90% confidence</t>
  </si>
  <si>
    <t>Expected proportion</t>
  </si>
  <si>
    <t>10% precision</t>
  </si>
  <si>
    <t>Total Population, N</t>
  </si>
  <si>
    <t>Sample size, n</t>
  </si>
  <si>
    <t>Batch 2 (Year-4)</t>
  </si>
  <si>
    <t>Batch 3 (Year-4)</t>
  </si>
  <si>
    <t>Batch 4 (Year-4)</t>
  </si>
  <si>
    <t>Batch 5 (Year-4)</t>
  </si>
  <si>
    <t>JIKOBORA</t>
  </si>
  <si>
    <t>JikoBora</t>
  </si>
  <si>
    <t>JIKOFRESH</t>
  </si>
  <si>
    <t>JikoFresh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</si>
</sst>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 * #,##0.00_ ;_ * \-#,##0.00_ ;_ * &quot;-&quot;??_ ;_ @_ "/>
    <numFmt numFmtId="165" formatCode="_ * #,##0.00_ ;_ * \-#,##0.00_ ;_ * \-??_ ;_ @_ "/>
    <numFmt numFmtId="166" formatCode="_-* #,##0_-;\-* #,##0_-;_-* \-??_-;_-@_-"/>
    <numFmt numFmtId="167" formatCode="_ * #,##0_ ;_ * \-#,##0_ ;_ * \-??_ ;_ @_ "/>
    <numFmt numFmtId="168" formatCode="0.000"/>
    <numFmt numFmtId="169" formatCode="_-* #,##0.00_-;\-* #,##0.00_-;_-* \-??_-;_-@_-"/>
    <numFmt numFmtId="170" formatCode="yyyy\-mm\-dd;@"/>
    <numFmt numFmtId="171" formatCode="0.0000"/>
    <numFmt numFmtId="172" formatCode="_-* #,##0.000_-;\-* #,##0.000_-;_-* \-??_-;_-@_-"/>
    <numFmt numFmtId="173" formatCode="_ * #,##0_ ;_ * \-#,##0_ ;_ * &quot;-&quot;??_ ;_ @_ "/>
    <numFmt numFmtId="174" formatCode="0.0"/>
    <numFmt numFmtId="175" formatCode="0.00000"/>
    <numFmt numFmtId="176" formatCode="0.0000000000000000"/>
    <numFmt numFmtId="177" formatCode=";;;"/>
  </numFmts>
  <fonts count="40">
    <font>
      <sz val="11"/>
      <color theme="1"/>
      <name val="Calibri"/>
      <family val="2"/>
      <scheme val="minor"/>
    </font>
    <font>
      <i/>
      <sz val="11"/>
      <color rgb="FF7F7F7F"/>
      <name val="Calibri"/>
      <family val="2"/>
      <scheme val="minor"/>
    </font>
    <font>
      <sz val="11"/>
      <color rgb="FF000000"/>
      <name val="Calibri"/>
      <family val="2"/>
      <charset val="1"/>
    </font>
    <font>
      <b/>
      <u/>
      <sz val="12"/>
      <color rgb="FF000000"/>
      <name val="Calibri"/>
      <family val="2"/>
    </font>
    <font>
      <sz val="12"/>
      <color rgb="FF000000"/>
      <name val="Calibri"/>
      <family val="2"/>
    </font>
    <font>
      <b/>
      <sz val="12"/>
      <color rgb="FF000000"/>
      <name val="Calibri"/>
      <family val="2"/>
    </font>
    <font>
      <b/>
      <i/>
      <sz val="12"/>
      <color rgb="FF000000"/>
      <name val="Calibri"/>
      <family val="2"/>
    </font>
    <font>
      <sz val="12"/>
      <color rgb="FF000000"/>
      <name val="Calibri"/>
      <family val="2"/>
      <charset val="1"/>
    </font>
    <font>
      <sz val="12"/>
      <color theme="1"/>
      <name val="Calibri"/>
      <family val="2"/>
      <scheme val="minor"/>
    </font>
    <font>
      <sz val="12"/>
      <name val="Calibri"/>
      <family val="2"/>
      <charset val="1"/>
    </font>
    <font>
      <b/>
      <sz val="12"/>
      <color theme="1"/>
      <name val="Calibri"/>
      <family val="2"/>
    </font>
    <font>
      <b/>
      <u/>
      <sz val="12"/>
      <color rgb="FF000000"/>
      <name val="Calibri"/>
      <family val="2"/>
      <charset val="1"/>
    </font>
    <font>
      <b/>
      <sz val="12"/>
      <name val="Calibri"/>
      <family val="2"/>
      <charset val="1"/>
    </font>
    <font>
      <b/>
      <sz val="12"/>
      <color rgb="FF000000"/>
      <name val="Calibri"/>
      <family val="2"/>
      <charset val="1"/>
    </font>
    <font>
      <b/>
      <sz val="12"/>
      <color rgb="FFFF0000"/>
      <name val="Calibri"/>
      <family val="2"/>
      <charset val="1"/>
    </font>
    <font>
      <sz val="8"/>
      <name val="Calibri"/>
      <family val="2"/>
      <scheme val="minor"/>
    </font>
    <font>
      <u/>
      <sz val="11"/>
      <color theme="10"/>
      <name val="Calibri"/>
      <family val="2"/>
      <scheme val="minor"/>
    </font>
    <font>
      <b/>
      <sz val="11"/>
      <color theme="1"/>
      <name val="Calibri"/>
      <family val="2"/>
      <scheme val="minor"/>
    </font>
    <font>
      <sz val="10"/>
      <color rgb="FF000000"/>
      <name val="Arial"/>
      <family val="2"/>
    </font>
    <font>
      <sz val="12"/>
      <color theme="1"/>
      <name val="Calibri Light"/>
      <family val="2"/>
      <scheme val="major"/>
    </font>
    <font>
      <b/>
      <sz val="11"/>
      <color theme="1"/>
      <name val="Calibri"/>
      <family val="2"/>
    </font>
    <font>
      <sz val="12"/>
      <color theme="1"/>
      <name val="Calibri"/>
      <family val="2"/>
    </font>
    <font>
      <vertAlign val="subscript"/>
      <sz val="12"/>
      <color rgb="FF4D4D4C"/>
      <name val="Calibri"/>
      <family val="2"/>
    </font>
    <font>
      <sz val="12"/>
      <color rgb="FF4D4D4C"/>
      <name val="Calibri"/>
      <family val="2"/>
    </font>
    <font>
      <sz val="11"/>
      <color rgb="FF4D4D4C"/>
      <name val="Verdana"/>
      <family val="2"/>
    </font>
    <font>
      <sz val="11"/>
      <color theme="1"/>
      <name val="Calibri"/>
      <family val="2"/>
    </font>
    <font>
      <b/>
      <sz val="12"/>
      <color theme="0"/>
      <name val="Calibri"/>
      <family val="2"/>
    </font>
    <font>
      <sz val="11"/>
      <name val="Arial"/>
      <family val="2"/>
    </font>
    <font>
      <sz val="11"/>
      <color theme="1"/>
      <name val="Calibri"/>
      <family val="2"/>
      <scheme val="minor"/>
    </font>
    <font>
      <sz val="12"/>
      <color rgb="FF000000"/>
      <name val="Calibri"/>
      <family val="2"/>
      <scheme val="minor"/>
    </font>
    <font>
      <sz val="12"/>
      <name val="Calibri"/>
      <family val="2"/>
      <scheme val="minor"/>
    </font>
    <font>
      <b/>
      <sz val="12"/>
      <color theme="1"/>
      <name val="Calibri"/>
      <family val="2"/>
      <scheme val="minor"/>
    </font>
    <font>
      <b/>
      <vertAlign val="subscript"/>
      <sz val="12"/>
      <color rgb="FF000000"/>
      <name val="Calibri"/>
      <family val="2"/>
    </font>
    <font>
      <b/>
      <vertAlign val="superscript"/>
      <sz val="12"/>
      <color rgb="FF000000"/>
      <name val="Calibri"/>
      <family val="2"/>
    </font>
    <font>
      <vertAlign val="subscript"/>
      <sz val="12"/>
      <color rgb="FF000000"/>
      <name val="Calibri"/>
      <family val="2"/>
    </font>
    <font>
      <b/>
      <vertAlign val="subscript"/>
      <sz val="12"/>
      <color theme="0"/>
      <name val="Calibri"/>
      <family val="2"/>
    </font>
    <font>
      <b/>
      <u/>
      <sz val="12"/>
      <color rgb="FF000000"/>
      <name val="Calibri"/>
      <family val="2"/>
      <scheme val="minor"/>
    </font>
    <font>
      <sz val="11"/>
      <color theme="0"/>
      <name val="Calibri"/>
      <family val="2"/>
      <scheme val="minor"/>
    </font>
    <font>
      <b/>
      <sz val="11"/>
      <color theme="0"/>
      <name val="Calibri"/>
      <family val="2"/>
    </font>
    <font>
      <b/>
      <sz val="12"/>
      <color theme="0"/>
      <name val="Calibri"/>
      <family val="2"/>
      <scheme val="minor"/>
    </font>
  </fonts>
  <fills count="18">
    <fill>
      <patternFill patternType="none"/>
    </fill>
    <fill>
      <patternFill patternType="gray125"/>
    </fill>
    <fill>
      <patternFill patternType="solid">
        <fgColor theme="0"/>
        <bgColor indexed="64"/>
      </patternFill>
    </fill>
    <fill>
      <patternFill patternType="solid">
        <fgColor rgb="FF8064A2"/>
        <bgColor rgb="FF808080"/>
      </patternFill>
    </fill>
    <fill>
      <patternFill patternType="solid">
        <fgColor rgb="FF4BACC6"/>
        <bgColor rgb="FF339966"/>
      </patternFill>
    </fill>
    <fill>
      <patternFill patternType="solid">
        <fgColor rgb="FFF79646"/>
        <bgColor rgb="FFFF8080"/>
      </patternFill>
    </fill>
    <fill>
      <patternFill patternType="solid">
        <fgColor rgb="FFFFFFFF"/>
        <bgColor rgb="FFFFFFFF"/>
      </patternFill>
    </fill>
    <fill>
      <patternFill patternType="solid">
        <fgColor rgb="FFFFFFFF"/>
        <bgColor rgb="FFFFFFCC"/>
      </patternFill>
    </fill>
    <fill>
      <patternFill patternType="solid">
        <fgColor theme="1"/>
        <bgColor indexed="64"/>
      </patternFill>
    </fill>
    <fill>
      <patternFill patternType="solid">
        <fgColor rgb="FFFFFF00"/>
        <bgColor indexed="64"/>
      </patternFill>
    </fill>
    <fill>
      <patternFill patternType="solid">
        <fgColor rgb="FF92D050"/>
        <bgColor indexed="64"/>
      </patternFill>
    </fill>
    <fill>
      <patternFill patternType="solid">
        <fgColor theme="0"/>
        <bgColor theme="0"/>
      </patternFill>
    </fill>
    <fill>
      <patternFill patternType="solid">
        <fgColor rgb="FFBFBFBF"/>
        <bgColor rgb="FFBFBFBF"/>
      </patternFill>
    </fill>
    <fill>
      <patternFill patternType="solid">
        <fgColor rgb="FFD8D8D8"/>
        <bgColor rgb="FFD8D8D8"/>
      </patternFill>
    </fill>
    <fill>
      <patternFill patternType="solid">
        <fgColor rgb="FF0070C0"/>
        <bgColor rgb="FF4F6128"/>
      </patternFill>
    </fill>
    <fill>
      <patternFill patternType="solid">
        <fgColor rgb="FF0070C0"/>
        <bgColor rgb="FF95B3D7"/>
      </patternFill>
    </fill>
    <fill>
      <patternFill patternType="solid">
        <fgColor rgb="FF0070C0"/>
        <bgColor indexed="64"/>
      </patternFill>
    </fill>
    <fill>
      <patternFill patternType="solid">
        <fgColor theme="8"/>
        <bgColor indexed="64"/>
      </patternFill>
    </fill>
  </fills>
  <borders count="49">
    <border>
      <left/>
      <right/>
      <top/>
      <bottom/>
      <diagonal/>
    </border>
    <border>
      <left style="medium">
        <color indexed="64"/>
      </left>
      <right style="thin">
        <color indexed="64"/>
      </right>
      <top style="medium">
        <color indexed="64"/>
      </top>
      <bottom style="thin">
        <color indexed="64"/>
      </bottom>
      <diagonal/>
    </border>
    <border>
      <left style="thin">
        <color auto="1"/>
      </left>
      <right style="thin">
        <color auto="1"/>
      </right>
      <top style="medium">
        <color auto="1"/>
      </top>
      <bottom style="thin">
        <color auto="1"/>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thin">
        <color auto="1"/>
      </left>
      <right/>
      <top style="thin">
        <color auto="1"/>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medium">
        <color auto="1"/>
      </top>
      <bottom/>
      <diagonal/>
    </border>
    <border>
      <left style="medium">
        <color indexed="64"/>
      </left>
      <right style="medium">
        <color indexed="64"/>
      </right>
      <top style="medium">
        <color indexed="64"/>
      </top>
      <bottom style="medium">
        <color indexed="64"/>
      </bottom>
      <diagonal/>
    </border>
    <border>
      <left/>
      <right/>
      <top/>
      <bottom style="medium">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indexed="64"/>
      </left>
      <right/>
      <top/>
      <bottom/>
      <diagonal/>
    </border>
    <border>
      <left/>
      <right style="thin">
        <color auto="1"/>
      </right>
      <top/>
      <bottom/>
      <diagonal/>
    </border>
    <border>
      <left/>
      <right style="thin">
        <color auto="1"/>
      </right>
      <top/>
      <bottom style="thin">
        <color auto="1"/>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indexed="64"/>
      </right>
      <top style="medium">
        <color indexed="64"/>
      </top>
      <bottom style="thin">
        <color indexed="64"/>
      </bottom>
      <diagonal/>
    </border>
    <border>
      <left style="thin">
        <color indexed="64"/>
      </left>
      <right style="medium">
        <color indexed="64"/>
      </right>
      <top/>
      <bottom/>
      <diagonal/>
    </border>
    <border>
      <left style="medium">
        <color indexed="64"/>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style="thin">
        <color rgb="FF000000"/>
      </right>
      <top style="thin">
        <color rgb="FF000000"/>
      </top>
      <bottom/>
      <diagonal/>
    </border>
    <border>
      <left/>
      <right/>
      <top style="thin">
        <color indexed="64"/>
      </top>
      <bottom style="thin">
        <color indexed="64"/>
      </bottom>
      <diagonal/>
    </border>
    <border>
      <left/>
      <right/>
      <top style="thin">
        <color auto="1"/>
      </top>
      <bottom/>
      <diagonal/>
    </border>
    <border>
      <left/>
      <right style="thin">
        <color rgb="FF000000"/>
      </right>
      <top style="thin">
        <color auto="1"/>
      </top>
      <bottom/>
      <diagonal/>
    </border>
  </borders>
  <cellStyleXfs count="16">
    <xf numFmtId="0" fontId="0" fillId="0" borderId="0"/>
    <xf numFmtId="9" fontId="8" fillId="0" borderId="0" applyFont="0" applyFill="0" applyBorder="0" applyAlignment="0" applyProtection="0"/>
    <xf numFmtId="0" fontId="1" fillId="0" borderId="0" applyNumberFormat="0" applyFill="0" applyBorder="0" applyAlignment="0" applyProtection="0"/>
    <xf numFmtId="0" fontId="2" fillId="0" borderId="0"/>
    <xf numFmtId="165" fontId="2" fillId="0" borderId="0" applyBorder="0" applyProtection="0"/>
    <xf numFmtId="9" fontId="7" fillId="0" borderId="0" applyBorder="0" applyProtection="0"/>
    <xf numFmtId="9" fontId="2" fillId="0" borderId="0" applyBorder="0" applyProtection="0"/>
    <xf numFmtId="0" fontId="2" fillId="0" borderId="0" applyBorder="0" applyProtection="0"/>
    <xf numFmtId="0" fontId="7" fillId="0" borderId="0"/>
    <xf numFmtId="0" fontId="8" fillId="0" borderId="0"/>
    <xf numFmtId="0" fontId="16" fillId="0" borderId="0" applyNumberFormat="0" applyFill="0" applyBorder="0" applyAlignment="0" applyProtection="0"/>
    <xf numFmtId="0" fontId="18" fillId="0" borderId="0"/>
    <xf numFmtId="9" fontId="28" fillId="0" borderId="0" applyFont="0" applyFill="0" applyBorder="0" applyAlignment="0" applyProtection="0"/>
    <xf numFmtId="9" fontId="8" fillId="0" borderId="0" applyFont="0" applyFill="0" applyBorder="0" applyAlignment="0" applyProtection="0"/>
    <xf numFmtId="164" fontId="28" fillId="0" borderId="0" applyFont="0" applyFill="0" applyBorder="0" applyAlignment="0" applyProtection="0"/>
    <xf numFmtId="0" fontId="8" fillId="0" borderId="0"/>
  </cellStyleXfs>
  <cellXfs count="316">
    <xf numFmtId="0" fontId="0" fillId="0" borderId="0" xfId="0"/>
    <xf numFmtId="0" fontId="3" fillId="0" borderId="0" xfId="3" applyFont="1"/>
    <xf numFmtId="0" fontId="4" fillId="0" borderId="0" xfId="3" applyFont="1"/>
    <xf numFmtId="0" fontId="4" fillId="0" borderId="1" xfId="3" applyFont="1" applyBorder="1"/>
    <xf numFmtId="0" fontId="5" fillId="0" borderId="2" xfId="3" applyFont="1" applyBorder="1"/>
    <xf numFmtId="0" fontId="5" fillId="0" borderId="3" xfId="3" applyFont="1" applyBorder="1"/>
    <xf numFmtId="0" fontId="5" fillId="0" borderId="0" xfId="3" applyFont="1"/>
    <xf numFmtId="0" fontId="5" fillId="0" borderId="4" xfId="3" applyFont="1" applyBorder="1"/>
    <xf numFmtId="166" fontId="4" fillId="0" borderId="5" xfId="4" applyNumberFormat="1" applyFont="1" applyBorder="1"/>
    <xf numFmtId="166" fontId="4" fillId="0" borderId="6" xfId="4" applyNumberFormat="1" applyFont="1" applyBorder="1"/>
    <xf numFmtId="166" fontId="4" fillId="0" borderId="0" xfId="4" applyNumberFormat="1" applyFont="1" applyBorder="1"/>
    <xf numFmtId="0" fontId="6" fillId="0" borderId="7" xfId="3" applyFont="1" applyBorder="1"/>
    <xf numFmtId="166" fontId="5" fillId="0" borderId="8" xfId="4" applyNumberFormat="1" applyFont="1" applyBorder="1"/>
    <xf numFmtId="166" fontId="5" fillId="0" borderId="9" xfId="4" applyNumberFormat="1" applyFont="1" applyBorder="1"/>
    <xf numFmtId="166" fontId="5" fillId="0" borderId="0" xfId="4" applyNumberFormat="1" applyFont="1" applyBorder="1"/>
    <xf numFmtId="0" fontId="6" fillId="0" borderId="0" xfId="3" applyFont="1"/>
    <xf numFmtId="0" fontId="4" fillId="0" borderId="4" xfId="3" applyFont="1" applyBorder="1"/>
    <xf numFmtId="0" fontId="4" fillId="0" borderId="5" xfId="3" applyFont="1" applyBorder="1"/>
    <xf numFmtId="0" fontId="4" fillId="0" borderId="10" xfId="3" applyFont="1" applyBorder="1"/>
    <xf numFmtId="14" fontId="4" fillId="0" borderId="5" xfId="3" applyNumberFormat="1" applyFont="1" applyBorder="1"/>
    <xf numFmtId="14" fontId="4" fillId="0" borderId="0" xfId="3" applyNumberFormat="1" applyFont="1"/>
    <xf numFmtId="167" fontId="7" fillId="0" borderId="0" xfId="4" applyNumberFormat="1" applyFont="1" applyBorder="1"/>
    <xf numFmtId="0" fontId="5" fillId="2" borderId="11" xfId="3" applyFont="1" applyFill="1" applyBorder="1"/>
    <xf numFmtId="0" fontId="5" fillId="2" borderId="13" xfId="3" applyFont="1" applyFill="1" applyBorder="1"/>
    <xf numFmtId="0" fontId="5" fillId="2" borderId="13" xfId="5" applyNumberFormat="1" applyFont="1" applyFill="1" applyBorder="1"/>
    <xf numFmtId="0" fontId="5" fillId="2" borderId="13" xfId="6" applyNumberFormat="1" applyFont="1" applyFill="1" applyBorder="1" applyAlignment="1">
      <alignment wrapText="1"/>
    </xf>
    <xf numFmtId="0" fontId="5" fillId="2" borderId="15" xfId="6" applyNumberFormat="1" applyFont="1" applyFill="1" applyBorder="1" applyAlignment="1">
      <alignment wrapText="1"/>
    </xf>
    <xf numFmtId="0" fontId="4" fillId="3" borderId="4" xfId="3" applyFont="1" applyFill="1" applyBorder="1" applyAlignment="1">
      <alignment wrapText="1"/>
    </xf>
    <xf numFmtId="0" fontId="4" fillId="3" borderId="5" xfId="3" applyFont="1" applyFill="1" applyBorder="1" applyAlignment="1">
      <alignment wrapText="1"/>
    </xf>
    <xf numFmtId="0" fontId="4" fillId="3" borderId="5" xfId="3" applyFont="1" applyFill="1" applyBorder="1"/>
    <xf numFmtId="0" fontId="4" fillId="3" borderId="6" xfId="3" applyFont="1" applyFill="1" applyBorder="1" applyAlignment="1">
      <alignment wrapText="1"/>
    </xf>
    <xf numFmtId="0" fontId="4" fillId="4" borderId="5" xfId="3" applyFont="1" applyFill="1" applyBorder="1" applyAlignment="1">
      <alignment wrapText="1"/>
    </xf>
    <xf numFmtId="0" fontId="4" fillId="4" borderId="6" xfId="3" applyFont="1" applyFill="1" applyBorder="1" applyAlignment="1">
      <alignment wrapText="1"/>
    </xf>
    <xf numFmtId="168" fontId="4" fillId="3" borderId="5" xfId="3" applyNumberFormat="1" applyFont="1" applyFill="1" applyBorder="1" applyAlignment="1">
      <alignment wrapText="1"/>
    </xf>
    <xf numFmtId="0" fontId="4" fillId="4" borderId="5" xfId="3" applyFont="1" applyFill="1" applyBorder="1"/>
    <xf numFmtId="0" fontId="4" fillId="5" borderId="5" xfId="3" applyFont="1" applyFill="1" applyBorder="1" applyAlignment="1">
      <alignment wrapText="1"/>
    </xf>
    <xf numFmtId="0" fontId="4" fillId="5" borderId="5" xfId="3" applyFont="1" applyFill="1" applyBorder="1"/>
    <xf numFmtId="0" fontId="4" fillId="5" borderId="6" xfId="3" applyFont="1" applyFill="1" applyBorder="1" applyAlignment="1">
      <alignment wrapText="1"/>
    </xf>
    <xf numFmtId="2" fontId="4" fillId="4" borderId="5" xfId="3" applyNumberFormat="1" applyFont="1" applyFill="1" applyBorder="1" applyAlignment="1">
      <alignment wrapText="1"/>
    </xf>
    <xf numFmtId="0" fontId="4" fillId="5" borderId="5" xfId="3" applyFont="1" applyFill="1" applyBorder="1" applyAlignment="1">
      <alignment vertical="center" wrapText="1"/>
    </xf>
    <xf numFmtId="0" fontId="4" fillId="0" borderId="0" xfId="3" applyFont="1" applyAlignment="1">
      <alignment wrapText="1"/>
    </xf>
    <xf numFmtId="1" fontId="4" fillId="0" borderId="5" xfId="3" applyNumberFormat="1" applyFont="1" applyBorder="1"/>
    <xf numFmtId="0" fontId="5" fillId="0" borderId="5" xfId="3" applyFont="1" applyBorder="1" applyAlignment="1">
      <alignment horizontal="left"/>
    </xf>
    <xf numFmtId="0" fontId="5" fillId="0" borderId="5" xfId="3" applyFont="1" applyBorder="1" applyAlignment="1">
      <alignment horizontal="left" wrapText="1"/>
    </xf>
    <xf numFmtId="0" fontId="4" fillId="0" borderId="5" xfId="3" applyFont="1" applyBorder="1" applyAlignment="1">
      <alignment horizontal="left"/>
    </xf>
    <xf numFmtId="170" fontId="7" fillId="0" borderId="5" xfId="3" applyNumberFormat="1" applyFont="1" applyBorder="1" applyAlignment="1">
      <alignment horizontal="left"/>
    </xf>
    <xf numFmtId="0" fontId="4" fillId="0" borderId="5" xfId="3" applyFont="1" applyBorder="1" applyAlignment="1">
      <alignment wrapText="1"/>
    </xf>
    <xf numFmtId="10" fontId="4" fillId="0" borderId="5" xfId="3" applyNumberFormat="1" applyFont="1" applyBorder="1"/>
    <xf numFmtId="10" fontId="7" fillId="0" borderId="5" xfId="7" applyNumberFormat="1" applyFont="1" applyBorder="1"/>
    <xf numFmtId="2" fontId="4" fillId="0" borderId="5" xfId="3" applyNumberFormat="1" applyFont="1" applyBorder="1"/>
    <xf numFmtId="0" fontId="9" fillId="0" borderId="0" xfId="5" applyNumberFormat="1" applyFont="1"/>
    <xf numFmtId="1" fontId="4" fillId="0" borderId="0" xfId="3" applyNumberFormat="1" applyFont="1"/>
    <xf numFmtId="0" fontId="7" fillId="0" borderId="0" xfId="5" applyNumberFormat="1"/>
    <xf numFmtId="0" fontId="10" fillId="6" borderId="5" xfId="3" applyFont="1" applyFill="1" applyBorder="1" applyAlignment="1">
      <alignment wrapText="1"/>
    </xf>
    <xf numFmtId="0" fontId="10" fillId="0" borderId="5" xfId="3" applyFont="1" applyBorder="1" applyAlignment="1">
      <alignment wrapText="1"/>
    </xf>
    <xf numFmtId="0" fontId="10" fillId="0" borderId="10" xfId="3" applyFont="1" applyBorder="1" applyAlignment="1">
      <alignment wrapText="1"/>
    </xf>
    <xf numFmtId="0" fontId="5" fillId="0" borderId="5" xfId="3" applyFont="1" applyBorder="1"/>
    <xf numFmtId="0" fontId="11" fillId="0" borderId="0" xfId="5" applyNumberFormat="1" applyFont="1"/>
    <xf numFmtId="0" fontId="12" fillId="0" borderId="11" xfId="5" applyNumberFormat="1" applyFont="1" applyBorder="1" applyAlignment="1">
      <alignment horizontal="left"/>
    </xf>
    <xf numFmtId="0" fontId="7" fillId="0" borderId="12" xfId="5" applyNumberFormat="1" applyBorder="1"/>
    <xf numFmtId="0" fontId="9" fillId="0" borderId="13" xfId="5" applyNumberFormat="1" applyFont="1" applyBorder="1" applyAlignment="1">
      <alignment horizontal="left"/>
    </xf>
    <xf numFmtId="0" fontId="7" fillId="0" borderId="14" xfId="5" applyNumberFormat="1" applyBorder="1"/>
    <xf numFmtId="2" fontId="7" fillId="0" borderId="14" xfId="5" applyNumberFormat="1" applyBorder="1"/>
    <xf numFmtId="0" fontId="12" fillId="0" borderId="13" xfId="5" applyNumberFormat="1" applyFont="1" applyBorder="1" applyAlignment="1">
      <alignment horizontal="left"/>
    </xf>
    <xf numFmtId="0" fontId="5" fillId="0" borderId="15" xfId="3" applyFont="1" applyBorder="1"/>
    <xf numFmtId="2" fontId="4" fillId="0" borderId="16" xfId="3" applyNumberFormat="1" applyFont="1" applyBorder="1"/>
    <xf numFmtId="0" fontId="5" fillId="2" borderId="0" xfId="6" applyNumberFormat="1" applyFont="1" applyFill="1" applyBorder="1" applyAlignment="1">
      <alignment wrapText="1"/>
    </xf>
    <xf numFmtId="0" fontId="4" fillId="2" borderId="0" xfId="3" applyFont="1" applyFill="1" applyAlignment="1">
      <alignment horizontal="left" wrapText="1"/>
    </xf>
    <xf numFmtId="10" fontId="14" fillId="0" borderId="14" xfId="5" applyNumberFormat="1" applyFont="1" applyBorder="1"/>
    <xf numFmtId="0" fontId="4" fillId="0" borderId="5" xfId="8" applyFont="1" applyBorder="1"/>
    <xf numFmtId="0" fontId="4" fillId="0" borderId="5" xfId="8" applyFont="1" applyBorder="1" applyAlignment="1">
      <alignment horizontal="left"/>
    </xf>
    <xf numFmtId="14" fontId="7" fillId="0" borderId="5" xfId="8" applyNumberFormat="1" applyBorder="1"/>
    <xf numFmtId="10" fontId="12" fillId="0" borderId="14" xfId="5" applyNumberFormat="1" applyFont="1" applyBorder="1"/>
    <xf numFmtId="0" fontId="12" fillId="0" borderId="15" xfId="5" applyNumberFormat="1" applyFont="1" applyBorder="1" applyAlignment="1">
      <alignment horizontal="left"/>
    </xf>
    <xf numFmtId="10" fontId="13" fillId="0" borderId="16" xfId="5" applyNumberFormat="1" applyFont="1" applyBorder="1"/>
    <xf numFmtId="0" fontId="11" fillId="0" borderId="0" xfId="5" applyNumberFormat="1" applyFont="1" applyAlignment="1">
      <alignment wrapText="1"/>
    </xf>
    <xf numFmtId="0" fontId="7" fillId="0" borderId="0" xfId="5" applyNumberFormat="1" applyAlignment="1">
      <alignment wrapText="1"/>
    </xf>
    <xf numFmtId="0" fontId="12" fillId="0" borderId="11" xfId="5" applyNumberFormat="1" applyFont="1" applyBorder="1" applyAlignment="1">
      <alignment horizontal="left" wrapText="1"/>
    </xf>
    <xf numFmtId="0" fontId="7" fillId="0" borderId="12" xfId="5" applyNumberFormat="1" applyBorder="1" applyAlignment="1">
      <alignment wrapText="1"/>
    </xf>
    <xf numFmtId="0" fontId="9" fillId="0" borderId="13" xfId="5" applyNumberFormat="1" applyFont="1" applyBorder="1" applyAlignment="1">
      <alignment horizontal="left" wrapText="1"/>
    </xf>
    <xf numFmtId="0" fontId="7" fillId="0" borderId="14" xfId="5" applyNumberFormat="1" applyBorder="1" applyAlignment="1">
      <alignment wrapText="1"/>
    </xf>
    <xf numFmtId="2" fontId="7" fillId="0" borderId="14" xfId="5" applyNumberFormat="1" applyBorder="1" applyAlignment="1">
      <alignment wrapText="1"/>
    </xf>
    <xf numFmtId="0" fontId="12" fillId="0" borderId="15" xfId="5" applyNumberFormat="1" applyFont="1" applyBorder="1" applyAlignment="1">
      <alignment horizontal="left" wrapText="1"/>
    </xf>
    <xf numFmtId="10" fontId="13" fillId="0" borderId="16" xfId="5" applyNumberFormat="1" applyFont="1" applyBorder="1" applyAlignment="1">
      <alignment wrapText="1"/>
    </xf>
    <xf numFmtId="0" fontId="7" fillId="0" borderId="0" xfId="3" applyFont="1"/>
    <xf numFmtId="0" fontId="11" fillId="0" borderId="0" xfId="3" applyFont="1"/>
    <xf numFmtId="0" fontId="5" fillId="0" borderId="18" xfId="3" applyFont="1" applyBorder="1"/>
    <xf numFmtId="0" fontId="7" fillId="0" borderId="11" xfId="5" applyNumberFormat="1" applyBorder="1"/>
    <xf numFmtId="9" fontId="7" fillId="0" borderId="17" xfId="5" applyBorder="1"/>
    <xf numFmtId="0" fontId="7" fillId="0" borderId="13" xfId="5" applyNumberFormat="1" applyBorder="1"/>
    <xf numFmtId="9" fontId="7" fillId="0" borderId="0" xfId="5"/>
    <xf numFmtId="0" fontId="7" fillId="0" borderId="15" xfId="5" applyNumberFormat="1" applyBorder="1"/>
    <xf numFmtId="9" fontId="13" fillId="0" borderId="19" xfId="5" applyFont="1" applyBorder="1"/>
    <xf numFmtId="1" fontId="13" fillId="0" borderId="16" xfId="5" applyNumberFormat="1" applyFont="1" applyBorder="1"/>
    <xf numFmtId="0" fontId="7" fillId="0" borderId="0" xfId="5" applyNumberFormat="1" applyBorder="1"/>
    <xf numFmtId="9" fontId="7" fillId="0" borderId="0" xfId="5" applyBorder="1"/>
    <xf numFmtId="2" fontId="7" fillId="0" borderId="0" xfId="5" applyNumberFormat="1" applyBorder="1"/>
    <xf numFmtId="9" fontId="13" fillId="0" borderId="0" xfId="5" applyFont="1" applyBorder="1"/>
    <xf numFmtId="1" fontId="13" fillId="0" borderId="0" xfId="5" applyNumberFormat="1" applyFont="1" applyBorder="1"/>
    <xf numFmtId="0" fontId="8" fillId="0" borderId="0" xfId="9"/>
    <xf numFmtId="0" fontId="7" fillId="4" borderId="22" xfId="9" applyFont="1" applyFill="1" applyBorder="1"/>
    <xf numFmtId="0" fontId="7" fillId="0" borderId="23" xfId="9" applyFont="1" applyBorder="1"/>
    <xf numFmtId="0" fontId="7" fillId="5" borderId="21" xfId="9" applyFont="1" applyFill="1" applyBorder="1"/>
    <xf numFmtId="0" fontId="7" fillId="0" borderId="24" xfId="9" applyFont="1" applyBorder="1"/>
    <xf numFmtId="166" fontId="5" fillId="0" borderId="5" xfId="4" applyNumberFormat="1" applyFont="1" applyBorder="1"/>
    <xf numFmtId="14" fontId="0" fillId="0" borderId="0" xfId="0" applyNumberFormat="1"/>
    <xf numFmtId="2" fontId="4" fillId="0" borderId="20" xfId="3" applyNumberFormat="1" applyFont="1" applyBorder="1"/>
    <xf numFmtId="0" fontId="0" fillId="0" borderId="5" xfId="0" applyBorder="1"/>
    <xf numFmtId="14" fontId="0" fillId="0" borderId="5" xfId="0" applyNumberFormat="1" applyBorder="1"/>
    <xf numFmtId="166" fontId="4" fillId="0" borderId="0" xfId="3" applyNumberFormat="1" applyFont="1"/>
    <xf numFmtId="0" fontId="0" fillId="8" borderId="5" xfId="0" applyFill="1" applyBorder="1"/>
    <xf numFmtId="0" fontId="0" fillId="8" borderId="5" xfId="0" applyFill="1" applyBorder="1" applyAlignment="1">
      <alignment horizontal="left"/>
    </xf>
    <xf numFmtId="0" fontId="4" fillId="0" borderId="5" xfId="3" applyFont="1" applyBorder="1" applyAlignment="1">
      <alignment horizontal="center"/>
    </xf>
    <xf numFmtId="1" fontId="4" fillId="0" borderId="5" xfId="3" applyNumberFormat="1" applyFont="1" applyBorder="1" applyAlignment="1">
      <alignment horizontal="center"/>
    </xf>
    <xf numFmtId="2" fontId="4" fillId="0" borderId="5" xfId="3" applyNumberFormat="1" applyFont="1" applyBorder="1" applyAlignment="1">
      <alignment horizontal="center"/>
    </xf>
    <xf numFmtId="14" fontId="4" fillId="2" borderId="0" xfId="3" applyNumberFormat="1" applyFont="1" applyFill="1"/>
    <xf numFmtId="0" fontId="16" fillId="3" borderId="5" xfId="10" applyFill="1" applyBorder="1" applyAlignment="1">
      <alignment wrapText="1"/>
    </xf>
    <xf numFmtId="0" fontId="17" fillId="0" borderId="5" xfId="0" applyFont="1" applyBorder="1"/>
    <xf numFmtId="0" fontId="0" fillId="0" borderId="0" xfId="0" applyAlignment="1">
      <alignment wrapText="1"/>
    </xf>
    <xf numFmtId="0" fontId="0" fillId="0" borderId="11" xfId="0" applyBorder="1" applyAlignment="1">
      <alignment horizontal="center" vertical="center"/>
    </xf>
    <xf numFmtId="0" fontId="0" fillId="0" borderId="17" xfId="0" applyBorder="1" applyAlignment="1">
      <alignment horizontal="center" vertical="center" wrapText="1"/>
    </xf>
    <xf numFmtId="0" fontId="0" fillId="0" borderId="12" xfId="0" applyBorder="1" applyAlignment="1">
      <alignment horizontal="center" vertical="center" wrapText="1"/>
    </xf>
    <xf numFmtId="0" fontId="0" fillId="0" borderId="0" xfId="0" applyAlignment="1">
      <alignment horizontal="center" vertical="center"/>
    </xf>
    <xf numFmtId="0" fontId="0" fillId="0" borderId="14" xfId="0" applyBorder="1" applyAlignment="1">
      <alignment horizontal="center" vertical="center"/>
    </xf>
    <xf numFmtId="0" fontId="0" fillId="0" borderId="19" xfId="0" applyBorder="1" applyAlignment="1">
      <alignment horizontal="center" vertical="center"/>
    </xf>
    <xf numFmtId="0" fontId="0" fillId="0" borderId="16" xfId="0" applyBorder="1" applyAlignment="1">
      <alignment horizontal="center" vertical="center"/>
    </xf>
    <xf numFmtId="14" fontId="0" fillId="0" borderId="13" xfId="0" applyNumberFormat="1" applyBorder="1" applyAlignment="1">
      <alignment horizontal="left" vertical="center" wrapText="1"/>
    </xf>
    <xf numFmtId="14" fontId="0" fillId="0" borderId="15" xfId="0" applyNumberFormat="1" applyBorder="1" applyAlignment="1">
      <alignment horizontal="left" vertical="center" wrapText="1"/>
    </xf>
    <xf numFmtId="0" fontId="0" fillId="0" borderId="0" xfId="0" applyAlignment="1">
      <alignment horizontal="center" vertical="center" wrapText="1"/>
    </xf>
    <xf numFmtId="0" fontId="0" fillId="9" borderId="17" xfId="0" applyFill="1" applyBorder="1" applyAlignment="1">
      <alignment horizontal="center" vertical="center" wrapText="1"/>
    </xf>
    <xf numFmtId="0" fontId="21" fillId="11" borderId="26" xfId="0" applyFont="1" applyFill="1" applyBorder="1" applyAlignment="1">
      <alignment vertical="top" wrapText="1"/>
    </xf>
    <xf numFmtId="3" fontId="21" fillId="11" borderId="26" xfId="0" applyNumberFormat="1" applyFont="1" applyFill="1" applyBorder="1" applyAlignment="1">
      <alignment horizontal="center" vertical="center" wrapText="1"/>
    </xf>
    <xf numFmtId="9" fontId="21" fillId="11" borderId="26" xfId="0" applyNumberFormat="1" applyFont="1" applyFill="1" applyBorder="1" applyAlignment="1">
      <alignment vertical="top" wrapText="1"/>
    </xf>
    <xf numFmtId="1" fontId="21" fillId="0" borderId="26" xfId="0" applyNumberFormat="1" applyFont="1" applyBorder="1" applyAlignment="1">
      <alignment horizontal="center" vertical="center" wrapText="1"/>
    </xf>
    <xf numFmtId="0" fontId="21" fillId="0" borderId="26" xfId="0" applyFont="1" applyBorder="1" applyAlignment="1">
      <alignment horizontal="center" vertical="center" wrapText="1"/>
    </xf>
    <xf numFmtId="2" fontId="21" fillId="0" borderId="26" xfId="0" applyNumberFormat="1" applyFont="1" applyBorder="1" applyAlignment="1">
      <alignment horizontal="center" vertical="center" wrapText="1"/>
    </xf>
    <xf numFmtId="0" fontId="25" fillId="0" borderId="0" xfId="0" applyFont="1" applyAlignment="1">
      <alignment wrapText="1"/>
    </xf>
    <xf numFmtId="0" fontId="20" fillId="0" borderId="0" xfId="0" applyFont="1" applyAlignment="1">
      <alignment wrapText="1"/>
    </xf>
    <xf numFmtId="3" fontId="21" fillId="0" borderId="0" xfId="0" applyNumberFormat="1" applyFont="1" applyAlignment="1">
      <alignment horizontal="center" vertical="center" wrapText="1"/>
    </xf>
    <xf numFmtId="1" fontId="21" fillId="0" borderId="0" xfId="0" applyNumberFormat="1" applyFont="1" applyAlignment="1">
      <alignment horizontal="center" vertical="center" wrapText="1"/>
    </xf>
    <xf numFmtId="2" fontId="21" fillId="0" borderId="0" xfId="0" applyNumberFormat="1" applyFont="1" applyAlignment="1">
      <alignment horizontal="center" vertical="center" wrapText="1"/>
    </xf>
    <xf numFmtId="0" fontId="17" fillId="0" borderId="0" xfId="0" applyFont="1" applyAlignment="1">
      <alignment wrapText="1"/>
    </xf>
    <xf numFmtId="9" fontId="25" fillId="0" borderId="0" xfId="0" applyNumberFormat="1" applyFont="1" applyAlignment="1">
      <alignment horizontal="center" vertical="center" wrapText="1"/>
    </xf>
    <xf numFmtId="0" fontId="21" fillId="11" borderId="29" xfId="0" applyFont="1" applyFill="1" applyBorder="1" applyAlignment="1">
      <alignment vertical="top" wrapText="1"/>
    </xf>
    <xf numFmtId="9" fontId="21" fillId="11" borderId="29" xfId="0" applyNumberFormat="1" applyFont="1" applyFill="1" applyBorder="1" applyAlignment="1">
      <alignment vertical="top" wrapText="1"/>
    </xf>
    <xf numFmtId="0" fontId="24" fillId="0" borderId="0" xfId="0" applyFont="1" applyAlignment="1">
      <alignment horizontal="center" vertical="center" wrapText="1"/>
    </xf>
    <xf numFmtId="2" fontId="25" fillId="0" borderId="0" xfId="0" applyNumberFormat="1" applyFont="1" applyAlignment="1">
      <alignment wrapText="1"/>
    </xf>
    <xf numFmtId="0" fontId="20" fillId="0" borderId="0" xfId="0" applyFont="1" applyAlignment="1">
      <alignment horizontal="left" vertical="center" wrapText="1"/>
    </xf>
    <xf numFmtId="14" fontId="0" fillId="10" borderId="0" xfId="0" applyNumberFormat="1" applyFill="1"/>
    <xf numFmtId="169" fontId="4" fillId="5" borderId="5" xfId="4" applyNumberFormat="1" applyFont="1" applyFill="1" applyBorder="1"/>
    <xf numFmtId="171" fontId="4" fillId="3" borderId="5" xfId="3" applyNumberFormat="1" applyFont="1" applyFill="1" applyBorder="1"/>
    <xf numFmtId="14" fontId="4" fillId="4" borderId="5" xfId="1" applyNumberFormat="1" applyFont="1" applyFill="1" applyBorder="1" applyAlignment="1"/>
    <xf numFmtId="172" fontId="4" fillId="5" borderId="5" xfId="4" applyNumberFormat="1" applyFont="1" applyFill="1" applyBorder="1"/>
    <xf numFmtId="168" fontId="0" fillId="0" borderId="0" xfId="0" applyNumberFormat="1" applyAlignment="1">
      <alignment horizontal="center"/>
    </xf>
    <xf numFmtId="0" fontId="19" fillId="0" borderId="0" xfId="0" applyFont="1"/>
    <xf numFmtId="0" fontId="17" fillId="0" borderId="5" xfId="0" applyFont="1" applyBorder="1" applyAlignment="1">
      <alignment horizontal="center"/>
    </xf>
    <xf numFmtId="0" fontId="17" fillId="0" borderId="1" xfId="0" applyFont="1" applyBorder="1"/>
    <xf numFmtId="14" fontId="17" fillId="0" borderId="3" xfId="0" applyNumberFormat="1" applyFont="1" applyBorder="1"/>
    <xf numFmtId="0" fontId="17" fillId="0" borderId="7" xfId="0" applyFont="1" applyBorder="1"/>
    <xf numFmtId="14" fontId="17" fillId="0" borderId="9" xfId="0" applyNumberFormat="1" applyFont="1" applyBorder="1"/>
    <xf numFmtId="0" fontId="5" fillId="0" borderId="5" xfId="3" applyFont="1" applyBorder="1" applyAlignment="1">
      <alignment wrapText="1"/>
    </xf>
    <xf numFmtId="0" fontId="5" fillId="0" borderId="5" xfId="3" applyFont="1" applyBorder="1" applyAlignment="1">
      <alignment horizontal="center" wrapText="1"/>
    </xf>
    <xf numFmtId="0" fontId="21" fillId="0" borderId="32" xfId="0" applyFont="1" applyBorder="1" applyAlignment="1">
      <alignment horizontal="center" vertical="center" wrapText="1"/>
    </xf>
    <xf numFmtId="0" fontId="21" fillId="0" borderId="5" xfId="0" applyFont="1" applyBorder="1" applyAlignment="1">
      <alignment horizontal="center" vertical="center" wrapText="1"/>
    </xf>
    <xf numFmtId="0" fontId="29" fillId="0" borderId="4" xfId="11" applyFont="1" applyBorder="1" applyAlignment="1">
      <alignment horizontal="center" vertical="center"/>
    </xf>
    <xf numFmtId="0" fontId="30" fillId="0" borderId="4" xfId="11" applyFont="1" applyBorder="1" applyAlignment="1">
      <alignment horizontal="center" vertical="center"/>
    </xf>
    <xf numFmtId="14" fontId="29" fillId="0" borderId="25" xfId="11" applyNumberFormat="1" applyFont="1" applyBorder="1" applyAlignment="1">
      <alignment horizontal="center" vertical="center"/>
    </xf>
    <xf numFmtId="0" fontId="8" fillId="0" borderId="4" xfId="0" applyFont="1" applyBorder="1" applyAlignment="1">
      <alignment horizontal="center"/>
    </xf>
    <xf numFmtId="14" fontId="8" fillId="0" borderId="25" xfId="0" applyNumberFormat="1" applyFont="1" applyBorder="1" applyAlignment="1">
      <alignment horizontal="center"/>
    </xf>
    <xf numFmtId="0" fontId="8" fillId="0" borderId="5" xfId="0" applyFont="1" applyBorder="1" applyAlignment="1">
      <alignment horizontal="left"/>
    </xf>
    <xf numFmtId="0" fontId="8" fillId="0" borderId="5" xfId="0" applyFont="1" applyBorder="1"/>
    <xf numFmtId="14" fontId="8" fillId="0" borderId="5" xfId="0" applyNumberFormat="1" applyFont="1" applyBorder="1"/>
    <xf numFmtId="168" fontId="8" fillId="0" borderId="5" xfId="0" applyNumberFormat="1" applyFont="1" applyBorder="1" applyAlignment="1">
      <alignment horizontal="center"/>
    </xf>
    <xf numFmtId="1" fontId="8" fillId="0" borderId="5" xfId="0" applyNumberFormat="1" applyFont="1" applyBorder="1" applyAlignment="1">
      <alignment horizontal="center"/>
    </xf>
    <xf numFmtId="174" fontId="8" fillId="0" borderId="5" xfId="0" applyNumberFormat="1" applyFont="1" applyBorder="1" applyAlignment="1">
      <alignment horizontal="center"/>
    </xf>
    <xf numFmtId="0" fontId="8" fillId="0" borderId="6" xfId="0" applyFont="1" applyBorder="1"/>
    <xf numFmtId="14" fontId="8" fillId="0" borderId="5" xfId="0" applyNumberFormat="1" applyFont="1" applyBorder="1" applyAlignment="1">
      <alignment horizontal="right"/>
    </xf>
    <xf numFmtId="0" fontId="10" fillId="12" borderId="26" xfId="0" applyFont="1" applyFill="1" applyBorder="1" applyAlignment="1">
      <alignment horizontal="left" vertical="center" wrapText="1"/>
    </xf>
    <xf numFmtId="0" fontId="10" fillId="12" borderId="26" xfId="0" applyFont="1" applyFill="1" applyBorder="1" applyAlignment="1">
      <alignment horizontal="center" vertical="center" wrapText="1"/>
    </xf>
    <xf numFmtId="0" fontId="8" fillId="0" borderId="0" xfId="0" applyFont="1"/>
    <xf numFmtId="0" fontId="21" fillId="0" borderId="0" xfId="0" applyFont="1"/>
    <xf numFmtId="0" fontId="21" fillId="0" borderId="26" xfId="0" applyFont="1" applyBorder="1" applyAlignment="1">
      <alignment horizontal="left" vertical="center" wrapText="1"/>
    </xf>
    <xf numFmtId="14" fontId="21" fillId="0" borderId="26" xfId="0" applyNumberFormat="1" applyFont="1" applyBorder="1" applyAlignment="1">
      <alignment horizontal="center" vertical="center" wrapText="1"/>
    </xf>
    <xf numFmtId="14" fontId="21" fillId="0" borderId="0" xfId="0" applyNumberFormat="1" applyFont="1"/>
    <xf numFmtId="9" fontId="21" fillId="0" borderId="26" xfId="0" applyNumberFormat="1" applyFont="1" applyBorder="1" applyAlignment="1">
      <alignment horizontal="center" vertical="center" wrapText="1"/>
    </xf>
    <xf numFmtId="0" fontId="21" fillId="0" borderId="0" xfId="0" applyFont="1" applyAlignment="1">
      <alignment horizontal="left" vertical="center" wrapText="1"/>
    </xf>
    <xf numFmtId="10" fontId="21" fillId="0" borderId="0" xfId="0" applyNumberFormat="1" applyFont="1"/>
    <xf numFmtId="0" fontId="21" fillId="0" borderId="0" xfId="0" applyFont="1" applyAlignment="1">
      <alignment horizontal="center" vertical="center" wrapText="1"/>
    </xf>
    <xf numFmtId="0" fontId="10" fillId="13" borderId="26" xfId="0" applyFont="1" applyFill="1" applyBorder="1" applyAlignment="1">
      <alignment horizontal="center" vertical="center" wrapText="1"/>
    </xf>
    <xf numFmtId="2" fontId="21" fillId="0" borderId="0" xfId="0" applyNumberFormat="1" applyFont="1"/>
    <xf numFmtId="0" fontId="21" fillId="0" borderId="30" xfId="0" applyFont="1" applyBorder="1" applyAlignment="1">
      <alignment horizontal="left" vertical="center"/>
    </xf>
    <xf numFmtId="168" fontId="21" fillId="0" borderId="0" xfId="0" applyNumberFormat="1" applyFont="1"/>
    <xf numFmtId="10" fontId="4" fillId="0" borderId="30" xfId="0" applyNumberFormat="1" applyFont="1" applyBorder="1" applyAlignment="1">
      <alignment horizontal="center" vertical="center" wrapText="1"/>
    </xf>
    <xf numFmtId="2" fontId="4" fillId="0" borderId="30" xfId="0" applyNumberFormat="1" applyFont="1" applyBorder="1" applyAlignment="1">
      <alignment horizontal="center" vertical="center" wrapText="1"/>
    </xf>
    <xf numFmtId="1" fontId="4" fillId="0" borderId="30" xfId="0" applyNumberFormat="1" applyFont="1" applyBorder="1" applyAlignment="1">
      <alignment horizontal="center" vertical="center" wrapText="1"/>
    </xf>
    <xf numFmtId="1" fontId="21" fillId="0" borderId="0" xfId="0" applyNumberFormat="1" applyFont="1"/>
    <xf numFmtId="1" fontId="21" fillId="0" borderId="30" xfId="0" applyNumberFormat="1" applyFont="1" applyBorder="1" applyAlignment="1">
      <alignment horizontal="center" vertical="center" wrapText="1"/>
    </xf>
    <xf numFmtId="2" fontId="21" fillId="0" borderId="30" xfId="0" applyNumberFormat="1" applyFont="1" applyBorder="1" applyAlignment="1">
      <alignment horizontal="center" vertical="center"/>
    </xf>
    <xf numFmtId="0" fontId="10" fillId="0" borderId="0" xfId="0" applyFont="1" applyAlignment="1">
      <alignment horizontal="left" vertical="center" wrapText="1"/>
    </xf>
    <xf numFmtId="0" fontId="21" fillId="0" borderId="0" xfId="0" applyFont="1" applyAlignment="1">
      <alignment horizontal="center" vertical="center"/>
    </xf>
    <xf numFmtId="0" fontId="21" fillId="0" borderId="26" xfId="0" applyFont="1" applyBorder="1" applyAlignment="1">
      <alignment horizontal="center" vertical="center"/>
    </xf>
    <xf numFmtId="0" fontId="5" fillId="0" borderId="33" xfId="0" applyFont="1" applyBorder="1" applyAlignment="1">
      <alignment horizontal="center" vertical="center" wrapText="1"/>
    </xf>
    <xf numFmtId="1" fontId="4" fillId="0" borderId="26" xfId="0" applyNumberFormat="1" applyFont="1" applyBorder="1" applyAlignment="1">
      <alignment horizontal="center" vertical="center" wrapText="1"/>
    </xf>
    <xf numFmtId="0" fontId="5" fillId="0" borderId="26" xfId="0" applyFont="1" applyBorder="1" applyAlignment="1">
      <alignment horizontal="center" vertical="center" wrapText="1"/>
    </xf>
    <xf numFmtId="168" fontId="4" fillId="0" borderId="30" xfId="0" applyNumberFormat="1" applyFont="1" applyBorder="1" applyAlignment="1">
      <alignment horizontal="center" vertical="center" wrapText="1"/>
    </xf>
    <xf numFmtId="2" fontId="4" fillId="3" borderId="5" xfId="3" applyNumberFormat="1" applyFont="1" applyFill="1" applyBorder="1" applyAlignment="1">
      <alignment wrapText="1"/>
    </xf>
    <xf numFmtId="0" fontId="5" fillId="0" borderId="4" xfId="3" applyFont="1" applyBorder="1" applyAlignment="1">
      <alignment wrapText="1"/>
    </xf>
    <xf numFmtId="0" fontId="5" fillId="0" borderId="6" xfId="3" applyFont="1" applyBorder="1"/>
    <xf numFmtId="0" fontId="4" fillId="4" borderId="4" xfId="3" applyFont="1" applyFill="1" applyBorder="1" applyAlignment="1">
      <alignment wrapText="1"/>
    </xf>
    <xf numFmtId="0" fontId="4" fillId="4" borderId="4" xfId="3" quotePrefix="1" applyFont="1" applyFill="1" applyBorder="1" applyAlignment="1">
      <alignment wrapText="1"/>
    </xf>
    <xf numFmtId="0" fontId="4" fillId="5" borderId="4" xfId="3" applyFont="1" applyFill="1" applyBorder="1" applyAlignment="1">
      <alignment wrapText="1"/>
    </xf>
    <xf numFmtId="0" fontId="36" fillId="0" borderId="0" xfId="0" applyFont="1"/>
    <xf numFmtId="0" fontId="31" fillId="0" borderId="5" xfId="0" applyFont="1" applyBorder="1"/>
    <xf numFmtId="0" fontId="4" fillId="0" borderId="11" xfId="0" applyFont="1" applyBorder="1"/>
    <xf numFmtId="14" fontId="4" fillId="0" borderId="12" xfId="15" applyNumberFormat="1" applyFont="1" applyBorder="1"/>
    <xf numFmtId="0" fontId="4" fillId="0" borderId="13" xfId="0" applyFont="1" applyBorder="1"/>
    <xf numFmtId="14" fontId="4" fillId="0" borderId="14" xfId="15" applyNumberFormat="1" applyFont="1" applyBorder="1"/>
    <xf numFmtId="0" fontId="8" fillId="0" borderId="15" xfId="15" applyBorder="1"/>
    <xf numFmtId="0" fontId="8" fillId="0" borderId="16" xfId="15" applyBorder="1"/>
    <xf numFmtId="0" fontId="31" fillId="0" borderId="11" xfId="8" applyFont="1" applyBorder="1"/>
    <xf numFmtId="0" fontId="5" fillId="0" borderId="17" xfId="0" applyFont="1" applyBorder="1" applyAlignment="1">
      <alignment horizontal="right"/>
    </xf>
    <xf numFmtId="0" fontId="7" fillId="0" borderId="13" xfId="8" applyBorder="1"/>
    <xf numFmtId="14" fontId="8" fillId="0" borderId="0" xfId="0" applyNumberFormat="1" applyFont="1"/>
    <xf numFmtId="14" fontId="8" fillId="0" borderId="19" xfId="0" applyNumberFormat="1" applyFont="1" applyBorder="1"/>
    <xf numFmtId="0" fontId="8" fillId="0" borderId="13" xfId="0" applyFont="1" applyBorder="1"/>
    <xf numFmtId="0" fontId="8" fillId="0" borderId="15" xfId="0" applyFont="1" applyBorder="1"/>
    <xf numFmtId="0" fontId="31" fillId="0" borderId="12" xfId="0" applyFont="1" applyBorder="1" applyAlignment="1">
      <alignment horizontal="right"/>
    </xf>
    <xf numFmtId="173" fontId="8" fillId="0" borderId="14" xfId="14" applyNumberFormat="1" applyFont="1" applyBorder="1"/>
    <xf numFmtId="173" fontId="8" fillId="0" borderId="16" xfId="14" applyNumberFormat="1" applyFont="1" applyBorder="1"/>
    <xf numFmtId="4" fontId="21" fillId="11" borderId="26" xfId="0" applyNumberFormat="1" applyFont="1" applyFill="1" applyBorder="1" applyAlignment="1">
      <alignment horizontal="center" vertical="center" wrapText="1"/>
    </xf>
    <xf numFmtId="10" fontId="21" fillId="11" borderId="30" xfId="0" applyNumberFormat="1" applyFont="1" applyFill="1" applyBorder="1" applyAlignment="1">
      <alignment horizontal="center" vertical="center" wrapText="1"/>
    </xf>
    <xf numFmtId="3" fontId="8" fillId="0" borderId="5" xfId="0" applyNumberFormat="1" applyFont="1" applyBorder="1"/>
    <xf numFmtId="3" fontId="31" fillId="0" borderId="5" xfId="0" applyNumberFormat="1" applyFont="1" applyBorder="1"/>
    <xf numFmtId="0" fontId="7" fillId="3" borderId="22" xfId="9" applyFont="1" applyFill="1" applyBorder="1"/>
    <xf numFmtId="0" fontId="12" fillId="7" borderId="1" xfId="9" applyFont="1" applyFill="1" applyBorder="1" applyAlignment="1">
      <alignment horizontal="center" vertical="center"/>
    </xf>
    <xf numFmtId="0" fontId="12" fillId="7" borderId="3" xfId="9" applyFont="1" applyFill="1" applyBorder="1" applyAlignment="1">
      <alignment horizontal="center" vertical="center"/>
    </xf>
    <xf numFmtId="0" fontId="12" fillId="7" borderId="4" xfId="9" applyFont="1" applyFill="1" applyBorder="1" applyAlignment="1">
      <alignment wrapText="1"/>
    </xf>
    <xf numFmtId="0" fontId="7" fillId="0" borderId="6" xfId="9" applyFont="1" applyBorder="1"/>
    <xf numFmtId="0" fontId="12" fillId="7" borderId="4" xfId="9" applyFont="1" applyFill="1" applyBorder="1" applyAlignment="1">
      <alignment vertical="center" wrapText="1"/>
    </xf>
    <xf numFmtId="0" fontId="9" fillId="0" borderId="6" xfId="2" applyNumberFormat="1" applyFont="1" applyFill="1" applyBorder="1" applyAlignment="1">
      <alignment horizontal="left" vertical="center" wrapText="1"/>
    </xf>
    <xf numFmtId="0" fontId="9" fillId="0" borderId="6" xfId="9" applyFont="1" applyBorder="1" applyAlignment="1">
      <alignment horizontal="left" vertical="center" wrapText="1"/>
    </xf>
    <xf numFmtId="3" fontId="9" fillId="0" borderId="6" xfId="9" applyNumberFormat="1" applyFont="1" applyBorder="1" applyAlignment="1">
      <alignment horizontal="left" vertical="center" wrapText="1"/>
    </xf>
    <xf numFmtId="14" fontId="7" fillId="0" borderId="6" xfId="5" applyNumberFormat="1" applyBorder="1" applyAlignment="1">
      <alignment horizontal="left"/>
    </xf>
    <xf numFmtId="0" fontId="5" fillId="0" borderId="7" xfId="9" applyFont="1" applyBorder="1"/>
    <xf numFmtId="0" fontId="4" fillId="0" borderId="9" xfId="9" applyFont="1" applyBorder="1" applyAlignment="1">
      <alignment horizontal="left"/>
    </xf>
    <xf numFmtId="0" fontId="29" fillId="0" borderId="5" xfId="11" applyFont="1" applyBorder="1" applyAlignment="1">
      <alignment horizontal="center" vertical="center"/>
    </xf>
    <xf numFmtId="14" fontId="8" fillId="0" borderId="5" xfId="0" applyNumberFormat="1" applyFont="1" applyBorder="1" applyAlignment="1">
      <alignment horizontal="center"/>
    </xf>
    <xf numFmtId="0" fontId="30" fillId="0" borderId="5" xfId="0" applyFont="1" applyBorder="1"/>
    <xf numFmtId="0" fontId="30" fillId="0" borderId="5" xfId="11" applyFont="1" applyBorder="1" applyAlignment="1">
      <alignment horizontal="right" vertical="center"/>
    </xf>
    <xf numFmtId="0" fontId="30" fillId="0" borderId="5" xfId="0" applyFont="1" applyBorder="1" applyAlignment="1">
      <alignment horizontal="right" vertical="center"/>
    </xf>
    <xf numFmtId="0" fontId="30" fillId="0" borderId="5" xfId="0" applyFont="1" applyBorder="1" applyAlignment="1">
      <alignment horizontal="right"/>
    </xf>
    <xf numFmtId="9" fontId="8" fillId="0" borderId="0" xfId="1" applyFont="1"/>
    <xf numFmtId="0" fontId="7" fillId="3" borderId="13" xfId="9" applyFont="1" applyFill="1" applyBorder="1"/>
    <xf numFmtId="0" fontId="7" fillId="3" borderId="35" xfId="9" applyFont="1" applyFill="1" applyBorder="1"/>
    <xf numFmtId="9" fontId="21" fillId="11" borderId="36" xfId="0" applyNumberFormat="1" applyFont="1" applyFill="1" applyBorder="1" applyAlignment="1">
      <alignment vertical="top" wrapText="1"/>
    </xf>
    <xf numFmtId="0" fontId="21" fillId="11" borderId="37" xfId="0" applyFont="1" applyFill="1" applyBorder="1" applyAlignment="1">
      <alignment vertical="top" wrapText="1"/>
    </xf>
    <xf numFmtId="0" fontId="21" fillId="11" borderId="38" xfId="0" applyFont="1" applyFill="1" applyBorder="1" applyAlignment="1">
      <alignment vertical="top" wrapText="1"/>
    </xf>
    <xf numFmtId="0" fontId="21" fillId="11" borderId="5" xfId="0" applyFont="1" applyFill="1" applyBorder="1" applyAlignment="1">
      <alignment vertical="top" wrapText="1"/>
    </xf>
    <xf numFmtId="3" fontId="8" fillId="0" borderId="0" xfId="0" applyNumberFormat="1" applyFont="1"/>
    <xf numFmtId="17" fontId="26" fillId="15" borderId="27" xfId="0" applyNumberFormat="1" applyFont="1" applyFill="1" applyBorder="1" applyAlignment="1">
      <alignment horizontal="center" wrapText="1"/>
    </xf>
    <xf numFmtId="17" fontId="26" fillId="15" borderId="28" xfId="0" applyNumberFormat="1" applyFont="1" applyFill="1" applyBorder="1" applyAlignment="1">
      <alignment horizontal="center" wrapText="1"/>
    </xf>
    <xf numFmtId="0" fontId="38" fillId="16" borderId="28" xfId="0" applyFont="1" applyFill="1" applyBorder="1" applyAlignment="1">
      <alignment horizontal="center" wrapText="1"/>
    </xf>
    <xf numFmtId="0" fontId="39" fillId="17" borderId="1" xfId="0" applyFont="1" applyFill="1" applyBorder="1" applyAlignment="1">
      <alignment wrapText="1"/>
    </xf>
    <xf numFmtId="0" fontId="39" fillId="17" borderId="34" xfId="0" applyFont="1" applyFill="1" applyBorder="1" applyAlignment="1">
      <alignment wrapText="1"/>
    </xf>
    <xf numFmtId="0" fontId="39" fillId="17" borderId="2" xfId="0" applyFont="1" applyFill="1" applyBorder="1" applyAlignment="1">
      <alignment wrapText="1"/>
    </xf>
    <xf numFmtId="0" fontId="39" fillId="17" borderId="3" xfId="0" applyFont="1" applyFill="1" applyBorder="1" applyAlignment="1">
      <alignment wrapText="1"/>
    </xf>
    <xf numFmtId="0" fontId="0" fillId="0" borderId="5" xfId="0" applyBorder="1" applyAlignment="1">
      <alignment horizontal="left"/>
    </xf>
    <xf numFmtId="14" fontId="0" fillId="0" borderId="5" xfId="0" applyNumberFormat="1" applyBorder="1" applyAlignment="1">
      <alignment horizontal="left"/>
    </xf>
    <xf numFmtId="175" fontId="0" fillId="0" borderId="5" xfId="0" applyNumberFormat="1" applyBorder="1"/>
    <xf numFmtId="168" fontId="0" fillId="0" borderId="5" xfId="0" applyNumberFormat="1" applyBorder="1"/>
    <xf numFmtId="175" fontId="0" fillId="0" borderId="39" xfId="0" applyNumberFormat="1" applyBorder="1"/>
    <xf numFmtId="168" fontId="0" fillId="0" borderId="39" xfId="0" applyNumberFormat="1" applyBorder="1"/>
    <xf numFmtId="0" fontId="17" fillId="0" borderId="40" xfId="0" applyFont="1" applyBorder="1"/>
    <xf numFmtId="1" fontId="17" fillId="0" borderId="41" xfId="0" applyNumberFormat="1" applyFont="1" applyBorder="1"/>
    <xf numFmtId="10" fontId="4" fillId="0" borderId="30" xfId="1" applyNumberFormat="1" applyFont="1" applyBorder="1" applyAlignment="1">
      <alignment horizontal="center" vertical="center" wrapText="1"/>
    </xf>
    <xf numFmtId="9" fontId="21" fillId="0" borderId="26" xfId="1" applyFont="1" applyBorder="1" applyAlignment="1">
      <alignment horizontal="center" vertical="center"/>
    </xf>
    <xf numFmtId="9" fontId="4" fillId="0" borderId="30" xfId="1" applyFont="1" applyBorder="1" applyAlignment="1">
      <alignment horizontal="center" vertical="center" wrapText="1"/>
    </xf>
    <xf numFmtId="9" fontId="8" fillId="0" borderId="5" xfId="1" applyFont="1" applyBorder="1"/>
    <xf numFmtId="0" fontId="37" fillId="0" borderId="0" xfId="0" applyFont="1" applyAlignment="1">
      <alignment wrapText="1"/>
    </xf>
    <xf numFmtId="0" fontId="26" fillId="14" borderId="0" xfId="0" applyFont="1" applyFill="1" applyAlignment="1">
      <alignment vertical="center" wrapText="1"/>
    </xf>
    <xf numFmtId="0" fontId="26" fillId="14" borderId="31" xfId="0" applyFont="1" applyFill="1" applyBorder="1" applyAlignment="1">
      <alignment vertical="center" wrapText="1"/>
    </xf>
    <xf numFmtId="0" fontId="10" fillId="0" borderId="0" xfId="0" applyFont="1" applyAlignment="1">
      <alignment horizontal="center" vertical="center" wrapText="1"/>
    </xf>
    <xf numFmtId="176" fontId="21" fillId="0" borderId="0" xfId="0" applyNumberFormat="1" applyFont="1"/>
    <xf numFmtId="0" fontId="17" fillId="0" borderId="5" xfId="0" applyFont="1" applyBorder="1" applyAlignment="1">
      <alignment horizontal="center" vertical="center"/>
    </xf>
    <xf numFmtId="0" fontId="0" fillId="0" borderId="5" xfId="0" applyBorder="1" applyAlignment="1">
      <alignment horizontal="center" vertical="center"/>
    </xf>
    <xf numFmtId="0" fontId="0" fillId="0" borderId="5" xfId="0" applyBorder="1" applyAlignment="1">
      <alignment horizontal="center"/>
    </xf>
    <xf numFmtId="177" fontId="0" fillId="8" borderId="5" xfId="0" applyNumberFormat="1" applyFill="1" applyBorder="1" applyAlignment="1" applyProtection="1">
      <alignment horizontal="center" vertical="center"/>
      <protection locked="0" hidden="1"/>
    </xf>
    <xf numFmtId="0" fontId="0" fillId="8" borderId="5" xfId="0" applyFill="1" applyBorder="1" applyAlignment="1">
      <alignment horizontal="center" vertical="center"/>
    </xf>
    <xf numFmtId="0" fontId="8" fillId="8" borderId="5" xfId="0" applyFont="1" applyFill="1" applyBorder="1" applyAlignment="1">
      <alignment horizontal="left"/>
    </xf>
    <xf numFmtId="0" fontId="8" fillId="8" borderId="5" xfId="0" applyFont="1" applyFill="1" applyBorder="1"/>
    <xf numFmtId="0" fontId="4" fillId="0" borderId="1" xfId="3" applyFont="1" applyBorder="1" applyAlignment="1">
      <alignment horizontal="center"/>
    </xf>
    <xf numFmtId="0" fontId="4" fillId="0" borderId="2" xfId="3" applyFont="1" applyBorder="1" applyAlignment="1">
      <alignment horizontal="center"/>
    </xf>
    <xf numFmtId="0" fontId="4" fillId="0" borderId="3" xfId="3" applyFont="1" applyBorder="1" applyAlignment="1">
      <alignment horizontal="center"/>
    </xf>
    <xf numFmtId="0" fontId="20" fillId="0" borderId="0" xfId="0" applyFont="1" applyAlignment="1">
      <alignment horizontal="center" wrapText="1"/>
    </xf>
    <xf numFmtId="0" fontId="27" fillId="0" borderId="0" xfId="0" applyFont="1" applyAlignment="1">
      <alignment wrapText="1"/>
    </xf>
    <xf numFmtId="0" fontId="5" fillId="0" borderId="5" xfId="3" applyFont="1" applyBorder="1" applyAlignment="1">
      <alignment horizontal="center" wrapText="1"/>
    </xf>
    <xf numFmtId="0" fontId="26" fillId="0" borderId="0" xfId="0" applyFont="1" applyAlignment="1">
      <alignment horizontal="center"/>
    </xf>
    <xf numFmtId="0" fontId="26" fillId="14" borderId="42" xfId="0" applyFont="1" applyFill="1" applyBorder="1" applyAlignment="1">
      <alignment horizontal="center" vertical="center" wrapText="1"/>
    </xf>
    <xf numFmtId="0" fontId="26" fillId="14" borderId="43" xfId="0" applyFont="1" applyFill="1" applyBorder="1" applyAlignment="1">
      <alignment horizontal="center" vertical="center" wrapText="1"/>
    </xf>
    <xf numFmtId="0" fontId="26" fillId="14" borderId="44" xfId="0" applyFont="1" applyFill="1" applyBorder="1" applyAlignment="1">
      <alignment horizontal="center" vertical="center" wrapText="1"/>
    </xf>
    <xf numFmtId="0" fontId="26" fillId="14" borderId="45" xfId="0" applyFont="1" applyFill="1" applyBorder="1" applyAlignment="1">
      <alignment horizontal="center" vertical="center" wrapText="1"/>
    </xf>
    <xf numFmtId="0" fontId="5" fillId="0" borderId="10" xfId="0" applyFont="1" applyBorder="1" applyAlignment="1">
      <alignment horizontal="center" vertical="center" wrapText="1"/>
    </xf>
    <xf numFmtId="0" fontId="5" fillId="0" borderId="46" xfId="0" applyFont="1" applyBorder="1" applyAlignment="1">
      <alignment horizontal="center" vertical="center" wrapText="1"/>
    </xf>
    <xf numFmtId="0" fontId="5" fillId="0" borderId="25" xfId="0" applyFont="1" applyBorder="1" applyAlignment="1">
      <alignment horizontal="center" vertical="center" wrapText="1"/>
    </xf>
    <xf numFmtId="0" fontId="5" fillId="0" borderId="10" xfId="0" applyFont="1" applyBorder="1" applyAlignment="1">
      <alignment horizontal="center" vertical="center"/>
    </xf>
    <xf numFmtId="0" fontId="5" fillId="0" borderId="46" xfId="0" applyFont="1" applyBorder="1" applyAlignment="1">
      <alignment horizontal="center" vertical="center"/>
    </xf>
    <xf numFmtId="0" fontId="5" fillId="0" borderId="25" xfId="0" applyFont="1" applyBorder="1" applyAlignment="1">
      <alignment horizontal="center" vertical="center"/>
    </xf>
    <xf numFmtId="0" fontId="5" fillId="0" borderId="47" xfId="0" applyFont="1" applyBorder="1" applyAlignment="1">
      <alignment horizontal="center" vertical="center" wrapText="1"/>
    </xf>
    <xf numFmtId="0" fontId="5" fillId="0" borderId="48" xfId="0" applyFont="1" applyBorder="1" applyAlignment="1">
      <alignment horizontal="center" vertical="center" wrapText="1"/>
    </xf>
    <xf numFmtId="0" fontId="5" fillId="0" borderId="0" xfId="0" applyFont="1" applyAlignment="1">
      <alignment horizontal="center" vertical="center" wrapText="1"/>
    </xf>
    <xf numFmtId="0" fontId="5" fillId="0" borderId="31" xfId="0" applyFont="1" applyBorder="1" applyAlignment="1">
      <alignment horizontal="center" vertical="center" wrapText="1"/>
    </xf>
    <xf numFmtId="0" fontId="4" fillId="2" borderId="16" xfId="3" applyFont="1" applyFill="1" applyBorder="1" applyAlignment="1">
      <alignment horizontal="left" wrapText="1"/>
    </xf>
    <xf numFmtId="0" fontId="4" fillId="2" borderId="17" xfId="3" applyFont="1" applyFill="1" applyBorder="1" applyAlignment="1">
      <alignment horizontal="left"/>
    </xf>
    <xf numFmtId="0" fontId="4" fillId="2" borderId="12" xfId="3" applyFont="1" applyFill="1" applyBorder="1" applyAlignment="1">
      <alignment horizontal="left"/>
    </xf>
    <xf numFmtId="0" fontId="4" fillId="2" borderId="14" xfId="3" applyFont="1" applyFill="1" applyBorder="1" applyAlignment="1">
      <alignment horizontal="left" wrapText="1"/>
    </xf>
    <xf numFmtId="17" fontId="4" fillId="2" borderId="14" xfId="3" applyNumberFormat="1" applyFont="1" applyFill="1" applyBorder="1" applyAlignment="1">
      <alignment horizontal="left" wrapText="1"/>
    </xf>
  </cellXfs>
  <cellStyles count="16">
    <cellStyle name="Comma" xfId="14" builtinId="3"/>
    <cellStyle name="Comma 3" xfId="4" xr:uid="{00000000-0005-0000-0000-000000000000}"/>
    <cellStyle name="Explanatory Text" xfId="2" builtinId="53"/>
    <cellStyle name="Explanatory Text 2" xfId="5" xr:uid="{00000000-0005-0000-0000-000002000000}"/>
    <cellStyle name="Explanatory Text 3" xfId="6" xr:uid="{00000000-0005-0000-0000-000003000000}"/>
    <cellStyle name="Hyperlink" xfId="10" builtinId="8"/>
    <cellStyle name="Normal" xfId="0" builtinId="0"/>
    <cellStyle name="Normal 2" xfId="9" xr:uid="{00000000-0005-0000-0000-000005000000}"/>
    <cellStyle name="Normal 2 2" xfId="8" xr:uid="{00000000-0005-0000-0000-000006000000}"/>
    <cellStyle name="Normal 3" xfId="3" xr:uid="{00000000-0005-0000-0000-000007000000}"/>
    <cellStyle name="Normal 4" xfId="15" xr:uid="{B191A737-83F8-4BDF-A8AC-0FF2CA665174}"/>
    <cellStyle name="Normal 5" xfId="11" xr:uid="{ECF2A464-9584-4376-A134-123796F11F01}"/>
    <cellStyle name="Percent" xfId="1" builtinId="5"/>
    <cellStyle name="Percent 2" xfId="7" xr:uid="{00000000-0005-0000-0000-000009000000}"/>
    <cellStyle name="Percent 2 2" xfId="13" xr:uid="{1558938C-E63E-44DA-B292-0520762D5020}"/>
    <cellStyle name="Percent 5 2 2 2" xfId="12" xr:uid="{52A3D3EF-A4C1-4221-871D-5A6679B4AD41}"/>
  </cellStyles>
  <dxfs count="9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s>
  <tableStyles count="0" defaultTableStyle="TableStyleMedium2" defaultPivotStyle="PivotStyleLight16"/>
  <colors>
    <mruColors>
      <color rgb="FF4BACC6"/>
      <color rgb="FFF79646"/>
      <color rgb="FFA167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17</xdr:col>
      <xdr:colOff>304800</xdr:colOff>
      <xdr:row>4</xdr:row>
      <xdr:rowOff>152400</xdr:rowOff>
    </xdr:from>
    <xdr:ext cx="7380900" cy="4588110"/>
    <xdr:pic>
      <xdr:nvPicPr>
        <xdr:cNvPr id="2" name="Picture 1">
          <a:extLst>
            <a:ext uri="{FF2B5EF4-FFF2-40B4-BE49-F238E27FC236}">
              <a16:creationId xmlns:a16="http://schemas.microsoft.com/office/drawing/2014/main" id="{82B60B7D-3F3A-4748-85DA-80E2336E8A47}"/>
            </a:ext>
          </a:extLst>
        </xdr:cNvPr>
        <xdr:cNvPicPr/>
      </xdr:nvPicPr>
      <xdr:blipFill rotWithShape="1">
        <a:blip xmlns:r="http://schemas.openxmlformats.org/officeDocument/2006/relationships" r:embed="rId1"/>
        <a:srcRect t="19646"/>
        <a:stretch/>
      </xdr:blipFill>
      <xdr:spPr>
        <a:xfrm>
          <a:off x="20431125" y="971550"/>
          <a:ext cx="7380900" cy="4588110"/>
        </a:xfrm>
        <a:prstGeom prst="rect">
          <a:avLst/>
        </a:prstGeom>
        <a:ln>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17</xdr:col>
      <xdr:colOff>304800</xdr:colOff>
      <xdr:row>4</xdr:row>
      <xdr:rowOff>152400</xdr:rowOff>
    </xdr:from>
    <xdr:ext cx="7380900" cy="4588110"/>
    <xdr:pic>
      <xdr:nvPicPr>
        <xdr:cNvPr id="2" name="Picture 1">
          <a:extLst>
            <a:ext uri="{FF2B5EF4-FFF2-40B4-BE49-F238E27FC236}">
              <a16:creationId xmlns:a16="http://schemas.microsoft.com/office/drawing/2014/main" id="{7AB18318-B390-435B-862B-AFBEFD3841F3}"/>
            </a:ext>
          </a:extLst>
        </xdr:cNvPr>
        <xdr:cNvPicPr/>
      </xdr:nvPicPr>
      <xdr:blipFill rotWithShape="1">
        <a:blip xmlns:r="http://schemas.openxmlformats.org/officeDocument/2006/relationships" r:embed="rId1"/>
        <a:srcRect t="19646"/>
        <a:stretch/>
      </xdr:blipFill>
      <xdr:spPr>
        <a:xfrm>
          <a:off x="20431125" y="971550"/>
          <a:ext cx="7380900" cy="4588110"/>
        </a:xfrm>
        <a:prstGeom prst="rect">
          <a:avLst/>
        </a:prstGeom>
        <a:ln>
          <a:noFill/>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ipcc-nggip.iges.or.jp/public/2006gl/pdf/2_Volume2/V2_2_Ch2_Stationary_Combustion.pdf"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2"/>
  <sheetViews>
    <sheetView zoomScaleNormal="100" workbookViewId="0">
      <selection activeCell="B16" sqref="B16"/>
    </sheetView>
  </sheetViews>
  <sheetFormatPr defaultColWidth="8.85546875" defaultRowHeight="15.6"/>
  <cols>
    <col min="1" max="1" width="40.7109375" style="99" customWidth="1"/>
    <col min="2" max="2" width="73.42578125" style="99" customWidth="1"/>
    <col min="3" max="3" width="22.140625" style="99" customWidth="1"/>
    <col min="4" max="4" width="10.42578125" style="99" customWidth="1"/>
    <col min="5" max="16384" width="8.85546875" style="99"/>
  </cols>
  <sheetData>
    <row r="1" spans="1:2" ht="15.95" thickBot="1"/>
    <row r="2" spans="1:2">
      <c r="A2" s="234" t="s">
        <v>0</v>
      </c>
      <c r="B2" s="235" t="s">
        <v>1</v>
      </c>
    </row>
    <row r="3" spans="1:2">
      <c r="A3" s="236" t="s">
        <v>2</v>
      </c>
      <c r="B3" s="237" t="s">
        <v>3</v>
      </c>
    </row>
    <row r="4" spans="1:2">
      <c r="A4" s="238" t="s">
        <v>4</v>
      </c>
      <c r="B4" s="239">
        <v>3.1</v>
      </c>
    </row>
    <row r="5" spans="1:2" ht="15.95" customHeight="1">
      <c r="A5" s="238" t="s">
        <v>5</v>
      </c>
      <c r="B5" s="240" t="s">
        <v>6</v>
      </c>
    </row>
    <row r="6" spans="1:2">
      <c r="A6" s="238" t="s">
        <v>7</v>
      </c>
      <c r="B6" s="241">
        <f>'ER Summary'!C5</f>
        <v>14607</v>
      </c>
    </row>
    <row r="7" spans="1:2">
      <c r="A7" s="238" t="s">
        <v>8</v>
      </c>
      <c r="B7" s="242">
        <v>45271</v>
      </c>
    </row>
    <row r="8" spans="1:2">
      <c r="A8" s="238" t="s">
        <v>9</v>
      </c>
      <c r="B8" s="242" t="s">
        <v>10</v>
      </c>
    </row>
    <row r="9" spans="1:2" ht="15.95" thickBot="1">
      <c r="A9" s="243" t="s">
        <v>11</v>
      </c>
      <c r="B9" s="244">
        <v>4</v>
      </c>
    </row>
    <row r="10" spans="1:2">
      <c r="A10" s="233"/>
      <c r="B10" s="101" t="s">
        <v>12</v>
      </c>
    </row>
    <row r="11" spans="1:2">
      <c r="A11" s="100"/>
      <c r="B11" s="101" t="s">
        <v>13</v>
      </c>
    </row>
    <row r="12" spans="1:2">
      <c r="A12" s="102"/>
      <c r="B12" s="103" t="s">
        <v>14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4E645-7580-4406-92B6-E64058E6F4B1}">
  <dimension ref="B1:H20"/>
  <sheetViews>
    <sheetView workbookViewId="0"/>
  </sheetViews>
  <sheetFormatPr defaultColWidth="8.7109375" defaultRowHeight="15.6"/>
  <cols>
    <col min="1" max="1" width="8.7109375" style="179"/>
    <col min="2" max="2" width="34.28515625" style="179" customWidth="1"/>
    <col min="3" max="4" width="19.42578125" style="179" customWidth="1"/>
    <col min="5" max="5" width="18.7109375" style="179" customWidth="1"/>
    <col min="6" max="6" width="21.85546875" style="179" customWidth="1"/>
    <col min="7" max="7" width="8.7109375" style="179"/>
    <col min="8" max="8" width="10.85546875" style="179" bestFit="1" customWidth="1"/>
    <col min="9" max="16384" width="8.7109375" style="179"/>
  </cols>
  <sheetData>
    <row r="1" spans="2:8">
      <c r="B1" s="211" t="s">
        <v>15</v>
      </c>
    </row>
    <row r="2" spans="2:8">
      <c r="B2" s="212" t="s">
        <v>16</v>
      </c>
      <c r="C2" s="212" t="s">
        <v>17</v>
      </c>
      <c r="D2" s="212" t="s">
        <v>18</v>
      </c>
      <c r="E2" s="212" t="s">
        <v>19</v>
      </c>
      <c r="F2" s="212" t="s">
        <v>20</v>
      </c>
    </row>
    <row r="3" spans="2:8">
      <c r="B3" s="170" t="s">
        <v>21</v>
      </c>
      <c r="C3" s="231">
        <f>'ER calculations'!$O$11505*'ER Summary'!D3/'ER Summary'!$D$5</f>
        <v>1905.2608695652175</v>
      </c>
      <c r="D3" s="231">
        <f>COUNTIF('ER calculations'!$I$5:$I$11504,"2022")</f>
        <v>1500</v>
      </c>
      <c r="E3" s="231">
        <f>E14*209/365</f>
        <v>227467.54200443201</v>
      </c>
      <c r="F3" s="277">
        <f>(E3-C3)/E3</f>
        <v>0.99162403192659421</v>
      </c>
      <c r="G3" s="251"/>
      <c r="H3" s="258"/>
    </row>
    <row r="4" spans="2:8">
      <c r="B4" s="170" t="s">
        <v>22</v>
      </c>
      <c r="C4" s="231">
        <f>'ER calculations'!$O$11505*'ER Summary'!D4/'ER Summary'!$D$5</f>
        <v>12701.739130434782</v>
      </c>
      <c r="D4" s="231">
        <f>COUNTIF('ER calculations'!$I$5:$I$11504,"2023")</f>
        <v>10000</v>
      </c>
      <c r="E4" s="231">
        <f>E14*120/365</f>
        <v>130603.37339967387</v>
      </c>
      <c r="F4" s="277">
        <f t="shared" ref="F4:F5" si="0">(E4-C4)/E4</f>
        <v>0.90274570403656584</v>
      </c>
      <c r="G4" s="251"/>
    </row>
    <row r="5" spans="2:8">
      <c r="B5" s="212" t="s">
        <v>23</v>
      </c>
      <c r="C5" s="232">
        <f>SUM(C3:C4)</f>
        <v>14607</v>
      </c>
      <c r="D5" s="232">
        <f>SUM(D3:D4)</f>
        <v>11500</v>
      </c>
      <c r="E5" s="232">
        <f>SUM(E3:E4)</f>
        <v>358070.91540410591</v>
      </c>
      <c r="F5" s="277">
        <f t="shared" si="0"/>
        <v>0.95920640473266294</v>
      </c>
      <c r="G5" s="251"/>
    </row>
    <row r="6" spans="2:8">
      <c r="F6" s="258"/>
    </row>
    <row r="7" spans="2:8">
      <c r="F7" s="251"/>
    </row>
    <row r="8" spans="2:8" ht="15.95" thickBot="1">
      <c r="B8" s="211" t="s">
        <v>24</v>
      </c>
    </row>
    <row r="9" spans="2:8">
      <c r="B9" s="213" t="s">
        <v>25</v>
      </c>
      <c r="C9" s="214">
        <v>44718</v>
      </c>
      <c r="F9" s="222"/>
    </row>
    <row r="10" spans="2:8">
      <c r="B10" s="215" t="s">
        <v>26</v>
      </c>
      <c r="C10" s="216">
        <v>45046</v>
      </c>
    </row>
    <row r="11" spans="2:8" ht="15.95" thickBot="1">
      <c r="B11" s="217" t="s">
        <v>27</v>
      </c>
      <c r="C11" s="218">
        <f>C10-C9+1</f>
        <v>329</v>
      </c>
      <c r="H11" s="222"/>
    </row>
    <row r="12" spans="2:8" ht="15.95" thickBot="1">
      <c r="H12" s="222"/>
    </row>
    <row r="13" spans="2:8">
      <c r="B13" s="219" t="s">
        <v>16</v>
      </c>
      <c r="C13" s="220" t="s">
        <v>28</v>
      </c>
      <c r="D13" s="220" t="s">
        <v>29</v>
      </c>
      <c r="E13" s="226" t="s">
        <v>30</v>
      </c>
    </row>
    <row r="14" spans="2:8">
      <c r="B14" s="221">
        <v>1</v>
      </c>
      <c r="C14" s="222">
        <v>44718</v>
      </c>
      <c r="D14" s="222">
        <v>45082</v>
      </c>
      <c r="E14" s="227">
        <v>397251.92742400803</v>
      </c>
    </row>
    <row r="15" spans="2:8">
      <c r="B15" s="221">
        <v>2</v>
      </c>
      <c r="C15" s="222">
        <v>45083</v>
      </c>
      <c r="D15" s="222">
        <v>45448</v>
      </c>
      <c r="E15" s="227">
        <v>375907.21073983016</v>
      </c>
    </row>
    <row r="16" spans="2:8">
      <c r="B16" s="221">
        <v>3</v>
      </c>
      <c r="C16" s="222">
        <v>45449</v>
      </c>
      <c r="D16" s="222">
        <v>45813</v>
      </c>
      <c r="E16" s="227">
        <v>354704.3237506742</v>
      </c>
    </row>
    <row r="17" spans="2:5">
      <c r="B17" s="221">
        <v>4</v>
      </c>
      <c r="C17" s="222">
        <v>45814</v>
      </c>
      <c r="D17" s="222">
        <v>46178</v>
      </c>
      <c r="E17" s="227">
        <v>333645.49498148978</v>
      </c>
    </row>
    <row r="18" spans="2:5">
      <c r="B18" s="221">
        <v>5</v>
      </c>
      <c r="C18" s="222">
        <v>46179</v>
      </c>
      <c r="D18" s="222">
        <v>46543</v>
      </c>
      <c r="E18" s="227">
        <v>312732.98350699159</v>
      </c>
    </row>
    <row r="19" spans="2:5">
      <c r="B19" s="224">
        <v>6</v>
      </c>
      <c r="C19" s="222">
        <v>46544</v>
      </c>
      <c r="D19" s="222">
        <v>46909</v>
      </c>
      <c r="E19" s="227">
        <v>291969.07934144884</v>
      </c>
    </row>
    <row r="20" spans="2:5" ht="15.95" thickBot="1">
      <c r="B20" s="225">
        <v>7</v>
      </c>
      <c r="C20" s="223">
        <v>46910</v>
      </c>
      <c r="D20" s="223">
        <v>47274</v>
      </c>
      <c r="E20" s="228">
        <v>271356.10383323225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21"/>
  <sheetViews>
    <sheetView topLeftCell="C1" zoomScaleNormal="100" workbookViewId="0">
      <selection activeCell="C1" sqref="C1"/>
    </sheetView>
  </sheetViews>
  <sheetFormatPr defaultColWidth="8.140625" defaultRowHeight="15.6"/>
  <cols>
    <col min="1" max="1" width="4.85546875" style="2" customWidth="1"/>
    <col min="2" max="2" width="32.85546875" style="2" customWidth="1"/>
    <col min="3" max="3" width="63.85546875" style="2" bestFit="1" customWidth="1"/>
    <col min="4" max="4" width="65" style="2" bestFit="1" customWidth="1"/>
    <col min="5" max="5" width="20.85546875" style="2" bestFit="1" customWidth="1"/>
    <col min="6" max="6" width="74.140625" style="2" customWidth="1"/>
    <col min="7" max="7" width="48.42578125" style="2" customWidth="1"/>
    <col min="8" max="8" width="25.5703125" style="2" bestFit="1" customWidth="1"/>
    <col min="9" max="9" width="27" style="2" customWidth="1"/>
    <col min="10" max="10" width="43.5703125" style="2" customWidth="1"/>
    <col min="11" max="11" width="34.140625" style="2" customWidth="1"/>
    <col min="12" max="13" width="15.140625" style="2" customWidth="1"/>
    <col min="14" max="15" width="23.42578125" style="2" customWidth="1"/>
    <col min="16" max="17" width="21.140625" style="2" customWidth="1"/>
    <col min="18" max="18" width="16.5703125" style="2" customWidth="1"/>
    <col min="19" max="23" width="11.140625" style="2" bestFit="1" customWidth="1"/>
    <col min="24" max="1007" width="7.85546875" style="2" customWidth="1"/>
    <col min="1008" max="16384" width="8.140625" style="2"/>
  </cols>
  <sheetData>
    <row r="1" spans="2:7" ht="15.95" thickBot="1">
      <c r="B1" s="66"/>
      <c r="C1" s="115"/>
    </row>
    <row r="2" spans="2:7">
      <c r="B2" s="290"/>
      <c r="C2" s="291"/>
      <c r="D2" s="291"/>
      <c r="E2" s="291"/>
      <c r="F2" s="291"/>
      <c r="G2" s="292"/>
    </row>
    <row r="3" spans="2:7">
      <c r="B3" s="206" t="s">
        <v>31</v>
      </c>
      <c r="C3" s="56" t="s">
        <v>32</v>
      </c>
      <c r="D3" s="56" t="s">
        <v>33</v>
      </c>
      <c r="E3" s="56" t="s">
        <v>34</v>
      </c>
      <c r="F3" s="56" t="s">
        <v>35</v>
      </c>
      <c r="G3" s="207" t="s">
        <v>36</v>
      </c>
    </row>
    <row r="4" spans="2:7" ht="32.1">
      <c r="B4" s="27" t="s">
        <v>37</v>
      </c>
      <c r="C4" s="28" t="s">
        <v>38</v>
      </c>
      <c r="D4" s="29" t="s">
        <v>39</v>
      </c>
      <c r="E4" s="29">
        <v>0.91300000000000003</v>
      </c>
      <c r="F4" s="28" t="s">
        <v>40</v>
      </c>
      <c r="G4" s="30" t="s">
        <v>41</v>
      </c>
    </row>
    <row r="5" spans="2:7" ht="51.6" customHeight="1">
      <c r="B5" s="27" t="s">
        <v>42</v>
      </c>
      <c r="C5" s="28" t="s">
        <v>43</v>
      </c>
      <c r="D5" s="29" t="s">
        <v>44</v>
      </c>
      <c r="E5" s="150">
        <v>1.5599999999999999E-2</v>
      </c>
      <c r="F5" s="28" t="s">
        <v>45</v>
      </c>
      <c r="G5" s="30" t="s">
        <v>46</v>
      </c>
    </row>
    <row r="6" spans="2:7" ht="47.45">
      <c r="B6" s="27" t="s">
        <v>47</v>
      </c>
      <c r="C6" s="28" t="s">
        <v>48</v>
      </c>
      <c r="D6" s="29" t="s">
        <v>49</v>
      </c>
      <c r="E6" s="29">
        <v>112</v>
      </c>
      <c r="F6" s="116" t="s">
        <v>50</v>
      </c>
      <c r="G6" s="30" t="s">
        <v>46</v>
      </c>
    </row>
    <row r="7" spans="2:7" ht="32.1">
      <c r="B7" s="27" t="s">
        <v>51</v>
      </c>
      <c r="C7" s="28" t="s">
        <v>52</v>
      </c>
      <c r="D7" s="29" t="s">
        <v>49</v>
      </c>
      <c r="E7" s="29">
        <v>26.23</v>
      </c>
      <c r="F7" s="28" t="s">
        <v>53</v>
      </c>
      <c r="G7" s="30" t="s">
        <v>46</v>
      </c>
    </row>
    <row r="8" spans="2:7" ht="32.1">
      <c r="B8" s="208" t="s">
        <v>54</v>
      </c>
      <c r="C8" s="31" t="s">
        <v>55</v>
      </c>
      <c r="D8" s="34" t="s">
        <v>39</v>
      </c>
      <c r="E8" s="38">
        <f>'Sample Size &amp; Reliability'!D42</f>
        <v>7.1333333333333332E-2</v>
      </c>
      <c r="F8" s="31" t="s">
        <v>56</v>
      </c>
      <c r="G8" s="32" t="s">
        <v>57</v>
      </c>
    </row>
    <row r="9" spans="2:7" ht="63">
      <c r="B9" s="27" t="s">
        <v>58</v>
      </c>
      <c r="C9" s="28" t="s">
        <v>59</v>
      </c>
      <c r="D9" s="28" t="s">
        <v>60</v>
      </c>
      <c r="E9" s="205">
        <v>0.9</v>
      </c>
      <c r="F9" s="28" t="s">
        <v>61</v>
      </c>
      <c r="G9" s="30" t="s">
        <v>62</v>
      </c>
    </row>
    <row r="10" spans="2:7" ht="32.1">
      <c r="B10" s="27" t="s">
        <v>63</v>
      </c>
      <c r="C10" s="28" t="s">
        <v>64</v>
      </c>
      <c r="D10" s="28" t="s">
        <v>65</v>
      </c>
      <c r="E10" s="28">
        <v>4.5999999999999996</v>
      </c>
      <c r="F10" s="28" t="s">
        <v>66</v>
      </c>
      <c r="G10" s="30" t="s">
        <v>67</v>
      </c>
    </row>
    <row r="11" spans="2:7" ht="17.45">
      <c r="B11" s="27" t="s">
        <v>68</v>
      </c>
      <c r="C11" s="28" t="s">
        <v>69</v>
      </c>
      <c r="D11" s="28" t="s">
        <v>70</v>
      </c>
      <c r="E11" s="28">
        <v>1</v>
      </c>
      <c r="F11" s="28" t="s">
        <v>71</v>
      </c>
      <c r="G11" s="30" t="s">
        <v>67</v>
      </c>
    </row>
    <row r="12" spans="2:7" ht="47.45">
      <c r="B12" s="27" t="s">
        <v>72</v>
      </c>
      <c r="C12" s="28" t="s">
        <v>73</v>
      </c>
      <c r="D12" s="28" t="s">
        <v>74</v>
      </c>
      <c r="E12" s="33">
        <f>E9*E10</f>
        <v>4.1399999999999997</v>
      </c>
      <c r="F12" s="28" t="s">
        <v>61</v>
      </c>
      <c r="G12" s="30" t="s">
        <v>62</v>
      </c>
    </row>
    <row r="13" spans="2:7" ht="47.45">
      <c r="B13" s="27" t="s">
        <v>75</v>
      </c>
      <c r="C13" s="28" t="s">
        <v>76</v>
      </c>
      <c r="D13" s="28" t="s">
        <v>77</v>
      </c>
      <c r="E13" s="33">
        <f>E12/E11</f>
        <v>4.1399999999999997</v>
      </c>
      <c r="F13" s="28" t="s">
        <v>61</v>
      </c>
      <c r="G13" s="30" t="s">
        <v>62</v>
      </c>
    </row>
    <row r="14" spans="2:7" ht="32.1">
      <c r="B14" s="27" t="s">
        <v>78</v>
      </c>
      <c r="C14" s="28" t="s">
        <v>79</v>
      </c>
      <c r="D14" s="29" t="s">
        <v>80</v>
      </c>
      <c r="E14" s="29">
        <v>0.95</v>
      </c>
      <c r="F14" s="28" t="s">
        <v>81</v>
      </c>
      <c r="G14" s="30" t="s">
        <v>67</v>
      </c>
    </row>
    <row r="15" spans="2:7" ht="17.45">
      <c r="B15" s="252" t="s">
        <v>82</v>
      </c>
      <c r="C15" s="233" t="s">
        <v>83</v>
      </c>
      <c r="D15" s="233" t="s">
        <v>80</v>
      </c>
      <c r="E15" s="233">
        <f>'Yearly degradation'!E3</f>
        <v>0.35719999999999996</v>
      </c>
      <c r="F15" s="233" t="s">
        <v>84</v>
      </c>
      <c r="G15" s="253" t="s">
        <v>85</v>
      </c>
    </row>
    <row r="16" spans="2:7" ht="62.1">
      <c r="B16" s="208" t="s">
        <v>86</v>
      </c>
      <c r="C16" s="31" t="s">
        <v>87</v>
      </c>
      <c r="D16" s="34" t="s">
        <v>88</v>
      </c>
      <c r="E16" s="151">
        <v>44718</v>
      </c>
      <c r="F16" s="31" t="s">
        <v>56</v>
      </c>
      <c r="G16" s="32" t="s">
        <v>89</v>
      </c>
    </row>
    <row r="17" spans="2:10">
      <c r="B17" s="209" t="s">
        <v>57</v>
      </c>
      <c r="C17" s="31" t="s">
        <v>90</v>
      </c>
      <c r="D17" s="34" t="s">
        <v>88</v>
      </c>
      <c r="E17" s="151">
        <v>45046</v>
      </c>
      <c r="F17" s="31" t="s">
        <v>56</v>
      </c>
      <c r="G17" s="32" t="s">
        <v>89</v>
      </c>
    </row>
    <row r="18" spans="2:10" ht="47.45">
      <c r="B18" s="208" t="s">
        <v>91</v>
      </c>
      <c r="C18" s="31" t="s">
        <v>92</v>
      </c>
      <c r="D18" s="31" t="s">
        <v>57</v>
      </c>
      <c r="E18" s="38">
        <f>AVERAGE('ER calculations'!H5:H11504)</f>
        <v>0.10000000000000431</v>
      </c>
      <c r="F18" s="31" t="s">
        <v>56</v>
      </c>
      <c r="G18" s="32" t="s">
        <v>93</v>
      </c>
    </row>
    <row r="19" spans="2:10" ht="35.1">
      <c r="B19" s="210" t="s">
        <v>94</v>
      </c>
      <c r="C19" s="39" t="s">
        <v>95</v>
      </c>
      <c r="D19" s="36" t="s">
        <v>96</v>
      </c>
      <c r="E19" s="152">
        <f>(E13*(1-E8)*(1-E18/E15))</f>
        <v>2.7683418141096956</v>
      </c>
      <c r="F19" s="35" t="s">
        <v>97</v>
      </c>
      <c r="G19" s="37" t="s">
        <v>98</v>
      </c>
      <c r="J19" s="20"/>
    </row>
    <row r="20" spans="2:10" ht="30.95">
      <c r="B20" s="210" t="s">
        <v>99</v>
      </c>
      <c r="C20" s="35" t="s">
        <v>100</v>
      </c>
      <c r="D20" s="36" t="s">
        <v>39</v>
      </c>
      <c r="E20" s="149">
        <f>'Yearly degradation'!B3</f>
        <v>0.38</v>
      </c>
      <c r="F20" s="35" t="s">
        <v>97</v>
      </c>
      <c r="G20" s="37" t="s">
        <v>101</v>
      </c>
    </row>
    <row r="21" spans="2:10">
      <c r="B21" s="40"/>
      <c r="C21" s="40"/>
      <c r="E21" s="10"/>
      <c r="F21" s="40"/>
    </row>
  </sheetData>
  <mergeCells count="1">
    <mergeCell ref="B2:G2"/>
  </mergeCells>
  <phoneticPr fontId="15" type="noConversion"/>
  <hyperlinks>
    <hyperlink ref="F6" r:id="rId1" xr:uid="{8519CBEE-4E82-4B3E-9971-69803B3CA7C5}"/>
  </hyperlinks>
  <pageMargins left="0.7" right="0.7" top="0.75" bottom="0.75" header="0.51180555555555496" footer="0.51180555555555496"/>
  <pageSetup firstPageNumber="0" orientation="portrait" horizontalDpi="300" verticalDpi="3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8155E-3B98-4B0A-9A4E-3459ABE8A7D1}">
  <dimension ref="A1:T11505"/>
  <sheetViews>
    <sheetView tabSelected="1" zoomScaleNormal="100" workbookViewId="0">
      <selection activeCell="F4" sqref="F4"/>
    </sheetView>
  </sheetViews>
  <sheetFormatPr defaultRowHeight="14.45"/>
  <cols>
    <col min="1" max="1" width="6.5703125" customWidth="1"/>
    <col min="2" max="2" width="42.42578125" bestFit="1" customWidth="1"/>
    <col min="3" max="3" width="32.5703125" customWidth="1"/>
    <col min="4" max="4" width="17.5703125" customWidth="1"/>
    <col min="5" max="5" width="23.7109375" customWidth="1"/>
    <col min="6" max="6" width="15.85546875" customWidth="1"/>
    <col min="7" max="8" width="19.28515625" customWidth="1"/>
    <col min="9" max="9" width="13.5703125" customWidth="1"/>
    <col min="10" max="10" width="14.7109375" customWidth="1"/>
    <col min="11" max="12" width="14.28515625" customWidth="1"/>
    <col min="13" max="13" width="16.140625" customWidth="1"/>
    <col min="14" max="15" width="18.140625" customWidth="1"/>
    <col min="20" max="20" width="10.140625" bestFit="1" customWidth="1"/>
  </cols>
  <sheetData>
    <row r="1" spans="1:15">
      <c r="B1" s="156" t="s">
        <v>102</v>
      </c>
      <c r="C1" s="157">
        <v>44718</v>
      </c>
    </row>
    <row r="2" spans="1:15" ht="15" thickBot="1">
      <c r="B2" s="158" t="s">
        <v>103</v>
      </c>
      <c r="C2" s="159">
        <v>45046</v>
      </c>
    </row>
    <row r="4" spans="1:15">
      <c r="A4" s="283" t="s">
        <v>104</v>
      </c>
      <c r="B4" s="283" t="s">
        <v>105</v>
      </c>
      <c r="C4" s="283" t="s">
        <v>106</v>
      </c>
      <c r="D4" s="283" t="s">
        <v>107</v>
      </c>
      <c r="E4" s="283" t="s">
        <v>108</v>
      </c>
      <c r="F4" s="155" t="s">
        <v>109</v>
      </c>
      <c r="G4" s="155" t="s">
        <v>110</v>
      </c>
      <c r="H4" s="155" t="s">
        <v>111</v>
      </c>
      <c r="I4" s="155" t="s">
        <v>112</v>
      </c>
      <c r="J4" s="155" t="s">
        <v>113</v>
      </c>
      <c r="K4" s="117" t="s">
        <v>114</v>
      </c>
      <c r="L4" s="117" t="s">
        <v>115</v>
      </c>
      <c r="M4" s="117" t="s">
        <v>116</v>
      </c>
      <c r="N4" s="155" t="s">
        <v>117</v>
      </c>
      <c r="O4" s="155" t="s">
        <v>118</v>
      </c>
    </row>
    <row r="5" spans="1:15" ht="15">
      <c r="A5" s="284">
        <v>1</v>
      </c>
      <c r="B5" s="286"/>
      <c r="C5" s="287"/>
      <c r="D5" s="284" t="s">
        <v>119</v>
      </c>
      <c r="E5" s="287"/>
      <c r="F5" s="285" t="s">
        <v>120</v>
      </c>
      <c r="G5" s="266" t="s">
        <v>121</v>
      </c>
      <c r="H5" s="266">
        <f>IF(G5="Traditional Stove",0.1,0.2)</f>
        <v>0.1</v>
      </c>
      <c r="I5" s="266">
        <f>YEAR(J5)</f>
        <v>2022</v>
      </c>
      <c r="J5" s="267">
        <v>44719</v>
      </c>
      <c r="K5" s="267">
        <f>J5+1</f>
        <v>44720</v>
      </c>
      <c r="L5" s="266">
        <f>IF(M5&lt;=365,1,2)</f>
        <v>1</v>
      </c>
      <c r="M5" s="266">
        <f>IF(K5&lt;$C$1,$C$2-$C$1+1,$C$2-K5+1)</f>
        <v>327</v>
      </c>
      <c r="N5" s="268">
        <f>M5/365</f>
        <v>0.89589041095890409</v>
      </c>
      <c r="O5" s="269">
        <f>'Data and Parameter'!$E$4*'Data and Parameter'!$E$5*('Data and Parameter'!$E$6+'Data and Parameter'!$E$7)*'Data and Parameter'!$E$19*'Data and Parameter'!$E$14*'ER calculations'!N5</f>
        <v>4.6386957676926199</v>
      </c>
    </row>
    <row r="6" spans="1:15" ht="15">
      <c r="A6" s="284">
        <v>2</v>
      </c>
      <c r="B6" s="287"/>
      <c r="C6" s="287"/>
      <c r="D6" s="284" t="s">
        <v>119</v>
      </c>
      <c r="E6" s="287"/>
      <c r="F6" s="285" t="s">
        <v>122</v>
      </c>
      <c r="G6" s="266" t="s">
        <v>121</v>
      </c>
      <c r="H6" s="266">
        <f>IF(G6="Traditional Stove",0.1,0.2)</f>
        <v>0.1</v>
      </c>
      <c r="I6" s="266">
        <f>YEAR(J6)</f>
        <v>2022</v>
      </c>
      <c r="J6" s="267">
        <v>44719</v>
      </c>
      <c r="K6" s="267">
        <f>J6+1</f>
        <v>44720</v>
      </c>
      <c r="L6" s="266">
        <f>IF(M6&lt;=365,1,2)</f>
        <v>1</v>
      </c>
      <c r="M6" s="266">
        <f>IF(K6&lt;$C$1,$C$2-$C$1+1,$C$2-K6+1)</f>
        <v>327</v>
      </c>
      <c r="N6" s="268">
        <f>M6/365</f>
        <v>0.89589041095890409</v>
      </c>
      <c r="O6" s="269">
        <f>'Data and Parameter'!$E$4*'Data and Parameter'!$E$5*('Data and Parameter'!$E$6+'Data and Parameter'!$E$7)*'Data and Parameter'!$E$19*'Data and Parameter'!$E$14*'ER calculations'!N6</f>
        <v>4.6386957676926199</v>
      </c>
    </row>
    <row r="7" spans="1:15" ht="15">
      <c r="A7" s="284">
        <v>3</v>
      </c>
      <c r="B7" s="287"/>
      <c r="C7" s="287"/>
      <c r="D7" s="284" t="s">
        <v>119</v>
      </c>
      <c r="E7" s="287"/>
      <c r="F7" s="285" t="s">
        <v>123</v>
      </c>
      <c r="G7" s="266" t="s">
        <v>121</v>
      </c>
      <c r="H7" s="266">
        <f>IF(G7="Traditional Stove",0.1,0.2)</f>
        <v>0.1</v>
      </c>
      <c r="I7" s="266">
        <f>YEAR(J7)</f>
        <v>2022</v>
      </c>
      <c r="J7" s="267">
        <v>44719</v>
      </c>
      <c r="K7" s="267">
        <f>J7+1</f>
        <v>44720</v>
      </c>
      <c r="L7" s="266">
        <f>IF(M7&lt;=365,1,2)</f>
        <v>1</v>
      </c>
      <c r="M7" s="266">
        <f>IF(K7&lt;$C$1,$C$2-$C$1+1,$C$2-K7+1)</f>
        <v>327</v>
      </c>
      <c r="N7" s="268">
        <f>M7/365</f>
        <v>0.89589041095890409</v>
      </c>
      <c r="O7" s="269">
        <f>'Data and Parameter'!$E$4*'Data and Parameter'!$E$5*('Data and Parameter'!$E$6+'Data and Parameter'!$E$7)*'Data and Parameter'!$E$19*'Data and Parameter'!$E$14*'ER calculations'!N7</f>
        <v>4.6386957676926199</v>
      </c>
    </row>
    <row r="8" spans="1:15" ht="15">
      <c r="A8" s="284">
        <v>4</v>
      </c>
      <c r="B8" s="287"/>
      <c r="C8" s="287"/>
      <c r="D8" s="284" t="s">
        <v>119</v>
      </c>
      <c r="E8" s="287"/>
      <c r="F8" s="285" t="s">
        <v>124</v>
      </c>
      <c r="G8" s="266" t="s">
        <v>121</v>
      </c>
      <c r="H8" s="266">
        <f>IF(G8="Traditional Stove",0.1,0.2)</f>
        <v>0.1</v>
      </c>
      <c r="I8" s="266">
        <f>YEAR(J8)</f>
        <v>2022</v>
      </c>
      <c r="J8" s="267">
        <v>44719</v>
      </c>
      <c r="K8" s="267">
        <f>J8+1</f>
        <v>44720</v>
      </c>
      <c r="L8" s="266">
        <f>IF(M8&lt;=365,1,2)</f>
        <v>1</v>
      </c>
      <c r="M8" s="266">
        <f>IF(K8&lt;$C$1,$C$2-$C$1+1,$C$2-K8+1)</f>
        <v>327</v>
      </c>
      <c r="N8" s="268">
        <f>M8/365</f>
        <v>0.89589041095890409</v>
      </c>
      <c r="O8" s="269">
        <f>'Data and Parameter'!$E$4*'Data and Parameter'!$E$5*('Data and Parameter'!$E$6+'Data and Parameter'!$E$7)*'Data and Parameter'!$E$19*'Data and Parameter'!$E$14*'ER calculations'!N8</f>
        <v>4.6386957676926199</v>
      </c>
    </row>
    <row r="9" spans="1:15" ht="15">
      <c r="A9" s="284">
        <v>5</v>
      </c>
      <c r="B9" s="287"/>
      <c r="C9" s="287"/>
      <c r="D9" s="284" t="s">
        <v>119</v>
      </c>
      <c r="E9" s="287"/>
      <c r="F9" s="285" t="s">
        <v>125</v>
      </c>
      <c r="G9" s="266" t="s">
        <v>121</v>
      </c>
      <c r="H9" s="266">
        <f>IF(G9="Traditional Stove",0.1,0.2)</f>
        <v>0.1</v>
      </c>
      <c r="I9" s="266">
        <f>YEAR(J9)</f>
        <v>2022</v>
      </c>
      <c r="J9" s="267">
        <v>44719</v>
      </c>
      <c r="K9" s="267">
        <f>J9+1</f>
        <v>44720</v>
      </c>
      <c r="L9" s="266">
        <f>IF(M9&lt;=365,1,2)</f>
        <v>1</v>
      </c>
      <c r="M9" s="266">
        <f>IF(K9&lt;$C$1,$C$2-$C$1+1,$C$2-K9+1)</f>
        <v>327</v>
      </c>
      <c r="N9" s="268">
        <f>M9/365</f>
        <v>0.89589041095890409</v>
      </c>
      <c r="O9" s="269">
        <f>'Data and Parameter'!$E$4*'Data and Parameter'!$E$5*('Data and Parameter'!$E$6+'Data and Parameter'!$E$7)*'Data and Parameter'!$E$19*'Data and Parameter'!$E$14*'ER calculations'!N9</f>
        <v>4.6386957676926199</v>
      </c>
    </row>
    <row r="10" spans="1:15" ht="15">
      <c r="A10" s="284">
        <v>6</v>
      </c>
      <c r="B10" s="287"/>
      <c r="C10" s="287"/>
      <c r="D10" s="284" t="s">
        <v>119</v>
      </c>
      <c r="E10" s="287"/>
      <c r="F10" s="285" t="s">
        <v>126</v>
      </c>
      <c r="G10" s="266" t="s">
        <v>121</v>
      </c>
      <c r="H10" s="266">
        <f>IF(G10="Traditional Stove",0.1,0.2)</f>
        <v>0.1</v>
      </c>
      <c r="I10" s="266">
        <f>YEAR(J10)</f>
        <v>2022</v>
      </c>
      <c r="J10" s="267">
        <v>44719</v>
      </c>
      <c r="K10" s="267">
        <f>J10+1</f>
        <v>44720</v>
      </c>
      <c r="L10" s="266">
        <f>IF(M10&lt;=365,1,2)</f>
        <v>1</v>
      </c>
      <c r="M10" s="266">
        <f>IF(K10&lt;$C$1,$C$2-$C$1+1,$C$2-K10+1)</f>
        <v>327</v>
      </c>
      <c r="N10" s="268">
        <f>M10/365</f>
        <v>0.89589041095890409</v>
      </c>
      <c r="O10" s="269">
        <f>'Data and Parameter'!$E$4*'Data and Parameter'!$E$5*('Data and Parameter'!$E$6+'Data and Parameter'!$E$7)*'Data and Parameter'!$E$19*'Data and Parameter'!$E$14*'ER calculations'!N10</f>
        <v>4.6386957676926199</v>
      </c>
    </row>
    <row r="11" spans="1:15" ht="15">
      <c r="A11" s="284">
        <v>7</v>
      </c>
      <c r="B11" s="287"/>
      <c r="C11" s="287"/>
      <c r="D11" s="284" t="s">
        <v>119</v>
      </c>
      <c r="E11" s="287"/>
      <c r="F11" s="285" t="s">
        <v>127</v>
      </c>
      <c r="G11" s="266" t="s">
        <v>121</v>
      </c>
      <c r="H11" s="266">
        <f>IF(G11="Traditional Stove",0.1,0.2)</f>
        <v>0.1</v>
      </c>
      <c r="I11" s="266">
        <f>YEAR(J11)</f>
        <v>2022</v>
      </c>
      <c r="J11" s="267">
        <v>44719</v>
      </c>
      <c r="K11" s="267">
        <f>J11+1</f>
        <v>44720</v>
      </c>
      <c r="L11" s="266">
        <f>IF(M11&lt;=365,1,2)</f>
        <v>1</v>
      </c>
      <c r="M11" s="266">
        <f>IF(K11&lt;$C$1,$C$2-$C$1+1,$C$2-K11+1)</f>
        <v>327</v>
      </c>
      <c r="N11" s="268">
        <f>M11/365</f>
        <v>0.89589041095890409</v>
      </c>
      <c r="O11" s="269">
        <f>'Data and Parameter'!$E$4*'Data and Parameter'!$E$5*('Data and Parameter'!$E$6+'Data and Parameter'!$E$7)*'Data and Parameter'!$E$19*'Data and Parameter'!$E$14*'ER calculations'!N11</f>
        <v>4.6386957676926199</v>
      </c>
    </row>
    <row r="12" spans="1:15" ht="15">
      <c r="A12" s="284">
        <v>8</v>
      </c>
      <c r="B12" s="287"/>
      <c r="C12" s="287"/>
      <c r="D12" s="284" t="s">
        <v>119</v>
      </c>
      <c r="E12" s="287"/>
      <c r="F12" s="285" t="s">
        <v>128</v>
      </c>
      <c r="G12" s="266" t="s">
        <v>121</v>
      </c>
      <c r="H12" s="266">
        <f>IF(G12="Traditional Stove",0.1,0.2)</f>
        <v>0.1</v>
      </c>
      <c r="I12" s="266">
        <f>YEAR(J12)</f>
        <v>2022</v>
      </c>
      <c r="J12" s="267">
        <v>44719</v>
      </c>
      <c r="K12" s="267">
        <f>J12+1</f>
        <v>44720</v>
      </c>
      <c r="L12" s="266">
        <f>IF(M12&lt;=365,1,2)</f>
        <v>1</v>
      </c>
      <c r="M12" s="266">
        <f>IF(K12&lt;$C$1,$C$2-$C$1+1,$C$2-K12+1)</f>
        <v>327</v>
      </c>
      <c r="N12" s="268">
        <f>M12/365</f>
        <v>0.89589041095890409</v>
      </c>
      <c r="O12" s="269">
        <f>'Data and Parameter'!$E$4*'Data and Parameter'!$E$5*('Data and Parameter'!$E$6+'Data and Parameter'!$E$7)*'Data and Parameter'!$E$19*'Data and Parameter'!$E$14*'ER calculations'!N12</f>
        <v>4.6386957676926199</v>
      </c>
    </row>
    <row r="13" spans="1:15" ht="15">
      <c r="A13" s="284">
        <v>9</v>
      </c>
      <c r="B13" s="287"/>
      <c r="C13" s="287"/>
      <c r="D13" s="284" t="s">
        <v>119</v>
      </c>
      <c r="E13" s="287"/>
      <c r="F13" s="285" t="s">
        <v>129</v>
      </c>
      <c r="G13" s="266" t="s">
        <v>121</v>
      </c>
      <c r="H13" s="266">
        <f>IF(G13="Traditional Stove",0.1,0.2)</f>
        <v>0.1</v>
      </c>
      <c r="I13" s="266">
        <f>YEAR(J13)</f>
        <v>2022</v>
      </c>
      <c r="J13" s="267">
        <v>44719</v>
      </c>
      <c r="K13" s="267">
        <f>J13+1</f>
        <v>44720</v>
      </c>
      <c r="L13" s="266">
        <f>IF(M13&lt;=365,1,2)</f>
        <v>1</v>
      </c>
      <c r="M13" s="266">
        <f>IF(K13&lt;$C$1,$C$2-$C$1+1,$C$2-K13+1)</f>
        <v>327</v>
      </c>
      <c r="N13" s="268">
        <f>M13/365</f>
        <v>0.89589041095890409</v>
      </c>
      <c r="O13" s="269">
        <f>'Data and Parameter'!$E$4*'Data and Parameter'!$E$5*('Data and Parameter'!$E$6+'Data and Parameter'!$E$7)*'Data and Parameter'!$E$19*'Data and Parameter'!$E$14*'ER calculations'!N13</f>
        <v>4.6386957676926199</v>
      </c>
    </row>
    <row r="14" spans="1:15" ht="15">
      <c r="A14" s="284">
        <v>10</v>
      </c>
      <c r="B14" s="287"/>
      <c r="C14" s="287"/>
      <c r="D14" s="284" t="s">
        <v>119</v>
      </c>
      <c r="E14" s="287"/>
      <c r="F14" s="285" t="s">
        <v>130</v>
      </c>
      <c r="G14" s="266" t="s">
        <v>121</v>
      </c>
      <c r="H14" s="266">
        <f>IF(G14="Traditional Stove",0.1,0.2)</f>
        <v>0.1</v>
      </c>
      <c r="I14" s="266">
        <f>YEAR(J14)</f>
        <v>2022</v>
      </c>
      <c r="J14" s="267">
        <v>44719</v>
      </c>
      <c r="K14" s="267">
        <f>J14+1</f>
        <v>44720</v>
      </c>
      <c r="L14" s="266">
        <f>IF(M14&lt;=365,1,2)</f>
        <v>1</v>
      </c>
      <c r="M14" s="266">
        <f>IF(K14&lt;$C$1,$C$2-$C$1+1,$C$2-K14+1)</f>
        <v>327</v>
      </c>
      <c r="N14" s="268">
        <f>M14/365</f>
        <v>0.89589041095890409</v>
      </c>
      <c r="O14" s="269">
        <f>'Data and Parameter'!$E$4*'Data and Parameter'!$E$5*('Data and Parameter'!$E$6+'Data and Parameter'!$E$7)*'Data and Parameter'!$E$19*'Data and Parameter'!$E$14*'ER calculations'!N14</f>
        <v>4.6386957676926199</v>
      </c>
    </row>
    <row r="15" spans="1:15" ht="15">
      <c r="A15" s="284">
        <v>11</v>
      </c>
      <c r="B15" s="287"/>
      <c r="C15" s="287"/>
      <c r="D15" s="284" t="s">
        <v>119</v>
      </c>
      <c r="E15" s="287"/>
      <c r="F15" s="285" t="s">
        <v>131</v>
      </c>
      <c r="G15" s="266" t="s">
        <v>121</v>
      </c>
      <c r="H15" s="266">
        <f>IF(G15="Traditional Stove",0.1,0.2)</f>
        <v>0.1</v>
      </c>
      <c r="I15" s="266">
        <f>YEAR(J15)</f>
        <v>2022</v>
      </c>
      <c r="J15" s="267">
        <v>44719</v>
      </c>
      <c r="K15" s="267">
        <f>J15+1</f>
        <v>44720</v>
      </c>
      <c r="L15" s="266">
        <f>IF(M15&lt;=365,1,2)</f>
        <v>1</v>
      </c>
      <c r="M15" s="266">
        <f>IF(K15&lt;$C$1,$C$2-$C$1+1,$C$2-K15+1)</f>
        <v>327</v>
      </c>
      <c r="N15" s="268">
        <f>M15/365</f>
        <v>0.89589041095890409</v>
      </c>
      <c r="O15" s="269">
        <f>'Data and Parameter'!$E$4*'Data and Parameter'!$E$5*('Data and Parameter'!$E$6+'Data and Parameter'!$E$7)*'Data and Parameter'!$E$19*'Data and Parameter'!$E$14*'ER calculations'!N15</f>
        <v>4.6386957676926199</v>
      </c>
    </row>
    <row r="16" spans="1:15" ht="15">
      <c r="A16" s="284">
        <v>12</v>
      </c>
      <c r="B16" s="287"/>
      <c r="C16" s="287"/>
      <c r="D16" s="284" t="s">
        <v>119</v>
      </c>
      <c r="E16" s="287"/>
      <c r="F16" s="285" t="s">
        <v>132</v>
      </c>
      <c r="G16" s="266" t="s">
        <v>121</v>
      </c>
      <c r="H16" s="266">
        <f>IF(G16="Traditional Stove",0.1,0.2)</f>
        <v>0.1</v>
      </c>
      <c r="I16" s="266">
        <f>YEAR(J16)</f>
        <v>2022</v>
      </c>
      <c r="J16" s="267">
        <v>44719</v>
      </c>
      <c r="K16" s="267">
        <f>J16+1</f>
        <v>44720</v>
      </c>
      <c r="L16" s="266">
        <f>IF(M16&lt;=365,1,2)</f>
        <v>1</v>
      </c>
      <c r="M16" s="266">
        <f>IF(K16&lt;$C$1,$C$2-$C$1+1,$C$2-K16+1)</f>
        <v>327</v>
      </c>
      <c r="N16" s="268">
        <f>M16/365</f>
        <v>0.89589041095890409</v>
      </c>
      <c r="O16" s="269">
        <f>'Data and Parameter'!$E$4*'Data and Parameter'!$E$5*('Data and Parameter'!$E$6+'Data and Parameter'!$E$7)*'Data and Parameter'!$E$19*'Data and Parameter'!$E$14*'ER calculations'!N16</f>
        <v>4.6386957676926199</v>
      </c>
    </row>
    <row r="17" spans="1:15" ht="15">
      <c r="A17" s="284">
        <v>13</v>
      </c>
      <c r="B17" s="287"/>
      <c r="C17" s="287"/>
      <c r="D17" s="284" t="s">
        <v>119</v>
      </c>
      <c r="E17" s="287"/>
      <c r="F17" s="285" t="s">
        <v>133</v>
      </c>
      <c r="G17" s="266" t="s">
        <v>121</v>
      </c>
      <c r="H17" s="266">
        <f>IF(G17="Traditional Stove",0.1,0.2)</f>
        <v>0.1</v>
      </c>
      <c r="I17" s="266">
        <f>YEAR(J17)</f>
        <v>2022</v>
      </c>
      <c r="J17" s="267">
        <v>44719</v>
      </c>
      <c r="K17" s="267">
        <f>J17+1</f>
        <v>44720</v>
      </c>
      <c r="L17" s="266">
        <f>IF(M17&lt;=365,1,2)</f>
        <v>1</v>
      </c>
      <c r="M17" s="266">
        <f>IF(K17&lt;$C$1,$C$2-$C$1+1,$C$2-K17+1)</f>
        <v>327</v>
      </c>
      <c r="N17" s="268">
        <f>M17/365</f>
        <v>0.89589041095890409</v>
      </c>
      <c r="O17" s="269">
        <f>'Data and Parameter'!$E$4*'Data and Parameter'!$E$5*('Data and Parameter'!$E$6+'Data and Parameter'!$E$7)*'Data and Parameter'!$E$19*'Data and Parameter'!$E$14*'ER calculations'!N17</f>
        <v>4.6386957676926199</v>
      </c>
    </row>
    <row r="18" spans="1:15" ht="15">
      <c r="A18" s="284">
        <v>14</v>
      </c>
      <c r="B18" s="287"/>
      <c r="C18" s="287"/>
      <c r="D18" s="284" t="s">
        <v>119</v>
      </c>
      <c r="E18" s="287"/>
      <c r="F18" s="285" t="s">
        <v>134</v>
      </c>
      <c r="G18" s="266" t="s">
        <v>121</v>
      </c>
      <c r="H18" s="266">
        <f>IF(G18="Traditional Stove",0.1,0.2)</f>
        <v>0.1</v>
      </c>
      <c r="I18" s="266">
        <f>YEAR(J18)</f>
        <v>2022</v>
      </c>
      <c r="J18" s="267">
        <v>44719</v>
      </c>
      <c r="K18" s="267">
        <f>J18+1</f>
        <v>44720</v>
      </c>
      <c r="L18" s="266">
        <f>IF(M18&lt;=365,1,2)</f>
        <v>1</v>
      </c>
      <c r="M18" s="266">
        <f>IF(K18&lt;$C$1,$C$2-$C$1+1,$C$2-K18+1)</f>
        <v>327</v>
      </c>
      <c r="N18" s="268">
        <f>M18/365</f>
        <v>0.89589041095890409</v>
      </c>
      <c r="O18" s="269">
        <f>'Data and Parameter'!$E$4*'Data and Parameter'!$E$5*('Data and Parameter'!$E$6+'Data and Parameter'!$E$7)*'Data and Parameter'!$E$19*'Data and Parameter'!$E$14*'ER calculations'!N18</f>
        <v>4.6386957676926199</v>
      </c>
    </row>
    <row r="19" spans="1:15" ht="15">
      <c r="A19" s="284">
        <v>15</v>
      </c>
      <c r="B19" s="287"/>
      <c r="C19" s="287"/>
      <c r="D19" s="284" t="s">
        <v>119</v>
      </c>
      <c r="E19" s="287"/>
      <c r="F19" s="285" t="s">
        <v>135</v>
      </c>
      <c r="G19" s="266" t="s">
        <v>121</v>
      </c>
      <c r="H19" s="266">
        <f>IF(G19="Traditional Stove",0.1,0.2)</f>
        <v>0.1</v>
      </c>
      <c r="I19" s="266">
        <f>YEAR(J19)</f>
        <v>2022</v>
      </c>
      <c r="J19" s="267">
        <v>44719</v>
      </c>
      <c r="K19" s="267">
        <f>J19+1</f>
        <v>44720</v>
      </c>
      <c r="L19" s="266">
        <f>IF(M19&lt;=365,1,2)</f>
        <v>1</v>
      </c>
      <c r="M19" s="266">
        <f>IF(K19&lt;$C$1,$C$2-$C$1+1,$C$2-K19+1)</f>
        <v>327</v>
      </c>
      <c r="N19" s="268">
        <f>M19/365</f>
        <v>0.89589041095890409</v>
      </c>
      <c r="O19" s="269">
        <f>'Data and Parameter'!$E$4*'Data and Parameter'!$E$5*('Data and Parameter'!$E$6+'Data and Parameter'!$E$7)*'Data and Parameter'!$E$19*'Data and Parameter'!$E$14*'ER calculations'!N19</f>
        <v>4.6386957676926199</v>
      </c>
    </row>
    <row r="20" spans="1:15" ht="15">
      <c r="A20" s="284">
        <v>16</v>
      </c>
      <c r="B20" s="287"/>
      <c r="C20" s="287"/>
      <c r="D20" s="284" t="s">
        <v>119</v>
      </c>
      <c r="E20" s="287"/>
      <c r="F20" s="285" t="s">
        <v>136</v>
      </c>
      <c r="G20" s="266" t="s">
        <v>121</v>
      </c>
      <c r="H20" s="266">
        <f>IF(G20="Traditional Stove",0.1,0.2)</f>
        <v>0.1</v>
      </c>
      <c r="I20" s="266">
        <f>YEAR(J20)</f>
        <v>2022</v>
      </c>
      <c r="J20" s="267">
        <v>44719</v>
      </c>
      <c r="K20" s="267">
        <f>J20+1</f>
        <v>44720</v>
      </c>
      <c r="L20" s="266">
        <f>IF(M20&lt;=365,1,2)</f>
        <v>1</v>
      </c>
      <c r="M20" s="266">
        <f>IF(K20&lt;$C$1,$C$2-$C$1+1,$C$2-K20+1)</f>
        <v>327</v>
      </c>
      <c r="N20" s="268">
        <f>M20/365</f>
        <v>0.89589041095890409</v>
      </c>
      <c r="O20" s="269">
        <f>'Data and Parameter'!$E$4*'Data and Parameter'!$E$5*('Data and Parameter'!$E$6+'Data and Parameter'!$E$7)*'Data and Parameter'!$E$19*'Data and Parameter'!$E$14*'ER calculations'!N20</f>
        <v>4.6386957676926199</v>
      </c>
    </row>
    <row r="21" spans="1:15" ht="15">
      <c r="A21" s="284">
        <v>17</v>
      </c>
      <c r="B21" s="287"/>
      <c r="C21" s="287"/>
      <c r="D21" s="284" t="s">
        <v>119</v>
      </c>
      <c r="E21" s="287"/>
      <c r="F21" s="285" t="s">
        <v>137</v>
      </c>
      <c r="G21" s="266" t="s">
        <v>121</v>
      </c>
      <c r="H21" s="266">
        <f>IF(G21="Traditional Stove",0.1,0.2)</f>
        <v>0.1</v>
      </c>
      <c r="I21" s="266">
        <f>YEAR(J21)</f>
        <v>2022</v>
      </c>
      <c r="J21" s="267">
        <v>44719</v>
      </c>
      <c r="K21" s="267">
        <f>J21+1</f>
        <v>44720</v>
      </c>
      <c r="L21" s="266">
        <f>IF(M21&lt;=365,1,2)</f>
        <v>1</v>
      </c>
      <c r="M21" s="266">
        <f>IF(K21&lt;$C$1,$C$2-$C$1+1,$C$2-K21+1)</f>
        <v>327</v>
      </c>
      <c r="N21" s="268">
        <f>M21/365</f>
        <v>0.89589041095890409</v>
      </c>
      <c r="O21" s="269">
        <f>'Data and Parameter'!$E$4*'Data and Parameter'!$E$5*('Data and Parameter'!$E$6+'Data and Parameter'!$E$7)*'Data and Parameter'!$E$19*'Data and Parameter'!$E$14*'ER calculations'!N21</f>
        <v>4.6386957676926199</v>
      </c>
    </row>
    <row r="22" spans="1:15" ht="15">
      <c r="A22" s="284">
        <v>18</v>
      </c>
      <c r="B22" s="287"/>
      <c r="C22" s="287"/>
      <c r="D22" s="284" t="s">
        <v>119</v>
      </c>
      <c r="E22" s="287"/>
      <c r="F22" s="285" t="s">
        <v>138</v>
      </c>
      <c r="G22" s="266" t="s">
        <v>121</v>
      </c>
      <c r="H22" s="266">
        <f>IF(G22="Traditional Stove",0.1,0.2)</f>
        <v>0.1</v>
      </c>
      <c r="I22" s="266">
        <f>YEAR(J22)</f>
        <v>2022</v>
      </c>
      <c r="J22" s="267">
        <v>44719</v>
      </c>
      <c r="K22" s="267">
        <f>J22+1</f>
        <v>44720</v>
      </c>
      <c r="L22" s="266">
        <f>IF(M22&lt;=365,1,2)</f>
        <v>1</v>
      </c>
      <c r="M22" s="266">
        <f>IF(K22&lt;$C$1,$C$2-$C$1+1,$C$2-K22+1)</f>
        <v>327</v>
      </c>
      <c r="N22" s="268">
        <f>M22/365</f>
        <v>0.89589041095890409</v>
      </c>
      <c r="O22" s="269">
        <f>'Data and Parameter'!$E$4*'Data and Parameter'!$E$5*('Data and Parameter'!$E$6+'Data and Parameter'!$E$7)*'Data and Parameter'!$E$19*'Data and Parameter'!$E$14*'ER calculations'!N22</f>
        <v>4.6386957676926199</v>
      </c>
    </row>
    <row r="23" spans="1:15" ht="15">
      <c r="A23" s="284">
        <v>19</v>
      </c>
      <c r="B23" s="287"/>
      <c r="C23" s="287"/>
      <c r="D23" s="284" t="s">
        <v>119</v>
      </c>
      <c r="E23" s="287"/>
      <c r="F23" s="285" t="s">
        <v>139</v>
      </c>
      <c r="G23" s="266" t="s">
        <v>121</v>
      </c>
      <c r="H23" s="266">
        <f>IF(G23="Traditional Stove",0.1,0.2)</f>
        <v>0.1</v>
      </c>
      <c r="I23" s="266">
        <f>YEAR(J23)</f>
        <v>2022</v>
      </c>
      <c r="J23" s="267">
        <v>44719</v>
      </c>
      <c r="K23" s="267">
        <f>J23+1</f>
        <v>44720</v>
      </c>
      <c r="L23" s="266">
        <f>IF(M23&lt;=365,1,2)</f>
        <v>1</v>
      </c>
      <c r="M23" s="266">
        <f>IF(K23&lt;$C$1,$C$2-$C$1+1,$C$2-K23+1)</f>
        <v>327</v>
      </c>
      <c r="N23" s="268">
        <f>M23/365</f>
        <v>0.89589041095890409</v>
      </c>
      <c r="O23" s="269">
        <f>'Data and Parameter'!$E$4*'Data and Parameter'!$E$5*('Data and Parameter'!$E$6+'Data and Parameter'!$E$7)*'Data and Parameter'!$E$19*'Data and Parameter'!$E$14*'ER calculations'!N23</f>
        <v>4.6386957676926199</v>
      </c>
    </row>
    <row r="24" spans="1:15" ht="15">
      <c r="A24" s="284">
        <v>20</v>
      </c>
      <c r="B24" s="287"/>
      <c r="C24" s="287"/>
      <c r="D24" s="284" t="s">
        <v>119</v>
      </c>
      <c r="E24" s="287"/>
      <c r="F24" s="285" t="s">
        <v>140</v>
      </c>
      <c r="G24" s="266" t="s">
        <v>121</v>
      </c>
      <c r="H24" s="266">
        <f>IF(G24="Traditional Stove",0.1,0.2)</f>
        <v>0.1</v>
      </c>
      <c r="I24" s="266">
        <f>YEAR(J24)</f>
        <v>2022</v>
      </c>
      <c r="J24" s="267">
        <v>44719</v>
      </c>
      <c r="K24" s="267">
        <f>J24+1</f>
        <v>44720</v>
      </c>
      <c r="L24" s="266">
        <f>IF(M24&lt;=365,1,2)</f>
        <v>1</v>
      </c>
      <c r="M24" s="266">
        <f>IF(K24&lt;$C$1,$C$2-$C$1+1,$C$2-K24+1)</f>
        <v>327</v>
      </c>
      <c r="N24" s="268">
        <f>M24/365</f>
        <v>0.89589041095890409</v>
      </c>
      <c r="O24" s="269">
        <f>'Data and Parameter'!$E$4*'Data and Parameter'!$E$5*('Data and Parameter'!$E$6+'Data and Parameter'!$E$7)*'Data and Parameter'!$E$19*'Data and Parameter'!$E$14*'ER calculations'!N24</f>
        <v>4.6386957676926199</v>
      </c>
    </row>
    <row r="25" spans="1:15" ht="15">
      <c r="A25" s="284">
        <v>21</v>
      </c>
      <c r="B25" s="287"/>
      <c r="C25" s="287"/>
      <c r="D25" s="284" t="s">
        <v>119</v>
      </c>
      <c r="E25" s="287"/>
      <c r="F25" s="285" t="s">
        <v>141</v>
      </c>
      <c r="G25" s="266" t="s">
        <v>121</v>
      </c>
      <c r="H25" s="266">
        <f>IF(G25="Traditional Stove",0.1,0.2)</f>
        <v>0.1</v>
      </c>
      <c r="I25" s="266">
        <f>YEAR(J25)</f>
        <v>2022</v>
      </c>
      <c r="J25" s="267">
        <v>44719</v>
      </c>
      <c r="K25" s="267">
        <f>J25+1</f>
        <v>44720</v>
      </c>
      <c r="L25" s="266">
        <f>IF(M25&lt;=365,1,2)</f>
        <v>1</v>
      </c>
      <c r="M25" s="266">
        <f>IF(K25&lt;$C$1,$C$2-$C$1+1,$C$2-K25+1)</f>
        <v>327</v>
      </c>
      <c r="N25" s="268">
        <f>M25/365</f>
        <v>0.89589041095890409</v>
      </c>
      <c r="O25" s="269">
        <f>'Data and Parameter'!$E$4*'Data and Parameter'!$E$5*('Data and Parameter'!$E$6+'Data and Parameter'!$E$7)*'Data and Parameter'!$E$19*'Data and Parameter'!$E$14*'ER calculations'!N25</f>
        <v>4.6386957676926199</v>
      </c>
    </row>
    <row r="26" spans="1:15" ht="15">
      <c r="A26" s="284">
        <v>22</v>
      </c>
      <c r="B26" s="287"/>
      <c r="C26" s="287"/>
      <c r="D26" s="284" t="s">
        <v>119</v>
      </c>
      <c r="E26" s="287"/>
      <c r="F26" s="285" t="s">
        <v>142</v>
      </c>
      <c r="G26" s="266" t="s">
        <v>121</v>
      </c>
      <c r="H26" s="266">
        <f>IF(G26="Traditional Stove",0.1,0.2)</f>
        <v>0.1</v>
      </c>
      <c r="I26" s="266">
        <f>YEAR(J26)</f>
        <v>2022</v>
      </c>
      <c r="J26" s="267">
        <v>44719</v>
      </c>
      <c r="K26" s="267">
        <f>J26+1</f>
        <v>44720</v>
      </c>
      <c r="L26" s="266">
        <f>IF(M26&lt;=365,1,2)</f>
        <v>1</v>
      </c>
      <c r="M26" s="266">
        <f>IF(K26&lt;$C$1,$C$2-$C$1+1,$C$2-K26+1)</f>
        <v>327</v>
      </c>
      <c r="N26" s="268">
        <f>M26/365</f>
        <v>0.89589041095890409</v>
      </c>
      <c r="O26" s="269">
        <f>'Data and Parameter'!$E$4*'Data and Parameter'!$E$5*('Data and Parameter'!$E$6+'Data and Parameter'!$E$7)*'Data and Parameter'!$E$19*'Data and Parameter'!$E$14*'ER calculations'!N26</f>
        <v>4.6386957676926199</v>
      </c>
    </row>
    <row r="27" spans="1:15" ht="15">
      <c r="A27" s="284">
        <v>23</v>
      </c>
      <c r="B27" s="287"/>
      <c r="C27" s="287"/>
      <c r="D27" s="284" t="s">
        <v>119</v>
      </c>
      <c r="E27" s="287"/>
      <c r="F27" s="285" t="s">
        <v>143</v>
      </c>
      <c r="G27" s="266" t="s">
        <v>121</v>
      </c>
      <c r="H27" s="266">
        <f>IF(G27="Traditional Stove",0.1,0.2)</f>
        <v>0.1</v>
      </c>
      <c r="I27" s="266">
        <f>YEAR(J27)</f>
        <v>2022</v>
      </c>
      <c r="J27" s="267">
        <v>44719</v>
      </c>
      <c r="K27" s="267">
        <f>J27+1</f>
        <v>44720</v>
      </c>
      <c r="L27" s="266">
        <f>IF(M27&lt;=365,1,2)</f>
        <v>1</v>
      </c>
      <c r="M27" s="266">
        <f>IF(K27&lt;$C$1,$C$2-$C$1+1,$C$2-K27+1)</f>
        <v>327</v>
      </c>
      <c r="N27" s="268">
        <f>M27/365</f>
        <v>0.89589041095890409</v>
      </c>
      <c r="O27" s="269">
        <f>'Data and Parameter'!$E$4*'Data and Parameter'!$E$5*('Data and Parameter'!$E$6+'Data and Parameter'!$E$7)*'Data and Parameter'!$E$19*'Data and Parameter'!$E$14*'ER calculations'!N27</f>
        <v>4.6386957676926199</v>
      </c>
    </row>
    <row r="28" spans="1:15" ht="15">
      <c r="A28" s="284">
        <v>24</v>
      </c>
      <c r="B28" s="287"/>
      <c r="C28" s="287"/>
      <c r="D28" s="284" t="s">
        <v>119</v>
      </c>
      <c r="E28" s="287"/>
      <c r="F28" s="285" t="s">
        <v>144</v>
      </c>
      <c r="G28" s="266" t="s">
        <v>121</v>
      </c>
      <c r="H28" s="266">
        <f>IF(G28="Traditional Stove",0.1,0.2)</f>
        <v>0.1</v>
      </c>
      <c r="I28" s="266">
        <f>YEAR(J28)</f>
        <v>2022</v>
      </c>
      <c r="J28" s="267">
        <v>44719</v>
      </c>
      <c r="K28" s="267">
        <f>J28+1</f>
        <v>44720</v>
      </c>
      <c r="L28" s="266">
        <f>IF(M28&lt;=365,1,2)</f>
        <v>1</v>
      </c>
      <c r="M28" s="266">
        <f>IF(K28&lt;$C$1,$C$2-$C$1+1,$C$2-K28+1)</f>
        <v>327</v>
      </c>
      <c r="N28" s="268">
        <f>M28/365</f>
        <v>0.89589041095890409</v>
      </c>
      <c r="O28" s="269">
        <f>'Data and Parameter'!$E$4*'Data and Parameter'!$E$5*('Data and Parameter'!$E$6+'Data and Parameter'!$E$7)*'Data and Parameter'!$E$19*'Data and Parameter'!$E$14*'ER calculations'!N28</f>
        <v>4.6386957676926199</v>
      </c>
    </row>
    <row r="29" spans="1:15" ht="15">
      <c r="A29" s="284">
        <v>25</v>
      </c>
      <c r="B29" s="287"/>
      <c r="C29" s="287"/>
      <c r="D29" s="284" t="s">
        <v>119</v>
      </c>
      <c r="E29" s="287"/>
      <c r="F29" s="285" t="s">
        <v>145</v>
      </c>
      <c r="G29" s="266" t="s">
        <v>121</v>
      </c>
      <c r="H29" s="266">
        <f>IF(G29="Traditional Stove",0.1,0.2)</f>
        <v>0.1</v>
      </c>
      <c r="I29" s="266">
        <f>YEAR(J29)</f>
        <v>2022</v>
      </c>
      <c r="J29" s="267">
        <v>44719</v>
      </c>
      <c r="K29" s="267">
        <f>J29+1</f>
        <v>44720</v>
      </c>
      <c r="L29" s="266">
        <f>IF(M29&lt;=365,1,2)</f>
        <v>1</v>
      </c>
      <c r="M29" s="266">
        <f>IF(K29&lt;$C$1,$C$2-$C$1+1,$C$2-K29+1)</f>
        <v>327</v>
      </c>
      <c r="N29" s="268">
        <f>M29/365</f>
        <v>0.89589041095890409</v>
      </c>
      <c r="O29" s="269">
        <f>'Data and Parameter'!$E$4*'Data and Parameter'!$E$5*('Data and Parameter'!$E$6+'Data and Parameter'!$E$7)*'Data and Parameter'!$E$19*'Data and Parameter'!$E$14*'ER calculations'!N29</f>
        <v>4.6386957676926199</v>
      </c>
    </row>
    <row r="30" spans="1:15" ht="15">
      <c r="A30" s="284">
        <v>26</v>
      </c>
      <c r="B30" s="287"/>
      <c r="C30" s="287"/>
      <c r="D30" s="284" t="s">
        <v>119</v>
      </c>
      <c r="E30" s="287"/>
      <c r="F30" s="285" t="s">
        <v>146</v>
      </c>
      <c r="G30" s="266" t="s">
        <v>121</v>
      </c>
      <c r="H30" s="266">
        <f>IF(G30="Traditional Stove",0.1,0.2)</f>
        <v>0.1</v>
      </c>
      <c r="I30" s="266">
        <f>YEAR(J30)</f>
        <v>2022</v>
      </c>
      <c r="J30" s="267">
        <v>44719</v>
      </c>
      <c r="K30" s="267">
        <f>J30+1</f>
        <v>44720</v>
      </c>
      <c r="L30" s="266">
        <f>IF(M30&lt;=365,1,2)</f>
        <v>1</v>
      </c>
      <c r="M30" s="266">
        <f>IF(K30&lt;$C$1,$C$2-$C$1+1,$C$2-K30+1)</f>
        <v>327</v>
      </c>
      <c r="N30" s="268">
        <f>M30/365</f>
        <v>0.89589041095890409</v>
      </c>
      <c r="O30" s="269">
        <f>'Data and Parameter'!$E$4*'Data and Parameter'!$E$5*('Data and Parameter'!$E$6+'Data and Parameter'!$E$7)*'Data and Parameter'!$E$19*'Data and Parameter'!$E$14*'ER calculations'!N30</f>
        <v>4.6386957676926199</v>
      </c>
    </row>
    <row r="31" spans="1:15" ht="15">
      <c r="A31" s="284">
        <v>27</v>
      </c>
      <c r="B31" s="287"/>
      <c r="C31" s="287"/>
      <c r="D31" s="284" t="s">
        <v>119</v>
      </c>
      <c r="E31" s="287"/>
      <c r="F31" s="285" t="s">
        <v>147</v>
      </c>
      <c r="G31" s="266" t="s">
        <v>121</v>
      </c>
      <c r="H31" s="266">
        <f>IF(G31="Traditional Stove",0.1,0.2)</f>
        <v>0.1</v>
      </c>
      <c r="I31" s="266">
        <f>YEAR(J31)</f>
        <v>2022</v>
      </c>
      <c r="J31" s="267">
        <v>44719</v>
      </c>
      <c r="K31" s="267">
        <f>J31+1</f>
        <v>44720</v>
      </c>
      <c r="L31" s="266">
        <f>IF(M31&lt;=365,1,2)</f>
        <v>1</v>
      </c>
      <c r="M31" s="266">
        <f>IF(K31&lt;$C$1,$C$2-$C$1+1,$C$2-K31+1)</f>
        <v>327</v>
      </c>
      <c r="N31" s="268">
        <f>M31/365</f>
        <v>0.89589041095890409</v>
      </c>
      <c r="O31" s="269">
        <f>'Data and Parameter'!$E$4*'Data and Parameter'!$E$5*('Data and Parameter'!$E$6+'Data and Parameter'!$E$7)*'Data and Parameter'!$E$19*'Data and Parameter'!$E$14*'ER calculations'!N31</f>
        <v>4.6386957676926199</v>
      </c>
    </row>
    <row r="32" spans="1:15" ht="15">
      <c r="A32" s="284">
        <v>28</v>
      </c>
      <c r="B32" s="287"/>
      <c r="C32" s="287"/>
      <c r="D32" s="284" t="s">
        <v>119</v>
      </c>
      <c r="E32" s="287"/>
      <c r="F32" s="285" t="s">
        <v>148</v>
      </c>
      <c r="G32" s="266" t="s">
        <v>121</v>
      </c>
      <c r="H32" s="266">
        <f>IF(G32="Traditional Stove",0.1,0.2)</f>
        <v>0.1</v>
      </c>
      <c r="I32" s="266">
        <f>YEAR(J32)</f>
        <v>2022</v>
      </c>
      <c r="J32" s="267">
        <v>44719</v>
      </c>
      <c r="K32" s="267">
        <f>J32+1</f>
        <v>44720</v>
      </c>
      <c r="L32" s="266">
        <f>IF(M32&lt;=365,1,2)</f>
        <v>1</v>
      </c>
      <c r="M32" s="266">
        <f>IF(K32&lt;$C$1,$C$2-$C$1+1,$C$2-K32+1)</f>
        <v>327</v>
      </c>
      <c r="N32" s="268">
        <f>M32/365</f>
        <v>0.89589041095890409</v>
      </c>
      <c r="O32" s="269">
        <f>'Data and Parameter'!$E$4*'Data and Parameter'!$E$5*('Data and Parameter'!$E$6+'Data and Parameter'!$E$7)*'Data and Parameter'!$E$19*'Data and Parameter'!$E$14*'ER calculations'!N32</f>
        <v>4.6386957676926199</v>
      </c>
    </row>
    <row r="33" spans="1:15" ht="15">
      <c r="A33" s="284">
        <v>29</v>
      </c>
      <c r="B33" s="287"/>
      <c r="C33" s="287"/>
      <c r="D33" s="284" t="s">
        <v>119</v>
      </c>
      <c r="E33" s="287"/>
      <c r="F33" s="285" t="s">
        <v>149</v>
      </c>
      <c r="G33" s="266" t="s">
        <v>121</v>
      </c>
      <c r="H33" s="266">
        <f>IF(G33="Traditional Stove",0.1,0.2)</f>
        <v>0.1</v>
      </c>
      <c r="I33" s="266">
        <f>YEAR(J33)</f>
        <v>2022</v>
      </c>
      <c r="J33" s="267">
        <v>44719</v>
      </c>
      <c r="K33" s="267">
        <f>J33+1</f>
        <v>44720</v>
      </c>
      <c r="L33" s="266">
        <f>IF(M33&lt;=365,1,2)</f>
        <v>1</v>
      </c>
      <c r="M33" s="266">
        <f>IF(K33&lt;$C$1,$C$2-$C$1+1,$C$2-K33+1)</f>
        <v>327</v>
      </c>
      <c r="N33" s="268">
        <f>M33/365</f>
        <v>0.89589041095890409</v>
      </c>
      <c r="O33" s="269">
        <f>'Data and Parameter'!$E$4*'Data and Parameter'!$E$5*('Data and Parameter'!$E$6+'Data and Parameter'!$E$7)*'Data and Parameter'!$E$19*'Data and Parameter'!$E$14*'ER calculations'!N33</f>
        <v>4.6386957676926199</v>
      </c>
    </row>
    <row r="34" spans="1:15" ht="15">
      <c r="A34" s="284">
        <v>30</v>
      </c>
      <c r="B34" s="287"/>
      <c r="C34" s="287"/>
      <c r="D34" s="284" t="s">
        <v>119</v>
      </c>
      <c r="E34" s="287"/>
      <c r="F34" s="285" t="s">
        <v>150</v>
      </c>
      <c r="G34" s="266" t="s">
        <v>121</v>
      </c>
      <c r="H34" s="266">
        <f>IF(G34="Traditional Stove",0.1,0.2)</f>
        <v>0.1</v>
      </c>
      <c r="I34" s="266">
        <f>YEAR(J34)</f>
        <v>2022</v>
      </c>
      <c r="J34" s="267">
        <v>44719</v>
      </c>
      <c r="K34" s="267">
        <f>J34+1</f>
        <v>44720</v>
      </c>
      <c r="L34" s="266">
        <f>IF(M34&lt;=365,1,2)</f>
        <v>1</v>
      </c>
      <c r="M34" s="266">
        <f>IF(K34&lt;$C$1,$C$2-$C$1+1,$C$2-K34+1)</f>
        <v>327</v>
      </c>
      <c r="N34" s="268">
        <f>M34/365</f>
        <v>0.89589041095890409</v>
      </c>
      <c r="O34" s="269">
        <f>'Data and Parameter'!$E$4*'Data and Parameter'!$E$5*('Data and Parameter'!$E$6+'Data and Parameter'!$E$7)*'Data and Parameter'!$E$19*'Data and Parameter'!$E$14*'ER calculations'!N34</f>
        <v>4.6386957676926199</v>
      </c>
    </row>
    <row r="35" spans="1:15" ht="15">
      <c r="A35" s="284">
        <v>31</v>
      </c>
      <c r="B35" s="287"/>
      <c r="C35" s="287"/>
      <c r="D35" s="284" t="s">
        <v>119</v>
      </c>
      <c r="E35" s="287"/>
      <c r="F35" s="285" t="s">
        <v>151</v>
      </c>
      <c r="G35" s="266" t="s">
        <v>121</v>
      </c>
      <c r="H35" s="266">
        <f>IF(G35="Traditional Stove",0.1,0.2)</f>
        <v>0.1</v>
      </c>
      <c r="I35" s="266">
        <f>YEAR(J35)</f>
        <v>2022</v>
      </c>
      <c r="J35" s="267">
        <v>44719</v>
      </c>
      <c r="K35" s="267">
        <f>J35+1</f>
        <v>44720</v>
      </c>
      <c r="L35" s="266">
        <f>IF(M35&lt;=365,1,2)</f>
        <v>1</v>
      </c>
      <c r="M35" s="266">
        <f>IF(K35&lt;$C$1,$C$2-$C$1+1,$C$2-K35+1)</f>
        <v>327</v>
      </c>
      <c r="N35" s="268">
        <f>M35/365</f>
        <v>0.89589041095890409</v>
      </c>
      <c r="O35" s="269">
        <f>'Data and Parameter'!$E$4*'Data and Parameter'!$E$5*('Data and Parameter'!$E$6+'Data and Parameter'!$E$7)*'Data and Parameter'!$E$19*'Data and Parameter'!$E$14*'ER calculations'!N35</f>
        <v>4.6386957676926199</v>
      </c>
    </row>
    <row r="36" spans="1:15" ht="15">
      <c r="A36" s="284">
        <v>32</v>
      </c>
      <c r="B36" s="287"/>
      <c r="C36" s="287"/>
      <c r="D36" s="284" t="s">
        <v>119</v>
      </c>
      <c r="E36" s="287"/>
      <c r="F36" s="285" t="s">
        <v>152</v>
      </c>
      <c r="G36" s="266" t="s">
        <v>121</v>
      </c>
      <c r="H36" s="266">
        <f>IF(G36="Traditional Stove",0.1,0.2)</f>
        <v>0.1</v>
      </c>
      <c r="I36" s="266">
        <f>YEAR(J36)</f>
        <v>2022</v>
      </c>
      <c r="J36" s="267">
        <v>44719</v>
      </c>
      <c r="K36" s="267">
        <f>J36+1</f>
        <v>44720</v>
      </c>
      <c r="L36" s="266">
        <f>IF(M36&lt;=365,1,2)</f>
        <v>1</v>
      </c>
      <c r="M36" s="266">
        <f>IF(K36&lt;$C$1,$C$2-$C$1+1,$C$2-K36+1)</f>
        <v>327</v>
      </c>
      <c r="N36" s="268">
        <f>M36/365</f>
        <v>0.89589041095890409</v>
      </c>
      <c r="O36" s="269">
        <f>'Data and Parameter'!$E$4*'Data and Parameter'!$E$5*('Data and Parameter'!$E$6+'Data and Parameter'!$E$7)*'Data and Parameter'!$E$19*'Data and Parameter'!$E$14*'ER calculations'!N36</f>
        <v>4.6386957676926199</v>
      </c>
    </row>
    <row r="37" spans="1:15" ht="15">
      <c r="A37" s="284">
        <v>33</v>
      </c>
      <c r="B37" s="287"/>
      <c r="C37" s="287"/>
      <c r="D37" s="284" t="s">
        <v>119</v>
      </c>
      <c r="E37" s="287"/>
      <c r="F37" s="285" t="s">
        <v>153</v>
      </c>
      <c r="G37" s="266" t="s">
        <v>121</v>
      </c>
      <c r="H37" s="266">
        <f>IF(G37="Traditional Stove",0.1,0.2)</f>
        <v>0.1</v>
      </c>
      <c r="I37" s="266">
        <f>YEAR(J37)</f>
        <v>2022</v>
      </c>
      <c r="J37" s="267">
        <v>44719</v>
      </c>
      <c r="K37" s="267">
        <f>J37+1</f>
        <v>44720</v>
      </c>
      <c r="L37" s="266">
        <f>IF(M37&lt;=365,1,2)</f>
        <v>1</v>
      </c>
      <c r="M37" s="266">
        <f>IF(K37&lt;$C$1,$C$2-$C$1+1,$C$2-K37+1)</f>
        <v>327</v>
      </c>
      <c r="N37" s="268">
        <f>M37/365</f>
        <v>0.89589041095890409</v>
      </c>
      <c r="O37" s="269">
        <f>'Data and Parameter'!$E$4*'Data and Parameter'!$E$5*('Data and Parameter'!$E$6+'Data and Parameter'!$E$7)*'Data and Parameter'!$E$19*'Data and Parameter'!$E$14*'ER calculations'!N37</f>
        <v>4.6386957676926199</v>
      </c>
    </row>
    <row r="38" spans="1:15" ht="15">
      <c r="A38" s="284">
        <v>34</v>
      </c>
      <c r="B38" s="287"/>
      <c r="C38" s="287"/>
      <c r="D38" s="284" t="s">
        <v>119</v>
      </c>
      <c r="E38" s="287"/>
      <c r="F38" s="285" t="s">
        <v>154</v>
      </c>
      <c r="G38" s="266" t="s">
        <v>121</v>
      </c>
      <c r="H38" s="266">
        <f>IF(G38="Traditional Stove",0.1,0.2)</f>
        <v>0.1</v>
      </c>
      <c r="I38" s="266">
        <f>YEAR(J38)</f>
        <v>2022</v>
      </c>
      <c r="J38" s="267">
        <v>44719</v>
      </c>
      <c r="K38" s="267">
        <f>J38+1</f>
        <v>44720</v>
      </c>
      <c r="L38" s="266">
        <f>IF(M38&lt;=365,1,2)</f>
        <v>1</v>
      </c>
      <c r="M38" s="266">
        <f>IF(K38&lt;$C$1,$C$2-$C$1+1,$C$2-K38+1)</f>
        <v>327</v>
      </c>
      <c r="N38" s="268">
        <f>M38/365</f>
        <v>0.89589041095890409</v>
      </c>
      <c r="O38" s="269">
        <f>'Data and Parameter'!$E$4*'Data and Parameter'!$E$5*('Data and Parameter'!$E$6+'Data and Parameter'!$E$7)*'Data and Parameter'!$E$19*'Data and Parameter'!$E$14*'ER calculations'!N38</f>
        <v>4.6386957676926199</v>
      </c>
    </row>
    <row r="39" spans="1:15" ht="15">
      <c r="A39" s="284">
        <v>35</v>
      </c>
      <c r="B39" s="287"/>
      <c r="C39" s="287"/>
      <c r="D39" s="284" t="s">
        <v>119</v>
      </c>
      <c r="E39" s="287"/>
      <c r="F39" s="285" t="s">
        <v>155</v>
      </c>
      <c r="G39" s="266" t="s">
        <v>121</v>
      </c>
      <c r="H39" s="266">
        <f>IF(G39="Traditional Stove",0.1,0.2)</f>
        <v>0.1</v>
      </c>
      <c r="I39" s="266">
        <f>YEAR(J39)</f>
        <v>2022</v>
      </c>
      <c r="J39" s="267">
        <v>44719</v>
      </c>
      <c r="K39" s="267">
        <f>J39+1</f>
        <v>44720</v>
      </c>
      <c r="L39" s="266">
        <f>IF(M39&lt;=365,1,2)</f>
        <v>1</v>
      </c>
      <c r="M39" s="266">
        <f>IF(K39&lt;$C$1,$C$2-$C$1+1,$C$2-K39+1)</f>
        <v>327</v>
      </c>
      <c r="N39" s="268">
        <f>M39/365</f>
        <v>0.89589041095890409</v>
      </c>
      <c r="O39" s="269">
        <f>'Data and Parameter'!$E$4*'Data and Parameter'!$E$5*('Data and Parameter'!$E$6+'Data and Parameter'!$E$7)*'Data and Parameter'!$E$19*'Data and Parameter'!$E$14*'ER calculations'!N39</f>
        <v>4.6386957676926199</v>
      </c>
    </row>
    <row r="40" spans="1:15" ht="15">
      <c r="A40" s="284">
        <v>36</v>
      </c>
      <c r="B40" s="287"/>
      <c r="C40" s="287"/>
      <c r="D40" s="284" t="s">
        <v>119</v>
      </c>
      <c r="E40" s="287"/>
      <c r="F40" s="285" t="s">
        <v>156</v>
      </c>
      <c r="G40" s="266" t="s">
        <v>121</v>
      </c>
      <c r="H40" s="266">
        <f>IF(G40="Traditional Stove",0.1,0.2)</f>
        <v>0.1</v>
      </c>
      <c r="I40" s="266">
        <f>YEAR(J40)</f>
        <v>2022</v>
      </c>
      <c r="J40" s="267">
        <v>44719</v>
      </c>
      <c r="K40" s="267">
        <f>J40+1</f>
        <v>44720</v>
      </c>
      <c r="L40" s="266">
        <f>IF(M40&lt;=365,1,2)</f>
        <v>1</v>
      </c>
      <c r="M40" s="266">
        <f>IF(K40&lt;$C$1,$C$2-$C$1+1,$C$2-K40+1)</f>
        <v>327</v>
      </c>
      <c r="N40" s="268">
        <f>M40/365</f>
        <v>0.89589041095890409</v>
      </c>
      <c r="O40" s="269">
        <f>'Data and Parameter'!$E$4*'Data and Parameter'!$E$5*('Data and Parameter'!$E$6+'Data and Parameter'!$E$7)*'Data and Parameter'!$E$19*'Data and Parameter'!$E$14*'ER calculations'!N40</f>
        <v>4.6386957676926199</v>
      </c>
    </row>
    <row r="41" spans="1:15" ht="15">
      <c r="A41" s="284">
        <v>37</v>
      </c>
      <c r="B41" s="287"/>
      <c r="C41" s="287"/>
      <c r="D41" s="284" t="s">
        <v>119</v>
      </c>
      <c r="E41" s="287"/>
      <c r="F41" s="285" t="s">
        <v>157</v>
      </c>
      <c r="G41" s="266" t="s">
        <v>121</v>
      </c>
      <c r="H41" s="266">
        <f>IF(G41="Traditional Stove",0.1,0.2)</f>
        <v>0.1</v>
      </c>
      <c r="I41" s="266">
        <f>YEAR(J41)</f>
        <v>2022</v>
      </c>
      <c r="J41" s="267">
        <v>44719</v>
      </c>
      <c r="K41" s="267">
        <f>J41+1</f>
        <v>44720</v>
      </c>
      <c r="L41" s="266">
        <f>IF(M41&lt;=365,1,2)</f>
        <v>1</v>
      </c>
      <c r="M41" s="266">
        <f>IF(K41&lt;$C$1,$C$2-$C$1+1,$C$2-K41+1)</f>
        <v>327</v>
      </c>
      <c r="N41" s="268">
        <f>M41/365</f>
        <v>0.89589041095890409</v>
      </c>
      <c r="O41" s="269">
        <f>'Data and Parameter'!$E$4*'Data and Parameter'!$E$5*('Data and Parameter'!$E$6+'Data and Parameter'!$E$7)*'Data and Parameter'!$E$19*'Data and Parameter'!$E$14*'ER calculations'!N41</f>
        <v>4.6386957676926199</v>
      </c>
    </row>
    <row r="42" spans="1:15" ht="15">
      <c r="A42" s="284">
        <v>38</v>
      </c>
      <c r="B42" s="287"/>
      <c r="C42" s="287"/>
      <c r="D42" s="284" t="s">
        <v>119</v>
      </c>
      <c r="E42" s="287"/>
      <c r="F42" s="285" t="s">
        <v>158</v>
      </c>
      <c r="G42" s="266" t="s">
        <v>121</v>
      </c>
      <c r="H42" s="266">
        <f>IF(G42="Traditional Stove",0.1,0.2)</f>
        <v>0.1</v>
      </c>
      <c r="I42" s="266">
        <f>YEAR(J42)</f>
        <v>2022</v>
      </c>
      <c r="J42" s="267">
        <v>44719</v>
      </c>
      <c r="K42" s="267">
        <f>J42+1</f>
        <v>44720</v>
      </c>
      <c r="L42" s="266">
        <f>IF(M42&lt;=365,1,2)</f>
        <v>1</v>
      </c>
      <c r="M42" s="266">
        <f>IF(K42&lt;$C$1,$C$2-$C$1+1,$C$2-K42+1)</f>
        <v>327</v>
      </c>
      <c r="N42" s="268">
        <f>M42/365</f>
        <v>0.89589041095890409</v>
      </c>
      <c r="O42" s="269">
        <f>'Data and Parameter'!$E$4*'Data and Parameter'!$E$5*('Data and Parameter'!$E$6+'Data and Parameter'!$E$7)*'Data and Parameter'!$E$19*'Data and Parameter'!$E$14*'ER calculations'!N42</f>
        <v>4.6386957676926199</v>
      </c>
    </row>
    <row r="43" spans="1:15" ht="15">
      <c r="A43" s="284">
        <v>39</v>
      </c>
      <c r="B43" s="287"/>
      <c r="C43" s="287"/>
      <c r="D43" s="284" t="s">
        <v>119</v>
      </c>
      <c r="E43" s="287"/>
      <c r="F43" s="285" t="s">
        <v>159</v>
      </c>
      <c r="G43" s="266" t="s">
        <v>121</v>
      </c>
      <c r="H43" s="266">
        <f>IF(G43="Traditional Stove",0.1,0.2)</f>
        <v>0.1</v>
      </c>
      <c r="I43" s="266">
        <f>YEAR(J43)</f>
        <v>2022</v>
      </c>
      <c r="J43" s="267">
        <v>44719</v>
      </c>
      <c r="K43" s="267">
        <f>J43+1</f>
        <v>44720</v>
      </c>
      <c r="L43" s="266">
        <f>IF(M43&lt;=365,1,2)</f>
        <v>1</v>
      </c>
      <c r="M43" s="266">
        <f>IF(K43&lt;$C$1,$C$2-$C$1+1,$C$2-K43+1)</f>
        <v>327</v>
      </c>
      <c r="N43" s="268">
        <f>M43/365</f>
        <v>0.89589041095890409</v>
      </c>
      <c r="O43" s="269">
        <f>'Data and Parameter'!$E$4*'Data and Parameter'!$E$5*('Data and Parameter'!$E$6+'Data and Parameter'!$E$7)*'Data and Parameter'!$E$19*'Data and Parameter'!$E$14*'ER calculations'!N43</f>
        <v>4.6386957676926199</v>
      </c>
    </row>
    <row r="44" spans="1:15" ht="15">
      <c r="A44" s="284">
        <v>40</v>
      </c>
      <c r="B44" s="287"/>
      <c r="C44" s="287"/>
      <c r="D44" s="284" t="s">
        <v>119</v>
      </c>
      <c r="E44" s="287"/>
      <c r="F44" s="285" t="s">
        <v>160</v>
      </c>
      <c r="G44" s="266" t="s">
        <v>121</v>
      </c>
      <c r="H44" s="266">
        <f>IF(G44="Traditional Stove",0.1,0.2)</f>
        <v>0.1</v>
      </c>
      <c r="I44" s="266">
        <f>YEAR(J44)</f>
        <v>2022</v>
      </c>
      <c r="J44" s="267">
        <v>44719</v>
      </c>
      <c r="K44" s="267">
        <f>J44+1</f>
        <v>44720</v>
      </c>
      <c r="L44" s="266">
        <f>IF(M44&lt;=365,1,2)</f>
        <v>1</v>
      </c>
      <c r="M44" s="266">
        <f>IF(K44&lt;$C$1,$C$2-$C$1+1,$C$2-K44+1)</f>
        <v>327</v>
      </c>
      <c r="N44" s="268">
        <f>M44/365</f>
        <v>0.89589041095890409</v>
      </c>
      <c r="O44" s="269">
        <f>'Data and Parameter'!$E$4*'Data and Parameter'!$E$5*('Data and Parameter'!$E$6+'Data and Parameter'!$E$7)*'Data and Parameter'!$E$19*'Data and Parameter'!$E$14*'ER calculations'!N44</f>
        <v>4.6386957676926199</v>
      </c>
    </row>
    <row r="45" spans="1:15" ht="15">
      <c r="A45" s="284">
        <v>41</v>
      </c>
      <c r="B45" s="287"/>
      <c r="C45" s="287"/>
      <c r="D45" s="284" t="s">
        <v>119</v>
      </c>
      <c r="E45" s="287"/>
      <c r="F45" s="285" t="s">
        <v>161</v>
      </c>
      <c r="G45" s="266" t="s">
        <v>121</v>
      </c>
      <c r="H45" s="266">
        <f>IF(G45="Traditional Stove",0.1,0.2)</f>
        <v>0.1</v>
      </c>
      <c r="I45" s="266">
        <f>YEAR(J45)</f>
        <v>2022</v>
      </c>
      <c r="J45" s="267">
        <v>44719</v>
      </c>
      <c r="K45" s="267">
        <f>J45+1</f>
        <v>44720</v>
      </c>
      <c r="L45" s="266">
        <f>IF(M45&lt;=365,1,2)</f>
        <v>1</v>
      </c>
      <c r="M45" s="266">
        <f>IF(K45&lt;$C$1,$C$2-$C$1+1,$C$2-K45+1)</f>
        <v>327</v>
      </c>
      <c r="N45" s="268">
        <f>M45/365</f>
        <v>0.89589041095890409</v>
      </c>
      <c r="O45" s="269">
        <f>'Data and Parameter'!$E$4*'Data and Parameter'!$E$5*('Data and Parameter'!$E$6+'Data and Parameter'!$E$7)*'Data and Parameter'!$E$19*'Data and Parameter'!$E$14*'ER calculations'!N45</f>
        <v>4.6386957676926199</v>
      </c>
    </row>
    <row r="46" spans="1:15" ht="15">
      <c r="A46" s="284">
        <v>42</v>
      </c>
      <c r="B46" s="287"/>
      <c r="C46" s="287"/>
      <c r="D46" s="284" t="s">
        <v>119</v>
      </c>
      <c r="E46" s="287"/>
      <c r="F46" s="285" t="s">
        <v>162</v>
      </c>
      <c r="G46" s="266" t="s">
        <v>121</v>
      </c>
      <c r="H46" s="266">
        <f>IF(G46="Traditional Stove",0.1,0.2)</f>
        <v>0.1</v>
      </c>
      <c r="I46" s="266">
        <f>YEAR(J46)</f>
        <v>2022</v>
      </c>
      <c r="J46" s="267">
        <v>44719</v>
      </c>
      <c r="K46" s="267">
        <f>J46+1</f>
        <v>44720</v>
      </c>
      <c r="L46" s="266">
        <f>IF(M46&lt;=365,1,2)</f>
        <v>1</v>
      </c>
      <c r="M46" s="266">
        <f>IF(K46&lt;$C$1,$C$2-$C$1+1,$C$2-K46+1)</f>
        <v>327</v>
      </c>
      <c r="N46" s="268">
        <f>M46/365</f>
        <v>0.89589041095890409</v>
      </c>
      <c r="O46" s="269">
        <f>'Data and Parameter'!$E$4*'Data and Parameter'!$E$5*('Data and Parameter'!$E$6+'Data and Parameter'!$E$7)*'Data and Parameter'!$E$19*'Data and Parameter'!$E$14*'ER calculations'!N46</f>
        <v>4.6386957676926199</v>
      </c>
    </row>
    <row r="47" spans="1:15" ht="15">
      <c r="A47" s="284">
        <v>43</v>
      </c>
      <c r="B47" s="287"/>
      <c r="C47" s="287"/>
      <c r="D47" s="284" t="s">
        <v>119</v>
      </c>
      <c r="E47" s="287"/>
      <c r="F47" s="285" t="s">
        <v>163</v>
      </c>
      <c r="G47" s="266" t="s">
        <v>121</v>
      </c>
      <c r="H47" s="266">
        <f>IF(G47="Traditional Stove",0.1,0.2)</f>
        <v>0.1</v>
      </c>
      <c r="I47" s="266">
        <f>YEAR(J47)</f>
        <v>2022</v>
      </c>
      <c r="J47" s="267">
        <v>44719</v>
      </c>
      <c r="K47" s="267">
        <f>J47+1</f>
        <v>44720</v>
      </c>
      <c r="L47" s="266">
        <f>IF(M47&lt;=365,1,2)</f>
        <v>1</v>
      </c>
      <c r="M47" s="266">
        <f>IF(K47&lt;$C$1,$C$2-$C$1+1,$C$2-K47+1)</f>
        <v>327</v>
      </c>
      <c r="N47" s="268">
        <f>M47/365</f>
        <v>0.89589041095890409</v>
      </c>
      <c r="O47" s="269">
        <f>'Data and Parameter'!$E$4*'Data and Parameter'!$E$5*('Data and Parameter'!$E$6+'Data and Parameter'!$E$7)*'Data and Parameter'!$E$19*'Data and Parameter'!$E$14*'ER calculations'!N47</f>
        <v>4.6386957676926199</v>
      </c>
    </row>
    <row r="48" spans="1:15" ht="15">
      <c r="A48" s="284">
        <v>44</v>
      </c>
      <c r="B48" s="287"/>
      <c r="C48" s="287"/>
      <c r="D48" s="284" t="s">
        <v>119</v>
      </c>
      <c r="E48" s="287"/>
      <c r="F48" s="285" t="s">
        <v>164</v>
      </c>
      <c r="G48" s="266" t="s">
        <v>121</v>
      </c>
      <c r="H48" s="266">
        <f>IF(G48="Traditional Stove",0.1,0.2)</f>
        <v>0.1</v>
      </c>
      <c r="I48" s="266">
        <f>YEAR(J48)</f>
        <v>2022</v>
      </c>
      <c r="J48" s="267">
        <v>44719</v>
      </c>
      <c r="K48" s="267">
        <f>J48+1</f>
        <v>44720</v>
      </c>
      <c r="L48" s="266">
        <f>IF(M48&lt;=365,1,2)</f>
        <v>1</v>
      </c>
      <c r="M48" s="266">
        <f>IF(K48&lt;$C$1,$C$2-$C$1+1,$C$2-K48+1)</f>
        <v>327</v>
      </c>
      <c r="N48" s="268">
        <f>M48/365</f>
        <v>0.89589041095890409</v>
      </c>
      <c r="O48" s="269">
        <f>'Data and Parameter'!$E$4*'Data and Parameter'!$E$5*('Data and Parameter'!$E$6+'Data and Parameter'!$E$7)*'Data and Parameter'!$E$19*'Data and Parameter'!$E$14*'ER calculations'!N48</f>
        <v>4.6386957676926199</v>
      </c>
    </row>
    <row r="49" spans="1:15" ht="15">
      <c r="A49" s="284">
        <v>45</v>
      </c>
      <c r="B49" s="287"/>
      <c r="C49" s="287"/>
      <c r="D49" s="284" t="s">
        <v>119</v>
      </c>
      <c r="E49" s="287"/>
      <c r="F49" s="285" t="s">
        <v>165</v>
      </c>
      <c r="G49" s="266" t="s">
        <v>121</v>
      </c>
      <c r="H49" s="266">
        <f>IF(G49="Traditional Stove",0.1,0.2)</f>
        <v>0.1</v>
      </c>
      <c r="I49" s="266">
        <f>YEAR(J49)</f>
        <v>2022</v>
      </c>
      <c r="J49" s="267">
        <v>44719</v>
      </c>
      <c r="K49" s="267">
        <f>J49+1</f>
        <v>44720</v>
      </c>
      <c r="L49" s="266">
        <f>IF(M49&lt;=365,1,2)</f>
        <v>1</v>
      </c>
      <c r="M49" s="266">
        <f>IF(K49&lt;$C$1,$C$2-$C$1+1,$C$2-K49+1)</f>
        <v>327</v>
      </c>
      <c r="N49" s="268">
        <f>M49/365</f>
        <v>0.89589041095890409</v>
      </c>
      <c r="O49" s="269">
        <f>'Data and Parameter'!$E$4*'Data and Parameter'!$E$5*('Data and Parameter'!$E$6+'Data and Parameter'!$E$7)*'Data and Parameter'!$E$19*'Data and Parameter'!$E$14*'ER calculations'!N49</f>
        <v>4.6386957676926199</v>
      </c>
    </row>
    <row r="50" spans="1:15" ht="15">
      <c r="A50" s="284">
        <v>46</v>
      </c>
      <c r="B50" s="287"/>
      <c r="C50" s="287"/>
      <c r="D50" s="284" t="s">
        <v>119</v>
      </c>
      <c r="E50" s="287"/>
      <c r="F50" s="285" t="s">
        <v>166</v>
      </c>
      <c r="G50" s="266" t="s">
        <v>121</v>
      </c>
      <c r="H50" s="266">
        <f>IF(G50="Traditional Stove",0.1,0.2)</f>
        <v>0.1</v>
      </c>
      <c r="I50" s="266">
        <f>YEAR(J50)</f>
        <v>2022</v>
      </c>
      <c r="J50" s="267">
        <v>44719</v>
      </c>
      <c r="K50" s="267">
        <f>J50+1</f>
        <v>44720</v>
      </c>
      <c r="L50" s="266">
        <f>IF(M50&lt;=365,1,2)</f>
        <v>1</v>
      </c>
      <c r="M50" s="266">
        <f>IF(K50&lt;$C$1,$C$2-$C$1+1,$C$2-K50+1)</f>
        <v>327</v>
      </c>
      <c r="N50" s="268">
        <f>M50/365</f>
        <v>0.89589041095890409</v>
      </c>
      <c r="O50" s="269">
        <f>'Data and Parameter'!$E$4*'Data and Parameter'!$E$5*('Data and Parameter'!$E$6+'Data and Parameter'!$E$7)*'Data and Parameter'!$E$19*'Data and Parameter'!$E$14*'ER calculations'!N50</f>
        <v>4.6386957676926199</v>
      </c>
    </row>
    <row r="51" spans="1:15" ht="15">
      <c r="A51" s="284">
        <v>47</v>
      </c>
      <c r="B51" s="287"/>
      <c r="C51" s="287"/>
      <c r="D51" s="284" t="s">
        <v>119</v>
      </c>
      <c r="E51" s="287"/>
      <c r="F51" s="285" t="s">
        <v>167</v>
      </c>
      <c r="G51" s="266" t="s">
        <v>121</v>
      </c>
      <c r="H51" s="266">
        <f>IF(G51="Traditional Stove",0.1,0.2)</f>
        <v>0.1</v>
      </c>
      <c r="I51" s="266">
        <f>YEAR(J51)</f>
        <v>2022</v>
      </c>
      <c r="J51" s="267">
        <v>44719</v>
      </c>
      <c r="K51" s="267">
        <f>J51+1</f>
        <v>44720</v>
      </c>
      <c r="L51" s="266">
        <f>IF(M51&lt;=365,1,2)</f>
        <v>1</v>
      </c>
      <c r="M51" s="266">
        <f>IF(K51&lt;$C$1,$C$2-$C$1+1,$C$2-K51+1)</f>
        <v>327</v>
      </c>
      <c r="N51" s="268">
        <f>M51/365</f>
        <v>0.89589041095890409</v>
      </c>
      <c r="O51" s="269">
        <f>'Data and Parameter'!$E$4*'Data and Parameter'!$E$5*('Data and Parameter'!$E$6+'Data and Parameter'!$E$7)*'Data and Parameter'!$E$19*'Data and Parameter'!$E$14*'ER calculations'!N51</f>
        <v>4.6386957676926199</v>
      </c>
    </row>
    <row r="52" spans="1:15" ht="15">
      <c r="A52" s="284">
        <v>48</v>
      </c>
      <c r="B52" s="287"/>
      <c r="C52" s="287"/>
      <c r="D52" s="284" t="s">
        <v>119</v>
      </c>
      <c r="E52" s="287"/>
      <c r="F52" s="285" t="s">
        <v>168</v>
      </c>
      <c r="G52" s="266" t="s">
        <v>121</v>
      </c>
      <c r="H52" s="266">
        <f>IF(G52="Traditional Stove",0.1,0.2)</f>
        <v>0.1</v>
      </c>
      <c r="I52" s="266">
        <f>YEAR(J52)</f>
        <v>2022</v>
      </c>
      <c r="J52" s="267">
        <v>44719</v>
      </c>
      <c r="K52" s="267">
        <f>J52+1</f>
        <v>44720</v>
      </c>
      <c r="L52" s="266">
        <f>IF(M52&lt;=365,1,2)</f>
        <v>1</v>
      </c>
      <c r="M52" s="266">
        <f>IF(K52&lt;$C$1,$C$2-$C$1+1,$C$2-K52+1)</f>
        <v>327</v>
      </c>
      <c r="N52" s="268">
        <f>M52/365</f>
        <v>0.89589041095890409</v>
      </c>
      <c r="O52" s="269">
        <f>'Data and Parameter'!$E$4*'Data and Parameter'!$E$5*('Data and Parameter'!$E$6+'Data and Parameter'!$E$7)*'Data and Parameter'!$E$19*'Data and Parameter'!$E$14*'ER calculations'!N52</f>
        <v>4.6386957676926199</v>
      </c>
    </row>
    <row r="53" spans="1:15" ht="15">
      <c r="A53" s="284">
        <v>49</v>
      </c>
      <c r="B53" s="287"/>
      <c r="C53" s="287"/>
      <c r="D53" s="284" t="s">
        <v>119</v>
      </c>
      <c r="E53" s="287"/>
      <c r="F53" s="285" t="s">
        <v>169</v>
      </c>
      <c r="G53" s="266" t="s">
        <v>121</v>
      </c>
      <c r="H53" s="266">
        <f>IF(G53="Traditional Stove",0.1,0.2)</f>
        <v>0.1</v>
      </c>
      <c r="I53" s="266">
        <f>YEAR(J53)</f>
        <v>2022</v>
      </c>
      <c r="J53" s="267">
        <v>44719</v>
      </c>
      <c r="K53" s="267">
        <f>J53+1</f>
        <v>44720</v>
      </c>
      <c r="L53" s="266">
        <f>IF(M53&lt;=365,1,2)</f>
        <v>1</v>
      </c>
      <c r="M53" s="266">
        <f>IF(K53&lt;$C$1,$C$2-$C$1+1,$C$2-K53+1)</f>
        <v>327</v>
      </c>
      <c r="N53" s="268">
        <f>M53/365</f>
        <v>0.89589041095890409</v>
      </c>
      <c r="O53" s="269">
        <f>'Data and Parameter'!$E$4*'Data and Parameter'!$E$5*('Data and Parameter'!$E$6+'Data and Parameter'!$E$7)*'Data and Parameter'!$E$19*'Data and Parameter'!$E$14*'ER calculations'!N53</f>
        <v>4.6386957676926199</v>
      </c>
    </row>
    <row r="54" spans="1:15" ht="15">
      <c r="A54" s="284">
        <v>50</v>
      </c>
      <c r="B54" s="287"/>
      <c r="C54" s="287"/>
      <c r="D54" s="284" t="s">
        <v>119</v>
      </c>
      <c r="E54" s="287"/>
      <c r="F54" s="285" t="s">
        <v>170</v>
      </c>
      <c r="G54" s="266" t="s">
        <v>121</v>
      </c>
      <c r="H54" s="266">
        <f>IF(G54="Traditional Stove",0.1,0.2)</f>
        <v>0.1</v>
      </c>
      <c r="I54" s="266">
        <f>YEAR(J54)</f>
        <v>2022</v>
      </c>
      <c r="J54" s="267">
        <v>44719</v>
      </c>
      <c r="K54" s="267">
        <f>J54+1</f>
        <v>44720</v>
      </c>
      <c r="L54" s="266">
        <f>IF(M54&lt;=365,1,2)</f>
        <v>1</v>
      </c>
      <c r="M54" s="266">
        <f>IF(K54&lt;$C$1,$C$2-$C$1+1,$C$2-K54+1)</f>
        <v>327</v>
      </c>
      <c r="N54" s="268">
        <f>M54/365</f>
        <v>0.89589041095890409</v>
      </c>
      <c r="O54" s="269">
        <f>'Data and Parameter'!$E$4*'Data and Parameter'!$E$5*('Data and Parameter'!$E$6+'Data and Parameter'!$E$7)*'Data and Parameter'!$E$19*'Data and Parameter'!$E$14*'ER calculations'!N54</f>
        <v>4.6386957676926199</v>
      </c>
    </row>
    <row r="55" spans="1:15" ht="15">
      <c r="A55" s="284">
        <v>51</v>
      </c>
      <c r="B55" s="287"/>
      <c r="C55" s="287"/>
      <c r="D55" s="284" t="s">
        <v>119</v>
      </c>
      <c r="E55" s="287"/>
      <c r="F55" s="285" t="s">
        <v>171</v>
      </c>
      <c r="G55" s="266" t="s">
        <v>121</v>
      </c>
      <c r="H55" s="266">
        <f>IF(G55="Traditional Stove",0.1,0.2)</f>
        <v>0.1</v>
      </c>
      <c r="I55" s="266">
        <f>YEAR(J55)</f>
        <v>2022</v>
      </c>
      <c r="J55" s="267">
        <v>44719</v>
      </c>
      <c r="K55" s="267">
        <f>J55+1</f>
        <v>44720</v>
      </c>
      <c r="L55" s="266">
        <f>IF(M55&lt;=365,1,2)</f>
        <v>1</v>
      </c>
      <c r="M55" s="266">
        <f>IF(K55&lt;$C$1,$C$2-$C$1+1,$C$2-K55+1)</f>
        <v>327</v>
      </c>
      <c r="N55" s="268">
        <f>M55/365</f>
        <v>0.89589041095890409</v>
      </c>
      <c r="O55" s="269">
        <f>'Data and Parameter'!$E$4*'Data and Parameter'!$E$5*('Data and Parameter'!$E$6+'Data and Parameter'!$E$7)*'Data and Parameter'!$E$19*'Data and Parameter'!$E$14*'ER calculations'!N55</f>
        <v>4.6386957676926199</v>
      </c>
    </row>
    <row r="56" spans="1:15" ht="15">
      <c r="A56" s="284">
        <v>52</v>
      </c>
      <c r="B56" s="287"/>
      <c r="C56" s="287"/>
      <c r="D56" s="284" t="s">
        <v>119</v>
      </c>
      <c r="E56" s="287"/>
      <c r="F56" s="285" t="s">
        <v>172</v>
      </c>
      <c r="G56" s="266" t="s">
        <v>121</v>
      </c>
      <c r="H56" s="266">
        <f>IF(G56="Traditional Stove",0.1,0.2)</f>
        <v>0.1</v>
      </c>
      <c r="I56" s="266">
        <f>YEAR(J56)</f>
        <v>2022</v>
      </c>
      <c r="J56" s="267">
        <v>44719</v>
      </c>
      <c r="K56" s="267">
        <f>J56+1</f>
        <v>44720</v>
      </c>
      <c r="L56" s="266">
        <f>IF(M56&lt;=365,1,2)</f>
        <v>1</v>
      </c>
      <c r="M56" s="266">
        <f>IF(K56&lt;$C$1,$C$2-$C$1+1,$C$2-K56+1)</f>
        <v>327</v>
      </c>
      <c r="N56" s="268">
        <f>M56/365</f>
        <v>0.89589041095890409</v>
      </c>
      <c r="O56" s="269">
        <f>'Data and Parameter'!$E$4*'Data and Parameter'!$E$5*('Data and Parameter'!$E$6+'Data and Parameter'!$E$7)*'Data and Parameter'!$E$19*'Data and Parameter'!$E$14*'ER calculations'!N56</f>
        <v>4.6386957676926199</v>
      </c>
    </row>
    <row r="57" spans="1:15" ht="15">
      <c r="A57" s="284">
        <v>53</v>
      </c>
      <c r="B57" s="287"/>
      <c r="C57" s="287"/>
      <c r="D57" s="284" t="s">
        <v>119</v>
      </c>
      <c r="E57" s="287"/>
      <c r="F57" s="285" t="s">
        <v>173</v>
      </c>
      <c r="G57" s="266" t="s">
        <v>121</v>
      </c>
      <c r="H57" s="266">
        <f>IF(G57="Traditional Stove",0.1,0.2)</f>
        <v>0.1</v>
      </c>
      <c r="I57" s="266">
        <f>YEAR(J57)</f>
        <v>2022</v>
      </c>
      <c r="J57" s="267">
        <v>44719</v>
      </c>
      <c r="K57" s="267">
        <f>J57+1</f>
        <v>44720</v>
      </c>
      <c r="L57" s="266">
        <f>IF(M57&lt;=365,1,2)</f>
        <v>1</v>
      </c>
      <c r="M57" s="266">
        <f>IF(K57&lt;$C$1,$C$2-$C$1+1,$C$2-K57+1)</f>
        <v>327</v>
      </c>
      <c r="N57" s="268">
        <f>M57/365</f>
        <v>0.89589041095890409</v>
      </c>
      <c r="O57" s="269">
        <f>'Data and Parameter'!$E$4*'Data and Parameter'!$E$5*('Data and Parameter'!$E$6+'Data and Parameter'!$E$7)*'Data and Parameter'!$E$19*'Data and Parameter'!$E$14*'ER calculations'!N57</f>
        <v>4.6386957676926199</v>
      </c>
    </row>
    <row r="58" spans="1:15" ht="15">
      <c r="A58" s="284">
        <v>54</v>
      </c>
      <c r="B58" s="287"/>
      <c r="C58" s="287"/>
      <c r="D58" s="284" t="s">
        <v>119</v>
      </c>
      <c r="E58" s="287"/>
      <c r="F58" s="285" t="s">
        <v>174</v>
      </c>
      <c r="G58" s="266" t="s">
        <v>121</v>
      </c>
      <c r="H58" s="266">
        <f>IF(G58="Traditional Stove",0.1,0.2)</f>
        <v>0.1</v>
      </c>
      <c r="I58" s="266">
        <f>YEAR(J58)</f>
        <v>2022</v>
      </c>
      <c r="J58" s="267">
        <v>44719</v>
      </c>
      <c r="K58" s="267">
        <f>J58+1</f>
        <v>44720</v>
      </c>
      <c r="L58" s="266">
        <f>IF(M58&lt;=365,1,2)</f>
        <v>1</v>
      </c>
      <c r="M58" s="266">
        <f>IF(K58&lt;$C$1,$C$2-$C$1+1,$C$2-K58+1)</f>
        <v>327</v>
      </c>
      <c r="N58" s="268">
        <f>M58/365</f>
        <v>0.89589041095890409</v>
      </c>
      <c r="O58" s="269">
        <f>'Data and Parameter'!$E$4*'Data and Parameter'!$E$5*('Data and Parameter'!$E$6+'Data and Parameter'!$E$7)*'Data and Parameter'!$E$19*'Data and Parameter'!$E$14*'ER calculations'!N58</f>
        <v>4.6386957676926199</v>
      </c>
    </row>
    <row r="59" spans="1:15" ht="15">
      <c r="A59" s="284">
        <v>55</v>
      </c>
      <c r="B59" s="287"/>
      <c r="C59" s="287"/>
      <c r="D59" s="284" t="s">
        <v>119</v>
      </c>
      <c r="E59" s="287"/>
      <c r="F59" s="285" t="s">
        <v>175</v>
      </c>
      <c r="G59" s="266" t="s">
        <v>121</v>
      </c>
      <c r="H59" s="266">
        <f>IF(G59="Traditional Stove",0.1,0.2)</f>
        <v>0.1</v>
      </c>
      <c r="I59" s="266">
        <f>YEAR(J59)</f>
        <v>2022</v>
      </c>
      <c r="J59" s="267">
        <v>44719</v>
      </c>
      <c r="K59" s="267">
        <f>J59+1</f>
        <v>44720</v>
      </c>
      <c r="L59" s="266">
        <f>IF(M59&lt;=365,1,2)</f>
        <v>1</v>
      </c>
      <c r="M59" s="266">
        <f>IF(K59&lt;$C$1,$C$2-$C$1+1,$C$2-K59+1)</f>
        <v>327</v>
      </c>
      <c r="N59" s="268">
        <f>M59/365</f>
        <v>0.89589041095890409</v>
      </c>
      <c r="O59" s="269">
        <f>'Data and Parameter'!$E$4*'Data and Parameter'!$E$5*('Data and Parameter'!$E$6+'Data and Parameter'!$E$7)*'Data and Parameter'!$E$19*'Data and Parameter'!$E$14*'ER calculations'!N59</f>
        <v>4.6386957676926199</v>
      </c>
    </row>
    <row r="60" spans="1:15" ht="15">
      <c r="A60" s="284">
        <v>56</v>
      </c>
      <c r="B60" s="287"/>
      <c r="C60" s="287"/>
      <c r="D60" s="284" t="s">
        <v>119</v>
      </c>
      <c r="E60" s="287"/>
      <c r="F60" s="285" t="s">
        <v>176</v>
      </c>
      <c r="G60" s="266" t="s">
        <v>121</v>
      </c>
      <c r="H60" s="266">
        <f>IF(G60="Traditional Stove",0.1,0.2)</f>
        <v>0.1</v>
      </c>
      <c r="I60" s="266">
        <f>YEAR(J60)</f>
        <v>2022</v>
      </c>
      <c r="J60" s="267">
        <v>44719</v>
      </c>
      <c r="K60" s="267">
        <f>J60+1</f>
        <v>44720</v>
      </c>
      <c r="L60" s="266">
        <f>IF(M60&lt;=365,1,2)</f>
        <v>1</v>
      </c>
      <c r="M60" s="266">
        <f>IF(K60&lt;$C$1,$C$2-$C$1+1,$C$2-K60+1)</f>
        <v>327</v>
      </c>
      <c r="N60" s="268">
        <f>M60/365</f>
        <v>0.89589041095890409</v>
      </c>
      <c r="O60" s="269">
        <f>'Data and Parameter'!$E$4*'Data and Parameter'!$E$5*('Data and Parameter'!$E$6+'Data and Parameter'!$E$7)*'Data and Parameter'!$E$19*'Data and Parameter'!$E$14*'ER calculations'!N60</f>
        <v>4.6386957676926199</v>
      </c>
    </row>
    <row r="61" spans="1:15" ht="15">
      <c r="A61" s="284">
        <v>57</v>
      </c>
      <c r="B61" s="287"/>
      <c r="C61" s="287"/>
      <c r="D61" s="284" t="s">
        <v>119</v>
      </c>
      <c r="E61" s="287"/>
      <c r="F61" s="285" t="s">
        <v>177</v>
      </c>
      <c r="G61" s="266" t="s">
        <v>121</v>
      </c>
      <c r="H61" s="266">
        <f>IF(G61="Traditional Stove",0.1,0.2)</f>
        <v>0.1</v>
      </c>
      <c r="I61" s="266">
        <f>YEAR(J61)</f>
        <v>2022</v>
      </c>
      <c r="J61" s="267">
        <v>44736</v>
      </c>
      <c r="K61" s="267">
        <f>J61+1</f>
        <v>44737</v>
      </c>
      <c r="L61" s="266">
        <f>IF(M61&lt;=365,1,2)</f>
        <v>1</v>
      </c>
      <c r="M61" s="266">
        <f>IF(K61&lt;$C$1,$C$2-$C$1+1,$C$2-K61+1)</f>
        <v>310</v>
      </c>
      <c r="N61" s="268">
        <f>M61/365</f>
        <v>0.84931506849315064</v>
      </c>
      <c r="O61" s="269">
        <f>'Data and Parameter'!$E$4*'Data and Parameter'!$E$5*('Data and Parameter'!$E$6+'Data and Parameter'!$E$7)*'Data and Parameter'!$E$19*'Data and Parameter'!$E$14*'ER calculations'!N61</f>
        <v>4.3975403302284777</v>
      </c>
    </row>
    <row r="62" spans="1:15" ht="15">
      <c r="A62" s="284">
        <v>58</v>
      </c>
      <c r="B62" s="287"/>
      <c r="C62" s="287"/>
      <c r="D62" s="284" t="s">
        <v>119</v>
      </c>
      <c r="E62" s="287"/>
      <c r="F62" s="285" t="s">
        <v>178</v>
      </c>
      <c r="G62" s="266" t="s">
        <v>121</v>
      </c>
      <c r="H62" s="266">
        <f>IF(G62="Traditional Stove",0.1,0.2)</f>
        <v>0.1</v>
      </c>
      <c r="I62" s="266">
        <f>YEAR(J62)</f>
        <v>2022</v>
      </c>
      <c r="J62" s="267">
        <v>44719</v>
      </c>
      <c r="K62" s="267">
        <f>J62+1</f>
        <v>44720</v>
      </c>
      <c r="L62" s="266">
        <f>IF(M62&lt;=365,1,2)</f>
        <v>1</v>
      </c>
      <c r="M62" s="266">
        <f>IF(K62&lt;$C$1,$C$2-$C$1+1,$C$2-K62+1)</f>
        <v>327</v>
      </c>
      <c r="N62" s="268">
        <f>M62/365</f>
        <v>0.89589041095890409</v>
      </c>
      <c r="O62" s="269">
        <f>'Data and Parameter'!$E$4*'Data and Parameter'!$E$5*('Data and Parameter'!$E$6+'Data and Parameter'!$E$7)*'Data and Parameter'!$E$19*'Data and Parameter'!$E$14*'ER calculations'!N62</f>
        <v>4.6386957676926199</v>
      </c>
    </row>
    <row r="63" spans="1:15" ht="15">
      <c r="A63" s="284">
        <v>59</v>
      </c>
      <c r="B63" s="287"/>
      <c r="C63" s="287"/>
      <c r="D63" s="284" t="s">
        <v>119</v>
      </c>
      <c r="E63" s="287"/>
      <c r="F63" s="285" t="s">
        <v>179</v>
      </c>
      <c r="G63" s="266" t="s">
        <v>121</v>
      </c>
      <c r="H63" s="266">
        <f>IF(G63="Traditional Stove",0.1,0.2)</f>
        <v>0.1</v>
      </c>
      <c r="I63" s="266">
        <f>YEAR(J63)</f>
        <v>2022</v>
      </c>
      <c r="J63" s="267">
        <v>44719</v>
      </c>
      <c r="K63" s="267">
        <f>J63+1</f>
        <v>44720</v>
      </c>
      <c r="L63" s="266">
        <f>IF(M63&lt;=365,1,2)</f>
        <v>1</v>
      </c>
      <c r="M63" s="266">
        <f>IF(K63&lt;$C$1,$C$2-$C$1+1,$C$2-K63+1)</f>
        <v>327</v>
      </c>
      <c r="N63" s="268">
        <f>M63/365</f>
        <v>0.89589041095890409</v>
      </c>
      <c r="O63" s="269">
        <f>'Data and Parameter'!$E$4*'Data and Parameter'!$E$5*('Data and Parameter'!$E$6+'Data and Parameter'!$E$7)*'Data and Parameter'!$E$19*'Data and Parameter'!$E$14*'ER calculations'!N63</f>
        <v>4.6386957676926199</v>
      </c>
    </row>
    <row r="64" spans="1:15" ht="15">
      <c r="A64" s="284">
        <v>60</v>
      </c>
      <c r="B64" s="287"/>
      <c r="C64" s="287"/>
      <c r="D64" s="284" t="s">
        <v>119</v>
      </c>
      <c r="E64" s="287"/>
      <c r="F64" s="285" t="s">
        <v>180</v>
      </c>
      <c r="G64" s="266" t="s">
        <v>121</v>
      </c>
      <c r="H64" s="266">
        <f>IF(G64="Traditional Stove",0.1,0.2)</f>
        <v>0.1</v>
      </c>
      <c r="I64" s="266">
        <f>YEAR(J64)</f>
        <v>2022</v>
      </c>
      <c r="J64" s="267">
        <v>44719</v>
      </c>
      <c r="K64" s="267">
        <f>J64+1</f>
        <v>44720</v>
      </c>
      <c r="L64" s="266">
        <f>IF(M64&lt;=365,1,2)</f>
        <v>1</v>
      </c>
      <c r="M64" s="266">
        <f>IF(K64&lt;$C$1,$C$2-$C$1+1,$C$2-K64+1)</f>
        <v>327</v>
      </c>
      <c r="N64" s="268">
        <f>M64/365</f>
        <v>0.89589041095890409</v>
      </c>
      <c r="O64" s="269">
        <f>'Data and Parameter'!$E$4*'Data and Parameter'!$E$5*('Data and Parameter'!$E$6+'Data and Parameter'!$E$7)*'Data and Parameter'!$E$19*'Data and Parameter'!$E$14*'ER calculations'!N64</f>
        <v>4.6386957676926199</v>
      </c>
    </row>
    <row r="65" spans="1:15" ht="15">
      <c r="A65" s="284">
        <v>61</v>
      </c>
      <c r="B65" s="287"/>
      <c r="C65" s="287"/>
      <c r="D65" s="284" t="s">
        <v>119</v>
      </c>
      <c r="E65" s="287"/>
      <c r="F65" s="285" t="s">
        <v>181</v>
      </c>
      <c r="G65" s="266" t="s">
        <v>121</v>
      </c>
      <c r="H65" s="266">
        <f>IF(G65="Traditional Stove",0.1,0.2)</f>
        <v>0.1</v>
      </c>
      <c r="I65" s="266">
        <f>YEAR(J65)</f>
        <v>2022</v>
      </c>
      <c r="J65" s="267">
        <v>44719</v>
      </c>
      <c r="K65" s="267">
        <f>J65+1</f>
        <v>44720</v>
      </c>
      <c r="L65" s="266">
        <f>IF(M65&lt;=365,1,2)</f>
        <v>1</v>
      </c>
      <c r="M65" s="266">
        <f>IF(K65&lt;$C$1,$C$2-$C$1+1,$C$2-K65+1)</f>
        <v>327</v>
      </c>
      <c r="N65" s="268">
        <f>M65/365</f>
        <v>0.89589041095890409</v>
      </c>
      <c r="O65" s="269">
        <f>'Data and Parameter'!$E$4*'Data and Parameter'!$E$5*('Data and Parameter'!$E$6+'Data and Parameter'!$E$7)*'Data and Parameter'!$E$19*'Data and Parameter'!$E$14*'ER calculations'!N65</f>
        <v>4.6386957676926199</v>
      </c>
    </row>
    <row r="66" spans="1:15" ht="15">
      <c r="A66" s="284">
        <v>62</v>
      </c>
      <c r="B66" s="287"/>
      <c r="C66" s="287"/>
      <c r="D66" s="284" t="s">
        <v>119</v>
      </c>
      <c r="E66" s="287"/>
      <c r="F66" s="285" t="s">
        <v>182</v>
      </c>
      <c r="G66" s="266" t="s">
        <v>121</v>
      </c>
      <c r="H66" s="266">
        <f>IF(G66="Traditional Stove",0.1,0.2)</f>
        <v>0.1</v>
      </c>
      <c r="I66" s="266">
        <f>YEAR(J66)</f>
        <v>2022</v>
      </c>
      <c r="J66" s="267">
        <v>44719</v>
      </c>
      <c r="K66" s="267">
        <f>J66+1</f>
        <v>44720</v>
      </c>
      <c r="L66" s="266">
        <f>IF(M66&lt;=365,1,2)</f>
        <v>1</v>
      </c>
      <c r="M66" s="266">
        <f>IF(K66&lt;$C$1,$C$2-$C$1+1,$C$2-K66+1)</f>
        <v>327</v>
      </c>
      <c r="N66" s="268">
        <f>M66/365</f>
        <v>0.89589041095890409</v>
      </c>
      <c r="O66" s="269">
        <f>'Data and Parameter'!$E$4*'Data and Parameter'!$E$5*('Data and Parameter'!$E$6+'Data and Parameter'!$E$7)*'Data and Parameter'!$E$19*'Data and Parameter'!$E$14*'ER calculations'!N66</f>
        <v>4.6386957676926199</v>
      </c>
    </row>
    <row r="67" spans="1:15" ht="15">
      <c r="A67" s="284">
        <v>63</v>
      </c>
      <c r="B67" s="287"/>
      <c r="C67" s="287"/>
      <c r="D67" s="284" t="s">
        <v>119</v>
      </c>
      <c r="E67" s="287"/>
      <c r="F67" s="285" t="s">
        <v>183</v>
      </c>
      <c r="G67" s="266" t="s">
        <v>121</v>
      </c>
      <c r="H67" s="266">
        <f>IF(G67="Traditional Stove",0.1,0.2)</f>
        <v>0.1</v>
      </c>
      <c r="I67" s="266">
        <f>YEAR(J67)</f>
        <v>2022</v>
      </c>
      <c r="J67" s="267">
        <v>44719</v>
      </c>
      <c r="K67" s="267">
        <f>J67+1</f>
        <v>44720</v>
      </c>
      <c r="L67" s="266">
        <f>IF(M67&lt;=365,1,2)</f>
        <v>1</v>
      </c>
      <c r="M67" s="266">
        <f>IF(K67&lt;$C$1,$C$2-$C$1+1,$C$2-K67+1)</f>
        <v>327</v>
      </c>
      <c r="N67" s="268">
        <f>M67/365</f>
        <v>0.89589041095890409</v>
      </c>
      <c r="O67" s="269">
        <f>'Data and Parameter'!$E$4*'Data and Parameter'!$E$5*('Data and Parameter'!$E$6+'Data and Parameter'!$E$7)*'Data and Parameter'!$E$19*'Data and Parameter'!$E$14*'ER calculations'!N67</f>
        <v>4.6386957676926199</v>
      </c>
    </row>
    <row r="68" spans="1:15" ht="15">
      <c r="A68" s="284">
        <v>64</v>
      </c>
      <c r="B68" s="287"/>
      <c r="C68" s="287"/>
      <c r="D68" s="284" t="s">
        <v>119</v>
      </c>
      <c r="E68" s="287"/>
      <c r="F68" s="285" t="s">
        <v>184</v>
      </c>
      <c r="G68" s="266" t="s">
        <v>121</v>
      </c>
      <c r="H68" s="266">
        <f>IF(G68="Traditional Stove",0.1,0.2)</f>
        <v>0.1</v>
      </c>
      <c r="I68" s="266">
        <f>YEAR(J68)</f>
        <v>2022</v>
      </c>
      <c r="J68" s="267">
        <v>44719</v>
      </c>
      <c r="K68" s="267">
        <f>J68+1</f>
        <v>44720</v>
      </c>
      <c r="L68" s="266">
        <f>IF(M68&lt;=365,1,2)</f>
        <v>1</v>
      </c>
      <c r="M68" s="266">
        <f>IF(K68&lt;$C$1,$C$2-$C$1+1,$C$2-K68+1)</f>
        <v>327</v>
      </c>
      <c r="N68" s="268">
        <f>M68/365</f>
        <v>0.89589041095890409</v>
      </c>
      <c r="O68" s="269">
        <f>'Data and Parameter'!$E$4*'Data and Parameter'!$E$5*('Data and Parameter'!$E$6+'Data and Parameter'!$E$7)*'Data and Parameter'!$E$19*'Data and Parameter'!$E$14*'ER calculations'!N68</f>
        <v>4.6386957676926199</v>
      </c>
    </row>
    <row r="69" spans="1:15" ht="15">
      <c r="A69" s="284">
        <v>65</v>
      </c>
      <c r="B69" s="287"/>
      <c r="C69" s="287"/>
      <c r="D69" s="284" t="s">
        <v>119</v>
      </c>
      <c r="E69" s="287"/>
      <c r="F69" s="285" t="s">
        <v>185</v>
      </c>
      <c r="G69" s="266" t="s">
        <v>121</v>
      </c>
      <c r="H69" s="266">
        <f>IF(G69="Traditional Stove",0.1,0.2)</f>
        <v>0.1</v>
      </c>
      <c r="I69" s="266">
        <f>YEAR(J69)</f>
        <v>2022</v>
      </c>
      <c r="J69" s="267">
        <v>44719</v>
      </c>
      <c r="K69" s="267">
        <f>J69+1</f>
        <v>44720</v>
      </c>
      <c r="L69" s="266">
        <f>IF(M69&lt;=365,1,2)</f>
        <v>1</v>
      </c>
      <c r="M69" s="266">
        <f>IF(K69&lt;$C$1,$C$2-$C$1+1,$C$2-K69+1)</f>
        <v>327</v>
      </c>
      <c r="N69" s="268">
        <f>M69/365</f>
        <v>0.89589041095890409</v>
      </c>
      <c r="O69" s="269">
        <f>'Data and Parameter'!$E$4*'Data and Parameter'!$E$5*('Data and Parameter'!$E$6+'Data and Parameter'!$E$7)*'Data and Parameter'!$E$19*'Data and Parameter'!$E$14*'ER calculations'!N69</f>
        <v>4.6386957676926199</v>
      </c>
    </row>
    <row r="70" spans="1:15" ht="15">
      <c r="A70" s="284">
        <v>66</v>
      </c>
      <c r="B70" s="287"/>
      <c r="C70" s="287"/>
      <c r="D70" s="284" t="s">
        <v>119</v>
      </c>
      <c r="E70" s="287"/>
      <c r="F70" s="285" t="s">
        <v>186</v>
      </c>
      <c r="G70" s="266" t="s">
        <v>121</v>
      </c>
      <c r="H70" s="266">
        <f>IF(G70="Traditional Stove",0.1,0.2)</f>
        <v>0.1</v>
      </c>
      <c r="I70" s="266">
        <f>YEAR(J70)</f>
        <v>2022</v>
      </c>
      <c r="J70" s="267">
        <v>44719</v>
      </c>
      <c r="K70" s="267">
        <f>J70+1</f>
        <v>44720</v>
      </c>
      <c r="L70" s="266">
        <f>IF(M70&lt;=365,1,2)</f>
        <v>1</v>
      </c>
      <c r="M70" s="266">
        <f>IF(K70&lt;$C$1,$C$2-$C$1+1,$C$2-K70+1)</f>
        <v>327</v>
      </c>
      <c r="N70" s="268">
        <f>M70/365</f>
        <v>0.89589041095890409</v>
      </c>
      <c r="O70" s="269">
        <f>'Data and Parameter'!$E$4*'Data and Parameter'!$E$5*('Data and Parameter'!$E$6+'Data and Parameter'!$E$7)*'Data and Parameter'!$E$19*'Data and Parameter'!$E$14*'ER calculations'!N70</f>
        <v>4.6386957676926199</v>
      </c>
    </row>
    <row r="71" spans="1:15" ht="15">
      <c r="A71" s="284">
        <v>67</v>
      </c>
      <c r="B71" s="287"/>
      <c r="C71" s="287"/>
      <c r="D71" s="284" t="s">
        <v>119</v>
      </c>
      <c r="E71" s="287"/>
      <c r="F71" s="285" t="s">
        <v>187</v>
      </c>
      <c r="G71" s="266" t="s">
        <v>121</v>
      </c>
      <c r="H71" s="266">
        <f>IF(G71="Traditional Stove",0.1,0.2)</f>
        <v>0.1</v>
      </c>
      <c r="I71" s="266">
        <f>YEAR(J71)</f>
        <v>2022</v>
      </c>
      <c r="J71" s="267">
        <v>44719</v>
      </c>
      <c r="K71" s="267">
        <f>J71+1</f>
        <v>44720</v>
      </c>
      <c r="L71" s="266">
        <f>IF(M71&lt;=365,1,2)</f>
        <v>1</v>
      </c>
      <c r="M71" s="266">
        <f>IF(K71&lt;$C$1,$C$2-$C$1+1,$C$2-K71+1)</f>
        <v>327</v>
      </c>
      <c r="N71" s="268">
        <f>M71/365</f>
        <v>0.89589041095890409</v>
      </c>
      <c r="O71" s="269">
        <f>'Data and Parameter'!$E$4*'Data and Parameter'!$E$5*('Data and Parameter'!$E$6+'Data and Parameter'!$E$7)*'Data and Parameter'!$E$19*'Data and Parameter'!$E$14*'ER calculations'!N71</f>
        <v>4.6386957676926199</v>
      </c>
    </row>
    <row r="72" spans="1:15" ht="15">
      <c r="A72" s="284">
        <v>68</v>
      </c>
      <c r="B72" s="287"/>
      <c r="C72" s="287"/>
      <c r="D72" s="284" t="s">
        <v>119</v>
      </c>
      <c r="E72" s="287"/>
      <c r="F72" s="285" t="s">
        <v>188</v>
      </c>
      <c r="G72" s="266" t="s">
        <v>121</v>
      </c>
      <c r="H72" s="266">
        <f>IF(G72="Traditional Stove",0.1,0.2)</f>
        <v>0.1</v>
      </c>
      <c r="I72" s="266">
        <f>YEAR(J72)</f>
        <v>2022</v>
      </c>
      <c r="J72" s="267">
        <v>44719</v>
      </c>
      <c r="K72" s="267">
        <f>J72+1</f>
        <v>44720</v>
      </c>
      <c r="L72" s="266">
        <f>IF(M72&lt;=365,1,2)</f>
        <v>1</v>
      </c>
      <c r="M72" s="266">
        <f>IF(K72&lt;$C$1,$C$2-$C$1+1,$C$2-K72+1)</f>
        <v>327</v>
      </c>
      <c r="N72" s="268">
        <f>M72/365</f>
        <v>0.89589041095890409</v>
      </c>
      <c r="O72" s="269">
        <f>'Data and Parameter'!$E$4*'Data and Parameter'!$E$5*('Data and Parameter'!$E$6+'Data and Parameter'!$E$7)*'Data and Parameter'!$E$19*'Data and Parameter'!$E$14*'ER calculations'!N72</f>
        <v>4.6386957676926199</v>
      </c>
    </row>
    <row r="73" spans="1:15" ht="15">
      <c r="A73" s="284">
        <v>69</v>
      </c>
      <c r="B73" s="287"/>
      <c r="C73" s="287"/>
      <c r="D73" s="284" t="s">
        <v>119</v>
      </c>
      <c r="E73" s="287"/>
      <c r="F73" s="285" t="s">
        <v>189</v>
      </c>
      <c r="G73" s="266" t="s">
        <v>121</v>
      </c>
      <c r="H73" s="266">
        <f>IF(G73="Traditional Stove",0.1,0.2)</f>
        <v>0.1</v>
      </c>
      <c r="I73" s="266">
        <f>YEAR(J73)</f>
        <v>2022</v>
      </c>
      <c r="J73" s="267">
        <v>44719</v>
      </c>
      <c r="K73" s="267">
        <f>J73+1</f>
        <v>44720</v>
      </c>
      <c r="L73" s="266">
        <f>IF(M73&lt;=365,1,2)</f>
        <v>1</v>
      </c>
      <c r="M73" s="266">
        <f>IF(K73&lt;$C$1,$C$2-$C$1+1,$C$2-K73+1)</f>
        <v>327</v>
      </c>
      <c r="N73" s="268">
        <f>M73/365</f>
        <v>0.89589041095890409</v>
      </c>
      <c r="O73" s="269">
        <f>'Data and Parameter'!$E$4*'Data and Parameter'!$E$5*('Data and Parameter'!$E$6+'Data and Parameter'!$E$7)*'Data and Parameter'!$E$19*'Data and Parameter'!$E$14*'ER calculations'!N73</f>
        <v>4.6386957676926199</v>
      </c>
    </row>
    <row r="74" spans="1:15" ht="15">
      <c r="A74" s="284">
        <v>70</v>
      </c>
      <c r="B74" s="287"/>
      <c r="C74" s="287"/>
      <c r="D74" s="284" t="s">
        <v>119</v>
      </c>
      <c r="E74" s="287"/>
      <c r="F74" s="285" t="s">
        <v>190</v>
      </c>
      <c r="G74" s="266" t="s">
        <v>121</v>
      </c>
      <c r="H74" s="266">
        <f>IF(G74="Traditional Stove",0.1,0.2)</f>
        <v>0.1</v>
      </c>
      <c r="I74" s="266">
        <f>YEAR(J74)</f>
        <v>2022</v>
      </c>
      <c r="J74" s="267">
        <v>44719</v>
      </c>
      <c r="K74" s="267">
        <f>J74+1</f>
        <v>44720</v>
      </c>
      <c r="L74" s="266">
        <f>IF(M74&lt;=365,1,2)</f>
        <v>1</v>
      </c>
      <c r="M74" s="266">
        <f>IF(K74&lt;$C$1,$C$2-$C$1+1,$C$2-K74+1)</f>
        <v>327</v>
      </c>
      <c r="N74" s="268">
        <f>M74/365</f>
        <v>0.89589041095890409</v>
      </c>
      <c r="O74" s="269">
        <f>'Data and Parameter'!$E$4*'Data and Parameter'!$E$5*('Data and Parameter'!$E$6+'Data and Parameter'!$E$7)*'Data and Parameter'!$E$19*'Data and Parameter'!$E$14*'ER calculations'!N74</f>
        <v>4.6386957676926199</v>
      </c>
    </row>
    <row r="75" spans="1:15" ht="15">
      <c r="A75" s="284">
        <v>71</v>
      </c>
      <c r="B75" s="287"/>
      <c r="C75" s="287"/>
      <c r="D75" s="284" t="s">
        <v>119</v>
      </c>
      <c r="E75" s="287"/>
      <c r="F75" s="285" t="s">
        <v>191</v>
      </c>
      <c r="G75" s="266" t="s">
        <v>121</v>
      </c>
      <c r="H75" s="266">
        <f>IF(G75="Traditional Stove",0.1,0.2)</f>
        <v>0.1</v>
      </c>
      <c r="I75" s="266">
        <f>YEAR(J75)</f>
        <v>2022</v>
      </c>
      <c r="J75" s="267">
        <v>44719</v>
      </c>
      <c r="K75" s="267">
        <f>J75+1</f>
        <v>44720</v>
      </c>
      <c r="L75" s="266">
        <f>IF(M75&lt;=365,1,2)</f>
        <v>1</v>
      </c>
      <c r="M75" s="266">
        <f>IF(K75&lt;$C$1,$C$2-$C$1+1,$C$2-K75+1)</f>
        <v>327</v>
      </c>
      <c r="N75" s="268">
        <f>M75/365</f>
        <v>0.89589041095890409</v>
      </c>
      <c r="O75" s="269">
        <f>'Data and Parameter'!$E$4*'Data and Parameter'!$E$5*('Data and Parameter'!$E$6+'Data and Parameter'!$E$7)*'Data and Parameter'!$E$19*'Data and Parameter'!$E$14*'ER calculations'!N75</f>
        <v>4.6386957676926199</v>
      </c>
    </row>
    <row r="76" spans="1:15" ht="15">
      <c r="A76" s="284">
        <v>72</v>
      </c>
      <c r="B76" s="287"/>
      <c r="C76" s="287"/>
      <c r="D76" s="284" t="s">
        <v>119</v>
      </c>
      <c r="E76" s="287"/>
      <c r="F76" s="285" t="s">
        <v>192</v>
      </c>
      <c r="G76" s="266" t="s">
        <v>121</v>
      </c>
      <c r="H76" s="266">
        <f>IF(G76="Traditional Stove",0.1,0.2)</f>
        <v>0.1</v>
      </c>
      <c r="I76" s="266">
        <f>YEAR(J76)</f>
        <v>2022</v>
      </c>
      <c r="J76" s="267">
        <v>44719</v>
      </c>
      <c r="K76" s="267">
        <f>J76+1</f>
        <v>44720</v>
      </c>
      <c r="L76" s="266">
        <f>IF(M76&lt;=365,1,2)</f>
        <v>1</v>
      </c>
      <c r="M76" s="266">
        <f>IF(K76&lt;$C$1,$C$2-$C$1+1,$C$2-K76+1)</f>
        <v>327</v>
      </c>
      <c r="N76" s="268">
        <f>M76/365</f>
        <v>0.89589041095890409</v>
      </c>
      <c r="O76" s="269">
        <f>'Data and Parameter'!$E$4*'Data and Parameter'!$E$5*('Data and Parameter'!$E$6+'Data and Parameter'!$E$7)*'Data and Parameter'!$E$19*'Data and Parameter'!$E$14*'ER calculations'!N76</f>
        <v>4.6386957676926199</v>
      </c>
    </row>
    <row r="77" spans="1:15" ht="15">
      <c r="A77" s="284">
        <v>73</v>
      </c>
      <c r="B77" s="287"/>
      <c r="C77" s="287"/>
      <c r="D77" s="284" t="s">
        <v>119</v>
      </c>
      <c r="E77" s="287"/>
      <c r="F77" s="285" t="s">
        <v>193</v>
      </c>
      <c r="G77" s="266" t="s">
        <v>121</v>
      </c>
      <c r="H77" s="266">
        <f>IF(G77="Traditional Stove",0.1,0.2)</f>
        <v>0.1</v>
      </c>
      <c r="I77" s="266">
        <f>YEAR(J77)</f>
        <v>2022</v>
      </c>
      <c r="J77" s="267">
        <v>44719</v>
      </c>
      <c r="K77" s="267">
        <f>J77+1</f>
        <v>44720</v>
      </c>
      <c r="L77" s="266">
        <f>IF(M77&lt;=365,1,2)</f>
        <v>1</v>
      </c>
      <c r="M77" s="266">
        <f>IF(K77&lt;$C$1,$C$2-$C$1+1,$C$2-K77+1)</f>
        <v>327</v>
      </c>
      <c r="N77" s="268">
        <f>M77/365</f>
        <v>0.89589041095890409</v>
      </c>
      <c r="O77" s="269">
        <f>'Data and Parameter'!$E$4*'Data and Parameter'!$E$5*('Data and Parameter'!$E$6+'Data and Parameter'!$E$7)*'Data and Parameter'!$E$19*'Data and Parameter'!$E$14*'ER calculations'!N77</f>
        <v>4.6386957676926199</v>
      </c>
    </row>
    <row r="78" spans="1:15" ht="15">
      <c r="A78" s="284">
        <v>74</v>
      </c>
      <c r="B78" s="287"/>
      <c r="C78" s="287"/>
      <c r="D78" s="284" t="s">
        <v>119</v>
      </c>
      <c r="E78" s="287"/>
      <c r="F78" s="285" t="s">
        <v>194</v>
      </c>
      <c r="G78" s="266" t="s">
        <v>121</v>
      </c>
      <c r="H78" s="266">
        <f>IF(G78="Traditional Stove",0.1,0.2)</f>
        <v>0.1</v>
      </c>
      <c r="I78" s="266">
        <f>YEAR(J78)</f>
        <v>2022</v>
      </c>
      <c r="J78" s="267">
        <v>44719</v>
      </c>
      <c r="K78" s="267">
        <f>J78+1</f>
        <v>44720</v>
      </c>
      <c r="L78" s="266">
        <f>IF(M78&lt;=365,1,2)</f>
        <v>1</v>
      </c>
      <c r="M78" s="266">
        <f>IF(K78&lt;$C$1,$C$2-$C$1+1,$C$2-K78+1)</f>
        <v>327</v>
      </c>
      <c r="N78" s="268">
        <f>M78/365</f>
        <v>0.89589041095890409</v>
      </c>
      <c r="O78" s="269">
        <f>'Data and Parameter'!$E$4*'Data and Parameter'!$E$5*('Data and Parameter'!$E$6+'Data and Parameter'!$E$7)*'Data and Parameter'!$E$19*'Data and Parameter'!$E$14*'ER calculations'!N78</f>
        <v>4.6386957676926199</v>
      </c>
    </row>
    <row r="79" spans="1:15" ht="15">
      <c r="A79" s="284">
        <v>75</v>
      </c>
      <c r="B79" s="287"/>
      <c r="C79" s="287"/>
      <c r="D79" s="284" t="s">
        <v>119</v>
      </c>
      <c r="E79" s="287"/>
      <c r="F79" s="285" t="s">
        <v>195</v>
      </c>
      <c r="G79" s="266" t="s">
        <v>121</v>
      </c>
      <c r="H79" s="266">
        <f>IF(G79="Traditional Stove",0.1,0.2)</f>
        <v>0.1</v>
      </c>
      <c r="I79" s="266">
        <f>YEAR(J79)</f>
        <v>2022</v>
      </c>
      <c r="J79" s="267">
        <v>44719</v>
      </c>
      <c r="K79" s="267">
        <f>J79+1</f>
        <v>44720</v>
      </c>
      <c r="L79" s="266">
        <f>IF(M79&lt;=365,1,2)</f>
        <v>1</v>
      </c>
      <c r="M79" s="266">
        <f>IF(K79&lt;$C$1,$C$2-$C$1+1,$C$2-K79+1)</f>
        <v>327</v>
      </c>
      <c r="N79" s="268">
        <f>M79/365</f>
        <v>0.89589041095890409</v>
      </c>
      <c r="O79" s="269">
        <f>'Data and Parameter'!$E$4*'Data and Parameter'!$E$5*('Data and Parameter'!$E$6+'Data and Parameter'!$E$7)*'Data and Parameter'!$E$19*'Data and Parameter'!$E$14*'ER calculations'!N79</f>
        <v>4.6386957676926199</v>
      </c>
    </row>
    <row r="80" spans="1:15" ht="15">
      <c r="A80" s="284">
        <v>76</v>
      </c>
      <c r="B80" s="287"/>
      <c r="C80" s="287"/>
      <c r="D80" s="284" t="s">
        <v>119</v>
      </c>
      <c r="E80" s="287"/>
      <c r="F80" s="285" t="s">
        <v>196</v>
      </c>
      <c r="G80" s="266" t="s">
        <v>121</v>
      </c>
      <c r="H80" s="266">
        <f>IF(G80="Traditional Stove",0.1,0.2)</f>
        <v>0.1</v>
      </c>
      <c r="I80" s="266">
        <f>YEAR(J80)</f>
        <v>2022</v>
      </c>
      <c r="J80" s="267">
        <v>44719</v>
      </c>
      <c r="K80" s="267">
        <f>J80+1</f>
        <v>44720</v>
      </c>
      <c r="L80" s="266">
        <f>IF(M80&lt;=365,1,2)</f>
        <v>1</v>
      </c>
      <c r="M80" s="266">
        <f>IF(K80&lt;$C$1,$C$2-$C$1+1,$C$2-K80+1)</f>
        <v>327</v>
      </c>
      <c r="N80" s="268">
        <f>M80/365</f>
        <v>0.89589041095890409</v>
      </c>
      <c r="O80" s="269">
        <f>'Data and Parameter'!$E$4*'Data and Parameter'!$E$5*('Data and Parameter'!$E$6+'Data and Parameter'!$E$7)*'Data and Parameter'!$E$19*'Data and Parameter'!$E$14*'ER calculations'!N80</f>
        <v>4.6386957676926199</v>
      </c>
    </row>
    <row r="81" spans="1:15" ht="15">
      <c r="A81" s="284">
        <v>77</v>
      </c>
      <c r="B81" s="287"/>
      <c r="C81" s="287"/>
      <c r="D81" s="284" t="s">
        <v>119</v>
      </c>
      <c r="E81" s="287"/>
      <c r="F81" s="285" t="s">
        <v>197</v>
      </c>
      <c r="G81" s="266" t="s">
        <v>121</v>
      </c>
      <c r="H81" s="266">
        <f>IF(G81="Traditional Stove",0.1,0.2)</f>
        <v>0.1</v>
      </c>
      <c r="I81" s="266">
        <f>YEAR(J81)</f>
        <v>2022</v>
      </c>
      <c r="J81" s="267">
        <v>44719</v>
      </c>
      <c r="K81" s="267">
        <f>J81+1</f>
        <v>44720</v>
      </c>
      <c r="L81" s="266">
        <f>IF(M81&lt;=365,1,2)</f>
        <v>1</v>
      </c>
      <c r="M81" s="266">
        <f>IF(K81&lt;$C$1,$C$2-$C$1+1,$C$2-K81+1)</f>
        <v>327</v>
      </c>
      <c r="N81" s="268">
        <f>M81/365</f>
        <v>0.89589041095890409</v>
      </c>
      <c r="O81" s="269">
        <f>'Data and Parameter'!$E$4*'Data and Parameter'!$E$5*('Data and Parameter'!$E$6+'Data and Parameter'!$E$7)*'Data and Parameter'!$E$19*'Data and Parameter'!$E$14*'ER calculations'!N81</f>
        <v>4.6386957676926199</v>
      </c>
    </row>
    <row r="82" spans="1:15" ht="15">
      <c r="A82" s="284">
        <v>78</v>
      </c>
      <c r="B82" s="287"/>
      <c r="C82" s="287"/>
      <c r="D82" s="284" t="s">
        <v>119</v>
      </c>
      <c r="E82" s="287"/>
      <c r="F82" s="285" t="s">
        <v>198</v>
      </c>
      <c r="G82" s="266" t="s">
        <v>121</v>
      </c>
      <c r="H82" s="266">
        <f>IF(G82="Traditional Stove",0.1,0.2)</f>
        <v>0.1</v>
      </c>
      <c r="I82" s="266">
        <f>YEAR(J82)</f>
        <v>2022</v>
      </c>
      <c r="J82" s="267">
        <v>44719</v>
      </c>
      <c r="K82" s="267">
        <f>J82+1</f>
        <v>44720</v>
      </c>
      <c r="L82" s="266">
        <f>IF(M82&lt;=365,1,2)</f>
        <v>1</v>
      </c>
      <c r="M82" s="266">
        <f>IF(K82&lt;$C$1,$C$2-$C$1+1,$C$2-K82+1)</f>
        <v>327</v>
      </c>
      <c r="N82" s="268">
        <f>M82/365</f>
        <v>0.89589041095890409</v>
      </c>
      <c r="O82" s="269">
        <f>'Data and Parameter'!$E$4*'Data and Parameter'!$E$5*('Data and Parameter'!$E$6+'Data and Parameter'!$E$7)*'Data and Parameter'!$E$19*'Data and Parameter'!$E$14*'ER calculations'!N82</f>
        <v>4.6386957676926199</v>
      </c>
    </row>
    <row r="83" spans="1:15" ht="15">
      <c r="A83" s="284">
        <v>79</v>
      </c>
      <c r="B83" s="287"/>
      <c r="C83" s="287"/>
      <c r="D83" s="284" t="s">
        <v>119</v>
      </c>
      <c r="E83" s="287"/>
      <c r="F83" s="285" t="s">
        <v>199</v>
      </c>
      <c r="G83" s="266" t="s">
        <v>121</v>
      </c>
      <c r="H83" s="266">
        <f>IF(G83="Traditional Stove",0.1,0.2)</f>
        <v>0.1</v>
      </c>
      <c r="I83" s="266">
        <f>YEAR(J83)</f>
        <v>2022</v>
      </c>
      <c r="J83" s="267">
        <v>44719</v>
      </c>
      <c r="K83" s="267">
        <f>J83+1</f>
        <v>44720</v>
      </c>
      <c r="L83" s="266">
        <f>IF(M83&lt;=365,1,2)</f>
        <v>1</v>
      </c>
      <c r="M83" s="266">
        <f>IF(K83&lt;$C$1,$C$2-$C$1+1,$C$2-K83+1)</f>
        <v>327</v>
      </c>
      <c r="N83" s="268">
        <f>M83/365</f>
        <v>0.89589041095890409</v>
      </c>
      <c r="O83" s="269">
        <f>'Data and Parameter'!$E$4*'Data and Parameter'!$E$5*('Data and Parameter'!$E$6+'Data and Parameter'!$E$7)*'Data and Parameter'!$E$19*'Data and Parameter'!$E$14*'ER calculations'!N83</f>
        <v>4.6386957676926199</v>
      </c>
    </row>
    <row r="84" spans="1:15" ht="15">
      <c r="A84" s="284">
        <v>80</v>
      </c>
      <c r="B84" s="287"/>
      <c r="C84" s="287"/>
      <c r="D84" s="284" t="s">
        <v>119</v>
      </c>
      <c r="E84" s="287"/>
      <c r="F84" s="285" t="s">
        <v>200</v>
      </c>
      <c r="G84" s="266" t="s">
        <v>121</v>
      </c>
      <c r="H84" s="266">
        <f>IF(G84="Traditional Stove",0.1,0.2)</f>
        <v>0.1</v>
      </c>
      <c r="I84" s="266">
        <f>YEAR(J84)</f>
        <v>2022</v>
      </c>
      <c r="J84" s="267">
        <v>44719</v>
      </c>
      <c r="K84" s="267">
        <f>J84+1</f>
        <v>44720</v>
      </c>
      <c r="L84" s="266">
        <f>IF(M84&lt;=365,1,2)</f>
        <v>1</v>
      </c>
      <c r="M84" s="266">
        <f>IF(K84&lt;$C$1,$C$2-$C$1+1,$C$2-K84+1)</f>
        <v>327</v>
      </c>
      <c r="N84" s="268">
        <f>M84/365</f>
        <v>0.89589041095890409</v>
      </c>
      <c r="O84" s="269">
        <f>'Data and Parameter'!$E$4*'Data and Parameter'!$E$5*('Data and Parameter'!$E$6+'Data and Parameter'!$E$7)*'Data and Parameter'!$E$19*'Data and Parameter'!$E$14*'ER calculations'!N84</f>
        <v>4.6386957676926199</v>
      </c>
    </row>
    <row r="85" spans="1:15" ht="15">
      <c r="A85" s="284">
        <v>81</v>
      </c>
      <c r="B85" s="287"/>
      <c r="C85" s="287"/>
      <c r="D85" s="284" t="s">
        <v>119</v>
      </c>
      <c r="E85" s="287"/>
      <c r="F85" s="285" t="s">
        <v>201</v>
      </c>
      <c r="G85" s="266" t="s">
        <v>121</v>
      </c>
      <c r="H85" s="266">
        <f>IF(G85="Traditional Stove",0.1,0.2)</f>
        <v>0.1</v>
      </c>
      <c r="I85" s="266">
        <f>YEAR(J85)</f>
        <v>2022</v>
      </c>
      <c r="J85" s="267">
        <v>44719</v>
      </c>
      <c r="K85" s="267">
        <f>J85+1</f>
        <v>44720</v>
      </c>
      <c r="L85" s="266">
        <f>IF(M85&lt;=365,1,2)</f>
        <v>1</v>
      </c>
      <c r="M85" s="266">
        <f>IF(K85&lt;$C$1,$C$2-$C$1+1,$C$2-K85+1)</f>
        <v>327</v>
      </c>
      <c r="N85" s="268">
        <f>M85/365</f>
        <v>0.89589041095890409</v>
      </c>
      <c r="O85" s="269">
        <f>'Data and Parameter'!$E$4*'Data and Parameter'!$E$5*('Data and Parameter'!$E$6+'Data and Parameter'!$E$7)*'Data and Parameter'!$E$19*'Data and Parameter'!$E$14*'ER calculations'!N85</f>
        <v>4.6386957676926199</v>
      </c>
    </row>
    <row r="86" spans="1:15" ht="15">
      <c r="A86" s="284">
        <v>82</v>
      </c>
      <c r="B86" s="287"/>
      <c r="C86" s="287"/>
      <c r="D86" s="284" t="s">
        <v>119</v>
      </c>
      <c r="E86" s="287"/>
      <c r="F86" s="285" t="s">
        <v>202</v>
      </c>
      <c r="G86" s="266" t="s">
        <v>121</v>
      </c>
      <c r="H86" s="266">
        <f>IF(G86="Traditional Stove",0.1,0.2)</f>
        <v>0.1</v>
      </c>
      <c r="I86" s="266">
        <f>YEAR(J86)</f>
        <v>2022</v>
      </c>
      <c r="J86" s="267">
        <v>44719</v>
      </c>
      <c r="K86" s="267">
        <f>J86+1</f>
        <v>44720</v>
      </c>
      <c r="L86" s="266">
        <f>IF(M86&lt;=365,1,2)</f>
        <v>1</v>
      </c>
      <c r="M86" s="266">
        <f>IF(K86&lt;$C$1,$C$2-$C$1+1,$C$2-K86+1)</f>
        <v>327</v>
      </c>
      <c r="N86" s="268">
        <f>M86/365</f>
        <v>0.89589041095890409</v>
      </c>
      <c r="O86" s="269">
        <f>'Data and Parameter'!$E$4*'Data and Parameter'!$E$5*('Data and Parameter'!$E$6+'Data and Parameter'!$E$7)*'Data and Parameter'!$E$19*'Data and Parameter'!$E$14*'ER calculations'!N86</f>
        <v>4.6386957676926199</v>
      </c>
    </row>
    <row r="87" spans="1:15" ht="15">
      <c r="A87" s="284">
        <v>83</v>
      </c>
      <c r="B87" s="287"/>
      <c r="C87" s="287"/>
      <c r="D87" s="284" t="s">
        <v>119</v>
      </c>
      <c r="E87" s="287"/>
      <c r="F87" s="285" t="s">
        <v>203</v>
      </c>
      <c r="G87" s="266" t="s">
        <v>121</v>
      </c>
      <c r="H87" s="266">
        <f>IF(G87="Traditional Stove",0.1,0.2)</f>
        <v>0.1</v>
      </c>
      <c r="I87" s="266">
        <f>YEAR(J87)</f>
        <v>2022</v>
      </c>
      <c r="J87" s="267">
        <v>44719</v>
      </c>
      <c r="K87" s="267">
        <f>J87+1</f>
        <v>44720</v>
      </c>
      <c r="L87" s="266">
        <f>IF(M87&lt;=365,1,2)</f>
        <v>1</v>
      </c>
      <c r="M87" s="266">
        <f>IF(K87&lt;$C$1,$C$2-$C$1+1,$C$2-K87+1)</f>
        <v>327</v>
      </c>
      <c r="N87" s="268">
        <f>M87/365</f>
        <v>0.89589041095890409</v>
      </c>
      <c r="O87" s="269">
        <f>'Data and Parameter'!$E$4*'Data and Parameter'!$E$5*('Data and Parameter'!$E$6+'Data and Parameter'!$E$7)*'Data and Parameter'!$E$19*'Data and Parameter'!$E$14*'ER calculations'!N87</f>
        <v>4.6386957676926199</v>
      </c>
    </row>
    <row r="88" spans="1:15" ht="15">
      <c r="A88" s="284">
        <v>84</v>
      </c>
      <c r="B88" s="287"/>
      <c r="C88" s="287"/>
      <c r="D88" s="284" t="s">
        <v>119</v>
      </c>
      <c r="E88" s="287"/>
      <c r="F88" s="285" t="s">
        <v>204</v>
      </c>
      <c r="G88" s="266" t="s">
        <v>121</v>
      </c>
      <c r="H88" s="266">
        <f>IF(G88="Traditional Stove",0.1,0.2)</f>
        <v>0.1</v>
      </c>
      <c r="I88" s="266">
        <f>YEAR(J88)</f>
        <v>2022</v>
      </c>
      <c r="J88" s="267">
        <v>44719</v>
      </c>
      <c r="K88" s="267">
        <f>J88+1</f>
        <v>44720</v>
      </c>
      <c r="L88" s="266">
        <f>IF(M88&lt;=365,1,2)</f>
        <v>1</v>
      </c>
      <c r="M88" s="266">
        <f>IF(K88&lt;$C$1,$C$2-$C$1+1,$C$2-K88+1)</f>
        <v>327</v>
      </c>
      <c r="N88" s="268">
        <f>M88/365</f>
        <v>0.89589041095890409</v>
      </c>
      <c r="O88" s="269">
        <f>'Data and Parameter'!$E$4*'Data and Parameter'!$E$5*('Data and Parameter'!$E$6+'Data and Parameter'!$E$7)*'Data and Parameter'!$E$19*'Data and Parameter'!$E$14*'ER calculations'!N88</f>
        <v>4.6386957676926199</v>
      </c>
    </row>
    <row r="89" spans="1:15" ht="15">
      <c r="A89" s="284">
        <v>85</v>
      </c>
      <c r="B89" s="287"/>
      <c r="C89" s="287"/>
      <c r="D89" s="284" t="s">
        <v>119</v>
      </c>
      <c r="E89" s="287"/>
      <c r="F89" s="285" t="s">
        <v>205</v>
      </c>
      <c r="G89" s="266" t="s">
        <v>121</v>
      </c>
      <c r="H89" s="266">
        <f>IF(G89="Traditional Stove",0.1,0.2)</f>
        <v>0.1</v>
      </c>
      <c r="I89" s="266">
        <f>YEAR(J89)</f>
        <v>2022</v>
      </c>
      <c r="J89" s="267">
        <v>44719</v>
      </c>
      <c r="K89" s="267">
        <f>J89+1</f>
        <v>44720</v>
      </c>
      <c r="L89" s="266">
        <f>IF(M89&lt;=365,1,2)</f>
        <v>1</v>
      </c>
      <c r="M89" s="266">
        <f>IF(K89&lt;$C$1,$C$2-$C$1+1,$C$2-K89+1)</f>
        <v>327</v>
      </c>
      <c r="N89" s="268">
        <f>M89/365</f>
        <v>0.89589041095890409</v>
      </c>
      <c r="O89" s="269">
        <f>'Data and Parameter'!$E$4*'Data and Parameter'!$E$5*('Data and Parameter'!$E$6+'Data and Parameter'!$E$7)*'Data and Parameter'!$E$19*'Data and Parameter'!$E$14*'ER calculations'!N89</f>
        <v>4.6386957676926199</v>
      </c>
    </row>
    <row r="90" spans="1:15" ht="15">
      <c r="A90" s="284">
        <v>86</v>
      </c>
      <c r="B90" s="287"/>
      <c r="C90" s="287"/>
      <c r="D90" s="284" t="s">
        <v>119</v>
      </c>
      <c r="E90" s="287"/>
      <c r="F90" s="285" t="s">
        <v>206</v>
      </c>
      <c r="G90" s="266" t="s">
        <v>121</v>
      </c>
      <c r="H90" s="266">
        <f>IF(G90="Traditional Stove",0.1,0.2)</f>
        <v>0.1</v>
      </c>
      <c r="I90" s="266">
        <f>YEAR(J90)</f>
        <v>2022</v>
      </c>
      <c r="J90" s="267">
        <v>44719</v>
      </c>
      <c r="K90" s="267">
        <f>J90+1</f>
        <v>44720</v>
      </c>
      <c r="L90" s="266">
        <f>IF(M90&lt;=365,1,2)</f>
        <v>1</v>
      </c>
      <c r="M90" s="266">
        <f>IF(K90&lt;$C$1,$C$2-$C$1+1,$C$2-K90+1)</f>
        <v>327</v>
      </c>
      <c r="N90" s="268">
        <f>M90/365</f>
        <v>0.89589041095890409</v>
      </c>
      <c r="O90" s="269">
        <f>'Data and Parameter'!$E$4*'Data and Parameter'!$E$5*('Data and Parameter'!$E$6+'Data and Parameter'!$E$7)*'Data and Parameter'!$E$19*'Data and Parameter'!$E$14*'ER calculations'!N90</f>
        <v>4.6386957676926199</v>
      </c>
    </row>
    <row r="91" spans="1:15" ht="15">
      <c r="A91" s="284">
        <v>87</v>
      </c>
      <c r="B91" s="287"/>
      <c r="C91" s="287"/>
      <c r="D91" s="284" t="s">
        <v>119</v>
      </c>
      <c r="E91" s="287"/>
      <c r="F91" s="285" t="s">
        <v>207</v>
      </c>
      <c r="G91" s="266" t="s">
        <v>121</v>
      </c>
      <c r="H91" s="266">
        <f>IF(G91="Traditional Stove",0.1,0.2)</f>
        <v>0.1</v>
      </c>
      <c r="I91" s="266">
        <f>YEAR(J91)</f>
        <v>2022</v>
      </c>
      <c r="J91" s="267">
        <v>44719</v>
      </c>
      <c r="K91" s="267">
        <f>J91+1</f>
        <v>44720</v>
      </c>
      <c r="L91" s="266">
        <f>IF(M91&lt;=365,1,2)</f>
        <v>1</v>
      </c>
      <c r="M91" s="266">
        <f>IF(K91&lt;$C$1,$C$2-$C$1+1,$C$2-K91+1)</f>
        <v>327</v>
      </c>
      <c r="N91" s="268">
        <f>M91/365</f>
        <v>0.89589041095890409</v>
      </c>
      <c r="O91" s="269">
        <f>'Data and Parameter'!$E$4*'Data and Parameter'!$E$5*('Data and Parameter'!$E$6+'Data and Parameter'!$E$7)*'Data and Parameter'!$E$19*'Data and Parameter'!$E$14*'ER calculations'!N91</f>
        <v>4.6386957676926199</v>
      </c>
    </row>
    <row r="92" spans="1:15" ht="15">
      <c r="A92" s="284">
        <v>88</v>
      </c>
      <c r="B92" s="287"/>
      <c r="C92" s="287"/>
      <c r="D92" s="284" t="s">
        <v>119</v>
      </c>
      <c r="E92" s="287"/>
      <c r="F92" s="285" t="s">
        <v>208</v>
      </c>
      <c r="G92" s="266" t="s">
        <v>121</v>
      </c>
      <c r="H92" s="266">
        <f>IF(G92="Traditional Stove",0.1,0.2)</f>
        <v>0.1</v>
      </c>
      <c r="I92" s="266">
        <f>YEAR(J92)</f>
        <v>2022</v>
      </c>
      <c r="J92" s="267">
        <v>44719</v>
      </c>
      <c r="K92" s="267">
        <f>J92+1</f>
        <v>44720</v>
      </c>
      <c r="L92" s="266">
        <f>IF(M92&lt;=365,1,2)</f>
        <v>1</v>
      </c>
      <c r="M92" s="266">
        <f>IF(K92&lt;$C$1,$C$2-$C$1+1,$C$2-K92+1)</f>
        <v>327</v>
      </c>
      <c r="N92" s="268">
        <f>M92/365</f>
        <v>0.89589041095890409</v>
      </c>
      <c r="O92" s="269">
        <f>'Data and Parameter'!$E$4*'Data and Parameter'!$E$5*('Data and Parameter'!$E$6+'Data and Parameter'!$E$7)*'Data and Parameter'!$E$19*'Data and Parameter'!$E$14*'ER calculations'!N92</f>
        <v>4.6386957676926199</v>
      </c>
    </row>
    <row r="93" spans="1:15" ht="15">
      <c r="A93" s="284">
        <v>89</v>
      </c>
      <c r="B93" s="287"/>
      <c r="C93" s="287"/>
      <c r="D93" s="284" t="s">
        <v>119</v>
      </c>
      <c r="E93" s="287"/>
      <c r="F93" s="285" t="s">
        <v>209</v>
      </c>
      <c r="G93" s="266" t="s">
        <v>121</v>
      </c>
      <c r="H93" s="266">
        <f>IF(G93="Traditional Stove",0.1,0.2)</f>
        <v>0.1</v>
      </c>
      <c r="I93" s="266">
        <f>YEAR(J93)</f>
        <v>2022</v>
      </c>
      <c r="J93" s="267">
        <v>44719</v>
      </c>
      <c r="K93" s="267">
        <f>J93+1</f>
        <v>44720</v>
      </c>
      <c r="L93" s="266">
        <f>IF(M93&lt;=365,1,2)</f>
        <v>1</v>
      </c>
      <c r="M93" s="266">
        <f>IF(K93&lt;$C$1,$C$2-$C$1+1,$C$2-K93+1)</f>
        <v>327</v>
      </c>
      <c r="N93" s="268">
        <f>M93/365</f>
        <v>0.89589041095890409</v>
      </c>
      <c r="O93" s="269">
        <f>'Data and Parameter'!$E$4*'Data and Parameter'!$E$5*('Data and Parameter'!$E$6+'Data and Parameter'!$E$7)*'Data and Parameter'!$E$19*'Data and Parameter'!$E$14*'ER calculations'!N93</f>
        <v>4.6386957676926199</v>
      </c>
    </row>
    <row r="94" spans="1:15" ht="15">
      <c r="A94" s="284">
        <v>90</v>
      </c>
      <c r="B94" s="287"/>
      <c r="C94" s="287"/>
      <c r="D94" s="284" t="s">
        <v>119</v>
      </c>
      <c r="E94" s="287"/>
      <c r="F94" s="285" t="s">
        <v>210</v>
      </c>
      <c r="G94" s="266" t="s">
        <v>121</v>
      </c>
      <c r="H94" s="266">
        <f>IF(G94="Traditional Stove",0.1,0.2)</f>
        <v>0.1</v>
      </c>
      <c r="I94" s="266">
        <f>YEAR(J94)</f>
        <v>2022</v>
      </c>
      <c r="J94" s="267">
        <v>44719</v>
      </c>
      <c r="K94" s="267">
        <f>J94+1</f>
        <v>44720</v>
      </c>
      <c r="L94" s="266">
        <f>IF(M94&lt;=365,1,2)</f>
        <v>1</v>
      </c>
      <c r="M94" s="266">
        <f>IF(K94&lt;$C$1,$C$2-$C$1+1,$C$2-K94+1)</f>
        <v>327</v>
      </c>
      <c r="N94" s="268">
        <f>M94/365</f>
        <v>0.89589041095890409</v>
      </c>
      <c r="O94" s="269">
        <f>'Data and Parameter'!$E$4*'Data and Parameter'!$E$5*('Data and Parameter'!$E$6+'Data and Parameter'!$E$7)*'Data and Parameter'!$E$19*'Data and Parameter'!$E$14*'ER calculations'!N94</f>
        <v>4.6386957676926199</v>
      </c>
    </row>
    <row r="95" spans="1:15" ht="15">
      <c r="A95" s="284">
        <v>91</v>
      </c>
      <c r="B95" s="287"/>
      <c r="C95" s="287"/>
      <c r="D95" s="284" t="s">
        <v>119</v>
      </c>
      <c r="E95" s="287"/>
      <c r="F95" s="285" t="s">
        <v>211</v>
      </c>
      <c r="G95" s="266" t="s">
        <v>121</v>
      </c>
      <c r="H95" s="266">
        <f>IF(G95="Traditional Stove",0.1,0.2)</f>
        <v>0.1</v>
      </c>
      <c r="I95" s="266">
        <f>YEAR(J95)</f>
        <v>2022</v>
      </c>
      <c r="J95" s="267">
        <v>44719</v>
      </c>
      <c r="K95" s="267">
        <f>J95+1</f>
        <v>44720</v>
      </c>
      <c r="L95" s="266">
        <f>IF(M95&lt;=365,1,2)</f>
        <v>1</v>
      </c>
      <c r="M95" s="266">
        <f>IF(K95&lt;$C$1,$C$2-$C$1+1,$C$2-K95+1)</f>
        <v>327</v>
      </c>
      <c r="N95" s="268">
        <f>M95/365</f>
        <v>0.89589041095890409</v>
      </c>
      <c r="O95" s="269">
        <f>'Data and Parameter'!$E$4*'Data and Parameter'!$E$5*('Data and Parameter'!$E$6+'Data and Parameter'!$E$7)*'Data and Parameter'!$E$19*'Data and Parameter'!$E$14*'ER calculations'!N95</f>
        <v>4.6386957676926199</v>
      </c>
    </row>
    <row r="96" spans="1:15" ht="15">
      <c r="A96" s="284">
        <v>92</v>
      </c>
      <c r="B96" s="287"/>
      <c r="C96" s="287"/>
      <c r="D96" s="284" t="s">
        <v>119</v>
      </c>
      <c r="E96" s="287"/>
      <c r="F96" s="285" t="s">
        <v>212</v>
      </c>
      <c r="G96" s="266" t="s">
        <v>121</v>
      </c>
      <c r="H96" s="266">
        <f>IF(G96="Traditional Stove",0.1,0.2)</f>
        <v>0.1</v>
      </c>
      <c r="I96" s="266">
        <f>YEAR(J96)</f>
        <v>2022</v>
      </c>
      <c r="J96" s="267">
        <v>44719</v>
      </c>
      <c r="K96" s="267">
        <f>J96+1</f>
        <v>44720</v>
      </c>
      <c r="L96" s="266">
        <f>IF(M96&lt;=365,1,2)</f>
        <v>1</v>
      </c>
      <c r="M96" s="266">
        <f>IF(K96&lt;$C$1,$C$2-$C$1+1,$C$2-K96+1)</f>
        <v>327</v>
      </c>
      <c r="N96" s="268">
        <f>M96/365</f>
        <v>0.89589041095890409</v>
      </c>
      <c r="O96" s="269">
        <f>'Data and Parameter'!$E$4*'Data and Parameter'!$E$5*('Data and Parameter'!$E$6+'Data and Parameter'!$E$7)*'Data and Parameter'!$E$19*'Data and Parameter'!$E$14*'ER calculations'!N96</f>
        <v>4.6386957676926199</v>
      </c>
    </row>
    <row r="97" spans="1:15" ht="15">
      <c r="A97" s="284">
        <v>93</v>
      </c>
      <c r="B97" s="287"/>
      <c r="C97" s="287"/>
      <c r="D97" s="284" t="s">
        <v>119</v>
      </c>
      <c r="E97" s="287"/>
      <c r="F97" s="285" t="s">
        <v>213</v>
      </c>
      <c r="G97" s="266" t="s">
        <v>121</v>
      </c>
      <c r="H97" s="266">
        <f>IF(G97="Traditional Stove",0.1,0.2)</f>
        <v>0.1</v>
      </c>
      <c r="I97" s="266">
        <f>YEAR(J97)</f>
        <v>2022</v>
      </c>
      <c r="J97" s="267">
        <v>44719</v>
      </c>
      <c r="K97" s="267">
        <f>J97+1</f>
        <v>44720</v>
      </c>
      <c r="L97" s="266">
        <f>IF(M97&lt;=365,1,2)</f>
        <v>1</v>
      </c>
      <c r="M97" s="266">
        <f>IF(K97&lt;$C$1,$C$2-$C$1+1,$C$2-K97+1)</f>
        <v>327</v>
      </c>
      <c r="N97" s="268">
        <f>M97/365</f>
        <v>0.89589041095890409</v>
      </c>
      <c r="O97" s="269">
        <f>'Data and Parameter'!$E$4*'Data and Parameter'!$E$5*('Data and Parameter'!$E$6+'Data and Parameter'!$E$7)*'Data and Parameter'!$E$19*'Data and Parameter'!$E$14*'ER calculations'!N97</f>
        <v>4.6386957676926199</v>
      </c>
    </row>
    <row r="98" spans="1:15" ht="15">
      <c r="A98" s="284">
        <v>94</v>
      </c>
      <c r="B98" s="287"/>
      <c r="C98" s="287"/>
      <c r="D98" s="284" t="s">
        <v>119</v>
      </c>
      <c r="E98" s="287"/>
      <c r="F98" s="285" t="s">
        <v>214</v>
      </c>
      <c r="G98" s="266" t="s">
        <v>121</v>
      </c>
      <c r="H98" s="266">
        <f>IF(G98="Traditional Stove",0.1,0.2)</f>
        <v>0.1</v>
      </c>
      <c r="I98" s="266">
        <f>YEAR(J98)</f>
        <v>2022</v>
      </c>
      <c r="J98" s="267">
        <v>44719</v>
      </c>
      <c r="K98" s="267">
        <f>J98+1</f>
        <v>44720</v>
      </c>
      <c r="L98" s="266">
        <f>IF(M98&lt;=365,1,2)</f>
        <v>1</v>
      </c>
      <c r="M98" s="266">
        <f>IF(K98&lt;$C$1,$C$2-$C$1+1,$C$2-K98+1)</f>
        <v>327</v>
      </c>
      <c r="N98" s="268">
        <f>M98/365</f>
        <v>0.89589041095890409</v>
      </c>
      <c r="O98" s="269">
        <f>'Data and Parameter'!$E$4*'Data and Parameter'!$E$5*('Data and Parameter'!$E$6+'Data and Parameter'!$E$7)*'Data and Parameter'!$E$19*'Data and Parameter'!$E$14*'ER calculations'!N98</f>
        <v>4.6386957676926199</v>
      </c>
    </row>
    <row r="99" spans="1:15" ht="15">
      <c r="A99" s="284">
        <v>95</v>
      </c>
      <c r="B99" s="287"/>
      <c r="C99" s="287"/>
      <c r="D99" s="284" t="s">
        <v>119</v>
      </c>
      <c r="E99" s="287"/>
      <c r="F99" s="285" t="s">
        <v>215</v>
      </c>
      <c r="G99" s="266" t="s">
        <v>121</v>
      </c>
      <c r="H99" s="266">
        <f>IF(G99="Traditional Stove",0.1,0.2)</f>
        <v>0.1</v>
      </c>
      <c r="I99" s="266">
        <f>YEAR(J99)</f>
        <v>2022</v>
      </c>
      <c r="J99" s="267">
        <v>44753</v>
      </c>
      <c r="K99" s="267">
        <f>J99+1</f>
        <v>44754</v>
      </c>
      <c r="L99" s="266">
        <f>IF(M99&lt;=365,1,2)</f>
        <v>1</v>
      </c>
      <c r="M99" s="266">
        <f>IF(K99&lt;$C$1,$C$2-$C$1+1,$C$2-K99+1)</f>
        <v>293</v>
      </c>
      <c r="N99" s="268">
        <f>M99/365</f>
        <v>0.80273972602739729</v>
      </c>
      <c r="O99" s="269">
        <f>'Data and Parameter'!$E$4*'Data and Parameter'!$E$5*('Data and Parameter'!$E$6+'Data and Parameter'!$E$7)*'Data and Parameter'!$E$19*'Data and Parameter'!$E$14*'ER calculations'!N99</f>
        <v>4.1563848927643354</v>
      </c>
    </row>
    <row r="100" spans="1:15" ht="15">
      <c r="A100" s="284">
        <v>96</v>
      </c>
      <c r="B100" s="287"/>
      <c r="C100" s="287"/>
      <c r="D100" s="284" t="s">
        <v>119</v>
      </c>
      <c r="E100" s="287"/>
      <c r="F100" s="285" t="s">
        <v>216</v>
      </c>
      <c r="G100" s="266" t="s">
        <v>121</v>
      </c>
      <c r="H100" s="266">
        <f>IF(G100="Traditional Stove",0.1,0.2)</f>
        <v>0.1</v>
      </c>
      <c r="I100" s="266">
        <f>YEAR(J100)</f>
        <v>2022</v>
      </c>
      <c r="J100" s="267">
        <v>44725</v>
      </c>
      <c r="K100" s="267">
        <f>J100+1</f>
        <v>44726</v>
      </c>
      <c r="L100" s="266">
        <f>IF(M100&lt;=365,1,2)</f>
        <v>1</v>
      </c>
      <c r="M100" s="266">
        <f>IF(K100&lt;$C$1,$C$2-$C$1+1,$C$2-K100+1)</f>
        <v>321</v>
      </c>
      <c r="N100" s="268">
        <f>M100/365</f>
        <v>0.8794520547945206</v>
      </c>
      <c r="O100" s="269">
        <f>'Data and Parameter'!$E$4*'Data and Parameter'!$E$5*('Data and Parameter'!$E$6+'Data and Parameter'!$E$7)*'Data and Parameter'!$E$19*'Data and Parameter'!$E$14*'ER calculations'!N100</f>
        <v>4.5535820838817465</v>
      </c>
    </row>
    <row r="101" spans="1:15" ht="15">
      <c r="A101" s="284">
        <v>97</v>
      </c>
      <c r="B101" s="287"/>
      <c r="C101" s="287"/>
      <c r="D101" s="284" t="s">
        <v>119</v>
      </c>
      <c r="E101" s="287"/>
      <c r="F101" s="285" t="s">
        <v>217</v>
      </c>
      <c r="G101" s="266" t="s">
        <v>121</v>
      </c>
      <c r="H101" s="266">
        <f>IF(G101="Traditional Stove",0.1,0.2)</f>
        <v>0.1</v>
      </c>
      <c r="I101" s="266">
        <f>YEAR(J101)</f>
        <v>2022</v>
      </c>
      <c r="J101" s="267">
        <v>44727</v>
      </c>
      <c r="K101" s="267">
        <f>J101+1</f>
        <v>44728</v>
      </c>
      <c r="L101" s="266">
        <f>IF(M101&lt;=365,1,2)</f>
        <v>1</v>
      </c>
      <c r="M101" s="266">
        <f>IF(K101&lt;$C$1,$C$2-$C$1+1,$C$2-K101+1)</f>
        <v>319</v>
      </c>
      <c r="N101" s="268">
        <f>M101/365</f>
        <v>0.87397260273972599</v>
      </c>
      <c r="O101" s="269">
        <f>'Data and Parameter'!$E$4*'Data and Parameter'!$E$5*('Data and Parameter'!$E$6+'Data and Parameter'!$E$7)*'Data and Parameter'!$E$19*'Data and Parameter'!$E$14*'ER calculations'!N101</f>
        <v>4.5252108559447883</v>
      </c>
    </row>
    <row r="102" spans="1:15" ht="15">
      <c r="A102" s="284">
        <v>98</v>
      </c>
      <c r="B102" s="287"/>
      <c r="C102" s="287"/>
      <c r="D102" s="284" t="s">
        <v>119</v>
      </c>
      <c r="E102" s="287"/>
      <c r="F102" s="285" t="s">
        <v>218</v>
      </c>
      <c r="G102" s="266" t="s">
        <v>121</v>
      </c>
      <c r="H102" s="266">
        <f>IF(G102="Traditional Stove",0.1,0.2)</f>
        <v>0.1</v>
      </c>
      <c r="I102" s="266">
        <f>YEAR(J102)</f>
        <v>2022</v>
      </c>
      <c r="J102" s="267">
        <v>44727</v>
      </c>
      <c r="K102" s="267">
        <f>J102+1</f>
        <v>44728</v>
      </c>
      <c r="L102" s="266">
        <f>IF(M102&lt;=365,1,2)</f>
        <v>1</v>
      </c>
      <c r="M102" s="266">
        <f>IF(K102&lt;$C$1,$C$2-$C$1+1,$C$2-K102+1)</f>
        <v>319</v>
      </c>
      <c r="N102" s="268">
        <f>M102/365</f>
        <v>0.87397260273972599</v>
      </c>
      <c r="O102" s="269">
        <f>'Data and Parameter'!$E$4*'Data and Parameter'!$E$5*('Data and Parameter'!$E$6+'Data and Parameter'!$E$7)*'Data and Parameter'!$E$19*'Data and Parameter'!$E$14*'ER calculations'!N102</f>
        <v>4.5252108559447883</v>
      </c>
    </row>
    <row r="103" spans="1:15" ht="15">
      <c r="A103" s="284">
        <v>99</v>
      </c>
      <c r="B103" s="287"/>
      <c r="C103" s="287"/>
      <c r="D103" s="284" t="s">
        <v>119</v>
      </c>
      <c r="E103" s="287"/>
      <c r="F103" s="285" t="s">
        <v>219</v>
      </c>
      <c r="G103" s="266" t="s">
        <v>121</v>
      </c>
      <c r="H103" s="266">
        <f>IF(G103="Traditional Stove",0.1,0.2)</f>
        <v>0.1</v>
      </c>
      <c r="I103" s="266">
        <f>YEAR(J103)</f>
        <v>2022</v>
      </c>
      <c r="J103" s="267">
        <v>44727</v>
      </c>
      <c r="K103" s="267">
        <f>J103+1</f>
        <v>44728</v>
      </c>
      <c r="L103" s="266">
        <f>IF(M103&lt;=365,1,2)</f>
        <v>1</v>
      </c>
      <c r="M103" s="266">
        <f>IF(K103&lt;$C$1,$C$2-$C$1+1,$C$2-K103+1)</f>
        <v>319</v>
      </c>
      <c r="N103" s="268">
        <f>M103/365</f>
        <v>0.87397260273972599</v>
      </c>
      <c r="O103" s="269">
        <f>'Data and Parameter'!$E$4*'Data and Parameter'!$E$5*('Data and Parameter'!$E$6+'Data and Parameter'!$E$7)*'Data and Parameter'!$E$19*'Data and Parameter'!$E$14*'ER calculations'!N103</f>
        <v>4.5252108559447883</v>
      </c>
    </row>
    <row r="104" spans="1:15" ht="15">
      <c r="A104" s="284">
        <v>100</v>
      </c>
      <c r="B104" s="287"/>
      <c r="C104" s="287"/>
      <c r="D104" s="284" t="s">
        <v>119</v>
      </c>
      <c r="E104" s="287"/>
      <c r="F104" s="285" t="s">
        <v>220</v>
      </c>
      <c r="G104" s="266" t="s">
        <v>121</v>
      </c>
      <c r="H104" s="266">
        <f>IF(G104="Traditional Stove",0.1,0.2)</f>
        <v>0.1</v>
      </c>
      <c r="I104" s="266">
        <f>YEAR(J104)</f>
        <v>2022</v>
      </c>
      <c r="J104" s="267">
        <v>44727</v>
      </c>
      <c r="K104" s="267">
        <f>J104+1</f>
        <v>44728</v>
      </c>
      <c r="L104" s="266">
        <f>IF(M104&lt;=365,1,2)</f>
        <v>1</v>
      </c>
      <c r="M104" s="266">
        <f>IF(K104&lt;$C$1,$C$2-$C$1+1,$C$2-K104+1)</f>
        <v>319</v>
      </c>
      <c r="N104" s="268">
        <f>M104/365</f>
        <v>0.87397260273972599</v>
      </c>
      <c r="O104" s="269">
        <f>'Data and Parameter'!$E$4*'Data and Parameter'!$E$5*('Data and Parameter'!$E$6+'Data and Parameter'!$E$7)*'Data and Parameter'!$E$19*'Data and Parameter'!$E$14*'ER calculations'!N104</f>
        <v>4.5252108559447883</v>
      </c>
    </row>
    <row r="105" spans="1:15" ht="15">
      <c r="A105" s="284">
        <v>101</v>
      </c>
      <c r="B105" s="287"/>
      <c r="C105" s="287"/>
      <c r="D105" s="284" t="s">
        <v>119</v>
      </c>
      <c r="E105" s="287"/>
      <c r="F105" s="285" t="s">
        <v>221</v>
      </c>
      <c r="G105" s="266" t="s">
        <v>121</v>
      </c>
      <c r="H105" s="266">
        <f>IF(G105="Traditional Stove",0.1,0.2)</f>
        <v>0.1</v>
      </c>
      <c r="I105" s="266">
        <f>YEAR(J105)</f>
        <v>2022</v>
      </c>
      <c r="J105" s="267">
        <v>44727</v>
      </c>
      <c r="K105" s="267">
        <f>J105+1</f>
        <v>44728</v>
      </c>
      <c r="L105" s="266">
        <f>IF(M105&lt;=365,1,2)</f>
        <v>1</v>
      </c>
      <c r="M105" s="266">
        <f>IF(K105&lt;$C$1,$C$2-$C$1+1,$C$2-K105+1)</f>
        <v>319</v>
      </c>
      <c r="N105" s="268">
        <f>M105/365</f>
        <v>0.87397260273972599</v>
      </c>
      <c r="O105" s="269">
        <f>'Data and Parameter'!$E$4*'Data and Parameter'!$E$5*('Data and Parameter'!$E$6+'Data and Parameter'!$E$7)*'Data and Parameter'!$E$19*'Data and Parameter'!$E$14*'ER calculations'!N105</f>
        <v>4.5252108559447883</v>
      </c>
    </row>
    <row r="106" spans="1:15" ht="15">
      <c r="A106" s="284">
        <v>102</v>
      </c>
      <c r="B106" s="287"/>
      <c r="C106" s="287"/>
      <c r="D106" s="284" t="s">
        <v>119</v>
      </c>
      <c r="E106" s="287"/>
      <c r="F106" s="285" t="s">
        <v>222</v>
      </c>
      <c r="G106" s="266" t="s">
        <v>121</v>
      </c>
      <c r="H106" s="266">
        <f>IF(G106="Traditional Stove",0.1,0.2)</f>
        <v>0.1</v>
      </c>
      <c r="I106" s="266">
        <f>YEAR(J106)</f>
        <v>2022</v>
      </c>
      <c r="J106" s="267">
        <v>44727</v>
      </c>
      <c r="K106" s="267">
        <f>J106+1</f>
        <v>44728</v>
      </c>
      <c r="L106" s="266">
        <f>IF(M106&lt;=365,1,2)</f>
        <v>1</v>
      </c>
      <c r="M106" s="266">
        <f>IF(K106&lt;$C$1,$C$2-$C$1+1,$C$2-K106+1)</f>
        <v>319</v>
      </c>
      <c r="N106" s="268">
        <f>M106/365</f>
        <v>0.87397260273972599</v>
      </c>
      <c r="O106" s="269">
        <f>'Data and Parameter'!$E$4*'Data and Parameter'!$E$5*('Data and Parameter'!$E$6+'Data and Parameter'!$E$7)*'Data and Parameter'!$E$19*'Data and Parameter'!$E$14*'ER calculations'!N106</f>
        <v>4.5252108559447883</v>
      </c>
    </row>
    <row r="107" spans="1:15" ht="15">
      <c r="A107" s="284">
        <v>103</v>
      </c>
      <c r="B107" s="287"/>
      <c r="C107" s="287"/>
      <c r="D107" s="284" t="s">
        <v>119</v>
      </c>
      <c r="E107" s="287"/>
      <c r="F107" s="285" t="s">
        <v>223</v>
      </c>
      <c r="G107" s="266" t="s">
        <v>121</v>
      </c>
      <c r="H107" s="266">
        <f>IF(G107="Traditional Stove",0.1,0.2)</f>
        <v>0.1</v>
      </c>
      <c r="I107" s="266">
        <f>YEAR(J107)</f>
        <v>2022</v>
      </c>
      <c r="J107" s="267">
        <v>44727</v>
      </c>
      <c r="K107" s="267">
        <f>J107+1</f>
        <v>44728</v>
      </c>
      <c r="L107" s="266">
        <f>IF(M107&lt;=365,1,2)</f>
        <v>1</v>
      </c>
      <c r="M107" s="266">
        <f>IF(K107&lt;$C$1,$C$2-$C$1+1,$C$2-K107+1)</f>
        <v>319</v>
      </c>
      <c r="N107" s="268">
        <f>M107/365</f>
        <v>0.87397260273972599</v>
      </c>
      <c r="O107" s="269">
        <f>'Data and Parameter'!$E$4*'Data and Parameter'!$E$5*('Data and Parameter'!$E$6+'Data and Parameter'!$E$7)*'Data and Parameter'!$E$19*'Data and Parameter'!$E$14*'ER calculations'!N107</f>
        <v>4.5252108559447883</v>
      </c>
    </row>
    <row r="108" spans="1:15" ht="15">
      <c r="A108" s="284">
        <v>104</v>
      </c>
      <c r="B108" s="287"/>
      <c r="C108" s="287"/>
      <c r="D108" s="284" t="s">
        <v>119</v>
      </c>
      <c r="E108" s="287"/>
      <c r="F108" s="285" t="s">
        <v>224</v>
      </c>
      <c r="G108" s="266" t="s">
        <v>121</v>
      </c>
      <c r="H108" s="266">
        <f>IF(G108="Traditional Stove",0.1,0.2)</f>
        <v>0.1</v>
      </c>
      <c r="I108" s="266">
        <f>YEAR(J108)</f>
        <v>2022</v>
      </c>
      <c r="J108" s="267">
        <v>44727</v>
      </c>
      <c r="K108" s="267">
        <f>J108+1</f>
        <v>44728</v>
      </c>
      <c r="L108" s="266">
        <f>IF(M108&lt;=365,1,2)</f>
        <v>1</v>
      </c>
      <c r="M108" s="266">
        <f>IF(K108&lt;$C$1,$C$2-$C$1+1,$C$2-K108+1)</f>
        <v>319</v>
      </c>
      <c r="N108" s="268">
        <f>M108/365</f>
        <v>0.87397260273972599</v>
      </c>
      <c r="O108" s="269">
        <f>'Data and Parameter'!$E$4*'Data and Parameter'!$E$5*('Data and Parameter'!$E$6+'Data and Parameter'!$E$7)*'Data and Parameter'!$E$19*'Data and Parameter'!$E$14*'ER calculations'!N108</f>
        <v>4.5252108559447883</v>
      </c>
    </row>
    <row r="109" spans="1:15" ht="15">
      <c r="A109" s="284">
        <v>105</v>
      </c>
      <c r="B109" s="287"/>
      <c r="C109" s="287"/>
      <c r="D109" s="284" t="s">
        <v>119</v>
      </c>
      <c r="E109" s="287"/>
      <c r="F109" s="285" t="s">
        <v>225</v>
      </c>
      <c r="G109" s="266" t="s">
        <v>121</v>
      </c>
      <c r="H109" s="266">
        <f>IF(G109="Traditional Stove",0.1,0.2)</f>
        <v>0.1</v>
      </c>
      <c r="I109" s="266">
        <f>YEAR(J109)</f>
        <v>2022</v>
      </c>
      <c r="J109" s="267">
        <v>44727</v>
      </c>
      <c r="K109" s="267">
        <f>J109+1</f>
        <v>44728</v>
      </c>
      <c r="L109" s="266">
        <f>IF(M109&lt;=365,1,2)</f>
        <v>1</v>
      </c>
      <c r="M109" s="266">
        <f>IF(K109&lt;$C$1,$C$2-$C$1+1,$C$2-K109+1)</f>
        <v>319</v>
      </c>
      <c r="N109" s="268">
        <f>M109/365</f>
        <v>0.87397260273972599</v>
      </c>
      <c r="O109" s="269">
        <f>'Data and Parameter'!$E$4*'Data and Parameter'!$E$5*('Data and Parameter'!$E$6+'Data and Parameter'!$E$7)*'Data and Parameter'!$E$19*'Data and Parameter'!$E$14*'ER calculations'!N109</f>
        <v>4.5252108559447883</v>
      </c>
    </row>
    <row r="110" spans="1:15" ht="15">
      <c r="A110" s="284">
        <v>106</v>
      </c>
      <c r="B110" s="287"/>
      <c r="C110" s="287"/>
      <c r="D110" s="284" t="s">
        <v>119</v>
      </c>
      <c r="E110" s="287"/>
      <c r="F110" s="285" t="s">
        <v>226</v>
      </c>
      <c r="G110" s="266" t="s">
        <v>121</v>
      </c>
      <c r="H110" s="266">
        <f>IF(G110="Traditional Stove",0.1,0.2)</f>
        <v>0.1</v>
      </c>
      <c r="I110" s="266">
        <f>YEAR(J110)</f>
        <v>2022</v>
      </c>
      <c r="J110" s="267">
        <v>44727</v>
      </c>
      <c r="K110" s="267">
        <f>J110+1</f>
        <v>44728</v>
      </c>
      <c r="L110" s="266">
        <f>IF(M110&lt;=365,1,2)</f>
        <v>1</v>
      </c>
      <c r="M110" s="266">
        <f>IF(K110&lt;$C$1,$C$2-$C$1+1,$C$2-K110+1)</f>
        <v>319</v>
      </c>
      <c r="N110" s="268">
        <f>M110/365</f>
        <v>0.87397260273972599</v>
      </c>
      <c r="O110" s="269">
        <f>'Data and Parameter'!$E$4*'Data and Parameter'!$E$5*('Data and Parameter'!$E$6+'Data and Parameter'!$E$7)*'Data and Parameter'!$E$19*'Data and Parameter'!$E$14*'ER calculations'!N110</f>
        <v>4.5252108559447883</v>
      </c>
    </row>
    <row r="111" spans="1:15" ht="15">
      <c r="A111" s="284">
        <v>107</v>
      </c>
      <c r="B111" s="287"/>
      <c r="C111" s="287"/>
      <c r="D111" s="284" t="s">
        <v>119</v>
      </c>
      <c r="E111" s="287"/>
      <c r="F111" s="285" t="s">
        <v>227</v>
      </c>
      <c r="G111" s="266" t="s">
        <v>121</v>
      </c>
      <c r="H111" s="266">
        <f>IF(G111="Traditional Stove",0.1,0.2)</f>
        <v>0.1</v>
      </c>
      <c r="I111" s="266">
        <f>YEAR(J111)</f>
        <v>2022</v>
      </c>
      <c r="J111" s="267">
        <v>44727</v>
      </c>
      <c r="K111" s="267">
        <f>J111+1</f>
        <v>44728</v>
      </c>
      <c r="L111" s="266">
        <f>IF(M111&lt;=365,1,2)</f>
        <v>1</v>
      </c>
      <c r="M111" s="266">
        <f>IF(K111&lt;$C$1,$C$2-$C$1+1,$C$2-K111+1)</f>
        <v>319</v>
      </c>
      <c r="N111" s="268">
        <f>M111/365</f>
        <v>0.87397260273972599</v>
      </c>
      <c r="O111" s="269">
        <f>'Data and Parameter'!$E$4*'Data and Parameter'!$E$5*('Data and Parameter'!$E$6+'Data and Parameter'!$E$7)*'Data and Parameter'!$E$19*'Data and Parameter'!$E$14*'ER calculations'!N111</f>
        <v>4.5252108559447883</v>
      </c>
    </row>
    <row r="112" spans="1:15" ht="15">
      <c r="A112" s="284">
        <v>108</v>
      </c>
      <c r="B112" s="287"/>
      <c r="C112" s="287"/>
      <c r="D112" s="284" t="s">
        <v>119</v>
      </c>
      <c r="E112" s="287"/>
      <c r="F112" s="285" t="s">
        <v>228</v>
      </c>
      <c r="G112" s="266" t="s">
        <v>121</v>
      </c>
      <c r="H112" s="266">
        <f>IF(G112="Traditional Stove",0.1,0.2)</f>
        <v>0.1</v>
      </c>
      <c r="I112" s="266">
        <f>YEAR(J112)</f>
        <v>2022</v>
      </c>
      <c r="J112" s="267">
        <v>44727</v>
      </c>
      <c r="K112" s="267">
        <f>J112+1</f>
        <v>44728</v>
      </c>
      <c r="L112" s="266">
        <f>IF(M112&lt;=365,1,2)</f>
        <v>1</v>
      </c>
      <c r="M112" s="266">
        <f>IF(K112&lt;$C$1,$C$2-$C$1+1,$C$2-K112+1)</f>
        <v>319</v>
      </c>
      <c r="N112" s="268">
        <f>M112/365</f>
        <v>0.87397260273972599</v>
      </c>
      <c r="O112" s="269">
        <f>'Data and Parameter'!$E$4*'Data and Parameter'!$E$5*('Data and Parameter'!$E$6+'Data and Parameter'!$E$7)*'Data and Parameter'!$E$19*'Data and Parameter'!$E$14*'ER calculations'!N112</f>
        <v>4.5252108559447883</v>
      </c>
    </row>
    <row r="113" spans="1:15" ht="15">
      <c r="A113" s="284">
        <v>109</v>
      </c>
      <c r="B113" s="287"/>
      <c r="C113" s="287"/>
      <c r="D113" s="284" t="s">
        <v>119</v>
      </c>
      <c r="E113" s="287"/>
      <c r="F113" s="285" t="s">
        <v>229</v>
      </c>
      <c r="G113" s="266" t="s">
        <v>121</v>
      </c>
      <c r="H113" s="266">
        <f>IF(G113="Traditional Stove",0.1,0.2)</f>
        <v>0.1</v>
      </c>
      <c r="I113" s="266">
        <f>YEAR(J113)</f>
        <v>2022</v>
      </c>
      <c r="J113" s="267">
        <v>44727</v>
      </c>
      <c r="K113" s="267">
        <f>J113+1</f>
        <v>44728</v>
      </c>
      <c r="L113" s="266">
        <f>IF(M113&lt;=365,1,2)</f>
        <v>1</v>
      </c>
      <c r="M113" s="266">
        <f>IF(K113&lt;$C$1,$C$2-$C$1+1,$C$2-K113+1)</f>
        <v>319</v>
      </c>
      <c r="N113" s="268">
        <f>M113/365</f>
        <v>0.87397260273972599</v>
      </c>
      <c r="O113" s="269">
        <f>'Data and Parameter'!$E$4*'Data and Parameter'!$E$5*('Data and Parameter'!$E$6+'Data and Parameter'!$E$7)*'Data and Parameter'!$E$19*'Data and Parameter'!$E$14*'ER calculations'!N113</f>
        <v>4.5252108559447883</v>
      </c>
    </row>
    <row r="114" spans="1:15" ht="15">
      <c r="A114" s="284">
        <v>110</v>
      </c>
      <c r="B114" s="287"/>
      <c r="C114" s="287"/>
      <c r="D114" s="284" t="s">
        <v>119</v>
      </c>
      <c r="E114" s="287"/>
      <c r="F114" s="285" t="s">
        <v>230</v>
      </c>
      <c r="G114" s="266" t="s">
        <v>121</v>
      </c>
      <c r="H114" s="266">
        <f>IF(G114="Traditional Stove",0.1,0.2)</f>
        <v>0.1</v>
      </c>
      <c r="I114" s="266">
        <f>YEAR(J114)</f>
        <v>2022</v>
      </c>
      <c r="J114" s="267">
        <v>44727</v>
      </c>
      <c r="K114" s="267">
        <f>J114+1</f>
        <v>44728</v>
      </c>
      <c r="L114" s="266">
        <f>IF(M114&lt;=365,1,2)</f>
        <v>1</v>
      </c>
      <c r="M114" s="266">
        <f>IF(K114&lt;$C$1,$C$2-$C$1+1,$C$2-K114+1)</f>
        <v>319</v>
      </c>
      <c r="N114" s="268">
        <f>M114/365</f>
        <v>0.87397260273972599</v>
      </c>
      <c r="O114" s="269">
        <f>'Data and Parameter'!$E$4*'Data and Parameter'!$E$5*('Data and Parameter'!$E$6+'Data and Parameter'!$E$7)*'Data and Parameter'!$E$19*'Data and Parameter'!$E$14*'ER calculations'!N114</f>
        <v>4.5252108559447883</v>
      </c>
    </row>
    <row r="115" spans="1:15" ht="15">
      <c r="A115" s="284">
        <v>111</v>
      </c>
      <c r="B115" s="287"/>
      <c r="C115" s="287"/>
      <c r="D115" s="284" t="s">
        <v>119</v>
      </c>
      <c r="E115" s="287"/>
      <c r="F115" s="285" t="s">
        <v>231</v>
      </c>
      <c r="G115" s="266" t="s">
        <v>121</v>
      </c>
      <c r="H115" s="266">
        <f>IF(G115="Traditional Stove",0.1,0.2)</f>
        <v>0.1</v>
      </c>
      <c r="I115" s="266">
        <f>YEAR(J115)</f>
        <v>2022</v>
      </c>
      <c r="J115" s="267">
        <v>44735</v>
      </c>
      <c r="K115" s="267">
        <f>J115+1</f>
        <v>44736</v>
      </c>
      <c r="L115" s="266">
        <f>IF(M115&lt;=365,1,2)</f>
        <v>1</v>
      </c>
      <c r="M115" s="266">
        <f>IF(K115&lt;$C$1,$C$2-$C$1+1,$C$2-K115+1)</f>
        <v>311</v>
      </c>
      <c r="N115" s="268">
        <f>M115/365</f>
        <v>0.852054794520548</v>
      </c>
      <c r="O115" s="269">
        <f>'Data and Parameter'!$E$4*'Data and Parameter'!$E$5*('Data and Parameter'!$E$6+'Data and Parameter'!$E$7)*'Data and Parameter'!$E$19*'Data and Parameter'!$E$14*'ER calculations'!N115</f>
        <v>4.4117259441969567</v>
      </c>
    </row>
    <row r="116" spans="1:15" ht="15">
      <c r="A116" s="284">
        <v>112</v>
      </c>
      <c r="B116" s="287"/>
      <c r="C116" s="287"/>
      <c r="D116" s="284" t="s">
        <v>119</v>
      </c>
      <c r="E116" s="287"/>
      <c r="F116" s="285" t="s">
        <v>232</v>
      </c>
      <c r="G116" s="266" t="s">
        <v>121</v>
      </c>
      <c r="H116" s="266">
        <f>IF(G116="Traditional Stove",0.1,0.2)</f>
        <v>0.1</v>
      </c>
      <c r="I116" s="266">
        <f>YEAR(J116)</f>
        <v>2022</v>
      </c>
      <c r="J116" s="267">
        <v>44738</v>
      </c>
      <c r="K116" s="267">
        <f>J116+1</f>
        <v>44739</v>
      </c>
      <c r="L116" s="266">
        <f>IF(M116&lt;=365,1,2)</f>
        <v>1</v>
      </c>
      <c r="M116" s="266">
        <f>IF(K116&lt;$C$1,$C$2-$C$1+1,$C$2-K116+1)</f>
        <v>308</v>
      </c>
      <c r="N116" s="268">
        <f>M116/365</f>
        <v>0.84383561643835614</v>
      </c>
      <c r="O116" s="269">
        <f>'Data and Parameter'!$E$4*'Data and Parameter'!$E$5*('Data and Parameter'!$E$6+'Data and Parameter'!$E$7)*'Data and Parameter'!$E$19*'Data and Parameter'!$E$14*'ER calculations'!N116</f>
        <v>4.3691691022915196</v>
      </c>
    </row>
    <row r="117" spans="1:15" ht="15">
      <c r="A117" s="284">
        <v>113</v>
      </c>
      <c r="B117" s="287"/>
      <c r="C117" s="287"/>
      <c r="D117" s="284" t="s">
        <v>119</v>
      </c>
      <c r="E117" s="287"/>
      <c r="F117" s="285" t="s">
        <v>233</v>
      </c>
      <c r="G117" s="266" t="s">
        <v>121</v>
      </c>
      <c r="H117" s="266">
        <f>IF(G117="Traditional Stove",0.1,0.2)</f>
        <v>0.1</v>
      </c>
      <c r="I117" s="266">
        <f>YEAR(J117)</f>
        <v>2022</v>
      </c>
      <c r="J117" s="267">
        <v>44727</v>
      </c>
      <c r="K117" s="267">
        <f>J117+1</f>
        <v>44728</v>
      </c>
      <c r="L117" s="266">
        <f>IF(M117&lt;=365,1,2)</f>
        <v>1</v>
      </c>
      <c r="M117" s="266">
        <f>IF(K117&lt;$C$1,$C$2-$C$1+1,$C$2-K117+1)</f>
        <v>319</v>
      </c>
      <c r="N117" s="268">
        <f>M117/365</f>
        <v>0.87397260273972599</v>
      </c>
      <c r="O117" s="269">
        <f>'Data and Parameter'!$E$4*'Data and Parameter'!$E$5*('Data and Parameter'!$E$6+'Data and Parameter'!$E$7)*'Data and Parameter'!$E$19*'Data and Parameter'!$E$14*'ER calculations'!N117</f>
        <v>4.5252108559447883</v>
      </c>
    </row>
    <row r="118" spans="1:15" ht="15">
      <c r="A118" s="284">
        <v>114</v>
      </c>
      <c r="B118" s="287"/>
      <c r="C118" s="287"/>
      <c r="D118" s="284" t="s">
        <v>119</v>
      </c>
      <c r="E118" s="287"/>
      <c r="F118" s="285" t="s">
        <v>234</v>
      </c>
      <c r="G118" s="266" t="s">
        <v>121</v>
      </c>
      <c r="H118" s="266">
        <f>IF(G118="Traditional Stove",0.1,0.2)</f>
        <v>0.1</v>
      </c>
      <c r="I118" s="266">
        <f>YEAR(J118)</f>
        <v>2022</v>
      </c>
      <c r="J118" s="267">
        <v>44727</v>
      </c>
      <c r="K118" s="267">
        <f>J118+1</f>
        <v>44728</v>
      </c>
      <c r="L118" s="266">
        <f>IF(M118&lt;=365,1,2)</f>
        <v>1</v>
      </c>
      <c r="M118" s="266">
        <f>IF(K118&lt;$C$1,$C$2-$C$1+1,$C$2-K118+1)</f>
        <v>319</v>
      </c>
      <c r="N118" s="268">
        <f>M118/365</f>
        <v>0.87397260273972599</v>
      </c>
      <c r="O118" s="269">
        <f>'Data and Parameter'!$E$4*'Data and Parameter'!$E$5*('Data and Parameter'!$E$6+'Data and Parameter'!$E$7)*'Data and Parameter'!$E$19*'Data and Parameter'!$E$14*'ER calculations'!N118</f>
        <v>4.5252108559447883</v>
      </c>
    </row>
    <row r="119" spans="1:15" ht="15">
      <c r="A119" s="284">
        <v>115</v>
      </c>
      <c r="B119" s="287"/>
      <c r="C119" s="287"/>
      <c r="D119" s="284" t="s">
        <v>119</v>
      </c>
      <c r="E119" s="287"/>
      <c r="F119" s="285" t="s">
        <v>235</v>
      </c>
      <c r="G119" s="266" t="s">
        <v>121</v>
      </c>
      <c r="H119" s="266">
        <f>IF(G119="Traditional Stove",0.1,0.2)</f>
        <v>0.1</v>
      </c>
      <c r="I119" s="266">
        <f>YEAR(J119)</f>
        <v>2022</v>
      </c>
      <c r="J119" s="267">
        <v>44727</v>
      </c>
      <c r="K119" s="267">
        <f>J119+1</f>
        <v>44728</v>
      </c>
      <c r="L119" s="266">
        <f>IF(M119&lt;=365,1,2)</f>
        <v>1</v>
      </c>
      <c r="M119" s="266">
        <f>IF(K119&lt;$C$1,$C$2-$C$1+1,$C$2-K119+1)</f>
        <v>319</v>
      </c>
      <c r="N119" s="268">
        <f>M119/365</f>
        <v>0.87397260273972599</v>
      </c>
      <c r="O119" s="269">
        <f>'Data and Parameter'!$E$4*'Data and Parameter'!$E$5*('Data and Parameter'!$E$6+'Data and Parameter'!$E$7)*'Data and Parameter'!$E$19*'Data and Parameter'!$E$14*'ER calculations'!N119</f>
        <v>4.5252108559447883</v>
      </c>
    </row>
    <row r="120" spans="1:15" ht="15">
      <c r="A120" s="284">
        <v>116</v>
      </c>
      <c r="B120" s="287"/>
      <c r="C120" s="287"/>
      <c r="D120" s="284" t="s">
        <v>119</v>
      </c>
      <c r="E120" s="287"/>
      <c r="F120" s="285" t="s">
        <v>236</v>
      </c>
      <c r="G120" s="266" t="s">
        <v>121</v>
      </c>
      <c r="H120" s="266">
        <f>IF(G120="Traditional Stove",0.1,0.2)</f>
        <v>0.1</v>
      </c>
      <c r="I120" s="266">
        <f>YEAR(J120)</f>
        <v>2022</v>
      </c>
      <c r="J120" s="267">
        <v>44727</v>
      </c>
      <c r="K120" s="267">
        <f>J120+1</f>
        <v>44728</v>
      </c>
      <c r="L120" s="266">
        <f>IF(M120&lt;=365,1,2)</f>
        <v>1</v>
      </c>
      <c r="M120" s="266">
        <f>IF(K120&lt;$C$1,$C$2-$C$1+1,$C$2-K120+1)</f>
        <v>319</v>
      </c>
      <c r="N120" s="268">
        <f>M120/365</f>
        <v>0.87397260273972599</v>
      </c>
      <c r="O120" s="269">
        <f>'Data and Parameter'!$E$4*'Data and Parameter'!$E$5*('Data and Parameter'!$E$6+'Data and Parameter'!$E$7)*'Data and Parameter'!$E$19*'Data and Parameter'!$E$14*'ER calculations'!N120</f>
        <v>4.5252108559447883</v>
      </c>
    </row>
    <row r="121" spans="1:15" ht="15">
      <c r="A121" s="284">
        <v>117</v>
      </c>
      <c r="B121" s="287"/>
      <c r="C121" s="287"/>
      <c r="D121" s="284" t="s">
        <v>119</v>
      </c>
      <c r="E121" s="287"/>
      <c r="F121" s="285" t="s">
        <v>237</v>
      </c>
      <c r="G121" s="266" t="s">
        <v>121</v>
      </c>
      <c r="H121" s="266">
        <f>IF(G121="Traditional Stove",0.1,0.2)</f>
        <v>0.1</v>
      </c>
      <c r="I121" s="266">
        <f>YEAR(J121)</f>
        <v>2022</v>
      </c>
      <c r="J121" s="267">
        <v>44727</v>
      </c>
      <c r="K121" s="267">
        <f>J121+1</f>
        <v>44728</v>
      </c>
      <c r="L121" s="266">
        <f>IF(M121&lt;=365,1,2)</f>
        <v>1</v>
      </c>
      <c r="M121" s="266">
        <f>IF(K121&lt;$C$1,$C$2-$C$1+1,$C$2-K121+1)</f>
        <v>319</v>
      </c>
      <c r="N121" s="268">
        <f>M121/365</f>
        <v>0.87397260273972599</v>
      </c>
      <c r="O121" s="269">
        <f>'Data and Parameter'!$E$4*'Data and Parameter'!$E$5*('Data and Parameter'!$E$6+'Data and Parameter'!$E$7)*'Data and Parameter'!$E$19*'Data and Parameter'!$E$14*'ER calculations'!N121</f>
        <v>4.5252108559447883</v>
      </c>
    </row>
    <row r="122" spans="1:15" ht="15">
      <c r="A122" s="284">
        <v>118</v>
      </c>
      <c r="B122" s="287"/>
      <c r="C122" s="287"/>
      <c r="D122" s="284" t="s">
        <v>119</v>
      </c>
      <c r="E122" s="287"/>
      <c r="F122" s="285" t="s">
        <v>238</v>
      </c>
      <c r="G122" s="266" t="s">
        <v>121</v>
      </c>
      <c r="H122" s="266">
        <f>IF(G122="Traditional Stove",0.1,0.2)</f>
        <v>0.1</v>
      </c>
      <c r="I122" s="266">
        <f>YEAR(J122)</f>
        <v>2022</v>
      </c>
      <c r="J122" s="267">
        <v>44727</v>
      </c>
      <c r="K122" s="267">
        <f>J122+1</f>
        <v>44728</v>
      </c>
      <c r="L122" s="266">
        <f>IF(M122&lt;=365,1,2)</f>
        <v>1</v>
      </c>
      <c r="M122" s="266">
        <f>IF(K122&lt;$C$1,$C$2-$C$1+1,$C$2-K122+1)</f>
        <v>319</v>
      </c>
      <c r="N122" s="268">
        <f>M122/365</f>
        <v>0.87397260273972599</v>
      </c>
      <c r="O122" s="269">
        <f>'Data and Parameter'!$E$4*'Data and Parameter'!$E$5*('Data and Parameter'!$E$6+'Data and Parameter'!$E$7)*'Data and Parameter'!$E$19*'Data and Parameter'!$E$14*'ER calculations'!N122</f>
        <v>4.5252108559447883</v>
      </c>
    </row>
    <row r="123" spans="1:15" ht="15">
      <c r="A123" s="284">
        <v>119</v>
      </c>
      <c r="B123" s="287"/>
      <c r="C123" s="287"/>
      <c r="D123" s="284" t="s">
        <v>119</v>
      </c>
      <c r="E123" s="287"/>
      <c r="F123" s="285" t="s">
        <v>239</v>
      </c>
      <c r="G123" s="266" t="s">
        <v>121</v>
      </c>
      <c r="H123" s="266">
        <f>IF(G123="Traditional Stove",0.1,0.2)</f>
        <v>0.1</v>
      </c>
      <c r="I123" s="266">
        <f>YEAR(J123)</f>
        <v>2022</v>
      </c>
      <c r="J123" s="267">
        <v>44727</v>
      </c>
      <c r="K123" s="267">
        <f>J123+1</f>
        <v>44728</v>
      </c>
      <c r="L123" s="266">
        <f>IF(M123&lt;=365,1,2)</f>
        <v>1</v>
      </c>
      <c r="M123" s="266">
        <f>IF(K123&lt;$C$1,$C$2-$C$1+1,$C$2-K123+1)</f>
        <v>319</v>
      </c>
      <c r="N123" s="268">
        <f>M123/365</f>
        <v>0.87397260273972599</v>
      </c>
      <c r="O123" s="269">
        <f>'Data and Parameter'!$E$4*'Data and Parameter'!$E$5*('Data and Parameter'!$E$6+'Data and Parameter'!$E$7)*'Data and Parameter'!$E$19*'Data and Parameter'!$E$14*'ER calculations'!N123</f>
        <v>4.5252108559447883</v>
      </c>
    </row>
    <row r="124" spans="1:15" ht="15">
      <c r="A124" s="284">
        <v>120</v>
      </c>
      <c r="B124" s="287"/>
      <c r="C124" s="287"/>
      <c r="D124" s="284" t="s">
        <v>119</v>
      </c>
      <c r="E124" s="287"/>
      <c r="F124" s="285" t="s">
        <v>240</v>
      </c>
      <c r="G124" s="266" t="s">
        <v>121</v>
      </c>
      <c r="H124" s="266">
        <f>IF(G124="Traditional Stove",0.1,0.2)</f>
        <v>0.1</v>
      </c>
      <c r="I124" s="266">
        <f>YEAR(J124)</f>
        <v>2022</v>
      </c>
      <c r="J124" s="267">
        <v>44727</v>
      </c>
      <c r="K124" s="267">
        <f>J124+1</f>
        <v>44728</v>
      </c>
      <c r="L124" s="266">
        <f>IF(M124&lt;=365,1,2)</f>
        <v>1</v>
      </c>
      <c r="M124" s="266">
        <f>IF(K124&lt;$C$1,$C$2-$C$1+1,$C$2-K124+1)</f>
        <v>319</v>
      </c>
      <c r="N124" s="268">
        <f>M124/365</f>
        <v>0.87397260273972599</v>
      </c>
      <c r="O124" s="269">
        <f>'Data and Parameter'!$E$4*'Data and Parameter'!$E$5*('Data and Parameter'!$E$6+'Data and Parameter'!$E$7)*'Data and Parameter'!$E$19*'Data and Parameter'!$E$14*'ER calculations'!N124</f>
        <v>4.5252108559447883</v>
      </c>
    </row>
    <row r="125" spans="1:15" ht="15">
      <c r="A125" s="284">
        <v>121</v>
      </c>
      <c r="B125" s="287"/>
      <c r="C125" s="287"/>
      <c r="D125" s="284" t="s">
        <v>119</v>
      </c>
      <c r="E125" s="287"/>
      <c r="F125" s="285" t="s">
        <v>241</v>
      </c>
      <c r="G125" s="266" t="s">
        <v>121</v>
      </c>
      <c r="H125" s="266">
        <f>IF(G125="Traditional Stove",0.1,0.2)</f>
        <v>0.1</v>
      </c>
      <c r="I125" s="266">
        <f>YEAR(J125)</f>
        <v>2022</v>
      </c>
      <c r="J125" s="267">
        <v>44727</v>
      </c>
      <c r="K125" s="267">
        <f>J125+1</f>
        <v>44728</v>
      </c>
      <c r="L125" s="266">
        <f>IF(M125&lt;=365,1,2)</f>
        <v>1</v>
      </c>
      <c r="M125" s="266">
        <f>IF(K125&lt;$C$1,$C$2-$C$1+1,$C$2-K125+1)</f>
        <v>319</v>
      </c>
      <c r="N125" s="268">
        <f>M125/365</f>
        <v>0.87397260273972599</v>
      </c>
      <c r="O125" s="269">
        <f>'Data and Parameter'!$E$4*'Data and Parameter'!$E$5*('Data and Parameter'!$E$6+'Data and Parameter'!$E$7)*'Data and Parameter'!$E$19*'Data and Parameter'!$E$14*'ER calculations'!N125</f>
        <v>4.5252108559447883</v>
      </c>
    </row>
    <row r="126" spans="1:15" ht="15">
      <c r="A126" s="284">
        <v>122</v>
      </c>
      <c r="B126" s="287"/>
      <c r="C126" s="287"/>
      <c r="D126" s="284" t="s">
        <v>119</v>
      </c>
      <c r="E126" s="287"/>
      <c r="F126" s="285" t="s">
        <v>242</v>
      </c>
      <c r="G126" s="266" t="s">
        <v>121</v>
      </c>
      <c r="H126" s="266">
        <f>IF(G126="Traditional Stove",0.1,0.2)</f>
        <v>0.1</v>
      </c>
      <c r="I126" s="266">
        <f>YEAR(J126)</f>
        <v>2022</v>
      </c>
      <c r="J126" s="267">
        <v>44727</v>
      </c>
      <c r="K126" s="267">
        <f>J126+1</f>
        <v>44728</v>
      </c>
      <c r="L126" s="266">
        <f>IF(M126&lt;=365,1,2)</f>
        <v>1</v>
      </c>
      <c r="M126" s="266">
        <f>IF(K126&lt;$C$1,$C$2-$C$1+1,$C$2-K126+1)</f>
        <v>319</v>
      </c>
      <c r="N126" s="268">
        <f>M126/365</f>
        <v>0.87397260273972599</v>
      </c>
      <c r="O126" s="269">
        <f>'Data and Parameter'!$E$4*'Data and Parameter'!$E$5*('Data and Parameter'!$E$6+'Data and Parameter'!$E$7)*'Data and Parameter'!$E$19*'Data and Parameter'!$E$14*'ER calculations'!N126</f>
        <v>4.5252108559447883</v>
      </c>
    </row>
    <row r="127" spans="1:15" ht="15">
      <c r="A127" s="284">
        <v>123</v>
      </c>
      <c r="B127" s="287"/>
      <c r="C127" s="287"/>
      <c r="D127" s="284" t="s">
        <v>119</v>
      </c>
      <c r="E127" s="287"/>
      <c r="F127" s="285" t="s">
        <v>243</v>
      </c>
      <c r="G127" s="266" t="s">
        <v>121</v>
      </c>
      <c r="H127" s="266">
        <f>IF(G127="Traditional Stove",0.1,0.2)</f>
        <v>0.1</v>
      </c>
      <c r="I127" s="266">
        <f>YEAR(J127)</f>
        <v>2022</v>
      </c>
      <c r="J127" s="267">
        <v>44727</v>
      </c>
      <c r="K127" s="267">
        <f>J127+1</f>
        <v>44728</v>
      </c>
      <c r="L127" s="266">
        <f>IF(M127&lt;=365,1,2)</f>
        <v>1</v>
      </c>
      <c r="M127" s="266">
        <f>IF(K127&lt;$C$1,$C$2-$C$1+1,$C$2-K127+1)</f>
        <v>319</v>
      </c>
      <c r="N127" s="268">
        <f>M127/365</f>
        <v>0.87397260273972599</v>
      </c>
      <c r="O127" s="269">
        <f>'Data and Parameter'!$E$4*'Data and Parameter'!$E$5*('Data and Parameter'!$E$6+'Data and Parameter'!$E$7)*'Data and Parameter'!$E$19*'Data and Parameter'!$E$14*'ER calculations'!N127</f>
        <v>4.5252108559447883</v>
      </c>
    </row>
    <row r="128" spans="1:15" ht="15">
      <c r="A128" s="284">
        <v>124</v>
      </c>
      <c r="B128" s="287"/>
      <c r="C128" s="287"/>
      <c r="D128" s="284" t="s">
        <v>119</v>
      </c>
      <c r="E128" s="287"/>
      <c r="F128" s="285" t="s">
        <v>244</v>
      </c>
      <c r="G128" s="266" t="s">
        <v>121</v>
      </c>
      <c r="H128" s="266">
        <f>IF(G128="Traditional Stove",0.1,0.2)</f>
        <v>0.1</v>
      </c>
      <c r="I128" s="266">
        <f>YEAR(J128)</f>
        <v>2022</v>
      </c>
      <c r="J128" s="267">
        <v>44727</v>
      </c>
      <c r="K128" s="267">
        <f>J128+1</f>
        <v>44728</v>
      </c>
      <c r="L128" s="266">
        <f>IF(M128&lt;=365,1,2)</f>
        <v>1</v>
      </c>
      <c r="M128" s="266">
        <f>IF(K128&lt;$C$1,$C$2-$C$1+1,$C$2-K128+1)</f>
        <v>319</v>
      </c>
      <c r="N128" s="268">
        <f>M128/365</f>
        <v>0.87397260273972599</v>
      </c>
      <c r="O128" s="269">
        <f>'Data and Parameter'!$E$4*'Data and Parameter'!$E$5*('Data and Parameter'!$E$6+'Data and Parameter'!$E$7)*'Data and Parameter'!$E$19*'Data and Parameter'!$E$14*'ER calculations'!N128</f>
        <v>4.5252108559447883</v>
      </c>
    </row>
    <row r="129" spans="1:15" ht="15">
      <c r="A129" s="284">
        <v>125</v>
      </c>
      <c r="B129" s="287"/>
      <c r="C129" s="287"/>
      <c r="D129" s="284" t="s">
        <v>119</v>
      </c>
      <c r="E129" s="287"/>
      <c r="F129" s="285" t="s">
        <v>245</v>
      </c>
      <c r="G129" s="266" t="s">
        <v>121</v>
      </c>
      <c r="H129" s="266">
        <f>IF(G129="Traditional Stove",0.1,0.2)</f>
        <v>0.1</v>
      </c>
      <c r="I129" s="266">
        <f>YEAR(J129)</f>
        <v>2022</v>
      </c>
      <c r="J129" s="267">
        <v>44727</v>
      </c>
      <c r="K129" s="267">
        <f>J129+1</f>
        <v>44728</v>
      </c>
      <c r="L129" s="266">
        <f>IF(M129&lt;=365,1,2)</f>
        <v>1</v>
      </c>
      <c r="M129" s="266">
        <f>IF(K129&lt;$C$1,$C$2-$C$1+1,$C$2-K129+1)</f>
        <v>319</v>
      </c>
      <c r="N129" s="268">
        <f>M129/365</f>
        <v>0.87397260273972599</v>
      </c>
      <c r="O129" s="269">
        <f>'Data and Parameter'!$E$4*'Data and Parameter'!$E$5*('Data and Parameter'!$E$6+'Data and Parameter'!$E$7)*'Data and Parameter'!$E$19*'Data and Parameter'!$E$14*'ER calculations'!N129</f>
        <v>4.5252108559447883</v>
      </c>
    </row>
    <row r="130" spans="1:15" ht="15">
      <c r="A130" s="284">
        <v>126</v>
      </c>
      <c r="B130" s="287"/>
      <c r="C130" s="287"/>
      <c r="D130" s="284" t="s">
        <v>119</v>
      </c>
      <c r="E130" s="287"/>
      <c r="F130" s="285" t="s">
        <v>246</v>
      </c>
      <c r="G130" s="266" t="s">
        <v>121</v>
      </c>
      <c r="H130" s="266">
        <f>IF(G130="Traditional Stove",0.1,0.2)</f>
        <v>0.1</v>
      </c>
      <c r="I130" s="266">
        <f>YEAR(J130)</f>
        <v>2022</v>
      </c>
      <c r="J130" s="267">
        <v>44727</v>
      </c>
      <c r="K130" s="267">
        <f>J130+1</f>
        <v>44728</v>
      </c>
      <c r="L130" s="266">
        <f>IF(M130&lt;=365,1,2)</f>
        <v>1</v>
      </c>
      <c r="M130" s="266">
        <f>IF(K130&lt;$C$1,$C$2-$C$1+1,$C$2-K130+1)</f>
        <v>319</v>
      </c>
      <c r="N130" s="268">
        <f>M130/365</f>
        <v>0.87397260273972599</v>
      </c>
      <c r="O130" s="269">
        <f>'Data and Parameter'!$E$4*'Data and Parameter'!$E$5*('Data and Parameter'!$E$6+'Data and Parameter'!$E$7)*'Data and Parameter'!$E$19*'Data and Parameter'!$E$14*'ER calculations'!N130</f>
        <v>4.5252108559447883</v>
      </c>
    </row>
    <row r="131" spans="1:15" ht="15">
      <c r="A131" s="284">
        <v>127</v>
      </c>
      <c r="B131" s="287"/>
      <c r="C131" s="287"/>
      <c r="D131" s="284" t="s">
        <v>119</v>
      </c>
      <c r="E131" s="287"/>
      <c r="F131" s="285" t="s">
        <v>247</v>
      </c>
      <c r="G131" s="266" t="s">
        <v>121</v>
      </c>
      <c r="H131" s="266">
        <f>IF(G131="Traditional Stove",0.1,0.2)</f>
        <v>0.1</v>
      </c>
      <c r="I131" s="266">
        <f>YEAR(J131)</f>
        <v>2022</v>
      </c>
      <c r="J131" s="267">
        <v>44727</v>
      </c>
      <c r="K131" s="267">
        <f>J131+1</f>
        <v>44728</v>
      </c>
      <c r="L131" s="266">
        <f>IF(M131&lt;=365,1,2)</f>
        <v>1</v>
      </c>
      <c r="M131" s="266">
        <f>IF(K131&lt;$C$1,$C$2-$C$1+1,$C$2-K131+1)</f>
        <v>319</v>
      </c>
      <c r="N131" s="268">
        <f>M131/365</f>
        <v>0.87397260273972599</v>
      </c>
      <c r="O131" s="269">
        <f>'Data and Parameter'!$E$4*'Data and Parameter'!$E$5*('Data and Parameter'!$E$6+'Data and Parameter'!$E$7)*'Data and Parameter'!$E$19*'Data and Parameter'!$E$14*'ER calculations'!N131</f>
        <v>4.5252108559447883</v>
      </c>
    </row>
    <row r="132" spans="1:15" ht="15">
      <c r="A132" s="284">
        <v>128</v>
      </c>
      <c r="B132" s="287"/>
      <c r="C132" s="287"/>
      <c r="D132" s="284" t="s">
        <v>119</v>
      </c>
      <c r="E132" s="287"/>
      <c r="F132" s="285" t="s">
        <v>248</v>
      </c>
      <c r="G132" s="266" t="s">
        <v>121</v>
      </c>
      <c r="H132" s="266">
        <f>IF(G132="Traditional Stove",0.1,0.2)</f>
        <v>0.1</v>
      </c>
      <c r="I132" s="266">
        <f>YEAR(J132)</f>
        <v>2022</v>
      </c>
      <c r="J132" s="267">
        <v>44727</v>
      </c>
      <c r="K132" s="267">
        <f>J132+1</f>
        <v>44728</v>
      </c>
      <c r="L132" s="266">
        <f>IF(M132&lt;=365,1,2)</f>
        <v>1</v>
      </c>
      <c r="M132" s="266">
        <f>IF(K132&lt;$C$1,$C$2-$C$1+1,$C$2-K132+1)</f>
        <v>319</v>
      </c>
      <c r="N132" s="268">
        <f>M132/365</f>
        <v>0.87397260273972599</v>
      </c>
      <c r="O132" s="269">
        <f>'Data and Parameter'!$E$4*'Data and Parameter'!$E$5*('Data and Parameter'!$E$6+'Data and Parameter'!$E$7)*'Data and Parameter'!$E$19*'Data and Parameter'!$E$14*'ER calculations'!N132</f>
        <v>4.5252108559447883</v>
      </c>
    </row>
    <row r="133" spans="1:15" ht="15">
      <c r="A133" s="284">
        <v>129</v>
      </c>
      <c r="B133" s="287"/>
      <c r="C133" s="287"/>
      <c r="D133" s="284" t="s">
        <v>119</v>
      </c>
      <c r="E133" s="287"/>
      <c r="F133" s="285" t="s">
        <v>249</v>
      </c>
      <c r="G133" s="266" t="s">
        <v>121</v>
      </c>
      <c r="H133" s="266">
        <f>IF(G133="Traditional Stove",0.1,0.2)</f>
        <v>0.1</v>
      </c>
      <c r="I133" s="266">
        <f>YEAR(J133)</f>
        <v>2022</v>
      </c>
      <c r="J133" s="267">
        <v>44727</v>
      </c>
      <c r="K133" s="267">
        <f>J133+1</f>
        <v>44728</v>
      </c>
      <c r="L133" s="266">
        <f>IF(M133&lt;=365,1,2)</f>
        <v>1</v>
      </c>
      <c r="M133" s="266">
        <f>IF(K133&lt;$C$1,$C$2-$C$1+1,$C$2-K133+1)</f>
        <v>319</v>
      </c>
      <c r="N133" s="268">
        <f>M133/365</f>
        <v>0.87397260273972599</v>
      </c>
      <c r="O133" s="269">
        <f>'Data and Parameter'!$E$4*'Data and Parameter'!$E$5*('Data and Parameter'!$E$6+'Data and Parameter'!$E$7)*'Data and Parameter'!$E$19*'Data and Parameter'!$E$14*'ER calculations'!N133</f>
        <v>4.5252108559447883</v>
      </c>
    </row>
    <row r="134" spans="1:15" ht="15">
      <c r="A134" s="284">
        <v>130</v>
      </c>
      <c r="B134" s="287"/>
      <c r="C134" s="287"/>
      <c r="D134" s="284" t="s">
        <v>119</v>
      </c>
      <c r="E134" s="287"/>
      <c r="F134" s="285" t="s">
        <v>250</v>
      </c>
      <c r="G134" s="266" t="s">
        <v>121</v>
      </c>
      <c r="H134" s="266">
        <f>IF(G134="Traditional Stove",0.1,0.2)</f>
        <v>0.1</v>
      </c>
      <c r="I134" s="266">
        <f>YEAR(J134)</f>
        <v>2022</v>
      </c>
      <c r="J134" s="267">
        <v>44727</v>
      </c>
      <c r="K134" s="267">
        <f>J134+1</f>
        <v>44728</v>
      </c>
      <c r="L134" s="266">
        <f>IF(M134&lt;=365,1,2)</f>
        <v>1</v>
      </c>
      <c r="M134" s="266">
        <f>IF(K134&lt;$C$1,$C$2-$C$1+1,$C$2-K134+1)</f>
        <v>319</v>
      </c>
      <c r="N134" s="268">
        <f>M134/365</f>
        <v>0.87397260273972599</v>
      </c>
      <c r="O134" s="269">
        <f>'Data and Parameter'!$E$4*'Data and Parameter'!$E$5*('Data and Parameter'!$E$6+'Data and Parameter'!$E$7)*'Data and Parameter'!$E$19*'Data and Parameter'!$E$14*'ER calculations'!N134</f>
        <v>4.5252108559447883</v>
      </c>
    </row>
    <row r="135" spans="1:15" ht="15">
      <c r="A135" s="284">
        <v>131</v>
      </c>
      <c r="B135" s="287"/>
      <c r="C135" s="287"/>
      <c r="D135" s="284" t="s">
        <v>119</v>
      </c>
      <c r="E135" s="287"/>
      <c r="F135" s="285" t="s">
        <v>251</v>
      </c>
      <c r="G135" s="266" t="s">
        <v>121</v>
      </c>
      <c r="H135" s="266">
        <f>IF(G135="Traditional Stove",0.1,0.2)</f>
        <v>0.1</v>
      </c>
      <c r="I135" s="266">
        <f>YEAR(J135)</f>
        <v>2022</v>
      </c>
      <c r="J135" s="267">
        <v>44727</v>
      </c>
      <c r="K135" s="267">
        <f>J135+1</f>
        <v>44728</v>
      </c>
      <c r="L135" s="266">
        <f>IF(M135&lt;=365,1,2)</f>
        <v>1</v>
      </c>
      <c r="M135" s="266">
        <f>IF(K135&lt;$C$1,$C$2-$C$1+1,$C$2-K135+1)</f>
        <v>319</v>
      </c>
      <c r="N135" s="268">
        <f>M135/365</f>
        <v>0.87397260273972599</v>
      </c>
      <c r="O135" s="269">
        <f>'Data and Parameter'!$E$4*'Data and Parameter'!$E$5*('Data and Parameter'!$E$6+'Data and Parameter'!$E$7)*'Data and Parameter'!$E$19*'Data and Parameter'!$E$14*'ER calculations'!N135</f>
        <v>4.5252108559447883</v>
      </c>
    </row>
    <row r="136" spans="1:15" ht="15">
      <c r="A136" s="284">
        <v>132</v>
      </c>
      <c r="B136" s="287"/>
      <c r="C136" s="287"/>
      <c r="D136" s="284" t="s">
        <v>119</v>
      </c>
      <c r="E136" s="287"/>
      <c r="F136" s="285" t="s">
        <v>252</v>
      </c>
      <c r="G136" s="266" t="s">
        <v>121</v>
      </c>
      <c r="H136" s="266">
        <f>IF(G136="Traditional Stove",0.1,0.2)</f>
        <v>0.1</v>
      </c>
      <c r="I136" s="266">
        <f>YEAR(J136)</f>
        <v>2022</v>
      </c>
      <c r="J136" s="267">
        <v>44728</v>
      </c>
      <c r="K136" s="267">
        <f>J136+1</f>
        <v>44729</v>
      </c>
      <c r="L136" s="266">
        <f>IF(M136&lt;=365,1,2)</f>
        <v>1</v>
      </c>
      <c r="M136" s="266">
        <f>IF(K136&lt;$C$1,$C$2-$C$1+1,$C$2-K136+1)</f>
        <v>318</v>
      </c>
      <c r="N136" s="268">
        <f>M136/365</f>
        <v>0.87123287671232874</v>
      </c>
      <c r="O136" s="269">
        <f>'Data and Parameter'!$E$4*'Data and Parameter'!$E$5*('Data and Parameter'!$E$6+'Data and Parameter'!$E$7)*'Data and Parameter'!$E$19*'Data and Parameter'!$E$14*'ER calculations'!N136</f>
        <v>4.5110252419763093</v>
      </c>
    </row>
    <row r="137" spans="1:15" ht="15">
      <c r="A137" s="284">
        <v>133</v>
      </c>
      <c r="B137" s="287"/>
      <c r="C137" s="287"/>
      <c r="D137" s="284" t="s">
        <v>119</v>
      </c>
      <c r="E137" s="287"/>
      <c r="F137" s="285" t="s">
        <v>253</v>
      </c>
      <c r="G137" s="266" t="s">
        <v>121</v>
      </c>
      <c r="H137" s="266">
        <f>IF(G137="Traditional Stove",0.1,0.2)</f>
        <v>0.1</v>
      </c>
      <c r="I137" s="266">
        <f>YEAR(J137)</f>
        <v>2022</v>
      </c>
      <c r="J137" s="267">
        <v>44728</v>
      </c>
      <c r="K137" s="267">
        <f>J137+1</f>
        <v>44729</v>
      </c>
      <c r="L137" s="266">
        <f>IF(M137&lt;=365,1,2)</f>
        <v>1</v>
      </c>
      <c r="M137" s="266">
        <f>IF(K137&lt;$C$1,$C$2-$C$1+1,$C$2-K137+1)</f>
        <v>318</v>
      </c>
      <c r="N137" s="268">
        <f>M137/365</f>
        <v>0.87123287671232874</v>
      </c>
      <c r="O137" s="269">
        <f>'Data and Parameter'!$E$4*'Data and Parameter'!$E$5*('Data and Parameter'!$E$6+'Data and Parameter'!$E$7)*'Data and Parameter'!$E$19*'Data and Parameter'!$E$14*'ER calculations'!N137</f>
        <v>4.5110252419763093</v>
      </c>
    </row>
    <row r="138" spans="1:15" ht="15">
      <c r="A138" s="284">
        <v>134</v>
      </c>
      <c r="B138" s="287"/>
      <c r="C138" s="287"/>
      <c r="D138" s="284" t="s">
        <v>119</v>
      </c>
      <c r="E138" s="287"/>
      <c r="F138" s="285" t="s">
        <v>254</v>
      </c>
      <c r="G138" s="266" t="s">
        <v>121</v>
      </c>
      <c r="H138" s="266">
        <f>IF(G138="Traditional Stove",0.1,0.2)</f>
        <v>0.1</v>
      </c>
      <c r="I138" s="266">
        <f>YEAR(J138)</f>
        <v>2022</v>
      </c>
      <c r="J138" s="267">
        <v>44728</v>
      </c>
      <c r="K138" s="267">
        <f>J138+1</f>
        <v>44729</v>
      </c>
      <c r="L138" s="266">
        <f>IF(M138&lt;=365,1,2)</f>
        <v>1</v>
      </c>
      <c r="M138" s="266">
        <f>IF(K138&lt;$C$1,$C$2-$C$1+1,$C$2-K138+1)</f>
        <v>318</v>
      </c>
      <c r="N138" s="268">
        <f>M138/365</f>
        <v>0.87123287671232874</v>
      </c>
      <c r="O138" s="269">
        <f>'Data and Parameter'!$E$4*'Data and Parameter'!$E$5*('Data and Parameter'!$E$6+'Data and Parameter'!$E$7)*'Data and Parameter'!$E$19*'Data and Parameter'!$E$14*'ER calculations'!N138</f>
        <v>4.5110252419763093</v>
      </c>
    </row>
    <row r="139" spans="1:15" ht="15">
      <c r="A139" s="284">
        <v>135</v>
      </c>
      <c r="B139" s="287"/>
      <c r="C139" s="287"/>
      <c r="D139" s="284" t="s">
        <v>119</v>
      </c>
      <c r="E139" s="287"/>
      <c r="F139" s="285" t="s">
        <v>255</v>
      </c>
      <c r="G139" s="266" t="s">
        <v>121</v>
      </c>
      <c r="H139" s="266">
        <f>IF(G139="Traditional Stove",0.1,0.2)</f>
        <v>0.1</v>
      </c>
      <c r="I139" s="266">
        <f>YEAR(J139)</f>
        <v>2022</v>
      </c>
      <c r="J139" s="267">
        <v>44728</v>
      </c>
      <c r="K139" s="267">
        <f>J139+1</f>
        <v>44729</v>
      </c>
      <c r="L139" s="266">
        <f>IF(M139&lt;=365,1,2)</f>
        <v>1</v>
      </c>
      <c r="M139" s="266">
        <f>IF(K139&lt;$C$1,$C$2-$C$1+1,$C$2-K139+1)</f>
        <v>318</v>
      </c>
      <c r="N139" s="268">
        <f>M139/365</f>
        <v>0.87123287671232874</v>
      </c>
      <c r="O139" s="269">
        <f>'Data and Parameter'!$E$4*'Data and Parameter'!$E$5*('Data and Parameter'!$E$6+'Data and Parameter'!$E$7)*'Data and Parameter'!$E$19*'Data and Parameter'!$E$14*'ER calculations'!N139</f>
        <v>4.5110252419763093</v>
      </c>
    </row>
    <row r="140" spans="1:15" ht="15">
      <c r="A140" s="284">
        <v>136</v>
      </c>
      <c r="B140" s="287"/>
      <c r="C140" s="287"/>
      <c r="D140" s="284" t="s">
        <v>119</v>
      </c>
      <c r="E140" s="287"/>
      <c r="F140" s="285" t="s">
        <v>256</v>
      </c>
      <c r="G140" s="266" t="s">
        <v>121</v>
      </c>
      <c r="H140" s="266">
        <f>IF(G140="Traditional Stove",0.1,0.2)</f>
        <v>0.1</v>
      </c>
      <c r="I140" s="266">
        <f>YEAR(J140)</f>
        <v>2022</v>
      </c>
      <c r="J140" s="267">
        <v>44719</v>
      </c>
      <c r="K140" s="267">
        <f>J140+1</f>
        <v>44720</v>
      </c>
      <c r="L140" s="266">
        <f>IF(M140&lt;=365,1,2)</f>
        <v>1</v>
      </c>
      <c r="M140" s="266">
        <f>IF(K140&lt;$C$1,$C$2-$C$1+1,$C$2-K140+1)</f>
        <v>327</v>
      </c>
      <c r="N140" s="268">
        <f>M140/365</f>
        <v>0.89589041095890409</v>
      </c>
      <c r="O140" s="269">
        <f>'Data and Parameter'!$E$4*'Data and Parameter'!$E$5*('Data and Parameter'!$E$6+'Data and Parameter'!$E$7)*'Data and Parameter'!$E$19*'Data and Parameter'!$E$14*'ER calculations'!N140</f>
        <v>4.6386957676926199</v>
      </c>
    </row>
    <row r="141" spans="1:15" ht="15">
      <c r="A141" s="284">
        <v>137</v>
      </c>
      <c r="B141" s="287"/>
      <c r="C141" s="287"/>
      <c r="D141" s="284" t="s">
        <v>119</v>
      </c>
      <c r="E141" s="287"/>
      <c r="F141" s="285" t="s">
        <v>257</v>
      </c>
      <c r="G141" s="266" t="s">
        <v>121</v>
      </c>
      <c r="H141" s="266">
        <f>IF(G141="Traditional Stove",0.1,0.2)</f>
        <v>0.1</v>
      </c>
      <c r="I141" s="266">
        <f>YEAR(J141)</f>
        <v>2022</v>
      </c>
      <c r="J141" s="267">
        <v>44719</v>
      </c>
      <c r="K141" s="267">
        <f>J141+1</f>
        <v>44720</v>
      </c>
      <c r="L141" s="266">
        <f>IF(M141&lt;=365,1,2)</f>
        <v>1</v>
      </c>
      <c r="M141" s="266">
        <f>IF(K141&lt;$C$1,$C$2-$C$1+1,$C$2-K141+1)</f>
        <v>327</v>
      </c>
      <c r="N141" s="268">
        <f>M141/365</f>
        <v>0.89589041095890409</v>
      </c>
      <c r="O141" s="269">
        <f>'Data and Parameter'!$E$4*'Data and Parameter'!$E$5*('Data and Parameter'!$E$6+'Data and Parameter'!$E$7)*'Data and Parameter'!$E$19*'Data and Parameter'!$E$14*'ER calculations'!N141</f>
        <v>4.6386957676926199</v>
      </c>
    </row>
    <row r="142" spans="1:15" ht="15">
      <c r="A142" s="284">
        <v>138</v>
      </c>
      <c r="B142" s="287"/>
      <c r="C142" s="287"/>
      <c r="D142" s="284" t="s">
        <v>119</v>
      </c>
      <c r="E142" s="287"/>
      <c r="F142" s="285" t="s">
        <v>258</v>
      </c>
      <c r="G142" s="266" t="s">
        <v>121</v>
      </c>
      <c r="H142" s="266">
        <f>IF(G142="Traditional Stove",0.1,0.2)</f>
        <v>0.1</v>
      </c>
      <c r="I142" s="266">
        <f>YEAR(J142)</f>
        <v>2022</v>
      </c>
      <c r="J142" s="267">
        <v>44719</v>
      </c>
      <c r="K142" s="267">
        <f>J142+1</f>
        <v>44720</v>
      </c>
      <c r="L142" s="266">
        <f>IF(M142&lt;=365,1,2)</f>
        <v>1</v>
      </c>
      <c r="M142" s="266">
        <f>IF(K142&lt;$C$1,$C$2-$C$1+1,$C$2-K142+1)</f>
        <v>327</v>
      </c>
      <c r="N142" s="268">
        <f>M142/365</f>
        <v>0.89589041095890409</v>
      </c>
      <c r="O142" s="269">
        <f>'Data and Parameter'!$E$4*'Data and Parameter'!$E$5*('Data and Parameter'!$E$6+'Data and Parameter'!$E$7)*'Data and Parameter'!$E$19*'Data and Parameter'!$E$14*'ER calculations'!N142</f>
        <v>4.6386957676926199</v>
      </c>
    </row>
    <row r="143" spans="1:15" ht="15">
      <c r="A143" s="284">
        <v>139</v>
      </c>
      <c r="B143" s="287"/>
      <c r="C143" s="287"/>
      <c r="D143" s="284" t="s">
        <v>119</v>
      </c>
      <c r="E143" s="287"/>
      <c r="F143" s="285" t="s">
        <v>259</v>
      </c>
      <c r="G143" s="266" t="s">
        <v>121</v>
      </c>
      <c r="H143" s="266">
        <f>IF(G143="Traditional Stove",0.1,0.2)</f>
        <v>0.1</v>
      </c>
      <c r="I143" s="266">
        <f>YEAR(J143)</f>
        <v>2022</v>
      </c>
      <c r="J143" s="267">
        <v>44719</v>
      </c>
      <c r="K143" s="267">
        <f>J143+1</f>
        <v>44720</v>
      </c>
      <c r="L143" s="266">
        <f>IF(M143&lt;=365,1,2)</f>
        <v>1</v>
      </c>
      <c r="M143" s="266">
        <f>IF(K143&lt;$C$1,$C$2-$C$1+1,$C$2-K143+1)</f>
        <v>327</v>
      </c>
      <c r="N143" s="268">
        <f>M143/365</f>
        <v>0.89589041095890409</v>
      </c>
      <c r="O143" s="269">
        <f>'Data and Parameter'!$E$4*'Data and Parameter'!$E$5*('Data and Parameter'!$E$6+'Data and Parameter'!$E$7)*'Data and Parameter'!$E$19*'Data and Parameter'!$E$14*'ER calculations'!N143</f>
        <v>4.6386957676926199</v>
      </c>
    </row>
    <row r="144" spans="1:15" ht="15">
      <c r="A144" s="284">
        <v>140</v>
      </c>
      <c r="B144" s="287"/>
      <c r="C144" s="287"/>
      <c r="D144" s="284" t="s">
        <v>119</v>
      </c>
      <c r="E144" s="287"/>
      <c r="F144" s="285" t="s">
        <v>260</v>
      </c>
      <c r="G144" s="266" t="s">
        <v>121</v>
      </c>
      <c r="H144" s="266">
        <f>IF(G144="Traditional Stove",0.1,0.2)</f>
        <v>0.1</v>
      </c>
      <c r="I144" s="266">
        <f>YEAR(J144)</f>
        <v>2022</v>
      </c>
      <c r="J144" s="267">
        <v>44719</v>
      </c>
      <c r="K144" s="267">
        <f>J144+1</f>
        <v>44720</v>
      </c>
      <c r="L144" s="266">
        <f>IF(M144&lt;=365,1,2)</f>
        <v>1</v>
      </c>
      <c r="M144" s="266">
        <f>IF(K144&lt;$C$1,$C$2-$C$1+1,$C$2-K144+1)</f>
        <v>327</v>
      </c>
      <c r="N144" s="268">
        <f>M144/365</f>
        <v>0.89589041095890409</v>
      </c>
      <c r="O144" s="269">
        <f>'Data and Parameter'!$E$4*'Data and Parameter'!$E$5*('Data and Parameter'!$E$6+'Data and Parameter'!$E$7)*'Data and Parameter'!$E$19*'Data and Parameter'!$E$14*'ER calculations'!N144</f>
        <v>4.6386957676926199</v>
      </c>
    </row>
    <row r="145" spans="1:15" ht="15">
      <c r="A145" s="284">
        <v>141</v>
      </c>
      <c r="B145" s="287"/>
      <c r="C145" s="287"/>
      <c r="D145" s="284" t="s">
        <v>119</v>
      </c>
      <c r="E145" s="287"/>
      <c r="F145" s="285" t="s">
        <v>261</v>
      </c>
      <c r="G145" s="266" t="s">
        <v>121</v>
      </c>
      <c r="H145" s="266">
        <f>IF(G145="Traditional Stove",0.1,0.2)</f>
        <v>0.1</v>
      </c>
      <c r="I145" s="266">
        <f>YEAR(J145)</f>
        <v>2022</v>
      </c>
      <c r="J145" s="267">
        <v>44719</v>
      </c>
      <c r="K145" s="267">
        <f>J145+1</f>
        <v>44720</v>
      </c>
      <c r="L145" s="266">
        <f>IF(M145&lt;=365,1,2)</f>
        <v>1</v>
      </c>
      <c r="M145" s="266">
        <f>IF(K145&lt;$C$1,$C$2-$C$1+1,$C$2-K145+1)</f>
        <v>327</v>
      </c>
      <c r="N145" s="268">
        <f>M145/365</f>
        <v>0.89589041095890409</v>
      </c>
      <c r="O145" s="269">
        <f>'Data and Parameter'!$E$4*'Data and Parameter'!$E$5*('Data and Parameter'!$E$6+'Data and Parameter'!$E$7)*'Data and Parameter'!$E$19*'Data and Parameter'!$E$14*'ER calculations'!N145</f>
        <v>4.6386957676926199</v>
      </c>
    </row>
    <row r="146" spans="1:15" ht="15">
      <c r="A146" s="284">
        <v>142</v>
      </c>
      <c r="B146" s="287"/>
      <c r="C146" s="287"/>
      <c r="D146" s="284" t="s">
        <v>119</v>
      </c>
      <c r="E146" s="287"/>
      <c r="F146" s="285" t="s">
        <v>262</v>
      </c>
      <c r="G146" s="266" t="s">
        <v>121</v>
      </c>
      <c r="H146" s="266">
        <f>IF(G146="Traditional Stove",0.1,0.2)</f>
        <v>0.1</v>
      </c>
      <c r="I146" s="266">
        <f>YEAR(J146)</f>
        <v>2022</v>
      </c>
      <c r="J146" s="267">
        <v>44719</v>
      </c>
      <c r="K146" s="267">
        <f>J146+1</f>
        <v>44720</v>
      </c>
      <c r="L146" s="266">
        <f>IF(M146&lt;=365,1,2)</f>
        <v>1</v>
      </c>
      <c r="M146" s="266">
        <f>IF(K146&lt;$C$1,$C$2-$C$1+1,$C$2-K146+1)</f>
        <v>327</v>
      </c>
      <c r="N146" s="268">
        <f>M146/365</f>
        <v>0.89589041095890409</v>
      </c>
      <c r="O146" s="269">
        <f>'Data and Parameter'!$E$4*'Data and Parameter'!$E$5*('Data and Parameter'!$E$6+'Data and Parameter'!$E$7)*'Data and Parameter'!$E$19*'Data and Parameter'!$E$14*'ER calculations'!N146</f>
        <v>4.6386957676926199</v>
      </c>
    </row>
    <row r="147" spans="1:15" ht="15">
      <c r="A147" s="284">
        <v>143</v>
      </c>
      <c r="B147" s="287"/>
      <c r="C147" s="287"/>
      <c r="D147" s="284" t="s">
        <v>119</v>
      </c>
      <c r="E147" s="287"/>
      <c r="F147" s="285" t="s">
        <v>263</v>
      </c>
      <c r="G147" s="266" t="s">
        <v>121</v>
      </c>
      <c r="H147" s="266">
        <f>IF(G147="Traditional Stove",0.1,0.2)</f>
        <v>0.1</v>
      </c>
      <c r="I147" s="266">
        <f>YEAR(J147)</f>
        <v>2022</v>
      </c>
      <c r="J147" s="267">
        <v>44719</v>
      </c>
      <c r="K147" s="267">
        <f>J147+1</f>
        <v>44720</v>
      </c>
      <c r="L147" s="266">
        <f>IF(M147&lt;=365,1,2)</f>
        <v>1</v>
      </c>
      <c r="M147" s="266">
        <f>IF(K147&lt;$C$1,$C$2-$C$1+1,$C$2-K147+1)</f>
        <v>327</v>
      </c>
      <c r="N147" s="268">
        <f>M147/365</f>
        <v>0.89589041095890409</v>
      </c>
      <c r="O147" s="269">
        <f>'Data and Parameter'!$E$4*'Data and Parameter'!$E$5*('Data and Parameter'!$E$6+'Data and Parameter'!$E$7)*'Data and Parameter'!$E$19*'Data and Parameter'!$E$14*'ER calculations'!N147</f>
        <v>4.6386957676926199</v>
      </c>
    </row>
    <row r="148" spans="1:15" ht="15">
      <c r="A148" s="284">
        <v>144</v>
      </c>
      <c r="B148" s="287"/>
      <c r="C148" s="287"/>
      <c r="D148" s="284" t="s">
        <v>119</v>
      </c>
      <c r="E148" s="287"/>
      <c r="F148" s="285" t="s">
        <v>264</v>
      </c>
      <c r="G148" s="266" t="s">
        <v>121</v>
      </c>
      <c r="H148" s="266">
        <f>IF(G148="Traditional Stove",0.1,0.2)</f>
        <v>0.1</v>
      </c>
      <c r="I148" s="266">
        <f>YEAR(J148)</f>
        <v>2022</v>
      </c>
      <c r="J148" s="267">
        <v>44719</v>
      </c>
      <c r="K148" s="267">
        <f>J148+1</f>
        <v>44720</v>
      </c>
      <c r="L148" s="266">
        <f>IF(M148&lt;=365,1,2)</f>
        <v>1</v>
      </c>
      <c r="M148" s="266">
        <f>IF(K148&lt;$C$1,$C$2-$C$1+1,$C$2-K148+1)</f>
        <v>327</v>
      </c>
      <c r="N148" s="268">
        <f>M148/365</f>
        <v>0.89589041095890409</v>
      </c>
      <c r="O148" s="269">
        <f>'Data and Parameter'!$E$4*'Data and Parameter'!$E$5*('Data and Parameter'!$E$6+'Data and Parameter'!$E$7)*'Data and Parameter'!$E$19*'Data and Parameter'!$E$14*'ER calculations'!N148</f>
        <v>4.6386957676926199</v>
      </c>
    </row>
    <row r="149" spans="1:15" ht="15">
      <c r="A149" s="284">
        <v>145</v>
      </c>
      <c r="B149" s="287"/>
      <c r="C149" s="287"/>
      <c r="D149" s="284" t="s">
        <v>119</v>
      </c>
      <c r="E149" s="287"/>
      <c r="F149" s="285" t="s">
        <v>265</v>
      </c>
      <c r="G149" s="266" t="s">
        <v>121</v>
      </c>
      <c r="H149" s="266">
        <f>IF(G149="Traditional Stove",0.1,0.2)</f>
        <v>0.1</v>
      </c>
      <c r="I149" s="266">
        <f>YEAR(J149)</f>
        <v>2022</v>
      </c>
      <c r="J149" s="267">
        <v>44719</v>
      </c>
      <c r="K149" s="267">
        <f>J149+1</f>
        <v>44720</v>
      </c>
      <c r="L149" s="266">
        <f>IF(M149&lt;=365,1,2)</f>
        <v>1</v>
      </c>
      <c r="M149" s="266">
        <f>IF(K149&lt;$C$1,$C$2-$C$1+1,$C$2-K149+1)</f>
        <v>327</v>
      </c>
      <c r="N149" s="268">
        <f>M149/365</f>
        <v>0.89589041095890409</v>
      </c>
      <c r="O149" s="269">
        <f>'Data and Parameter'!$E$4*'Data and Parameter'!$E$5*('Data and Parameter'!$E$6+'Data and Parameter'!$E$7)*'Data and Parameter'!$E$19*'Data and Parameter'!$E$14*'ER calculations'!N149</f>
        <v>4.6386957676926199</v>
      </c>
    </row>
    <row r="150" spans="1:15" ht="15">
      <c r="A150" s="284">
        <v>146</v>
      </c>
      <c r="B150" s="287"/>
      <c r="C150" s="287"/>
      <c r="D150" s="284" t="s">
        <v>119</v>
      </c>
      <c r="E150" s="287"/>
      <c r="F150" s="285" t="s">
        <v>266</v>
      </c>
      <c r="G150" s="266" t="s">
        <v>121</v>
      </c>
      <c r="H150" s="266">
        <f>IF(G150="Traditional Stove",0.1,0.2)</f>
        <v>0.1</v>
      </c>
      <c r="I150" s="266">
        <f>YEAR(J150)</f>
        <v>2022</v>
      </c>
      <c r="J150" s="267">
        <v>44719</v>
      </c>
      <c r="K150" s="267">
        <f>J150+1</f>
        <v>44720</v>
      </c>
      <c r="L150" s="266">
        <f>IF(M150&lt;=365,1,2)</f>
        <v>1</v>
      </c>
      <c r="M150" s="266">
        <f>IF(K150&lt;$C$1,$C$2-$C$1+1,$C$2-K150+1)</f>
        <v>327</v>
      </c>
      <c r="N150" s="268">
        <f>M150/365</f>
        <v>0.89589041095890409</v>
      </c>
      <c r="O150" s="269">
        <f>'Data and Parameter'!$E$4*'Data and Parameter'!$E$5*('Data and Parameter'!$E$6+'Data and Parameter'!$E$7)*'Data and Parameter'!$E$19*'Data and Parameter'!$E$14*'ER calculations'!N150</f>
        <v>4.6386957676926199</v>
      </c>
    </row>
    <row r="151" spans="1:15" ht="15">
      <c r="A151" s="284">
        <v>147</v>
      </c>
      <c r="B151" s="287"/>
      <c r="C151" s="287"/>
      <c r="D151" s="284" t="s">
        <v>119</v>
      </c>
      <c r="E151" s="287"/>
      <c r="F151" s="285" t="s">
        <v>267</v>
      </c>
      <c r="G151" s="266" t="s">
        <v>121</v>
      </c>
      <c r="H151" s="266">
        <f>IF(G151="Traditional Stove",0.1,0.2)</f>
        <v>0.1</v>
      </c>
      <c r="I151" s="266">
        <f>YEAR(J151)</f>
        <v>2022</v>
      </c>
      <c r="J151" s="267">
        <v>44719</v>
      </c>
      <c r="K151" s="267">
        <f>J151+1</f>
        <v>44720</v>
      </c>
      <c r="L151" s="266">
        <f>IF(M151&lt;=365,1,2)</f>
        <v>1</v>
      </c>
      <c r="M151" s="266">
        <f>IF(K151&lt;$C$1,$C$2-$C$1+1,$C$2-K151+1)</f>
        <v>327</v>
      </c>
      <c r="N151" s="268">
        <f>M151/365</f>
        <v>0.89589041095890409</v>
      </c>
      <c r="O151" s="269">
        <f>'Data and Parameter'!$E$4*'Data and Parameter'!$E$5*('Data and Parameter'!$E$6+'Data and Parameter'!$E$7)*'Data and Parameter'!$E$19*'Data and Parameter'!$E$14*'ER calculations'!N151</f>
        <v>4.6386957676926199</v>
      </c>
    </row>
    <row r="152" spans="1:15" ht="15">
      <c r="A152" s="284">
        <v>148</v>
      </c>
      <c r="B152" s="287"/>
      <c r="C152" s="287"/>
      <c r="D152" s="284" t="s">
        <v>119</v>
      </c>
      <c r="E152" s="287"/>
      <c r="F152" s="285" t="s">
        <v>268</v>
      </c>
      <c r="G152" s="266" t="s">
        <v>121</v>
      </c>
      <c r="H152" s="266">
        <f>IF(G152="Traditional Stove",0.1,0.2)</f>
        <v>0.1</v>
      </c>
      <c r="I152" s="266">
        <f>YEAR(J152)</f>
        <v>2022</v>
      </c>
      <c r="J152" s="267">
        <v>44719</v>
      </c>
      <c r="K152" s="267">
        <f>J152+1</f>
        <v>44720</v>
      </c>
      <c r="L152" s="266">
        <f>IF(M152&lt;=365,1,2)</f>
        <v>1</v>
      </c>
      <c r="M152" s="266">
        <f>IF(K152&lt;$C$1,$C$2-$C$1+1,$C$2-K152+1)</f>
        <v>327</v>
      </c>
      <c r="N152" s="268">
        <f>M152/365</f>
        <v>0.89589041095890409</v>
      </c>
      <c r="O152" s="269">
        <f>'Data and Parameter'!$E$4*'Data and Parameter'!$E$5*('Data and Parameter'!$E$6+'Data and Parameter'!$E$7)*'Data and Parameter'!$E$19*'Data and Parameter'!$E$14*'ER calculations'!N152</f>
        <v>4.6386957676926199</v>
      </c>
    </row>
    <row r="153" spans="1:15" ht="15">
      <c r="A153" s="284">
        <v>149</v>
      </c>
      <c r="B153" s="287"/>
      <c r="C153" s="287"/>
      <c r="D153" s="284" t="s">
        <v>119</v>
      </c>
      <c r="E153" s="287"/>
      <c r="F153" s="285" t="s">
        <v>269</v>
      </c>
      <c r="G153" s="266" t="s">
        <v>121</v>
      </c>
      <c r="H153" s="266">
        <f>IF(G153="Traditional Stove",0.1,0.2)</f>
        <v>0.1</v>
      </c>
      <c r="I153" s="266">
        <f>YEAR(J153)</f>
        <v>2022</v>
      </c>
      <c r="J153" s="267">
        <v>44719</v>
      </c>
      <c r="K153" s="267">
        <f>J153+1</f>
        <v>44720</v>
      </c>
      <c r="L153" s="266">
        <f>IF(M153&lt;=365,1,2)</f>
        <v>1</v>
      </c>
      <c r="M153" s="266">
        <f>IF(K153&lt;$C$1,$C$2-$C$1+1,$C$2-K153+1)</f>
        <v>327</v>
      </c>
      <c r="N153" s="268">
        <f>M153/365</f>
        <v>0.89589041095890409</v>
      </c>
      <c r="O153" s="269">
        <f>'Data and Parameter'!$E$4*'Data and Parameter'!$E$5*('Data and Parameter'!$E$6+'Data and Parameter'!$E$7)*'Data and Parameter'!$E$19*'Data and Parameter'!$E$14*'ER calculations'!N153</f>
        <v>4.6386957676926199</v>
      </c>
    </row>
    <row r="154" spans="1:15" ht="15">
      <c r="A154" s="284">
        <v>150</v>
      </c>
      <c r="B154" s="287"/>
      <c r="C154" s="287"/>
      <c r="D154" s="284" t="s">
        <v>119</v>
      </c>
      <c r="E154" s="287"/>
      <c r="F154" s="285" t="s">
        <v>270</v>
      </c>
      <c r="G154" s="266" t="s">
        <v>121</v>
      </c>
      <c r="H154" s="266">
        <f>IF(G154="Traditional Stove",0.1,0.2)</f>
        <v>0.1</v>
      </c>
      <c r="I154" s="266">
        <f>YEAR(J154)</f>
        <v>2022</v>
      </c>
      <c r="J154" s="267">
        <v>44719</v>
      </c>
      <c r="K154" s="267">
        <f>J154+1</f>
        <v>44720</v>
      </c>
      <c r="L154" s="266">
        <f>IF(M154&lt;=365,1,2)</f>
        <v>1</v>
      </c>
      <c r="M154" s="266">
        <f>IF(K154&lt;$C$1,$C$2-$C$1+1,$C$2-K154+1)</f>
        <v>327</v>
      </c>
      <c r="N154" s="268">
        <f>M154/365</f>
        <v>0.89589041095890409</v>
      </c>
      <c r="O154" s="269">
        <f>'Data and Parameter'!$E$4*'Data and Parameter'!$E$5*('Data and Parameter'!$E$6+'Data and Parameter'!$E$7)*'Data and Parameter'!$E$19*'Data and Parameter'!$E$14*'ER calculations'!N154</f>
        <v>4.6386957676926199</v>
      </c>
    </row>
    <row r="155" spans="1:15" ht="15">
      <c r="A155" s="284">
        <v>151</v>
      </c>
      <c r="B155" s="287"/>
      <c r="C155" s="287"/>
      <c r="D155" s="284" t="s">
        <v>119</v>
      </c>
      <c r="E155" s="287"/>
      <c r="F155" s="285" t="s">
        <v>271</v>
      </c>
      <c r="G155" s="266" t="s">
        <v>121</v>
      </c>
      <c r="H155" s="266">
        <f>IF(G155="Traditional Stove",0.1,0.2)</f>
        <v>0.1</v>
      </c>
      <c r="I155" s="266">
        <f>YEAR(J155)</f>
        <v>2022</v>
      </c>
      <c r="J155" s="267">
        <v>44719</v>
      </c>
      <c r="K155" s="267">
        <f>J155+1</f>
        <v>44720</v>
      </c>
      <c r="L155" s="266">
        <f>IF(M155&lt;=365,1,2)</f>
        <v>1</v>
      </c>
      <c r="M155" s="266">
        <f>IF(K155&lt;$C$1,$C$2-$C$1+1,$C$2-K155+1)</f>
        <v>327</v>
      </c>
      <c r="N155" s="268">
        <f>M155/365</f>
        <v>0.89589041095890409</v>
      </c>
      <c r="O155" s="269">
        <f>'Data and Parameter'!$E$4*'Data and Parameter'!$E$5*('Data and Parameter'!$E$6+'Data and Parameter'!$E$7)*'Data and Parameter'!$E$19*'Data and Parameter'!$E$14*'ER calculations'!N155</f>
        <v>4.6386957676926199</v>
      </c>
    </row>
    <row r="156" spans="1:15" ht="15">
      <c r="A156" s="284">
        <v>152</v>
      </c>
      <c r="B156" s="287"/>
      <c r="C156" s="287"/>
      <c r="D156" s="284" t="s">
        <v>119</v>
      </c>
      <c r="E156" s="287"/>
      <c r="F156" s="285" t="s">
        <v>272</v>
      </c>
      <c r="G156" s="266" t="s">
        <v>121</v>
      </c>
      <c r="H156" s="266">
        <f>IF(G156="Traditional Stove",0.1,0.2)</f>
        <v>0.1</v>
      </c>
      <c r="I156" s="266">
        <f>YEAR(J156)</f>
        <v>2022</v>
      </c>
      <c r="J156" s="267">
        <v>44719</v>
      </c>
      <c r="K156" s="267">
        <f>J156+1</f>
        <v>44720</v>
      </c>
      <c r="L156" s="266">
        <f>IF(M156&lt;=365,1,2)</f>
        <v>1</v>
      </c>
      <c r="M156" s="266">
        <f>IF(K156&lt;$C$1,$C$2-$C$1+1,$C$2-K156+1)</f>
        <v>327</v>
      </c>
      <c r="N156" s="268">
        <f>M156/365</f>
        <v>0.89589041095890409</v>
      </c>
      <c r="O156" s="269">
        <f>'Data and Parameter'!$E$4*'Data and Parameter'!$E$5*('Data and Parameter'!$E$6+'Data and Parameter'!$E$7)*'Data and Parameter'!$E$19*'Data and Parameter'!$E$14*'ER calculations'!N156</f>
        <v>4.6386957676926199</v>
      </c>
    </row>
    <row r="157" spans="1:15" ht="15">
      <c r="A157" s="284">
        <v>153</v>
      </c>
      <c r="B157" s="287"/>
      <c r="C157" s="287"/>
      <c r="D157" s="284" t="s">
        <v>119</v>
      </c>
      <c r="E157" s="287"/>
      <c r="F157" s="285" t="s">
        <v>273</v>
      </c>
      <c r="G157" s="266" t="s">
        <v>121</v>
      </c>
      <c r="H157" s="266">
        <f>IF(G157="Traditional Stove",0.1,0.2)</f>
        <v>0.1</v>
      </c>
      <c r="I157" s="266">
        <f>YEAR(J157)</f>
        <v>2022</v>
      </c>
      <c r="J157" s="267">
        <v>44727</v>
      </c>
      <c r="K157" s="267">
        <f>J157+1</f>
        <v>44728</v>
      </c>
      <c r="L157" s="266">
        <f>IF(M157&lt;=365,1,2)</f>
        <v>1</v>
      </c>
      <c r="M157" s="266">
        <f>IF(K157&lt;$C$1,$C$2-$C$1+1,$C$2-K157+1)</f>
        <v>319</v>
      </c>
      <c r="N157" s="268">
        <f>M157/365</f>
        <v>0.87397260273972599</v>
      </c>
      <c r="O157" s="269">
        <f>'Data and Parameter'!$E$4*'Data and Parameter'!$E$5*('Data and Parameter'!$E$6+'Data and Parameter'!$E$7)*'Data and Parameter'!$E$19*'Data and Parameter'!$E$14*'ER calculations'!N157</f>
        <v>4.5252108559447883</v>
      </c>
    </row>
    <row r="158" spans="1:15" ht="15">
      <c r="A158" s="284">
        <v>154</v>
      </c>
      <c r="B158" s="287"/>
      <c r="C158" s="287"/>
      <c r="D158" s="284" t="s">
        <v>119</v>
      </c>
      <c r="E158" s="287"/>
      <c r="F158" s="285" t="s">
        <v>274</v>
      </c>
      <c r="G158" s="266" t="s">
        <v>121</v>
      </c>
      <c r="H158" s="266">
        <f>IF(G158="Traditional Stove",0.1,0.2)</f>
        <v>0.1</v>
      </c>
      <c r="I158" s="266">
        <f>YEAR(J158)</f>
        <v>2022</v>
      </c>
      <c r="J158" s="267">
        <v>44726</v>
      </c>
      <c r="K158" s="267">
        <f>J158+1</f>
        <v>44727</v>
      </c>
      <c r="L158" s="266">
        <f>IF(M158&lt;=365,1,2)</f>
        <v>1</v>
      </c>
      <c r="M158" s="266">
        <f>IF(K158&lt;$C$1,$C$2-$C$1+1,$C$2-K158+1)</f>
        <v>320</v>
      </c>
      <c r="N158" s="268">
        <f>M158/365</f>
        <v>0.87671232876712324</v>
      </c>
      <c r="O158" s="269">
        <f>'Data and Parameter'!$E$4*'Data and Parameter'!$E$5*('Data and Parameter'!$E$6+'Data and Parameter'!$E$7)*'Data and Parameter'!$E$19*'Data and Parameter'!$E$14*'ER calculations'!N158</f>
        <v>4.5393964699132674</v>
      </c>
    </row>
    <row r="159" spans="1:15" ht="15">
      <c r="A159" s="284">
        <v>155</v>
      </c>
      <c r="B159" s="287"/>
      <c r="C159" s="287"/>
      <c r="D159" s="284" t="s">
        <v>119</v>
      </c>
      <c r="E159" s="287"/>
      <c r="F159" s="285" t="s">
        <v>275</v>
      </c>
      <c r="G159" s="266" t="s">
        <v>121</v>
      </c>
      <c r="H159" s="266">
        <f>IF(G159="Traditional Stove",0.1,0.2)</f>
        <v>0.1</v>
      </c>
      <c r="I159" s="266">
        <f>YEAR(J159)</f>
        <v>2022</v>
      </c>
      <c r="J159" s="267">
        <v>44726</v>
      </c>
      <c r="K159" s="267">
        <f>J159+1</f>
        <v>44727</v>
      </c>
      <c r="L159" s="266">
        <f>IF(M159&lt;=365,1,2)</f>
        <v>1</v>
      </c>
      <c r="M159" s="266">
        <f>IF(K159&lt;$C$1,$C$2-$C$1+1,$C$2-K159+1)</f>
        <v>320</v>
      </c>
      <c r="N159" s="268">
        <f>M159/365</f>
        <v>0.87671232876712324</v>
      </c>
      <c r="O159" s="269">
        <f>'Data and Parameter'!$E$4*'Data and Parameter'!$E$5*('Data and Parameter'!$E$6+'Data and Parameter'!$E$7)*'Data and Parameter'!$E$19*'Data and Parameter'!$E$14*'ER calculations'!N159</f>
        <v>4.5393964699132674</v>
      </c>
    </row>
    <row r="160" spans="1:15" ht="15">
      <c r="A160" s="284">
        <v>156</v>
      </c>
      <c r="B160" s="287"/>
      <c r="C160" s="287"/>
      <c r="D160" s="284" t="s">
        <v>119</v>
      </c>
      <c r="E160" s="287"/>
      <c r="F160" s="285" t="s">
        <v>276</v>
      </c>
      <c r="G160" s="266" t="s">
        <v>121</v>
      </c>
      <c r="H160" s="266">
        <f>IF(G160="Traditional Stove",0.1,0.2)</f>
        <v>0.1</v>
      </c>
      <c r="I160" s="266">
        <f>YEAR(J160)</f>
        <v>2022</v>
      </c>
      <c r="J160" s="267">
        <v>44726</v>
      </c>
      <c r="K160" s="267">
        <f>J160+1</f>
        <v>44727</v>
      </c>
      <c r="L160" s="266">
        <f>IF(M160&lt;=365,1,2)</f>
        <v>1</v>
      </c>
      <c r="M160" s="266">
        <f>IF(K160&lt;$C$1,$C$2-$C$1+1,$C$2-K160+1)</f>
        <v>320</v>
      </c>
      <c r="N160" s="268">
        <f>M160/365</f>
        <v>0.87671232876712324</v>
      </c>
      <c r="O160" s="269">
        <f>'Data and Parameter'!$E$4*'Data and Parameter'!$E$5*('Data and Parameter'!$E$6+'Data and Parameter'!$E$7)*'Data and Parameter'!$E$19*'Data and Parameter'!$E$14*'ER calculations'!N160</f>
        <v>4.5393964699132674</v>
      </c>
    </row>
    <row r="161" spans="1:15" ht="15">
      <c r="A161" s="284">
        <v>157</v>
      </c>
      <c r="B161" s="287"/>
      <c r="C161" s="287"/>
      <c r="D161" s="284" t="s">
        <v>119</v>
      </c>
      <c r="E161" s="287"/>
      <c r="F161" s="285" t="s">
        <v>277</v>
      </c>
      <c r="G161" s="266" t="s">
        <v>121</v>
      </c>
      <c r="H161" s="266">
        <f>IF(G161="Traditional Stove",0.1,0.2)</f>
        <v>0.1</v>
      </c>
      <c r="I161" s="266">
        <f>YEAR(J161)</f>
        <v>2022</v>
      </c>
      <c r="J161" s="267">
        <v>44726</v>
      </c>
      <c r="K161" s="267">
        <f>J161+1</f>
        <v>44727</v>
      </c>
      <c r="L161" s="266">
        <f>IF(M161&lt;=365,1,2)</f>
        <v>1</v>
      </c>
      <c r="M161" s="266">
        <f>IF(K161&lt;$C$1,$C$2-$C$1+1,$C$2-K161+1)</f>
        <v>320</v>
      </c>
      <c r="N161" s="268">
        <f>M161/365</f>
        <v>0.87671232876712324</v>
      </c>
      <c r="O161" s="269">
        <f>'Data and Parameter'!$E$4*'Data and Parameter'!$E$5*('Data and Parameter'!$E$6+'Data and Parameter'!$E$7)*'Data and Parameter'!$E$19*'Data and Parameter'!$E$14*'ER calculations'!N161</f>
        <v>4.5393964699132674</v>
      </c>
    </row>
    <row r="162" spans="1:15" ht="15">
      <c r="A162" s="284">
        <v>158</v>
      </c>
      <c r="B162" s="287"/>
      <c r="C162" s="287"/>
      <c r="D162" s="284" t="s">
        <v>119</v>
      </c>
      <c r="E162" s="287"/>
      <c r="F162" s="285" t="s">
        <v>278</v>
      </c>
      <c r="G162" s="266" t="s">
        <v>121</v>
      </c>
      <c r="H162" s="266">
        <f>IF(G162="Traditional Stove",0.1,0.2)</f>
        <v>0.1</v>
      </c>
      <c r="I162" s="266">
        <f>YEAR(J162)</f>
        <v>2022</v>
      </c>
      <c r="J162" s="267">
        <v>44726</v>
      </c>
      <c r="K162" s="267">
        <f>J162+1</f>
        <v>44727</v>
      </c>
      <c r="L162" s="266">
        <f>IF(M162&lt;=365,1,2)</f>
        <v>1</v>
      </c>
      <c r="M162" s="266">
        <f>IF(K162&lt;$C$1,$C$2-$C$1+1,$C$2-K162+1)</f>
        <v>320</v>
      </c>
      <c r="N162" s="268">
        <f>M162/365</f>
        <v>0.87671232876712324</v>
      </c>
      <c r="O162" s="269">
        <f>'Data and Parameter'!$E$4*'Data and Parameter'!$E$5*('Data and Parameter'!$E$6+'Data and Parameter'!$E$7)*'Data and Parameter'!$E$19*'Data and Parameter'!$E$14*'ER calculations'!N162</f>
        <v>4.5393964699132674</v>
      </c>
    </row>
    <row r="163" spans="1:15" ht="15">
      <c r="A163" s="284">
        <v>159</v>
      </c>
      <c r="B163" s="287"/>
      <c r="C163" s="287"/>
      <c r="D163" s="284" t="s">
        <v>119</v>
      </c>
      <c r="E163" s="287"/>
      <c r="F163" s="285" t="s">
        <v>279</v>
      </c>
      <c r="G163" s="266" t="s">
        <v>121</v>
      </c>
      <c r="H163" s="266">
        <f>IF(G163="Traditional Stove",0.1,0.2)</f>
        <v>0.1</v>
      </c>
      <c r="I163" s="266">
        <f>YEAR(J163)</f>
        <v>2022</v>
      </c>
      <c r="J163" s="267">
        <v>44726</v>
      </c>
      <c r="K163" s="267">
        <f>J163+1</f>
        <v>44727</v>
      </c>
      <c r="L163" s="266">
        <f>IF(M163&lt;=365,1,2)</f>
        <v>1</v>
      </c>
      <c r="M163" s="266">
        <f>IF(K163&lt;$C$1,$C$2-$C$1+1,$C$2-K163+1)</f>
        <v>320</v>
      </c>
      <c r="N163" s="268">
        <f>M163/365</f>
        <v>0.87671232876712324</v>
      </c>
      <c r="O163" s="269">
        <f>'Data and Parameter'!$E$4*'Data and Parameter'!$E$5*('Data and Parameter'!$E$6+'Data and Parameter'!$E$7)*'Data and Parameter'!$E$19*'Data and Parameter'!$E$14*'ER calculations'!N163</f>
        <v>4.5393964699132674</v>
      </c>
    </row>
    <row r="164" spans="1:15" ht="15">
      <c r="A164" s="284">
        <v>160</v>
      </c>
      <c r="B164" s="287"/>
      <c r="C164" s="287"/>
      <c r="D164" s="284" t="s">
        <v>119</v>
      </c>
      <c r="E164" s="287"/>
      <c r="F164" s="285" t="s">
        <v>280</v>
      </c>
      <c r="G164" s="266" t="s">
        <v>121</v>
      </c>
      <c r="H164" s="266">
        <f>IF(G164="Traditional Stove",0.1,0.2)</f>
        <v>0.1</v>
      </c>
      <c r="I164" s="266">
        <f>YEAR(J164)</f>
        <v>2022</v>
      </c>
      <c r="J164" s="267">
        <v>44726</v>
      </c>
      <c r="K164" s="267">
        <f>J164+1</f>
        <v>44727</v>
      </c>
      <c r="L164" s="266">
        <f>IF(M164&lt;=365,1,2)</f>
        <v>1</v>
      </c>
      <c r="M164" s="266">
        <f>IF(K164&lt;$C$1,$C$2-$C$1+1,$C$2-K164+1)</f>
        <v>320</v>
      </c>
      <c r="N164" s="268">
        <f>M164/365</f>
        <v>0.87671232876712324</v>
      </c>
      <c r="O164" s="269">
        <f>'Data and Parameter'!$E$4*'Data and Parameter'!$E$5*('Data and Parameter'!$E$6+'Data and Parameter'!$E$7)*'Data and Parameter'!$E$19*'Data and Parameter'!$E$14*'ER calculations'!N164</f>
        <v>4.5393964699132674</v>
      </c>
    </row>
    <row r="165" spans="1:15" ht="15">
      <c r="A165" s="284">
        <v>161</v>
      </c>
      <c r="B165" s="287"/>
      <c r="C165" s="287"/>
      <c r="D165" s="284" t="s">
        <v>119</v>
      </c>
      <c r="E165" s="287"/>
      <c r="F165" s="285" t="s">
        <v>281</v>
      </c>
      <c r="G165" s="266" t="s">
        <v>121</v>
      </c>
      <c r="H165" s="266">
        <f>IF(G165="Traditional Stove",0.1,0.2)</f>
        <v>0.1</v>
      </c>
      <c r="I165" s="266">
        <f>YEAR(J165)</f>
        <v>2022</v>
      </c>
      <c r="J165" s="267">
        <v>44726</v>
      </c>
      <c r="K165" s="267">
        <f>J165+1</f>
        <v>44727</v>
      </c>
      <c r="L165" s="266">
        <f>IF(M165&lt;=365,1,2)</f>
        <v>1</v>
      </c>
      <c r="M165" s="266">
        <f>IF(K165&lt;$C$1,$C$2-$C$1+1,$C$2-K165+1)</f>
        <v>320</v>
      </c>
      <c r="N165" s="268">
        <f>M165/365</f>
        <v>0.87671232876712324</v>
      </c>
      <c r="O165" s="269">
        <f>'Data and Parameter'!$E$4*'Data and Parameter'!$E$5*('Data and Parameter'!$E$6+'Data and Parameter'!$E$7)*'Data and Parameter'!$E$19*'Data and Parameter'!$E$14*'ER calculations'!N165</f>
        <v>4.5393964699132674</v>
      </c>
    </row>
    <row r="166" spans="1:15" ht="15">
      <c r="A166" s="284">
        <v>162</v>
      </c>
      <c r="B166" s="287"/>
      <c r="C166" s="287"/>
      <c r="D166" s="284" t="s">
        <v>119</v>
      </c>
      <c r="E166" s="287"/>
      <c r="F166" s="285" t="s">
        <v>282</v>
      </c>
      <c r="G166" s="266" t="s">
        <v>121</v>
      </c>
      <c r="H166" s="266">
        <f>IF(G166="Traditional Stove",0.1,0.2)</f>
        <v>0.1</v>
      </c>
      <c r="I166" s="266">
        <f>YEAR(J166)</f>
        <v>2022</v>
      </c>
      <c r="J166" s="267">
        <v>44726</v>
      </c>
      <c r="K166" s="267">
        <f>J166+1</f>
        <v>44727</v>
      </c>
      <c r="L166" s="266">
        <f>IF(M166&lt;=365,1,2)</f>
        <v>1</v>
      </c>
      <c r="M166" s="266">
        <f>IF(K166&lt;$C$1,$C$2-$C$1+1,$C$2-K166+1)</f>
        <v>320</v>
      </c>
      <c r="N166" s="268">
        <f>M166/365</f>
        <v>0.87671232876712324</v>
      </c>
      <c r="O166" s="269">
        <f>'Data and Parameter'!$E$4*'Data and Parameter'!$E$5*('Data and Parameter'!$E$6+'Data and Parameter'!$E$7)*'Data and Parameter'!$E$19*'Data and Parameter'!$E$14*'ER calculations'!N166</f>
        <v>4.5393964699132674</v>
      </c>
    </row>
    <row r="167" spans="1:15" ht="15">
      <c r="A167" s="284">
        <v>163</v>
      </c>
      <c r="B167" s="287"/>
      <c r="C167" s="287"/>
      <c r="D167" s="284" t="s">
        <v>119</v>
      </c>
      <c r="E167" s="287"/>
      <c r="F167" s="285" t="s">
        <v>283</v>
      </c>
      <c r="G167" s="266" t="s">
        <v>121</v>
      </c>
      <c r="H167" s="266">
        <f>IF(G167="Traditional Stove",0.1,0.2)</f>
        <v>0.1</v>
      </c>
      <c r="I167" s="266">
        <f>YEAR(J167)</f>
        <v>2022</v>
      </c>
      <c r="J167" s="267">
        <v>44726</v>
      </c>
      <c r="K167" s="267">
        <f>J167+1</f>
        <v>44727</v>
      </c>
      <c r="L167" s="266">
        <f>IF(M167&lt;=365,1,2)</f>
        <v>1</v>
      </c>
      <c r="M167" s="266">
        <f>IF(K167&lt;$C$1,$C$2-$C$1+1,$C$2-K167+1)</f>
        <v>320</v>
      </c>
      <c r="N167" s="268">
        <f>M167/365</f>
        <v>0.87671232876712324</v>
      </c>
      <c r="O167" s="269">
        <f>'Data and Parameter'!$E$4*'Data and Parameter'!$E$5*('Data and Parameter'!$E$6+'Data and Parameter'!$E$7)*'Data and Parameter'!$E$19*'Data and Parameter'!$E$14*'ER calculations'!N167</f>
        <v>4.5393964699132674</v>
      </c>
    </row>
    <row r="168" spans="1:15" ht="15">
      <c r="A168" s="284">
        <v>164</v>
      </c>
      <c r="B168" s="287"/>
      <c r="C168" s="287"/>
      <c r="D168" s="284" t="s">
        <v>119</v>
      </c>
      <c r="E168" s="287"/>
      <c r="F168" s="285" t="s">
        <v>284</v>
      </c>
      <c r="G168" s="266" t="s">
        <v>121</v>
      </c>
      <c r="H168" s="266">
        <f>IF(G168="Traditional Stove",0.1,0.2)</f>
        <v>0.1</v>
      </c>
      <c r="I168" s="266">
        <f>YEAR(J168)</f>
        <v>2022</v>
      </c>
      <c r="J168" s="267">
        <v>44726</v>
      </c>
      <c r="K168" s="267">
        <f>J168+1</f>
        <v>44727</v>
      </c>
      <c r="L168" s="266">
        <f>IF(M168&lt;=365,1,2)</f>
        <v>1</v>
      </c>
      <c r="M168" s="266">
        <f>IF(K168&lt;$C$1,$C$2-$C$1+1,$C$2-K168+1)</f>
        <v>320</v>
      </c>
      <c r="N168" s="268">
        <f>M168/365</f>
        <v>0.87671232876712324</v>
      </c>
      <c r="O168" s="269">
        <f>'Data and Parameter'!$E$4*'Data and Parameter'!$E$5*('Data and Parameter'!$E$6+'Data and Parameter'!$E$7)*'Data and Parameter'!$E$19*'Data and Parameter'!$E$14*'ER calculations'!N168</f>
        <v>4.5393964699132674</v>
      </c>
    </row>
    <row r="169" spans="1:15" ht="15">
      <c r="A169" s="284">
        <v>165</v>
      </c>
      <c r="B169" s="287"/>
      <c r="C169" s="287"/>
      <c r="D169" s="284" t="s">
        <v>119</v>
      </c>
      <c r="E169" s="287"/>
      <c r="F169" s="285" t="s">
        <v>285</v>
      </c>
      <c r="G169" s="266" t="s">
        <v>121</v>
      </c>
      <c r="H169" s="266">
        <f>IF(G169="Traditional Stove",0.1,0.2)</f>
        <v>0.1</v>
      </c>
      <c r="I169" s="266">
        <f>YEAR(J169)</f>
        <v>2022</v>
      </c>
      <c r="J169" s="267">
        <v>44726</v>
      </c>
      <c r="K169" s="267">
        <f>J169+1</f>
        <v>44727</v>
      </c>
      <c r="L169" s="266">
        <f>IF(M169&lt;=365,1,2)</f>
        <v>1</v>
      </c>
      <c r="M169" s="266">
        <f>IF(K169&lt;$C$1,$C$2-$C$1+1,$C$2-K169+1)</f>
        <v>320</v>
      </c>
      <c r="N169" s="268">
        <f>M169/365</f>
        <v>0.87671232876712324</v>
      </c>
      <c r="O169" s="269">
        <f>'Data and Parameter'!$E$4*'Data and Parameter'!$E$5*('Data and Parameter'!$E$6+'Data and Parameter'!$E$7)*'Data and Parameter'!$E$19*'Data and Parameter'!$E$14*'ER calculations'!N169</f>
        <v>4.5393964699132674</v>
      </c>
    </row>
    <row r="170" spans="1:15" ht="15">
      <c r="A170" s="284">
        <v>166</v>
      </c>
      <c r="B170" s="287"/>
      <c r="C170" s="287"/>
      <c r="D170" s="284" t="s">
        <v>119</v>
      </c>
      <c r="E170" s="287"/>
      <c r="F170" s="285" t="s">
        <v>286</v>
      </c>
      <c r="G170" s="266" t="s">
        <v>121</v>
      </c>
      <c r="H170" s="266">
        <f>IF(G170="Traditional Stove",0.1,0.2)</f>
        <v>0.1</v>
      </c>
      <c r="I170" s="266">
        <f>YEAR(J170)</f>
        <v>2022</v>
      </c>
      <c r="J170" s="267">
        <v>44726</v>
      </c>
      <c r="K170" s="267">
        <f>J170+1</f>
        <v>44727</v>
      </c>
      <c r="L170" s="266">
        <f>IF(M170&lt;=365,1,2)</f>
        <v>1</v>
      </c>
      <c r="M170" s="266">
        <f>IF(K170&lt;$C$1,$C$2-$C$1+1,$C$2-K170+1)</f>
        <v>320</v>
      </c>
      <c r="N170" s="268">
        <f>M170/365</f>
        <v>0.87671232876712324</v>
      </c>
      <c r="O170" s="269">
        <f>'Data and Parameter'!$E$4*'Data and Parameter'!$E$5*('Data and Parameter'!$E$6+'Data and Parameter'!$E$7)*'Data and Parameter'!$E$19*'Data and Parameter'!$E$14*'ER calculations'!N170</f>
        <v>4.5393964699132674</v>
      </c>
    </row>
    <row r="171" spans="1:15" ht="15">
      <c r="A171" s="284">
        <v>167</v>
      </c>
      <c r="B171" s="287"/>
      <c r="C171" s="287"/>
      <c r="D171" s="284" t="s">
        <v>119</v>
      </c>
      <c r="E171" s="287"/>
      <c r="F171" s="285" t="s">
        <v>287</v>
      </c>
      <c r="G171" s="266" t="s">
        <v>121</v>
      </c>
      <c r="H171" s="266">
        <f>IF(G171="Traditional Stove",0.1,0.2)</f>
        <v>0.1</v>
      </c>
      <c r="I171" s="266">
        <f>YEAR(J171)</f>
        <v>2022</v>
      </c>
      <c r="J171" s="267">
        <v>44726</v>
      </c>
      <c r="K171" s="267">
        <f>J171+1</f>
        <v>44727</v>
      </c>
      <c r="L171" s="266">
        <f>IF(M171&lt;=365,1,2)</f>
        <v>1</v>
      </c>
      <c r="M171" s="266">
        <f>IF(K171&lt;$C$1,$C$2-$C$1+1,$C$2-K171+1)</f>
        <v>320</v>
      </c>
      <c r="N171" s="268">
        <f>M171/365</f>
        <v>0.87671232876712324</v>
      </c>
      <c r="O171" s="269">
        <f>'Data and Parameter'!$E$4*'Data and Parameter'!$E$5*('Data and Parameter'!$E$6+'Data and Parameter'!$E$7)*'Data and Parameter'!$E$19*'Data and Parameter'!$E$14*'ER calculations'!N171</f>
        <v>4.5393964699132674</v>
      </c>
    </row>
    <row r="172" spans="1:15" ht="15">
      <c r="A172" s="284">
        <v>168</v>
      </c>
      <c r="B172" s="287"/>
      <c r="C172" s="287"/>
      <c r="D172" s="284" t="s">
        <v>119</v>
      </c>
      <c r="E172" s="287"/>
      <c r="F172" s="285" t="s">
        <v>288</v>
      </c>
      <c r="G172" s="266" t="s">
        <v>121</v>
      </c>
      <c r="H172" s="266">
        <f>IF(G172="Traditional Stove",0.1,0.2)</f>
        <v>0.1</v>
      </c>
      <c r="I172" s="266">
        <f>YEAR(J172)</f>
        <v>2022</v>
      </c>
      <c r="J172" s="267">
        <v>44726</v>
      </c>
      <c r="K172" s="267">
        <f>J172+1</f>
        <v>44727</v>
      </c>
      <c r="L172" s="266">
        <f>IF(M172&lt;=365,1,2)</f>
        <v>1</v>
      </c>
      <c r="M172" s="266">
        <f>IF(K172&lt;$C$1,$C$2-$C$1+1,$C$2-K172+1)</f>
        <v>320</v>
      </c>
      <c r="N172" s="268">
        <f>M172/365</f>
        <v>0.87671232876712324</v>
      </c>
      <c r="O172" s="269">
        <f>'Data and Parameter'!$E$4*'Data and Parameter'!$E$5*('Data and Parameter'!$E$6+'Data and Parameter'!$E$7)*'Data and Parameter'!$E$19*'Data and Parameter'!$E$14*'ER calculations'!N172</f>
        <v>4.5393964699132674</v>
      </c>
    </row>
    <row r="173" spans="1:15" ht="15">
      <c r="A173" s="284">
        <v>169</v>
      </c>
      <c r="B173" s="287"/>
      <c r="C173" s="287"/>
      <c r="D173" s="284" t="s">
        <v>119</v>
      </c>
      <c r="E173" s="287"/>
      <c r="F173" s="285" t="s">
        <v>289</v>
      </c>
      <c r="G173" s="266" t="s">
        <v>121</v>
      </c>
      <c r="H173" s="266">
        <f>IF(G173="Traditional Stove",0.1,0.2)</f>
        <v>0.1</v>
      </c>
      <c r="I173" s="266">
        <f>YEAR(J173)</f>
        <v>2022</v>
      </c>
      <c r="J173" s="267">
        <v>44726</v>
      </c>
      <c r="K173" s="267">
        <f>J173+1</f>
        <v>44727</v>
      </c>
      <c r="L173" s="266">
        <f>IF(M173&lt;=365,1,2)</f>
        <v>1</v>
      </c>
      <c r="M173" s="266">
        <f>IF(K173&lt;$C$1,$C$2-$C$1+1,$C$2-K173+1)</f>
        <v>320</v>
      </c>
      <c r="N173" s="268">
        <f>M173/365</f>
        <v>0.87671232876712324</v>
      </c>
      <c r="O173" s="269">
        <f>'Data and Parameter'!$E$4*'Data and Parameter'!$E$5*('Data and Parameter'!$E$6+'Data and Parameter'!$E$7)*'Data and Parameter'!$E$19*'Data and Parameter'!$E$14*'ER calculations'!N173</f>
        <v>4.5393964699132674</v>
      </c>
    </row>
    <row r="174" spans="1:15" ht="15">
      <c r="A174" s="284">
        <v>170</v>
      </c>
      <c r="B174" s="287"/>
      <c r="C174" s="287"/>
      <c r="D174" s="284" t="s">
        <v>119</v>
      </c>
      <c r="E174" s="287"/>
      <c r="F174" s="285" t="s">
        <v>290</v>
      </c>
      <c r="G174" s="266" t="s">
        <v>121</v>
      </c>
      <c r="H174" s="266">
        <f>IF(G174="Traditional Stove",0.1,0.2)</f>
        <v>0.1</v>
      </c>
      <c r="I174" s="266">
        <f>YEAR(J174)</f>
        <v>2022</v>
      </c>
      <c r="J174" s="267">
        <v>44726</v>
      </c>
      <c r="K174" s="267">
        <f>J174+1</f>
        <v>44727</v>
      </c>
      <c r="L174" s="266">
        <f>IF(M174&lt;=365,1,2)</f>
        <v>1</v>
      </c>
      <c r="M174" s="266">
        <f>IF(K174&lt;$C$1,$C$2-$C$1+1,$C$2-K174+1)</f>
        <v>320</v>
      </c>
      <c r="N174" s="268">
        <f>M174/365</f>
        <v>0.87671232876712324</v>
      </c>
      <c r="O174" s="269">
        <f>'Data and Parameter'!$E$4*'Data and Parameter'!$E$5*('Data and Parameter'!$E$6+'Data and Parameter'!$E$7)*'Data and Parameter'!$E$19*'Data and Parameter'!$E$14*'ER calculations'!N174</f>
        <v>4.5393964699132674</v>
      </c>
    </row>
    <row r="175" spans="1:15" ht="15">
      <c r="A175" s="284">
        <v>171</v>
      </c>
      <c r="B175" s="287"/>
      <c r="C175" s="287"/>
      <c r="D175" s="284" t="s">
        <v>119</v>
      </c>
      <c r="E175" s="287"/>
      <c r="F175" s="285" t="s">
        <v>291</v>
      </c>
      <c r="G175" s="266" t="s">
        <v>121</v>
      </c>
      <c r="H175" s="266">
        <f>IF(G175="Traditional Stove",0.1,0.2)</f>
        <v>0.1</v>
      </c>
      <c r="I175" s="266">
        <f>YEAR(J175)</f>
        <v>2022</v>
      </c>
      <c r="J175" s="267">
        <v>44726</v>
      </c>
      <c r="K175" s="267">
        <f>J175+1</f>
        <v>44727</v>
      </c>
      <c r="L175" s="266">
        <f>IF(M175&lt;=365,1,2)</f>
        <v>1</v>
      </c>
      <c r="M175" s="266">
        <f>IF(K175&lt;$C$1,$C$2-$C$1+1,$C$2-K175+1)</f>
        <v>320</v>
      </c>
      <c r="N175" s="268">
        <f>M175/365</f>
        <v>0.87671232876712324</v>
      </c>
      <c r="O175" s="269">
        <f>'Data and Parameter'!$E$4*'Data and Parameter'!$E$5*('Data and Parameter'!$E$6+'Data and Parameter'!$E$7)*'Data and Parameter'!$E$19*'Data and Parameter'!$E$14*'ER calculations'!N175</f>
        <v>4.5393964699132674</v>
      </c>
    </row>
    <row r="176" spans="1:15" ht="15">
      <c r="A176" s="284">
        <v>172</v>
      </c>
      <c r="B176" s="287"/>
      <c r="C176" s="287"/>
      <c r="D176" s="284" t="s">
        <v>119</v>
      </c>
      <c r="E176" s="287"/>
      <c r="F176" s="285" t="s">
        <v>292</v>
      </c>
      <c r="G176" s="266" t="s">
        <v>121</v>
      </c>
      <c r="H176" s="266">
        <f>IF(G176="Traditional Stove",0.1,0.2)</f>
        <v>0.1</v>
      </c>
      <c r="I176" s="266">
        <f>YEAR(J176)</f>
        <v>2022</v>
      </c>
      <c r="J176" s="267">
        <v>44726</v>
      </c>
      <c r="K176" s="267">
        <f>J176+1</f>
        <v>44727</v>
      </c>
      <c r="L176" s="266">
        <f>IF(M176&lt;=365,1,2)</f>
        <v>1</v>
      </c>
      <c r="M176" s="266">
        <f>IF(K176&lt;$C$1,$C$2-$C$1+1,$C$2-K176+1)</f>
        <v>320</v>
      </c>
      <c r="N176" s="268">
        <f>M176/365</f>
        <v>0.87671232876712324</v>
      </c>
      <c r="O176" s="269">
        <f>'Data and Parameter'!$E$4*'Data and Parameter'!$E$5*('Data and Parameter'!$E$6+'Data and Parameter'!$E$7)*'Data and Parameter'!$E$19*'Data and Parameter'!$E$14*'ER calculations'!N176</f>
        <v>4.5393964699132674</v>
      </c>
    </row>
    <row r="177" spans="1:15" ht="15">
      <c r="A177" s="284">
        <v>173</v>
      </c>
      <c r="B177" s="287"/>
      <c r="C177" s="287"/>
      <c r="D177" s="284" t="s">
        <v>119</v>
      </c>
      <c r="E177" s="287"/>
      <c r="F177" s="285" t="s">
        <v>293</v>
      </c>
      <c r="G177" s="266" t="s">
        <v>121</v>
      </c>
      <c r="H177" s="266">
        <f>IF(G177="Traditional Stove",0.1,0.2)</f>
        <v>0.1</v>
      </c>
      <c r="I177" s="266">
        <f>YEAR(J177)</f>
        <v>2022</v>
      </c>
      <c r="J177" s="267">
        <v>44726</v>
      </c>
      <c r="K177" s="267">
        <f>J177+1</f>
        <v>44727</v>
      </c>
      <c r="L177" s="266">
        <f>IF(M177&lt;=365,1,2)</f>
        <v>1</v>
      </c>
      <c r="M177" s="266">
        <f>IF(K177&lt;$C$1,$C$2-$C$1+1,$C$2-K177+1)</f>
        <v>320</v>
      </c>
      <c r="N177" s="268">
        <f>M177/365</f>
        <v>0.87671232876712324</v>
      </c>
      <c r="O177" s="269">
        <f>'Data and Parameter'!$E$4*'Data and Parameter'!$E$5*('Data and Parameter'!$E$6+'Data and Parameter'!$E$7)*'Data and Parameter'!$E$19*'Data and Parameter'!$E$14*'ER calculations'!N177</f>
        <v>4.5393964699132674</v>
      </c>
    </row>
    <row r="178" spans="1:15" ht="15">
      <c r="A178" s="284">
        <v>174</v>
      </c>
      <c r="B178" s="287"/>
      <c r="C178" s="287"/>
      <c r="D178" s="284" t="s">
        <v>119</v>
      </c>
      <c r="E178" s="287"/>
      <c r="F178" s="285" t="s">
        <v>294</v>
      </c>
      <c r="G178" s="266" t="s">
        <v>121</v>
      </c>
      <c r="H178" s="266">
        <f>IF(G178="Traditional Stove",0.1,0.2)</f>
        <v>0.1</v>
      </c>
      <c r="I178" s="266">
        <f>YEAR(J178)</f>
        <v>2022</v>
      </c>
      <c r="J178" s="267">
        <v>44726</v>
      </c>
      <c r="K178" s="267">
        <f>J178+1</f>
        <v>44727</v>
      </c>
      <c r="L178" s="266">
        <f>IF(M178&lt;=365,1,2)</f>
        <v>1</v>
      </c>
      <c r="M178" s="266">
        <f>IF(K178&lt;$C$1,$C$2-$C$1+1,$C$2-K178+1)</f>
        <v>320</v>
      </c>
      <c r="N178" s="268">
        <f>M178/365</f>
        <v>0.87671232876712324</v>
      </c>
      <c r="O178" s="269">
        <f>'Data and Parameter'!$E$4*'Data and Parameter'!$E$5*('Data and Parameter'!$E$6+'Data and Parameter'!$E$7)*'Data and Parameter'!$E$19*'Data and Parameter'!$E$14*'ER calculations'!N178</f>
        <v>4.5393964699132674</v>
      </c>
    </row>
    <row r="179" spans="1:15" ht="15">
      <c r="A179" s="284">
        <v>175</v>
      </c>
      <c r="B179" s="287"/>
      <c r="C179" s="287"/>
      <c r="D179" s="284" t="s">
        <v>119</v>
      </c>
      <c r="E179" s="287"/>
      <c r="F179" s="285" t="s">
        <v>295</v>
      </c>
      <c r="G179" s="266" t="s">
        <v>121</v>
      </c>
      <c r="H179" s="266">
        <f>IF(G179="Traditional Stove",0.1,0.2)</f>
        <v>0.1</v>
      </c>
      <c r="I179" s="266">
        <f>YEAR(J179)</f>
        <v>2022</v>
      </c>
      <c r="J179" s="267">
        <v>44726</v>
      </c>
      <c r="K179" s="267">
        <f>J179+1</f>
        <v>44727</v>
      </c>
      <c r="L179" s="266">
        <f>IF(M179&lt;=365,1,2)</f>
        <v>1</v>
      </c>
      <c r="M179" s="266">
        <f>IF(K179&lt;$C$1,$C$2-$C$1+1,$C$2-K179+1)</f>
        <v>320</v>
      </c>
      <c r="N179" s="268">
        <f>M179/365</f>
        <v>0.87671232876712324</v>
      </c>
      <c r="O179" s="269">
        <f>'Data and Parameter'!$E$4*'Data and Parameter'!$E$5*('Data and Parameter'!$E$6+'Data and Parameter'!$E$7)*'Data and Parameter'!$E$19*'Data and Parameter'!$E$14*'ER calculations'!N179</f>
        <v>4.5393964699132674</v>
      </c>
    </row>
    <row r="180" spans="1:15" ht="15">
      <c r="A180" s="284">
        <v>176</v>
      </c>
      <c r="B180" s="287"/>
      <c r="C180" s="287"/>
      <c r="D180" s="284" t="s">
        <v>119</v>
      </c>
      <c r="E180" s="287"/>
      <c r="F180" s="285" t="s">
        <v>296</v>
      </c>
      <c r="G180" s="266" t="s">
        <v>121</v>
      </c>
      <c r="H180" s="266">
        <f>IF(G180="Traditional Stove",0.1,0.2)</f>
        <v>0.1</v>
      </c>
      <c r="I180" s="266">
        <f>YEAR(J180)</f>
        <v>2022</v>
      </c>
      <c r="J180" s="267">
        <v>44726</v>
      </c>
      <c r="K180" s="267">
        <f>J180+1</f>
        <v>44727</v>
      </c>
      <c r="L180" s="266">
        <f>IF(M180&lt;=365,1,2)</f>
        <v>1</v>
      </c>
      <c r="M180" s="266">
        <f>IF(K180&lt;$C$1,$C$2-$C$1+1,$C$2-K180+1)</f>
        <v>320</v>
      </c>
      <c r="N180" s="268">
        <f>M180/365</f>
        <v>0.87671232876712324</v>
      </c>
      <c r="O180" s="269">
        <f>'Data and Parameter'!$E$4*'Data and Parameter'!$E$5*('Data and Parameter'!$E$6+'Data and Parameter'!$E$7)*'Data and Parameter'!$E$19*'Data and Parameter'!$E$14*'ER calculations'!N180</f>
        <v>4.5393964699132674</v>
      </c>
    </row>
    <row r="181" spans="1:15" ht="15">
      <c r="A181" s="284">
        <v>177</v>
      </c>
      <c r="B181" s="287"/>
      <c r="C181" s="287"/>
      <c r="D181" s="284" t="s">
        <v>119</v>
      </c>
      <c r="E181" s="287"/>
      <c r="F181" s="285" t="s">
        <v>297</v>
      </c>
      <c r="G181" s="266" t="s">
        <v>121</v>
      </c>
      <c r="H181" s="266">
        <f>IF(G181="Traditional Stove",0.1,0.2)</f>
        <v>0.1</v>
      </c>
      <c r="I181" s="266">
        <f>YEAR(J181)</f>
        <v>2022</v>
      </c>
      <c r="J181" s="267">
        <v>44726</v>
      </c>
      <c r="K181" s="267">
        <f>J181+1</f>
        <v>44727</v>
      </c>
      <c r="L181" s="266">
        <f>IF(M181&lt;=365,1,2)</f>
        <v>1</v>
      </c>
      <c r="M181" s="266">
        <f>IF(K181&lt;$C$1,$C$2-$C$1+1,$C$2-K181+1)</f>
        <v>320</v>
      </c>
      <c r="N181" s="268">
        <f>M181/365</f>
        <v>0.87671232876712324</v>
      </c>
      <c r="O181" s="269">
        <f>'Data and Parameter'!$E$4*'Data and Parameter'!$E$5*('Data and Parameter'!$E$6+'Data and Parameter'!$E$7)*'Data and Parameter'!$E$19*'Data and Parameter'!$E$14*'ER calculations'!N181</f>
        <v>4.5393964699132674</v>
      </c>
    </row>
    <row r="182" spans="1:15" ht="15">
      <c r="A182" s="284">
        <v>178</v>
      </c>
      <c r="B182" s="287"/>
      <c r="C182" s="287"/>
      <c r="D182" s="284" t="s">
        <v>119</v>
      </c>
      <c r="E182" s="287"/>
      <c r="F182" s="285" t="s">
        <v>298</v>
      </c>
      <c r="G182" s="266" t="s">
        <v>121</v>
      </c>
      <c r="H182" s="266">
        <f>IF(G182="Traditional Stove",0.1,0.2)</f>
        <v>0.1</v>
      </c>
      <c r="I182" s="266">
        <f>YEAR(J182)</f>
        <v>2022</v>
      </c>
      <c r="J182" s="267">
        <v>44726</v>
      </c>
      <c r="K182" s="267">
        <f>J182+1</f>
        <v>44727</v>
      </c>
      <c r="L182" s="266">
        <f>IF(M182&lt;=365,1,2)</f>
        <v>1</v>
      </c>
      <c r="M182" s="266">
        <f>IF(K182&lt;$C$1,$C$2-$C$1+1,$C$2-K182+1)</f>
        <v>320</v>
      </c>
      <c r="N182" s="268">
        <f>M182/365</f>
        <v>0.87671232876712324</v>
      </c>
      <c r="O182" s="269">
        <f>'Data and Parameter'!$E$4*'Data and Parameter'!$E$5*('Data and Parameter'!$E$6+'Data and Parameter'!$E$7)*'Data and Parameter'!$E$19*'Data and Parameter'!$E$14*'ER calculations'!N182</f>
        <v>4.5393964699132674</v>
      </c>
    </row>
    <row r="183" spans="1:15" ht="15">
      <c r="A183" s="284">
        <v>179</v>
      </c>
      <c r="B183" s="287"/>
      <c r="C183" s="287"/>
      <c r="D183" s="284" t="s">
        <v>119</v>
      </c>
      <c r="E183" s="287"/>
      <c r="F183" s="285" t="s">
        <v>299</v>
      </c>
      <c r="G183" s="266" t="s">
        <v>121</v>
      </c>
      <c r="H183" s="266">
        <f>IF(G183="Traditional Stove",0.1,0.2)</f>
        <v>0.1</v>
      </c>
      <c r="I183" s="266">
        <f>YEAR(J183)</f>
        <v>2022</v>
      </c>
      <c r="J183" s="267">
        <v>44726</v>
      </c>
      <c r="K183" s="267">
        <f>J183+1</f>
        <v>44727</v>
      </c>
      <c r="L183" s="266">
        <f>IF(M183&lt;=365,1,2)</f>
        <v>1</v>
      </c>
      <c r="M183" s="266">
        <f>IF(K183&lt;$C$1,$C$2-$C$1+1,$C$2-K183+1)</f>
        <v>320</v>
      </c>
      <c r="N183" s="268">
        <f>M183/365</f>
        <v>0.87671232876712324</v>
      </c>
      <c r="O183" s="269">
        <f>'Data and Parameter'!$E$4*'Data and Parameter'!$E$5*('Data and Parameter'!$E$6+'Data and Parameter'!$E$7)*'Data and Parameter'!$E$19*'Data and Parameter'!$E$14*'ER calculations'!N183</f>
        <v>4.5393964699132674</v>
      </c>
    </row>
    <row r="184" spans="1:15" ht="15">
      <c r="A184" s="284">
        <v>180</v>
      </c>
      <c r="B184" s="287"/>
      <c r="C184" s="287"/>
      <c r="D184" s="284" t="s">
        <v>119</v>
      </c>
      <c r="E184" s="287"/>
      <c r="F184" s="285" t="s">
        <v>300</v>
      </c>
      <c r="G184" s="266" t="s">
        <v>121</v>
      </c>
      <c r="H184" s="266">
        <f>IF(G184="Traditional Stove",0.1,0.2)</f>
        <v>0.1</v>
      </c>
      <c r="I184" s="266">
        <f>YEAR(J184)</f>
        <v>2022</v>
      </c>
      <c r="J184" s="267">
        <v>44726</v>
      </c>
      <c r="K184" s="267">
        <f>J184+1</f>
        <v>44727</v>
      </c>
      <c r="L184" s="266">
        <f>IF(M184&lt;=365,1,2)</f>
        <v>1</v>
      </c>
      <c r="M184" s="266">
        <f>IF(K184&lt;$C$1,$C$2-$C$1+1,$C$2-K184+1)</f>
        <v>320</v>
      </c>
      <c r="N184" s="268">
        <f>M184/365</f>
        <v>0.87671232876712324</v>
      </c>
      <c r="O184" s="269">
        <f>'Data and Parameter'!$E$4*'Data and Parameter'!$E$5*('Data and Parameter'!$E$6+'Data and Parameter'!$E$7)*'Data and Parameter'!$E$19*'Data and Parameter'!$E$14*'ER calculations'!N184</f>
        <v>4.5393964699132674</v>
      </c>
    </row>
    <row r="185" spans="1:15" ht="15">
      <c r="A185" s="284">
        <v>181</v>
      </c>
      <c r="B185" s="287"/>
      <c r="C185" s="287"/>
      <c r="D185" s="284" t="s">
        <v>119</v>
      </c>
      <c r="E185" s="287"/>
      <c r="F185" s="285" t="s">
        <v>301</v>
      </c>
      <c r="G185" s="266" t="s">
        <v>121</v>
      </c>
      <c r="H185" s="266">
        <f>IF(G185="Traditional Stove",0.1,0.2)</f>
        <v>0.1</v>
      </c>
      <c r="I185" s="266">
        <f>YEAR(J185)</f>
        <v>2022</v>
      </c>
      <c r="J185" s="267">
        <v>44726</v>
      </c>
      <c r="K185" s="267">
        <f>J185+1</f>
        <v>44727</v>
      </c>
      <c r="L185" s="266">
        <f>IF(M185&lt;=365,1,2)</f>
        <v>1</v>
      </c>
      <c r="M185" s="266">
        <f>IF(K185&lt;$C$1,$C$2-$C$1+1,$C$2-K185+1)</f>
        <v>320</v>
      </c>
      <c r="N185" s="268">
        <f>M185/365</f>
        <v>0.87671232876712324</v>
      </c>
      <c r="O185" s="269">
        <f>'Data and Parameter'!$E$4*'Data and Parameter'!$E$5*('Data and Parameter'!$E$6+'Data and Parameter'!$E$7)*'Data and Parameter'!$E$19*'Data and Parameter'!$E$14*'ER calculations'!N185</f>
        <v>4.5393964699132674</v>
      </c>
    </row>
    <row r="186" spans="1:15" ht="15">
      <c r="A186" s="284">
        <v>182</v>
      </c>
      <c r="B186" s="287"/>
      <c r="C186" s="287"/>
      <c r="D186" s="284" t="s">
        <v>119</v>
      </c>
      <c r="E186" s="287"/>
      <c r="F186" s="285" t="s">
        <v>302</v>
      </c>
      <c r="G186" s="266" t="s">
        <v>121</v>
      </c>
      <c r="H186" s="266">
        <f>IF(G186="Traditional Stove",0.1,0.2)</f>
        <v>0.1</v>
      </c>
      <c r="I186" s="266">
        <f>YEAR(J186)</f>
        <v>2022</v>
      </c>
      <c r="J186" s="267">
        <v>44726</v>
      </c>
      <c r="K186" s="267">
        <f>J186+1</f>
        <v>44727</v>
      </c>
      <c r="L186" s="266">
        <f>IF(M186&lt;=365,1,2)</f>
        <v>1</v>
      </c>
      <c r="M186" s="266">
        <f>IF(K186&lt;$C$1,$C$2-$C$1+1,$C$2-K186+1)</f>
        <v>320</v>
      </c>
      <c r="N186" s="268">
        <f>M186/365</f>
        <v>0.87671232876712324</v>
      </c>
      <c r="O186" s="269">
        <f>'Data and Parameter'!$E$4*'Data and Parameter'!$E$5*('Data and Parameter'!$E$6+'Data and Parameter'!$E$7)*'Data and Parameter'!$E$19*'Data and Parameter'!$E$14*'ER calculations'!N186</f>
        <v>4.5393964699132674</v>
      </c>
    </row>
    <row r="187" spans="1:15" ht="15">
      <c r="A187" s="284">
        <v>183</v>
      </c>
      <c r="B187" s="287"/>
      <c r="C187" s="287"/>
      <c r="D187" s="284" t="s">
        <v>119</v>
      </c>
      <c r="E187" s="287"/>
      <c r="F187" s="285" t="s">
        <v>303</v>
      </c>
      <c r="G187" s="266" t="s">
        <v>121</v>
      </c>
      <c r="H187" s="266">
        <f>IF(G187="Traditional Stove",0.1,0.2)</f>
        <v>0.1</v>
      </c>
      <c r="I187" s="266">
        <f>YEAR(J187)</f>
        <v>2022</v>
      </c>
      <c r="J187" s="267">
        <v>44726</v>
      </c>
      <c r="K187" s="267">
        <f>J187+1</f>
        <v>44727</v>
      </c>
      <c r="L187" s="266">
        <f>IF(M187&lt;=365,1,2)</f>
        <v>1</v>
      </c>
      <c r="M187" s="266">
        <f>IF(K187&lt;$C$1,$C$2-$C$1+1,$C$2-K187+1)</f>
        <v>320</v>
      </c>
      <c r="N187" s="268">
        <f>M187/365</f>
        <v>0.87671232876712324</v>
      </c>
      <c r="O187" s="269">
        <f>'Data and Parameter'!$E$4*'Data and Parameter'!$E$5*('Data and Parameter'!$E$6+'Data and Parameter'!$E$7)*'Data and Parameter'!$E$19*'Data and Parameter'!$E$14*'ER calculations'!N187</f>
        <v>4.5393964699132674</v>
      </c>
    </row>
    <row r="188" spans="1:15" ht="15">
      <c r="A188" s="284">
        <v>184</v>
      </c>
      <c r="B188" s="287"/>
      <c r="C188" s="287"/>
      <c r="D188" s="284" t="s">
        <v>119</v>
      </c>
      <c r="E188" s="287"/>
      <c r="F188" s="285" t="s">
        <v>304</v>
      </c>
      <c r="G188" s="266" t="s">
        <v>121</v>
      </c>
      <c r="H188" s="266">
        <f>IF(G188="Traditional Stove",0.1,0.2)</f>
        <v>0.1</v>
      </c>
      <c r="I188" s="266">
        <f>YEAR(J188)</f>
        <v>2022</v>
      </c>
      <c r="J188" s="267">
        <v>44726</v>
      </c>
      <c r="K188" s="267">
        <f>J188+1</f>
        <v>44727</v>
      </c>
      <c r="L188" s="266">
        <f>IF(M188&lt;=365,1,2)</f>
        <v>1</v>
      </c>
      <c r="M188" s="266">
        <f>IF(K188&lt;$C$1,$C$2-$C$1+1,$C$2-K188+1)</f>
        <v>320</v>
      </c>
      <c r="N188" s="268">
        <f>M188/365</f>
        <v>0.87671232876712324</v>
      </c>
      <c r="O188" s="269">
        <f>'Data and Parameter'!$E$4*'Data and Parameter'!$E$5*('Data and Parameter'!$E$6+'Data and Parameter'!$E$7)*'Data and Parameter'!$E$19*'Data and Parameter'!$E$14*'ER calculations'!N188</f>
        <v>4.5393964699132674</v>
      </c>
    </row>
    <row r="189" spans="1:15" ht="15">
      <c r="A189" s="284">
        <v>185</v>
      </c>
      <c r="B189" s="287"/>
      <c r="C189" s="287"/>
      <c r="D189" s="284" t="s">
        <v>119</v>
      </c>
      <c r="E189" s="287"/>
      <c r="F189" s="285" t="s">
        <v>305</v>
      </c>
      <c r="G189" s="266" t="s">
        <v>121</v>
      </c>
      <c r="H189" s="266">
        <f>IF(G189="Traditional Stove",0.1,0.2)</f>
        <v>0.1</v>
      </c>
      <c r="I189" s="266">
        <f>YEAR(J189)</f>
        <v>2022</v>
      </c>
      <c r="J189" s="267">
        <v>44726</v>
      </c>
      <c r="K189" s="267">
        <f>J189+1</f>
        <v>44727</v>
      </c>
      <c r="L189" s="266">
        <f>IF(M189&lt;=365,1,2)</f>
        <v>1</v>
      </c>
      <c r="M189" s="266">
        <f>IF(K189&lt;$C$1,$C$2-$C$1+1,$C$2-K189+1)</f>
        <v>320</v>
      </c>
      <c r="N189" s="268">
        <f>M189/365</f>
        <v>0.87671232876712324</v>
      </c>
      <c r="O189" s="269">
        <f>'Data and Parameter'!$E$4*'Data and Parameter'!$E$5*('Data and Parameter'!$E$6+'Data and Parameter'!$E$7)*'Data and Parameter'!$E$19*'Data and Parameter'!$E$14*'ER calculations'!N189</f>
        <v>4.5393964699132674</v>
      </c>
    </row>
    <row r="190" spans="1:15" ht="15">
      <c r="A190" s="284">
        <v>186</v>
      </c>
      <c r="B190" s="287"/>
      <c r="C190" s="287"/>
      <c r="D190" s="284" t="s">
        <v>119</v>
      </c>
      <c r="E190" s="287"/>
      <c r="F190" s="285" t="s">
        <v>306</v>
      </c>
      <c r="G190" s="266" t="s">
        <v>121</v>
      </c>
      <c r="H190" s="266">
        <f>IF(G190="Traditional Stove",0.1,0.2)</f>
        <v>0.1</v>
      </c>
      <c r="I190" s="266">
        <f>YEAR(J190)</f>
        <v>2022</v>
      </c>
      <c r="J190" s="267">
        <v>44767</v>
      </c>
      <c r="K190" s="267">
        <f>J190+1</f>
        <v>44768</v>
      </c>
      <c r="L190" s="266">
        <f>IF(M190&lt;=365,1,2)</f>
        <v>1</v>
      </c>
      <c r="M190" s="266">
        <f>IF(K190&lt;$C$1,$C$2-$C$1+1,$C$2-K190+1)</f>
        <v>279</v>
      </c>
      <c r="N190" s="268">
        <f>M190/365</f>
        <v>0.76438356164383559</v>
      </c>
      <c r="O190" s="269">
        <f>'Data and Parameter'!$E$4*'Data and Parameter'!$E$5*('Data and Parameter'!$E$6+'Data and Parameter'!$E$7)*'Data and Parameter'!$E$19*'Data and Parameter'!$E$14*'ER calculations'!N190</f>
        <v>3.9577862972056299</v>
      </c>
    </row>
    <row r="191" spans="1:15" ht="15">
      <c r="A191" s="284">
        <v>187</v>
      </c>
      <c r="B191" s="287"/>
      <c r="C191" s="287"/>
      <c r="D191" s="284" t="s">
        <v>119</v>
      </c>
      <c r="E191" s="287"/>
      <c r="F191" s="285" t="s">
        <v>307</v>
      </c>
      <c r="G191" s="266" t="s">
        <v>121</v>
      </c>
      <c r="H191" s="266">
        <f>IF(G191="Traditional Stove",0.1,0.2)</f>
        <v>0.1</v>
      </c>
      <c r="I191" s="266">
        <f>YEAR(J191)</f>
        <v>2022</v>
      </c>
      <c r="J191" s="267">
        <v>44736</v>
      </c>
      <c r="K191" s="267">
        <f>J191+1</f>
        <v>44737</v>
      </c>
      <c r="L191" s="266">
        <f>IF(M191&lt;=365,1,2)</f>
        <v>1</v>
      </c>
      <c r="M191" s="266">
        <f>IF(K191&lt;$C$1,$C$2-$C$1+1,$C$2-K191+1)</f>
        <v>310</v>
      </c>
      <c r="N191" s="268">
        <f>M191/365</f>
        <v>0.84931506849315064</v>
      </c>
      <c r="O191" s="269">
        <f>'Data and Parameter'!$E$4*'Data and Parameter'!$E$5*('Data and Parameter'!$E$6+'Data and Parameter'!$E$7)*'Data and Parameter'!$E$19*'Data and Parameter'!$E$14*'ER calculations'!N191</f>
        <v>4.3975403302284777</v>
      </c>
    </row>
    <row r="192" spans="1:15" ht="15">
      <c r="A192" s="284">
        <v>188</v>
      </c>
      <c r="B192" s="287"/>
      <c r="C192" s="287"/>
      <c r="D192" s="284" t="s">
        <v>119</v>
      </c>
      <c r="E192" s="287"/>
      <c r="F192" s="285" t="s">
        <v>308</v>
      </c>
      <c r="G192" s="266" t="s">
        <v>121</v>
      </c>
      <c r="H192" s="266">
        <f>IF(G192="Traditional Stove",0.1,0.2)</f>
        <v>0.1</v>
      </c>
      <c r="I192" s="266">
        <f>YEAR(J192)</f>
        <v>2022</v>
      </c>
      <c r="J192" s="267">
        <v>44726</v>
      </c>
      <c r="K192" s="267">
        <f>J192+1</f>
        <v>44727</v>
      </c>
      <c r="L192" s="266">
        <f>IF(M192&lt;=365,1,2)</f>
        <v>1</v>
      </c>
      <c r="M192" s="266">
        <f>IF(K192&lt;$C$1,$C$2-$C$1+1,$C$2-K192+1)</f>
        <v>320</v>
      </c>
      <c r="N192" s="268">
        <f>M192/365</f>
        <v>0.87671232876712324</v>
      </c>
      <c r="O192" s="269">
        <f>'Data and Parameter'!$E$4*'Data and Parameter'!$E$5*('Data and Parameter'!$E$6+'Data and Parameter'!$E$7)*'Data and Parameter'!$E$19*'Data and Parameter'!$E$14*'ER calculations'!N192</f>
        <v>4.5393964699132674</v>
      </c>
    </row>
    <row r="193" spans="1:15" ht="15">
      <c r="A193" s="284">
        <v>189</v>
      </c>
      <c r="B193" s="287"/>
      <c r="C193" s="287"/>
      <c r="D193" s="284" t="s">
        <v>119</v>
      </c>
      <c r="E193" s="287"/>
      <c r="F193" s="285" t="s">
        <v>309</v>
      </c>
      <c r="G193" s="266" t="s">
        <v>121</v>
      </c>
      <c r="H193" s="266">
        <f>IF(G193="Traditional Stove",0.1,0.2)</f>
        <v>0.1</v>
      </c>
      <c r="I193" s="266">
        <f>YEAR(J193)</f>
        <v>2022</v>
      </c>
      <c r="J193" s="267">
        <v>44729</v>
      </c>
      <c r="K193" s="267">
        <f>J193+1</f>
        <v>44730</v>
      </c>
      <c r="L193" s="266">
        <f>IF(M193&lt;=365,1,2)</f>
        <v>1</v>
      </c>
      <c r="M193" s="266">
        <f>IF(K193&lt;$C$1,$C$2-$C$1+1,$C$2-K193+1)</f>
        <v>317</v>
      </c>
      <c r="N193" s="268">
        <f>M193/365</f>
        <v>0.86849315068493149</v>
      </c>
      <c r="O193" s="269">
        <f>'Data and Parameter'!$E$4*'Data and Parameter'!$E$5*('Data and Parameter'!$E$6+'Data and Parameter'!$E$7)*'Data and Parameter'!$E$19*'Data and Parameter'!$E$14*'ER calculations'!N193</f>
        <v>4.4968396280078302</v>
      </c>
    </row>
    <row r="194" spans="1:15" ht="15">
      <c r="A194" s="284">
        <v>190</v>
      </c>
      <c r="B194" s="287"/>
      <c r="C194" s="287"/>
      <c r="D194" s="284" t="s">
        <v>119</v>
      </c>
      <c r="E194" s="287"/>
      <c r="F194" s="285" t="s">
        <v>310</v>
      </c>
      <c r="G194" s="266" t="s">
        <v>121</v>
      </c>
      <c r="H194" s="266">
        <f>IF(G194="Traditional Stove",0.1,0.2)</f>
        <v>0.1</v>
      </c>
      <c r="I194" s="266">
        <f>YEAR(J194)</f>
        <v>2022</v>
      </c>
      <c r="J194" s="267">
        <v>44719</v>
      </c>
      <c r="K194" s="267">
        <f>J194+1</f>
        <v>44720</v>
      </c>
      <c r="L194" s="266">
        <f>IF(M194&lt;=365,1,2)</f>
        <v>1</v>
      </c>
      <c r="M194" s="266">
        <f>IF(K194&lt;$C$1,$C$2-$C$1+1,$C$2-K194+1)</f>
        <v>327</v>
      </c>
      <c r="N194" s="268">
        <f>M194/365</f>
        <v>0.89589041095890409</v>
      </c>
      <c r="O194" s="269">
        <f>'Data and Parameter'!$E$4*'Data and Parameter'!$E$5*('Data and Parameter'!$E$6+'Data and Parameter'!$E$7)*'Data and Parameter'!$E$19*'Data and Parameter'!$E$14*'ER calculations'!N194</f>
        <v>4.6386957676926199</v>
      </c>
    </row>
    <row r="195" spans="1:15" ht="15">
      <c r="A195" s="284">
        <v>191</v>
      </c>
      <c r="B195" s="287"/>
      <c r="C195" s="287"/>
      <c r="D195" s="284" t="s">
        <v>119</v>
      </c>
      <c r="E195" s="287"/>
      <c r="F195" s="285" t="s">
        <v>311</v>
      </c>
      <c r="G195" s="266" t="s">
        <v>121</v>
      </c>
      <c r="H195" s="266">
        <f>IF(G195="Traditional Stove",0.1,0.2)</f>
        <v>0.1</v>
      </c>
      <c r="I195" s="266">
        <f>YEAR(J195)</f>
        <v>2022</v>
      </c>
      <c r="J195" s="267">
        <v>44719</v>
      </c>
      <c r="K195" s="267">
        <f>J195+1</f>
        <v>44720</v>
      </c>
      <c r="L195" s="266">
        <f>IF(M195&lt;=365,1,2)</f>
        <v>1</v>
      </c>
      <c r="M195" s="266">
        <f>IF(K195&lt;$C$1,$C$2-$C$1+1,$C$2-K195+1)</f>
        <v>327</v>
      </c>
      <c r="N195" s="268">
        <f>M195/365</f>
        <v>0.89589041095890409</v>
      </c>
      <c r="O195" s="269">
        <f>'Data and Parameter'!$E$4*'Data and Parameter'!$E$5*('Data and Parameter'!$E$6+'Data and Parameter'!$E$7)*'Data and Parameter'!$E$19*'Data and Parameter'!$E$14*'ER calculations'!N195</f>
        <v>4.6386957676926199</v>
      </c>
    </row>
    <row r="196" spans="1:15" ht="15">
      <c r="A196" s="284">
        <v>192</v>
      </c>
      <c r="B196" s="287"/>
      <c r="C196" s="287"/>
      <c r="D196" s="284" t="s">
        <v>119</v>
      </c>
      <c r="E196" s="287"/>
      <c r="F196" s="285" t="s">
        <v>312</v>
      </c>
      <c r="G196" s="266" t="s">
        <v>121</v>
      </c>
      <c r="H196" s="266">
        <f>IF(G196="Traditional Stove",0.1,0.2)</f>
        <v>0.1</v>
      </c>
      <c r="I196" s="266">
        <f>YEAR(J196)</f>
        <v>2022</v>
      </c>
      <c r="J196" s="267">
        <v>44719</v>
      </c>
      <c r="K196" s="267">
        <f>J196+1</f>
        <v>44720</v>
      </c>
      <c r="L196" s="266">
        <f>IF(M196&lt;=365,1,2)</f>
        <v>1</v>
      </c>
      <c r="M196" s="266">
        <f>IF(K196&lt;$C$1,$C$2-$C$1+1,$C$2-K196+1)</f>
        <v>327</v>
      </c>
      <c r="N196" s="268">
        <f>M196/365</f>
        <v>0.89589041095890409</v>
      </c>
      <c r="O196" s="269">
        <f>'Data and Parameter'!$E$4*'Data and Parameter'!$E$5*('Data and Parameter'!$E$6+'Data and Parameter'!$E$7)*'Data and Parameter'!$E$19*'Data and Parameter'!$E$14*'ER calculations'!N196</f>
        <v>4.6386957676926199</v>
      </c>
    </row>
    <row r="197" spans="1:15" ht="15">
      <c r="A197" s="284">
        <v>193</v>
      </c>
      <c r="B197" s="287"/>
      <c r="C197" s="287"/>
      <c r="D197" s="284" t="s">
        <v>119</v>
      </c>
      <c r="E197" s="287"/>
      <c r="F197" s="285" t="s">
        <v>313</v>
      </c>
      <c r="G197" s="266" t="s">
        <v>121</v>
      </c>
      <c r="H197" s="266">
        <f>IF(G197="Traditional Stove",0.1,0.2)</f>
        <v>0.1</v>
      </c>
      <c r="I197" s="266">
        <f>YEAR(J197)</f>
        <v>2022</v>
      </c>
      <c r="J197" s="267">
        <v>44719</v>
      </c>
      <c r="K197" s="267">
        <f>J197+1</f>
        <v>44720</v>
      </c>
      <c r="L197" s="266">
        <f>IF(M197&lt;=365,1,2)</f>
        <v>1</v>
      </c>
      <c r="M197" s="266">
        <f>IF(K197&lt;$C$1,$C$2-$C$1+1,$C$2-K197+1)</f>
        <v>327</v>
      </c>
      <c r="N197" s="268">
        <f>M197/365</f>
        <v>0.89589041095890409</v>
      </c>
      <c r="O197" s="269">
        <f>'Data and Parameter'!$E$4*'Data and Parameter'!$E$5*('Data and Parameter'!$E$6+'Data and Parameter'!$E$7)*'Data and Parameter'!$E$19*'Data and Parameter'!$E$14*'ER calculations'!N197</f>
        <v>4.6386957676926199</v>
      </c>
    </row>
    <row r="198" spans="1:15" ht="15">
      <c r="A198" s="284">
        <v>194</v>
      </c>
      <c r="B198" s="287"/>
      <c r="C198" s="287"/>
      <c r="D198" s="284" t="s">
        <v>119</v>
      </c>
      <c r="E198" s="287"/>
      <c r="F198" s="285" t="s">
        <v>314</v>
      </c>
      <c r="G198" s="266" t="s">
        <v>121</v>
      </c>
      <c r="H198" s="266">
        <f>IF(G198="Traditional Stove",0.1,0.2)</f>
        <v>0.1</v>
      </c>
      <c r="I198" s="266">
        <f>YEAR(J198)</f>
        <v>2022</v>
      </c>
      <c r="J198" s="267">
        <v>44719</v>
      </c>
      <c r="K198" s="267">
        <f>J198+1</f>
        <v>44720</v>
      </c>
      <c r="L198" s="266">
        <f>IF(M198&lt;=365,1,2)</f>
        <v>1</v>
      </c>
      <c r="M198" s="266">
        <f>IF(K198&lt;$C$1,$C$2-$C$1+1,$C$2-K198+1)</f>
        <v>327</v>
      </c>
      <c r="N198" s="268">
        <f>M198/365</f>
        <v>0.89589041095890409</v>
      </c>
      <c r="O198" s="269">
        <f>'Data and Parameter'!$E$4*'Data and Parameter'!$E$5*('Data and Parameter'!$E$6+'Data and Parameter'!$E$7)*'Data and Parameter'!$E$19*'Data and Parameter'!$E$14*'ER calculations'!N198</f>
        <v>4.6386957676926199</v>
      </c>
    </row>
    <row r="199" spans="1:15" ht="15">
      <c r="A199" s="284">
        <v>195</v>
      </c>
      <c r="B199" s="287"/>
      <c r="C199" s="287"/>
      <c r="D199" s="284" t="s">
        <v>119</v>
      </c>
      <c r="E199" s="287"/>
      <c r="F199" s="285" t="s">
        <v>315</v>
      </c>
      <c r="G199" s="266" t="s">
        <v>121</v>
      </c>
      <c r="H199" s="266">
        <f>IF(G199="Traditional Stove",0.1,0.2)</f>
        <v>0.1</v>
      </c>
      <c r="I199" s="266">
        <f>YEAR(J199)</f>
        <v>2022</v>
      </c>
      <c r="J199" s="267">
        <v>44719</v>
      </c>
      <c r="K199" s="267">
        <f>J199+1</f>
        <v>44720</v>
      </c>
      <c r="L199" s="266">
        <f>IF(M199&lt;=365,1,2)</f>
        <v>1</v>
      </c>
      <c r="M199" s="266">
        <f>IF(K199&lt;$C$1,$C$2-$C$1+1,$C$2-K199+1)</f>
        <v>327</v>
      </c>
      <c r="N199" s="268">
        <f>M199/365</f>
        <v>0.89589041095890409</v>
      </c>
      <c r="O199" s="269">
        <f>'Data and Parameter'!$E$4*'Data and Parameter'!$E$5*('Data and Parameter'!$E$6+'Data and Parameter'!$E$7)*'Data and Parameter'!$E$19*'Data and Parameter'!$E$14*'ER calculations'!N199</f>
        <v>4.6386957676926199</v>
      </c>
    </row>
    <row r="200" spans="1:15" ht="15">
      <c r="A200" s="284">
        <v>196</v>
      </c>
      <c r="B200" s="287"/>
      <c r="C200" s="287"/>
      <c r="D200" s="284" t="s">
        <v>119</v>
      </c>
      <c r="E200" s="287"/>
      <c r="F200" s="285" t="s">
        <v>316</v>
      </c>
      <c r="G200" s="266" t="s">
        <v>121</v>
      </c>
      <c r="H200" s="266">
        <f>IF(G200="Traditional Stove",0.1,0.2)</f>
        <v>0.1</v>
      </c>
      <c r="I200" s="266">
        <f>YEAR(J200)</f>
        <v>2022</v>
      </c>
      <c r="J200" s="267">
        <v>44719</v>
      </c>
      <c r="K200" s="267">
        <f>J200+1</f>
        <v>44720</v>
      </c>
      <c r="L200" s="266">
        <f>IF(M200&lt;=365,1,2)</f>
        <v>1</v>
      </c>
      <c r="M200" s="266">
        <f>IF(K200&lt;$C$1,$C$2-$C$1+1,$C$2-K200+1)</f>
        <v>327</v>
      </c>
      <c r="N200" s="268">
        <f>M200/365</f>
        <v>0.89589041095890409</v>
      </c>
      <c r="O200" s="269">
        <f>'Data and Parameter'!$E$4*'Data and Parameter'!$E$5*('Data and Parameter'!$E$6+'Data and Parameter'!$E$7)*'Data and Parameter'!$E$19*'Data and Parameter'!$E$14*'ER calculations'!N200</f>
        <v>4.6386957676926199</v>
      </c>
    </row>
    <row r="201" spans="1:15" ht="15">
      <c r="A201" s="284">
        <v>197</v>
      </c>
      <c r="B201" s="287"/>
      <c r="C201" s="287"/>
      <c r="D201" s="284" t="s">
        <v>119</v>
      </c>
      <c r="E201" s="287"/>
      <c r="F201" s="285" t="s">
        <v>317</v>
      </c>
      <c r="G201" s="266" t="s">
        <v>121</v>
      </c>
      <c r="H201" s="266">
        <f>IF(G201="Traditional Stove",0.1,0.2)</f>
        <v>0.1</v>
      </c>
      <c r="I201" s="266">
        <f>YEAR(J201)</f>
        <v>2022</v>
      </c>
      <c r="J201" s="267">
        <v>44719</v>
      </c>
      <c r="K201" s="267">
        <f>J201+1</f>
        <v>44720</v>
      </c>
      <c r="L201" s="266">
        <f>IF(M201&lt;=365,1,2)</f>
        <v>1</v>
      </c>
      <c r="M201" s="266">
        <f>IF(K201&lt;$C$1,$C$2-$C$1+1,$C$2-K201+1)</f>
        <v>327</v>
      </c>
      <c r="N201" s="268">
        <f>M201/365</f>
        <v>0.89589041095890409</v>
      </c>
      <c r="O201" s="269">
        <f>'Data and Parameter'!$E$4*'Data and Parameter'!$E$5*('Data and Parameter'!$E$6+'Data and Parameter'!$E$7)*'Data and Parameter'!$E$19*'Data and Parameter'!$E$14*'ER calculations'!N201</f>
        <v>4.6386957676926199</v>
      </c>
    </row>
    <row r="202" spans="1:15" ht="15">
      <c r="A202" s="284">
        <v>198</v>
      </c>
      <c r="B202" s="287"/>
      <c r="C202" s="287"/>
      <c r="D202" s="284" t="s">
        <v>119</v>
      </c>
      <c r="E202" s="287"/>
      <c r="F202" s="285" t="s">
        <v>318</v>
      </c>
      <c r="G202" s="266" t="s">
        <v>121</v>
      </c>
      <c r="H202" s="266">
        <f>IF(G202="Traditional Stove",0.1,0.2)</f>
        <v>0.1</v>
      </c>
      <c r="I202" s="266">
        <f>YEAR(J202)</f>
        <v>2022</v>
      </c>
      <c r="J202" s="267">
        <v>44719</v>
      </c>
      <c r="K202" s="267">
        <f>J202+1</f>
        <v>44720</v>
      </c>
      <c r="L202" s="266">
        <f>IF(M202&lt;=365,1,2)</f>
        <v>1</v>
      </c>
      <c r="M202" s="266">
        <f>IF(K202&lt;$C$1,$C$2-$C$1+1,$C$2-K202+1)</f>
        <v>327</v>
      </c>
      <c r="N202" s="268">
        <f>M202/365</f>
        <v>0.89589041095890409</v>
      </c>
      <c r="O202" s="269">
        <f>'Data and Parameter'!$E$4*'Data and Parameter'!$E$5*('Data and Parameter'!$E$6+'Data and Parameter'!$E$7)*'Data and Parameter'!$E$19*'Data and Parameter'!$E$14*'ER calculations'!N202</f>
        <v>4.6386957676926199</v>
      </c>
    </row>
    <row r="203" spans="1:15" ht="15">
      <c r="A203" s="284">
        <v>199</v>
      </c>
      <c r="B203" s="287"/>
      <c r="C203" s="287"/>
      <c r="D203" s="284" t="s">
        <v>119</v>
      </c>
      <c r="E203" s="287"/>
      <c r="F203" s="285" t="s">
        <v>319</v>
      </c>
      <c r="G203" s="266" t="s">
        <v>121</v>
      </c>
      <c r="H203" s="266">
        <f>IF(G203="Traditional Stove",0.1,0.2)</f>
        <v>0.1</v>
      </c>
      <c r="I203" s="266">
        <f>YEAR(J203)</f>
        <v>2022</v>
      </c>
      <c r="J203" s="267">
        <v>44719</v>
      </c>
      <c r="K203" s="267">
        <f>J203+1</f>
        <v>44720</v>
      </c>
      <c r="L203" s="266">
        <f>IF(M203&lt;=365,1,2)</f>
        <v>1</v>
      </c>
      <c r="M203" s="266">
        <f>IF(K203&lt;$C$1,$C$2-$C$1+1,$C$2-K203+1)</f>
        <v>327</v>
      </c>
      <c r="N203" s="268">
        <f>M203/365</f>
        <v>0.89589041095890409</v>
      </c>
      <c r="O203" s="269">
        <f>'Data and Parameter'!$E$4*'Data and Parameter'!$E$5*('Data and Parameter'!$E$6+'Data and Parameter'!$E$7)*'Data and Parameter'!$E$19*'Data and Parameter'!$E$14*'ER calculations'!N203</f>
        <v>4.6386957676926199</v>
      </c>
    </row>
    <row r="204" spans="1:15" ht="15">
      <c r="A204" s="284">
        <v>200</v>
      </c>
      <c r="B204" s="287"/>
      <c r="C204" s="287"/>
      <c r="D204" s="284" t="s">
        <v>119</v>
      </c>
      <c r="E204" s="287"/>
      <c r="F204" s="285" t="s">
        <v>320</v>
      </c>
      <c r="G204" s="266" t="s">
        <v>121</v>
      </c>
      <c r="H204" s="266">
        <f>IF(G204="Traditional Stove",0.1,0.2)</f>
        <v>0.1</v>
      </c>
      <c r="I204" s="266">
        <f>YEAR(J204)</f>
        <v>2022</v>
      </c>
      <c r="J204" s="267">
        <v>44719</v>
      </c>
      <c r="K204" s="267">
        <f>J204+1</f>
        <v>44720</v>
      </c>
      <c r="L204" s="266">
        <f>IF(M204&lt;=365,1,2)</f>
        <v>1</v>
      </c>
      <c r="M204" s="266">
        <f>IF(K204&lt;$C$1,$C$2-$C$1+1,$C$2-K204+1)</f>
        <v>327</v>
      </c>
      <c r="N204" s="268">
        <f>M204/365</f>
        <v>0.89589041095890409</v>
      </c>
      <c r="O204" s="269">
        <f>'Data and Parameter'!$E$4*'Data and Parameter'!$E$5*('Data and Parameter'!$E$6+'Data and Parameter'!$E$7)*'Data and Parameter'!$E$19*'Data and Parameter'!$E$14*'ER calculations'!N204</f>
        <v>4.6386957676926199</v>
      </c>
    </row>
    <row r="205" spans="1:15" ht="15">
      <c r="A205" s="284">
        <v>201</v>
      </c>
      <c r="B205" s="287"/>
      <c r="C205" s="287"/>
      <c r="D205" s="284" t="s">
        <v>119</v>
      </c>
      <c r="E205" s="287"/>
      <c r="F205" s="285" t="s">
        <v>321</v>
      </c>
      <c r="G205" s="266" t="s">
        <v>121</v>
      </c>
      <c r="H205" s="266">
        <f>IF(G205="Traditional Stove",0.1,0.2)</f>
        <v>0.1</v>
      </c>
      <c r="I205" s="266">
        <f>YEAR(J205)</f>
        <v>2022</v>
      </c>
      <c r="J205" s="267">
        <v>44719</v>
      </c>
      <c r="K205" s="267">
        <f>J205+1</f>
        <v>44720</v>
      </c>
      <c r="L205" s="266">
        <f>IF(M205&lt;=365,1,2)</f>
        <v>1</v>
      </c>
      <c r="M205" s="266">
        <f>IF(K205&lt;$C$1,$C$2-$C$1+1,$C$2-K205+1)</f>
        <v>327</v>
      </c>
      <c r="N205" s="268">
        <f>M205/365</f>
        <v>0.89589041095890409</v>
      </c>
      <c r="O205" s="269">
        <f>'Data and Parameter'!$E$4*'Data and Parameter'!$E$5*('Data and Parameter'!$E$6+'Data and Parameter'!$E$7)*'Data and Parameter'!$E$19*'Data and Parameter'!$E$14*'ER calculations'!N205</f>
        <v>4.6386957676926199</v>
      </c>
    </row>
    <row r="206" spans="1:15" ht="15">
      <c r="A206" s="284">
        <v>202</v>
      </c>
      <c r="B206" s="287"/>
      <c r="C206" s="287"/>
      <c r="D206" s="284" t="s">
        <v>119</v>
      </c>
      <c r="E206" s="287"/>
      <c r="F206" s="285" t="s">
        <v>322</v>
      </c>
      <c r="G206" s="266" t="s">
        <v>121</v>
      </c>
      <c r="H206" s="266">
        <f>IF(G206="Traditional Stove",0.1,0.2)</f>
        <v>0.1</v>
      </c>
      <c r="I206" s="266">
        <f>YEAR(J206)</f>
        <v>2022</v>
      </c>
      <c r="J206" s="267">
        <v>44719</v>
      </c>
      <c r="K206" s="267">
        <f>J206+1</f>
        <v>44720</v>
      </c>
      <c r="L206" s="266">
        <f>IF(M206&lt;=365,1,2)</f>
        <v>1</v>
      </c>
      <c r="M206" s="266">
        <f>IF(K206&lt;$C$1,$C$2-$C$1+1,$C$2-K206+1)</f>
        <v>327</v>
      </c>
      <c r="N206" s="268">
        <f>M206/365</f>
        <v>0.89589041095890409</v>
      </c>
      <c r="O206" s="269">
        <f>'Data and Parameter'!$E$4*'Data and Parameter'!$E$5*('Data and Parameter'!$E$6+'Data and Parameter'!$E$7)*'Data and Parameter'!$E$19*'Data and Parameter'!$E$14*'ER calculations'!N206</f>
        <v>4.6386957676926199</v>
      </c>
    </row>
    <row r="207" spans="1:15" ht="15">
      <c r="A207" s="284">
        <v>203</v>
      </c>
      <c r="B207" s="287"/>
      <c r="C207" s="287"/>
      <c r="D207" s="284" t="s">
        <v>119</v>
      </c>
      <c r="E207" s="287"/>
      <c r="F207" s="285" t="s">
        <v>323</v>
      </c>
      <c r="G207" s="266" t="s">
        <v>121</v>
      </c>
      <c r="H207" s="266">
        <f>IF(G207="Traditional Stove",0.1,0.2)</f>
        <v>0.1</v>
      </c>
      <c r="I207" s="266">
        <f>YEAR(J207)</f>
        <v>2022</v>
      </c>
      <c r="J207" s="267">
        <v>44719</v>
      </c>
      <c r="K207" s="267">
        <f>J207+1</f>
        <v>44720</v>
      </c>
      <c r="L207" s="266">
        <f>IF(M207&lt;=365,1,2)</f>
        <v>1</v>
      </c>
      <c r="M207" s="266">
        <f>IF(K207&lt;$C$1,$C$2-$C$1+1,$C$2-K207+1)</f>
        <v>327</v>
      </c>
      <c r="N207" s="268">
        <f>M207/365</f>
        <v>0.89589041095890409</v>
      </c>
      <c r="O207" s="269">
        <f>'Data and Parameter'!$E$4*'Data and Parameter'!$E$5*('Data and Parameter'!$E$6+'Data and Parameter'!$E$7)*'Data and Parameter'!$E$19*'Data and Parameter'!$E$14*'ER calculations'!N207</f>
        <v>4.6386957676926199</v>
      </c>
    </row>
    <row r="208" spans="1:15" ht="15">
      <c r="A208" s="284">
        <v>204</v>
      </c>
      <c r="B208" s="287"/>
      <c r="C208" s="287"/>
      <c r="D208" s="284" t="s">
        <v>119</v>
      </c>
      <c r="E208" s="287"/>
      <c r="F208" s="285" t="s">
        <v>324</v>
      </c>
      <c r="G208" s="266" t="s">
        <v>121</v>
      </c>
      <c r="H208" s="266">
        <f>IF(G208="Traditional Stove",0.1,0.2)</f>
        <v>0.1</v>
      </c>
      <c r="I208" s="266">
        <f>YEAR(J208)</f>
        <v>2022</v>
      </c>
      <c r="J208" s="267">
        <v>44731</v>
      </c>
      <c r="K208" s="267">
        <f>J208+1</f>
        <v>44732</v>
      </c>
      <c r="L208" s="266">
        <f>IF(M208&lt;=365,1,2)</f>
        <v>1</v>
      </c>
      <c r="M208" s="266">
        <f>IF(K208&lt;$C$1,$C$2-$C$1+1,$C$2-K208+1)</f>
        <v>315</v>
      </c>
      <c r="N208" s="268">
        <f>M208/365</f>
        <v>0.86301369863013699</v>
      </c>
      <c r="O208" s="269">
        <f>'Data and Parameter'!$E$4*'Data and Parameter'!$E$5*('Data and Parameter'!$E$6+'Data and Parameter'!$E$7)*'Data and Parameter'!$E$19*'Data and Parameter'!$E$14*'ER calculations'!N208</f>
        <v>4.468468400070873</v>
      </c>
    </row>
    <row r="209" spans="1:15" ht="15">
      <c r="A209" s="284">
        <v>205</v>
      </c>
      <c r="B209" s="287"/>
      <c r="C209" s="287"/>
      <c r="D209" s="284" t="s">
        <v>119</v>
      </c>
      <c r="E209" s="287"/>
      <c r="F209" s="285" t="s">
        <v>325</v>
      </c>
      <c r="G209" s="266" t="s">
        <v>121</v>
      </c>
      <c r="H209" s="266">
        <f>IF(G209="Traditional Stove",0.1,0.2)</f>
        <v>0.1</v>
      </c>
      <c r="I209" s="266">
        <f>YEAR(J209)</f>
        <v>2022</v>
      </c>
      <c r="J209" s="267">
        <v>44731</v>
      </c>
      <c r="K209" s="267">
        <f>J209+1</f>
        <v>44732</v>
      </c>
      <c r="L209" s="266">
        <f>IF(M209&lt;=365,1,2)</f>
        <v>1</v>
      </c>
      <c r="M209" s="266">
        <f>IF(K209&lt;$C$1,$C$2-$C$1+1,$C$2-K209+1)</f>
        <v>315</v>
      </c>
      <c r="N209" s="268">
        <f>M209/365</f>
        <v>0.86301369863013699</v>
      </c>
      <c r="O209" s="269">
        <f>'Data and Parameter'!$E$4*'Data and Parameter'!$E$5*('Data and Parameter'!$E$6+'Data and Parameter'!$E$7)*'Data and Parameter'!$E$19*'Data and Parameter'!$E$14*'ER calculations'!N209</f>
        <v>4.468468400070873</v>
      </c>
    </row>
    <row r="210" spans="1:15" ht="15">
      <c r="A210" s="284">
        <v>206</v>
      </c>
      <c r="B210" s="287"/>
      <c r="C210" s="287"/>
      <c r="D210" s="284" t="s">
        <v>119</v>
      </c>
      <c r="E210" s="287"/>
      <c r="F210" s="285" t="s">
        <v>326</v>
      </c>
      <c r="G210" s="266" t="s">
        <v>121</v>
      </c>
      <c r="H210" s="266">
        <f>IF(G210="Traditional Stove",0.1,0.2)</f>
        <v>0.1</v>
      </c>
      <c r="I210" s="266">
        <f>YEAR(J210)</f>
        <v>2022</v>
      </c>
      <c r="J210" s="267">
        <v>44719</v>
      </c>
      <c r="K210" s="267">
        <f>J210+1</f>
        <v>44720</v>
      </c>
      <c r="L210" s="266">
        <f>IF(M210&lt;=365,1,2)</f>
        <v>1</v>
      </c>
      <c r="M210" s="266">
        <f>IF(K210&lt;$C$1,$C$2-$C$1+1,$C$2-K210+1)</f>
        <v>327</v>
      </c>
      <c r="N210" s="268">
        <f>M210/365</f>
        <v>0.89589041095890409</v>
      </c>
      <c r="O210" s="269">
        <f>'Data and Parameter'!$E$4*'Data and Parameter'!$E$5*('Data and Parameter'!$E$6+'Data and Parameter'!$E$7)*'Data and Parameter'!$E$19*'Data and Parameter'!$E$14*'ER calculations'!N210</f>
        <v>4.6386957676926199</v>
      </c>
    </row>
    <row r="211" spans="1:15" ht="15">
      <c r="A211" s="284">
        <v>207</v>
      </c>
      <c r="B211" s="287"/>
      <c r="C211" s="287"/>
      <c r="D211" s="284" t="s">
        <v>119</v>
      </c>
      <c r="E211" s="287"/>
      <c r="F211" s="285" t="s">
        <v>327</v>
      </c>
      <c r="G211" s="266" t="s">
        <v>121</v>
      </c>
      <c r="H211" s="266">
        <f>IF(G211="Traditional Stove",0.1,0.2)</f>
        <v>0.1</v>
      </c>
      <c r="I211" s="266">
        <f>YEAR(J211)</f>
        <v>2022</v>
      </c>
      <c r="J211" s="267">
        <v>44719</v>
      </c>
      <c r="K211" s="267">
        <f>J211+1</f>
        <v>44720</v>
      </c>
      <c r="L211" s="266">
        <f>IF(M211&lt;=365,1,2)</f>
        <v>1</v>
      </c>
      <c r="M211" s="266">
        <f>IF(K211&lt;$C$1,$C$2-$C$1+1,$C$2-K211+1)</f>
        <v>327</v>
      </c>
      <c r="N211" s="268">
        <f>M211/365</f>
        <v>0.89589041095890409</v>
      </c>
      <c r="O211" s="269">
        <f>'Data and Parameter'!$E$4*'Data and Parameter'!$E$5*('Data and Parameter'!$E$6+'Data and Parameter'!$E$7)*'Data and Parameter'!$E$19*'Data and Parameter'!$E$14*'ER calculations'!N211</f>
        <v>4.6386957676926199</v>
      </c>
    </row>
    <row r="212" spans="1:15" ht="15">
      <c r="A212" s="284">
        <v>208</v>
      </c>
      <c r="B212" s="287"/>
      <c r="C212" s="287"/>
      <c r="D212" s="284" t="s">
        <v>119</v>
      </c>
      <c r="E212" s="287"/>
      <c r="F212" s="285" t="s">
        <v>328</v>
      </c>
      <c r="G212" s="266" t="s">
        <v>121</v>
      </c>
      <c r="H212" s="266">
        <f>IF(G212="Traditional Stove",0.1,0.2)</f>
        <v>0.1</v>
      </c>
      <c r="I212" s="266">
        <f>YEAR(J212)</f>
        <v>2022</v>
      </c>
      <c r="J212" s="267">
        <v>44719</v>
      </c>
      <c r="K212" s="267">
        <f>J212+1</f>
        <v>44720</v>
      </c>
      <c r="L212" s="266">
        <f>IF(M212&lt;=365,1,2)</f>
        <v>1</v>
      </c>
      <c r="M212" s="266">
        <f>IF(K212&lt;$C$1,$C$2-$C$1+1,$C$2-K212+1)</f>
        <v>327</v>
      </c>
      <c r="N212" s="268">
        <f>M212/365</f>
        <v>0.89589041095890409</v>
      </c>
      <c r="O212" s="269">
        <f>'Data and Parameter'!$E$4*'Data and Parameter'!$E$5*('Data and Parameter'!$E$6+'Data and Parameter'!$E$7)*'Data and Parameter'!$E$19*'Data and Parameter'!$E$14*'ER calculations'!N212</f>
        <v>4.6386957676926199</v>
      </c>
    </row>
    <row r="213" spans="1:15" ht="15">
      <c r="A213" s="284">
        <v>209</v>
      </c>
      <c r="B213" s="287"/>
      <c r="C213" s="287"/>
      <c r="D213" s="284" t="s">
        <v>119</v>
      </c>
      <c r="E213" s="287"/>
      <c r="F213" s="285" t="s">
        <v>329</v>
      </c>
      <c r="G213" s="266" t="s">
        <v>121</v>
      </c>
      <c r="H213" s="266">
        <f>IF(G213="Traditional Stove",0.1,0.2)</f>
        <v>0.1</v>
      </c>
      <c r="I213" s="266">
        <f>YEAR(J213)</f>
        <v>2022</v>
      </c>
      <c r="J213" s="267">
        <v>44719</v>
      </c>
      <c r="K213" s="267">
        <f>J213+1</f>
        <v>44720</v>
      </c>
      <c r="L213" s="266">
        <f>IF(M213&lt;=365,1,2)</f>
        <v>1</v>
      </c>
      <c r="M213" s="266">
        <f>IF(K213&lt;$C$1,$C$2-$C$1+1,$C$2-K213+1)</f>
        <v>327</v>
      </c>
      <c r="N213" s="268">
        <f>M213/365</f>
        <v>0.89589041095890409</v>
      </c>
      <c r="O213" s="269">
        <f>'Data and Parameter'!$E$4*'Data and Parameter'!$E$5*('Data and Parameter'!$E$6+'Data and Parameter'!$E$7)*'Data and Parameter'!$E$19*'Data and Parameter'!$E$14*'ER calculations'!N213</f>
        <v>4.6386957676926199</v>
      </c>
    </row>
    <row r="214" spans="1:15" ht="15">
      <c r="A214" s="284">
        <v>210</v>
      </c>
      <c r="B214" s="287"/>
      <c r="C214" s="287"/>
      <c r="D214" s="284" t="s">
        <v>119</v>
      </c>
      <c r="E214" s="287"/>
      <c r="F214" s="285" t="s">
        <v>330</v>
      </c>
      <c r="G214" s="266" t="s">
        <v>121</v>
      </c>
      <c r="H214" s="266">
        <f>IF(G214="Traditional Stove",0.1,0.2)</f>
        <v>0.1</v>
      </c>
      <c r="I214" s="266">
        <f>YEAR(J214)</f>
        <v>2022</v>
      </c>
      <c r="J214" s="267">
        <v>44719</v>
      </c>
      <c r="K214" s="267">
        <f>J214+1</f>
        <v>44720</v>
      </c>
      <c r="L214" s="266">
        <f>IF(M214&lt;=365,1,2)</f>
        <v>1</v>
      </c>
      <c r="M214" s="266">
        <f>IF(K214&lt;$C$1,$C$2-$C$1+1,$C$2-K214+1)</f>
        <v>327</v>
      </c>
      <c r="N214" s="268">
        <f>M214/365</f>
        <v>0.89589041095890409</v>
      </c>
      <c r="O214" s="269">
        <f>'Data and Parameter'!$E$4*'Data and Parameter'!$E$5*('Data and Parameter'!$E$6+'Data and Parameter'!$E$7)*'Data and Parameter'!$E$19*'Data and Parameter'!$E$14*'ER calculations'!N214</f>
        <v>4.6386957676926199</v>
      </c>
    </row>
    <row r="215" spans="1:15" ht="15">
      <c r="A215" s="284">
        <v>211</v>
      </c>
      <c r="B215" s="287"/>
      <c r="C215" s="287"/>
      <c r="D215" s="284" t="s">
        <v>119</v>
      </c>
      <c r="E215" s="287"/>
      <c r="F215" s="285" t="s">
        <v>331</v>
      </c>
      <c r="G215" s="266" t="s">
        <v>121</v>
      </c>
      <c r="H215" s="266">
        <f>IF(G215="Traditional Stove",0.1,0.2)</f>
        <v>0.1</v>
      </c>
      <c r="I215" s="266">
        <f>YEAR(J215)</f>
        <v>2022</v>
      </c>
      <c r="J215" s="267">
        <v>44719</v>
      </c>
      <c r="K215" s="267">
        <f>J215+1</f>
        <v>44720</v>
      </c>
      <c r="L215" s="266">
        <f>IF(M215&lt;=365,1,2)</f>
        <v>1</v>
      </c>
      <c r="M215" s="266">
        <f>IF(K215&lt;$C$1,$C$2-$C$1+1,$C$2-K215+1)</f>
        <v>327</v>
      </c>
      <c r="N215" s="268">
        <f>M215/365</f>
        <v>0.89589041095890409</v>
      </c>
      <c r="O215" s="269">
        <f>'Data and Parameter'!$E$4*'Data and Parameter'!$E$5*('Data and Parameter'!$E$6+'Data and Parameter'!$E$7)*'Data and Parameter'!$E$19*'Data and Parameter'!$E$14*'ER calculations'!N215</f>
        <v>4.6386957676926199</v>
      </c>
    </row>
    <row r="216" spans="1:15" ht="15">
      <c r="A216" s="284">
        <v>212</v>
      </c>
      <c r="B216" s="287"/>
      <c r="C216" s="287"/>
      <c r="D216" s="284" t="s">
        <v>119</v>
      </c>
      <c r="E216" s="287"/>
      <c r="F216" s="285" t="s">
        <v>332</v>
      </c>
      <c r="G216" s="266" t="s">
        <v>121</v>
      </c>
      <c r="H216" s="266">
        <f>IF(G216="Traditional Stove",0.1,0.2)</f>
        <v>0.1</v>
      </c>
      <c r="I216" s="266">
        <f>YEAR(J216)</f>
        <v>2022</v>
      </c>
      <c r="J216" s="267">
        <v>44719</v>
      </c>
      <c r="K216" s="267">
        <f>J216+1</f>
        <v>44720</v>
      </c>
      <c r="L216" s="266">
        <f>IF(M216&lt;=365,1,2)</f>
        <v>1</v>
      </c>
      <c r="M216" s="266">
        <f>IF(K216&lt;$C$1,$C$2-$C$1+1,$C$2-K216+1)</f>
        <v>327</v>
      </c>
      <c r="N216" s="268">
        <f>M216/365</f>
        <v>0.89589041095890409</v>
      </c>
      <c r="O216" s="269">
        <f>'Data and Parameter'!$E$4*'Data and Parameter'!$E$5*('Data and Parameter'!$E$6+'Data and Parameter'!$E$7)*'Data and Parameter'!$E$19*'Data and Parameter'!$E$14*'ER calculations'!N216</f>
        <v>4.6386957676926199</v>
      </c>
    </row>
    <row r="217" spans="1:15" ht="15">
      <c r="A217" s="284">
        <v>213</v>
      </c>
      <c r="B217" s="287"/>
      <c r="C217" s="287"/>
      <c r="D217" s="284" t="s">
        <v>119</v>
      </c>
      <c r="E217" s="287"/>
      <c r="F217" s="285" t="s">
        <v>333</v>
      </c>
      <c r="G217" s="266" t="s">
        <v>121</v>
      </c>
      <c r="H217" s="266">
        <f>IF(G217="Traditional Stove",0.1,0.2)</f>
        <v>0.1</v>
      </c>
      <c r="I217" s="266">
        <f>YEAR(J217)</f>
        <v>2022</v>
      </c>
      <c r="J217" s="267">
        <v>44719</v>
      </c>
      <c r="K217" s="267">
        <f>J217+1</f>
        <v>44720</v>
      </c>
      <c r="L217" s="266">
        <f>IF(M217&lt;=365,1,2)</f>
        <v>1</v>
      </c>
      <c r="M217" s="266">
        <f>IF(K217&lt;$C$1,$C$2-$C$1+1,$C$2-K217+1)</f>
        <v>327</v>
      </c>
      <c r="N217" s="268">
        <f>M217/365</f>
        <v>0.89589041095890409</v>
      </c>
      <c r="O217" s="269">
        <f>'Data and Parameter'!$E$4*'Data and Parameter'!$E$5*('Data and Parameter'!$E$6+'Data and Parameter'!$E$7)*'Data and Parameter'!$E$19*'Data and Parameter'!$E$14*'ER calculations'!N217</f>
        <v>4.6386957676926199</v>
      </c>
    </row>
    <row r="218" spans="1:15" ht="15">
      <c r="A218" s="284">
        <v>214</v>
      </c>
      <c r="B218" s="287"/>
      <c r="C218" s="287"/>
      <c r="D218" s="284" t="s">
        <v>119</v>
      </c>
      <c r="E218" s="287"/>
      <c r="F218" s="285" t="s">
        <v>334</v>
      </c>
      <c r="G218" s="266" t="s">
        <v>121</v>
      </c>
      <c r="H218" s="266">
        <f>IF(G218="Traditional Stove",0.1,0.2)</f>
        <v>0.1</v>
      </c>
      <c r="I218" s="266">
        <f>YEAR(J218)</f>
        <v>2022</v>
      </c>
      <c r="J218" s="267">
        <v>44719</v>
      </c>
      <c r="K218" s="267">
        <f>J218+1</f>
        <v>44720</v>
      </c>
      <c r="L218" s="266">
        <f>IF(M218&lt;=365,1,2)</f>
        <v>1</v>
      </c>
      <c r="M218" s="266">
        <f>IF(K218&lt;$C$1,$C$2-$C$1+1,$C$2-K218+1)</f>
        <v>327</v>
      </c>
      <c r="N218" s="268">
        <f>M218/365</f>
        <v>0.89589041095890409</v>
      </c>
      <c r="O218" s="269">
        <f>'Data and Parameter'!$E$4*'Data and Parameter'!$E$5*('Data and Parameter'!$E$6+'Data and Parameter'!$E$7)*'Data and Parameter'!$E$19*'Data and Parameter'!$E$14*'ER calculations'!N218</f>
        <v>4.6386957676926199</v>
      </c>
    </row>
    <row r="219" spans="1:15" ht="15">
      <c r="A219" s="284">
        <v>215</v>
      </c>
      <c r="B219" s="287"/>
      <c r="C219" s="287"/>
      <c r="D219" s="284" t="s">
        <v>119</v>
      </c>
      <c r="E219" s="287"/>
      <c r="F219" s="285" t="s">
        <v>335</v>
      </c>
      <c r="G219" s="266" t="s">
        <v>121</v>
      </c>
      <c r="H219" s="266">
        <f>IF(G219="Traditional Stove",0.1,0.2)</f>
        <v>0.1</v>
      </c>
      <c r="I219" s="266">
        <f>YEAR(J219)</f>
        <v>2022</v>
      </c>
      <c r="J219" s="267">
        <v>44719</v>
      </c>
      <c r="K219" s="267">
        <f>J219+1</f>
        <v>44720</v>
      </c>
      <c r="L219" s="266">
        <f>IF(M219&lt;=365,1,2)</f>
        <v>1</v>
      </c>
      <c r="M219" s="266">
        <f>IF(K219&lt;$C$1,$C$2-$C$1+1,$C$2-K219+1)</f>
        <v>327</v>
      </c>
      <c r="N219" s="268">
        <f>M219/365</f>
        <v>0.89589041095890409</v>
      </c>
      <c r="O219" s="269">
        <f>'Data and Parameter'!$E$4*'Data and Parameter'!$E$5*('Data and Parameter'!$E$6+'Data and Parameter'!$E$7)*'Data and Parameter'!$E$19*'Data and Parameter'!$E$14*'ER calculations'!N219</f>
        <v>4.6386957676926199</v>
      </c>
    </row>
    <row r="220" spans="1:15" ht="15">
      <c r="A220" s="284">
        <v>216</v>
      </c>
      <c r="B220" s="287"/>
      <c r="C220" s="287"/>
      <c r="D220" s="284" t="s">
        <v>119</v>
      </c>
      <c r="E220" s="287"/>
      <c r="F220" s="285" t="s">
        <v>336</v>
      </c>
      <c r="G220" s="266" t="s">
        <v>121</v>
      </c>
      <c r="H220" s="266">
        <f>IF(G220="Traditional Stove",0.1,0.2)</f>
        <v>0.1</v>
      </c>
      <c r="I220" s="266">
        <f>YEAR(J220)</f>
        <v>2022</v>
      </c>
      <c r="J220" s="267">
        <v>44719</v>
      </c>
      <c r="K220" s="267">
        <f>J220+1</f>
        <v>44720</v>
      </c>
      <c r="L220" s="266">
        <f>IF(M220&lt;=365,1,2)</f>
        <v>1</v>
      </c>
      <c r="M220" s="266">
        <f>IF(K220&lt;$C$1,$C$2-$C$1+1,$C$2-K220+1)</f>
        <v>327</v>
      </c>
      <c r="N220" s="268">
        <f>M220/365</f>
        <v>0.89589041095890409</v>
      </c>
      <c r="O220" s="269">
        <f>'Data and Parameter'!$E$4*'Data and Parameter'!$E$5*('Data and Parameter'!$E$6+'Data and Parameter'!$E$7)*'Data and Parameter'!$E$19*'Data and Parameter'!$E$14*'ER calculations'!N220</f>
        <v>4.6386957676926199</v>
      </c>
    </row>
    <row r="221" spans="1:15" ht="15">
      <c r="A221" s="284">
        <v>217</v>
      </c>
      <c r="B221" s="287"/>
      <c r="C221" s="287"/>
      <c r="D221" s="284" t="s">
        <v>119</v>
      </c>
      <c r="E221" s="287"/>
      <c r="F221" s="285" t="s">
        <v>337</v>
      </c>
      <c r="G221" s="266" t="s">
        <v>121</v>
      </c>
      <c r="H221" s="266">
        <f>IF(G221="Traditional Stove",0.1,0.2)</f>
        <v>0.1</v>
      </c>
      <c r="I221" s="266">
        <f>YEAR(J221)</f>
        <v>2022</v>
      </c>
      <c r="J221" s="267">
        <v>44719</v>
      </c>
      <c r="K221" s="267">
        <f>J221+1</f>
        <v>44720</v>
      </c>
      <c r="L221" s="266">
        <f>IF(M221&lt;=365,1,2)</f>
        <v>1</v>
      </c>
      <c r="M221" s="266">
        <f>IF(K221&lt;$C$1,$C$2-$C$1+1,$C$2-K221+1)</f>
        <v>327</v>
      </c>
      <c r="N221" s="268">
        <f>M221/365</f>
        <v>0.89589041095890409</v>
      </c>
      <c r="O221" s="269">
        <f>'Data and Parameter'!$E$4*'Data and Parameter'!$E$5*('Data and Parameter'!$E$6+'Data and Parameter'!$E$7)*'Data and Parameter'!$E$19*'Data and Parameter'!$E$14*'ER calculations'!N221</f>
        <v>4.6386957676926199</v>
      </c>
    </row>
    <row r="222" spans="1:15" ht="15">
      <c r="A222" s="284">
        <v>218</v>
      </c>
      <c r="B222" s="287"/>
      <c r="C222" s="287"/>
      <c r="D222" s="284" t="s">
        <v>119</v>
      </c>
      <c r="E222" s="287"/>
      <c r="F222" s="285" t="s">
        <v>338</v>
      </c>
      <c r="G222" s="266" t="s">
        <v>121</v>
      </c>
      <c r="H222" s="266">
        <f>IF(G222="Traditional Stove",0.1,0.2)</f>
        <v>0.1</v>
      </c>
      <c r="I222" s="266">
        <f>YEAR(J222)</f>
        <v>2022</v>
      </c>
      <c r="J222" s="267">
        <v>44719</v>
      </c>
      <c r="K222" s="267">
        <f>J222+1</f>
        <v>44720</v>
      </c>
      <c r="L222" s="266">
        <f>IF(M222&lt;=365,1,2)</f>
        <v>1</v>
      </c>
      <c r="M222" s="266">
        <f>IF(K222&lt;$C$1,$C$2-$C$1+1,$C$2-K222+1)</f>
        <v>327</v>
      </c>
      <c r="N222" s="268">
        <f>M222/365</f>
        <v>0.89589041095890409</v>
      </c>
      <c r="O222" s="269">
        <f>'Data and Parameter'!$E$4*'Data and Parameter'!$E$5*('Data and Parameter'!$E$6+'Data and Parameter'!$E$7)*'Data and Parameter'!$E$19*'Data and Parameter'!$E$14*'ER calculations'!N222</f>
        <v>4.6386957676926199</v>
      </c>
    </row>
    <row r="223" spans="1:15" ht="15">
      <c r="A223" s="284">
        <v>219</v>
      </c>
      <c r="B223" s="287"/>
      <c r="C223" s="287"/>
      <c r="D223" s="284" t="s">
        <v>119</v>
      </c>
      <c r="E223" s="287"/>
      <c r="F223" s="285" t="s">
        <v>339</v>
      </c>
      <c r="G223" s="266" t="s">
        <v>121</v>
      </c>
      <c r="H223" s="266">
        <f>IF(G223="Traditional Stove",0.1,0.2)</f>
        <v>0.1</v>
      </c>
      <c r="I223" s="266">
        <f>YEAR(J223)</f>
        <v>2022</v>
      </c>
      <c r="J223" s="267">
        <v>44719</v>
      </c>
      <c r="K223" s="267">
        <f>J223+1</f>
        <v>44720</v>
      </c>
      <c r="L223" s="266">
        <f>IF(M223&lt;=365,1,2)</f>
        <v>1</v>
      </c>
      <c r="M223" s="266">
        <f>IF(K223&lt;$C$1,$C$2-$C$1+1,$C$2-K223+1)</f>
        <v>327</v>
      </c>
      <c r="N223" s="268">
        <f>M223/365</f>
        <v>0.89589041095890409</v>
      </c>
      <c r="O223" s="269">
        <f>'Data and Parameter'!$E$4*'Data and Parameter'!$E$5*('Data and Parameter'!$E$6+'Data and Parameter'!$E$7)*'Data and Parameter'!$E$19*'Data and Parameter'!$E$14*'ER calculations'!N223</f>
        <v>4.6386957676926199</v>
      </c>
    </row>
    <row r="224" spans="1:15" ht="15">
      <c r="A224" s="284">
        <v>220</v>
      </c>
      <c r="B224" s="287"/>
      <c r="C224" s="287"/>
      <c r="D224" s="284" t="s">
        <v>119</v>
      </c>
      <c r="E224" s="287"/>
      <c r="F224" s="285" t="s">
        <v>340</v>
      </c>
      <c r="G224" s="266" t="s">
        <v>121</v>
      </c>
      <c r="H224" s="266">
        <f>IF(G224="Traditional Stove",0.1,0.2)</f>
        <v>0.1</v>
      </c>
      <c r="I224" s="266">
        <f>YEAR(J224)</f>
        <v>2022</v>
      </c>
      <c r="J224" s="267">
        <v>44719</v>
      </c>
      <c r="K224" s="267">
        <f>J224+1</f>
        <v>44720</v>
      </c>
      <c r="L224" s="266">
        <f>IF(M224&lt;=365,1,2)</f>
        <v>1</v>
      </c>
      <c r="M224" s="266">
        <f>IF(K224&lt;$C$1,$C$2-$C$1+1,$C$2-K224+1)</f>
        <v>327</v>
      </c>
      <c r="N224" s="268">
        <f>M224/365</f>
        <v>0.89589041095890409</v>
      </c>
      <c r="O224" s="269">
        <f>'Data and Parameter'!$E$4*'Data and Parameter'!$E$5*('Data and Parameter'!$E$6+'Data and Parameter'!$E$7)*'Data and Parameter'!$E$19*'Data and Parameter'!$E$14*'ER calculations'!N224</f>
        <v>4.6386957676926199</v>
      </c>
    </row>
    <row r="225" spans="1:15" ht="15">
      <c r="A225" s="284">
        <v>221</v>
      </c>
      <c r="B225" s="287"/>
      <c r="C225" s="287"/>
      <c r="D225" s="284" t="s">
        <v>119</v>
      </c>
      <c r="E225" s="287"/>
      <c r="F225" s="285" t="s">
        <v>341</v>
      </c>
      <c r="G225" s="266" t="s">
        <v>121</v>
      </c>
      <c r="H225" s="266">
        <f>IF(G225="Traditional Stove",0.1,0.2)</f>
        <v>0.1</v>
      </c>
      <c r="I225" s="266">
        <f>YEAR(J225)</f>
        <v>2022</v>
      </c>
      <c r="J225" s="267">
        <v>44719</v>
      </c>
      <c r="K225" s="267">
        <f>J225+1</f>
        <v>44720</v>
      </c>
      <c r="L225" s="266">
        <f>IF(M225&lt;=365,1,2)</f>
        <v>1</v>
      </c>
      <c r="M225" s="266">
        <f>IF(K225&lt;$C$1,$C$2-$C$1+1,$C$2-K225+1)</f>
        <v>327</v>
      </c>
      <c r="N225" s="268">
        <f>M225/365</f>
        <v>0.89589041095890409</v>
      </c>
      <c r="O225" s="269">
        <f>'Data and Parameter'!$E$4*'Data and Parameter'!$E$5*('Data and Parameter'!$E$6+'Data and Parameter'!$E$7)*'Data and Parameter'!$E$19*'Data and Parameter'!$E$14*'ER calculations'!N225</f>
        <v>4.6386957676926199</v>
      </c>
    </row>
    <row r="226" spans="1:15" ht="15">
      <c r="A226" s="284">
        <v>222</v>
      </c>
      <c r="B226" s="287"/>
      <c r="C226" s="287"/>
      <c r="D226" s="284" t="s">
        <v>119</v>
      </c>
      <c r="E226" s="287"/>
      <c r="F226" s="285" t="s">
        <v>342</v>
      </c>
      <c r="G226" s="266" t="s">
        <v>121</v>
      </c>
      <c r="H226" s="266">
        <f>IF(G226="Traditional Stove",0.1,0.2)</f>
        <v>0.1</v>
      </c>
      <c r="I226" s="266">
        <f>YEAR(J226)</f>
        <v>2022</v>
      </c>
      <c r="J226" s="267">
        <v>44719</v>
      </c>
      <c r="K226" s="267">
        <f>J226+1</f>
        <v>44720</v>
      </c>
      <c r="L226" s="266">
        <f>IF(M226&lt;=365,1,2)</f>
        <v>1</v>
      </c>
      <c r="M226" s="266">
        <f>IF(K226&lt;$C$1,$C$2-$C$1+1,$C$2-K226+1)</f>
        <v>327</v>
      </c>
      <c r="N226" s="268">
        <f>M226/365</f>
        <v>0.89589041095890409</v>
      </c>
      <c r="O226" s="269">
        <f>'Data and Parameter'!$E$4*'Data and Parameter'!$E$5*('Data and Parameter'!$E$6+'Data and Parameter'!$E$7)*'Data and Parameter'!$E$19*'Data and Parameter'!$E$14*'ER calculations'!N226</f>
        <v>4.6386957676926199</v>
      </c>
    </row>
    <row r="227" spans="1:15" ht="15">
      <c r="A227" s="284">
        <v>223</v>
      </c>
      <c r="B227" s="287"/>
      <c r="C227" s="287"/>
      <c r="D227" s="284" t="s">
        <v>119</v>
      </c>
      <c r="E227" s="287"/>
      <c r="F227" s="285" t="s">
        <v>343</v>
      </c>
      <c r="G227" s="266" t="s">
        <v>121</v>
      </c>
      <c r="H227" s="266">
        <f>IF(G227="Traditional Stove",0.1,0.2)</f>
        <v>0.1</v>
      </c>
      <c r="I227" s="266">
        <f>YEAR(J227)</f>
        <v>2022</v>
      </c>
      <c r="J227" s="267">
        <v>44719</v>
      </c>
      <c r="K227" s="267">
        <f>J227+1</f>
        <v>44720</v>
      </c>
      <c r="L227" s="266">
        <f>IF(M227&lt;=365,1,2)</f>
        <v>1</v>
      </c>
      <c r="M227" s="266">
        <f>IF(K227&lt;$C$1,$C$2-$C$1+1,$C$2-K227+1)</f>
        <v>327</v>
      </c>
      <c r="N227" s="268">
        <f>M227/365</f>
        <v>0.89589041095890409</v>
      </c>
      <c r="O227" s="269">
        <f>'Data and Parameter'!$E$4*'Data and Parameter'!$E$5*('Data and Parameter'!$E$6+'Data and Parameter'!$E$7)*'Data and Parameter'!$E$19*'Data and Parameter'!$E$14*'ER calculations'!N227</f>
        <v>4.6386957676926199</v>
      </c>
    </row>
    <row r="228" spans="1:15" ht="15">
      <c r="A228" s="284">
        <v>224</v>
      </c>
      <c r="B228" s="287"/>
      <c r="C228" s="287"/>
      <c r="D228" s="284" t="s">
        <v>119</v>
      </c>
      <c r="E228" s="287"/>
      <c r="F228" s="285" t="s">
        <v>344</v>
      </c>
      <c r="G228" s="266" t="s">
        <v>121</v>
      </c>
      <c r="H228" s="266">
        <f>IF(G228="Traditional Stove",0.1,0.2)</f>
        <v>0.1</v>
      </c>
      <c r="I228" s="266">
        <f>YEAR(J228)</f>
        <v>2022</v>
      </c>
      <c r="J228" s="267">
        <v>44719</v>
      </c>
      <c r="K228" s="267">
        <f>J228+1</f>
        <v>44720</v>
      </c>
      <c r="L228" s="266">
        <f>IF(M228&lt;=365,1,2)</f>
        <v>1</v>
      </c>
      <c r="M228" s="266">
        <f>IF(K228&lt;$C$1,$C$2-$C$1+1,$C$2-K228+1)</f>
        <v>327</v>
      </c>
      <c r="N228" s="268">
        <f>M228/365</f>
        <v>0.89589041095890409</v>
      </c>
      <c r="O228" s="269">
        <f>'Data and Parameter'!$E$4*'Data and Parameter'!$E$5*('Data and Parameter'!$E$6+'Data and Parameter'!$E$7)*'Data and Parameter'!$E$19*'Data and Parameter'!$E$14*'ER calculations'!N228</f>
        <v>4.6386957676926199</v>
      </c>
    </row>
    <row r="229" spans="1:15" ht="15">
      <c r="A229" s="284">
        <v>225</v>
      </c>
      <c r="B229" s="287"/>
      <c r="C229" s="287"/>
      <c r="D229" s="284" t="s">
        <v>119</v>
      </c>
      <c r="E229" s="287"/>
      <c r="F229" s="285" t="s">
        <v>345</v>
      </c>
      <c r="G229" s="266" t="s">
        <v>121</v>
      </c>
      <c r="H229" s="266">
        <f>IF(G229="Traditional Stove",0.1,0.2)</f>
        <v>0.1</v>
      </c>
      <c r="I229" s="266">
        <f>YEAR(J229)</f>
        <v>2022</v>
      </c>
      <c r="J229" s="267">
        <v>44719</v>
      </c>
      <c r="K229" s="267">
        <f>J229+1</f>
        <v>44720</v>
      </c>
      <c r="L229" s="266">
        <f>IF(M229&lt;=365,1,2)</f>
        <v>1</v>
      </c>
      <c r="M229" s="266">
        <f>IF(K229&lt;$C$1,$C$2-$C$1+1,$C$2-K229+1)</f>
        <v>327</v>
      </c>
      <c r="N229" s="268">
        <f>M229/365</f>
        <v>0.89589041095890409</v>
      </c>
      <c r="O229" s="269">
        <f>'Data and Parameter'!$E$4*'Data and Parameter'!$E$5*('Data and Parameter'!$E$6+'Data and Parameter'!$E$7)*'Data and Parameter'!$E$19*'Data and Parameter'!$E$14*'ER calculations'!N229</f>
        <v>4.6386957676926199</v>
      </c>
    </row>
    <row r="230" spans="1:15" ht="15">
      <c r="A230" s="284">
        <v>226</v>
      </c>
      <c r="B230" s="287"/>
      <c r="C230" s="287"/>
      <c r="D230" s="284" t="s">
        <v>119</v>
      </c>
      <c r="E230" s="287"/>
      <c r="F230" s="285" t="s">
        <v>346</v>
      </c>
      <c r="G230" s="266" t="s">
        <v>121</v>
      </c>
      <c r="H230" s="266">
        <f>IF(G230="Traditional Stove",0.1,0.2)</f>
        <v>0.1</v>
      </c>
      <c r="I230" s="266">
        <f>YEAR(J230)</f>
        <v>2022</v>
      </c>
      <c r="J230" s="267">
        <v>44719</v>
      </c>
      <c r="K230" s="267">
        <f>J230+1</f>
        <v>44720</v>
      </c>
      <c r="L230" s="266">
        <f>IF(M230&lt;=365,1,2)</f>
        <v>1</v>
      </c>
      <c r="M230" s="266">
        <f>IF(K230&lt;$C$1,$C$2-$C$1+1,$C$2-K230+1)</f>
        <v>327</v>
      </c>
      <c r="N230" s="268">
        <f>M230/365</f>
        <v>0.89589041095890409</v>
      </c>
      <c r="O230" s="269">
        <f>'Data and Parameter'!$E$4*'Data and Parameter'!$E$5*('Data and Parameter'!$E$6+'Data and Parameter'!$E$7)*'Data and Parameter'!$E$19*'Data and Parameter'!$E$14*'ER calculations'!N230</f>
        <v>4.6386957676926199</v>
      </c>
    </row>
    <row r="231" spans="1:15" ht="15">
      <c r="A231" s="284">
        <v>227</v>
      </c>
      <c r="B231" s="287"/>
      <c r="C231" s="287"/>
      <c r="D231" s="284" t="s">
        <v>119</v>
      </c>
      <c r="E231" s="287"/>
      <c r="F231" s="285" t="s">
        <v>347</v>
      </c>
      <c r="G231" s="266" t="s">
        <v>121</v>
      </c>
      <c r="H231" s="266">
        <f>IF(G231="Traditional Stove",0.1,0.2)</f>
        <v>0.1</v>
      </c>
      <c r="I231" s="266">
        <f>YEAR(J231)</f>
        <v>2022</v>
      </c>
      <c r="J231" s="267">
        <v>44719</v>
      </c>
      <c r="K231" s="267">
        <f>J231+1</f>
        <v>44720</v>
      </c>
      <c r="L231" s="266">
        <f>IF(M231&lt;=365,1,2)</f>
        <v>1</v>
      </c>
      <c r="M231" s="266">
        <f>IF(K231&lt;$C$1,$C$2-$C$1+1,$C$2-K231+1)</f>
        <v>327</v>
      </c>
      <c r="N231" s="268">
        <f>M231/365</f>
        <v>0.89589041095890409</v>
      </c>
      <c r="O231" s="269">
        <f>'Data and Parameter'!$E$4*'Data and Parameter'!$E$5*('Data and Parameter'!$E$6+'Data and Parameter'!$E$7)*'Data and Parameter'!$E$19*'Data and Parameter'!$E$14*'ER calculations'!N231</f>
        <v>4.6386957676926199</v>
      </c>
    </row>
    <row r="232" spans="1:15" ht="15">
      <c r="A232" s="284">
        <v>228</v>
      </c>
      <c r="B232" s="287"/>
      <c r="C232" s="287"/>
      <c r="D232" s="284" t="s">
        <v>119</v>
      </c>
      <c r="E232" s="287"/>
      <c r="F232" s="285" t="s">
        <v>348</v>
      </c>
      <c r="G232" s="266" t="s">
        <v>121</v>
      </c>
      <c r="H232" s="266">
        <f>IF(G232="Traditional Stove",0.1,0.2)</f>
        <v>0.1</v>
      </c>
      <c r="I232" s="266">
        <f>YEAR(J232)</f>
        <v>2022</v>
      </c>
      <c r="J232" s="267">
        <v>44719</v>
      </c>
      <c r="K232" s="267">
        <f>J232+1</f>
        <v>44720</v>
      </c>
      <c r="L232" s="266">
        <f>IF(M232&lt;=365,1,2)</f>
        <v>1</v>
      </c>
      <c r="M232" s="266">
        <f>IF(K232&lt;$C$1,$C$2-$C$1+1,$C$2-K232+1)</f>
        <v>327</v>
      </c>
      <c r="N232" s="268">
        <f>M232/365</f>
        <v>0.89589041095890409</v>
      </c>
      <c r="O232" s="269">
        <f>'Data and Parameter'!$E$4*'Data and Parameter'!$E$5*('Data and Parameter'!$E$6+'Data and Parameter'!$E$7)*'Data and Parameter'!$E$19*'Data and Parameter'!$E$14*'ER calculations'!N232</f>
        <v>4.6386957676926199</v>
      </c>
    </row>
    <row r="233" spans="1:15" ht="15">
      <c r="A233" s="284">
        <v>229</v>
      </c>
      <c r="B233" s="287"/>
      <c r="C233" s="287"/>
      <c r="D233" s="284" t="s">
        <v>119</v>
      </c>
      <c r="E233" s="287"/>
      <c r="F233" s="285" t="s">
        <v>349</v>
      </c>
      <c r="G233" s="266" t="s">
        <v>121</v>
      </c>
      <c r="H233" s="266">
        <f>IF(G233="Traditional Stove",0.1,0.2)</f>
        <v>0.1</v>
      </c>
      <c r="I233" s="266">
        <f>YEAR(J233)</f>
        <v>2022</v>
      </c>
      <c r="J233" s="267">
        <v>44719</v>
      </c>
      <c r="K233" s="267">
        <f>J233+1</f>
        <v>44720</v>
      </c>
      <c r="L233" s="266">
        <f>IF(M233&lt;=365,1,2)</f>
        <v>1</v>
      </c>
      <c r="M233" s="266">
        <f>IF(K233&lt;$C$1,$C$2-$C$1+1,$C$2-K233+1)</f>
        <v>327</v>
      </c>
      <c r="N233" s="268">
        <f>M233/365</f>
        <v>0.89589041095890409</v>
      </c>
      <c r="O233" s="269">
        <f>'Data and Parameter'!$E$4*'Data and Parameter'!$E$5*('Data and Parameter'!$E$6+'Data and Parameter'!$E$7)*'Data and Parameter'!$E$19*'Data and Parameter'!$E$14*'ER calculations'!N233</f>
        <v>4.6386957676926199</v>
      </c>
    </row>
    <row r="234" spans="1:15" ht="15">
      <c r="A234" s="284">
        <v>230</v>
      </c>
      <c r="B234" s="287"/>
      <c r="C234" s="287"/>
      <c r="D234" s="284" t="s">
        <v>119</v>
      </c>
      <c r="E234" s="287"/>
      <c r="F234" s="285" t="s">
        <v>350</v>
      </c>
      <c r="G234" s="266" t="s">
        <v>121</v>
      </c>
      <c r="H234" s="266">
        <f>IF(G234="Traditional Stove",0.1,0.2)</f>
        <v>0.1</v>
      </c>
      <c r="I234" s="266">
        <f>YEAR(J234)</f>
        <v>2022</v>
      </c>
      <c r="J234" s="267">
        <v>44719</v>
      </c>
      <c r="K234" s="267">
        <f>J234+1</f>
        <v>44720</v>
      </c>
      <c r="L234" s="266">
        <f>IF(M234&lt;=365,1,2)</f>
        <v>1</v>
      </c>
      <c r="M234" s="266">
        <f>IF(K234&lt;$C$1,$C$2-$C$1+1,$C$2-K234+1)</f>
        <v>327</v>
      </c>
      <c r="N234" s="268">
        <f>M234/365</f>
        <v>0.89589041095890409</v>
      </c>
      <c r="O234" s="269">
        <f>'Data and Parameter'!$E$4*'Data and Parameter'!$E$5*('Data and Parameter'!$E$6+'Data and Parameter'!$E$7)*'Data and Parameter'!$E$19*'Data and Parameter'!$E$14*'ER calculations'!N234</f>
        <v>4.6386957676926199</v>
      </c>
    </row>
    <row r="235" spans="1:15" ht="15">
      <c r="A235" s="284">
        <v>231</v>
      </c>
      <c r="B235" s="287"/>
      <c r="C235" s="287"/>
      <c r="D235" s="284" t="s">
        <v>119</v>
      </c>
      <c r="E235" s="287"/>
      <c r="F235" s="285" t="s">
        <v>351</v>
      </c>
      <c r="G235" s="266" t="s">
        <v>121</v>
      </c>
      <c r="H235" s="266">
        <f>IF(G235="Traditional Stove",0.1,0.2)</f>
        <v>0.1</v>
      </c>
      <c r="I235" s="266">
        <f>YEAR(J235)</f>
        <v>2022</v>
      </c>
      <c r="J235" s="267">
        <v>44719</v>
      </c>
      <c r="K235" s="267">
        <f>J235+1</f>
        <v>44720</v>
      </c>
      <c r="L235" s="266">
        <f>IF(M235&lt;=365,1,2)</f>
        <v>1</v>
      </c>
      <c r="M235" s="266">
        <f>IF(K235&lt;$C$1,$C$2-$C$1+1,$C$2-K235+1)</f>
        <v>327</v>
      </c>
      <c r="N235" s="268">
        <f>M235/365</f>
        <v>0.89589041095890409</v>
      </c>
      <c r="O235" s="269">
        <f>'Data and Parameter'!$E$4*'Data and Parameter'!$E$5*('Data and Parameter'!$E$6+'Data and Parameter'!$E$7)*'Data and Parameter'!$E$19*'Data and Parameter'!$E$14*'ER calculations'!N235</f>
        <v>4.6386957676926199</v>
      </c>
    </row>
    <row r="236" spans="1:15" ht="15">
      <c r="A236" s="284">
        <v>232</v>
      </c>
      <c r="B236" s="287"/>
      <c r="C236" s="287"/>
      <c r="D236" s="284" t="s">
        <v>119</v>
      </c>
      <c r="E236" s="287"/>
      <c r="F236" s="285" t="s">
        <v>352</v>
      </c>
      <c r="G236" s="266" t="s">
        <v>121</v>
      </c>
      <c r="H236" s="266">
        <f>IF(G236="Traditional Stove",0.1,0.2)</f>
        <v>0.1</v>
      </c>
      <c r="I236" s="266">
        <f>YEAR(J236)</f>
        <v>2022</v>
      </c>
      <c r="J236" s="267">
        <v>44719</v>
      </c>
      <c r="K236" s="267">
        <f>J236+1</f>
        <v>44720</v>
      </c>
      <c r="L236" s="266">
        <f>IF(M236&lt;=365,1,2)</f>
        <v>1</v>
      </c>
      <c r="M236" s="266">
        <f>IF(K236&lt;$C$1,$C$2-$C$1+1,$C$2-K236+1)</f>
        <v>327</v>
      </c>
      <c r="N236" s="268">
        <f>M236/365</f>
        <v>0.89589041095890409</v>
      </c>
      <c r="O236" s="269">
        <f>'Data and Parameter'!$E$4*'Data and Parameter'!$E$5*('Data and Parameter'!$E$6+'Data and Parameter'!$E$7)*'Data and Parameter'!$E$19*'Data and Parameter'!$E$14*'ER calculations'!N236</f>
        <v>4.6386957676926199</v>
      </c>
    </row>
    <row r="237" spans="1:15" ht="15">
      <c r="A237" s="284">
        <v>233</v>
      </c>
      <c r="B237" s="287"/>
      <c r="C237" s="287"/>
      <c r="D237" s="284" t="s">
        <v>119</v>
      </c>
      <c r="E237" s="287"/>
      <c r="F237" s="285" t="s">
        <v>353</v>
      </c>
      <c r="G237" s="266" t="s">
        <v>121</v>
      </c>
      <c r="H237" s="266">
        <f>IF(G237="Traditional Stove",0.1,0.2)</f>
        <v>0.1</v>
      </c>
      <c r="I237" s="266">
        <f>YEAR(J237)</f>
        <v>2022</v>
      </c>
      <c r="J237" s="267">
        <v>44719</v>
      </c>
      <c r="K237" s="267">
        <f>J237+1</f>
        <v>44720</v>
      </c>
      <c r="L237" s="266">
        <f>IF(M237&lt;=365,1,2)</f>
        <v>1</v>
      </c>
      <c r="M237" s="266">
        <f>IF(K237&lt;$C$1,$C$2-$C$1+1,$C$2-K237+1)</f>
        <v>327</v>
      </c>
      <c r="N237" s="268">
        <f>M237/365</f>
        <v>0.89589041095890409</v>
      </c>
      <c r="O237" s="269">
        <f>'Data and Parameter'!$E$4*'Data and Parameter'!$E$5*('Data and Parameter'!$E$6+'Data and Parameter'!$E$7)*'Data and Parameter'!$E$19*'Data and Parameter'!$E$14*'ER calculations'!N237</f>
        <v>4.6386957676926199</v>
      </c>
    </row>
    <row r="238" spans="1:15" ht="15">
      <c r="A238" s="284">
        <v>234</v>
      </c>
      <c r="B238" s="287"/>
      <c r="C238" s="287"/>
      <c r="D238" s="284" t="s">
        <v>119</v>
      </c>
      <c r="E238" s="287"/>
      <c r="F238" s="285" t="s">
        <v>354</v>
      </c>
      <c r="G238" s="266" t="s">
        <v>121</v>
      </c>
      <c r="H238" s="266">
        <f>IF(G238="Traditional Stove",0.1,0.2)</f>
        <v>0.1</v>
      </c>
      <c r="I238" s="266">
        <f>YEAR(J238)</f>
        <v>2022</v>
      </c>
      <c r="J238" s="267">
        <v>44719</v>
      </c>
      <c r="K238" s="267">
        <f>J238+1</f>
        <v>44720</v>
      </c>
      <c r="L238" s="266">
        <f>IF(M238&lt;=365,1,2)</f>
        <v>1</v>
      </c>
      <c r="M238" s="266">
        <f>IF(K238&lt;$C$1,$C$2-$C$1+1,$C$2-K238+1)</f>
        <v>327</v>
      </c>
      <c r="N238" s="268">
        <f>M238/365</f>
        <v>0.89589041095890409</v>
      </c>
      <c r="O238" s="269">
        <f>'Data and Parameter'!$E$4*'Data and Parameter'!$E$5*('Data and Parameter'!$E$6+'Data and Parameter'!$E$7)*'Data and Parameter'!$E$19*'Data and Parameter'!$E$14*'ER calculations'!N238</f>
        <v>4.6386957676926199</v>
      </c>
    </row>
    <row r="239" spans="1:15" ht="15">
      <c r="A239" s="284">
        <v>235</v>
      </c>
      <c r="B239" s="287"/>
      <c r="C239" s="287"/>
      <c r="D239" s="284" t="s">
        <v>119</v>
      </c>
      <c r="E239" s="287"/>
      <c r="F239" s="285" t="s">
        <v>355</v>
      </c>
      <c r="G239" s="266" t="s">
        <v>121</v>
      </c>
      <c r="H239" s="266">
        <f>IF(G239="Traditional Stove",0.1,0.2)</f>
        <v>0.1</v>
      </c>
      <c r="I239" s="266">
        <f>YEAR(J239)</f>
        <v>2022</v>
      </c>
      <c r="J239" s="267">
        <v>44719</v>
      </c>
      <c r="K239" s="267">
        <f>J239+1</f>
        <v>44720</v>
      </c>
      <c r="L239" s="266">
        <f>IF(M239&lt;=365,1,2)</f>
        <v>1</v>
      </c>
      <c r="M239" s="266">
        <f>IF(K239&lt;$C$1,$C$2-$C$1+1,$C$2-K239+1)</f>
        <v>327</v>
      </c>
      <c r="N239" s="268">
        <f>M239/365</f>
        <v>0.89589041095890409</v>
      </c>
      <c r="O239" s="269">
        <f>'Data and Parameter'!$E$4*'Data and Parameter'!$E$5*('Data and Parameter'!$E$6+'Data and Parameter'!$E$7)*'Data and Parameter'!$E$19*'Data and Parameter'!$E$14*'ER calculations'!N239</f>
        <v>4.6386957676926199</v>
      </c>
    </row>
    <row r="240" spans="1:15" ht="15">
      <c r="A240" s="284">
        <v>236</v>
      </c>
      <c r="B240" s="287"/>
      <c r="C240" s="287"/>
      <c r="D240" s="284" t="s">
        <v>119</v>
      </c>
      <c r="E240" s="287"/>
      <c r="F240" s="285" t="s">
        <v>356</v>
      </c>
      <c r="G240" s="266" t="s">
        <v>121</v>
      </c>
      <c r="H240" s="266">
        <f>IF(G240="Traditional Stove",0.1,0.2)</f>
        <v>0.1</v>
      </c>
      <c r="I240" s="266">
        <f>YEAR(J240)</f>
        <v>2022</v>
      </c>
      <c r="J240" s="267">
        <v>44719</v>
      </c>
      <c r="K240" s="267">
        <f>J240+1</f>
        <v>44720</v>
      </c>
      <c r="L240" s="266">
        <f>IF(M240&lt;=365,1,2)</f>
        <v>1</v>
      </c>
      <c r="M240" s="266">
        <f>IF(K240&lt;$C$1,$C$2-$C$1+1,$C$2-K240+1)</f>
        <v>327</v>
      </c>
      <c r="N240" s="268">
        <f>M240/365</f>
        <v>0.89589041095890409</v>
      </c>
      <c r="O240" s="269">
        <f>'Data and Parameter'!$E$4*'Data and Parameter'!$E$5*('Data and Parameter'!$E$6+'Data and Parameter'!$E$7)*'Data and Parameter'!$E$19*'Data and Parameter'!$E$14*'ER calculations'!N240</f>
        <v>4.6386957676926199</v>
      </c>
    </row>
    <row r="241" spans="1:15" ht="15">
      <c r="A241" s="284">
        <v>237</v>
      </c>
      <c r="B241" s="287"/>
      <c r="C241" s="287"/>
      <c r="D241" s="284" t="s">
        <v>119</v>
      </c>
      <c r="E241" s="287"/>
      <c r="F241" s="285" t="s">
        <v>357</v>
      </c>
      <c r="G241" s="266" t="s">
        <v>121</v>
      </c>
      <c r="H241" s="266">
        <f>IF(G241="Traditional Stove",0.1,0.2)</f>
        <v>0.1</v>
      </c>
      <c r="I241" s="266">
        <f>YEAR(J241)</f>
        <v>2022</v>
      </c>
      <c r="J241" s="267">
        <v>44719</v>
      </c>
      <c r="K241" s="267">
        <f>J241+1</f>
        <v>44720</v>
      </c>
      <c r="L241" s="266">
        <f>IF(M241&lt;=365,1,2)</f>
        <v>1</v>
      </c>
      <c r="M241" s="266">
        <f>IF(K241&lt;$C$1,$C$2-$C$1+1,$C$2-K241+1)</f>
        <v>327</v>
      </c>
      <c r="N241" s="268">
        <f>M241/365</f>
        <v>0.89589041095890409</v>
      </c>
      <c r="O241" s="269">
        <f>'Data and Parameter'!$E$4*'Data and Parameter'!$E$5*('Data and Parameter'!$E$6+'Data and Parameter'!$E$7)*'Data and Parameter'!$E$19*'Data and Parameter'!$E$14*'ER calculations'!N241</f>
        <v>4.6386957676926199</v>
      </c>
    </row>
    <row r="242" spans="1:15" ht="15">
      <c r="A242" s="284">
        <v>238</v>
      </c>
      <c r="B242" s="287"/>
      <c r="C242" s="287"/>
      <c r="D242" s="284" t="s">
        <v>119</v>
      </c>
      <c r="E242" s="287"/>
      <c r="F242" s="285" t="s">
        <v>358</v>
      </c>
      <c r="G242" s="266" t="s">
        <v>121</v>
      </c>
      <c r="H242" s="266">
        <f>IF(G242="Traditional Stove",0.1,0.2)</f>
        <v>0.1</v>
      </c>
      <c r="I242" s="266">
        <f>YEAR(J242)</f>
        <v>2022</v>
      </c>
      <c r="J242" s="267">
        <v>44719</v>
      </c>
      <c r="K242" s="267">
        <f>J242+1</f>
        <v>44720</v>
      </c>
      <c r="L242" s="266">
        <f>IF(M242&lt;=365,1,2)</f>
        <v>1</v>
      </c>
      <c r="M242" s="266">
        <f>IF(K242&lt;$C$1,$C$2-$C$1+1,$C$2-K242+1)</f>
        <v>327</v>
      </c>
      <c r="N242" s="268">
        <f>M242/365</f>
        <v>0.89589041095890409</v>
      </c>
      <c r="O242" s="269">
        <f>'Data and Parameter'!$E$4*'Data and Parameter'!$E$5*('Data and Parameter'!$E$6+'Data and Parameter'!$E$7)*'Data and Parameter'!$E$19*'Data and Parameter'!$E$14*'ER calculations'!N242</f>
        <v>4.6386957676926199</v>
      </c>
    </row>
    <row r="243" spans="1:15" ht="15">
      <c r="A243" s="284">
        <v>239</v>
      </c>
      <c r="B243" s="287"/>
      <c r="C243" s="287"/>
      <c r="D243" s="284" t="s">
        <v>119</v>
      </c>
      <c r="E243" s="287"/>
      <c r="F243" s="285" t="s">
        <v>359</v>
      </c>
      <c r="G243" s="266" t="s">
        <v>121</v>
      </c>
      <c r="H243" s="266">
        <f>IF(G243="Traditional Stove",0.1,0.2)</f>
        <v>0.1</v>
      </c>
      <c r="I243" s="266">
        <f>YEAR(J243)</f>
        <v>2022</v>
      </c>
      <c r="J243" s="267">
        <v>44719</v>
      </c>
      <c r="K243" s="267">
        <f>J243+1</f>
        <v>44720</v>
      </c>
      <c r="L243" s="266">
        <f>IF(M243&lt;=365,1,2)</f>
        <v>1</v>
      </c>
      <c r="M243" s="266">
        <f>IF(K243&lt;$C$1,$C$2-$C$1+1,$C$2-K243+1)</f>
        <v>327</v>
      </c>
      <c r="N243" s="268">
        <f>M243/365</f>
        <v>0.89589041095890409</v>
      </c>
      <c r="O243" s="269">
        <f>'Data and Parameter'!$E$4*'Data and Parameter'!$E$5*('Data and Parameter'!$E$6+'Data and Parameter'!$E$7)*'Data and Parameter'!$E$19*'Data and Parameter'!$E$14*'ER calculations'!N243</f>
        <v>4.6386957676926199</v>
      </c>
    </row>
    <row r="244" spans="1:15" ht="15">
      <c r="A244" s="284">
        <v>240</v>
      </c>
      <c r="B244" s="287"/>
      <c r="C244" s="287"/>
      <c r="D244" s="284" t="s">
        <v>119</v>
      </c>
      <c r="E244" s="287"/>
      <c r="F244" s="285" t="s">
        <v>360</v>
      </c>
      <c r="G244" s="266" t="s">
        <v>121</v>
      </c>
      <c r="H244" s="266">
        <f>IF(G244="Traditional Stove",0.1,0.2)</f>
        <v>0.1</v>
      </c>
      <c r="I244" s="266">
        <f>YEAR(J244)</f>
        <v>2022</v>
      </c>
      <c r="J244" s="267">
        <v>44719</v>
      </c>
      <c r="K244" s="267">
        <f>J244+1</f>
        <v>44720</v>
      </c>
      <c r="L244" s="266">
        <f>IF(M244&lt;=365,1,2)</f>
        <v>1</v>
      </c>
      <c r="M244" s="266">
        <f>IF(K244&lt;$C$1,$C$2-$C$1+1,$C$2-K244+1)</f>
        <v>327</v>
      </c>
      <c r="N244" s="268">
        <f>M244/365</f>
        <v>0.89589041095890409</v>
      </c>
      <c r="O244" s="269">
        <f>'Data and Parameter'!$E$4*'Data and Parameter'!$E$5*('Data and Parameter'!$E$6+'Data and Parameter'!$E$7)*'Data and Parameter'!$E$19*'Data and Parameter'!$E$14*'ER calculations'!N244</f>
        <v>4.6386957676926199</v>
      </c>
    </row>
    <row r="245" spans="1:15" ht="15">
      <c r="A245" s="284">
        <v>241</v>
      </c>
      <c r="B245" s="287"/>
      <c r="C245" s="287"/>
      <c r="D245" s="284" t="s">
        <v>119</v>
      </c>
      <c r="E245" s="287"/>
      <c r="F245" s="285" t="s">
        <v>361</v>
      </c>
      <c r="G245" s="266" t="s">
        <v>121</v>
      </c>
      <c r="H245" s="266">
        <f>IF(G245="Traditional Stove",0.1,0.2)</f>
        <v>0.1</v>
      </c>
      <c r="I245" s="266">
        <f>YEAR(J245)</f>
        <v>2022</v>
      </c>
      <c r="J245" s="267">
        <v>44719</v>
      </c>
      <c r="K245" s="267">
        <f>J245+1</f>
        <v>44720</v>
      </c>
      <c r="L245" s="266">
        <f>IF(M245&lt;=365,1,2)</f>
        <v>1</v>
      </c>
      <c r="M245" s="266">
        <f>IF(K245&lt;$C$1,$C$2-$C$1+1,$C$2-K245+1)</f>
        <v>327</v>
      </c>
      <c r="N245" s="268">
        <f>M245/365</f>
        <v>0.89589041095890409</v>
      </c>
      <c r="O245" s="269">
        <f>'Data and Parameter'!$E$4*'Data and Parameter'!$E$5*('Data and Parameter'!$E$6+'Data and Parameter'!$E$7)*'Data and Parameter'!$E$19*'Data and Parameter'!$E$14*'ER calculations'!N245</f>
        <v>4.6386957676926199</v>
      </c>
    </row>
    <row r="246" spans="1:15" ht="15">
      <c r="A246" s="284">
        <v>242</v>
      </c>
      <c r="B246" s="287"/>
      <c r="C246" s="287"/>
      <c r="D246" s="284" t="s">
        <v>119</v>
      </c>
      <c r="E246" s="287"/>
      <c r="F246" s="285" t="s">
        <v>362</v>
      </c>
      <c r="G246" s="266" t="s">
        <v>121</v>
      </c>
      <c r="H246" s="266">
        <f>IF(G246="Traditional Stove",0.1,0.2)</f>
        <v>0.1</v>
      </c>
      <c r="I246" s="266">
        <f>YEAR(J246)</f>
        <v>2022</v>
      </c>
      <c r="J246" s="267">
        <v>44719</v>
      </c>
      <c r="K246" s="267">
        <f>J246+1</f>
        <v>44720</v>
      </c>
      <c r="L246" s="266">
        <f>IF(M246&lt;=365,1,2)</f>
        <v>1</v>
      </c>
      <c r="M246" s="266">
        <f>IF(K246&lt;$C$1,$C$2-$C$1+1,$C$2-K246+1)</f>
        <v>327</v>
      </c>
      <c r="N246" s="268">
        <f>M246/365</f>
        <v>0.89589041095890409</v>
      </c>
      <c r="O246" s="269">
        <f>'Data and Parameter'!$E$4*'Data and Parameter'!$E$5*('Data and Parameter'!$E$6+'Data and Parameter'!$E$7)*'Data and Parameter'!$E$19*'Data and Parameter'!$E$14*'ER calculations'!N246</f>
        <v>4.6386957676926199</v>
      </c>
    </row>
    <row r="247" spans="1:15" ht="15">
      <c r="A247" s="284">
        <v>243</v>
      </c>
      <c r="B247" s="287"/>
      <c r="C247" s="287"/>
      <c r="D247" s="284" t="s">
        <v>119</v>
      </c>
      <c r="E247" s="287"/>
      <c r="F247" s="285" t="s">
        <v>363</v>
      </c>
      <c r="G247" s="266" t="s">
        <v>121</v>
      </c>
      <c r="H247" s="266">
        <f>IF(G247="Traditional Stove",0.1,0.2)</f>
        <v>0.1</v>
      </c>
      <c r="I247" s="266">
        <f>YEAR(J247)</f>
        <v>2022</v>
      </c>
      <c r="J247" s="267">
        <v>44719</v>
      </c>
      <c r="K247" s="267">
        <f>J247+1</f>
        <v>44720</v>
      </c>
      <c r="L247" s="266">
        <f>IF(M247&lt;=365,1,2)</f>
        <v>1</v>
      </c>
      <c r="M247" s="266">
        <f>IF(K247&lt;$C$1,$C$2-$C$1+1,$C$2-K247+1)</f>
        <v>327</v>
      </c>
      <c r="N247" s="268">
        <f>M247/365</f>
        <v>0.89589041095890409</v>
      </c>
      <c r="O247" s="269">
        <f>'Data and Parameter'!$E$4*'Data and Parameter'!$E$5*('Data and Parameter'!$E$6+'Data and Parameter'!$E$7)*'Data and Parameter'!$E$19*'Data and Parameter'!$E$14*'ER calculations'!N247</f>
        <v>4.6386957676926199</v>
      </c>
    </row>
    <row r="248" spans="1:15" ht="15">
      <c r="A248" s="284">
        <v>244</v>
      </c>
      <c r="B248" s="287"/>
      <c r="C248" s="287"/>
      <c r="D248" s="284" t="s">
        <v>119</v>
      </c>
      <c r="E248" s="287"/>
      <c r="F248" s="285" t="s">
        <v>364</v>
      </c>
      <c r="G248" s="266" t="s">
        <v>121</v>
      </c>
      <c r="H248" s="266">
        <f>IF(G248="Traditional Stove",0.1,0.2)</f>
        <v>0.1</v>
      </c>
      <c r="I248" s="266">
        <f>YEAR(J248)</f>
        <v>2022</v>
      </c>
      <c r="J248" s="267">
        <v>44719</v>
      </c>
      <c r="K248" s="267">
        <f>J248+1</f>
        <v>44720</v>
      </c>
      <c r="L248" s="266">
        <f>IF(M248&lt;=365,1,2)</f>
        <v>1</v>
      </c>
      <c r="M248" s="266">
        <f>IF(K248&lt;$C$1,$C$2-$C$1+1,$C$2-K248+1)</f>
        <v>327</v>
      </c>
      <c r="N248" s="268">
        <f>M248/365</f>
        <v>0.89589041095890409</v>
      </c>
      <c r="O248" s="269">
        <f>'Data and Parameter'!$E$4*'Data and Parameter'!$E$5*('Data and Parameter'!$E$6+'Data and Parameter'!$E$7)*'Data and Parameter'!$E$19*'Data and Parameter'!$E$14*'ER calculations'!N248</f>
        <v>4.6386957676926199</v>
      </c>
    </row>
    <row r="249" spans="1:15" ht="15">
      <c r="A249" s="284">
        <v>245</v>
      </c>
      <c r="B249" s="287"/>
      <c r="C249" s="287"/>
      <c r="D249" s="284" t="s">
        <v>119</v>
      </c>
      <c r="E249" s="287"/>
      <c r="F249" s="285" t="s">
        <v>365</v>
      </c>
      <c r="G249" s="266" t="s">
        <v>121</v>
      </c>
      <c r="H249" s="266">
        <f>IF(G249="Traditional Stove",0.1,0.2)</f>
        <v>0.1</v>
      </c>
      <c r="I249" s="266">
        <f>YEAR(J249)</f>
        <v>2022</v>
      </c>
      <c r="J249" s="267">
        <v>44719</v>
      </c>
      <c r="K249" s="267">
        <f>J249+1</f>
        <v>44720</v>
      </c>
      <c r="L249" s="266">
        <f>IF(M249&lt;=365,1,2)</f>
        <v>1</v>
      </c>
      <c r="M249" s="266">
        <f>IF(K249&lt;$C$1,$C$2-$C$1+1,$C$2-K249+1)</f>
        <v>327</v>
      </c>
      <c r="N249" s="268">
        <f>M249/365</f>
        <v>0.89589041095890409</v>
      </c>
      <c r="O249" s="269">
        <f>'Data and Parameter'!$E$4*'Data and Parameter'!$E$5*('Data and Parameter'!$E$6+'Data and Parameter'!$E$7)*'Data and Parameter'!$E$19*'Data and Parameter'!$E$14*'ER calculations'!N249</f>
        <v>4.6386957676926199</v>
      </c>
    </row>
    <row r="250" spans="1:15" ht="15">
      <c r="A250" s="284">
        <v>246</v>
      </c>
      <c r="B250" s="287"/>
      <c r="C250" s="287"/>
      <c r="D250" s="284" t="s">
        <v>119</v>
      </c>
      <c r="E250" s="287"/>
      <c r="F250" s="285" t="s">
        <v>366</v>
      </c>
      <c r="G250" s="266" t="s">
        <v>121</v>
      </c>
      <c r="H250" s="266">
        <f>IF(G250="Traditional Stove",0.1,0.2)</f>
        <v>0.1</v>
      </c>
      <c r="I250" s="266">
        <f>YEAR(J250)</f>
        <v>2022</v>
      </c>
      <c r="J250" s="267">
        <v>44719</v>
      </c>
      <c r="K250" s="267">
        <f>J250+1</f>
        <v>44720</v>
      </c>
      <c r="L250" s="266">
        <f>IF(M250&lt;=365,1,2)</f>
        <v>1</v>
      </c>
      <c r="M250" s="266">
        <f>IF(K250&lt;$C$1,$C$2-$C$1+1,$C$2-K250+1)</f>
        <v>327</v>
      </c>
      <c r="N250" s="268">
        <f>M250/365</f>
        <v>0.89589041095890409</v>
      </c>
      <c r="O250" s="269">
        <f>'Data and Parameter'!$E$4*'Data and Parameter'!$E$5*('Data and Parameter'!$E$6+'Data and Parameter'!$E$7)*'Data and Parameter'!$E$19*'Data and Parameter'!$E$14*'ER calculations'!N250</f>
        <v>4.6386957676926199</v>
      </c>
    </row>
    <row r="251" spans="1:15" ht="15">
      <c r="A251" s="284">
        <v>247</v>
      </c>
      <c r="B251" s="287"/>
      <c r="C251" s="287"/>
      <c r="D251" s="284" t="s">
        <v>119</v>
      </c>
      <c r="E251" s="287"/>
      <c r="F251" s="285" t="s">
        <v>367</v>
      </c>
      <c r="G251" s="266" t="s">
        <v>121</v>
      </c>
      <c r="H251" s="266">
        <f>IF(G251="Traditional Stove",0.1,0.2)</f>
        <v>0.1</v>
      </c>
      <c r="I251" s="266">
        <f>YEAR(J251)</f>
        <v>2022</v>
      </c>
      <c r="J251" s="267">
        <v>44719</v>
      </c>
      <c r="K251" s="267">
        <f>J251+1</f>
        <v>44720</v>
      </c>
      <c r="L251" s="266">
        <f>IF(M251&lt;=365,1,2)</f>
        <v>1</v>
      </c>
      <c r="M251" s="266">
        <f>IF(K251&lt;$C$1,$C$2-$C$1+1,$C$2-K251+1)</f>
        <v>327</v>
      </c>
      <c r="N251" s="268">
        <f>M251/365</f>
        <v>0.89589041095890409</v>
      </c>
      <c r="O251" s="269">
        <f>'Data and Parameter'!$E$4*'Data and Parameter'!$E$5*('Data and Parameter'!$E$6+'Data and Parameter'!$E$7)*'Data and Parameter'!$E$19*'Data and Parameter'!$E$14*'ER calculations'!N251</f>
        <v>4.6386957676926199</v>
      </c>
    </row>
    <row r="252" spans="1:15" ht="15">
      <c r="A252" s="284">
        <v>248</v>
      </c>
      <c r="B252" s="287"/>
      <c r="C252" s="287"/>
      <c r="D252" s="284" t="s">
        <v>119</v>
      </c>
      <c r="E252" s="287"/>
      <c r="F252" s="285" t="s">
        <v>368</v>
      </c>
      <c r="G252" s="266" t="s">
        <v>121</v>
      </c>
      <c r="H252" s="266">
        <f>IF(G252="Traditional Stove",0.1,0.2)</f>
        <v>0.1</v>
      </c>
      <c r="I252" s="266">
        <f>YEAR(J252)</f>
        <v>2022</v>
      </c>
      <c r="J252" s="267">
        <v>44719</v>
      </c>
      <c r="K252" s="267">
        <f>J252+1</f>
        <v>44720</v>
      </c>
      <c r="L252" s="266">
        <f>IF(M252&lt;=365,1,2)</f>
        <v>1</v>
      </c>
      <c r="M252" s="266">
        <f>IF(K252&lt;$C$1,$C$2-$C$1+1,$C$2-K252+1)</f>
        <v>327</v>
      </c>
      <c r="N252" s="268">
        <f>M252/365</f>
        <v>0.89589041095890409</v>
      </c>
      <c r="O252" s="269">
        <f>'Data and Parameter'!$E$4*'Data and Parameter'!$E$5*('Data and Parameter'!$E$6+'Data and Parameter'!$E$7)*'Data and Parameter'!$E$19*'Data and Parameter'!$E$14*'ER calculations'!N252</f>
        <v>4.6386957676926199</v>
      </c>
    </row>
    <row r="253" spans="1:15" ht="15">
      <c r="A253" s="284">
        <v>249</v>
      </c>
      <c r="B253" s="287"/>
      <c r="C253" s="287"/>
      <c r="D253" s="284" t="s">
        <v>119</v>
      </c>
      <c r="E253" s="287"/>
      <c r="F253" s="285" t="s">
        <v>369</v>
      </c>
      <c r="G253" s="266" t="s">
        <v>121</v>
      </c>
      <c r="H253" s="266">
        <f>IF(G253="Traditional Stove",0.1,0.2)</f>
        <v>0.1</v>
      </c>
      <c r="I253" s="266">
        <f>YEAR(J253)</f>
        <v>2022</v>
      </c>
      <c r="J253" s="267">
        <v>44719</v>
      </c>
      <c r="K253" s="267">
        <f>J253+1</f>
        <v>44720</v>
      </c>
      <c r="L253" s="266">
        <f>IF(M253&lt;=365,1,2)</f>
        <v>1</v>
      </c>
      <c r="M253" s="266">
        <f>IF(K253&lt;$C$1,$C$2-$C$1+1,$C$2-K253+1)</f>
        <v>327</v>
      </c>
      <c r="N253" s="268">
        <f>M253/365</f>
        <v>0.89589041095890409</v>
      </c>
      <c r="O253" s="269">
        <f>'Data and Parameter'!$E$4*'Data and Parameter'!$E$5*('Data and Parameter'!$E$6+'Data and Parameter'!$E$7)*'Data and Parameter'!$E$19*'Data and Parameter'!$E$14*'ER calculations'!N253</f>
        <v>4.6386957676926199</v>
      </c>
    </row>
    <row r="254" spans="1:15" ht="15">
      <c r="A254" s="284">
        <v>250</v>
      </c>
      <c r="B254" s="287"/>
      <c r="C254" s="287"/>
      <c r="D254" s="284" t="s">
        <v>119</v>
      </c>
      <c r="E254" s="287"/>
      <c r="F254" s="285" t="s">
        <v>370</v>
      </c>
      <c r="G254" s="266" t="s">
        <v>121</v>
      </c>
      <c r="H254" s="266">
        <f>IF(G254="Traditional Stove",0.1,0.2)</f>
        <v>0.1</v>
      </c>
      <c r="I254" s="266">
        <f>YEAR(J254)</f>
        <v>2022</v>
      </c>
      <c r="J254" s="267">
        <v>44719</v>
      </c>
      <c r="K254" s="267">
        <f>J254+1</f>
        <v>44720</v>
      </c>
      <c r="L254" s="266">
        <f>IF(M254&lt;=365,1,2)</f>
        <v>1</v>
      </c>
      <c r="M254" s="266">
        <f>IF(K254&lt;$C$1,$C$2-$C$1+1,$C$2-K254+1)</f>
        <v>327</v>
      </c>
      <c r="N254" s="268">
        <f>M254/365</f>
        <v>0.89589041095890409</v>
      </c>
      <c r="O254" s="269">
        <f>'Data and Parameter'!$E$4*'Data and Parameter'!$E$5*('Data and Parameter'!$E$6+'Data and Parameter'!$E$7)*'Data and Parameter'!$E$19*'Data and Parameter'!$E$14*'ER calculations'!N254</f>
        <v>4.6386957676926199</v>
      </c>
    </row>
    <row r="255" spans="1:15" ht="15">
      <c r="A255" s="284">
        <v>251</v>
      </c>
      <c r="B255" s="287"/>
      <c r="C255" s="287"/>
      <c r="D255" s="284" t="s">
        <v>119</v>
      </c>
      <c r="E255" s="287"/>
      <c r="F255" s="285" t="s">
        <v>371</v>
      </c>
      <c r="G255" s="266" t="s">
        <v>121</v>
      </c>
      <c r="H255" s="266">
        <f>IF(G255="Traditional Stove",0.1,0.2)</f>
        <v>0.1</v>
      </c>
      <c r="I255" s="266">
        <f>YEAR(J255)</f>
        <v>2022</v>
      </c>
      <c r="J255" s="267">
        <v>44719</v>
      </c>
      <c r="K255" s="267">
        <f>J255+1</f>
        <v>44720</v>
      </c>
      <c r="L255" s="266">
        <f>IF(M255&lt;=365,1,2)</f>
        <v>1</v>
      </c>
      <c r="M255" s="266">
        <f>IF(K255&lt;$C$1,$C$2-$C$1+1,$C$2-K255+1)</f>
        <v>327</v>
      </c>
      <c r="N255" s="268">
        <f>M255/365</f>
        <v>0.89589041095890409</v>
      </c>
      <c r="O255" s="269">
        <f>'Data and Parameter'!$E$4*'Data and Parameter'!$E$5*('Data and Parameter'!$E$6+'Data and Parameter'!$E$7)*'Data and Parameter'!$E$19*'Data and Parameter'!$E$14*'ER calculations'!N255</f>
        <v>4.6386957676926199</v>
      </c>
    </row>
    <row r="256" spans="1:15" ht="15">
      <c r="A256" s="284">
        <v>252</v>
      </c>
      <c r="B256" s="287"/>
      <c r="C256" s="287"/>
      <c r="D256" s="284" t="s">
        <v>119</v>
      </c>
      <c r="E256" s="287"/>
      <c r="F256" s="285" t="s">
        <v>372</v>
      </c>
      <c r="G256" s="266" t="s">
        <v>121</v>
      </c>
      <c r="H256" s="266">
        <f>IF(G256="Traditional Stove",0.1,0.2)</f>
        <v>0.1</v>
      </c>
      <c r="I256" s="266">
        <f>YEAR(J256)</f>
        <v>2022</v>
      </c>
      <c r="J256" s="267">
        <v>44719</v>
      </c>
      <c r="K256" s="267">
        <f>J256+1</f>
        <v>44720</v>
      </c>
      <c r="L256" s="266">
        <f>IF(M256&lt;=365,1,2)</f>
        <v>1</v>
      </c>
      <c r="M256" s="266">
        <f>IF(K256&lt;$C$1,$C$2-$C$1+1,$C$2-K256+1)</f>
        <v>327</v>
      </c>
      <c r="N256" s="268">
        <f>M256/365</f>
        <v>0.89589041095890409</v>
      </c>
      <c r="O256" s="269">
        <f>'Data and Parameter'!$E$4*'Data and Parameter'!$E$5*('Data and Parameter'!$E$6+'Data and Parameter'!$E$7)*'Data and Parameter'!$E$19*'Data and Parameter'!$E$14*'ER calculations'!N256</f>
        <v>4.6386957676926199</v>
      </c>
    </row>
    <row r="257" spans="1:15" ht="15">
      <c r="A257" s="284">
        <v>253</v>
      </c>
      <c r="B257" s="287"/>
      <c r="C257" s="287"/>
      <c r="D257" s="284" t="s">
        <v>119</v>
      </c>
      <c r="E257" s="287"/>
      <c r="F257" s="285" t="s">
        <v>373</v>
      </c>
      <c r="G257" s="266" t="s">
        <v>121</v>
      </c>
      <c r="H257" s="266">
        <f>IF(G257="Traditional Stove",0.1,0.2)</f>
        <v>0.1</v>
      </c>
      <c r="I257" s="266">
        <f>YEAR(J257)</f>
        <v>2022</v>
      </c>
      <c r="J257" s="267">
        <v>44719</v>
      </c>
      <c r="K257" s="267">
        <f>J257+1</f>
        <v>44720</v>
      </c>
      <c r="L257" s="266">
        <f>IF(M257&lt;=365,1,2)</f>
        <v>1</v>
      </c>
      <c r="M257" s="266">
        <f>IF(K257&lt;$C$1,$C$2-$C$1+1,$C$2-K257+1)</f>
        <v>327</v>
      </c>
      <c r="N257" s="268">
        <f>M257/365</f>
        <v>0.89589041095890409</v>
      </c>
      <c r="O257" s="269">
        <f>'Data and Parameter'!$E$4*'Data and Parameter'!$E$5*('Data and Parameter'!$E$6+'Data and Parameter'!$E$7)*'Data and Parameter'!$E$19*'Data and Parameter'!$E$14*'ER calculations'!N257</f>
        <v>4.6386957676926199</v>
      </c>
    </row>
    <row r="258" spans="1:15" ht="15">
      <c r="A258" s="284">
        <v>254</v>
      </c>
      <c r="B258" s="287"/>
      <c r="C258" s="287"/>
      <c r="D258" s="284" t="s">
        <v>119</v>
      </c>
      <c r="E258" s="287"/>
      <c r="F258" s="285" t="s">
        <v>374</v>
      </c>
      <c r="G258" s="266" t="s">
        <v>121</v>
      </c>
      <c r="H258" s="266">
        <f>IF(G258="Traditional Stove",0.1,0.2)</f>
        <v>0.1</v>
      </c>
      <c r="I258" s="266">
        <f>YEAR(J258)</f>
        <v>2022</v>
      </c>
      <c r="J258" s="267">
        <v>44719</v>
      </c>
      <c r="K258" s="267">
        <f>J258+1</f>
        <v>44720</v>
      </c>
      <c r="L258" s="266">
        <f>IF(M258&lt;=365,1,2)</f>
        <v>1</v>
      </c>
      <c r="M258" s="266">
        <f>IF(K258&lt;$C$1,$C$2-$C$1+1,$C$2-K258+1)</f>
        <v>327</v>
      </c>
      <c r="N258" s="268">
        <f>M258/365</f>
        <v>0.89589041095890409</v>
      </c>
      <c r="O258" s="269">
        <f>'Data and Parameter'!$E$4*'Data and Parameter'!$E$5*('Data and Parameter'!$E$6+'Data and Parameter'!$E$7)*'Data and Parameter'!$E$19*'Data and Parameter'!$E$14*'ER calculations'!N258</f>
        <v>4.6386957676926199</v>
      </c>
    </row>
    <row r="259" spans="1:15" ht="15">
      <c r="A259" s="284">
        <v>255</v>
      </c>
      <c r="B259" s="287"/>
      <c r="C259" s="287"/>
      <c r="D259" s="284" t="s">
        <v>119</v>
      </c>
      <c r="E259" s="287"/>
      <c r="F259" s="285" t="s">
        <v>375</v>
      </c>
      <c r="G259" s="266" t="s">
        <v>121</v>
      </c>
      <c r="H259" s="266">
        <f>IF(G259="Traditional Stove",0.1,0.2)</f>
        <v>0.1</v>
      </c>
      <c r="I259" s="266">
        <f>YEAR(J259)</f>
        <v>2022</v>
      </c>
      <c r="J259" s="267">
        <v>44719</v>
      </c>
      <c r="K259" s="267">
        <f>J259+1</f>
        <v>44720</v>
      </c>
      <c r="L259" s="266">
        <f>IF(M259&lt;=365,1,2)</f>
        <v>1</v>
      </c>
      <c r="M259" s="266">
        <f>IF(K259&lt;$C$1,$C$2-$C$1+1,$C$2-K259+1)</f>
        <v>327</v>
      </c>
      <c r="N259" s="268">
        <f>M259/365</f>
        <v>0.89589041095890409</v>
      </c>
      <c r="O259" s="269">
        <f>'Data and Parameter'!$E$4*'Data and Parameter'!$E$5*('Data and Parameter'!$E$6+'Data and Parameter'!$E$7)*'Data and Parameter'!$E$19*'Data and Parameter'!$E$14*'ER calculations'!N259</f>
        <v>4.6386957676926199</v>
      </c>
    </row>
    <row r="260" spans="1:15" ht="15">
      <c r="A260" s="284">
        <v>256</v>
      </c>
      <c r="B260" s="287"/>
      <c r="C260" s="287"/>
      <c r="D260" s="284" t="s">
        <v>119</v>
      </c>
      <c r="E260" s="287"/>
      <c r="F260" s="285" t="s">
        <v>376</v>
      </c>
      <c r="G260" s="266" t="s">
        <v>121</v>
      </c>
      <c r="H260" s="266">
        <f>IF(G260="Traditional Stove",0.1,0.2)</f>
        <v>0.1</v>
      </c>
      <c r="I260" s="266">
        <f>YEAR(J260)</f>
        <v>2022</v>
      </c>
      <c r="J260" s="267">
        <v>44719</v>
      </c>
      <c r="K260" s="267">
        <f>J260+1</f>
        <v>44720</v>
      </c>
      <c r="L260" s="266">
        <f>IF(M260&lt;=365,1,2)</f>
        <v>1</v>
      </c>
      <c r="M260" s="266">
        <f>IF(K260&lt;$C$1,$C$2-$C$1+1,$C$2-K260+1)</f>
        <v>327</v>
      </c>
      <c r="N260" s="268">
        <f>M260/365</f>
        <v>0.89589041095890409</v>
      </c>
      <c r="O260" s="269">
        <f>'Data and Parameter'!$E$4*'Data and Parameter'!$E$5*('Data and Parameter'!$E$6+'Data and Parameter'!$E$7)*'Data and Parameter'!$E$19*'Data and Parameter'!$E$14*'ER calculations'!N260</f>
        <v>4.6386957676926199</v>
      </c>
    </row>
    <row r="261" spans="1:15" ht="15">
      <c r="A261" s="284">
        <v>257</v>
      </c>
      <c r="B261" s="287"/>
      <c r="C261" s="287"/>
      <c r="D261" s="284" t="s">
        <v>119</v>
      </c>
      <c r="E261" s="287"/>
      <c r="F261" s="285" t="s">
        <v>377</v>
      </c>
      <c r="G261" s="266" t="s">
        <v>121</v>
      </c>
      <c r="H261" s="266">
        <f>IF(G261="Traditional Stove",0.1,0.2)</f>
        <v>0.1</v>
      </c>
      <c r="I261" s="266">
        <f>YEAR(J261)</f>
        <v>2022</v>
      </c>
      <c r="J261" s="267">
        <v>44732</v>
      </c>
      <c r="K261" s="267">
        <f>J261+1</f>
        <v>44733</v>
      </c>
      <c r="L261" s="266">
        <f>IF(M261&lt;=365,1,2)</f>
        <v>1</v>
      </c>
      <c r="M261" s="266">
        <f>IF(K261&lt;$C$1,$C$2-$C$1+1,$C$2-K261+1)</f>
        <v>314</v>
      </c>
      <c r="N261" s="268">
        <f>M261/365</f>
        <v>0.86027397260273974</v>
      </c>
      <c r="O261" s="269">
        <f>'Data and Parameter'!$E$4*'Data and Parameter'!$E$5*('Data and Parameter'!$E$6+'Data and Parameter'!$E$7)*'Data and Parameter'!$E$19*'Data and Parameter'!$E$14*'ER calculations'!N261</f>
        <v>4.4542827861023939</v>
      </c>
    </row>
    <row r="262" spans="1:15" ht="15">
      <c r="A262" s="284">
        <v>258</v>
      </c>
      <c r="B262" s="287"/>
      <c r="C262" s="287"/>
      <c r="D262" s="284" t="s">
        <v>119</v>
      </c>
      <c r="E262" s="287"/>
      <c r="F262" s="285" t="s">
        <v>378</v>
      </c>
      <c r="G262" s="266" t="s">
        <v>121</v>
      </c>
      <c r="H262" s="266">
        <f>IF(G262="Traditional Stove",0.1,0.2)</f>
        <v>0.1</v>
      </c>
      <c r="I262" s="266">
        <f>YEAR(J262)</f>
        <v>2022</v>
      </c>
      <c r="J262" s="267">
        <v>44732</v>
      </c>
      <c r="K262" s="267">
        <f>J262+1</f>
        <v>44733</v>
      </c>
      <c r="L262" s="266">
        <f>IF(M262&lt;=365,1,2)</f>
        <v>1</v>
      </c>
      <c r="M262" s="266">
        <f>IF(K262&lt;$C$1,$C$2-$C$1+1,$C$2-K262+1)</f>
        <v>314</v>
      </c>
      <c r="N262" s="268">
        <f>M262/365</f>
        <v>0.86027397260273974</v>
      </c>
      <c r="O262" s="269">
        <f>'Data and Parameter'!$E$4*'Data and Parameter'!$E$5*('Data and Parameter'!$E$6+'Data and Parameter'!$E$7)*'Data and Parameter'!$E$19*'Data and Parameter'!$E$14*'ER calculations'!N262</f>
        <v>4.4542827861023939</v>
      </c>
    </row>
    <row r="263" spans="1:15" ht="15">
      <c r="A263" s="284">
        <v>259</v>
      </c>
      <c r="B263" s="287"/>
      <c r="C263" s="287"/>
      <c r="D263" s="284" t="s">
        <v>119</v>
      </c>
      <c r="E263" s="287"/>
      <c r="F263" s="285" t="s">
        <v>379</v>
      </c>
      <c r="G263" s="266" t="s">
        <v>121</v>
      </c>
      <c r="H263" s="266">
        <f>IF(G263="Traditional Stove",0.1,0.2)</f>
        <v>0.1</v>
      </c>
      <c r="I263" s="266">
        <f>YEAR(J263)</f>
        <v>2022</v>
      </c>
      <c r="J263" s="267">
        <v>44732</v>
      </c>
      <c r="K263" s="267">
        <f>J263+1</f>
        <v>44733</v>
      </c>
      <c r="L263" s="266">
        <f>IF(M263&lt;=365,1,2)</f>
        <v>1</v>
      </c>
      <c r="M263" s="266">
        <f>IF(K263&lt;$C$1,$C$2-$C$1+1,$C$2-K263+1)</f>
        <v>314</v>
      </c>
      <c r="N263" s="268">
        <f>M263/365</f>
        <v>0.86027397260273974</v>
      </c>
      <c r="O263" s="269">
        <f>'Data and Parameter'!$E$4*'Data and Parameter'!$E$5*('Data and Parameter'!$E$6+'Data and Parameter'!$E$7)*'Data and Parameter'!$E$19*'Data and Parameter'!$E$14*'ER calculations'!N263</f>
        <v>4.4542827861023939</v>
      </c>
    </row>
    <row r="264" spans="1:15" ht="15">
      <c r="A264" s="284">
        <v>260</v>
      </c>
      <c r="B264" s="287"/>
      <c r="C264" s="287"/>
      <c r="D264" s="284" t="s">
        <v>119</v>
      </c>
      <c r="E264" s="287"/>
      <c r="F264" s="285" t="s">
        <v>380</v>
      </c>
      <c r="G264" s="266" t="s">
        <v>121</v>
      </c>
      <c r="H264" s="266">
        <f>IF(G264="Traditional Stove",0.1,0.2)</f>
        <v>0.1</v>
      </c>
      <c r="I264" s="266">
        <f>YEAR(J264)</f>
        <v>2022</v>
      </c>
      <c r="J264" s="267">
        <v>44730</v>
      </c>
      <c r="K264" s="267">
        <f>J264+1</f>
        <v>44731</v>
      </c>
      <c r="L264" s="266">
        <f>IF(M264&lt;=365,1,2)</f>
        <v>1</v>
      </c>
      <c r="M264" s="266">
        <f>IF(K264&lt;$C$1,$C$2-$C$1+1,$C$2-K264+1)</f>
        <v>316</v>
      </c>
      <c r="N264" s="268">
        <f>M264/365</f>
        <v>0.86575342465753424</v>
      </c>
      <c r="O264" s="269">
        <f>'Data and Parameter'!$E$4*'Data and Parameter'!$E$5*('Data and Parameter'!$E$6+'Data and Parameter'!$E$7)*'Data and Parameter'!$E$19*'Data and Parameter'!$E$14*'ER calculations'!N264</f>
        <v>4.4826540140393512</v>
      </c>
    </row>
    <row r="265" spans="1:15" ht="15">
      <c r="A265" s="284">
        <v>261</v>
      </c>
      <c r="B265" s="287"/>
      <c r="C265" s="287"/>
      <c r="D265" s="284" t="s">
        <v>119</v>
      </c>
      <c r="E265" s="287"/>
      <c r="F265" s="285" t="s">
        <v>381</v>
      </c>
      <c r="G265" s="266" t="s">
        <v>121</v>
      </c>
      <c r="H265" s="266">
        <f>IF(G265="Traditional Stove",0.1,0.2)</f>
        <v>0.1</v>
      </c>
      <c r="I265" s="266">
        <f>YEAR(J265)</f>
        <v>2022</v>
      </c>
      <c r="J265" s="267">
        <v>44730</v>
      </c>
      <c r="K265" s="267">
        <f>J265+1</f>
        <v>44731</v>
      </c>
      <c r="L265" s="266">
        <f>IF(M265&lt;=365,1,2)</f>
        <v>1</v>
      </c>
      <c r="M265" s="266">
        <f>IF(K265&lt;$C$1,$C$2-$C$1+1,$C$2-K265+1)</f>
        <v>316</v>
      </c>
      <c r="N265" s="268">
        <f>M265/365</f>
        <v>0.86575342465753424</v>
      </c>
      <c r="O265" s="269">
        <f>'Data and Parameter'!$E$4*'Data and Parameter'!$E$5*('Data and Parameter'!$E$6+'Data and Parameter'!$E$7)*'Data and Parameter'!$E$19*'Data and Parameter'!$E$14*'ER calculations'!N265</f>
        <v>4.4826540140393512</v>
      </c>
    </row>
    <row r="266" spans="1:15" ht="15">
      <c r="A266" s="284">
        <v>262</v>
      </c>
      <c r="B266" s="287"/>
      <c r="C266" s="287"/>
      <c r="D266" s="284" t="s">
        <v>119</v>
      </c>
      <c r="E266" s="287"/>
      <c r="F266" s="285" t="s">
        <v>382</v>
      </c>
      <c r="G266" s="266" t="s">
        <v>121</v>
      </c>
      <c r="H266" s="266">
        <f>IF(G266="Traditional Stove",0.1,0.2)</f>
        <v>0.1</v>
      </c>
      <c r="I266" s="266">
        <f>YEAR(J266)</f>
        <v>2022</v>
      </c>
      <c r="J266" s="267">
        <v>44730</v>
      </c>
      <c r="K266" s="267">
        <f>J266+1</f>
        <v>44731</v>
      </c>
      <c r="L266" s="266">
        <f>IF(M266&lt;=365,1,2)</f>
        <v>1</v>
      </c>
      <c r="M266" s="266">
        <f>IF(K266&lt;$C$1,$C$2-$C$1+1,$C$2-K266+1)</f>
        <v>316</v>
      </c>
      <c r="N266" s="268">
        <f>M266/365</f>
        <v>0.86575342465753424</v>
      </c>
      <c r="O266" s="269">
        <f>'Data and Parameter'!$E$4*'Data and Parameter'!$E$5*('Data and Parameter'!$E$6+'Data and Parameter'!$E$7)*'Data and Parameter'!$E$19*'Data and Parameter'!$E$14*'ER calculations'!N266</f>
        <v>4.4826540140393512</v>
      </c>
    </row>
    <row r="267" spans="1:15" ht="15">
      <c r="A267" s="284">
        <v>263</v>
      </c>
      <c r="B267" s="287"/>
      <c r="C267" s="287"/>
      <c r="D267" s="284" t="s">
        <v>119</v>
      </c>
      <c r="E267" s="287"/>
      <c r="F267" s="285" t="s">
        <v>383</v>
      </c>
      <c r="G267" s="266" t="s">
        <v>121</v>
      </c>
      <c r="H267" s="266">
        <f>IF(G267="Traditional Stove",0.1,0.2)</f>
        <v>0.1</v>
      </c>
      <c r="I267" s="266">
        <f>YEAR(J267)</f>
        <v>2022</v>
      </c>
      <c r="J267" s="267">
        <v>44730</v>
      </c>
      <c r="K267" s="267">
        <f>J267+1</f>
        <v>44731</v>
      </c>
      <c r="L267" s="266">
        <f>IF(M267&lt;=365,1,2)</f>
        <v>1</v>
      </c>
      <c r="M267" s="266">
        <f>IF(K267&lt;$C$1,$C$2-$C$1+1,$C$2-K267+1)</f>
        <v>316</v>
      </c>
      <c r="N267" s="268">
        <f>M267/365</f>
        <v>0.86575342465753424</v>
      </c>
      <c r="O267" s="269">
        <f>'Data and Parameter'!$E$4*'Data and Parameter'!$E$5*('Data and Parameter'!$E$6+'Data and Parameter'!$E$7)*'Data and Parameter'!$E$19*'Data and Parameter'!$E$14*'ER calculations'!N267</f>
        <v>4.4826540140393512</v>
      </c>
    </row>
    <row r="268" spans="1:15" ht="15">
      <c r="A268" s="284">
        <v>264</v>
      </c>
      <c r="B268" s="287"/>
      <c r="C268" s="287"/>
      <c r="D268" s="284" t="s">
        <v>119</v>
      </c>
      <c r="E268" s="287"/>
      <c r="F268" s="285" t="s">
        <v>384</v>
      </c>
      <c r="G268" s="266" t="s">
        <v>121</v>
      </c>
      <c r="H268" s="266">
        <f>IF(G268="Traditional Stove",0.1,0.2)</f>
        <v>0.1</v>
      </c>
      <c r="I268" s="266">
        <f>YEAR(J268)</f>
        <v>2022</v>
      </c>
      <c r="J268" s="267">
        <v>44730</v>
      </c>
      <c r="K268" s="267">
        <f>J268+1</f>
        <v>44731</v>
      </c>
      <c r="L268" s="266">
        <f>IF(M268&lt;=365,1,2)</f>
        <v>1</v>
      </c>
      <c r="M268" s="266">
        <f>IF(K268&lt;$C$1,$C$2-$C$1+1,$C$2-K268+1)</f>
        <v>316</v>
      </c>
      <c r="N268" s="268">
        <f>M268/365</f>
        <v>0.86575342465753424</v>
      </c>
      <c r="O268" s="269">
        <f>'Data and Parameter'!$E$4*'Data and Parameter'!$E$5*('Data and Parameter'!$E$6+'Data and Parameter'!$E$7)*'Data and Parameter'!$E$19*'Data and Parameter'!$E$14*'ER calculations'!N268</f>
        <v>4.4826540140393512</v>
      </c>
    </row>
    <row r="269" spans="1:15" ht="15">
      <c r="A269" s="284">
        <v>265</v>
      </c>
      <c r="B269" s="287"/>
      <c r="C269" s="287"/>
      <c r="D269" s="284" t="s">
        <v>119</v>
      </c>
      <c r="E269" s="287"/>
      <c r="F269" s="285" t="s">
        <v>385</v>
      </c>
      <c r="G269" s="266" t="s">
        <v>121</v>
      </c>
      <c r="H269" s="266">
        <f>IF(G269="Traditional Stove",0.1,0.2)</f>
        <v>0.1</v>
      </c>
      <c r="I269" s="266">
        <f>YEAR(J269)</f>
        <v>2022</v>
      </c>
      <c r="J269" s="267">
        <v>44730</v>
      </c>
      <c r="K269" s="267">
        <f>J269+1</f>
        <v>44731</v>
      </c>
      <c r="L269" s="266">
        <f>IF(M269&lt;=365,1,2)</f>
        <v>1</v>
      </c>
      <c r="M269" s="266">
        <f>IF(K269&lt;$C$1,$C$2-$C$1+1,$C$2-K269+1)</f>
        <v>316</v>
      </c>
      <c r="N269" s="268">
        <f>M269/365</f>
        <v>0.86575342465753424</v>
      </c>
      <c r="O269" s="269">
        <f>'Data and Parameter'!$E$4*'Data and Parameter'!$E$5*('Data and Parameter'!$E$6+'Data and Parameter'!$E$7)*'Data and Parameter'!$E$19*'Data and Parameter'!$E$14*'ER calculations'!N269</f>
        <v>4.4826540140393512</v>
      </c>
    </row>
    <row r="270" spans="1:15" ht="15">
      <c r="A270" s="284">
        <v>266</v>
      </c>
      <c r="B270" s="287"/>
      <c r="C270" s="287"/>
      <c r="D270" s="284" t="s">
        <v>119</v>
      </c>
      <c r="E270" s="287"/>
      <c r="F270" s="285" t="s">
        <v>386</v>
      </c>
      <c r="G270" s="266" t="s">
        <v>121</v>
      </c>
      <c r="H270" s="266">
        <f>IF(G270="Traditional Stove",0.1,0.2)</f>
        <v>0.1</v>
      </c>
      <c r="I270" s="266">
        <f>YEAR(J270)</f>
        <v>2022</v>
      </c>
      <c r="J270" s="267">
        <v>44732</v>
      </c>
      <c r="K270" s="267">
        <f>J270+1</f>
        <v>44733</v>
      </c>
      <c r="L270" s="266">
        <f>IF(M270&lt;=365,1,2)</f>
        <v>1</v>
      </c>
      <c r="M270" s="266">
        <f>IF(K270&lt;$C$1,$C$2-$C$1+1,$C$2-K270+1)</f>
        <v>314</v>
      </c>
      <c r="N270" s="268">
        <f>M270/365</f>
        <v>0.86027397260273974</v>
      </c>
      <c r="O270" s="269">
        <f>'Data and Parameter'!$E$4*'Data and Parameter'!$E$5*('Data and Parameter'!$E$6+'Data and Parameter'!$E$7)*'Data and Parameter'!$E$19*'Data and Parameter'!$E$14*'ER calculations'!N270</f>
        <v>4.4542827861023939</v>
      </c>
    </row>
    <row r="271" spans="1:15" ht="15">
      <c r="A271" s="284">
        <v>267</v>
      </c>
      <c r="B271" s="287"/>
      <c r="C271" s="287"/>
      <c r="D271" s="284" t="s">
        <v>119</v>
      </c>
      <c r="E271" s="287"/>
      <c r="F271" s="285" t="s">
        <v>387</v>
      </c>
      <c r="G271" s="266" t="s">
        <v>121</v>
      </c>
      <c r="H271" s="266">
        <f>IF(G271="Traditional Stove",0.1,0.2)</f>
        <v>0.1</v>
      </c>
      <c r="I271" s="266">
        <f>YEAR(J271)</f>
        <v>2022</v>
      </c>
      <c r="J271" s="267">
        <v>44732</v>
      </c>
      <c r="K271" s="267">
        <f>J271+1</f>
        <v>44733</v>
      </c>
      <c r="L271" s="266">
        <f>IF(M271&lt;=365,1,2)</f>
        <v>1</v>
      </c>
      <c r="M271" s="266">
        <f>IF(K271&lt;$C$1,$C$2-$C$1+1,$C$2-K271+1)</f>
        <v>314</v>
      </c>
      <c r="N271" s="268">
        <f>M271/365</f>
        <v>0.86027397260273974</v>
      </c>
      <c r="O271" s="269">
        <f>'Data and Parameter'!$E$4*'Data and Parameter'!$E$5*('Data and Parameter'!$E$6+'Data and Parameter'!$E$7)*'Data and Parameter'!$E$19*'Data and Parameter'!$E$14*'ER calculations'!N271</f>
        <v>4.4542827861023939</v>
      </c>
    </row>
    <row r="272" spans="1:15" ht="15">
      <c r="A272" s="284">
        <v>268</v>
      </c>
      <c r="B272" s="287"/>
      <c r="C272" s="287"/>
      <c r="D272" s="284" t="s">
        <v>119</v>
      </c>
      <c r="E272" s="287"/>
      <c r="F272" s="285" t="s">
        <v>388</v>
      </c>
      <c r="G272" s="266" t="s">
        <v>121</v>
      </c>
      <c r="H272" s="266">
        <f>IF(G272="Traditional Stove",0.1,0.2)</f>
        <v>0.1</v>
      </c>
      <c r="I272" s="266">
        <f>YEAR(J272)</f>
        <v>2022</v>
      </c>
      <c r="J272" s="267">
        <v>44732</v>
      </c>
      <c r="K272" s="267">
        <f>J272+1</f>
        <v>44733</v>
      </c>
      <c r="L272" s="266">
        <f>IF(M272&lt;=365,1,2)</f>
        <v>1</v>
      </c>
      <c r="M272" s="266">
        <f>IF(K272&lt;$C$1,$C$2-$C$1+1,$C$2-K272+1)</f>
        <v>314</v>
      </c>
      <c r="N272" s="268">
        <f>M272/365</f>
        <v>0.86027397260273974</v>
      </c>
      <c r="O272" s="269">
        <f>'Data and Parameter'!$E$4*'Data and Parameter'!$E$5*('Data and Parameter'!$E$6+'Data and Parameter'!$E$7)*'Data and Parameter'!$E$19*'Data and Parameter'!$E$14*'ER calculations'!N272</f>
        <v>4.4542827861023939</v>
      </c>
    </row>
    <row r="273" spans="1:15" ht="15">
      <c r="A273" s="284">
        <v>269</v>
      </c>
      <c r="B273" s="287"/>
      <c r="C273" s="287"/>
      <c r="D273" s="284" t="s">
        <v>119</v>
      </c>
      <c r="E273" s="287"/>
      <c r="F273" s="285" t="s">
        <v>389</v>
      </c>
      <c r="G273" s="266" t="s">
        <v>121</v>
      </c>
      <c r="H273" s="266">
        <f>IF(G273="Traditional Stove",0.1,0.2)</f>
        <v>0.1</v>
      </c>
      <c r="I273" s="266">
        <f>YEAR(J273)</f>
        <v>2022</v>
      </c>
      <c r="J273" s="267">
        <v>44732</v>
      </c>
      <c r="K273" s="267">
        <f>J273+1</f>
        <v>44733</v>
      </c>
      <c r="L273" s="266">
        <f>IF(M273&lt;=365,1,2)</f>
        <v>1</v>
      </c>
      <c r="M273" s="266">
        <f>IF(K273&lt;$C$1,$C$2-$C$1+1,$C$2-K273+1)</f>
        <v>314</v>
      </c>
      <c r="N273" s="268">
        <f>M273/365</f>
        <v>0.86027397260273974</v>
      </c>
      <c r="O273" s="269">
        <f>'Data and Parameter'!$E$4*'Data and Parameter'!$E$5*('Data and Parameter'!$E$6+'Data and Parameter'!$E$7)*'Data and Parameter'!$E$19*'Data and Parameter'!$E$14*'ER calculations'!N273</f>
        <v>4.4542827861023939</v>
      </c>
    </row>
    <row r="274" spans="1:15" ht="15">
      <c r="A274" s="284">
        <v>270</v>
      </c>
      <c r="B274" s="287"/>
      <c r="C274" s="287"/>
      <c r="D274" s="284" t="s">
        <v>119</v>
      </c>
      <c r="E274" s="287"/>
      <c r="F274" s="285" t="s">
        <v>390</v>
      </c>
      <c r="G274" s="266" t="s">
        <v>121</v>
      </c>
      <c r="H274" s="266">
        <f>IF(G274="Traditional Stove",0.1,0.2)</f>
        <v>0.1</v>
      </c>
      <c r="I274" s="266">
        <f>YEAR(J274)</f>
        <v>2022</v>
      </c>
      <c r="J274" s="267">
        <v>44727</v>
      </c>
      <c r="K274" s="267">
        <f>J274+1</f>
        <v>44728</v>
      </c>
      <c r="L274" s="266">
        <f>IF(M274&lt;=365,1,2)</f>
        <v>1</v>
      </c>
      <c r="M274" s="266">
        <f>IF(K274&lt;$C$1,$C$2-$C$1+1,$C$2-K274+1)</f>
        <v>319</v>
      </c>
      <c r="N274" s="268">
        <f>M274/365</f>
        <v>0.87397260273972599</v>
      </c>
      <c r="O274" s="269">
        <f>'Data and Parameter'!$E$4*'Data and Parameter'!$E$5*('Data and Parameter'!$E$6+'Data and Parameter'!$E$7)*'Data and Parameter'!$E$19*'Data and Parameter'!$E$14*'ER calculations'!N274</f>
        <v>4.5252108559447883</v>
      </c>
    </row>
    <row r="275" spans="1:15" ht="15">
      <c r="A275" s="284">
        <v>271</v>
      </c>
      <c r="B275" s="287"/>
      <c r="C275" s="287"/>
      <c r="D275" s="284" t="s">
        <v>119</v>
      </c>
      <c r="E275" s="287"/>
      <c r="F275" s="285" t="s">
        <v>391</v>
      </c>
      <c r="G275" s="266" t="s">
        <v>121</v>
      </c>
      <c r="H275" s="266">
        <f>IF(G275="Traditional Stove",0.1,0.2)</f>
        <v>0.1</v>
      </c>
      <c r="I275" s="266">
        <f>YEAR(J275)</f>
        <v>2022</v>
      </c>
      <c r="J275" s="267">
        <v>44732</v>
      </c>
      <c r="K275" s="267">
        <f>J275+1</f>
        <v>44733</v>
      </c>
      <c r="L275" s="266">
        <f>IF(M275&lt;=365,1,2)</f>
        <v>1</v>
      </c>
      <c r="M275" s="266">
        <f>IF(K275&lt;$C$1,$C$2-$C$1+1,$C$2-K275+1)</f>
        <v>314</v>
      </c>
      <c r="N275" s="268">
        <f>M275/365</f>
        <v>0.86027397260273974</v>
      </c>
      <c r="O275" s="269">
        <f>'Data and Parameter'!$E$4*'Data and Parameter'!$E$5*('Data and Parameter'!$E$6+'Data and Parameter'!$E$7)*'Data and Parameter'!$E$19*'Data and Parameter'!$E$14*'ER calculations'!N275</f>
        <v>4.4542827861023939</v>
      </c>
    </row>
    <row r="276" spans="1:15" ht="15">
      <c r="A276" s="284">
        <v>272</v>
      </c>
      <c r="B276" s="287"/>
      <c r="C276" s="287"/>
      <c r="D276" s="284" t="s">
        <v>119</v>
      </c>
      <c r="E276" s="287"/>
      <c r="F276" s="285" t="s">
        <v>392</v>
      </c>
      <c r="G276" s="266" t="s">
        <v>121</v>
      </c>
      <c r="H276" s="266">
        <f>IF(G276="Traditional Stove",0.1,0.2)</f>
        <v>0.1</v>
      </c>
      <c r="I276" s="266">
        <f>YEAR(J276)</f>
        <v>2022</v>
      </c>
      <c r="J276" s="267">
        <v>44732</v>
      </c>
      <c r="K276" s="267">
        <f>J276+1</f>
        <v>44733</v>
      </c>
      <c r="L276" s="266">
        <f>IF(M276&lt;=365,1,2)</f>
        <v>1</v>
      </c>
      <c r="M276" s="266">
        <f>IF(K276&lt;$C$1,$C$2-$C$1+1,$C$2-K276+1)</f>
        <v>314</v>
      </c>
      <c r="N276" s="268">
        <f>M276/365</f>
        <v>0.86027397260273974</v>
      </c>
      <c r="O276" s="269">
        <f>'Data and Parameter'!$E$4*'Data and Parameter'!$E$5*('Data and Parameter'!$E$6+'Data and Parameter'!$E$7)*'Data and Parameter'!$E$19*'Data and Parameter'!$E$14*'ER calculations'!N276</f>
        <v>4.4542827861023939</v>
      </c>
    </row>
    <row r="277" spans="1:15" ht="15">
      <c r="A277" s="284">
        <v>273</v>
      </c>
      <c r="B277" s="287"/>
      <c r="C277" s="287"/>
      <c r="D277" s="284" t="s">
        <v>119</v>
      </c>
      <c r="E277" s="287"/>
      <c r="F277" s="285" t="s">
        <v>393</v>
      </c>
      <c r="G277" s="266" t="s">
        <v>121</v>
      </c>
      <c r="H277" s="266">
        <f>IF(G277="Traditional Stove",0.1,0.2)</f>
        <v>0.1</v>
      </c>
      <c r="I277" s="266">
        <f>YEAR(J277)</f>
        <v>2022</v>
      </c>
      <c r="J277" s="267">
        <v>44719</v>
      </c>
      <c r="K277" s="267">
        <f>J277+1</f>
        <v>44720</v>
      </c>
      <c r="L277" s="266">
        <f>IF(M277&lt;=365,1,2)</f>
        <v>1</v>
      </c>
      <c r="M277" s="266">
        <f>IF(K277&lt;$C$1,$C$2-$C$1+1,$C$2-K277+1)</f>
        <v>327</v>
      </c>
      <c r="N277" s="268">
        <f>M277/365</f>
        <v>0.89589041095890409</v>
      </c>
      <c r="O277" s="269">
        <f>'Data and Parameter'!$E$4*'Data and Parameter'!$E$5*('Data and Parameter'!$E$6+'Data and Parameter'!$E$7)*'Data and Parameter'!$E$19*'Data and Parameter'!$E$14*'ER calculations'!N277</f>
        <v>4.6386957676926199</v>
      </c>
    </row>
    <row r="278" spans="1:15" ht="15">
      <c r="A278" s="284">
        <v>274</v>
      </c>
      <c r="B278" s="287"/>
      <c r="C278" s="287"/>
      <c r="D278" s="284" t="s">
        <v>119</v>
      </c>
      <c r="E278" s="287"/>
      <c r="F278" s="285" t="s">
        <v>394</v>
      </c>
      <c r="G278" s="266" t="s">
        <v>121</v>
      </c>
      <c r="H278" s="266">
        <f>IF(G278="Traditional Stove",0.1,0.2)</f>
        <v>0.1</v>
      </c>
      <c r="I278" s="266">
        <f>YEAR(J278)</f>
        <v>2022</v>
      </c>
      <c r="J278" s="267">
        <v>44719</v>
      </c>
      <c r="K278" s="267">
        <f>J278+1</f>
        <v>44720</v>
      </c>
      <c r="L278" s="266">
        <f>IF(M278&lt;=365,1,2)</f>
        <v>1</v>
      </c>
      <c r="M278" s="266">
        <f>IF(K278&lt;$C$1,$C$2-$C$1+1,$C$2-K278+1)</f>
        <v>327</v>
      </c>
      <c r="N278" s="268">
        <f>M278/365</f>
        <v>0.89589041095890409</v>
      </c>
      <c r="O278" s="269">
        <f>'Data and Parameter'!$E$4*'Data and Parameter'!$E$5*('Data and Parameter'!$E$6+'Data and Parameter'!$E$7)*'Data and Parameter'!$E$19*'Data and Parameter'!$E$14*'ER calculations'!N278</f>
        <v>4.6386957676926199</v>
      </c>
    </row>
    <row r="279" spans="1:15" ht="15">
      <c r="A279" s="284">
        <v>275</v>
      </c>
      <c r="B279" s="287"/>
      <c r="C279" s="287"/>
      <c r="D279" s="284" t="s">
        <v>119</v>
      </c>
      <c r="E279" s="287"/>
      <c r="F279" s="285" t="s">
        <v>395</v>
      </c>
      <c r="G279" s="266" t="s">
        <v>121</v>
      </c>
      <c r="H279" s="266">
        <f>IF(G279="Traditional Stove",0.1,0.2)</f>
        <v>0.1</v>
      </c>
      <c r="I279" s="266">
        <f>YEAR(J279)</f>
        <v>2022</v>
      </c>
      <c r="J279" s="267">
        <v>44719</v>
      </c>
      <c r="K279" s="267">
        <f>J279+1</f>
        <v>44720</v>
      </c>
      <c r="L279" s="266">
        <f>IF(M279&lt;=365,1,2)</f>
        <v>1</v>
      </c>
      <c r="M279" s="266">
        <f>IF(K279&lt;$C$1,$C$2-$C$1+1,$C$2-K279+1)</f>
        <v>327</v>
      </c>
      <c r="N279" s="268">
        <f>M279/365</f>
        <v>0.89589041095890409</v>
      </c>
      <c r="O279" s="269">
        <f>'Data and Parameter'!$E$4*'Data and Parameter'!$E$5*('Data and Parameter'!$E$6+'Data and Parameter'!$E$7)*'Data and Parameter'!$E$19*'Data and Parameter'!$E$14*'ER calculations'!N279</f>
        <v>4.6386957676926199</v>
      </c>
    </row>
    <row r="280" spans="1:15" ht="15">
      <c r="A280" s="284">
        <v>276</v>
      </c>
      <c r="B280" s="287"/>
      <c r="C280" s="287"/>
      <c r="D280" s="284" t="s">
        <v>119</v>
      </c>
      <c r="E280" s="287"/>
      <c r="F280" s="285" t="s">
        <v>396</v>
      </c>
      <c r="G280" s="266" t="s">
        <v>121</v>
      </c>
      <c r="H280" s="266">
        <f>IF(G280="Traditional Stove",0.1,0.2)</f>
        <v>0.1</v>
      </c>
      <c r="I280" s="266">
        <f>YEAR(J280)</f>
        <v>2022</v>
      </c>
      <c r="J280" s="267">
        <v>44719</v>
      </c>
      <c r="K280" s="267">
        <f>J280+1</f>
        <v>44720</v>
      </c>
      <c r="L280" s="266">
        <f>IF(M280&lt;=365,1,2)</f>
        <v>1</v>
      </c>
      <c r="M280" s="266">
        <f>IF(K280&lt;$C$1,$C$2-$C$1+1,$C$2-K280+1)</f>
        <v>327</v>
      </c>
      <c r="N280" s="268">
        <f>M280/365</f>
        <v>0.89589041095890409</v>
      </c>
      <c r="O280" s="269">
        <f>'Data and Parameter'!$E$4*'Data and Parameter'!$E$5*('Data and Parameter'!$E$6+'Data and Parameter'!$E$7)*'Data and Parameter'!$E$19*'Data and Parameter'!$E$14*'ER calculations'!N280</f>
        <v>4.6386957676926199</v>
      </c>
    </row>
    <row r="281" spans="1:15" ht="15">
      <c r="A281" s="284">
        <v>277</v>
      </c>
      <c r="B281" s="287"/>
      <c r="C281" s="287"/>
      <c r="D281" s="284" t="s">
        <v>119</v>
      </c>
      <c r="E281" s="287"/>
      <c r="F281" s="285" t="s">
        <v>397</v>
      </c>
      <c r="G281" s="266" t="s">
        <v>121</v>
      </c>
      <c r="H281" s="266">
        <f>IF(G281="Traditional Stove",0.1,0.2)</f>
        <v>0.1</v>
      </c>
      <c r="I281" s="266">
        <f>YEAR(J281)</f>
        <v>2022</v>
      </c>
      <c r="J281" s="267">
        <v>44719</v>
      </c>
      <c r="K281" s="267">
        <f>J281+1</f>
        <v>44720</v>
      </c>
      <c r="L281" s="266">
        <f>IF(M281&lt;=365,1,2)</f>
        <v>1</v>
      </c>
      <c r="M281" s="266">
        <f>IF(K281&lt;$C$1,$C$2-$C$1+1,$C$2-K281+1)</f>
        <v>327</v>
      </c>
      <c r="N281" s="268">
        <f>M281/365</f>
        <v>0.89589041095890409</v>
      </c>
      <c r="O281" s="269">
        <f>'Data and Parameter'!$E$4*'Data and Parameter'!$E$5*('Data and Parameter'!$E$6+'Data and Parameter'!$E$7)*'Data and Parameter'!$E$19*'Data and Parameter'!$E$14*'ER calculations'!N281</f>
        <v>4.6386957676926199</v>
      </c>
    </row>
    <row r="282" spans="1:15" ht="15">
      <c r="A282" s="284">
        <v>278</v>
      </c>
      <c r="B282" s="287"/>
      <c r="C282" s="287"/>
      <c r="D282" s="284" t="s">
        <v>119</v>
      </c>
      <c r="E282" s="287"/>
      <c r="F282" s="285" t="s">
        <v>398</v>
      </c>
      <c r="G282" s="266" t="s">
        <v>121</v>
      </c>
      <c r="H282" s="266">
        <f>IF(G282="Traditional Stove",0.1,0.2)</f>
        <v>0.1</v>
      </c>
      <c r="I282" s="266">
        <f>YEAR(J282)</f>
        <v>2022</v>
      </c>
      <c r="J282" s="267">
        <v>44719</v>
      </c>
      <c r="K282" s="267">
        <f>J282+1</f>
        <v>44720</v>
      </c>
      <c r="L282" s="266">
        <f>IF(M282&lt;=365,1,2)</f>
        <v>1</v>
      </c>
      <c r="M282" s="266">
        <f>IF(K282&lt;$C$1,$C$2-$C$1+1,$C$2-K282+1)</f>
        <v>327</v>
      </c>
      <c r="N282" s="268">
        <f>M282/365</f>
        <v>0.89589041095890409</v>
      </c>
      <c r="O282" s="269">
        <f>'Data and Parameter'!$E$4*'Data and Parameter'!$E$5*('Data and Parameter'!$E$6+'Data and Parameter'!$E$7)*'Data and Parameter'!$E$19*'Data and Parameter'!$E$14*'ER calculations'!N282</f>
        <v>4.6386957676926199</v>
      </c>
    </row>
    <row r="283" spans="1:15" ht="15">
      <c r="A283" s="284">
        <v>279</v>
      </c>
      <c r="B283" s="287"/>
      <c r="C283" s="287"/>
      <c r="D283" s="284" t="s">
        <v>119</v>
      </c>
      <c r="E283" s="287"/>
      <c r="F283" s="285" t="s">
        <v>399</v>
      </c>
      <c r="G283" s="266" t="s">
        <v>121</v>
      </c>
      <c r="H283" s="266">
        <f>IF(G283="Traditional Stove",0.1,0.2)</f>
        <v>0.1</v>
      </c>
      <c r="I283" s="266">
        <f>YEAR(J283)</f>
        <v>2022</v>
      </c>
      <c r="J283" s="267">
        <v>44719</v>
      </c>
      <c r="K283" s="267">
        <f>J283+1</f>
        <v>44720</v>
      </c>
      <c r="L283" s="266">
        <f>IF(M283&lt;=365,1,2)</f>
        <v>1</v>
      </c>
      <c r="M283" s="266">
        <f>IF(K283&lt;$C$1,$C$2-$C$1+1,$C$2-K283+1)</f>
        <v>327</v>
      </c>
      <c r="N283" s="268">
        <f>M283/365</f>
        <v>0.89589041095890409</v>
      </c>
      <c r="O283" s="269">
        <f>'Data and Parameter'!$E$4*'Data and Parameter'!$E$5*('Data and Parameter'!$E$6+'Data and Parameter'!$E$7)*'Data and Parameter'!$E$19*'Data and Parameter'!$E$14*'ER calculations'!N283</f>
        <v>4.6386957676926199</v>
      </c>
    </row>
    <row r="284" spans="1:15" ht="15">
      <c r="A284" s="284">
        <v>280</v>
      </c>
      <c r="B284" s="287"/>
      <c r="C284" s="287"/>
      <c r="D284" s="284" t="s">
        <v>119</v>
      </c>
      <c r="E284" s="287"/>
      <c r="F284" s="285" t="s">
        <v>400</v>
      </c>
      <c r="G284" s="266" t="s">
        <v>121</v>
      </c>
      <c r="H284" s="266">
        <f>IF(G284="Traditional Stove",0.1,0.2)</f>
        <v>0.1</v>
      </c>
      <c r="I284" s="266">
        <f>YEAR(J284)</f>
        <v>2022</v>
      </c>
      <c r="J284" s="267">
        <v>44719</v>
      </c>
      <c r="K284" s="267">
        <f>J284+1</f>
        <v>44720</v>
      </c>
      <c r="L284" s="266">
        <f>IF(M284&lt;=365,1,2)</f>
        <v>1</v>
      </c>
      <c r="M284" s="266">
        <f>IF(K284&lt;$C$1,$C$2-$C$1+1,$C$2-K284+1)</f>
        <v>327</v>
      </c>
      <c r="N284" s="268">
        <f>M284/365</f>
        <v>0.89589041095890409</v>
      </c>
      <c r="O284" s="269">
        <f>'Data and Parameter'!$E$4*'Data and Parameter'!$E$5*('Data and Parameter'!$E$6+'Data and Parameter'!$E$7)*'Data and Parameter'!$E$19*'Data and Parameter'!$E$14*'ER calculations'!N284</f>
        <v>4.6386957676926199</v>
      </c>
    </row>
    <row r="285" spans="1:15" ht="15">
      <c r="A285" s="284">
        <v>281</v>
      </c>
      <c r="B285" s="287"/>
      <c r="C285" s="287"/>
      <c r="D285" s="284" t="s">
        <v>119</v>
      </c>
      <c r="E285" s="287"/>
      <c r="F285" s="285" t="s">
        <v>401</v>
      </c>
      <c r="G285" s="266" t="s">
        <v>121</v>
      </c>
      <c r="H285" s="266">
        <f>IF(G285="Traditional Stove",0.1,0.2)</f>
        <v>0.1</v>
      </c>
      <c r="I285" s="266">
        <f>YEAR(J285)</f>
        <v>2022</v>
      </c>
      <c r="J285" s="267">
        <v>44719</v>
      </c>
      <c r="K285" s="267">
        <f>J285+1</f>
        <v>44720</v>
      </c>
      <c r="L285" s="266">
        <f>IF(M285&lt;=365,1,2)</f>
        <v>1</v>
      </c>
      <c r="M285" s="266">
        <f>IF(K285&lt;$C$1,$C$2-$C$1+1,$C$2-K285+1)</f>
        <v>327</v>
      </c>
      <c r="N285" s="268">
        <f>M285/365</f>
        <v>0.89589041095890409</v>
      </c>
      <c r="O285" s="269">
        <f>'Data and Parameter'!$E$4*'Data and Parameter'!$E$5*('Data and Parameter'!$E$6+'Data and Parameter'!$E$7)*'Data and Parameter'!$E$19*'Data and Parameter'!$E$14*'ER calculations'!N285</f>
        <v>4.6386957676926199</v>
      </c>
    </row>
    <row r="286" spans="1:15" ht="15">
      <c r="A286" s="284">
        <v>282</v>
      </c>
      <c r="B286" s="287"/>
      <c r="C286" s="287"/>
      <c r="D286" s="284" t="s">
        <v>119</v>
      </c>
      <c r="E286" s="287"/>
      <c r="F286" s="285" t="s">
        <v>402</v>
      </c>
      <c r="G286" s="266" t="s">
        <v>121</v>
      </c>
      <c r="H286" s="266">
        <f>IF(G286="Traditional Stove",0.1,0.2)</f>
        <v>0.1</v>
      </c>
      <c r="I286" s="266">
        <f>YEAR(J286)</f>
        <v>2022</v>
      </c>
      <c r="J286" s="267">
        <v>44719</v>
      </c>
      <c r="K286" s="267">
        <f>J286+1</f>
        <v>44720</v>
      </c>
      <c r="L286" s="266">
        <f>IF(M286&lt;=365,1,2)</f>
        <v>1</v>
      </c>
      <c r="M286" s="266">
        <f>IF(K286&lt;$C$1,$C$2-$C$1+1,$C$2-K286+1)</f>
        <v>327</v>
      </c>
      <c r="N286" s="268">
        <f>M286/365</f>
        <v>0.89589041095890409</v>
      </c>
      <c r="O286" s="269">
        <f>'Data and Parameter'!$E$4*'Data and Parameter'!$E$5*('Data and Parameter'!$E$6+'Data and Parameter'!$E$7)*'Data and Parameter'!$E$19*'Data and Parameter'!$E$14*'ER calculations'!N286</f>
        <v>4.6386957676926199</v>
      </c>
    </row>
    <row r="287" spans="1:15" ht="15">
      <c r="A287" s="284">
        <v>283</v>
      </c>
      <c r="B287" s="287"/>
      <c r="C287" s="287"/>
      <c r="D287" s="284" t="s">
        <v>119</v>
      </c>
      <c r="E287" s="287"/>
      <c r="F287" s="285" t="s">
        <v>403</v>
      </c>
      <c r="G287" s="266" t="s">
        <v>121</v>
      </c>
      <c r="H287" s="266">
        <f>IF(G287="Traditional Stove",0.1,0.2)</f>
        <v>0.1</v>
      </c>
      <c r="I287" s="266">
        <f>YEAR(J287)</f>
        <v>2022</v>
      </c>
      <c r="J287" s="267">
        <v>44719</v>
      </c>
      <c r="K287" s="267">
        <f>J287+1</f>
        <v>44720</v>
      </c>
      <c r="L287" s="266">
        <f>IF(M287&lt;=365,1,2)</f>
        <v>1</v>
      </c>
      <c r="M287" s="266">
        <f>IF(K287&lt;$C$1,$C$2-$C$1+1,$C$2-K287+1)</f>
        <v>327</v>
      </c>
      <c r="N287" s="268">
        <f>M287/365</f>
        <v>0.89589041095890409</v>
      </c>
      <c r="O287" s="269">
        <f>'Data and Parameter'!$E$4*'Data and Parameter'!$E$5*('Data and Parameter'!$E$6+'Data and Parameter'!$E$7)*'Data and Parameter'!$E$19*'Data and Parameter'!$E$14*'ER calculations'!N287</f>
        <v>4.6386957676926199</v>
      </c>
    </row>
    <row r="288" spans="1:15" ht="15">
      <c r="A288" s="284">
        <v>284</v>
      </c>
      <c r="B288" s="287"/>
      <c r="C288" s="287"/>
      <c r="D288" s="284" t="s">
        <v>119</v>
      </c>
      <c r="E288" s="287"/>
      <c r="F288" s="285" t="s">
        <v>404</v>
      </c>
      <c r="G288" s="266" t="s">
        <v>121</v>
      </c>
      <c r="H288" s="266">
        <f>IF(G288="Traditional Stove",0.1,0.2)</f>
        <v>0.1</v>
      </c>
      <c r="I288" s="266">
        <f>YEAR(J288)</f>
        <v>2022</v>
      </c>
      <c r="J288" s="267">
        <v>44719</v>
      </c>
      <c r="K288" s="267">
        <f>J288+1</f>
        <v>44720</v>
      </c>
      <c r="L288" s="266">
        <f>IF(M288&lt;=365,1,2)</f>
        <v>1</v>
      </c>
      <c r="M288" s="266">
        <f>IF(K288&lt;$C$1,$C$2-$C$1+1,$C$2-K288+1)</f>
        <v>327</v>
      </c>
      <c r="N288" s="268">
        <f>M288/365</f>
        <v>0.89589041095890409</v>
      </c>
      <c r="O288" s="269">
        <f>'Data and Parameter'!$E$4*'Data and Parameter'!$E$5*('Data and Parameter'!$E$6+'Data and Parameter'!$E$7)*'Data and Parameter'!$E$19*'Data and Parameter'!$E$14*'ER calculations'!N288</f>
        <v>4.6386957676926199</v>
      </c>
    </row>
    <row r="289" spans="1:15" ht="15">
      <c r="A289" s="284">
        <v>285</v>
      </c>
      <c r="B289" s="287"/>
      <c r="C289" s="287"/>
      <c r="D289" s="284" t="s">
        <v>119</v>
      </c>
      <c r="E289" s="287"/>
      <c r="F289" s="285" t="s">
        <v>405</v>
      </c>
      <c r="G289" s="266" t="s">
        <v>121</v>
      </c>
      <c r="H289" s="266">
        <f>IF(G289="Traditional Stove",0.1,0.2)</f>
        <v>0.1</v>
      </c>
      <c r="I289" s="266">
        <f>YEAR(J289)</f>
        <v>2022</v>
      </c>
      <c r="J289" s="267">
        <v>44719</v>
      </c>
      <c r="K289" s="267">
        <f>J289+1</f>
        <v>44720</v>
      </c>
      <c r="L289" s="266">
        <f>IF(M289&lt;=365,1,2)</f>
        <v>1</v>
      </c>
      <c r="M289" s="266">
        <f>IF(K289&lt;$C$1,$C$2-$C$1+1,$C$2-K289+1)</f>
        <v>327</v>
      </c>
      <c r="N289" s="268">
        <f>M289/365</f>
        <v>0.89589041095890409</v>
      </c>
      <c r="O289" s="269">
        <f>'Data and Parameter'!$E$4*'Data and Parameter'!$E$5*('Data and Parameter'!$E$6+'Data and Parameter'!$E$7)*'Data and Parameter'!$E$19*'Data and Parameter'!$E$14*'ER calculations'!N289</f>
        <v>4.6386957676926199</v>
      </c>
    </row>
    <row r="290" spans="1:15" ht="15">
      <c r="A290" s="284">
        <v>286</v>
      </c>
      <c r="B290" s="287"/>
      <c r="C290" s="287"/>
      <c r="D290" s="284" t="s">
        <v>119</v>
      </c>
      <c r="E290" s="287"/>
      <c r="F290" s="285" t="s">
        <v>406</v>
      </c>
      <c r="G290" s="266" t="s">
        <v>121</v>
      </c>
      <c r="H290" s="266">
        <f>IF(G290="Traditional Stove",0.1,0.2)</f>
        <v>0.1</v>
      </c>
      <c r="I290" s="266">
        <f>YEAR(J290)</f>
        <v>2022</v>
      </c>
      <c r="J290" s="267">
        <v>44719</v>
      </c>
      <c r="K290" s="267">
        <f>J290+1</f>
        <v>44720</v>
      </c>
      <c r="L290" s="266">
        <f>IF(M290&lt;=365,1,2)</f>
        <v>1</v>
      </c>
      <c r="M290" s="266">
        <f>IF(K290&lt;$C$1,$C$2-$C$1+1,$C$2-K290+1)</f>
        <v>327</v>
      </c>
      <c r="N290" s="268">
        <f>M290/365</f>
        <v>0.89589041095890409</v>
      </c>
      <c r="O290" s="269">
        <f>'Data and Parameter'!$E$4*'Data and Parameter'!$E$5*('Data and Parameter'!$E$6+'Data and Parameter'!$E$7)*'Data and Parameter'!$E$19*'Data and Parameter'!$E$14*'ER calculations'!N290</f>
        <v>4.6386957676926199</v>
      </c>
    </row>
    <row r="291" spans="1:15" ht="15">
      <c r="A291" s="284">
        <v>287</v>
      </c>
      <c r="B291" s="287"/>
      <c r="C291" s="287"/>
      <c r="D291" s="284" t="s">
        <v>119</v>
      </c>
      <c r="E291" s="287"/>
      <c r="F291" s="285" t="s">
        <v>407</v>
      </c>
      <c r="G291" s="266" t="s">
        <v>121</v>
      </c>
      <c r="H291" s="266">
        <f>IF(G291="Traditional Stove",0.1,0.2)</f>
        <v>0.1</v>
      </c>
      <c r="I291" s="266">
        <f>YEAR(J291)</f>
        <v>2022</v>
      </c>
      <c r="J291" s="267">
        <v>44719</v>
      </c>
      <c r="K291" s="267">
        <f>J291+1</f>
        <v>44720</v>
      </c>
      <c r="L291" s="266">
        <f>IF(M291&lt;=365,1,2)</f>
        <v>1</v>
      </c>
      <c r="M291" s="266">
        <f>IF(K291&lt;$C$1,$C$2-$C$1+1,$C$2-K291+1)</f>
        <v>327</v>
      </c>
      <c r="N291" s="268">
        <f>M291/365</f>
        <v>0.89589041095890409</v>
      </c>
      <c r="O291" s="269">
        <f>'Data and Parameter'!$E$4*'Data and Parameter'!$E$5*('Data and Parameter'!$E$6+'Data and Parameter'!$E$7)*'Data and Parameter'!$E$19*'Data and Parameter'!$E$14*'ER calculations'!N291</f>
        <v>4.6386957676926199</v>
      </c>
    </row>
    <row r="292" spans="1:15" ht="15">
      <c r="A292" s="284">
        <v>288</v>
      </c>
      <c r="B292" s="287"/>
      <c r="C292" s="287"/>
      <c r="D292" s="284" t="s">
        <v>119</v>
      </c>
      <c r="E292" s="287"/>
      <c r="F292" s="285" t="s">
        <v>408</v>
      </c>
      <c r="G292" s="266" t="s">
        <v>121</v>
      </c>
      <c r="H292" s="266">
        <f>IF(G292="Traditional Stove",0.1,0.2)</f>
        <v>0.1</v>
      </c>
      <c r="I292" s="266">
        <f>YEAR(J292)</f>
        <v>2022</v>
      </c>
      <c r="J292" s="267">
        <v>44719</v>
      </c>
      <c r="K292" s="267">
        <f>J292+1</f>
        <v>44720</v>
      </c>
      <c r="L292" s="266">
        <f>IF(M292&lt;=365,1,2)</f>
        <v>1</v>
      </c>
      <c r="M292" s="266">
        <f>IF(K292&lt;$C$1,$C$2-$C$1+1,$C$2-K292+1)</f>
        <v>327</v>
      </c>
      <c r="N292" s="268">
        <f>M292/365</f>
        <v>0.89589041095890409</v>
      </c>
      <c r="O292" s="269">
        <f>'Data and Parameter'!$E$4*'Data and Parameter'!$E$5*('Data and Parameter'!$E$6+'Data and Parameter'!$E$7)*'Data and Parameter'!$E$19*'Data and Parameter'!$E$14*'ER calculations'!N292</f>
        <v>4.6386957676926199</v>
      </c>
    </row>
    <row r="293" spans="1:15" ht="15">
      <c r="A293" s="284">
        <v>289</v>
      </c>
      <c r="B293" s="287"/>
      <c r="C293" s="287"/>
      <c r="D293" s="284" t="s">
        <v>119</v>
      </c>
      <c r="E293" s="287"/>
      <c r="F293" s="285" t="s">
        <v>409</v>
      </c>
      <c r="G293" s="266" t="s">
        <v>121</v>
      </c>
      <c r="H293" s="266">
        <f>IF(G293="Traditional Stove",0.1,0.2)</f>
        <v>0.1</v>
      </c>
      <c r="I293" s="266">
        <f>YEAR(J293)</f>
        <v>2022</v>
      </c>
      <c r="J293" s="267">
        <v>44719</v>
      </c>
      <c r="K293" s="267">
        <f>J293+1</f>
        <v>44720</v>
      </c>
      <c r="L293" s="266">
        <f>IF(M293&lt;=365,1,2)</f>
        <v>1</v>
      </c>
      <c r="M293" s="266">
        <f>IF(K293&lt;$C$1,$C$2-$C$1+1,$C$2-K293+1)</f>
        <v>327</v>
      </c>
      <c r="N293" s="268">
        <f>M293/365</f>
        <v>0.89589041095890409</v>
      </c>
      <c r="O293" s="269">
        <f>'Data and Parameter'!$E$4*'Data and Parameter'!$E$5*('Data and Parameter'!$E$6+'Data and Parameter'!$E$7)*'Data and Parameter'!$E$19*'Data and Parameter'!$E$14*'ER calculations'!N293</f>
        <v>4.6386957676926199</v>
      </c>
    </row>
    <row r="294" spans="1:15" ht="15">
      <c r="A294" s="284">
        <v>290</v>
      </c>
      <c r="B294" s="287"/>
      <c r="C294" s="287"/>
      <c r="D294" s="284" t="s">
        <v>119</v>
      </c>
      <c r="E294" s="287"/>
      <c r="F294" s="285" t="s">
        <v>410</v>
      </c>
      <c r="G294" s="266" t="s">
        <v>121</v>
      </c>
      <c r="H294" s="266">
        <f>IF(G294="Traditional Stove",0.1,0.2)</f>
        <v>0.1</v>
      </c>
      <c r="I294" s="266">
        <f>YEAR(J294)</f>
        <v>2022</v>
      </c>
      <c r="J294" s="267">
        <v>44719</v>
      </c>
      <c r="K294" s="267">
        <f>J294+1</f>
        <v>44720</v>
      </c>
      <c r="L294" s="266">
        <f>IF(M294&lt;=365,1,2)</f>
        <v>1</v>
      </c>
      <c r="M294" s="266">
        <f>IF(K294&lt;$C$1,$C$2-$C$1+1,$C$2-K294+1)</f>
        <v>327</v>
      </c>
      <c r="N294" s="268">
        <f>M294/365</f>
        <v>0.89589041095890409</v>
      </c>
      <c r="O294" s="269">
        <f>'Data and Parameter'!$E$4*'Data and Parameter'!$E$5*('Data and Parameter'!$E$6+'Data and Parameter'!$E$7)*'Data and Parameter'!$E$19*'Data and Parameter'!$E$14*'ER calculations'!N294</f>
        <v>4.6386957676926199</v>
      </c>
    </row>
    <row r="295" spans="1:15" ht="15">
      <c r="A295" s="284">
        <v>291</v>
      </c>
      <c r="B295" s="287"/>
      <c r="C295" s="287"/>
      <c r="D295" s="284" t="s">
        <v>119</v>
      </c>
      <c r="E295" s="287"/>
      <c r="F295" s="285" t="s">
        <v>411</v>
      </c>
      <c r="G295" s="266" t="s">
        <v>121</v>
      </c>
      <c r="H295" s="266">
        <f>IF(G295="Traditional Stove",0.1,0.2)</f>
        <v>0.1</v>
      </c>
      <c r="I295" s="266">
        <f>YEAR(J295)</f>
        <v>2022</v>
      </c>
      <c r="J295" s="267">
        <v>44719</v>
      </c>
      <c r="K295" s="267">
        <f>J295+1</f>
        <v>44720</v>
      </c>
      <c r="L295" s="266">
        <f>IF(M295&lt;=365,1,2)</f>
        <v>1</v>
      </c>
      <c r="M295" s="266">
        <f>IF(K295&lt;$C$1,$C$2-$C$1+1,$C$2-K295+1)</f>
        <v>327</v>
      </c>
      <c r="N295" s="268">
        <f>M295/365</f>
        <v>0.89589041095890409</v>
      </c>
      <c r="O295" s="269">
        <f>'Data and Parameter'!$E$4*'Data and Parameter'!$E$5*('Data and Parameter'!$E$6+'Data and Parameter'!$E$7)*'Data and Parameter'!$E$19*'Data and Parameter'!$E$14*'ER calculations'!N295</f>
        <v>4.6386957676926199</v>
      </c>
    </row>
    <row r="296" spans="1:15" ht="15">
      <c r="A296" s="284">
        <v>292</v>
      </c>
      <c r="B296" s="287"/>
      <c r="C296" s="287"/>
      <c r="D296" s="284" t="s">
        <v>119</v>
      </c>
      <c r="E296" s="287"/>
      <c r="F296" s="285" t="s">
        <v>412</v>
      </c>
      <c r="G296" s="266" t="s">
        <v>121</v>
      </c>
      <c r="H296" s="266">
        <f>IF(G296="Traditional Stove",0.1,0.2)</f>
        <v>0.1</v>
      </c>
      <c r="I296" s="266">
        <f>YEAR(J296)</f>
        <v>2022</v>
      </c>
      <c r="J296" s="267">
        <v>44719</v>
      </c>
      <c r="K296" s="267">
        <f>J296+1</f>
        <v>44720</v>
      </c>
      <c r="L296" s="266">
        <f>IF(M296&lt;=365,1,2)</f>
        <v>1</v>
      </c>
      <c r="M296" s="266">
        <f>IF(K296&lt;$C$1,$C$2-$C$1+1,$C$2-K296+1)</f>
        <v>327</v>
      </c>
      <c r="N296" s="268">
        <f>M296/365</f>
        <v>0.89589041095890409</v>
      </c>
      <c r="O296" s="269">
        <f>'Data and Parameter'!$E$4*'Data and Parameter'!$E$5*('Data and Parameter'!$E$6+'Data and Parameter'!$E$7)*'Data and Parameter'!$E$19*'Data and Parameter'!$E$14*'ER calculations'!N296</f>
        <v>4.6386957676926199</v>
      </c>
    </row>
    <row r="297" spans="1:15" ht="15">
      <c r="A297" s="284">
        <v>293</v>
      </c>
      <c r="B297" s="287"/>
      <c r="C297" s="287"/>
      <c r="D297" s="284" t="s">
        <v>119</v>
      </c>
      <c r="E297" s="287"/>
      <c r="F297" s="285" t="s">
        <v>413</v>
      </c>
      <c r="G297" s="266" t="s">
        <v>121</v>
      </c>
      <c r="H297" s="266">
        <f>IF(G297="Traditional Stove",0.1,0.2)</f>
        <v>0.1</v>
      </c>
      <c r="I297" s="266">
        <f>YEAR(J297)</f>
        <v>2022</v>
      </c>
      <c r="J297" s="267">
        <v>44719</v>
      </c>
      <c r="K297" s="267">
        <f>J297+1</f>
        <v>44720</v>
      </c>
      <c r="L297" s="266">
        <f>IF(M297&lt;=365,1,2)</f>
        <v>1</v>
      </c>
      <c r="M297" s="266">
        <f>IF(K297&lt;$C$1,$C$2-$C$1+1,$C$2-K297+1)</f>
        <v>327</v>
      </c>
      <c r="N297" s="268">
        <f>M297/365</f>
        <v>0.89589041095890409</v>
      </c>
      <c r="O297" s="269">
        <f>'Data and Parameter'!$E$4*'Data and Parameter'!$E$5*('Data and Parameter'!$E$6+'Data and Parameter'!$E$7)*'Data and Parameter'!$E$19*'Data and Parameter'!$E$14*'ER calculations'!N297</f>
        <v>4.6386957676926199</v>
      </c>
    </row>
    <row r="298" spans="1:15" ht="15">
      <c r="A298" s="284">
        <v>294</v>
      </c>
      <c r="B298" s="287"/>
      <c r="C298" s="287"/>
      <c r="D298" s="284" t="s">
        <v>119</v>
      </c>
      <c r="E298" s="287"/>
      <c r="F298" s="285" t="s">
        <v>414</v>
      </c>
      <c r="G298" s="266" t="s">
        <v>121</v>
      </c>
      <c r="H298" s="266">
        <f>IF(G298="Traditional Stove",0.1,0.2)</f>
        <v>0.1</v>
      </c>
      <c r="I298" s="266">
        <f>YEAR(J298)</f>
        <v>2022</v>
      </c>
      <c r="J298" s="267">
        <v>44719</v>
      </c>
      <c r="K298" s="267">
        <f>J298+1</f>
        <v>44720</v>
      </c>
      <c r="L298" s="266">
        <f>IF(M298&lt;=365,1,2)</f>
        <v>1</v>
      </c>
      <c r="M298" s="266">
        <f>IF(K298&lt;$C$1,$C$2-$C$1+1,$C$2-K298+1)</f>
        <v>327</v>
      </c>
      <c r="N298" s="268">
        <f>M298/365</f>
        <v>0.89589041095890409</v>
      </c>
      <c r="O298" s="269">
        <f>'Data and Parameter'!$E$4*'Data and Parameter'!$E$5*('Data and Parameter'!$E$6+'Data and Parameter'!$E$7)*'Data and Parameter'!$E$19*'Data and Parameter'!$E$14*'ER calculations'!N298</f>
        <v>4.6386957676926199</v>
      </c>
    </row>
    <row r="299" spans="1:15" ht="15">
      <c r="A299" s="284">
        <v>295</v>
      </c>
      <c r="B299" s="287"/>
      <c r="C299" s="287"/>
      <c r="D299" s="284" t="s">
        <v>119</v>
      </c>
      <c r="E299" s="287"/>
      <c r="F299" s="285" t="s">
        <v>415</v>
      </c>
      <c r="G299" s="266" t="s">
        <v>121</v>
      </c>
      <c r="H299" s="266">
        <f>IF(G299="Traditional Stove",0.1,0.2)</f>
        <v>0.1</v>
      </c>
      <c r="I299" s="266">
        <f>YEAR(J299)</f>
        <v>2022</v>
      </c>
      <c r="J299" s="267">
        <v>44719</v>
      </c>
      <c r="K299" s="267">
        <f>J299+1</f>
        <v>44720</v>
      </c>
      <c r="L299" s="266">
        <f>IF(M299&lt;=365,1,2)</f>
        <v>1</v>
      </c>
      <c r="M299" s="266">
        <f>IF(K299&lt;$C$1,$C$2-$C$1+1,$C$2-K299+1)</f>
        <v>327</v>
      </c>
      <c r="N299" s="268">
        <f>M299/365</f>
        <v>0.89589041095890409</v>
      </c>
      <c r="O299" s="269">
        <f>'Data and Parameter'!$E$4*'Data and Parameter'!$E$5*('Data and Parameter'!$E$6+'Data and Parameter'!$E$7)*'Data and Parameter'!$E$19*'Data and Parameter'!$E$14*'ER calculations'!N299</f>
        <v>4.6386957676926199</v>
      </c>
    </row>
    <row r="300" spans="1:15" ht="15">
      <c r="A300" s="284">
        <v>296</v>
      </c>
      <c r="B300" s="287"/>
      <c r="C300" s="287"/>
      <c r="D300" s="284" t="s">
        <v>119</v>
      </c>
      <c r="E300" s="287"/>
      <c r="F300" s="285" t="s">
        <v>416</v>
      </c>
      <c r="G300" s="266" t="s">
        <v>121</v>
      </c>
      <c r="H300" s="266">
        <f>IF(G300="Traditional Stove",0.1,0.2)</f>
        <v>0.1</v>
      </c>
      <c r="I300" s="266">
        <f>YEAR(J300)</f>
        <v>2022</v>
      </c>
      <c r="J300" s="267">
        <v>44734</v>
      </c>
      <c r="K300" s="267">
        <f>J300+1</f>
        <v>44735</v>
      </c>
      <c r="L300" s="266">
        <f>IF(M300&lt;=365,1,2)</f>
        <v>1</v>
      </c>
      <c r="M300" s="266">
        <f>IF(K300&lt;$C$1,$C$2-$C$1+1,$C$2-K300+1)</f>
        <v>312</v>
      </c>
      <c r="N300" s="268">
        <f>M300/365</f>
        <v>0.85479452054794525</v>
      </c>
      <c r="O300" s="269">
        <f>'Data and Parameter'!$E$4*'Data and Parameter'!$E$5*('Data and Parameter'!$E$6+'Data and Parameter'!$E$7)*'Data and Parameter'!$E$19*'Data and Parameter'!$E$14*'ER calculations'!N300</f>
        <v>4.4259115581654358</v>
      </c>
    </row>
    <row r="301" spans="1:15" ht="15">
      <c r="A301" s="284">
        <v>297</v>
      </c>
      <c r="B301" s="287"/>
      <c r="C301" s="287"/>
      <c r="D301" s="284" t="s">
        <v>119</v>
      </c>
      <c r="E301" s="287"/>
      <c r="F301" s="285" t="s">
        <v>417</v>
      </c>
      <c r="G301" s="266" t="s">
        <v>121</v>
      </c>
      <c r="H301" s="266">
        <f>IF(G301="Traditional Stove",0.1,0.2)</f>
        <v>0.1</v>
      </c>
      <c r="I301" s="266">
        <f>YEAR(J301)</f>
        <v>2022</v>
      </c>
      <c r="J301" s="267">
        <v>44734</v>
      </c>
      <c r="K301" s="267">
        <f>J301+1</f>
        <v>44735</v>
      </c>
      <c r="L301" s="266">
        <f>IF(M301&lt;=365,1,2)</f>
        <v>1</v>
      </c>
      <c r="M301" s="266">
        <f>IF(K301&lt;$C$1,$C$2-$C$1+1,$C$2-K301+1)</f>
        <v>312</v>
      </c>
      <c r="N301" s="268">
        <f>M301/365</f>
        <v>0.85479452054794525</v>
      </c>
      <c r="O301" s="269">
        <f>'Data and Parameter'!$E$4*'Data and Parameter'!$E$5*('Data and Parameter'!$E$6+'Data and Parameter'!$E$7)*'Data and Parameter'!$E$19*'Data and Parameter'!$E$14*'ER calculations'!N301</f>
        <v>4.4259115581654358</v>
      </c>
    </row>
    <row r="302" spans="1:15" ht="15">
      <c r="A302" s="284">
        <v>298</v>
      </c>
      <c r="B302" s="287"/>
      <c r="C302" s="287"/>
      <c r="D302" s="284" t="s">
        <v>119</v>
      </c>
      <c r="E302" s="287"/>
      <c r="F302" s="285" t="s">
        <v>418</v>
      </c>
      <c r="G302" s="266" t="s">
        <v>121</v>
      </c>
      <c r="H302" s="266">
        <f>IF(G302="Traditional Stove",0.1,0.2)</f>
        <v>0.1</v>
      </c>
      <c r="I302" s="266">
        <f>YEAR(J302)</f>
        <v>2022</v>
      </c>
      <c r="J302" s="267">
        <v>44734</v>
      </c>
      <c r="K302" s="267">
        <f>J302+1</f>
        <v>44735</v>
      </c>
      <c r="L302" s="266">
        <f>IF(M302&lt;=365,1,2)</f>
        <v>1</v>
      </c>
      <c r="M302" s="266">
        <f>IF(K302&lt;$C$1,$C$2-$C$1+1,$C$2-K302+1)</f>
        <v>312</v>
      </c>
      <c r="N302" s="268">
        <f>M302/365</f>
        <v>0.85479452054794525</v>
      </c>
      <c r="O302" s="269">
        <f>'Data and Parameter'!$E$4*'Data and Parameter'!$E$5*('Data and Parameter'!$E$6+'Data and Parameter'!$E$7)*'Data and Parameter'!$E$19*'Data and Parameter'!$E$14*'ER calculations'!N302</f>
        <v>4.4259115581654358</v>
      </c>
    </row>
    <row r="303" spans="1:15" ht="15">
      <c r="A303" s="284">
        <v>299</v>
      </c>
      <c r="B303" s="287"/>
      <c r="C303" s="287"/>
      <c r="D303" s="284" t="s">
        <v>119</v>
      </c>
      <c r="E303" s="287"/>
      <c r="F303" s="285" t="s">
        <v>419</v>
      </c>
      <c r="G303" s="266" t="s">
        <v>121</v>
      </c>
      <c r="H303" s="266">
        <f>IF(G303="Traditional Stove",0.1,0.2)</f>
        <v>0.1</v>
      </c>
      <c r="I303" s="266">
        <f>YEAR(J303)</f>
        <v>2022</v>
      </c>
      <c r="J303" s="267">
        <v>44734</v>
      </c>
      <c r="K303" s="267">
        <f>J303+1</f>
        <v>44735</v>
      </c>
      <c r="L303" s="266">
        <f>IF(M303&lt;=365,1,2)</f>
        <v>1</v>
      </c>
      <c r="M303" s="266">
        <f>IF(K303&lt;$C$1,$C$2-$C$1+1,$C$2-K303+1)</f>
        <v>312</v>
      </c>
      <c r="N303" s="268">
        <f>M303/365</f>
        <v>0.85479452054794525</v>
      </c>
      <c r="O303" s="269">
        <f>'Data and Parameter'!$E$4*'Data and Parameter'!$E$5*('Data and Parameter'!$E$6+'Data and Parameter'!$E$7)*'Data and Parameter'!$E$19*'Data and Parameter'!$E$14*'ER calculations'!N303</f>
        <v>4.4259115581654358</v>
      </c>
    </row>
    <row r="304" spans="1:15" ht="15">
      <c r="A304" s="284">
        <v>300</v>
      </c>
      <c r="B304" s="287"/>
      <c r="C304" s="287"/>
      <c r="D304" s="284" t="s">
        <v>119</v>
      </c>
      <c r="E304" s="287"/>
      <c r="F304" s="285" t="s">
        <v>420</v>
      </c>
      <c r="G304" s="266" t="s">
        <v>121</v>
      </c>
      <c r="H304" s="266">
        <f>IF(G304="Traditional Stove",0.1,0.2)</f>
        <v>0.1</v>
      </c>
      <c r="I304" s="266">
        <f>YEAR(J304)</f>
        <v>2022</v>
      </c>
      <c r="J304" s="267">
        <v>44734</v>
      </c>
      <c r="K304" s="267">
        <f>J304+1</f>
        <v>44735</v>
      </c>
      <c r="L304" s="266">
        <f>IF(M304&lt;=365,1,2)</f>
        <v>1</v>
      </c>
      <c r="M304" s="266">
        <f>IF(K304&lt;$C$1,$C$2-$C$1+1,$C$2-K304+1)</f>
        <v>312</v>
      </c>
      <c r="N304" s="268">
        <f>M304/365</f>
        <v>0.85479452054794525</v>
      </c>
      <c r="O304" s="269">
        <f>'Data and Parameter'!$E$4*'Data and Parameter'!$E$5*('Data and Parameter'!$E$6+'Data and Parameter'!$E$7)*'Data and Parameter'!$E$19*'Data and Parameter'!$E$14*'ER calculations'!N304</f>
        <v>4.4259115581654358</v>
      </c>
    </row>
    <row r="305" spans="1:15" ht="15">
      <c r="A305" s="284">
        <v>301</v>
      </c>
      <c r="B305" s="287"/>
      <c r="C305" s="287"/>
      <c r="D305" s="284" t="s">
        <v>119</v>
      </c>
      <c r="E305" s="287"/>
      <c r="F305" s="285" t="s">
        <v>421</v>
      </c>
      <c r="G305" s="266" t="s">
        <v>121</v>
      </c>
      <c r="H305" s="266">
        <f>IF(G305="Traditional Stove",0.1,0.2)</f>
        <v>0.1</v>
      </c>
      <c r="I305" s="266">
        <f>YEAR(J305)</f>
        <v>2022</v>
      </c>
      <c r="J305" s="267">
        <v>44734</v>
      </c>
      <c r="K305" s="267">
        <f>J305+1</f>
        <v>44735</v>
      </c>
      <c r="L305" s="266">
        <f>IF(M305&lt;=365,1,2)</f>
        <v>1</v>
      </c>
      <c r="M305" s="266">
        <f>IF(K305&lt;$C$1,$C$2-$C$1+1,$C$2-K305+1)</f>
        <v>312</v>
      </c>
      <c r="N305" s="268">
        <f>M305/365</f>
        <v>0.85479452054794525</v>
      </c>
      <c r="O305" s="269">
        <f>'Data and Parameter'!$E$4*'Data and Parameter'!$E$5*('Data and Parameter'!$E$6+'Data and Parameter'!$E$7)*'Data and Parameter'!$E$19*'Data and Parameter'!$E$14*'ER calculations'!N305</f>
        <v>4.4259115581654358</v>
      </c>
    </row>
    <row r="306" spans="1:15" ht="15">
      <c r="A306" s="284">
        <v>302</v>
      </c>
      <c r="B306" s="287"/>
      <c r="C306" s="287"/>
      <c r="D306" s="284" t="s">
        <v>119</v>
      </c>
      <c r="E306" s="287"/>
      <c r="F306" s="285" t="s">
        <v>422</v>
      </c>
      <c r="G306" s="266" t="s">
        <v>121</v>
      </c>
      <c r="H306" s="266">
        <f>IF(G306="Traditional Stove",0.1,0.2)</f>
        <v>0.1</v>
      </c>
      <c r="I306" s="266">
        <f>YEAR(J306)</f>
        <v>2022</v>
      </c>
      <c r="J306" s="267">
        <v>44734</v>
      </c>
      <c r="K306" s="267">
        <f>J306+1</f>
        <v>44735</v>
      </c>
      <c r="L306" s="266">
        <f>IF(M306&lt;=365,1,2)</f>
        <v>1</v>
      </c>
      <c r="M306" s="266">
        <f>IF(K306&lt;$C$1,$C$2-$C$1+1,$C$2-K306+1)</f>
        <v>312</v>
      </c>
      <c r="N306" s="268">
        <f>M306/365</f>
        <v>0.85479452054794525</v>
      </c>
      <c r="O306" s="269">
        <f>'Data and Parameter'!$E$4*'Data and Parameter'!$E$5*('Data and Parameter'!$E$6+'Data and Parameter'!$E$7)*'Data and Parameter'!$E$19*'Data and Parameter'!$E$14*'ER calculations'!N306</f>
        <v>4.4259115581654358</v>
      </c>
    </row>
    <row r="307" spans="1:15" ht="15">
      <c r="A307" s="284">
        <v>303</v>
      </c>
      <c r="B307" s="287"/>
      <c r="C307" s="287"/>
      <c r="D307" s="284" t="s">
        <v>119</v>
      </c>
      <c r="E307" s="287"/>
      <c r="F307" s="285" t="s">
        <v>423</v>
      </c>
      <c r="G307" s="266" t="s">
        <v>121</v>
      </c>
      <c r="H307" s="266">
        <f>IF(G307="Traditional Stove",0.1,0.2)</f>
        <v>0.1</v>
      </c>
      <c r="I307" s="266">
        <f>YEAR(J307)</f>
        <v>2022</v>
      </c>
      <c r="J307" s="267">
        <v>44734</v>
      </c>
      <c r="K307" s="267">
        <f>J307+1</f>
        <v>44735</v>
      </c>
      <c r="L307" s="266">
        <f>IF(M307&lt;=365,1,2)</f>
        <v>1</v>
      </c>
      <c r="M307" s="266">
        <f>IF(K307&lt;$C$1,$C$2-$C$1+1,$C$2-K307+1)</f>
        <v>312</v>
      </c>
      <c r="N307" s="268">
        <f>M307/365</f>
        <v>0.85479452054794525</v>
      </c>
      <c r="O307" s="269">
        <f>'Data and Parameter'!$E$4*'Data and Parameter'!$E$5*('Data and Parameter'!$E$6+'Data and Parameter'!$E$7)*'Data and Parameter'!$E$19*'Data and Parameter'!$E$14*'ER calculations'!N307</f>
        <v>4.4259115581654358</v>
      </c>
    </row>
    <row r="308" spans="1:15" ht="15">
      <c r="A308" s="284">
        <v>304</v>
      </c>
      <c r="B308" s="287"/>
      <c r="C308" s="287"/>
      <c r="D308" s="284" t="s">
        <v>119</v>
      </c>
      <c r="E308" s="287"/>
      <c r="F308" s="285" t="s">
        <v>424</v>
      </c>
      <c r="G308" s="266" t="s">
        <v>121</v>
      </c>
      <c r="H308" s="266">
        <f>IF(G308="Traditional Stove",0.1,0.2)</f>
        <v>0.1</v>
      </c>
      <c r="I308" s="266">
        <f>YEAR(J308)</f>
        <v>2022</v>
      </c>
      <c r="J308" s="267">
        <v>44734</v>
      </c>
      <c r="K308" s="267">
        <f>J308+1</f>
        <v>44735</v>
      </c>
      <c r="L308" s="266">
        <f>IF(M308&lt;=365,1,2)</f>
        <v>1</v>
      </c>
      <c r="M308" s="266">
        <f>IF(K308&lt;$C$1,$C$2-$C$1+1,$C$2-K308+1)</f>
        <v>312</v>
      </c>
      <c r="N308" s="268">
        <f>M308/365</f>
        <v>0.85479452054794525</v>
      </c>
      <c r="O308" s="269">
        <f>'Data and Parameter'!$E$4*'Data and Parameter'!$E$5*('Data and Parameter'!$E$6+'Data and Parameter'!$E$7)*'Data and Parameter'!$E$19*'Data and Parameter'!$E$14*'ER calculations'!N308</f>
        <v>4.4259115581654358</v>
      </c>
    </row>
    <row r="309" spans="1:15" ht="15">
      <c r="A309" s="284">
        <v>305</v>
      </c>
      <c r="B309" s="287"/>
      <c r="C309" s="287"/>
      <c r="D309" s="284" t="s">
        <v>119</v>
      </c>
      <c r="E309" s="287"/>
      <c r="F309" s="285" t="s">
        <v>425</v>
      </c>
      <c r="G309" s="266" t="s">
        <v>121</v>
      </c>
      <c r="H309" s="266">
        <f>IF(G309="Traditional Stove",0.1,0.2)</f>
        <v>0.1</v>
      </c>
      <c r="I309" s="266">
        <f>YEAR(J309)</f>
        <v>2022</v>
      </c>
      <c r="J309" s="267">
        <v>44734</v>
      </c>
      <c r="K309" s="267">
        <f>J309+1</f>
        <v>44735</v>
      </c>
      <c r="L309" s="266">
        <f>IF(M309&lt;=365,1,2)</f>
        <v>1</v>
      </c>
      <c r="M309" s="266">
        <f>IF(K309&lt;$C$1,$C$2-$C$1+1,$C$2-K309+1)</f>
        <v>312</v>
      </c>
      <c r="N309" s="268">
        <f>M309/365</f>
        <v>0.85479452054794525</v>
      </c>
      <c r="O309" s="269">
        <f>'Data and Parameter'!$E$4*'Data and Parameter'!$E$5*('Data and Parameter'!$E$6+'Data and Parameter'!$E$7)*'Data and Parameter'!$E$19*'Data and Parameter'!$E$14*'ER calculations'!N309</f>
        <v>4.4259115581654358</v>
      </c>
    </row>
    <row r="310" spans="1:15" ht="15">
      <c r="A310" s="284">
        <v>306</v>
      </c>
      <c r="B310" s="287"/>
      <c r="C310" s="287"/>
      <c r="D310" s="284" t="s">
        <v>119</v>
      </c>
      <c r="E310" s="287"/>
      <c r="F310" s="285" t="s">
        <v>426</v>
      </c>
      <c r="G310" s="266" t="s">
        <v>121</v>
      </c>
      <c r="H310" s="266">
        <f>IF(G310="Traditional Stove",0.1,0.2)</f>
        <v>0.1</v>
      </c>
      <c r="I310" s="266">
        <f>YEAR(J310)</f>
        <v>2022</v>
      </c>
      <c r="J310" s="267">
        <v>44734</v>
      </c>
      <c r="K310" s="267">
        <f>J310+1</f>
        <v>44735</v>
      </c>
      <c r="L310" s="266">
        <f>IF(M310&lt;=365,1,2)</f>
        <v>1</v>
      </c>
      <c r="M310" s="266">
        <f>IF(K310&lt;$C$1,$C$2-$C$1+1,$C$2-K310+1)</f>
        <v>312</v>
      </c>
      <c r="N310" s="268">
        <f>M310/365</f>
        <v>0.85479452054794525</v>
      </c>
      <c r="O310" s="269">
        <f>'Data and Parameter'!$E$4*'Data and Parameter'!$E$5*('Data and Parameter'!$E$6+'Data and Parameter'!$E$7)*'Data and Parameter'!$E$19*'Data and Parameter'!$E$14*'ER calculations'!N310</f>
        <v>4.4259115581654358</v>
      </c>
    </row>
    <row r="311" spans="1:15" ht="15">
      <c r="A311" s="284">
        <v>307</v>
      </c>
      <c r="B311" s="287"/>
      <c r="C311" s="287"/>
      <c r="D311" s="284" t="s">
        <v>119</v>
      </c>
      <c r="E311" s="287"/>
      <c r="F311" s="285" t="s">
        <v>427</v>
      </c>
      <c r="G311" s="266" t="s">
        <v>121</v>
      </c>
      <c r="H311" s="266">
        <f>IF(G311="Traditional Stove",0.1,0.2)</f>
        <v>0.1</v>
      </c>
      <c r="I311" s="266">
        <f>YEAR(J311)</f>
        <v>2022</v>
      </c>
      <c r="J311" s="267">
        <v>44734</v>
      </c>
      <c r="K311" s="267">
        <f>J311+1</f>
        <v>44735</v>
      </c>
      <c r="L311" s="266">
        <f>IF(M311&lt;=365,1,2)</f>
        <v>1</v>
      </c>
      <c r="M311" s="266">
        <f>IF(K311&lt;$C$1,$C$2-$C$1+1,$C$2-K311+1)</f>
        <v>312</v>
      </c>
      <c r="N311" s="268">
        <f>M311/365</f>
        <v>0.85479452054794525</v>
      </c>
      <c r="O311" s="269">
        <f>'Data and Parameter'!$E$4*'Data and Parameter'!$E$5*('Data and Parameter'!$E$6+'Data and Parameter'!$E$7)*'Data and Parameter'!$E$19*'Data and Parameter'!$E$14*'ER calculations'!N311</f>
        <v>4.4259115581654358</v>
      </c>
    </row>
    <row r="312" spans="1:15" ht="15">
      <c r="A312" s="284">
        <v>308</v>
      </c>
      <c r="B312" s="287"/>
      <c r="C312" s="287"/>
      <c r="D312" s="284" t="s">
        <v>119</v>
      </c>
      <c r="E312" s="287"/>
      <c r="F312" s="285" t="s">
        <v>428</v>
      </c>
      <c r="G312" s="266" t="s">
        <v>121</v>
      </c>
      <c r="H312" s="266">
        <f>IF(G312="Traditional Stove",0.1,0.2)</f>
        <v>0.1</v>
      </c>
      <c r="I312" s="266">
        <f>YEAR(J312)</f>
        <v>2022</v>
      </c>
      <c r="J312" s="267">
        <v>44734</v>
      </c>
      <c r="K312" s="267">
        <f>J312+1</f>
        <v>44735</v>
      </c>
      <c r="L312" s="266">
        <f>IF(M312&lt;=365,1,2)</f>
        <v>1</v>
      </c>
      <c r="M312" s="266">
        <f>IF(K312&lt;$C$1,$C$2-$C$1+1,$C$2-K312+1)</f>
        <v>312</v>
      </c>
      <c r="N312" s="268">
        <f>M312/365</f>
        <v>0.85479452054794525</v>
      </c>
      <c r="O312" s="269">
        <f>'Data and Parameter'!$E$4*'Data and Parameter'!$E$5*('Data and Parameter'!$E$6+'Data and Parameter'!$E$7)*'Data and Parameter'!$E$19*'Data and Parameter'!$E$14*'ER calculations'!N312</f>
        <v>4.4259115581654358</v>
      </c>
    </row>
    <row r="313" spans="1:15" ht="15">
      <c r="A313" s="284">
        <v>309</v>
      </c>
      <c r="B313" s="287"/>
      <c r="C313" s="287"/>
      <c r="D313" s="284" t="s">
        <v>119</v>
      </c>
      <c r="E313" s="287"/>
      <c r="F313" s="285" t="s">
        <v>429</v>
      </c>
      <c r="G313" s="266" t="s">
        <v>121</v>
      </c>
      <c r="H313" s="266">
        <f>IF(G313="Traditional Stove",0.1,0.2)</f>
        <v>0.1</v>
      </c>
      <c r="I313" s="266">
        <f>YEAR(J313)</f>
        <v>2022</v>
      </c>
      <c r="J313" s="267">
        <v>44734</v>
      </c>
      <c r="K313" s="267">
        <f>J313+1</f>
        <v>44735</v>
      </c>
      <c r="L313" s="266">
        <f>IF(M313&lt;=365,1,2)</f>
        <v>1</v>
      </c>
      <c r="M313" s="266">
        <f>IF(K313&lt;$C$1,$C$2-$C$1+1,$C$2-K313+1)</f>
        <v>312</v>
      </c>
      <c r="N313" s="268">
        <f>M313/365</f>
        <v>0.85479452054794525</v>
      </c>
      <c r="O313" s="269">
        <f>'Data and Parameter'!$E$4*'Data and Parameter'!$E$5*('Data and Parameter'!$E$6+'Data and Parameter'!$E$7)*'Data and Parameter'!$E$19*'Data and Parameter'!$E$14*'ER calculations'!N313</f>
        <v>4.4259115581654358</v>
      </c>
    </row>
    <row r="314" spans="1:15" ht="15">
      <c r="A314" s="284">
        <v>310</v>
      </c>
      <c r="B314" s="287"/>
      <c r="C314" s="287"/>
      <c r="D314" s="284" t="s">
        <v>119</v>
      </c>
      <c r="E314" s="287"/>
      <c r="F314" s="285" t="s">
        <v>430</v>
      </c>
      <c r="G314" s="266" t="s">
        <v>121</v>
      </c>
      <c r="H314" s="266">
        <f>IF(G314="Traditional Stove",0.1,0.2)</f>
        <v>0.1</v>
      </c>
      <c r="I314" s="266">
        <f>YEAR(J314)</f>
        <v>2022</v>
      </c>
      <c r="J314" s="267">
        <v>44734</v>
      </c>
      <c r="K314" s="267">
        <f>J314+1</f>
        <v>44735</v>
      </c>
      <c r="L314" s="266">
        <f>IF(M314&lt;=365,1,2)</f>
        <v>1</v>
      </c>
      <c r="M314" s="266">
        <f>IF(K314&lt;$C$1,$C$2-$C$1+1,$C$2-K314+1)</f>
        <v>312</v>
      </c>
      <c r="N314" s="268">
        <f>M314/365</f>
        <v>0.85479452054794525</v>
      </c>
      <c r="O314" s="269">
        <f>'Data and Parameter'!$E$4*'Data and Parameter'!$E$5*('Data and Parameter'!$E$6+'Data and Parameter'!$E$7)*'Data and Parameter'!$E$19*'Data and Parameter'!$E$14*'ER calculations'!N314</f>
        <v>4.4259115581654358</v>
      </c>
    </row>
    <row r="315" spans="1:15" ht="15">
      <c r="A315" s="284">
        <v>311</v>
      </c>
      <c r="B315" s="287"/>
      <c r="C315" s="287"/>
      <c r="D315" s="284" t="s">
        <v>119</v>
      </c>
      <c r="E315" s="287"/>
      <c r="F315" s="285" t="s">
        <v>431</v>
      </c>
      <c r="G315" s="266" t="s">
        <v>121</v>
      </c>
      <c r="H315" s="266">
        <f>IF(G315="Traditional Stove",0.1,0.2)</f>
        <v>0.1</v>
      </c>
      <c r="I315" s="266">
        <f>YEAR(J315)</f>
        <v>2022</v>
      </c>
      <c r="J315" s="267">
        <v>44734</v>
      </c>
      <c r="K315" s="267">
        <f>J315+1</f>
        <v>44735</v>
      </c>
      <c r="L315" s="266">
        <f>IF(M315&lt;=365,1,2)</f>
        <v>1</v>
      </c>
      <c r="M315" s="266">
        <f>IF(K315&lt;$C$1,$C$2-$C$1+1,$C$2-K315+1)</f>
        <v>312</v>
      </c>
      <c r="N315" s="268">
        <f>M315/365</f>
        <v>0.85479452054794525</v>
      </c>
      <c r="O315" s="269">
        <f>'Data and Parameter'!$E$4*'Data and Parameter'!$E$5*('Data and Parameter'!$E$6+'Data and Parameter'!$E$7)*'Data and Parameter'!$E$19*'Data and Parameter'!$E$14*'ER calculations'!N315</f>
        <v>4.4259115581654358</v>
      </c>
    </row>
    <row r="316" spans="1:15" ht="15">
      <c r="A316" s="284">
        <v>312</v>
      </c>
      <c r="B316" s="287"/>
      <c r="C316" s="287"/>
      <c r="D316" s="284" t="s">
        <v>119</v>
      </c>
      <c r="E316" s="287"/>
      <c r="F316" s="285" t="s">
        <v>432</v>
      </c>
      <c r="G316" s="266" t="s">
        <v>121</v>
      </c>
      <c r="H316" s="266">
        <f>IF(G316="Traditional Stove",0.1,0.2)</f>
        <v>0.1</v>
      </c>
      <c r="I316" s="266">
        <f>YEAR(J316)</f>
        <v>2022</v>
      </c>
      <c r="J316" s="267">
        <v>44734</v>
      </c>
      <c r="K316" s="267">
        <f>J316+1</f>
        <v>44735</v>
      </c>
      <c r="L316" s="266">
        <f>IF(M316&lt;=365,1,2)</f>
        <v>1</v>
      </c>
      <c r="M316" s="266">
        <f>IF(K316&lt;$C$1,$C$2-$C$1+1,$C$2-K316+1)</f>
        <v>312</v>
      </c>
      <c r="N316" s="268">
        <f>M316/365</f>
        <v>0.85479452054794525</v>
      </c>
      <c r="O316" s="269">
        <f>'Data and Parameter'!$E$4*'Data and Parameter'!$E$5*('Data and Parameter'!$E$6+'Data and Parameter'!$E$7)*'Data and Parameter'!$E$19*'Data and Parameter'!$E$14*'ER calculations'!N316</f>
        <v>4.4259115581654358</v>
      </c>
    </row>
    <row r="317" spans="1:15" ht="15">
      <c r="A317" s="284">
        <v>313</v>
      </c>
      <c r="B317" s="287"/>
      <c r="C317" s="287"/>
      <c r="D317" s="284" t="s">
        <v>119</v>
      </c>
      <c r="E317" s="287"/>
      <c r="F317" s="285" t="s">
        <v>433</v>
      </c>
      <c r="G317" s="266" t="s">
        <v>121</v>
      </c>
      <c r="H317" s="266">
        <f>IF(G317="Traditional Stove",0.1,0.2)</f>
        <v>0.1</v>
      </c>
      <c r="I317" s="266">
        <f>YEAR(J317)</f>
        <v>2022</v>
      </c>
      <c r="J317" s="267">
        <v>44734</v>
      </c>
      <c r="K317" s="267">
        <f>J317+1</f>
        <v>44735</v>
      </c>
      <c r="L317" s="266">
        <f>IF(M317&lt;=365,1,2)</f>
        <v>1</v>
      </c>
      <c r="M317" s="266">
        <f>IF(K317&lt;$C$1,$C$2-$C$1+1,$C$2-K317+1)</f>
        <v>312</v>
      </c>
      <c r="N317" s="268">
        <f>M317/365</f>
        <v>0.85479452054794525</v>
      </c>
      <c r="O317" s="269">
        <f>'Data and Parameter'!$E$4*'Data and Parameter'!$E$5*('Data and Parameter'!$E$6+'Data and Parameter'!$E$7)*'Data and Parameter'!$E$19*'Data and Parameter'!$E$14*'ER calculations'!N317</f>
        <v>4.4259115581654358</v>
      </c>
    </row>
    <row r="318" spans="1:15" ht="15">
      <c r="A318" s="284">
        <v>314</v>
      </c>
      <c r="B318" s="287"/>
      <c r="C318" s="287"/>
      <c r="D318" s="284" t="s">
        <v>119</v>
      </c>
      <c r="E318" s="287"/>
      <c r="F318" s="285" t="s">
        <v>434</v>
      </c>
      <c r="G318" s="266" t="s">
        <v>121</v>
      </c>
      <c r="H318" s="266">
        <f>IF(G318="Traditional Stove",0.1,0.2)</f>
        <v>0.1</v>
      </c>
      <c r="I318" s="266">
        <f>YEAR(J318)</f>
        <v>2022</v>
      </c>
      <c r="J318" s="267">
        <v>44734</v>
      </c>
      <c r="K318" s="267">
        <f>J318+1</f>
        <v>44735</v>
      </c>
      <c r="L318" s="266">
        <f>IF(M318&lt;=365,1,2)</f>
        <v>1</v>
      </c>
      <c r="M318" s="266">
        <f>IF(K318&lt;$C$1,$C$2-$C$1+1,$C$2-K318+1)</f>
        <v>312</v>
      </c>
      <c r="N318" s="268">
        <f>M318/365</f>
        <v>0.85479452054794525</v>
      </c>
      <c r="O318" s="269">
        <f>'Data and Parameter'!$E$4*'Data and Parameter'!$E$5*('Data and Parameter'!$E$6+'Data and Parameter'!$E$7)*'Data and Parameter'!$E$19*'Data and Parameter'!$E$14*'ER calculations'!N318</f>
        <v>4.4259115581654358</v>
      </c>
    </row>
    <row r="319" spans="1:15" ht="15">
      <c r="A319" s="284">
        <v>315</v>
      </c>
      <c r="B319" s="287"/>
      <c r="C319" s="287"/>
      <c r="D319" s="284" t="s">
        <v>119</v>
      </c>
      <c r="E319" s="287"/>
      <c r="F319" s="285" t="s">
        <v>435</v>
      </c>
      <c r="G319" s="266" t="s">
        <v>121</v>
      </c>
      <c r="H319" s="266">
        <f>IF(G319="Traditional Stove",0.1,0.2)</f>
        <v>0.1</v>
      </c>
      <c r="I319" s="266">
        <f>YEAR(J319)</f>
        <v>2022</v>
      </c>
      <c r="J319" s="267">
        <v>44734</v>
      </c>
      <c r="K319" s="267">
        <f>J319+1</f>
        <v>44735</v>
      </c>
      <c r="L319" s="266">
        <f>IF(M319&lt;=365,1,2)</f>
        <v>1</v>
      </c>
      <c r="M319" s="266">
        <f>IF(K319&lt;$C$1,$C$2-$C$1+1,$C$2-K319+1)</f>
        <v>312</v>
      </c>
      <c r="N319" s="268">
        <f>M319/365</f>
        <v>0.85479452054794525</v>
      </c>
      <c r="O319" s="269">
        <f>'Data and Parameter'!$E$4*'Data and Parameter'!$E$5*('Data and Parameter'!$E$6+'Data and Parameter'!$E$7)*'Data and Parameter'!$E$19*'Data and Parameter'!$E$14*'ER calculations'!N319</f>
        <v>4.4259115581654358</v>
      </c>
    </row>
    <row r="320" spans="1:15" ht="15">
      <c r="A320" s="284">
        <v>316</v>
      </c>
      <c r="B320" s="287"/>
      <c r="C320" s="287"/>
      <c r="D320" s="284" t="s">
        <v>119</v>
      </c>
      <c r="E320" s="287"/>
      <c r="F320" s="285" t="s">
        <v>436</v>
      </c>
      <c r="G320" s="266" t="s">
        <v>121</v>
      </c>
      <c r="H320" s="266">
        <f>IF(G320="Traditional Stove",0.1,0.2)</f>
        <v>0.1</v>
      </c>
      <c r="I320" s="266">
        <f>YEAR(J320)</f>
        <v>2022</v>
      </c>
      <c r="J320" s="267">
        <v>44734</v>
      </c>
      <c r="K320" s="267">
        <f>J320+1</f>
        <v>44735</v>
      </c>
      <c r="L320" s="266">
        <f>IF(M320&lt;=365,1,2)</f>
        <v>1</v>
      </c>
      <c r="M320" s="266">
        <f>IF(K320&lt;$C$1,$C$2-$C$1+1,$C$2-K320+1)</f>
        <v>312</v>
      </c>
      <c r="N320" s="268">
        <f>M320/365</f>
        <v>0.85479452054794525</v>
      </c>
      <c r="O320" s="269">
        <f>'Data and Parameter'!$E$4*'Data and Parameter'!$E$5*('Data and Parameter'!$E$6+'Data and Parameter'!$E$7)*'Data and Parameter'!$E$19*'Data and Parameter'!$E$14*'ER calculations'!N320</f>
        <v>4.4259115581654358</v>
      </c>
    </row>
    <row r="321" spans="1:15" ht="15">
      <c r="A321" s="284">
        <v>317</v>
      </c>
      <c r="B321" s="287"/>
      <c r="C321" s="287"/>
      <c r="D321" s="284" t="s">
        <v>119</v>
      </c>
      <c r="E321" s="287"/>
      <c r="F321" s="285" t="s">
        <v>437</v>
      </c>
      <c r="G321" s="266" t="s">
        <v>121</v>
      </c>
      <c r="H321" s="266">
        <f>IF(G321="Traditional Stove",0.1,0.2)</f>
        <v>0.1</v>
      </c>
      <c r="I321" s="266">
        <f>YEAR(J321)</f>
        <v>2022</v>
      </c>
      <c r="J321" s="267">
        <v>44734</v>
      </c>
      <c r="K321" s="267">
        <f>J321+1</f>
        <v>44735</v>
      </c>
      <c r="L321" s="266">
        <f>IF(M321&lt;=365,1,2)</f>
        <v>1</v>
      </c>
      <c r="M321" s="266">
        <f>IF(K321&lt;$C$1,$C$2-$C$1+1,$C$2-K321+1)</f>
        <v>312</v>
      </c>
      <c r="N321" s="268">
        <f>M321/365</f>
        <v>0.85479452054794525</v>
      </c>
      <c r="O321" s="269">
        <f>'Data and Parameter'!$E$4*'Data and Parameter'!$E$5*('Data and Parameter'!$E$6+'Data and Parameter'!$E$7)*'Data and Parameter'!$E$19*'Data and Parameter'!$E$14*'ER calculations'!N321</f>
        <v>4.4259115581654358</v>
      </c>
    </row>
    <row r="322" spans="1:15" ht="15">
      <c r="A322" s="284">
        <v>318</v>
      </c>
      <c r="B322" s="287"/>
      <c r="C322" s="287"/>
      <c r="D322" s="284" t="s">
        <v>119</v>
      </c>
      <c r="E322" s="287"/>
      <c r="F322" s="285" t="s">
        <v>438</v>
      </c>
      <c r="G322" s="266" t="s">
        <v>121</v>
      </c>
      <c r="H322" s="266">
        <f>IF(G322="Traditional Stove",0.1,0.2)</f>
        <v>0.1</v>
      </c>
      <c r="I322" s="266">
        <f>YEAR(J322)</f>
        <v>2022</v>
      </c>
      <c r="J322" s="267">
        <v>44734</v>
      </c>
      <c r="K322" s="267">
        <f>J322+1</f>
        <v>44735</v>
      </c>
      <c r="L322" s="266">
        <f>IF(M322&lt;=365,1,2)</f>
        <v>1</v>
      </c>
      <c r="M322" s="266">
        <f>IF(K322&lt;$C$1,$C$2-$C$1+1,$C$2-K322+1)</f>
        <v>312</v>
      </c>
      <c r="N322" s="268">
        <f>M322/365</f>
        <v>0.85479452054794525</v>
      </c>
      <c r="O322" s="269">
        <f>'Data and Parameter'!$E$4*'Data and Parameter'!$E$5*('Data and Parameter'!$E$6+'Data and Parameter'!$E$7)*'Data and Parameter'!$E$19*'Data and Parameter'!$E$14*'ER calculations'!N322</f>
        <v>4.4259115581654358</v>
      </c>
    </row>
    <row r="323" spans="1:15" ht="15">
      <c r="A323" s="284">
        <v>319</v>
      </c>
      <c r="B323" s="287"/>
      <c r="C323" s="287"/>
      <c r="D323" s="284" t="s">
        <v>119</v>
      </c>
      <c r="E323" s="287"/>
      <c r="F323" s="285" t="s">
        <v>439</v>
      </c>
      <c r="G323" s="266" t="s">
        <v>121</v>
      </c>
      <c r="H323" s="266">
        <f>IF(G323="Traditional Stove",0.1,0.2)</f>
        <v>0.1</v>
      </c>
      <c r="I323" s="266">
        <f>YEAR(J323)</f>
        <v>2022</v>
      </c>
      <c r="J323" s="267">
        <v>44734</v>
      </c>
      <c r="K323" s="267">
        <f>J323+1</f>
        <v>44735</v>
      </c>
      <c r="L323" s="266">
        <f>IF(M323&lt;=365,1,2)</f>
        <v>1</v>
      </c>
      <c r="M323" s="266">
        <f>IF(K323&lt;$C$1,$C$2-$C$1+1,$C$2-K323+1)</f>
        <v>312</v>
      </c>
      <c r="N323" s="268">
        <f>M323/365</f>
        <v>0.85479452054794525</v>
      </c>
      <c r="O323" s="269">
        <f>'Data and Parameter'!$E$4*'Data and Parameter'!$E$5*('Data and Parameter'!$E$6+'Data and Parameter'!$E$7)*'Data and Parameter'!$E$19*'Data and Parameter'!$E$14*'ER calculations'!N323</f>
        <v>4.4259115581654358</v>
      </c>
    </row>
    <row r="324" spans="1:15" ht="15">
      <c r="A324" s="284">
        <v>320</v>
      </c>
      <c r="B324" s="287"/>
      <c r="C324" s="287"/>
      <c r="D324" s="284" t="s">
        <v>119</v>
      </c>
      <c r="E324" s="287"/>
      <c r="F324" s="285" t="s">
        <v>440</v>
      </c>
      <c r="G324" s="266" t="s">
        <v>121</v>
      </c>
      <c r="H324" s="266">
        <f>IF(G324="Traditional Stove",0.1,0.2)</f>
        <v>0.1</v>
      </c>
      <c r="I324" s="266">
        <f>YEAR(J324)</f>
        <v>2022</v>
      </c>
      <c r="J324" s="267">
        <v>44734</v>
      </c>
      <c r="K324" s="267">
        <f>J324+1</f>
        <v>44735</v>
      </c>
      <c r="L324" s="266">
        <f>IF(M324&lt;=365,1,2)</f>
        <v>1</v>
      </c>
      <c r="M324" s="266">
        <f>IF(K324&lt;$C$1,$C$2-$C$1+1,$C$2-K324+1)</f>
        <v>312</v>
      </c>
      <c r="N324" s="268">
        <f>M324/365</f>
        <v>0.85479452054794525</v>
      </c>
      <c r="O324" s="269">
        <f>'Data and Parameter'!$E$4*'Data and Parameter'!$E$5*('Data and Parameter'!$E$6+'Data and Parameter'!$E$7)*'Data and Parameter'!$E$19*'Data and Parameter'!$E$14*'ER calculations'!N324</f>
        <v>4.4259115581654358</v>
      </c>
    </row>
    <row r="325" spans="1:15" ht="15">
      <c r="A325" s="284">
        <v>321</v>
      </c>
      <c r="B325" s="287"/>
      <c r="C325" s="287"/>
      <c r="D325" s="284" t="s">
        <v>119</v>
      </c>
      <c r="E325" s="287"/>
      <c r="F325" s="285" t="s">
        <v>441</v>
      </c>
      <c r="G325" s="266" t="s">
        <v>121</v>
      </c>
      <c r="H325" s="266">
        <f>IF(G325="Traditional Stove",0.1,0.2)</f>
        <v>0.1</v>
      </c>
      <c r="I325" s="266">
        <f>YEAR(J325)</f>
        <v>2022</v>
      </c>
      <c r="J325" s="267">
        <v>44734</v>
      </c>
      <c r="K325" s="267">
        <f>J325+1</f>
        <v>44735</v>
      </c>
      <c r="L325" s="266">
        <f>IF(M325&lt;=365,1,2)</f>
        <v>1</v>
      </c>
      <c r="M325" s="266">
        <f>IF(K325&lt;$C$1,$C$2-$C$1+1,$C$2-K325+1)</f>
        <v>312</v>
      </c>
      <c r="N325" s="268">
        <f>M325/365</f>
        <v>0.85479452054794525</v>
      </c>
      <c r="O325" s="269">
        <f>'Data and Parameter'!$E$4*'Data and Parameter'!$E$5*('Data and Parameter'!$E$6+'Data and Parameter'!$E$7)*'Data and Parameter'!$E$19*'Data and Parameter'!$E$14*'ER calculations'!N325</f>
        <v>4.4259115581654358</v>
      </c>
    </row>
    <row r="326" spans="1:15" ht="15">
      <c r="A326" s="284">
        <v>322</v>
      </c>
      <c r="B326" s="287"/>
      <c r="C326" s="287"/>
      <c r="D326" s="284" t="s">
        <v>119</v>
      </c>
      <c r="E326" s="287"/>
      <c r="F326" s="285" t="s">
        <v>442</v>
      </c>
      <c r="G326" s="266" t="s">
        <v>121</v>
      </c>
      <c r="H326" s="266">
        <f>IF(G326="Traditional Stove",0.1,0.2)</f>
        <v>0.1</v>
      </c>
      <c r="I326" s="266">
        <f>YEAR(J326)</f>
        <v>2022</v>
      </c>
      <c r="J326" s="267">
        <v>44734</v>
      </c>
      <c r="K326" s="267">
        <f>J326+1</f>
        <v>44735</v>
      </c>
      <c r="L326" s="266">
        <f>IF(M326&lt;=365,1,2)</f>
        <v>1</v>
      </c>
      <c r="M326" s="266">
        <f>IF(K326&lt;$C$1,$C$2-$C$1+1,$C$2-K326+1)</f>
        <v>312</v>
      </c>
      <c r="N326" s="268">
        <f>M326/365</f>
        <v>0.85479452054794525</v>
      </c>
      <c r="O326" s="269">
        <f>'Data and Parameter'!$E$4*'Data and Parameter'!$E$5*('Data and Parameter'!$E$6+'Data and Parameter'!$E$7)*'Data and Parameter'!$E$19*'Data and Parameter'!$E$14*'ER calculations'!N326</f>
        <v>4.4259115581654358</v>
      </c>
    </row>
    <row r="327" spans="1:15" ht="15">
      <c r="A327" s="284">
        <v>323</v>
      </c>
      <c r="B327" s="287"/>
      <c r="C327" s="287"/>
      <c r="D327" s="284" t="s">
        <v>119</v>
      </c>
      <c r="E327" s="287"/>
      <c r="F327" s="285" t="s">
        <v>443</v>
      </c>
      <c r="G327" s="266" t="s">
        <v>121</v>
      </c>
      <c r="H327" s="266">
        <f>IF(G327="Traditional Stove",0.1,0.2)</f>
        <v>0.1</v>
      </c>
      <c r="I327" s="266">
        <f>YEAR(J327)</f>
        <v>2022</v>
      </c>
      <c r="J327" s="267">
        <v>44734</v>
      </c>
      <c r="K327" s="267">
        <f>J327+1</f>
        <v>44735</v>
      </c>
      <c r="L327" s="266">
        <f>IF(M327&lt;=365,1,2)</f>
        <v>1</v>
      </c>
      <c r="M327" s="266">
        <f>IF(K327&lt;$C$1,$C$2-$C$1+1,$C$2-K327+1)</f>
        <v>312</v>
      </c>
      <c r="N327" s="268">
        <f>M327/365</f>
        <v>0.85479452054794525</v>
      </c>
      <c r="O327" s="269">
        <f>'Data and Parameter'!$E$4*'Data and Parameter'!$E$5*('Data and Parameter'!$E$6+'Data and Parameter'!$E$7)*'Data and Parameter'!$E$19*'Data and Parameter'!$E$14*'ER calculations'!N327</f>
        <v>4.4259115581654358</v>
      </c>
    </row>
    <row r="328" spans="1:15" ht="15">
      <c r="A328" s="284">
        <v>324</v>
      </c>
      <c r="B328" s="287"/>
      <c r="C328" s="287"/>
      <c r="D328" s="284" t="s">
        <v>119</v>
      </c>
      <c r="E328" s="287"/>
      <c r="F328" s="285" t="s">
        <v>444</v>
      </c>
      <c r="G328" s="266" t="s">
        <v>121</v>
      </c>
      <c r="H328" s="266">
        <f>IF(G328="Traditional Stove",0.1,0.2)</f>
        <v>0.1</v>
      </c>
      <c r="I328" s="266">
        <f>YEAR(J328)</f>
        <v>2022</v>
      </c>
      <c r="J328" s="267">
        <v>44734</v>
      </c>
      <c r="K328" s="267">
        <f>J328+1</f>
        <v>44735</v>
      </c>
      <c r="L328" s="266">
        <f>IF(M328&lt;=365,1,2)</f>
        <v>1</v>
      </c>
      <c r="M328" s="266">
        <f>IF(K328&lt;$C$1,$C$2-$C$1+1,$C$2-K328+1)</f>
        <v>312</v>
      </c>
      <c r="N328" s="268">
        <f>M328/365</f>
        <v>0.85479452054794525</v>
      </c>
      <c r="O328" s="269">
        <f>'Data and Parameter'!$E$4*'Data and Parameter'!$E$5*('Data and Parameter'!$E$6+'Data and Parameter'!$E$7)*'Data and Parameter'!$E$19*'Data and Parameter'!$E$14*'ER calculations'!N328</f>
        <v>4.4259115581654358</v>
      </c>
    </row>
    <row r="329" spans="1:15" ht="15">
      <c r="A329" s="284">
        <v>325</v>
      </c>
      <c r="B329" s="287"/>
      <c r="C329" s="287"/>
      <c r="D329" s="284" t="s">
        <v>119</v>
      </c>
      <c r="E329" s="287"/>
      <c r="F329" s="285" t="s">
        <v>445</v>
      </c>
      <c r="G329" s="266" t="s">
        <v>121</v>
      </c>
      <c r="H329" s="266">
        <f>IF(G329="Traditional Stove",0.1,0.2)</f>
        <v>0.1</v>
      </c>
      <c r="I329" s="266">
        <f>YEAR(J329)</f>
        <v>2022</v>
      </c>
      <c r="J329" s="267">
        <v>44734</v>
      </c>
      <c r="K329" s="267">
        <f>J329+1</f>
        <v>44735</v>
      </c>
      <c r="L329" s="266">
        <f>IF(M329&lt;=365,1,2)</f>
        <v>1</v>
      </c>
      <c r="M329" s="266">
        <f>IF(K329&lt;$C$1,$C$2-$C$1+1,$C$2-K329+1)</f>
        <v>312</v>
      </c>
      <c r="N329" s="268">
        <f>M329/365</f>
        <v>0.85479452054794525</v>
      </c>
      <c r="O329" s="269">
        <f>'Data and Parameter'!$E$4*'Data and Parameter'!$E$5*('Data and Parameter'!$E$6+'Data and Parameter'!$E$7)*'Data and Parameter'!$E$19*'Data and Parameter'!$E$14*'ER calculations'!N329</f>
        <v>4.4259115581654358</v>
      </c>
    </row>
    <row r="330" spans="1:15" ht="15">
      <c r="A330" s="284">
        <v>326</v>
      </c>
      <c r="B330" s="287"/>
      <c r="C330" s="287"/>
      <c r="D330" s="284" t="s">
        <v>119</v>
      </c>
      <c r="E330" s="287"/>
      <c r="F330" s="285" t="s">
        <v>446</v>
      </c>
      <c r="G330" s="266" t="s">
        <v>121</v>
      </c>
      <c r="H330" s="266">
        <f>IF(G330="Traditional Stove",0.1,0.2)</f>
        <v>0.1</v>
      </c>
      <c r="I330" s="266">
        <f>YEAR(J330)</f>
        <v>2022</v>
      </c>
      <c r="J330" s="267">
        <v>44734</v>
      </c>
      <c r="K330" s="267">
        <f>J330+1</f>
        <v>44735</v>
      </c>
      <c r="L330" s="266">
        <f>IF(M330&lt;=365,1,2)</f>
        <v>1</v>
      </c>
      <c r="M330" s="266">
        <f>IF(K330&lt;$C$1,$C$2-$C$1+1,$C$2-K330+1)</f>
        <v>312</v>
      </c>
      <c r="N330" s="268">
        <f>M330/365</f>
        <v>0.85479452054794525</v>
      </c>
      <c r="O330" s="269">
        <f>'Data and Parameter'!$E$4*'Data and Parameter'!$E$5*('Data and Parameter'!$E$6+'Data and Parameter'!$E$7)*'Data and Parameter'!$E$19*'Data and Parameter'!$E$14*'ER calculations'!N330</f>
        <v>4.4259115581654358</v>
      </c>
    </row>
    <row r="331" spans="1:15" ht="15">
      <c r="A331" s="284">
        <v>327</v>
      </c>
      <c r="B331" s="287"/>
      <c r="C331" s="287"/>
      <c r="D331" s="284" t="s">
        <v>119</v>
      </c>
      <c r="E331" s="287"/>
      <c r="F331" s="285" t="s">
        <v>447</v>
      </c>
      <c r="G331" s="266" t="s">
        <v>121</v>
      </c>
      <c r="H331" s="266">
        <f>IF(G331="Traditional Stove",0.1,0.2)</f>
        <v>0.1</v>
      </c>
      <c r="I331" s="266">
        <f>YEAR(J331)</f>
        <v>2022</v>
      </c>
      <c r="J331" s="267">
        <v>44734</v>
      </c>
      <c r="K331" s="267">
        <f>J331+1</f>
        <v>44735</v>
      </c>
      <c r="L331" s="266">
        <f>IF(M331&lt;=365,1,2)</f>
        <v>1</v>
      </c>
      <c r="M331" s="266">
        <f>IF(K331&lt;$C$1,$C$2-$C$1+1,$C$2-K331+1)</f>
        <v>312</v>
      </c>
      <c r="N331" s="268">
        <f>M331/365</f>
        <v>0.85479452054794525</v>
      </c>
      <c r="O331" s="269">
        <f>'Data and Parameter'!$E$4*'Data and Parameter'!$E$5*('Data and Parameter'!$E$6+'Data and Parameter'!$E$7)*'Data and Parameter'!$E$19*'Data and Parameter'!$E$14*'ER calculations'!N331</f>
        <v>4.4259115581654358</v>
      </c>
    </row>
    <row r="332" spans="1:15" ht="15">
      <c r="A332" s="284">
        <v>328</v>
      </c>
      <c r="B332" s="287"/>
      <c r="C332" s="287"/>
      <c r="D332" s="284" t="s">
        <v>119</v>
      </c>
      <c r="E332" s="287"/>
      <c r="F332" s="285" t="s">
        <v>448</v>
      </c>
      <c r="G332" s="266" t="s">
        <v>121</v>
      </c>
      <c r="H332" s="266">
        <f>IF(G332="Traditional Stove",0.1,0.2)</f>
        <v>0.1</v>
      </c>
      <c r="I332" s="266">
        <f>YEAR(J332)</f>
        <v>2022</v>
      </c>
      <c r="J332" s="267">
        <v>44734</v>
      </c>
      <c r="K332" s="267">
        <f>J332+1</f>
        <v>44735</v>
      </c>
      <c r="L332" s="266">
        <f>IF(M332&lt;=365,1,2)</f>
        <v>1</v>
      </c>
      <c r="M332" s="266">
        <f>IF(K332&lt;$C$1,$C$2-$C$1+1,$C$2-K332+1)</f>
        <v>312</v>
      </c>
      <c r="N332" s="268">
        <f>M332/365</f>
        <v>0.85479452054794525</v>
      </c>
      <c r="O332" s="269">
        <f>'Data and Parameter'!$E$4*'Data and Parameter'!$E$5*('Data and Parameter'!$E$6+'Data and Parameter'!$E$7)*'Data and Parameter'!$E$19*'Data and Parameter'!$E$14*'ER calculations'!N332</f>
        <v>4.4259115581654358</v>
      </c>
    </row>
    <row r="333" spans="1:15" ht="15">
      <c r="A333" s="284">
        <v>329</v>
      </c>
      <c r="B333" s="287"/>
      <c r="C333" s="287"/>
      <c r="D333" s="284" t="s">
        <v>119</v>
      </c>
      <c r="E333" s="287"/>
      <c r="F333" s="285" t="s">
        <v>449</v>
      </c>
      <c r="G333" s="266" t="s">
        <v>121</v>
      </c>
      <c r="H333" s="266">
        <f>IF(G333="Traditional Stove",0.1,0.2)</f>
        <v>0.1</v>
      </c>
      <c r="I333" s="266">
        <f>YEAR(J333)</f>
        <v>2022</v>
      </c>
      <c r="J333" s="267">
        <v>44734</v>
      </c>
      <c r="K333" s="267">
        <f>J333+1</f>
        <v>44735</v>
      </c>
      <c r="L333" s="266">
        <f>IF(M333&lt;=365,1,2)</f>
        <v>1</v>
      </c>
      <c r="M333" s="266">
        <f>IF(K333&lt;$C$1,$C$2-$C$1+1,$C$2-K333+1)</f>
        <v>312</v>
      </c>
      <c r="N333" s="268">
        <f>M333/365</f>
        <v>0.85479452054794525</v>
      </c>
      <c r="O333" s="269">
        <f>'Data and Parameter'!$E$4*'Data and Parameter'!$E$5*('Data and Parameter'!$E$6+'Data and Parameter'!$E$7)*'Data and Parameter'!$E$19*'Data and Parameter'!$E$14*'ER calculations'!N333</f>
        <v>4.4259115581654358</v>
      </c>
    </row>
    <row r="334" spans="1:15" ht="15">
      <c r="A334" s="284">
        <v>330</v>
      </c>
      <c r="B334" s="287"/>
      <c r="C334" s="287"/>
      <c r="D334" s="284" t="s">
        <v>119</v>
      </c>
      <c r="E334" s="287"/>
      <c r="F334" s="285" t="s">
        <v>450</v>
      </c>
      <c r="G334" s="266" t="s">
        <v>121</v>
      </c>
      <c r="H334" s="266">
        <f>IF(G334="Traditional Stove",0.1,0.2)</f>
        <v>0.1</v>
      </c>
      <c r="I334" s="266">
        <f>YEAR(J334)</f>
        <v>2022</v>
      </c>
      <c r="J334" s="267">
        <v>44734</v>
      </c>
      <c r="K334" s="267">
        <f>J334+1</f>
        <v>44735</v>
      </c>
      <c r="L334" s="266">
        <f>IF(M334&lt;=365,1,2)</f>
        <v>1</v>
      </c>
      <c r="M334" s="266">
        <f>IF(K334&lt;$C$1,$C$2-$C$1+1,$C$2-K334+1)</f>
        <v>312</v>
      </c>
      <c r="N334" s="268">
        <f>M334/365</f>
        <v>0.85479452054794525</v>
      </c>
      <c r="O334" s="269">
        <f>'Data and Parameter'!$E$4*'Data and Parameter'!$E$5*('Data and Parameter'!$E$6+'Data and Parameter'!$E$7)*'Data and Parameter'!$E$19*'Data and Parameter'!$E$14*'ER calculations'!N334</f>
        <v>4.4259115581654358</v>
      </c>
    </row>
    <row r="335" spans="1:15" ht="15">
      <c r="A335" s="284">
        <v>331</v>
      </c>
      <c r="B335" s="287"/>
      <c r="C335" s="287"/>
      <c r="D335" s="284" t="s">
        <v>119</v>
      </c>
      <c r="E335" s="287"/>
      <c r="F335" s="285" t="s">
        <v>451</v>
      </c>
      <c r="G335" s="266" t="s">
        <v>121</v>
      </c>
      <c r="H335" s="266">
        <f>IF(G335="Traditional Stove",0.1,0.2)</f>
        <v>0.1</v>
      </c>
      <c r="I335" s="266">
        <f>YEAR(J335)</f>
        <v>2022</v>
      </c>
      <c r="J335" s="267">
        <v>44734</v>
      </c>
      <c r="K335" s="267">
        <f>J335+1</f>
        <v>44735</v>
      </c>
      <c r="L335" s="266">
        <f>IF(M335&lt;=365,1,2)</f>
        <v>1</v>
      </c>
      <c r="M335" s="266">
        <f>IF(K335&lt;$C$1,$C$2-$C$1+1,$C$2-K335+1)</f>
        <v>312</v>
      </c>
      <c r="N335" s="268">
        <f>M335/365</f>
        <v>0.85479452054794525</v>
      </c>
      <c r="O335" s="269">
        <f>'Data and Parameter'!$E$4*'Data and Parameter'!$E$5*('Data and Parameter'!$E$6+'Data and Parameter'!$E$7)*'Data and Parameter'!$E$19*'Data and Parameter'!$E$14*'ER calculations'!N335</f>
        <v>4.4259115581654358</v>
      </c>
    </row>
    <row r="336" spans="1:15" ht="15">
      <c r="A336" s="284">
        <v>332</v>
      </c>
      <c r="B336" s="287"/>
      <c r="C336" s="287"/>
      <c r="D336" s="284" t="s">
        <v>119</v>
      </c>
      <c r="E336" s="287"/>
      <c r="F336" s="285" t="s">
        <v>452</v>
      </c>
      <c r="G336" s="266" t="s">
        <v>121</v>
      </c>
      <c r="H336" s="266">
        <f>IF(G336="Traditional Stove",0.1,0.2)</f>
        <v>0.1</v>
      </c>
      <c r="I336" s="266">
        <f>YEAR(J336)</f>
        <v>2022</v>
      </c>
      <c r="J336" s="267">
        <v>44734</v>
      </c>
      <c r="K336" s="267">
        <f>J336+1</f>
        <v>44735</v>
      </c>
      <c r="L336" s="266">
        <f>IF(M336&lt;=365,1,2)</f>
        <v>1</v>
      </c>
      <c r="M336" s="266">
        <f>IF(K336&lt;$C$1,$C$2-$C$1+1,$C$2-K336+1)</f>
        <v>312</v>
      </c>
      <c r="N336" s="268">
        <f>M336/365</f>
        <v>0.85479452054794525</v>
      </c>
      <c r="O336" s="269">
        <f>'Data and Parameter'!$E$4*'Data and Parameter'!$E$5*('Data and Parameter'!$E$6+'Data and Parameter'!$E$7)*'Data and Parameter'!$E$19*'Data and Parameter'!$E$14*'ER calculations'!N336</f>
        <v>4.4259115581654358</v>
      </c>
    </row>
    <row r="337" spans="1:15" ht="15">
      <c r="A337" s="284">
        <v>333</v>
      </c>
      <c r="B337" s="287"/>
      <c r="C337" s="287"/>
      <c r="D337" s="284" t="s">
        <v>119</v>
      </c>
      <c r="E337" s="287"/>
      <c r="F337" s="285" t="s">
        <v>453</v>
      </c>
      <c r="G337" s="266" t="s">
        <v>121</v>
      </c>
      <c r="H337" s="266">
        <f>IF(G337="Traditional Stove",0.1,0.2)</f>
        <v>0.1</v>
      </c>
      <c r="I337" s="266">
        <f>YEAR(J337)</f>
        <v>2022</v>
      </c>
      <c r="J337" s="267">
        <v>44734</v>
      </c>
      <c r="K337" s="267">
        <f>J337+1</f>
        <v>44735</v>
      </c>
      <c r="L337" s="266">
        <f>IF(M337&lt;=365,1,2)</f>
        <v>1</v>
      </c>
      <c r="M337" s="266">
        <f>IF(K337&lt;$C$1,$C$2-$C$1+1,$C$2-K337+1)</f>
        <v>312</v>
      </c>
      <c r="N337" s="268">
        <f>M337/365</f>
        <v>0.85479452054794525</v>
      </c>
      <c r="O337" s="269">
        <f>'Data and Parameter'!$E$4*'Data and Parameter'!$E$5*('Data and Parameter'!$E$6+'Data and Parameter'!$E$7)*'Data and Parameter'!$E$19*'Data and Parameter'!$E$14*'ER calculations'!N337</f>
        <v>4.4259115581654358</v>
      </c>
    </row>
    <row r="338" spans="1:15" ht="15">
      <c r="A338" s="284">
        <v>334</v>
      </c>
      <c r="B338" s="287"/>
      <c r="C338" s="287"/>
      <c r="D338" s="284" t="s">
        <v>119</v>
      </c>
      <c r="E338" s="287"/>
      <c r="F338" s="285" t="s">
        <v>454</v>
      </c>
      <c r="G338" s="266" t="s">
        <v>121</v>
      </c>
      <c r="H338" s="266">
        <f>IF(G338="Traditional Stove",0.1,0.2)</f>
        <v>0.1</v>
      </c>
      <c r="I338" s="266">
        <f>YEAR(J338)</f>
        <v>2022</v>
      </c>
      <c r="J338" s="267">
        <v>44734</v>
      </c>
      <c r="K338" s="267">
        <f>J338+1</f>
        <v>44735</v>
      </c>
      <c r="L338" s="266">
        <f>IF(M338&lt;=365,1,2)</f>
        <v>1</v>
      </c>
      <c r="M338" s="266">
        <f>IF(K338&lt;$C$1,$C$2-$C$1+1,$C$2-K338+1)</f>
        <v>312</v>
      </c>
      <c r="N338" s="268">
        <f>M338/365</f>
        <v>0.85479452054794525</v>
      </c>
      <c r="O338" s="269">
        <f>'Data and Parameter'!$E$4*'Data and Parameter'!$E$5*('Data and Parameter'!$E$6+'Data and Parameter'!$E$7)*'Data and Parameter'!$E$19*'Data and Parameter'!$E$14*'ER calculations'!N338</f>
        <v>4.4259115581654358</v>
      </c>
    </row>
    <row r="339" spans="1:15" ht="15">
      <c r="A339" s="284">
        <v>335</v>
      </c>
      <c r="B339" s="287"/>
      <c r="C339" s="287"/>
      <c r="D339" s="284" t="s">
        <v>119</v>
      </c>
      <c r="E339" s="287"/>
      <c r="F339" s="285" t="s">
        <v>455</v>
      </c>
      <c r="G339" s="266" t="s">
        <v>121</v>
      </c>
      <c r="H339" s="266">
        <f>IF(G339="Traditional Stove",0.1,0.2)</f>
        <v>0.1</v>
      </c>
      <c r="I339" s="266">
        <f>YEAR(J339)</f>
        <v>2022</v>
      </c>
      <c r="J339" s="267">
        <v>44736</v>
      </c>
      <c r="K339" s="267">
        <f>J339+1</f>
        <v>44737</v>
      </c>
      <c r="L339" s="266">
        <f>IF(M339&lt;=365,1,2)</f>
        <v>1</v>
      </c>
      <c r="M339" s="266">
        <f>IF(K339&lt;$C$1,$C$2-$C$1+1,$C$2-K339+1)</f>
        <v>310</v>
      </c>
      <c r="N339" s="268">
        <f>M339/365</f>
        <v>0.84931506849315064</v>
      </c>
      <c r="O339" s="269">
        <f>'Data and Parameter'!$E$4*'Data and Parameter'!$E$5*('Data and Parameter'!$E$6+'Data and Parameter'!$E$7)*'Data and Parameter'!$E$19*'Data and Parameter'!$E$14*'ER calculations'!N339</f>
        <v>4.3975403302284777</v>
      </c>
    </row>
    <row r="340" spans="1:15" ht="15">
      <c r="A340" s="284">
        <v>336</v>
      </c>
      <c r="B340" s="287"/>
      <c r="C340" s="287"/>
      <c r="D340" s="284" t="s">
        <v>119</v>
      </c>
      <c r="E340" s="287"/>
      <c r="F340" s="285" t="s">
        <v>456</v>
      </c>
      <c r="G340" s="266" t="s">
        <v>121</v>
      </c>
      <c r="H340" s="266">
        <f>IF(G340="Traditional Stove",0.1,0.2)</f>
        <v>0.1</v>
      </c>
      <c r="I340" s="266">
        <f>YEAR(J340)</f>
        <v>2022</v>
      </c>
      <c r="J340" s="267">
        <v>44734</v>
      </c>
      <c r="K340" s="267">
        <f>J340+1</f>
        <v>44735</v>
      </c>
      <c r="L340" s="266">
        <f>IF(M340&lt;=365,1,2)</f>
        <v>1</v>
      </c>
      <c r="M340" s="266">
        <f>IF(K340&lt;$C$1,$C$2-$C$1+1,$C$2-K340+1)</f>
        <v>312</v>
      </c>
      <c r="N340" s="268">
        <f>M340/365</f>
        <v>0.85479452054794525</v>
      </c>
      <c r="O340" s="269">
        <f>'Data and Parameter'!$E$4*'Data and Parameter'!$E$5*('Data and Parameter'!$E$6+'Data and Parameter'!$E$7)*'Data and Parameter'!$E$19*'Data and Parameter'!$E$14*'ER calculations'!N340</f>
        <v>4.4259115581654358</v>
      </c>
    </row>
    <row r="341" spans="1:15" ht="15">
      <c r="A341" s="284">
        <v>337</v>
      </c>
      <c r="B341" s="287"/>
      <c r="C341" s="287"/>
      <c r="D341" s="284" t="s">
        <v>119</v>
      </c>
      <c r="E341" s="287"/>
      <c r="F341" s="285" t="s">
        <v>457</v>
      </c>
      <c r="G341" s="266" t="s">
        <v>121</v>
      </c>
      <c r="H341" s="266">
        <f>IF(G341="Traditional Stove",0.1,0.2)</f>
        <v>0.1</v>
      </c>
      <c r="I341" s="266">
        <f>YEAR(J341)</f>
        <v>2022</v>
      </c>
      <c r="J341" s="267">
        <v>44734</v>
      </c>
      <c r="K341" s="267">
        <f>J341+1</f>
        <v>44735</v>
      </c>
      <c r="L341" s="266">
        <f>IF(M341&lt;=365,1,2)</f>
        <v>1</v>
      </c>
      <c r="M341" s="266">
        <f>IF(K341&lt;$C$1,$C$2-$C$1+1,$C$2-K341+1)</f>
        <v>312</v>
      </c>
      <c r="N341" s="268">
        <f>M341/365</f>
        <v>0.85479452054794525</v>
      </c>
      <c r="O341" s="269">
        <f>'Data and Parameter'!$E$4*'Data and Parameter'!$E$5*('Data and Parameter'!$E$6+'Data and Parameter'!$E$7)*'Data and Parameter'!$E$19*'Data and Parameter'!$E$14*'ER calculations'!N341</f>
        <v>4.4259115581654358</v>
      </c>
    </row>
    <row r="342" spans="1:15" ht="15">
      <c r="A342" s="284">
        <v>338</v>
      </c>
      <c r="B342" s="287"/>
      <c r="C342" s="287"/>
      <c r="D342" s="284" t="s">
        <v>119</v>
      </c>
      <c r="E342" s="287"/>
      <c r="F342" s="285" t="s">
        <v>458</v>
      </c>
      <c r="G342" s="266" t="s">
        <v>121</v>
      </c>
      <c r="H342" s="266">
        <f>IF(G342="Traditional Stove",0.1,0.2)</f>
        <v>0.1</v>
      </c>
      <c r="I342" s="266">
        <f>YEAR(J342)</f>
        <v>2022</v>
      </c>
      <c r="J342" s="267">
        <v>44741</v>
      </c>
      <c r="K342" s="267">
        <f>J342+1</f>
        <v>44742</v>
      </c>
      <c r="L342" s="266">
        <f>IF(M342&lt;=365,1,2)</f>
        <v>1</v>
      </c>
      <c r="M342" s="266">
        <f>IF(K342&lt;$C$1,$C$2-$C$1+1,$C$2-K342+1)</f>
        <v>305</v>
      </c>
      <c r="N342" s="268">
        <f>M342/365</f>
        <v>0.83561643835616439</v>
      </c>
      <c r="O342" s="269">
        <f>'Data and Parameter'!$E$4*'Data and Parameter'!$E$5*('Data and Parameter'!$E$6+'Data and Parameter'!$E$7)*'Data and Parameter'!$E$19*'Data and Parameter'!$E$14*'ER calculations'!N342</f>
        <v>4.3266122603860833</v>
      </c>
    </row>
    <row r="343" spans="1:15" ht="15">
      <c r="A343" s="284">
        <v>339</v>
      </c>
      <c r="B343" s="287"/>
      <c r="C343" s="287"/>
      <c r="D343" s="284" t="s">
        <v>119</v>
      </c>
      <c r="E343" s="287"/>
      <c r="F343" s="285" t="s">
        <v>459</v>
      </c>
      <c r="G343" s="266" t="s">
        <v>121</v>
      </c>
      <c r="H343" s="266">
        <f>IF(G343="Traditional Stove",0.1,0.2)</f>
        <v>0.1</v>
      </c>
      <c r="I343" s="266">
        <f>YEAR(J343)</f>
        <v>2022</v>
      </c>
      <c r="J343" s="267">
        <v>44741</v>
      </c>
      <c r="K343" s="267">
        <f>J343+1</f>
        <v>44742</v>
      </c>
      <c r="L343" s="266">
        <f>IF(M343&lt;=365,1,2)</f>
        <v>1</v>
      </c>
      <c r="M343" s="266">
        <f>IF(K343&lt;$C$1,$C$2-$C$1+1,$C$2-K343+1)</f>
        <v>305</v>
      </c>
      <c r="N343" s="268">
        <f>M343/365</f>
        <v>0.83561643835616439</v>
      </c>
      <c r="O343" s="269">
        <f>'Data and Parameter'!$E$4*'Data and Parameter'!$E$5*('Data and Parameter'!$E$6+'Data and Parameter'!$E$7)*'Data and Parameter'!$E$19*'Data and Parameter'!$E$14*'ER calculations'!N343</f>
        <v>4.3266122603860833</v>
      </c>
    </row>
    <row r="344" spans="1:15" ht="15">
      <c r="A344" s="284">
        <v>340</v>
      </c>
      <c r="B344" s="287"/>
      <c r="C344" s="287"/>
      <c r="D344" s="284" t="s">
        <v>119</v>
      </c>
      <c r="E344" s="287"/>
      <c r="F344" s="285" t="s">
        <v>460</v>
      </c>
      <c r="G344" s="266" t="s">
        <v>121</v>
      </c>
      <c r="H344" s="266">
        <f>IF(G344="Traditional Stove",0.1,0.2)</f>
        <v>0.1</v>
      </c>
      <c r="I344" s="266">
        <f>YEAR(J344)</f>
        <v>2022</v>
      </c>
      <c r="J344" s="267">
        <v>44741</v>
      </c>
      <c r="K344" s="267">
        <f>J344+1</f>
        <v>44742</v>
      </c>
      <c r="L344" s="266">
        <f>IF(M344&lt;=365,1,2)</f>
        <v>1</v>
      </c>
      <c r="M344" s="266">
        <f>IF(K344&lt;$C$1,$C$2-$C$1+1,$C$2-K344+1)</f>
        <v>305</v>
      </c>
      <c r="N344" s="268">
        <f>M344/365</f>
        <v>0.83561643835616439</v>
      </c>
      <c r="O344" s="269">
        <f>'Data and Parameter'!$E$4*'Data and Parameter'!$E$5*('Data and Parameter'!$E$6+'Data and Parameter'!$E$7)*'Data and Parameter'!$E$19*'Data and Parameter'!$E$14*'ER calculations'!N344</f>
        <v>4.3266122603860833</v>
      </c>
    </row>
    <row r="345" spans="1:15" ht="15">
      <c r="A345" s="284">
        <v>341</v>
      </c>
      <c r="B345" s="287"/>
      <c r="C345" s="287"/>
      <c r="D345" s="284" t="s">
        <v>119</v>
      </c>
      <c r="E345" s="287"/>
      <c r="F345" s="285" t="s">
        <v>461</v>
      </c>
      <c r="G345" s="266" t="s">
        <v>121</v>
      </c>
      <c r="H345" s="266">
        <f>IF(G345="Traditional Stove",0.1,0.2)</f>
        <v>0.1</v>
      </c>
      <c r="I345" s="266">
        <f>YEAR(J345)</f>
        <v>2022</v>
      </c>
      <c r="J345" s="267">
        <v>44741</v>
      </c>
      <c r="K345" s="267">
        <f>J345+1</f>
        <v>44742</v>
      </c>
      <c r="L345" s="266">
        <f>IF(M345&lt;=365,1,2)</f>
        <v>1</v>
      </c>
      <c r="M345" s="266">
        <f>IF(K345&lt;$C$1,$C$2-$C$1+1,$C$2-K345+1)</f>
        <v>305</v>
      </c>
      <c r="N345" s="268">
        <f>M345/365</f>
        <v>0.83561643835616439</v>
      </c>
      <c r="O345" s="269">
        <f>'Data and Parameter'!$E$4*'Data and Parameter'!$E$5*('Data and Parameter'!$E$6+'Data and Parameter'!$E$7)*'Data and Parameter'!$E$19*'Data and Parameter'!$E$14*'ER calculations'!N345</f>
        <v>4.3266122603860833</v>
      </c>
    </row>
    <row r="346" spans="1:15" ht="15">
      <c r="A346" s="284">
        <v>342</v>
      </c>
      <c r="B346" s="287"/>
      <c r="C346" s="287"/>
      <c r="D346" s="284" t="s">
        <v>119</v>
      </c>
      <c r="E346" s="287"/>
      <c r="F346" s="285" t="s">
        <v>462</v>
      </c>
      <c r="G346" s="266" t="s">
        <v>121</v>
      </c>
      <c r="H346" s="266">
        <f>IF(G346="Traditional Stove",0.1,0.2)</f>
        <v>0.1</v>
      </c>
      <c r="I346" s="266">
        <f>YEAR(J346)</f>
        <v>2022</v>
      </c>
      <c r="J346" s="267">
        <v>44741</v>
      </c>
      <c r="K346" s="267">
        <f>J346+1</f>
        <v>44742</v>
      </c>
      <c r="L346" s="266">
        <f>IF(M346&lt;=365,1,2)</f>
        <v>1</v>
      </c>
      <c r="M346" s="266">
        <f>IF(K346&lt;$C$1,$C$2-$C$1+1,$C$2-K346+1)</f>
        <v>305</v>
      </c>
      <c r="N346" s="268">
        <f>M346/365</f>
        <v>0.83561643835616439</v>
      </c>
      <c r="O346" s="269">
        <f>'Data and Parameter'!$E$4*'Data and Parameter'!$E$5*('Data and Parameter'!$E$6+'Data and Parameter'!$E$7)*'Data and Parameter'!$E$19*'Data and Parameter'!$E$14*'ER calculations'!N346</f>
        <v>4.3266122603860833</v>
      </c>
    </row>
    <row r="347" spans="1:15" ht="15">
      <c r="A347" s="284">
        <v>343</v>
      </c>
      <c r="B347" s="287"/>
      <c r="C347" s="287"/>
      <c r="D347" s="284" t="s">
        <v>119</v>
      </c>
      <c r="E347" s="287"/>
      <c r="F347" s="285" t="s">
        <v>463</v>
      </c>
      <c r="G347" s="266" t="s">
        <v>121</v>
      </c>
      <c r="H347" s="266">
        <f>IF(G347="Traditional Stove",0.1,0.2)</f>
        <v>0.1</v>
      </c>
      <c r="I347" s="266">
        <f>YEAR(J347)</f>
        <v>2022</v>
      </c>
      <c r="J347" s="267">
        <v>44741</v>
      </c>
      <c r="K347" s="267">
        <f>J347+1</f>
        <v>44742</v>
      </c>
      <c r="L347" s="266">
        <f>IF(M347&lt;=365,1,2)</f>
        <v>1</v>
      </c>
      <c r="M347" s="266">
        <f>IF(K347&lt;$C$1,$C$2-$C$1+1,$C$2-K347+1)</f>
        <v>305</v>
      </c>
      <c r="N347" s="268">
        <f>M347/365</f>
        <v>0.83561643835616439</v>
      </c>
      <c r="O347" s="269">
        <f>'Data and Parameter'!$E$4*'Data and Parameter'!$E$5*('Data and Parameter'!$E$6+'Data and Parameter'!$E$7)*'Data and Parameter'!$E$19*'Data and Parameter'!$E$14*'ER calculations'!N347</f>
        <v>4.3266122603860833</v>
      </c>
    </row>
    <row r="348" spans="1:15" ht="15">
      <c r="A348" s="284">
        <v>344</v>
      </c>
      <c r="B348" s="287"/>
      <c r="C348" s="287"/>
      <c r="D348" s="284" t="s">
        <v>119</v>
      </c>
      <c r="E348" s="287"/>
      <c r="F348" s="285" t="s">
        <v>464</v>
      </c>
      <c r="G348" s="266" t="s">
        <v>121</v>
      </c>
      <c r="H348" s="266">
        <f>IF(G348="Traditional Stove",0.1,0.2)</f>
        <v>0.1</v>
      </c>
      <c r="I348" s="266">
        <f>YEAR(J348)</f>
        <v>2022</v>
      </c>
      <c r="J348" s="267">
        <v>44741</v>
      </c>
      <c r="K348" s="267">
        <f>J348+1</f>
        <v>44742</v>
      </c>
      <c r="L348" s="266">
        <f>IF(M348&lt;=365,1,2)</f>
        <v>1</v>
      </c>
      <c r="M348" s="266">
        <f>IF(K348&lt;$C$1,$C$2-$C$1+1,$C$2-K348+1)</f>
        <v>305</v>
      </c>
      <c r="N348" s="268">
        <f>M348/365</f>
        <v>0.83561643835616439</v>
      </c>
      <c r="O348" s="269">
        <f>'Data and Parameter'!$E$4*'Data and Parameter'!$E$5*('Data and Parameter'!$E$6+'Data and Parameter'!$E$7)*'Data and Parameter'!$E$19*'Data and Parameter'!$E$14*'ER calculations'!N348</f>
        <v>4.3266122603860833</v>
      </c>
    </row>
    <row r="349" spans="1:15" ht="15">
      <c r="A349" s="284">
        <v>345</v>
      </c>
      <c r="B349" s="287"/>
      <c r="C349" s="287"/>
      <c r="D349" s="284" t="s">
        <v>119</v>
      </c>
      <c r="E349" s="287"/>
      <c r="F349" s="285" t="s">
        <v>465</v>
      </c>
      <c r="G349" s="266" t="s">
        <v>121</v>
      </c>
      <c r="H349" s="266">
        <f>IF(G349="Traditional Stove",0.1,0.2)</f>
        <v>0.1</v>
      </c>
      <c r="I349" s="266">
        <f>YEAR(J349)</f>
        <v>2022</v>
      </c>
      <c r="J349" s="267">
        <v>44741</v>
      </c>
      <c r="K349" s="267">
        <f>J349+1</f>
        <v>44742</v>
      </c>
      <c r="L349" s="266">
        <f>IF(M349&lt;=365,1,2)</f>
        <v>1</v>
      </c>
      <c r="M349" s="266">
        <f>IF(K349&lt;$C$1,$C$2-$C$1+1,$C$2-K349+1)</f>
        <v>305</v>
      </c>
      <c r="N349" s="268">
        <f>M349/365</f>
        <v>0.83561643835616439</v>
      </c>
      <c r="O349" s="269">
        <f>'Data and Parameter'!$E$4*'Data and Parameter'!$E$5*('Data and Parameter'!$E$6+'Data and Parameter'!$E$7)*'Data and Parameter'!$E$19*'Data and Parameter'!$E$14*'ER calculations'!N349</f>
        <v>4.3266122603860833</v>
      </c>
    </row>
    <row r="350" spans="1:15" ht="15">
      <c r="A350" s="284">
        <v>346</v>
      </c>
      <c r="B350" s="287"/>
      <c r="C350" s="287"/>
      <c r="D350" s="284" t="s">
        <v>119</v>
      </c>
      <c r="E350" s="287"/>
      <c r="F350" s="285" t="s">
        <v>466</v>
      </c>
      <c r="G350" s="266" t="s">
        <v>121</v>
      </c>
      <c r="H350" s="266">
        <f>IF(G350="Traditional Stove",0.1,0.2)</f>
        <v>0.1</v>
      </c>
      <c r="I350" s="266">
        <f>YEAR(J350)</f>
        <v>2022</v>
      </c>
      <c r="J350" s="267">
        <v>44741</v>
      </c>
      <c r="K350" s="267">
        <f>J350+1</f>
        <v>44742</v>
      </c>
      <c r="L350" s="266">
        <f>IF(M350&lt;=365,1,2)</f>
        <v>1</v>
      </c>
      <c r="M350" s="266">
        <f>IF(K350&lt;$C$1,$C$2-$C$1+1,$C$2-K350+1)</f>
        <v>305</v>
      </c>
      <c r="N350" s="268">
        <f>M350/365</f>
        <v>0.83561643835616439</v>
      </c>
      <c r="O350" s="269">
        <f>'Data and Parameter'!$E$4*'Data and Parameter'!$E$5*('Data and Parameter'!$E$6+'Data and Parameter'!$E$7)*'Data and Parameter'!$E$19*'Data and Parameter'!$E$14*'ER calculations'!N350</f>
        <v>4.3266122603860833</v>
      </c>
    </row>
    <row r="351" spans="1:15" ht="15">
      <c r="A351" s="284">
        <v>347</v>
      </c>
      <c r="B351" s="287"/>
      <c r="C351" s="287"/>
      <c r="D351" s="284" t="s">
        <v>119</v>
      </c>
      <c r="E351" s="287"/>
      <c r="F351" s="285" t="s">
        <v>467</v>
      </c>
      <c r="G351" s="266" t="s">
        <v>121</v>
      </c>
      <c r="H351" s="266">
        <f>IF(G351="Traditional Stove",0.1,0.2)</f>
        <v>0.1</v>
      </c>
      <c r="I351" s="266">
        <f>YEAR(J351)</f>
        <v>2022</v>
      </c>
      <c r="J351" s="267">
        <v>44741</v>
      </c>
      <c r="K351" s="267">
        <f>J351+1</f>
        <v>44742</v>
      </c>
      <c r="L351" s="266">
        <f>IF(M351&lt;=365,1,2)</f>
        <v>1</v>
      </c>
      <c r="M351" s="266">
        <f>IF(K351&lt;$C$1,$C$2-$C$1+1,$C$2-K351+1)</f>
        <v>305</v>
      </c>
      <c r="N351" s="268">
        <f>M351/365</f>
        <v>0.83561643835616439</v>
      </c>
      <c r="O351" s="269">
        <f>'Data and Parameter'!$E$4*'Data and Parameter'!$E$5*('Data and Parameter'!$E$6+'Data and Parameter'!$E$7)*'Data and Parameter'!$E$19*'Data and Parameter'!$E$14*'ER calculations'!N351</f>
        <v>4.3266122603860833</v>
      </c>
    </row>
    <row r="352" spans="1:15" ht="15">
      <c r="A352" s="284">
        <v>348</v>
      </c>
      <c r="B352" s="287"/>
      <c r="C352" s="287"/>
      <c r="D352" s="284" t="s">
        <v>119</v>
      </c>
      <c r="E352" s="287"/>
      <c r="F352" s="285" t="s">
        <v>468</v>
      </c>
      <c r="G352" s="266" t="s">
        <v>121</v>
      </c>
      <c r="H352" s="266">
        <f>IF(G352="Traditional Stove",0.1,0.2)</f>
        <v>0.1</v>
      </c>
      <c r="I352" s="266">
        <f>YEAR(J352)</f>
        <v>2022</v>
      </c>
      <c r="J352" s="267">
        <v>44741</v>
      </c>
      <c r="K352" s="267">
        <f>J352+1</f>
        <v>44742</v>
      </c>
      <c r="L352" s="266">
        <f>IF(M352&lt;=365,1,2)</f>
        <v>1</v>
      </c>
      <c r="M352" s="266">
        <f>IF(K352&lt;$C$1,$C$2-$C$1+1,$C$2-K352+1)</f>
        <v>305</v>
      </c>
      <c r="N352" s="268">
        <f>M352/365</f>
        <v>0.83561643835616439</v>
      </c>
      <c r="O352" s="269">
        <f>'Data and Parameter'!$E$4*'Data and Parameter'!$E$5*('Data and Parameter'!$E$6+'Data and Parameter'!$E$7)*'Data and Parameter'!$E$19*'Data and Parameter'!$E$14*'ER calculations'!N352</f>
        <v>4.3266122603860833</v>
      </c>
    </row>
    <row r="353" spans="1:15" ht="15">
      <c r="A353" s="284">
        <v>349</v>
      </c>
      <c r="B353" s="287"/>
      <c r="C353" s="287"/>
      <c r="D353" s="284" t="s">
        <v>119</v>
      </c>
      <c r="E353" s="287"/>
      <c r="F353" s="285" t="s">
        <v>469</v>
      </c>
      <c r="G353" s="266" t="s">
        <v>121</v>
      </c>
      <c r="H353" s="266">
        <f>IF(G353="Traditional Stove",0.1,0.2)</f>
        <v>0.1</v>
      </c>
      <c r="I353" s="266">
        <f>YEAR(J353)</f>
        <v>2022</v>
      </c>
      <c r="J353" s="267">
        <v>44741</v>
      </c>
      <c r="K353" s="267">
        <f>J353+1</f>
        <v>44742</v>
      </c>
      <c r="L353" s="266">
        <f>IF(M353&lt;=365,1,2)</f>
        <v>1</v>
      </c>
      <c r="M353" s="266">
        <f>IF(K353&lt;$C$1,$C$2-$C$1+1,$C$2-K353+1)</f>
        <v>305</v>
      </c>
      <c r="N353" s="268">
        <f>M353/365</f>
        <v>0.83561643835616439</v>
      </c>
      <c r="O353" s="269">
        <f>'Data and Parameter'!$E$4*'Data and Parameter'!$E$5*('Data and Parameter'!$E$6+'Data and Parameter'!$E$7)*'Data and Parameter'!$E$19*'Data and Parameter'!$E$14*'ER calculations'!N353</f>
        <v>4.3266122603860833</v>
      </c>
    </row>
    <row r="354" spans="1:15" ht="15">
      <c r="A354" s="284">
        <v>350</v>
      </c>
      <c r="B354" s="287"/>
      <c r="C354" s="287"/>
      <c r="D354" s="284" t="s">
        <v>119</v>
      </c>
      <c r="E354" s="287"/>
      <c r="F354" s="285" t="s">
        <v>470</v>
      </c>
      <c r="G354" s="266" t="s">
        <v>121</v>
      </c>
      <c r="H354" s="266">
        <f>IF(G354="Traditional Stove",0.1,0.2)</f>
        <v>0.1</v>
      </c>
      <c r="I354" s="266">
        <f>YEAR(J354)</f>
        <v>2022</v>
      </c>
      <c r="J354" s="267">
        <v>44741</v>
      </c>
      <c r="K354" s="267">
        <f>J354+1</f>
        <v>44742</v>
      </c>
      <c r="L354" s="266">
        <f>IF(M354&lt;=365,1,2)</f>
        <v>1</v>
      </c>
      <c r="M354" s="266">
        <f>IF(K354&lt;$C$1,$C$2-$C$1+1,$C$2-K354+1)</f>
        <v>305</v>
      </c>
      <c r="N354" s="268">
        <f>M354/365</f>
        <v>0.83561643835616439</v>
      </c>
      <c r="O354" s="269">
        <f>'Data and Parameter'!$E$4*'Data and Parameter'!$E$5*('Data and Parameter'!$E$6+'Data and Parameter'!$E$7)*'Data and Parameter'!$E$19*'Data and Parameter'!$E$14*'ER calculations'!N354</f>
        <v>4.3266122603860833</v>
      </c>
    </row>
    <row r="355" spans="1:15" ht="15">
      <c r="A355" s="284">
        <v>351</v>
      </c>
      <c r="B355" s="287"/>
      <c r="C355" s="287"/>
      <c r="D355" s="284" t="s">
        <v>119</v>
      </c>
      <c r="E355" s="287"/>
      <c r="F355" s="285" t="s">
        <v>471</v>
      </c>
      <c r="G355" s="266" t="s">
        <v>121</v>
      </c>
      <c r="H355" s="266">
        <f>IF(G355="Traditional Stove",0.1,0.2)</f>
        <v>0.1</v>
      </c>
      <c r="I355" s="266">
        <f>YEAR(J355)</f>
        <v>2022</v>
      </c>
      <c r="J355" s="267">
        <v>44741</v>
      </c>
      <c r="K355" s="267">
        <f>J355+1</f>
        <v>44742</v>
      </c>
      <c r="L355" s="266">
        <f>IF(M355&lt;=365,1,2)</f>
        <v>1</v>
      </c>
      <c r="M355" s="266">
        <f>IF(K355&lt;$C$1,$C$2-$C$1+1,$C$2-K355+1)</f>
        <v>305</v>
      </c>
      <c r="N355" s="268">
        <f>M355/365</f>
        <v>0.83561643835616439</v>
      </c>
      <c r="O355" s="269">
        <f>'Data and Parameter'!$E$4*'Data and Parameter'!$E$5*('Data and Parameter'!$E$6+'Data and Parameter'!$E$7)*'Data and Parameter'!$E$19*'Data and Parameter'!$E$14*'ER calculations'!N355</f>
        <v>4.3266122603860833</v>
      </c>
    </row>
    <row r="356" spans="1:15" ht="15">
      <c r="A356" s="284">
        <v>352</v>
      </c>
      <c r="B356" s="287"/>
      <c r="C356" s="287"/>
      <c r="D356" s="284" t="s">
        <v>119</v>
      </c>
      <c r="E356" s="287"/>
      <c r="F356" s="285" t="s">
        <v>472</v>
      </c>
      <c r="G356" s="266" t="s">
        <v>121</v>
      </c>
      <c r="H356" s="266">
        <f>IF(G356="Traditional Stove",0.1,0.2)</f>
        <v>0.1</v>
      </c>
      <c r="I356" s="266">
        <f>YEAR(J356)</f>
        <v>2022</v>
      </c>
      <c r="J356" s="267">
        <v>44741</v>
      </c>
      <c r="K356" s="267">
        <f>J356+1</f>
        <v>44742</v>
      </c>
      <c r="L356" s="266">
        <f>IF(M356&lt;=365,1,2)</f>
        <v>1</v>
      </c>
      <c r="M356" s="266">
        <f>IF(K356&lt;$C$1,$C$2-$C$1+1,$C$2-K356+1)</f>
        <v>305</v>
      </c>
      <c r="N356" s="268">
        <f>M356/365</f>
        <v>0.83561643835616439</v>
      </c>
      <c r="O356" s="269">
        <f>'Data and Parameter'!$E$4*'Data and Parameter'!$E$5*('Data and Parameter'!$E$6+'Data and Parameter'!$E$7)*'Data and Parameter'!$E$19*'Data and Parameter'!$E$14*'ER calculations'!N356</f>
        <v>4.3266122603860833</v>
      </c>
    </row>
    <row r="357" spans="1:15" ht="15">
      <c r="A357" s="284">
        <v>353</v>
      </c>
      <c r="B357" s="287"/>
      <c r="C357" s="287"/>
      <c r="D357" s="284" t="s">
        <v>119</v>
      </c>
      <c r="E357" s="287"/>
      <c r="F357" s="285" t="s">
        <v>473</v>
      </c>
      <c r="G357" s="266" t="s">
        <v>121</v>
      </c>
      <c r="H357" s="266">
        <f>IF(G357="Traditional Stove",0.1,0.2)</f>
        <v>0.1</v>
      </c>
      <c r="I357" s="266">
        <f>YEAR(J357)</f>
        <v>2022</v>
      </c>
      <c r="J357" s="267">
        <v>44741</v>
      </c>
      <c r="K357" s="267">
        <f>J357+1</f>
        <v>44742</v>
      </c>
      <c r="L357" s="266">
        <f>IF(M357&lt;=365,1,2)</f>
        <v>1</v>
      </c>
      <c r="M357" s="266">
        <f>IF(K357&lt;$C$1,$C$2-$C$1+1,$C$2-K357+1)</f>
        <v>305</v>
      </c>
      <c r="N357" s="268">
        <f>M357/365</f>
        <v>0.83561643835616439</v>
      </c>
      <c r="O357" s="269">
        <f>'Data and Parameter'!$E$4*'Data and Parameter'!$E$5*('Data and Parameter'!$E$6+'Data and Parameter'!$E$7)*'Data and Parameter'!$E$19*'Data and Parameter'!$E$14*'ER calculations'!N357</f>
        <v>4.3266122603860833</v>
      </c>
    </row>
    <row r="358" spans="1:15" ht="15">
      <c r="A358" s="284">
        <v>354</v>
      </c>
      <c r="B358" s="287"/>
      <c r="C358" s="287"/>
      <c r="D358" s="284" t="s">
        <v>119</v>
      </c>
      <c r="E358" s="287"/>
      <c r="F358" s="285" t="s">
        <v>474</v>
      </c>
      <c r="G358" s="266" t="s">
        <v>121</v>
      </c>
      <c r="H358" s="266">
        <f>IF(G358="Traditional Stove",0.1,0.2)</f>
        <v>0.1</v>
      </c>
      <c r="I358" s="266">
        <f>YEAR(J358)</f>
        <v>2022</v>
      </c>
      <c r="J358" s="267">
        <v>44741</v>
      </c>
      <c r="K358" s="267">
        <f>J358+1</f>
        <v>44742</v>
      </c>
      <c r="L358" s="266">
        <f>IF(M358&lt;=365,1,2)</f>
        <v>1</v>
      </c>
      <c r="M358" s="266">
        <f>IF(K358&lt;$C$1,$C$2-$C$1+1,$C$2-K358+1)</f>
        <v>305</v>
      </c>
      <c r="N358" s="268">
        <f>M358/365</f>
        <v>0.83561643835616439</v>
      </c>
      <c r="O358" s="269">
        <f>'Data and Parameter'!$E$4*'Data and Parameter'!$E$5*('Data and Parameter'!$E$6+'Data and Parameter'!$E$7)*'Data and Parameter'!$E$19*'Data and Parameter'!$E$14*'ER calculations'!N358</f>
        <v>4.3266122603860833</v>
      </c>
    </row>
    <row r="359" spans="1:15" ht="15">
      <c r="A359" s="284">
        <v>355</v>
      </c>
      <c r="B359" s="287"/>
      <c r="C359" s="287"/>
      <c r="D359" s="284" t="s">
        <v>119</v>
      </c>
      <c r="E359" s="287"/>
      <c r="F359" s="285" t="s">
        <v>475</v>
      </c>
      <c r="G359" s="266" t="s">
        <v>121</v>
      </c>
      <c r="H359" s="266">
        <f>IF(G359="Traditional Stove",0.1,0.2)</f>
        <v>0.1</v>
      </c>
      <c r="I359" s="266">
        <f>YEAR(J359)</f>
        <v>2022</v>
      </c>
      <c r="J359" s="267">
        <v>44741</v>
      </c>
      <c r="K359" s="267">
        <f>J359+1</f>
        <v>44742</v>
      </c>
      <c r="L359" s="266">
        <f>IF(M359&lt;=365,1,2)</f>
        <v>1</v>
      </c>
      <c r="M359" s="266">
        <f>IF(K359&lt;$C$1,$C$2-$C$1+1,$C$2-K359+1)</f>
        <v>305</v>
      </c>
      <c r="N359" s="268">
        <f>M359/365</f>
        <v>0.83561643835616439</v>
      </c>
      <c r="O359" s="269">
        <f>'Data and Parameter'!$E$4*'Data and Parameter'!$E$5*('Data and Parameter'!$E$6+'Data and Parameter'!$E$7)*'Data and Parameter'!$E$19*'Data and Parameter'!$E$14*'ER calculations'!N359</f>
        <v>4.3266122603860833</v>
      </c>
    </row>
    <row r="360" spans="1:15" ht="15">
      <c r="A360" s="284">
        <v>356</v>
      </c>
      <c r="B360" s="287"/>
      <c r="C360" s="287"/>
      <c r="D360" s="284" t="s">
        <v>119</v>
      </c>
      <c r="E360" s="287"/>
      <c r="F360" s="285" t="s">
        <v>476</v>
      </c>
      <c r="G360" s="266" t="s">
        <v>121</v>
      </c>
      <c r="H360" s="266">
        <f>IF(G360="Traditional Stove",0.1,0.2)</f>
        <v>0.1</v>
      </c>
      <c r="I360" s="266">
        <f>YEAR(J360)</f>
        <v>2022</v>
      </c>
      <c r="J360" s="267">
        <v>44741</v>
      </c>
      <c r="K360" s="267">
        <f>J360+1</f>
        <v>44742</v>
      </c>
      <c r="L360" s="266">
        <f>IF(M360&lt;=365,1,2)</f>
        <v>1</v>
      </c>
      <c r="M360" s="266">
        <f>IF(K360&lt;$C$1,$C$2-$C$1+1,$C$2-K360+1)</f>
        <v>305</v>
      </c>
      <c r="N360" s="268">
        <f>M360/365</f>
        <v>0.83561643835616439</v>
      </c>
      <c r="O360" s="269">
        <f>'Data and Parameter'!$E$4*'Data and Parameter'!$E$5*('Data and Parameter'!$E$6+'Data and Parameter'!$E$7)*'Data and Parameter'!$E$19*'Data and Parameter'!$E$14*'ER calculations'!N360</f>
        <v>4.3266122603860833</v>
      </c>
    </row>
    <row r="361" spans="1:15" ht="15">
      <c r="A361" s="284">
        <v>357</v>
      </c>
      <c r="B361" s="287"/>
      <c r="C361" s="287"/>
      <c r="D361" s="284" t="s">
        <v>119</v>
      </c>
      <c r="E361" s="287"/>
      <c r="F361" s="285" t="s">
        <v>477</v>
      </c>
      <c r="G361" s="266" t="s">
        <v>121</v>
      </c>
      <c r="H361" s="266">
        <f>IF(G361="Traditional Stove",0.1,0.2)</f>
        <v>0.1</v>
      </c>
      <c r="I361" s="266">
        <f>YEAR(J361)</f>
        <v>2022</v>
      </c>
      <c r="J361" s="267">
        <v>44741</v>
      </c>
      <c r="K361" s="267">
        <f>J361+1</f>
        <v>44742</v>
      </c>
      <c r="L361" s="266">
        <f>IF(M361&lt;=365,1,2)</f>
        <v>1</v>
      </c>
      <c r="M361" s="266">
        <f>IF(K361&lt;$C$1,$C$2-$C$1+1,$C$2-K361+1)</f>
        <v>305</v>
      </c>
      <c r="N361" s="268">
        <f>M361/365</f>
        <v>0.83561643835616439</v>
      </c>
      <c r="O361" s="269">
        <f>'Data and Parameter'!$E$4*'Data and Parameter'!$E$5*('Data and Parameter'!$E$6+'Data and Parameter'!$E$7)*'Data and Parameter'!$E$19*'Data and Parameter'!$E$14*'ER calculations'!N361</f>
        <v>4.3266122603860833</v>
      </c>
    </row>
    <row r="362" spans="1:15" ht="15">
      <c r="A362" s="284">
        <v>358</v>
      </c>
      <c r="B362" s="287"/>
      <c r="C362" s="287"/>
      <c r="D362" s="284" t="s">
        <v>119</v>
      </c>
      <c r="E362" s="287"/>
      <c r="F362" s="285" t="s">
        <v>478</v>
      </c>
      <c r="G362" s="266" t="s">
        <v>121</v>
      </c>
      <c r="H362" s="266">
        <f>IF(G362="Traditional Stove",0.1,0.2)</f>
        <v>0.1</v>
      </c>
      <c r="I362" s="266">
        <f>YEAR(J362)</f>
        <v>2022</v>
      </c>
      <c r="J362" s="267">
        <v>44741</v>
      </c>
      <c r="K362" s="267">
        <f>J362+1</f>
        <v>44742</v>
      </c>
      <c r="L362" s="266">
        <f>IF(M362&lt;=365,1,2)</f>
        <v>1</v>
      </c>
      <c r="M362" s="266">
        <f>IF(K362&lt;$C$1,$C$2-$C$1+1,$C$2-K362+1)</f>
        <v>305</v>
      </c>
      <c r="N362" s="268">
        <f>M362/365</f>
        <v>0.83561643835616439</v>
      </c>
      <c r="O362" s="269">
        <f>'Data and Parameter'!$E$4*'Data and Parameter'!$E$5*('Data and Parameter'!$E$6+'Data and Parameter'!$E$7)*'Data and Parameter'!$E$19*'Data and Parameter'!$E$14*'ER calculations'!N362</f>
        <v>4.3266122603860833</v>
      </c>
    </row>
    <row r="363" spans="1:15" ht="15">
      <c r="A363" s="284">
        <v>359</v>
      </c>
      <c r="B363" s="287"/>
      <c r="C363" s="287"/>
      <c r="D363" s="284" t="s">
        <v>119</v>
      </c>
      <c r="E363" s="287"/>
      <c r="F363" s="285" t="s">
        <v>479</v>
      </c>
      <c r="G363" s="266" t="s">
        <v>121</v>
      </c>
      <c r="H363" s="266">
        <f>IF(G363="Traditional Stove",0.1,0.2)</f>
        <v>0.1</v>
      </c>
      <c r="I363" s="266">
        <f>YEAR(J363)</f>
        <v>2022</v>
      </c>
      <c r="J363" s="267">
        <v>44741</v>
      </c>
      <c r="K363" s="267">
        <f>J363+1</f>
        <v>44742</v>
      </c>
      <c r="L363" s="266">
        <f>IF(M363&lt;=365,1,2)</f>
        <v>1</v>
      </c>
      <c r="M363" s="266">
        <f>IF(K363&lt;$C$1,$C$2-$C$1+1,$C$2-K363+1)</f>
        <v>305</v>
      </c>
      <c r="N363" s="268">
        <f>M363/365</f>
        <v>0.83561643835616439</v>
      </c>
      <c r="O363" s="269">
        <f>'Data and Parameter'!$E$4*'Data and Parameter'!$E$5*('Data and Parameter'!$E$6+'Data and Parameter'!$E$7)*'Data and Parameter'!$E$19*'Data and Parameter'!$E$14*'ER calculations'!N363</f>
        <v>4.3266122603860833</v>
      </c>
    </row>
    <row r="364" spans="1:15" ht="15">
      <c r="A364" s="284">
        <v>360</v>
      </c>
      <c r="B364" s="287"/>
      <c r="C364" s="287"/>
      <c r="D364" s="284" t="s">
        <v>119</v>
      </c>
      <c r="E364" s="287"/>
      <c r="F364" s="285" t="s">
        <v>480</v>
      </c>
      <c r="G364" s="266" t="s">
        <v>121</v>
      </c>
      <c r="H364" s="266">
        <f>IF(G364="Traditional Stove",0.1,0.2)</f>
        <v>0.1</v>
      </c>
      <c r="I364" s="266">
        <f>YEAR(J364)</f>
        <v>2022</v>
      </c>
      <c r="J364" s="267">
        <v>44741</v>
      </c>
      <c r="K364" s="267">
        <f>J364+1</f>
        <v>44742</v>
      </c>
      <c r="L364" s="266">
        <f>IF(M364&lt;=365,1,2)</f>
        <v>1</v>
      </c>
      <c r="M364" s="266">
        <f>IF(K364&lt;$C$1,$C$2-$C$1+1,$C$2-K364+1)</f>
        <v>305</v>
      </c>
      <c r="N364" s="268">
        <f>M364/365</f>
        <v>0.83561643835616439</v>
      </c>
      <c r="O364" s="269">
        <f>'Data and Parameter'!$E$4*'Data and Parameter'!$E$5*('Data and Parameter'!$E$6+'Data and Parameter'!$E$7)*'Data and Parameter'!$E$19*'Data and Parameter'!$E$14*'ER calculations'!N364</f>
        <v>4.3266122603860833</v>
      </c>
    </row>
    <row r="365" spans="1:15" ht="15">
      <c r="A365" s="284">
        <v>361</v>
      </c>
      <c r="B365" s="287"/>
      <c r="C365" s="287"/>
      <c r="D365" s="284" t="s">
        <v>119</v>
      </c>
      <c r="E365" s="287"/>
      <c r="F365" s="285" t="s">
        <v>481</v>
      </c>
      <c r="G365" s="266" t="s">
        <v>121</v>
      </c>
      <c r="H365" s="266">
        <f>IF(G365="Traditional Stove",0.1,0.2)</f>
        <v>0.1</v>
      </c>
      <c r="I365" s="266">
        <f>YEAR(J365)</f>
        <v>2022</v>
      </c>
      <c r="J365" s="267">
        <v>44741</v>
      </c>
      <c r="K365" s="267">
        <f>J365+1</f>
        <v>44742</v>
      </c>
      <c r="L365" s="266">
        <f>IF(M365&lt;=365,1,2)</f>
        <v>1</v>
      </c>
      <c r="M365" s="266">
        <f>IF(K365&lt;$C$1,$C$2-$C$1+1,$C$2-K365+1)</f>
        <v>305</v>
      </c>
      <c r="N365" s="268">
        <f>M365/365</f>
        <v>0.83561643835616439</v>
      </c>
      <c r="O365" s="269">
        <f>'Data and Parameter'!$E$4*'Data and Parameter'!$E$5*('Data and Parameter'!$E$6+'Data and Parameter'!$E$7)*'Data and Parameter'!$E$19*'Data and Parameter'!$E$14*'ER calculations'!N365</f>
        <v>4.3266122603860833</v>
      </c>
    </row>
    <row r="366" spans="1:15" ht="15">
      <c r="A366" s="284">
        <v>362</v>
      </c>
      <c r="B366" s="287"/>
      <c r="C366" s="287"/>
      <c r="D366" s="284" t="s">
        <v>119</v>
      </c>
      <c r="E366" s="287"/>
      <c r="F366" s="285" t="s">
        <v>482</v>
      </c>
      <c r="G366" s="266" t="s">
        <v>121</v>
      </c>
      <c r="H366" s="266">
        <f>IF(G366="Traditional Stove",0.1,0.2)</f>
        <v>0.1</v>
      </c>
      <c r="I366" s="266">
        <f>YEAR(J366)</f>
        <v>2022</v>
      </c>
      <c r="J366" s="267">
        <v>44741</v>
      </c>
      <c r="K366" s="267">
        <f>J366+1</f>
        <v>44742</v>
      </c>
      <c r="L366" s="266">
        <f>IF(M366&lt;=365,1,2)</f>
        <v>1</v>
      </c>
      <c r="M366" s="266">
        <f>IF(K366&lt;$C$1,$C$2-$C$1+1,$C$2-K366+1)</f>
        <v>305</v>
      </c>
      <c r="N366" s="268">
        <f>M366/365</f>
        <v>0.83561643835616439</v>
      </c>
      <c r="O366" s="269">
        <f>'Data and Parameter'!$E$4*'Data and Parameter'!$E$5*('Data and Parameter'!$E$6+'Data and Parameter'!$E$7)*'Data and Parameter'!$E$19*'Data and Parameter'!$E$14*'ER calculations'!N366</f>
        <v>4.3266122603860833</v>
      </c>
    </row>
    <row r="367" spans="1:15" ht="15">
      <c r="A367" s="284">
        <v>363</v>
      </c>
      <c r="B367" s="287"/>
      <c r="C367" s="287"/>
      <c r="D367" s="284" t="s">
        <v>119</v>
      </c>
      <c r="E367" s="287"/>
      <c r="F367" s="285" t="s">
        <v>483</v>
      </c>
      <c r="G367" s="266" t="s">
        <v>121</v>
      </c>
      <c r="H367" s="266">
        <f>IF(G367="Traditional Stove",0.1,0.2)</f>
        <v>0.1</v>
      </c>
      <c r="I367" s="266">
        <f>YEAR(J367)</f>
        <v>2022</v>
      </c>
      <c r="J367" s="267">
        <v>44741</v>
      </c>
      <c r="K367" s="267">
        <f>J367+1</f>
        <v>44742</v>
      </c>
      <c r="L367" s="266">
        <f>IF(M367&lt;=365,1,2)</f>
        <v>1</v>
      </c>
      <c r="M367" s="266">
        <f>IF(K367&lt;$C$1,$C$2-$C$1+1,$C$2-K367+1)</f>
        <v>305</v>
      </c>
      <c r="N367" s="268">
        <f>M367/365</f>
        <v>0.83561643835616439</v>
      </c>
      <c r="O367" s="269">
        <f>'Data and Parameter'!$E$4*'Data and Parameter'!$E$5*('Data and Parameter'!$E$6+'Data and Parameter'!$E$7)*'Data and Parameter'!$E$19*'Data and Parameter'!$E$14*'ER calculations'!N367</f>
        <v>4.3266122603860833</v>
      </c>
    </row>
    <row r="368" spans="1:15" ht="15">
      <c r="A368" s="284">
        <v>364</v>
      </c>
      <c r="B368" s="287"/>
      <c r="C368" s="287"/>
      <c r="D368" s="284" t="s">
        <v>119</v>
      </c>
      <c r="E368" s="287"/>
      <c r="F368" s="285" t="s">
        <v>484</v>
      </c>
      <c r="G368" s="266" t="s">
        <v>121</v>
      </c>
      <c r="H368" s="266">
        <f>IF(G368="Traditional Stove",0.1,0.2)</f>
        <v>0.1</v>
      </c>
      <c r="I368" s="266">
        <f>YEAR(J368)</f>
        <v>2022</v>
      </c>
      <c r="J368" s="267">
        <v>44741</v>
      </c>
      <c r="K368" s="267">
        <f>J368+1</f>
        <v>44742</v>
      </c>
      <c r="L368" s="266">
        <f>IF(M368&lt;=365,1,2)</f>
        <v>1</v>
      </c>
      <c r="M368" s="266">
        <f>IF(K368&lt;$C$1,$C$2-$C$1+1,$C$2-K368+1)</f>
        <v>305</v>
      </c>
      <c r="N368" s="268">
        <f>M368/365</f>
        <v>0.83561643835616439</v>
      </c>
      <c r="O368" s="269">
        <f>'Data and Parameter'!$E$4*'Data and Parameter'!$E$5*('Data and Parameter'!$E$6+'Data and Parameter'!$E$7)*'Data and Parameter'!$E$19*'Data and Parameter'!$E$14*'ER calculations'!N368</f>
        <v>4.3266122603860833</v>
      </c>
    </row>
    <row r="369" spans="1:15" ht="15">
      <c r="A369" s="284">
        <v>365</v>
      </c>
      <c r="B369" s="287"/>
      <c r="C369" s="287"/>
      <c r="D369" s="284" t="s">
        <v>119</v>
      </c>
      <c r="E369" s="287"/>
      <c r="F369" s="285" t="s">
        <v>485</v>
      </c>
      <c r="G369" s="266" t="s">
        <v>121</v>
      </c>
      <c r="H369" s="266">
        <f>IF(G369="Traditional Stove",0.1,0.2)</f>
        <v>0.1</v>
      </c>
      <c r="I369" s="266">
        <f>YEAR(J369)</f>
        <v>2022</v>
      </c>
      <c r="J369" s="267">
        <v>44741</v>
      </c>
      <c r="K369" s="267">
        <f>J369+1</f>
        <v>44742</v>
      </c>
      <c r="L369" s="266">
        <f>IF(M369&lt;=365,1,2)</f>
        <v>1</v>
      </c>
      <c r="M369" s="266">
        <f>IF(K369&lt;$C$1,$C$2-$C$1+1,$C$2-K369+1)</f>
        <v>305</v>
      </c>
      <c r="N369" s="268">
        <f>M369/365</f>
        <v>0.83561643835616439</v>
      </c>
      <c r="O369" s="269">
        <f>'Data and Parameter'!$E$4*'Data and Parameter'!$E$5*('Data and Parameter'!$E$6+'Data and Parameter'!$E$7)*'Data and Parameter'!$E$19*'Data and Parameter'!$E$14*'ER calculations'!N369</f>
        <v>4.3266122603860833</v>
      </c>
    </row>
    <row r="370" spans="1:15" ht="15">
      <c r="A370" s="284">
        <v>366</v>
      </c>
      <c r="B370" s="287"/>
      <c r="C370" s="287"/>
      <c r="D370" s="284" t="s">
        <v>119</v>
      </c>
      <c r="E370" s="287"/>
      <c r="F370" s="285" t="s">
        <v>486</v>
      </c>
      <c r="G370" s="266" t="s">
        <v>121</v>
      </c>
      <c r="H370" s="266">
        <f>IF(G370="Traditional Stove",0.1,0.2)</f>
        <v>0.1</v>
      </c>
      <c r="I370" s="266">
        <f>YEAR(J370)</f>
        <v>2022</v>
      </c>
      <c r="J370" s="267">
        <v>44741</v>
      </c>
      <c r="K370" s="267">
        <f>J370+1</f>
        <v>44742</v>
      </c>
      <c r="L370" s="266">
        <f>IF(M370&lt;=365,1,2)</f>
        <v>1</v>
      </c>
      <c r="M370" s="266">
        <f>IF(K370&lt;$C$1,$C$2-$C$1+1,$C$2-K370+1)</f>
        <v>305</v>
      </c>
      <c r="N370" s="268">
        <f>M370/365</f>
        <v>0.83561643835616439</v>
      </c>
      <c r="O370" s="269">
        <f>'Data and Parameter'!$E$4*'Data and Parameter'!$E$5*('Data and Parameter'!$E$6+'Data and Parameter'!$E$7)*'Data and Parameter'!$E$19*'Data and Parameter'!$E$14*'ER calculations'!N370</f>
        <v>4.3266122603860833</v>
      </c>
    </row>
    <row r="371" spans="1:15" ht="15">
      <c r="A371" s="284">
        <v>367</v>
      </c>
      <c r="B371" s="287"/>
      <c r="C371" s="287"/>
      <c r="D371" s="284" t="s">
        <v>119</v>
      </c>
      <c r="E371" s="287"/>
      <c r="F371" s="285" t="s">
        <v>487</v>
      </c>
      <c r="G371" s="266" t="s">
        <v>121</v>
      </c>
      <c r="H371" s="266">
        <f>IF(G371="Traditional Stove",0.1,0.2)</f>
        <v>0.1</v>
      </c>
      <c r="I371" s="266">
        <f>YEAR(J371)</f>
        <v>2022</v>
      </c>
      <c r="J371" s="267">
        <v>44741</v>
      </c>
      <c r="K371" s="267">
        <f>J371+1</f>
        <v>44742</v>
      </c>
      <c r="L371" s="266">
        <f>IF(M371&lt;=365,1,2)</f>
        <v>1</v>
      </c>
      <c r="M371" s="266">
        <f>IF(K371&lt;$C$1,$C$2-$C$1+1,$C$2-K371+1)</f>
        <v>305</v>
      </c>
      <c r="N371" s="268">
        <f>M371/365</f>
        <v>0.83561643835616439</v>
      </c>
      <c r="O371" s="269">
        <f>'Data and Parameter'!$E$4*'Data and Parameter'!$E$5*('Data and Parameter'!$E$6+'Data and Parameter'!$E$7)*'Data and Parameter'!$E$19*'Data and Parameter'!$E$14*'ER calculations'!N371</f>
        <v>4.3266122603860833</v>
      </c>
    </row>
    <row r="372" spans="1:15" ht="15">
      <c r="A372" s="284">
        <v>368</v>
      </c>
      <c r="B372" s="287"/>
      <c r="C372" s="287"/>
      <c r="D372" s="284" t="s">
        <v>119</v>
      </c>
      <c r="E372" s="287"/>
      <c r="F372" s="285" t="s">
        <v>488</v>
      </c>
      <c r="G372" s="266" t="s">
        <v>121</v>
      </c>
      <c r="H372" s="266">
        <f>IF(G372="Traditional Stove",0.1,0.2)</f>
        <v>0.1</v>
      </c>
      <c r="I372" s="266">
        <f>YEAR(J372)</f>
        <v>2022</v>
      </c>
      <c r="J372" s="267">
        <v>44741</v>
      </c>
      <c r="K372" s="267">
        <f>J372+1</f>
        <v>44742</v>
      </c>
      <c r="L372" s="266">
        <f>IF(M372&lt;=365,1,2)</f>
        <v>1</v>
      </c>
      <c r="M372" s="266">
        <f>IF(K372&lt;$C$1,$C$2-$C$1+1,$C$2-K372+1)</f>
        <v>305</v>
      </c>
      <c r="N372" s="268">
        <f>M372/365</f>
        <v>0.83561643835616439</v>
      </c>
      <c r="O372" s="269">
        <f>'Data and Parameter'!$E$4*'Data and Parameter'!$E$5*('Data and Parameter'!$E$6+'Data and Parameter'!$E$7)*'Data and Parameter'!$E$19*'Data and Parameter'!$E$14*'ER calculations'!N372</f>
        <v>4.3266122603860833</v>
      </c>
    </row>
    <row r="373" spans="1:15" ht="15">
      <c r="A373" s="284">
        <v>369</v>
      </c>
      <c r="B373" s="287"/>
      <c r="C373" s="287"/>
      <c r="D373" s="284" t="s">
        <v>119</v>
      </c>
      <c r="E373" s="287"/>
      <c r="F373" s="285" t="s">
        <v>489</v>
      </c>
      <c r="G373" s="266" t="s">
        <v>121</v>
      </c>
      <c r="H373" s="266">
        <f>IF(G373="Traditional Stove",0.1,0.2)</f>
        <v>0.1</v>
      </c>
      <c r="I373" s="266">
        <f>YEAR(J373)</f>
        <v>2022</v>
      </c>
      <c r="J373" s="267">
        <v>44741</v>
      </c>
      <c r="K373" s="267">
        <f>J373+1</f>
        <v>44742</v>
      </c>
      <c r="L373" s="266">
        <f>IF(M373&lt;=365,1,2)</f>
        <v>1</v>
      </c>
      <c r="M373" s="266">
        <f>IF(K373&lt;$C$1,$C$2-$C$1+1,$C$2-K373+1)</f>
        <v>305</v>
      </c>
      <c r="N373" s="268">
        <f>M373/365</f>
        <v>0.83561643835616439</v>
      </c>
      <c r="O373" s="269">
        <f>'Data and Parameter'!$E$4*'Data and Parameter'!$E$5*('Data and Parameter'!$E$6+'Data and Parameter'!$E$7)*'Data and Parameter'!$E$19*'Data and Parameter'!$E$14*'ER calculations'!N373</f>
        <v>4.3266122603860833</v>
      </c>
    </row>
    <row r="374" spans="1:15" ht="15">
      <c r="A374" s="284">
        <v>370</v>
      </c>
      <c r="B374" s="287"/>
      <c r="C374" s="287"/>
      <c r="D374" s="284" t="s">
        <v>119</v>
      </c>
      <c r="E374" s="287"/>
      <c r="F374" s="285" t="s">
        <v>490</v>
      </c>
      <c r="G374" s="266" t="s">
        <v>121</v>
      </c>
      <c r="H374" s="266">
        <f>IF(G374="Traditional Stove",0.1,0.2)</f>
        <v>0.1</v>
      </c>
      <c r="I374" s="266">
        <f>YEAR(J374)</f>
        <v>2022</v>
      </c>
      <c r="J374" s="267">
        <v>44741</v>
      </c>
      <c r="K374" s="267">
        <f>J374+1</f>
        <v>44742</v>
      </c>
      <c r="L374" s="266">
        <f>IF(M374&lt;=365,1,2)</f>
        <v>1</v>
      </c>
      <c r="M374" s="266">
        <f>IF(K374&lt;$C$1,$C$2-$C$1+1,$C$2-K374+1)</f>
        <v>305</v>
      </c>
      <c r="N374" s="268">
        <f>M374/365</f>
        <v>0.83561643835616439</v>
      </c>
      <c r="O374" s="269">
        <f>'Data and Parameter'!$E$4*'Data and Parameter'!$E$5*('Data and Parameter'!$E$6+'Data and Parameter'!$E$7)*'Data and Parameter'!$E$19*'Data and Parameter'!$E$14*'ER calculations'!N374</f>
        <v>4.3266122603860833</v>
      </c>
    </row>
    <row r="375" spans="1:15" ht="15">
      <c r="A375" s="284">
        <v>371</v>
      </c>
      <c r="B375" s="287"/>
      <c r="C375" s="287"/>
      <c r="D375" s="284" t="s">
        <v>119</v>
      </c>
      <c r="E375" s="287"/>
      <c r="F375" s="285" t="s">
        <v>491</v>
      </c>
      <c r="G375" s="266" t="s">
        <v>121</v>
      </c>
      <c r="H375" s="266">
        <f>IF(G375="Traditional Stove",0.1,0.2)</f>
        <v>0.1</v>
      </c>
      <c r="I375" s="266">
        <f>YEAR(J375)</f>
        <v>2022</v>
      </c>
      <c r="J375" s="267">
        <v>44741</v>
      </c>
      <c r="K375" s="267">
        <f>J375+1</f>
        <v>44742</v>
      </c>
      <c r="L375" s="266">
        <f>IF(M375&lt;=365,1,2)</f>
        <v>1</v>
      </c>
      <c r="M375" s="266">
        <f>IF(K375&lt;$C$1,$C$2-$C$1+1,$C$2-K375+1)</f>
        <v>305</v>
      </c>
      <c r="N375" s="268">
        <f>M375/365</f>
        <v>0.83561643835616439</v>
      </c>
      <c r="O375" s="269">
        <f>'Data and Parameter'!$E$4*'Data and Parameter'!$E$5*('Data and Parameter'!$E$6+'Data and Parameter'!$E$7)*'Data and Parameter'!$E$19*'Data and Parameter'!$E$14*'ER calculations'!N375</f>
        <v>4.3266122603860833</v>
      </c>
    </row>
    <row r="376" spans="1:15" ht="15">
      <c r="A376" s="284">
        <v>372</v>
      </c>
      <c r="B376" s="287"/>
      <c r="C376" s="287"/>
      <c r="D376" s="284" t="s">
        <v>119</v>
      </c>
      <c r="E376" s="287"/>
      <c r="F376" s="285" t="s">
        <v>492</v>
      </c>
      <c r="G376" s="266" t="s">
        <v>121</v>
      </c>
      <c r="H376" s="266">
        <f>IF(G376="Traditional Stove",0.1,0.2)</f>
        <v>0.1</v>
      </c>
      <c r="I376" s="266">
        <f>YEAR(J376)</f>
        <v>2022</v>
      </c>
      <c r="J376" s="267">
        <v>44741</v>
      </c>
      <c r="K376" s="267">
        <f>J376+1</f>
        <v>44742</v>
      </c>
      <c r="L376" s="266">
        <f>IF(M376&lt;=365,1,2)</f>
        <v>1</v>
      </c>
      <c r="M376" s="266">
        <f>IF(K376&lt;$C$1,$C$2-$C$1+1,$C$2-K376+1)</f>
        <v>305</v>
      </c>
      <c r="N376" s="268">
        <f>M376/365</f>
        <v>0.83561643835616439</v>
      </c>
      <c r="O376" s="269">
        <f>'Data and Parameter'!$E$4*'Data and Parameter'!$E$5*('Data and Parameter'!$E$6+'Data and Parameter'!$E$7)*'Data and Parameter'!$E$19*'Data and Parameter'!$E$14*'ER calculations'!N376</f>
        <v>4.3266122603860833</v>
      </c>
    </row>
    <row r="377" spans="1:15" ht="15">
      <c r="A377" s="284">
        <v>373</v>
      </c>
      <c r="B377" s="287"/>
      <c r="C377" s="287"/>
      <c r="D377" s="284" t="s">
        <v>119</v>
      </c>
      <c r="E377" s="287"/>
      <c r="F377" s="285" t="s">
        <v>493</v>
      </c>
      <c r="G377" s="266" t="s">
        <v>121</v>
      </c>
      <c r="H377" s="266">
        <f>IF(G377="Traditional Stove",0.1,0.2)</f>
        <v>0.1</v>
      </c>
      <c r="I377" s="266">
        <f>YEAR(J377)</f>
        <v>2022</v>
      </c>
      <c r="J377" s="267">
        <v>44741</v>
      </c>
      <c r="K377" s="267">
        <f>J377+1</f>
        <v>44742</v>
      </c>
      <c r="L377" s="266">
        <f>IF(M377&lt;=365,1,2)</f>
        <v>1</v>
      </c>
      <c r="M377" s="266">
        <f>IF(K377&lt;$C$1,$C$2-$C$1+1,$C$2-K377+1)</f>
        <v>305</v>
      </c>
      <c r="N377" s="268">
        <f>M377/365</f>
        <v>0.83561643835616439</v>
      </c>
      <c r="O377" s="269">
        <f>'Data and Parameter'!$E$4*'Data and Parameter'!$E$5*('Data and Parameter'!$E$6+'Data and Parameter'!$E$7)*'Data and Parameter'!$E$19*'Data and Parameter'!$E$14*'ER calculations'!N377</f>
        <v>4.3266122603860833</v>
      </c>
    </row>
    <row r="378" spans="1:15" ht="15">
      <c r="A378" s="284">
        <v>374</v>
      </c>
      <c r="B378" s="287"/>
      <c r="C378" s="287"/>
      <c r="D378" s="284" t="s">
        <v>119</v>
      </c>
      <c r="E378" s="287"/>
      <c r="F378" s="285" t="s">
        <v>494</v>
      </c>
      <c r="G378" s="266" t="s">
        <v>121</v>
      </c>
      <c r="H378" s="266">
        <f>IF(G378="Traditional Stove",0.1,0.2)</f>
        <v>0.1</v>
      </c>
      <c r="I378" s="266">
        <f>YEAR(J378)</f>
        <v>2022</v>
      </c>
      <c r="J378" s="267">
        <v>44741</v>
      </c>
      <c r="K378" s="267">
        <f>J378+1</f>
        <v>44742</v>
      </c>
      <c r="L378" s="266">
        <f>IF(M378&lt;=365,1,2)</f>
        <v>1</v>
      </c>
      <c r="M378" s="266">
        <f>IF(K378&lt;$C$1,$C$2-$C$1+1,$C$2-K378+1)</f>
        <v>305</v>
      </c>
      <c r="N378" s="268">
        <f>M378/365</f>
        <v>0.83561643835616439</v>
      </c>
      <c r="O378" s="269">
        <f>'Data and Parameter'!$E$4*'Data and Parameter'!$E$5*('Data and Parameter'!$E$6+'Data and Parameter'!$E$7)*'Data and Parameter'!$E$19*'Data and Parameter'!$E$14*'ER calculations'!N378</f>
        <v>4.3266122603860833</v>
      </c>
    </row>
    <row r="379" spans="1:15" ht="15">
      <c r="A379" s="284">
        <v>375</v>
      </c>
      <c r="B379" s="287"/>
      <c r="C379" s="287"/>
      <c r="D379" s="284" t="s">
        <v>119</v>
      </c>
      <c r="E379" s="287"/>
      <c r="F379" s="285" t="s">
        <v>495</v>
      </c>
      <c r="G379" s="266" t="s">
        <v>121</v>
      </c>
      <c r="H379" s="266">
        <f>IF(G379="Traditional Stove",0.1,0.2)</f>
        <v>0.1</v>
      </c>
      <c r="I379" s="266">
        <f>YEAR(J379)</f>
        <v>2022</v>
      </c>
      <c r="J379" s="267">
        <v>44741</v>
      </c>
      <c r="K379" s="267">
        <f>J379+1</f>
        <v>44742</v>
      </c>
      <c r="L379" s="266">
        <f>IF(M379&lt;=365,1,2)</f>
        <v>1</v>
      </c>
      <c r="M379" s="266">
        <f>IF(K379&lt;$C$1,$C$2-$C$1+1,$C$2-K379+1)</f>
        <v>305</v>
      </c>
      <c r="N379" s="268">
        <f>M379/365</f>
        <v>0.83561643835616439</v>
      </c>
      <c r="O379" s="269">
        <f>'Data and Parameter'!$E$4*'Data and Parameter'!$E$5*('Data and Parameter'!$E$6+'Data and Parameter'!$E$7)*'Data and Parameter'!$E$19*'Data and Parameter'!$E$14*'ER calculations'!N379</f>
        <v>4.3266122603860833</v>
      </c>
    </row>
    <row r="380" spans="1:15" ht="15">
      <c r="A380" s="284">
        <v>376</v>
      </c>
      <c r="B380" s="287"/>
      <c r="C380" s="287"/>
      <c r="D380" s="284" t="s">
        <v>119</v>
      </c>
      <c r="E380" s="287"/>
      <c r="F380" s="285" t="s">
        <v>496</v>
      </c>
      <c r="G380" s="266" t="s">
        <v>121</v>
      </c>
      <c r="H380" s="266">
        <f>IF(G380="Traditional Stove",0.1,0.2)</f>
        <v>0.1</v>
      </c>
      <c r="I380" s="266">
        <f>YEAR(J380)</f>
        <v>2022</v>
      </c>
      <c r="J380" s="267">
        <v>44741</v>
      </c>
      <c r="K380" s="267">
        <f>J380+1</f>
        <v>44742</v>
      </c>
      <c r="L380" s="266">
        <f>IF(M380&lt;=365,1,2)</f>
        <v>1</v>
      </c>
      <c r="M380" s="266">
        <f>IF(K380&lt;$C$1,$C$2-$C$1+1,$C$2-K380+1)</f>
        <v>305</v>
      </c>
      <c r="N380" s="268">
        <f>M380/365</f>
        <v>0.83561643835616439</v>
      </c>
      <c r="O380" s="269">
        <f>'Data and Parameter'!$E$4*'Data and Parameter'!$E$5*('Data and Parameter'!$E$6+'Data and Parameter'!$E$7)*'Data and Parameter'!$E$19*'Data and Parameter'!$E$14*'ER calculations'!N380</f>
        <v>4.3266122603860833</v>
      </c>
    </row>
    <row r="381" spans="1:15" ht="15">
      <c r="A381" s="284">
        <v>377</v>
      </c>
      <c r="B381" s="287"/>
      <c r="C381" s="287"/>
      <c r="D381" s="284" t="s">
        <v>119</v>
      </c>
      <c r="E381" s="287"/>
      <c r="F381" s="285" t="s">
        <v>497</v>
      </c>
      <c r="G381" s="266" t="s">
        <v>121</v>
      </c>
      <c r="H381" s="266">
        <f>IF(G381="Traditional Stove",0.1,0.2)</f>
        <v>0.1</v>
      </c>
      <c r="I381" s="266">
        <f>YEAR(J381)</f>
        <v>2022</v>
      </c>
      <c r="J381" s="267">
        <v>44741</v>
      </c>
      <c r="K381" s="267">
        <f>J381+1</f>
        <v>44742</v>
      </c>
      <c r="L381" s="266">
        <f>IF(M381&lt;=365,1,2)</f>
        <v>1</v>
      </c>
      <c r="M381" s="266">
        <f>IF(K381&lt;$C$1,$C$2-$C$1+1,$C$2-K381+1)</f>
        <v>305</v>
      </c>
      <c r="N381" s="268">
        <f>M381/365</f>
        <v>0.83561643835616439</v>
      </c>
      <c r="O381" s="269">
        <f>'Data and Parameter'!$E$4*'Data and Parameter'!$E$5*('Data and Parameter'!$E$6+'Data and Parameter'!$E$7)*'Data and Parameter'!$E$19*'Data and Parameter'!$E$14*'ER calculations'!N381</f>
        <v>4.3266122603860833</v>
      </c>
    </row>
    <row r="382" spans="1:15" ht="15">
      <c r="A382" s="284">
        <v>378</v>
      </c>
      <c r="B382" s="287"/>
      <c r="C382" s="287"/>
      <c r="D382" s="284" t="s">
        <v>119</v>
      </c>
      <c r="E382" s="287"/>
      <c r="F382" s="285" t="s">
        <v>498</v>
      </c>
      <c r="G382" s="266" t="s">
        <v>121</v>
      </c>
      <c r="H382" s="266">
        <f>IF(G382="Traditional Stove",0.1,0.2)</f>
        <v>0.1</v>
      </c>
      <c r="I382" s="266">
        <f>YEAR(J382)</f>
        <v>2022</v>
      </c>
      <c r="J382" s="267">
        <v>44741</v>
      </c>
      <c r="K382" s="267">
        <f>J382+1</f>
        <v>44742</v>
      </c>
      <c r="L382" s="266">
        <f>IF(M382&lt;=365,1,2)</f>
        <v>1</v>
      </c>
      <c r="M382" s="266">
        <f>IF(K382&lt;$C$1,$C$2-$C$1+1,$C$2-K382+1)</f>
        <v>305</v>
      </c>
      <c r="N382" s="268">
        <f>M382/365</f>
        <v>0.83561643835616439</v>
      </c>
      <c r="O382" s="269">
        <f>'Data and Parameter'!$E$4*'Data and Parameter'!$E$5*('Data and Parameter'!$E$6+'Data and Parameter'!$E$7)*'Data and Parameter'!$E$19*'Data and Parameter'!$E$14*'ER calculations'!N382</f>
        <v>4.3266122603860833</v>
      </c>
    </row>
    <row r="383" spans="1:15" ht="15">
      <c r="A383" s="284">
        <v>379</v>
      </c>
      <c r="B383" s="287"/>
      <c r="C383" s="287"/>
      <c r="D383" s="284" t="s">
        <v>119</v>
      </c>
      <c r="E383" s="287"/>
      <c r="F383" s="285" t="s">
        <v>499</v>
      </c>
      <c r="G383" s="266" t="s">
        <v>121</v>
      </c>
      <c r="H383" s="266">
        <f>IF(G383="Traditional Stove",0.1,0.2)</f>
        <v>0.1</v>
      </c>
      <c r="I383" s="266">
        <f>YEAR(J383)</f>
        <v>2022</v>
      </c>
      <c r="J383" s="267">
        <v>44741</v>
      </c>
      <c r="K383" s="267">
        <f>J383+1</f>
        <v>44742</v>
      </c>
      <c r="L383" s="266">
        <f>IF(M383&lt;=365,1,2)</f>
        <v>1</v>
      </c>
      <c r="M383" s="266">
        <f>IF(K383&lt;$C$1,$C$2-$C$1+1,$C$2-K383+1)</f>
        <v>305</v>
      </c>
      <c r="N383" s="268">
        <f>M383/365</f>
        <v>0.83561643835616439</v>
      </c>
      <c r="O383" s="269">
        <f>'Data and Parameter'!$E$4*'Data and Parameter'!$E$5*('Data and Parameter'!$E$6+'Data and Parameter'!$E$7)*'Data and Parameter'!$E$19*'Data and Parameter'!$E$14*'ER calculations'!N383</f>
        <v>4.3266122603860833</v>
      </c>
    </row>
    <row r="384" spans="1:15" ht="15">
      <c r="A384" s="284">
        <v>380</v>
      </c>
      <c r="B384" s="287"/>
      <c r="C384" s="287"/>
      <c r="D384" s="284" t="s">
        <v>119</v>
      </c>
      <c r="E384" s="287"/>
      <c r="F384" s="285" t="s">
        <v>500</v>
      </c>
      <c r="G384" s="266" t="s">
        <v>121</v>
      </c>
      <c r="H384" s="266">
        <f>IF(G384="Traditional Stove",0.1,0.2)</f>
        <v>0.1</v>
      </c>
      <c r="I384" s="266">
        <f>YEAR(J384)</f>
        <v>2022</v>
      </c>
      <c r="J384" s="267">
        <v>44741</v>
      </c>
      <c r="K384" s="267">
        <f>J384+1</f>
        <v>44742</v>
      </c>
      <c r="L384" s="266">
        <f>IF(M384&lt;=365,1,2)</f>
        <v>1</v>
      </c>
      <c r="M384" s="266">
        <f>IF(K384&lt;$C$1,$C$2-$C$1+1,$C$2-K384+1)</f>
        <v>305</v>
      </c>
      <c r="N384" s="268">
        <f>M384/365</f>
        <v>0.83561643835616439</v>
      </c>
      <c r="O384" s="269">
        <f>'Data and Parameter'!$E$4*'Data and Parameter'!$E$5*('Data and Parameter'!$E$6+'Data and Parameter'!$E$7)*'Data and Parameter'!$E$19*'Data and Parameter'!$E$14*'ER calculations'!N384</f>
        <v>4.3266122603860833</v>
      </c>
    </row>
    <row r="385" spans="1:15" ht="15">
      <c r="A385" s="284">
        <v>381</v>
      </c>
      <c r="B385" s="287"/>
      <c r="C385" s="287"/>
      <c r="D385" s="284" t="s">
        <v>119</v>
      </c>
      <c r="E385" s="287"/>
      <c r="F385" s="285" t="s">
        <v>501</v>
      </c>
      <c r="G385" s="266" t="s">
        <v>121</v>
      </c>
      <c r="H385" s="266">
        <f>IF(G385="Traditional Stove",0.1,0.2)</f>
        <v>0.1</v>
      </c>
      <c r="I385" s="266">
        <f>YEAR(J385)</f>
        <v>2022</v>
      </c>
      <c r="J385" s="267">
        <v>44741</v>
      </c>
      <c r="K385" s="267">
        <f>J385+1</f>
        <v>44742</v>
      </c>
      <c r="L385" s="266">
        <f>IF(M385&lt;=365,1,2)</f>
        <v>1</v>
      </c>
      <c r="M385" s="266">
        <f>IF(K385&lt;$C$1,$C$2-$C$1+1,$C$2-K385+1)</f>
        <v>305</v>
      </c>
      <c r="N385" s="268">
        <f>M385/365</f>
        <v>0.83561643835616439</v>
      </c>
      <c r="O385" s="269">
        <f>'Data and Parameter'!$E$4*'Data and Parameter'!$E$5*('Data and Parameter'!$E$6+'Data and Parameter'!$E$7)*'Data and Parameter'!$E$19*'Data and Parameter'!$E$14*'ER calculations'!N385</f>
        <v>4.3266122603860833</v>
      </c>
    </row>
    <row r="386" spans="1:15" ht="15">
      <c r="A386" s="284">
        <v>382</v>
      </c>
      <c r="B386" s="287"/>
      <c r="C386" s="287"/>
      <c r="D386" s="284" t="s">
        <v>119</v>
      </c>
      <c r="E386" s="287"/>
      <c r="F386" s="285" t="s">
        <v>502</v>
      </c>
      <c r="G386" s="266" t="s">
        <v>121</v>
      </c>
      <c r="H386" s="266">
        <f>IF(G386="Traditional Stove",0.1,0.2)</f>
        <v>0.1</v>
      </c>
      <c r="I386" s="266">
        <f>YEAR(J386)</f>
        <v>2022</v>
      </c>
      <c r="J386" s="267">
        <v>44741</v>
      </c>
      <c r="K386" s="267">
        <f>J386+1</f>
        <v>44742</v>
      </c>
      <c r="L386" s="266">
        <f>IF(M386&lt;=365,1,2)</f>
        <v>1</v>
      </c>
      <c r="M386" s="266">
        <f>IF(K386&lt;$C$1,$C$2-$C$1+1,$C$2-K386+1)</f>
        <v>305</v>
      </c>
      <c r="N386" s="268">
        <f>M386/365</f>
        <v>0.83561643835616439</v>
      </c>
      <c r="O386" s="269">
        <f>'Data and Parameter'!$E$4*'Data and Parameter'!$E$5*('Data and Parameter'!$E$6+'Data and Parameter'!$E$7)*'Data and Parameter'!$E$19*'Data and Parameter'!$E$14*'ER calculations'!N386</f>
        <v>4.3266122603860833</v>
      </c>
    </row>
    <row r="387" spans="1:15" ht="15">
      <c r="A387" s="284">
        <v>383</v>
      </c>
      <c r="B387" s="287"/>
      <c r="C387" s="287"/>
      <c r="D387" s="284" t="s">
        <v>119</v>
      </c>
      <c r="E387" s="287"/>
      <c r="F387" s="285" t="s">
        <v>503</v>
      </c>
      <c r="G387" s="266" t="s">
        <v>121</v>
      </c>
      <c r="H387" s="266">
        <f>IF(G387="Traditional Stove",0.1,0.2)</f>
        <v>0.1</v>
      </c>
      <c r="I387" s="266">
        <f>YEAR(J387)</f>
        <v>2022</v>
      </c>
      <c r="J387" s="267">
        <v>44741</v>
      </c>
      <c r="K387" s="267">
        <f>J387+1</f>
        <v>44742</v>
      </c>
      <c r="L387" s="266">
        <f>IF(M387&lt;=365,1,2)</f>
        <v>1</v>
      </c>
      <c r="M387" s="266">
        <f>IF(K387&lt;$C$1,$C$2-$C$1+1,$C$2-K387+1)</f>
        <v>305</v>
      </c>
      <c r="N387" s="268">
        <f>M387/365</f>
        <v>0.83561643835616439</v>
      </c>
      <c r="O387" s="269">
        <f>'Data and Parameter'!$E$4*'Data and Parameter'!$E$5*('Data and Parameter'!$E$6+'Data and Parameter'!$E$7)*'Data and Parameter'!$E$19*'Data and Parameter'!$E$14*'ER calculations'!N387</f>
        <v>4.3266122603860833</v>
      </c>
    </row>
    <row r="388" spans="1:15" ht="15">
      <c r="A388" s="284">
        <v>384</v>
      </c>
      <c r="B388" s="287"/>
      <c r="C388" s="287"/>
      <c r="D388" s="284" t="s">
        <v>119</v>
      </c>
      <c r="E388" s="287"/>
      <c r="F388" s="285" t="s">
        <v>504</v>
      </c>
      <c r="G388" s="266" t="s">
        <v>121</v>
      </c>
      <c r="H388" s="266">
        <f>IF(G388="Traditional Stove",0.1,0.2)</f>
        <v>0.1</v>
      </c>
      <c r="I388" s="266">
        <f>YEAR(J388)</f>
        <v>2022</v>
      </c>
      <c r="J388" s="267">
        <v>44741</v>
      </c>
      <c r="K388" s="267">
        <f>J388+1</f>
        <v>44742</v>
      </c>
      <c r="L388" s="266">
        <f>IF(M388&lt;=365,1,2)</f>
        <v>1</v>
      </c>
      <c r="M388" s="266">
        <f>IF(K388&lt;$C$1,$C$2-$C$1+1,$C$2-K388+1)</f>
        <v>305</v>
      </c>
      <c r="N388" s="268">
        <f>M388/365</f>
        <v>0.83561643835616439</v>
      </c>
      <c r="O388" s="269">
        <f>'Data and Parameter'!$E$4*'Data and Parameter'!$E$5*('Data and Parameter'!$E$6+'Data and Parameter'!$E$7)*'Data and Parameter'!$E$19*'Data and Parameter'!$E$14*'ER calculations'!N388</f>
        <v>4.3266122603860833</v>
      </c>
    </row>
    <row r="389" spans="1:15" ht="15">
      <c r="A389" s="284">
        <v>385</v>
      </c>
      <c r="B389" s="287"/>
      <c r="C389" s="287"/>
      <c r="D389" s="284" t="s">
        <v>119</v>
      </c>
      <c r="E389" s="287"/>
      <c r="F389" s="285" t="s">
        <v>505</v>
      </c>
      <c r="G389" s="266" t="s">
        <v>121</v>
      </c>
      <c r="H389" s="266">
        <f>IF(G389="Traditional Stove",0.1,0.2)</f>
        <v>0.1</v>
      </c>
      <c r="I389" s="266">
        <f>YEAR(J389)</f>
        <v>2022</v>
      </c>
      <c r="J389" s="267">
        <v>44741</v>
      </c>
      <c r="K389" s="267">
        <f>J389+1</f>
        <v>44742</v>
      </c>
      <c r="L389" s="266">
        <f>IF(M389&lt;=365,1,2)</f>
        <v>1</v>
      </c>
      <c r="M389" s="266">
        <f>IF(K389&lt;$C$1,$C$2-$C$1+1,$C$2-K389+1)</f>
        <v>305</v>
      </c>
      <c r="N389" s="268">
        <f>M389/365</f>
        <v>0.83561643835616439</v>
      </c>
      <c r="O389" s="269">
        <f>'Data and Parameter'!$E$4*'Data and Parameter'!$E$5*('Data and Parameter'!$E$6+'Data and Parameter'!$E$7)*'Data and Parameter'!$E$19*'Data and Parameter'!$E$14*'ER calculations'!N389</f>
        <v>4.3266122603860833</v>
      </c>
    </row>
    <row r="390" spans="1:15" ht="15">
      <c r="A390" s="284">
        <v>386</v>
      </c>
      <c r="B390" s="287"/>
      <c r="C390" s="287"/>
      <c r="D390" s="284" t="s">
        <v>119</v>
      </c>
      <c r="E390" s="287"/>
      <c r="F390" s="285" t="s">
        <v>506</v>
      </c>
      <c r="G390" s="266" t="s">
        <v>121</v>
      </c>
      <c r="H390" s="266">
        <f>IF(G390="Traditional Stove",0.1,0.2)</f>
        <v>0.1</v>
      </c>
      <c r="I390" s="266">
        <f>YEAR(J390)</f>
        <v>2022</v>
      </c>
      <c r="J390" s="267">
        <v>44741</v>
      </c>
      <c r="K390" s="267">
        <f>J390+1</f>
        <v>44742</v>
      </c>
      <c r="L390" s="266">
        <f>IF(M390&lt;=365,1,2)</f>
        <v>1</v>
      </c>
      <c r="M390" s="266">
        <f>IF(K390&lt;$C$1,$C$2-$C$1+1,$C$2-K390+1)</f>
        <v>305</v>
      </c>
      <c r="N390" s="268">
        <f>M390/365</f>
        <v>0.83561643835616439</v>
      </c>
      <c r="O390" s="269">
        <f>'Data and Parameter'!$E$4*'Data and Parameter'!$E$5*('Data and Parameter'!$E$6+'Data and Parameter'!$E$7)*'Data and Parameter'!$E$19*'Data and Parameter'!$E$14*'ER calculations'!N390</f>
        <v>4.3266122603860833</v>
      </c>
    </row>
    <row r="391" spans="1:15" ht="15">
      <c r="A391" s="284">
        <v>387</v>
      </c>
      <c r="B391" s="287"/>
      <c r="C391" s="287"/>
      <c r="D391" s="284" t="s">
        <v>119</v>
      </c>
      <c r="E391" s="287"/>
      <c r="F391" s="285" t="s">
        <v>507</v>
      </c>
      <c r="G391" s="266" t="s">
        <v>121</v>
      </c>
      <c r="H391" s="266">
        <f>IF(G391="Traditional Stove",0.1,0.2)</f>
        <v>0.1</v>
      </c>
      <c r="I391" s="266">
        <f>YEAR(J391)</f>
        <v>2022</v>
      </c>
      <c r="J391" s="267">
        <v>44741</v>
      </c>
      <c r="K391" s="267">
        <f>J391+1</f>
        <v>44742</v>
      </c>
      <c r="L391" s="266">
        <f>IF(M391&lt;=365,1,2)</f>
        <v>1</v>
      </c>
      <c r="M391" s="266">
        <f>IF(K391&lt;$C$1,$C$2-$C$1+1,$C$2-K391+1)</f>
        <v>305</v>
      </c>
      <c r="N391" s="268">
        <f>M391/365</f>
        <v>0.83561643835616439</v>
      </c>
      <c r="O391" s="269">
        <f>'Data and Parameter'!$E$4*'Data and Parameter'!$E$5*('Data and Parameter'!$E$6+'Data and Parameter'!$E$7)*'Data and Parameter'!$E$19*'Data and Parameter'!$E$14*'ER calculations'!N391</f>
        <v>4.3266122603860833</v>
      </c>
    </row>
    <row r="392" spans="1:15" ht="15">
      <c r="A392" s="284">
        <v>388</v>
      </c>
      <c r="B392" s="287"/>
      <c r="C392" s="287"/>
      <c r="D392" s="284" t="s">
        <v>119</v>
      </c>
      <c r="E392" s="287"/>
      <c r="F392" s="285" t="s">
        <v>508</v>
      </c>
      <c r="G392" s="266" t="s">
        <v>121</v>
      </c>
      <c r="H392" s="266">
        <f>IF(G392="Traditional Stove",0.1,0.2)</f>
        <v>0.1</v>
      </c>
      <c r="I392" s="266">
        <f>YEAR(J392)</f>
        <v>2022</v>
      </c>
      <c r="J392" s="267">
        <v>44741</v>
      </c>
      <c r="K392" s="267">
        <f>J392+1</f>
        <v>44742</v>
      </c>
      <c r="L392" s="266">
        <f>IF(M392&lt;=365,1,2)</f>
        <v>1</v>
      </c>
      <c r="M392" s="266">
        <f>IF(K392&lt;$C$1,$C$2-$C$1+1,$C$2-K392+1)</f>
        <v>305</v>
      </c>
      <c r="N392" s="268">
        <f>M392/365</f>
        <v>0.83561643835616439</v>
      </c>
      <c r="O392" s="269">
        <f>'Data and Parameter'!$E$4*'Data and Parameter'!$E$5*('Data and Parameter'!$E$6+'Data and Parameter'!$E$7)*'Data and Parameter'!$E$19*'Data and Parameter'!$E$14*'ER calculations'!N392</f>
        <v>4.3266122603860833</v>
      </c>
    </row>
    <row r="393" spans="1:15" ht="15">
      <c r="A393" s="284">
        <v>389</v>
      </c>
      <c r="B393" s="287"/>
      <c r="C393" s="287"/>
      <c r="D393" s="284" t="s">
        <v>119</v>
      </c>
      <c r="E393" s="287"/>
      <c r="F393" s="285" t="s">
        <v>509</v>
      </c>
      <c r="G393" s="266" t="s">
        <v>121</v>
      </c>
      <c r="H393" s="266">
        <f>IF(G393="Traditional Stove",0.1,0.2)</f>
        <v>0.1</v>
      </c>
      <c r="I393" s="266">
        <f>YEAR(J393)</f>
        <v>2022</v>
      </c>
      <c r="J393" s="267">
        <v>44741</v>
      </c>
      <c r="K393" s="267">
        <f>J393+1</f>
        <v>44742</v>
      </c>
      <c r="L393" s="266">
        <f>IF(M393&lt;=365,1,2)</f>
        <v>1</v>
      </c>
      <c r="M393" s="266">
        <f>IF(K393&lt;$C$1,$C$2-$C$1+1,$C$2-K393+1)</f>
        <v>305</v>
      </c>
      <c r="N393" s="268">
        <f>M393/365</f>
        <v>0.83561643835616439</v>
      </c>
      <c r="O393" s="269">
        <f>'Data and Parameter'!$E$4*'Data and Parameter'!$E$5*('Data and Parameter'!$E$6+'Data and Parameter'!$E$7)*'Data and Parameter'!$E$19*'Data and Parameter'!$E$14*'ER calculations'!N393</f>
        <v>4.3266122603860833</v>
      </c>
    </row>
    <row r="394" spans="1:15" ht="15">
      <c r="A394" s="284">
        <v>390</v>
      </c>
      <c r="B394" s="287"/>
      <c r="C394" s="287"/>
      <c r="D394" s="284" t="s">
        <v>119</v>
      </c>
      <c r="E394" s="287"/>
      <c r="F394" s="285" t="s">
        <v>510</v>
      </c>
      <c r="G394" s="266" t="s">
        <v>121</v>
      </c>
      <c r="H394" s="266">
        <f>IF(G394="Traditional Stove",0.1,0.2)</f>
        <v>0.1</v>
      </c>
      <c r="I394" s="266">
        <f>YEAR(J394)</f>
        <v>2022</v>
      </c>
      <c r="J394" s="267">
        <v>44741</v>
      </c>
      <c r="K394" s="267">
        <f>J394+1</f>
        <v>44742</v>
      </c>
      <c r="L394" s="266">
        <f>IF(M394&lt;=365,1,2)</f>
        <v>1</v>
      </c>
      <c r="M394" s="266">
        <f>IF(K394&lt;$C$1,$C$2-$C$1+1,$C$2-K394+1)</f>
        <v>305</v>
      </c>
      <c r="N394" s="268">
        <f>M394/365</f>
        <v>0.83561643835616439</v>
      </c>
      <c r="O394" s="269">
        <f>'Data and Parameter'!$E$4*'Data and Parameter'!$E$5*('Data and Parameter'!$E$6+'Data and Parameter'!$E$7)*'Data and Parameter'!$E$19*'Data and Parameter'!$E$14*'ER calculations'!N394</f>
        <v>4.3266122603860833</v>
      </c>
    </row>
    <row r="395" spans="1:15" ht="15">
      <c r="A395" s="284">
        <v>391</v>
      </c>
      <c r="B395" s="287"/>
      <c r="C395" s="287"/>
      <c r="D395" s="284" t="s">
        <v>119</v>
      </c>
      <c r="E395" s="287"/>
      <c r="F395" s="285" t="s">
        <v>511</v>
      </c>
      <c r="G395" s="266" t="s">
        <v>121</v>
      </c>
      <c r="H395" s="266">
        <f>IF(G395="Traditional Stove",0.1,0.2)</f>
        <v>0.1</v>
      </c>
      <c r="I395" s="266">
        <f>YEAR(J395)</f>
        <v>2022</v>
      </c>
      <c r="J395" s="267">
        <v>44741</v>
      </c>
      <c r="K395" s="267">
        <f>J395+1</f>
        <v>44742</v>
      </c>
      <c r="L395" s="266">
        <f>IF(M395&lt;=365,1,2)</f>
        <v>1</v>
      </c>
      <c r="M395" s="266">
        <f>IF(K395&lt;$C$1,$C$2-$C$1+1,$C$2-K395+1)</f>
        <v>305</v>
      </c>
      <c r="N395" s="268">
        <f>M395/365</f>
        <v>0.83561643835616439</v>
      </c>
      <c r="O395" s="269">
        <f>'Data and Parameter'!$E$4*'Data and Parameter'!$E$5*('Data and Parameter'!$E$6+'Data and Parameter'!$E$7)*'Data and Parameter'!$E$19*'Data and Parameter'!$E$14*'ER calculations'!N395</f>
        <v>4.3266122603860833</v>
      </c>
    </row>
    <row r="396" spans="1:15" ht="15">
      <c r="A396" s="284">
        <v>392</v>
      </c>
      <c r="B396" s="287"/>
      <c r="C396" s="287"/>
      <c r="D396" s="284" t="s">
        <v>119</v>
      </c>
      <c r="E396" s="287"/>
      <c r="F396" s="285" t="s">
        <v>512</v>
      </c>
      <c r="G396" s="266" t="s">
        <v>121</v>
      </c>
      <c r="H396" s="266">
        <f>IF(G396="Traditional Stove",0.1,0.2)</f>
        <v>0.1</v>
      </c>
      <c r="I396" s="266">
        <f>YEAR(J396)</f>
        <v>2022</v>
      </c>
      <c r="J396" s="267">
        <v>44741</v>
      </c>
      <c r="K396" s="267">
        <f>J396+1</f>
        <v>44742</v>
      </c>
      <c r="L396" s="266">
        <f>IF(M396&lt;=365,1,2)</f>
        <v>1</v>
      </c>
      <c r="M396" s="266">
        <f>IF(K396&lt;$C$1,$C$2-$C$1+1,$C$2-K396+1)</f>
        <v>305</v>
      </c>
      <c r="N396" s="268">
        <f>M396/365</f>
        <v>0.83561643835616439</v>
      </c>
      <c r="O396" s="269">
        <f>'Data and Parameter'!$E$4*'Data and Parameter'!$E$5*('Data and Parameter'!$E$6+'Data and Parameter'!$E$7)*'Data and Parameter'!$E$19*'Data and Parameter'!$E$14*'ER calculations'!N396</f>
        <v>4.3266122603860833</v>
      </c>
    </row>
    <row r="397" spans="1:15" ht="15">
      <c r="A397" s="284">
        <v>393</v>
      </c>
      <c r="B397" s="287"/>
      <c r="C397" s="287"/>
      <c r="D397" s="284" t="s">
        <v>119</v>
      </c>
      <c r="E397" s="287"/>
      <c r="F397" s="285" t="s">
        <v>513</v>
      </c>
      <c r="G397" s="266" t="s">
        <v>121</v>
      </c>
      <c r="H397" s="266">
        <f>IF(G397="Traditional Stove",0.1,0.2)</f>
        <v>0.1</v>
      </c>
      <c r="I397" s="266">
        <f>YEAR(J397)</f>
        <v>2022</v>
      </c>
      <c r="J397" s="267">
        <v>44741</v>
      </c>
      <c r="K397" s="267">
        <f>J397+1</f>
        <v>44742</v>
      </c>
      <c r="L397" s="266">
        <f>IF(M397&lt;=365,1,2)</f>
        <v>1</v>
      </c>
      <c r="M397" s="266">
        <f>IF(K397&lt;$C$1,$C$2-$C$1+1,$C$2-K397+1)</f>
        <v>305</v>
      </c>
      <c r="N397" s="268">
        <f>M397/365</f>
        <v>0.83561643835616439</v>
      </c>
      <c r="O397" s="269">
        <f>'Data and Parameter'!$E$4*'Data and Parameter'!$E$5*('Data and Parameter'!$E$6+'Data and Parameter'!$E$7)*'Data and Parameter'!$E$19*'Data and Parameter'!$E$14*'ER calculations'!N397</f>
        <v>4.3266122603860833</v>
      </c>
    </row>
    <row r="398" spans="1:15" ht="15">
      <c r="A398" s="284">
        <v>394</v>
      </c>
      <c r="B398" s="287"/>
      <c r="C398" s="287"/>
      <c r="D398" s="284" t="s">
        <v>119</v>
      </c>
      <c r="E398" s="287"/>
      <c r="F398" s="285" t="s">
        <v>514</v>
      </c>
      <c r="G398" s="266" t="s">
        <v>121</v>
      </c>
      <c r="H398" s="266">
        <f>IF(G398="Traditional Stove",0.1,0.2)</f>
        <v>0.1</v>
      </c>
      <c r="I398" s="266">
        <f>YEAR(J398)</f>
        <v>2022</v>
      </c>
      <c r="J398" s="267">
        <v>44744</v>
      </c>
      <c r="K398" s="267">
        <f>J398+1</f>
        <v>44745</v>
      </c>
      <c r="L398" s="266">
        <f>IF(M398&lt;=365,1,2)</f>
        <v>1</v>
      </c>
      <c r="M398" s="266">
        <f>IF(K398&lt;$C$1,$C$2-$C$1+1,$C$2-K398+1)</f>
        <v>302</v>
      </c>
      <c r="N398" s="268">
        <f>M398/365</f>
        <v>0.82739726027397265</v>
      </c>
      <c r="O398" s="269">
        <f>'Data and Parameter'!$E$4*'Data and Parameter'!$E$5*('Data and Parameter'!$E$6+'Data and Parameter'!$E$7)*'Data and Parameter'!$E$19*'Data and Parameter'!$E$14*'ER calculations'!N398</f>
        <v>4.2840554184806461</v>
      </c>
    </row>
    <row r="399" spans="1:15" ht="15">
      <c r="A399" s="284">
        <v>395</v>
      </c>
      <c r="B399" s="287"/>
      <c r="C399" s="287"/>
      <c r="D399" s="284" t="s">
        <v>119</v>
      </c>
      <c r="E399" s="287"/>
      <c r="F399" s="285" t="s">
        <v>515</v>
      </c>
      <c r="G399" s="266" t="s">
        <v>121</v>
      </c>
      <c r="H399" s="266">
        <f>IF(G399="Traditional Stove",0.1,0.2)</f>
        <v>0.1</v>
      </c>
      <c r="I399" s="266">
        <f>YEAR(J399)</f>
        <v>2022</v>
      </c>
      <c r="J399" s="267">
        <v>44748</v>
      </c>
      <c r="K399" s="267">
        <f>J399+1</f>
        <v>44749</v>
      </c>
      <c r="L399" s="266">
        <f>IF(M399&lt;=365,1,2)</f>
        <v>1</v>
      </c>
      <c r="M399" s="266">
        <f>IF(K399&lt;$C$1,$C$2-$C$1+1,$C$2-K399+1)</f>
        <v>298</v>
      </c>
      <c r="N399" s="268">
        <f>M399/365</f>
        <v>0.81643835616438354</v>
      </c>
      <c r="O399" s="269">
        <f>'Data and Parameter'!$E$4*'Data and Parameter'!$E$5*('Data and Parameter'!$E$6+'Data and Parameter'!$E$7)*'Data and Parameter'!$E$19*'Data and Parameter'!$E$14*'ER calculations'!N399</f>
        <v>4.2273129626067298</v>
      </c>
    </row>
    <row r="400" spans="1:15" ht="15">
      <c r="A400" s="284">
        <v>396</v>
      </c>
      <c r="B400" s="287"/>
      <c r="C400" s="287"/>
      <c r="D400" s="284" t="s">
        <v>119</v>
      </c>
      <c r="E400" s="287"/>
      <c r="F400" s="285" t="s">
        <v>516</v>
      </c>
      <c r="G400" s="266" t="s">
        <v>121</v>
      </c>
      <c r="H400" s="266">
        <f>IF(G400="Traditional Stove",0.1,0.2)</f>
        <v>0.1</v>
      </c>
      <c r="I400" s="266">
        <f>YEAR(J400)</f>
        <v>2022</v>
      </c>
      <c r="J400" s="267">
        <v>44749</v>
      </c>
      <c r="K400" s="267">
        <f>J400+1</f>
        <v>44750</v>
      </c>
      <c r="L400" s="266">
        <f>IF(M400&lt;=365,1,2)</f>
        <v>1</v>
      </c>
      <c r="M400" s="266">
        <f>IF(K400&lt;$C$1,$C$2-$C$1+1,$C$2-K400+1)</f>
        <v>297</v>
      </c>
      <c r="N400" s="268">
        <f>M400/365</f>
        <v>0.81369863013698629</v>
      </c>
      <c r="O400" s="269">
        <f>'Data and Parameter'!$E$4*'Data and Parameter'!$E$5*('Data and Parameter'!$E$6+'Data and Parameter'!$E$7)*'Data and Parameter'!$E$19*'Data and Parameter'!$E$14*'ER calculations'!N400</f>
        <v>4.2131273486382517</v>
      </c>
    </row>
    <row r="401" spans="1:15" ht="15">
      <c r="A401" s="284">
        <v>397</v>
      </c>
      <c r="B401" s="287"/>
      <c r="C401" s="287"/>
      <c r="D401" s="284" t="s">
        <v>119</v>
      </c>
      <c r="E401" s="287"/>
      <c r="F401" s="285" t="s">
        <v>517</v>
      </c>
      <c r="G401" s="266" t="s">
        <v>121</v>
      </c>
      <c r="H401" s="266">
        <f>IF(G401="Traditional Stove",0.1,0.2)</f>
        <v>0.1</v>
      </c>
      <c r="I401" s="266">
        <f>YEAR(J401)</f>
        <v>2022</v>
      </c>
      <c r="J401" s="267">
        <v>44749</v>
      </c>
      <c r="K401" s="267">
        <f>J401+1</f>
        <v>44750</v>
      </c>
      <c r="L401" s="266">
        <f>IF(M401&lt;=365,1,2)</f>
        <v>1</v>
      </c>
      <c r="M401" s="266">
        <f>IF(K401&lt;$C$1,$C$2-$C$1+1,$C$2-K401+1)</f>
        <v>297</v>
      </c>
      <c r="N401" s="268">
        <f>M401/365</f>
        <v>0.81369863013698629</v>
      </c>
      <c r="O401" s="269">
        <f>'Data and Parameter'!$E$4*'Data and Parameter'!$E$5*('Data and Parameter'!$E$6+'Data and Parameter'!$E$7)*'Data and Parameter'!$E$19*'Data and Parameter'!$E$14*'ER calculations'!N401</f>
        <v>4.2131273486382517</v>
      </c>
    </row>
    <row r="402" spans="1:15" ht="15">
      <c r="A402" s="284">
        <v>398</v>
      </c>
      <c r="B402" s="287"/>
      <c r="C402" s="287"/>
      <c r="D402" s="284" t="s">
        <v>119</v>
      </c>
      <c r="E402" s="287"/>
      <c r="F402" s="285" t="s">
        <v>518</v>
      </c>
      <c r="G402" s="266" t="s">
        <v>121</v>
      </c>
      <c r="H402" s="266">
        <f>IF(G402="Traditional Stove",0.1,0.2)</f>
        <v>0.1</v>
      </c>
      <c r="I402" s="266">
        <f>YEAR(J402)</f>
        <v>2022</v>
      </c>
      <c r="J402" s="267">
        <v>44750</v>
      </c>
      <c r="K402" s="267">
        <f>J402+1</f>
        <v>44751</v>
      </c>
      <c r="L402" s="266">
        <f>IF(M402&lt;=365,1,2)</f>
        <v>1</v>
      </c>
      <c r="M402" s="266">
        <f>IF(K402&lt;$C$1,$C$2-$C$1+1,$C$2-K402+1)</f>
        <v>296</v>
      </c>
      <c r="N402" s="268">
        <f>M402/365</f>
        <v>0.81095890410958904</v>
      </c>
      <c r="O402" s="269">
        <f>'Data and Parameter'!$E$4*'Data and Parameter'!$E$5*('Data and Parameter'!$E$6+'Data and Parameter'!$E$7)*'Data and Parameter'!$E$19*'Data and Parameter'!$E$14*'ER calculations'!N402</f>
        <v>4.1989417346697726</v>
      </c>
    </row>
    <row r="403" spans="1:15" ht="15">
      <c r="A403" s="284">
        <v>399</v>
      </c>
      <c r="B403" s="287"/>
      <c r="C403" s="287"/>
      <c r="D403" s="284" t="s">
        <v>119</v>
      </c>
      <c r="E403" s="287"/>
      <c r="F403" s="285" t="s">
        <v>519</v>
      </c>
      <c r="G403" s="266" t="s">
        <v>121</v>
      </c>
      <c r="H403" s="266">
        <f>IF(G403="Traditional Stove",0.1,0.2)</f>
        <v>0.1</v>
      </c>
      <c r="I403" s="266">
        <f>YEAR(J403)</f>
        <v>2022</v>
      </c>
      <c r="J403" s="267">
        <v>44727</v>
      </c>
      <c r="K403" s="267">
        <f>J403+1</f>
        <v>44728</v>
      </c>
      <c r="L403" s="266">
        <f>IF(M403&lt;=365,1,2)</f>
        <v>1</v>
      </c>
      <c r="M403" s="266">
        <f>IF(K403&lt;$C$1,$C$2-$C$1+1,$C$2-K403+1)</f>
        <v>319</v>
      </c>
      <c r="N403" s="268">
        <f>M403/365</f>
        <v>0.87397260273972599</v>
      </c>
      <c r="O403" s="269">
        <f>'Data and Parameter'!$E$4*'Data and Parameter'!$E$5*('Data and Parameter'!$E$6+'Data and Parameter'!$E$7)*'Data and Parameter'!$E$19*'Data and Parameter'!$E$14*'ER calculations'!N403</f>
        <v>4.5252108559447883</v>
      </c>
    </row>
    <row r="404" spans="1:15" ht="15">
      <c r="A404" s="284">
        <v>400</v>
      </c>
      <c r="B404" s="287"/>
      <c r="C404" s="287"/>
      <c r="D404" s="284" t="s">
        <v>119</v>
      </c>
      <c r="E404" s="287"/>
      <c r="F404" s="285" t="s">
        <v>520</v>
      </c>
      <c r="G404" s="266" t="s">
        <v>121</v>
      </c>
      <c r="H404" s="266">
        <f>IF(G404="Traditional Stove",0.1,0.2)</f>
        <v>0.1</v>
      </c>
      <c r="I404" s="266">
        <f>YEAR(J404)</f>
        <v>2022</v>
      </c>
      <c r="J404" s="267">
        <v>44750</v>
      </c>
      <c r="K404" s="267">
        <f>J404+1</f>
        <v>44751</v>
      </c>
      <c r="L404" s="266">
        <f>IF(M404&lt;=365,1,2)</f>
        <v>1</v>
      </c>
      <c r="M404" s="266">
        <f>IF(K404&lt;$C$1,$C$2-$C$1+1,$C$2-K404+1)</f>
        <v>296</v>
      </c>
      <c r="N404" s="268">
        <f>M404/365</f>
        <v>0.81095890410958904</v>
      </c>
      <c r="O404" s="269">
        <f>'Data and Parameter'!$E$4*'Data and Parameter'!$E$5*('Data and Parameter'!$E$6+'Data and Parameter'!$E$7)*'Data and Parameter'!$E$19*'Data and Parameter'!$E$14*'ER calculations'!N404</f>
        <v>4.1989417346697726</v>
      </c>
    </row>
    <row r="405" spans="1:15" ht="15">
      <c r="A405" s="284">
        <v>401</v>
      </c>
      <c r="B405" s="287"/>
      <c r="C405" s="287"/>
      <c r="D405" s="284" t="s">
        <v>119</v>
      </c>
      <c r="E405" s="287"/>
      <c r="F405" s="285" t="s">
        <v>521</v>
      </c>
      <c r="G405" s="266" t="s">
        <v>121</v>
      </c>
      <c r="H405" s="266">
        <f>IF(G405="Traditional Stove",0.1,0.2)</f>
        <v>0.1</v>
      </c>
      <c r="I405" s="266">
        <f>YEAR(J405)</f>
        <v>2022</v>
      </c>
      <c r="J405" s="267">
        <v>44750</v>
      </c>
      <c r="K405" s="267">
        <f>J405+1</f>
        <v>44751</v>
      </c>
      <c r="L405" s="266">
        <f>IF(M405&lt;=365,1,2)</f>
        <v>1</v>
      </c>
      <c r="M405" s="266">
        <f>IF(K405&lt;$C$1,$C$2-$C$1+1,$C$2-K405+1)</f>
        <v>296</v>
      </c>
      <c r="N405" s="268">
        <f>M405/365</f>
        <v>0.81095890410958904</v>
      </c>
      <c r="O405" s="269">
        <f>'Data and Parameter'!$E$4*'Data and Parameter'!$E$5*('Data and Parameter'!$E$6+'Data and Parameter'!$E$7)*'Data and Parameter'!$E$19*'Data and Parameter'!$E$14*'ER calculations'!N405</f>
        <v>4.1989417346697726</v>
      </c>
    </row>
    <row r="406" spans="1:15" ht="15">
      <c r="A406" s="284">
        <v>402</v>
      </c>
      <c r="B406" s="287"/>
      <c r="C406" s="287"/>
      <c r="D406" s="284" t="s">
        <v>119</v>
      </c>
      <c r="E406" s="287"/>
      <c r="F406" s="285" t="s">
        <v>522</v>
      </c>
      <c r="G406" s="266" t="s">
        <v>121</v>
      </c>
      <c r="H406" s="266">
        <f>IF(G406="Traditional Stove",0.1,0.2)</f>
        <v>0.1</v>
      </c>
      <c r="I406" s="266">
        <f>YEAR(J406)</f>
        <v>2022</v>
      </c>
      <c r="J406" s="267">
        <v>44750</v>
      </c>
      <c r="K406" s="267">
        <f>J406+1</f>
        <v>44751</v>
      </c>
      <c r="L406" s="266">
        <f>IF(M406&lt;=365,1,2)</f>
        <v>1</v>
      </c>
      <c r="M406" s="266">
        <f>IF(K406&lt;$C$1,$C$2-$C$1+1,$C$2-K406+1)</f>
        <v>296</v>
      </c>
      <c r="N406" s="268">
        <f>M406/365</f>
        <v>0.81095890410958904</v>
      </c>
      <c r="O406" s="269">
        <f>'Data and Parameter'!$E$4*'Data and Parameter'!$E$5*('Data and Parameter'!$E$6+'Data and Parameter'!$E$7)*'Data and Parameter'!$E$19*'Data and Parameter'!$E$14*'ER calculations'!N406</f>
        <v>4.1989417346697726</v>
      </c>
    </row>
    <row r="407" spans="1:15" ht="15">
      <c r="A407" s="284">
        <v>403</v>
      </c>
      <c r="B407" s="287"/>
      <c r="C407" s="287"/>
      <c r="D407" s="284" t="s">
        <v>119</v>
      </c>
      <c r="E407" s="287"/>
      <c r="F407" s="285" t="s">
        <v>523</v>
      </c>
      <c r="G407" s="266" t="s">
        <v>121</v>
      </c>
      <c r="H407" s="266">
        <f>IF(G407="Traditional Stove",0.1,0.2)</f>
        <v>0.1</v>
      </c>
      <c r="I407" s="266">
        <f>YEAR(J407)</f>
        <v>2022</v>
      </c>
      <c r="J407" s="267">
        <v>44750</v>
      </c>
      <c r="K407" s="267">
        <f>J407+1</f>
        <v>44751</v>
      </c>
      <c r="L407" s="266">
        <f>IF(M407&lt;=365,1,2)</f>
        <v>1</v>
      </c>
      <c r="M407" s="266">
        <f>IF(K407&lt;$C$1,$C$2-$C$1+1,$C$2-K407+1)</f>
        <v>296</v>
      </c>
      <c r="N407" s="268">
        <f>M407/365</f>
        <v>0.81095890410958904</v>
      </c>
      <c r="O407" s="269">
        <f>'Data and Parameter'!$E$4*'Data and Parameter'!$E$5*('Data and Parameter'!$E$6+'Data and Parameter'!$E$7)*'Data and Parameter'!$E$19*'Data and Parameter'!$E$14*'ER calculations'!N407</f>
        <v>4.1989417346697726</v>
      </c>
    </row>
    <row r="408" spans="1:15" ht="15">
      <c r="A408" s="284">
        <v>404</v>
      </c>
      <c r="B408" s="287"/>
      <c r="C408" s="287"/>
      <c r="D408" s="284" t="s">
        <v>119</v>
      </c>
      <c r="E408" s="287"/>
      <c r="F408" s="285" t="s">
        <v>524</v>
      </c>
      <c r="G408" s="266" t="s">
        <v>121</v>
      </c>
      <c r="H408" s="266">
        <f>IF(G408="Traditional Stove",0.1,0.2)</f>
        <v>0.1</v>
      </c>
      <c r="I408" s="266">
        <f>YEAR(J408)</f>
        <v>2022</v>
      </c>
      <c r="J408" s="267">
        <v>44750</v>
      </c>
      <c r="K408" s="267">
        <f>J408+1</f>
        <v>44751</v>
      </c>
      <c r="L408" s="266">
        <f>IF(M408&lt;=365,1,2)</f>
        <v>1</v>
      </c>
      <c r="M408" s="266">
        <f>IF(K408&lt;$C$1,$C$2-$C$1+1,$C$2-K408+1)</f>
        <v>296</v>
      </c>
      <c r="N408" s="268">
        <f>M408/365</f>
        <v>0.81095890410958904</v>
      </c>
      <c r="O408" s="269">
        <f>'Data and Parameter'!$E$4*'Data and Parameter'!$E$5*('Data and Parameter'!$E$6+'Data and Parameter'!$E$7)*'Data and Parameter'!$E$19*'Data and Parameter'!$E$14*'ER calculations'!N408</f>
        <v>4.1989417346697726</v>
      </c>
    </row>
    <row r="409" spans="1:15" ht="15">
      <c r="A409" s="284">
        <v>405</v>
      </c>
      <c r="B409" s="287"/>
      <c r="C409" s="287"/>
      <c r="D409" s="284" t="s">
        <v>119</v>
      </c>
      <c r="E409" s="287"/>
      <c r="F409" s="285" t="s">
        <v>525</v>
      </c>
      <c r="G409" s="266" t="s">
        <v>121</v>
      </c>
      <c r="H409" s="266">
        <f>IF(G409="Traditional Stove",0.1,0.2)</f>
        <v>0.1</v>
      </c>
      <c r="I409" s="266">
        <f>YEAR(J409)</f>
        <v>2022</v>
      </c>
      <c r="J409" s="267">
        <v>44750</v>
      </c>
      <c r="K409" s="267">
        <f>J409+1</f>
        <v>44751</v>
      </c>
      <c r="L409" s="266">
        <f>IF(M409&lt;=365,1,2)</f>
        <v>1</v>
      </c>
      <c r="M409" s="266">
        <f>IF(K409&lt;$C$1,$C$2-$C$1+1,$C$2-K409+1)</f>
        <v>296</v>
      </c>
      <c r="N409" s="268">
        <f>M409/365</f>
        <v>0.81095890410958904</v>
      </c>
      <c r="O409" s="269">
        <f>'Data and Parameter'!$E$4*'Data and Parameter'!$E$5*('Data and Parameter'!$E$6+'Data and Parameter'!$E$7)*'Data and Parameter'!$E$19*'Data and Parameter'!$E$14*'ER calculations'!N409</f>
        <v>4.1989417346697726</v>
      </c>
    </row>
    <row r="410" spans="1:15" ht="15">
      <c r="A410" s="284">
        <v>406</v>
      </c>
      <c r="B410" s="287"/>
      <c r="C410" s="287"/>
      <c r="D410" s="284" t="s">
        <v>119</v>
      </c>
      <c r="E410" s="287"/>
      <c r="F410" s="285" t="s">
        <v>526</v>
      </c>
      <c r="G410" s="266" t="s">
        <v>121</v>
      </c>
      <c r="H410" s="266">
        <f>IF(G410="Traditional Stove",0.1,0.2)</f>
        <v>0.1</v>
      </c>
      <c r="I410" s="266">
        <f>YEAR(J410)</f>
        <v>2022</v>
      </c>
      <c r="J410" s="267">
        <v>44750</v>
      </c>
      <c r="K410" s="267">
        <f>J410+1</f>
        <v>44751</v>
      </c>
      <c r="L410" s="266">
        <f>IF(M410&lt;=365,1,2)</f>
        <v>1</v>
      </c>
      <c r="M410" s="266">
        <f>IF(K410&lt;$C$1,$C$2-$C$1+1,$C$2-K410+1)</f>
        <v>296</v>
      </c>
      <c r="N410" s="268">
        <f>M410/365</f>
        <v>0.81095890410958904</v>
      </c>
      <c r="O410" s="269">
        <f>'Data and Parameter'!$E$4*'Data and Parameter'!$E$5*('Data and Parameter'!$E$6+'Data and Parameter'!$E$7)*'Data and Parameter'!$E$19*'Data and Parameter'!$E$14*'ER calculations'!N410</f>
        <v>4.1989417346697726</v>
      </c>
    </row>
    <row r="411" spans="1:15" ht="15">
      <c r="A411" s="284">
        <v>407</v>
      </c>
      <c r="B411" s="287"/>
      <c r="C411" s="287"/>
      <c r="D411" s="284" t="s">
        <v>119</v>
      </c>
      <c r="E411" s="287"/>
      <c r="F411" s="285" t="s">
        <v>527</v>
      </c>
      <c r="G411" s="266" t="s">
        <v>121</v>
      </c>
      <c r="H411" s="266">
        <f>IF(G411="Traditional Stove",0.1,0.2)</f>
        <v>0.1</v>
      </c>
      <c r="I411" s="266">
        <f>YEAR(J411)</f>
        <v>2022</v>
      </c>
      <c r="J411" s="267">
        <v>44750</v>
      </c>
      <c r="K411" s="267">
        <f>J411+1</f>
        <v>44751</v>
      </c>
      <c r="L411" s="266">
        <f>IF(M411&lt;=365,1,2)</f>
        <v>1</v>
      </c>
      <c r="M411" s="266">
        <f>IF(K411&lt;$C$1,$C$2-$C$1+1,$C$2-K411+1)</f>
        <v>296</v>
      </c>
      <c r="N411" s="268">
        <f>M411/365</f>
        <v>0.81095890410958904</v>
      </c>
      <c r="O411" s="269">
        <f>'Data and Parameter'!$E$4*'Data and Parameter'!$E$5*('Data and Parameter'!$E$6+'Data and Parameter'!$E$7)*'Data and Parameter'!$E$19*'Data and Parameter'!$E$14*'ER calculations'!N411</f>
        <v>4.1989417346697726</v>
      </c>
    </row>
    <row r="412" spans="1:15" ht="15">
      <c r="A412" s="284">
        <v>408</v>
      </c>
      <c r="B412" s="287"/>
      <c r="C412" s="287"/>
      <c r="D412" s="284" t="s">
        <v>119</v>
      </c>
      <c r="E412" s="287"/>
      <c r="F412" s="285" t="s">
        <v>528</v>
      </c>
      <c r="G412" s="266" t="s">
        <v>121</v>
      </c>
      <c r="H412" s="266">
        <f>IF(G412="Traditional Stove",0.1,0.2)</f>
        <v>0.1</v>
      </c>
      <c r="I412" s="266">
        <f>YEAR(J412)</f>
        <v>2022</v>
      </c>
      <c r="J412" s="267">
        <v>44750</v>
      </c>
      <c r="K412" s="267">
        <f>J412+1</f>
        <v>44751</v>
      </c>
      <c r="L412" s="266">
        <f>IF(M412&lt;=365,1,2)</f>
        <v>1</v>
      </c>
      <c r="M412" s="266">
        <f>IF(K412&lt;$C$1,$C$2-$C$1+1,$C$2-K412+1)</f>
        <v>296</v>
      </c>
      <c r="N412" s="268">
        <f>M412/365</f>
        <v>0.81095890410958904</v>
      </c>
      <c r="O412" s="269">
        <f>'Data and Parameter'!$E$4*'Data and Parameter'!$E$5*('Data and Parameter'!$E$6+'Data and Parameter'!$E$7)*'Data and Parameter'!$E$19*'Data and Parameter'!$E$14*'ER calculations'!N412</f>
        <v>4.1989417346697726</v>
      </c>
    </row>
    <row r="413" spans="1:15" ht="15">
      <c r="A413" s="284">
        <v>409</v>
      </c>
      <c r="B413" s="287"/>
      <c r="C413" s="287"/>
      <c r="D413" s="284" t="s">
        <v>119</v>
      </c>
      <c r="E413" s="287"/>
      <c r="F413" s="285" t="s">
        <v>529</v>
      </c>
      <c r="G413" s="266" t="s">
        <v>121</v>
      </c>
      <c r="H413" s="266">
        <f>IF(G413="Traditional Stove",0.1,0.2)</f>
        <v>0.1</v>
      </c>
      <c r="I413" s="266">
        <f>YEAR(J413)</f>
        <v>2022</v>
      </c>
      <c r="J413" s="267">
        <v>44750</v>
      </c>
      <c r="K413" s="267">
        <f>J413+1</f>
        <v>44751</v>
      </c>
      <c r="L413" s="266">
        <f>IF(M413&lt;=365,1,2)</f>
        <v>1</v>
      </c>
      <c r="M413" s="266">
        <f>IF(K413&lt;$C$1,$C$2-$C$1+1,$C$2-K413+1)</f>
        <v>296</v>
      </c>
      <c r="N413" s="268">
        <f>M413/365</f>
        <v>0.81095890410958904</v>
      </c>
      <c r="O413" s="269">
        <f>'Data and Parameter'!$E$4*'Data and Parameter'!$E$5*('Data and Parameter'!$E$6+'Data and Parameter'!$E$7)*'Data and Parameter'!$E$19*'Data and Parameter'!$E$14*'ER calculations'!N413</f>
        <v>4.1989417346697726</v>
      </c>
    </row>
    <row r="414" spans="1:15" ht="15">
      <c r="A414" s="284">
        <v>410</v>
      </c>
      <c r="B414" s="287"/>
      <c r="C414" s="287"/>
      <c r="D414" s="284" t="s">
        <v>119</v>
      </c>
      <c r="E414" s="287"/>
      <c r="F414" s="285" t="s">
        <v>530</v>
      </c>
      <c r="G414" s="266" t="s">
        <v>121</v>
      </c>
      <c r="H414" s="266">
        <f>IF(G414="Traditional Stove",0.1,0.2)</f>
        <v>0.1</v>
      </c>
      <c r="I414" s="266">
        <f>YEAR(J414)</f>
        <v>2022</v>
      </c>
      <c r="J414" s="267">
        <v>44750</v>
      </c>
      <c r="K414" s="267">
        <f>J414+1</f>
        <v>44751</v>
      </c>
      <c r="L414" s="266">
        <f>IF(M414&lt;=365,1,2)</f>
        <v>1</v>
      </c>
      <c r="M414" s="266">
        <f>IF(K414&lt;$C$1,$C$2-$C$1+1,$C$2-K414+1)</f>
        <v>296</v>
      </c>
      <c r="N414" s="268">
        <f>M414/365</f>
        <v>0.81095890410958904</v>
      </c>
      <c r="O414" s="269">
        <f>'Data and Parameter'!$E$4*'Data and Parameter'!$E$5*('Data and Parameter'!$E$6+'Data and Parameter'!$E$7)*'Data and Parameter'!$E$19*'Data and Parameter'!$E$14*'ER calculations'!N414</f>
        <v>4.1989417346697726</v>
      </c>
    </row>
    <row r="415" spans="1:15" ht="15">
      <c r="A415" s="284">
        <v>411</v>
      </c>
      <c r="B415" s="287"/>
      <c r="C415" s="287"/>
      <c r="D415" s="284" t="s">
        <v>119</v>
      </c>
      <c r="E415" s="287"/>
      <c r="F415" s="285" t="s">
        <v>531</v>
      </c>
      <c r="G415" s="266" t="s">
        <v>121</v>
      </c>
      <c r="H415" s="266">
        <f>IF(G415="Traditional Stove",0.1,0.2)</f>
        <v>0.1</v>
      </c>
      <c r="I415" s="266">
        <f>YEAR(J415)</f>
        <v>2022</v>
      </c>
      <c r="J415" s="267">
        <v>44750</v>
      </c>
      <c r="K415" s="267">
        <f>J415+1</f>
        <v>44751</v>
      </c>
      <c r="L415" s="266">
        <f>IF(M415&lt;=365,1,2)</f>
        <v>1</v>
      </c>
      <c r="M415" s="266">
        <f>IF(K415&lt;$C$1,$C$2-$C$1+1,$C$2-K415+1)</f>
        <v>296</v>
      </c>
      <c r="N415" s="268">
        <f>M415/365</f>
        <v>0.81095890410958904</v>
      </c>
      <c r="O415" s="269">
        <f>'Data and Parameter'!$E$4*'Data and Parameter'!$E$5*('Data and Parameter'!$E$6+'Data and Parameter'!$E$7)*'Data and Parameter'!$E$19*'Data and Parameter'!$E$14*'ER calculations'!N415</f>
        <v>4.1989417346697726</v>
      </c>
    </row>
    <row r="416" spans="1:15" ht="15">
      <c r="A416" s="284">
        <v>412</v>
      </c>
      <c r="B416" s="287"/>
      <c r="C416" s="287"/>
      <c r="D416" s="284" t="s">
        <v>119</v>
      </c>
      <c r="E416" s="287"/>
      <c r="F416" s="285" t="s">
        <v>532</v>
      </c>
      <c r="G416" s="266" t="s">
        <v>121</v>
      </c>
      <c r="H416" s="266">
        <f>IF(G416="Traditional Stove",0.1,0.2)</f>
        <v>0.1</v>
      </c>
      <c r="I416" s="266">
        <f>YEAR(J416)</f>
        <v>2022</v>
      </c>
      <c r="J416" s="267">
        <v>44750</v>
      </c>
      <c r="K416" s="267">
        <f>J416+1</f>
        <v>44751</v>
      </c>
      <c r="L416" s="266">
        <f>IF(M416&lt;=365,1,2)</f>
        <v>1</v>
      </c>
      <c r="M416" s="266">
        <f>IF(K416&lt;$C$1,$C$2-$C$1+1,$C$2-K416+1)</f>
        <v>296</v>
      </c>
      <c r="N416" s="268">
        <f>M416/365</f>
        <v>0.81095890410958904</v>
      </c>
      <c r="O416" s="269">
        <f>'Data and Parameter'!$E$4*'Data and Parameter'!$E$5*('Data and Parameter'!$E$6+'Data and Parameter'!$E$7)*'Data and Parameter'!$E$19*'Data and Parameter'!$E$14*'ER calculations'!N416</f>
        <v>4.1989417346697726</v>
      </c>
    </row>
    <row r="417" spans="1:15" ht="15">
      <c r="A417" s="284">
        <v>413</v>
      </c>
      <c r="B417" s="287"/>
      <c r="C417" s="287"/>
      <c r="D417" s="284" t="s">
        <v>119</v>
      </c>
      <c r="E417" s="287"/>
      <c r="F417" s="285" t="s">
        <v>533</v>
      </c>
      <c r="G417" s="266" t="s">
        <v>121</v>
      </c>
      <c r="H417" s="266">
        <f>IF(G417="Traditional Stove",0.1,0.2)</f>
        <v>0.1</v>
      </c>
      <c r="I417" s="266">
        <f>YEAR(J417)</f>
        <v>2022</v>
      </c>
      <c r="J417" s="267">
        <v>44750</v>
      </c>
      <c r="K417" s="267">
        <f>J417+1</f>
        <v>44751</v>
      </c>
      <c r="L417" s="266">
        <f>IF(M417&lt;=365,1,2)</f>
        <v>1</v>
      </c>
      <c r="M417" s="266">
        <f>IF(K417&lt;$C$1,$C$2-$C$1+1,$C$2-K417+1)</f>
        <v>296</v>
      </c>
      <c r="N417" s="268">
        <f>M417/365</f>
        <v>0.81095890410958904</v>
      </c>
      <c r="O417" s="269">
        <f>'Data and Parameter'!$E$4*'Data and Parameter'!$E$5*('Data and Parameter'!$E$6+'Data and Parameter'!$E$7)*'Data and Parameter'!$E$19*'Data and Parameter'!$E$14*'ER calculations'!N417</f>
        <v>4.1989417346697726</v>
      </c>
    </row>
    <row r="418" spans="1:15" ht="15">
      <c r="A418" s="284">
        <v>414</v>
      </c>
      <c r="B418" s="287"/>
      <c r="C418" s="287"/>
      <c r="D418" s="284" t="s">
        <v>119</v>
      </c>
      <c r="E418" s="287"/>
      <c r="F418" s="285" t="s">
        <v>534</v>
      </c>
      <c r="G418" s="266" t="s">
        <v>121</v>
      </c>
      <c r="H418" s="266">
        <f>IF(G418="Traditional Stove",0.1,0.2)</f>
        <v>0.1</v>
      </c>
      <c r="I418" s="266">
        <f>YEAR(J418)</f>
        <v>2022</v>
      </c>
      <c r="J418" s="267">
        <v>44750</v>
      </c>
      <c r="K418" s="267">
        <f>J418+1</f>
        <v>44751</v>
      </c>
      <c r="L418" s="266">
        <f>IF(M418&lt;=365,1,2)</f>
        <v>1</v>
      </c>
      <c r="M418" s="266">
        <f>IF(K418&lt;$C$1,$C$2-$C$1+1,$C$2-K418+1)</f>
        <v>296</v>
      </c>
      <c r="N418" s="268">
        <f>M418/365</f>
        <v>0.81095890410958904</v>
      </c>
      <c r="O418" s="269">
        <f>'Data and Parameter'!$E$4*'Data and Parameter'!$E$5*('Data and Parameter'!$E$6+'Data and Parameter'!$E$7)*'Data and Parameter'!$E$19*'Data and Parameter'!$E$14*'ER calculations'!N418</f>
        <v>4.1989417346697726</v>
      </c>
    </row>
    <row r="419" spans="1:15" ht="15">
      <c r="A419" s="284">
        <v>415</v>
      </c>
      <c r="B419" s="287"/>
      <c r="C419" s="287"/>
      <c r="D419" s="284" t="s">
        <v>119</v>
      </c>
      <c r="E419" s="287"/>
      <c r="F419" s="285" t="s">
        <v>535</v>
      </c>
      <c r="G419" s="266" t="s">
        <v>121</v>
      </c>
      <c r="H419" s="266">
        <f>IF(G419="Traditional Stove",0.1,0.2)</f>
        <v>0.1</v>
      </c>
      <c r="I419" s="266">
        <f>YEAR(J419)</f>
        <v>2022</v>
      </c>
      <c r="J419" s="267">
        <v>44750</v>
      </c>
      <c r="K419" s="267">
        <f>J419+1</f>
        <v>44751</v>
      </c>
      <c r="L419" s="266">
        <f>IF(M419&lt;=365,1,2)</f>
        <v>1</v>
      </c>
      <c r="M419" s="266">
        <f>IF(K419&lt;$C$1,$C$2-$C$1+1,$C$2-K419+1)</f>
        <v>296</v>
      </c>
      <c r="N419" s="268">
        <f>M419/365</f>
        <v>0.81095890410958904</v>
      </c>
      <c r="O419" s="269">
        <f>'Data and Parameter'!$E$4*'Data and Parameter'!$E$5*('Data and Parameter'!$E$6+'Data and Parameter'!$E$7)*'Data and Parameter'!$E$19*'Data and Parameter'!$E$14*'ER calculations'!N419</f>
        <v>4.1989417346697726</v>
      </c>
    </row>
    <row r="420" spans="1:15" ht="15">
      <c r="A420" s="284">
        <v>416</v>
      </c>
      <c r="B420" s="287"/>
      <c r="C420" s="287"/>
      <c r="D420" s="284" t="s">
        <v>119</v>
      </c>
      <c r="E420" s="287"/>
      <c r="F420" s="285" t="s">
        <v>536</v>
      </c>
      <c r="G420" s="266" t="s">
        <v>121</v>
      </c>
      <c r="H420" s="266">
        <f>IF(G420="Traditional Stove",0.1,0.2)</f>
        <v>0.1</v>
      </c>
      <c r="I420" s="266">
        <f>YEAR(J420)</f>
        <v>2022</v>
      </c>
      <c r="J420" s="267">
        <v>44750</v>
      </c>
      <c r="K420" s="267">
        <f>J420+1</f>
        <v>44751</v>
      </c>
      <c r="L420" s="266">
        <f>IF(M420&lt;=365,1,2)</f>
        <v>1</v>
      </c>
      <c r="M420" s="266">
        <f>IF(K420&lt;$C$1,$C$2-$C$1+1,$C$2-K420+1)</f>
        <v>296</v>
      </c>
      <c r="N420" s="268">
        <f>M420/365</f>
        <v>0.81095890410958904</v>
      </c>
      <c r="O420" s="269">
        <f>'Data and Parameter'!$E$4*'Data and Parameter'!$E$5*('Data and Parameter'!$E$6+'Data and Parameter'!$E$7)*'Data and Parameter'!$E$19*'Data and Parameter'!$E$14*'ER calculations'!N420</f>
        <v>4.1989417346697726</v>
      </c>
    </row>
    <row r="421" spans="1:15" ht="15">
      <c r="A421" s="284">
        <v>417</v>
      </c>
      <c r="B421" s="287"/>
      <c r="C421" s="287"/>
      <c r="D421" s="284" t="s">
        <v>119</v>
      </c>
      <c r="E421" s="287"/>
      <c r="F421" s="285" t="s">
        <v>537</v>
      </c>
      <c r="G421" s="266" t="s">
        <v>121</v>
      </c>
      <c r="H421" s="266">
        <f>IF(G421="Traditional Stove",0.1,0.2)</f>
        <v>0.1</v>
      </c>
      <c r="I421" s="266">
        <f>YEAR(J421)</f>
        <v>2022</v>
      </c>
      <c r="J421" s="267">
        <v>44750</v>
      </c>
      <c r="K421" s="267">
        <f>J421+1</f>
        <v>44751</v>
      </c>
      <c r="L421" s="266">
        <f>IF(M421&lt;=365,1,2)</f>
        <v>1</v>
      </c>
      <c r="M421" s="266">
        <f>IF(K421&lt;$C$1,$C$2-$C$1+1,$C$2-K421+1)</f>
        <v>296</v>
      </c>
      <c r="N421" s="268">
        <f>M421/365</f>
        <v>0.81095890410958904</v>
      </c>
      <c r="O421" s="269">
        <f>'Data and Parameter'!$E$4*'Data and Parameter'!$E$5*('Data and Parameter'!$E$6+'Data and Parameter'!$E$7)*'Data and Parameter'!$E$19*'Data and Parameter'!$E$14*'ER calculations'!N421</f>
        <v>4.1989417346697726</v>
      </c>
    </row>
    <row r="422" spans="1:15" ht="15">
      <c r="A422" s="284">
        <v>418</v>
      </c>
      <c r="B422" s="287"/>
      <c r="C422" s="287"/>
      <c r="D422" s="284" t="s">
        <v>119</v>
      </c>
      <c r="E422" s="287"/>
      <c r="F422" s="285" t="s">
        <v>538</v>
      </c>
      <c r="G422" s="266" t="s">
        <v>121</v>
      </c>
      <c r="H422" s="266">
        <f>IF(G422="Traditional Stove",0.1,0.2)</f>
        <v>0.1</v>
      </c>
      <c r="I422" s="266">
        <f>YEAR(J422)</f>
        <v>2022</v>
      </c>
      <c r="J422" s="267">
        <v>44750</v>
      </c>
      <c r="K422" s="267">
        <f>J422+1</f>
        <v>44751</v>
      </c>
      <c r="L422" s="266">
        <f>IF(M422&lt;=365,1,2)</f>
        <v>1</v>
      </c>
      <c r="M422" s="266">
        <f>IF(K422&lt;$C$1,$C$2-$C$1+1,$C$2-K422+1)</f>
        <v>296</v>
      </c>
      <c r="N422" s="268">
        <f>M422/365</f>
        <v>0.81095890410958904</v>
      </c>
      <c r="O422" s="269">
        <f>'Data and Parameter'!$E$4*'Data and Parameter'!$E$5*('Data and Parameter'!$E$6+'Data and Parameter'!$E$7)*'Data and Parameter'!$E$19*'Data and Parameter'!$E$14*'ER calculations'!N422</f>
        <v>4.1989417346697726</v>
      </c>
    </row>
    <row r="423" spans="1:15" ht="15">
      <c r="A423" s="284">
        <v>419</v>
      </c>
      <c r="B423" s="287"/>
      <c r="C423" s="287"/>
      <c r="D423" s="284" t="s">
        <v>119</v>
      </c>
      <c r="E423" s="287"/>
      <c r="F423" s="285" t="s">
        <v>539</v>
      </c>
      <c r="G423" s="266" t="s">
        <v>121</v>
      </c>
      <c r="H423" s="266">
        <f>IF(G423="Traditional Stove",0.1,0.2)</f>
        <v>0.1</v>
      </c>
      <c r="I423" s="266">
        <f>YEAR(J423)</f>
        <v>2022</v>
      </c>
      <c r="J423" s="267">
        <v>44750</v>
      </c>
      <c r="K423" s="267">
        <f>J423+1</f>
        <v>44751</v>
      </c>
      <c r="L423" s="266">
        <f>IF(M423&lt;=365,1,2)</f>
        <v>1</v>
      </c>
      <c r="M423" s="266">
        <f>IF(K423&lt;$C$1,$C$2-$C$1+1,$C$2-K423+1)</f>
        <v>296</v>
      </c>
      <c r="N423" s="268">
        <f>M423/365</f>
        <v>0.81095890410958904</v>
      </c>
      <c r="O423" s="269">
        <f>'Data and Parameter'!$E$4*'Data and Parameter'!$E$5*('Data and Parameter'!$E$6+'Data and Parameter'!$E$7)*'Data and Parameter'!$E$19*'Data and Parameter'!$E$14*'ER calculations'!N423</f>
        <v>4.1989417346697726</v>
      </c>
    </row>
    <row r="424" spans="1:15" ht="15">
      <c r="A424" s="284">
        <v>420</v>
      </c>
      <c r="B424" s="287"/>
      <c r="C424" s="287"/>
      <c r="D424" s="284" t="s">
        <v>119</v>
      </c>
      <c r="E424" s="287"/>
      <c r="F424" s="285" t="s">
        <v>540</v>
      </c>
      <c r="G424" s="266" t="s">
        <v>121</v>
      </c>
      <c r="H424" s="266">
        <f>IF(G424="Traditional Stove",0.1,0.2)</f>
        <v>0.1</v>
      </c>
      <c r="I424" s="266">
        <f>YEAR(J424)</f>
        <v>2022</v>
      </c>
      <c r="J424" s="267">
        <v>44750</v>
      </c>
      <c r="K424" s="267">
        <f>J424+1</f>
        <v>44751</v>
      </c>
      <c r="L424" s="266">
        <f>IF(M424&lt;=365,1,2)</f>
        <v>1</v>
      </c>
      <c r="M424" s="266">
        <f>IF(K424&lt;$C$1,$C$2-$C$1+1,$C$2-K424+1)</f>
        <v>296</v>
      </c>
      <c r="N424" s="268">
        <f>M424/365</f>
        <v>0.81095890410958904</v>
      </c>
      <c r="O424" s="269">
        <f>'Data and Parameter'!$E$4*'Data and Parameter'!$E$5*('Data and Parameter'!$E$6+'Data and Parameter'!$E$7)*'Data and Parameter'!$E$19*'Data and Parameter'!$E$14*'ER calculations'!N424</f>
        <v>4.1989417346697726</v>
      </c>
    </row>
    <row r="425" spans="1:15" ht="15">
      <c r="A425" s="284">
        <v>421</v>
      </c>
      <c r="B425" s="287"/>
      <c r="C425" s="287"/>
      <c r="D425" s="284" t="s">
        <v>119</v>
      </c>
      <c r="E425" s="287"/>
      <c r="F425" s="285" t="s">
        <v>541</v>
      </c>
      <c r="G425" s="266" t="s">
        <v>121</v>
      </c>
      <c r="H425" s="266">
        <f>IF(G425="Traditional Stove",0.1,0.2)</f>
        <v>0.1</v>
      </c>
      <c r="I425" s="266">
        <f>YEAR(J425)</f>
        <v>2022</v>
      </c>
      <c r="J425" s="267">
        <v>44750</v>
      </c>
      <c r="K425" s="267">
        <f>J425+1</f>
        <v>44751</v>
      </c>
      <c r="L425" s="266">
        <f>IF(M425&lt;=365,1,2)</f>
        <v>1</v>
      </c>
      <c r="M425" s="266">
        <f>IF(K425&lt;$C$1,$C$2-$C$1+1,$C$2-K425+1)</f>
        <v>296</v>
      </c>
      <c r="N425" s="268">
        <f>M425/365</f>
        <v>0.81095890410958904</v>
      </c>
      <c r="O425" s="269">
        <f>'Data and Parameter'!$E$4*'Data and Parameter'!$E$5*('Data and Parameter'!$E$6+'Data and Parameter'!$E$7)*'Data and Parameter'!$E$19*'Data and Parameter'!$E$14*'ER calculations'!N425</f>
        <v>4.1989417346697726</v>
      </c>
    </row>
    <row r="426" spans="1:15" ht="15">
      <c r="A426" s="284">
        <v>422</v>
      </c>
      <c r="B426" s="287"/>
      <c r="C426" s="287"/>
      <c r="D426" s="284" t="s">
        <v>119</v>
      </c>
      <c r="E426" s="287"/>
      <c r="F426" s="285" t="s">
        <v>542</v>
      </c>
      <c r="G426" s="266" t="s">
        <v>121</v>
      </c>
      <c r="H426" s="266">
        <f>IF(G426="Traditional Stove",0.1,0.2)</f>
        <v>0.1</v>
      </c>
      <c r="I426" s="266">
        <f>YEAR(J426)</f>
        <v>2022</v>
      </c>
      <c r="J426" s="267">
        <v>44750</v>
      </c>
      <c r="K426" s="267">
        <f>J426+1</f>
        <v>44751</v>
      </c>
      <c r="L426" s="266">
        <f>IF(M426&lt;=365,1,2)</f>
        <v>1</v>
      </c>
      <c r="M426" s="266">
        <f>IF(K426&lt;$C$1,$C$2-$C$1+1,$C$2-K426+1)</f>
        <v>296</v>
      </c>
      <c r="N426" s="268">
        <f>M426/365</f>
        <v>0.81095890410958904</v>
      </c>
      <c r="O426" s="269">
        <f>'Data and Parameter'!$E$4*'Data and Parameter'!$E$5*('Data and Parameter'!$E$6+'Data and Parameter'!$E$7)*'Data and Parameter'!$E$19*'Data and Parameter'!$E$14*'ER calculations'!N426</f>
        <v>4.1989417346697726</v>
      </c>
    </row>
    <row r="427" spans="1:15" ht="15">
      <c r="A427" s="284">
        <v>423</v>
      </c>
      <c r="B427" s="287"/>
      <c r="C427" s="287"/>
      <c r="D427" s="284" t="s">
        <v>119</v>
      </c>
      <c r="E427" s="287"/>
      <c r="F427" s="285" t="s">
        <v>543</v>
      </c>
      <c r="G427" s="266" t="s">
        <v>121</v>
      </c>
      <c r="H427" s="266">
        <f>IF(G427="Traditional Stove",0.1,0.2)</f>
        <v>0.1</v>
      </c>
      <c r="I427" s="266">
        <f>YEAR(J427)</f>
        <v>2022</v>
      </c>
      <c r="J427" s="267">
        <v>44750</v>
      </c>
      <c r="K427" s="267">
        <f>J427+1</f>
        <v>44751</v>
      </c>
      <c r="L427" s="266">
        <f>IF(M427&lt;=365,1,2)</f>
        <v>1</v>
      </c>
      <c r="M427" s="266">
        <f>IF(K427&lt;$C$1,$C$2-$C$1+1,$C$2-K427+1)</f>
        <v>296</v>
      </c>
      <c r="N427" s="268">
        <f>M427/365</f>
        <v>0.81095890410958904</v>
      </c>
      <c r="O427" s="269">
        <f>'Data and Parameter'!$E$4*'Data and Parameter'!$E$5*('Data and Parameter'!$E$6+'Data and Parameter'!$E$7)*'Data and Parameter'!$E$19*'Data and Parameter'!$E$14*'ER calculations'!N427</f>
        <v>4.1989417346697726</v>
      </c>
    </row>
    <row r="428" spans="1:15" ht="15">
      <c r="A428" s="284">
        <v>424</v>
      </c>
      <c r="B428" s="287"/>
      <c r="C428" s="287"/>
      <c r="D428" s="284" t="s">
        <v>119</v>
      </c>
      <c r="E428" s="287"/>
      <c r="F428" s="285" t="s">
        <v>544</v>
      </c>
      <c r="G428" s="266" t="s">
        <v>121</v>
      </c>
      <c r="H428" s="266">
        <f>IF(G428="Traditional Stove",0.1,0.2)</f>
        <v>0.1</v>
      </c>
      <c r="I428" s="266">
        <f>YEAR(J428)</f>
        <v>2022</v>
      </c>
      <c r="J428" s="267">
        <v>44750</v>
      </c>
      <c r="K428" s="267">
        <f>J428+1</f>
        <v>44751</v>
      </c>
      <c r="L428" s="266">
        <f>IF(M428&lt;=365,1,2)</f>
        <v>1</v>
      </c>
      <c r="M428" s="266">
        <f>IF(K428&lt;$C$1,$C$2-$C$1+1,$C$2-K428+1)</f>
        <v>296</v>
      </c>
      <c r="N428" s="268">
        <f>M428/365</f>
        <v>0.81095890410958904</v>
      </c>
      <c r="O428" s="269">
        <f>'Data and Parameter'!$E$4*'Data and Parameter'!$E$5*('Data and Parameter'!$E$6+'Data and Parameter'!$E$7)*'Data and Parameter'!$E$19*'Data and Parameter'!$E$14*'ER calculations'!N428</f>
        <v>4.1989417346697726</v>
      </c>
    </row>
    <row r="429" spans="1:15" ht="15">
      <c r="A429" s="284">
        <v>425</v>
      </c>
      <c r="B429" s="287"/>
      <c r="C429" s="287"/>
      <c r="D429" s="284" t="s">
        <v>119</v>
      </c>
      <c r="E429" s="287"/>
      <c r="F429" s="285" t="s">
        <v>545</v>
      </c>
      <c r="G429" s="266" t="s">
        <v>121</v>
      </c>
      <c r="H429" s="266">
        <f>IF(G429="Traditional Stove",0.1,0.2)</f>
        <v>0.1</v>
      </c>
      <c r="I429" s="266">
        <f>YEAR(J429)</f>
        <v>2022</v>
      </c>
      <c r="J429" s="267">
        <v>44750</v>
      </c>
      <c r="K429" s="267">
        <f>J429+1</f>
        <v>44751</v>
      </c>
      <c r="L429" s="266">
        <f>IF(M429&lt;=365,1,2)</f>
        <v>1</v>
      </c>
      <c r="M429" s="266">
        <f>IF(K429&lt;$C$1,$C$2-$C$1+1,$C$2-K429+1)</f>
        <v>296</v>
      </c>
      <c r="N429" s="268">
        <f>M429/365</f>
        <v>0.81095890410958904</v>
      </c>
      <c r="O429" s="269">
        <f>'Data and Parameter'!$E$4*'Data and Parameter'!$E$5*('Data and Parameter'!$E$6+'Data and Parameter'!$E$7)*'Data and Parameter'!$E$19*'Data and Parameter'!$E$14*'ER calculations'!N429</f>
        <v>4.1989417346697726</v>
      </c>
    </row>
    <row r="430" spans="1:15" ht="15">
      <c r="A430" s="284">
        <v>426</v>
      </c>
      <c r="B430" s="287"/>
      <c r="C430" s="287"/>
      <c r="D430" s="284" t="s">
        <v>119</v>
      </c>
      <c r="E430" s="287"/>
      <c r="F430" s="285" t="s">
        <v>546</v>
      </c>
      <c r="G430" s="266" t="s">
        <v>121</v>
      </c>
      <c r="H430" s="266">
        <f>IF(G430="Traditional Stove",0.1,0.2)</f>
        <v>0.1</v>
      </c>
      <c r="I430" s="266">
        <f>YEAR(J430)</f>
        <v>2022</v>
      </c>
      <c r="J430" s="267">
        <v>44750</v>
      </c>
      <c r="K430" s="267">
        <f>J430+1</f>
        <v>44751</v>
      </c>
      <c r="L430" s="266">
        <f>IF(M430&lt;=365,1,2)</f>
        <v>1</v>
      </c>
      <c r="M430" s="266">
        <f>IF(K430&lt;$C$1,$C$2-$C$1+1,$C$2-K430+1)</f>
        <v>296</v>
      </c>
      <c r="N430" s="268">
        <f>M430/365</f>
        <v>0.81095890410958904</v>
      </c>
      <c r="O430" s="269">
        <f>'Data and Parameter'!$E$4*'Data and Parameter'!$E$5*('Data and Parameter'!$E$6+'Data and Parameter'!$E$7)*'Data and Parameter'!$E$19*'Data and Parameter'!$E$14*'ER calculations'!N430</f>
        <v>4.1989417346697726</v>
      </c>
    </row>
    <row r="431" spans="1:15" ht="15">
      <c r="A431" s="284">
        <v>427</v>
      </c>
      <c r="B431" s="287"/>
      <c r="C431" s="287"/>
      <c r="D431" s="284" t="s">
        <v>119</v>
      </c>
      <c r="E431" s="287"/>
      <c r="F431" s="285" t="s">
        <v>547</v>
      </c>
      <c r="G431" s="266" t="s">
        <v>121</v>
      </c>
      <c r="H431" s="266">
        <f>IF(G431="Traditional Stove",0.1,0.2)</f>
        <v>0.1</v>
      </c>
      <c r="I431" s="266">
        <f>YEAR(J431)</f>
        <v>2022</v>
      </c>
      <c r="J431" s="267">
        <v>44750</v>
      </c>
      <c r="K431" s="267">
        <f>J431+1</f>
        <v>44751</v>
      </c>
      <c r="L431" s="266">
        <f>IF(M431&lt;=365,1,2)</f>
        <v>1</v>
      </c>
      <c r="M431" s="266">
        <f>IF(K431&lt;$C$1,$C$2-$C$1+1,$C$2-K431+1)</f>
        <v>296</v>
      </c>
      <c r="N431" s="268">
        <f>M431/365</f>
        <v>0.81095890410958904</v>
      </c>
      <c r="O431" s="269">
        <f>'Data and Parameter'!$E$4*'Data and Parameter'!$E$5*('Data and Parameter'!$E$6+'Data and Parameter'!$E$7)*'Data and Parameter'!$E$19*'Data and Parameter'!$E$14*'ER calculations'!N431</f>
        <v>4.1989417346697726</v>
      </c>
    </row>
    <row r="432" spans="1:15" ht="15">
      <c r="A432" s="284">
        <v>428</v>
      </c>
      <c r="B432" s="287"/>
      <c r="C432" s="287"/>
      <c r="D432" s="284" t="s">
        <v>119</v>
      </c>
      <c r="E432" s="287"/>
      <c r="F432" s="285" t="s">
        <v>548</v>
      </c>
      <c r="G432" s="266" t="s">
        <v>121</v>
      </c>
      <c r="H432" s="266">
        <f>IF(G432="Traditional Stove",0.1,0.2)</f>
        <v>0.1</v>
      </c>
      <c r="I432" s="266">
        <f>YEAR(J432)</f>
        <v>2022</v>
      </c>
      <c r="J432" s="267">
        <v>44750</v>
      </c>
      <c r="K432" s="267">
        <f>J432+1</f>
        <v>44751</v>
      </c>
      <c r="L432" s="266">
        <f>IF(M432&lt;=365,1,2)</f>
        <v>1</v>
      </c>
      <c r="M432" s="266">
        <f>IF(K432&lt;$C$1,$C$2-$C$1+1,$C$2-K432+1)</f>
        <v>296</v>
      </c>
      <c r="N432" s="268">
        <f>M432/365</f>
        <v>0.81095890410958904</v>
      </c>
      <c r="O432" s="269">
        <f>'Data and Parameter'!$E$4*'Data and Parameter'!$E$5*('Data and Parameter'!$E$6+'Data and Parameter'!$E$7)*'Data and Parameter'!$E$19*'Data and Parameter'!$E$14*'ER calculations'!N432</f>
        <v>4.1989417346697726</v>
      </c>
    </row>
    <row r="433" spans="1:15" ht="15">
      <c r="A433" s="284">
        <v>429</v>
      </c>
      <c r="B433" s="287"/>
      <c r="C433" s="287"/>
      <c r="D433" s="284" t="s">
        <v>119</v>
      </c>
      <c r="E433" s="287"/>
      <c r="F433" s="285" t="s">
        <v>549</v>
      </c>
      <c r="G433" s="266" t="s">
        <v>121</v>
      </c>
      <c r="H433" s="266">
        <f>IF(G433="Traditional Stove",0.1,0.2)</f>
        <v>0.1</v>
      </c>
      <c r="I433" s="266">
        <f>YEAR(J433)</f>
        <v>2022</v>
      </c>
      <c r="J433" s="267">
        <v>44753</v>
      </c>
      <c r="K433" s="267">
        <f>J433+1</f>
        <v>44754</v>
      </c>
      <c r="L433" s="266">
        <f>IF(M433&lt;=365,1,2)</f>
        <v>1</v>
      </c>
      <c r="M433" s="266">
        <f>IF(K433&lt;$C$1,$C$2-$C$1+1,$C$2-K433+1)</f>
        <v>293</v>
      </c>
      <c r="N433" s="268">
        <f>M433/365</f>
        <v>0.80273972602739729</v>
      </c>
      <c r="O433" s="269">
        <f>'Data and Parameter'!$E$4*'Data and Parameter'!$E$5*('Data and Parameter'!$E$6+'Data and Parameter'!$E$7)*'Data and Parameter'!$E$19*'Data and Parameter'!$E$14*'ER calculations'!N433</f>
        <v>4.1563848927643354</v>
      </c>
    </row>
    <row r="434" spans="1:15" ht="15">
      <c r="A434" s="284">
        <v>430</v>
      </c>
      <c r="B434" s="287"/>
      <c r="C434" s="287"/>
      <c r="D434" s="284" t="s">
        <v>119</v>
      </c>
      <c r="E434" s="287"/>
      <c r="F434" s="285" t="s">
        <v>550</v>
      </c>
      <c r="G434" s="266" t="s">
        <v>121</v>
      </c>
      <c r="H434" s="266">
        <f>IF(G434="Traditional Stove",0.1,0.2)</f>
        <v>0.1</v>
      </c>
      <c r="I434" s="266">
        <f>YEAR(J434)</f>
        <v>2022</v>
      </c>
      <c r="J434" s="267">
        <v>44753</v>
      </c>
      <c r="K434" s="267">
        <f>J434+1</f>
        <v>44754</v>
      </c>
      <c r="L434" s="266">
        <f>IF(M434&lt;=365,1,2)</f>
        <v>1</v>
      </c>
      <c r="M434" s="266">
        <f>IF(K434&lt;$C$1,$C$2-$C$1+1,$C$2-K434+1)</f>
        <v>293</v>
      </c>
      <c r="N434" s="268">
        <f>M434/365</f>
        <v>0.80273972602739729</v>
      </c>
      <c r="O434" s="269">
        <f>'Data and Parameter'!$E$4*'Data and Parameter'!$E$5*('Data and Parameter'!$E$6+'Data and Parameter'!$E$7)*'Data and Parameter'!$E$19*'Data and Parameter'!$E$14*'ER calculations'!N434</f>
        <v>4.1563848927643354</v>
      </c>
    </row>
    <row r="435" spans="1:15" ht="15">
      <c r="A435" s="284">
        <v>431</v>
      </c>
      <c r="B435" s="287"/>
      <c r="C435" s="287"/>
      <c r="D435" s="284" t="s">
        <v>119</v>
      </c>
      <c r="E435" s="287"/>
      <c r="F435" s="285" t="s">
        <v>551</v>
      </c>
      <c r="G435" s="266" t="s">
        <v>121</v>
      </c>
      <c r="H435" s="266">
        <f>IF(G435="Traditional Stove",0.1,0.2)</f>
        <v>0.1</v>
      </c>
      <c r="I435" s="266">
        <f>YEAR(J435)</f>
        <v>2022</v>
      </c>
      <c r="J435" s="267">
        <v>44753</v>
      </c>
      <c r="K435" s="267">
        <f>J435+1</f>
        <v>44754</v>
      </c>
      <c r="L435" s="266">
        <f>IF(M435&lt;=365,1,2)</f>
        <v>1</v>
      </c>
      <c r="M435" s="266">
        <f>IF(K435&lt;$C$1,$C$2-$C$1+1,$C$2-K435+1)</f>
        <v>293</v>
      </c>
      <c r="N435" s="268">
        <f>M435/365</f>
        <v>0.80273972602739729</v>
      </c>
      <c r="O435" s="269">
        <f>'Data and Parameter'!$E$4*'Data and Parameter'!$E$5*('Data and Parameter'!$E$6+'Data and Parameter'!$E$7)*'Data and Parameter'!$E$19*'Data and Parameter'!$E$14*'ER calculations'!N435</f>
        <v>4.1563848927643354</v>
      </c>
    </row>
    <row r="436" spans="1:15" ht="15">
      <c r="A436" s="284">
        <v>432</v>
      </c>
      <c r="B436" s="287"/>
      <c r="C436" s="287"/>
      <c r="D436" s="284" t="s">
        <v>119</v>
      </c>
      <c r="E436" s="287"/>
      <c r="F436" s="285" t="s">
        <v>552</v>
      </c>
      <c r="G436" s="266" t="s">
        <v>121</v>
      </c>
      <c r="H436" s="266">
        <f>IF(G436="Traditional Stove",0.1,0.2)</f>
        <v>0.1</v>
      </c>
      <c r="I436" s="266">
        <f>YEAR(J436)</f>
        <v>2022</v>
      </c>
      <c r="J436" s="267">
        <v>44753</v>
      </c>
      <c r="K436" s="267">
        <f>J436+1</f>
        <v>44754</v>
      </c>
      <c r="L436" s="266">
        <f>IF(M436&lt;=365,1,2)</f>
        <v>1</v>
      </c>
      <c r="M436" s="266">
        <f>IF(K436&lt;$C$1,$C$2-$C$1+1,$C$2-K436+1)</f>
        <v>293</v>
      </c>
      <c r="N436" s="268">
        <f>M436/365</f>
        <v>0.80273972602739729</v>
      </c>
      <c r="O436" s="269">
        <f>'Data and Parameter'!$E$4*'Data and Parameter'!$E$5*('Data and Parameter'!$E$6+'Data and Parameter'!$E$7)*'Data and Parameter'!$E$19*'Data and Parameter'!$E$14*'ER calculations'!N436</f>
        <v>4.1563848927643354</v>
      </c>
    </row>
    <row r="437" spans="1:15" ht="15">
      <c r="A437" s="284">
        <v>433</v>
      </c>
      <c r="B437" s="287"/>
      <c r="C437" s="287"/>
      <c r="D437" s="284" t="s">
        <v>119</v>
      </c>
      <c r="E437" s="287"/>
      <c r="F437" s="285" t="s">
        <v>553</v>
      </c>
      <c r="G437" s="266" t="s">
        <v>121</v>
      </c>
      <c r="H437" s="266">
        <f>IF(G437="Traditional Stove",0.1,0.2)</f>
        <v>0.1</v>
      </c>
      <c r="I437" s="266">
        <f>YEAR(J437)</f>
        <v>2022</v>
      </c>
      <c r="J437" s="267">
        <v>44753</v>
      </c>
      <c r="K437" s="267">
        <f>J437+1</f>
        <v>44754</v>
      </c>
      <c r="L437" s="266">
        <f>IF(M437&lt;=365,1,2)</f>
        <v>1</v>
      </c>
      <c r="M437" s="266">
        <f>IF(K437&lt;$C$1,$C$2-$C$1+1,$C$2-K437+1)</f>
        <v>293</v>
      </c>
      <c r="N437" s="268">
        <f>M437/365</f>
        <v>0.80273972602739729</v>
      </c>
      <c r="O437" s="269">
        <f>'Data and Parameter'!$E$4*'Data and Parameter'!$E$5*('Data and Parameter'!$E$6+'Data and Parameter'!$E$7)*'Data and Parameter'!$E$19*'Data and Parameter'!$E$14*'ER calculations'!N437</f>
        <v>4.1563848927643354</v>
      </c>
    </row>
    <row r="438" spans="1:15" ht="15">
      <c r="A438" s="284">
        <v>434</v>
      </c>
      <c r="B438" s="287"/>
      <c r="C438" s="287"/>
      <c r="D438" s="284" t="s">
        <v>119</v>
      </c>
      <c r="E438" s="287"/>
      <c r="F438" s="285" t="s">
        <v>554</v>
      </c>
      <c r="G438" s="266" t="s">
        <v>121</v>
      </c>
      <c r="H438" s="266">
        <f>IF(G438="Traditional Stove",0.1,0.2)</f>
        <v>0.1</v>
      </c>
      <c r="I438" s="266">
        <f>YEAR(J438)</f>
        <v>2022</v>
      </c>
      <c r="J438" s="267">
        <v>44753</v>
      </c>
      <c r="K438" s="267">
        <f>J438+1</f>
        <v>44754</v>
      </c>
      <c r="L438" s="266">
        <f>IF(M438&lt;=365,1,2)</f>
        <v>1</v>
      </c>
      <c r="M438" s="266">
        <f>IF(K438&lt;$C$1,$C$2-$C$1+1,$C$2-K438+1)</f>
        <v>293</v>
      </c>
      <c r="N438" s="268">
        <f>M438/365</f>
        <v>0.80273972602739729</v>
      </c>
      <c r="O438" s="269">
        <f>'Data and Parameter'!$E$4*'Data and Parameter'!$E$5*('Data and Parameter'!$E$6+'Data and Parameter'!$E$7)*'Data and Parameter'!$E$19*'Data and Parameter'!$E$14*'ER calculations'!N438</f>
        <v>4.1563848927643354</v>
      </c>
    </row>
    <row r="439" spans="1:15" ht="15">
      <c r="A439" s="284">
        <v>435</v>
      </c>
      <c r="B439" s="287"/>
      <c r="C439" s="287"/>
      <c r="D439" s="284" t="s">
        <v>119</v>
      </c>
      <c r="E439" s="287"/>
      <c r="F439" s="285" t="s">
        <v>555</v>
      </c>
      <c r="G439" s="266" t="s">
        <v>121</v>
      </c>
      <c r="H439" s="266">
        <f>IF(G439="Traditional Stove",0.1,0.2)</f>
        <v>0.1</v>
      </c>
      <c r="I439" s="266">
        <f>YEAR(J439)</f>
        <v>2022</v>
      </c>
      <c r="J439" s="267">
        <v>44753</v>
      </c>
      <c r="K439" s="267">
        <f>J439+1</f>
        <v>44754</v>
      </c>
      <c r="L439" s="266">
        <f>IF(M439&lt;=365,1,2)</f>
        <v>1</v>
      </c>
      <c r="M439" s="266">
        <f>IF(K439&lt;$C$1,$C$2-$C$1+1,$C$2-K439+1)</f>
        <v>293</v>
      </c>
      <c r="N439" s="268">
        <f>M439/365</f>
        <v>0.80273972602739729</v>
      </c>
      <c r="O439" s="269">
        <f>'Data and Parameter'!$E$4*'Data and Parameter'!$E$5*('Data and Parameter'!$E$6+'Data and Parameter'!$E$7)*'Data and Parameter'!$E$19*'Data and Parameter'!$E$14*'ER calculations'!N439</f>
        <v>4.1563848927643354</v>
      </c>
    </row>
    <row r="440" spans="1:15" ht="15">
      <c r="A440" s="284">
        <v>436</v>
      </c>
      <c r="B440" s="287"/>
      <c r="C440" s="287"/>
      <c r="D440" s="284" t="s">
        <v>119</v>
      </c>
      <c r="E440" s="287"/>
      <c r="F440" s="285" t="s">
        <v>556</v>
      </c>
      <c r="G440" s="266" t="s">
        <v>121</v>
      </c>
      <c r="H440" s="266">
        <f>IF(G440="Traditional Stove",0.1,0.2)</f>
        <v>0.1</v>
      </c>
      <c r="I440" s="266">
        <f>YEAR(J440)</f>
        <v>2022</v>
      </c>
      <c r="J440" s="267">
        <v>44753</v>
      </c>
      <c r="K440" s="267">
        <f>J440+1</f>
        <v>44754</v>
      </c>
      <c r="L440" s="266">
        <f>IF(M440&lt;=365,1,2)</f>
        <v>1</v>
      </c>
      <c r="M440" s="266">
        <f>IF(K440&lt;$C$1,$C$2-$C$1+1,$C$2-K440+1)</f>
        <v>293</v>
      </c>
      <c r="N440" s="268">
        <f>M440/365</f>
        <v>0.80273972602739729</v>
      </c>
      <c r="O440" s="269">
        <f>'Data and Parameter'!$E$4*'Data and Parameter'!$E$5*('Data and Parameter'!$E$6+'Data and Parameter'!$E$7)*'Data and Parameter'!$E$19*'Data and Parameter'!$E$14*'ER calculations'!N440</f>
        <v>4.1563848927643354</v>
      </c>
    </row>
    <row r="441" spans="1:15" ht="15">
      <c r="A441" s="284">
        <v>437</v>
      </c>
      <c r="B441" s="287"/>
      <c r="C441" s="287"/>
      <c r="D441" s="284" t="s">
        <v>119</v>
      </c>
      <c r="E441" s="287"/>
      <c r="F441" s="285" t="s">
        <v>557</v>
      </c>
      <c r="G441" s="266" t="s">
        <v>121</v>
      </c>
      <c r="H441" s="266">
        <f>IF(G441="Traditional Stove",0.1,0.2)</f>
        <v>0.1</v>
      </c>
      <c r="I441" s="266">
        <f>YEAR(J441)</f>
        <v>2022</v>
      </c>
      <c r="J441" s="267">
        <v>44767</v>
      </c>
      <c r="K441" s="267">
        <f>J441+1</f>
        <v>44768</v>
      </c>
      <c r="L441" s="266">
        <f>IF(M441&lt;=365,1,2)</f>
        <v>1</v>
      </c>
      <c r="M441" s="266">
        <f>IF(K441&lt;$C$1,$C$2-$C$1+1,$C$2-K441+1)</f>
        <v>279</v>
      </c>
      <c r="N441" s="268">
        <f>M441/365</f>
        <v>0.76438356164383559</v>
      </c>
      <c r="O441" s="269">
        <f>'Data and Parameter'!$E$4*'Data and Parameter'!$E$5*('Data and Parameter'!$E$6+'Data and Parameter'!$E$7)*'Data and Parameter'!$E$19*'Data and Parameter'!$E$14*'ER calculations'!N441</f>
        <v>3.9577862972056299</v>
      </c>
    </row>
    <row r="442" spans="1:15" ht="15">
      <c r="A442" s="284">
        <v>438</v>
      </c>
      <c r="B442" s="287"/>
      <c r="C442" s="287"/>
      <c r="D442" s="284" t="s">
        <v>119</v>
      </c>
      <c r="E442" s="287"/>
      <c r="F442" s="285" t="s">
        <v>558</v>
      </c>
      <c r="G442" s="266" t="s">
        <v>121</v>
      </c>
      <c r="H442" s="266">
        <f>IF(G442="Traditional Stove",0.1,0.2)</f>
        <v>0.1</v>
      </c>
      <c r="I442" s="266">
        <f>YEAR(J442)</f>
        <v>2022</v>
      </c>
      <c r="J442" s="267">
        <v>44753</v>
      </c>
      <c r="K442" s="267">
        <f>J442+1</f>
        <v>44754</v>
      </c>
      <c r="L442" s="266">
        <f>IF(M442&lt;=365,1,2)</f>
        <v>1</v>
      </c>
      <c r="M442" s="266">
        <f>IF(K442&lt;$C$1,$C$2-$C$1+1,$C$2-K442+1)</f>
        <v>293</v>
      </c>
      <c r="N442" s="268">
        <f>M442/365</f>
        <v>0.80273972602739729</v>
      </c>
      <c r="O442" s="269">
        <f>'Data and Parameter'!$E$4*'Data and Parameter'!$E$5*('Data and Parameter'!$E$6+'Data and Parameter'!$E$7)*'Data and Parameter'!$E$19*'Data and Parameter'!$E$14*'ER calculations'!N442</f>
        <v>4.1563848927643354</v>
      </c>
    </row>
    <row r="443" spans="1:15" ht="15">
      <c r="A443" s="284">
        <v>439</v>
      </c>
      <c r="B443" s="287"/>
      <c r="C443" s="287"/>
      <c r="D443" s="284" t="s">
        <v>119</v>
      </c>
      <c r="E443" s="287"/>
      <c r="F443" s="285" t="s">
        <v>559</v>
      </c>
      <c r="G443" s="266" t="s">
        <v>121</v>
      </c>
      <c r="H443" s="266">
        <f>IF(G443="Traditional Stove",0.1,0.2)</f>
        <v>0.1</v>
      </c>
      <c r="I443" s="266">
        <f>YEAR(J443)</f>
        <v>2022</v>
      </c>
      <c r="J443" s="267">
        <v>44753</v>
      </c>
      <c r="K443" s="267">
        <f>J443+1</f>
        <v>44754</v>
      </c>
      <c r="L443" s="266">
        <f>IF(M443&lt;=365,1,2)</f>
        <v>1</v>
      </c>
      <c r="M443" s="266">
        <f>IF(K443&lt;$C$1,$C$2-$C$1+1,$C$2-K443+1)</f>
        <v>293</v>
      </c>
      <c r="N443" s="268">
        <f>M443/365</f>
        <v>0.80273972602739729</v>
      </c>
      <c r="O443" s="269">
        <f>'Data and Parameter'!$E$4*'Data and Parameter'!$E$5*('Data and Parameter'!$E$6+'Data and Parameter'!$E$7)*'Data and Parameter'!$E$19*'Data and Parameter'!$E$14*'ER calculations'!N443</f>
        <v>4.1563848927643354</v>
      </c>
    </row>
    <row r="444" spans="1:15" ht="15">
      <c r="A444" s="284">
        <v>440</v>
      </c>
      <c r="B444" s="287"/>
      <c r="C444" s="287"/>
      <c r="D444" s="284" t="s">
        <v>119</v>
      </c>
      <c r="E444" s="287"/>
      <c r="F444" s="285" t="s">
        <v>560</v>
      </c>
      <c r="G444" s="266" t="s">
        <v>121</v>
      </c>
      <c r="H444" s="266">
        <f>IF(G444="Traditional Stove",0.1,0.2)</f>
        <v>0.1</v>
      </c>
      <c r="I444" s="266">
        <f>YEAR(J444)</f>
        <v>2022</v>
      </c>
      <c r="J444" s="267">
        <v>44753</v>
      </c>
      <c r="K444" s="267">
        <f>J444+1</f>
        <v>44754</v>
      </c>
      <c r="L444" s="266">
        <f>IF(M444&lt;=365,1,2)</f>
        <v>1</v>
      </c>
      <c r="M444" s="266">
        <f>IF(K444&lt;$C$1,$C$2-$C$1+1,$C$2-K444+1)</f>
        <v>293</v>
      </c>
      <c r="N444" s="268">
        <f>M444/365</f>
        <v>0.80273972602739729</v>
      </c>
      <c r="O444" s="269">
        <f>'Data and Parameter'!$E$4*'Data and Parameter'!$E$5*('Data and Parameter'!$E$6+'Data and Parameter'!$E$7)*'Data and Parameter'!$E$19*'Data and Parameter'!$E$14*'ER calculations'!N444</f>
        <v>4.1563848927643354</v>
      </c>
    </row>
    <row r="445" spans="1:15" ht="15">
      <c r="A445" s="284">
        <v>441</v>
      </c>
      <c r="B445" s="287"/>
      <c r="C445" s="287"/>
      <c r="D445" s="284" t="s">
        <v>119</v>
      </c>
      <c r="E445" s="287"/>
      <c r="F445" s="285" t="s">
        <v>561</v>
      </c>
      <c r="G445" s="266" t="s">
        <v>121</v>
      </c>
      <c r="H445" s="266">
        <f>IF(G445="Traditional Stove",0.1,0.2)</f>
        <v>0.1</v>
      </c>
      <c r="I445" s="266">
        <f>YEAR(J445)</f>
        <v>2022</v>
      </c>
      <c r="J445" s="267">
        <v>44753</v>
      </c>
      <c r="K445" s="267">
        <f>J445+1</f>
        <v>44754</v>
      </c>
      <c r="L445" s="266">
        <f>IF(M445&lt;=365,1,2)</f>
        <v>1</v>
      </c>
      <c r="M445" s="266">
        <f>IF(K445&lt;$C$1,$C$2-$C$1+1,$C$2-K445+1)</f>
        <v>293</v>
      </c>
      <c r="N445" s="268">
        <f>M445/365</f>
        <v>0.80273972602739729</v>
      </c>
      <c r="O445" s="269">
        <f>'Data and Parameter'!$E$4*'Data and Parameter'!$E$5*('Data and Parameter'!$E$6+'Data and Parameter'!$E$7)*'Data and Parameter'!$E$19*'Data and Parameter'!$E$14*'ER calculations'!N445</f>
        <v>4.1563848927643354</v>
      </c>
    </row>
    <row r="446" spans="1:15" ht="15">
      <c r="A446" s="284">
        <v>442</v>
      </c>
      <c r="B446" s="287"/>
      <c r="C446" s="287"/>
      <c r="D446" s="284" t="s">
        <v>119</v>
      </c>
      <c r="E446" s="287"/>
      <c r="F446" s="285" t="s">
        <v>562</v>
      </c>
      <c r="G446" s="266" t="s">
        <v>121</v>
      </c>
      <c r="H446" s="266">
        <f>IF(G446="Traditional Stove",0.1,0.2)</f>
        <v>0.1</v>
      </c>
      <c r="I446" s="266">
        <f>YEAR(J446)</f>
        <v>2022</v>
      </c>
      <c r="J446" s="267">
        <v>44753</v>
      </c>
      <c r="K446" s="267">
        <f>J446+1</f>
        <v>44754</v>
      </c>
      <c r="L446" s="266">
        <f>IF(M446&lt;=365,1,2)</f>
        <v>1</v>
      </c>
      <c r="M446" s="266">
        <f>IF(K446&lt;$C$1,$C$2-$C$1+1,$C$2-K446+1)</f>
        <v>293</v>
      </c>
      <c r="N446" s="268">
        <f>M446/365</f>
        <v>0.80273972602739729</v>
      </c>
      <c r="O446" s="269">
        <f>'Data and Parameter'!$E$4*'Data and Parameter'!$E$5*('Data and Parameter'!$E$6+'Data and Parameter'!$E$7)*'Data and Parameter'!$E$19*'Data and Parameter'!$E$14*'ER calculations'!N446</f>
        <v>4.1563848927643354</v>
      </c>
    </row>
    <row r="447" spans="1:15" ht="15">
      <c r="A447" s="284">
        <v>443</v>
      </c>
      <c r="B447" s="287"/>
      <c r="C447" s="287"/>
      <c r="D447" s="284" t="s">
        <v>119</v>
      </c>
      <c r="E447" s="287"/>
      <c r="F447" s="285" t="s">
        <v>563</v>
      </c>
      <c r="G447" s="266" t="s">
        <v>121</v>
      </c>
      <c r="H447" s="266">
        <f>IF(G447="Traditional Stove",0.1,0.2)</f>
        <v>0.1</v>
      </c>
      <c r="I447" s="266">
        <f>YEAR(J447)</f>
        <v>2022</v>
      </c>
      <c r="J447" s="267">
        <v>44753</v>
      </c>
      <c r="K447" s="267">
        <f>J447+1</f>
        <v>44754</v>
      </c>
      <c r="L447" s="266">
        <f>IF(M447&lt;=365,1,2)</f>
        <v>1</v>
      </c>
      <c r="M447" s="266">
        <f>IF(K447&lt;$C$1,$C$2-$C$1+1,$C$2-K447+1)</f>
        <v>293</v>
      </c>
      <c r="N447" s="268">
        <f>M447/365</f>
        <v>0.80273972602739729</v>
      </c>
      <c r="O447" s="269">
        <f>'Data and Parameter'!$E$4*'Data and Parameter'!$E$5*('Data and Parameter'!$E$6+'Data and Parameter'!$E$7)*'Data and Parameter'!$E$19*'Data and Parameter'!$E$14*'ER calculations'!N447</f>
        <v>4.1563848927643354</v>
      </c>
    </row>
    <row r="448" spans="1:15" ht="15">
      <c r="A448" s="284">
        <v>444</v>
      </c>
      <c r="B448" s="287"/>
      <c r="C448" s="287"/>
      <c r="D448" s="284" t="s">
        <v>119</v>
      </c>
      <c r="E448" s="287"/>
      <c r="F448" s="285" t="s">
        <v>564</v>
      </c>
      <c r="G448" s="266" t="s">
        <v>121</v>
      </c>
      <c r="H448" s="266">
        <f>IF(G448="Traditional Stove",0.1,0.2)</f>
        <v>0.1</v>
      </c>
      <c r="I448" s="266">
        <f>YEAR(J448)</f>
        <v>2022</v>
      </c>
      <c r="J448" s="267">
        <v>44753</v>
      </c>
      <c r="K448" s="267">
        <f>J448+1</f>
        <v>44754</v>
      </c>
      <c r="L448" s="266">
        <f>IF(M448&lt;=365,1,2)</f>
        <v>1</v>
      </c>
      <c r="M448" s="266">
        <f>IF(K448&lt;$C$1,$C$2-$C$1+1,$C$2-K448+1)</f>
        <v>293</v>
      </c>
      <c r="N448" s="268">
        <f>M448/365</f>
        <v>0.80273972602739729</v>
      </c>
      <c r="O448" s="269">
        <f>'Data and Parameter'!$E$4*'Data and Parameter'!$E$5*('Data and Parameter'!$E$6+'Data and Parameter'!$E$7)*'Data and Parameter'!$E$19*'Data and Parameter'!$E$14*'ER calculations'!N448</f>
        <v>4.1563848927643354</v>
      </c>
    </row>
    <row r="449" spans="1:15" ht="15">
      <c r="A449" s="284">
        <v>445</v>
      </c>
      <c r="B449" s="287"/>
      <c r="C449" s="287"/>
      <c r="D449" s="284" t="s">
        <v>119</v>
      </c>
      <c r="E449" s="287"/>
      <c r="F449" s="285" t="s">
        <v>565</v>
      </c>
      <c r="G449" s="266" t="s">
        <v>121</v>
      </c>
      <c r="H449" s="266">
        <f>IF(G449="Traditional Stove",0.1,0.2)</f>
        <v>0.1</v>
      </c>
      <c r="I449" s="266">
        <f>YEAR(J449)</f>
        <v>2022</v>
      </c>
      <c r="J449" s="267">
        <v>44753</v>
      </c>
      <c r="K449" s="267">
        <f>J449+1</f>
        <v>44754</v>
      </c>
      <c r="L449" s="266">
        <f>IF(M449&lt;=365,1,2)</f>
        <v>1</v>
      </c>
      <c r="M449" s="266">
        <f>IF(K449&lt;$C$1,$C$2-$C$1+1,$C$2-K449+1)</f>
        <v>293</v>
      </c>
      <c r="N449" s="268">
        <f>M449/365</f>
        <v>0.80273972602739729</v>
      </c>
      <c r="O449" s="269">
        <f>'Data and Parameter'!$E$4*'Data and Parameter'!$E$5*('Data and Parameter'!$E$6+'Data and Parameter'!$E$7)*'Data and Parameter'!$E$19*'Data and Parameter'!$E$14*'ER calculations'!N449</f>
        <v>4.1563848927643354</v>
      </c>
    </row>
    <row r="450" spans="1:15" ht="15">
      <c r="A450" s="284">
        <v>446</v>
      </c>
      <c r="B450" s="287"/>
      <c r="C450" s="287"/>
      <c r="D450" s="284" t="s">
        <v>119</v>
      </c>
      <c r="E450" s="287"/>
      <c r="F450" s="285" t="s">
        <v>566</v>
      </c>
      <c r="G450" s="266" t="s">
        <v>121</v>
      </c>
      <c r="H450" s="266">
        <f>IF(G450="Traditional Stove",0.1,0.2)</f>
        <v>0.1</v>
      </c>
      <c r="I450" s="266">
        <f>YEAR(J450)</f>
        <v>2022</v>
      </c>
      <c r="J450" s="267">
        <v>44755</v>
      </c>
      <c r="K450" s="267">
        <f>J450+1</f>
        <v>44756</v>
      </c>
      <c r="L450" s="266">
        <f>IF(M450&lt;=365,1,2)</f>
        <v>1</v>
      </c>
      <c r="M450" s="266">
        <f>IF(K450&lt;$C$1,$C$2-$C$1+1,$C$2-K450+1)</f>
        <v>291</v>
      </c>
      <c r="N450" s="268">
        <f>M450/365</f>
        <v>0.79726027397260268</v>
      </c>
      <c r="O450" s="269">
        <f>'Data and Parameter'!$E$4*'Data and Parameter'!$E$5*('Data and Parameter'!$E$6+'Data and Parameter'!$E$7)*'Data and Parameter'!$E$19*'Data and Parameter'!$E$14*'ER calculations'!N450</f>
        <v>4.1280136648273773</v>
      </c>
    </row>
    <row r="451" spans="1:15" ht="15">
      <c r="A451" s="284">
        <v>447</v>
      </c>
      <c r="B451" s="287"/>
      <c r="C451" s="287"/>
      <c r="D451" s="284" t="s">
        <v>119</v>
      </c>
      <c r="E451" s="287"/>
      <c r="F451" s="285" t="s">
        <v>567</v>
      </c>
      <c r="G451" s="266" t="s">
        <v>121</v>
      </c>
      <c r="H451" s="266">
        <f>IF(G451="Traditional Stove",0.1,0.2)</f>
        <v>0.1</v>
      </c>
      <c r="I451" s="266">
        <f>YEAR(J451)</f>
        <v>2022</v>
      </c>
      <c r="J451" s="267">
        <v>44755</v>
      </c>
      <c r="K451" s="267">
        <f>J451+1</f>
        <v>44756</v>
      </c>
      <c r="L451" s="266">
        <f>IF(M451&lt;=365,1,2)</f>
        <v>1</v>
      </c>
      <c r="M451" s="266">
        <f>IF(K451&lt;$C$1,$C$2-$C$1+1,$C$2-K451+1)</f>
        <v>291</v>
      </c>
      <c r="N451" s="268">
        <f>M451/365</f>
        <v>0.79726027397260268</v>
      </c>
      <c r="O451" s="269">
        <f>'Data and Parameter'!$E$4*'Data and Parameter'!$E$5*('Data and Parameter'!$E$6+'Data and Parameter'!$E$7)*'Data and Parameter'!$E$19*'Data and Parameter'!$E$14*'ER calculations'!N451</f>
        <v>4.1280136648273773</v>
      </c>
    </row>
    <row r="452" spans="1:15" ht="15">
      <c r="A452" s="284">
        <v>448</v>
      </c>
      <c r="B452" s="287"/>
      <c r="C452" s="287"/>
      <c r="D452" s="284" t="s">
        <v>119</v>
      </c>
      <c r="E452" s="287"/>
      <c r="F452" s="285" t="s">
        <v>568</v>
      </c>
      <c r="G452" s="266" t="s">
        <v>121</v>
      </c>
      <c r="H452" s="266">
        <f>IF(G452="Traditional Stove",0.1,0.2)</f>
        <v>0.1</v>
      </c>
      <c r="I452" s="266">
        <f>YEAR(J452)</f>
        <v>2022</v>
      </c>
      <c r="J452" s="267">
        <v>44755</v>
      </c>
      <c r="K452" s="267">
        <f>J452+1</f>
        <v>44756</v>
      </c>
      <c r="L452" s="266">
        <f>IF(M452&lt;=365,1,2)</f>
        <v>1</v>
      </c>
      <c r="M452" s="266">
        <f>IF(K452&lt;$C$1,$C$2-$C$1+1,$C$2-K452+1)</f>
        <v>291</v>
      </c>
      <c r="N452" s="268">
        <f>M452/365</f>
        <v>0.79726027397260268</v>
      </c>
      <c r="O452" s="269">
        <f>'Data and Parameter'!$E$4*'Data and Parameter'!$E$5*('Data and Parameter'!$E$6+'Data and Parameter'!$E$7)*'Data and Parameter'!$E$19*'Data and Parameter'!$E$14*'ER calculations'!N452</f>
        <v>4.1280136648273773</v>
      </c>
    </row>
    <row r="453" spans="1:15" ht="15">
      <c r="A453" s="284">
        <v>449</v>
      </c>
      <c r="B453" s="287"/>
      <c r="C453" s="287"/>
      <c r="D453" s="284" t="s">
        <v>119</v>
      </c>
      <c r="E453" s="287"/>
      <c r="F453" s="285" t="s">
        <v>569</v>
      </c>
      <c r="G453" s="266" t="s">
        <v>121</v>
      </c>
      <c r="H453" s="266">
        <f>IF(G453="Traditional Stove",0.1,0.2)</f>
        <v>0.1</v>
      </c>
      <c r="I453" s="266">
        <f>YEAR(J453)</f>
        <v>2022</v>
      </c>
      <c r="J453" s="267">
        <v>44755</v>
      </c>
      <c r="K453" s="267">
        <f>J453+1</f>
        <v>44756</v>
      </c>
      <c r="L453" s="266">
        <f>IF(M453&lt;=365,1,2)</f>
        <v>1</v>
      </c>
      <c r="M453" s="266">
        <f>IF(K453&lt;$C$1,$C$2-$C$1+1,$C$2-K453+1)</f>
        <v>291</v>
      </c>
      <c r="N453" s="268">
        <f>M453/365</f>
        <v>0.79726027397260268</v>
      </c>
      <c r="O453" s="269">
        <f>'Data and Parameter'!$E$4*'Data and Parameter'!$E$5*('Data and Parameter'!$E$6+'Data and Parameter'!$E$7)*'Data and Parameter'!$E$19*'Data and Parameter'!$E$14*'ER calculations'!N453</f>
        <v>4.1280136648273773</v>
      </c>
    </row>
    <row r="454" spans="1:15" ht="15">
      <c r="A454" s="284">
        <v>450</v>
      </c>
      <c r="B454" s="287"/>
      <c r="C454" s="287"/>
      <c r="D454" s="284" t="s">
        <v>119</v>
      </c>
      <c r="E454" s="287"/>
      <c r="F454" s="285" t="s">
        <v>570</v>
      </c>
      <c r="G454" s="266" t="s">
        <v>121</v>
      </c>
      <c r="H454" s="266">
        <f>IF(G454="Traditional Stove",0.1,0.2)</f>
        <v>0.1</v>
      </c>
      <c r="I454" s="266">
        <f>YEAR(J454)</f>
        <v>2022</v>
      </c>
      <c r="J454" s="267">
        <v>44755</v>
      </c>
      <c r="K454" s="267">
        <f>J454+1</f>
        <v>44756</v>
      </c>
      <c r="L454" s="266">
        <f>IF(M454&lt;=365,1,2)</f>
        <v>1</v>
      </c>
      <c r="M454" s="266">
        <f>IF(K454&lt;$C$1,$C$2-$C$1+1,$C$2-K454+1)</f>
        <v>291</v>
      </c>
      <c r="N454" s="268">
        <f>M454/365</f>
        <v>0.79726027397260268</v>
      </c>
      <c r="O454" s="269">
        <f>'Data and Parameter'!$E$4*'Data and Parameter'!$E$5*('Data and Parameter'!$E$6+'Data and Parameter'!$E$7)*'Data and Parameter'!$E$19*'Data and Parameter'!$E$14*'ER calculations'!N454</f>
        <v>4.1280136648273773</v>
      </c>
    </row>
    <row r="455" spans="1:15" ht="15">
      <c r="A455" s="284">
        <v>451</v>
      </c>
      <c r="B455" s="287"/>
      <c r="C455" s="287"/>
      <c r="D455" s="284" t="s">
        <v>119</v>
      </c>
      <c r="E455" s="287"/>
      <c r="F455" s="285" t="s">
        <v>571</v>
      </c>
      <c r="G455" s="266" t="s">
        <v>121</v>
      </c>
      <c r="H455" s="266">
        <f>IF(G455="Traditional Stove",0.1,0.2)</f>
        <v>0.1</v>
      </c>
      <c r="I455" s="266">
        <f>YEAR(J455)</f>
        <v>2022</v>
      </c>
      <c r="J455" s="267">
        <v>44755</v>
      </c>
      <c r="K455" s="267">
        <f>J455+1</f>
        <v>44756</v>
      </c>
      <c r="L455" s="266">
        <f>IF(M455&lt;=365,1,2)</f>
        <v>1</v>
      </c>
      <c r="M455" s="266">
        <f>IF(K455&lt;$C$1,$C$2-$C$1+1,$C$2-K455+1)</f>
        <v>291</v>
      </c>
      <c r="N455" s="268">
        <f>M455/365</f>
        <v>0.79726027397260268</v>
      </c>
      <c r="O455" s="269">
        <f>'Data and Parameter'!$E$4*'Data and Parameter'!$E$5*('Data and Parameter'!$E$6+'Data and Parameter'!$E$7)*'Data and Parameter'!$E$19*'Data and Parameter'!$E$14*'ER calculations'!N455</f>
        <v>4.1280136648273773</v>
      </c>
    </row>
    <row r="456" spans="1:15" ht="15">
      <c r="A456" s="284">
        <v>452</v>
      </c>
      <c r="B456" s="287"/>
      <c r="C456" s="287"/>
      <c r="D456" s="284" t="s">
        <v>119</v>
      </c>
      <c r="E456" s="287"/>
      <c r="F456" s="285" t="s">
        <v>572</v>
      </c>
      <c r="G456" s="266" t="s">
        <v>121</v>
      </c>
      <c r="H456" s="266">
        <f>IF(G456="Traditional Stove",0.1,0.2)</f>
        <v>0.1</v>
      </c>
      <c r="I456" s="266">
        <f>YEAR(J456)</f>
        <v>2022</v>
      </c>
      <c r="J456" s="267">
        <v>44755</v>
      </c>
      <c r="K456" s="267">
        <f>J456+1</f>
        <v>44756</v>
      </c>
      <c r="L456" s="266">
        <f>IF(M456&lt;=365,1,2)</f>
        <v>1</v>
      </c>
      <c r="M456" s="266">
        <f>IF(K456&lt;$C$1,$C$2-$C$1+1,$C$2-K456+1)</f>
        <v>291</v>
      </c>
      <c r="N456" s="268">
        <f>M456/365</f>
        <v>0.79726027397260268</v>
      </c>
      <c r="O456" s="269">
        <f>'Data and Parameter'!$E$4*'Data and Parameter'!$E$5*('Data and Parameter'!$E$6+'Data and Parameter'!$E$7)*'Data and Parameter'!$E$19*'Data and Parameter'!$E$14*'ER calculations'!N456</f>
        <v>4.1280136648273773</v>
      </c>
    </row>
    <row r="457" spans="1:15" ht="15">
      <c r="A457" s="284">
        <v>453</v>
      </c>
      <c r="B457" s="287"/>
      <c r="C457" s="287"/>
      <c r="D457" s="284" t="s">
        <v>119</v>
      </c>
      <c r="E457" s="287"/>
      <c r="F457" s="285" t="s">
        <v>573</v>
      </c>
      <c r="G457" s="266" t="s">
        <v>121</v>
      </c>
      <c r="H457" s="266">
        <f>IF(G457="Traditional Stove",0.1,0.2)</f>
        <v>0.1</v>
      </c>
      <c r="I457" s="266">
        <f>YEAR(J457)</f>
        <v>2022</v>
      </c>
      <c r="J457" s="267">
        <v>44757</v>
      </c>
      <c r="K457" s="267">
        <f>J457+1</f>
        <v>44758</v>
      </c>
      <c r="L457" s="266">
        <f>IF(M457&lt;=365,1,2)</f>
        <v>1</v>
      </c>
      <c r="M457" s="266">
        <f>IF(K457&lt;$C$1,$C$2-$C$1+1,$C$2-K457+1)</f>
        <v>289</v>
      </c>
      <c r="N457" s="268">
        <f>M457/365</f>
        <v>0.79178082191780819</v>
      </c>
      <c r="O457" s="269">
        <f>'Data and Parameter'!$E$4*'Data and Parameter'!$E$5*('Data and Parameter'!$E$6+'Data and Parameter'!$E$7)*'Data and Parameter'!$E$19*'Data and Parameter'!$E$14*'ER calculations'!N457</f>
        <v>4.0996424368904192</v>
      </c>
    </row>
    <row r="458" spans="1:15" ht="15">
      <c r="A458" s="284">
        <v>454</v>
      </c>
      <c r="B458" s="287"/>
      <c r="C458" s="287"/>
      <c r="D458" s="284" t="s">
        <v>119</v>
      </c>
      <c r="E458" s="287"/>
      <c r="F458" s="285" t="s">
        <v>574</v>
      </c>
      <c r="G458" s="266" t="s">
        <v>121</v>
      </c>
      <c r="H458" s="266">
        <f>IF(G458="Traditional Stove",0.1,0.2)</f>
        <v>0.1</v>
      </c>
      <c r="I458" s="266">
        <f>YEAR(J458)</f>
        <v>2022</v>
      </c>
      <c r="J458" s="267">
        <v>44757</v>
      </c>
      <c r="K458" s="267">
        <f>J458+1</f>
        <v>44758</v>
      </c>
      <c r="L458" s="266">
        <f>IF(M458&lt;=365,1,2)</f>
        <v>1</v>
      </c>
      <c r="M458" s="266">
        <f>IF(K458&lt;$C$1,$C$2-$C$1+1,$C$2-K458+1)</f>
        <v>289</v>
      </c>
      <c r="N458" s="268">
        <f>M458/365</f>
        <v>0.79178082191780819</v>
      </c>
      <c r="O458" s="269">
        <f>'Data and Parameter'!$E$4*'Data and Parameter'!$E$5*('Data and Parameter'!$E$6+'Data and Parameter'!$E$7)*'Data and Parameter'!$E$19*'Data and Parameter'!$E$14*'ER calculations'!N458</f>
        <v>4.0996424368904192</v>
      </c>
    </row>
    <row r="459" spans="1:15" ht="15">
      <c r="A459" s="284">
        <v>455</v>
      </c>
      <c r="B459" s="287"/>
      <c r="C459" s="287"/>
      <c r="D459" s="284" t="s">
        <v>119</v>
      </c>
      <c r="E459" s="287"/>
      <c r="F459" s="285" t="s">
        <v>575</v>
      </c>
      <c r="G459" s="266" t="s">
        <v>121</v>
      </c>
      <c r="H459" s="266">
        <f>IF(G459="Traditional Stove",0.1,0.2)</f>
        <v>0.1</v>
      </c>
      <c r="I459" s="266">
        <f>YEAR(J459)</f>
        <v>2022</v>
      </c>
      <c r="J459" s="267">
        <v>44757</v>
      </c>
      <c r="K459" s="267">
        <f>J459+1</f>
        <v>44758</v>
      </c>
      <c r="L459" s="266">
        <f>IF(M459&lt;=365,1,2)</f>
        <v>1</v>
      </c>
      <c r="M459" s="266">
        <f>IF(K459&lt;$C$1,$C$2-$C$1+1,$C$2-K459+1)</f>
        <v>289</v>
      </c>
      <c r="N459" s="268">
        <f>M459/365</f>
        <v>0.79178082191780819</v>
      </c>
      <c r="O459" s="269">
        <f>'Data and Parameter'!$E$4*'Data and Parameter'!$E$5*('Data and Parameter'!$E$6+'Data and Parameter'!$E$7)*'Data and Parameter'!$E$19*'Data and Parameter'!$E$14*'ER calculations'!N459</f>
        <v>4.0996424368904192</v>
      </c>
    </row>
    <row r="460" spans="1:15" ht="15">
      <c r="A460" s="284">
        <v>456</v>
      </c>
      <c r="B460" s="287"/>
      <c r="C460" s="287"/>
      <c r="D460" s="284" t="s">
        <v>119</v>
      </c>
      <c r="E460" s="287"/>
      <c r="F460" s="285" t="s">
        <v>576</v>
      </c>
      <c r="G460" s="266" t="s">
        <v>121</v>
      </c>
      <c r="H460" s="266">
        <f>IF(G460="Traditional Stove",0.1,0.2)</f>
        <v>0.1</v>
      </c>
      <c r="I460" s="266">
        <f>YEAR(J460)</f>
        <v>2022</v>
      </c>
      <c r="J460" s="267">
        <v>44757</v>
      </c>
      <c r="K460" s="267">
        <f>J460+1</f>
        <v>44758</v>
      </c>
      <c r="L460" s="266">
        <f>IF(M460&lt;=365,1,2)</f>
        <v>1</v>
      </c>
      <c r="M460" s="266">
        <f>IF(K460&lt;$C$1,$C$2-$C$1+1,$C$2-K460+1)</f>
        <v>289</v>
      </c>
      <c r="N460" s="268">
        <f>M460/365</f>
        <v>0.79178082191780819</v>
      </c>
      <c r="O460" s="269">
        <f>'Data and Parameter'!$E$4*'Data and Parameter'!$E$5*('Data and Parameter'!$E$6+'Data and Parameter'!$E$7)*'Data and Parameter'!$E$19*'Data and Parameter'!$E$14*'ER calculations'!N460</f>
        <v>4.0996424368904192</v>
      </c>
    </row>
    <row r="461" spans="1:15" ht="15">
      <c r="A461" s="284">
        <v>457</v>
      </c>
      <c r="B461" s="287"/>
      <c r="C461" s="287"/>
      <c r="D461" s="284" t="s">
        <v>119</v>
      </c>
      <c r="E461" s="287"/>
      <c r="F461" s="285" t="s">
        <v>577</v>
      </c>
      <c r="G461" s="266" t="s">
        <v>121</v>
      </c>
      <c r="H461" s="266">
        <f>IF(G461="Traditional Stove",0.1,0.2)</f>
        <v>0.1</v>
      </c>
      <c r="I461" s="266">
        <f>YEAR(J461)</f>
        <v>2022</v>
      </c>
      <c r="J461" s="267">
        <v>44757</v>
      </c>
      <c r="K461" s="267">
        <f>J461+1</f>
        <v>44758</v>
      </c>
      <c r="L461" s="266">
        <f>IF(M461&lt;=365,1,2)</f>
        <v>1</v>
      </c>
      <c r="M461" s="266">
        <f>IF(K461&lt;$C$1,$C$2-$C$1+1,$C$2-K461+1)</f>
        <v>289</v>
      </c>
      <c r="N461" s="268">
        <f>M461/365</f>
        <v>0.79178082191780819</v>
      </c>
      <c r="O461" s="269">
        <f>'Data and Parameter'!$E$4*'Data and Parameter'!$E$5*('Data and Parameter'!$E$6+'Data and Parameter'!$E$7)*'Data and Parameter'!$E$19*'Data and Parameter'!$E$14*'ER calculations'!N461</f>
        <v>4.0996424368904192</v>
      </c>
    </row>
    <row r="462" spans="1:15" ht="15">
      <c r="A462" s="284">
        <v>458</v>
      </c>
      <c r="B462" s="287"/>
      <c r="C462" s="287"/>
      <c r="D462" s="284" t="s">
        <v>119</v>
      </c>
      <c r="E462" s="287"/>
      <c r="F462" s="285" t="s">
        <v>578</v>
      </c>
      <c r="G462" s="266" t="s">
        <v>121</v>
      </c>
      <c r="H462" s="266">
        <f>IF(G462="Traditional Stove",0.1,0.2)</f>
        <v>0.1</v>
      </c>
      <c r="I462" s="266">
        <f>YEAR(J462)</f>
        <v>2022</v>
      </c>
      <c r="J462" s="267">
        <v>44757</v>
      </c>
      <c r="K462" s="267">
        <f>J462+1</f>
        <v>44758</v>
      </c>
      <c r="L462" s="266">
        <f>IF(M462&lt;=365,1,2)</f>
        <v>1</v>
      </c>
      <c r="M462" s="266">
        <f>IF(K462&lt;$C$1,$C$2-$C$1+1,$C$2-K462+1)</f>
        <v>289</v>
      </c>
      <c r="N462" s="268">
        <f>M462/365</f>
        <v>0.79178082191780819</v>
      </c>
      <c r="O462" s="269">
        <f>'Data and Parameter'!$E$4*'Data and Parameter'!$E$5*('Data and Parameter'!$E$6+'Data and Parameter'!$E$7)*'Data and Parameter'!$E$19*'Data and Parameter'!$E$14*'ER calculations'!N462</f>
        <v>4.0996424368904192</v>
      </c>
    </row>
    <row r="463" spans="1:15" ht="15">
      <c r="A463" s="284">
        <v>459</v>
      </c>
      <c r="B463" s="287"/>
      <c r="C463" s="287"/>
      <c r="D463" s="284" t="s">
        <v>119</v>
      </c>
      <c r="E463" s="287"/>
      <c r="F463" s="285" t="s">
        <v>579</v>
      </c>
      <c r="G463" s="266" t="s">
        <v>121</v>
      </c>
      <c r="H463" s="266">
        <f>IF(G463="Traditional Stove",0.1,0.2)</f>
        <v>0.1</v>
      </c>
      <c r="I463" s="266">
        <f>YEAR(J463)</f>
        <v>2022</v>
      </c>
      <c r="J463" s="267">
        <v>44757</v>
      </c>
      <c r="K463" s="267">
        <f>J463+1</f>
        <v>44758</v>
      </c>
      <c r="L463" s="266">
        <f>IF(M463&lt;=365,1,2)</f>
        <v>1</v>
      </c>
      <c r="M463" s="266">
        <f>IF(K463&lt;$C$1,$C$2-$C$1+1,$C$2-K463+1)</f>
        <v>289</v>
      </c>
      <c r="N463" s="268">
        <f>M463/365</f>
        <v>0.79178082191780819</v>
      </c>
      <c r="O463" s="269">
        <f>'Data and Parameter'!$E$4*'Data and Parameter'!$E$5*('Data and Parameter'!$E$6+'Data and Parameter'!$E$7)*'Data and Parameter'!$E$19*'Data and Parameter'!$E$14*'ER calculations'!N463</f>
        <v>4.0996424368904192</v>
      </c>
    </row>
    <row r="464" spans="1:15" ht="15">
      <c r="A464" s="284">
        <v>460</v>
      </c>
      <c r="B464" s="287"/>
      <c r="C464" s="287"/>
      <c r="D464" s="284" t="s">
        <v>119</v>
      </c>
      <c r="E464" s="287"/>
      <c r="F464" s="285" t="s">
        <v>580</v>
      </c>
      <c r="G464" s="266" t="s">
        <v>121</v>
      </c>
      <c r="H464" s="266">
        <f>IF(G464="Traditional Stove",0.1,0.2)</f>
        <v>0.1</v>
      </c>
      <c r="I464" s="266">
        <f>YEAR(J464)</f>
        <v>2022</v>
      </c>
      <c r="J464" s="267">
        <v>44757</v>
      </c>
      <c r="K464" s="267">
        <f>J464+1</f>
        <v>44758</v>
      </c>
      <c r="L464" s="266">
        <f>IF(M464&lt;=365,1,2)</f>
        <v>1</v>
      </c>
      <c r="M464" s="266">
        <f>IF(K464&lt;$C$1,$C$2-$C$1+1,$C$2-K464+1)</f>
        <v>289</v>
      </c>
      <c r="N464" s="268">
        <f>M464/365</f>
        <v>0.79178082191780819</v>
      </c>
      <c r="O464" s="269">
        <f>'Data and Parameter'!$E$4*'Data and Parameter'!$E$5*('Data and Parameter'!$E$6+'Data and Parameter'!$E$7)*'Data and Parameter'!$E$19*'Data and Parameter'!$E$14*'ER calculations'!N464</f>
        <v>4.0996424368904192</v>
      </c>
    </row>
    <row r="465" spans="1:15" ht="15">
      <c r="A465" s="284">
        <v>461</v>
      </c>
      <c r="B465" s="287"/>
      <c r="C465" s="287"/>
      <c r="D465" s="284" t="s">
        <v>119</v>
      </c>
      <c r="E465" s="287"/>
      <c r="F465" s="285" t="s">
        <v>581</v>
      </c>
      <c r="G465" s="266" t="s">
        <v>121</v>
      </c>
      <c r="H465" s="266">
        <f>IF(G465="Traditional Stove",0.1,0.2)</f>
        <v>0.1</v>
      </c>
      <c r="I465" s="266">
        <f>YEAR(J465)</f>
        <v>2022</v>
      </c>
      <c r="J465" s="267">
        <v>44734</v>
      </c>
      <c r="K465" s="267">
        <f>J465+1</f>
        <v>44735</v>
      </c>
      <c r="L465" s="266">
        <f>IF(M465&lt;=365,1,2)</f>
        <v>1</v>
      </c>
      <c r="M465" s="266">
        <f>IF(K465&lt;$C$1,$C$2-$C$1+1,$C$2-K465+1)</f>
        <v>312</v>
      </c>
      <c r="N465" s="268">
        <f>M465/365</f>
        <v>0.85479452054794525</v>
      </c>
      <c r="O465" s="269">
        <f>'Data and Parameter'!$E$4*'Data and Parameter'!$E$5*('Data and Parameter'!$E$6+'Data and Parameter'!$E$7)*'Data and Parameter'!$E$19*'Data and Parameter'!$E$14*'ER calculations'!N465</f>
        <v>4.4259115581654358</v>
      </c>
    </row>
    <row r="466" spans="1:15" ht="15">
      <c r="A466" s="284">
        <v>462</v>
      </c>
      <c r="B466" s="287"/>
      <c r="C466" s="287"/>
      <c r="D466" s="284" t="s">
        <v>119</v>
      </c>
      <c r="E466" s="287"/>
      <c r="F466" s="285" t="s">
        <v>582</v>
      </c>
      <c r="G466" s="266" t="s">
        <v>121</v>
      </c>
      <c r="H466" s="266">
        <f>IF(G466="Traditional Stove",0.1,0.2)</f>
        <v>0.1</v>
      </c>
      <c r="I466" s="266">
        <f>YEAR(J466)</f>
        <v>2022</v>
      </c>
      <c r="J466" s="267">
        <v>44757</v>
      </c>
      <c r="K466" s="267">
        <f>J466+1</f>
        <v>44758</v>
      </c>
      <c r="L466" s="266">
        <f>IF(M466&lt;=365,1,2)</f>
        <v>1</v>
      </c>
      <c r="M466" s="266">
        <f>IF(K466&lt;$C$1,$C$2-$C$1+1,$C$2-K466+1)</f>
        <v>289</v>
      </c>
      <c r="N466" s="268">
        <f>M466/365</f>
        <v>0.79178082191780819</v>
      </c>
      <c r="O466" s="269">
        <f>'Data and Parameter'!$E$4*'Data and Parameter'!$E$5*('Data and Parameter'!$E$6+'Data and Parameter'!$E$7)*'Data and Parameter'!$E$19*'Data and Parameter'!$E$14*'ER calculations'!N466</f>
        <v>4.0996424368904192</v>
      </c>
    </row>
    <row r="467" spans="1:15" ht="15">
      <c r="A467" s="284">
        <v>463</v>
      </c>
      <c r="B467" s="287"/>
      <c r="C467" s="287"/>
      <c r="D467" s="284" t="s">
        <v>119</v>
      </c>
      <c r="E467" s="287"/>
      <c r="F467" s="285" t="s">
        <v>583</v>
      </c>
      <c r="G467" s="266" t="s">
        <v>121</v>
      </c>
      <c r="H467" s="266">
        <f>IF(G467="Traditional Stove",0.1,0.2)</f>
        <v>0.1</v>
      </c>
      <c r="I467" s="266">
        <f>YEAR(J467)</f>
        <v>2022</v>
      </c>
      <c r="J467" s="267">
        <v>44757</v>
      </c>
      <c r="K467" s="267">
        <f>J467+1</f>
        <v>44758</v>
      </c>
      <c r="L467" s="266">
        <f>IF(M467&lt;=365,1,2)</f>
        <v>1</v>
      </c>
      <c r="M467" s="266">
        <f>IF(K467&lt;$C$1,$C$2-$C$1+1,$C$2-K467+1)</f>
        <v>289</v>
      </c>
      <c r="N467" s="268">
        <f>M467/365</f>
        <v>0.79178082191780819</v>
      </c>
      <c r="O467" s="269">
        <f>'Data and Parameter'!$E$4*'Data and Parameter'!$E$5*('Data and Parameter'!$E$6+'Data and Parameter'!$E$7)*'Data and Parameter'!$E$19*'Data and Parameter'!$E$14*'ER calculations'!N467</f>
        <v>4.0996424368904192</v>
      </c>
    </row>
    <row r="468" spans="1:15" ht="15">
      <c r="A468" s="284">
        <v>464</v>
      </c>
      <c r="B468" s="287"/>
      <c r="C468" s="287"/>
      <c r="D468" s="284" t="s">
        <v>119</v>
      </c>
      <c r="E468" s="287"/>
      <c r="F468" s="285" t="s">
        <v>584</v>
      </c>
      <c r="G468" s="266" t="s">
        <v>121</v>
      </c>
      <c r="H468" s="266">
        <f>IF(G468="Traditional Stove",0.1,0.2)</f>
        <v>0.1</v>
      </c>
      <c r="I468" s="266">
        <f>YEAR(J468)</f>
        <v>2022</v>
      </c>
      <c r="J468" s="267">
        <v>44757</v>
      </c>
      <c r="K468" s="267">
        <f>J468+1</f>
        <v>44758</v>
      </c>
      <c r="L468" s="266">
        <f>IF(M468&lt;=365,1,2)</f>
        <v>1</v>
      </c>
      <c r="M468" s="266">
        <f>IF(K468&lt;$C$1,$C$2-$C$1+1,$C$2-K468+1)</f>
        <v>289</v>
      </c>
      <c r="N468" s="268">
        <f>M468/365</f>
        <v>0.79178082191780819</v>
      </c>
      <c r="O468" s="269">
        <f>'Data and Parameter'!$E$4*'Data and Parameter'!$E$5*('Data and Parameter'!$E$6+'Data and Parameter'!$E$7)*'Data and Parameter'!$E$19*'Data and Parameter'!$E$14*'ER calculations'!N468</f>
        <v>4.0996424368904192</v>
      </c>
    </row>
    <row r="469" spans="1:15" ht="15">
      <c r="A469" s="284">
        <v>465</v>
      </c>
      <c r="B469" s="287"/>
      <c r="C469" s="287"/>
      <c r="D469" s="284" t="s">
        <v>119</v>
      </c>
      <c r="E469" s="287"/>
      <c r="F469" s="285" t="s">
        <v>585</v>
      </c>
      <c r="G469" s="266" t="s">
        <v>121</v>
      </c>
      <c r="H469" s="266">
        <f>IF(G469="Traditional Stove",0.1,0.2)</f>
        <v>0.1</v>
      </c>
      <c r="I469" s="266">
        <f>YEAR(J469)</f>
        <v>2022</v>
      </c>
      <c r="J469" s="267">
        <v>44757</v>
      </c>
      <c r="K469" s="267">
        <f>J469+1</f>
        <v>44758</v>
      </c>
      <c r="L469" s="266">
        <f>IF(M469&lt;=365,1,2)</f>
        <v>1</v>
      </c>
      <c r="M469" s="266">
        <f>IF(K469&lt;$C$1,$C$2-$C$1+1,$C$2-K469+1)</f>
        <v>289</v>
      </c>
      <c r="N469" s="268">
        <f>M469/365</f>
        <v>0.79178082191780819</v>
      </c>
      <c r="O469" s="269">
        <f>'Data and Parameter'!$E$4*'Data and Parameter'!$E$5*('Data and Parameter'!$E$6+'Data and Parameter'!$E$7)*'Data and Parameter'!$E$19*'Data and Parameter'!$E$14*'ER calculations'!N469</f>
        <v>4.0996424368904192</v>
      </c>
    </row>
    <row r="470" spans="1:15" ht="15">
      <c r="A470" s="284">
        <v>466</v>
      </c>
      <c r="B470" s="287"/>
      <c r="C470" s="287"/>
      <c r="D470" s="284" t="s">
        <v>119</v>
      </c>
      <c r="E470" s="287"/>
      <c r="F470" s="285" t="s">
        <v>586</v>
      </c>
      <c r="G470" s="266" t="s">
        <v>121</v>
      </c>
      <c r="H470" s="266">
        <f>IF(G470="Traditional Stove",0.1,0.2)</f>
        <v>0.1</v>
      </c>
      <c r="I470" s="266">
        <f>YEAR(J470)</f>
        <v>2022</v>
      </c>
      <c r="J470" s="267">
        <v>44757</v>
      </c>
      <c r="K470" s="267">
        <f>J470+1</f>
        <v>44758</v>
      </c>
      <c r="L470" s="266">
        <f>IF(M470&lt;=365,1,2)</f>
        <v>1</v>
      </c>
      <c r="M470" s="266">
        <f>IF(K470&lt;$C$1,$C$2-$C$1+1,$C$2-K470+1)</f>
        <v>289</v>
      </c>
      <c r="N470" s="268">
        <f>M470/365</f>
        <v>0.79178082191780819</v>
      </c>
      <c r="O470" s="269">
        <f>'Data and Parameter'!$E$4*'Data and Parameter'!$E$5*('Data and Parameter'!$E$6+'Data and Parameter'!$E$7)*'Data and Parameter'!$E$19*'Data and Parameter'!$E$14*'ER calculations'!N470</f>
        <v>4.0996424368904192</v>
      </c>
    </row>
    <row r="471" spans="1:15" ht="15">
      <c r="A471" s="284">
        <v>467</v>
      </c>
      <c r="B471" s="287"/>
      <c r="C471" s="287"/>
      <c r="D471" s="284" t="s">
        <v>119</v>
      </c>
      <c r="E471" s="287"/>
      <c r="F471" s="285" t="s">
        <v>587</v>
      </c>
      <c r="G471" s="266" t="s">
        <v>121</v>
      </c>
      <c r="H471" s="266">
        <f>IF(G471="Traditional Stove",0.1,0.2)</f>
        <v>0.1</v>
      </c>
      <c r="I471" s="266">
        <f>YEAR(J471)</f>
        <v>2022</v>
      </c>
      <c r="J471" s="267">
        <v>44757</v>
      </c>
      <c r="K471" s="267">
        <f>J471+1</f>
        <v>44758</v>
      </c>
      <c r="L471" s="266">
        <f>IF(M471&lt;=365,1,2)</f>
        <v>1</v>
      </c>
      <c r="M471" s="266">
        <f>IF(K471&lt;$C$1,$C$2-$C$1+1,$C$2-K471+1)</f>
        <v>289</v>
      </c>
      <c r="N471" s="268">
        <f>M471/365</f>
        <v>0.79178082191780819</v>
      </c>
      <c r="O471" s="269">
        <f>'Data and Parameter'!$E$4*'Data and Parameter'!$E$5*('Data and Parameter'!$E$6+'Data and Parameter'!$E$7)*'Data and Parameter'!$E$19*'Data and Parameter'!$E$14*'ER calculations'!N471</f>
        <v>4.0996424368904192</v>
      </c>
    </row>
    <row r="472" spans="1:15" ht="15">
      <c r="A472" s="284">
        <v>468</v>
      </c>
      <c r="B472" s="287"/>
      <c r="C472" s="287"/>
      <c r="D472" s="284" t="s">
        <v>588</v>
      </c>
      <c r="E472" s="287"/>
      <c r="F472" s="285" t="s">
        <v>589</v>
      </c>
      <c r="G472" s="266" t="s">
        <v>121</v>
      </c>
      <c r="H472" s="266">
        <f>IF(G472="Traditional Stove",0.1,0.2)</f>
        <v>0.1</v>
      </c>
      <c r="I472" s="266">
        <f>YEAR(J472)</f>
        <v>2022</v>
      </c>
      <c r="J472" s="267">
        <v>44758</v>
      </c>
      <c r="K472" s="267">
        <f>J472+1</f>
        <v>44759</v>
      </c>
      <c r="L472" s="266">
        <f>IF(M472&lt;=365,1,2)</f>
        <v>1</v>
      </c>
      <c r="M472" s="266">
        <f>IF(K472&lt;$C$1,$C$2-$C$1+1,$C$2-K472+1)</f>
        <v>288</v>
      </c>
      <c r="N472" s="268">
        <f>M472/365</f>
        <v>0.78904109589041094</v>
      </c>
      <c r="O472" s="269">
        <f>'Data and Parameter'!$E$4*'Data and Parameter'!$E$5*('Data and Parameter'!$E$6+'Data and Parameter'!$E$7)*'Data and Parameter'!$E$19*'Data and Parameter'!$E$14*'ER calculations'!N472</f>
        <v>4.085456822921941</v>
      </c>
    </row>
    <row r="473" spans="1:15" ht="15">
      <c r="A473" s="284">
        <v>469</v>
      </c>
      <c r="B473" s="287"/>
      <c r="C473" s="287"/>
      <c r="D473" s="284" t="s">
        <v>588</v>
      </c>
      <c r="E473" s="287"/>
      <c r="F473" s="285" t="s">
        <v>590</v>
      </c>
      <c r="G473" s="266" t="s">
        <v>121</v>
      </c>
      <c r="H473" s="266">
        <f>IF(G473="Traditional Stove",0.1,0.2)</f>
        <v>0.1</v>
      </c>
      <c r="I473" s="266">
        <f>YEAR(J473)</f>
        <v>2022</v>
      </c>
      <c r="J473" s="267">
        <v>44758</v>
      </c>
      <c r="K473" s="267">
        <f>J473+1</f>
        <v>44759</v>
      </c>
      <c r="L473" s="266">
        <f>IF(M473&lt;=365,1,2)</f>
        <v>1</v>
      </c>
      <c r="M473" s="266">
        <f>IF(K473&lt;$C$1,$C$2-$C$1+1,$C$2-K473+1)</f>
        <v>288</v>
      </c>
      <c r="N473" s="268">
        <f>M473/365</f>
        <v>0.78904109589041094</v>
      </c>
      <c r="O473" s="269">
        <f>'Data and Parameter'!$E$4*'Data and Parameter'!$E$5*('Data and Parameter'!$E$6+'Data and Parameter'!$E$7)*'Data and Parameter'!$E$19*'Data and Parameter'!$E$14*'ER calculations'!N473</f>
        <v>4.085456822921941</v>
      </c>
    </row>
    <row r="474" spans="1:15" ht="15">
      <c r="A474" s="284">
        <v>470</v>
      </c>
      <c r="B474" s="287"/>
      <c r="C474" s="287"/>
      <c r="D474" s="284" t="s">
        <v>588</v>
      </c>
      <c r="E474" s="287"/>
      <c r="F474" s="285" t="s">
        <v>591</v>
      </c>
      <c r="G474" s="266" t="s">
        <v>121</v>
      </c>
      <c r="H474" s="266">
        <f>IF(G474="Traditional Stove",0.1,0.2)</f>
        <v>0.1</v>
      </c>
      <c r="I474" s="266">
        <f>YEAR(J474)</f>
        <v>2022</v>
      </c>
      <c r="J474" s="267">
        <v>44758</v>
      </c>
      <c r="K474" s="267">
        <f>J474+1</f>
        <v>44759</v>
      </c>
      <c r="L474" s="266">
        <f>IF(M474&lt;=365,1,2)</f>
        <v>1</v>
      </c>
      <c r="M474" s="266">
        <f>IF(K474&lt;$C$1,$C$2-$C$1+1,$C$2-K474+1)</f>
        <v>288</v>
      </c>
      <c r="N474" s="268">
        <f>M474/365</f>
        <v>0.78904109589041094</v>
      </c>
      <c r="O474" s="269">
        <f>'Data and Parameter'!$E$4*'Data and Parameter'!$E$5*('Data and Parameter'!$E$6+'Data and Parameter'!$E$7)*'Data and Parameter'!$E$19*'Data and Parameter'!$E$14*'ER calculations'!N474</f>
        <v>4.085456822921941</v>
      </c>
    </row>
    <row r="475" spans="1:15" ht="15">
      <c r="A475" s="284">
        <v>471</v>
      </c>
      <c r="B475" s="287"/>
      <c r="C475" s="287"/>
      <c r="D475" s="284" t="s">
        <v>588</v>
      </c>
      <c r="E475" s="287"/>
      <c r="F475" s="285" t="s">
        <v>592</v>
      </c>
      <c r="G475" s="266" t="s">
        <v>121</v>
      </c>
      <c r="H475" s="266">
        <f>IF(G475="Traditional Stove",0.1,0.2)</f>
        <v>0.1</v>
      </c>
      <c r="I475" s="266">
        <f>YEAR(J475)</f>
        <v>2022</v>
      </c>
      <c r="J475" s="267">
        <v>44758</v>
      </c>
      <c r="K475" s="267">
        <f>J475+1</f>
        <v>44759</v>
      </c>
      <c r="L475" s="266">
        <f>IF(M475&lt;=365,1,2)</f>
        <v>1</v>
      </c>
      <c r="M475" s="266">
        <f>IF(K475&lt;$C$1,$C$2-$C$1+1,$C$2-K475+1)</f>
        <v>288</v>
      </c>
      <c r="N475" s="268">
        <f>M475/365</f>
        <v>0.78904109589041094</v>
      </c>
      <c r="O475" s="269">
        <f>'Data and Parameter'!$E$4*'Data and Parameter'!$E$5*('Data and Parameter'!$E$6+'Data and Parameter'!$E$7)*'Data and Parameter'!$E$19*'Data and Parameter'!$E$14*'ER calculations'!N475</f>
        <v>4.085456822921941</v>
      </c>
    </row>
    <row r="476" spans="1:15" ht="15">
      <c r="A476" s="284">
        <v>472</v>
      </c>
      <c r="B476" s="287"/>
      <c r="C476" s="287"/>
      <c r="D476" s="284" t="s">
        <v>588</v>
      </c>
      <c r="E476" s="287"/>
      <c r="F476" s="285" t="s">
        <v>593</v>
      </c>
      <c r="G476" s="266" t="s">
        <v>121</v>
      </c>
      <c r="H476" s="266">
        <f>IF(G476="Traditional Stove",0.1,0.2)</f>
        <v>0.1</v>
      </c>
      <c r="I476" s="266">
        <f>YEAR(J476)</f>
        <v>2022</v>
      </c>
      <c r="J476" s="267">
        <v>44758</v>
      </c>
      <c r="K476" s="267">
        <f>J476+1</f>
        <v>44759</v>
      </c>
      <c r="L476" s="266">
        <f>IF(M476&lt;=365,1,2)</f>
        <v>1</v>
      </c>
      <c r="M476" s="266">
        <f>IF(K476&lt;$C$1,$C$2-$C$1+1,$C$2-K476+1)</f>
        <v>288</v>
      </c>
      <c r="N476" s="268">
        <f>M476/365</f>
        <v>0.78904109589041094</v>
      </c>
      <c r="O476" s="269">
        <f>'Data and Parameter'!$E$4*'Data and Parameter'!$E$5*('Data and Parameter'!$E$6+'Data and Parameter'!$E$7)*'Data and Parameter'!$E$19*'Data and Parameter'!$E$14*'ER calculations'!N476</f>
        <v>4.085456822921941</v>
      </c>
    </row>
    <row r="477" spans="1:15" ht="15">
      <c r="A477" s="284">
        <v>473</v>
      </c>
      <c r="B477" s="287"/>
      <c r="C477" s="287"/>
      <c r="D477" s="284" t="s">
        <v>588</v>
      </c>
      <c r="E477" s="287"/>
      <c r="F477" s="285" t="s">
        <v>594</v>
      </c>
      <c r="G477" s="266" t="s">
        <v>121</v>
      </c>
      <c r="H477" s="266">
        <f>IF(G477="Traditional Stove",0.1,0.2)</f>
        <v>0.1</v>
      </c>
      <c r="I477" s="266">
        <f>YEAR(J477)</f>
        <v>2022</v>
      </c>
      <c r="J477" s="267">
        <v>44758</v>
      </c>
      <c r="K477" s="267">
        <f>J477+1</f>
        <v>44759</v>
      </c>
      <c r="L477" s="266">
        <f>IF(M477&lt;=365,1,2)</f>
        <v>1</v>
      </c>
      <c r="M477" s="266">
        <f>IF(K477&lt;$C$1,$C$2-$C$1+1,$C$2-K477+1)</f>
        <v>288</v>
      </c>
      <c r="N477" s="268">
        <f>M477/365</f>
        <v>0.78904109589041094</v>
      </c>
      <c r="O477" s="269">
        <f>'Data and Parameter'!$E$4*'Data and Parameter'!$E$5*('Data and Parameter'!$E$6+'Data and Parameter'!$E$7)*'Data and Parameter'!$E$19*'Data and Parameter'!$E$14*'ER calculations'!N477</f>
        <v>4.085456822921941</v>
      </c>
    </row>
    <row r="478" spans="1:15" ht="15">
      <c r="A478" s="284">
        <v>474</v>
      </c>
      <c r="B478" s="287"/>
      <c r="C478" s="287"/>
      <c r="D478" s="284" t="s">
        <v>588</v>
      </c>
      <c r="E478" s="287"/>
      <c r="F478" s="285" t="s">
        <v>595</v>
      </c>
      <c r="G478" s="266" t="s">
        <v>121</v>
      </c>
      <c r="H478" s="266">
        <f>IF(G478="Traditional Stove",0.1,0.2)</f>
        <v>0.1</v>
      </c>
      <c r="I478" s="266">
        <f>YEAR(J478)</f>
        <v>2022</v>
      </c>
      <c r="J478" s="267">
        <v>44758</v>
      </c>
      <c r="K478" s="267">
        <f>J478+1</f>
        <v>44759</v>
      </c>
      <c r="L478" s="266">
        <f>IF(M478&lt;=365,1,2)</f>
        <v>1</v>
      </c>
      <c r="M478" s="266">
        <f>IF(K478&lt;$C$1,$C$2-$C$1+1,$C$2-K478+1)</f>
        <v>288</v>
      </c>
      <c r="N478" s="268">
        <f>M478/365</f>
        <v>0.78904109589041094</v>
      </c>
      <c r="O478" s="269">
        <f>'Data and Parameter'!$E$4*'Data and Parameter'!$E$5*('Data and Parameter'!$E$6+'Data and Parameter'!$E$7)*'Data and Parameter'!$E$19*'Data and Parameter'!$E$14*'ER calculations'!N478</f>
        <v>4.085456822921941</v>
      </c>
    </row>
    <row r="479" spans="1:15" ht="15">
      <c r="A479" s="284">
        <v>475</v>
      </c>
      <c r="B479" s="287"/>
      <c r="C479" s="287"/>
      <c r="D479" s="284" t="s">
        <v>588</v>
      </c>
      <c r="E479" s="287"/>
      <c r="F479" s="285" t="s">
        <v>596</v>
      </c>
      <c r="G479" s="266" t="s">
        <v>121</v>
      </c>
      <c r="H479" s="266">
        <f>IF(G479="Traditional Stove",0.1,0.2)</f>
        <v>0.1</v>
      </c>
      <c r="I479" s="266">
        <f>YEAR(J479)</f>
        <v>2022</v>
      </c>
      <c r="J479" s="267">
        <v>44734</v>
      </c>
      <c r="K479" s="267">
        <f>J479+1</f>
        <v>44735</v>
      </c>
      <c r="L479" s="266">
        <f>IF(M479&lt;=365,1,2)</f>
        <v>1</v>
      </c>
      <c r="M479" s="266">
        <f>IF(K479&lt;$C$1,$C$2-$C$1+1,$C$2-K479+1)</f>
        <v>312</v>
      </c>
      <c r="N479" s="268">
        <f>M479/365</f>
        <v>0.85479452054794525</v>
      </c>
      <c r="O479" s="269">
        <f>'Data and Parameter'!$E$4*'Data and Parameter'!$E$5*('Data and Parameter'!$E$6+'Data and Parameter'!$E$7)*'Data and Parameter'!$E$19*'Data and Parameter'!$E$14*'ER calculations'!N479</f>
        <v>4.4259115581654358</v>
      </c>
    </row>
    <row r="480" spans="1:15" ht="15">
      <c r="A480" s="284">
        <v>476</v>
      </c>
      <c r="B480" s="287"/>
      <c r="C480" s="287"/>
      <c r="D480" s="284" t="s">
        <v>588</v>
      </c>
      <c r="E480" s="287"/>
      <c r="F480" s="285" t="s">
        <v>597</v>
      </c>
      <c r="G480" s="266" t="s">
        <v>121</v>
      </c>
      <c r="H480" s="266">
        <f>IF(G480="Traditional Stove",0.1,0.2)</f>
        <v>0.1</v>
      </c>
      <c r="I480" s="266">
        <f>YEAR(J480)</f>
        <v>2022</v>
      </c>
      <c r="J480" s="267">
        <v>44758</v>
      </c>
      <c r="K480" s="267">
        <f>J480+1</f>
        <v>44759</v>
      </c>
      <c r="L480" s="266">
        <f>IF(M480&lt;=365,1,2)</f>
        <v>1</v>
      </c>
      <c r="M480" s="266">
        <f>IF(K480&lt;$C$1,$C$2-$C$1+1,$C$2-K480+1)</f>
        <v>288</v>
      </c>
      <c r="N480" s="268">
        <f>M480/365</f>
        <v>0.78904109589041094</v>
      </c>
      <c r="O480" s="269">
        <f>'Data and Parameter'!$E$4*'Data and Parameter'!$E$5*('Data and Parameter'!$E$6+'Data and Parameter'!$E$7)*'Data and Parameter'!$E$19*'Data and Parameter'!$E$14*'ER calculations'!N480</f>
        <v>4.085456822921941</v>
      </c>
    </row>
    <row r="481" spans="1:15" ht="15">
      <c r="A481" s="284">
        <v>477</v>
      </c>
      <c r="B481" s="287"/>
      <c r="C481" s="287"/>
      <c r="D481" s="284" t="s">
        <v>588</v>
      </c>
      <c r="E481" s="287"/>
      <c r="F481" s="285" t="s">
        <v>598</v>
      </c>
      <c r="G481" s="266" t="s">
        <v>121</v>
      </c>
      <c r="H481" s="266">
        <f>IF(G481="Traditional Stove",0.1,0.2)</f>
        <v>0.1</v>
      </c>
      <c r="I481" s="266">
        <f>YEAR(J481)</f>
        <v>2022</v>
      </c>
      <c r="J481" s="267">
        <v>44758</v>
      </c>
      <c r="K481" s="267">
        <f>J481+1</f>
        <v>44759</v>
      </c>
      <c r="L481" s="266">
        <f>IF(M481&lt;=365,1,2)</f>
        <v>1</v>
      </c>
      <c r="M481" s="266">
        <f>IF(K481&lt;$C$1,$C$2-$C$1+1,$C$2-K481+1)</f>
        <v>288</v>
      </c>
      <c r="N481" s="268">
        <f>M481/365</f>
        <v>0.78904109589041094</v>
      </c>
      <c r="O481" s="269">
        <f>'Data and Parameter'!$E$4*'Data and Parameter'!$E$5*('Data and Parameter'!$E$6+'Data and Parameter'!$E$7)*'Data and Parameter'!$E$19*'Data and Parameter'!$E$14*'ER calculations'!N481</f>
        <v>4.085456822921941</v>
      </c>
    </row>
    <row r="482" spans="1:15" ht="15">
      <c r="A482" s="284">
        <v>478</v>
      </c>
      <c r="B482" s="287"/>
      <c r="C482" s="287"/>
      <c r="D482" s="284" t="s">
        <v>588</v>
      </c>
      <c r="E482" s="287"/>
      <c r="F482" s="285" t="s">
        <v>599</v>
      </c>
      <c r="G482" s="266" t="s">
        <v>121</v>
      </c>
      <c r="H482" s="266">
        <f>IF(G482="Traditional Stove",0.1,0.2)</f>
        <v>0.1</v>
      </c>
      <c r="I482" s="266">
        <f>YEAR(J482)</f>
        <v>2022</v>
      </c>
      <c r="J482" s="267">
        <v>44758</v>
      </c>
      <c r="K482" s="267">
        <f>J482+1</f>
        <v>44759</v>
      </c>
      <c r="L482" s="266">
        <f>IF(M482&lt;=365,1,2)</f>
        <v>1</v>
      </c>
      <c r="M482" s="266">
        <f>IF(K482&lt;$C$1,$C$2-$C$1+1,$C$2-K482+1)</f>
        <v>288</v>
      </c>
      <c r="N482" s="268">
        <f>M482/365</f>
        <v>0.78904109589041094</v>
      </c>
      <c r="O482" s="269">
        <f>'Data and Parameter'!$E$4*'Data and Parameter'!$E$5*('Data and Parameter'!$E$6+'Data and Parameter'!$E$7)*'Data and Parameter'!$E$19*'Data and Parameter'!$E$14*'ER calculations'!N482</f>
        <v>4.085456822921941</v>
      </c>
    </row>
    <row r="483" spans="1:15" ht="15">
      <c r="A483" s="284">
        <v>479</v>
      </c>
      <c r="B483" s="287"/>
      <c r="C483" s="287"/>
      <c r="D483" s="284" t="s">
        <v>588</v>
      </c>
      <c r="E483" s="287"/>
      <c r="F483" s="285" t="s">
        <v>600</v>
      </c>
      <c r="G483" s="266" t="s">
        <v>121</v>
      </c>
      <c r="H483" s="266">
        <f>IF(G483="Traditional Stove",0.1,0.2)</f>
        <v>0.1</v>
      </c>
      <c r="I483" s="266">
        <f>YEAR(J483)</f>
        <v>2022</v>
      </c>
      <c r="J483" s="267">
        <v>44758</v>
      </c>
      <c r="K483" s="267">
        <f>J483+1</f>
        <v>44759</v>
      </c>
      <c r="L483" s="266">
        <f>IF(M483&lt;=365,1,2)</f>
        <v>1</v>
      </c>
      <c r="M483" s="266">
        <f>IF(K483&lt;$C$1,$C$2-$C$1+1,$C$2-K483+1)</f>
        <v>288</v>
      </c>
      <c r="N483" s="268">
        <f>M483/365</f>
        <v>0.78904109589041094</v>
      </c>
      <c r="O483" s="269">
        <f>'Data and Parameter'!$E$4*'Data and Parameter'!$E$5*('Data and Parameter'!$E$6+'Data and Parameter'!$E$7)*'Data and Parameter'!$E$19*'Data and Parameter'!$E$14*'ER calculations'!N483</f>
        <v>4.085456822921941</v>
      </c>
    </row>
    <row r="484" spans="1:15" ht="15">
      <c r="A484" s="284">
        <v>480</v>
      </c>
      <c r="B484" s="287"/>
      <c r="C484" s="287"/>
      <c r="D484" s="284" t="s">
        <v>588</v>
      </c>
      <c r="E484" s="287"/>
      <c r="F484" s="285" t="s">
        <v>601</v>
      </c>
      <c r="G484" s="266" t="s">
        <v>121</v>
      </c>
      <c r="H484" s="266">
        <f>IF(G484="Traditional Stove",0.1,0.2)</f>
        <v>0.1</v>
      </c>
      <c r="I484" s="266">
        <f>YEAR(J484)</f>
        <v>2022</v>
      </c>
      <c r="J484" s="267">
        <v>44758</v>
      </c>
      <c r="K484" s="267">
        <f>J484+1</f>
        <v>44759</v>
      </c>
      <c r="L484" s="266">
        <f>IF(M484&lt;=365,1,2)</f>
        <v>1</v>
      </c>
      <c r="M484" s="266">
        <f>IF(K484&lt;$C$1,$C$2-$C$1+1,$C$2-K484+1)</f>
        <v>288</v>
      </c>
      <c r="N484" s="268">
        <f>M484/365</f>
        <v>0.78904109589041094</v>
      </c>
      <c r="O484" s="269">
        <f>'Data and Parameter'!$E$4*'Data and Parameter'!$E$5*('Data and Parameter'!$E$6+'Data and Parameter'!$E$7)*'Data and Parameter'!$E$19*'Data and Parameter'!$E$14*'ER calculations'!N484</f>
        <v>4.085456822921941</v>
      </c>
    </row>
    <row r="485" spans="1:15" ht="15">
      <c r="A485" s="284">
        <v>481</v>
      </c>
      <c r="B485" s="287"/>
      <c r="C485" s="287"/>
      <c r="D485" s="284" t="s">
        <v>588</v>
      </c>
      <c r="E485" s="287"/>
      <c r="F485" s="285" t="s">
        <v>602</v>
      </c>
      <c r="G485" s="266" t="s">
        <v>121</v>
      </c>
      <c r="H485" s="266">
        <f>IF(G485="Traditional Stove",0.1,0.2)</f>
        <v>0.1</v>
      </c>
      <c r="I485" s="266">
        <f>YEAR(J485)</f>
        <v>2022</v>
      </c>
      <c r="J485" s="267">
        <v>44758</v>
      </c>
      <c r="K485" s="267">
        <f>J485+1</f>
        <v>44759</v>
      </c>
      <c r="L485" s="266">
        <f>IF(M485&lt;=365,1,2)</f>
        <v>1</v>
      </c>
      <c r="M485" s="266">
        <f>IF(K485&lt;$C$1,$C$2-$C$1+1,$C$2-K485+1)</f>
        <v>288</v>
      </c>
      <c r="N485" s="268">
        <f>M485/365</f>
        <v>0.78904109589041094</v>
      </c>
      <c r="O485" s="269">
        <f>'Data and Parameter'!$E$4*'Data and Parameter'!$E$5*('Data and Parameter'!$E$6+'Data and Parameter'!$E$7)*'Data and Parameter'!$E$19*'Data and Parameter'!$E$14*'ER calculations'!N485</f>
        <v>4.085456822921941</v>
      </c>
    </row>
    <row r="486" spans="1:15" ht="15">
      <c r="A486" s="284">
        <v>482</v>
      </c>
      <c r="B486" s="287"/>
      <c r="C486" s="287"/>
      <c r="D486" s="284" t="s">
        <v>588</v>
      </c>
      <c r="E486" s="287"/>
      <c r="F486" s="285" t="s">
        <v>603</v>
      </c>
      <c r="G486" s="266" t="s">
        <v>121</v>
      </c>
      <c r="H486" s="266">
        <f>IF(G486="Traditional Stove",0.1,0.2)</f>
        <v>0.1</v>
      </c>
      <c r="I486" s="266">
        <f>YEAR(J486)</f>
        <v>2022</v>
      </c>
      <c r="J486" s="267">
        <v>44758</v>
      </c>
      <c r="K486" s="267">
        <f>J486+1</f>
        <v>44759</v>
      </c>
      <c r="L486" s="266">
        <f>IF(M486&lt;=365,1,2)</f>
        <v>1</v>
      </c>
      <c r="M486" s="266">
        <f>IF(K486&lt;$C$1,$C$2-$C$1+1,$C$2-K486+1)</f>
        <v>288</v>
      </c>
      <c r="N486" s="268">
        <f>M486/365</f>
        <v>0.78904109589041094</v>
      </c>
      <c r="O486" s="269">
        <f>'Data and Parameter'!$E$4*'Data and Parameter'!$E$5*('Data and Parameter'!$E$6+'Data and Parameter'!$E$7)*'Data and Parameter'!$E$19*'Data and Parameter'!$E$14*'ER calculations'!N486</f>
        <v>4.085456822921941</v>
      </c>
    </row>
    <row r="487" spans="1:15" ht="15">
      <c r="A487" s="284">
        <v>483</v>
      </c>
      <c r="B487" s="287"/>
      <c r="C487" s="287"/>
      <c r="D487" s="284" t="s">
        <v>588</v>
      </c>
      <c r="E487" s="287"/>
      <c r="F487" s="285" t="s">
        <v>604</v>
      </c>
      <c r="G487" s="266" t="s">
        <v>121</v>
      </c>
      <c r="H487" s="266">
        <f>IF(G487="Traditional Stove",0.1,0.2)</f>
        <v>0.1</v>
      </c>
      <c r="I487" s="266">
        <f>YEAR(J487)</f>
        <v>2022</v>
      </c>
      <c r="J487" s="267">
        <v>44758</v>
      </c>
      <c r="K487" s="267">
        <f>J487+1</f>
        <v>44759</v>
      </c>
      <c r="L487" s="266">
        <f>IF(M487&lt;=365,1,2)</f>
        <v>1</v>
      </c>
      <c r="M487" s="266">
        <f>IF(K487&lt;$C$1,$C$2-$C$1+1,$C$2-K487+1)</f>
        <v>288</v>
      </c>
      <c r="N487" s="268">
        <f>M487/365</f>
        <v>0.78904109589041094</v>
      </c>
      <c r="O487" s="269">
        <f>'Data and Parameter'!$E$4*'Data and Parameter'!$E$5*('Data and Parameter'!$E$6+'Data and Parameter'!$E$7)*'Data and Parameter'!$E$19*'Data and Parameter'!$E$14*'ER calculations'!N487</f>
        <v>4.085456822921941</v>
      </c>
    </row>
    <row r="488" spans="1:15" ht="15">
      <c r="A488" s="284">
        <v>484</v>
      </c>
      <c r="B488" s="287"/>
      <c r="C488" s="287"/>
      <c r="D488" s="284" t="s">
        <v>588</v>
      </c>
      <c r="E488" s="287"/>
      <c r="F488" s="285" t="s">
        <v>605</v>
      </c>
      <c r="G488" s="266" t="s">
        <v>121</v>
      </c>
      <c r="H488" s="266">
        <f>IF(G488="Traditional Stove",0.1,0.2)</f>
        <v>0.1</v>
      </c>
      <c r="I488" s="266">
        <f>YEAR(J488)</f>
        <v>2022</v>
      </c>
      <c r="J488" s="267">
        <v>44758</v>
      </c>
      <c r="K488" s="267">
        <f>J488+1</f>
        <v>44759</v>
      </c>
      <c r="L488" s="266">
        <f>IF(M488&lt;=365,1,2)</f>
        <v>1</v>
      </c>
      <c r="M488" s="266">
        <f>IF(K488&lt;$C$1,$C$2-$C$1+1,$C$2-K488+1)</f>
        <v>288</v>
      </c>
      <c r="N488" s="268">
        <f>M488/365</f>
        <v>0.78904109589041094</v>
      </c>
      <c r="O488" s="269">
        <f>'Data and Parameter'!$E$4*'Data and Parameter'!$E$5*('Data and Parameter'!$E$6+'Data and Parameter'!$E$7)*'Data and Parameter'!$E$19*'Data and Parameter'!$E$14*'ER calculations'!N488</f>
        <v>4.085456822921941</v>
      </c>
    </row>
    <row r="489" spans="1:15" ht="15">
      <c r="A489" s="284">
        <v>485</v>
      </c>
      <c r="B489" s="287"/>
      <c r="C489" s="287"/>
      <c r="D489" s="284" t="s">
        <v>588</v>
      </c>
      <c r="E489" s="287"/>
      <c r="F489" s="285" t="s">
        <v>606</v>
      </c>
      <c r="G489" s="266" t="s">
        <v>121</v>
      </c>
      <c r="H489" s="266">
        <f>IF(G489="Traditional Stove",0.1,0.2)</f>
        <v>0.1</v>
      </c>
      <c r="I489" s="266">
        <f>YEAR(J489)</f>
        <v>2022</v>
      </c>
      <c r="J489" s="267">
        <v>44758</v>
      </c>
      <c r="K489" s="267">
        <f>J489+1</f>
        <v>44759</v>
      </c>
      <c r="L489" s="266">
        <f>IF(M489&lt;=365,1,2)</f>
        <v>1</v>
      </c>
      <c r="M489" s="266">
        <f>IF(K489&lt;$C$1,$C$2-$C$1+1,$C$2-K489+1)</f>
        <v>288</v>
      </c>
      <c r="N489" s="268">
        <f>M489/365</f>
        <v>0.78904109589041094</v>
      </c>
      <c r="O489" s="269">
        <f>'Data and Parameter'!$E$4*'Data and Parameter'!$E$5*('Data and Parameter'!$E$6+'Data and Parameter'!$E$7)*'Data and Parameter'!$E$19*'Data and Parameter'!$E$14*'ER calculations'!N489</f>
        <v>4.085456822921941</v>
      </c>
    </row>
    <row r="490" spans="1:15" ht="15">
      <c r="A490" s="284">
        <v>486</v>
      </c>
      <c r="B490" s="287"/>
      <c r="C490" s="287"/>
      <c r="D490" s="284" t="s">
        <v>588</v>
      </c>
      <c r="E490" s="287"/>
      <c r="F490" s="285" t="s">
        <v>607</v>
      </c>
      <c r="G490" s="266" t="s">
        <v>121</v>
      </c>
      <c r="H490" s="266">
        <f>IF(G490="Traditional Stove",0.1,0.2)</f>
        <v>0.1</v>
      </c>
      <c r="I490" s="266">
        <f>YEAR(J490)</f>
        <v>2022</v>
      </c>
      <c r="J490" s="267">
        <v>44758</v>
      </c>
      <c r="K490" s="267">
        <f>J490+1</f>
        <v>44759</v>
      </c>
      <c r="L490" s="266">
        <f>IF(M490&lt;=365,1,2)</f>
        <v>1</v>
      </c>
      <c r="M490" s="266">
        <f>IF(K490&lt;$C$1,$C$2-$C$1+1,$C$2-K490+1)</f>
        <v>288</v>
      </c>
      <c r="N490" s="268">
        <f>M490/365</f>
        <v>0.78904109589041094</v>
      </c>
      <c r="O490" s="269">
        <f>'Data and Parameter'!$E$4*'Data and Parameter'!$E$5*('Data and Parameter'!$E$6+'Data and Parameter'!$E$7)*'Data and Parameter'!$E$19*'Data and Parameter'!$E$14*'ER calculations'!N490</f>
        <v>4.085456822921941</v>
      </c>
    </row>
    <row r="491" spans="1:15" ht="15">
      <c r="A491" s="284">
        <v>487</v>
      </c>
      <c r="B491" s="287"/>
      <c r="C491" s="287"/>
      <c r="D491" s="284" t="s">
        <v>588</v>
      </c>
      <c r="E491" s="287"/>
      <c r="F491" s="285" t="s">
        <v>608</v>
      </c>
      <c r="G491" s="266" t="s">
        <v>121</v>
      </c>
      <c r="H491" s="266">
        <f>IF(G491="Traditional Stove",0.1,0.2)</f>
        <v>0.1</v>
      </c>
      <c r="I491" s="266">
        <f>YEAR(J491)</f>
        <v>2022</v>
      </c>
      <c r="J491" s="267">
        <v>44758</v>
      </c>
      <c r="K491" s="267">
        <f>J491+1</f>
        <v>44759</v>
      </c>
      <c r="L491" s="266">
        <f>IF(M491&lt;=365,1,2)</f>
        <v>1</v>
      </c>
      <c r="M491" s="266">
        <f>IF(K491&lt;$C$1,$C$2-$C$1+1,$C$2-K491+1)</f>
        <v>288</v>
      </c>
      <c r="N491" s="268">
        <f>M491/365</f>
        <v>0.78904109589041094</v>
      </c>
      <c r="O491" s="269">
        <f>'Data and Parameter'!$E$4*'Data and Parameter'!$E$5*('Data and Parameter'!$E$6+'Data and Parameter'!$E$7)*'Data and Parameter'!$E$19*'Data and Parameter'!$E$14*'ER calculations'!N491</f>
        <v>4.085456822921941</v>
      </c>
    </row>
    <row r="492" spans="1:15" ht="15">
      <c r="A492" s="284">
        <v>488</v>
      </c>
      <c r="B492" s="287"/>
      <c r="C492" s="287"/>
      <c r="D492" s="284" t="s">
        <v>588</v>
      </c>
      <c r="E492" s="287"/>
      <c r="F492" s="285" t="s">
        <v>609</v>
      </c>
      <c r="G492" s="266" t="s">
        <v>121</v>
      </c>
      <c r="H492" s="266">
        <f>IF(G492="Traditional Stove",0.1,0.2)</f>
        <v>0.1</v>
      </c>
      <c r="I492" s="266">
        <f>YEAR(J492)</f>
        <v>2022</v>
      </c>
      <c r="J492" s="267">
        <v>44758</v>
      </c>
      <c r="K492" s="267">
        <f>J492+1</f>
        <v>44759</v>
      </c>
      <c r="L492" s="266">
        <f>IF(M492&lt;=365,1,2)</f>
        <v>1</v>
      </c>
      <c r="M492" s="266">
        <f>IF(K492&lt;$C$1,$C$2-$C$1+1,$C$2-K492+1)</f>
        <v>288</v>
      </c>
      <c r="N492" s="268">
        <f>M492/365</f>
        <v>0.78904109589041094</v>
      </c>
      <c r="O492" s="269">
        <f>'Data and Parameter'!$E$4*'Data and Parameter'!$E$5*('Data and Parameter'!$E$6+'Data and Parameter'!$E$7)*'Data and Parameter'!$E$19*'Data and Parameter'!$E$14*'ER calculations'!N492</f>
        <v>4.085456822921941</v>
      </c>
    </row>
    <row r="493" spans="1:15" ht="15">
      <c r="A493" s="284">
        <v>489</v>
      </c>
      <c r="B493" s="287"/>
      <c r="C493" s="287"/>
      <c r="D493" s="284" t="s">
        <v>588</v>
      </c>
      <c r="E493" s="287"/>
      <c r="F493" s="285" t="s">
        <v>610</v>
      </c>
      <c r="G493" s="266" t="s">
        <v>121</v>
      </c>
      <c r="H493" s="266">
        <f>IF(G493="Traditional Stove",0.1,0.2)</f>
        <v>0.1</v>
      </c>
      <c r="I493" s="266">
        <f>YEAR(J493)</f>
        <v>2022</v>
      </c>
      <c r="J493" s="267">
        <v>44758</v>
      </c>
      <c r="K493" s="267">
        <f>J493+1</f>
        <v>44759</v>
      </c>
      <c r="L493" s="266">
        <f>IF(M493&lt;=365,1,2)</f>
        <v>1</v>
      </c>
      <c r="M493" s="266">
        <f>IF(K493&lt;$C$1,$C$2-$C$1+1,$C$2-K493+1)</f>
        <v>288</v>
      </c>
      <c r="N493" s="268">
        <f>M493/365</f>
        <v>0.78904109589041094</v>
      </c>
      <c r="O493" s="269">
        <f>'Data and Parameter'!$E$4*'Data and Parameter'!$E$5*('Data and Parameter'!$E$6+'Data and Parameter'!$E$7)*'Data and Parameter'!$E$19*'Data and Parameter'!$E$14*'ER calculations'!N493</f>
        <v>4.085456822921941</v>
      </c>
    </row>
    <row r="494" spans="1:15" ht="15">
      <c r="A494" s="284">
        <v>490</v>
      </c>
      <c r="B494" s="287"/>
      <c r="C494" s="287"/>
      <c r="D494" s="284" t="s">
        <v>588</v>
      </c>
      <c r="E494" s="287"/>
      <c r="F494" s="285" t="s">
        <v>611</v>
      </c>
      <c r="G494" s="266" t="s">
        <v>121</v>
      </c>
      <c r="H494" s="266">
        <f>IF(G494="Traditional Stove",0.1,0.2)</f>
        <v>0.1</v>
      </c>
      <c r="I494" s="266">
        <f>YEAR(J494)</f>
        <v>2022</v>
      </c>
      <c r="J494" s="267">
        <v>44758</v>
      </c>
      <c r="K494" s="267">
        <f>J494+1</f>
        <v>44759</v>
      </c>
      <c r="L494" s="266">
        <f>IF(M494&lt;=365,1,2)</f>
        <v>1</v>
      </c>
      <c r="M494" s="266">
        <f>IF(K494&lt;$C$1,$C$2-$C$1+1,$C$2-K494+1)</f>
        <v>288</v>
      </c>
      <c r="N494" s="268">
        <f>M494/365</f>
        <v>0.78904109589041094</v>
      </c>
      <c r="O494" s="269">
        <f>'Data and Parameter'!$E$4*'Data and Parameter'!$E$5*('Data and Parameter'!$E$6+'Data and Parameter'!$E$7)*'Data and Parameter'!$E$19*'Data and Parameter'!$E$14*'ER calculations'!N494</f>
        <v>4.085456822921941</v>
      </c>
    </row>
    <row r="495" spans="1:15" ht="15">
      <c r="A495" s="284">
        <v>491</v>
      </c>
      <c r="B495" s="287"/>
      <c r="C495" s="287"/>
      <c r="D495" s="284" t="s">
        <v>588</v>
      </c>
      <c r="E495" s="287"/>
      <c r="F495" s="285" t="s">
        <v>612</v>
      </c>
      <c r="G495" s="266" t="s">
        <v>121</v>
      </c>
      <c r="H495" s="266">
        <f>IF(G495="Traditional Stove",0.1,0.2)</f>
        <v>0.1</v>
      </c>
      <c r="I495" s="266">
        <f>YEAR(J495)</f>
        <v>2022</v>
      </c>
      <c r="J495" s="267">
        <v>44758</v>
      </c>
      <c r="K495" s="267">
        <f>J495+1</f>
        <v>44759</v>
      </c>
      <c r="L495" s="266">
        <f>IF(M495&lt;=365,1,2)</f>
        <v>1</v>
      </c>
      <c r="M495" s="266">
        <f>IF(K495&lt;$C$1,$C$2-$C$1+1,$C$2-K495+1)</f>
        <v>288</v>
      </c>
      <c r="N495" s="268">
        <f>M495/365</f>
        <v>0.78904109589041094</v>
      </c>
      <c r="O495" s="269">
        <f>'Data and Parameter'!$E$4*'Data and Parameter'!$E$5*('Data and Parameter'!$E$6+'Data and Parameter'!$E$7)*'Data and Parameter'!$E$19*'Data and Parameter'!$E$14*'ER calculations'!N495</f>
        <v>4.085456822921941</v>
      </c>
    </row>
    <row r="496" spans="1:15" ht="15">
      <c r="A496" s="284">
        <v>492</v>
      </c>
      <c r="B496" s="287"/>
      <c r="C496" s="287"/>
      <c r="D496" s="284" t="s">
        <v>588</v>
      </c>
      <c r="E496" s="287"/>
      <c r="F496" s="285" t="s">
        <v>613</v>
      </c>
      <c r="G496" s="266" t="s">
        <v>121</v>
      </c>
      <c r="H496" s="266">
        <f>IF(G496="Traditional Stove",0.1,0.2)</f>
        <v>0.1</v>
      </c>
      <c r="I496" s="266">
        <f>YEAR(J496)</f>
        <v>2022</v>
      </c>
      <c r="J496" s="267">
        <v>44758</v>
      </c>
      <c r="K496" s="267">
        <f>J496+1</f>
        <v>44759</v>
      </c>
      <c r="L496" s="266">
        <f>IF(M496&lt;=365,1,2)</f>
        <v>1</v>
      </c>
      <c r="M496" s="266">
        <f>IF(K496&lt;$C$1,$C$2-$C$1+1,$C$2-K496+1)</f>
        <v>288</v>
      </c>
      <c r="N496" s="268">
        <f>M496/365</f>
        <v>0.78904109589041094</v>
      </c>
      <c r="O496" s="269">
        <f>'Data and Parameter'!$E$4*'Data and Parameter'!$E$5*('Data and Parameter'!$E$6+'Data and Parameter'!$E$7)*'Data and Parameter'!$E$19*'Data and Parameter'!$E$14*'ER calculations'!N496</f>
        <v>4.085456822921941</v>
      </c>
    </row>
    <row r="497" spans="1:15" ht="15">
      <c r="A497" s="284">
        <v>493</v>
      </c>
      <c r="B497" s="287"/>
      <c r="C497" s="287"/>
      <c r="D497" s="284" t="s">
        <v>588</v>
      </c>
      <c r="E497" s="287"/>
      <c r="F497" s="285" t="s">
        <v>614</v>
      </c>
      <c r="G497" s="266" t="s">
        <v>121</v>
      </c>
      <c r="H497" s="266">
        <f>IF(G497="Traditional Stove",0.1,0.2)</f>
        <v>0.1</v>
      </c>
      <c r="I497" s="266">
        <f>YEAR(J497)</f>
        <v>2022</v>
      </c>
      <c r="J497" s="267">
        <v>44758</v>
      </c>
      <c r="K497" s="267">
        <f>J497+1</f>
        <v>44759</v>
      </c>
      <c r="L497" s="266">
        <f>IF(M497&lt;=365,1,2)</f>
        <v>1</v>
      </c>
      <c r="M497" s="266">
        <f>IF(K497&lt;$C$1,$C$2-$C$1+1,$C$2-K497+1)</f>
        <v>288</v>
      </c>
      <c r="N497" s="268">
        <f>M497/365</f>
        <v>0.78904109589041094</v>
      </c>
      <c r="O497" s="269">
        <f>'Data and Parameter'!$E$4*'Data and Parameter'!$E$5*('Data and Parameter'!$E$6+'Data and Parameter'!$E$7)*'Data and Parameter'!$E$19*'Data and Parameter'!$E$14*'ER calculations'!N497</f>
        <v>4.085456822921941</v>
      </c>
    </row>
    <row r="498" spans="1:15" ht="15">
      <c r="A498" s="284">
        <v>494</v>
      </c>
      <c r="B498" s="287"/>
      <c r="C498" s="287"/>
      <c r="D498" s="284" t="s">
        <v>588</v>
      </c>
      <c r="E498" s="287"/>
      <c r="F498" s="285" t="s">
        <v>615</v>
      </c>
      <c r="G498" s="266" t="s">
        <v>121</v>
      </c>
      <c r="H498" s="266">
        <f>IF(G498="Traditional Stove",0.1,0.2)</f>
        <v>0.1</v>
      </c>
      <c r="I498" s="266">
        <f>YEAR(J498)</f>
        <v>2022</v>
      </c>
      <c r="J498" s="267">
        <v>44758</v>
      </c>
      <c r="K498" s="267">
        <f>J498+1</f>
        <v>44759</v>
      </c>
      <c r="L498" s="266">
        <f>IF(M498&lt;=365,1,2)</f>
        <v>1</v>
      </c>
      <c r="M498" s="266">
        <f>IF(K498&lt;$C$1,$C$2-$C$1+1,$C$2-K498+1)</f>
        <v>288</v>
      </c>
      <c r="N498" s="268">
        <f>M498/365</f>
        <v>0.78904109589041094</v>
      </c>
      <c r="O498" s="269">
        <f>'Data and Parameter'!$E$4*'Data and Parameter'!$E$5*('Data and Parameter'!$E$6+'Data and Parameter'!$E$7)*'Data and Parameter'!$E$19*'Data and Parameter'!$E$14*'ER calculations'!N498</f>
        <v>4.085456822921941</v>
      </c>
    </row>
    <row r="499" spans="1:15" ht="15">
      <c r="A499" s="284">
        <v>495</v>
      </c>
      <c r="B499" s="287"/>
      <c r="C499" s="287"/>
      <c r="D499" s="284" t="s">
        <v>588</v>
      </c>
      <c r="E499" s="287"/>
      <c r="F499" s="285" t="s">
        <v>616</v>
      </c>
      <c r="G499" s="266" t="s">
        <v>121</v>
      </c>
      <c r="H499" s="266">
        <f>IF(G499="Traditional Stove",0.1,0.2)</f>
        <v>0.1</v>
      </c>
      <c r="I499" s="266">
        <f>YEAR(J499)</f>
        <v>2022</v>
      </c>
      <c r="J499" s="267">
        <v>44758</v>
      </c>
      <c r="K499" s="267">
        <f>J499+1</f>
        <v>44759</v>
      </c>
      <c r="L499" s="266">
        <f>IF(M499&lt;=365,1,2)</f>
        <v>1</v>
      </c>
      <c r="M499" s="266">
        <f>IF(K499&lt;$C$1,$C$2-$C$1+1,$C$2-K499+1)</f>
        <v>288</v>
      </c>
      <c r="N499" s="268">
        <f>M499/365</f>
        <v>0.78904109589041094</v>
      </c>
      <c r="O499" s="269">
        <f>'Data and Parameter'!$E$4*'Data and Parameter'!$E$5*('Data and Parameter'!$E$6+'Data and Parameter'!$E$7)*'Data and Parameter'!$E$19*'Data and Parameter'!$E$14*'ER calculations'!N499</f>
        <v>4.085456822921941</v>
      </c>
    </row>
    <row r="500" spans="1:15" ht="15">
      <c r="A500" s="284">
        <v>496</v>
      </c>
      <c r="B500" s="287"/>
      <c r="C500" s="287"/>
      <c r="D500" s="284" t="s">
        <v>588</v>
      </c>
      <c r="E500" s="287"/>
      <c r="F500" s="285" t="s">
        <v>617</v>
      </c>
      <c r="G500" s="266" t="s">
        <v>121</v>
      </c>
      <c r="H500" s="266">
        <f>IF(G500="Traditional Stove",0.1,0.2)</f>
        <v>0.1</v>
      </c>
      <c r="I500" s="266">
        <f>YEAR(J500)</f>
        <v>2022</v>
      </c>
      <c r="J500" s="267">
        <v>44758</v>
      </c>
      <c r="K500" s="267">
        <f>J500+1</f>
        <v>44759</v>
      </c>
      <c r="L500" s="266">
        <f>IF(M500&lt;=365,1,2)</f>
        <v>1</v>
      </c>
      <c r="M500" s="266">
        <f>IF(K500&lt;$C$1,$C$2-$C$1+1,$C$2-K500+1)</f>
        <v>288</v>
      </c>
      <c r="N500" s="268">
        <f>M500/365</f>
        <v>0.78904109589041094</v>
      </c>
      <c r="O500" s="269">
        <f>'Data and Parameter'!$E$4*'Data and Parameter'!$E$5*('Data and Parameter'!$E$6+'Data and Parameter'!$E$7)*'Data and Parameter'!$E$19*'Data and Parameter'!$E$14*'ER calculations'!N500</f>
        <v>4.085456822921941</v>
      </c>
    </row>
    <row r="501" spans="1:15" ht="15">
      <c r="A501" s="284">
        <v>497</v>
      </c>
      <c r="B501" s="287"/>
      <c r="C501" s="287"/>
      <c r="D501" s="284" t="s">
        <v>588</v>
      </c>
      <c r="E501" s="287"/>
      <c r="F501" s="285" t="s">
        <v>618</v>
      </c>
      <c r="G501" s="266" t="s">
        <v>121</v>
      </c>
      <c r="H501" s="266">
        <f>IF(G501="Traditional Stove",0.1,0.2)</f>
        <v>0.1</v>
      </c>
      <c r="I501" s="266">
        <f>YEAR(J501)</f>
        <v>2022</v>
      </c>
      <c r="J501" s="267">
        <v>44758</v>
      </c>
      <c r="K501" s="267">
        <f>J501+1</f>
        <v>44759</v>
      </c>
      <c r="L501" s="266">
        <f>IF(M501&lt;=365,1,2)</f>
        <v>1</v>
      </c>
      <c r="M501" s="266">
        <f>IF(K501&lt;$C$1,$C$2-$C$1+1,$C$2-K501+1)</f>
        <v>288</v>
      </c>
      <c r="N501" s="268">
        <f>M501/365</f>
        <v>0.78904109589041094</v>
      </c>
      <c r="O501" s="269">
        <f>'Data and Parameter'!$E$4*'Data and Parameter'!$E$5*('Data and Parameter'!$E$6+'Data and Parameter'!$E$7)*'Data and Parameter'!$E$19*'Data and Parameter'!$E$14*'ER calculations'!N501</f>
        <v>4.085456822921941</v>
      </c>
    </row>
    <row r="502" spans="1:15" ht="15">
      <c r="A502" s="284">
        <v>498</v>
      </c>
      <c r="B502" s="287"/>
      <c r="C502" s="287"/>
      <c r="D502" s="284" t="s">
        <v>588</v>
      </c>
      <c r="E502" s="287"/>
      <c r="F502" s="285" t="s">
        <v>619</v>
      </c>
      <c r="G502" s="266" t="s">
        <v>121</v>
      </c>
      <c r="H502" s="266">
        <f>IF(G502="Traditional Stove",0.1,0.2)</f>
        <v>0.1</v>
      </c>
      <c r="I502" s="266">
        <f>YEAR(J502)</f>
        <v>2022</v>
      </c>
      <c r="J502" s="267">
        <v>44758</v>
      </c>
      <c r="K502" s="267">
        <f>J502+1</f>
        <v>44759</v>
      </c>
      <c r="L502" s="266">
        <f>IF(M502&lt;=365,1,2)</f>
        <v>1</v>
      </c>
      <c r="M502" s="266">
        <f>IF(K502&lt;$C$1,$C$2-$C$1+1,$C$2-K502+1)</f>
        <v>288</v>
      </c>
      <c r="N502" s="268">
        <f>M502/365</f>
        <v>0.78904109589041094</v>
      </c>
      <c r="O502" s="269">
        <f>'Data and Parameter'!$E$4*'Data and Parameter'!$E$5*('Data and Parameter'!$E$6+'Data and Parameter'!$E$7)*'Data and Parameter'!$E$19*'Data and Parameter'!$E$14*'ER calculations'!N502</f>
        <v>4.085456822921941</v>
      </c>
    </row>
    <row r="503" spans="1:15" ht="15">
      <c r="A503" s="284">
        <v>499</v>
      </c>
      <c r="B503" s="287"/>
      <c r="C503" s="287"/>
      <c r="D503" s="284" t="s">
        <v>588</v>
      </c>
      <c r="E503" s="287"/>
      <c r="F503" s="285" t="s">
        <v>620</v>
      </c>
      <c r="G503" s="266" t="s">
        <v>121</v>
      </c>
      <c r="H503" s="266">
        <f>IF(G503="Traditional Stove",0.1,0.2)</f>
        <v>0.1</v>
      </c>
      <c r="I503" s="266">
        <f>YEAR(J503)</f>
        <v>2022</v>
      </c>
      <c r="J503" s="267">
        <v>44758</v>
      </c>
      <c r="K503" s="267">
        <f>J503+1</f>
        <v>44759</v>
      </c>
      <c r="L503" s="266">
        <f>IF(M503&lt;=365,1,2)</f>
        <v>1</v>
      </c>
      <c r="M503" s="266">
        <f>IF(K503&lt;$C$1,$C$2-$C$1+1,$C$2-K503+1)</f>
        <v>288</v>
      </c>
      <c r="N503" s="268">
        <f>M503/365</f>
        <v>0.78904109589041094</v>
      </c>
      <c r="O503" s="269">
        <f>'Data and Parameter'!$E$4*'Data and Parameter'!$E$5*('Data and Parameter'!$E$6+'Data and Parameter'!$E$7)*'Data and Parameter'!$E$19*'Data and Parameter'!$E$14*'ER calculations'!N503</f>
        <v>4.085456822921941</v>
      </c>
    </row>
    <row r="504" spans="1:15" ht="15">
      <c r="A504" s="284">
        <v>500</v>
      </c>
      <c r="B504" s="287"/>
      <c r="C504" s="287"/>
      <c r="D504" s="284" t="s">
        <v>588</v>
      </c>
      <c r="E504" s="287"/>
      <c r="F504" s="285" t="s">
        <v>621</v>
      </c>
      <c r="G504" s="266" t="s">
        <v>121</v>
      </c>
      <c r="H504" s="266">
        <f>IF(G504="Traditional Stove",0.1,0.2)</f>
        <v>0.1</v>
      </c>
      <c r="I504" s="266">
        <f>YEAR(J504)</f>
        <v>2022</v>
      </c>
      <c r="J504" s="267">
        <v>44758</v>
      </c>
      <c r="K504" s="267">
        <f>J504+1</f>
        <v>44759</v>
      </c>
      <c r="L504" s="266">
        <f>IF(M504&lt;=365,1,2)</f>
        <v>1</v>
      </c>
      <c r="M504" s="266">
        <f>IF(K504&lt;$C$1,$C$2-$C$1+1,$C$2-K504+1)</f>
        <v>288</v>
      </c>
      <c r="N504" s="268">
        <f>M504/365</f>
        <v>0.78904109589041094</v>
      </c>
      <c r="O504" s="269">
        <f>'Data and Parameter'!$E$4*'Data and Parameter'!$E$5*('Data and Parameter'!$E$6+'Data and Parameter'!$E$7)*'Data and Parameter'!$E$19*'Data and Parameter'!$E$14*'ER calculations'!N504</f>
        <v>4.085456822921941</v>
      </c>
    </row>
    <row r="505" spans="1:15" ht="15">
      <c r="A505" s="284">
        <v>501</v>
      </c>
      <c r="B505" s="287"/>
      <c r="C505" s="287"/>
      <c r="D505" s="284" t="s">
        <v>588</v>
      </c>
      <c r="E505" s="287"/>
      <c r="F505" s="285" t="s">
        <v>622</v>
      </c>
      <c r="G505" s="266" t="s">
        <v>121</v>
      </c>
      <c r="H505" s="266">
        <f>IF(G505="Traditional Stove",0.1,0.2)</f>
        <v>0.1</v>
      </c>
      <c r="I505" s="266">
        <f>YEAR(J505)</f>
        <v>2022</v>
      </c>
      <c r="J505" s="267">
        <v>44758</v>
      </c>
      <c r="K505" s="267">
        <f>J505+1</f>
        <v>44759</v>
      </c>
      <c r="L505" s="266">
        <f>IF(M505&lt;=365,1,2)</f>
        <v>1</v>
      </c>
      <c r="M505" s="266">
        <f>IF(K505&lt;$C$1,$C$2-$C$1+1,$C$2-K505+1)</f>
        <v>288</v>
      </c>
      <c r="N505" s="268">
        <f>M505/365</f>
        <v>0.78904109589041094</v>
      </c>
      <c r="O505" s="269">
        <f>'Data and Parameter'!$E$4*'Data and Parameter'!$E$5*('Data and Parameter'!$E$6+'Data and Parameter'!$E$7)*'Data and Parameter'!$E$19*'Data and Parameter'!$E$14*'ER calculations'!N505</f>
        <v>4.085456822921941</v>
      </c>
    </row>
    <row r="506" spans="1:15" ht="15">
      <c r="A506" s="284">
        <v>502</v>
      </c>
      <c r="B506" s="287"/>
      <c r="C506" s="287"/>
      <c r="D506" s="284" t="s">
        <v>588</v>
      </c>
      <c r="E506" s="287"/>
      <c r="F506" s="285" t="s">
        <v>623</v>
      </c>
      <c r="G506" s="266" t="s">
        <v>121</v>
      </c>
      <c r="H506" s="266">
        <f>IF(G506="Traditional Stove",0.1,0.2)</f>
        <v>0.1</v>
      </c>
      <c r="I506" s="266">
        <f>YEAR(J506)</f>
        <v>2022</v>
      </c>
      <c r="J506" s="267">
        <v>44758</v>
      </c>
      <c r="K506" s="267">
        <f>J506+1</f>
        <v>44759</v>
      </c>
      <c r="L506" s="266">
        <f>IF(M506&lt;=365,1,2)</f>
        <v>1</v>
      </c>
      <c r="M506" s="266">
        <f>IF(K506&lt;$C$1,$C$2-$C$1+1,$C$2-K506+1)</f>
        <v>288</v>
      </c>
      <c r="N506" s="268">
        <f>M506/365</f>
        <v>0.78904109589041094</v>
      </c>
      <c r="O506" s="269">
        <f>'Data and Parameter'!$E$4*'Data and Parameter'!$E$5*('Data and Parameter'!$E$6+'Data and Parameter'!$E$7)*'Data and Parameter'!$E$19*'Data and Parameter'!$E$14*'ER calculations'!N506</f>
        <v>4.085456822921941</v>
      </c>
    </row>
    <row r="507" spans="1:15" ht="15">
      <c r="A507" s="284">
        <v>503</v>
      </c>
      <c r="B507" s="287"/>
      <c r="C507" s="287"/>
      <c r="D507" s="284" t="s">
        <v>588</v>
      </c>
      <c r="E507" s="287"/>
      <c r="F507" s="285" t="s">
        <v>624</v>
      </c>
      <c r="G507" s="266" t="s">
        <v>121</v>
      </c>
      <c r="H507" s="266">
        <f>IF(G507="Traditional Stove",0.1,0.2)</f>
        <v>0.1</v>
      </c>
      <c r="I507" s="266">
        <f>YEAR(J507)</f>
        <v>2022</v>
      </c>
      <c r="J507" s="267">
        <v>44758</v>
      </c>
      <c r="K507" s="267">
        <f>J507+1</f>
        <v>44759</v>
      </c>
      <c r="L507" s="266">
        <f>IF(M507&lt;=365,1,2)</f>
        <v>1</v>
      </c>
      <c r="M507" s="266">
        <f>IF(K507&lt;$C$1,$C$2-$C$1+1,$C$2-K507+1)</f>
        <v>288</v>
      </c>
      <c r="N507" s="268">
        <f>M507/365</f>
        <v>0.78904109589041094</v>
      </c>
      <c r="O507" s="269">
        <f>'Data and Parameter'!$E$4*'Data and Parameter'!$E$5*('Data and Parameter'!$E$6+'Data and Parameter'!$E$7)*'Data and Parameter'!$E$19*'Data and Parameter'!$E$14*'ER calculations'!N507</f>
        <v>4.085456822921941</v>
      </c>
    </row>
    <row r="508" spans="1:15" ht="15">
      <c r="A508" s="284">
        <v>504</v>
      </c>
      <c r="B508" s="287"/>
      <c r="C508" s="287"/>
      <c r="D508" s="284" t="s">
        <v>588</v>
      </c>
      <c r="E508" s="287"/>
      <c r="F508" s="285" t="s">
        <v>625</v>
      </c>
      <c r="G508" s="266" t="s">
        <v>121</v>
      </c>
      <c r="H508" s="266">
        <f>IF(G508="Traditional Stove",0.1,0.2)</f>
        <v>0.1</v>
      </c>
      <c r="I508" s="266">
        <f>YEAR(J508)</f>
        <v>2022</v>
      </c>
      <c r="J508" s="267">
        <v>44734</v>
      </c>
      <c r="K508" s="267">
        <f>J508+1</f>
        <v>44735</v>
      </c>
      <c r="L508" s="266">
        <f>IF(M508&lt;=365,1,2)</f>
        <v>1</v>
      </c>
      <c r="M508" s="266">
        <f>IF(K508&lt;$C$1,$C$2-$C$1+1,$C$2-K508+1)</f>
        <v>312</v>
      </c>
      <c r="N508" s="268">
        <f>M508/365</f>
        <v>0.85479452054794525</v>
      </c>
      <c r="O508" s="269">
        <f>'Data and Parameter'!$E$4*'Data and Parameter'!$E$5*('Data and Parameter'!$E$6+'Data and Parameter'!$E$7)*'Data and Parameter'!$E$19*'Data and Parameter'!$E$14*'ER calculations'!N508</f>
        <v>4.4259115581654358</v>
      </c>
    </row>
    <row r="509" spans="1:15" ht="15">
      <c r="A509" s="284">
        <v>505</v>
      </c>
      <c r="B509" s="287"/>
      <c r="C509" s="287"/>
      <c r="D509" s="284" t="s">
        <v>588</v>
      </c>
      <c r="E509" s="287"/>
      <c r="F509" s="285" t="s">
        <v>626</v>
      </c>
      <c r="G509" s="266" t="s">
        <v>121</v>
      </c>
      <c r="H509" s="266">
        <f>IF(G509="Traditional Stove",0.1,0.2)</f>
        <v>0.1</v>
      </c>
      <c r="I509" s="266">
        <f>YEAR(J509)</f>
        <v>2022</v>
      </c>
      <c r="J509" s="267">
        <v>44758</v>
      </c>
      <c r="K509" s="267">
        <f>J509+1</f>
        <v>44759</v>
      </c>
      <c r="L509" s="266">
        <f>IF(M509&lt;=365,1,2)</f>
        <v>1</v>
      </c>
      <c r="M509" s="266">
        <f>IF(K509&lt;$C$1,$C$2-$C$1+1,$C$2-K509+1)</f>
        <v>288</v>
      </c>
      <c r="N509" s="268">
        <f>M509/365</f>
        <v>0.78904109589041094</v>
      </c>
      <c r="O509" s="269">
        <f>'Data and Parameter'!$E$4*'Data and Parameter'!$E$5*('Data and Parameter'!$E$6+'Data and Parameter'!$E$7)*'Data and Parameter'!$E$19*'Data and Parameter'!$E$14*'ER calculations'!N509</f>
        <v>4.085456822921941</v>
      </c>
    </row>
    <row r="510" spans="1:15" ht="15">
      <c r="A510" s="284">
        <v>506</v>
      </c>
      <c r="B510" s="287"/>
      <c r="C510" s="287"/>
      <c r="D510" s="284" t="s">
        <v>588</v>
      </c>
      <c r="E510" s="287"/>
      <c r="F510" s="285" t="s">
        <v>627</v>
      </c>
      <c r="G510" s="266" t="s">
        <v>121</v>
      </c>
      <c r="H510" s="266">
        <f>IF(G510="Traditional Stove",0.1,0.2)</f>
        <v>0.1</v>
      </c>
      <c r="I510" s="266">
        <f>YEAR(J510)</f>
        <v>2022</v>
      </c>
      <c r="J510" s="267">
        <v>44758</v>
      </c>
      <c r="K510" s="267">
        <f>J510+1</f>
        <v>44759</v>
      </c>
      <c r="L510" s="266">
        <f>IF(M510&lt;=365,1,2)</f>
        <v>1</v>
      </c>
      <c r="M510" s="266">
        <f>IF(K510&lt;$C$1,$C$2-$C$1+1,$C$2-K510+1)</f>
        <v>288</v>
      </c>
      <c r="N510" s="268">
        <f>M510/365</f>
        <v>0.78904109589041094</v>
      </c>
      <c r="O510" s="269">
        <f>'Data and Parameter'!$E$4*'Data and Parameter'!$E$5*('Data and Parameter'!$E$6+'Data and Parameter'!$E$7)*'Data and Parameter'!$E$19*'Data and Parameter'!$E$14*'ER calculations'!N510</f>
        <v>4.085456822921941</v>
      </c>
    </row>
    <row r="511" spans="1:15" ht="15">
      <c r="A511" s="284">
        <v>507</v>
      </c>
      <c r="B511" s="287"/>
      <c r="C511" s="287"/>
      <c r="D511" s="284" t="s">
        <v>588</v>
      </c>
      <c r="E511" s="287"/>
      <c r="F511" s="285" t="s">
        <v>628</v>
      </c>
      <c r="G511" s="266" t="s">
        <v>121</v>
      </c>
      <c r="H511" s="266">
        <f>IF(G511="Traditional Stove",0.1,0.2)</f>
        <v>0.1</v>
      </c>
      <c r="I511" s="266">
        <f>YEAR(J511)</f>
        <v>2022</v>
      </c>
      <c r="J511" s="267">
        <v>44758</v>
      </c>
      <c r="K511" s="267">
        <f>J511+1</f>
        <v>44759</v>
      </c>
      <c r="L511" s="266">
        <f>IF(M511&lt;=365,1,2)</f>
        <v>1</v>
      </c>
      <c r="M511" s="266">
        <f>IF(K511&lt;$C$1,$C$2-$C$1+1,$C$2-K511+1)</f>
        <v>288</v>
      </c>
      <c r="N511" s="268">
        <f>M511/365</f>
        <v>0.78904109589041094</v>
      </c>
      <c r="O511" s="269">
        <f>'Data and Parameter'!$E$4*'Data and Parameter'!$E$5*('Data and Parameter'!$E$6+'Data and Parameter'!$E$7)*'Data and Parameter'!$E$19*'Data and Parameter'!$E$14*'ER calculations'!N511</f>
        <v>4.085456822921941</v>
      </c>
    </row>
    <row r="512" spans="1:15" ht="15">
      <c r="A512" s="284">
        <v>508</v>
      </c>
      <c r="B512" s="287"/>
      <c r="C512" s="287"/>
      <c r="D512" s="284" t="s">
        <v>588</v>
      </c>
      <c r="E512" s="287"/>
      <c r="F512" s="285" t="s">
        <v>629</v>
      </c>
      <c r="G512" s="266" t="s">
        <v>121</v>
      </c>
      <c r="H512" s="266">
        <f>IF(G512="Traditional Stove",0.1,0.2)</f>
        <v>0.1</v>
      </c>
      <c r="I512" s="266">
        <f>YEAR(J512)</f>
        <v>2022</v>
      </c>
      <c r="J512" s="267">
        <v>44758</v>
      </c>
      <c r="K512" s="267">
        <f>J512+1</f>
        <v>44759</v>
      </c>
      <c r="L512" s="266">
        <f>IF(M512&lt;=365,1,2)</f>
        <v>1</v>
      </c>
      <c r="M512" s="266">
        <f>IF(K512&lt;$C$1,$C$2-$C$1+1,$C$2-K512+1)</f>
        <v>288</v>
      </c>
      <c r="N512" s="268">
        <f>M512/365</f>
        <v>0.78904109589041094</v>
      </c>
      <c r="O512" s="269">
        <f>'Data and Parameter'!$E$4*'Data and Parameter'!$E$5*('Data and Parameter'!$E$6+'Data and Parameter'!$E$7)*'Data and Parameter'!$E$19*'Data and Parameter'!$E$14*'ER calculations'!N512</f>
        <v>4.085456822921941</v>
      </c>
    </row>
    <row r="513" spans="1:15" ht="15">
      <c r="A513" s="284">
        <v>509</v>
      </c>
      <c r="B513" s="287"/>
      <c r="C513" s="287"/>
      <c r="D513" s="284" t="s">
        <v>588</v>
      </c>
      <c r="E513" s="287"/>
      <c r="F513" s="285" t="s">
        <v>630</v>
      </c>
      <c r="G513" s="266" t="s">
        <v>121</v>
      </c>
      <c r="H513" s="266">
        <f>IF(G513="Traditional Stove",0.1,0.2)</f>
        <v>0.1</v>
      </c>
      <c r="I513" s="266">
        <f>YEAR(J513)</f>
        <v>2022</v>
      </c>
      <c r="J513" s="267">
        <v>44758</v>
      </c>
      <c r="K513" s="267">
        <f>J513+1</f>
        <v>44759</v>
      </c>
      <c r="L513" s="266">
        <f>IF(M513&lt;=365,1,2)</f>
        <v>1</v>
      </c>
      <c r="M513" s="266">
        <f>IF(K513&lt;$C$1,$C$2-$C$1+1,$C$2-K513+1)</f>
        <v>288</v>
      </c>
      <c r="N513" s="268">
        <f>M513/365</f>
        <v>0.78904109589041094</v>
      </c>
      <c r="O513" s="269">
        <f>'Data and Parameter'!$E$4*'Data and Parameter'!$E$5*('Data and Parameter'!$E$6+'Data and Parameter'!$E$7)*'Data and Parameter'!$E$19*'Data and Parameter'!$E$14*'ER calculations'!N513</f>
        <v>4.085456822921941</v>
      </c>
    </row>
    <row r="514" spans="1:15" ht="15">
      <c r="A514" s="284">
        <v>510</v>
      </c>
      <c r="B514" s="287"/>
      <c r="C514" s="287"/>
      <c r="D514" s="284" t="s">
        <v>588</v>
      </c>
      <c r="E514" s="287"/>
      <c r="F514" s="285" t="s">
        <v>631</v>
      </c>
      <c r="G514" s="266" t="s">
        <v>121</v>
      </c>
      <c r="H514" s="266">
        <f>IF(G514="Traditional Stove",0.1,0.2)</f>
        <v>0.1</v>
      </c>
      <c r="I514" s="266">
        <f>YEAR(J514)</f>
        <v>2022</v>
      </c>
      <c r="J514" s="267">
        <v>44758</v>
      </c>
      <c r="K514" s="267">
        <f>J514+1</f>
        <v>44759</v>
      </c>
      <c r="L514" s="266">
        <f>IF(M514&lt;=365,1,2)</f>
        <v>1</v>
      </c>
      <c r="M514" s="266">
        <f>IF(K514&lt;$C$1,$C$2-$C$1+1,$C$2-K514+1)</f>
        <v>288</v>
      </c>
      <c r="N514" s="268">
        <f>M514/365</f>
        <v>0.78904109589041094</v>
      </c>
      <c r="O514" s="269">
        <f>'Data and Parameter'!$E$4*'Data and Parameter'!$E$5*('Data and Parameter'!$E$6+'Data and Parameter'!$E$7)*'Data and Parameter'!$E$19*'Data and Parameter'!$E$14*'ER calculations'!N514</f>
        <v>4.085456822921941</v>
      </c>
    </row>
    <row r="515" spans="1:15" ht="15">
      <c r="A515" s="284">
        <v>511</v>
      </c>
      <c r="B515" s="287"/>
      <c r="C515" s="287"/>
      <c r="D515" s="284" t="s">
        <v>588</v>
      </c>
      <c r="E515" s="287"/>
      <c r="F515" s="285" t="s">
        <v>632</v>
      </c>
      <c r="G515" s="266" t="s">
        <v>121</v>
      </c>
      <c r="H515" s="266">
        <f>IF(G515="Traditional Stove",0.1,0.2)</f>
        <v>0.1</v>
      </c>
      <c r="I515" s="266">
        <f>YEAR(J515)</f>
        <v>2022</v>
      </c>
      <c r="J515" s="267">
        <v>44758</v>
      </c>
      <c r="K515" s="267">
        <f>J515+1</f>
        <v>44759</v>
      </c>
      <c r="L515" s="266">
        <f>IF(M515&lt;=365,1,2)</f>
        <v>1</v>
      </c>
      <c r="M515" s="266">
        <f>IF(K515&lt;$C$1,$C$2-$C$1+1,$C$2-K515+1)</f>
        <v>288</v>
      </c>
      <c r="N515" s="268">
        <f>M515/365</f>
        <v>0.78904109589041094</v>
      </c>
      <c r="O515" s="269">
        <f>'Data and Parameter'!$E$4*'Data and Parameter'!$E$5*('Data and Parameter'!$E$6+'Data and Parameter'!$E$7)*'Data and Parameter'!$E$19*'Data and Parameter'!$E$14*'ER calculations'!N515</f>
        <v>4.085456822921941</v>
      </c>
    </row>
    <row r="516" spans="1:15" ht="15">
      <c r="A516" s="284">
        <v>512</v>
      </c>
      <c r="B516" s="287"/>
      <c r="C516" s="287"/>
      <c r="D516" s="284" t="s">
        <v>588</v>
      </c>
      <c r="E516" s="287"/>
      <c r="F516" s="285" t="s">
        <v>633</v>
      </c>
      <c r="G516" s="266" t="s">
        <v>121</v>
      </c>
      <c r="H516" s="266">
        <f>IF(G516="Traditional Stove",0.1,0.2)</f>
        <v>0.1</v>
      </c>
      <c r="I516" s="266">
        <f>YEAR(J516)</f>
        <v>2022</v>
      </c>
      <c r="J516" s="267">
        <v>44758</v>
      </c>
      <c r="K516" s="267">
        <f>J516+1</f>
        <v>44759</v>
      </c>
      <c r="L516" s="266">
        <f>IF(M516&lt;=365,1,2)</f>
        <v>1</v>
      </c>
      <c r="M516" s="266">
        <f>IF(K516&lt;$C$1,$C$2-$C$1+1,$C$2-K516+1)</f>
        <v>288</v>
      </c>
      <c r="N516" s="268">
        <f>M516/365</f>
        <v>0.78904109589041094</v>
      </c>
      <c r="O516" s="269">
        <f>'Data and Parameter'!$E$4*'Data and Parameter'!$E$5*('Data and Parameter'!$E$6+'Data and Parameter'!$E$7)*'Data and Parameter'!$E$19*'Data and Parameter'!$E$14*'ER calculations'!N516</f>
        <v>4.085456822921941</v>
      </c>
    </row>
    <row r="517" spans="1:15" ht="15">
      <c r="A517" s="284">
        <v>513</v>
      </c>
      <c r="B517" s="287"/>
      <c r="C517" s="287"/>
      <c r="D517" s="284" t="s">
        <v>588</v>
      </c>
      <c r="E517" s="287"/>
      <c r="F517" s="285" t="s">
        <v>634</v>
      </c>
      <c r="G517" s="266" t="s">
        <v>121</v>
      </c>
      <c r="H517" s="266">
        <f>IF(G517="Traditional Stove",0.1,0.2)</f>
        <v>0.1</v>
      </c>
      <c r="I517" s="266">
        <f>YEAR(J517)</f>
        <v>2022</v>
      </c>
      <c r="J517" s="267">
        <v>44758</v>
      </c>
      <c r="K517" s="267">
        <f>J517+1</f>
        <v>44759</v>
      </c>
      <c r="L517" s="266">
        <f>IF(M517&lt;=365,1,2)</f>
        <v>1</v>
      </c>
      <c r="M517" s="266">
        <f>IF(K517&lt;$C$1,$C$2-$C$1+1,$C$2-K517+1)</f>
        <v>288</v>
      </c>
      <c r="N517" s="268">
        <f>M517/365</f>
        <v>0.78904109589041094</v>
      </c>
      <c r="O517" s="269">
        <f>'Data and Parameter'!$E$4*'Data and Parameter'!$E$5*('Data and Parameter'!$E$6+'Data and Parameter'!$E$7)*'Data and Parameter'!$E$19*'Data and Parameter'!$E$14*'ER calculations'!N517</f>
        <v>4.085456822921941</v>
      </c>
    </row>
    <row r="518" spans="1:15" ht="15">
      <c r="A518" s="284">
        <v>514</v>
      </c>
      <c r="B518" s="287"/>
      <c r="C518" s="287"/>
      <c r="D518" s="284" t="s">
        <v>588</v>
      </c>
      <c r="E518" s="287"/>
      <c r="F518" s="285" t="s">
        <v>635</v>
      </c>
      <c r="G518" s="266" t="s">
        <v>121</v>
      </c>
      <c r="H518" s="266">
        <f>IF(G518="Traditional Stove",0.1,0.2)</f>
        <v>0.1</v>
      </c>
      <c r="I518" s="266">
        <f>YEAR(J518)</f>
        <v>2022</v>
      </c>
      <c r="J518" s="267">
        <v>44758</v>
      </c>
      <c r="K518" s="267">
        <f>J518+1</f>
        <v>44759</v>
      </c>
      <c r="L518" s="266">
        <f>IF(M518&lt;=365,1,2)</f>
        <v>1</v>
      </c>
      <c r="M518" s="266">
        <f>IF(K518&lt;$C$1,$C$2-$C$1+1,$C$2-K518+1)</f>
        <v>288</v>
      </c>
      <c r="N518" s="268">
        <f>M518/365</f>
        <v>0.78904109589041094</v>
      </c>
      <c r="O518" s="269">
        <f>'Data and Parameter'!$E$4*'Data and Parameter'!$E$5*('Data and Parameter'!$E$6+'Data and Parameter'!$E$7)*'Data and Parameter'!$E$19*'Data and Parameter'!$E$14*'ER calculations'!N518</f>
        <v>4.085456822921941</v>
      </c>
    </row>
    <row r="519" spans="1:15" ht="15">
      <c r="A519" s="284">
        <v>515</v>
      </c>
      <c r="B519" s="287"/>
      <c r="C519" s="287"/>
      <c r="D519" s="284" t="s">
        <v>588</v>
      </c>
      <c r="E519" s="287"/>
      <c r="F519" s="285" t="s">
        <v>636</v>
      </c>
      <c r="G519" s="266" t="s">
        <v>121</v>
      </c>
      <c r="H519" s="266">
        <f>IF(G519="Traditional Stove",0.1,0.2)</f>
        <v>0.1</v>
      </c>
      <c r="I519" s="266">
        <f>YEAR(J519)</f>
        <v>2022</v>
      </c>
      <c r="J519" s="267">
        <v>44758</v>
      </c>
      <c r="K519" s="267">
        <f>J519+1</f>
        <v>44759</v>
      </c>
      <c r="L519" s="266">
        <f>IF(M519&lt;=365,1,2)</f>
        <v>1</v>
      </c>
      <c r="M519" s="266">
        <f>IF(K519&lt;$C$1,$C$2-$C$1+1,$C$2-K519+1)</f>
        <v>288</v>
      </c>
      <c r="N519" s="268">
        <f>M519/365</f>
        <v>0.78904109589041094</v>
      </c>
      <c r="O519" s="269">
        <f>'Data and Parameter'!$E$4*'Data and Parameter'!$E$5*('Data and Parameter'!$E$6+'Data and Parameter'!$E$7)*'Data and Parameter'!$E$19*'Data and Parameter'!$E$14*'ER calculations'!N519</f>
        <v>4.085456822921941</v>
      </c>
    </row>
    <row r="520" spans="1:15" ht="15">
      <c r="A520" s="284">
        <v>516</v>
      </c>
      <c r="B520" s="287"/>
      <c r="C520" s="287"/>
      <c r="D520" s="284" t="s">
        <v>588</v>
      </c>
      <c r="E520" s="287"/>
      <c r="F520" s="285" t="s">
        <v>637</v>
      </c>
      <c r="G520" s="266" t="s">
        <v>121</v>
      </c>
      <c r="H520" s="266">
        <f>IF(G520="Traditional Stove",0.1,0.2)</f>
        <v>0.1</v>
      </c>
      <c r="I520" s="266">
        <f>YEAR(J520)</f>
        <v>2022</v>
      </c>
      <c r="J520" s="267">
        <v>44758</v>
      </c>
      <c r="K520" s="267">
        <f>J520+1</f>
        <v>44759</v>
      </c>
      <c r="L520" s="266">
        <f>IF(M520&lt;=365,1,2)</f>
        <v>1</v>
      </c>
      <c r="M520" s="266">
        <f>IF(K520&lt;$C$1,$C$2-$C$1+1,$C$2-K520+1)</f>
        <v>288</v>
      </c>
      <c r="N520" s="268">
        <f>M520/365</f>
        <v>0.78904109589041094</v>
      </c>
      <c r="O520" s="269">
        <f>'Data and Parameter'!$E$4*'Data and Parameter'!$E$5*('Data and Parameter'!$E$6+'Data and Parameter'!$E$7)*'Data and Parameter'!$E$19*'Data and Parameter'!$E$14*'ER calculations'!N520</f>
        <v>4.085456822921941</v>
      </c>
    </row>
    <row r="521" spans="1:15" ht="15">
      <c r="A521" s="284">
        <v>517</v>
      </c>
      <c r="B521" s="287"/>
      <c r="C521" s="287"/>
      <c r="D521" s="284" t="s">
        <v>588</v>
      </c>
      <c r="E521" s="287"/>
      <c r="F521" s="285" t="s">
        <v>638</v>
      </c>
      <c r="G521" s="266" t="s">
        <v>121</v>
      </c>
      <c r="H521" s="266">
        <f>IF(G521="Traditional Stove",0.1,0.2)</f>
        <v>0.1</v>
      </c>
      <c r="I521" s="266">
        <f>YEAR(J521)</f>
        <v>2022</v>
      </c>
      <c r="J521" s="267">
        <v>44758</v>
      </c>
      <c r="K521" s="267">
        <f>J521+1</f>
        <v>44759</v>
      </c>
      <c r="L521" s="266">
        <f>IF(M521&lt;=365,1,2)</f>
        <v>1</v>
      </c>
      <c r="M521" s="266">
        <f>IF(K521&lt;$C$1,$C$2-$C$1+1,$C$2-K521+1)</f>
        <v>288</v>
      </c>
      <c r="N521" s="268">
        <f>M521/365</f>
        <v>0.78904109589041094</v>
      </c>
      <c r="O521" s="269">
        <f>'Data and Parameter'!$E$4*'Data and Parameter'!$E$5*('Data and Parameter'!$E$6+'Data and Parameter'!$E$7)*'Data and Parameter'!$E$19*'Data and Parameter'!$E$14*'ER calculations'!N521</f>
        <v>4.085456822921941</v>
      </c>
    </row>
    <row r="522" spans="1:15" ht="15">
      <c r="A522" s="284">
        <v>518</v>
      </c>
      <c r="B522" s="287"/>
      <c r="C522" s="287"/>
      <c r="D522" s="284" t="s">
        <v>588</v>
      </c>
      <c r="E522" s="287"/>
      <c r="F522" s="285" t="s">
        <v>639</v>
      </c>
      <c r="G522" s="266" t="s">
        <v>121</v>
      </c>
      <c r="H522" s="266">
        <f>IF(G522="Traditional Stove",0.1,0.2)</f>
        <v>0.1</v>
      </c>
      <c r="I522" s="266">
        <f>YEAR(J522)</f>
        <v>2022</v>
      </c>
      <c r="J522" s="267">
        <v>44758</v>
      </c>
      <c r="K522" s="267">
        <f>J522+1</f>
        <v>44759</v>
      </c>
      <c r="L522" s="266">
        <f>IF(M522&lt;=365,1,2)</f>
        <v>1</v>
      </c>
      <c r="M522" s="266">
        <f>IF(K522&lt;$C$1,$C$2-$C$1+1,$C$2-K522+1)</f>
        <v>288</v>
      </c>
      <c r="N522" s="268">
        <f>M522/365</f>
        <v>0.78904109589041094</v>
      </c>
      <c r="O522" s="269">
        <f>'Data and Parameter'!$E$4*'Data and Parameter'!$E$5*('Data and Parameter'!$E$6+'Data and Parameter'!$E$7)*'Data and Parameter'!$E$19*'Data and Parameter'!$E$14*'ER calculations'!N522</f>
        <v>4.085456822921941</v>
      </c>
    </row>
    <row r="523" spans="1:15" ht="15">
      <c r="A523" s="284">
        <v>519</v>
      </c>
      <c r="B523" s="287"/>
      <c r="C523" s="287"/>
      <c r="D523" s="284" t="s">
        <v>588</v>
      </c>
      <c r="E523" s="287"/>
      <c r="F523" s="285" t="s">
        <v>640</v>
      </c>
      <c r="G523" s="266" t="s">
        <v>121</v>
      </c>
      <c r="H523" s="266">
        <f>IF(G523="Traditional Stove",0.1,0.2)</f>
        <v>0.1</v>
      </c>
      <c r="I523" s="266">
        <f>YEAR(J523)</f>
        <v>2022</v>
      </c>
      <c r="J523" s="267">
        <v>44758</v>
      </c>
      <c r="K523" s="267">
        <f>J523+1</f>
        <v>44759</v>
      </c>
      <c r="L523" s="266">
        <f>IF(M523&lt;=365,1,2)</f>
        <v>1</v>
      </c>
      <c r="M523" s="266">
        <f>IF(K523&lt;$C$1,$C$2-$C$1+1,$C$2-K523+1)</f>
        <v>288</v>
      </c>
      <c r="N523" s="268">
        <f>M523/365</f>
        <v>0.78904109589041094</v>
      </c>
      <c r="O523" s="269">
        <f>'Data and Parameter'!$E$4*'Data and Parameter'!$E$5*('Data and Parameter'!$E$6+'Data and Parameter'!$E$7)*'Data and Parameter'!$E$19*'Data and Parameter'!$E$14*'ER calculations'!N523</f>
        <v>4.085456822921941</v>
      </c>
    </row>
    <row r="524" spans="1:15" ht="15">
      <c r="A524" s="284">
        <v>520</v>
      </c>
      <c r="B524" s="287"/>
      <c r="C524" s="287"/>
      <c r="D524" s="284" t="s">
        <v>588</v>
      </c>
      <c r="E524" s="287"/>
      <c r="F524" s="285" t="s">
        <v>641</v>
      </c>
      <c r="G524" s="266" t="s">
        <v>121</v>
      </c>
      <c r="H524" s="266">
        <f>IF(G524="Traditional Stove",0.1,0.2)</f>
        <v>0.1</v>
      </c>
      <c r="I524" s="266">
        <f>YEAR(J524)</f>
        <v>2022</v>
      </c>
      <c r="J524" s="267">
        <v>44758</v>
      </c>
      <c r="K524" s="267">
        <f>J524+1</f>
        <v>44759</v>
      </c>
      <c r="L524" s="266">
        <f>IF(M524&lt;=365,1,2)</f>
        <v>1</v>
      </c>
      <c r="M524" s="266">
        <f>IF(K524&lt;$C$1,$C$2-$C$1+1,$C$2-K524+1)</f>
        <v>288</v>
      </c>
      <c r="N524" s="268">
        <f>M524/365</f>
        <v>0.78904109589041094</v>
      </c>
      <c r="O524" s="269">
        <f>'Data and Parameter'!$E$4*'Data and Parameter'!$E$5*('Data and Parameter'!$E$6+'Data and Parameter'!$E$7)*'Data and Parameter'!$E$19*'Data and Parameter'!$E$14*'ER calculations'!N524</f>
        <v>4.085456822921941</v>
      </c>
    </row>
    <row r="525" spans="1:15" ht="15">
      <c r="A525" s="284">
        <v>521</v>
      </c>
      <c r="B525" s="287"/>
      <c r="C525" s="287"/>
      <c r="D525" s="284" t="s">
        <v>588</v>
      </c>
      <c r="E525" s="287"/>
      <c r="F525" s="285" t="s">
        <v>642</v>
      </c>
      <c r="G525" s="266" t="s">
        <v>121</v>
      </c>
      <c r="H525" s="266">
        <f>IF(G525="Traditional Stove",0.1,0.2)</f>
        <v>0.1</v>
      </c>
      <c r="I525" s="266">
        <f>YEAR(J525)</f>
        <v>2022</v>
      </c>
      <c r="J525" s="267">
        <v>44758</v>
      </c>
      <c r="K525" s="267">
        <f>J525+1</f>
        <v>44759</v>
      </c>
      <c r="L525" s="266">
        <f>IF(M525&lt;=365,1,2)</f>
        <v>1</v>
      </c>
      <c r="M525" s="266">
        <f>IF(K525&lt;$C$1,$C$2-$C$1+1,$C$2-K525+1)</f>
        <v>288</v>
      </c>
      <c r="N525" s="268">
        <f>M525/365</f>
        <v>0.78904109589041094</v>
      </c>
      <c r="O525" s="269">
        <f>'Data and Parameter'!$E$4*'Data and Parameter'!$E$5*('Data and Parameter'!$E$6+'Data and Parameter'!$E$7)*'Data and Parameter'!$E$19*'Data and Parameter'!$E$14*'ER calculations'!N525</f>
        <v>4.085456822921941</v>
      </c>
    </row>
    <row r="526" spans="1:15" ht="15">
      <c r="A526" s="284">
        <v>522</v>
      </c>
      <c r="B526" s="287"/>
      <c r="C526" s="287"/>
      <c r="D526" s="284" t="s">
        <v>588</v>
      </c>
      <c r="E526" s="287"/>
      <c r="F526" s="285" t="s">
        <v>643</v>
      </c>
      <c r="G526" s="266" t="s">
        <v>121</v>
      </c>
      <c r="H526" s="266">
        <f>IF(G526="Traditional Stove",0.1,0.2)</f>
        <v>0.1</v>
      </c>
      <c r="I526" s="266">
        <f>YEAR(J526)</f>
        <v>2022</v>
      </c>
      <c r="J526" s="267">
        <v>44758</v>
      </c>
      <c r="K526" s="267">
        <f>J526+1</f>
        <v>44759</v>
      </c>
      <c r="L526" s="266">
        <f>IF(M526&lt;=365,1,2)</f>
        <v>1</v>
      </c>
      <c r="M526" s="266">
        <f>IF(K526&lt;$C$1,$C$2-$C$1+1,$C$2-K526+1)</f>
        <v>288</v>
      </c>
      <c r="N526" s="268">
        <f>M526/365</f>
        <v>0.78904109589041094</v>
      </c>
      <c r="O526" s="269">
        <f>'Data and Parameter'!$E$4*'Data and Parameter'!$E$5*('Data and Parameter'!$E$6+'Data and Parameter'!$E$7)*'Data and Parameter'!$E$19*'Data and Parameter'!$E$14*'ER calculations'!N526</f>
        <v>4.085456822921941</v>
      </c>
    </row>
    <row r="527" spans="1:15" ht="15">
      <c r="A527" s="284">
        <v>523</v>
      </c>
      <c r="B527" s="287"/>
      <c r="C527" s="287"/>
      <c r="D527" s="284" t="s">
        <v>588</v>
      </c>
      <c r="E527" s="287"/>
      <c r="F527" s="285" t="s">
        <v>644</v>
      </c>
      <c r="G527" s="266" t="s">
        <v>121</v>
      </c>
      <c r="H527" s="266">
        <f>IF(G527="Traditional Stove",0.1,0.2)</f>
        <v>0.1</v>
      </c>
      <c r="I527" s="266">
        <f>YEAR(J527)</f>
        <v>2022</v>
      </c>
      <c r="J527" s="267">
        <v>44758</v>
      </c>
      <c r="K527" s="267">
        <f>J527+1</f>
        <v>44759</v>
      </c>
      <c r="L527" s="266">
        <f>IF(M527&lt;=365,1,2)</f>
        <v>1</v>
      </c>
      <c r="M527" s="266">
        <f>IF(K527&lt;$C$1,$C$2-$C$1+1,$C$2-K527+1)</f>
        <v>288</v>
      </c>
      <c r="N527" s="268">
        <f>M527/365</f>
        <v>0.78904109589041094</v>
      </c>
      <c r="O527" s="269">
        <f>'Data and Parameter'!$E$4*'Data and Parameter'!$E$5*('Data and Parameter'!$E$6+'Data and Parameter'!$E$7)*'Data and Parameter'!$E$19*'Data and Parameter'!$E$14*'ER calculations'!N527</f>
        <v>4.085456822921941</v>
      </c>
    </row>
    <row r="528" spans="1:15" ht="15">
      <c r="A528" s="284">
        <v>524</v>
      </c>
      <c r="B528" s="287"/>
      <c r="C528" s="287"/>
      <c r="D528" s="284" t="s">
        <v>588</v>
      </c>
      <c r="E528" s="287"/>
      <c r="F528" s="285" t="s">
        <v>645</v>
      </c>
      <c r="G528" s="266" t="s">
        <v>121</v>
      </c>
      <c r="H528" s="266">
        <f>IF(G528="Traditional Stove",0.1,0.2)</f>
        <v>0.1</v>
      </c>
      <c r="I528" s="266">
        <f>YEAR(J528)</f>
        <v>2022</v>
      </c>
      <c r="J528" s="267">
        <v>44758</v>
      </c>
      <c r="K528" s="267">
        <f>J528+1</f>
        <v>44759</v>
      </c>
      <c r="L528" s="266">
        <f>IF(M528&lt;=365,1,2)</f>
        <v>1</v>
      </c>
      <c r="M528" s="266">
        <f>IF(K528&lt;$C$1,$C$2-$C$1+1,$C$2-K528+1)</f>
        <v>288</v>
      </c>
      <c r="N528" s="268">
        <f>M528/365</f>
        <v>0.78904109589041094</v>
      </c>
      <c r="O528" s="269">
        <f>'Data and Parameter'!$E$4*'Data and Parameter'!$E$5*('Data and Parameter'!$E$6+'Data and Parameter'!$E$7)*'Data and Parameter'!$E$19*'Data and Parameter'!$E$14*'ER calculations'!N528</f>
        <v>4.085456822921941</v>
      </c>
    </row>
    <row r="529" spans="1:15" ht="15">
      <c r="A529" s="284">
        <v>525</v>
      </c>
      <c r="B529" s="287"/>
      <c r="C529" s="287"/>
      <c r="D529" s="284" t="s">
        <v>588</v>
      </c>
      <c r="E529" s="287"/>
      <c r="F529" s="285" t="s">
        <v>646</v>
      </c>
      <c r="G529" s="266" t="s">
        <v>121</v>
      </c>
      <c r="H529" s="266">
        <f>IF(G529="Traditional Stove",0.1,0.2)</f>
        <v>0.1</v>
      </c>
      <c r="I529" s="266">
        <f>YEAR(J529)</f>
        <v>2022</v>
      </c>
      <c r="J529" s="267">
        <v>44758</v>
      </c>
      <c r="K529" s="267">
        <f>J529+1</f>
        <v>44759</v>
      </c>
      <c r="L529" s="266">
        <f>IF(M529&lt;=365,1,2)</f>
        <v>1</v>
      </c>
      <c r="M529" s="266">
        <f>IF(K529&lt;$C$1,$C$2-$C$1+1,$C$2-K529+1)</f>
        <v>288</v>
      </c>
      <c r="N529" s="268">
        <f>M529/365</f>
        <v>0.78904109589041094</v>
      </c>
      <c r="O529" s="269">
        <f>'Data and Parameter'!$E$4*'Data and Parameter'!$E$5*('Data and Parameter'!$E$6+'Data and Parameter'!$E$7)*'Data and Parameter'!$E$19*'Data and Parameter'!$E$14*'ER calculations'!N529</f>
        <v>4.085456822921941</v>
      </c>
    </row>
    <row r="530" spans="1:15" ht="15">
      <c r="A530" s="284">
        <v>526</v>
      </c>
      <c r="B530" s="287"/>
      <c r="C530" s="287"/>
      <c r="D530" s="284" t="s">
        <v>588</v>
      </c>
      <c r="E530" s="287"/>
      <c r="F530" s="285" t="s">
        <v>647</v>
      </c>
      <c r="G530" s="266" t="s">
        <v>121</v>
      </c>
      <c r="H530" s="266">
        <f>IF(G530="Traditional Stove",0.1,0.2)</f>
        <v>0.1</v>
      </c>
      <c r="I530" s="266">
        <f>YEAR(J530)</f>
        <v>2022</v>
      </c>
      <c r="J530" s="267">
        <v>44758</v>
      </c>
      <c r="K530" s="267">
        <f>J530+1</f>
        <v>44759</v>
      </c>
      <c r="L530" s="266">
        <f>IF(M530&lt;=365,1,2)</f>
        <v>1</v>
      </c>
      <c r="M530" s="266">
        <f>IF(K530&lt;$C$1,$C$2-$C$1+1,$C$2-K530+1)</f>
        <v>288</v>
      </c>
      <c r="N530" s="268">
        <f>M530/365</f>
        <v>0.78904109589041094</v>
      </c>
      <c r="O530" s="269">
        <f>'Data and Parameter'!$E$4*'Data and Parameter'!$E$5*('Data and Parameter'!$E$6+'Data and Parameter'!$E$7)*'Data and Parameter'!$E$19*'Data and Parameter'!$E$14*'ER calculations'!N530</f>
        <v>4.085456822921941</v>
      </c>
    </row>
    <row r="531" spans="1:15" ht="15">
      <c r="A531" s="284">
        <v>527</v>
      </c>
      <c r="B531" s="287"/>
      <c r="C531" s="287"/>
      <c r="D531" s="284" t="s">
        <v>588</v>
      </c>
      <c r="E531" s="287"/>
      <c r="F531" s="285" t="s">
        <v>648</v>
      </c>
      <c r="G531" s="266" t="s">
        <v>121</v>
      </c>
      <c r="H531" s="266">
        <f>IF(G531="Traditional Stove",0.1,0.2)</f>
        <v>0.1</v>
      </c>
      <c r="I531" s="266">
        <f>YEAR(J531)</f>
        <v>2022</v>
      </c>
      <c r="J531" s="267">
        <v>44758</v>
      </c>
      <c r="K531" s="267">
        <f>J531+1</f>
        <v>44759</v>
      </c>
      <c r="L531" s="266">
        <f>IF(M531&lt;=365,1,2)</f>
        <v>1</v>
      </c>
      <c r="M531" s="266">
        <f>IF(K531&lt;$C$1,$C$2-$C$1+1,$C$2-K531+1)</f>
        <v>288</v>
      </c>
      <c r="N531" s="268">
        <f>M531/365</f>
        <v>0.78904109589041094</v>
      </c>
      <c r="O531" s="269">
        <f>'Data and Parameter'!$E$4*'Data and Parameter'!$E$5*('Data and Parameter'!$E$6+'Data and Parameter'!$E$7)*'Data and Parameter'!$E$19*'Data and Parameter'!$E$14*'ER calculations'!N531</f>
        <v>4.085456822921941</v>
      </c>
    </row>
    <row r="532" spans="1:15" ht="15">
      <c r="A532" s="284">
        <v>528</v>
      </c>
      <c r="B532" s="287"/>
      <c r="C532" s="287"/>
      <c r="D532" s="284" t="s">
        <v>588</v>
      </c>
      <c r="E532" s="287"/>
      <c r="F532" s="285" t="s">
        <v>649</v>
      </c>
      <c r="G532" s="266" t="s">
        <v>121</v>
      </c>
      <c r="H532" s="266">
        <f>IF(G532="Traditional Stove",0.1,0.2)</f>
        <v>0.1</v>
      </c>
      <c r="I532" s="266">
        <f>YEAR(J532)</f>
        <v>2022</v>
      </c>
      <c r="J532" s="267">
        <v>44758</v>
      </c>
      <c r="K532" s="267">
        <f>J532+1</f>
        <v>44759</v>
      </c>
      <c r="L532" s="266">
        <f>IF(M532&lt;=365,1,2)</f>
        <v>1</v>
      </c>
      <c r="M532" s="266">
        <f>IF(K532&lt;$C$1,$C$2-$C$1+1,$C$2-K532+1)</f>
        <v>288</v>
      </c>
      <c r="N532" s="268">
        <f>M532/365</f>
        <v>0.78904109589041094</v>
      </c>
      <c r="O532" s="269">
        <f>'Data and Parameter'!$E$4*'Data and Parameter'!$E$5*('Data and Parameter'!$E$6+'Data and Parameter'!$E$7)*'Data and Parameter'!$E$19*'Data and Parameter'!$E$14*'ER calculations'!N532</f>
        <v>4.085456822921941</v>
      </c>
    </row>
    <row r="533" spans="1:15" ht="15">
      <c r="A533" s="284">
        <v>529</v>
      </c>
      <c r="B533" s="287"/>
      <c r="C533" s="287"/>
      <c r="D533" s="284" t="s">
        <v>588</v>
      </c>
      <c r="E533" s="287"/>
      <c r="F533" s="285" t="s">
        <v>650</v>
      </c>
      <c r="G533" s="266" t="s">
        <v>121</v>
      </c>
      <c r="H533" s="266">
        <f>IF(G533="Traditional Stove",0.1,0.2)</f>
        <v>0.1</v>
      </c>
      <c r="I533" s="266">
        <f>YEAR(J533)</f>
        <v>2022</v>
      </c>
      <c r="J533" s="267">
        <v>44758</v>
      </c>
      <c r="K533" s="267">
        <f>J533+1</f>
        <v>44759</v>
      </c>
      <c r="L533" s="266">
        <f>IF(M533&lt;=365,1,2)</f>
        <v>1</v>
      </c>
      <c r="M533" s="266">
        <f>IF(K533&lt;$C$1,$C$2-$C$1+1,$C$2-K533+1)</f>
        <v>288</v>
      </c>
      <c r="N533" s="268">
        <f>M533/365</f>
        <v>0.78904109589041094</v>
      </c>
      <c r="O533" s="269">
        <f>'Data and Parameter'!$E$4*'Data and Parameter'!$E$5*('Data and Parameter'!$E$6+'Data and Parameter'!$E$7)*'Data and Parameter'!$E$19*'Data and Parameter'!$E$14*'ER calculations'!N533</f>
        <v>4.085456822921941</v>
      </c>
    </row>
    <row r="534" spans="1:15" ht="15">
      <c r="A534" s="284">
        <v>530</v>
      </c>
      <c r="B534" s="287"/>
      <c r="C534" s="287"/>
      <c r="D534" s="284" t="s">
        <v>588</v>
      </c>
      <c r="E534" s="287"/>
      <c r="F534" s="285" t="s">
        <v>651</v>
      </c>
      <c r="G534" s="266" t="s">
        <v>121</v>
      </c>
      <c r="H534" s="266">
        <f>IF(G534="Traditional Stove",0.1,0.2)</f>
        <v>0.1</v>
      </c>
      <c r="I534" s="266">
        <f>YEAR(J534)</f>
        <v>2022</v>
      </c>
      <c r="J534" s="267">
        <v>44766</v>
      </c>
      <c r="K534" s="267">
        <f>J534+1</f>
        <v>44767</v>
      </c>
      <c r="L534" s="266">
        <f>IF(M534&lt;=365,1,2)</f>
        <v>1</v>
      </c>
      <c r="M534" s="266">
        <f>IF(K534&lt;$C$1,$C$2-$C$1+1,$C$2-K534+1)</f>
        <v>280</v>
      </c>
      <c r="N534" s="268">
        <f>M534/365</f>
        <v>0.76712328767123283</v>
      </c>
      <c r="O534" s="269">
        <f>'Data and Parameter'!$E$4*'Data and Parameter'!$E$5*('Data and Parameter'!$E$6+'Data and Parameter'!$E$7)*'Data and Parameter'!$E$19*'Data and Parameter'!$E$14*'ER calculations'!N534</f>
        <v>3.971971911174109</v>
      </c>
    </row>
    <row r="535" spans="1:15" ht="15">
      <c r="A535" s="284">
        <v>531</v>
      </c>
      <c r="B535" s="287"/>
      <c r="C535" s="287"/>
      <c r="D535" s="284" t="s">
        <v>588</v>
      </c>
      <c r="E535" s="287"/>
      <c r="F535" s="285" t="s">
        <v>652</v>
      </c>
      <c r="G535" s="266" t="s">
        <v>121</v>
      </c>
      <c r="H535" s="266">
        <f>IF(G535="Traditional Stove",0.1,0.2)</f>
        <v>0.1</v>
      </c>
      <c r="I535" s="266">
        <f>YEAR(J535)</f>
        <v>2022</v>
      </c>
      <c r="J535" s="267">
        <v>44758</v>
      </c>
      <c r="K535" s="267">
        <f>J535+1</f>
        <v>44759</v>
      </c>
      <c r="L535" s="266">
        <f>IF(M535&lt;=365,1,2)</f>
        <v>1</v>
      </c>
      <c r="M535" s="266">
        <f>IF(K535&lt;$C$1,$C$2-$C$1+1,$C$2-K535+1)</f>
        <v>288</v>
      </c>
      <c r="N535" s="268">
        <f>M535/365</f>
        <v>0.78904109589041094</v>
      </c>
      <c r="O535" s="269">
        <f>'Data and Parameter'!$E$4*'Data and Parameter'!$E$5*('Data and Parameter'!$E$6+'Data and Parameter'!$E$7)*'Data and Parameter'!$E$19*'Data and Parameter'!$E$14*'ER calculations'!N535</f>
        <v>4.085456822921941</v>
      </c>
    </row>
    <row r="536" spans="1:15" ht="15">
      <c r="A536" s="284">
        <v>532</v>
      </c>
      <c r="B536" s="287"/>
      <c r="C536" s="287"/>
      <c r="D536" s="284" t="s">
        <v>588</v>
      </c>
      <c r="E536" s="287"/>
      <c r="F536" s="285" t="s">
        <v>653</v>
      </c>
      <c r="G536" s="266" t="s">
        <v>121</v>
      </c>
      <c r="H536" s="266">
        <f>IF(G536="Traditional Stove",0.1,0.2)</f>
        <v>0.1</v>
      </c>
      <c r="I536" s="266">
        <f>YEAR(J536)</f>
        <v>2022</v>
      </c>
      <c r="J536" s="267">
        <v>44758</v>
      </c>
      <c r="K536" s="267">
        <f>J536+1</f>
        <v>44759</v>
      </c>
      <c r="L536" s="266">
        <f>IF(M536&lt;=365,1,2)</f>
        <v>1</v>
      </c>
      <c r="M536" s="266">
        <f>IF(K536&lt;$C$1,$C$2-$C$1+1,$C$2-K536+1)</f>
        <v>288</v>
      </c>
      <c r="N536" s="268">
        <f>M536/365</f>
        <v>0.78904109589041094</v>
      </c>
      <c r="O536" s="269">
        <f>'Data and Parameter'!$E$4*'Data and Parameter'!$E$5*('Data and Parameter'!$E$6+'Data and Parameter'!$E$7)*'Data and Parameter'!$E$19*'Data and Parameter'!$E$14*'ER calculations'!N536</f>
        <v>4.085456822921941</v>
      </c>
    </row>
    <row r="537" spans="1:15" ht="15">
      <c r="A537" s="284">
        <v>533</v>
      </c>
      <c r="B537" s="287"/>
      <c r="C537" s="287"/>
      <c r="D537" s="284" t="s">
        <v>588</v>
      </c>
      <c r="E537" s="287"/>
      <c r="F537" s="285" t="s">
        <v>654</v>
      </c>
      <c r="G537" s="266" t="s">
        <v>121</v>
      </c>
      <c r="H537" s="266">
        <f>IF(G537="Traditional Stove",0.1,0.2)</f>
        <v>0.1</v>
      </c>
      <c r="I537" s="266">
        <f>YEAR(J537)</f>
        <v>2022</v>
      </c>
      <c r="J537" s="267">
        <v>44758</v>
      </c>
      <c r="K537" s="267">
        <f>J537+1</f>
        <v>44759</v>
      </c>
      <c r="L537" s="266">
        <f>IF(M537&lt;=365,1,2)</f>
        <v>1</v>
      </c>
      <c r="M537" s="266">
        <f>IF(K537&lt;$C$1,$C$2-$C$1+1,$C$2-K537+1)</f>
        <v>288</v>
      </c>
      <c r="N537" s="268">
        <f>M537/365</f>
        <v>0.78904109589041094</v>
      </c>
      <c r="O537" s="269">
        <f>'Data and Parameter'!$E$4*'Data and Parameter'!$E$5*('Data and Parameter'!$E$6+'Data and Parameter'!$E$7)*'Data and Parameter'!$E$19*'Data and Parameter'!$E$14*'ER calculations'!N537</f>
        <v>4.085456822921941</v>
      </c>
    </row>
    <row r="538" spans="1:15" ht="15">
      <c r="A538" s="284">
        <v>534</v>
      </c>
      <c r="B538" s="287"/>
      <c r="C538" s="287"/>
      <c r="D538" s="284" t="s">
        <v>588</v>
      </c>
      <c r="E538" s="287"/>
      <c r="F538" s="285" t="s">
        <v>655</v>
      </c>
      <c r="G538" s="266" t="s">
        <v>121</v>
      </c>
      <c r="H538" s="266">
        <f>IF(G538="Traditional Stove",0.1,0.2)</f>
        <v>0.1</v>
      </c>
      <c r="I538" s="266">
        <f>YEAR(J538)</f>
        <v>2022</v>
      </c>
      <c r="J538" s="267">
        <v>44734</v>
      </c>
      <c r="K538" s="267">
        <f>J538+1</f>
        <v>44735</v>
      </c>
      <c r="L538" s="266">
        <f>IF(M538&lt;=365,1,2)</f>
        <v>1</v>
      </c>
      <c r="M538" s="266">
        <f>IF(K538&lt;$C$1,$C$2-$C$1+1,$C$2-K538+1)</f>
        <v>312</v>
      </c>
      <c r="N538" s="268">
        <f>M538/365</f>
        <v>0.85479452054794525</v>
      </c>
      <c r="O538" s="269">
        <f>'Data and Parameter'!$E$4*'Data and Parameter'!$E$5*('Data and Parameter'!$E$6+'Data and Parameter'!$E$7)*'Data and Parameter'!$E$19*'Data and Parameter'!$E$14*'ER calculations'!N538</f>
        <v>4.4259115581654358</v>
      </c>
    </row>
    <row r="539" spans="1:15" ht="15">
      <c r="A539" s="284">
        <v>535</v>
      </c>
      <c r="B539" s="287"/>
      <c r="C539" s="287"/>
      <c r="D539" s="284" t="s">
        <v>588</v>
      </c>
      <c r="E539" s="287"/>
      <c r="F539" s="285" t="s">
        <v>656</v>
      </c>
      <c r="G539" s="266" t="s">
        <v>121</v>
      </c>
      <c r="H539" s="266">
        <f>IF(G539="Traditional Stove",0.1,0.2)</f>
        <v>0.1</v>
      </c>
      <c r="I539" s="266">
        <f>YEAR(J539)</f>
        <v>2022</v>
      </c>
      <c r="J539" s="267">
        <v>44758</v>
      </c>
      <c r="K539" s="267">
        <f>J539+1</f>
        <v>44759</v>
      </c>
      <c r="L539" s="266">
        <f>IF(M539&lt;=365,1,2)</f>
        <v>1</v>
      </c>
      <c r="M539" s="266">
        <f>IF(K539&lt;$C$1,$C$2-$C$1+1,$C$2-K539+1)</f>
        <v>288</v>
      </c>
      <c r="N539" s="268">
        <f>M539/365</f>
        <v>0.78904109589041094</v>
      </c>
      <c r="O539" s="269">
        <f>'Data and Parameter'!$E$4*'Data and Parameter'!$E$5*('Data and Parameter'!$E$6+'Data and Parameter'!$E$7)*'Data and Parameter'!$E$19*'Data and Parameter'!$E$14*'ER calculations'!N539</f>
        <v>4.085456822921941</v>
      </c>
    </row>
    <row r="540" spans="1:15" ht="15">
      <c r="A540" s="284">
        <v>536</v>
      </c>
      <c r="B540" s="287"/>
      <c r="C540" s="287"/>
      <c r="D540" s="284" t="s">
        <v>588</v>
      </c>
      <c r="E540" s="287"/>
      <c r="F540" s="285" t="s">
        <v>657</v>
      </c>
      <c r="G540" s="266" t="s">
        <v>121</v>
      </c>
      <c r="H540" s="266">
        <f>IF(G540="Traditional Stove",0.1,0.2)</f>
        <v>0.1</v>
      </c>
      <c r="I540" s="266">
        <f>YEAR(J540)</f>
        <v>2022</v>
      </c>
      <c r="J540" s="267">
        <v>44758</v>
      </c>
      <c r="K540" s="267">
        <f>J540+1</f>
        <v>44759</v>
      </c>
      <c r="L540" s="266">
        <f>IF(M540&lt;=365,1,2)</f>
        <v>1</v>
      </c>
      <c r="M540" s="266">
        <f>IF(K540&lt;$C$1,$C$2-$C$1+1,$C$2-K540+1)</f>
        <v>288</v>
      </c>
      <c r="N540" s="268">
        <f>M540/365</f>
        <v>0.78904109589041094</v>
      </c>
      <c r="O540" s="269">
        <f>'Data and Parameter'!$E$4*'Data and Parameter'!$E$5*('Data and Parameter'!$E$6+'Data and Parameter'!$E$7)*'Data and Parameter'!$E$19*'Data and Parameter'!$E$14*'ER calculations'!N540</f>
        <v>4.085456822921941</v>
      </c>
    </row>
    <row r="541" spans="1:15" ht="15">
      <c r="A541" s="284">
        <v>537</v>
      </c>
      <c r="B541" s="287"/>
      <c r="C541" s="287"/>
      <c r="D541" s="284" t="s">
        <v>588</v>
      </c>
      <c r="E541" s="287"/>
      <c r="F541" s="285" t="s">
        <v>658</v>
      </c>
      <c r="G541" s="266" t="s">
        <v>121</v>
      </c>
      <c r="H541" s="266">
        <f>IF(G541="Traditional Stove",0.1,0.2)</f>
        <v>0.1</v>
      </c>
      <c r="I541" s="266">
        <f>YEAR(J541)</f>
        <v>2022</v>
      </c>
      <c r="J541" s="267">
        <v>44758</v>
      </c>
      <c r="K541" s="267">
        <f>J541+1</f>
        <v>44759</v>
      </c>
      <c r="L541" s="266">
        <f>IF(M541&lt;=365,1,2)</f>
        <v>1</v>
      </c>
      <c r="M541" s="266">
        <f>IF(K541&lt;$C$1,$C$2-$C$1+1,$C$2-K541+1)</f>
        <v>288</v>
      </c>
      <c r="N541" s="268">
        <f>M541/365</f>
        <v>0.78904109589041094</v>
      </c>
      <c r="O541" s="269">
        <f>'Data and Parameter'!$E$4*'Data and Parameter'!$E$5*('Data and Parameter'!$E$6+'Data and Parameter'!$E$7)*'Data and Parameter'!$E$19*'Data and Parameter'!$E$14*'ER calculations'!N541</f>
        <v>4.085456822921941</v>
      </c>
    </row>
    <row r="542" spans="1:15" ht="15">
      <c r="A542" s="284">
        <v>538</v>
      </c>
      <c r="B542" s="287"/>
      <c r="C542" s="287"/>
      <c r="D542" s="284" t="s">
        <v>588</v>
      </c>
      <c r="E542" s="287"/>
      <c r="F542" s="285" t="s">
        <v>659</v>
      </c>
      <c r="G542" s="266" t="s">
        <v>121</v>
      </c>
      <c r="H542" s="266">
        <f>IF(G542="Traditional Stove",0.1,0.2)</f>
        <v>0.1</v>
      </c>
      <c r="I542" s="266">
        <f>YEAR(J542)</f>
        <v>2022</v>
      </c>
      <c r="J542" s="267">
        <v>44758</v>
      </c>
      <c r="K542" s="267">
        <f>J542+1</f>
        <v>44759</v>
      </c>
      <c r="L542" s="266">
        <f>IF(M542&lt;=365,1,2)</f>
        <v>1</v>
      </c>
      <c r="M542" s="266">
        <f>IF(K542&lt;$C$1,$C$2-$C$1+1,$C$2-K542+1)</f>
        <v>288</v>
      </c>
      <c r="N542" s="268">
        <f>M542/365</f>
        <v>0.78904109589041094</v>
      </c>
      <c r="O542" s="269">
        <f>'Data and Parameter'!$E$4*'Data and Parameter'!$E$5*('Data and Parameter'!$E$6+'Data and Parameter'!$E$7)*'Data and Parameter'!$E$19*'Data and Parameter'!$E$14*'ER calculations'!N542</f>
        <v>4.085456822921941</v>
      </c>
    </row>
    <row r="543" spans="1:15" ht="15">
      <c r="A543" s="284">
        <v>539</v>
      </c>
      <c r="B543" s="287"/>
      <c r="C543" s="287"/>
      <c r="D543" s="284" t="s">
        <v>588</v>
      </c>
      <c r="E543" s="287"/>
      <c r="F543" s="285" t="s">
        <v>660</v>
      </c>
      <c r="G543" s="266" t="s">
        <v>121</v>
      </c>
      <c r="H543" s="266">
        <f>IF(G543="Traditional Stove",0.1,0.2)</f>
        <v>0.1</v>
      </c>
      <c r="I543" s="266">
        <f>YEAR(J543)</f>
        <v>2022</v>
      </c>
      <c r="J543" s="267">
        <v>44758</v>
      </c>
      <c r="K543" s="267">
        <f>J543+1</f>
        <v>44759</v>
      </c>
      <c r="L543" s="266">
        <f>IF(M543&lt;=365,1,2)</f>
        <v>1</v>
      </c>
      <c r="M543" s="266">
        <f>IF(K543&lt;$C$1,$C$2-$C$1+1,$C$2-K543+1)</f>
        <v>288</v>
      </c>
      <c r="N543" s="268">
        <f>M543/365</f>
        <v>0.78904109589041094</v>
      </c>
      <c r="O543" s="269">
        <f>'Data and Parameter'!$E$4*'Data and Parameter'!$E$5*('Data and Parameter'!$E$6+'Data and Parameter'!$E$7)*'Data and Parameter'!$E$19*'Data and Parameter'!$E$14*'ER calculations'!N543</f>
        <v>4.085456822921941</v>
      </c>
    </row>
    <row r="544" spans="1:15" ht="15">
      <c r="A544" s="284">
        <v>540</v>
      </c>
      <c r="B544" s="287"/>
      <c r="C544" s="287"/>
      <c r="D544" s="284" t="s">
        <v>588</v>
      </c>
      <c r="E544" s="287"/>
      <c r="F544" s="285" t="s">
        <v>661</v>
      </c>
      <c r="G544" s="266" t="s">
        <v>121</v>
      </c>
      <c r="H544" s="266">
        <f>IF(G544="Traditional Stove",0.1,0.2)</f>
        <v>0.1</v>
      </c>
      <c r="I544" s="266">
        <f>YEAR(J544)</f>
        <v>2022</v>
      </c>
      <c r="J544" s="267">
        <v>44758</v>
      </c>
      <c r="K544" s="267">
        <f>J544+1</f>
        <v>44759</v>
      </c>
      <c r="L544" s="266">
        <f>IF(M544&lt;=365,1,2)</f>
        <v>1</v>
      </c>
      <c r="M544" s="266">
        <f>IF(K544&lt;$C$1,$C$2-$C$1+1,$C$2-K544+1)</f>
        <v>288</v>
      </c>
      <c r="N544" s="268">
        <f>M544/365</f>
        <v>0.78904109589041094</v>
      </c>
      <c r="O544" s="269">
        <f>'Data and Parameter'!$E$4*'Data and Parameter'!$E$5*('Data and Parameter'!$E$6+'Data and Parameter'!$E$7)*'Data and Parameter'!$E$19*'Data and Parameter'!$E$14*'ER calculations'!N544</f>
        <v>4.085456822921941</v>
      </c>
    </row>
    <row r="545" spans="1:15" ht="15">
      <c r="A545" s="284">
        <v>541</v>
      </c>
      <c r="B545" s="287"/>
      <c r="C545" s="287"/>
      <c r="D545" s="284" t="s">
        <v>588</v>
      </c>
      <c r="E545" s="287"/>
      <c r="F545" s="285" t="s">
        <v>662</v>
      </c>
      <c r="G545" s="266" t="s">
        <v>121</v>
      </c>
      <c r="H545" s="266">
        <f>IF(G545="Traditional Stove",0.1,0.2)</f>
        <v>0.1</v>
      </c>
      <c r="I545" s="266">
        <f>YEAR(J545)</f>
        <v>2022</v>
      </c>
      <c r="J545" s="267">
        <v>44758</v>
      </c>
      <c r="K545" s="267">
        <f>J545+1</f>
        <v>44759</v>
      </c>
      <c r="L545" s="266">
        <f>IF(M545&lt;=365,1,2)</f>
        <v>1</v>
      </c>
      <c r="M545" s="266">
        <f>IF(K545&lt;$C$1,$C$2-$C$1+1,$C$2-K545+1)</f>
        <v>288</v>
      </c>
      <c r="N545" s="268">
        <f>M545/365</f>
        <v>0.78904109589041094</v>
      </c>
      <c r="O545" s="269">
        <f>'Data and Parameter'!$E$4*'Data and Parameter'!$E$5*('Data and Parameter'!$E$6+'Data and Parameter'!$E$7)*'Data and Parameter'!$E$19*'Data and Parameter'!$E$14*'ER calculations'!N545</f>
        <v>4.085456822921941</v>
      </c>
    </row>
    <row r="546" spans="1:15" ht="15">
      <c r="A546" s="284">
        <v>542</v>
      </c>
      <c r="B546" s="287"/>
      <c r="C546" s="287"/>
      <c r="D546" s="284" t="s">
        <v>588</v>
      </c>
      <c r="E546" s="287"/>
      <c r="F546" s="285" t="s">
        <v>663</v>
      </c>
      <c r="G546" s="266" t="s">
        <v>121</v>
      </c>
      <c r="H546" s="266">
        <f>IF(G546="Traditional Stove",0.1,0.2)</f>
        <v>0.1</v>
      </c>
      <c r="I546" s="266">
        <f>YEAR(J546)</f>
        <v>2022</v>
      </c>
      <c r="J546" s="267">
        <v>44758</v>
      </c>
      <c r="K546" s="267">
        <f>J546+1</f>
        <v>44759</v>
      </c>
      <c r="L546" s="266">
        <f>IF(M546&lt;=365,1,2)</f>
        <v>1</v>
      </c>
      <c r="M546" s="266">
        <f>IF(K546&lt;$C$1,$C$2-$C$1+1,$C$2-K546+1)</f>
        <v>288</v>
      </c>
      <c r="N546" s="268">
        <f>M546/365</f>
        <v>0.78904109589041094</v>
      </c>
      <c r="O546" s="269">
        <f>'Data and Parameter'!$E$4*'Data and Parameter'!$E$5*('Data and Parameter'!$E$6+'Data and Parameter'!$E$7)*'Data and Parameter'!$E$19*'Data and Parameter'!$E$14*'ER calculations'!N546</f>
        <v>4.085456822921941</v>
      </c>
    </row>
    <row r="547" spans="1:15" ht="15">
      <c r="A547" s="284">
        <v>543</v>
      </c>
      <c r="B547" s="287"/>
      <c r="C547" s="287"/>
      <c r="D547" s="284" t="s">
        <v>588</v>
      </c>
      <c r="E547" s="287"/>
      <c r="F547" s="285" t="s">
        <v>664</v>
      </c>
      <c r="G547" s="266" t="s">
        <v>121</v>
      </c>
      <c r="H547" s="266">
        <f>IF(G547="Traditional Stove",0.1,0.2)</f>
        <v>0.1</v>
      </c>
      <c r="I547" s="266">
        <f>YEAR(J547)</f>
        <v>2022</v>
      </c>
      <c r="J547" s="267">
        <v>44758</v>
      </c>
      <c r="K547" s="267">
        <f>J547+1</f>
        <v>44759</v>
      </c>
      <c r="L547" s="266">
        <f>IF(M547&lt;=365,1,2)</f>
        <v>1</v>
      </c>
      <c r="M547" s="266">
        <f>IF(K547&lt;$C$1,$C$2-$C$1+1,$C$2-K547+1)</f>
        <v>288</v>
      </c>
      <c r="N547" s="268">
        <f>M547/365</f>
        <v>0.78904109589041094</v>
      </c>
      <c r="O547" s="269">
        <f>'Data and Parameter'!$E$4*'Data and Parameter'!$E$5*('Data and Parameter'!$E$6+'Data and Parameter'!$E$7)*'Data and Parameter'!$E$19*'Data and Parameter'!$E$14*'ER calculations'!N547</f>
        <v>4.085456822921941</v>
      </c>
    </row>
    <row r="548" spans="1:15" ht="15">
      <c r="A548" s="284">
        <v>544</v>
      </c>
      <c r="B548" s="287"/>
      <c r="C548" s="287"/>
      <c r="D548" s="284" t="s">
        <v>588</v>
      </c>
      <c r="E548" s="287"/>
      <c r="F548" s="285" t="s">
        <v>665</v>
      </c>
      <c r="G548" s="266" t="s">
        <v>121</v>
      </c>
      <c r="H548" s="266">
        <f>IF(G548="Traditional Stove",0.1,0.2)</f>
        <v>0.1</v>
      </c>
      <c r="I548" s="266">
        <f>YEAR(J548)</f>
        <v>2022</v>
      </c>
      <c r="J548" s="267">
        <v>44758</v>
      </c>
      <c r="K548" s="267">
        <f>J548+1</f>
        <v>44759</v>
      </c>
      <c r="L548" s="266">
        <f>IF(M548&lt;=365,1,2)</f>
        <v>1</v>
      </c>
      <c r="M548" s="266">
        <f>IF(K548&lt;$C$1,$C$2-$C$1+1,$C$2-K548+1)</f>
        <v>288</v>
      </c>
      <c r="N548" s="268">
        <f>M548/365</f>
        <v>0.78904109589041094</v>
      </c>
      <c r="O548" s="269">
        <f>'Data and Parameter'!$E$4*'Data and Parameter'!$E$5*('Data and Parameter'!$E$6+'Data and Parameter'!$E$7)*'Data and Parameter'!$E$19*'Data and Parameter'!$E$14*'ER calculations'!N548</f>
        <v>4.085456822921941</v>
      </c>
    </row>
    <row r="549" spans="1:15" ht="15">
      <c r="A549" s="284">
        <v>545</v>
      </c>
      <c r="B549" s="287"/>
      <c r="C549" s="287"/>
      <c r="D549" s="284" t="s">
        <v>588</v>
      </c>
      <c r="E549" s="287"/>
      <c r="F549" s="285" t="s">
        <v>666</v>
      </c>
      <c r="G549" s="266" t="s">
        <v>121</v>
      </c>
      <c r="H549" s="266">
        <f>IF(G549="Traditional Stove",0.1,0.2)</f>
        <v>0.1</v>
      </c>
      <c r="I549" s="266">
        <f>YEAR(J549)</f>
        <v>2022</v>
      </c>
      <c r="J549" s="267">
        <v>44734</v>
      </c>
      <c r="K549" s="267">
        <f>J549+1</f>
        <v>44735</v>
      </c>
      <c r="L549" s="266">
        <f>IF(M549&lt;=365,1,2)</f>
        <v>1</v>
      </c>
      <c r="M549" s="266">
        <f>IF(K549&lt;$C$1,$C$2-$C$1+1,$C$2-K549+1)</f>
        <v>312</v>
      </c>
      <c r="N549" s="268">
        <f>M549/365</f>
        <v>0.85479452054794525</v>
      </c>
      <c r="O549" s="269">
        <f>'Data and Parameter'!$E$4*'Data and Parameter'!$E$5*('Data and Parameter'!$E$6+'Data and Parameter'!$E$7)*'Data and Parameter'!$E$19*'Data and Parameter'!$E$14*'ER calculations'!N549</f>
        <v>4.4259115581654358</v>
      </c>
    </row>
    <row r="550" spans="1:15" ht="15">
      <c r="A550" s="284">
        <v>546</v>
      </c>
      <c r="B550" s="287"/>
      <c r="C550" s="287"/>
      <c r="D550" s="284" t="s">
        <v>588</v>
      </c>
      <c r="E550" s="287"/>
      <c r="F550" s="285" t="s">
        <v>667</v>
      </c>
      <c r="G550" s="266" t="s">
        <v>121</v>
      </c>
      <c r="H550" s="266">
        <f>IF(G550="Traditional Stove",0.1,0.2)</f>
        <v>0.1</v>
      </c>
      <c r="I550" s="266">
        <f>YEAR(J550)</f>
        <v>2022</v>
      </c>
      <c r="J550" s="267">
        <v>44758</v>
      </c>
      <c r="K550" s="267">
        <f>J550+1</f>
        <v>44759</v>
      </c>
      <c r="L550" s="266">
        <f>IF(M550&lt;=365,1,2)</f>
        <v>1</v>
      </c>
      <c r="M550" s="266">
        <f>IF(K550&lt;$C$1,$C$2-$C$1+1,$C$2-K550+1)</f>
        <v>288</v>
      </c>
      <c r="N550" s="268">
        <f>M550/365</f>
        <v>0.78904109589041094</v>
      </c>
      <c r="O550" s="269">
        <f>'Data and Parameter'!$E$4*'Data and Parameter'!$E$5*('Data and Parameter'!$E$6+'Data and Parameter'!$E$7)*'Data and Parameter'!$E$19*'Data and Parameter'!$E$14*'ER calculations'!N550</f>
        <v>4.085456822921941</v>
      </c>
    </row>
    <row r="551" spans="1:15" ht="15">
      <c r="A551" s="284">
        <v>547</v>
      </c>
      <c r="B551" s="287"/>
      <c r="C551" s="287"/>
      <c r="D551" s="284" t="s">
        <v>588</v>
      </c>
      <c r="E551" s="287"/>
      <c r="F551" s="285" t="s">
        <v>668</v>
      </c>
      <c r="G551" s="266" t="s">
        <v>121</v>
      </c>
      <c r="H551" s="266">
        <f>IF(G551="Traditional Stove",0.1,0.2)</f>
        <v>0.1</v>
      </c>
      <c r="I551" s="266">
        <f>YEAR(J551)</f>
        <v>2022</v>
      </c>
      <c r="J551" s="267">
        <v>44758</v>
      </c>
      <c r="K551" s="267">
        <f>J551+1</f>
        <v>44759</v>
      </c>
      <c r="L551" s="266">
        <f>IF(M551&lt;=365,1,2)</f>
        <v>1</v>
      </c>
      <c r="M551" s="266">
        <f>IF(K551&lt;$C$1,$C$2-$C$1+1,$C$2-K551+1)</f>
        <v>288</v>
      </c>
      <c r="N551" s="268">
        <f>M551/365</f>
        <v>0.78904109589041094</v>
      </c>
      <c r="O551" s="269">
        <f>'Data and Parameter'!$E$4*'Data and Parameter'!$E$5*('Data and Parameter'!$E$6+'Data and Parameter'!$E$7)*'Data and Parameter'!$E$19*'Data and Parameter'!$E$14*'ER calculations'!N551</f>
        <v>4.085456822921941</v>
      </c>
    </row>
    <row r="552" spans="1:15" ht="15">
      <c r="A552" s="284">
        <v>548</v>
      </c>
      <c r="B552" s="287"/>
      <c r="C552" s="287"/>
      <c r="D552" s="284" t="s">
        <v>588</v>
      </c>
      <c r="E552" s="287"/>
      <c r="F552" s="285" t="s">
        <v>669</v>
      </c>
      <c r="G552" s="266" t="s">
        <v>121</v>
      </c>
      <c r="H552" s="266">
        <f>IF(G552="Traditional Stove",0.1,0.2)</f>
        <v>0.1</v>
      </c>
      <c r="I552" s="266">
        <f>YEAR(J552)</f>
        <v>2022</v>
      </c>
      <c r="J552" s="267">
        <v>44758</v>
      </c>
      <c r="K552" s="267">
        <f>J552+1</f>
        <v>44759</v>
      </c>
      <c r="L552" s="266">
        <f>IF(M552&lt;=365,1,2)</f>
        <v>1</v>
      </c>
      <c r="M552" s="266">
        <f>IF(K552&lt;$C$1,$C$2-$C$1+1,$C$2-K552+1)</f>
        <v>288</v>
      </c>
      <c r="N552" s="268">
        <f>M552/365</f>
        <v>0.78904109589041094</v>
      </c>
      <c r="O552" s="269">
        <f>'Data and Parameter'!$E$4*'Data and Parameter'!$E$5*('Data and Parameter'!$E$6+'Data and Parameter'!$E$7)*'Data and Parameter'!$E$19*'Data and Parameter'!$E$14*'ER calculations'!N552</f>
        <v>4.085456822921941</v>
      </c>
    </row>
    <row r="553" spans="1:15" ht="15">
      <c r="A553" s="284">
        <v>549</v>
      </c>
      <c r="B553" s="287"/>
      <c r="C553" s="287"/>
      <c r="D553" s="284" t="s">
        <v>588</v>
      </c>
      <c r="E553" s="287"/>
      <c r="F553" s="285" t="s">
        <v>670</v>
      </c>
      <c r="G553" s="266" t="s">
        <v>121</v>
      </c>
      <c r="H553" s="266">
        <f>IF(G553="Traditional Stove",0.1,0.2)</f>
        <v>0.1</v>
      </c>
      <c r="I553" s="266">
        <f>YEAR(J553)</f>
        <v>2022</v>
      </c>
      <c r="J553" s="267">
        <v>44758</v>
      </c>
      <c r="K553" s="267">
        <f>J553+1</f>
        <v>44759</v>
      </c>
      <c r="L553" s="266">
        <f>IF(M553&lt;=365,1,2)</f>
        <v>1</v>
      </c>
      <c r="M553" s="266">
        <f>IF(K553&lt;$C$1,$C$2-$C$1+1,$C$2-K553+1)</f>
        <v>288</v>
      </c>
      <c r="N553" s="268">
        <f>M553/365</f>
        <v>0.78904109589041094</v>
      </c>
      <c r="O553" s="269">
        <f>'Data and Parameter'!$E$4*'Data and Parameter'!$E$5*('Data and Parameter'!$E$6+'Data and Parameter'!$E$7)*'Data and Parameter'!$E$19*'Data and Parameter'!$E$14*'ER calculations'!N553</f>
        <v>4.085456822921941</v>
      </c>
    </row>
    <row r="554" spans="1:15" ht="15">
      <c r="A554" s="284">
        <v>550</v>
      </c>
      <c r="B554" s="287"/>
      <c r="C554" s="287"/>
      <c r="D554" s="284" t="s">
        <v>588</v>
      </c>
      <c r="E554" s="287"/>
      <c r="F554" s="285" t="s">
        <v>671</v>
      </c>
      <c r="G554" s="266" t="s">
        <v>121</v>
      </c>
      <c r="H554" s="266">
        <f>IF(G554="Traditional Stove",0.1,0.2)</f>
        <v>0.1</v>
      </c>
      <c r="I554" s="266">
        <f>YEAR(J554)</f>
        <v>2022</v>
      </c>
      <c r="J554" s="267">
        <v>44758</v>
      </c>
      <c r="K554" s="267">
        <f>J554+1</f>
        <v>44759</v>
      </c>
      <c r="L554" s="266">
        <f>IF(M554&lt;=365,1,2)</f>
        <v>1</v>
      </c>
      <c r="M554" s="266">
        <f>IF(K554&lt;$C$1,$C$2-$C$1+1,$C$2-K554+1)</f>
        <v>288</v>
      </c>
      <c r="N554" s="268">
        <f>M554/365</f>
        <v>0.78904109589041094</v>
      </c>
      <c r="O554" s="269">
        <f>'Data and Parameter'!$E$4*'Data and Parameter'!$E$5*('Data and Parameter'!$E$6+'Data and Parameter'!$E$7)*'Data and Parameter'!$E$19*'Data and Parameter'!$E$14*'ER calculations'!N554</f>
        <v>4.085456822921941</v>
      </c>
    </row>
    <row r="555" spans="1:15" ht="15">
      <c r="A555" s="284">
        <v>551</v>
      </c>
      <c r="B555" s="287"/>
      <c r="C555" s="287"/>
      <c r="D555" s="284" t="s">
        <v>588</v>
      </c>
      <c r="E555" s="287"/>
      <c r="F555" s="285" t="s">
        <v>672</v>
      </c>
      <c r="G555" s="266" t="s">
        <v>121</v>
      </c>
      <c r="H555" s="266">
        <f>IF(G555="Traditional Stove",0.1,0.2)</f>
        <v>0.1</v>
      </c>
      <c r="I555" s="266">
        <f>YEAR(J555)</f>
        <v>2022</v>
      </c>
      <c r="J555" s="267">
        <v>44758</v>
      </c>
      <c r="K555" s="267">
        <f>J555+1</f>
        <v>44759</v>
      </c>
      <c r="L555" s="266">
        <f>IF(M555&lt;=365,1,2)</f>
        <v>1</v>
      </c>
      <c r="M555" s="266">
        <f>IF(K555&lt;$C$1,$C$2-$C$1+1,$C$2-K555+1)</f>
        <v>288</v>
      </c>
      <c r="N555" s="268">
        <f>M555/365</f>
        <v>0.78904109589041094</v>
      </c>
      <c r="O555" s="269">
        <f>'Data and Parameter'!$E$4*'Data and Parameter'!$E$5*('Data and Parameter'!$E$6+'Data and Parameter'!$E$7)*'Data and Parameter'!$E$19*'Data and Parameter'!$E$14*'ER calculations'!N555</f>
        <v>4.085456822921941</v>
      </c>
    </row>
    <row r="556" spans="1:15" ht="15">
      <c r="A556" s="284">
        <v>552</v>
      </c>
      <c r="B556" s="287"/>
      <c r="C556" s="287"/>
      <c r="D556" s="284" t="s">
        <v>588</v>
      </c>
      <c r="E556" s="287"/>
      <c r="F556" s="285" t="s">
        <v>673</v>
      </c>
      <c r="G556" s="266" t="s">
        <v>121</v>
      </c>
      <c r="H556" s="266">
        <f>IF(G556="Traditional Stove",0.1,0.2)</f>
        <v>0.1</v>
      </c>
      <c r="I556" s="266">
        <f>YEAR(J556)</f>
        <v>2022</v>
      </c>
      <c r="J556" s="267">
        <v>44758</v>
      </c>
      <c r="K556" s="267">
        <f>J556+1</f>
        <v>44759</v>
      </c>
      <c r="L556" s="266">
        <f>IF(M556&lt;=365,1,2)</f>
        <v>1</v>
      </c>
      <c r="M556" s="266">
        <f>IF(K556&lt;$C$1,$C$2-$C$1+1,$C$2-K556+1)</f>
        <v>288</v>
      </c>
      <c r="N556" s="268">
        <f>M556/365</f>
        <v>0.78904109589041094</v>
      </c>
      <c r="O556" s="269">
        <f>'Data and Parameter'!$E$4*'Data and Parameter'!$E$5*('Data and Parameter'!$E$6+'Data and Parameter'!$E$7)*'Data and Parameter'!$E$19*'Data and Parameter'!$E$14*'ER calculations'!N556</f>
        <v>4.085456822921941</v>
      </c>
    </row>
    <row r="557" spans="1:15" ht="15">
      <c r="A557" s="284">
        <v>553</v>
      </c>
      <c r="B557" s="287"/>
      <c r="C557" s="287"/>
      <c r="D557" s="284" t="s">
        <v>588</v>
      </c>
      <c r="E557" s="287"/>
      <c r="F557" s="285" t="s">
        <v>674</v>
      </c>
      <c r="G557" s="266" t="s">
        <v>121</v>
      </c>
      <c r="H557" s="266">
        <f>IF(G557="Traditional Stove",0.1,0.2)</f>
        <v>0.1</v>
      </c>
      <c r="I557" s="266">
        <f>YEAR(J557)</f>
        <v>2022</v>
      </c>
      <c r="J557" s="267">
        <v>44758</v>
      </c>
      <c r="K557" s="267">
        <f>J557+1</f>
        <v>44759</v>
      </c>
      <c r="L557" s="266">
        <f>IF(M557&lt;=365,1,2)</f>
        <v>1</v>
      </c>
      <c r="M557" s="266">
        <f>IF(K557&lt;$C$1,$C$2-$C$1+1,$C$2-K557+1)</f>
        <v>288</v>
      </c>
      <c r="N557" s="268">
        <f>M557/365</f>
        <v>0.78904109589041094</v>
      </c>
      <c r="O557" s="269">
        <f>'Data and Parameter'!$E$4*'Data and Parameter'!$E$5*('Data and Parameter'!$E$6+'Data and Parameter'!$E$7)*'Data and Parameter'!$E$19*'Data and Parameter'!$E$14*'ER calculations'!N557</f>
        <v>4.085456822921941</v>
      </c>
    </row>
    <row r="558" spans="1:15" ht="15">
      <c r="A558" s="284">
        <v>554</v>
      </c>
      <c r="B558" s="287"/>
      <c r="C558" s="287"/>
      <c r="D558" s="284" t="s">
        <v>588</v>
      </c>
      <c r="E558" s="287"/>
      <c r="F558" s="285" t="s">
        <v>675</v>
      </c>
      <c r="G558" s="266" t="s">
        <v>121</v>
      </c>
      <c r="H558" s="266">
        <f>IF(G558="Traditional Stove",0.1,0.2)</f>
        <v>0.1</v>
      </c>
      <c r="I558" s="266">
        <f>YEAR(J558)</f>
        <v>2022</v>
      </c>
      <c r="J558" s="267">
        <v>44758</v>
      </c>
      <c r="K558" s="267">
        <f>J558+1</f>
        <v>44759</v>
      </c>
      <c r="L558" s="266">
        <f>IF(M558&lt;=365,1,2)</f>
        <v>1</v>
      </c>
      <c r="M558" s="266">
        <f>IF(K558&lt;$C$1,$C$2-$C$1+1,$C$2-K558+1)</f>
        <v>288</v>
      </c>
      <c r="N558" s="268">
        <f>M558/365</f>
        <v>0.78904109589041094</v>
      </c>
      <c r="O558" s="269">
        <f>'Data and Parameter'!$E$4*'Data and Parameter'!$E$5*('Data and Parameter'!$E$6+'Data and Parameter'!$E$7)*'Data and Parameter'!$E$19*'Data and Parameter'!$E$14*'ER calculations'!N558</f>
        <v>4.085456822921941</v>
      </c>
    </row>
    <row r="559" spans="1:15" ht="15">
      <c r="A559" s="284">
        <v>555</v>
      </c>
      <c r="B559" s="287"/>
      <c r="C559" s="287"/>
      <c r="D559" s="284" t="s">
        <v>588</v>
      </c>
      <c r="E559" s="287"/>
      <c r="F559" s="285" t="s">
        <v>676</v>
      </c>
      <c r="G559" s="266" t="s">
        <v>121</v>
      </c>
      <c r="H559" s="266">
        <f>IF(G559="Traditional Stove",0.1,0.2)</f>
        <v>0.1</v>
      </c>
      <c r="I559" s="266">
        <f>YEAR(J559)</f>
        <v>2022</v>
      </c>
      <c r="J559" s="267">
        <v>44758</v>
      </c>
      <c r="K559" s="267">
        <f>J559+1</f>
        <v>44759</v>
      </c>
      <c r="L559" s="266">
        <f>IF(M559&lt;=365,1,2)</f>
        <v>1</v>
      </c>
      <c r="M559" s="266">
        <f>IF(K559&lt;$C$1,$C$2-$C$1+1,$C$2-K559+1)</f>
        <v>288</v>
      </c>
      <c r="N559" s="268">
        <f>M559/365</f>
        <v>0.78904109589041094</v>
      </c>
      <c r="O559" s="269">
        <f>'Data and Parameter'!$E$4*'Data and Parameter'!$E$5*('Data and Parameter'!$E$6+'Data and Parameter'!$E$7)*'Data and Parameter'!$E$19*'Data and Parameter'!$E$14*'ER calculations'!N559</f>
        <v>4.085456822921941</v>
      </c>
    </row>
    <row r="560" spans="1:15" ht="15">
      <c r="A560" s="284">
        <v>556</v>
      </c>
      <c r="B560" s="287"/>
      <c r="C560" s="287"/>
      <c r="D560" s="284" t="s">
        <v>588</v>
      </c>
      <c r="E560" s="287"/>
      <c r="F560" s="285" t="s">
        <v>677</v>
      </c>
      <c r="G560" s="266" t="s">
        <v>121</v>
      </c>
      <c r="H560" s="266">
        <f>IF(G560="Traditional Stove",0.1,0.2)</f>
        <v>0.1</v>
      </c>
      <c r="I560" s="266">
        <f>YEAR(J560)</f>
        <v>2022</v>
      </c>
      <c r="J560" s="267">
        <v>44758</v>
      </c>
      <c r="K560" s="267">
        <f>J560+1</f>
        <v>44759</v>
      </c>
      <c r="L560" s="266">
        <f>IF(M560&lt;=365,1,2)</f>
        <v>1</v>
      </c>
      <c r="M560" s="266">
        <f>IF(K560&lt;$C$1,$C$2-$C$1+1,$C$2-K560+1)</f>
        <v>288</v>
      </c>
      <c r="N560" s="268">
        <f>M560/365</f>
        <v>0.78904109589041094</v>
      </c>
      <c r="O560" s="269">
        <f>'Data and Parameter'!$E$4*'Data and Parameter'!$E$5*('Data and Parameter'!$E$6+'Data and Parameter'!$E$7)*'Data and Parameter'!$E$19*'Data and Parameter'!$E$14*'ER calculations'!N560</f>
        <v>4.085456822921941</v>
      </c>
    </row>
    <row r="561" spans="1:15" ht="15">
      <c r="A561" s="284">
        <v>557</v>
      </c>
      <c r="B561" s="287"/>
      <c r="C561" s="287"/>
      <c r="D561" s="284" t="s">
        <v>588</v>
      </c>
      <c r="E561" s="287"/>
      <c r="F561" s="285" t="s">
        <v>678</v>
      </c>
      <c r="G561" s="266" t="s">
        <v>121</v>
      </c>
      <c r="H561" s="266">
        <f>IF(G561="Traditional Stove",0.1,0.2)</f>
        <v>0.1</v>
      </c>
      <c r="I561" s="266">
        <f>YEAR(J561)</f>
        <v>2022</v>
      </c>
      <c r="J561" s="267">
        <v>44758</v>
      </c>
      <c r="K561" s="267">
        <f>J561+1</f>
        <v>44759</v>
      </c>
      <c r="L561" s="266">
        <f>IF(M561&lt;=365,1,2)</f>
        <v>1</v>
      </c>
      <c r="M561" s="266">
        <f>IF(K561&lt;$C$1,$C$2-$C$1+1,$C$2-K561+1)</f>
        <v>288</v>
      </c>
      <c r="N561" s="268">
        <f>M561/365</f>
        <v>0.78904109589041094</v>
      </c>
      <c r="O561" s="269">
        <f>'Data and Parameter'!$E$4*'Data and Parameter'!$E$5*('Data and Parameter'!$E$6+'Data and Parameter'!$E$7)*'Data and Parameter'!$E$19*'Data and Parameter'!$E$14*'ER calculations'!N561</f>
        <v>4.085456822921941</v>
      </c>
    </row>
    <row r="562" spans="1:15" ht="15">
      <c r="A562" s="284">
        <v>558</v>
      </c>
      <c r="B562" s="287"/>
      <c r="C562" s="287"/>
      <c r="D562" s="284" t="s">
        <v>588</v>
      </c>
      <c r="E562" s="287"/>
      <c r="F562" s="285" t="s">
        <v>679</v>
      </c>
      <c r="G562" s="266" t="s">
        <v>121</v>
      </c>
      <c r="H562" s="266">
        <f>IF(G562="Traditional Stove",0.1,0.2)</f>
        <v>0.1</v>
      </c>
      <c r="I562" s="266">
        <f>YEAR(J562)</f>
        <v>2022</v>
      </c>
      <c r="J562" s="267">
        <v>44758</v>
      </c>
      <c r="K562" s="267">
        <f>J562+1</f>
        <v>44759</v>
      </c>
      <c r="L562" s="266">
        <f>IF(M562&lt;=365,1,2)</f>
        <v>1</v>
      </c>
      <c r="M562" s="266">
        <f>IF(K562&lt;$C$1,$C$2-$C$1+1,$C$2-K562+1)</f>
        <v>288</v>
      </c>
      <c r="N562" s="268">
        <f>M562/365</f>
        <v>0.78904109589041094</v>
      </c>
      <c r="O562" s="269">
        <f>'Data and Parameter'!$E$4*'Data and Parameter'!$E$5*('Data and Parameter'!$E$6+'Data and Parameter'!$E$7)*'Data and Parameter'!$E$19*'Data and Parameter'!$E$14*'ER calculations'!N562</f>
        <v>4.085456822921941</v>
      </c>
    </row>
    <row r="563" spans="1:15" ht="15">
      <c r="A563" s="284">
        <v>559</v>
      </c>
      <c r="B563" s="287"/>
      <c r="C563" s="287"/>
      <c r="D563" s="284" t="s">
        <v>588</v>
      </c>
      <c r="E563" s="287"/>
      <c r="F563" s="285" t="s">
        <v>680</v>
      </c>
      <c r="G563" s="266" t="s">
        <v>121</v>
      </c>
      <c r="H563" s="266">
        <f>IF(G563="Traditional Stove",0.1,0.2)</f>
        <v>0.1</v>
      </c>
      <c r="I563" s="266">
        <f>YEAR(J563)</f>
        <v>2022</v>
      </c>
      <c r="J563" s="267">
        <v>44758</v>
      </c>
      <c r="K563" s="267">
        <f>J563+1</f>
        <v>44759</v>
      </c>
      <c r="L563" s="266">
        <f>IF(M563&lt;=365,1,2)</f>
        <v>1</v>
      </c>
      <c r="M563" s="266">
        <f>IF(K563&lt;$C$1,$C$2-$C$1+1,$C$2-K563+1)</f>
        <v>288</v>
      </c>
      <c r="N563" s="268">
        <f>M563/365</f>
        <v>0.78904109589041094</v>
      </c>
      <c r="O563" s="269">
        <f>'Data and Parameter'!$E$4*'Data and Parameter'!$E$5*('Data and Parameter'!$E$6+'Data and Parameter'!$E$7)*'Data and Parameter'!$E$19*'Data and Parameter'!$E$14*'ER calculations'!N563</f>
        <v>4.085456822921941</v>
      </c>
    </row>
    <row r="564" spans="1:15" ht="15">
      <c r="A564" s="284">
        <v>560</v>
      </c>
      <c r="B564" s="287"/>
      <c r="C564" s="287"/>
      <c r="D564" s="284" t="s">
        <v>588</v>
      </c>
      <c r="E564" s="287"/>
      <c r="F564" s="285" t="s">
        <v>681</v>
      </c>
      <c r="G564" s="266" t="s">
        <v>121</v>
      </c>
      <c r="H564" s="266">
        <f>IF(G564="Traditional Stove",0.1,0.2)</f>
        <v>0.1</v>
      </c>
      <c r="I564" s="266">
        <f>YEAR(J564)</f>
        <v>2022</v>
      </c>
      <c r="J564" s="267">
        <v>44758</v>
      </c>
      <c r="K564" s="267">
        <f>J564+1</f>
        <v>44759</v>
      </c>
      <c r="L564" s="266">
        <f>IF(M564&lt;=365,1,2)</f>
        <v>1</v>
      </c>
      <c r="M564" s="266">
        <f>IF(K564&lt;$C$1,$C$2-$C$1+1,$C$2-K564+1)</f>
        <v>288</v>
      </c>
      <c r="N564" s="268">
        <f>M564/365</f>
        <v>0.78904109589041094</v>
      </c>
      <c r="O564" s="269">
        <f>'Data and Parameter'!$E$4*'Data and Parameter'!$E$5*('Data and Parameter'!$E$6+'Data and Parameter'!$E$7)*'Data and Parameter'!$E$19*'Data and Parameter'!$E$14*'ER calculations'!N564</f>
        <v>4.085456822921941</v>
      </c>
    </row>
    <row r="565" spans="1:15" ht="15">
      <c r="A565" s="284">
        <v>561</v>
      </c>
      <c r="B565" s="287"/>
      <c r="C565" s="287"/>
      <c r="D565" s="284" t="s">
        <v>588</v>
      </c>
      <c r="E565" s="287"/>
      <c r="F565" s="285" t="s">
        <v>682</v>
      </c>
      <c r="G565" s="266" t="s">
        <v>121</v>
      </c>
      <c r="H565" s="266">
        <f>IF(G565="Traditional Stove",0.1,0.2)</f>
        <v>0.1</v>
      </c>
      <c r="I565" s="266">
        <f>YEAR(J565)</f>
        <v>2022</v>
      </c>
      <c r="J565" s="267">
        <v>44758</v>
      </c>
      <c r="K565" s="267">
        <f>J565+1</f>
        <v>44759</v>
      </c>
      <c r="L565" s="266">
        <f>IF(M565&lt;=365,1,2)</f>
        <v>1</v>
      </c>
      <c r="M565" s="266">
        <f>IF(K565&lt;$C$1,$C$2-$C$1+1,$C$2-K565+1)</f>
        <v>288</v>
      </c>
      <c r="N565" s="268">
        <f>M565/365</f>
        <v>0.78904109589041094</v>
      </c>
      <c r="O565" s="269">
        <f>'Data and Parameter'!$E$4*'Data and Parameter'!$E$5*('Data and Parameter'!$E$6+'Data and Parameter'!$E$7)*'Data and Parameter'!$E$19*'Data and Parameter'!$E$14*'ER calculations'!N565</f>
        <v>4.085456822921941</v>
      </c>
    </row>
    <row r="566" spans="1:15" ht="15">
      <c r="A566" s="284">
        <v>562</v>
      </c>
      <c r="B566" s="287"/>
      <c r="C566" s="287"/>
      <c r="D566" s="284" t="s">
        <v>588</v>
      </c>
      <c r="E566" s="287"/>
      <c r="F566" s="285" t="s">
        <v>683</v>
      </c>
      <c r="G566" s="266" t="s">
        <v>121</v>
      </c>
      <c r="H566" s="266">
        <f>IF(G566="Traditional Stove",0.1,0.2)</f>
        <v>0.1</v>
      </c>
      <c r="I566" s="266">
        <f>YEAR(J566)</f>
        <v>2022</v>
      </c>
      <c r="J566" s="267">
        <v>44758</v>
      </c>
      <c r="K566" s="267">
        <f>J566+1</f>
        <v>44759</v>
      </c>
      <c r="L566" s="266">
        <f>IF(M566&lt;=365,1,2)</f>
        <v>1</v>
      </c>
      <c r="M566" s="266">
        <f>IF(K566&lt;$C$1,$C$2-$C$1+1,$C$2-K566+1)</f>
        <v>288</v>
      </c>
      <c r="N566" s="268">
        <f>M566/365</f>
        <v>0.78904109589041094</v>
      </c>
      <c r="O566" s="269">
        <f>'Data and Parameter'!$E$4*'Data and Parameter'!$E$5*('Data and Parameter'!$E$6+'Data and Parameter'!$E$7)*'Data and Parameter'!$E$19*'Data and Parameter'!$E$14*'ER calculations'!N566</f>
        <v>4.085456822921941</v>
      </c>
    </row>
    <row r="567" spans="1:15" ht="15">
      <c r="A567" s="284">
        <v>563</v>
      </c>
      <c r="B567" s="287"/>
      <c r="C567" s="287"/>
      <c r="D567" s="284" t="s">
        <v>588</v>
      </c>
      <c r="E567" s="287"/>
      <c r="F567" s="285" t="s">
        <v>684</v>
      </c>
      <c r="G567" s="266" t="s">
        <v>121</v>
      </c>
      <c r="H567" s="266">
        <f>IF(G567="Traditional Stove",0.1,0.2)</f>
        <v>0.1</v>
      </c>
      <c r="I567" s="266">
        <f>YEAR(J567)</f>
        <v>2022</v>
      </c>
      <c r="J567" s="267">
        <v>44758</v>
      </c>
      <c r="K567" s="267">
        <f>J567+1</f>
        <v>44759</v>
      </c>
      <c r="L567" s="266">
        <f>IF(M567&lt;=365,1,2)</f>
        <v>1</v>
      </c>
      <c r="M567" s="266">
        <f>IF(K567&lt;$C$1,$C$2-$C$1+1,$C$2-K567+1)</f>
        <v>288</v>
      </c>
      <c r="N567" s="268">
        <f>M567/365</f>
        <v>0.78904109589041094</v>
      </c>
      <c r="O567" s="269">
        <f>'Data and Parameter'!$E$4*'Data and Parameter'!$E$5*('Data and Parameter'!$E$6+'Data and Parameter'!$E$7)*'Data and Parameter'!$E$19*'Data and Parameter'!$E$14*'ER calculations'!N567</f>
        <v>4.085456822921941</v>
      </c>
    </row>
    <row r="568" spans="1:15" ht="15">
      <c r="A568" s="284">
        <v>564</v>
      </c>
      <c r="B568" s="287"/>
      <c r="C568" s="287"/>
      <c r="D568" s="284" t="s">
        <v>588</v>
      </c>
      <c r="E568" s="287"/>
      <c r="F568" s="285" t="s">
        <v>685</v>
      </c>
      <c r="G568" s="266" t="s">
        <v>121</v>
      </c>
      <c r="H568" s="266">
        <f>IF(G568="Traditional Stove",0.1,0.2)</f>
        <v>0.1</v>
      </c>
      <c r="I568" s="266">
        <f>YEAR(J568)</f>
        <v>2022</v>
      </c>
      <c r="J568" s="267">
        <v>44758</v>
      </c>
      <c r="K568" s="267">
        <f>J568+1</f>
        <v>44759</v>
      </c>
      <c r="L568" s="266">
        <f>IF(M568&lt;=365,1,2)</f>
        <v>1</v>
      </c>
      <c r="M568" s="266">
        <f>IF(K568&lt;$C$1,$C$2-$C$1+1,$C$2-K568+1)</f>
        <v>288</v>
      </c>
      <c r="N568" s="268">
        <f>M568/365</f>
        <v>0.78904109589041094</v>
      </c>
      <c r="O568" s="269">
        <f>'Data and Parameter'!$E$4*'Data and Parameter'!$E$5*('Data and Parameter'!$E$6+'Data and Parameter'!$E$7)*'Data and Parameter'!$E$19*'Data and Parameter'!$E$14*'ER calculations'!N568</f>
        <v>4.085456822921941</v>
      </c>
    </row>
    <row r="569" spans="1:15" ht="15">
      <c r="A569" s="284">
        <v>565</v>
      </c>
      <c r="B569" s="287"/>
      <c r="C569" s="287"/>
      <c r="D569" s="284" t="s">
        <v>588</v>
      </c>
      <c r="E569" s="287"/>
      <c r="F569" s="285" t="s">
        <v>686</v>
      </c>
      <c r="G569" s="266" t="s">
        <v>121</v>
      </c>
      <c r="H569" s="266">
        <f>IF(G569="Traditional Stove",0.1,0.2)</f>
        <v>0.1</v>
      </c>
      <c r="I569" s="266">
        <f>YEAR(J569)</f>
        <v>2022</v>
      </c>
      <c r="J569" s="267">
        <v>44758</v>
      </c>
      <c r="K569" s="267">
        <f>J569+1</f>
        <v>44759</v>
      </c>
      <c r="L569" s="266">
        <f>IF(M569&lt;=365,1,2)</f>
        <v>1</v>
      </c>
      <c r="M569" s="266">
        <f>IF(K569&lt;$C$1,$C$2-$C$1+1,$C$2-K569+1)</f>
        <v>288</v>
      </c>
      <c r="N569" s="268">
        <f>M569/365</f>
        <v>0.78904109589041094</v>
      </c>
      <c r="O569" s="269">
        <f>'Data and Parameter'!$E$4*'Data and Parameter'!$E$5*('Data and Parameter'!$E$6+'Data and Parameter'!$E$7)*'Data and Parameter'!$E$19*'Data and Parameter'!$E$14*'ER calculations'!N569</f>
        <v>4.085456822921941</v>
      </c>
    </row>
    <row r="570" spans="1:15" ht="15">
      <c r="A570" s="284">
        <v>566</v>
      </c>
      <c r="B570" s="287"/>
      <c r="C570" s="287"/>
      <c r="D570" s="284" t="s">
        <v>588</v>
      </c>
      <c r="E570" s="287"/>
      <c r="F570" s="285" t="s">
        <v>687</v>
      </c>
      <c r="G570" s="266" t="s">
        <v>121</v>
      </c>
      <c r="H570" s="266">
        <f>IF(G570="Traditional Stove",0.1,0.2)</f>
        <v>0.1</v>
      </c>
      <c r="I570" s="266">
        <f>YEAR(J570)</f>
        <v>2022</v>
      </c>
      <c r="J570" s="267">
        <v>44758</v>
      </c>
      <c r="K570" s="267">
        <f>J570+1</f>
        <v>44759</v>
      </c>
      <c r="L570" s="266">
        <f>IF(M570&lt;=365,1,2)</f>
        <v>1</v>
      </c>
      <c r="M570" s="266">
        <f>IF(K570&lt;$C$1,$C$2-$C$1+1,$C$2-K570+1)</f>
        <v>288</v>
      </c>
      <c r="N570" s="268">
        <f>M570/365</f>
        <v>0.78904109589041094</v>
      </c>
      <c r="O570" s="269">
        <f>'Data and Parameter'!$E$4*'Data and Parameter'!$E$5*('Data and Parameter'!$E$6+'Data and Parameter'!$E$7)*'Data and Parameter'!$E$19*'Data and Parameter'!$E$14*'ER calculations'!N570</f>
        <v>4.085456822921941</v>
      </c>
    </row>
    <row r="571" spans="1:15" ht="15">
      <c r="A571" s="284">
        <v>567</v>
      </c>
      <c r="B571" s="287"/>
      <c r="C571" s="287"/>
      <c r="D571" s="284" t="s">
        <v>588</v>
      </c>
      <c r="E571" s="287"/>
      <c r="F571" s="285" t="s">
        <v>688</v>
      </c>
      <c r="G571" s="266" t="s">
        <v>121</v>
      </c>
      <c r="H571" s="266">
        <f>IF(G571="Traditional Stove",0.1,0.2)</f>
        <v>0.1</v>
      </c>
      <c r="I571" s="266">
        <f>YEAR(J571)</f>
        <v>2022</v>
      </c>
      <c r="J571" s="267">
        <v>44758</v>
      </c>
      <c r="K571" s="267">
        <f>J571+1</f>
        <v>44759</v>
      </c>
      <c r="L571" s="266">
        <f>IF(M571&lt;=365,1,2)</f>
        <v>1</v>
      </c>
      <c r="M571" s="266">
        <f>IF(K571&lt;$C$1,$C$2-$C$1+1,$C$2-K571+1)</f>
        <v>288</v>
      </c>
      <c r="N571" s="268">
        <f>M571/365</f>
        <v>0.78904109589041094</v>
      </c>
      <c r="O571" s="269">
        <f>'Data and Parameter'!$E$4*'Data and Parameter'!$E$5*('Data and Parameter'!$E$6+'Data and Parameter'!$E$7)*'Data and Parameter'!$E$19*'Data and Parameter'!$E$14*'ER calculations'!N571</f>
        <v>4.085456822921941</v>
      </c>
    </row>
    <row r="572" spans="1:15" ht="15">
      <c r="A572" s="284">
        <v>568</v>
      </c>
      <c r="B572" s="287"/>
      <c r="C572" s="287"/>
      <c r="D572" s="284" t="s">
        <v>588</v>
      </c>
      <c r="E572" s="287"/>
      <c r="F572" s="285" t="s">
        <v>689</v>
      </c>
      <c r="G572" s="266" t="s">
        <v>121</v>
      </c>
      <c r="H572" s="266">
        <f>IF(G572="Traditional Stove",0.1,0.2)</f>
        <v>0.1</v>
      </c>
      <c r="I572" s="266">
        <f>YEAR(J572)</f>
        <v>2022</v>
      </c>
      <c r="J572" s="267">
        <v>44758</v>
      </c>
      <c r="K572" s="267">
        <f>J572+1</f>
        <v>44759</v>
      </c>
      <c r="L572" s="266">
        <f>IF(M572&lt;=365,1,2)</f>
        <v>1</v>
      </c>
      <c r="M572" s="266">
        <f>IF(K572&lt;$C$1,$C$2-$C$1+1,$C$2-K572+1)</f>
        <v>288</v>
      </c>
      <c r="N572" s="268">
        <f>M572/365</f>
        <v>0.78904109589041094</v>
      </c>
      <c r="O572" s="269">
        <f>'Data and Parameter'!$E$4*'Data and Parameter'!$E$5*('Data and Parameter'!$E$6+'Data and Parameter'!$E$7)*'Data and Parameter'!$E$19*'Data and Parameter'!$E$14*'ER calculations'!N572</f>
        <v>4.085456822921941</v>
      </c>
    </row>
    <row r="573" spans="1:15" ht="15">
      <c r="A573" s="284">
        <v>569</v>
      </c>
      <c r="B573" s="287"/>
      <c r="C573" s="287"/>
      <c r="D573" s="284" t="s">
        <v>588</v>
      </c>
      <c r="E573" s="287"/>
      <c r="F573" s="285" t="s">
        <v>690</v>
      </c>
      <c r="G573" s="266" t="s">
        <v>121</v>
      </c>
      <c r="H573" s="266">
        <f>IF(G573="Traditional Stove",0.1,0.2)</f>
        <v>0.1</v>
      </c>
      <c r="I573" s="266">
        <f>YEAR(J573)</f>
        <v>2022</v>
      </c>
      <c r="J573" s="267">
        <v>44758</v>
      </c>
      <c r="K573" s="267">
        <f>J573+1</f>
        <v>44759</v>
      </c>
      <c r="L573" s="266">
        <f>IF(M573&lt;=365,1,2)</f>
        <v>1</v>
      </c>
      <c r="M573" s="266">
        <f>IF(K573&lt;$C$1,$C$2-$C$1+1,$C$2-K573+1)</f>
        <v>288</v>
      </c>
      <c r="N573" s="268">
        <f>M573/365</f>
        <v>0.78904109589041094</v>
      </c>
      <c r="O573" s="269">
        <f>'Data and Parameter'!$E$4*'Data and Parameter'!$E$5*('Data and Parameter'!$E$6+'Data and Parameter'!$E$7)*'Data and Parameter'!$E$19*'Data and Parameter'!$E$14*'ER calculations'!N573</f>
        <v>4.085456822921941</v>
      </c>
    </row>
    <row r="574" spans="1:15" ht="15">
      <c r="A574" s="284">
        <v>570</v>
      </c>
      <c r="B574" s="287"/>
      <c r="C574" s="287"/>
      <c r="D574" s="284" t="s">
        <v>588</v>
      </c>
      <c r="E574" s="287"/>
      <c r="F574" s="285" t="s">
        <v>691</v>
      </c>
      <c r="G574" s="266" t="s">
        <v>121</v>
      </c>
      <c r="H574" s="266">
        <f>IF(G574="Traditional Stove",0.1,0.2)</f>
        <v>0.1</v>
      </c>
      <c r="I574" s="266">
        <f>YEAR(J574)</f>
        <v>2022</v>
      </c>
      <c r="J574" s="267">
        <v>44758</v>
      </c>
      <c r="K574" s="267">
        <f>J574+1</f>
        <v>44759</v>
      </c>
      <c r="L574" s="266">
        <f>IF(M574&lt;=365,1,2)</f>
        <v>1</v>
      </c>
      <c r="M574" s="266">
        <f>IF(K574&lt;$C$1,$C$2-$C$1+1,$C$2-K574+1)</f>
        <v>288</v>
      </c>
      <c r="N574" s="268">
        <f>M574/365</f>
        <v>0.78904109589041094</v>
      </c>
      <c r="O574" s="269">
        <f>'Data and Parameter'!$E$4*'Data and Parameter'!$E$5*('Data and Parameter'!$E$6+'Data and Parameter'!$E$7)*'Data and Parameter'!$E$19*'Data and Parameter'!$E$14*'ER calculations'!N574</f>
        <v>4.085456822921941</v>
      </c>
    </row>
    <row r="575" spans="1:15" ht="15">
      <c r="A575" s="284">
        <v>571</v>
      </c>
      <c r="B575" s="287"/>
      <c r="C575" s="287"/>
      <c r="D575" s="284" t="s">
        <v>588</v>
      </c>
      <c r="E575" s="287"/>
      <c r="F575" s="285" t="s">
        <v>692</v>
      </c>
      <c r="G575" s="266" t="s">
        <v>121</v>
      </c>
      <c r="H575" s="266">
        <f>IF(G575="Traditional Stove",0.1,0.2)</f>
        <v>0.1</v>
      </c>
      <c r="I575" s="266">
        <f>YEAR(J575)</f>
        <v>2022</v>
      </c>
      <c r="J575" s="267">
        <v>44758</v>
      </c>
      <c r="K575" s="267">
        <f>J575+1</f>
        <v>44759</v>
      </c>
      <c r="L575" s="266">
        <f>IF(M575&lt;=365,1,2)</f>
        <v>1</v>
      </c>
      <c r="M575" s="266">
        <f>IF(K575&lt;$C$1,$C$2-$C$1+1,$C$2-K575+1)</f>
        <v>288</v>
      </c>
      <c r="N575" s="268">
        <f>M575/365</f>
        <v>0.78904109589041094</v>
      </c>
      <c r="O575" s="269">
        <f>'Data and Parameter'!$E$4*'Data and Parameter'!$E$5*('Data and Parameter'!$E$6+'Data and Parameter'!$E$7)*'Data and Parameter'!$E$19*'Data and Parameter'!$E$14*'ER calculations'!N575</f>
        <v>4.085456822921941</v>
      </c>
    </row>
    <row r="576" spans="1:15" ht="15">
      <c r="A576" s="284">
        <v>572</v>
      </c>
      <c r="B576" s="287"/>
      <c r="C576" s="287"/>
      <c r="D576" s="284" t="s">
        <v>588</v>
      </c>
      <c r="E576" s="287"/>
      <c r="F576" s="285" t="s">
        <v>693</v>
      </c>
      <c r="G576" s="266" t="s">
        <v>121</v>
      </c>
      <c r="H576" s="266">
        <f>IF(G576="Traditional Stove",0.1,0.2)</f>
        <v>0.1</v>
      </c>
      <c r="I576" s="266">
        <f>YEAR(J576)</f>
        <v>2022</v>
      </c>
      <c r="J576" s="267">
        <v>44758</v>
      </c>
      <c r="K576" s="267">
        <f>J576+1</f>
        <v>44759</v>
      </c>
      <c r="L576" s="266">
        <f>IF(M576&lt;=365,1,2)</f>
        <v>1</v>
      </c>
      <c r="M576" s="266">
        <f>IF(K576&lt;$C$1,$C$2-$C$1+1,$C$2-K576+1)</f>
        <v>288</v>
      </c>
      <c r="N576" s="268">
        <f>M576/365</f>
        <v>0.78904109589041094</v>
      </c>
      <c r="O576" s="269">
        <f>'Data and Parameter'!$E$4*'Data and Parameter'!$E$5*('Data and Parameter'!$E$6+'Data and Parameter'!$E$7)*'Data and Parameter'!$E$19*'Data and Parameter'!$E$14*'ER calculations'!N576</f>
        <v>4.085456822921941</v>
      </c>
    </row>
    <row r="577" spans="1:15" ht="15">
      <c r="A577" s="284">
        <v>573</v>
      </c>
      <c r="B577" s="287"/>
      <c r="C577" s="287"/>
      <c r="D577" s="284" t="s">
        <v>588</v>
      </c>
      <c r="E577" s="287"/>
      <c r="F577" s="285" t="s">
        <v>694</v>
      </c>
      <c r="G577" s="266" t="s">
        <v>121</v>
      </c>
      <c r="H577" s="266">
        <f>IF(G577="Traditional Stove",0.1,0.2)</f>
        <v>0.1</v>
      </c>
      <c r="I577" s="266">
        <f>YEAR(J577)</f>
        <v>2022</v>
      </c>
      <c r="J577" s="267">
        <v>44758</v>
      </c>
      <c r="K577" s="267">
        <f>J577+1</f>
        <v>44759</v>
      </c>
      <c r="L577" s="266">
        <f>IF(M577&lt;=365,1,2)</f>
        <v>1</v>
      </c>
      <c r="M577" s="266">
        <f>IF(K577&lt;$C$1,$C$2-$C$1+1,$C$2-K577+1)</f>
        <v>288</v>
      </c>
      <c r="N577" s="268">
        <f>M577/365</f>
        <v>0.78904109589041094</v>
      </c>
      <c r="O577" s="269">
        <f>'Data and Parameter'!$E$4*'Data and Parameter'!$E$5*('Data and Parameter'!$E$6+'Data and Parameter'!$E$7)*'Data and Parameter'!$E$19*'Data and Parameter'!$E$14*'ER calculations'!N577</f>
        <v>4.085456822921941</v>
      </c>
    </row>
    <row r="578" spans="1:15" ht="15">
      <c r="A578" s="284">
        <v>574</v>
      </c>
      <c r="B578" s="287"/>
      <c r="C578" s="287"/>
      <c r="D578" s="284" t="s">
        <v>588</v>
      </c>
      <c r="E578" s="287"/>
      <c r="F578" s="285" t="s">
        <v>695</v>
      </c>
      <c r="G578" s="266" t="s">
        <v>121</v>
      </c>
      <c r="H578" s="266">
        <f>IF(G578="Traditional Stove",0.1,0.2)</f>
        <v>0.1</v>
      </c>
      <c r="I578" s="266">
        <f>YEAR(J578)</f>
        <v>2022</v>
      </c>
      <c r="J578" s="267">
        <v>44758</v>
      </c>
      <c r="K578" s="267">
        <f>J578+1</f>
        <v>44759</v>
      </c>
      <c r="L578" s="266">
        <f>IF(M578&lt;=365,1,2)</f>
        <v>1</v>
      </c>
      <c r="M578" s="266">
        <f>IF(K578&lt;$C$1,$C$2-$C$1+1,$C$2-K578+1)</f>
        <v>288</v>
      </c>
      <c r="N578" s="268">
        <f>M578/365</f>
        <v>0.78904109589041094</v>
      </c>
      <c r="O578" s="269">
        <f>'Data and Parameter'!$E$4*'Data and Parameter'!$E$5*('Data and Parameter'!$E$6+'Data and Parameter'!$E$7)*'Data and Parameter'!$E$19*'Data and Parameter'!$E$14*'ER calculations'!N578</f>
        <v>4.085456822921941</v>
      </c>
    </row>
    <row r="579" spans="1:15" ht="15">
      <c r="A579" s="284">
        <v>575</v>
      </c>
      <c r="B579" s="287"/>
      <c r="C579" s="287"/>
      <c r="D579" s="284" t="s">
        <v>588</v>
      </c>
      <c r="E579" s="287"/>
      <c r="F579" s="285" t="s">
        <v>696</v>
      </c>
      <c r="G579" s="266" t="s">
        <v>121</v>
      </c>
      <c r="H579" s="266">
        <f>IF(G579="Traditional Stove",0.1,0.2)</f>
        <v>0.1</v>
      </c>
      <c r="I579" s="266">
        <f>YEAR(J579)</f>
        <v>2022</v>
      </c>
      <c r="J579" s="267">
        <v>44758</v>
      </c>
      <c r="K579" s="267">
        <f>J579+1</f>
        <v>44759</v>
      </c>
      <c r="L579" s="266">
        <f>IF(M579&lt;=365,1,2)</f>
        <v>1</v>
      </c>
      <c r="M579" s="266">
        <f>IF(K579&lt;$C$1,$C$2-$C$1+1,$C$2-K579+1)</f>
        <v>288</v>
      </c>
      <c r="N579" s="268">
        <f>M579/365</f>
        <v>0.78904109589041094</v>
      </c>
      <c r="O579" s="269">
        <f>'Data and Parameter'!$E$4*'Data and Parameter'!$E$5*('Data and Parameter'!$E$6+'Data and Parameter'!$E$7)*'Data and Parameter'!$E$19*'Data and Parameter'!$E$14*'ER calculations'!N579</f>
        <v>4.085456822921941</v>
      </c>
    </row>
    <row r="580" spans="1:15" ht="15">
      <c r="A580" s="284">
        <v>576</v>
      </c>
      <c r="B580" s="287"/>
      <c r="C580" s="287"/>
      <c r="D580" s="284" t="s">
        <v>588</v>
      </c>
      <c r="E580" s="287"/>
      <c r="F580" s="285" t="s">
        <v>697</v>
      </c>
      <c r="G580" s="266" t="s">
        <v>121</v>
      </c>
      <c r="H580" s="266">
        <f>IF(G580="Traditional Stove",0.1,0.2)</f>
        <v>0.1</v>
      </c>
      <c r="I580" s="266">
        <f>YEAR(J580)</f>
        <v>2022</v>
      </c>
      <c r="J580" s="267">
        <v>44758</v>
      </c>
      <c r="K580" s="267">
        <f>J580+1</f>
        <v>44759</v>
      </c>
      <c r="L580" s="266">
        <f>IF(M580&lt;=365,1,2)</f>
        <v>1</v>
      </c>
      <c r="M580" s="266">
        <f>IF(K580&lt;$C$1,$C$2-$C$1+1,$C$2-K580+1)</f>
        <v>288</v>
      </c>
      <c r="N580" s="268">
        <f>M580/365</f>
        <v>0.78904109589041094</v>
      </c>
      <c r="O580" s="269">
        <f>'Data and Parameter'!$E$4*'Data and Parameter'!$E$5*('Data and Parameter'!$E$6+'Data and Parameter'!$E$7)*'Data and Parameter'!$E$19*'Data and Parameter'!$E$14*'ER calculations'!N580</f>
        <v>4.085456822921941</v>
      </c>
    </row>
    <row r="581" spans="1:15" ht="15">
      <c r="A581" s="284">
        <v>577</v>
      </c>
      <c r="B581" s="287"/>
      <c r="C581" s="287"/>
      <c r="D581" s="284" t="s">
        <v>588</v>
      </c>
      <c r="E581" s="287"/>
      <c r="F581" s="285" t="s">
        <v>698</v>
      </c>
      <c r="G581" s="266" t="s">
        <v>121</v>
      </c>
      <c r="H581" s="266">
        <f>IF(G581="Traditional Stove",0.1,0.2)</f>
        <v>0.1</v>
      </c>
      <c r="I581" s="266">
        <f>YEAR(J581)</f>
        <v>2022</v>
      </c>
      <c r="J581" s="267">
        <v>44758</v>
      </c>
      <c r="K581" s="267">
        <f>J581+1</f>
        <v>44759</v>
      </c>
      <c r="L581" s="266">
        <f>IF(M581&lt;=365,1,2)</f>
        <v>1</v>
      </c>
      <c r="M581" s="266">
        <f>IF(K581&lt;$C$1,$C$2-$C$1+1,$C$2-K581+1)</f>
        <v>288</v>
      </c>
      <c r="N581" s="268">
        <f>M581/365</f>
        <v>0.78904109589041094</v>
      </c>
      <c r="O581" s="269">
        <f>'Data and Parameter'!$E$4*'Data and Parameter'!$E$5*('Data and Parameter'!$E$6+'Data and Parameter'!$E$7)*'Data and Parameter'!$E$19*'Data and Parameter'!$E$14*'ER calculations'!N581</f>
        <v>4.085456822921941</v>
      </c>
    </row>
    <row r="582" spans="1:15" ht="15">
      <c r="A582" s="284">
        <v>578</v>
      </c>
      <c r="B582" s="287"/>
      <c r="C582" s="287"/>
      <c r="D582" s="284" t="s">
        <v>588</v>
      </c>
      <c r="E582" s="287"/>
      <c r="F582" s="285" t="s">
        <v>699</v>
      </c>
      <c r="G582" s="266" t="s">
        <v>121</v>
      </c>
      <c r="H582" s="266">
        <f>IF(G582="Traditional Stove",0.1,0.2)</f>
        <v>0.1</v>
      </c>
      <c r="I582" s="266">
        <f>YEAR(J582)</f>
        <v>2022</v>
      </c>
      <c r="J582" s="267">
        <v>44758</v>
      </c>
      <c r="K582" s="267">
        <f>J582+1</f>
        <v>44759</v>
      </c>
      <c r="L582" s="266">
        <f>IF(M582&lt;=365,1,2)</f>
        <v>1</v>
      </c>
      <c r="M582" s="266">
        <f>IF(K582&lt;$C$1,$C$2-$C$1+1,$C$2-K582+1)</f>
        <v>288</v>
      </c>
      <c r="N582" s="268">
        <f>M582/365</f>
        <v>0.78904109589041094</v>
      </c>
      <c r="O582" s="269">
        <f>'Data and Parameter'!$E$4*'Data and Parameter'!$E$5*('Data and Parameter'!$E$6+'Data and Parameter'!$E$7)*'Data and Parameter'!$E$19*'Data and Parameter'!$E$14*'ER calculations'!N582</f>
        <v>4.085456822921941</v>
      </c>
    </row>
    <row r="583" spans="1:15" ht="15">
      <c r="A583" s="284">
        <v>579</v>
      </c>
      <c r="B583" s="287"/>
      <c r="C583" s="287"/>
      <c r="D583" s="284" t="s">
        <v>588</v>
      </c>
      <c r="E583" s="287"/>
      <c r="F583" s="285" t="s">
        <v>700</v>
      </c>
      <c r="G583" s="266" t="s">
        <v>121</v>
      </c>
      <c r="H583" s="266">
        <f>IF(G583="Traditional Stove",0.1,0.2)</f>
        <v>0.1</v>
      </c>
      <c r="I583" s="266">
        <f>YEAR(J583)</f>
        <v>2022</v>
      </c>
      <c r="J583" s="267">
        <v>44758</v>
      </c>
      <c r="K583" s="267">
        <f>J583+1</f>
        <v>44759</v>
      </c>
      <c r="L583" s="266">
        <f>IF(M583&lt;=365,1,2)</f>
        <v>1</v>
      </c>
      <c r="M583" s="266">
        <f>IF(K583&lt;$C$1,$C$2-$C$1+1,$C$2-K583+1)</f>
        <v>288</v>
      </c>
      <c r="N583" s="268">
        <f>M583/365</f>
        <v>0.78904109589041094</v>
      </c>
      <c r="O583" s="269">
        <f>'Data and Parameter'!$E$4*'Data and Parameter'!$E$5*('Data and Parameter'!$E$6+'Data and Parameter'!$E$7)*'Data and Parameter'!$E$19*'Data and Parameter'!$E$14*'ER calculations'!N583</f>
        <v>4.085456822921941</v>
      </c>
    </row>
    <row r="584" spans="1:15" ht="15">
      <c r="A584" s="284">
        <v>580</v>
      </c>
      <c r="B584" s="287"/>
      <c r="C584" s="287"/>
      <c r="D584" s="284" t="s">
        <v>588</v>
      </c>
      <c r="E584" s="287"/>
      <c r="F584" s="285" t="s">
        <v>701</v>
      </c>
      <c r="G584" s="266" t="s">
        <v>121</v>
      </c>
      <c r="H584" s="266">
        <f>IF(G584="Traditional Stove",0.1,0.2)</f>
        <v>0.1</v>
      </c>
      <c r="I584" s="266">
        <f>YEAR(J584)</f>
        <v>2022</v>
      </c>
      <c r="J584" s="267">
        <v>44758</v>
      </c>
      <c r="K584" s="267">
        <f>J584+1</f>
        <v>44759</v>
      </c>
      <c r="L584" s="266">
        <f>IF(M584&lt;=365,1,2)</f>
        <v>1</v>
      </c>
      <c r="M584" s="266">
        <f>IF(K584&lt;$C$1,$C$2-$C$1+1,$C$2-K584+1)</f>
        <v>288</v>
      </c>
      <c r="N584" s="268">
        <f>M584/365</f>
        <v>0.78904109589041094</v>
      </c>
      <c r="O584" s="269">
        <f>'Data and Parameter'!$E$4*'Data and Parameter'!$E$5*('Data and Parameter'!$E$6+'Data and Parameter'!$E$7)*'Data and Parameter'!$E$19*'Data and Parameter'!$E$14*'ER calculations'!N584</f>
        <v>4.085456822921941</v>
      </c>
    </row>
    <row r="585" spans="1:15" ht="15">
      <c r="A585" s="284">
        <v>581</v>
      </c>
      <c r="B585" s="287"/>
      <c r="C585" s="287"/>
      <c r="D585" s="284" t="s">
        <v>588</v>
      </c>
      <c r="E585" s="287"/>
      <c r="F585" s="285" t="s">
        <v>702</v>
      </c>
      <c r="G585" s="266" t="s">
        <v>121</v>
      </c>
      <c r="H585" s="266">
        <f>IF(G585="Traditional Stove",0.1,0.2)</f>
        <v>0.1</v>
      </c>
      <c r="I585" s="266">
        <f>YEAR(J585)</f>
        <v>2022</v>
      </c>
      <c r="J585" s="267">
        <v>44758</v>
      </c>
      <c r="K585" s="267">
        <f>J585+1</f>
        <v>44759</v>
      </c>
      <c r="L585" s="266">
        <f>IF(M585&lt;=365,1,2)</f>
        <v>1</v>
      </c>
      <c r="M585" s="266">
        <f>IF(K585&lt;$C$1,$C$2-$C$1+1,$C$2-K585+1)</f>
        <v>288</v>
      </c>
      <c r="N585" s="268">
        <f>M585/365</f>
        <v>0.78904109589041094</v>
      </c>
      <c r="O585" s="269">
        <f>'Data and Parameter'!$E$4*'Data and Parameter'!$E$5*('Data and Parameter'!$E$6+'Data and Parameter'!$E$7)*'Data and Parameter'!$E$19*'Data and Parameter'!$E$14*'ER calculations'!N585</f>
        <v>4.085456822921941</v>
      </c>
    </row>
    <row r="586" spans="1:15" ht="15">
      <c r="A586" s="284">
        <v>582</v>
      </c>
      <c r="B586" s="287"/>
      <c r="C586" s="287"/>
      <c r="D586" s="284" t="s">
        <v>588</v>
      </c>
      <c r="E586" s="287"/>
      <c r="F586" s="285" t="s">
        <v>703</v>
      </c>
      <c r="G586" s="266" t="s">
        <v>121</v>
      </c>
      <c r="H586" s="266">
        <f>IF(G586="Traditional Stove",0.1,0.2)</f>
        <v>0.1</v>
      </c>
      <c r="I586" s="266">
        <f>YEAR(J586)</f>
        <v>2022</v>
      </c>
      <c r="J586" s="267">
        <v>44758</v>
      </c>
      <c r="K586" s="267">
        <f>J586+1</f>
        <v>44759</v>
      </c>
      <c r="L586" s="266">
        <f>IF(M586&lt;=365,1,2)</f>
        <v>1</v>
      </c>
      <c r="M586" s="266">
        <f>IF(K586&lt;$C$1,$C$2-$C$1+1,$C$2-K586+1)</f>
        <v>288</v>
      </c>
      <c r="N586" s="268">
        <f>M586/365</f>
        <v>0.78904109589041094</v>
      </c>
      <c r="O586" s="269">
        <f>'Data and Parameter'!$E$4*'Data and Parameter'!$E$5*('Data and Parameter'!$E$6+'Data and Parameter'!$E$7)*'Data and Parameter'!$E$19*'Data and Parameter'!$E$14*'ER calculations'!N586</f>
        <v>4.085456822921941</v>
      </c>
    </row>
    <row r="587" spans="1:15" ht="15">
      <c r="A587" s="284">
        <v>583</v>
      </c>
      <c r="B587" s="287"/>
      <c r="C587" s="287"/>
      <c r="D587" s="284" t="s">
        <v>588</v>
      </c>
      <c r="E587" s="287"/>
      <c r="F587" s="285" t="s">
        <v>704</v>
      </c>
      <c r="G587" s="266" t="s">
        <v>121</v>
      </c>
      <c r="H587" s="266">
        <f>IF(G587="Traditional Stove",0.1,0.2)</f>
        <v>0.1</v>
      </c>
      <c r="I587" s="266">
        <f>YEAR(J587)</f>
        <v>2022</v>
      </c>
      <c r="J587" s="267">
        <v>44758</v>
      </c>
      <c r="K587" s="267">
        <f>J587+1</f>
        <v>44759</v>
      </c>
      <c r="L587" s="266">
        <f>IF(M587&lt;=365,1,2)</f>
        <v>1</v>
      </c>
      <c r="M587" s="266">
        <f>IF(K587&lt;$C$1,$C$2-$C$1+1,$C$2-K587+1)</f>
        <v>288</v>
      </c>
      <c r="N587" s="268">
        <f>M587/365</f>
        <v>0.78904109589041094</v>
      </c>
      <c r="O587" s="269">
        <f>'Data and Parameter'!$E$4*'Data and Parameter'!$E$5*('Data and Parameter'!$E$6+'Data and Parameter'!$E$7)*'Data and Parameter'!$E$19*'Data and Parameter'!$E$14*'ER calculations'!N587</f>
        <v>4.085456822921941</v>
      </c>
    </row>
    <row r="588" spans="1:15" ht="15">
      <c r="A588" s="284">
        <v>584</v>
      </c>
      <c r="B588" s="287"/>
      <c r="C588" s="287"/>
      <c r="D588" s="284" t="s">
        <v>588</v>
      </c>
      <c r="E588" s="287"/>
      <c r="F588" s="285" t="s">
        <v>705</v>
      </c>
      <c r="G588" s="266" t="s">
        <v>121</v>
      </c>
      <c r="H588" s="266">
        <f>IF(G588="Traditional Stove",0.1,0.2)</f>
        <v>0.1</v>
      </c>
      <c r="I588" s="266">
        <f>YEAR(J588)</f>
        <v>2022</v>
      </c>
      <c r="J588" s="267">
        <v>44758</v>
      </c>
      <c r="K588" s="267">
        <f>J588+1</f>
        <v>44759</v>
      </c>
      <c r="L588" s="266">
        <f>IF(M588&lt;=365,1,2)</f>
        <v>1</v>
      </c>
      <c r="M588" s="266">
        <f>IF(K588&lt;$C$1,$C$2-$C$1+1,$C$2-K588+1)</f>
        <v>288</v>
      </c>
      <c r="N588" s="268">
        <f>M588/365</f>
        <v>0.78904109589041094</v>
      </c>
      <c r="O588" s="269">
        <f>'Data and Parameter'!$E$4*'Data and Parameter'!$E$5*('Data and Parameter'!$E$6+'Data and Parameter'!$E$7)*'Data and Parameter'!$E$19*'Data and Parameter'!$E$14*'ER calculations'!N588</f>
        <v>4.085456822921941</v>
      </c>
    </row>
    <row r="589" spans="1:15" ht="15">
      <c r="A589" s="284">
        <v>585</v>
      </c>
      <c r="B589" s="287"/>
      <c r="C589" s="287"/>
      <c r="D589" s="284" t="s">
        <v>588</v>
      </c>
      <c r="E589" s="287"/>
      <c r="F589" s="285" t="s">
        <v>706</v>
      </c>
      <c r="G589" s="266" t="s">
        <v>121</v>
      </c>
      <c r="H589" s="266">
        <f>IF(G589="Traditional Stove",0.1,0.2)</f>
        <v>0.1</v>
      </c>
      <c r="I589" s="266">
        <f>YEAR(J589)</f>
        <v>2022</v>
      </c>
      <c r="J589" s="267">
        <v>44758</v>
      </c>
      <c r="K589" s="267">
        <f>J589+1</f>
        <v>44759</v>
      </c>
      <c r="L589" s="266">
        <f>IF(M589&lt;=365,1,2)</f>
        <v>1</v>
      </c>
      <c r="M589" s="266">
        <f>IF(K589&lt;$C$1,$C$2-$C$1+1,$C$2-K589+1)</f>
        <v>288</v>
      </c>
      <c r="N589" s="268">
        <f>M589/365</f>
        <v>0.78904109589041094</v>
      </c>
      <c r="O589" s="269">
        <f>'Data and Parameter'!$E$4*'Data and Parameter'!$E$5*('Data and Parameter'!$E$6+'Data and Parameter'!$E$7)*'Data and Parameter'!$E$19*'Data and Parameter'!$E$14*'ER calculations'!N589</f>
        <v>4.085456822921941</v>
      </c>
    </row>
    <row r="590" spans="1:15" ht="15">
      <c r="A590" s="284">
        <v>586</v>
      </c>
      <c r="B590" s="287"/>
      <c r="C590" s="287"/>
      <c r="D590" s="284" t="s">
        <v>588</v>
      </c>
      <c r="E590" s="287"/>
      <c r="F590" s="285" t="s">
        <v>707</v>
      </c>
      <c r="G590" s="266" t="s">
        <v>121</v>
      </c>
      <c r="H590" s="266">
        <f>IF(G590="Traditional Stove",0.1,0.2)</f>
        <v>0.1</v>
      </c>
      <c r="I590" s="266">
        <f>YEAR(J590)</f>
        <v>2022</v>
      </c>
      <c r="J590" s="267">
        <v>44758</v>
      </c>
      <c r="K590" s="267">
        <f>J590+1</f>
        <v>44759</v>
      </c>
      <c r="L590" s="266">
        <f>IF(M590&lt;=365,1,2)</f>
        <v>1</v>
      </c>
      <c r="M590" s="266">
        <f>IF(K590&lt;$C$1,$C$2-$C$1+1,$C$2-K590+1)</f>
        <v>288</v>
      </c>
      <c r="N590" s="268">
        <f>M590/365</f>
        <v>0.78904109589041094</v>
      </c>
      <c r="O590" s="269">
        <f>'Data and Parameter'!$E$4*'Data and Parameter'!$E$5*('Data and Parameter'!$E$6+'Data and Parameter'!$E$7)*'Data and Parameter'!$E$19*'Data and Parameter'!$E$14*'ER calculations'!N590</f>
        <v>4.085456822921941</v>
      </c>
    </row>
    <row r="591" spans="1:15" ht="15">
      <c r="A591" s="284">
        <v>587</v>
      </c>
      <c r="B591" s="287"/>
      <c r="C591" s="287"/>
      <c r="D591" s="284" t="s">
        <v>588</v>
      </c>
      <c r="E591" s="287"/>
      <c r="F591" s="285" t="s">
        <v>708</v>
      </c>
      <c r="G591" s="266" t="s">
        <v>121</v>
      </c>
      <c r="H591" s="266">
        <f>IF(G591="Traditional Stove",0.1,0.2)</f>
        <v>0.1</v>
      </c>
      <c r="I591" s="266">
        <f>YEAR(J591)</f>
        <v>2022</v>
      </c>
      <c r="J591" s="267">
        <v>44758</v>
      </c>
      <c r="K591" s="267">
        <f>J591+1</f>
        <v>44759</v>
      </c>
      <c r="L591" s="266">
        <f>IF(M591&lt;=365,1,2)</f>
        <v>1</v>
      </c>
      <c r="M591" s="266">
        <f>IF(K591&lt;$C$1,$C$2-$C$1+1,$C$2-K591+1)</f>
        <v>288</v>
      </c>
      <c r="N591" s="268">
        <f>M591/365</f>
        <v>0.78904109589041094</v>
      </c>
      <c r="O591" s="269">
        <f>'Data and Parameter'!$E$4*'Data and Parameter'!$E$5*('Data and Parameter'!$E$6+'Data and Parameter'!$E$7)*'Data and Parameter'!$E$19*'Data and Parameter'!$E$14*'ER calculations'!N591</f>
        <v>4.085456822921941</v>
      </c>
    </row>
    <row r="592" spans="1:15" ht="15">
      <c r="A592" s="284">
        <v>588</v>
      </c>
      <c r="B592" s="287"/>
      <c r="C592" s="287"/>
      <c r="D592" s="284" t="s">
        <v>588</v>
      </c>
      <c r="E592" s="287"/>
      <c r="F592" s="285" t="s">
        <v>709</v>
      </c>
      <c r="G592" s="266" t="s">
        <v>121</v>
      </c>
      <c r="H592" s="266">
        <f>IF(G592="Traditional Stove",0.1,0.2)</f>
        <v>0.1</v>
      </c>
      <c r="I592" s="266">
        <f>YEAR(J592)</f>
        <v>2022</v>
      </c>
      <c r="J592" s="267">
        <v>44758</v>
      </c>
      <c r="K592" s="267">
        <f>J592+1</f>
        <v>44759</v>
      </c>
      <c r="L592" s="266">
        <f>IF(M592&lt;=365,1,2)</f>
        <v>1</v>
      </c>
      <c r="M592" s="266">
        <f>IF(K592&lt;$C$1,$C$2-$C$1+1,$C$2-K592+1)</f>
        <v>288</v>
      </c>
      <c r="N592" s="268">
        <f>M592/365</f>
        <v>0.78904109589041094</v>
      </c>
      <c r="O592" s="269">
        <f>'Data and Parameter'!$E$4*'Data and Parameter'!$E$5*('Data and Parameter'!$E$6+'Data and Parameter'!$E$7)*'Data and Parameter'!$E$19*'Data and Parameter'!$E$14*'ER calculations'!N592</f>
        <v>4.085456822921941</v>
      </c>
    </row>
    <row r="593" spans="1:15" ht="15">
      <c r="A593" s="284">
        <v>589</v>
      </c>
      <c r="B593" s="287"/>
      <c r="C593" s="287"/>
      <c r="D593" s="284" t="s">
        <v>588</v>
      </c>
      <c r="E593" s="287"/>
      <c r="F593" s="285" t="s">
        <v>710</v>
      </c>
      <c r="G593" s="266" t="s">
        <v>121</v>
      </c>
      <c r="H593" s="266">
        <f>IF(G593="Traditional Stove",0.1,0.2)</f>
        <v>0.1</v>
      </c>
      <c r="I593" s="266">
        <f>YEAR(J593)</f>
        <v>2022</v>
      </c>
      <c r="J593" s="267">
        <v>44758</v>
      </c>
      <c r="K593" s="267">
        <f>J593+1</f>
        <v>44759</v>
      </c>
      <c r="L593" s="266">
        <f>IF(M593&lt;=365,1,2)</f>
        <v>1</v>
      </c>
      <c r="M593" s="266">
        <f>IF(K593&lt;$C$1,$C$2-$C$1+1,$C$2-K593+1)</f>
        <v>288</v>
      </c>
      <c r="N593" s="268">
        <f>M593/365</f>
        <v>0.78904109589041094</v>
      </c>
      <c r="O593" s="269">
        <f>'Data and Parameter'!$E$4*'Data and Parameter'!$E$5*('Data and Parameter'!$E$6+'Data and Parameter'!$E$7)*'Data and Parameter'!$E$19*'Data and Parameter'!$E$14*'ER calculations'!N593</f>
        <v>4.085456822921941</v>
      </c>
    </row>
    <row r="594" spans="1:15" ht="15">
      <c r="A594" s="284">
        <v>590</v>
      </c>
      <c r="B594" s="287"/>
      <c r="C594" s="287"/>
      <c r="D594" s="284" t="s">
        <v>588</v>
      </c>
      <c r="E594" s="287"/>
      <c r="F594" s="285" t="s">
        <v>711</v>
      </c>
      <c r="G594" s="266" t="s">
        <v>121</v>
      </c>
      <c r="H594" s="266">
        <f>IF(G594="Traditional Stove",0.1,0.2)</f>
        <v>0.1</v>
      </c>
      <c r="I594" s="266">
        <f>YEAR(J594)</f>
        <v>2022</v>
      </c>
      <c r="J594" s="267">
        <v>44758</v>
      </c>
      <c r="K594" s="267">
        <f>J594+1</f>
        <v>44759</v>
      </c>
      <c r="L594" s="266">
        <f>IF(M594&lt;=365,1,2)</f>
        <v>1</v>
      </c>
      <c r="M594" s="266">
        <f>IF(K594&lt;$C$1,$C$2-$C$1+1,$C$2-K594+1)</f>
        <v>288</v>
      </c>
      <c r="N594" s="268">
        <f>M594/365</f>
        <v>0.78904109589041094</v>
      </c>
      <c r="O594" s="269">
        <f>'Data and Parameter'!$E$4*'Data and Parameter'!$E$5*('Data and Parameter'!$E$6+'Data and Parameter'!$E$7)*'Data and Parameter'!$E$19*'Data and Parameter'!$E$14*'ER calculations'!N594</f>
        <v>4.085456822921941</v>
      </c>
    </row>
    <row r="595" spans="1:15" ht="15">
      <c r="A595" s="284">
        <v>591</v>
      </c>
      <c r="B595" s="287"/>
      <c r="C595" s="287"/>
      <c r="D595" s="284" t="s">
        <v>588</v>
      </c>
      <c r="E595" s="287"/>
      <c r="F595" s="285" t="s">
        <v>712</v>
      </c>
      <c r="G595" s="266" t="s">
        <v>121</v>
      </c>
      <c r="H595" s="266">
        <f>IF(G595="Traditional Stove",0.1,0.2)</f>
        <v>0.1</v>
      </c>
      <c r="I595" s="266">
        <f>YEAR(J595)</f>
        <v>2022</v>
      </c>
      <c r="J595" s="267">
        <v>44758</v>
      </c>
      <c r="K595" s="267">
        <f>J595+1</f>
        <v>44759</v>
      </c>
      <c r="L595" s="266">
        <f>IF(M595&lt;=365,1,2)</f>
        <v>1</v>
      </c>
      <c r="M595" s="266">
        <f>IF(K595&lt;$C$1,$C$2-$C$1+1,$C$2-K595+1)</f>
        <v>288</v>
      </c>
      <c r="N595" s="268">
        <f>M595/365</f>
        <v>0.78904109589041094</v>
      </c>
      <c r="O595" s="269">
        <f>'Data and Parameter'!$E$4*'Data and Parameter'!$E$5*('Data and Parameter'!$E$6+'Data and Parameter'!$E$7)*'Data and Parameter'!$E$19*'Data and Parameter'!$E$14*'ER calculations'!N595</f>
        <v>4.085456822921941</v>
      </c>
    </row>
    <row r="596" spans="1:15" ht="15">
      <c r="A596" s="284">
        <v>592</v>
      </c>
      <c r="B596" s="287"/>
      <c r="C596" s="287"/>
      <c r="D596" s="284" t="s">
        <v>588</v>
      </c>
      <c r="E596" s="287"/>
      <c r="F596" s="285" t="s">
        <v>713</v>
      </c>
      <c r="G596" s="266" t="s">
        <v>121</v>
      </c>
      <c r="H596" s="266">
        <f>IF(G596="Traditional Stove",0.1,0.2)</f>
        <v>0.1</v>
      </c>
      <c r="I596" s="266">
        <f>YEAR(J596)</f>
        <v>2022</v>
      </c>
      <c r="J596" s="267">
        <v>44758</v>
      </c>
      <c r="K596" s="267">
        <f>J596+1</f>
        <v>44759</v>
      </c>
      <c r="L596" s="266">
        <f>IF(M596&lt;=365,1,2)</f>
        <v>1</v>
      </c>
      <c r="M596" s="266">
        <f>IF(K596&lt;$C$1,$C$2-$C$1+1,$C$2-K596+1)</f>
        <v>288</v>
      </c>
      <c r="N596" s="268">
        <f>M596/365</f>
        <v>0.78904109589041094</v>
      </c>
      <c r="O596" s="269">
        <f>'Data and Parameter'!$E$4*'Data and Parameter'!$E$5*('Data and Parameter'!$E$6+'Data and Parameter'!$E$7)*'Data and Parameter'!$E$19*'Data and Parameter'!$E$14*'ER calculations'!N596</f>
        <v>4.085456822921941</v>
      </c>
    </row>
    <row r="597" spans="1:15" ht="15">
      <c r="A597" s="284">
        <v>593</v>
      </c>
      <c r="B597" s="287"/>
      <c r="C597" s="287"/>
      <c r="D597" s="284" t="s">
        <v>588</v>
      </c>
      <c r="E597" s="287"/>
      <c r="F597" s="285" t="s">
        <v>714</v>
      </c>
      <c r="G597" s="266" t="s">
        <v>121</v>
      </c>
      <c r="H597" s="266">
        <f>IF(G597="Traditional Stove",0.1,0.2)</f>
        <v>0.1</v>
      </c>
      <c r="I597" s="266">
        <f>YEAR(J597)</f>
        <v>2022</v>
      </c>
      <c r="J597" s="267">
        <v>44758</v>
      </c>
      <c r="K597" s="267">
        <f>J597+1</f>
        <v>44759</v>
      </c>
      <c r="L597" s="266">
        <f>IF(M597&lt;=365,1,2)</f>
        <v>1</v>
      </c>
      <c r="M597" s="266">
        <f>IF(K597&lt;$C$1,$C$2-$C$1+1,$C$2-K597+1)</f>
        <v>288</v>
      </c>
      <c r="N597" s="268">
        <f>M597/365</f>
        <v>0.78904109589041094</v>
      </c>
      <c r="O597" s="269">
        <f>'Data and Parameter'!$E$4*'Data and Parameter'!$E$5*('Data and Parameter'!$E$6+'Data and Parameter'!$E$7)*'Data and Parameter'!$E$19*'Data and Parameter'!$E$14*'ER calculations'!N597</f>
        <v>4.085456822921941</v>
      </c>
    </row>
    <row r="598" spans="1:15" ht="15">
      <c r="A598" s="284">
        <v>594</v>
      </c>
      <c r="B598" s="287"/>
      <c r="C598" s="287"/>
      <c r="D598" s="284" t="s">
        <v>588</v>
      </c>
      <c r="E598" s="287"/>
      <c r="F598" s="285" t="s">
        <v>715</v>
      </c>
      <c r="G598" s="266" t="s">
        <v>121</v>
      </c>
      <c r="H598" s="266">
        <f>IF(G598="Traditional Stove",0.1,0.2)</f>
        <v>0.1</v>
      </c>
      <c r="I598" s="266">
        <f>YEAR(J598)</f>
        <v>2022</v>
      </c>
      <c r="J598" s="267">
        <v>44758</v>
      </c>
      <c r="K598" s="267">
        <f>J598+1</f>
        <v>44759</v>
      </c>
      <c r="L598" s="266">
        <f>IF(M598&lt;=365,1,2)</f>
        <v>1</v>
      </c>
      <c r="M598" s="266">
        <f>IF(K598&lt;$C$1,$C$2-$C$1+1,$C$2-K598+1)</f>
        <v>288</v>
      </c>
      <c r="N598" s="268">
        <f>M598/365</f>
        <v>0.78904109589041094</v>
      </c>
      <c r="O598" s="269">
        <f>'Data and Parameter'!$E$4*'Data and Parameter'!$E$5*('Data and Parameter'!$E$6+'Data and Parameter'!$E$7)*'Data and Parameter'!$E$19*'Data and Parameter'!$E$14*'ER calculations'!N598</f>
        <v>4.085456822921941</v>
      </c>
    </row>
    <row r="599" spans="1:15" ht="15">
      <c r="A599" s="284">
        <v>595</v>
      </c>
      <c r="B599" s="287"/>
      <c r="C599" s="287"/>
      <c r="D599" s="284" t="s">
        <v>588</v>
      </c>
      <c r="E599" s="287"/>
      <c r="F599" s="285" t="s">
        <v>716</v>
      </c>
      <c r="G599" s="266" t="s">
        <v>121</v>
      </c>
      <c r="H599" s="266">
        <f>IF(G599="Traditional Stove",0.1,0.2)</f>
        <v>0.1</v>
      </c>
      <c r="I599" s="266">
        <f>YEAR(J599)</f>
        <v>2022</v>
      </c>
      <c r="J599" s="267">
        <v>44738</v>
      </c>
      <c r="K599" s="267">
        <f>J599+1</f>
        <v>44739</v>
      </c>
      <c r="L599" s="266">
        <f>IF(M599&lt;=365,1,2)</f>
        <v>1</v>
      </c>
      <c r="M599" s="266">
        <f>IF(K599&lt;$C$1,$C$2-$C$1+1,$C$2-K599+1)</f>
        <v>308</v>
      </c>
      <c r="N599" s="268">
        <f>M599/365</f>
        <v>0.84383561643835614</v>
      </c>
      <c r="O599" s="269">
        <f>'Data and Parameter'!$E$4*'Data and Parameter'!$E$5*('Data and Parameter'!$E$6+'Data and Parameter'!$E$7)*'Data and Parameter'!$E$19*'Data and Parameter'!$E$14*'ER calculations'!N599</f>
        <v>4.3691691022915196</v>
      </c>
    </row>
    <row r="600" spans="1:15" ht="15">
      <c r="A600" s="284">
        <v>596</v>
      </c>
      <c r="B600" s="287"/>
      <c r="C600" s="287"/>
      <c r="D600" s="284" t="s">
        <v>588</v>
      </c>
      <c r="E600" s="287"/>
      <c r="F600" s="285" t="s">
        <v>717</v>
      </c>
      <c r="G600" s="266" t="s">
        <v>121</v>
      </c>
      <c r="H600" s="266">
        <f>IF(G600="Traditional Stove",0.1,0.2)</f>
        <v>0.1</v>
      </c>
      <c r="I600" s="266">
        <f>YEAR(J600)</f>
        <v>2022</v>
      </c>
      <c r="J600" s="267">
        <v>44758</v>
      </c>
      <c r="K600" s="267">
        <f>J600+1</f>
        <v>44759</v>
      </c>
      <c r="L600" s="266">
        <f>IF(M600&lt;=365,1,2)</f>
        <v>1</v>
      </c>
      <c r="M600" s="266">
        <f>IF(K600&lt;$C$1,$C$2-$C$1+1,$C$2-K600+1)</f>
        <v>288</v>
      </c>
      <c r="N600" s="268">
        <f>M600/365</f>
        <v>0.78904109589041094</v>
      </c>
      <c r="O600" s="269">
        <f>'Data and Parameter'!$E$4*'Data and Parameter'!$E$5*('Data and Parameter'!$E$6+'Data and Parameter'!$E$7)*'Data and Parameter'!$E$19*'Data and Parameter'!$E$14*'ER calculations'!N600</f>
        <v>4.085456822921941</v>
      </c>
    </row>
    <row r="601" spans="1:15" ht="15">
      <c r="A601" s="284">
        <v>597</v>
      </c>
      <c r="B601" s="287"/>
      <c r="C601" s="287"/>
      <c r="D601" s="284" t="s">
        <v>588</v>
      </c>
      <c r="E601" s="287"/>
      <c r="F601" s="285" t="s">
        <v>718</v>
      </c>
      <c r="G601" s="266" t="s">
        <v>121</v>
      </c>
      <c r="H601" s="266">
        <f>IF(G601="Traditional Stove",0.1,0.2)</f>
        <v>0.1</v>
      </c>
      <c r="I601" s="266">
        <f>YEAR(J601)</f>
        <v>2022</v>
      </c>
      <c r="J601" s="267">
        <v>44734</v>
      </c>
      <c r="K601" s="267">
        <f>J601+1</f>
        <v>44735</v>
      </c>
      <c r="L601" s="266">
        <f>IF(M601&lt;=365,1,2)</f>
        <v>1</v>
      </c>
      <c r="M601" s="266">
        <f>IF(K601&lt;$C$1,$C$2-$C$1+1,$C$2-K601+1)</f>
        <v>312</v>
      </c>
      <c r="N601" s="268">
        <f>M601/365</f>
        <v>0.85479452054794525</v>
      </c>
      <c r="O601" s="269">
        <f>'Data and Parameter'!$E$4*'Data and Parameter'!$E$5*('Data and Parameter'!$E$6+'Data and Parameter'!$E$7)*'Data and Parameter'!$E$19*'Data and Parameter'!$E$14*'ER calculations'!N601</f>
        <v>4.4259115581654358</v>
      </c>
    </row>
    <row r="602" spans="1:15" ht="15">
      <c r="A602" s="284">
        <v>598</v>
      </c>
      <c r="B602" s="287"/>
      <c r="C602" s="287"/>
      <c r="D602" s="284" t="s">
        <v>588</v>
      </c>
      <c r="E602" s="287"/>
      <c r="F602" s="285" t="s">
        <v>719</v>
      </c>
      <c r="G602" s="266" t="s">
        <v>121</v>
      </c>
      <c r="H602" s="266">
        <f>IF(G602="Traditional Stove",0.1,0.2)</f>
        <v>0.1</v>
      </c>
      <c r="I602" s="266">
        <f>YEAR(J602)</f>
        <v>2022</v>
      </c>
      <c r="J602" s="267">
        <v>44758</v>
      </c>
      <c r="K602" s="267">
        <f>J602+1</f>
        <v>44759</v>
      </c>
      <c r="L602" s="266">
        <f>IF(M602&lt;=365,1,2)</f>
        <v>1</v>
      </c>
      <c r="M602" s="266">
        <f>IF(K602&lt;$C$1,$C$2-$C$1+1,$C$2-K602+1)</f>
        <v>288</v>
      </c>
      <c r="N602" s="268">
        <f>M602/365</f>
        <v>0.78904109589041094</v>
      </c>
      <c r="O602" s="269">
        <f>'Data and Parameter'!$E$4*'Data and Parameter'!$E$5*('Data and Parameter'!$E$6+'Data and Parameter'!$E$7)*'Data and Parameter'!$E$19*'Data and Parameter'!$E$14*'ER calculations'!N602</f>
        <v>4.085456822921941</v>
      </c>
    </row>
    <row r="603" spans="1:15" ht="15">
      <c r="A603" s="284">
        <v>599</v>
      </c>
      <c r="B603" s="287"/>
      <c r="C603" s="287"/>
      <c r="D603" s="284" t="s">
        <v>588</v>
      </c>
      <c r="E603" s="287"/>
      <c r="F603" s="285" t="s">
        <v>720</v>
      </c>
      <c r="G603" s="266" t="s">
        <v>121</v>
      </c>
      <c r="H603" s="266">
        <f>IF(G603="Traditional Stove",0.1,0.2)</f>
        <v>0.1</v>
      </c>
      <c r="I603" s="266">
        <f>YEAR(J603)</f>
        <v>2022</v>
      </c>
      <c r="J603" s="267">
        <v>44758</v>
      </c>
      <c r="K603" s="267">
        <f>J603+1</f>
        <v>44759</v>
      </c>
      <c r="L603" s="266">
        <f>IF(M603&lt;=365,1,2)</f>
        <v>1</v>
      </c>
      <c r="M603" s="266">
        <f>IF(K603&lt;$C$1,$C$2-$C$1+1,$C$2-K603+1)</f>
        <v>288</v>
      </c>
      <c r="N603" s="268">
        <f>M603/365</f>
        <v>0.78904109589041094</v>
      </c>
      <c r="O603" s="269">
        <f>'Data and Parameter'!$E$4*'Data and Parameter'!$E$5*('Data and Parameter'!$E$6+'Data and Parameter'!$E$7)*'Data and Parameter'!$E$19*'Data and Parameter'!$E$14*'ER calculations'!N603</f>
        <v>4.085456822921941</v>
      </c>
    </row>
    <row r="604" spans="1:15" ht="15">
      <c r="A604" s="284">
        <v>600</v>
      </c>
      <c r="B604" s="287"/>
      <c r="C604" s="287"/>
      <c r="D604" s="284" t="s">
        <v>588</v>
      </c>
      <c r="E604" s="287"/>
      <c r="F604" s="285" t="s">
        <v>721</v>
      </c>
      <c r="G604" s="266" t="s">
        <v>121</v>
      </c>
      <c r="H604" s="266">
        <f>IF(G604="Traditional Stove",0.1,0.2)</f>
        <v>0.1</v>
      </c>
      <c r="I604" s="266">
        <f>YEAR(J604)</f>
        <v>2022</v>
      </c>
      <c r="J604" s="267">
        <v>44758</v>
      </c>
      <c r="K604" s="267">
        <f>J604+1</f>
        <v>44759</v>
      </c>
      <c r="L604" s="266">
        <f>IF(M604&lt;=365,1,2)</f>
        <v>1</v>
      </c>
      <c r="M604" s="266">
        <f>IF(K604&lt;$C$1,$C$2-$C$1+1,$C$2-K604+1)</f>
        <v>288</v>
      </c>
      <c r="N604" s="268">
        <f>M604/365</f>
        <v>0.78904109589041094</v>
      </c>
      <c r="O604" s="269">
        <f>'Data and Parameter'!$E$4*'Data and Parameter'!$E$5*('Data and Parameter'!$E$6+'Data and Parameter'!$E$7)*'Data and Parameter'!$E$19*'Data and Parameter'!$E$14*'ER calculations'!N604</f>
        <v>4.085456822921941</v>
      </c>
    </row>
    <row r="605" spans="1:15" ht="15">
      <c r="A605" s="284">
        <v>601</v>
      </c>
      <c r="B605" s="287"/>
      <c r="C605" s="287"/>
      <c r="D605" s="284" t="s">
        <v>588</v>
      </c>
      <c r="E605" s="287"/>
      <c r="F605" s="285" t="s">
        <v>722</v>
      </c>
      <c r="G605" s="266" t="s">
        <v>121</v>
      </c>
      <c r="H605" s="266">
        <f>IF(G605="Traditional Stove",0.1,0.2)</f>
        <v>0.1</v>
      </c>
      <c r="I605" s="266">
        <f>YEAR(J605)</f>
        <v>2022</v>
      </c>
      <c r="J605" s="267">
        <v>44758</v>
      </c>
      <c r="K605" s="267">
        <f>J605+1</f>
        <v>44759</v>
      </c>
      <c r="L605" s="266">
        <f>IF(M605&lt;=365,1,2)</f>
        <v>1</v>
      </c>
      <c r="M605" s="266">
        <f>IF(K605&lt;$C$1,$C$2-$C$1+1,$C$2-K605+1)</f>
        <v>288</v>
      </c>
      <c r="N605" s="268">
        <f>M605/365</f>
        <v>0.78904109589041094</v>
      </c>
      <c r="O605" s="269">
        <f>'Data and Parameter'!$E$4*'Data and Parameter'!$E$5*('Data and Parameter'!$E$6+'Data and Parameter'!$E$7)*'Data and Parameter'!$E$19*'Data and Parameter'!$E$14*'ER calculations'!N605</f>
        <v>4.085456822921941</v>
      </c>
    </row>
    <row r="606" spans="1:15" ht="15">
      <c r="A606" s="284">
        <v>602</v>
      </c>
      <c r="B606" s="287"/>
      <c r="C606" s="287"/>
      <c r="D606" s="284" t="s">
        <v>588</v>
      </c>
      <c r="E606" s="287"/>
      <c r="F606" s="285" t="s">
        <v>723</v>
      </c>
      <c r="G606" s="266" t="s">
        <v>121</v>
      </c>
      <c r="H606" s="266">
        <f>IF(G606="Traditional Stove",0.1,0.2)</f>
        <v>0.1</v>
      </c>
      <c r="I606" s="266">
        <f>YEAR(J606)</f>
        <v>2022</v>
      </c>
      <c r="J606" s="267">
        <v>44758</v>
      </c>
      <c r="K606" s="267">
        <f>J606+1</f>
        <v>44759</v>
      </c>
      <c r="L606" s="266">
        <f>IF(M606&lt;=365,1,2)</f>
        <v>1</v>
      </c>
      <c r="M606" s="266">
        <f>IF(K606&lt;$C$1,$C$2-$C$1+1,$C$2-K606+1)</f>
        <v>288</v>
      </c>
      <c r="N606" s="268">
        <f>M606/365</f>
        <v>0.78904109589041094</v>
      </c>
      <c r="O606" s="269">
        <f>'Data and Parameter'!$E$4*'Data and Parameter'!$E$5*('Data and Parameter'!$E$6+'Data and Parameter'!$E$7)*'Data and Parameter'!$E$19*'Data and Parameter'!$E$14*'ER calculations'!N606</f>
        <v>4.085456822921941</v>
      </c>
    </row>
    <row r="607" spans="1:15" ht="15">
      <c r="A607" s="284">
        <v>603</v>
      </c>
      <c r="B607" s="287"/>
      <c r="C607" s="287"/>
      <c r="D607" s="284" t="s">
        <v>588</v>
      </c>
      <c r="E607" s="287"/>
      <c r="F607" s="285" t="s">
        <v>724</v>
      </c>
      <c r="G607" s="266" t="s">
        <v>121</v>
      </c>
      <c r="H607" s="266">
        <f>IF(G607="Traditional Stove",0.1,0.2)</f>
        <v>0.1</v>
      </c>
      <c r="I607" s="266">
        <f>YEAR(J607)</f>
        <v>2022</v>
      </c>
      <c r="J607" s="267">
        <v>44758</v>
      </c>
      <c r="K607" s="267">
        <f>J607+1</f>
        <v>44759</v>
      </c>
      <c r="L607" s="266">
        <f>IF(M607&lt;=365,1,2)</f>
        <v>1</v>
      </c>
      <c r="M607" s="266">
        <f>IF(K607&lt;$C$1,$C$2-$C$1+1,$C$2-K607+1)</f>
        <v>288</v>
      </c>
      <c r="N607" s="268">
        <f>M607/365</f>
        <v>0.78904109589041094</v>
      </c>
      <c r="O607" s="269">
        <f>'Data and Parameter'!$E$4*'Data and Parameter'!$E$5*('Data and Parameter'!$E$6+'Data and Parameter'!$E$7)*'Data and Parameter'!$E$19*'Data and Parameter'!$E$14*'ER calculations'!N607</f>
        <v>4.085456822921941</v>
      </c>
    </row>
    <row r="608" spans="1:15" ht="15">
      <c r="A608" s="284">
        <v>604</v>
      </c>
      <c r="B608" s="287"/>
      <c r="C608" s="287"/>
      <c r="D608" s="284" t="s">
        <v>588</v>
      </c>
      <c r="E608" s="287"/>
      <c r="F608" s="285" t="s">
        <v>725</v>
      </c>
      <c r="G608" s="266" t="s">
        <v>121</v>
      </c>
      <c r="H608" s="266">
        <f>IF(G608="Traditional Stove",0.1,0.2)</f>
        <v>0.1</v>
      </c>
      <c r="I608" s="266">
        <f>YEAR(J608)</f>
        <v>2022</v>
      </c>
      <c r="J608" s="267">
        <v>44758</v>
      </c>
      <c r="K608" s="267">
        <f>J608+1</f>
        <v>44759</v>
      </c>
      <c r="L608" s="266">
        <f>IF(M608&lt;=365,1,2)</f>
        <v>1</v>
      </c>
      <c r="M608" s="266">
        <f>IF(K608&lt;$C$1,$C$2-$C$1+1,$C$2-K608+1)</f>
        <v>288</v>
      </c>
      <c r="N608" s="268">
        <f>M608/365</f>
        <v>0.78904109589041094</v>
      </c>
      <c r="O608" s="269">
        <f>'Data and Parameter'!$E$4*'Data and Parameter'!$E$5*('Data and Parameter'!$E$6+'Data and Parameter'!$E$7)*'Data and Parameter'!$E$19*'Data and Parameter'!$E$14*'ER calculations'!N608</f>
        <v>4.085456822921941</v>
      </c>
    </row>
    <row r="609" spans="1:15" ht="15">
      <c r="A609" s="284">
        <v>605</v>
      </c>
      <c r="B609" s="287"/>
      <c r="C609" s="287"/>
      <c r="D609" s="284" t="s">
        <v>588</v>
      </c>
      <c r="E609" s="287"/>
      <c r="F609" s="285" t="s">
        <v>726</v>
      </c>
      <c r="G609" s="266" t="s">
        <v>121</v>
      </c>
      <c r="H609" s="266">
        <f>IF(G609="Traditional Stove",0.1,0.2)</f>
        <v>0.1</v>
      </c>
      <c r="I609" s="266">
        <f>YEAR(J609)</f>
        <v>2022</v>
      </c>
      <c r="J609" s="267">
        <v>44758</v>
      </c>
      <c r="K609" s="267">
        <f>J609+1</f>
        <v>44759</v>
      </c>
      <c r="L609" s="266">
        <f>IF(M609&lt;=365,1,2)</f>
        <v>1</v>
      </c>
      <c r="M609" s="266">
        <f>IF(K609&lt;$C$1,$C$2-$C$1+1,$C$2-K609+1)</f>
        <v>288</v>
      </c>
      <c r="N609" s="268">
        <f>M609/365</f>
        <v>0.78904109589041094</v>
      </c>
      <c r="O609" s="269">
        <f>'Data and Parameter'!$E$4*'Data and Parameter'!$E$5*('Data and Parameter'!$E$6+'Data and Parameter'!$E$7)*'Data and Parameter'!$E$19*'Data and Parameter'!$E$14*'ER calculations'!N609</f>
        <v>4.085456822921941</v>
      </c>
    </row>
    <row r="610" spans="1:15" ht="15">
      <c r="A610" s="284">
        <v>606</v>
      </c>
      <c r="B610" s="287"/>
      <c r="C610" s="287"/>
      <c r="D610" s="284" t="s">
        <v>588</v>
      </c>
      <c r="E610" s="287"/>
      <c r="F610" s="285" t="s">
        <v>727</v>
      </c>
      <c r="G610" s="266" t="s">
        <v>121</v>
      </c>
      <c r="H610" s="266">
        <f>IF(G610="Traditional Stove",0.1,0.2)</f>
        <v>0.1</v>
      </c>
      <c r="I610" s="266">
        <f>YEAR(J610)</f>
        <v>2022</v>
      </c>
      <c r="J610" s="267">
        <v>44758</v>
      </c>
      <c r="K610" s="267">
        <f>J610+1</f>
        <v>44759</v>
      </c>
      <c r="L610" s="266">
        <f>IF(M610&lt;=365,1,2)</f>
        <v>1</v>
      </c>
      <c r="M610" s="266">
        <f>IF(K610&lt;$C$1,$C$2-$C$1+1,$C$2-K610+1)</f>
        <v>288</v>
      </c>
      <c r="N610" s="268">
        <f>M610/365</f>
        <v>0.78904109589041094</v>
      </c>
      <c r="O610" s="269">
        <f>'Data and Parameter'!$E$4*'Data and Parameter'!$E$5*('Data and Parameter'!$E$6+'Data and Parameter'!$E$7)*'Data and Parameter'!$E$19*'Data and Parameter'!$E$14*'ER calculations'!N610</f>
        <v>4.085456822921941</v>
      </c>
    </row>
    <row r="611" spans="1:15" ht="15">
      <c r="A611" s="284">
        <v>607</v>
      </c>
      <c r="B611" s="287"/>
      <c r="C611" s="287"/>
      <c r="D611" s="284" t="s">
        <v>588</v>
      </c>
      <c r="E611" s="287"/>
      <c r="F611" s="285" t="s">
        <v>728</v>
      </c>
      <c r="G611" s="266" t="s">
        <v>121</v>
      </c>
      <c r="H611" s="266">
        <f>IF(G611="Traditional Stove",0.1,0.2)</f>
        <v>0.1</v>
      </c>
      <c r="I611" s="266">
        <f>YEAR(J611)</f>
        <v>2022</v>
      </c>
      <c r="J611" s="267">
        <v>44758</v>
      </c>
      <c r="K611" s="267">
        <f>J611+1</f>
        <v>44759</v>
      </c>
      <c r="L611" s="266">
        <f>IF(M611&lt;=365,1,2)</f>
        <v>1</v>
      </c>
      <c r="M611" s="266">
        <f>IF(K611&lt;$C$1,$C$2-$C$1+1,$C$2-K611+1)</f>
        <v>288</v>
      </c>
      <c r="N611" s="268">
        <f>M611/365</f>
        <v>0.78904109589041094</v>
      </c>
      <c r="O611" s="269">
        <f>'Data and Parameter'!$E$4*'Data and Parameter'!$E$5*('Data and Parameter'!$E$6+'Data and Parameter'!$E$7)*'Data and Parameter'!$E$19*'Data and Parameter'!$E$14*'ER calculations'!N611</f>
        <v>4.085456822921941</v>
      </c>
    </row>
    <row r="612" spans="1:15" ht="15">
      <c r="A612" s="284">
        <v>608</v>
      </c>
      <c r="B612" s="287"/>
      <c r="C612" s="287"/>
      <c r="D612" s="284" t="s">
        <v>588</v>
      </c>
      <c r="E612" s="287"/>
      <c r="F612" s="285" t="s">
        <v>729</v>
      </c>
      <c r="G612" s="266" t="s">
        <v>121</v>
      </c>
      <c r="H612" s="266">
        <f>IF(G612="Traditional Stove",0.1,0.2)</f>
        <v>0.1</v>
      </c>
      <c r="I612" s="266">
        <f>YEAR(J612)</f>
        <v>2022</v>
      </c>
      <c r="J612" s="267">
        <v>44758</v>
      </c>
      <c r="K612" s="267">
        <f>J612+1</f>
        <v>44759</v>
      </c>
      <c r="L612" s="266">
        <f>IF(M612&lt;=365,1,2)</f>
        <v>1</v>
      </c>
      <c r="M612" s="266">
        <f>IF(K612&lt;$C$1,$C$2-$C$1+1,$C$2-K612+1)</f>
        <v>288</v>
      </c>
      <c r="N612" s="268">
        <f>M612/365</f>
        <v>0.78904109589041094</v>
      </c>
      <c r="O612" s="269">
        <f>'Data and Parameter'!$E$4*'Data and Parameter'!$E$5*('Data and Parameter'!$E$6+'Data and Parameter'!$E$7)*'Data and Parameter'!$E$19*'Data and Parameter'!$E$14*'ER calculations'!N612</f>
        <v>4.085456822921941</v>
      </c>
    </row>
    <row r="613" spans="1:15" ht="15">
      <c r="A613" s="284">
        <v>609</v>
      </c>
      <c r="B613" s="287"/>
      <c r="C613" s="287"/>
      <c r="D613" s="284" t="s">
        <v>588</v>
      </c>
      <c r="E613" s="287"/>
      <c r="F613" s="285" t="s">
        <v>730</v>
      </c>
      <c r="G613" s="266" t="s">
        <v>121</v>
      </c>
      <c r="H613" s="266">
        <f>IF(G613="Traditional Stove",0.1,0.2)</f>
        <v>0.1</v>
      </c>
      <c r="I613" s="266">
        <f>YEAR(J613)</f>
        <v>2022</v>
      </c>
      <c r="J613" s="267">
        <v>44758</v>
      </c>
      <c r="K613" s="267">
        <f>J613+1</f>
        <v>44759</v>
      </c>
      <c r="L613" s="266">
        <f>IF(M613&lt;=365,1,2)</f>
        <v>1</v>
      </c>
      <c r="M613" s="266">
        <f>IF(K613&lt;$C$1,$C$2-$C$1+1,$C$2-K613+1)</f>
        <v>288</v>
      </c>
      <c r="N613" s="268">
        <f>M613/365</f>
        <v>0.78904109589041094</v>
      </c>
      <c r="O613" s="269">
        <f>'Data and Parameter'!$E$4*'Data and Parameter'!$E$5*('Data and Parameter'!$E$6+'Data and Parameter'!$E$7)*'Data and Parameter'!$E$19*'Data and Parameter'!$E$14*'ER calculations'!N613</f>
        <v>4.085456822921941</v>
      </c>
    </row>
    <row r="614" spans="1:15" ht="15">
      <c r="A614" s="284">
        <v>610</v>
      </c>
      <c r="B614" s="287"/>
      <c r="C614" s="287"/>
      <c r="D614" s="284" t="s">
        <v>588</v>
      </c>
      <c r="E614" s="287"/>
      <c r="F614" s="285" t="s">
        <v>731</v>
      </c>
      <c r="G614" s="266" t="s">
        <v>121</v>
      </c>
      <c r="H614" s="266">
        <f>IF(G614="Traditional Stove",0.1,0.2)</f>
        <v>0.1</v>
      </c>
      <c r="I614" s="266">
        <f>YEAR(J614)</f>
        <v>2022</v>
      </c>
      <c r="J614" s="267">
        <v>44758</v>
      </c>
      <c r="K614" s="267">
        <f>J614+1</f>
        <v>44759</v>
      </c>
      <c r="L614" s="266">
        <f>IF(M614&lt;=365,1,2)</f>
        <v>1</v>
      </c>
      <c r="M614" s="266">
        <f>IF(K614&lt;$C$1,$C$2-$C$1+1,$C$2-K614+1)</f>
        <v>288</v>
      </c>
      <c r="N614" s="268">
        <f>M614/365</f>
        <v>0.78904109589041094</v>
      </c>
      <c r="O614" s="269">
        <f>'Data and Parameter'!$E$4*'Data and Parameter'!$E$5*('Data and Parameter'!$E$6+'Data and Parameter'!$E$7)*'Data and Parameter'!$E$19*'Data and Parameter'!$E$14*'ER calculations'!N614</f>
        <v>4.085456822921941</v>
      </c>
    </row>
    <row r="615" spans="1:15" ht="15">
      <c r="A615" s="284">
        <v>611</v>
      </c>
      <c r="B615" s="287"/>
      <c r="C615" s="287"/>
      <c r="D615" s="284" t="s">
        <v>588</v>
      </c>
      <c r="E615" s="287"/>
      <c r="F615" s="285" t="s">
        <v>732</v>
      </c>
      <c r="G615" s="266" t="s">
        <v>121</v>
      </c>
      <c r="H615" s="266">
        <f>IF(G615="Traditional Stove",0.1,0.2)</f>
        <v>0.1</v>
      </c>
      <c r="I615" s="266">
        <f>YEAR(J615)</f>
        <v>2022</v>
      </c>
      <c r="J615" s="267">
        <v>44758</v>
      </c>
      <c r="K615" s="267">
        <f>J615+1</f>
        <v>44759</v>
      </c>
      <c r="L615" s="266">
        <f>IF(M615&lt;=365,1,2)</f>
        <v>1</v>
      </c>
      <c r="M615" s="266">
        <f>IF(K615&lt;$C$1,$C$2-$C$1+1,$C$2-K615+1)</f>
        <v>288</v>
      </c>
      <c r="N615" s="268">
        <f>M615/365</f>
        <v>0.78904109589041094</v>
      </c>
      <c r="O615" s="269">
        <f>'Data and Parameter'!$E$4*'Data and Parameter'!$E$5*('Data and Parameter'!$E$6+'Data and Parameter'!$E$7)*'Data and Parameter'!$E$19*'Data and Parameter'!$E$14*'ER calculations'!N615</f>
        <v>4.085456822921941</v>
      </c>
    </row>
    <row r="616" spans="1:15" ht="15">
      <c r="A616" s="284">
        <v>612</v>
      </c>
      <c r="B616" s="287"/>
      <c r="C616" s="287"/>
      <c r="D616" s="284" t="s">
        <v>588</v>
      </c>
      <c r="E616" s="287"/>
      <c r="F616" s="285" t="s">
        <v>733</v>
      </c>
      <c r="G616" s="266" t="s">
        <v>121</v>
      </c>
      <c r="H616" s="266">
        <f>IF(G616="Traditional Stove",0.1,0.2)</f>
        <v>0.1</v>
      </c>
      <c r="I616" s="266">
        <f>YEAR(J616)</f>
        <v>2022</v>
      </c>
      <c r="J616" s="267">
        <v>44758</v>
      </c>
      <c r="K616" s="267">
        <f>J616+1</f>
        <v>44759</v>
      </c>
      <c r="L616" s="266">
        <f>IF(M616&lt;=365,1,2)</f>
        <v>1</v>
      </c>
      <c r="M616" s="266">
        <f>IF(K616&lt;$C$1,$C$2-$C$1+1,$C$2-K616+1)</f>
        <v>288</v>
      </c>
      <c r="N616" s="268">
        <f>M616/365</f>
        <v>0.78904109589041094</v>
      </c>
      <c r="O616" s="269">
        <f>'Data and Parameter'!$E$4*'Data and Parameter'!$E$5*('Data and Parameter'!$E$6+'Data and Parameter'!$E$7)*'Data and Parameter'!$E$19*'Data and Parameter'!$E$14*'ER calculations'!N616</f>
        <v>4.085456822921941</v>
      </c>
    </row>
    <row r="617" spans="1:15" ht="15">
      <c r="A617" s="284">
        <v>613</v>
      </c>
      <c r="B617" s="287"/>
      <c r="C617" s="287"/>
      <c r="D617" s="284" t="s">
        <v>588</v>
      </c>
      <c r="E617" s="287"/>
      <c r="F617" s="285" t="s">
        <v>734</v>
      </c>
      <c r="G617" s="266" t="s">
        <v>121</v>
      </c>
      <c r="H617" s="266">
        <f>IF(G617="Traditional Stove",0.1,0.2)</f>
        <v>0.1</v>
      </c>
      <c r="I617" s="266">
        <f>YEAR(J617)</f>
        <v>2022</v>
      </c>
      <c r="J617" s="267">
        <v>44758</v>
      </c>
      <c r="K617" s="267">
        <f>J617+1</f>
        <v>44759</v>
      </c>
      <c r="L617" s="266">
        <f>IF(M617&lt;=365,1,2)</f>
        <v>1</v>
      </c>
      <c r="M617" s="266">
        <f>IF(K617&lt;$C$1,$C$2-$C$1+1,$C$2-K617+1)</f>
        <v>288</v>
      </c>
      <c r="N617" s="268">
        <f>M617/365</f>
        <v>0.78904109589041094</v>
      </c>
      <c r="O617" s="269">
        <f>'Data and Parameter'!$E$4*'Data and Parameter'!$E$5*('Data and Parameter'!$E$6+'Data and Parameter'!$E$7)*'Data and Parameter'!$E$19*'Data and Parameter'!$E$14*'ER calculations'!N617</f>
        <v>4.085456822921941</v>
      </c>
    </row>
    <row r="618" spans="1:15" ht="15">
      <c r="A618" s="284">
        <v>614</v>
      </c>
      <c r="B618" s="287"/>
      <c r="C618" s="287"/>
      <c r="D618" s="284" t="s">
        <v>588</v>
      </c>
      <c r="E618" s="287"/>
      <c r="F618" s="285" t="s">
        <v>735</v>
      </c>
      <c r="G618" s="266" t="s">
        <v>121</v>
      </c>
      <c r="H618" s="266">
        <f>IF(G618="Traditional Stove",0.1,0.2)</f>
        <v>0.1</v>
      </c>
      <c r="I618" s="266">
        <f>YEAR(J618)</f>
        <v>2022</v>
      </c>
      <c r="J618" s="267">
        <v>44740</v>
      </c>
      <c r="K618" s="267">
        <f>J618+1</f>
        <v>44741</v>
      </c>
      <c r="L618" s="266">
        <f>IF(M618&lt;=365,1,2)</f>
        <v>1</v>
      </c>
      <c r="M618" s="266">
        <f>IF(K618&lt;$C$1,$C$2-$C$1+1,$C$2-K618+1)</f>
        <v>306</v>
      </c>
      <c r="N618" s="268">
        <f>M618/365</f>
        <v>0.83835616438356164</v>
      </c>
      <c r="O618" s="269">
        <f>'Data and Parameter'!$E$4*'Data and Parameter'!$E$5*('Data and Parameter'!$E$6+'Data and Parameter'!$E$7)*'Data and Parameter'!$E$19*'Data and Parameter'!$E$14*'ER calculations'!N618</f>
        <v>4.3407978743545623</v>
      </c>
    </row>
    <row r="619" spans="1:15" ht="15">
      <c r="A619" s="284">
        <v>615</v>
      </c>
      <c r="B619" s="287"/>
      <c r="C619" s="287"/>
      <c r="D619" s="284" t="s">
        <v>588</v>
      </c>
      <c r="E619" s="287"/>
      <c r="F619" s="285" t="s">
        <v>736</v>
      </c>
      <c r="G619" s="266" t="s">
        <v>121</v>
      </c>
      <c r="H619" s="266">
        <f>IF(G619="Traditional Stove",0.1,0.2)</f>
        <v>0.1</v>
      </c>
      <c r="I619" s="266">
        <f>YEAR(J619)</f>
        <v>2022</v>
      </c>
      <c r="J619" s="267">
        <v>44758</v>
      </c>
      <c r="K619" s="267">
        <f>J619+1</f>
        <v>44759</v>
      </c>
      <c r="L619" s="266">
        <f>IF(M619&lt;=365,1,2)</f>
        <v>1</v>
      </c>
      <c r="M619" s="266">
        <f>IF(K619&lt;$C$1,$C$2-$C$1+1,$C$2-K619+1)</f>
        <v>288</v>
      </c>
      <c r="N619" s="268">
        <f>M619/365</f>
        <v>0.78904109589041094</v>
      </c>
      <c r="O619" s="269">
        <f>'Data and Parameter'!$E$4*'Data and Parameter'!$E$5*('Data and Parameter'!$E$6+'Data and Parameter'!$E$7)*'Data and Parameter'!$E$19*'Data and Parameter'!$E$14*'ER calculations'!N619</f>
        <v>4.085456822921941</v>
      </c>
    </row>
    <row r="620" spans="1:15" ht="15">
      <c r="A620" s="284">
        <v>616</v>
      </c>
      <c r="B620" s="287"/>
      <c r="C620" s="287"/>
      <c r="D620" s="284" t="s">
        <v>588</v>
      </c>
      <c r="E620" s="287"/>
      <c r="F620" s="285" t="s">
        <v>737</v>
      </c>
      <c r="G620" s="266" t="s">
        <v>121</v>
      </c>
      <c r="H620" s="266">
        <f>IF(G620="Traditional Stove",0.1,0.2)</f>
        <v>0.1</v>
      </c>
      <c r="I620" s="266">
        <f>YEAR(J620)</f>
        <v>2022</v>
      </c>
      <c r="J620" s="267">
        <v>44758</v>
      </c>
      <c r="K620" s="267">
        <f>J620+1</f>
        <v>44759</v>
      </c>
      <c r="L620" s="266">
        <f>IF(M620&lt;=365,1,2)</f>
        <v>1</v>
      </c>
      <c r="M620" s="266">
        <f>IF(K620&lt;$C$1,$C$2-$C$1+1,$C$2-K620+1)</f>
        <v>288</v>
      </c>
      <c r="N620" s="268">
        <f>M620/365</f>
        <v>0.78904109589041094</v>
      </c>
      <c r="O620" s="269">
        <f>'Data and Parameter'!$E$4*'Data and Parameter'!$E$5*('Data and Parameter'!$E$6+'Data and Parameter'!$E$7)*'Data and Parameter'!$E$19*'Data and Parameter'!$E$14*'ER calculations'!N620</f>
        <v>4.085456822921941</v>
      </c>
    </row>
    <row r="621" spans="1:15" ht="15">
      <c r="A621" s="284">
        <v>617</v>
      </c>
      <c r="B621" s="287"/>
      <c r="C621" s="287"/>
      <c r="D621" s="284" t="s">
        <v>588</v>
      </c>
      <c r="E621" s="287"/>
      <c r="F621" s="285" t="s">
        <v>738</v>
      </c>
      <c r="G621" s="266" t="s">
        <v>121</v>
      </c>
      <c r="H621" s="266">
        <f>IF(G621="Traditional Stove",0.1,0.2)</f>
        <v>0.1</v>
      </c>
      <c r="I621" s="266">
        <f>YEAR(J621)</f>
        <v>2022</v>
      </c>
      <c r="J621" s="267">
        <v>44740</v>
      </c>
      <c r="K621" s="267">
        <f>J621+1</f>
        <v>44741</v>
      </c>
      <c r="L621" s="266">
        <f>IF(M621&lt;=365,1,2)</f>
        <v>1</v>
      </c>
      <c r="M621" s="266">
        <f>IF(K621&lt;$C$1,$C$2-$C$1+1,$C$2-K621+1)</f>
        <v>306</v>
      </c>
      <c r="N621" s="268">
        <f>M621/365</f>
        <v>0.83835616438356164</v>
      </c>
      <c r="O621" s="269">
        <f>'Data and Parameter'!$E$4*'Data and Parameter'!$E$5*('Data and Parameter'!$E$6+'Data and Parameter'!$E$7)*'Data and Parameter'!$E$19*'Data and Parameter'!$E$14*'ER calculations'!N621</f>
        <v>4.3407978743545623</v>
      </c>
    </row>
    <row r="622" spans="1:15" ht="15">
      <c r="A622" s="284">
        <v>618</v>
      </c>
      <c r="B622" s="287"/>
      <c r="C622" s="287"/>
      <c r="D622" s="284" t="s">
        <v>588</v>
      </c>
      <c r="E622" s="287"/>
      <c r="F622" s="285" t="s">
        <v>739</v>
      </c>
      <c r="G622" s="266" t="s">
        <v>121</v>
      </c>
      <c r="H622" s="266">
        <f>IF(G622="Traditional Stove",0.1,0.2)</f>
        <v>0.1</v>
      </c>
      <c r="I622" s="266">
        <f>YEAR(J622)</f>
        <v>2022</v>
      </c>
      <c r="J622" s="267">
        <v>44758</v>
      </c>
      <c r="K622" s="267">
        <f>J622+1</f>
        <v>44759</v>
      </c>
      <c r="L622" s="266">
        <f>IF(M622&lt;=365,1,2)</f>
        <v>1</v>
      </c>
      <c r="M622" s="266">
        <f>IF(K622&lt;$C$1,$C$2-$C$1+1,$C$2-K622+1)</f>
        <v>288</v>
      </c>
      <c r="N622" s="268">
        <f>M622/365</f>
        <v>0.78904109589041094</v>
      </c>
      <c r="O622" s="269">
        <f>'Data and Parameter'!$E$4*'Data and Parameter'!$E$5*('Data and Parameter'!$E$6+'Data and Parameter'!$E$7)*'Data and Parameter'!$E$19*'Data and Parameter'!$E$14*'ER calculations'!N622</f>
        <v>4.085456822921941</v>
      </c>
    </row>
    <row r="623" spans="1:15" ht="15">
      <c r="A623" s="284">
        <v>619</v>
      </c>
      <c r="B623" s="287"/>
      <c r="C623" s="287"/>
      <c r="D623" s="284" t="s">
        <v>588</v>
      </c>
      <c r="E623" s="287"/>
      <c r="F623" s="285" t="s">
        <v>740</v>
      </c>
      <c r="G623" s="266" t="s">
        <v>121</v>
      </c>
      <c r="H623" s="266">
        <f>IF(G623="Traditional Stove",0.1,0.2)</f>
        <v>0.1</v>
      </c>
      <c r="I623" s="266">
        <f>YEAR(J623)</f>
        <v>2022</v>
      </c>
      <c r="J623" s="267">
        <v>44761</v>
      </c>
      <c r="K623" s="267">
        <f>J623+1</f>
        <v>44762</v>
      </c>
      <c r="L623" s="266">
        <f>IF(M623&lt;=365,1,2)</f>
        <v>1</v>
      </c>
      <c r="M623" s="266">
        <f>IF(K623&lt;$C$1,$C$2-$C$1+1,$C$2-K623+1)</f>
        <v>285</v>
      </c>
      <c r="N623" s="268">
        <f>M623/365</f>
        <v>0.78082191780821919</v>
      </c>
      <c r="O623" s="269">
        <f>'Data and Parameter'!$E$4*'Data and Parameter'!$E$5*('Data and Parameter'!$E$6+'Data and Parameter'!$E$7)*'Data and Parameter'!$E$19*'Data and Parameter'!$E$14*'ER calculations'!N623</f>
        <v>4.0428999810165038</v>
      </c>
    </row>
    <row r="624" spans="1:15" ht="15">
      <c r="A624" s="284">
        <v>620</v>
      </c>
      <c r="B624" s="287"/>
      <c r="C624" s="287"/>
      <c r="D624" s="284" t="s">
        <v>588</v>
      </c>
      <c r="E624" s="287"/>
      <c r="F624" s="285" t="s">
        <v>741</v>
      </c>
      <c r="G624" s="266" t="s">
        <v>121</v>
      </c>
      <c r="H624" s="266">
        <f>IF(G624="Traditional Stove",0.1,0.2)</f>
        <v>0.1</v>
      </c>
      <c r="I624" s="266">
        <f>YEAR(J624)</f>
        <v>2022</v>
      </c>
      <c r="J624" s="267">
        <v>44761</v>
      </c>
      <c r="K624" s="267">
        <f>J624+1</f>
        <v>44762</v>
      </c>
      <c r="L624" s="266">
        <f>IF(M624&lt;=365,1,2)</f>
        <v>1</v>
      </c>
      <c r="M624" s="266">
        <f>IF(K624&lt;$C$1,$C$2-$C$1+1,$C$2-K624+1)</f>
        <v>285</v>
      </c>
      <c r="N624" s="268">
        <f>M624/365</f>
        <v>0.78082191780821919</v>
      </c>
      <c r="O624" s="269">
        <f>'Data and Parameter'!$E$4*'Data and Parameter'!$E$5*('Data and Parameter'!$E$6+'Data and Parameter'!$E$7)*'Data and Parameter'!$E$19*'Data and Parameter'!$E$14*'ER calculations'!N624</f>
        <v>4.0428999810165038</v>
      </c>
    </row>
    <row r="625" spans="1:15" ht="15">
      <c r="A625" s="284">
        <v>621</v>
      </c>
      <c r="B625" s="287"/>
      <c r="C625" s="287"/>
      <c r="D625" s="284" t="s">
        <v>588</v>
      </c>
      <c r="E625" s="287"/>
      <c r="F625" s="285" t="s">
        <v>742</v>
      </c>
      <c r="G625" s="266" t="s">
        <v>121</v>
      </c>
      <c r="H625" s="266">
        <f>IF(G625="Traditional Stove",0.1,0.2)</f>
        <v>0.1</v>
      </c>
      <c r="I625" s="266">
        <f>YEAR(J625)</f>
        <v>2022</v>
      </c>
      <c r="J625" s="267">
        <v>44761</v>
      </c>
      <c r="K625" s="267">
        <f>J625+1</f>
        <v>44762</v>
      </c>
      <c r="L625" s="266">
        <f>IF(M625&lt;=365,1,2)</f>
        <v>1</v>
      </c>
      <c r="M625" s="266">
        <f>IF(K625&lt;$C$1,$C$2-$C$1+1,$C$2-K625+1)</f>
        <v>285</v>
      </c>
      <c r="N625" s="268">
        <f>M625/365</f>
        <v>0.78082191780821919</v>
      </c>
      <c r="O625" s="269">
        <f>'Data and Parameter'!$E$4*'Data and Parameter'!$E$5*('Data and Parameter'!$E$6+'Data and Parameter'!$E$7)*'Data and Parameter'!$E$19*'Data and Parameter'!$E$14*'ER calculations'!N625</f>
        <v>4.0428999810165038</v>
      </c>
    </row>
    <row r="626" spans="1:15" ht="15">
      <c r="A626" s="284">
        <v>622</v>
      </c>
      <c r="B626" s="287"/>
      <c r="C626" s="287"/>
      <c r="D626" s="284" t="s">
        <v>588</v>
      </c>
      <c r="E626" s="287"/>
      <c r="F626" s="285" t="s">
        <v>743</v>
      </c>
      <c r="G626" s="266" t="s">
        <v>121</v>
      </c>
      <c r="H626" s="266">
        <f>IF(G626="Traditional Stove",0.1,0.2)</f>
        <v>0.1</v>
      </c>
      <c r="I626" s="266">
        <f>YEAR(J626)</f>
        <v>2022</v>
      </c>
      <c r="J626" s="267">
        <v>44761</v>
      </c>
      <c r="K626" s="267">
        <f>J626+1</f>
        <v>44762</v>
      </c>
      <c r="L626" s="266">
        <f>IF(M626&lt;=365,1,2)</f>
        <v>1</v>
      </c>
      <c r="M626" s="266">
        <f>IF(K626&lt;$C$1,$C$2-$C$1+1,$C$2-K626+1)</f>
        <v>285</v>
      </c>
      <c r="N626" s="268">
        <f>M626/365</f>
        <v>0.78082191780821919</v>
      </c>
      <c r="O626" s="269">
        <f>'Data and Parameter'!$E$4*'Data and Parameter'!$E$5*('Data and Parameter'!$E$6+'Data and Parameter'!$E$7)*'Data and Parameter'!$E$19*'Data and Parameter'!$E$14*'ER calculations'!N626</f>
        <v>4.0428999810165038</v>
      </c>
    </row>
    <row r="627" spans="1:15" ht="15">
      <c r="A627" s="284">
        <v>623</v>
      </c>
      <c r="B627" s="287"/>
      <c r="C627" s="287"/>
      <c r="D627" s="284" t="s">
        <v>588</v>
      </c>
      <c r="E627" s="287"/>
      <c r="F627" s="285" t="s">
        <v>744</v>
      </c>
      <c r="G627" s="266" t="s">
        <v>121</v>
      </c>
      <c r="H627" s="266">
        <f>IF(G627="Traditional Stove",0.1,0.2)</f>
        <v>0.1</v>
      </c>
      <c r="I627" s="266">
        <f>YEAR(J627)</f>
        <v>2022</v>
      </c>
      <c r="J627" s="267">
        <v>44761</v>
      </c>
      <c r="K627" s="267">
        <f>J627+1</f>
        <v>44762</v>
      </c>
      <c r="L627" s="266">
        <f>IF(M627&lt;=365,1,2)</f>
        <v>1</v>
      </c>
      <c r="M627" s="266">
        <f>IF(K627&lt;$C$1,$C$2-$C$1+1,$C$2-K627+1)</f>
        <v>285</v>
      </c>
      <c r="N627" s="268">
        <f>M627/365</f>
        <v>0.78082191780821919</v>
      </c>
      <c r="O627" s="269">
        <f>'Data and Parameter'!$E$4*'Data and Parameter'!$E$5*('Data and Parameter'!$E$6+'Data and Parameter'!$E$7)*'Data and Parameter'!$E$19*'Data and Parameter'!$E$14*'ER calculations'!N627</f>
        <v>4.0428999810165038</v>
      </c>
    </row>
    <row r="628" spans="1:15" ht="15">
      <c r="A628" s="284">
        <v>624</v>
      </c>
      <c r="B628" s="287"/>
      <c r="C628" s="287"/>
      <c r="D628" s="284" t="s">
        <v>588</v>
      </c>
      <c r="E628" s="287"/>
      <c r="F628" s="285" t="s">
        <v>745</v>
      </c>
      <c r="G628" s="266" t="s">
        <v>121</v>
      </c>
      <c r="H628" s="266">
        <f>IF(G628="Traditional Stove",0.1,0.2)</f>
        <v>0.1</v>
      </c>
      <c r="I628" s="266">
        <f>YEAR(J628)</f>
        <v>2022</v>
      </c>
      <c r="J628" s="267">
        <v>44761</v>
      </c>
      <c r="K628" s="267">
        <f>J628+1</f>
        <v>44762</v>
      </c>
      <c r="L628" s="266">
        <f>IF(M628&lt;=365,1,2)</f>
        <v>1</v>
      </c>
      <c r="M628" s="266">
        <f>IF(K628&lt;$C$1,$C$2-$C$1+1,$C$2-K628+1)</f>
        <v>285</v>
      </c>
      <c r="N628" s="268">
        <f>M628/365</f>
        <v>0.78082191780821919</v>
      </c>
      <c r="O628" s="269">
        <f>'Data and Parameter'!$E$4*'Data and Parameter'!$E$5*('Data and Parameter'!$E$6+'Data and Parameter'!$E$7)*'Data and Parameter'!$E$19*'Data and Parameter'!$E$14*'ER calculations'!N628</f>
        <v>4.0428999810165038</v>
      </c>
    </row>
    <row r="629" spans="1:15" ht="15">
      <c r="A629" s="284">
        <v>625</v>
      </c>
      <c r="B629" s="287"/>
      <c r="C629" s="287"/>
      <c r="D629" s="284" t="s">
        <v>588</v>
      </c>
      <c r="E629" s="287"/>
      <c r="F629" s="285" t="s">
        <v>746</v>
      </c>
      <c r="G629" s="266" t="s">
        <v>121</v>
      </c>
      <c r="H629" s="266">
        <f>IF(G629="Traditional Stove",0.1,0.2)</f>
        <v>0.1</v>
      </c>
      <c r="I629" s="266">
        <f>YEAR(J629)</f>
        <v>2022</v>
      </c>
      <c r="J629" s="267">
        <v>44761</v>
      </c>
      <c r="K629" s="267">
        <f>J629+1</f>
        <v>44762</v>
      </c>
      <c r="L629" s="266">
        <f>IF(M629&lt;=365,1,2)</f>
        <v>1</v>
      </c>
      <c r="M629" s="266">
        <f>IF(K629&lt;$C$1,$C$2-$C$1+1,$C$2-K629+1)</f>
        <v>285</v>
      </c>
      <c r="N629" s="268">
        <f>M629/365</f>
        <v>0.78082191780821919</v>
      </c>
      <c r="O629" s="269">
        <f>'Data and Parameter'!$E$4*'Data and Parameter'!$E$5*('Data and Parameter'!$E$6+'Data and Parameter'!$E$7)*'Data and Parameter'!$E$19*'Data and Parameter'!$E$14*'ER calculations'!N629</f>
        <v>4.0428999810165038</v>
      </c>
    </row>
    <row r="630" spans="1:15" ht="15">
      <c r="A630" s="284">
        <v>626</v>
      </c>
      <c r="B630" s="287"/>
      <c r="C630" s="287"/>
      <c r="D630" s="284" t="s">
        <v>588</v>
      </c>
      <c r="E630" s="287"/>
      <c r="F630" s="285" t="s">
        <v>747</v>
      </c>
      <c r="G630" s="266" t="s">
        <v>121</v>
      </c>
      <c r="H630" s="266">
        <f>IF(G630="Traditional Stove",0.1,0.2)</f>
        <v>0.1</v>
      </c>
      <c r="I630" s="266">
        <f>YEAR(J630)</f>
        <v>2022</v>
      </c>
      <c r="J630" s="267">
        <v>44767</v>
      </c>
      <c r="K630" s="267">
        <f>J630+1</f>
        <v>44768</v>
      </c>
      <c r="L630" s="266">
        <f>IF(M630&lt;=365,1,2)</f>
        <v>1</v>
      </c>
      <c r="M630" s="266">
        <f>IF(K630&lt;$C$1,$C$2-$C$1+1,$C$2-K630+1)</f>
        <v>279</v>
      </c>
      <c r="N630" s="268">
        <f>M630/365</f>
        <v>0.76438356164383559</v>
      </c>
      <c r="O630" s="269">
        <f>'Data and Parameter'!$E$4*'Data and Parameter'!$E$5*('Data and Parameter'!$E$6+'Data and Parameter'!$E$7)*'Data and Parameter'!$E$19*'Data and Parameter'!$E$14*'ER calculations'!N630</f>
        <v>3.9577862972056299</v>
      </c>
    </row>
    <row r="631" spans="1:15" ht="15">
      <c r="A631" s="284">
        <v>627</v>
      </c>
      <c r="B631" s="287"/>
      <c r="C631" s="287"/>
      <c r="D631" s="284" t="s">
        <v>588</v>
      </c>
      <c r="E631" s="287"/>
      <c r="F631" s="285" t="s">
        <v>748</v>
      </c>
      <c r="G631" s="266" t="s">
        <v>121</v>
      </c>
      <c r="H631" s="266">
        <f>IF(G631="Traditional Stove",0.1,0.2)</f>
        <v>0.1</v>
      </c>
      <c r="I631" s="266">
        <f>YEAR(J631)</f>
        <v>2022</v>
      </c>
      <c r="J631" s="267">
        <v>44737</v>
      </c>
      <c r="K631" s="267">
        <f>J631+1</f>
        <v>44738</v>
      </c>
      <c r="L631" s="266">
        <f>IF(M631&lt;=365,1,2)</f>
        <v>1</v>
      </c>
      <c r="M631" s="266">
        <f>IF(K631&lt;$C$1,$C$2-$C$1+1,$C$2-K631+1)</f>
        <v>309</v>
      </c>
      <c r="N631" s="268">
        <f>M631/365</f>
        <v>0.84657534246575339</v>
      </c>
      <c r="O631" s="269">
        <f>'Data and Parameter'!$E$4*'Data and Parameter'!$E$5*('Data and Parameter'!$E$6+'Data and Parameter'!$E$7)*'Data and Parameter'!$E$19*'Data and Parameter'!$E$14*'ER calculations'!N631</f>
        <v>4.3833547162599986</v>
      </c>
    </row>
    <row r="632" spans="1:15" ht="15">
      <c r="A632" s="284">
        <v>628</v>
      </c>
      <c r="B632" s="287"/>
      <c r="C632" s="287"/>
      <c r="D632" s="284" t="s">
        <v>588</v>
      </c>
      <c r="E632" s="287"/>
      <c r="F632" s="285" t="s">
        <v>749</v>
      </c>
      <c r="G632" s="266" t="s">
        <v>121</v>
      </c>
      <c r="H632" s="266">
        <f>IF(G632="Traditional Stove",0.1,0.2)</f>
        <v>0.1</v>
      </c>
      <c r="I632" s="266">
        <f>YEAR(J632)</f>
        <v>2022</v>
      </c>
      <c r="J632" s="267">
        <v>44761</v>
      </c>
      <c r="K632" s="267">
        <f>J632+1</f>
        <v>44762</v>
      </c>
      <c r="L632" s="266">
        <f>IF(M632&lt;=365,1,2)</f>
        <v>1</v>
      </c>
      <c r="M632" s="266">
        <f>IF(K632&lt;$C$1,$C$2-$C$1+1,$C$2-K632+1)</f>
        <v>285</v>
      </c>
      <c r="N632" s="268">
        <f>M632/365</f>
        <v>0.78082191780821919</v>
      </c>
      <c r="O632" s="269">
        <f>'Data and Parameter'!$E$4*'Data and Parameter'!$E$5*('Data and Parameter'!$E$6+'Data and Parameter'!$E$7)*'Data and Parameter'!$E$19*'Data and Parameter'!$E$14*'ER calculations'!N632</f>
        <v>4.0428999810165038</v>
      </c>
    </row>
    <row r="633" spans="1:15" ht="15">
      <c r="A633" s="284">
        <v>629</v>
      </c>
      <c r="B633" s="287"/>
      <c r="C633" s="287"/>
      <c r="D633" s="284" t="s">
        <v>588</v>
      </c>
      <c r="E633" s="287"/>
      <c r="F633" s="285" t="s">
        <v>750</v>
      </c>
      <c r="G633" s="266" t="s">
        <v>121</v>
      </c>
      <c r="H633" s="266">
        <f>IF(G633="Traditional Stove",0.1,0.2)</f>
        <v>0.1</v>
      </c>
      <c r="I633" s="266">
        <f>YEAR(J633)</f>
        <v>2022</v>
      </c>
      <c r="J633" s="267">
        <v>44761</v>
      </c>
      <c r="K633" s="267">
        <f>J633+1</f>
        <v>44762</v>
      </c>
      <c r="L633" s="266">
        <f>IF(M633&lt;=365,1,2)</f>
        <v>1</v>
      </c>
      <c r="M633" s="266">
        <f>IF(K633&lt;$C$1,$C$2-$C$1+1,$C$2-K633+1)</f>
        <v>285</v>
      </c>
      <c r="N633" s="268">
        <f>M633/365</f>
        <v>0.78082191780821919</v>
      </c>
      <c r="O633" s="269">
        <f>'Data and Parameter'!$E$4*'Data and Parameter'!$E$5*('Data and Parameter'!$E$6+'Data and Parameter'!$E$7)*'Data and Parameter'!$E$19*'Data and Parameter'!$E$14*'ER calculations'!N633</f>
        <v>4.0428999810165038</v>
      </c>
    </row>
    <row r="634" spans="1:15" ht="15">
      <c r="A634" s="284">
        <v>630</v>
      </c>
      <c r="B634" s="287"/>
      <c r="C634" s="287"/>
      <c r="D634" s="284" t="s">
        <v>588</v>
      </c>
      <c r="E634" s="287"/>
      <c r="F634" s="285" t="s">
        <v>751</v>
      </c>
      <c r="G634" s="266" t="s">
        <v>121</v>
      </c>
      <c r="H634" s="266">
        <f>IF(G634="Traditional Stove",0.1,0.2)</f>
        <v>0.1</v>
      </c>
      <c r="I634" s="266">
        <f>YEAR(J634)</f>
        <v>2022</v>
      </c>
      <c r="J634" s="267">
        <v>44761</v>
      </c>
      <c r="K634" s="267">
        <f>J634+1</f>
        <v>44762</v>
      </c>
      <c r="L634" s="266">
        <f>IF(M634&lt;=365,1,2)</f>
        <v>1</v>
      </c>
      <c r="M634" s="266">
        <f>IF(K634&lt;$C$1,$C$2-$C$1+1,$C$2-K634+1)</f>
        <v>285</v>
      </c>
      <c r="N634" s="268">
        <f>M634/365</f>
        <v>0.78082191780821919</v>
      </c>
      <c r="O634" s="269">
        <f>'Data and Parameter'!$E$4*'Data and Parameter'!$E$5*('Data and Parameter'!$E$6+'Data and Parameter'!$E$7)*'Data and Parameter'!$E$19*'Data and Parameter'!$E$14*'ER calculations'!N634</f>
        <v>4.0428999810165038</v>
      </c>
    </row>
    <row r="635" spans="1:15" ht="15">
      <c r="A635" s="284">
        <v>631</v>
      </c>
      <c r="B635" s="287"/>
      <c r="C635" s="287"/>
      <c r="D635" s="284" t="s">
        <v>588</v>
      </c>
      <c r="E635" s="287"/>
      <c r="F635" s="285" t="s">
        <v>752</v>
      </c>
      <c r="G635" s="266" t="s">
        <v>121</v>
      </c>
      <c r="H635" s="266">
        <f>IF(G635="Traditional Stove",0.1,0.2)</f>
        <v>0.1</v>
      </c>
      <c r="I635" s="266">
        <f>YEAR(J635)</f>
        <v>2022</v>
      </c>
      <c r="J635" s="267">
        <v>44761</v>
      </c>
      <c r="K635" s="267">
        <f>J635+1</f>
        <v>44762</v>
      </c>
      <c r="L635" s="266">
        <f>IF(M635&lt;=365,1,2)</f>
        <v>1</v>
      </c>
      <c r="M635" s="266">
        <f>IF(K635&lt;$C$1,$C$2-$C$1+1,$C$2-K635+1)</f>
        <v>285</v>
      </c>
      <c r="N635" s="268">
        <f>M635/365</f>
        <v>0.78082191780821919</v>
      </c>
      <c r="O635" s="269">
        <f>'Data and Parameter'!$E$4*'Data and Parameter'!$E$5*('Data and Parameter'!$E$6+'Data and Parameter'!$E$7)*'Data and Parameter'!$E$19*'Data and Parameter'!$E$14*'ER calculations'!N635</f>
        <v>4.0428999810165038</v>
      </c>
    </row>
    <row r="636" spans="1:15" ht="15">
      <c r="A636" s="284">
        <v>632</v>
      </c>
      <c r="B636" s="287"/>
      <c r="C636" s="287"/>
      <c r="D636" s="284" t="s">
        <v>588</v>
      </c>
      <c r="E636" s="287"/>
      <c r="F636" s="285" t="s">
        <v>753</v>
      </c>
      <c r="G636" s="266" t="s">
        <v>121</v>
      </c>
      <c r="H636" s="266">
        <f>IF(G636="Traditional Stove",0.1,0.2)</f>
        <v>0.1</v>
      </c>
      <c r="I636" s="266">
        <f>YEAR(J636)</f>
        <v>2022</v>
      </c>
      <c r="J636" s="267">
        <v>44761</v>
      </c>
      <c r="K636" s="267">
        <f>J636+1</f>
        <v>44762</v>
      </c>
      <c r="L636" s="266">
        <f>IF(M636&lt;=365,1,2)</f>
        <v>1</v>
      </c>
      <c r="M636" s="266">
        <f>IF(K636&lt;$C$1,$C$2-$C$1+1,$C$2-K636+1)</f>
        <v>285</v>
      </c>
      <c r="N636" s="268">
        <f>M636/365</f>
        <v>0.78082191780821919</v>
      </c>
      <c r="O636" s="269">
        <f>'Data and Parameter'!$E$4*'Data and Parameter'!$E$5*('Data and Parameter'!$E$6+'Data and Parameter'!$E$7)*'Data and Parameter'!$E$19*'Data and Parameter'!$E$14*'ER calculations'!N636</f>
        <v>4.0428999810165038</v>
      </c>
    </row>
    <row r="637" spans="1:15" ht="15">
      <c r="A637" s="284">
        <v>633</v>
      </c>
      <c r="B637" s="287"/>
      <c r="C637" s="287"/>
      <c r="D637" s="284" t="s">
        <v>588</v>
      </c>
      <c r="E637" s="287"/>
      <c r="F637" s="285" t="s">
        <v>754</v>
      </c>
      <c r="G637" s="266" t="s">
        <v>121</v>
      </c>
      <c r="H637" s="266">
        <f>IF(G637="Traditional Stove",0.1,0.2)</f>
        <v>0.1</v>
      </c>
      <c r="I637" s="266">
        <f>YEAR(J637)</f>
        <v>2022</v>
      </c>
      <c r="J637" s="267">
        <v>44761</v>
      </c>
      <c r="K637" s="267">
        <f>J637+1</f>
        <v>44762</v>
      </c>
      <c r="L637" s="266">
        <f>IF(M637&lt;=365,1,2)</f>
        <v>1</v>
      </c>
      <c r="M637" s="266">
        <f>IF(K637&lt;$C$1,$C$2-$C$1+1,$C$2-K637+1)</f>
        <v>285</v>
      </c>
      <c r="N637" s="268">
        <f>M637/365</f>
        <v>0.78082191780821919</v>
      </c>
      <c r="O637" s="269">
        <f>'Data and Parameter'!$E$4*'Data and Parameter'!$E$5*('Data and Parameter'!$E$6+'Data and Parameter'!$E$7)*'Data and Parameter'!$E$19*'Data and Parameter'!$E$14*'ER calculations'!N637</f>
        <v>4.0428999810165038</v>
      </c>
    </row>
    <row r="638" spans="1:15" ht="15">
      <c r="A638" s="284">
        <v>634</v>
      </c>
      <c r="B638" s="287"/>
      <c r="C638" s="287"/>
      <c r="D638" s="284" t="s">
        <v>588</v>
      </c>
      <c r="E638" s="287"/>
      <c r="F638" s="285" t="s">
        <v>755</v>
      </c>
      <c r="G638" s="266" t="s">
        <v>121</v>
      </c>
      <c r="H638" s="266">
        <f>IF(G638="Traditional Stove",0.1,0.2)</f>
        <v>0.1</v>
      </c>
      <c r="I638" s="266">
        <f>YEAR(J638)</f>
        <v>2022</v>
      </c>
      <c r="J638" s="267">
        <v>44761</v>
      </c>
      <c r="K638" s="267">
        <f>J638+1</f>
        <v>44762</v>
      </c>
      <c r="L638" s="266">
        <f>IF(M638&lt;=365,1,2)</f>
        <v>1</v>
      </c>
      <c r="M638" s="266">
        <f>IF(K638&lt;$C$1,$C$2-$C$1+1,$C$2-K638+1)</f>
        <v>285</v>
      </c>
      <c r="N638" s="268">
        <f>M638/365</f>
        <v>0.78082191780821919</v>
      </c>
      <c r="O638" s="269">
        <f>'Data and Parameter'!$E$4*'Data and Parameter'!$E$5*('Data and Parameter'!$E$6+'Data and Parameter'!$E$7)*'Data and Parameter'!$E$19*'Data and Parameter'!$E$14*'ER calculations'!N638</f>
        <v>4.0428999810165038</v>
      </c>
    </row>
    <row r="639" spans="1:15" ht="15">
      <c r="A639" s="284">
        <v>635</v>
      </c>
      <c r="B639" s="287"/>
      <c r="C639" s="287"/>
      <c r="D639" s="284" t="s">
        <v>588</v>
      </c>
      <c r="E639" s="287"/>
      <c r="F639" s="285" t="s">
        <v>756</v>
      </c>
      <c r="G639" s="266" t="s">
        <v>121</v>
      </c>
      <c r="H639" s="266">
        <f>IF(G639="Traditional Stove",0.1,0.2)</f>
        <v>0.1</v>
      </c>
      <c r="I639" s="266">
        <f>YEAR(J639)</f>
        <v>2022</v>
      </c>
      <c r="J639" s="267">
        <v>44761</v>
      </c>
      <c r="K639" s="267">
        <f>J639+1</f>
        <v>44762</v>
      </c>
      <c r="L639" s="266">
        <f>IF(M639&lt;=365,1,2)</f>
        <v>1</v>
      </c>
      <c r="M639" s="266">
        <f>IF(K639&lt;$C$1,$C$2-$C$1+1,$C$2-K639+1)</f>
        <v>285</v>
      </c>
      <c r="N639" s="268">
        <f>M639/365</f>
        <v>0.78082191780821919</v>
      </c>
      <c r="O639" s="269">
        <f>'Data and Parameter'!$E$4*'Data and Parameter'!$E$5*('Data and Parameter'!$E$6+'Data and Parameter'!$E$7)*'Data and Parameter'!$E$19*'Data and Parameter'!$E$14*'ER calculations'!N639</f>
        <v>4.0428999810165038</v>
      </c>
    </row>
    <row r="640" spans="1:15" ht="15">
      <c r="A640" s="284">
        <v>636</v>
      </c>
      <c r="B640" s="287"/>
      <c r="C640" s="287"/>
      <c r="D640" s="284" t="s">
        <v>588</v>
      </c>
      <c r="E640" s="287"/>
      <c r="F640" s="285" t="s">
        <v>757</v>
      </c>
      <c r="G640" s="266" t="s">
        <v>121</v>
      </c>
      <c r="H640" s="266">
        <f>IF(G640="Traditional Stove",0.1,0.2)</f>
        <v>0.1</v>
      </c>
      <c r="I640" s="266">
        <f>YEAR(J640)</f>
        <v>2022</v>
      </c>
      <c r="J640" s="267">
        <v>44761</v>
      </c>
      <c r="K640" s="267">
        <f>J640+1</f>
        <v>44762</v>
      </c>
      <c r="L640" s="266">
        <f>IF(M640&lt;=365,1,2)</f>
        <v>1</v>
      </c>
      <c r="M640" s="266">
        <f>IF(K640&lt;$C$1,$C$2-$C$1+1,$C$2-K640+1)</f>
        <v>285</v>
      </c>
      <c r="N640" s="268">
        <f>M640/365</f>
        <v>0.78082191780821919</v>
      </c>
      <c r="O640" s="269">
        <f>'Data and Parameter'!$E$4*'Data and Parameter'!$E$5*('Data and Parameter'!$E$6+'Data and Parameter'!$E$7)*'Data and Parameter'!$E$19*'Data and Parameter'!$E$14*'ER calculations'!N640</f>
        <v>4.0428999810165038</v>
      </c>
    </row>
    <row r="641" spans="1:15" ht="15">
      <c r="A641" s="284">
        <v>637</v>
      </c>
      <c r="B641" s="287"/>
      <c r="C641" s="287"/>
      <c r="D641" s="284" t="s">
        <v>588</v>
      </c>
      <c r="E641" s="287"/>
      <c r="F641" s="285" t="s">
        <v>758</v>
      </c>
      <c r="G641" s="266" t="s">
        <v>121</v>
      </c>
      <c r="H641" s="266">
        <f>IF(G641="Traditional Stove",0.1,0.2)</f>
        <v>0.1</v>
      </c>
      <c r="I641" s="266">
        <f>YEAR(J641)</f>
        <v>2022</v>
      </c>
      <c r="J641" s="267">
        <v>44761</v>
      </c>
      <c r="K641" s="267">
        <f>J641+1</f>
        <v>44762</v>
      </c>
      <c r="L641" s="266">
        <f>IF(M641&lt;=365,1,2)</f>
        <v>1</v>
      </c>
      <c r="M641" s="266">
        <f>IF(K641&lt;$C$1,$C$2-$C$1+1,$C$2-K641+1)</f>
        <v>285</v>
      </c>
      <c r="N641" s="268">
        <f>M641/365</f>
        <v>0.78082191780821919</v>
      </c>
      <c r="O641" s="269">
        <f>'Data and Parameter'!$E$4*'Data and Parameter'!$E$5*('Data and Parameter'!$E$6+'Data and Parameter'!$E$7)*'Data and Parameter'!$E$19*'Data and Parameter'!$E$14*'ER calculations'!N641</f>
        <v>4.0428999810165038</v>
      </c>
    </row>
    <row r="642" spans="1:15" ht="15">
      <c r="A642" s="284">
        <v>638</v>
      </c>
      <c r="B642" s="287"/>
      <c r="C642" s="287"/>
      <c r="D642" s="284" t="s">
        <v>588</v>
      </c>
      <c r="E642" s="287"/>
      <c r="F642" s="285" t="s">
        <v>759</v>
      </c>
      <c r="G642" s="266" t="s">
        <v>121</v>
      </c>
      <c r="H642" s="266">
        <f>IF(G642="Traditional Stove",0.1,0.2)</f>
        <v>0.1</v>
      </c>
      <c r="I642" s="266">
        <f>YEAR(J642)</f>
        <v>2022</v>
      </c>
      <c r="J642" s="267">
        <v>44761</v>
      </c>
      <c r="K642" s="267">
        <f>J642+1</f>
        <v>44762</v>
      </c>
      <c r="L642" s="266">
        <f>IF(M642&lt;=365,1,2)</f>
        <v>1</v>
      </c>
      <c r="M642" s="266">
        <f>IF(K642&lt;$C$1,$C$2-$C$1+1,$C$2-K642+1)</f>
        <v>285</v>
      </c>
      <c r="N642" s="268">
        <f>M642/365</f>
        <v>0.78082191780821919</v>
      </c>
      <c r="O642" s="269">
        <f>'Data and Parameter'!$E$4*'Data and Parameter'!$E$5*('Data and Parameter'!$E$6+'Data and Parameter'!$E$7)*'Data and Parameter'!$E$19*'Data and Parameter'!$E$14*'ER calculations'!N642</f>
        <v>4.0428999810165038</v>
      </c>
    </row>
    <row r="643" spans="1:15" ht="15">
      <c r="A643" s="284">
        <v>639</v>
      </c>
      <c r="B643" s="287"/>
      <c r="C643" s="287"/>
      <c r="D643" s="284" t="s">
        <v>588</v>
      </c>
      <c r="E643" s="287"/>
      <c r="F643" s="285" t="s">
        <v>760</v>
      </c>
      <c r="G643" s="266" t="s">
        <v>121</v>
      </c>
      <c r="H643" s="266">
        <f>IF(G643="Traditional Stove",0.1,0.2)</f>
        <v>0.1</v>
      </c>
      <c r="I643" s="266">
        <f>YEAR(J643)</f>
        <v>2022</v>
      </c>
      <c r="J643" s="267">
        <v>44761</v>
      </c>
      <c r="K643" s="267">
        <f>J643+1</f>
        <v>44762</v>
      </c>
      <c r="L643" s="266">
        <f>IF(M643&lt;=365,1,2)</f>
        <v>1</v>
      </c>
      <c r="M643" s="266">
        <f>IF(K643&lt;$C$1,$C$2-$C$1+1,$C$2-K643+1)</f>
        <v>285</v>
      </c>
      <c r="N643" s="268">
        <f>M643/365</f>
        <v>0.78082191780821919</v>
      </c>
      <c r="O643" s="269">
        <f>'Data and Parameter'!$E$4*'Data and Parameter'!$E$5*('Data and Parameter'!$E$6+'Data and Parameter'!$E$7)*'Data and Parameter'!$E$19*'Data and Parameter'!$E$14*'ER calculations'!N643</f>
        <v>4.0428999810165038</v>
      </c>
    </row>
    <row r="644" spans="1:15" ht="15">
      <c r="A644" s="284">
        <v>640</v>
      </c>
      <c r="B644" s="287"/>
      <c r="C644" s="287"/>
      <c r="D644" s="284" t="s">
        <v>588</v>
      </c>
      <c r="E644" s="287"/>
      <c r="F644" s="285" t="s">
        <v>761</v>
      </c>
      <c r="G644" s="266" t="s">
        <v>121</v>
      </c>
      <c r="H644" s="266">
        <f>IF(G644="Traditional Stove",0.1,0.2)</f>
        <v>0.1</v>
      </c>
      <c r="I644" s="266">
        <f>YEAR(J644)</f>
        <v>2022</v>
      </c>
      <c r="J644" s="267">
        <v>44761</v>
      </c>
      <c r="K644" s="267">
        <f>J644+1</f>
        <v>44762</v>
      </c>
      <c r="L644" s="266">
        <f>IF(M644&lt;=365,1,2)</f>
        <v>1</v>
      </c>
      <c r="M644" s="266">
        <f>IF(K644&lt;$C$1,$C$2-$C$1+1,$C$2-K644+1)</f>
        <v>285</v>
      </c>
      <c r="N644" s="268">
        <f>M644/365</f>
        <v>0.78082191780821919</v>
      </c>
      <c r="O644" s="269">
        <f>'Data and Parameter'!$E$4*'Data and Parameter'!$E$5*('Data and Parameter'!$E$6+'Data and Parameter'!$E$7)*'Data and Parameter'!$E$19*'Data and Parameter'!$E$14*'ER calculations'!N644</f>
        <v>4.0428999810165038</v>
      </c>
    </row>
    <row r="645" spans="1:15" ht="15">
      <c r="A645" s="284">
        <v>641</v>
      </c>
      <c r="B645" s="287"/>
      <c r="C645" s="287"/>
      <c r="D645" s="284" t="s">
        <v>588</v>
      </c>
      <c r="E645" s="287"/>
      <c r="F645" s="285" t="s">
        <v>762</v>
      </c>
      <c r="G645" s="266" t="s">
        <v>121</v>
      </c>
      <c r="H645" s="266">
        <f>IF(G645="Traditional Stove",0.1,0.2)</f>
        <v>0.1</v>
      </c>
      <c r="I645" s="266">
        <f>YEAR(J645)</f>
        <v>2022</v>
      </c>
      <c r="J645" s="267">
        <v>44761</v>
      </c>
      <c r="K645" s="267">
        <f>J645+1</f>
        <v>44762</v>
      </c>
      <c r="L645" s="266">
        <f>IF(M645&lt;=365,1,2)</f>
        <v>1</v>
      </c>
      <c r="M645" s="266">
        <f>IF(K645&lt;$C$1,$C$2-$C$1+1,$C$2-K645+1)</f>
        <v>285</v>
      </c>
      <c r="N645" s="268">
        <f>M645/365</f>
        <v>0.78082191780821919</v>
      </c>
      <c r="O645" s="269">
        <f>'Data and Parameter'!$E$4*'Data and Parameter'!$E$5*('Data and Parameter'!$E$6+'Data and Parameter'!$E$7)*'Data and Parameter'!$E$19*'Data and Parameter'!$E$14*'ER calculations'!N645</f>
        <v>4.0428999810165038</v>
      </c>
    </row>
    <row r="646" spans="1:15" ht="15">
      <c r="A646" s="284">
        <v>642</v>
      </c>
      <c r="B646" s="287"/>
      <c r="C646" s="287"/>
      <c r="D646" s="284" t="s">
        <v>588</v>
      </c>
      <c r="E646" s="287"/>
      <c r="F646" s="285" t="s">
        <v>763</v>
      </c>
      <c r="G646" s="266" t="s">
        <v>121</v>
      </c>
      <c r="H646" s="266">
        <f>IF(G646="Traditional Stove",0.1,0.2)</f>
        <v>0.1</v>
      </c>
      <c r="I646" s="266">
        <f>YEAR(J646)</f>
        <v>2022</v>
      </c>
      <c r="J646" s="267">
        <v>44766</v>
      </c>
      <c r="K646" s="267">
        <f>J646+1</f>
        <v>44767</v>
      </c>
      <c r="L646" s="266">
        <f>IF(M646&lt;=365,1,2)</f>
        <v>1</v>
      </c>
      <c r="M646" s="266">
        <f>IF(K646&lt;$C$1,$C$2-$C$1+1,$C$2-K646+1)</f>
        <v>280</v>
      </c>
      <c r="N646" s="268">
        <f>M646/365</f>
        <v>0.76712328767123283</v>
      </c>
      <c r="O646" s="269">
        <f>'Data and Parameter'!$E$4*'Data and Parameter'!$E$5*('Data and Parameter'!$E$6+'Data and Parameter'!$E$7)*'Data and Parameter'!$E$19*'Data and Parameter'!$E$14*'ER calculations'!N646</f>
        <v>3.971971911174109</v>
      </c>
    </row>
    <row r="647" spans="1:15" ht="15">
      <c r="A647" s="284">
        <v>643</v>
      </c>
      <c r="B647" s="287"/>
      <c r="C647" s="287"/>
      <c r="D647" s="284" t="s">
        <v>588</v>
      </c>
      <c r="E647" s="287"/>
      <c r="F647" s="285" t="s">
        <v>764</v>
      </c>
      <c r="G647" s="266" t="s">
        <v>121</v>
      </c>
      <c r="H647" s="266">
        <f>IF(G647="Traditional Stove",0.1,0.2)</f>
        <v>0.1</v>
      </c>
      <c r="I647" s="266">
        <f>YEAR(J647)</f>
        <v>2022</v>
      </c>
      <c r="J647" s="267">
        <v>44758</v>
      </c>
      <c r="K647" s="267">
        <f>J647+1</f>
        <v>44759</v>
      </c>
      <c r="L647" s="266">
        <f>IF(M647&lt;=365,1,2)</f>
        <v>1</v>
      </c>
      <c r="M647" s="266">
        <f>IF(K647&lt;$C$1,$C$2-$C$1+1,$C$2-K647+1)</f>
        <v>288</v>
      </c>
      <c r="N647" s="268">
        <f>M647/365</f>
        <v>0.78904109589041094</v>
      </c>
      <c r="O647" s="269">
        <f>'Data and Parameter'!$E$4*'Data and Parameter'!$E$5*('Data and Parameter'!$E$6+'Data and Parameter'!$E$7)*'Data and Parameter'!$E$19*'Data and Parameter'!$E$14*'ER calculations'!N647</f>
        <v>4.085456822921941</v>
      </c>
    </row>
    <row r="648" spans="1:15" ht="15">
      <c r="A648" s="284">
        <v>644</v>
      </c>
      <c r="B648" s="287"/>
      <c r="C648" s="287"/>
      <c r="D648" s="284" t="s">
        <v>588</v>
      </c>
      <c r="E648" s="287"/>
      <c r="F648" s="285" t="s">
        <v>765</v>
      </c>
      <c r="G648" s="266" t="s">
        <v>121</v>
      </c>
      <c r="H648" s="266">
        <f>IF(G648="Traditional Stove",0.1,0.2)</f>
        <v>0.1</v>
      </c>
      <c r="I648" s="266">
        <f>YEAR(J648)</f>
        <v>2022</v>
      </c>
      <c r="J648" s="267">
        <v>44758</v>
      </c>
      <c r="K648" s="267">
        <f>J648+1</f>
        <v>44759</v>
      </c>
      <c r="L648" s="266">
        <f>IF(M648&lt;=365,1,2)</f>
        <v>1</v>
      </c>
      <c r="M648" s="266">
        <f>IF(K648&lt;$C$1,$C$2-$C$1+1,$C$2-K648+1)</f>
        <v>288</v>
      </c>
      <c r="N648" s="268">
        <f>M648/365</f>
        <v>0.78904109589041094</v>
      </c>
      <c r="O648" s="269">
        <f>'Data and Parameter'!$E$4*'Data and Parameter'!$E$5*('Data and Parameter'!$E$6+'Data and Parameter'!$E$7)*'Data and Parameter'!$E$19*'Data and Parameter'!$E$14*'ER calculations'!N648</f>
        <v>4.085456822921941</v>
      </c>
    </row>
    <row r="649" spans="1:15" ht="15">
      <c r="A649" s="284">
        <v>645</v>
      </c>
      <c r="B649" s="287"/>
      <c r="C649" s="287"/>
      <c r="D649" s="284" t="s">
        <v>588</v>
      </c>
      <c r="E649" s="287"/>
      <c r="F649" s="285" t="s">
        <v>766</v>
      </c>
      <c r="G649" s="266" t="s">
        <v>121</v>
      </c>
      <c r="H649" s="266">
        <f>IF(G649="Traditional Stove",0.1,0.2)</f>
        <v>0.1</v>
      </c>
      <c r="I649" s="266">
        <f>YEAR(J649)</f>
        <v>2022</v>
      </c>
      <c r="J649" s="267">
        <v>44758</v>
      </c>
      <c r="K649" s="267">
        <f>J649+1</f>
        <v>44759</v>
      </c>
      <c r="L649" s="266">
        <f>IF(M649&lt;=365,1,2)</f>
        <v>1</v>
      </c>
      <c r="M649" s="266">
        <f>IF(K649&lt;$C$1,$C$2-$C$1+1,$C$2-K649+1)</f>
        <v>288</v>
      </c>
      <c r="N649" s="268">
        <f>M649/365</f>
        <v>0.78904109589041094</v>
      </c>
      <c r="O649" s="269">
        <f>'Data and Parameter'!$E$4*'Data and Parameter'!$E$5*('Data and Parameter'!$E$6+'Data and Parameter'!$E$7)*'Data and Parameter'!$E$19*'Data and Parameter'!$E$14*'ER calculations'!N649</f>
        <v>4.085456822921941</v>
      </c>
    </row>
    <row r="650" spans="1:15" ht="15">
      <c r="A650" s="284">
        <v>646</v>
      </c>
      <c r="B650" s="287"/>
      <c r="C650" s="287"/>
      <c r="D650" s="284" t="s">
        <v>588</v>
      </c>
      <c r="E650" s="287"/>
      <c r="F650" s="285" t="s">
        <v>767</v>
      </c>
      <c r="G650" s="266" t="s">
        <v>121</v>
      </c>
      <c r="H650" s="266">
        <f>IF(G650="Traditional Stove",0.1,0.2)</f>
        <v>0.1</v>
      </c>
      <c r="I650" s="266">
        <f>YEAR(J650)</f>
        <v>2022</v>
      </c>
      <c r="J650" s="267">
        <v>44758</v>
      </c>
      <c r="K650" s="267">
        <f>J650+1</f>
        <v>44759</v>
      </c>
      <c r="L650" s="266">
        <f>IF(M650&lt;=365,1,2)</f>
        <v>1</v>
      </c>
      <c r="M650" s="266">
        <f>IF(K650&lt;$C$1,$C$2-$C$1+1,$C$2-K650+1)</f>
        <v>288</v>
      </c>
      <c r="N650" s="268">
        <f>M650/365</f>
        <v>0.78904109589041094</v>
      </c>
      <c r="O650" s="269">
        <f>'Data and Parameter'!$E$4*'Data and Parameter'!$E$5*('Data and Parameter'!$E$6+'Data and Parameter'!$E$7)*'Data and Parameter'!$E$19*'Data and Parameter'!$E$14*'ER calculations'!N650</f>
        <v>4.085456822921941</v>
      </c>
    </row>
    <row r="651" spans="1:15" ht="15">
      <c r="A651" s="284">
        <v>647</v>
      </c>
      <c r="B651" s="287"/>
      <c r="C651" s="287"/>
      <c r="D651" s="284" t="s">
        <v>588</v>
      </c>
      <c r="E651" s="287"/>
      <c r="F651" s="285" t="s">
        <v>768</v>
      </c>
      <c r="G651" s="266" t="s">
        <v>121</v>
      </c>
      <c r="H651" s="266">
        <f>IF(G651="Traditional Stove",0.1,0.2)</f>
        <v>0.1</v>
      </c>
      <c r="I651" s="266">
        <f>YEAR(J651)</f>
        <v>2022</v>
      </c>
      <c r="J651" s="267">
        <v>44758</v>
      </c>
      <c r="K651" s="267">
        <f>J651+1</f>
        <v>44759</v>
      </c>
      <c r="L651" s="266">
        <f>IF(M651&lt;=365,1,2)</f>
        <v>1</v>
      </c>
      <c r="M651" s="266">
        <f>IF(K651&lt;$C$1,$C$2-$C$1+1,$C$2-K651+1)</f>
        <v>288</v>
      </c>
      <c r="N651" s="268">
        <f>M651/365</f>
        <v>0.78904109589041094</v>
      </c>
      <c r="O651" s="269">
        <f>'Data and Parameter'!$E$4*'Data and Parameter'!$E$5*('Data and Parameter'!$E$6+'Data and Parameter'!$E$7)*'Data and Parameter'!$E$19*'Data and Parameter'!$E$14*'ER calculations'!N651</f>
        <v>4.085456822921941</v>
      </c>
    </row>
    <row r="652" spans="1:15" ht="15">
      <c r="A652" s="284">
        <v>648</v>
      </c>
      <c r="B652" s="287"/>
      <c r="C652" s="287"/>
      <c r="D652" s="284" t="s">
        <v>588</v>
      </c>
      <c r="E652" s="287"/>
      <c r="F652" s="285" t="s">
        <v>769</v>
      </c>
      <c r="G652" s="266" t="s">
        <v>121</v>
      </c>
      <c r="H652" s="266">
        <f>IF(G652="Traditional Stove",0.1,0.2)</f>
        <v>0.1</v>
      </c>
      <c r="I652" s="266">
        <f>YEAR(J652)</f>
        <v>2022</v>
      </c>
      <c r="J652" s="267">
        <v>44758</v>
      </c>
      <c r="K652" s="267">
        <f>J652+1</f>
        <v>44759</v>
      </c>
      <c r="L652" s="266">
        <f>IF(M652&lt;=365,1,2)</f>
        <v>1</v>
      </c>
      <c r="M652" s="266">
        <f>IF(K652&lt;$C$1,$C$2-$C$1+1,$C$2-K652+1)</f>
        <v>288</v>
      </c>
      <c r="N652" s="268">
        <f>M652/365</f>
        <v>0.78904109589041094</v>
      </c>
      <c r="O652" s="269">
        <f>'Data and Parameter'!$E$4*'Data and Parameter'!$E$5*('Data and Parameter'!$E$6+'Data and Parameter'!$E$7)*'Data and Parameter'!$E$19*'Data and Parameter'!$E$14*'ER calculations'!N652</f>
        <v>4.085456822921941</v>
      </c>
    </row>
    <row r="653" spans="1:15" ht="15">
      <c r="A653" s="284">
        <v>649</v>
      </c>
      <c r="B653" s="287"/>
      <c r="C653" s="287"/>
      <c r="D653" s="284" t="s">
        <v>588</v>
      </c>
      <c r="E653" s="287"/>
      <c r="F653" s="285" t="s">
        <v>770</v>
      </c>
      <c r="G653" s="266" t="s">
        <v>121</v>
      </c>
      <c r="H653" s="266">
        <f>IF(G653="Traditional Stove",0.1,0.2)</f>
        <v>0.1</v>
      </c>
      <c r="I653" s="266">
        <f>YEAR(J653)</f>
        <v>2022</v>
      </c>
      <c r="J653" s="267">
        <v>44758</v>
      </c>
      <c r="K653" s="267">
        <f>J653+1</f>
        <v>44759</v>
      </c>
      <c r="L653" s="266">
        <f>IF(M653&lt;=365,1,2)</f>
        <v>1</v>
      </c>
      <c r="M653" s="266">
        <f>IF(K653&lt;$C$1,$C$2-$C$1+1,$C$2-K653+1)</f>
        <v>288</v>
      </c>
      <c r="N653" s="268">
        <f>M653/365</f>
        <v>0.78904109589041094</v>
      </c>
      <c r="O653" s="269">
        <f>'Data and Parameter'!$E$4*'Data and Parameter'!$E$5*('Data and Parameter'!$E$6+'Data and Parameter'!$E$7)*'Data and Parameter'!$E$19*'Data and Parameter'!$E$14*'ER calculations'!N653</f>
        <v>4.085456822921941</v>
      </c>
    </row>
    <row r="654" spans="1:15" ht="15">
      <c r="A654" s="284">
        <v>650</v>
      </c>
      <c r="B654" s="287"/>
      <c r="C654" s="287"/>
      <c r="D654" s="284" t="s">
        <v>588</v>
      </c>
      <c r="E654" s="287"/>
      <c r="F654" s="285" t="s">
        <v>771</v>
      </c>
      <c r="G654" s="266" t="s">
        <v>121</v>
      </c>
      <c r="H654" s="266">
        <f>IF(G654="Traditional Stove",0.1,0.2)</f>
        <v>0.1</v>
      </c>
      <c r="I654" s="266">
        <f>YEAR(J654)</f>
        <v>2022</v>
      </c>
      <c r="J654" s="267">
        <v>44758</v>
      </c>
      <c r="K654" s="267">
        <f>J654+1</f>
        <v>44759</v>
      </c>
      <c r="L654" s="266">
        <f>IF(M654&lt;=365,1,2)</f>
        <v>1</v>
      </c>
      <c r="M654" s="266">
        <f>IF(K654&lt;$C$1,$C$2-$C$1+1,$C$2-K654+1)</f>
        <v>288</v>
      </c>
      <c r="N654" s="268">
        <f>M654/365</f>
        <v>0.78904109589041094</v>
      </c>
      <c r="O654" s="269">
        <f>'Data and Parameter'!$E$4*'Data and Parameter'!$E$5*('Data and Parameter'!$E$6+'Data and Parameter'!$E$7)*'Data and Parameter'!$E$19*'Data and Parameter'!$E$14*'ER calculations'!N654</f>
        <v>4.085456822921941</v>
      </c>
    </row>
    <row r="655" spans="1:15" ht="15">
      <c r="A655" s="284">
        <v>651</v>
      </c>
      <c r="B655" s="287"/>
      <c r="C655" s="287"/>
      <c r="D655" s="284" t="s">
        <v>588</v>
      </c>
      <c r="E655" s="287"/>
      <c r="F655" s="285" t="s">
        <v>772</v>
      </c>
      <c r="G655" s="266" t="s">
        <v>121</v>
      </c>
      <c r="H655" s="266">
        <f>IF(G655="Traditional Stove",0.1,0.2)</f>
        <v>0.1</v>
      </c>
      <c r="I655" s="266">
        <f>YEAR(J655)</f>
        <v>2022</v>
      </c>
      <c r="J655" s="267">
        <v>44758</v>
      </c>
      <c r="K655" s="267">
        <f>J655+1</f>
        <v>44759</v>
      </c>
      <c r="L655" s="266">
        <f>IF(M655&lt;=365,1,2)</f>
        <v>1</v>
      </c>
      <c r="M655" s="266">
        <f>IF(K655&lt;$C$1,$C$2-$C$1+1,$C$2-K655+1)</f>
        <v>288</v>
      </c>
      <c r="N655" s="268">
        <f>M655/365</f>
        <v>0.78904109589041094</v>
      </c>
      <c r="O655" s="269">
        <f>'Data and Parameter'!$E$4*'Data and Parameter'!$E$5*('Data and Parameter'!$E$6+'Data and Parameter'!$E$7)*'Data and Parameter'!$E$19*'Data and Parameter'!$E$14*'ER calculations'!N655</f>
        <v>4.085456822921941</v>
      </c>
    </row>
    <row r="656" spans="1:15" ht="15">
      <c r="A656" s="284">
        <v>652</v>
      </c>
      <c r="B656" s="287"/>
      <c r="C656" s="287"/>
      <c r="D656" s="284" t="s">
        <v>588</v>
      </c>
      <c r="E656" s="287"/>
      <c r="F656" s="285" t="s">
        <v>773</v>
      </c>
      <c r="G656" s="266" t="s">
        <v>121</v>
      </c>
      <c r="H656" s="266">
        <f>IF(G656="Traditional Stove",0.1,0.2)</f>
        <v>0.1</v>
      </c>
      <c r="I656" s="266">
        <f>YEAR(J656)</f>
        <v>2022</v>
      </c>
      <c r="J656" s="267">
        <v>44758</v>
      </c>
      <c r="K656" s="267">
        <f>J656+1</f>
        <v>44759</v>
      </c>
      <c r="L656" s="266">
        <f>IF(M656&lt;=365,1,2)</f>
        <v>1</v>
      </c>
      <c r="M656" s="266">
        <f>IF(K656&lt;$C$1,$C$2-$C$1+1,$C$2-K656+1)</f>
        <v>288</v>
      </c>
      <c r="N656" s="268">
        <f>M656/365</f>
        <v>0.78904109589041094</v>
      </c>
      <c r="O656" s="269">
        <f>'Data and Parameter'!$E$4*'Data and Parameter'!$E$5*('Data and Parameter'!$E$6+'Data and Parameter'!$E$7)*'Data and Parameter'!$E$19*'Data and Parameter'!$E$14*'ER calculations'!N656</f>
        <v>4.085456822921941</v>
      </c>
    </row>
    <row r="657" spans="1:15" ht="15">
      <c r="A657" s="284">
        <v>653</v>
      </c>
      <c r="B657" s="287"/>
      <c r="C657" s="287"/>
      <c r="D657" s="284" t="s">
        <v>588</v>
      </c>
      <c r="E657" s="287"/>
      <c r="F657" s="285" t="s">
        <v>774</v>
      </c>
      <c r="G657" s="266" t="s">
        <v>121</v>
      </c>
      <c r="H657" s="266">
        <f>IF(G657="Traditional Stove",0.1,0.2)</f>
        <v>0.1</v>
      </c>
      <c r="I657" s="266">
        <f>YEAR(J657)</f>
        <v>2022</v>
      </c>
      <c r="J657" s="267">
        <v>44758</v>
      </c>
      <c r="K657" s="267">
        <f>J657+1</f>
        <v>44759</v>
      </c>
      <c r="L657" s="266">
        <f>IF(M657&lt;=365,1,2)</f>
        <v>1</v>
      </c>
      <c r="M657" s="266">
        <f>IF(K657&lt;$C$1,$C$2-$C$1+1,$C$2-K657+1)</f>
        <v>288</v>
      </c>
      <c r="N657" s="268">
        <f>M657/365</f>
        <v>0.78904109589041094</v>
      </c>
      <c r="O657" s="269">
        <f>'Data and Parameter'!$E$4*'Data and Parameter'!$E$5*('Data and Parameter'!$E$6+'Data and Parameter'!$E$7)*'Data and Parameter'!$E$19*'Data and Parameter'!$E$14*'ER calculations'!N657</f>
        <v>4.085456822921941</v>
      </c>
    </row>
    <row r="658" spans="1:15" ht="15">
      <c r="A658" s="284">
        <v>654</v>
      </c>
      <c r="B658" s="287"/>
      <c r="C658" s="287"/>
      <c r="D658" s="284" t="s">
        <v>588</v>
      </c>
      <c r="E658" s="287"/>
      <c r="F658" s="285" t="s">
        <v>775</v>
      </c>
      <c r="G658" s="266" t="s">
        <v>121</v>
      </c>
      <c r="H658" s="266">
        <f>IF(G658="Traditional Stove",0.1,0.2)</f>
        <v>0.1</v>
      </c>
      <c r="I658" s="266">
        <f>YEAR(J658)</f>
        <v>2022</v>
      </c>
      <c r="J658" s="267">
        <v>44758</v>
      </c>
      <c r="K658" s="267">
        <f>J658+1</f>
        <v>44759</v>
      </c>
      <c r="L658" s="266">
        <f>IF(M658&lt;=365,1,2)</f>
        <v>1</v>
      </c>
      <c r="M658" s="266">
        <f>IF(K658&lt;$C$1,$C$2-$C$1+1,$C$2-K658+1)</f>
        <v>288</v>
      </c>
      <c r="N658" s="268">
        <f>M658/365</f>
        <v>0.78904109589041094</v>
      </c>
      <c r="O658" s="269">
        <f>'Data and Parameter'!$E$4*'Data and Parameter'!$E$5*('Data and Parameter'!$E$6+'Data and Parameter'!$E$7)*'Data and Parameter'!$E$19*'Data and Parameter'!$E$14*'ER calculations'!N658</f>
        <v>4.085456822921941</v>
      </c>
    </row>
    <row r="659" spans="1:15" ht="15">
      <c r="A659" s="284">
        <v>655</v>
      </c>
      <c r="B659" s="287"/>
      <c r="C659" s="287"/>
      <c r="D659" s="284" t="s">
        <v>588</v>
      </c>
      <c r="E659" s="287"/>
      <c r="F659" s="285" t="s">
        <v>776</v>
      </c>
      <c r="G659" s="266" t="s">
        <v>121</v>
      </c>
      <c r="H659" s="266">
        <f>IF(G659="Traditional Stove",0.1,0.2)</f>
        <v>0.1</v>
      </c>
      <c r="I659" s="266">
        <f>YEAR(J659)</f>
        <v>2022</v>
      </c>
      <c r="J659" s="267">
        <v>44758</v>
      </c>
      <c r="K659" s="267">
        <f>J659+1</f>
        <v>44759</v>
      </c>
      <c r="L659" s="266">
        <f>IF(M659&lt;=365,1,2)</f>
        <v>1</v>
      </c>
      <c r="M659" s="266">
        <f>IF(K659&lt;$C$1,$C$2-$C$1+1,$C$2-K659+1)</f>
        <v>288</v>
      </c>
      <c r="N659" s="268">
        <f>M659/365</f>
        <v>0.78904109589041094</v>
      </c>
      <c r="O659" s="269">
        <f>'Data and Parameter'!$E$4*'Data and Parameter'!$E$5*('Data and Parameter'!$E$6+'Data and Parameter'!$E$7)*'Data and Parameter'!$E$19*'Data and Parameter'!$E$14*'ER calculations'!N659</f>
        <v>4.085456822921941</v>
      </c>
    </row>
    <row r="660" spans="1:15" ht="15">
      <c r="A660" s="284">
        <v>656</v>
      </c>
      <c r="B660" s="287"/>
      <c r="C660" s="287"/>
      <c r="D660" s="284" t="s">
        <v>588</v>
      </c>
      <c r="E660" s="287"/>
      <c r="F660" s="285" t="s">
        <v>777</v>
      </c>
      <c r="G660" s="266" t="s">
        <v>121</v>
      </c>
      <c r="H660" s="266">
        <f>IF(G660="Traditional Stove",0.1,0.2)</f>
        <v>0.1</v>
      </c>
      <c r="I660" s="266">
        <f>YEAR(J660)</f>
        <v>2022</v>
      </c>
      <c r="J660" s="267">
        <v>44758</v>
      </c>
      <c r="K660" s="267">
        <f>J660+1</f>
        <v>44759</v>
      </c>
      <c r="L660" s="266">
        <f>IF(M660&lt;=365,1,2)</f>
        <v>1</v>
      </c>
      <c r="M660" s="266">
        <f>IF(K660&lt;$C$1,$C$2-$C$1+1,$C$2-K660+1)</f>
        <v>288</v>
      </c>
      <c r="N660" s="268">
        <f>M660/365</f>
        <v>0.78904109589041094</v>
      </c>
      <c r="O660" s="269">
        <f>'Data and Parameter'!$E$4*'Data and Parameter'!$E$5*('Data and Parameter'!$E$6+'Data and Parameter'!$E$7)*'Data and Parameter'!$E$19*'Data and Parameter'!$E$14*'ER calculations'!N660</f>
        <v>4.085456822921941</v>
      </c>
    </row>
    <row r="661" spans="1:15" ht="15">
      <c r="A661" s="284">
        <v>657</v>
      </c>
      <c r="B661" s="287"/>
      <c r="C661" s="287"/>
      <c r="D661" s="284" t="s">
        <v>588</v>
      </c>
      <c r="E661" s="287"/>
      <c r="F661" s="285" t="s">
        <v>778</v>
      </c>
      <c r="G661" s="266" t="s">
        <v>121</v>
      </c>
      <c r="H661" s="266">
        <f>IF(G661="Traditional Stove",0.1,0.2)</f>
        <v>0.1</v>
      </c>
      <c r="I661" s="266">
        <f>YEAR(J661)</f>
        <v>2022</v>
      </c>
      <c r="J661" s="267">
        <v>44758</v>
      </c>
      <c r="K661" s="267">
        <f>J661+1</f>
        <v>44759</v>
      </c>
      <c r="L661" s="266">
        <f>IF(M661&lt;=365,1,2)</f>
        <v>1</v>
      </c>
      <c r="M661" s="266">
        <f>IF(K661&lt;$C$1,$C$2-$C$1+1,$C$2-K661+1)</f>
        <v>288</v>
      </c>
      <c r="N661" s="268">
        <f>M661/365</f>
        <v>0.78904109589041094</v>
      </c>
      <c r="O661" s="269">
        <f>'Data and Parameter'!$E$4*'Data and Parameter'!$E$5*('Data and Parameter'!$E$6+'Data and Parameter'!$E$7)*'Data and Parameter'!$E$19*'Data and Parameter'!$E$14*'ER calculations'!N661</f>
        <v>4.085456822921941</v>
      </c>
    </row>
    <row r="662" spans="1:15" ht="15">
      <c r="A662" s="284">
        <v>658</v>
      </c>
      <c r="B662" s="287"/>
      <c r="C662" s="287"/>
      <c r="D662" s="284" t="s">
        <v>588</v>
      </c>
      <c r="E662" s="287"/>
      <c r="F662" s="285" t="s">
        <v>779</v>
      </c>
      <c r="G662" s="266" t="s">
        <v>121</v>
      </c>
      <c r="H662" s="266">
        <f>IF(G662="Traditional Stove",0.1,0.2)</f>
        <v>0.1</v>
      </c>
      <c r="I662" s="266">
        <f>YEAR(J662)</f>
        <v>2022</v>
      </c>
      <c r="J662" s="267">
        <v>44758</v>
      </c>
      <c r="K662" s="267">
        <f>J662+1</f>
        <v>44759</v>
      </c>
      <c r="L662" s="266">
        <f>IF(M662&lt;=365,1,2)</f>
        <v>1</v>
      </c>
      <c r="M662" s="266">
        <f>IF(K662&lt;$C$1,$C$2-$C$1+1,$C$2-K662+1)</f>
        <v>288</v>
      </c>
      <c r="N662" s="268">
        <f>M662/365</f>
        <v>0.78904109589041094</v>
      </c>
      <c r="O662" s="269">
        <f>'Data and Parameter'!$E$4*'Data and Parameter'!$E$5*('Data and Parameter'!$E$6+'Data and Parameter'!$E$7)*'Data and Parameter'!$E$19*'Data and Parameter'!$E$14*'ER calculations'!N662</f>
        <v>4.085456822921941</v>
      </c>
    </row>
    <row r="663" spans="1:15" ht="15">
      <c r="A663" s="284">
        <v>659</v>
      </c>
      <c r="B663" s="287"/>
      <c r="C663" s="287"/>
      <c r="D663" s="284" t="s">
        <v>588</v>
      </c>
      <c r="E663" s="287"/>
      <c r="F663" s="285" t="s">
        <v>780</v>
      </c>
      <c r="G663" s="266" t="s">
        <v>121</v>
      </c>
      <c r="H663" s="266">
        <f>IF(G663="Traditional Stove",0.1,0.2)</f>
        <v>0.1</v>
      </c>
      <c r="I663" s="266">
        <f>YEAR(J663)</f>
        <v>2022</v>
      </c>
      <c r="J663" s="267">
        <v>44758</v>
      </c>
      <c r="K663" s="267">
        <f>J663+1</f>
        <v>44759</v>
      </c>
      <c r="L663" s="266">
        <f>IF(M663&lt;=365,1,2)</f>
        <v>1</v>
      </c>
      <c r="M663" s="266">
        <f>IF(K663&lt;$C$1,$C$2-$C$1+1,$C$2-K663+1)</f>
        <v>288</v>
      </c>
      <c r="N663" s="268">
        <f>M663/365</f>
        <v>0.78904109589041094</v>
      </c>
      <c r="O663" s="269">
        <f>'Data and Parameter'!$E$4*'Data and Parameter'!$E$5*('Data and Parameter'!$E$6+'Data and Parameter'!$E$7)*'Data and Parameter'!$E$19*'Data and Parameter'!$E$14*'ER calculations'!N663</f>
        <v>4.085456822921941</v>
      </c>
    </row>
    <row r="664" spans="1:15" ht="15">
      <c r="A664" s="284">
        <v>660</v>
      </c>
      <c r="B664" s="287"/>
      <c r="C664" s="287"/>
      <c r="D664" s="284" t="s">
        <v>588</v>
      </c>
      <c r="E664" s="287"/>
      <c r="F664" s="285" t="s">
        <v>781</v>
      </c>
      <c r="G664" s="266" t="s">
        <v>121</v>
      </c>
      <c r="H664" s="266">
        <f>IF(G664="Traditional Stove",0.1,0.2)</f>
        <v>0.1</v>
      </c>
      <c r="I664" s="266">
        <f>YEAR(J664)</f>
        <v>2022</v>
      </c>
      <c r="J664" s="267">
        <v>44758</v>
      </c>
      <c r="K664" s="267">
        <f>J664+1</f>
        <v>44759</v>
      </c>
      <c r="L664" s="266">
        <f>IF(M664&lt;=365,1,2)</f>
        <v>1</v>
      </c>
      <c r="M664" s="266">
        <f>IF(K664&lt;$C$1,$C$2-$C$1+1,$C$2-K664+1)</f>
        <v>288</v>
      </c>
      <c r="N664" s="268">
        <f>M664/365</f>
        <v>0.78904109589041094</v>
      </c>
      <c r="O664" s="269">
        <f>'Data and Parameter'!$E$4*'Data and Parameter'!$E$5*('Data and Parameter'!$E$6+'Data and Parameter'!$E$7)*'Data and Parameter'!$E$19*'Data and Parameter'!$E$14*'ER calculations'!N664</f>
        <v>4.085456822921941</v>
      </c>
    </row>
    <row r="665" spans="1:15" ht="15">
      <c r="A665" s="284">
        <v>661</v>
      </c>
      <c r="B665" s="287"/>
      <c r="C665" s="287"/>
      <c r="D665" s="284" t="s">
        <v>588</v>
      </c>
      <c r="E665" s="287"/>
      <c r="F665" s="285" t="s">
        <v>782</v>
      </c>
      <c r="G665" s="266" t="s">
        <v>121</v>
      </c>
      <c r="H665" s="266">
        <f>IF(G665="Traditional Stove",0.1,0.2)</f>
        <v>0.1</v>
      </c>
      <c r="I665" s="266">
        <f>YEAR(J665)</f>
        <v>2022</v>
      </c>
      <c r="J665" s="267">
        <v>44758</v>
      </c>
      <c r="K665" s="267">
        <f>J665+1</f>
        <v>44759</v>
      </c>
      <c r="L665" s="266">
        <f>IF(M665&lt;=365,1,2)</f>
        <v>1</v>
      </c>
      <c r="M665" s="266">
        <f>IF(K665&lt;$C$1,$C$2-$C$1+1,$C$2-K665+1)</f>
        <v>288</v>
      </c>
      <c r="N665" s="268">
        <f>M665/365</f>
        <v>0.78904109589041094</v>
      </c>
      <c r="O665" s="269">
        <f>'Data and Parameter'!$E$4*'Data and Parameter'!$E$5*('Data and Parameter'!$E$6+'Data and Parameter'!$E$7)*'Data and Parameter'!$E$19*'Data and Parameter'!$E$14*'ER calculations'!N665</f>
        <v>4.085456822921941</v>
      </c>
    </row>
    <row r="666" spans="1:15" ht="15">
      <c r="A666" s="284">
        <v>662</v>
      </c>
      <c r="B666" s="287"/>
      <c r="C666" s="287"/>
      <c r="D666" s="284" t="s">
        <v>588</v>
      </c>
      <c r="E666" s="287"/>
      <c r="F666" s="285" t="s">
        <v>783</v>
      </c>
      <c r="G666" s="266" t="s">
        <v>121</v>
      </c>
      <c r="H666" s="266">
        <f>IF(G666="Traditional Stove",0.1,0.2)</f>
        <v>0.1</v>
      </c>
      <c r="I666" s="266">
        <f>YEAR(J666)</f>
        <v>2022</v>
      </c>
      <c r="J666" s="267">
        <v>44758</v>
      </c>
      <c r="K666" s="267">
        <f>J666+1</f>
        <v>44759</v>
      </c>
      <c r="L666" s="266">
        <f>IF(M666&lt;=365,1,2)</f>
        <v>1</v>
      </c>
      <c r="M666" s="266">
        <f>IF(K666&lt;$C$1,$C$2-$C$1+1,$C$2-K666+1)</f>
        <v>288</v>
      </c>
      <c r="N666" s="268">
        <f>M666/365</f>
        <v>0.78904109589041094</v>
      </c>
      <c r="O666" s="269">
        <f>'Data and Parameter'!$E$4*'Data and Parameter'!$E$5*('Data and Parameter'!$E$6+'Data and Parameter'!$E$7)*'Data and Parameter'!$E$19*'Data and Parameter'!$E$14*'ER calculations'!N666</f>
        <v>4.085456822921941</v>
      </c>
    </row>
    <row r="667" spans="1:15" ht="15">
      <c r="A667" s="284">
        <v>663</v>
      </c>
      <c r="B667" s="287"/>
      <c r="C667" s="287"/>
      <c r="D667" s="284" t="s">
        <v>588</v>
      </c>
      <c r="E667" s="287"/>
      <c r="F667" s="285" t="s">
        <v>784</v>
      </c>
      <c r="G667" s="266" t="s">
        <v>121</v>
      </c>
      <c r="H667" s="266">
        <f>IF(G667="Traditional Stove",0.1,0.2)</f>
        <v>0.1</v>
      </c>
      <c r="I667" s="266">
        <f>YEAR(J667)</f>
        <v>2022</v>
      </c>
      <c r="J667" s="267">
        <v>44758</v>
      </c>
      <c r="K667" s="267">
        <f>J667+1</f>
        <v>44759</v>
      </c>
      <c r="L667" s="266">
        <f>IF(M667&lt;=365,1,2)</f>
        <v>1</v>
      </c>
      <c r="M667" s="266">
        <f>IF(K667&lt;$C$1,$C$2-$C$1+1,$C$2-K667+1)</f>
        <v>288</v>
      </c>
      <c r="N667" s="268">
        <f>M667/365</f>
        <v>0.78904109589041094</v>
      </c>
      <c r="O667" s="269">
        <f>'Data and Parameter'!$E$4*'Data and Parameter'!$E$5*('Data and Parameter'!$E$6+'Data and Parameter'!$E$7)*'Data and Parameter'!$E$19*'Data and Parameter'!$E$14*'ER calculations'!N667</f>
        <v>4.085456822921941</v>
      </c>
    </row>
    <row r="668" spans="1:15" ht="15">
      <c r="A668" s="284">
        <v>664</v>
      </c>
      <c r="B668" s="287"/>
      <c r="C668" s="287"/>
      <c r="D668" s="284" t="s">
        <v>588</v>
      </c>
      <c r="E668" s="287"/>
      <c r="F668" s="285" t="s">
        <v>785</v>
      </c>
      <c r="G668" s="266" t="s">
        <v>121</v>
      </c>
      <c r="H668" s="266">
        <f>IF(G668="Traditional Stove",0.1,0.2)</f>
        <v>0.1</v>
      </c>
      <c r="I668" s="266">
        <f>YEAR(J668)</f>
        <v>2022</v>
      </c>
      <c r="J668" s="267">
        <v>44758</v>
      </c>
      <c r="K668" s="267">
        <f>J668+1</f>
        <v>44759</v>
      </c>
      <c r="L668" s="266">
        <f>IF(M668&lt;=365,1,2)</f>
        <v>1</v>
      </c>
      <c r="M668" s="266">
        <f>IF(K668&lt;$C$1,$C$2-$C$1+1,$C$2-K668+1)</f>
        <v>288</v>
      </c>
      <c r="N668" s="268">
        <f>M668/365</f>
        <v>0.78904109589041094</v>
      </c>
      <c r="O668" s="269">
        <f>'Data and Parameter'!$E$4*'Data and Parameter'!$E$5*('Data and Parameter'!$E$6+'Data and Parameter'!$E$7)*'Data and Parameter'!$E$19*'Data and Parameter'!$E$14*'ER calculations'!N668</f>
        <v>4.085456822921941</v>
      </c>
    </row>
    <row r="669" spans="1:15" ht="15">
      <c r="A669" s="284">
        <v>665</v>
      </c>
      <c r="B669" s="287"/>
      <c r="C669" s="287"/>
      <c r="D669" s="284" t="s">
        <v>588</v>
      </c>
      <c r="E669" s="287"/>
      <c r="F669" s="285" t="s">
        <v>786</v>
      </c>
      <c r="G669" s="266" t="s">
        <v>121</v>
      </c>
      <c r="H669" s="266">
        <f>IF(G669="Traditional Stove",0.1,0.2)</f>
        <v>0.1</v>
      </c>
      <c r="I669" s="266">
        <f>YEAR(J669)</f>
        <v>2022</v>
      </c>
      <c r="J669" s="267">
        <v>44758</v>
      </c>
      <c r="K669" s="267">
        <f>J669+1</f>
        <v>44759</v>
      </c>
      <c r="L669" s="266">
        <f>IF(M669&lt;=365,1,2)</f>
        <v>1</v>
      </c>
      <c r="M669" s="266">
        <f>IF(K669&lt;$C$1,$C$2-$C$1+1,$C$2-K669+1)</f>
        <v>288</v>
      </c>
      <c r="N669" s="268">
        <f>M669/365</f>
        <v>0.78904109589041094</v>
      </c>
      <c r="O669" s="269">
        <f>'Data and Parameter'!$E$4*'Data and Parameter'!$E$5*('Data and Parameter'!$E$6+'Data and Parameter'!$E$7)*'Data and Parameter'!$E$19*'Data and Parameter'!$E$14*'ER calculations'!N669</f>
        <v>4.085456822921941</v>
      </c>
    </row>
    <row r="670" spans="1:15" ht="15">
      <c r="A670" s="284">
        <v>666</v>
      </c>
      <c r="B670" s="287"/>
      <c r="C670" s="287"/>
      <c r="D670" s="284" t="s">
        <v>588</v>
      </c>
      <c r="E670" s="287"/>
      <c r="F670" s="285" t="s">
        <v>787</v>
      </c>
      <c r="G670" s="266" t="s">
        <v>121</v>
      </c>
      <c r="H670" s="266">
        <f>IF(G670="Traditional Stove",0.1,0.2)</f>
        <v>0.1</v>
      </c>
      <c r="I670" s="266">
        <f>YEAR(J670)</f>
        <v>2022</v>
      </c>
      <c r="J670" s="267">
        <v>44758</v>
      </c>
      <c r="K670" s="267">
        <f>J670+1</f>
        <v>44759</v>
      </c>
      <c r="L670" s="266">
        <f>IF(M670&lt;=365,1,2)</f>
        <v>1</v>
      </c>
      <c r="M670" s="266">
        <f>IF(K670&lt;$C$1,$C$2-$C$1+1,$C$2-K670+1)</f>
        <v>288</v>
      </c>
      <c r="N670" s="268">
        <f>M670/365</f>
        <v>0.78904109589041094</v>
      </c>
      <c r="O670" s="269">
        <f>'Data and Parameter'!$E$4*'Data and Parameter'!$E$5*('Data and Parameter'!$E$6+'Data and Parameter'!$E$7)*'Data and Parameter'!$E$19*'Data and Parameter'!$E$14*'ER calculations'!N670</f>
        <v>4.085456822921941</v>
      </c>
    </row>
    <row r="671" spans="1:15" ht="15">
      <c r="A671" s="284">
        <v>667</v>
      </c>
      <c r="B671" s="287"/>
      <c r="C671" s="287"/>
      <c r="D671" s="284" t="s">
        <v>588</v>
      </c>
      <c r="E671" s="287"/>
      <c r="F671" s="285" t="s">
        <v>788</v>
      </c>
      <c r="G671" s="266" t="s">
        <v>121</v>
      </c>
      <c r="H671" s="266">
        <f>IF(G671="Traditional Stove",0.1,0.2)</f>
        <v>0.1</v>
      </c>
      <c r="I671" s="266">
        <f>YEAR(J671)</f>
        <v>2022</v>
      </c>
      <c r="J671" s="267">
        <v>44758</v>
      </c>
      <c r="K671" s="267">
        <f>J671+1</f>
        <v>44759</v>
      </c>
      <c r="L671" s="266">
        <f>IF(M671&lt;=365,1,2)</f>
        <v>1</v>
      </c>
      <c r="M671" s="266">
        <f>IF(K671&lt;$C$1,$C$2-$C$1+1,$C$2-K671+1)</f>
        <v>288</v>
      </c>
      <c r="N671" s="268">
        <f>M671/365</f>
        <v>0.78904109589041094</v>
      </c>
      <c r="O671" s="269">
        <f>'Data and Parameter'!$E$4*'Data and Parameter'!$E$5*('Data and Parameter'!$E$6+'Data and Parameter'!$E$7)*'Data and Parameter'!$E$19*'Data and Parameter'!$E$14*'ER calculations'!N671</f>
        <v>4.085456822921941</v>
      </c>
    </row>
    <row r="672" spans="1:15" ht="15">
      <c r="A672" s="284">
        <v>668</v>
      </c>
      <c r="B672" s="287"/>
      <c r="C672" s="287"/>
      <c r="D672" s="284" t="s">
        <v>588</v>
      </c>
      <c r="E672" s="287"/>
      <c r="F672" s="285" t="s">
        <v>789</v>
      </c>
      <c r="G672" s="266" t="s">
        <v>121</v>
      </c>
      <c r="H672" s="266">
        <f>IF(G672="Traditional Stove",0.1,0.2)</f>
        <v>0.1</v>
      </c>
      <c r="I672" s="266">
        <f>YEAR(J672)</f>
        <v>2022</v>
      </c>
      <c r="J672" s="267">
        <v>44734</v>
      </c>
      <c r="K672" s="267">
        <f>J672+1</f>
        <v>44735</v>
      </c>
      <c r="L672" s="266">
        <f>IF(M672&lt;=365,1,2)</f>
        <v>1</v>
      </c>
      <c r="M672" s="266">
        <f>IF(K672&lt;$C$1,$C$2-$C$1+1,$C$2-K672+1)</f>
        <v>312</v>
      </c>
      <c r="N672" s="268">
        <f>M672/365</f>
        <v>0.85479452054794525</v>
      </c>
      <c r="O672" s="269">
        <f>'Data and Parameter'!$E$4*'Data and Parameter'!$E$5*('Data and Parameter'!$E$6+'Data and Parameter'!$E$7)*'Data and Parameter'!$E$19*'Data and Parameter'!$E$14*'ER calculations'!N672</f>
        <v>4.4259115581654358</v>
      </c>
    </row>
    <row r="673" spans="1:15" ht="15">
      <c r="A673" s="284">
        <v>669</v>
      </c>
      <c r="B673" s="287"/>
      <c r="C673" s="287"/>
      <c r="D673" s="284" t="s">
        <v>588</v>
      </c>
      <c r="E673" s="287"/>
      <c r="F673" s="285" t="s">
        <v>790</v>
      </c>
      <c r="G673" s="266" t="s">
        <v>121</v>
      </c>
      <c r="H673" s="266">
        <f>IF(G673="Traditional Stove",0.1,0.2)</f>
        <v>0.1</v>
      </c>
      <c r="I673" s="266">
        <f>YEAR(J673)</f>
        <v>2022</v>
      </c>
      <c r="J673" s="267">
        <v>44740</v>
      </c>
      <c r="K673" s="267">
        <f>J673+1</f>
        <v>44741</v>
      </c>
      <c r="L673" s="266">
        <f>IF(M673&lt;=365,1,2)</f>
        <v>1</v>
      </c>
      <c r="M673" s="266">
        <f>IF(K673&lt;$C$1,$C$2-$C$1+1,$C$2-K673+1)</f>
        <v>306</v>
      </c>
      <c r="N673" s="268">
        <f>M673/365</f>
        <v>0.83835616438356164</v>
      </c>
      <c r="O673" s="269">
        <f>'Data and Parameter'!$E$4*'Data and Parameter'!$E$5*('Data and Parameter'!$E$6+'Data and Parameter'!$E$7)*'Data and Parameter'!$E$19*'Data and Parameter'!$E$14*'ER calculations'!N673</f>
        <v>4.3407978743545623</v>
      </c>
    </row>
    <row r="674" spans="1:15" ht="15">
      <c r="A674" s="284">
        <v>670</v>
      </c>
      <c r="B674" s="287"/>
      <c r="C674" s="287"/>
      <c r="D674" s="284" t="s">
        <v>588</v>
      </c>
      <c r="E674" s="287"/>
      <c r="F674" s="285" t="s">
        <v>791</v>
      </c>
      <c r="G674" s="266" t="s">
        <v>121</v>
      </c>
      <c r="H674" s="266">
        <f>IF(G674="Traditional Stove",0.1,0.2)</f>
        <v>0.1</v>
      </c>
      <c r="I674" s="266">
        <f>YEAR(J674)</f>
        <v>2022</v>
      </c>
      <c r="J674" s="267">
        <v>44758</v>
      </c>
      <c r="K674" s="267">
        <f>J674+1</f>
        <v>44759</v>
      </c>
      <c r="L674" s="266">
        <f>IF(M674&lt;=365,1,2)</f>
        <v>1</v>
      </c>
      <c r="M674" s="266">
        <f>IF(K674&lt;$C$1,$C$2-$C$1+1,$C$2-K674+1)</f>
        <v>288</v>
      </c>
      <c r="N674" s="268">
        <f>M674/365</f>
        <v>0.78904109589041094</v>
      </c>
      <c r="O674" s="269">
        <f>'Data and Parameter'!$E$4*'Data and Parameter'!$E$5*('Data and Parameter'!$E$6+'Data and Parameter'!$E$7)*'Data and Parameter'!$E$19*'Data and Parameter'!$E$14*'ER calculations'!N674</f>
        <v>4.085456822921941</v>
      </c>
    </row>
    <row r="675" spans="1:15" ht="15">
      <c r="A675" s="284">
        <v>671</v>
      </c>
      <c r="B675" s="287"/>
      <c r="C675" s="287"/>
      <c r="D675" s="284" t="s">
        <v>588</v>
      </c>
      <c r="E675" s="287"/>
      <c r="F675" s="285" t="s">
        <v>792</v>
      </c>
      <c r="G675" s="266" t="s">
        <v>121</v>
      </c>
      <c r="H675" s="266">
        <f>IF(G675="Traditional Stove",0.1,0.2)</f>
        <v>0.1</v>
      </c>
      <c r="I675" s="266">
        <f>YEAR(J675)</f>
        <v>2022</v>
      </c>
      <c r="J675" s="267">
        <v>44761</v>
      </c>
      <c r="K675" s="267">
        <f>J675+1</f>
        <v>44762</v>
      </c>
      <c r="L675" s="266">
        <f>IF(M675&lt;=365,1,2)</f>
        <v>1</v>
      </c>
      <c r="M675" s="266">
        <f>IF(K675&lt;$C$1,$C$2-$C$1+1,$C$2-K675+1)</f>
        <v>285</v>
      </c>
      <c r="N675" s="268">
        <f>M675/365</f>
        <v>0.78082191780821919</v>
      </c>
      <c r="O675" s="269">
        <f>'Data and Parameter'!$E$4*'Data and Parameter'!$E$5*('Data and Parameter'!$E$6+'Data and Parameter'!$E$7)*'Data and Parameter'!$E$19*'Data and Parameter'!$E$14*'ER calculations'!N675</f>
        <v>4.0428999810165038</v>
      </c>
    </row>
    <row r="676" spans="1:15" ht="15">
      <c r="A676" s="284">
        <v>672</v>
      </c>
      <c r="B676" s="287"/>
      <c r="C676" s="287"/>
      <c r="D676" s="284" t="s">
        <v>588</v>
      </c>
      <c r="E676" s="287"/>
      <c r="F676" s="285" t="s">
        <v>793</v>
      </c>
      <c r="G676" s="266" t="s">
        <v>121</v>
      </c>
      <c r="H676" s="266">
        <f>IF(G676="Traditional Stove",0.1,0.2)</f>
        <v>0.1</v>
      </c>
      <c r="I676" s="266">
        <f>YEAR(J676)</f>
        <v>2022</v>
      </c>
      <c r="J676" s="267">
        <v>44761</v>
      </c>
      <c r="K676" s="267">
        <f>J676+1</f>
        <v>44762</v>
      </c>
      <c r="L676" s="266">
        <f>IF(M676&lt;=365,1,2)</f>
        <v>1</v>
      </c>
      <c r="M676" s="266">
        <f>IF(K676&lt;$C$1,$C$2-$C$1+1,$C$2-K676+1)</f>
        <v>285</v>
      </c>
      <c r="N676" s="268">
        <f>M676/365</f>
        <v>0.78082191780821919</v>
      </c>
      <c r="O676" s="269">
        <f>'Data and Parameter'!$E$4*'Data and Parameter'!$E$5*('Data and Parameter'!$E$6+'Data and Parameter'!$E$7)*'Data and Parameter'!$E$19*'Data and Parameter'!$E$14*'ER calculations'!N676</f>
        <v>4.0428999810165038</v>
      </c>
    </row>
    <row r="677" spans="1:15" ht="15">
      <c r="A677" s="284">
        <v>673</v>
      </c>
      <c r="B677" s="287"/>
      <c r="C677" s="287"/>
      <c r="D677" s="284" t="s">
        <v>588</v>
      </c>
      <c r="E677" s="287"/>
      <c r="F677" s="285" t="s">
        <v>794</v>
      </c>
      <c r="G677" s="266" t="s">
        <v>121</v>
      </c>
      <c r="H677" s="266">
        <f>IF(G677="Traditional Stove",0.1,0.2)</f>
        <v>0.1</v>
      </c>
      <c r="I677" s="266">
        <f>YEAR(J677)</f>
        <v>2022</v>
      </c>
      <c r="J677" s="267">
        <v>44761</v>
      </c>
      <c r="K677" s="267">
        <f>J677+1</f>
        <v>44762</v>
      </c>
      <c r="L677" s="266">
        <f>IF(M677&lt;=365,1,2)</f>
        <v>1</v>
      </c>
      <c r="M677" s="266">
        <f>IF(K677&lt;$C$1,$C$2-$C$1+1,$C$2-K677+1)</f>
        <v>285</v>
      </c>
      <c r="N677" s="268">
        <f>M677/365</f>
        <v>0.78082191780821919</v>
      </c>
      <c r="O677" s="269">
        <f>'Data and Parameter'!$E$4*'Data and Parameter'!$E$5*('Data and Parameter'!$E$6+'Data and Parameter'!$E$7)*'Data and Parameter'!$E$19*'Data and Parameter'!$E$14*'ER calculations'!N677</f>
        <v>4.0428999810165038</v>
      </c>
    </row>
    <row r="678" spans="1:15" ht="15">
      <c r="A678" s="284">
        <v>674</v>
      </c>
      <c r="B678" s="287"/>
      <c r="C678" s="287"/>
      <c r="D678" s="284" t="s">
        <v>588</v>
      </c>
      <c r="E678" s="287"/>
      <c r="F678" s="285" t="s">
        <v>795</v>
      </c>
      <c r="G678" s="266" t="s">
        <v>121</v>
      </c>
      <c r="H678" s="266">
        <f>IF(G678="Traditional Stove",0.1,0.2)</f>
        <v>0.1</v>
      </c>
      <c r="I678" s="266">
        <f>YEAR(J678)</f>
        <v>2022</v>
      </c>
      <c r="J678" s="267">
        <v>44761</v>
      </c>
      <c r="K678" s="267">
        <f>J678+1</f>
        <v>44762</v>
      </c>
      <c r="L678" s="266">
        <f>IF(M678&lt;=365,1,2)</f>
        <v>1</v>
      </c>
      <c r="M678" s="266">
        <f>IF(K678&lt;$C$1,$C$2-$C$1+1,$C$2-K678+1)</f>
        <v>285</v>
      </c>
      <c r="N678" s="268">
        <f>M678/365</f>
        <v>0.78082191780821919</v>
      </c>
      <c r="O678" s="269">
        <f>'Data and Parameter'!$E$4*'Data and Parameter'!$E$5*('Data and Parameter'!$E$6+'Data and Parameter'!$E$7)*'Data and Parameter'!$E$19*'Data and Parameter'!$E$14*'ER calculations'!N678</f>
        <v>4.0428999810165038</v>
      </c>
    </row>
    <row r="679" spans="1:15" ht="15">
      <c r="A679" s="284">
        <v>675</v>
      </c>
      <c r="B679" s="287"/>
      <c r="C679" s="287"/>
      <c r="D679" s="284" t="s">
        <v>588</v>
      </c>
      <c r="E679" s="287"/>
      <c r="F679" s="285" t="s">
        <v>796</v>
      </c>
      <c r="G679" s="266" t="s">
        <v>121</v>
      </c>
      <c r="H679" s="266">
        <f>IF(G679="Traditional Stove",0.1,0.2)</f>
        <v>0.1</v>
      </c>
      <c r="I679" s="266">
        <f>YEAR(J679)</f>
        <v>2022</v>
      </c>
      <c r="J679" s="267">
        <v>44761</v>
      </c>
      <c r="K679" s="267">
        <f>J679+1</f>
        <v>44762</v>
      </c>
      <c r="L679" s="266">
        <f>IF(M679&lt;=365,1,2)</f>
        <v>1</v>
      </c>
      <c r="M679" s="266">
        <f>IF(K679&lt;$C$1,$C$2-$C$1+1,$C$2-K679+1)</f>
        <v>285</v>
      </c>
      <c r="N679" s="268">
        <f>M679/365</f>
        <v>0.78082191780821919</v>
      </c>
      <c r="O679" s="269">
        <f>'Data and Parameter'!$E$4*'Data and Parameter'!$E$5*('Data and Parameter'!$E$6+'Data and Parameter'!$E$7)*'Data and Parameter'!$E$19*'Data and Parameter'!$E$14*'ER calculations'!N679</f>
        <v>4.0428999810165038</v>
      </c>
    </row>
    <row r="680" spans="1:15" ht="15">
      <c r="A680" s="284">
        <v>676</v>
      </c>
      <c r="B680" s="287"/>
      <c r="C680" s="287"/>
      <c r="D680" s="284" t="s">
        <v>588</v>
      </c>
      <c r="E680" s="287"/>
      <c r="F680" s="285" t="s">
        <v>797</v>
      </c>
      <c r="G680" s="266" t="s">
        <v>121</v>
      </c>
      <c r="H680" s="266">
        <f>IF(G680="Traditional Stove",0.1,0.2)</f>
        <v>0.1</v>
      </c>
      <c r="I680" s="266">
        <f>YEAR(J680)</f>
        <v>2022</v>
      </c>
      <c r="J680" s="267">
        <v>44761</v>
      </c>
      <c r="K680" s="267">
        <f>J680+1</f>
        <v>44762</v>
      </c>
      <c r="L680" s="266">
        <f>IF(M680&lt;=365,1,2)</f>
        <v>1</v>
      </c>
      <c r="M680" s="266">
        <f>IF(K680&lt;$C$1,$C$2-$C$1+1,$C$2-K680+1)</f>
        <v>285</v>
      </c>
      <c r="N680" s="268">
        <f>M680/365</f>
        <v>0.78082191780821919</v>
      </c>
      <c r="O680" s="269">
        <f>'Data and Parameter'!$E$4*'Data and Parameter'!$E$5*('Data and Parameter'!$E$6+'Data and Parameter'!$E$7)*'Data and Parameter'!$E$19*'Data and Parameter'!$E$14*'ER calculations'!N680</f>
        <v>4.0428999810165038</v>
      </c>
    </row>
    <row r="681" spans="1:15" ht="15">
      <c r="A681" s="284">
        <v>677</v>
      </c>
      <c r="B681" s="287"/>
      <c r="C681" s="287"/>
      <c r="D681" s="284" t="s">
        <v>588</v>
      </c>
      <c r="E681" s="287"/>
      <c r="F681" s="285" t="s">
        <v>798</v>
      </c>
      <c r="G681" s="266" t="s">
        <v>121</v>
      </c>
      <c r="H681" s="266">
        <f>IF(G681="Traditional Stove",0.1,0.2)</f>
        <v>0.1</v>
      </c>
      <c r="I681" s="266">
        <f>YEAR(J681)</f>
        <v>2022</v>
      </c>
      <c r="J681" s="267">
        <v>44761</v>
      </c>
      <c r="K681" s="267">
        <f>J681+1</f>
        <v>44762</v>
      </c>
      <c r="L681" s="266">
        <f>IF(M681&lt;=365,1,2)</f>
        <v>1</v>
      </c>
      <c r="M681" s="266">
        <f>IF(K681&lt;$C$1,$C$2-$C$1+1,$C$2-K681+1)</f>
        <v>285</v>
      </c>
      <c r="N681" s="268">
        <f>M681/365</f>
        <v>0.78082191780821919</v>
      </c>
      <c r="O681" s="269">
        <f>'Data and Parameter'!$E$4*'Data and Parameter'!$E$5*('Data and Parameter'!$E$6+'Data and Parameter'!$E$7)*'Data and Parameter'!$E$19*'Data and Parameter'!$E$14*'ER calculations'!N681</f>
        <v>4.0428999810165038</v>
      </c>
    </row>
    <row r="682" spans="1:15" ht="15">
      <c r="A682" s="284">
        <v>678</v>
      </c>
      <c r="B682" s="287"/>
      <c r="C682" s="287"/>
      <c r="D682" s="284" t="s">
        <v>588</v>
      </c>
      <c r="E682" s="287"/>
      <c r="F682" s="285" t="s">
        <v>799</v>
      </c>
      <c r="G682" s="266" t="s">
        <v>121</v>
      </c>
      <c r="H682" s="266">
        <f>IF(G682="Traditional Stove",0.1,0.2)</f>
        <v>0.1</v>
      </c>
      <c r="I682" s="266">
        <f>YEAR(J682)</f>
        <v>2022</v>
      </c>
      <c r="J682" s="267">
        <v>44761</v>
      </c>
      <c r="K682" s="267">
        <f>J682+1</f>
        <v>44762</v>
      </c>
      <c r="L682" s="266">
        <f>IF(M682&lt;=365,1,2)</f>
        <v>1</v>
      </c>
      <c r="M682" s="266">
        <f>IF(K682&lt;$C$1,$C$2-$C$1+1,$C$2-K682+1)</f>
        <v>285</v>
      </c>
      <c r="N682" s="268">
        <f>M682/365</f>
        <v>0.78082191780821919</v>
      </c>
      <c r="O682" s="269">
        <f>'Data and Parameter'!$E$4*'Data and Parameter'!$E$5*('Data and Parameter'!$E$6+'Data and Parameter'!$E$7)*'Data and Parameter'!$E$19*'Data and Parameter'!$E$14*'ER calculations'!N682</f>
        <v>4.0428999810165038</v>
      </c>
    </row>
    <row r="683" spans="1:15" ht="15">
      <c r="A683" s="284">
        <v>679</v>
      </c>
      <c r="B683" s="287"/>
      <c r="C683" s="287"/>
      <c r="D683" s="284" t="s">
        <v>588</v>
      </c>
      <c r="E683" s="287"/>
      <c r="F683" s="285" t="s">
        <v>800</v>
      </c>
      <c r="G683" s="266" t="s">
        <v>121</v>
      </c>
      <c r="H683" s="266">
        <f>IF(G683="Traditional Stove",0.1,0.2)</f>
        <v>0.1</v>
      </c>
      <c r="I683" s="266">
        <f>YEAR(J683)</f>
        <v>2022</v>
      </c>
      <c r="J683" s="267">
        <v>44761</v>
      </c>
      <c r="K683" s="267">
        <f>J683+1</f>
        <v>44762</v>
      </c>
      <c r="L683" s="266">
        <f>IF(M683&lt;=365,1,2)</f>
        <v>1</v>
      </c>
      <c r="M683" s="266">
        <f>IF(K683&lt;$C$1,$C$2-$C$1+1,$C$2-K683+1)</f>
        <v>285</v>
      </c>
      <c r="N683" s="268">
        <f>M683/365</f>
        <v>0.78082191780821919</v>
      </c>
      <c r="O683" s="269">
        <f>'Data and Parameter'!$E$4*'Data and Parameter'!$E$5*('Data and Parameter'!$E$6+'Data and Parameter'!$E$7)*'Data and Parameter'!$E$19*'Data and Parameter'!$E$14*'ER calculations'!N683</f>
        <v>4.0428999810165038</v>
      </c>
    </row>
    <row r="684" spans="1:15" ht="15">
      <c r="A684" s="284">
        <v>680</v>
      </c>
      <c r="B684" s="287"/>
      <c r="C684" s="287"/>
      <c r="D684" s="284" t="s">
        <v>588</v>
      </c>
      <c r="E684" s="287"/>
      <c r="F684" s="285" t="s">
        <v>801</v>
      </c>
      <c r="G684" s="266" t="s">
        <v>121</v>
      </c>
      <c r="H684" s="266">
        <f>IF(G684="Traditional Stove",0.1,0.2)</f>
        <v>0.1</v>
      </c>
      <c r="I684" s="266">
        <f>YEAR(J684)</f>
        <v>2022</v>
      </c>
      <c r="J684" s="267">
        <v>44761</v>
      </c>
      <c r="K684" s="267">
        <f>J684+1</f>
        <v>44762</v>
      </c>
      <c r="L684" s="266">
        <f>IF(M684&lt;=365,1,2)</f>
        <v>1</v>
      </c>
      <c r="M684" s="266">
        <f>IF(K684&lt;$C$1,$C$2-$C$1+1,$C$2-K684+1)</f>
        <v>285</v>
      </c>
      <c r="N684" s="268">
        <f>M684/365</f>
        <v>0.78082191780821919</v>
      </c>
      <c r="O684" s="269">
        <f>'Data and Parameter'!$E$4*'Data and Parameter'!$E$5*('Data and Parameter'!$E$6+'Data and Parameter'!$E$7)*'Data and Parameter'!$E$19*'Data and Parameter'!$E$14*'ER calculations'!N684</f>
        <v>4.0428999810165038</v>
      </c>
    </row>
    <row r="685" spans="1:15" ht="15">
      <c r="A685" s="284">
        <v>681</v>
      </c>
      <c r="B685" s="287"/>
      <c r="C685" s="287"/>
      <c r="D685" s="284" t="s">
        <v>588</v>
      </c>
      <c r="E685" s="287"/>
      <c r="F685" s="285" t="s">
        <v>802</v>
      </c>
      <c r="G685" s="266" t="s">
        <v>121</v>
      </c>
      <c r="H685" s="266">
        <f>IF(G685="Traditional Stove",0.1,0.2)</f>
        <v>0.1</v>
      </c>
      <c r="I685" s="266">
        <f>YEAR(J685)</f>
        <v>2022</v>
      </c>
      <c r="J685" s="267">
        <v>44761</v>
      </c>
      <c r="K685" s="267">
        <f>J685+1</f>
        <v>44762</v>
      </c>
      <c r="L685" s="266">
        <f>IF(M685&lt;=365,1,2)</f>
        <v>1</v>
      </c>
      <c r="M685" s="266">
        <f>IF(K685&lt;$C$1,$C$2-$C$1+1,$C$2-K685+1)</f>
        <v>285</v>
      </c>
      <c r="N685" s="268">
        <f>M685/365</f>
        <v>0.78082191780821919</v>
      </c>
      <c r="O685" s="269">
        <f>'Data and Parameter'!$E$4*'Data and Parameter'!$E$5*('Data and Parameter'!$E$6+'Data and Parameter'!$E$7)*'Data and Parameter'!$E$19*'Data and Parameter'!$E$14*'ER calculations'!N685</f>
        <v>4.0428999810165038</v>
      </c>
    </row>
    <row r="686" spans="1:15" ht="15">
      <c r="A686" s="284">
        <v>682</v>
      </c>
      <c r="B686" s="287"/>
      <c r="C686" s="287"/>
      <c r="D686" s="284" t="s">
        <v>588</v>
      </c>
      <c r="E686" s="287"/>
      <c r="F686" s="285" t="s">
        <v>803</v>
      </c>
      <c r="G686" s="266" t="s">
        <v>121</v>
      </c>
      <c r="H686" s="266">
        <f>IF(G686="Traditional Stove",0.1,0.2)</f>
        <v>0.1</v>
      </c>
      <c r="I686" s="266">
        <f>YEAR(J686)</f>
        <v>2022</v>
      </c>
      <c r="J686" s="267">
        <v>44761</v>
      </c>
      <c r="K686" s="267">
        <f>J686+1</f>
        <v>44762</v>
      </c>
      <c r="L686" s="266">
        <f>IF(M686&lt;=365,1,2)</f>
        <v>1</v>
      </c>
      <c r="M686" s="266">
        <f>IF(K686&lt;$C$1,$C$2-$C$1+1,$C$2-K686+1)</f>
        <v>285</v>
      </c>
      <c r="N686" s="268">
        <f>M686/365</f>
        <v>0.78082191780821919</v>
      </c>
      <c r="O686" s="269">
        <f>'Data and Parameter'!$E$4*'Data and Parameter'!$E$5*('Data and Parameter'!$E$6+'Data and Parameter'!$E$7)*'Data and Parameter'!$E$19*'Data and Parameter'!$E$14*'ER calculations'!N686</f>
        <v>4.0428999810165038</v>
      </c>
    </row>
    <row r="687" spans="1:15" ht="15">
      <c r="A687" s="284">
        <v>683</v>
      </c>
      <c r="B687" s="287"/>
      <c r="C687" s="287"/>
      <c r="D687" s="284" t="s">
        <v>588</v>
      </c>
      <c r="E687" s="287"/>
      <c r="F687" s="285" t="s">
        <v>804</v>
      </c>
      <c r="G687" s="266" t="s">
        <v>121</v>
      </c>
      <c r="H687" s="266">
        <f>IF(G687="Traditional Stove",0.1,0.2)</f>
        <v>0.1</v>
      </c>
      <c r="I687" s="266">
        <f>YEAR(J687)</f>
        <v>2022</v>
      </c>
      <c r="J687" s="267">
        <v>44761</v>
      </c>
      <c r="K687" s="267">
        <f>J687+1</f>
        <v>44762</v>
      </c>
      <c r="L687" s="266">
        <f>IF(M687&lt;=365,1,2)</f>
        <v>1</v>
      </c>
      <c r="M687" s="266">
        <f>IF(K687&lt;$C$1,$C$2-$C$1+1,$C$2-K687+1)</f>
        <v>285</v>
      </c>
      <c r="N687" s="268">
        <f>M687/365</f>
        <v>0.78082191780821919</v>
      </c>
      <c r="O687" s="269">
        <f>'Data and Parameter'!$E$4*'Data and Parameter'!$E$5*('Data and Parameter'!$E$6+'Data and Parameter'!$E$7)*'Data and Parameter'!$E$19*'Data and Parameter'!$E$14*'ER calculations'!N687</f>
        <v>4.0428999810165038</v>
      </c>
    </row>
    <row r="688" spans="1:15" ht="15">
      <c r="A688" s="284">
        <v>684</v>
      </c>
      <c r="B688" s="287"/>
      <c r="C688" s="287"/>
      <c r="D688" s="284" t="s">
        <v>588</v>
      </c>
      <c r="E688" s="287"/>
      <c r="F688" s="285" t="s">
        <v>805</v>
      </c>
      <c r="G688" s="266" t="s">
        <v>121</v>
      </c>
      <c r="H688" s="266">
        <f>IF(G688="Traditional Stove",0.1,0.2)</f>
        <v>0.1</v>
      </c>
      <c r="I688" s="266">
        <f>YEAR(J688)</f>
        <v>2022</v>
      </c>
      <c r="J688" s="267">
        <v>44761</v>
      </c>
      <c r="K688" s="267">
        <f>J688+1</f>
        <v>44762</v>
      </c>
      <c r="L688" s="266">
        <f>IF(M688&lt;=365,1,2)</f>
        <v>1</v>
      </c>
      <c r="M688" s="266">
        <f>IF(K688&lt;$C$1,$C$2-$C$1+1,$C$2-K688+1)</f>
        <v>285</v>
      </c>
      <c r="N688" s="268">
        <f>M688/365</f>
        <v>0.78082191780821919</v>
      </c>
      <c r="O688" s="269">
        <f>'Data and Parameter'!$E$4*'Data and Parameter'!$E$5*('Data and Parameter'!$E$6+'Data and Parameter'!$E$7)*'Data and Parameter'!$E$19*'Data and Parameter'!$E$14*'ER calculations'!N688</f>
        <v>4.0428999810165038</v>
      </c>
    </row>
    <row r="689" spans="1:15" ht="15">
      <c r="A689" s="284">
        <v>685</v>
      </c>
      <c r="B689" s="287"/>
      <c r="C689" s="287"/>
      <c r="D689" s="284" t="s">
        <v>588</v>
      </c>
      <c r="E689" s="287"/>
      <c r="F689" s="285" t="s">
        <v>806</v>
      </c>
      <c r="G689" s="266" t="s">
        <v>121</v>
      </c>
      <c r="H689" s="266">
        <f>IF(G689="Traditional Stove",0.1,0.2)</f>
        <v>0.1</v>
      </c>
      <c r="I689" s="266">
        <f>YEAR(J689)</f>
        <v>2022</v>
      </c>
      <c r="J689" s="267">
        <v>44761</v>
      </c>
      <c r="K689" s="267">
        <f>J689+1</f>
        <v>44762</v>
      </c>
      <c r="L689" s="266">
        <f>IF(M689&lt;=365,1,2)</f>
        <v>1</v>
      </c>
      <c r="M689" s="266">
        <f>IF(K689&lt;$C$1,$C$2-$C$1+1,$C$2-K689+1)</f>
        <v>285</v>
      </c>
      <c r="N689" s="268">
        <f>M689/365</f>
        <v>0.78082191780821919</v>
      </c>
      <c r="O689" s="269">
        <f>'Data and Parameter'!$E$4*'Data and Parameter'!$E$5*('Data and Parameter'!$E$6+'Data and Parameter'!$E$7)*'Data and Parameter'!$E$19*'Data and Parameter'!$E$14*'ER calculations'!N689</f>
        <v>4.0428999810165038</v>
      </c>
    </row>
    <row r="690" spans="1:15" ht="15">
      <c r="A690" s="284">
        <v>686</v>
      </c>
      <c r="B690" s="287"/>
      <c r="C690" s="287"/>
      <c r="D690" s="284" t="s">
        <v>588</v>
      </c>
      <c r="E690" s="287"/>
      <c r="F690" s="285" t="s">
        <v>807</v>
      </c>
      <c r="G690" s="266" t="s">
        <v>121</v>
      </c>
      <c r="H690" s="266">
        <f>IF(G690="Traditional Stove",0.1,0.2)</f>
        <v>0.1</v>
      </c>
      <c r="I690" s="266">
        <f>YEAR(J690)</f>
        <v>2022</v>
      </c>
      <c r="J690" s="267">
        <v>44761</v>
      </c>
      <c r="K690" s="267">
        <f>J690+1</f>
        <v>44762</v>
      </c>
      <c r="L690" s="266">
        <f>IF(M690&lt;=365,1,2)</f>
        <v>1</v>
      </c>
      <c r="M690" s="266">
        <f>IF(K690&lt;$C$1,$C$2-$C$1+1,$C$2-K690+1)</f>
        <v>285</v>
      </c>
      <c r="N690" s="268">
        <f>M690/365</f>
        <v>0.78082191780821919</v>
      </c>
      <c r="O690" s="269">
        <f>'Data and Parameter'!$E$4*'Data and Parameter'!$E$5*('Data and Parameter'!$E$6+'Data and Parameter'!$E$7)*'Data and Parameter'!$E$19*'Data and Parameter'!$E$14*'ER calculations'!N690</f>
        <v>4.0428999810165038</v>
      </c>
    </row>
    <row r="691" spans="1:15" ht="15">
      <c r="A691" s="284">
        <v>687</v>
      </c>
      <c r="B691" s="287"/>
      <c r="C691" s="287"/>
      <c r="D691" s="284" t="s">
        <v>588</v>
      </c>
      <c r="E691" s="287"/>
      <c r="F691" s="285" t="s">
        <v>808</v>
      </c>
      <c r="G691" s="266" t="s">
        <v>121</v>
      </c>
      <c r="H691" s="266">
        <f>IF(G691="Traditional Stove",0.1,0.2)</f>
        <v>0.1</v>
      </c>
      <c r="I691" s="266">
        <f>YEAR(J691)</f>
        <v>2022</v>
      </c>
      <c r="J691" s="267">
        <v>44761</v>
      </c>
      <c r="K691" s="267">
        <f>J691+1</f>
        <v>44762</v>
      </c>
      <c r="L691" s="266">
        <f>IF(M691&lt;=365,1,2)</f>
        <v>1</v>
      </c>
      <c r="M691" s="266">
        <f>IF(K691&lt;$C$1,$C$2-$C$1+1,$C$2-K691+1)</f>
        <v>285</v>
      </c>
      <c r="N691" s="268">
        <f>M691/365</f>
        <v>0.78082191780821919</v>
      </c>
      <c r="O691" s="269">
        <f>'Data and Parameter'!$E$4*'Data and Parameter'!$E$5*('Data and Parameter'!$E$6+'Data and Parameter'!$E$7)*'Data and Parameter'!$E$19*'Data and Parameter'!$E$14*'ER calculations'!N691</f>
        <v>4.0428999810165038</v>
      </c>
    </row>
    <row r="692" spans="1:15" ht="15">
      <c r="A692" s="284">
        <v>688</v>
      </c>
      <c r="B692" s="287"/>
      <c r="C692" s="287"/>
      <c r="D692" s="284" t="s">
        <v>588</v>
      </c>
      <c r="E692" s="287"/>
      <c r="F692" s="285" t="s">
        <v>809</v>
      </c>
      <c r="G692" s="266" t="s">
        <v>121</v>
      </c>
      <c r="H692" s="266">
        <f>IF(G692="Traditional Stove",0.1,0.2)</f>
        <v>0.1</v>
      </c>
      <c r="I692" s="266">
        <f>YEAR(J692)</f>
        <v>2022</v>
      </c>
      <c r="J692" s="267">
        <v>44761</v>
      </c>
      <c r="K692" s="267">
        <f>J692+1</f>
        <v>44762</v>
      </c>
      <c r="L692" s="266">
        <f>IF(M692&lt;=365,1,2)</f>
        <v>1</v>
      </c>
      <c r="M692" s="266">
        <f>IF(K692&lt;$C$1,$C$2-$C$1+1,$C$2-K692+1)</f>
        <v>285</v>
      </c>
      <c r="N692" s="268">
        <f>M692/365</f>
        <v>0.78082191780821919</v>
      </c>
      <c r="O692" s="269">
        <f>'Data and Parameter'!$E$4*'Data and Parameter'!$E$5*('Data and Parameter'!$E$6+'Data and Parameter'!$E$7)*'Data and Parameter'!$E$19*'Data and Parameter'!$E$14*'ER calculations'!N692</f>
        <v>4.0428999810165038</v>
      </c>
    </row>
    <row r="693" spans="1:15" ht="15">
      <c r="A693" s="284">
        <v>689</v>
      </c>
      <c r="B693" s="287"/>
      <c r="C693" s="287"/>
      <c r="D693" s="284" t="s">
        <v>588</v>
      </c>
      <c r="E693" s="287"/>
      <c r="F693" s="285" t="s">
        <v>810</v>
      </c>
      <c r="G693" s="266" t="s">
        <v>121</v>
      </c>
      <c r="H693" s="266">
        <f>IF(G693="Traditional Stove",0.1,0.2)</f>
        <v>0.1</v>
      </c>
      <c r="I693" s="266">
        <f>YEAR(J693)</f>
        <v>2022</v>
      </c>
      <c r="J693" s="267">
        <v>44718</v>
      </c>
      <c r="K693" s="267">
        <f>J693+1</f>
        <v>44719</v>
      </c>
      <c r="L693" s="266">
        <f>IF(M693&lt;=365,1,2)</f>
        <v>1</v>
      </c>
      <c r="M693" s="266">
        <f>IF(K693&lt;$C$1,$C$2-$C$1+1,$C$2-K693+1)</f>
        <v>328</v>
      </c>
      <c r="N693" s="268">
        <f>M693/365</f>
        <v>0.89863013698630134</v>
      </c>
      <c r="O693" s="269">
        <f>'Data and Parameter'!$E$4*'Data and Parameter'!$E$5*('Data and Parameter'!$E$6+'Data and Parameter'!$E$7)*'Data and Parameter'!$E$19*'Data and Parameter'!$E$14*'ER calculations'!N693</f>
        <v>4.652881381661099</v>
      </c>
    </row>
    <row r="694" spans="1:15" ht="15">
      <c r="A694" s="284">
        <v>690</v>
      </c>
      <c r="B694" s="287"/>
      <c r="C694" s="287"/>
      <c r="D694" s="284" t="s">
        <v>588</v>
      </c>
      <c r="E694" s="287"/>
      <c r="F694" s="285" t="s">
        <v>811</v>
      </c>
      <c r="G694" s="266" t="s">
        <v>121</v>
      </c>
      <c r="H694" s="266">
        <f>IF(G694="Traditional Stove",0.1,0.2)</f>
        <v>0.1</v>
      </c>
      <c r="I694" s="266">
        <f>YEAR(J694)</f>
        <v>2022</v>
      </c>
      <c r="J694" s="267">
        <v>44761</v>
      </c>
      <c r="K694" s="267">
        <f>J694+1</f>
        <v>44762</v>
      </c>
      <c r="L694" s="266">
        <f>IF(M694&lt;=365,1,2)</f>
        <v>1</v>
      </c>
      <c r="M694" s="266">
        <f>IF(K694&lt;$C$1,$C$2-$C$1+1,$C$2-K694+1)</f>
        <v>285</v>
      </c>
      <c r="N694" s="268">
        <f>M694/365</f>
        <v>0.78082191780821919</v>
      </c>
      <c r="O694" s="269">
        <f>'Data and Parameter'!$E$4*'Data and Parameter'!$E$5*('Data and Parameter'!$E$6+'Data and Parameter'!$E$7)*'Data and Parameter'!$E$19*'Data and Parameter'!$E$14*'ER calculations'!N694</f>
        <v>4.0428999810165038</v>
      </c>
    </row>
    <row r="695" spans="1:15" ht="15">
      <c r="A695" s="284">
        <v>691</v>
      </c>
      <c r="B695" s="287"/>
      <c r="C695" s="287"/>
      <c r="D695" s="284" t="s">
        <v>588</v>
      </c>
      <c r="E695" s="287"/>
      <c r="F695" s="285" t="s">
        <v>812</v>
      </c>
      <c r="G695" s="266" t="s">
        <v>121</v>
      </c>
      <c r="H695" s="266">
        <f>IF(G695="Traditional Stove",0.1,0.2)</f>
        <v>0.1</v>
      </c>
      <c r="I695" s="266">
        <f>YEAR(J695)</f>
        <v>2022</v>
      </c>
      <c r="J695" s="267">
        <v>44761</v>
      </c>
      <c r="K695" s="267">
        <f>J695+1</f>
        <v>44762</v>
      </c>
      <c r="L695" s="266">
        <f>IF(M695&lt;=365,1,2)</f>
        <v>1</v>
      </c>
      <c r="M695" s="266">
        <f>IF(K695&lt;$C$1,$C$2-$C$1+1,$C$2-K695+1)</f>
        <v>285</v>
      </c>
      <c r="N695" s="268">
        <f>M695/365</f>
        <v>0.78082191780821919</v>
      </c>
      <c r="O695" s="269">
        <f>'Data and Parameter'!$E$4*'Data and Parameter'!$E$5*('Data and Parameter'!$E$6+'Data and Parameter'!$E$7)*'Data and Parameter'!$E$19*'Data and Parameter'!$E$14*'ER calculations'!N695</f>
        <v>4.0428999810165038</v>
      </c>
    </row>
    <row r="696" spans="1:15" ht="15">
      <c r="A696" s="284">
        <v>692</v>
      </c>
      <c r="B696" s="287"/>
      <c r="C696" s="287"/>
      <c r="D696" s="284" t="s">
        <v>588</v>
      </c>
      <c r="E696" s="287"/>
      <c r="F696" s="285" t="s">
        <v>813</v>
      </c>
      <c r="G696" s="266" t="s">
        <v>121</v>
      </c>
      <c r="H696" s="266">
        <f>IF(G696="Traditional Stove",0.1,0.2)</f>
        <v>0.1</v>
      </c>
      <c r="I696" s="266">
        <f>YEAR(J696)</f>
        <v>2022</v>
      </c>
      <c r="J696" s="267">
        <v>44761</v>
      </c>
      <c r="K696" s="267">
        <f>J696+1</f>
        <v>44762</v>
      </c>
      <c r="L696" s="266">
        <f>IF(M696&lt;=365,1,2)</f>
        <v>1</v>
      </c>
      <c r="M696" s="266">
        <f>IF(K696&lt;$C$1,$C$2-$C$1+1,$C$2-K696+1)</f>
        <v>285</v>
      </c>
      <c r="N696" s="268">
        <f>M696/365</f>
        <v>0.78082191780821919</v>
      </c>
      <c r="O696" s="269">
        <f>'Data and Parameter'!$E$4*'Data and Parameter'!$E$5*('Data and Parameter'!$E$6+'Data and Parameter'!$E$7)*'Data and Parameter'!$E$19*'Data and Parameter'!$E$14*'ER calculations'!N696</f>
        <v>4.0428999810165038</v>
      </c>
    </row>
    <row r="697" spans="1:15" ht="15">
      <c r="A697" s="284">
        <v>693</v>
      </c>
      <c r="B697" s="287"/>
      <c r="C697" s="287"/>
      <c r="D697" s="284" t="s">
        <v>588</v>
      </c>
      <c r="E697" s="287"/>
      <c r="F697" s="285" t="s">
        <v>814</v>
      </c>
      <c r="G697" s="266" t="s">
        <v>121</v>
      </c>
      <c r="H697" s="266">
        <f>IF(G697="Traditional Stove",0.1,0.2)</f>
        <v>0.1</v>
      </c>
      <c r="I697" s="266">
        <f>YEAR(J697)</f>
        <v>2022</v>
      </c>
      <c r="J697" s="267">
        <v>44761</v>
      </c>
      <c r="K697" s="267">
        <f>J697+1</f>
        <v>44762</v>
      </c>
      <c r="L697" s="266">
        <f>IF(M697&lt;=365,1,2)</f>
        <v>1</v>
      </c>
      <c r="M697" s="266">
        <f>IF(K697&lt;$C$1,$C$2-$C$1+1,$C$2-K697+1)</f>
        <v>285</v>
      </c>
      <c r="N697" s="268">
        <f>M697/365</f>
        <v>0.78082191780821919</v>
      </c>
      <c r="O697" s="269">
        <f>'Data and Parameter'!$E$4*'Data and Parameter'!$E$5*('Data and Parameter'!$E$6+'Data and Parameter'!$E$7)*'Data and Parameter'!$E$19*'Data and Parameter'!$E$14*'ER calculations'!N697</f>
        <v>4.0428999810165038</v>
      </c>
    </row>
    <row r="698" spans="1:15" ht="15">
      <c r="A698" s="284">
        <v>694</v>
      </c>
      <c r="B698" s="287"/>
      <c r="C698" s="287"/>
      <c r="D698" s="284" t="s">
        <v>588</v>
      </c>
      <c r="E698" s="287"/>
      <c r="F698" s="285" t="s">
        <v>815</v>
      </c>
      <c r="G698" s="266" t="s">
        <v>121</v>
      </c>
      <c r="H698" s="266">
        <f>IF(G698="Traditional Stove",0.1,0.2)</f>
        <v>0.1</v>
      </c>
      <c r="I698" s="266">
        <f>YEAR(J698)</f>
        <v>2022</v>
      </c>
      <c r="J698" s="267">
        <v>44761</v>
      </c>
      <c r="K698" s="267">
        <f>J698+1</f>
        <v>44762</v>
      </c>
      <c r="L698" s="266">
        <f>IF(M698&lt;=365,1,2)</f>
        <v>1</v>
      </c>
      <c r="M698" s="266">
        <f>IF(K698&lt;$C$1,$C$2-$C$1+1,$C$2-K698+1)</f>
        <v>285</v>
      </c>
      <c r="N698" s="268">
        <f>M698/365</f>
        <v>0.78082191780821919</v>
      </c>
      <c r="O698" s="269">
        <f>'Data and Parameter'!$E$4*'Data and Parameter'!$E$5*('Data and Parameter'!$E$6+'Data and Parameter'!$E$7)*'Data and Parameter'!$E$19*'Data and Parameter'!$E$14*'ER calculations'!N698</f>
        <v>4.0428999810165038</v>
      </c>
    </row>
    <row r="699" spans="1:15" ht="15">
      <c r="A699" s="284">
        <v>695</v>
      </c>
      <c r="B699" s="287"/>
      <c r="C699" s="287"/>
      <c r="D699" s="284" t="s">
        <v>588</v>
      </c>
      <c r="E699" s="287"/>
      <c r="F699" s="285" t="s">
        <v>816</v>
      </c>
      <c r="G699" s="266" t="s">
        <v>121</v>
      </c>
      <c r="H699" s="266">
        <f>IF(G699="Traditional Stove",0.1,0.2)</f>
        <v>0.1</v>
      </c>
      <c r="I699" s="266">
        <f>YEAR(J699)</f>
        <v>2022</v>
      </c>
      <c r="J699" s="267">
        <v>44761</v>
      </c>
      <c r="K699" s="267">
        <f>J699+1</f>
        <v>44762</v>
      </c>
      <c r="L699" s="266">
        <f>IF(M699&lt;=365,1,2)</f>
        <v>1</v>
      </c>
      <c r="M699" s="266">
        <f>IF(K699&lt;$C$1,$C$2-$C$1+1,$C$2-K699+1)</f>
        <v>285</v>
      </c>
      <c r="N699" s="268">
        <f>M699/365</f>
        <v>0.78082191780821919</v>
      </c>
      <c r="O699" s="269">
        <f>'Data and Parameter'!$E$4*'Data and Parameter'!$E$5*('Data and Parameter'!$E$6+'Data and Parameter'!$E$7)*'Data and Parameter'!$E$19*'Data and Parameter'!$E$14*'ER calculations'!N699</f>
        <v>4.0428999810165038</v>
      </c>
    </row>
    <row r="700" spans="1:15" ht="15">
      <c r="A700" s="284">
        <v>696</v>
      </c>
      <c r="B700" s="287"/>
      <c r="C700" s="287"/>
      <c r="D700" s="284" t="s">
        <v>588</v>
      </c>
      <c r="E700" s="287"/>
      <c r="F700" s="285" t="s">
        <v>817</v>
      </c>
      <c r="G700" s="266" t="s">
        <v>121</v>
      </c>
      <c r="H700" s="266">
        <f>IF(G700="Traditional Stove",0.1,0.2)</f>
        <v>0.1</v>
      </c>
      <c r="I700" s="266">
        <f>YEAR(J700)</f>
        <v>2022</v>
      </c>
      <c r="J700" s="267">
        <v>44761</v>
      </c>
      <c r="K700" s="267">
        <f>J700+1</f>
        <v>44762</v>
      </c>
      <c r="L700" s="266">
        <f>IF(M700&lt;=365,1,2)</f>
        <v>1</v>
      </c>
      <c r="M700" s="266">
        <f>IF(K700&lt;$C$1,$C$2-$C$1+1,$C$2-K700+1)</f>
        <v>285</v>
      </c>
      <c r="N700" s="268">
        <f>M700/365</f>
        <v>0.78082191780821919</v>
      </c>
      <c r="O700" s="269">
        <f>'Data and Parameter'!$E$4*'Data and Parameter'!$E$5*('Data and Parameter'!$E$6+'Data and Parameter'!$E$7)*'Data and Parameter'!$E$19*'Data and Parameter'!$E$14*'ER calculations'!N700</f>
        <v>4.0428999810165038</v>
      </c>
    </row>
    <row r="701" spans="1:15" ht="15">
      <c r="A701" s="284">
        <v>697</v>
      </c>
      <c r="B701" s="287"/>
      <c r="C701" s="287"/>
      <c r="D701" s="284" t="s">
        <v>588</v>
      </c>
      <c r="E701" s="287"/>
      <c r="F701" s="285" t="s">
        <v>818</v>
      </c>
      <c r="G701" s="266" t="s">
        <v>121</v>
      </c>
      <c r="H701" s="266">
        <f>IF(G701="Traditional Stove",0.1,0.2)</f>
        <v>0.1</v>
      </c>
      <c r="I701" s="266">
        <f>YEAR(J701)</f>
        <v>2022</v>
      </c>
      <c r="J701" s="267">
        <v>44761</v>
      </c>
      <c r="K701" s="267">
        <f>J701+1</f>
        <v>44762</v>
      </c>
      <c r="L701" s="266">
        <f>IF(M701&lt;=365,1,2)</f>
        <v>1</v>
      </c>
      <c r="M701" s="266">
        <f>IF(K701&lt;$C$1,$C$2-$C$1+1,$C$2-K701+1)</f>
        <v>285</v>
      </c>
      <c r="N701" s="268">
        <f>M701/365</f>
        <v>0.78082191780821919</v>
      </c>
      <c r="O701" s="269">
        <f>'Data and Parameter'!$E$4*'Data and Parameter'!$E$5*('Data and Parameter'!$E$6+'Data and Parameter'!$E$7)*'Data and Parameter'!$E$19*'Data and Parameter'!$E$14*'ER calculations'!N701</f>
        <v>4.0428999810165038</v>
      </c>
    </row>
    <row r="702" spans="1:15" ht="15">
      <c r="A702" s="284">
        <v>698</v>
      </c>
      <c r="B702" s="287"/>
      <c r="C702" s="287"/>
      <c r="D702" s="284" t="s">
        <v>588</v>
      </c>
      <c r="E702" s="287"/>
      <c r="F702" s="285" t="s">
        <v>819</v>
      </c>
      <c r="G702" s="266" t="s">
        <v>121</v>
      </c>
      <c r="H702" s="266">
        <f>IF(G702="Traditional Stove",0.1,0.2)</f>
        <v>0.1</v>
      </c>
      <c r="I702" s="266">
        <f>YEAR(J702)</f>
        <v>2022</v>
      </c>
      <c r="J702" s="267">
        <v>44761</v>
      </c>
      <c r="K702" s="267">
        <f>J702+1</f>
        <v>44762</v>
      </c>
      <c r="L702" s="266">
        <f>IF(M702&lt;=365,1,2)</f>
        <v>1</v>
      </c>
      <c r="M702" s="266">
        <f>IF(K702&lt;$C$1,$C$2-$C$1+1,$C$2-K702+1)</f>
        <v>285</v>
      </c>
      <c r="N702" s="268">
        <f>M702/365</f>
        <v>0.78082191780821919</v>
      </c>
      <c r="O702" s="269">
        <f>'Data and Parameter'!$E$4*'Data and Parameter'!$E$5*('Data and Parameter'!$E$6+'Data and Parameter'!$E$7)*'Data and Parameter'!$E$19*'Data and Parameter'!$E$14*'ER calculations'!N702</f>
        <v>4.0428999810165038</v>
      </c>
    </row>
    <row r="703" spans="1:15" ht="15">
      <c r="A703" s="284">
        <v>699</v>
      </c>
      <c r="B703" s="287"/>
      <c r="C703" s="287"/>
      <c r="D703" s="284" t="s">
        <v>588</v>
      </c>
      <c r="E703" s="287"/>
      <c r="F703" s="285" t="s">
        <v>820</v>
      </c>
      <c r="G703" s="266" t="s">
        <v>121</v>
      </c>
      <c r="H703" s="266">
        <f>IF(G703="Traditional Stove",0.1,0.2)</f>
        <v>0.1</v>
      </c>
      <c r="I703" s="266">
        <f>YEAR(J703)</f>
        <v>2022</v>
      </c>
      <c r="J703" s="267">
        <v>44761</v>
      </c>
      <c r="K703" s="267">
        <f>J703+1</f>
        <v>44762</v>
      </c>
      <c r="L703" s="266">
        <f>IF(M703&lt;=365,1,2)</f>
        <v>1</v>
      </c>
      <c r="M703" s="266">
        <f>IF(K703&lt;$C$1,$C$2-$C$1+1,$C$2-K703+1)</f>
        <v>285</v>
      </c>
      <c r="N703" s="268">
        <f>M703/365</f>
        <v>0.78082191780821919</v>
      </c>
      <c r="O703" s="269">
        <f>'Data and Parameter'!$E$4*'Data and Parameter'!$E$5*('Data and Parameter'!$E$6+'Data and Parameter'!$E$7)*'Data and Parameter'!$E$19*'Data and Parameter'!$E$14*'ER calculations'!N703</f>
        <v>4.0428999810165038</v>
      </c>
    </row>
    <row r="704" spans="1:15" ht="15">
      <c r="A704" s="284">
        <v>700</v>
      </c>
      <c r="B704" s="287"/>
      <c r="C704" s="287"/>
      <c r="D704" s="284" t="s">
        <v>588</v>
      </c>
      <c r="E704" s="287"/>
      <c r="F704" s="285" t="s">
        <v>821</v>
      </c>
      <c r="G704" s="266" t="s">
        <v>121</v>
      </c>
      <c r="H704" s="266">
        <f>IF(G704="Traditional Stove",0.1,0.2)</f>
        <v>0.1</v>
      </c>
      <c r="I704" s="266">
        <f>YEAR(J704)</f>
        <v>2022</v>
      </c>
      <c r="J704" s="267">
        <v>44761</v>
      </c>
      <c r="K704" s="267">
        <f>J704+1</f>
        <v>44762</v>
      </c>
      <c r="L704" s="266">
        <f>IF(M704&lt;=365,1,2)</f>
        <v>1</v>
      </c>
      <c r="M704" s="266">
        <f>IF(K704&lt;$C$1,$C$2-$C$1+1,$C$2-K704+1)</f>
        <v>285</v>
      </c>
      <c r="N704" s="268">
        <f>M704/365</f>
        <v>0.78082191780821919</v>
      </c>
      <c r="O704" s="269">
        <f>'Data and Parameter'!$E$4*'Data and Parameter'!$E$5*('Data and Parameter'!$E$6+'Data and Parameter'!$E$7)*'Data and Parameter'!$E$19*'Data and Parameter'!$E$14*'ER calculations'!N704</f>
        <v>4.0428999810165038</v>
      </c>
    </row>
    <row r="705" spans="1:15" ht="15">
      <c r="A705" s="284">
        <v>701</v>
      </c>
      <c r="B705" s="287"/>
      <c r="C705" s="287"/>
      <c r="D705" s="284" t="s">
        <v>588</v>
      </c>
      <c r="E705" s="287"/>
      <c r="F705" s="285" t="s">
        <v>822</v>
      </c>
      <c r="G705" s="266" t="s">
        <v>121</v>
      </c>
      <c r="H705" s="266">
        <f>IF(G705="Traditional Stove",0.1,0.2)</f>
        <v>0.1</v>
      </c>
      <c r="I705" s="266">
        <f>YEAR(J705)</f>
        <v>2022</v>
      </c>
      <c r="J705" s="267">
        <v>44761</v>
      </c>
      <c r="K705" s="267">
        <f>J705+1</f>
        <v>44762</v>
      </c>
      <c r="L705" s="266">
        <f>IF(M705&lt;=365,1,2)</f>
        <v>1</v>
      </c>
      <c r="M705" s="266">
        <f>IF(K705&lt;$C$1,$C$2-$C$1+1,$C$2-K705+1)</f>
        <v>285</v>
      </c>
      <c r="N705" s="268">
        <f>M705/365</f>
        <v>0.78082191780821919</v>
      </c>
      <c r="O705" s="269">
        <f>'Data and Parameter'!$E$4*'Data and Parameter'!$E$5*('Data and Parameter'!$E$6+'Data and Parameter'!$E$7)*'Data and Parameter'!$E$19*'Data and Parameter'!$E$14*'ER calculations'!N705</f>
        <v>4.0428999810165038</v>
      </c>
    </row>
    <row r="706" spans="1:15" ht="15">
      <c r="A706" s="284">
        <v>702</v>
      </c>
      <c r="B706" s="287"/>
      <c r="C706" s="287"/>
      <c r="D706" s="284" t="s">
        <v>588</v>
      </c>
      <c r="E706" s="287"/>
      <c r="F706" s="285" t="s">
        <v>823</v>
      </c>
      <c r="G706" s="266" t="s">
        <v>121</v>
      </c>
      <c r="H706" s="266">
        <f>IF(G706="Traditional Stove",0.1,0.2)</f>
        <v>0.1</v>
      </c>
      <c r="I706" s="266">
        <f>YEAR(J706)</f>
        <v>2022</v>
      </c>
      <c r="J706" s="267">
        <v>44761</v>
      </c>
      <c r="K706" s="267">
        <f>J706+1</f>
        <v>44762</v>
      </c>
      <c r="L706" s="266">
        <f>IF(M706&lt;=365,1,2)</f>
        <v>1</v>
      </c>
      <c r="M706" s="266">
        <f>IF(K706&lt;$C$1,$C$2-$C$1+1,$C$2-K706+1)</f>
        <v>285</v>
      </c>
      <c r="N706" s="268">
        <f>M706/365</f>
        <v>0.78082191780821919</v>
      </c>
      <c r="O706" s="269">
        <f>'Data and Parameter'!$E$4*'Data and Parameter'!$E$5*('Data and Parameter'!$E$6+'Data and Parameter'!$E$7)*'Data and Parameter'!$E$19*'Data and Parameter'!$E$14*'ER calculations'!N706</f>
        <v>4.0428999810165038</v>
      </c>
    </row>
    <row r="707" spans="1:15" ht="15">
      <c r="A707" s="284">
        <v>703</v>
      </c>
      <c r="B707" s="287"/>
      <c r="C707" s="287"/>
      <c r="D707" s="284" t="s">
        <v>588</v>
      </c>
      <c r="E707" s="287"/>
      <c r="F707" s="285" t="s">
        <v>824</v>
      </c>
      <c r="G707" s="266" t="s">
        <v>121</v>
      </c>
      <c r="H707" s="266">
        <f>IF(G707="Traditional Stove",0.1,0.2)</f>
        <v>0.1</v>
      </c>
      <c r="I707" s="266">
        <f>YEAR(J707)</f>
        <v>2022</v>
      </c>
      <c r="J707" s="267">
        <v>44761</v>
      </c>
      <c r="K707" s="267">
        <f>J707+1</f>
        <v>44762</v>
      </c>
      <c r="L707" s="266">
        <f>IF(M707&lt;=365,1,2)</f>
        <v>1</v>
      </c>
      <c r="M707" s="266">
        <f>IF(K707&lt;$C$1,$C$2-$C$1+1,$C$2-K707+1)</f>
        <v>285</v>
      </c>
      <c r="N707" s="268">
        <f>M707/365</f>
        <v>0.78082191780821919</v>
      </c>
      <c r="O707" s="269">
        <f>'Data and Parameter'!$E$4*'Data and Parameter'!$E$5*('Data and Parameter'!$E$6+'Data and Parameter'!$E$7)*'Data and Parameter'!$E$19*'Data and Parameter'!$E$14*'ER calculations'!N707</f>
        <v>4.0428999810165038</v>
      </c>
    </row>
    <row r="708" spans="1:15" ht="15">
      <c r="A708" s="284">
        <v>704</v>
      </c>
      <c r="B708" s="287"/>
      <c r="C708" s="287"/>
      <c r="D708" s="284" t="s">
        <v>588</v>
      </c>
      <c r="E708" s="287"/>
      <c r="F708" s="285" t="s">
        <v>825</v>
      </c>
      <c r="G708" s="266" t="s">
        <v>121</v>
      </c>
      <c r="H708" s="266">
        <f>IF(G708="Traditional Stove",0.1,0.2)</f>
        <v>0.1</v>
      </c>
      <c r="I708" s="266">
        <f>YEAR(J708)</f>
        <v>2022</v>
      </c>
      <c r="J708" s="267">
        <v>44761</v>
      </c>
      <c r="K708" s="267">
        <f>J708+1</f>
        <v>44762</v>
      </c>
      <c r="L708" s="266">
        <f>IF(M708&lt;=365,1,2)</f>
        <v>1</v>
      </c>
      <c r="M708" s="266">
        <f>IF(K708&lt;$C$1,$C$2-$C$1+1,$C$2-K708+1)</f>
        <v>285</v>
      </c>
      <c r="N708" s="268">
        <f>M708/365</f>
        <v>0.78082191780821919</v>
      </c>
      <c r="O708" s="269">
        <f>'Data and Parameter'!$E$4*'Data and Parameter'!$E$5*('Data and Parameter'!$E$6+'Data and Parameter'!$E$7)*'Data and Parameter'!$E$19*'Data and Parameter'!$E$14*'ER calculations'!N708</f>
        <v>4.0428999810165038</v>
      </c>
    </row>
    <row r="709" spans="1:15" ht="15">
      <c r="A709" s="284">
        <v>705</v>
      </c>
      <c r="B709" s="287"/>
      <c r="C709" s="287"/>
      <c r="D709" s="284" t="s">
        <v>588</v>
      </c>
      <c r="E709" s="287"/>
      <c r="F709" s="285" t="s">
        <v>826</v>
      </c>
      <c r="G709" s="266" t="s">
        <v>121</v>
      </c>
      <c r="H709" s="266">
        <f>IF(G709="Traditional Stove",0.1,0.2)</f>
        <v>0.1</v>
      </c>
      <c r="I709" s="266">
        <f>YEAR(J709)</f>
        <v>2022</v>
      </c>
      <c r="J709" s="267">
        <v>44761</v>
      </c>
      <c r="K709" s="267">
        <f>J709+1</f>
        <v>44762</v>
      </c>
      <c r="L709" s="266">
        <f>IF(M709&lt;=365,1,2)</f>
        <v>1</v>
      </c>
      <c r="M709" s="266">
        <f>IF(K709&lt;$C$1,$C$2-$C$1+1,$C$2-K709+1)</f>
        <v>285</v>
      </c>
      <c r="N709" s="268">
        <f>M709/365</f>
        <v>0.78082191780821919</v>
      </c>
      <c r="O709" s="269">
        <f>'Data and Parameter'!$E$4*'Data and Parameter'!$E$5*('Data and Parameter'!$E$6+'Data and Parameter'!$E$7)*'Data and Parameter'!$E$19*'Data and Parameter'!$E$14*'ER calculations'!N709</f>
        <v>4.0428999810165038</v>
      </c>
    </row>
    <row r="710" spans="1:15" ht="15">
      <c r="A710" s="284">
        <v>706</v>
      </c>
      <c r="B710" s="287"/>
      <c r="C710" s="287"/>
      <c r="D710" s="284" t="s">
        <v>588</v>
      </c>
      <c r="E710" s="287"/>
      <c r="F710" s="285" t="s">
        <v>827</v>
      </c>
      <c r="G710" s="266" t="s">
        <v>121</v>
      </c>
      <c r="H710" s="266">
        <f>IF(G710="Traditional Stove",0.1,0.2)</f>
        <v>0.1</v>
      </c>
      <c r="I710" s="266">
        <f>YEAR(J710)</f>
        <v>2022</v>
      </c>
      <c r="J710" s="267">
        <v>44761</v>
      </c>
      <c r="K710" s="267">
        <f>J710+1</f>
        <v>44762</v>
      </c>
      <c r="L710" s="266">
        <f>IF(M710&lt;=365,1,2)</f>
        <v>1</v>
      </c>
      <c r="M710" s="266">
        <f>IF(K710&lt;$C$1,$C$2-$C$1+1,$C$2-K710+1)</f>
        <v>285</v>
      </c>
      <c r="N710" s="268">
        <f>M710/365</f>
        <v>0.78082191780821919</v>
      </c>
      <c r="O710" s="269">
        <f>'Data and Parameter'!$E$4*'Data and Parameter'!$E$5*('Data and Parameter'!$E$6+'Data and Parameter'!$E$7)*'Data and Parameter'!$E$19*'Data and Parameter'!$E$14*'ER calculations'!N710</f>
        <v>4.0428999810165038</v>
      </c>
    </row>
    <row r="711" spans="1:15" ht="15">
      <c r="A711" s="284">
        <v>707</v>
      </c>
      <c r="B711" s="287"/>
      <c r="C711" s="287"/>
      <c r="D711" s="284" t="s">
        <v>588</v>
      </c>
      <c r="E711" s="287"/>
      <c r="F711" s="285" t="s">
        <v>828</v>
      </c>
      <c r="G711" s="266" t="s">
        <v>121</v>
      </c>
      <c r="H711" s="266">
        <f>IF(G711="Traditional Stove",0.1,0.2)</f>
        <v>0.1</v>
      </c>
      <c r="I711" s="266">
        <f>YEAR(J711)</f>
        <v>2022</v>
      </c>
      <c r="J711" s="267">
        <v>44761</v>
      </c>
      <c r="K711" s="267">
        <f>J711+1</f>
        <v>44762</v>
      </c>
      <c r="L711" s="266">
        <f>IF(M711&lt;=365,1,2)</f>
        <v>1</v>
      </c>
      <c r="M711" s="266">
        <f>IF(K711&lt;$C$1,$C$2-$C$1+1,$C$2-K711+1)</f>
        <v>285</v>
      </c>
      <c r="N711" s="268">
        <f>M711/365</f>
        <v>0.78082191780821919</v>
      </c>
      <c r="O711" s="269">
        <f>'Data and Parameter'!$E$4*'Data and Parameter'!$E$5*('Data and Parameter'!$E$6+'Data and Parameter'!$E$7)*'Data and Parameter'!$E$19*'Data and Parameter'!$E$14*'ER calculations'!N711</f>
        <v>4.0428999810165038</v>
      </c>
    </row>
    <row r="712" spans="1:15" ht="15">
      <c r="A712" s="284">
        <v>708</v>
      </c>
      <c r="B712" s="287"/>
      <c r="C712" s="287"/>
      <c r="D712" s="284" t="s">
        <v>588</v>
      </c>
      <c r="E712" s="287"/>
      <c r="F712" s="285" t="s">
        <v>829</v>
      </c>
      <c r="G712" s="266" t="s">
        <v>121</v>
      </c>
      <c r="H712" s="266">
        <f>IF(G712="Traditional Stove",0.1,0.2)</f>
        <v>0.1</v>
      </c>
      <c r="I712" s="266">
        <f>YEAR(J712)</f>
        <v>2022</v>
      </c>
      <c r="J712" s="267">
        <v>44761</v>
      </c>
      <c r="K712" s="267">
        <f>J712+1</f>
        <v>44762</v>
      </c>
      <c r="L712" s="266">
        <f>IF(M712&lt;=365,1,2)</f>
        <v>1</v>
      </c>
      <c r="M712" s="266">
        <f>IF(K712&lt;$C$1,$C$2-$C$1+1,$C$2-K712+1)</f>
        <v>285</v>
      </c>
      <c r="N712" s="268">
        <f>M712/365</f>
        <v>0.78082191780821919</v>
      </c>
      <c r="O712" s="269">
        <f>'Data and Parameter'!$E$4*'Data and Parameter'!$E$5*('Data and Parameter'!$E$6+'Data and Parameter'!$E$7)*'Data and Parameter'!$E$19*'Data and Parameter'!$E$14*'ER calculations'!N712</f>
        <v>4.0428999810165038</v>
      </c>
    </row>
    <row r="713" spans="1:15" ht="15">
      <c r="A713" s="284">
        <v>709</v>
      </c>
      <c r="B713" s="287"/>
      <c r="C713" s="287"/>
      <c r="D713" s="284" t="s">
        <v>588</v>
      </c>
      <c r="E713" s="287"/>
      <c r="F713" s="285" t="s">
        <v>830</v>
      </c>
      <c r="G713" s="266" t="s">
        <v>121</v>
      </c>
      <c r="H713" s="266">
        <f>IF(G713="Traditional Stove",0.1,0.2)</f>
        <v>0.1</v>
      </c>
      <c r="I713" s="266">
        <f>YEAR(J713)</f>
        <v>2022</v>
      </c>
      <c r="J713" s="267">
        <v>44761</v>
      </c>
      <c r="K713" s="267">
        <f>J713+1</f>
        <v>44762</v>
      </c>
      <c r="L713" s="266">
        <f>IF(M713&lt;=365,1,2)</f>
        <v>1</v>
      </c>
      <c r="M713" s="266">
        <f>IF(K713&lt;$C$1,$C$2-$C$1+1,$C$2-K713+1)</f>
        <v>285</v>
      </c>
      <c r="N713" s="268">
        <f>M713/365</f>
        <v>0.78082191780821919</v>
      </c>
      <c r="O713" s="269">
        <f>'Data and Parameter'!$E$4*'Data and Parameter'!$E$5*('Data and Parameter'!$E$6+'Data and Parameter'!$E$7)*'Data and Parameter'!$E$19*'Data and Parameter'!$E$14*'ER calculations'!N713</f>
        <v>4.0428999810165038</v>
      </c>
    </row>
    <row r="714" spans="1:15" ht="15">
      <c r="A714" s="284">
        <v>710</v>
      </c>
      <c r="B714" s="287"/>
      <c r="C714" s="287"/>
      <c r="D714" s="284" t="s">
        <v>588</v>
      </c>
      <c r="E714" s="287"/>
      <c r="F714" s="285" t="s">
        <v>831</v>
      </c>
      <c r="G714" s="266" t="s">
        <v>121</v>
      </c>
      <c r="H714" s="266">
        <f>IF(G714="Traditional Stove",0.1,0.2)</f>
        <v>0.1</v>
      </c>
      <c r="I714" s="266">
        <f>YEAR(J714)</f>
        <v>2022</v>
      </c>
      <c r="J714" s="267">
        <v>44761</v>
      </c>
      <c r="K714" s="267">
        <f>J714+1</f>
        <v>44762</v>
      </c>
      <c r="L714" s="266">
        <f>IF(M714&lt;=365,1,2)</f>
        <v>1</v>
      </c>
      <c r="M714" s="266">
        <f>IF(K714&lt;$C$1,$C$2-$C$1+1,$C$2-K714+1)</f>
        <v>285</v>
      </c>
      <c r="N714" s="268">
        <f>M714/365</f>
        <v>0.78082191780821919</v>
      </c>
      <c r="O714" s="269">
        <f>'Data and Parameter'!$E$4*'Data and Parameter'!$E$5*('Data and Parameter'!$E$6+'Data and Parameter'!$E$7)*'Data and Parameter'!$E$19*'Data and Parameter'!$E$14*'ER calculations'!N714</f>
        <v>4.0428999810165038</v>
      </c>
    </row>
    <row r="715" spans="1:15" ht="15">
      <c r="A715" s="284">
        <v>711</v>
      </c>
      <c r="B715" s="287"/>
      <c r="C715" s="287"/>
      <c r="D715" s="284" t="s">
        <v>588</v>
      </c>
      <c r="E715" s="287"/>
      <c r="F715" s="285" t="s">
        <v>832</v>
      </c>
      <c r="G715" s="266" t="s">
        <v>121</v>
      </c>
      <c r="H715" s="266">
        <f>IF(G715="Traditional Stove",0.1,0.2)</f>
        <v>0.1</v>
      </c>
      <c r="I715" s="266">
        <f>YEAR(J715)</f>
        <v>2022</v>
      </c>
      <c r="J715" s="267">
        <v>44761</v>
      </c>
      <c r="K715" s="267">
        <f>J715+1</f>
        <v>44762</v>
      </c>
      <c r="L715" s="266">
        <f>IF(M715&lt;=365,1,2)</f>
        <v>1</v>
      </c>
      <c r="M715" s="266">
        <f>IF(K715&lt;$C$1,$C$2-$C$1+1,$C$2-K715+1)</f>
        <v>285</v>
      </c>
      <c r="N715" s="268">
        <f>M715/365</f>
        <v>0.78082191780821919</v>
      </c>
      <c r="O715" s="269">
        <f>'Data and Parameter'!$E$4*'Data and Parameter'!$E$5*('Data and Parameter'!$E$6+'Data and Parameter'!$E$7)*'Data and Parameter'!$E$19*'Data and Parameter'!$E$14*'ER calculations'!N715</f>
        <v>4.0428999810165038</v>
      </c>
    </row>
    <row r="716" spans="1:15" ht="15">
      <c r="A716" s="284">
        <v>712</v>
      </c>
      <c r="B716" s="287"/>
      <c r="C716" s="287"/>
      <c r="D716" s="284" t="s">
        <v>588</v>
      </c>
      <c r="E716" s="287"/>
      <c r="F716" s="285" t="s">
        <v>833</v>
      </c>
      <c r="G716" s="266" t="s">
        <v>121</v>
      </c>
      <c r="H716" s="266">
        <f>IF(G716="Traditional Stove",0.1,0.2)</f>
        <v>0.1</v>
      </c>
      <c r="I716" s="266">
        <f>YEAR(J716)</f>
        <v>2022</v>
      </c>
      <c r="J716" s="267">
        <v>44761</v>
      </c>
      <c r="K716" s="267">
        <f>J716+1</f>
        <v>44762</v>
      </c>
      <c r="L716" s="266">
        <f>IF(M716&lt;=365,1,2)</f>
        <v>1</v>
      </c>
      <c r="M716" s="266">
        <f>IF(K716&lt;$C$1,$C$2-$C$1+1,$C$2-K716+1)</f>
        <v>285</v>
      </c>
      <c r="N716" s="268">
        <f>M716/365</f>
        <v>0.78082191780821919</v>
      </c>
      <c r="O716" s="269">
        <f>'Data and Parameter'!$E$4*'Data and Parameter'!$E$5*('Data and Parameter'!$E$6+'Data and Parameter'!$E$7)*'Data and Parameter'!$E$19*'Data and Parameter'!$E$14*'ER calculations'!N716</f>
        <v>4.0428999810165038</v>
      </c>
    </row>
    <row r="717" spans="1:15" ht="15">
      <c r="A717" s="284">
        <v>713</v>
      </c>
      <c r="B717" s="287"/>
      <c r="C717" s="287"/>
      <c r="D717" s="284" t="s">
        <v>588</v>
      </c>
      <c r="E717" s="287"/>
      <c r="F717" s="285" t="s">
        <v>834</v>
      </c>
      <c r="G717" s="266" t="s">
        <v>121</v>
      </c>
      <c r="H717" s="266">
        <f>IF(G717="Traditional Stove",0.1,0.2)</f>
        <v>0.1</v>
      </c>
      <c r="I717" s="266">
        <f>YEAR(J717)</f>
        <v>2022</v>
      </c>
      <c r="J717" s="267">
        <v>44761</v>
      </c>
      <c r="K717" s="267">
        <f>J717+1</f>
        <v>44762</v>
      </c>
      <c r="L717" s="266">
        <f>IF(M717&lt;=365,1,2)</f>
        <v>1</v>
      </c>
      <c r="M717" s="266">
        <f>IF(K717&lt;$C$1,$C$2-$C$1+1,$C$2-K717+1)</f>
        <v>285</v>
      </c>
      <c r="N717" s="268">
        <f>M717/365</f>
        <v>0.78082191780821919</v>
      </c>
      <c r="O717" s="269">
        <f>'Data and Parameter'!$E$4*'Data and Parameter'!$E$5*('Data and Parameter'!$E$6+'Data and Parameter'!$E$7)*'Data and Parameter'!$E$19*'Data and Parameter'!$E$14*'ER calculations'!N717</f>
        <v>4.0428999810165038</v>
      </c>
    </row>
    <row r="718" spans="1:15" ht="15">
      <c r="A718" s="284">
        <v>714</v>
      </c>
      <c r="B718" s="287"/>
      <c r="C718" s="287"/>
      <c r="D718" s="284" t="s">
        <v>588</v>
      </c>
      <c r="E718" s="287"/>
      <c r="F718" s="285" t="s">
        <v>835</v>
      </c>
      <c r="G718" s="266" t="s">
        <v>121</v>
      </c>
      <c r="H718" s="266">
        <f>IF(G718="Traditional Stove",0.1,0.2)</f>
        <v>0.1</v>
      </c>
      <c r="I718" s="266">
        <f>YEAR(J718)</f>
        <v>2022</v>
      </c>
      <c r="J718" s="267">
        <v>44761</v>
      </c>
      <c r="K718" s="267">
        <f>J718+1</f>
        <v>44762</v>
      </c>
      <c r="L718" s="266">
        <f>IF(M718&lt;=365,1,2)</f>
        <v>1</v>
      </c>
      <c r="M718" s="266">
        <f>IF(K718&lt;$C$1,$C$2-$C$1+1,$C$2-K718+1)</f>
        <v>285</v>
      </c>
      <c r="N718" s="268">
        <f>M718/365</f>
        <v>0.78082191780821919</v>
      </c>
      <c r="O718" s="269">
        <f>'Data and Parameter'!$E$4*'Data and Parameter'!$E$5*('Data and Parameter'!$E$6+'Data and Parameter'!$E$7)*'Data and Parameter'!$E$19*'Data and Parameter'!$E$14*'ER calculations'!N718</f>
        <v>4.0428999810165038</v>
      </c>
    </row>
    <row r="719" spans="1:15" ht="15">
      <c r="A719" s="284">
        <v>715</v>
      </c>
      <c r="B719" s="287"/>
      <c r="C719" s="287"/>
      <c r="D719" s="284" t="s">
        <v>588</v>
      </c>
      <c r="E719" s="287"/>
      <c r="F719" s="285" t="s">
        <v>836</v>
      </c>
      <c r="G719" s="266" t="s">
        <v>121</v>
      </c>
      <c r="H719" s="266">
        <f>IF(G719="Traditional Stove",0.1,0.2)</f>
        <v>0.1</v>
      </c>
      <c r="I719" s="266">
        <f>YEAR(J719)</f>
        <v>2022</v>
      </c>
      <c r="J719" s="267">
        <v>44761</v>
      </c>
      <c r="K719" s="267">
        <f>J719+1</f>
        <v>44762</v>
      </c>
      <c r="L719" s="266">
        <f>IF(M719&lt;=365,1,2)</f>
        <v>1</v>
      </c>
      <c r="M719" s="266">
        <f>IF(K719&lt;$C$1,$C$2-$C$1+1,$C$2-K719+1)</f>
        <v>285</v>
      </c>
      <c r="N719" s="268">
        <f>M719/365</f>
        <v>0.78082191780821919</v>
      </c>
      <c r="O719" s="269">
        <f>'Data and Parameter'!$E$4*'Data and Parameter'!$E$5*('Data and Parameter'!$E$6+'Data and Parameter'!$E$7)*'Data and Parameter'!$E$19*'Data and Parameter'!$E$14*'ER calculations'!N719</f>
        <v>4.0428999810165038</v>
      </c>
    </row>
    <row r="720" spans="1:15" ht="15">
      <c r="A720" s="284">
        <v>716</v>
      </c>
      <c r="B720" s="287"/>
      <c r="C720" s="287"/>
      <c r="D720" s="284" t="s">
        <v>588</v>
      </c>
      <c r="E720" s="287"/>
      <c r="F720" s="285" t="s">
        <v>837</v>
      </c>
      <c r="G720" s="266" t="s">
        <v>121</v>
      </c>
      <c r="H720" s="266">
        <f>IF(G720="Traditional Stove",0.1,0.2)</f>
        <v>0.1</v>
      </c>
      <c r="I720" s="266">
        <f>YEAR(J720)</f>
        <v>2022</v>
      </c>
      <c r="J720" s="267">
        <v>44761</v>
      </c>
      <c r="K720" s="267">
        <f>J720+1</f>
        <v>44762</v>
      </c>
      <c r="L720" s="266">
        <f>IF(M720&lt;=365,1,2)</f>
        <v>1</v>
      </c>
      <c r="M720" s="266">
        <f>IF(K720&lt;$C$1,$C$2-$C$1+1,$C$2-K720+1)</f>
        <v>285</v>
      </c>
      <c r="N720" s="268">
        <f>M720/365</f>
        <v>0.78082191780821919</v>
      </c>
      <c r="O720" s="269">
        <f>'Data and Parameter'!$E$4*'Data and Parameter'!$E$5*('Data and Parameter'!$E$6+'Data and Parameter'!$E$7)*'Data and Parameter'!$E$19*'Data and Parameter'!$E$14*'ER calculations'!N720</f>
        <v>4.0428999810165038</v>
      </c>
    </row>
    <row r="721" spans="1:15" ht="15">
      <c r="A721" s="284">
        <v>717</v>
      </c>
      <c r="B721" s="287"/>
      <c r="C721" s="287"/>
      <c r="D721" s="284" t="s">
        <v>588</v>
      </c>
      <c r="E721" s="287"/>
      <c r="F721" s="285" t="s">
        <v>838</v>
      </c>
      <c r="G721" s="266" t="s">
        <v>121</v>
      </c>
      <c r="H721" s="266">
        <f>IF(G721="Traditional Stove",0.1,0.2)</f>
        <v>0.1</v>
      </c>
      <c r="I721" s="266">
        <f>YEAR(J721)</f>
        <v>2022</v>
      </c>
      <c r="J721" s="267">
        <v>44718</v>
      </c>
      <c r="K721" s="267">
        <f>J721+1</f>
        <v>44719</v>
      </c>
      <c r="L721" s="266">
        <f>IF(M721&lt;=365,1,2)</f>
        <v>1</v>
      </c>
      <c r="M721" s="266">
        <f>IF(K721&lt;$C$1,$C$2-$C$1+1,$C$2-K721+1)</f>
        <v>328</v>
      </c>
      <c r="N721" s="268">
        <f>M721/365</f>
        <v>0.89863013698630134</v>
      </c>
      <c r="O721" s="269">
        <f>'Data and Parameter'!$E$4*'Data and Parameter'!$E$5*('Data and Parameter'!$E$6+'Data and Parameter'!$E$7)*'Data and Parameter'!$E$19*'Data and Parameter'!$E$14*'ER calculations'!N721</f>
        <v>4.652881381661099</v>
      </c>
    </row>
    <row r="722" spans="1:15" ht="15">
      <c r="A722" s="284">
        <v>718</v>
      </c>
      <c r="B722" s="287"/>
      <c r="C722" s="287"/>
      <c r="D722" s="284" t="s">
        <v>588</v>
      </c>
      <c r="E722" s="287"/>
      <c r="F722" s="285" t="s">
        <v>839</v>
      </c>
      <c r="G722" s="266" t="s">
        <v>121</v>
      </c>
      <c r="H722" s="266">
        <f>IF(G722="Traditional Stove",0.1,0.2)</f>
        <v>0.1</v>
      </c>
      <c r="I722" s="266">
        <f>YEAR(J722)</f>
        <v>2022</v>
      </c>
      <c r="J722" s="267">
        <v>44761</v>
      </c>
      <c r="K722" s="267">
        <f>J722+1</f>
        <v>44762</v>
      </c>
      <c r="L722" s="266">
        <f>IF(M722&lt;=365,1,2)</f>
        <v>1</v>
      </c>
      <c r="M722" s="266">
        <f>IF(K722&lt;$C$1,$C$2-$C$1+1,$C$2-K722+1)</f>
        <v>285</v>
      </c>
      <c r="N722" s="268">
        <f>M722/365</f>
        <v>0.78082191780821919</v>
      </c>
      <c r="O722" s="269">
        <f>'Data and Parameter'!$E$4*'Data and Parameter'!$E$5*('Data and Parameter'!$E$6+'Data and Parameter'!$E$7)*'Data and Parameter'!$E$19*'Data and Parameter'!$E$14*'ER calculations'!N722</f>
        <v>4.0428999810165038</v>
      </c>
    </row>
    <row r="723" spans="1:15" ht="15">
      <c r="A723" s="284">
        <v>719</v>
      </c>
      <c r="B723" s="287"/>
      <c r="C723" s="287"/>
      <c r="D723" s="284" t="s">
        <v>588</v>
      </c>
      <c r="E723" s="287"/>
      <c r="F723" s="285" t="s">
        <v>840</v>
      </c>
      <c r="G723" s="266" t="s">
        <v>121</v>
      </c>
      <c r="H723" s="266">
        <f>IF(G723="Traditional Stove",0.1,0.2)</f>
        <v>0.1</v>
      </c>
      <c r="I723" s="266">
        <f>YEAR(J723)</f>
        <v>2022</v>
      </c>
      <c r="J723" s="267">
        <v>44734</v>
      </c>
      <c r="K723" s="267">
        <f>J723+1</f>
        <v>44735</v>
      </c>
      <c r="L723" s="266">
        <f>IF(M723&lt;=365,1,2)</f>
        <v>1</v>
      </c>
      <c r="M723" s="266">
        <f>IF(K723&lt;$C$1,$C$2-$C$1+1,$C$2-K723+1)</f>
        <v>312</v>
      </c>
      <c r="N723" s="268">
        <f>M723/365</f>
        <v>0.85479452054794525</v>
      </c>
      <c r="O723" s="269">
        <f>'Data and Parameter'!$E$4*'Data and Parameter'!$E$5*('Data and Parameter'!$E$6+'Data and Parameter'!$E$7)*'Data and Parameter'!$E$19*'Data and Parameter'!$E$14*'ER calculations'!N723</f>
        <v>4.4259115581654358</v>
      </c>
    </row>
    <row r="724" spans="1:15" ht="15">
      <c r="A724" s="284">
        <v>720</v>
      </c>
      <c r="B724" s="287"/>
      <c r="C724" s="287"/>
      <c r="D724" s="284" t="s">
        <v>588</v>
      </c>
      <c r="E724" s="287"/>
      <c r="F724" s="285" t="s">
        <v>841</v>
      </c>
      <c r="G724" s="266" t="s">
        <v>121</v>
      </c>
      <c r="H724" s="266">
        <f>IF(G724="Traditional Stove",0.1,0.2)</f>
        <v>0.1</v>
      </c>
      <c r="I724" s="266">
        <f>YEAR(J724)</f>
        <v>2022</v>
      </c>
      <c r="J724" s="267">
        <v>44758</v>
      </c>
      <c r="K724" s="267">
        <f>J724+1</f>
        <v>44759</v>
      </c>
      <c r="L724" s="266">
        <f>IF(M724&lt;=365,1,2)</f>
        <v>1</v>
      </c>
      <c r="M724" s="266">
        <f>IF(K724&lt;$C$1,$C$2-$C$1+1,$C$2-K724+1)</f>
        <v>288</v>
      </c>
      <c r="N724" s="268">
        <f>M724/365</f>
        <v>0.78904109589041094</v>
      </c>
      <c r="O724" s="269">
        <f>'Data and Parameter'!$E$4*'Data and Parameter'!$E$5*('Data and Parameter'!$E$6+'Data and Parameter'!$E$7)*'Data and Parameter'!$E$19*'Data and Parameter'!$E$14*'ER calculations'!N724</f>
        <v>4.085456822921941</v>
      </c>
    </row>
    <row r="725" spans="1:15" ht="15">
      <c r="A725" s="284">
        <v>721</v>
      </c>
      <c r="B725" s="287"/>
      <c r="C725" s="287"/>
      <c r="D725" s="284" t="s">
        <v>588</v>
      </c>
      <c r="E725" s="287"/>
      <c r="F725" s="285" t="s">
        <v>842</v>
      </c>
      <c r="G725" s="266" t="s">
        <v>121</v>
      </c>
      <c r="H725" s="266">
        <f>IF(G725="Traditional Stove",0.1,0.2)</f>
        <v>0.1</v>
      </c>
      <c r="I725" s="266">
        <f>YEAR(J725)</f>
        <v>2022</v>
      </c>
      <c r="J725" s="267">
        <v>44758</v>
      </c>
      <c r="K725" s="267">
        <f>J725+1</f>
        <v>44759</v>
      </c>
      <c r="L725" s="266">
        <f>IF(M725&lt;=365,1,2)</f>
        <v>1</v>
      </c>
      <c r="M725" s="266">
        <f>IF(K725&lt;$C$1,$C$2-$C$1+1,$C$2-K725+1)</f>
        <v>288</v>
      </c>
      <c r="N725" s="268">
        <f>M725/365</f>
        <v>0.78904109589041094</v>
      </c>
      <c r="O725" s="269">
        <f>'Data and Parameter'!$E$4*'Data and Parameter'!$E$5*('Data and Parameter'!$E$6+'Data and Parameter'!$E$7)*'Data and Parameter'!$E$19*'Data and Parameter'!$E$14*'ER calculations'!N725</f>
        <v>4.085456822921941</v>
      </c>
    </row>
    <row r="726" spans="1:15" ht="15">
      <c r="A726" s="284">
        <v>722</v>
      </c>
      <c r="B726" s="287"/>
      <c r="C726" s="287"/>
      <c r="D726" s="284" t="s">
        <v>588</v>
      </c>
      <c r="E726" s="287"/>
      <c r="F726" s="285" t="s">
        <v>843</v>
      </c>
      <c r="G726" s="266" t="s">
        <v>121</v>
      </c>
      <c r="H726" s="266">
        <f>IF(G726="Traditional Stove",0.1,0.2)</f>
        <v>0.1</v>
      </c>
      <c r="I726" s="266">
        <f>YEAR(J726)</f>
        <v>2022</v>
      </c>
      <c r="J726" s="267">
        <v>44758</v>
      </c>
      <c r="K726" s="267">
        <f>J726+1</f>
        <v>44759</v>
      </c>
      <c r="L726" s="266">
        <f>IF(M726&lt;=365,1,2)</f>
        <v>1</v>
      </c>
      <c r="M726" s="266">
        <f>IF(K726&lt;$C$1,$C$2-$C$1+1,$C$2-K726+1)</f>
        <v>288</v>
      </c>
      <c r="N726" s="268">
        <f>M726/365</f>
        <v>0.78904109589041094</v>
      </c>
      <c r="O726" s="269">
        <f>'Data and Parameter'!$E$4*'Data and Parameter'!$E$5*('Data and Parameter'!$E$6+'Data and Parameter'!$E$7)*'Data and Parameter'!$E$19*'Data and Parameter'!$E$14*'ER calculations'!N726</f>
        <v>4.085456822921941</v>
      </c>
    </row>
    <row r="727" spans="1:15" ht="15">
      <c r="A727" s="284">
        <v>723</v>
      </c>
      <c r="B727" s="287"/>
      <c r="C727" s="287"/>
      <c r="D727" s="284" t="s">
        <v>588</v>
      </c>
      <c r="E727" s="287"/>
      <c r="F727" s="285" t="s">
        <v>844</v>
      </c>
      <c r="G727" s="266" t="s">
        <v>121</v>
      </c>
      <c r="H727" s="266">
        <f>IF(G727="Traditional Stove",0.1,0.2)</f>
        <v>0.1</v>
      </c>
      <c r="I727" s="266">
        <f>YEAR(J727)</f>
        <v>2022</v>
      </c>
      <c r="J727" s="267">
        <v>44758</v>
      </c>
      <c r="K727" s="267">
        <f>J727+1</f>
        <v>44759</v>
      </c>
      <c r="L727" s="266">
        <f>IF(M727&lt;=365,1,2)</f>
        <v>1</v>
      </c>
      <c r="M727" s="266">
        <f>IF(K727&lt;$C$1,$C$2-$C$1+1,$C$2-K727+1)</f>
        <v>288</v>
      </c>
      <c r="N727" s="268">
        <f>M727/365</f>
        <v>0.78904109589041094</v>
      </c>
      <c r="O727" s="269">
        <f>'Data and Parameter'!$E$4*'Data and Parameter'!$E$5*('Data and Parameter'!$E$6+'Data and Parameter'!$E$7)*'Data and Parameter'!$E$19*'Data and Parameter'!$E$14*'ER calculations'!N727</f>
        <v>4.085456822921941</v>
      </c>
    </row>
    <row r="728" spans="1:15" ht="15">
      <c r="A728" s="284">
        <v>724</v>
      </c>
      <c r="B728" s="287"/>
      <c r="C728" s="287"/>
      <c r="D728" s="284" t="s">
        <v>588</v>
      </c>
      <c r="E728" s="287"/>
      <c r="F728" s="285" t="s">
        <v>845</v>
      </c>
      <c r="G728" s="266" t="s">
        <v>121</v>
      </c>
      <c r="H728" s="266">
        <f>IF(G728="Traditional Stove",0.1,0.2)</f>
        <v>0.1</v>
      </c>
      <c r="I728" s="266">
        <f>YEAR(J728)</f>
        <v>2022</v>
      </c>
      <c r="J728" s="267">
        <v>44758</v>
      </c>
      <c r="K728" s="267">
        <f>J728+1</f>
        <v>44759</v>
      </c>
      <c r="L728" s="266">
        <f>IF(M728&lt;=365,1,2)</f>
        <v>1</v>
      </c>
      <c r="M728" s="266">
        <f>IF(K728&lt;$C$1,$C$2-$C$1+1,$C$2-K728+1)</f>
        <v>288</v>
      </c>
      <c r="N728" s="268">
        <f>M728/365</f>
        <v>0.78904109589041094</v>
      </c>
      <c r="O728" s="269">
        <f>'Data and Parameter'!$E$4*'Data and Parameter'!$E$5*('Data and Parameter'!$E$6+'Data and Parameter'!$E$7)*'Data and Parameter'!$E$19*'Data and Parameter'!$E$14*'ER calculations'!N728</f>
        <v>4.085456822921941</v>
      </c>
    </row>
    <row r="729" spans="1:15" ht="15">
      <c r="A729" s="284">
        <v>725</v>
      </c>
      <c r="B729" s="287"/>
      <c r="C729" s="287"/>
      <c r="D729" s="284" t="s">
        <v>588</v>
      </c>
      <c r="E729" s="287"/>
      <c r="F729" s="285" t="s">
        <v>846</v>
      </c>
      <c r="G729" s="266" t="s">
        <v>121</v>
      </c>
      <c r="H729" s="266">
        <f>IF(G729="Traditional Stove",0.1,0.2)</f>
        <v>0.1</v>
      </c>
      <c r="I729" s="266">
        <f>YEAR(J729)</f>
        <v>2022</v>
      </c>
      <c r="J729" s="267">
        <v>44758</v>
      </c>
      <c r="K729" s="267">
        <f>J729+1</f>
        <v>44759</v>
      </c>
      <c r="L729" s="266">
        <f>IF(M729&lt;=365,1,2)</f>
        <v>1</v>
      </c>
      <c r="M729" s="266">
        <f>IF(K729&lt;$C$1,$C$2-$C$1+1,$C$2-K729+1)</f>
        <v>288</v>
      </c>
      <c r="N729" s="268">
        <f>M729/365</f>
        <v>0.78904109589041094</v>
      </c>
      <c r="O729" s="269">
        <f>'Data and Parameter'!$E$4*'Data and Parameter'!$E$5*('Data and Parameter'!$E$6+'Data and Parameter'!$E$7)*'Data and Parameter'!$E$19*'Data and Parameter'!$E$14*'ER calculations'!N729</f>
        <v>4.085456822921941</v>
      </c>
    </row>
    <row r="730" spans="1:15" ht="15">
      <c r="A730" s="284">
        <v>726</v>
      </c>
      <c r="B730" s="287"/>
      <c r="C730" s="287"/>
      <c r="D730" s="284" t="s">
        <v>588</v>
      </c>
      <c r="E730" s="287"/>
      <c r="F730" s="285" t="s">
        <v>847</v>
      </c>
      <c r="G730" s="266" t="s">
        <v>121</v>
      </c>
      <c r="H730" s="266">
        <f>IF(G730="Traditional Stove",0.1,0.2)</f>
        <v>0.1</v>
      </c>
      <c r="I730" s="266">
        <f>YEAR(J730)</f>
        <v>2022</v>
      </c>
      <c r="J730" s="267">
        <v>44758</v>
      </c>
      <c r="K730" s="267">
        <f>J730+1</f>
        <v>44759</v>
      </c>
      <c r="L730" s="266">
        <f>IF(M730&lt;=365,1,2)</f>
        <v>1</v>
      </c>
      <c r="M730" s="266">
        <f>IF(K730&lt;$C$1,$C$2-$C$1+1,$C$2-K730+1)</f>
        <v>288</v>
      </c>
      <c r="N730" s="268">
        <f>M730/365</f>
        <v>0.78904109589041094</v>
      </c>
      <c r="O730" s="269">
        <f>'Data and Parameter'!$E$4*'Data and Parameter'!$E$5*('Data and Parameter'!$E$6+'Data and Parameter'!$E$7)*'Data and Parameter'!$E$19*'Data and Parameter'!$E$14*'ER calculations'!N730</f>
        <v>4.085456822921941</v>
      </c>
    </row>
    <row r="731" spans="1:15" ht="15">
      <c r="A731" s="284">
        <v>727</v>
      </c>
      <c r="B731" s="287"/>
      <c r="C731" s="287"/>
      <c r="D731" s="284" t="s">
        <v>588</v>
      </c>
      <c r="E731" s="287"/>
      <c r="F731" s="285" t="s">
        <v>848</v>
      </c>
      <c r="G731" s="266" t="s">
        <v>121</v>
      </c>
      <c r="H731" s="266">
        <f>IF(G731="Traditional Stove",0.1,0.2)</f>
        <v>0.1</v>
      </c>
      <c r="I731" s="266">
        <f>YEAR(J731)</f>
        <v>2022</v>
      </c>
      <c r="J731" s="267">
        <v>44758</v>
      </c>
      <c r="K731" s="267">
        <f>J731+1</f>
        <v>44759</v>
      </c>
      <c r="L731" s="266">
        <f>IF(M731&lt;=365,1,2)</f>
        <v>1</v>
      </c>
      <c r="M731" s="266">
        <f>IF(K731&lt;$C$1,$C$2-$C$1+1,$C$2-K731+1)</f>
        <v>288</v>
      </c>
      <c r="N731" s="268">
        <f>M731/365</f>
        <v>0.78904109589041094</v>
      </c>
      <c r="O731" s="269">
        <f>'Data and Parameter'!$E$4*'Data and Parameter'!$E$5*('Data and Parameter'!$E$6+'Data and Parameter'!$E$7)*'Data and Parameter'!$E$19*'Data and Parameter'!$E$14*'ER calculations'!N731</f>
        <v>4.085456822921941</v>
      </c>
    </row>
    <row r="732" spans="1:15" ht="15">
      <c r="A732" s="284">
        <v>728</v>
      </c>
      <c r="B732" s="287"/>
      <c r="C732" s="287"/>
      <c r="D732" s="284" t="s">
        <v>588</v>
      </c>
      <c r="E732" s="287"/>
      <c r="F732" s="285" t="s">
        <v>849</v>
      </c>
      <c r="G732" s="266" t="s">
        <v>121</v>
      </c>
      <c r="H732" s="266">
        <f>IF(G732="Traditional Stove",0.1,0.2)</f>
        <v>0.1</v>
      </c>
      <c r="I732" s="266">
        <f>YEAR(J732)</f>
        <v>2022</v>
      </c>
      <c r="J732" s="267">
        <v>44758</v>
      </c>
      <c r="K732" s="267">
        <f>J732+1</f>
        <v>44759</v>
      </c>
      <c r="L732" s="266">
        <f>IF(M732&lt;=365,1,2)</f>
        <v>1</v>
      </c>
      <c r="M732" s="266">
        <f>IF(K732&lt;$C$1,$C$2-$C$1+1,$C$2-K732+1)</f>
        <v>288</v>
      </c>
      <c r="N732" s="268">
        <f>M732/365</f>
        <v>0.78904109589041094</v>
      </c>
      <c r="O732" s="269">
        <f>'Data and Parameter'!$E$4*'Data and Parameter'!$E$5*('Data and Parameter'!$E$6+'Data and Parameter'!$E$7)*'Data and Parameter'!$E$19*'Data and Parameter'!$E$14*'ER calculations'!N732</f>
        <v>4.085456822921941</v>
      </c>
    </row>
    <row r="733" spans="1:15" ht="15">
      <c r="A733" s="284">
        <v>729</v>
      </c>
      <c r="B733" s="287"/>
      <c r="C733" s="287"/>
      <c r="D733" s="284" t="s">
        <v>588</v>
      </c>
      <c r="E733" s="287"/>
      <c r="F733" s="285" t="s">
        <v>850</v>
      </c>
      <c r="G733" s="266" t="s">
        <v>121</v>
      </c>
      <c r="H733" s="266">
        <f>IF(G733="Traditional Stove",0.1,0.2)</f>
        <v>0.1</v>
      </c>
      <c r="I733" s="266">
        <f>YEAR(J733)</f>
        <v>2022</v>
      </c>
      <c r="J733" s="267">
        <v>44758</v>
      </c>
      <c r="K733" s="267">
        <f>J733+1</f>
        <v>44759</v>
      </c>
      <c r="L733" s="266">
        <f>IF(M733&lt;=365,1,2)</f>
        <v>1</v>
      </c>
      <c r="M733" s="266">
        <f>IF(K733&lt;$C$1,$C$2-$C$1+1,$C$2-K733+1)</f>
        <v>288</v>
      </c>
      <c r="N733" s="268">
        <f>M733/365</f>
        <v>0.78904109589041094</v>
      </c>
      <c r="O733" s="269">
        <f>'Data and Parameter'!$E$4*'Data and Parameter'!$E$5*('Data and Parameter'!$E$6+'Data and Parameter'!$E$7)*'Data and Parameter'!$E$19*'Data and Parameter'!$E$14*'ER calculations'!N733</f>
        <v>4.085456822921941</v>
      </c>
    </row>
    <row r="734" spans="1:15" ht="15">
      <c r="A734" s="284">
        <v>730</v>
      </c>
      <c r="B734" s="287"/>
      <c r="C734" s="287"/>
      <c r="D734" s="284" t="s">
        <v>588</v>
      </c>
      <c r="E734" s="287"/>
      <c r="F734" s="285" t="s">
        <v>851</v>
      </c>
      <c r="G734" s="266" t="s">
        <v>121</v>
      </c>
      <c r="H734" s="266">
        <f>IF(G734="Traditional Stove",0.1,0.2)</f>
        <v>0.1</v>
      </c>
      <c r="I734" s="266">
        <f>YEAR(J734)</f>
        <v>2022</v>
      </c>
      <c r="J734" s="267">
        <v>44758</v>
      </c>
      <c r="K734" s="267">
        <f>J734+1</f>
        <v>44759</v>
      </c>
      <c r="L734" s="266">
        <f>IF(M734&lt;=365,1,2)</f>
        <v>1</v>
      </c>
      <c r="M734" s="266">
        <f>IF(K734&lt;$C$1,$C$2-$C$1+1,$C$2-K734+1)</f>
        <v>288</v>
      </c>
      <c r="N734" s="268">
        <f>M734/365</f>
        <v>0.78904109589041094</v>
      </c>
      <c r="O734" s="269">
        <f>'Data and Parameter'!$E$4*'Data and Parameter'!$E$5*('Data and Parameter'!$E$6+'Data and Parameter'!$E$7)*'Data and Parameter'!$E$19*'Data and Parameter'!$E$14*'ER calculations'!N734</f>
        <v>4.085456822921941</v>
      </c>
    </row>
    <row r="735" spans="1:15" ht="15">
      <c r="A735" s="284">
        <v>731</v>
      </c>
      <c r="B735" s="287"/>
      <c r="C735" s="287"/>
      <c r="D735" s="284" t="s">
        <v>588</v>
      </c>
      <c r="E735" s="287"/>
      <c r="F735" s="285" t="s">
        <v>852</v>
      </c>
      <c r="G735" s="266" t="s">
        <v>121</v>
      </c>
      <c r="H735" s="266">
        <f>IF(G735="Traditional Stove",0.1,0.2)</f>
        <v>0.1</v>
      </c>
      <c r="I735" s="266">
        <f>YEAR(J735)</f>
        <v>2022</v>
      </c>
      <c r="J735" s="267">
        <v>44758</v>
      </c>
      <c r="K735" s="267">
        <f>J735+1</f>
        <v>44759</v>
      </c>
      <c r="L735" s="266">
        <f>IF(M735&lt;=365,1,2)</f>
        <v>1</v>
      </c>
      <c r="M735" s="266">
        <f>IF(K735&lt;$C$1,$C$2-$C$1+1,$C$2-K735+1)</f>
        <v>288</v>
      </c>
      <c r="N735" s="268">
        <f>M735/365</f>
        <v>0.78904109589041094</v>
      </c>
      <c r="O735" s="269">
        <f>'Data and Parameter'!$E$4*'Data and Parameter'!$E$5*('Data and Parameter'!$E$6+'Data and Parameter'!$E$7)*'Data and Parameter'!$E$19*'Data and Parameter'!$E$14*'ER calculations'!N735</f>
        <v>4.085456822921941</v>
      </c>
    </row>
    <row r="736" spans="1:15" ht="15">
      <c r="A736" s="284">
        <v>732</v>
      </c>
      <c r="B736" s="287"/>
      <c r="C736" s="287"/>
      <c r="D736" s="284" t="s">
        <v>588</v>
      </c>
      <c r="E736" s="287"/>
      <c r="F736" s="285" t="s">
        <v>853</v>
      </c>
      <c r="G736" s="266" t="s">
        <v>121</v>
      </c>
      <c r="H736" s="266">
        <f>IF(G736="Traditional Stove",0.1,0.2)</f>
        <v>0.1</v>
      </c>
      <c r="I736" s="266">
        <f>YEAR(J736)</f>
        <v>2022</v>
      </c>
      <c r="J736" s="267">
        <v>44758</v>
      </c>
      <c r="K736" s="267">
        <f>J736+1</f>
        <v>44759</v>
      </c>
      <c r="L736" s="266">
        <f>IF(M736&lt;=365,1,2)</f>
        <v>1</v>
      </c>
      <c r="M736" s="266">
        <f>IF(K736&lt;$C$1,$C$2-$C$1+1,$C$2-K736+1)</f>
        <v>288</v>
      </c>
      <c r="N736" s="268">
        <f>M736/365</f>
        <v>0.78904109589041094</v>
      </c>
      <c r="O736" s="269">
        <f>'Data and Parameter'!$E$4*'Data and Parameter'!$E$5*('Data and Parameter'!$E$6+'Data and Parameter'!$E$7)*'Data and Parameter'!$E$19*'Data and Parameter'!$E$14*'ER calculations'!N736</f>
        <v>4.085456822921941</v>
      </c>
    </row>
    <row r="737" spans="1:15" ht="15">
      <c r="A737" s="284">
        <v>733</v>
      </c>
      <c r="B737" s="287"/>
      <c r="C737" s="287"/>
      <c r="D737" s="284" t="s">
        <v>588</v>
      </c>
      <c r="E737" s="287"/>
      <c r="F737" s="285" t="s">
        <v>854</v>
      </c>
      <c r="G737" s="266" t="s">
        <v>121</v>
      </c>
      <c r="H737" s="266">
        <f>IF(G737="Traditional Stove",0.1,0.2)</f>
        <v>0.1</v>
      </c>
      <c r="I737" s="266">
        <f>YEAR(J737)</f>
        <v>2022</v>
      </c>
      <c r="J737" s="267">
        <v>44758</v>
      </c>
      <c r="K737" s="267">
        <f>J737+1</f>
        <v>44759</v>
      </c>
      <c r="L737" s="266">
        <f>IF(M737&lt;=365,1,2)</f>
        <v>1</v>
      </c>
      <c r="M737" s="266">
        <f>IF(K737&lt;$C$1,$C$2-$C$1+1,$C$2-K737+1)</f>
        <v>288</v>
      </c>
      <c r="N737" s="268">
        <f>M737/365</f>
        <v>0.78904109589041094</v>
      </c>
      <c r="O737" s="269">
        <f>'Data and Parameter'!$E$4*'Data and Parameter'!$E$5*('Data and Parameter'!$E$6+'Data and Parameter'!$E$7)*'Data and Parameter'!$E$19*'Data and Parameter'!$E$14*'ER calculations'!N737</f>
        <v>4.085456822921941</v>
      </c>
    </row>
    <row r="738" spans="1:15" ht="15">
      <c r="A738" s="284">
        <v>734</v>
      </c>
      <c r="B738" s="287"/>
      <c r="C738" s="287"/>
      <c r="D738" s="284" t="s">
        <v>588</v>
      </c>
      <c r="E738" s="287"/>
      <c r="F738" s="285" t="s">
        <v>855</v>
      </c>
      <c r="G738" s="266" t="s">
        <v>121</v>
      </c>
      <c r="H738" s="266">
        <f>IF(G738="Traditional Stove",0.1,0.2)</f>
        <v>0.1</v>
      </c>
      <c r="I738" s="266">
        <f>YEAR(J738)</f>
        <v>2022</v>
      </c>
      <c r="J738" s="267">
        <v>44758</v>
      </c>
      <c r="K738" s="267">
        <f>J738+1</f>
        <v>44759</v>
      </c>
      <c r="L738" s="266">
        <f>IF(M738&lt;=365,1,2)</f>
        <v>1</v>
      </c>
      <c r="M738" s="266">
        <f>IF(K738&lt;$C$1,$C$2-$C$1+1,$C$2-K738+1)</f>
        <v>288</v>
      </c>
      <c r="N738" s="268">
        <f>M738/365</f>
        <v>0.78904109589041094</v>
      </c>
      <c r="O738" s="269">
        <f>'Data and Parameter'!$E$4*'Data and Parameter'!$E$5*('Data and Parameter'!$E$6+'Data and Parameter'!$E$7)*'Data and Parameter'!$E$19*'Data and Parameter'!$E$14*'ER calculations'!N738</f>
        <v>4.085456822921941</v>
      </c>
    </row>
    <row r="739" spans="1:15" ht="15">
      <c r="A739" s="284">
        <v>735</v>
      </c>
      <c r="B739" s="287"/>
      <c r="C739" s="287"/>
      <c r="D739" s="284" t="s">
        <v>588</v>
      </c>
      <c r="E739" s="287"/>
      <c r="F739" s="285" t="s">
        <v>856</v>
      </c>
      <c r="G739" s="266" t="s">
        <v>121</v>
      </c>
      <c r="H739" s="266">
        <f>IF(G739="Traditional Stove",0.1,0.2)</f>
        <v>0.1</v>
      </c>
      <c r="I739" s="266">
        <f>YEAR(J739)</f>
        <v>2022</v>
      </c>
      <c r="J739" s="267">
        <v>44758</v>
      </c>
      <c r="K739" s="267">
        <f>J739+1</f>
        <v>44759</v>
      </c>
      <c r="L739" s="266">
        <f>IF(M739&lt;=365,1,2)</f>
        <v>1</v>
      </c>
      <c r="M739" s="266">
        <f>IF(K739&lt;$C$1,$C$2-$C$1+1,$C$2-K739+1)</f>
        <v>288</v>
      </c>
      <c r="N739" s="268">
        <f>M739/365</f>
        <v>0.78904109589041094</v>
      </c>
      <c r="O739" s="269">
        <f>'Data and Parameter'!$E$4*'Data and Parameter'!$E$5*('Data and Parameter'!$E$6+'Data and Parameter'!$E$7)*'Data and Parameter'!$E$19*'Data and Parameter'!$E$14*'ER calculations'!N739</f>
        <v>4.085456822921941</v>
      </c>
    </row>
    <row r="740" spans="1:15" ht="15">
      <c r="A740" s="284">
        <v>736</v>
      </c>
      <c r="B740" s="287"/>
      <c r="C740" s="287"/>
      <c r="D740" s="284" t="s">
        <v>588</v>
      </c>
      <c r="E740" s="287"/>
      <c r="F740" s="285" t="s">
        <v>857</v>
      </c>
      <c r="G740" s="266" t="s">
        <v>121</v>
      </c>
      <c r="H740" s="266">
        <f>IF(G740="Traditional Stove",0.1,0.2)</f>
        <v>0.1</v>
      </c>
      <c r="I740" s="266">
        <f>YEAR(J740)</f>
        <v>2022</v>
      </c>
      <c r="J740" s="267">
        <v>44758</v>
      </c>
      <c r="K740" s="267">
        <f>J740+1</f>
        <v>44759</v>
      </c>
      <c r="L740" s="266">
        <f>IF(M740&lt;=365,1,2)</f>
        <v>1</v>
      </c>
      <c r="M740" s="266">
        <f>IF(K740&lt;$C$1,$C$2-$C$1+1,$C$2-K740+1)</f>
        <v>288</v>
      </c>
      <c r="N740" s="268">
        <f>M740/365</f>
        <v>0.78904109589041094</v>
      </c>
      <c r="O740" s="269">
        <f>'Data and Parameter'!$E$4*'Data and Parameter'!$E$5*('Data and Parameter'!$E$6+'Data and Parameter'!$E$7)*'Data and Parameter'!$E$19*'Data and Parameter'!$E$14*'ER calculations'!N740</f>
        <v>4.085456822921941</v>
      </c>
    </row>
    <row r="741" spans="1:15" ht="15">
      <c r="A741" s="284">
        <v>737</v>
      </c>
      <c r="B741" s="287"/>
      <c r="C741" s="287"/>
      <c r="D741" s="284" t="s">
        <v>588</v>
      </c>
      <c r="E741" s="287"/>
      <c r="F741" s="285" t="s">
        <v>858</v>
      </c>
      <c r="G741" s="266" t="s">
        <v>121</v>
      </c>
      <c r="H741" s="266">
        <f>IF(G741="Traditional Stove",0.1,0.2)</f>
        <v>0.1</v>
      </c>
      <c r="I741" s="266">
        <f>YEAR(J741)</f>
        <v>2022</v>
      </c>
      <c r="J741" s="267">
        <v>44758</v>
      </c>
      <c r="K741" s="267">
        <f>J741+1</f>
        <v>44759</v>
      </c>
      <c r="L741" s="266">
        <f>IF(M741&lt;=365,1,2)</f>
        <v>1</v>
      </c>
      <c r="M741" s="266">
        <f>IF(K741&lt;$C$1,$C$2-$C$1+1,$C$2-K741+1)</f>
        <v>288</v>
      </c>
      <c r="N741" s="268">
        <f>M741/365</f>
        <v>0.78904109589041094</v>
      </c>
      <c r="O741" s="269">
        <f>'Data and Parameter'!$E$4*'Data and Parameter'!$E$5*('Data and Parameter'!$E$6+'Data and Parameter'!$E$7)*'Data and Parameter'!$E$19*'Data and Parameter'!$E$14*'ER calculations'!N741</f>
        <v>4.085456822921941</v>
      </c>
    </row>
    <row r="742" spans="1:15" ht="15">
      <c r="A742" s="284">
        <v>738</v>
      </c>
      <c r="B742" s="287"/>
      <c r="C742" s="287"/>
      <c r="D742" s="284" t="s">
        <v>588</v>
      </c>
      <c r="E742" s="287"/>
      <c r="F742" s="285" t="s">
        <v>859</v>
      </c>
      <c r="G742" s="266" t="s">
        <v>121</v>
      </c>
      <c r="H742" s="266">
        <f>IF(G742="Traditional Stove",0.1,0.2)</f>
        <v>0.1</v>
      </c>
      <c r="I742" s="266">
        <f>YEAR(J742)</f>
        <v>2022</v>
      </c>
      <c r="J742" s="267">
        <v>44758</v>
      </c>
      <c r="K742" s="267">
        <f>J742+1</f>
        <v>44759</v>
      </c>
      <c r="L742" s="266">
        <f>IF(M742&lt;=365,1,2)</f>
        <v>1</v>
      </c>
      <c r="M742" s="266">
        <f>IF(K742&lt;$C$1,$C$2-$C$1+1,$C$2-K742+1)</f>
        <v>288</v>
      </c>
      <c r="N742" s="268">
        <f>M742/365</f>
        <v>0.78904109589041094</v>
      </c>
      <c r="O742" s="269">
        <f>'Data and Parameter'!$E$4*'Data and Parameter'!$E$5*('Data and Parameter'!$E$6+'Data and Parameter'!$E$7)*'Data and Parameter'!$E$19*'Data and Parameter'!$E$14*'ER calculations'!N742</f>
        <v>4.085456822921941</v>
      </c>
    </row>
    <row r="743" spans="1:15" ht="15">
      <c r="A743" s="284">
        <v>739</v>
      </c>
      <c r="B743" s="287"/>
      <c r="C743" s="287"/>
      <c r="D743" s="284" t="s">
        <v>588</v>
      </c>
      <c r="E743" s="287"/>
      <c r="F743" s="285" t="s">
        <v>860</v>
      </c>
      <c r="G743" s="266" t="s">
        <v>121</v>
      </c>
      <c r="H743" s="266">
        <f>IF(G743="Traditional Stove",0.1,0.2)</f>
        <v>0.1</v>
      </c>
      <c r="I743" s="266">
        <f>YEAR(J743)</f>
        <v>2022</v>
      </c>
      <c r="J743" s="267">
        <v>44758</v>
      </c>
      <c r="K743" s="267">
        <f>J743+1</f>
        <v>44759</v>
      </c>
      <c r="L743" s="266">
        <f>IF(M743&lt;=365,1,2)</f>
        <v>1</v>
      </c>
      <c r="M743" s="266">
        <f>IF(K743&lt;$C$1,$C$2-$C$1+1,$C$2-K743+1)</f>
        <v>288</v>
      </c>
      <c r="N743" s="268">
        <f>M743/365</f>
        <v>0.78904109589041094</v>
      </c>
      <c r="O743" s="269">
        <f>'Data and Parameter'!$E$4*'Data and Parameter'!$E$5*('Data and Parameter'!$E$6+'Data and Parameter'!$E$7)*'Data and Parameter'!$E$19*'Data and Parameter'!$E$14*'ER calculations'!N743</f>
        <v>4.085456822921941</v>
      </c>
    </row>
    <row r="744" spans="1:15" ht="15">
      <c r="A744" s="284">
        <v>740</v>
      </c>
      <c r="B744" s="287"/>
      <c r="C744" s="287"/>
      <c r="D744" s="284" t="s">
        <v>588</v>
      </c>
      <c r="E744" s="287"/>
      <c r="F744" s="285" t="s">
        <v>861</v>
      </c>
      <c r="G744" s="266" t="s">
        <v>121</v>
      </c>
      <c r="H744" s="266">
        <f>IF(G744="Traditional Stove",0.1,0.2)</f>
        <v>0.1</v>
      </c>
      <c r="I744" s="266">
        <f>YEAR(J744)</f>
        <v>2022</v>
      </c>
      <c r="J744" s="267">
        <v>44734</v>
      </c>
      <c r="K744" s="267">
        <f>J744+1</f>
        <v>44735</v>
      </c>
      <c r="L744" s="266">
        <f>IF(M744&lt;=365,1,2)</f>
        <v>1</v>
      </c>
      <c r="M744" s="266">
        <f>IF(K744&lt;$C$1,$C$2-$C$1+1,$C$2-K744+1)</f>
        <v>312</v>
      </c>
      <c r="N744" s="268">
        <f>M744/365</f>
        <v>0.85479452054794525</v>
      </c>
      <c r="O744" s="269">
        <f>'Data and Parameter'!$E$4*'Data and Parameter'!$E$5*('Data and Parameter'!$E$6+'Data and Parameter'!$E$7)*'Data and Parameter'!$E$19*'Data and Parameter'!$E$14*'ER calculations'!N744</f>
        <v>4.4259115581654358</v>
      </c>
    </row>
    <row r="745" spans="1:15" ht="15">
      <c r="A745" s="284">
        <v>741</v>
      </c>
      <c r="B745" s="287"/>
      <c r="C745" s="287"/>
      <c r="D745" s="284" t="s">
        <v>588</v>
      </c>
      <c r="E745" s="287"/>
      <c r="F745" s="285" t="s">
        <v>862</v>
      </c>
      <c r="G745" s="266" t="s">
        <v>121</v>
      </c>
      <c r="H745" s="266">
        <f>IF(G745="Traditional Stove",0.1,0.2)</f>
        <v>0.1</v>
      </c>
      <c r="I745" s="266">
        <f>YEAR(J745)</f>
        <v>2022</v>
      </c>
      <c r="J745" s="267">
        <v>44758</v>
      </c>
      <c r="K745" s="267">
        <f>J745+1</f>
        <v>44759</v>
      </c>
      <c r="L745" s="266">
        <f>IF(M745&lt;=365,1,2)</f>
        <v>1</v>
      </c>
      <c r="M745" s="266">
        <f>IF(K745&lt;$C$1,$C$2-$C$1+1,$C$2-K745+1)</f>
        <v>288</v>
      </c>
      <c r="N745" s="268">
        <f>M745/365</f>
        <v>0.78904109589041094</v>
      </c>
      <c r="O745" s="269">
        <f>'Data and Parameter'!$E$4*'Data and Parameter'!$E$5*('Data and Parameter'!$E$6+'Data and Parameter'!$E$7)*'Data and Parameter'!$E$19*'Data and Parameter'!$E$14*'ER calculations'!N745</f>
        <v>4.085456822921941</v>
      </c>
    </row>
    <row r="746" spans="1:15" ht="15">
      <c r="A746" s="284">
        <v>742</v>
      </c>
      <c r="B746" s="287"/>
      <c r="C746" s="287"/>
      <c r="D746" s="284" t="s">
        <v>588</v>
      </c>
      <c r="E746" s="287"/>
      <c r="F746" s="285" t="s">
        <v>863</v>
      </c>
      <c r="G746" s="266" t="s">
        <v>121</v>
      </c>
      <c r="H746" s="266">
        <f>IF(G746="Traditional Stove",0.1,0.2)</f>
        <v>0.1</v>
      </c>
      <c r="I746" s="266">
        <f>YEAR(J746)</f>
        <v>2022</v>
      </c>
      <c r="J746" s="267">
        <v>44758</v>
      </c>
      <c r="K746" s="267">
        <f>J746+1</f>
        <v>44759</v>
      </c>
      <c r="L746" s="266">
        <f>IF(M746&lt;=365,1,2)</f>
        <v>1</v>
      </c>
      <c r="M746" s="266">
        <f>IF(K746&lt;$C$1,$C$2-$C$1+1,$C$2-K746+1)</f>
        <v>288</v>
      </c>
      <c r="N746" s="268">
        <f>M746/365</f>
        <v>0.78904109589041094</v>
      </c>
      <c r="O746" s="269">
        <f>'Data and Parameter'!$E$4*'Data and Parameter'!$E$5*('Data and Parameter'!$E$6+'Data and Parameter'!$E$7)*'Data and Parameter'!$E$19*'Data and Parameter'!$E$14*'ER calculations'!N746</f>
        <v>4.085456822921941</v>
      </c>
    </row>
    <row r="747" spans="1:15" ht="15">
      <c r="A747" s="284">
        <v>743</v>
      </c>
      <c r="B747" s="287"/>
      <c r="C747" s="287"/>
      <c r="D747" s="284" t="s">
        <v>588</v>
      </c>
      <c r="E747" s="287"/>
      <c r="F747" s="285" t="s">
        <v>864</v>
      </c>
      <c r="G747" s="266" t="s">
        <v>121</v>
      </c>
      <c r="H747" s="266">
        <f>IF(G747="Traditional Stove",0.1,0.2)</f>
        <v>0.1</v>
      </c>
      <c r="I747" s="266">
        <f>YEAR(J747)</f>
        <v>2022</v>
      </c>
      <c r="J747" s="267">
        <v>44758</v>
      </c>
      <c r="K747" s="267">
        <f>J747+1</f>
        <v>44759</v>
      </c>
      <c r="L747" s="266">
        <f>IF(M747&lt;=365,1,2)</f>
        <v>1</v>
      </c>
      <c r="M747" s="266">
        <f>IF(K747&lt;$C$1,$C$2-$C$1+1,$C$2-K747+1)</f>
        <v>288</v>
      </c>
      <c r="N747" s="268">
        <f>M747/365</f>
        <v>0.78904109589041094</v>
      </c>
      <c r="O747" s="269">
        <f>'Data and Parameter'!$E$4*'Data and Parameter'!$E$5*('Data and Parameter'!$E$6+'Data and Parameter'!$E$7)*'Data and Parameter'!$E$19*'Data and Parameter'!$E$14*'ER calculations'!N747</f>
        <v>4.085456822921941</v>
      </c>
    </row>
    <row r="748" spans="1:15" ht="15">
      <c r="A748" s="284">
        <v>744</v>
      </c>
      <c r="B748" s="287"/>
      <c r="C748" s="287"/>
      <c r="D748" s="284" t="s">
        <v>588</v>
      </c>
      <c r="E748" s="287"/>
      <c r="F748" s="285" t="s">
        <v>865</v>
      </c>
      <c r="G748" s="266" t="s">
        <v>121</v>
      </c>
      <c r="H748" s="266">
        <f>IF(G748="Traditional Stove",0.1,0.2)</f>
        <v>0.1</v>
      </c>
      <c r="I748" s="266">
        <f>YEAR(J748)</f>
        <v>2022</v>
      </c>
      <c r="J748" s="267">
        <v>44758</v>
      </c>
      <c r="K748" s="267">
        <f>J748+1</f>
        <v>44759</v>
      </c>
      <c r="L748" s="266">
        <f>IF(M748&lt;=365,1,2)</f>
        <v>1</v>
      </c>
      <c r="M748" s="266">
        <f>IF(K748&lt;$C$1,$C$2-$C$1+1,$C$2-K748+1)</f>
        <v>288</v>
      </c>
      <c r="N748" s="268">
        <f>M748/365</f>
        <v>0.78904109589041094</v>
      </c>
      <c r="O748" s="269">
        <f>'Data and Parameter'!$E$4*'Data and Parameter'!$E$5*('Data and Parameter'!$E$6+'Data and Parameter'!$E$7)*'Data and Parameter'!$E$19*'Data and Parameter'!$E$14*'ER calculations'!N748</f>
        <v>4.085456822921941</v>
      </c>
    </row>
    <row r="749" spans="1:15" ht="15">
      <c r="A749" s="284">
        <v>745</v>
      </c>
      <c r="B749" s="287"/>
      <c r="C749" s="287"/>
      <c r="D749" s="284" t="s">
        <v>588</v>
      </c>
      <c r="E749" s="287"/>
      <c r="F749" s="285" t="s">
        <v>866</v>
      </c>
      <c r="G749" s="266" t="s">
        <v>121</v>
      </c>
      <c r="H749" s="266">
        <f>IF(G749="Traditional Stove",0.1,0.2)</f>
        <v>0.1</v>
      </c>
      <c r="I749" s="266">
        <f>YEAR(J749)</f>
        <v>2022</v>
      </c>
      <c r="J749" s="267">
        <v>44758</v>
      </c>
      <c r="K749" s="267">
        <f>J749+1</f>
        <v>44759</v>
      </c>
      <c r="L749" s="266">
        <f>IF(M749&lt;=365,1,2)</f>
        <v>1</v>
      </c>
      <c r="M749" s="266">
        <f>IF(K749&lt;$C$1,$C$2-$C$1+1,$C$2-K749+1)</f>
        <v>288</v>
      </c>
      <c r="N749" s="268">
        <f>M749/365</f>
        <v>0.78904109589041094</v>
      </c>
      <c r="O749" s="269">
        <f>'Data and Parameter'!$E$4*'Data and Parameter'!$E$5*('Data and Parameter'!$E$6+'Data and Parameter'!$E$7)*'Data and Parameter'!$E$19*'Data and Parameter'!$E$14*'ER calculations'!N749</f>
        <v>4.085456822921941</v>
      </c>
    </row>
    <row r="750" spans="1:15" ht="15">
      <c r="A750" s="284">
        <v>746</v>
      </c>
      <c r="B750" s="287"/>
      <c r="C750" s="287"/>
      <c r="D750" s="284" t="s">
        <v>588</v>
      </c>
      <c r="E750" s="287"/>
      <c r="F750" s="285" t="s">
        <v>867</v>
      </c>
      <c r="G750" s="266" t="s">
        <v>121</v>
      </c>
      <c r="H750" s="266">
        <f>IF(G750="Traditional Stove",0.1,0.2)</f>
        <v>0.1</v>
      </c>
      <c r="I750" s="266">
        <f>YEAR(J750)</f>
        <v>2022</v>
      </c>
      <c r="J750" s="267">
        <v>44758</v>
      </c>
      <c r="K750" s="267">
        <f>J750+1</f>
        <v>44759</v>
      </c>
      <c r="L750" s="266">
        <f>IF(M750&lt;=365,1,2)</f>
        <v>1</v>
      </c>
      <c r="M750" s="266">
        <f>IF(K750&lt;$C$1,$C$2-$C$1+1,$C$2-K750+1)</f>
        <v>288</v>
      </c>
      <c r="N750" s="268">
        <f>M750/365</f>
        <v>0.78904109589041094</v>
      </c>
      <c r="O750" s="269">
        <f>'Data and Parameter'!$E$4*'Data and Parameter'!$E$5*('Data and Parameter'!$E$6+'Data and Parameter'!$E$7)*'Data and Parameter'!$E$19*'Data and Parameter'!$E$14*'ER calculations'!N750</f>
        <v>4.085456822921941</v>
      </c>
    </row>
    <row r="751" spans="1:15" ht="15">
      <c r="A751" s="284">
        <v>747</v>
      </c>
      <c r="B751" s="287"/>
      <c r="C751" s="287"/>
      <c r="D751" s="284" t="s">
        <v>588</v>
      </c>
      <c r="E751" s="287"/>
      <c r="F751" s="285" t="s">
        <v>868</v>
      </c>
      <c r="G751" s="266" t="s">
        <v>121</v>
      </c>
      <c r="H751" s="266">
        <f>IF(G751="Traditional Stove",0.1,0.2)</f>
        <v>0.1</v>
      </c>
      <c r="I751" s="266">
        <f>YEAR(J751)</f>
        <v>2022</v>
      </c>
      <c r="J751" s="267">
        <v>44758</v>
      </c>
      <c r="K751" s="267">
        <f>J751+1</f>
        <v>44759</v>
      </c>
      <c r="L751" s="266">
        <f>IF(M751&lt;=365,1,2)</f>
        <v>1</v>
      </c>
      <c r="M751" s="266">
        <f>IF(K751&lt;$C$1,$C$2-$C$1+1,$C$2-K751+1)</f>
        <v>288</v>
      </c>
      <c r="N751" s="268">
        <f>M751/365</f>
        <v>0.78904109589041094</v>
      </c>
      <c r="O751" s="269">
        <f>'Data and Parameter'!$E$4*'Data and Parameter'!$E$5*('Data and Parameter'!$E$6+'Data and Parameter'!$E$7)*'Data and Parameter'!$E$19*'Data and Parameter'!$E$14*'ER calculations'!N751</f>
        <v>4.085456822921941</v>
      </c>
    </row>
    <row r="752" spans="1:15" ht="15">
      <c r="A752" s="284">
        <v>748</v>
      </c>
      <c r="B752" s="287"/>
      <c r="C752" s="287"/>
      <c r="D752" s="284" t="s">
        <v>588</v>
      </c>
      <c r="E752" s="287"/>
      <c r="F752" s="285" t="s">
        <v>869</v>
      </c>
      <c r="G752" s="266" t="s">
        <v>121</v>
      </c>
      <c r="H752" s="266">
        <f>IF(G752="Traditional Stove",0.1,0.2)</f>
        <v>0.1</v>
      </c>
      <c r="I752" s="266">
        <f>YEAR(J752)</f>
        <v>2022</v>
      </c>
      <c r="J752" s="267">
        <v>44758</v>
      </c>
      <c r="K752" s="267">
        <f>J752+1</f>
        <v>44759</v>
      </c>
      <c r="L752" s="266">
        <f>IF(M752&lt;=365,1,2)</f>
        <v>1</v>
      </c>
      <c r="M752" s="266">
        <f>IF(K752&lt;$C$1,$C$2-$C$1+1,$C$2-K752+1)</f>
        <v>288</v>
      </c>
      <c r="N752" s="268">
        <f>M752/365</f>
        <v>0.78904109589041094</v>
      </c>
      <c r="O752" s="269">
        <f>'Data and Parameter'!$E$4*'Data and Parameter'!$E$5*('Data and Parameter'!$E$6+'Data and Parameter'!$E$7)*'Data and Parameter'!$E$19*'Data and Parameter'!$E$14*'ER calculations'!N752</f>
        <v>4.085456822921941</v>
      </c>
    </row>
    <row r="753" spans="1:15" ht="15">
      <c r="A753" s="284">
        <v>749</v>
      </c>
      <c r="B753" s="287"/>
      <c r="C753" s="287"/>
      <c r="D753" s="284" t="s">
        <v>588</v>
      </c>
      <c r="E753" s="287"/>
      <c r="F753" s="285" t="s">
        <v>870</v>
      </c>
      <c r="G753" s="266" t="s">
        <v>121</v>
      </c>
      <c r="H753" s="266">
        <f>IF(G753="Traditional Stove",0.1,0.2)</f>
        <v>0.1</v>
      </c>
      <c r="I753" s="266">
        <f>YEAR(J753)</f>
        <v>2022</v>
      </c>
      <c r="J753" s="267">
        <v>44758</v>
      </c>
      <c r="K753" s="267">
        <f>J753+1</f>
        <v>44759</v>
      </c>
      <c r="L753" s="266">
        <f>IF(M753&lt;=365,1,2)</f>
        <v>1</v>
      </c>
      <c r="M753" s="266">
        <f>IF(K753&lt;$C$1,$C$2-$C$1+1,$C$2-K753+1)</f>
        <v>288</v>
      </c>
      <c r="N753" s="268">
        <f>M753/365</f>
        <v>0.78904109589041094</v>
      </c>
      <c r="O753" s="269">
        <f>'Data and Parameter'!$E$4*'Data and Parameter'!$E$5*('Data and Parameter'!$E$6+'Data and Parameter'!$E$7)*'Data and Parameter'!$E$19*'Data and Parameter'!$E$14*'ER calculations'!N753</f>
        <v>4.085456822921941</v>
      </c>
    </row>
    <row r="754" spans="1:15" ht="15">
      <c r="A754" s="284">
        <v>750</v>
      </c>
      <c r="B754" s="287"/>
      <c r="C754" s="287"/>
      <c r="D754" s="284" t="s">
        <v>588</v>
      </c>
      <c r="E754" s="287"/>
      <c r="F754" s="285" t="s">
        <v>871</v>
      </c>
      <c r="G754" s="266" t="s">
        <v>121</v>
      </c>
      <c r="H754" s="266">
        <f>IF(G754="Traditional Stove",0.1,0.2)</f>
        <v>0.1</v>
      </c>
      <c r="I754" s="266">
        <f>YEAR(J754)</f>
        <v>2022</v>
      </c>
      <c r="J754" s="267">
        <v>44758</v>
      </c>
      <c r="K754" s="267">
        <f>J754+1</f>
        <v>44759</v>
      </c>
      <c r="L754" s="266">
        <f>IF(M754&lt;=365,1,2)</f>
        <v>1</v>
      </c>
      <c r="M754" s="266">
        <f>IF(K754&lt;$C$1,$C$2-$C$1+1,$C$2-K754+1)</f>
        <v>288</v>
      </c>
      <c r="N754" s="268">
        <f>M754/365</f>
        <v>0.78904109589041094</v>
      </c>
      <c r="O754" s="269">
        <f>'Data and Parameter'!$E$4*'Data and Parameter'!$E$5*('Data and Parameter'!$E$6+'Data and Parameter'!$E$7)*'Data and Parameter'!$E$19*'Data and Parameter'!$E$14*'ER calculations'!N754</f>
        <v>4.085456822921941</v>
      </c>
    </row>
    <row r="755" spans="1:15" ht="15">
      <c r="A755" s="284">
        <v>751</v>
      </c>
      <c r="B755" s="287"/>
      <c r="C755" s="287"/>
      <c r="D755" s="284" t="s">
        <v>588</v>
      </c>
      <c r="E755" s="287"/>
      <c r="F755" s="285" t="s">
        <v>872</v>
      </c>
      <c r="G755" s="266" t="s">
        <v>121</v>
      </c>
      <c r="H755" s="266">
        <f>IF(G755="Traditional Stove",0.1,0.2)</f>
        <v>0.1</v>
      </c>
      <c r="I755" s="266">
        <f>YEAR(J755)</f>
        <v>2022</v>
      </c>
      <c r="J755" s="267">
        <v>44758</v>
      </c>
      <c r="K755" s="267">
        <f>J755+1</f>
        <v>44759</v>
      </c>
      <c r="L755" s="266">
        <f>IF(M755&lt;=365,1,2)</f>
        <v>1</v>
      </c>
      <c r="M755" s="266">
        <f>IF(K755&lt;$C$1,$C$2-$C$1+1,$C$2-K755+1)</f>
        <v>288</v>
      </c>
      <c r="N755" s="268">
        <f>M755/365</f>
        <v>0.78904109589041094</v>
      </c>
      <c r="O755" s="269">
        <f>'Data and Parameter'!$E$4*'Data and Parameter'!$E$5*('Data and Parameter'!$E$6+'Data and Parameter'!$E$7)*'Data and Parameter'!$E$19*'Data and Parameter'!$E$14*'ER calculations'!N755</f>
        <v>4.085456822921941</v>
      </c>
    </row>
    <row r="756" spans="1:15" ht="15">
      <c r="A756" s="284">
        <v>752</v>
      </c>
      <c r="B756" s="287"/>
      <c r="C756" s="287"/>
      <c r="D756" s="284" t="s">
        <v>588</v>
      </c>
      <c r="E756" s="287"/>
      <c r="F756" s="285" t="s">
        <v>873</v>
      </c>
      <c r="G756" s="266" t="s">
        <v>121</v>
      </c>
      <c r="H756" s="266">
        <f>IF(G756="Traditional Stove",0.1,0.2)</f>
        <v>0.1</v>
      </c>
      <c r="I756" s="266">
        <f>YEAR(J756)</f>
        <v>2022</v>
      </c>
      <c r="J756" s="267">
        <v>44758</v>
      </c>
      <c r="K756" s="267">
        <f>J756+1</f>
        <v>44759</v>
      </c>
      <c r="L756" s="266">
        <f>IF(M756&lt;=365,1,2)</f>
        <v>1</v>
      </c>
      <c r="M756" s="266">
        <f>IF(K756&lt;$C$1,$C$2-$C$1+1,$C$2-K756+1)</f>
        <v>288</v>
      </c>
      <c r="N756" s="268">
        <f>M756/365</f>
        <v>0.78904109589041094</v>
      </c>
      <c r="O756" s="269">
        <f>'Data and Parameter'!$E$4*'Data and Parameter'!$E$5*('Data and Parameter'!$E$6+'Data and Parameter'!$E$7)*'Data and Parameter'!$E$19*'Data and Parameter'!$E$14*'ER calculations'!N756</f>
        <v>4.085456822921941</v>
      </c>
    </row>
    <row r="757" spans="1:15" ht="15">
      <c r="A757" s="284">
        <v>753</v>
      </c>
      <c r="B757" s="287"/>
      <c r="C757" s="287"/>
      <c r="D757" s="284" t="s">
        <v>588</v>
      </c>
      <c r="E757" s="287"/>
      <c r="F757" s="285" t="s">
        <v>874</v>
      </c>
      <c r="G757" s="266" t="s">
        <v>121</v>
      </c>
      <c r="H757" s="266">
        <f>IF(G757="Traditional Stove",0.1,0.2)</f>
        <v>0.1</v>
      </c>
      <c r="I757" s="266">
        <f>YEAR(J757)</f>
        <v>2022</v>
      </c>
      <c r="J757" s="267">
        <v>44758</v>
      </c>
      <c r="K757" s="267">
        <f>J757+1</f>
        <v>44759</v>
      </c>
      <c r="L757" s="266">
        <f>IF(M757&lt;=365,1,2)</f>
        <v>1</v>
      </c>
      <c r="M757" s="266">
        <f>IF(K757&lt;$C$1,$C$2-$C$1+1,$C$2-K757+1)</f>
        <v>288</v>
      </c>
      <c r="N757" s="268">
        <f>M757/365</f>
        <v>0.78904109589041094</v>
      </c>
      <c r="O757" s="269">
        <f>'Data and Parameter'!$E$4*'Data and Parameter'!$E$5*('Data and Parameter'!$E$6+'Data and Parameter'!$E$7)*'Data and Parameter'!$E$19*'Data and Parameter'!$E$14*'ER calculations'!N757</f>
        <v>4.085456822921941</v>
      </c>
    </row>
    <row r="758" spans="1:15" ht="15">
      <c r="A758" s="284">
        <v>754</v>
      </c>
      <c r="B758" s="287"/>
      <c r="C758" s="287"/>
      <c r="D758" s="284" t="s">
        <v>588</v>
      </c>
      <c r="E758" s="287"/>
      <c r="F758" s="285" t="s">
        <v>875</v>
      </c>
      <c r="G758" s="266" t="s">
        <v>121</v>
      </c>
      <c r="H758" s="266">
        <f>IF(G758="Traditional Stove",0.1,0.2)</f>
        <v>0.1</v>
      </c>
      <c r="I758" s="266">
        <f>YEAR(J758)</f>
        <v>2022</v>
      </c>
      <c r="J758" s="267">
        <v>44758</v>
      </c>
      <c r="K758" s="267">
        <f>J758+1</f>
        <v>44759</v>
      </c>
      <c r="L758" s="266">
        <f>IF(M758&lt;=365,1,2)</f>
        <v>1</v>
      </c>
      <c r="M758" s="266">
        <f>IF(K758&lt;$C$1,$C$2-$C$1+1,$C$2-K758+1)</f>
        <v>288</v>
      </c>
      <c r="N758" s="268">
        <f>M758/365</f>
        <v>0.78904109589041094</v>
      </c>
      <c r="O758" s="269">
        <f>'Data and Parameter'!$E$4*'Data and Parameter'!$E$5*('Data and Parameter'!$E$6+'Data and Parameter'!$E$7)*'Data and Parameter'!$E$19*'Data and Parameter'!$E$14*'ER calculations'!N758</f>
        <v>4.085456822921941</v>
      </c>
    </row>
    <row r="759" spans="1:15" ht="15">
      <c r="A759" s="284">
        <v>755</v>
      </c>
      <c r="B759" s="287"/>
      <c r="C759" s="287"/>
      <c r="D759" s="284" t="s">
        <v>588</v>
      </c>
      <c r="E759" s="287"/>
      <c r="F759" s="285" t="s">
        <v>876</v>
      </c>
      <c r="G759" s="266" t="s">
        <v>121</v>
      </c>
      <c r="H759" s="266">
        <f>IF(G759="Traditional Stove",0.1,0.2)</f>
        <v>0.1</v>
      </c>
      <c r="I759" s="266">
        <f>YEAR(J759)</f>
        <v>2022</v>
      </c>
      <c r="J759" s="267">
        <v>44758</v>
      </c>
      <c r="K759" s="267">
        <f>J759+1</f>
        <v>44759</v>
      </c>
      <c r="L759" s="266">
        <f>IF(M759&lt;=365,1,2)</f>
        <v>1</v>
      </c>
      <c r="M759" s="266">
        <f>IF(K759&lt;$C$1,$C$2-$C$1+1,$C$2-K759+1)</f>
        <v>288</v>
      </c>
      <c r="N759" s="268">
        <f>M759/365</f>
        <v>0.78904109589041094</v>
      </c>
      <c r="O759" s="269">
        <f>'Data and Parameter'!$E$4*'Data and Parameter'!$E$5*('Data and Parameter'!$E$6+'Data and Parameter'!$E$7)*'Data and Parameter'!$E$19*'Data and Parameter'!$E$14*'ER calculations'!N759</f>
        <v>4.085456822921941</v>
      </c>
    </row>
    <row r="760" spans="1:15" ht="15">
      <c r="A760" s="284">
        <v>756</v>
      </c>
      <c r="B760" s="287"/>
      <c r="C760" s="287"/>
      <c r="D760" s="284" t="s">
        <v>588</v>
      </c>
      <c r="E760" s="287"/>
      <c r="F760" s="285" t="s">
        <v>877</v>
      </c>
      <c r="G760" s="266" t="s">
        <v>121</v>
      </c>
      <c r="H760" s="266">
        <f>IF(G760="Traditional Stove",0.1,0.2)</f>
        <v>0.1</v>
      </c>
      <c r="I760" s="266">
        <f>YEAR(J760)</f>
        <v>2022</v>
      </c>
      <c r="J760" s="267">
        <v>44758</v>
      </c>
      <c r="K760" s="267">
        <f>J760+1</f>
        <v>44759</v>
      </c>
      <c r="L760" s="266">
        <f>IF(M760&lt;=365,1,2)</f>
        <v>1</v>
      </c>
      <c r="M760" s="266">
        <f>IF(K760&lt;$C$1,$C$2-$C$1+1,$C$2-K760+1)</f>
        <v>288</v>
      </c>
      <c r="N760" s="268">
        <f>M760/365</f>
        <v>0.78904109589041094</v>
      </c>
      <c r="O760" s="269">
        <f>'Data and Parameter'!$E$4*'Data and Parameter'!$E$5*('Data and Parameter'!$E$6+'Data and Parameter'!$E$7)*'Data and Parameter'!$E$19*'Data and Parameter'!$E$14*'ER calculations'!N760</f>
        <v>4.085456822921941</v>
      </c>
    </row>
    <row r="761" spans="1:15" ht="15">
      <c r="A761" s="284">
        <v>757</v>
      </c>
      <c r="B761" s="287"/>
      <c r="C761" s="287"/>
      <c r="D761" s="284" t="s">
        <v>588</v>
      </c>
      <c r="E761" s="287"/>
      <c r="F761" s="285" t="s">
        <v>878</v>
      </c>
      <c r="G761" s="266" t="s">
        <v>121</v>
      </c>
      <c r="H761" s="266">
        <f>IF(G761="Traditional Stove",0.1,0.2)</f>
        <v>0.1</v>
      </c>
      <c r="I761" s="266">
        <f>YEAR(J761)</f>
        <v>2022</v>
      </c>
      <c r="J761" s="267">
        <v>44758</v>
      </c>
      <c r="K761" s="267">
        <f>J761+1</f>
        <v>44759</v>
      </c>
      <c r="L761" s="266">
        <f>IF(M761&lt;=365,1,2)</f>
        <v>1</v>
      </c>
      <c r="M761" s="266">
        <f>IF(K761&lt;$C$1,$C$2-$C$1+1,$C$2-K761+1)</f>
        <v>288</v>
      </c>
      <c r="N761" s="268">
        <f>M761/365</f>
        <v>0.78904109589041094</v>
      </c>
      <c r="O761" s="269">
        <f>'Data and Parameter'!$E$4*'Data and Parameter'!$E$5*('Data and Parameter'!$E$6+'Data and Parameter'!$E$7)*'Data and Parameter'!$E$19*'Data and Parameter'!$E$14*'ER calculations'!N761</f>
        <v>4.085456822921941</v>
      </c>
    </row>
    <row r="762" spans="1:15" ht="15">
      <c r="A762" s="284">
        <v>758</v>
      </c>
      <c r="B762" s="287"/>
      <c r="C762" s="287"/>
      <c r="D762" s="284" t="s">
        <v>588</v>
      </c>
      <c r="E762" s="287"/>
      <c r="F762" s="285" t="s">
        <v>879</v>
      </c>
      <c r="G762" s="266" t="s">
        <v>121</v>
      </c>
      <c r="H762" s="266">
        <f>IF(G762="Traditional Stove",0.1,0.2)</f>
        <v>0.1</v>
      </c>
      <c r="I762" s="266">
        <f>YEAR(J762)</f>
        <v>2022</v>
      </c>
      <c r="J762" s="267">
        <v>44758</v>
      </c>
      <c r="K762" s="267">
        <f>J762+1</f>
        <v>44759</v>
      </c>
      <c r="L762" s="266">
        <f>IF(M762&lt;=365,1,2)</f>
        <v>1</v>
      </c>
      <c r="M762" s="266">
        <f>IF(K762&lt;$C$1,$C$2-$C$1+1,$C$2-K762+1)</f>
        <v>288</v>
      </c>
      <c r="N762" s="268">
        <f>M762/365</f>
        <v>0.78904109589041094</v>
      </c>
      <c r="O762" s="269">
        <f>'Data and Parameter'!$E$4*'Data and Parameter'!$E$5*('Data and Parameter'!$E$6+'Data and Parameter'!$E$7)*'Data and Parameter'!$E$19*'Data and Parameter'!$E$14*'ER calculations'!N762</f>
        <v>4.085456822921941</v>
      </c>
    </row>
    <row r="763" spans="1:15" ht="15">
      <c r="A763" s="284">
        <v>759</v>
      </c>
      <c r="B763" s="287"/>
      <c r="C763" s="287"/>
      <c r="D763" s="284" t="s">
        <v>588</v>
      </c>
      <c r="E763" s="287"/>
      <c r="F763" s="285" t="s">
        <v>880</v>
      </c>
      <c r="G763" s="266" t="s">
        <v>121</v>
      </c>
      <c r="H763" s="266">
        <f>IF(G763="Traditional Stove",0.1,0.2)</f>
        <v>0.1</v>
      </c>
      <c r="I763" s="266">
        <f>YEAR(J763)</f>
        <v>2022</v>
      </c>
      <c r="J763" s="267">
        <v>44733</v>
      </c>
      <c r="K763" s="267">
        <f>J763+1</f>
        <v>44734</v>
      </c>
      <c r="L763" s="266">
        <f>IF(M763&lt;=365,1,2)</f>
        <v>1</v>
      </c>
      <c r="M763" s="266">
        <f>IF(K763&lt;$C$1,$C$2-$C$1+1,$C$2-K763+1)</f>
        <v>313</v>
      </c>
      <c r="N763" s="268">
        <f>M763/365</f>
        <v>0.8575342465753425</v>
      </c>
      <c r="O763" s="269">
        <f>'Data and Parameter'!$E$4*'Data and Parameter'!$E$5*('Data and Parameter'!$E$6+'Data and Parameter'!$E$7)*'Data and Parameter'!$E$19*'Data and Parameter'!$E$14*'ER calculations'!N763</f>
        <v>4.4400971721339149</v>
      </c>
    </row>
    <row r="764" spans="1:15" ht="15">
      <c r="A764" s="284">
        <v>760</v>
      </c>
      <c r="B764" s="287"/>
      <c r="C764" s="287"/>
      <c r="D764" s="284" t="s">
        <v>588</v>
      </c>
      <c r="E764" s="287"/>
      <c r="F764" s="285" t="s">
        <v>881</v>
      </c>
      <c r="G764" s="266" t="s">
        <v>121</v>
      </c>
      <c r="H764" s="266">
        <f>IF(G764="Traditional Stove",0.1,0.2)</f>
        <v>0.1</v>
      </c>
      <c r="I764" s="266">
        <f>YEAR(J764)</f>
        <v>2022</v>
      </c>
      <c r="J764" s="267">
        <v>44758</v>
      </c>
      <c r="K764" s="267">
        <f>J764+1</f>
        <v>44759</v>
      </c>
      <c r="L764" s="266">
        <f>IF(M764&lt;=365,1,2)</f>
        <v>1</v>
      </c>
      <c r="M764" s="266">
        <f>IF(K764&lt;$C$1,$C$2-$C$1+1,$C$2-K764+1)</f>
        <v>288</v>
      </c>
      <c r="N764" s="268">
        <f>M764/365</f>
        <v>0.78904109589041094</v>
      </c>
      <c r="O764" s="269">
        <f>'Data and Parameter'!$E$4*'Data and Parameter'!$E$5*('Data and Parameter'!$E$6+'Data and Parameter'!$E$7)*'Data and Parameter'!$E$19*'Data and Parameter'!$E$14*'ER calculations'!N764</f>
        <v>4.085456822921941</v>
      </c>
    </row>
    <row r="765" spans="1:15" ht="15">
      <c r="A765" s="284">
        <v>761</v>
      </c>
      <c r="B765" s="287"/>
      <c r="C765" s="287"/>
      <c r="D765" s="284" t="s">
        <v>588</v>
      </c>
      <c r="E765" s="287"/>
      <c r="F765" s="285" t="s">
        <v>882</v>
      </c>
      <c r="G765" s="266" t="s">
        <v>121</v>
      </c>
      <c r="H765" s="266">
        <f>IF(G765="Traditional Stove",0.1,0.2)</f>
        <v>0.1</v>
      </c>
      <c r="I765" s="266">
        <f>YEAR(J765)</f>
        <v>2022</v>
      </c>
      <c r="J765" s="267">
        <v>44758</v>
      </c>
      <c r="K765" s="267">
        <f>J765+1</f>
        <v>44759</v>
      </c>
      <c r="L765" s="266">
        <f>IF(M765&lt;=365,1,2)</f>
        <v>1</v>
      </c>
      <c r="M765" s="266">
        <f>IF(K765&lt;$C$1,$C$2-$C$1+1,$C$2-K765+1)</f>
        <v>288</v>
      </c>
      <c r="N765" s="268">
        <f>M765/365</f>
        <v>0.78904109589041094</v>
      </c>
      <c r="O765" s="269">
        <f>'Data and Parameter'!$E$4*'Data and Parameter'!$E$5*('Data and Parameter'!$E$6+'Data and Parameter'!$E$7)*'Data and Parameter'!$E$19*'Data and Parameter'!$E$14*'ER calculations'!N765</f>
        <v>4.085456822921941</v>
      </c>
    </row>
    <row r="766" spans="1:15" ht="15">
      <c r="A766" s="284">
        <v>762</v>
      </c>
      <c r="B766" s="287"/>
      <c r="C766" s="287"/>
      <c r="D766" s="284" t="s">
        <v>588</v>
      </c>
      <c r="E766" s="287"/>
      <c r="F766" s="285" t="s">
        <v>883</v>
      </c>
      <c r="G766" s="266" t="s">
        <v>121</v>
      </c>
      <c r="H766" s="266">
        <f>IF(G766="Traditional Stove",0.1,0.2)</f>
        <v>0.1</v>
      </c>
      <c r="I766" s="266">
        <f>YEAR(J766)</f>
        <v>2022</v>
      </c>
      <c r="J766" s="267">
        <v>44758</v>
      </c>
      <c r="K766" s="267">
        <f>J766+1</f>
        <v>44759</v>
      </c>
      <c r="L766" s="266">
        <f>IF(M766&lt;=365,1,2)</f>
        <v>1</v>
      </c>
      <c r="M766" s="266">
        <f>IF(K766&lt;$C$1,$C$2-$C$1+1,$C$2-K766+1)</f>
        <v>288</v>
      </c>
      <c r="N766" s="268">
        <f>M766/365</f>
        <v>0.78904109589041094</v>
      </c>
      <c r="O766" s="269">
        <f>'Data and Parameter'!$E$4*'Data and Parameter'!$E$5*('Data and Parameter'!$E$6+'Data and Parameter'!$E$7)*'Data and Parameter'!$E$19*'Data and Parameter'!$E$14*'ER calculations'!N766</f>
        <v>4.085456822921941</v>
      </c>
    </row>
    <row r="767" spans="1:15" ht="15">
      <c r="A767" s="284">
        <v>763</v>
      </c>
      <c r="B767" s="287"/>
      <c r="C767" s="287"/>
      <c r="D767" s="284" t="s">
        <v>588</v>
      </c>
      <c r="E767" s="287"/>
      <c r="F767" s="285" t="s">
        <v>884</v>
      </c>
      <c r="G767" s="266" t="s">
        <v>121</v>
      </c>
      <c r="H767" s="266">
        <f>IF(G767="Traditional Stove",0.1,0.2)</f>
        <v>0.1</v>
      </c>
      <c r="I767" s="266">
        <f>YEAR(J767)</f>
        <v>2022</v>
      </c>
      <c r="J767" s="267">
        <v>44758</v>
      </c>
      <c r="K767" s="267">
        <f>J767+1</f>
        <v>44759</v>
      </c>
      <c r="L767" s="266">
        <f>IF(M767&lt;=365,1,2)</f>
        <v>1</v>
      </c>
      <c r="M767" s="266">
        <f>IF(K767&lt;$C$1,$C$2-$C$1+1,$C$2-K767+1)</f>
        <v>288</v>
      </c>
      <c r="N767" s="268">
        <f>M767/365</f>
        <v>0.78904109589041094</v>
      </c>
      <c r="O767" s="269">
        <f>'Data and Parameter'!$E$4*'Data and Parameter'!$E$5*('Data and Parameter'!$E$6+'Data and Parameter'!$E$7)*'Data and Parameter'!$E$19*'Data and Parameter'!$E$14*'ER calculations'!N767</f>
        <v>4.085456822921941</v>
      </c>
    </row>
    <row r="768" spans="1:15" ht="15">
      <c r="A768" s="284">
        <v>764</v>
      </c>
      <c r="B768" s="287"/>
      <c r="C768" s="287"/>
      <c r="D768" s="284" t="s">
        <v>588</v>
      </c>
      <c r="E768" s="287"/>
      <c r="F768" s="285" t="s">
        <v>885</v>
      </c>
      <c r="G768" s="266" t="s">
        <v>121</v>
      </c>
      <c r="H768" s="266">
        <f>IF(G768="Traditional Stove",0.1,0.2)</f>
        <v>0.1</v>
      </c>
      <c r="I768" s="266">
        <f>YEAR(J768)</f>
        <v>2022</v>
      </c>
      <c r="J768" s="267">
        <v>44758</v>
      </c>
      <c r="K768" s="267">
        <f>J768+1</f>
        <v>44759</v>
      </c>
      <c r="L768" s="266">
        <f>IF(M768&lt;=365,1,2)</f>
        <v>1</v>
      </c>
      <c r="M768" s="266">
        <f>IF(K768&lt;$C$1,$C$2-$C$1+1,$C$2-K768+1)</f>
        <v>288</v>
      </c>
      <c r="N768" s="268">
        <f>M768/365</f>
        <v>0.78904109589041094</v>
      </c>
      <c r="O768" s="269">
        <f>'Data and Parameter'!$E$4*'Data and Parameter'!$E$5*('Data and Parameter'!$E$6+'Data and Parameter'!$E$7)*'Data and Parameter'!$E$19*'Data and Parameter'!$E$14*'ER calculations'!N768</f>
        <v>4.085456822921941</v>
      </c>
    </row>
    <row r="769" spans="1:15" ht="15">
      <c r="A769" s="284">
        <v>765</v>
      </c>
      <c r="B769" s="287"/>
      <c r="C769" s="287"/>
      <c r="D769" s="284" t="s">
        <v>588</v>
      </c>
      <c r="E769" s="287"/>
      <c r="F769" s="285" t="s">
        <v>886</v>
      </c>
      <c r="G769" s="266" t="s">
        <v>121</v>
      </c>
      <c r="H769" s="266">
        <f>IF(G769="Traditional Stove",0.1,0.2)</f>
        <v>0.1</v>
      </c>
      <c r="I769" s="266">
        <f>YEAR(J769)</f>
        <v>2022</v>
      </c>
      <c r="J769" s="267">
        <v>44758</v>
      </c>
      <c r="K769" s="267">
        <f>J769+1</f>
        <v>44759</v>
      </c>
      <c r="L769" s="266">
        <f>IF(M769&lt;=365,1,2)</f>
        <v>1</v>
      </c>
      <c r="M769" s="266">
        <f>IF(K769&lt;$C$1,$C$2-$C$1+1,$C$2-K769+1)</f>
        <v>288</v>
      </c>
      <c r="N769" s="268">
        <f>M769/365</f>
        <v>0.78904109589041094</v>
      </c>
      <c r="O769" s="269">
        <f>'Data and Parameter'!$E$4*'Data and Parameter'!$E$5*('Data and Parameter'!$E$6+'Data and Parameter'!$E$7)*'Data and Parameter'!$E$19*'Data and Parameter'!$E$14*'ER calculations'!N769</f>
        <v>4.085456822921941</v>
      </c>
    </row>
    <row r="770" spans="1:15" ht="15">
      <c r="A770" s="284">
        <v>766</v>
      </c>
      <c r="B770" s="287"/>
      <c r="C770" s="287"/>
      <c r="D770" s="284" t="s">
        <v>588</v>
      </c>
      <c r="E770" s="287"/>
      <c r="F770" s="285" t="s">
        <v>887</v>
      </c>
      <c r="G770" s="266" t="s">
        <v>121</v>
      </c>
      <c r="H770" s="266">
        <f>IF(G770="Traditional Stove",0.1,0.2)</f>
        <v>0.1</v>
      </c>
      <c r="I770" s="266">
        <f>YEAR(J770)</f>
        <v>2022</v>
      </c>
      <c r="J770" s="267">
        <v>44758</v>
      </c>
      <c r="K770" s="267">
        <f>J770+1</f>
        <v>44759</v>
      </c>
      <c r="L770" s="266">
        <f>IF(M770&lt;=365,1,2)</f>
        <v>1</v>
      </c>
      <c r="M770" s="266">
        <f>IF(K770&lt;$C$1,$C$2-$C$1+1,$C$2-K770+1)</f>
        <v>288</v>
      </c>
      <c r="N770" s="268">
        <f>M770/365</f>
        <v>0.78904109589041094</v>
      </c>
      <c r="O770" s="269">
        <f>'Data and Parameter'!$E$4*'Data and Parameter'!$E$5*('Data and Parameter'!$E$6+'Data and Parameter'!$E$7)*'Data and Parameter'!$E$19*'Data and Parameter'!$E$14*'ER calculations'!N770</f>
        <v>4.085456822921941</v>
      </c>
    </row>
    <row r="771" spans="1:15" ht="15">
      <c r="A771" s="284">
        <v>767</v>
      </c>
      <c r="B771" s="287"/>
      <c r="C771" s="287"/>
      <c r="D771" s="284" t="s">
        <v>588</v>
      </c>
      <c r="E771" s="287"/>
      <c r="F771" s="285" t="s">
        <v>888</v>
      </c>
      <c r="G771" s="266" t="s">
        <v>121</v>
      </c>
      <c r="H771" s="266">
        <f>IF(G771="Traditional Stove",0.1,0.2)</f>
        <v>0.1</v>
      </c>
      <c r="I771" s="266">
        <f>YEAR(J771)</f>
        <v>2022</v>
      </c>
      <c r="J771" s="267">
        <v>44758</v>
      </c>
      <c r="K771" s="267">
        <f>J771+1</f>
        <v>44759</v>
      </c>
      <c r="L771" s="266">
        <f>IF(M771&lt;=365,1,2)</f>
        <v>1</v>
      </c>
      <c r="M771" s="266">
        <f>IF(K771&lt;$C$1,$C$2-$C$1+1,$C$2-K771+1)</f>
        <v>288</v>
      </c>
      <c r="N771" s="268">
        <f>M771/365</f>
        <v>0.78904109589041094</v>
      </c>
      <c r="O771" s="269">
        <f>'Data and Parameter'!$E$4*'Data and Parameter'!$E$5*('Data and Parameter'!$E$6+'Data and Parameter'!$E$7)*'Data and Parameter'!$E$19*'Data and Parameter'!$E$14*'ER calculations'!N771</f>
        <v>4.085456822921941</v>
      </c>
    </row>
    <row r="772" spans="1:15" ht="15">
      <c r="A772" s="284">
        <v>768</v>
      </c>
      <c r="B772" s="287"/>
      <c r="C772" s="287"/>
      <c r="D772" s="284" t="s">
        <v>588</v>
      </c>
      <c r="E772" s="287"/>
      <c r="F772" s="285" t="s">
        <v>889</v>
      </c>
      <c r="G772" s="266" t="s">
        <v>121</v>
      </c>
      <c r="H772" s="266">
        <f>IF(G772="Traditional Stove",0.1,0.2)</f>
        <v>0.1</v>
      </c>
      <c r="I772" s="266">
        <f>YEAR(J772)</f>
        <v>2022</v>
      </c>
      <c r="J772" s="267">
        <v>44758</v>
      </c>
      <c r="K772" s="267">
        <f>J772+1</f>
        <v>44759</v>
      </c>
      <c r="L772" s="266">
        <f>IF(M772&lt;=365,1,2)</f>
        <v>1</v>
      </c>
      <c r="M772" s="266">
        <f>IF(K772&lt;$C$1,$C$2-$C$1+1,$C$2-K772+1)</f>
        <v>288</v>
      </c>
      <c r="N772" s="268">
        <f>M772/365</f>
        <v>0.78904109589041094</v>
      </c>
      <c r="O772" s="269">
        <f>'Data and Parameter'!$E$4*'Data and Parameter'!$E$5*('Data and Parameter'!$E$6+'Data and Parameter'!$E$7)*'Data and Parameter'!$E$19*'Data and Parameter'!$E$14*'ER calculations'!N772</f>
        <v>4.085456822921941</v>
      </c>
    </row>
    <row r="773" spans="1:15" ht="15">
      <c r="A773" s="284">
        <v>769</v>
      </c>
      <c r="B773" s="287"/>
      <c r="C773" s="287"/>
      <c r="D773" s="284" t="s">
        <v>588</v>
      </c>
      <c r="E773" s="287"/>
      <c r="F773" s="285" t="s">
        <v>890</v>
      </c>
      <c r="G773" s="266" t="s">
        <v>121</v>
      </c>
      <c r="H773" s="266">
        <f>IF(G773="Traditional Stove",0.1,0.2)</f>
        <v>0.1</v>
      </c>
      <c r="I773" s="266">
        <f>YEAR(J773)</f>
        <v>2022</v>
      </c>
      <c r="J773" s="267">
        <v>44758</v>
      </c>
      <c r="K773" s="267">
        <f>J773+1</f>
        <v>44759</v>
      </c>
      <c r="L773" s="266">
        <f>IF(M773&lt;=365,1,2)</f>
        <v>1</v>
      </c>
      <c r="M773" s="266">
        <f>IF(K773&lt;$C$1,$C$2-$C$1+1,$C$2-K773+1)</f>
        <v>288</v>
      </c>
      <c r="N773" s="268">
        <f>M773/365</f>
        <v>0.78904109589041094</v>
      </c>
      <c r="O773" s="269">
        <f>'Data and Parameter'!$E$4*'Data and Parameter'!$E$5*('Data and Parameter'!$E$6+'Data and Parameter'!$E$7)*'Data and Parameter'!$E$19*'Data and Parameter'!$E$14*'ER calculations'!N773</f>
        <v>4.085456822921941</v>
      </c>
    </row>
    <row r="774" spans="1:15" ht="15">
      <c r="A774" s="284">
        <v>770</v>
      </c>
      <c r="B774" s="287"/>
      <c r="C774" s="287"/>
      <c r="D774" s="284" t="s">
        <v>588</v>
      </c>
      <c r="E774" s="287"/>
      <c r="F774" s="285" t="s">
        <v>891</v>
      </c>
      <c r="G774" s="266" t="s">
        <v>121</v>
      </c>
      <c r="H774" s="266">
        <f>IF(G774="Traditional Stove",0.1,0.2)</f>
        <v>0.1</v>
      </c>
      <c r="I774" s="266">
        <f>YEAR(J774)</f>
        <v>2022</v>
      </c>
      <c r="J774" s="267">
        <v>44758</v>
      </c>
      <c r="K774" s="267">
        <f>J774+1</f>
        <v>44759</v>
      </c>
      <c r="L774" s="266">
        <f>IF(M774&lt;=365,1,2)</f>
        <v>1</v>
      </c>
      <c r="M774" s="266">
        <f>IF(K774&lt;$C$1,$C$2-$C$1+1,$C$2-K774+1)</f>
        <v>288</v>
      </c>
      <c r="N774" s="268">
        <f>M774/365</f>
        <v>0.78904109589041094</v>
      </c>
      <c r="O774" s="269">
        <f>'Data and Parameter'!$E$4*'Data and Parameter'!$E$5*('Data and Parameter'!$E$6+'Data and Parameter'!$E$7)*'Data and Parameter'!$E$19*'Data and Parameter'!$E$14*'ER calculations'!N774</f>
        <v>4.085456822921941</v>
      </c>
    </row>
    <row r="775" spans="1:15" ht="15">
      <c r="A775" s="284">
        <v>771</v>
      </c>
      <c r="B775" s="287"/>
      <c r="C775" s="287"/>
      <c r="D775" s="284" t="s">
        <v>588</v>
      </c>
      <c r="E775" s="287"/>
      <c r="F775" s="285" t="s">
        <v>892</v>
      </c>
      <c r="G775" s="266" t="s">
        <v>121</v>
      </c>
      <c r="H775" s="266">
        <f>IF(G775="Traditional Stove",0.1,0.2)</f>
        <v>0.1</v>
      </c>
      <c r="I775" s="266">
        <f>YEAR(J775)</f>
        <v>2022</v>
      </c>
      <c r="J775" s="267">
        <v>44766</v>
      </c>
      <c r="K775" s="267">
        <f>J775+1</f>
        <v>44767</v>
      </c>
      <c r="L775" s="266">
        <f>IF(M775&lt;=365,1,2)</f>
        <v>1</v>
      </c>
      <c r="M775" s="266">
        <f>IF(K775&lt;$C$1,$C$2-$C$1+1,$C$2-K775+1)</f>
        <v>280</v>
      </c>
      <c r="N775" s="268">
        <f>M775/365</f>
        <v>0.76712328767123283</v>
      </c>
      <c r="O775" s="269">
        <f>'Data and Parameter'!$E$4*'Data and Parameter'!$E$5*('Data and Parameter'!$E$6+'Data and Parameter'!$E$7)*'Data and Parameter'!$E$19*'Data and Parameter'!$E$14*'ER calculations'!N775</f>
        <v>3.971971911174109</v>
      </c>
    </row>
    <row r="776" spans="1:15" ht="15">
      <c r="A776" s="284">
        <v>772</v>
      </c>
      <c r="B776" s="287"/>
      <c r="C776" s="287"/>
      <c r="D776" s="284" t="s">
        <v>588</v>
      </c>
      <c r="E776" s="287"/>
      <c r="F776" s="285" t="s">
        <v>893</v>
      </c>
      <c r="G776" s="266" t="s">
        <v>121</v>
      </c>
      <c r="H776" s="266">
        <f>IF(G776="Traditional Stove",0.1,0.2)</f>
        <v>0.1</v>
      </c>
      <c r="I776" s="266">
        <f>YEAR(J776)</f>
        <v>2022</v>
      </c>
      <c r="J776" s="267">
        <v>44758</v>
      </c>
      <c r="K776" s="267">
        <f>J776+1</f>
        <v>44759</v>
      </c>
      <c r="L776" s="266">
        <f>IF(M776&lt;=365,1,2)</f>
        <v>1</v>
      </c>
      <c r="M776" s="266">
        <f>IF(K776&lt;$C$1,$C$2-$C$1+1,$C$2-K776+1)</f>
        <v>288</v>
      </c>
      <c r="N776" s="268">
        <f>M776/365</f>
        <v>0.78904109589041094</v>
      </c>
      <c r="O776" s="269">
        <f>'Data and Parameter'!$E$4*'Data and Parameter'!$E$5*('Data and Parameter'!$E$6+'Data and Parameter'!$E$7)*'Data and Parameter'!$E$19*'Data and Parameter'!$E$14*'ER calculations'!N776</f>
        <v>4.085456822921941</v>
      </c>
    </row>
    <row r="777" spans="1:15" ht="15">
      <c r="A777" s="284">
        <v>773</v>
      </c>
      <c r="B777" s="287"/>
      <c r="C777" s="287"/>
      <c r="D777" s="284" t="s">
        <v>588</v>
      </c>
      <c r="E777" s="287"/>
      <c r="F777" s="285" t="s">
        <v>894</v>
      </c>
      <c r="G777" s="266" t="s">
        <v>121</v>
      </c>
      <c r="H777" s="266">
        <f>IF(G777="Traditional Stove",0.1,0.2)</f>
        <v>0.1</v>
      </c>
      <c r="I777" s="266">
        <f>YEAR(J777)</f>
        <v>2022</v>
      </c>
      <c r="J777" s="267">
        <v>44728</v>
      </c>
      <c r="K777" s="267">
        <f>J777+1</f>
        <v>44729</v>
      </c>
      <c r="L777" s="266">
        <f>IF(M777&lt;=365,1,2)</f>
        <v>1</v>
      </c>
      <c r="M777" s="266">
        <f>IF(K777&lt;$C$1,$C$2-$C$1+1,$C$2-K777+1)</f>
        <v>318</v>
      </c>
      <c r="N777" s="268">
        <f>M777/365</f>
        <v>0.87123287671232874</v>
      </c>
      <c r="O777" s="269">
        <f>'Data and Parameter'!$E$4*'Data and Parameter'!$E$5*('Data and Parameter'!$E$6+'Data and Parameter'!$E$7)*'Data and Parameter'!$E$19*'Data and Parameter'!$E$14*'ER calculations'!N777</f>
        <v>4.5110252419763093</v>
      </c>
    </row>
    <row r="778" spans="1:15" ht="15">
      <c r="A778" s="284">
        <v>774</v>
      </c>
      <c r="B778" s="287"/>
      <c r="C778" s="287"/>
      <c r="D778" s="284" t="s">
        <v>588</v>
      </c>
      <c r="E778" s="287"/>
      <c r="F778" s="285" t="s">
        <v>895</v>
      </c>
      <c r="G778" s="266" t="s">
        <v>121</v>
      </c>
      <c r="H778" s="266">
        <f>IF(G778="Traditional Stove",0.1,0.2)</f>
        <v>0.1</v>
      </c>
      <c r="I778" s="266">
        <f>YEAR(J778)</f>
        <v>2022</v>
      </c>
      <c r="J778" s="267">
        <v>44758</v>
      </c>
      <c r="K778" s="267">
        <f>J778+1</f>
        <v>44759</v>
      </c>
      <c r="L778" s="266">
        <f>IF(M778&lt;=365,1,2)</f>
        <v>1</v>
      </c>
      <c r="M778" s="266">
        <f>IF(K778&lt;$C$1,$C$2-$C$1+1,$C$2-K778+1)</f>
        <v>288</v>
      </c>
      <c r="N778" s="268">
        <f>M778/365</f>
        <v>0.78904109589041094</v>
      </c>
      <c r="O778" s="269">
        <f>'Data and Parameter'!$E$4*'Data and Parameter'!$E$5*('Data and Parameter'!$E$6+'Data and Parameter'!$E$7)*'Data and Parameter'!$E$19*'Data and Parameter'!$E$14*'ER calculations'!N778</f>
        <v>4.085456822921941</v>
      </c>
    </row>
    <row r="779" spans="1:15" ht="15">
      <c r="A779" s="284">
        <v>775</v>
      </c>
      <c r="B779" s="287"/>
      <c r="C779" s="287"/>
      <c r="D779" s="284" t="s">
        <v>588</v>
      </c>
      <c r="E779" s="287"/>
      <c r="F779" s="285" t="s">
        <v>896</v>
      </c>
      <c r="G779" s="266" t="s">
        <v>121</v>
      </c>
      <c r="H779" s="266">
        <f>IF(G779="Traditional Stove",0.1,0.2)</f>
        <v>0.1</v>
      </c>
      <c r="I779" s="266">
        <f>YEAR(J779)</f>
        <v>2022</v>
      </c>
      <c r="J779" s="267">
        <v>44758</v>
      </c>
      <c r="K779" s="267">
        <f>J779+1</f>
        <v>44759</v>
      </c>
      <c r="L779" s="266">
        <f>IF(M779&lt;=365,1,2)</f>
        <v>1</v>
      </c>
      <c r="M779" s="266">
        <f>IF(K779&lt;$C$1,$C$2-$C$1+1,$C$2-K779+1)</f>
        <v>288</v>
      </c>
      <c r="N779" s="268">
        <f>M779/365</f>
        <v>0.78904109589041094</v>
      </c>
      <c r="O779" s="269">
        <f>'Data and Parameter'!$E$4*'Data and Parameter'!$E$5*('Data and Parameter'!$E$6+'Data and Parameter'!$E$7)*'Data and Parameter'!$E$19*'Data and Parameter'!$E$14*'ER calculations'!N779</f>
        <v>4.085456822921941</v>
      </c>
    </row>
    <row r="780" spans="1:15" ht="15">
      <c r="A780" s="284">
        <v>776</v>
      </c>
      <c r="B780" s="287"/>
      <c r="C780" s="287"/>
      <c r="D780" s="284" t="s">
        <v>588</v>
      </c>
      <c r="E780" s="287"/>
      <c r="F780" s="285" t="s">
        <v>897</v>
      </c>
      <c r="G780" s="266" t="s">
        <v>121</v>
      </c>
      <c r="H780" s="266">
        <f>IF(G780="Traditional Stove",0.1,0.2)</f>
        <v>0.1</v>
      </c>
      <c r="I780" s="266">
        <f>YEAR(J780)</f>
        <v>2022</v>
      </c>
      <c r="J780" s="267">
        <v>44758</v>
      </c>
      <c r="K780" s="267">
        <f>J780+1</f>
        <v>44759</v>
      </c>
      <c r="L780" s="266">
        <f>IF(M780&lt;=365,1,2)</f>
        <v>1</v>
      </c>
      <c r="M780" s="266">
        <f>IF(K780&lt;$C$1,$C$2-$C$1+1,$C$2-K780+1)</f>
        <v>288</v>
      </c>
      <c r="N780" s="268">
        <f>M780/365</f>
        <v>0.78904109589041094</v>
      </c>
      <c r="O780" s="269">
        <f>'Data and Parameter'!$E$4*'Data and Parameter'!$E$5*('Data and Parameter'!$E$6+'Data and Parameter'!$E$7)*'Data and Parameter'!$E$19*'Data and Parameter'!$E$14*'ER calculations'!N780</f>
        <v>4.085456822921941</v>
      </c>
    </row>
    <row r="781" spans="1:15" ht="15">
      <c r="A781" s="284">
        <v>777</v>
      </c>
      <c r="B781" s="287"/>
      <c r="C781" s="287"/>
      <c r="D781" s="284" t="s">
        <v>588</v>
      </c>
      <c r="E781" s="287"/>
      <c r="F781" s="285" t="s">
        <v>898</v>
      </c>
      <c r="G781" s="266" t="s">
        <v>121</v>
      </c>
      <c r="H781" s="266">
        <f>IF(G781="Traditional Stove",0.1,0.2)</f>
        <v>0.1</v>
      </c>
      <c r="I781" s="266">
        <f>YEAR(J781)</f>
        <v>2022</v>
      </c>
      <c r="J781" s="267">
        <v>44758</v>
      </c>
      <c r="K781" s="267">
        <f>J781+1</f>
        <v>44759</v>
      </c>
      <c r="L781" s="266">
        <f>IF(M781&lt;=365,1,2)</f>
        <v>1</v>
      </c>
      <c r="M781" s="266">
        <f>IF(K781&lt;$C$1,$C$2-$C$1+1,$C$2-K781+1)</f>
        <v>288</v>
      </c>
      <c r="N781" s="268">
        <f>M781/365</f>
        <v>0.78904109589041094</v>
      </c>
      <c r="O781" s="269">
        <f>'Data and Parameter'!$E$4*'Data and Parameter'!$E$5*('Data and Parameter'!$E$6+'Data and Parameter'!$E$7)*'Data and Parameter'!$E$19*'Data and Parameter'!$E$14*'ER calculations'!N781</f>
        <v>4.085456822921941</v>
      </c>
    </row>
    <row r="782" spans="1:15" ht="15">
      <c r="A782" s="284">
        <v>778</v>
      </c>
      <c r="B782" s="287"/>
      <c r="C782" s="287"/>
      <c r="D782" s="284" t="s">
        <v>588</v>
      </c>
      <c r="E782" s="287"/>
      <c r="F782" s="285" t="s">
        <v>899</v>
      </c>
      <c r="G782" s="266" t="s">
        <v>121</v>
      </c>
      <c r="H782" s="266">
        <f>IF(G782="Traditional Stove",0.1,0.2)</f>
        <v>0.1</v>
      </c>
      <c r="I782" s="266">
        <f>YEAR(J782)</f>
        <v>2022</v>
      </c>
      <c r="J782" s="267">
        <v>44758</v>
      </c>
      <c r="K782" s="267">
        <f>J782+1</f>
        <v>44759</v>
      </c>
      <c r="L782" s="266">
        <f>IF(M782&lt;=365,1,2)</f>
        <v>1</v>
      </c>
      <c r="M782" s="266">
        <f>IF(K782&lt;$C$1,$C$2-$C$1+1,$C$2-K782+1)</f>
        <v>288</v>
      </c>
      <c r="N782" s="268">
        <f>M782/365</f>
        <v>0.78904109589041094</v>
      </c>
      <c r="O782" s="269">
        <f>'Data and Parameter'!$E$4*'Data and Parameter'!$E$5*('Data and Parameter'!$E$6+'Data and Parameter'!$E$7)*'Data and Parameter'!$E$19*'Data and Parameter'!$E$14*'ER calculations'!N782</f>
        <v>4.085456822921941</v>
      </c>
    </row>
    <row r="783" spans="1:15" ht="15">
      <c r="A783" s="284">
        <v>779</v>
      </c>
      <c r="B783" s="287"/>
      <c r="C783" s="287"/>
      <c r="D783" s="284" t="s">
        <v>588</v>
      </c>
      <c r="E783" s="287"/>
      <c r="F783" s="285" t="s">
        <v>900</v>
      </c>
      <c r="G783" s="266" t="s">
        <v>121</v>
      </c>
      <c r="H783" s="266">
        <f>IF(G783="Traditional Stove",0.1,0.2)</f>
        <v>0.1</v>
      </c>
      <c r="I783" s="266">
        <f>YEAR(J783)</f>
        <v>2022</v>
      </c>
      <c r="J783" s="267">
        <v>44758</v>
      </c>
      <c r="K783" s="267">
        <f>J783+1</f>
        <v>44759</v>
      </c>
      <c r="L783" s="266">
        <f>IF(M783&lt;=365,1,2)</f>
        <v>1</v>
      </c>
      <c r="M783" s="266">
        <f>IF(K783&lt;$C$1,$C$2-$C$1+1,$C$2-K783+1)</f>
        <v>288</v>
      </c>
      <c r="N783" s="268">
        <f>M783/365</f>
        <v>0.78904109589041094</v>
      </c>
      <c r="O783" s="269">
        <f>'Data and Parameter'!$E$4*'Data and Parameter'!$E$5*('Data and Parameter'!$E$6+'Data and Parameter'!$E$7)*'Data and Parameter'!$E$19*'Data and Parameter'!$E$14*'ER calculations'!N783</f>
        <v>4.085456822921941</v>
      </c>
    </row>
    <row r="784" spans="1:15" ht="15">
      <c r="A784" s="284">
        <v>780</v>
      </c>
      <c r="B784" s="287"/>
      <c r="C784" s="287"/>
      <c r="D784" s="284" t="s">
        <v>588</v>
      </c>
      <c r="E784" s="287"/>
      <c r="F784" s="285" t="s">
        <v>901</v>
      </c>
      <c r="G784" s="266" t="s">
        <v>121</v>
      </c>
      <c r="H784" s="266">
        <f>IF(G784="Traditional Stove",0.1,0.2)</f>
        <v>0.1</v>
      </c>
      <c r="I784" s="266">
        <f>YEAR(J784)</f>
        <v>2022</v>
      </c>
      <c r="J784" s="267">
        <v>44758</v>
      </c>
      <c r="K784" s="267">
        <f>J784+1</f>
        <v>44759</v>
      </c>
      <c r="L784" s="266">
        <f>IF(M784&lt;=365,1,2)</f>
        <v>1</v>
      </c>
      <c r="M784" s="266">
        <f>IF(K784&lt;$C$1,$C$2-$C$1+1,$C$2-K784+1)</f>
        <v>288</v>
      </c>
      <c r="N784" s="268">
        <f>M784/365</f>
        <v>0.78904109589041094</v>
      </c>
      <c r="O784" s="269">
        <f>'Data and Parameter'!$E$4*'Data and Parameter'!$E$5*('Data and Parameter'!$E$6+'Data and Parameter'!$E$7)*'Data and Parameter'!$E$19*'Data and Parameter'!$E$14*'ER calculations'!N784</f>
        <v>4.085456822921941</v>
      </c>
    </row>
    <row r="785" spans="1:15" ht="15">
      <c r="A785" s="284">
        <v>781</v>
      </c>
      <c r="B785" s="287"/>
      <c r="C785" s="287"/>
      <c r="D785" s="284" t="s">
        <v>588</v>
      </c>
      <c r="E785" s="287"/>
      <c r="F785" s="285" t="s">
        <v>902</v>
      </c>
      <c r="G785" s="266" t="s">
        <v>121</v>
      </c>
      <c r="H785" s="266">
        <f>IF(G785="Traditional Stove",0.1,0.2)</f>
        <v>0.1</v>
      </c>
      <c r="I785" s="266">
        <f>YEAR(J785)</f>
        <v>2022</v>
      </c>
      <c r="J785" s="267">
        <v>44758</v>
      </c>
      <c r="K785" s="267">
        <f>J785+1</f>
        <v>44759</v>
      </c>
      <c r="L785" s="266">
        <f>IF(M785&lt;=365,1,2)</f>
        <v>1</v>
      </c>
      <c r="M785" s="266">
        <f>IF(K785&lt;$C$1,$C$2-$C$1+1,$C$2-K785+1)</f>
        <v>288</v>
      </c>
      <c r="N785" s="268">
        <f>M785/365</f>
        <v>0.78904109589041094</v>
      </c>
      <c r="O785" s="269">
        <f>'Data and Parameter'!$E$4*'Data and Parameter'!$E$5*('Data and Parameter'!$E$6+'Data and Parameter'!$E$7)*'Data and Parameter'!$E$19*'Data and Parameter'!$E$14*'ER calculations'!N785</f>
        <v>4.085456822921941</v>
      </c>
    </row>
    <row r="786" spans="1:15" ht="15">
      <c r="A786" s="284">
        <v>782</v>
      </c>
      <c r="B786" s="287"/>
      <c r="C786" s="287"/>
      <c r="D786" s="284" t="s">
        <v>588</v>
      </c>
      <c r="E786" s="287"/>
      <c r="F786" s="285" t="s">
        <v>903</v>
      </c>
      <c r="G786" s="266" t="s">
        <v>121</v>
      </c>
      <c r="H786" s="266">
        <f>IF(G786="Traditional Stove",0.1,0.2)</f>
        <v>0.1</v>
      </c>
      <c r="I786" s="266">
        <f>YEAR(J786)</f>
        <v>2022</v>
      </c>
      <c r="J786" s="267">
        <v>44758</v>
      </c>
      <c r="K786" s="267">
        <f>J786+1</f>
        <v>44759</v>
      </c>
      <c r="L786" s="266">
        <f>IF(M786&lt;=365,1,2)</f>
        <v>1</v>
      </c>
      <c r="M786" s="266">
        <f>IF(K786&lt;$C$1,$C$2-$C$1+1,$C$2-K786+1)</f>
        <v>288</v>
      </c>
      <c r="N786" s="268">
        <f>M786/365</f>
        <v>0.78904109589041094</v>
      </c>
      <c r="O786" s="269">
        <f>'Data and Parameter'!$E$4*'Data and Parameter'!$E$5*('Data and Parameter'!$E$6+'Data and Parameter'!$E$7)*'Data and Parameter'!$E$19*'Data and Parameter'!$E$14*'ER calculations'!N786</f>
        <v>4.085456822921941</v>
      </c>
    </row>
    <row r="787" spans="1:15" ht="15">
      <c r="A787" s="284">
        <v>783</v>
      </c>
      <c r="B787" s="287"/>
      <c r="C787" s="287"/>
      <c r="D787" s="284" t="s">
        <v>588</v>
      </c>
      <c r="E787" s="287"/>
      <c r="F787" s="285" t="s">
        <v>904</v>
      </c>
      <c r="G787" s="266" t="s">
        <v>121</v>
      </c>
      <c r="H787" s="266">
        <f>IF(G787="Traditional Stove",0.1,0.2)</f>
        <v>0.1</v>
      </c>
      <c r="I787" s="266">
        <f>YEAR(J787)</f>
        <v>2022</v>
      </c>
      <c r="J787" s="267">
        <v>44758</v>
      </c>
      <c r="K787" s="267">
        <f>J787+1</f>
        <v>44759</v>
      </c>
      <c r="L787" s="266">
        <f>IF(M787&lt;=365,1,2)</f>
        <v>1</v>
      </c>
      <c r="M787" s="266">
        <f>IF(K787&lt;$C$1,$C$2-$C$1+1,$C$2-K787+1)</f>
        <v>288</v>
      </c>
      <c r="N787" s="268">
        <f>M787/365</f>
        <v>0.78904109589041094</v>
      </c>
      <c r="O787" s="269">
        <f>'Data and Parameter'!$E$4*'Data and Parameter'!$E$5*('Data and Parameter'!$E$6+'Data and Parameter'!$E$7)*'Data and Parameter'!$E$19*'Data and Parameter'!$E$14*'ER calculations'!N787</f>
        <v>4.085456822921941</v>
      </c>
    </row>
    <row r="788" spans="1:15" ht="15">
      <c r="A788" s="284">
        <v>784</v>
      </c>
      <c r="B788" s="287"/>
      <c r="C788" s="287"/>
      <c r="D788" s="284" t="s">
        <v>588</v>
      </c>
      <c r="E788" s="287"/>
      <c r="F788" s="285" t="s">
        <v>905</v>
      </c>
      <c r="G788" s="266" t="s">
        <v>121</v>
      </c>
      <c r="H788" s="266">
        <f>IF(G788="Traditional Stove",0.1,0.2)</f>
        <v>0.1</v>
      </c>
      <c r="I788" s="266">
        <f>YEAR(J788)</f>
        <v>2022</v>
      </c>
      <c r="J788" s="267">
        <v>44758</v>
      </c>
      <c r="K788" s="267">
        <f>J788+1</f>
        <v>44759</v>
      </c>
      <c r="L788" s="266">
        <f>IF(M788&lt;=365,1,2)</f>
        <v>1</v>
      </c>
      <c r="M788" s="266">
        <f>IF(K788&lt;$C$1,$C$2-$C$1+1,$C$2-K788+1)</f>
        <v>288</v>
      </c>
      <c r="N788" s="268">
        <f>M788/365</f>
        <v>0.78904109589041094</v>
      </c>
      <c r="O788" s="269">
        <f>'Data and Parameter'!$E$4*'Data and Parameter'!$E$5*('Data and Parameter'!$E$6+'Data and Parameter'!$E$7)*'Data and Parameter'!$E$19*'Data and Parameter'!$E$14*'ER calculations'!N788</f>
        <v>4.085456822921941</v>
      </c>
    </row>
    <row r="789" spans="1:15" ht="15">
      <c r="A789" s="284">
        <v>785</v>
      </c>
      <c r="B789" s="287"/>
      <c r="C789" s="287"/>
      <c r="D789" s="284" t="s">
        <v>588</v>
      </c>
      <c r="E789" s="287"/>
      <c r="F789" s="285" t="s">
        <v>906</v>
      </c>
      <c r="G789" s="266" t="s">
        <v>121</v>
      </c>
      <c r="H789" s="266">
        <f>IF(G789="Traditional Stove",0.1,0.2)</f>
        <v>0.1</v>
      </c>
      <c r="I789" s="266">
        <f>YEAR(J789)</f>
        <v>2022</v>
      </c>
      <c r="J789" s="267">
        <v>44758</v>
      </c>
      <c r="K789" s="267">
        <f>J789+1</f>
        <v>44759</v>
      </c>
      <c r="L789" s="266">
        <f>IF(M789&lt;=365,1,2)</f>
        <v>1</v>
      </c>
      <c r="M789" s="266">
        <f>IF(K789&lt;$C$1,$C$2-$C$1+1,$C$2-K789+1)</f>
        <v>288</v>
      </c>
      <c r="N789" s="268">
        <f>M789/365</f>
        <v>0.78904109589041094</v>
      </c>
      <c r="O789" s="269">
        <f>'Data and Parameter'!$E$4*'Data and Parameter'!$E$5*('Data and Parameter'!$E$6+'Data and Parameter'!$E$7)*'Data and Parameter'!$E$19*'Data and Parameter'!$E$14*'ER calculations'!N789</f>
        <v>4.085456822921941</v>
      </c>
    </row>
    <row r="790" spans="1:15" ht="15">
      <c r="A790" s="284">
        <v>786</v>
      </c>
      <c r="B790" s="287"/>
      <c r="C790" s="287"/>
      <c r="D790" s="284" t="s">
        <v>588</v>
      </c>
      <c r="E790" s="287"/>
      <c r="F790" s="285" t="s">
        <v>907</v>
      </c>
      <c r="G790" s="266" t="s">
        <v>121</v>
      </c>
      <c r="H790" s="266">
        <f>IF(G790="Traditional Stove",0.1,0.2)</f>
        <v>0.1</v>
      </c>
      <c r="I790" s="266">
        <f>YEAR(J790)</f>
        <v>2022</v>
      </c>
      <c r="J790" s="267">
        <v>44758</v>
      </c>
      <c r="K790" s="267">
        <f>J790+1</f>
        <v>44759</v>
      </c>
      <c r="L790" s="266">
        <f>IF(M790&lt;=365,1,2)</f>
        <v>1</v>
      </c>
      <c r="M790" s="266">
        <f>IF(K790&lt;$C$1,$C$2-$C$1+1,$C$2-K790+1)</f>
        <v>288</v>
      </c>
      <c r="N790" s="268">
        <f>M790/365</f>
        <v>0.78904109589041094</v>
      </c>
      <c r="O790" s="269">
        <f>'Data and Parameter'!$E$4*'Data and Parameter'!$E$5*('Data and Parameter'!$E$6+'Data and Parameter'!$E$7)*'Data and Parameter'!$E$19*'Data and Parameter'!$E$14*'ER calculations'!N790</f>
        <v>4.085456822921941</v>
      </c>
    </row>
    <row r="791" spans="1:15" ht="15">
      <c r="A791" s="284">
        <v>787</v>
      </c>
      <c r="B791" s="287"/>
      <c r="C791" s="287"/>
      <c r="D791" s="284" t="s">
        <v>588</v>
      </c>
      <c r="E791" s="287"/>
      <c r="F791" s="285" t="s">
        <v>908</v>
      </c>
      <c r="G791" s="266" t="s">
        <v>121</v>
      </c>
      <c r="H791" s="266">
        <f>IF(G791="Traditional Stove",0.1,0.2)</f>
        <v>0.1</v>
      </c>
      <c r="I791" s="266">
        <f>YEAR(J791)</f>
        <v>2022</v>
      </c>
      <c r="J791" s="267">
        <v>44758</v>
      </c>
      <c r="K791" s="267">
        <f>J791+1</f>
        <v>44759</v>
      </c>
      <c r="L791" s="266">
        <f>IF(M791&lt;=365,1,2)</f>
        <v>1</v>
      </c>
      <c r="M791" s="266">
        <f>IF(K791&lt;$C$1,$C$2-$C$1+1,$C$2-K791+1)</f>
        <v>288</v>
      </c>
      <c r="N791" s="268">
        <f>M791/365</f>
        <v>0.78904109589041094</v>
      </c>
      <c r="O791" s="269">
        <f>'Data and Parameter'!$E$4*'Data and Parameter'!$E$5*('Data and Parameter'!$E$6+'Data and Parameter'!$E$7)*'Data and Parameter'!$E$19*'Data and Parameter'!$E$14*'ER calculations'!N791</f>
        <v>4.085456822921941</v>
      </c>
    </row>
    <row r="792" spans="1:15" ht="15">
      <c r="A792" s="284">
        <v>788</v>
      </c>
      <c r="B792" s="287"/>
      <c r="C792" s="287"/>
      <c r="D792" s="284" t="s">
        <v>588</v>
      </c>
      <c r="E792" s="287"/>
      <c r="F792" s="285" t="s">
        <v>909</v>
      </c>
      <c r="G792" s="266" t="s">
        <v>121</v>
      </c>
      <c r="H792" s="266">
        <f>IF(G792="Traditional Stove",0.1,0.2)</f>
        <v>0.1</v>
      </c>
      <c r="I792" s="266">
        <f>YEAR(J792)</f>
        <v>2022</v>
      </c>
      <c r="J792" s="267">
        <v>44758</v>
      </c>
      <c r="K792" s="267">
        <f>J792+1</f>
        <v>44759</v>
      </c>
      <c r="L792" s="266">
        <f>IF(M792&lt;=365,1,2)</f>
        <v>1</v>
      </c>
      <c r="M792" s="266">
        <f>IF(K792&lt;$C$1,$C$2-$C$1+1,$C$2-K792+1)</f>
        <v>288</v>
      </c>
      <c r="N792" s="268">
        <f>M792/365</f>
        <v>0.78904109589041094</v>
      </c>
      <c r="O792" s="269">
        <f>'Data and Parameter'!$E$4*'Data and Parameter'!$E$5*('Data and Parameter'!$E$6+'Data and Parameter'!$E$7)*'Data and Parameter'!$E$19*'Data and Parameter'!$E$14*'ER calculations'!N792</f>
        <v>4.085456822921941</v>
      </c>
    </row>
    <row r="793" spans="1:15" ht="15">
      <c r="A793" s="284">
        <v>789</v>
      </c>
      <c r="B793" s="287"/>
      <c r="C793" s="287"/>
      <c r="D793" s="284" t="s">
        <v>588</v>
      </c>
      <c r="E793" s="287"/>
      <c r="F793" s="285" t="s">
        <v>910</v>
      </c>
      <c r="G793" s="266" t="s">
        <v>121</v>
      </c>
      <c r="H793" s="266">
        <f>IF(G793="Traditional Stove",0.1,0.2)</f>
        <v>0.1</v>
      </c>
      <c r="I793" s="266">
        <f>YEAR(J793)</f>
        <v>2022</v>
      </c>
      <c r="J793" s="267">
        <v>44758</v>
      </c>
      <c r="K793" s="267">
        <f>J793+1</f>
        <v>44759</v>
      </c>
      <c r="L793" s="266">
        <f>IF(M793&lt;=365,1,2)</f>
        <v>1</v>
      </c>
      <c r="M793" s="266">
        <f>IF(K793&lt;$C$1,$C$2-$C$1+1,$C$2-K793+1)</f>
        <v>288</v>
      </c>
      <c r="N793" s="268">
        <f>M793/365</f>
        <v>0.78904109589041094</v>
      </c>
      <c r="O793" s="269">
        <f>'Data and Parameter'!$E$4*'Data and Parameter'!$E$5*('Data and Parameter'!$E$6+'Data and Parameter'!$E$7)*'Data and Parameter'!$E$19*'Data and Parameter'!$E$14*'ER calculations'!N793</f>
        <v>4.085456822921941</v>
      </c>
    </row>
    <row r="794" spans="1:15" ht="15">
      <c r="A794" s="284">
        <v>790</v>
      </c>
      <c r="B794" s="287"/>
      <c r="C794" s="287"/>
      <c r="D794" s="284" t="s">
        <v>588</v>
      </c>
      <c r="E794" s="287"/>
      <c r="F794" s="285" t="s">
        <v>911</v>
      </c>
      <c r="G794" s="266" t="s">
        <v>121</v>
      </c>
      <c r="H794" s="266">
        <f>IF(G794="Traditional Stove",0.1,0.2)</f>
        <v>0.1</v>
      </c>
      <c r="I794" s="266">
        <f>YEAR(J794)</f>
        <v>2022</v>
      </c>
      <c r="J794" s="267">
        <v>44758</v>
      </c>
      <c r="K794" s="267">
        <f>J794+1</f>
        <v>44759</v>
      </c>
      <c r="L794" s="266">
        <f>IF(M794&lt;=365,1,2)</f>
        <v>1</v>
      </c>
      <c r="M794" s="266">
        <f>IF(K794&lt;$C$1,$C$2-$C$1+1,$C$2-K794+1)</f>
        <v>288</v>
      </c>
      <c r="N794" s="268">
        <f>M794/365</f>
        <v>0.78904109589041094</v>
      </c>
      <c r="O794" s="269">
        <f>'Data and Parameter'!$E$4*'Data and Parameter'!$E$5*('Data and Parameter'!$E$6+'Data and Parameter'!$E$7)*'Data and Parameter'!$E$19*'Data and Parameter'!$E$14*'ER calculations'!N794</f>
        <v>4.085456822921941</v>
      </c>
    </row>
    <row r="795" spans="1:15" ht="15">
      <c r="A795" s="284">
        <v>791</v>
      </c>
      <c r="B795" s="287"/>
      <c r="C795" s="287"/>
      <c r="D795" s="284" t="s">
        <v>588</v>
      </c>
      <c r="E795" s="287"/>
      <c r="F795" s="285" t="s">
        <v>912</v>
      </c>
      <c r="G795" s="266" t="s">
        <v>121</v>
      </c>
      <c r="H795" s="266">
        <f>IF(G795="Traditional Stove",0.1,0.2)</f>
        <v>0.1</v>
      </c>
      <c r="I795" s="266">
        <f>YEAR(J795)</f>
        <v>2022</v>
      </c>
      <c r="J795" s="267">
        <v>44758</v>
      </c>
      <c r="K795" s="267">
        <f>J795+1</f>
        <v>44759</v>
      </c>
      <c r="L795" s="266">
        <f>IF(M795&lt;=365,1,2)</f>
        <v>1</v>
      </c>
      <c r="M795" s="266">
        <f>IF(K795&lt;$C$1,$C$2-$C$1+1,$C$2-K795+1)</f>
        <v>288</v>
      </c>
      <c r="N795" s="268">
        <f>M795/365</f>
        <v>0.78904109589041094</v>
      </c>
      <c r="O795" s="269">
        <f>'Data and Parameter'!$E$4*'Data and Parameter'!$E$5*('Data and Parameter'!$E$6+'Data and Parameter'!$E$7)*'Data and Parameter'!$E$19*'Data and Parameter'!$E$14*'ER calculations'!N795</f>
        <v>4.085456822921941</v>
      </c>
    </row>
    <row r="796" spans="1:15" ht="15">
      <c r="A796" s="284">
        <v>792</v>
      </c>
      <c r="B796" s="287"/>
      <c r="C796" s="287"/>
      <c r="D796" s="284" t="s">
        <v>588</v>
      </c>
      <c r="E796" s="287"/>
      <c r="F796" s="285" t="s">
        <v>913</v>
      </c>
      <c r="G796" s="266" t="s">
        <v>121</v>
      </c>
      <c r="H796" s="266">
        <f>IF(G796="Traditional Stove",0.1,0.2)</f>
        <v>0.1</v>
      </c>
      <c r="I796" s="266">
        <f>YEAR(J796)</f>
        <v>2022</v>
      </c>
      <c r="J796" s="267">
        <v>44758</v>
      </c>
      <c r="K796" s="267">
        <f>J796+1</f>
        <v>44759</v>
      </c>
      <c r="L796" s="266">
        <f>IF(M796&lt;=365,1,2)</f>
        <v>1</v>
      </c>
      <c r="M796" s="266">
        <f>IF(K796&lt;$C$1,$C$2-$C$1+1,$C$2-K796+1)</f>
        <v>288</v>
      </c>
      <c r="N796" s="268">
        <f>M796/365</f>
        <v>0.78904109589041094</v>
      </c>
      <c r="O796" s="269">
        <f>'Data and Parameter'!$E$4*'Data and Parameter'!$E$5*('Data and Parameter'!$E$6+'Data and Parameter'!$E$7)*'Data and Parameter'!$E$19*'Data and Parameter'!$E$14*'ER calculations'!N796</f>
        <v>4.085456822921941</v>
      </c>
    </row>
    <row r="797" spans="1:15" ht="15">
      <c r="A797" s="284">
        <v>793</v>
      </c>
      <c r="B797" s="287"/>
      <c r="C797" s="287"/>
      <c r="D797" s="284" t="s">
        <v>588</v>
      </c>
      <c r="E797" s="287"/>
      <c r="F797" s="285" t="s">
        <v>914</v>
      </c>
      <c r="G797" s="266" t="s">
        <v>121</v>
      </c>
      <c r="H797" s="266">
        <f>IF(G797="Traditional Stove",0.1,0.2)</f>
        <v>0.1</v>
      </c>
      <c r="I797" s="266">
        <f>YEAR(J797)</f>
        <v>2022</v>
      </c>
      <c r="J797" s="267">
        <v>44758</v>
      </c>
      <c r="K797" s="267">
        <f>J797+1</f>
        <v>44759</v>
      </c>
      <c r="L797" s="266">
        <f>IF(M797&lt;=365,1,2)</f>
        <v>1</v>
      </c>
      <c r="M797" s="266">
        <f>IF(K797&lt;$C$1,$C$2-$C$1+1,$C$2-K797+1)</f>
        <v>288</v>
      </c>
      <c r="N797" s="268">
        <f>M797/365</f>
        <v>0.78904109589041094</v>
      </c>
      <c r="O797" s="269">
        <f>'Data and Parameter'!$E$4*'Data and Parameter'!$E$5*('Data and Parameter'!$E$6+'Data and Parameter'!$E$7)*'Data and Parameter'!$E$19*'Data and Parameter'!$E$14*'ER calculations'!N797</f>
        <v>4.085456822921941</v>
      </c>
    </row>
    <row r="798" spans="1:15" ht="15">
      <c r="A798" s="284">
        <v>794</v>
      </c>
      <c r="B798" s="287"/>
      <c r="C798" s="287"/>
      <c r="D798" s="284" t="s">
        <v>588</v>
      </c>
      <c r="E798" s="287"/>
      <c r="F798" s="285" t="s">
        <v>915</v>
      </c>
      <c r="G798" s="266" t="s">
        <v>121</v>
      </c>
      <c r="H798" s="266">
        <f>IF(G798="Traditional Stove",0.1,0.2)</f>
        <v>0.1</v>
      </c>
      <c r="I798" s="266">
        <f>YEAR(J798)</f>
        <v>2022</v>
      </c>
      <c r="J798" s="267">
        <v>44758</v>
      </c>
      <c r="K798" s="267">
        <f>J798+1</f>
        <v>44759</v>
      </c>
      <c r="L798" s="266">
        <f>IF(M798&lt;=365,1,2)</f>
        <v>1</v>
      </c>
      <c r="M798" s="266">
        <f>IF(K798&lt;$C$1,$C$2-$C$1+1,$C$2-K798+1)</f>
        <v>288</v>
      </c>
      <c r="N798" s="268">
        <f>M798/365</f>
        <v>0.78904109589041094</v>
      </c>
      <c r="O798" s="269">
        <f>'Data and Parameter'!$E$4*'Data and Parameter'!$E$5*('Data and Parameter'!$E$6+'Data and Parameter'!$E$7)*'Data and Parameter'!$E$19*'Data and Parameter'!$E$14*'ER calculations'!N798</f>
        <v>4.085456822921941</v>
      </c>
    </row>
    <row r="799" spans="1:15" ht="15">
      <c r="A799" s="284">
        <v>795</v>
      </c>
      <c r="B799" s="287"/>
      <c r="C799" s="287"/>
      <c r="D799" s="284" t="s">
        <v>588</v>
      </c>
      <c r="E799" s="287"/>
      <c r="F799" s="285" t="s">
        <v>916</v>
      </c>
      <c r="G799" s="266" t="s">
        <v>121</v>
      </c>
      <c r="H799" s="266">
        <f>IF(G799="Traditional Stove",0.1,0.2)</f>
        <v>0.1</v>
      </c>
      <c r="I799" s="266">
        <f>YEAR(J799)</f>
        <v>2022</v>
      </c>
      <c r="J799" s="267">
        <v>44758</v>
      </c>
      <c r="K799" s="267">
        <f>J799+1</f>
        <v>44759</v>
      </c>
      <c r="L799" s="266">
        <f>IF(M799&lt;=365,1,2)</f>
        <v>1</v>
      </c>
      <c r="M799" s="266">
        <f>IF(K799&lt;$C$1,$C$2-$C$1+1,$C$2-K799+1)</f>
        <v>288</v>
      </c>
      <c r="N799" s="268">
        <f>M799/365</f>
        <v>0.78904109589041094</v>
      </c>
      <c r="O799" s="269">
        <f>'Data and Parameter'!$E$4*'Data and Parameter'!$E$5*('Data and Parameter'!$E$6+'Data and Parameter'!$E$7)*'Data and Parameter'!$E$19*'Data and Parameter'!$E$14*'ER calculations'!N799</f>
        <v>4.085456822921941</v>
      </c>
    </row>
    <row r="800" spans="1:15" ht="15">
      <c r="A800" s="284">
        <v>796</v>
      </c>
      <c r="B800" s="287"/>
      <c r="C800" s="287"/>
      <c r="D800" s="284" t="s">
        <v>588</v>
      </c>
      <c r="E800" s="287"/>
      <c r="F800" s="285" t="s">
        <v>917</v>
      </c>
      <c r="G800" s="266" t="s">
        <v>121</v>
      </c>
      <c r="H800" s="266">
        <f>IF(G800="Traditional Stove",0.1,0.2)</f>
        <v>0.1</v>
      </c>
      <c r="I800" s="266">
        <f>YEAR(J800)</f>
        <v>2022</v>
      </c>
      <c r="J800" s="267">
        <v>44758</v>
      </c>
      <c r="K800" s="267">
        <f>J800+1</f>
        <v>44759</v>
      </c>
      <c r="L800" s="266">
        <f>IF(M800&lt;=365,1,2)</f>
        <v>1</v>
      </c>
      <c r="M800" s="266">
        <f>IF(K800&lt;$C$1,$C$2-$C$1+1,$C$2-K800+1)</f>
        <v>288</v>
      </c>
      <c r="N800" s="268">
        <f>M800/365</f>
        <v>0.78904109589041094</v>
      </c>
      <c r="O800" s="269">
        <f>'Data and Parameter'!$E$4*'Data and Parameter'!$E$5*('Data and Parameter'!$E$6+'Data and Parameter'!$E$7)*'Data and Parameter'!$E$19*'Data and Parameter'!$E$14*'ER calculations'!N800</f>
        <v>4.085456822921941</v>
      </c>
    </row>
    <row r="801" spans="1:15" ht="15">
      <c r="A801" s="284">
        <v>797</v>
      </c>
      <c r="B801" s="287"/>
      <c r="C801" s="287"/>
      <c r="D801" s="284" t="s">
        <v>588</v>
      </c>
      <c r="E801" s="287"/>
      <c r="F801" s="285" t="s">
        <v>918</v>
      </c>
      <c r="G801" s="266" t="s">
        <v>121</v>
      </c>
      <c r="H801" s="266">
        <f>IF(G801="Traditional Stove",0.1,0.2)</f>
        <v>0.1</v>
      </c>
      <c r="I801" s="266">
        <f>YEAR(J801)</f>
        <v>2022</v>
      </c>
      <c r="J801" s="267">
        <v>44758</v>
      </c>
      <c r="K801" s="267">
        <f>J801+1</f>
        <v>44759</v>
      </c>
      <c r="L801" s="266">
        <f>IF(M801&lt;=365,1,2)</f>
        <v>1</v>
      </c>
      <c r="M801" s="266">
        <f>IF(K801&lt;$C$1,$C$2-$C$1+1,$C$2-K801+1)</f>
        <v>288</v>
      </c>
      <c r="N801" s="268">
        <f>M801/365</f>
        <v>0.78904109589041094</v>
      </c>
      <c r="O801" s="269">
        <f>'Data and Parameter'!$E$4*'Data and Parameter'!$E$5*('Data and Parameter'!$E$6+'Data and Parameter'!$E$7)*'Data and Parameter'!$E$19*'Data and Parameter'!$E$14*'ER calculations'!N801</f>
        <v>4.085456822921941</v>
      </c>
    </row>
    <row r="802" spans="1:15" ht="15">
      <c r="A802" s="284">
        <v>798</v>
      </c>
      <c r="B802" s="287"/>
      <c r="C802" s="287"/>
      <c r="D802" s="284" t="s">
        <v>588</v>
      </c>
      <c r="E802" s="287"/>
      <c r="F802" s="285" t="s">
        <v>919</v>
      </c>
      <c r="G802" s="266" t="s">
        <v>121</v>
      </c>
      <c r="H802" s="266">
        <f>IF(G802="Traditional Stove",0.1,0.2)</f>
        <v>0.1</v>
      </c>
      <c r="I802" s="266">
        <f>YEAR(J802)</f>
        <v>2022</v>
      </c>
      <c r="J802" s="267">
        <v>44758</v>
      </c>
      <c r="K802" s="267">
        <f>J802+1</f>
        <v>44759</v>
      </c>
      <c r="L802" s="266">
        <f>IF(M802&lt;=365,1,2)</f>
        <v>1</v>
      </c>
      <c r="M802" s="266">
        <f>IF(K802&lt;$C$1,$C$2-$C$1+1,$C$2-K802+1)</f>
        <v>288</v>
      </c>
      <c r="N802" s="268">
        <f>M802/365</f>
        <v>0.78904109589041094</v>
      </c>
      <c r="O802" s="269">
        <f>'Data and Parameter'!$E$4*'Data and Parameter'!$E$5*('Data and Parameter'!$E$6+'Data and Parameter'!$E$7)*'Data and Parameter'!$E$19*'Data and Parameter'!$E$14*'ER calculations'!N802</f>
        <v>4.085456822921941</v>
      </c>
    </row>
    <row r="803" spans="1:15" ht="15">
      <c r="A803" s="284">
        <v>799</v>
      </c>
      <c r="B803" s="287"/>
      <c r="C803" s="287"/>
      <c r="D803" s="284" t="s">
        <v>588</v>
      </c>
      <c r="E803" s="287"/>
      <c r="F803" s="285" t="s">
        <v>920</v>
      </c>
      <c r="G803" s="266" t="s">
        <v>121</v>
      </c>
      <c r="H803" s="266">
        <f>IF(G803="Traditional Stove",0.1,0.2)</f>
        <v>0.1</v>
      </c>
      <c r="I803" s="266">
        <f>YEAR(J803)</f>
        <v>2022</v>
      </c>
      <c r="J803" s="267">
        <v>44758</v>
      </c>
      <c r="K803" s="267">
        <f>J803+1</f>
        <v>44759</v>
      </c>
      <c r="L803" s="266">
        <f>IF(M803&lt;=365,1,2)</f>
        <v>1</v>
      </c>
      <c r="M803" s="266">
        <f>IF(K803&lt;$C$1,$C$2-$C$1+1,$C$2-K803+1)</f>
        <v>288</v>
      </c>
      <c r="N803" s="268">
        <f>M803/365</f>
        <v>0.78904109589041094</v>
      </c>
      <c r="O803" s="269">
        <f>'Data and Parameter'!$E$4*'Data and Parameter'!$E$5*('Data and Parameter'!$E$6+'Data and Parameter'!$E$7)*'Data and Parameter'!$E$19*'Data and Parameter'!$E$14*'ER calculations'!N803</f>
        <v>4.085456822921941</v>
      </c>
    </row>
    <row r="804" spans="1:15" ht="15">
      <c r="A804" s="284">
        <v>800</v>
      </c>
      <c r="B804" s="287"/>
      <c r="C804" s="287"/>
      <c r="D804" s="284" t="s">
        <v>588</v>
      </c>
      <c r="E804" s="287"/>
      <c r="F804" s="285" t="s">
        <v>921</v>
      </c>
      <c r="G804" s="266" t="s">
        <v>121</v>
      </c>
      <c r="H804" s="266">
        <f>IF(G804="Traditional Stove",0.1,0.2)</f>
        <v>0.1</v>
      </c>
      <c r="I804" s="266">
        <f>YEAR(J804)</f>
        <v>2022</v>
      </c>
      <c r="J804" s="267">
        <v>44758</v>
      </c>
      <c r="K804" s="267">
        <f>J804+1</f>
        <v>44759</v>
      </c>
      <c r="L804" s="266">
        <f>IF(M804&lt;=365,1,2)</f>
        <v>1</v>
      </c>
      <c r="M804" s="266">
        <f>IF(K804&lt;$C$1,$C$2-$C$1+1,$C$2-K804+1)</f>
        <v>288</v>
      </c>
      <c r="N804" s="268">
        <f>M804/365</f>
        <v>0.78904109589041094</v>
      </c>
      <c r="O804" s="269">
        <f>'Data and Parameter'!$E$4*'Data and Parameter'!$E$5*('Data and Parameter'!$E$6+'Data and Parameter'!$E$7)*'Data and Parameter'!$E$19*'Data and Parameter'!$E$14*'ER calculations'!N804</f>
        <v>4.085456822921941</v>
      </c>
    </row>
    <row r="805" spans="1:15" ht="15">
      <c r="A805" s="284">
        <v>801</v>
      </c>
      <c r="B805" s="287"/>
      <c r="C805" s="287"/>
      <c r="D805" s="284" t="s">
        <v>588</v>
      </c>
      <c r="E805" s="287"/>
      <c r="F805" s="285" t="s">
        <v>922</v>
      </c>
      <c r="G805" s="266" t="s">
        <v>121</v>
      </c>
      <c r="H805" s="266">
        <f>IF(G805="Traditional Stove",0.1,0.2)</f>
        <v>0.1</v>
      </c>
      <c r="I805" s="266">
        <f>YEAR(J805)</f>
        <v>2022</v>
      </c>
      <c r="J805" s="267">
        <v>44758</v>
      </c>
      <c r="K805" s="267">
        <f>J805+1</f>
        <v>44759</v>
      </c>
      <c r="L805" s="266">
        <f>IF(M805&lt;=365,1,2)</f>
        <v>1</v>
      </c>
      <c r="M805" s="266">
        <f>IF(K805&lt;$C$1,$C$2-$C$1+1,$C$2-K805+1)</f>
        <v>288</v>
      </c>
      <c r="N805" s="268">
        <f>M805/365</f>
        <v>0.78904109589041094</v>
      </c>
      <c r="O805" s="269">
        <f>'Data and Parameter'!$E$4*'Data and Parameter'!$E$5*('Data and Parameter'!$E$6+'Data and Parameter'!$E$7)*'Data and Parameter'!$E$19*'Data and Parameter'!$E$14*'ER calculations'!N805</f>
        <v>4.085456822921941</v>
      </c>
    </row>
    <row r="806" spans="1:15" ht="15">
      <c r="A806" s="284">
        <v>802</v>
      </c>
      <c r="B806" s="287"/>
      <c r="C806" s="287"/>
      <c r="D806" s="284" t="s">
        <v>588</v>
      </c>
      <c r="E806" s="287"/>
      <c r="F806" s="285" t="s">
        <v>923</v>
      </c>
      <c r="G806" s="266" t="s">
        <v>121</v>
      </c>
      <c r="H806" s="266">
        <f>IF(G806="Traditional Stove",0.1,0.2)</f>
        <v>0.1</v>
      </c>
      <c r="I806" s="266">
        <f>YEAR(J806)</f>
        <v>2022</v>
      </c>
      <c r="J806" s="267">
        <v>44758</v>
      </c>
      <c r="K806" s="267">
        <f>J806+1</f>
        <v>44759</v>
      </c>
      <c r="L806" s="266">
        <f>IF(M806&lt;=365,1,2)</f>
        <v>1</v>
      </c>
      <c r="M806" s="266">
        <f>IF(K806&lt;$C$1,$C$2-$C$1+1,$C$2-K806+1)</f>
        <v>288</v>
      </c>
      <c r="N806" s="268">
        <f>M806/365</f>
        <v>0.78904109589041094</v>
      </c>
      <c r="O806" s="269">
        <f>'Data and Parameter'!$E$4*'Data and Parameter'!$E$5*('Data and Parameter'!$E$6+'Data and Parameter'!$E$7)*'Data and Parameter'!$E$19*'Data and Parameter'!$E$14*'ER calculations'!N806</f>
        <v>4.085456822921941</v>
      </c>
    </row>
    <row r="807" spans="1:15" ht="15">
      <c r="A807" s="284">
        <v>803</v>
      </c>
      <c r="B807" s="287"/>
      <c r="C807" s="287"/>
      <c r="D807" s="284" t="s">
        <v>588</v>
      </c>
      <c r="E807" s="287"/>
      <c r="F807" s="285" t="s">
        <v>924</v>
      </c>
      <c r="G807" s="266" t="s">
        <v>121</v>
      </c>
      <c r="H807" s="266">
        <f>IF(G807="Traditional Stove",0.1,0.2)</f>
        <v>0.1</v>
      </c>
      <c r="I807" s="266">
        <f>YEAR(J807)</f>
        <v>2022</v>
      </c>
      <c r="J807" s="267">
        <v>44758</v>
      </c>
      <c r="K807" s="267">
        <f>J807+1</f>
        <v>44759</v>
      </c>
      <c r="L807" s="266">
        <f>IF(M807&lt;=365,1,2)</f>
        <v>1</v>
      </c>
      <c r="M807" s="266">
        <f>IF(K807&lt;$C$1,$C$2-$C$1+1,$C$2-K807+1)</f>
        <v>288</v>
      </c>
      <c r="N807" s="268">
        <f>M807/365</f>
        <v>0.78904109589041094</v>
      </c>
      <c r="O807" s="269">
        <f>'Data and Parameter'!$E$4*'Data and Parameter'!$E$5*('Data and Parameter'!$E$6+'Data and Parameter'!$E$7)*'Data and Parameter'!$E$19*'Data and Parameter'!$E$14*'ER calculations'!N807</f>
        <v>4.085456822921941</v>
      </c>
    </row>
    <row r="808" spans="1:15" ht="15">
      <c r="A808" s="284">
        <v>804</v>
      </c>
      <c r="B808" s="287"/>
      <c r="C808" s="287"/>
      <c r="D808" s="284" t="s">
        <v>588</v>
      </c>
      <c r="E808" s="287"/>
      <c r="F808" s="285" t="s">
        <v>925</v>
      </c>
      <c r="G808" s="266" t="s">
        <v>121</v>
      </c>
      <c r="H808" s="266">
        <f>IF(G808="Traditional Stove",0.1,0.2)</f>
        <v>0.1</v>
      </c>
      <c r="I808" s="266">
        <f>YEAR(J808)</f>
        <v>2022</v>
      </c>
      <c r="J808" s="267">
        <v>44758</v>
      </c>
      <c r="K808" s="267">
        <f>J808+1</f>
        <v>44759</v>
      </c>
      <c r="L808" s="266">
        <f>IF(M808&lt;=365,1,2)</f>
        <v>1</v>
      </c>
      <c r="M808" s="266">
        <f>IF(K808&lt;$C$1,$C$2-$C$1+1,$C$2-K808+1)</f>
        <v>288</v>
      </c>
      <c r="N808" s="268">
        <f>M808/365</f>
        <v>0.78904109589041094</v>
      </c>
      <c r="O808" s="269">
        <f>'Data and Parameter'!$E$4*'Data and Parameter'!$E$5*('Data and Parameter'!$E$6+'Data and Parameter'!$E$7)*'Data and Parameter'!$E$19*'Data and Parameter'!$E$14*'ER calculations'!N808</f>
        <v>4.085456822921941</v>
      </c>
    </row>
    <row r="809" spans="1:15" ht="15">
      <c r="A809" s="284">
        <v>805</v>
      </c>
      <c r="B809" s="287"/>
      <c r="C809" s="287"/>
      <c r="D809" s="284" t="s">
        <v>588</v>
      </c>
      <c r="E809" s="287"/>
      <c r="F809" s="285" t="s">
        <v>926</v>
      </c>
      <c r="G809" s="266" t="s">
        <v>121</v>
      </c>
      <c r="H809" s="266">
        <f>IF(G809="Traditional Stove",0.1,0.2)</f>
        <v>0.1</v>
      </c>
      <c r="I809" s="266">
        <f>YEAR(J809)</f>
        <v>2022</v>
      </c>
      <c r="J809" s="267">
        <v>44758</v>
      </c>
      <c r="K809" s="267">
        <f>J809+1</f>
        <v>44759</v>
      </c>
      <c r="L809" s="266">
        <f>IF(M809&lt;=365,1,2)</f>
        <v>1</v>
      </c>
      <c r="M809" s="266">
        <f>IF(K809&lt;$C$1,$C$2-$C$1+1,$C$2-K809+1)</f>
        <v>288</v>
      </c>
      <c r="N809" s="268">
        <f>M809/365</f>
        <v>0.78904109589041094</v>
      </c>
      <c r="O809" s="269">
        <f>'Data and Parameter'!$E$4*'Data and Parameter'!$E$5*('Data and Parameter'!$E$6+'Data and Parameter'!$E$7)*'Data and Parameter'!$E$19*'Data and Parameter'!$E$14*'ER calculations'!N809</f>
        <v>4.085456822921941</v>
      </c>
    </row>
    <row r="810" spans="1:15" ht="15">
      <c r="A810" s="284">
        <v>806</v>
      </c>
      <c r="B810" s="287"/>
      <c r="C810" s="287"/>
      <c r="D810" s="284" t="s">
        <v>588</v>
      </c>
      <c r="E810" s="287"/>
      <c r="F810" s="285" t="s">
        <v>927</v>
      </c>
      <c r="G810" s="266" t="s">
        <v>121</v>
      </c>
      <c r="H810" s="266">
        <f>IF(G810="Traditional Stove",0.1,0.2)</f>
        <v>0.1</v>
      </c>
      <c r="I810" s="266">
        <f>YEAR(J810)</f>
        <v>2022</v>
      </c>
      <c r="J810" s="267">
        <v>44761</v>
      </c>
      <c r="K810" s="267">
        <f>J810+1</f>
        <v>44762</v>
      </c>
      <c r="L810" s="266">
        <f>IF(M810&lt;=365,1,2)</f>
        <v>1</v>
      </c>
      <c r="M810" s="266">
        <f>IF(K810&lt;$C$1,$C$2-$C$1+1,$C$2-K810+1)</f>
        <v>285</v>
      </c>
      <c r="N810" s="268">
        <f>M810/365</f>
        <v>0.78082191780821919</v>
      </c>
      <c r="O810" s="269">
        <f>'Data and Parameter'!$E$4*'Data and Parameter'!$E$5*('Data and Parameter'!$E$6+'Data and Parameter'!$E$7)*'Data and Parameter'!$E$19*'Data and Parameter'!$E$14*'ER calculations'!N810</f>
        <v>4.0428999810165038</v>
      </c>
    </row>
    <row r="811" spans="1:15" ht="15">
      <c r="A811" s="284">
        <v>807</v>
      </c>
      <c r="B811" s="287"/>
      <c r="C811" s="287"/>
      <c r="D811" s="284" t="s">
        <v>588</v>
      </c>
      <c r="E811" s="287"/>
      <c r="F811" s="285" t="s">
        <v>928</v>
      </c>
      <c r="G811" s="266" t="s">
        <v>121</v>
      </c>
      <c r="H811" s="266">
        <f>IF(G811="Traditional Stove",0.1,0.2)</f>
        <v>0.1</v>
      </c>
      <c r="I811" s="266">
        <f>YEAR(J811)</f>
        <v>2022</v>
      </c>
      <c r="J811" s="267">
        <v>44761</v>
      </c>
      <c r="K811" s="267">
        <f>J811+1</f>
        <v>44762</v>
      </c>
      <c r="L811" s="266">
        <f>IF(M811&lt;=365,1,2)</f>
        <v>1</v>
      </c>
      <c r="M811" s="266">
        <f>IF(K811&lt;$C$1,$C$2-$C$1+1,$C$2-K811+1)</f>
        <v>285</v>
      </c>
      <c r="N811" s="268">
        <f>M811/365</f>
        <v>0.78082191780821919</v>
      </c>
      <c r="O811" s="269">
        <f>'Data and Parameter'!$E$4*'Data and Parameter'!$E$5*('Data and Parameter'!$E$6+'Data and Parameter'!$E$7)*'Data and Parameter'!$E$19*'Data and Parameter'!$E$14*'ER calculations'!N811</f>
        <v>4.0428999810165038</v>
      </c>
    </row>
    <row r="812" spans="1:15" ht="15">
      <c r="A812" s="284">
        <v>808</v>
      </c>
      <c r="B812" s="287"/>
      <c r="C812" s="287"/>
      <c r="D812" s="284" t="s">
        <v>588</v>
      </c>
      <c r="E812" s="287"/>
      <c r="F812" s="285" t="s">
        <v>929</v>
      </c>
      <c r="G812" s="266" t="s">
        <v>121</v>
      </c>
      <c r="H812" s="266">
        <f>IF(G812="Traditional Stove",0.1,0.2)</f>
        <v>0.1</v>
      </c>
      <c r="I812" s="266">
        <f>YEAR(J812)</f>
        <v>2022</v>
      </c>
      <c r="J812" s="267">
        <v>44761</v>
      </c>
      <c r="K812" s="267">
        <f>J812+1</f>
        <v>44762</v>
      </c>
      <c r="L812" s="266">
        <f>IF(M812&lt;=365,1,2)</f>
        <v>1</v>
      </c>
      <c r="M812" s="266">
        <f>IF(K812&lt;$C$1,$C$2-$C$1+1,$C$2-K812+1)</f>
        <v>285</v>
      </c>
      <c r="N812" s="268">
        <f>M812/365</f>
        <v>0.78082191780821919</v>
      </c>
      <c r="O812" s="269">
        <f>'Data and Parameter'!$E$4*'Data and Parameter'!$E$5*('Data and Parameter'!$E$6+'Data and Parameter'!$E$7)*'Data and Parameter'!$E$19*'Data and Parameter'!$E$14*'ER calculations'!N812</f>
        <v>4.0428999810165038</v>
      </c>
    </row>
    <row r="813" spans="1:15" ht="15">
      <c r="A813" s="284">
        <v>809</v>
      </c>
      <c r="B813" s="287"/>
      <c r="C813" s="287"/>
      <c r="D813" s="284" t="s">
        <v>588</v>
      </c>
      <c r="E813" s="287"/>
      <c r="F813" s="285" t="s">
        <v>930</v>
      </c>
      <c r="G813" s="266" t="s">
        <v>121</v>
      </c>
      <c r="H813" s="266">
        <f>IF(G813="Traditional Stove",0.1,0.2)</f>
        <v>0.1</v>
      </c>
      <c r="I813" s="266">
        <f>YEAR(J813)</f>
        <v>2022</v>
      </c>
      <c r="J813" s="267">
        <v>44761</v>
      </c>
      <c r="K813" s="267">
        <f>J813+1</f>
        <v>44762</v>
      </c>
      <c r="L813" s="266">
        <f>IF(M813&lt;=365,1,2)</f>
        <v>1</v>
      </c>
      <c r="M813" s="266">
        <f>IF(K813&lt;$C$1,$C$2-$C$1+1,$C$2-K813+1)</f>
        <v>285</v>
      </c>
      <c r="N813" s="268">
        <f>M813/365</f>
        <v>0.78082191780821919</v>
      </c>
      <c r="O813" s="269">
        <f>'Data and Parameter'!$E$4*'Data and Parameter'!$E$5*('Data and Parameter'!$E$6+'Data and Parameter'!$E$7)*'Data and Parameter'!$E$19*'Data and Parameter'!$E$14*'ER calculations'!N813</f>
        <v>4.0428999810165038</v>
      </c>
    </row>
    <row r="814" spans="1:15" ht="15">
      <c r="A814" s="284">
        <v>810</v>
      </c>
      <c r="B814" s="287"/>
      <c r="C814" s="287"/>
      <c r="D814" s="284" t="s">
        <v>588</v>
      </c>
      <c r="E814" s="287"/>
      <c r="F814" s="285" t="s">
        <v>931</v>
      </c>
      <c r="G814" s="266" t="s">
        <v>121</v>
      </c>
      <c r="H814" s="266">
        <f>IF(G814="Traditional Stove",0.1,0.2)</f>
        <v>0.1</v>
      </c>
      <c r="I814" s="266">
        <f>YEAR(J814)</f>
        <v>2022</v>
      </c>
      <c r="J814" s="267">
        <v>44758</v>
      </c>
      <c r="K814" s="267">
        <f>J814+1</f>
        <v>44759</v>
      </c>
      <c r="L814" s="266">
        <f>IF(M814&lt;=365,1,2)</f>
        <v>1</v>
      </c>
      <c r="M814" s="266">
        <f>IF(K814&lt;$C$1,$C$2-$C$1+1,$C$2-K814+1)</f>
        <v>288</v>
      </c>
      <c r="N814" s="268">
        <f>M814/365</f>
        <v>0.78904109589041094</v>
      </c>
      <c r="O814" s="269">
        <f>'Data and Parameter'!$E$4*'Data and Parameter'!$E$5*('Data and Parameter'!$E$6+'Data and Parameter'!$E$7)*'Data and Parameter'!$E$19*'Data and Parameter'!$E$14*'ER calculations'!N814</f>
        <v>4.085456822921941</v>
      </c>
    </row>
    <row r="815" spans="1:15" ht="15">
      <c r="A815" s="284">
        <v>811</v>
      </c>
      <c r="B815" s="287"/>
      <c r="C815" s="287"/>
      <c r="D815" s="284" t="s">
        <v>588</v>
      </c>
      <c r="E815" s="287"/>
      <c r="F815" s="285" t="s">
        <v>932</v>
      </c>
      <c r="G815" s="266" t="s">
        <v>121</v>
      </c>
      <c r="H815" s="266">
        <f>IF(G815="Traditional Stove",0.1,0.2)</f>
        <v>0.1</v>
      </c>
      <c r="I815" s="266">
        <f>YEAR(J815)</f>
        <v>2022</v>
      </c>
      <c r="J815" s="267">
        <v>44761</v>
      </c>
      <c r="K815" s="267">
        <f>J815+1</f>
        <v>44762</v>
      </c>
      <c r="L815" s="266">
        <f>IF(M815&lt;=365,1,2)</f>
        <v>1</v>
      </c>
      <c r="M815" s="266">
        <f>IF(K815&lt;$C$1,$C$2-$C$1+1,$C$2-K815+1)</f>
        <v>285</v>
      </c>
      <c r="N815" s="268">
        <f>M815/365</f>
        <v>0.78082191780821919</v>
      </c>
      <c r="O815" s="269">
        <f>'Data and Parameter'!$E$4*'Data and Parameter'!$E$5*('Data and Parameter'!$E$6+'Data and Parameter'!$E$7)*'Data and Parameter'!$E$19*'Data and Parameter'!$E$14*'ER calculations'!N815</f>
        <v>4.0428999810165038</v>
      </c>
    </row>
    <row r="816" spans="1:15" ht="15">
      <c r="A816" s="284">
        <v>812</v>
      </c>
      <c r="B816" s="287"/>
      <c r="C816" s="287"/>
      <c r="D816" s="284" t="s">
        <v>588</v>
      </c>
      <c r="E816" s="287"/>
      <c r="F816" s="285" t="s">
        <v>933</v>
      </c>
      <c r="G816" s="266" t="s">
        <v>121</v>
      </c>
      <c r="H816" s="266">
        <f>IF(G816="Traditional Stove",0.1,0.2)</f>
        <v>0.1</v>
      </c>
      <c r="I816" s="266">
        <f>YEAR(J816)</f>
        <v>2022</v>
      </c>
      <c r="J816" s="267">
        <v>44761</v>
      </c>
      <c r="K816" s="267">
        <f>J816+1</f>
        <v>44762</v>
      </c>
      <c r="L816" s="266">
        <f>IF(M816&lt;=365,1,2)</f>
        <v>1</v>
      </c>
      <c r="M816" s="266">
        <f>IF(K816&lt;$C$1,$C$2-$C$1+1,$C$2-K816+1)</f>
        <v>285</v>
      </c>
      <c r="N816" s="268">
        <f>M816/365</f>
        <v>0.78082191780821919</v>
      </c>
      <c r="O816" s="269">
        <f>'Data and Parameter'!$E$4*'Data and Parameter'!$E$5*('Data and Parameter'!$E$6+'Data and Parameter'!$E$7)*'Data and Parameter'!$E$19*'Data and Parameter'!$E$14*'ER calculations'!N816</f>
        <v>4.0428999810165038</v>
      </c>
    </row>
    <row r="817" spans="1:15" ht="15">
      <c r="A817" s="284">
        <v>813</v>
      </c>
      <c r="B817" s="287"/>
      <c r="C817" s="287"/>
      <c r="D817" s="284" t="s">
        <v>588</v>
      </c>
      <c r="E817" s="287"/>
      <c r="F817" s="285" t="s">
        <v>934</v>
      </c>
      <c r="G817" s="266" t="s">
        <v>121</v>
      </c>
      <c r="H817" s="266">
        <f>IF(G817="Traditional Stove",0.1,0.2)</f>
        <v>0.1</v>
      </c>
      <c r="I817" s="266">
        <f>YEAR(J817)</f>
        <v>2022</v>
      </c>
      <c r="J817" s="267">
        <v>44761</v>
      </c>
      <c r="K817" s="267">
        <f>J817+1</f>
        <v>44762</v>
      </c>
      <c r="L817" s="266">
        <f>IF(M817&lt;=365,1,2)</f>
        <v>1</v>
      </c>
      <c r="M817" s="266">
        <f>IF(K817&lt;$C$1,$C$2-$C$1+1,$C$2-K817+1)</f>
        <v>285</v>
      </c>
      <c r="N817" s="268">
        <f>M817/365</f>
        <v>0.78082191780821919</v>
      </c>
      <c r="O817" s="269">
        <f>'Data and Parameter'!$E$4*'Data and Parameter'!$E$5*('Data and Parameter'!$E$6+'Data and Parameter'!$E$7)*'Data and Parameter'!$E$19*'Data and Parameter'!$E$14*'ER calculations'!N817</f>
        <v>4.0428999810165038</v>
      </c>
    </row>
    <row r="818" spans="1:15" ht="15">
      <c r="A818" s="284">
        <v>814</v>
      </c>
      <c r="B818" s="287"/>
      <c r="C818" s="287"/>
      <c r="D818" s="284" t="s">
        <v>588</v>
      </c>
      <c r="E818" s="287"/>
      <c r="F818" s="285" t="s">
        <v>935</v>
      </c>
      <c r="G818" s="266" t="s">
        <v>121</v>
      </c>
      <c r="H818" s="266">
        <f>IF(G818="Traditional Stove",0.1,0.2)</f>
        <v>0.1</v>
      </c>
      <c r="I818" s="266">
        <f>YEAR(J818)</f>
        <v>2022</v>
      </c>
      <c r="J818" s="267">
        <v>44761</v>
      </c>
      <c r="K818" s="267">
        <f>J818+1</f>
        <v>44762</v>
      </c>
      <c r="L818" s="266">
        <f>IF(M818&lt;=365,1,2)</f>
        <v>1</v>
      </c>
      <c r="M818" s="266">
        <f>IF(K818&lt;$C$1,$C$2-$C$1+1,$C$2-K818+1)</f>
        <v>285</v>
      </c>
      <c r="N818" s="268">
        <f>M818/365</f>
        <v>0.78082191780821919</v>
      </c>
      <c r="O818" s="269">
        <f>'Data and Parameter'!$E$4*'Data and Parameter'!$E$5*('Data and Parameter'!$E$6+'Data and Parameter'!$E$7)*'Data and Parameter'!$E$19*'Data and Parameter'!$E$14*'ER calculations'!N818</f>
        <v>4.0428999810165038</v>
      </c>
    </row>
    <row r="819" spans="1:15" ht="15">
      <c r="A819" s="284">
        <v>815</v>
      </c>
      <c r="B819" s="287"/>
      <c r="C819" s="287"/>
      <c r="D819" s="284" t="s">
        <v>588</v>
      </c>
      <c r="E819" s="287"/>
      <c r="F819" s="285" t="s">
        <v>936</v>
      </c>
      <c r="G819" s="266" t="s">
        <v>121</v>
      </c>
      <c r="H819" s="266">
        <f>IF(G819="Traditional Stove",0.1,0.2)</f>
        <v>0.1</v>
      </c>
      <c r="I819" s="266">
        <f>YEAR(J819)</f>
        <v>2022</v>
      </c>
      <c r="J819" s="267">
        <v>44761</v>
      </c>
      <c r="K819" s="267">
        <f>J819+1</f>
        <v>44762</v>
      </c>
      <c r="L819" s="266">
        <f>IF(M819&lt;=365,1,2)</f>
        <v>1</v>
      </c>
      <c r="M819" s="266">
        <f>IF(K819&lt;$C$1,$C$2-$C$1+1,$C$2-K819+1)</f>
        <v>285</v>
      </c>
      <c r="N819" s="268">
        <f>M819/365</f>
        <v>0.78082191780821919</v>
      </c>
      <c r="O819" s="269">
        <f>'Data and Parameter'!$E$4*'Data and Parameter'!$E$5*('Data and Parameter'!$E$6+'Data and Parameter'!$E$7)*'Data and Parameter'!$E$19*'Data and Parameter'!$E$14*'ER calculations'!N819</f>
        <v>4.0428999810165038</v>
      </c>
    </row>
    <row r="820" spans="1:15" ht="15">
      <c r="A820" s="284">
        <v>816</v>
      </c>
      <c r="B820" s="287"/>
      <c r="C820" s="287"/>
      <c r="D820" s="284" t="s">
        <v>588</v>
      </c>
      <c r="E820" s="287"/>
      <c r="F820" s="285" t="s">
        <v>937</v>
      </c>
      <c r="G820" s="266" t="s">
        <v>121</v>
      </c>
      <c r="H820" s="266">
        <f>IF(G820="Traditional Stove",0.1,0.2)</f>
        <v>0.1</v>
      </c>
      <c r="I820" s="266">
        <f>YEAR(J820)</f>
        <v>2022</v>
      </c>
      <c r="J820" s="267">
        <v>44761</v>
      </c>
      <c r="K820" s="267">
        <f>J820+1</f>
        <v>44762</v>
      </c>
      <c r="L820" s="266">
        <f>IF(M820&lt;=365,1,2)</f>
        <v>1</v>
      </c>
      <c r="M820" s="266">
        <f>IF(K820&lt;$C$1,$C$2-$C$1+1,$C$2-K820+1)</f>
        <v>285</v>
      </c>
      <c r="N820" s="268">
        <f>M820/365</f>
        <v>0.78082191780821919</v>
      </c>
      <c r="O820" s="269">
        <f>'Data and Parameter'!$E$4*'Data and Parameter'!$E$5*('Data and Parameter'!$E$6+'Data and Parameter'!$E$7)*'Data and Parameter'!$E$19*'Data and Parameter'!$E$14*'ER calculations'!N820</f>
        <v>4.0428999810165038</v>
      </c>
    </row>
    <row r="821" spans="1:15" ht="15">
      <c r="A821" s="284">
        <v>817</v>
      </c>
      <c r="B821" s="287"/>
      <c r="C821" s="287"/>
      <c r="D821" s="284" t="s">
        <v>588</v>
      </c>
      <c r="E821" s="287"/>
      <c r="F821" s="285" t="s">
        <v>938</v>
      </c>
      <c r="G821" s="266" t="s">
        <v>121</v>
      </c>
      <c r="H821" s="266">
        <f>IF(G821="Traditional Stove",0.1,0.2)</f>
        <v>0.1</v>
      </c>
      <c r="I821" s="266">
        <f>YEAR(J821)</f>
        <v>2022</v>
      </c>
      <c r="J821" s="267">
        <v>44761</v>
      </c>
      <c r="K821" s="267">
        <f>J821+1</f>
        <v>44762</v>
      </c>
      <c r="L821" s="266">
        <f>IF(M821&lt;=365,1,2)</f>
        <v>1</v>
      </c>
      <c r="M821" s="266">
        <f>IF(K821&lt;$C$1,$C$2-$C$1+1,$C$2-K821+1)</f>
        <v>285</v>
      </c>
      <c r="N821" s="268">
        <f>M821/365</f>
        <v>0.78082191780821919</v>
      </c>
      <c r="O821" s="269">
        <f>'Data and Parameter'!$E$4*'Data and Parameter'!$E$5*('Data and Parameter'!$E$6+'Data and Parameter'!$E$7)*'Data and Parameter'!$E$19*'Data and Parameter'!$E$14*'ER calculations'!N821</f>
        <v>4.0428999810165038</v>
      </c>
    </row>
    <row r="822" spans="1:15" ht="15">
      <c r="A822" s="284">
        <v>818</v>
      </c>
      <c r="B822" s="287"/>
      <c r="C822" s="287"/>
      <c r="D822" s="284" t="s">
        <v>588</v>
      </c>
      <c r="E822" s="287"/>
      <c r="F822" s="285" t="s">
        <v>939</v>
      </c>
      <c r="G822" s="266" t="s">
        <v>121</v>
      </c>
      <c r="H822" s="266">
        <f>IF(G822="Traditional Stove",0.1,0.2)</f>
        <v>0.1</v>
      </c>
      <c r="I822" s="266">
        <f>YEAR(J822)</f>
        <v>2022</v>
      </c>
      <c r="J822" s="267">
        <v>44761</v>
      </c>
      <c r="K822" s="267">
        <f>J822+1</f>
        <v>44762</v>
      </c>
      <c r="L822" s="266">
        <f>IF(M822&lt;=365,1,2)</f>
        <v>1</v>
      </c>
      <c r="M822" s="266">
        <f>IF(K822&lt;$C$1,$C$2-$C$1+1,$C$2-K822+1)</f>
        <v>285</v>
      </c>
      <c r="N822" s="268">
        <f>M822/365</f>
        <v>0.78082191780821919</v>
      </c>
      <c r="O822" s="269">
        <f>'Data and Parameter'!$E$4*'Data and Parameter'!$E$5*('Data and Parameter'!$E$6+'Data and Parameter'!$E$7)*'Data and Parameter'!$E$19*'Data and Parameter'!$E$14*'ER calculations'!N822</f>
        <v>4.0428999810165038</v>
      </c>
    </row>
    <row r="823" spans="1:15" ht="15">
      <c r="A823" s="284">
        <v>819</v>
      </c>
      <c r="B823" s="287"/>
      <c r="C823" s="287"/>
      <c r="D823" s="284" t="s">
        <v>588</v>
      </c>
      <c r="E823" s="287"/>
      <c r="F823" s="285" t="s">
        <v>940</v>
      </c>
      <c r="G823" s="266" t="s">
        <v>121</v>
      </c>
      <c r="H823" s="266">
        <f>IF(G823="Traditional Stove",0.1,0.2)</f>
        <v>0.1</v>
      </c>
      <c r="I823" s="266">
        <f>YEAR(J823)</f>
        <v>2022</v>
      </c>
      <c r="J823" s="267">
        <v>44761</v>
      </c>
      <c r="K823" s="267">
        <f>J823+1</f>
        <v>44762</v>
      </c>
      <c r="L823" s="266">
        <f>IF(M823&lt;=365,1,2)</f>
        <v>1</v>
      </c>
      <c r="M823" s="266">
        <f>IF(K823&lt;$C$1,$C$2-$C$1+1,$C$2-K823+1)</f>
        <v>285</v>
      </c>
      <c r="N823" s="268">
        <f>M823/365</f>
        <v>0.78082191780821919</v>
      </c>
      <c r="O823" s="269">
        <f>'Data and Parameter'!$E$4*'Data and Parameter'!$E$5*('Data and Parameter'!$E$6+'Data and Parameter'!$E$7)*'Data and Parameter'!$E$19*'Data and Parameter'!$E$14*'ER calculations'!N823</f>
        <v>4.0428999810165038</v>
      </c>
    </row>
    <row r="824" spans="1:15" ht="15">
      <c r="A824" s="284">
        <v>820</v>
      </c>
      <c r="B824" s="287"/>
      <c r="C824" s="287"/>
      <c r="D824" s="284" t="s">
        <v>588</v>
      </c>
      <c r="E824" s="287"/>
      <c r="F824" s="285" t="s">
        <v>941</v>
      </c>
      <c r="G824" s="266" t="s">
        <v>121</v>
      </c>
      <c r="H824" s="266">
        <f>IF(G824="Traditional Stove",0.1,0.2)</f>
        <v>0.1</v>
      </c>
      <c r="I824" s="266">
        <f>YEAR(J824)</f>
        <v>2022</v>
      </c>
      <c r="J824" s="267">
        <v>44761</v>
      </c>
      <c r="K824" s="267">
        <f>J824+1</f>
        <v>44762</v>
      </c>
      <c r="L824" s="266">
        <f>IF(M824&lt;=365,1,2)</f>
        <v>1</v>
      </c>
      <c r="M824" s="266">
        <f>IF(K824&lt;$C$1,$C$2-$C$1+1,$C$2-K824+1)</f>
        <v>285</v>
      </c>
      <c r="N824" s="268">
        <f>M824/365</f>
        <v>0.78082191780821919</v>
      </c>
      <c r="O824" s="269">
        <f>'Data and Parameter'!$E$4*'Data and Parameter'!$E$5*('Data and Parameter'!$E$6+'Data and Parameter'!$E$7)*'Data and Parameter'!$E$19*'Data and Parameter'!$E$14*'ER calculations'!N824</f>
        <v>4.0428999810165038</v>
      </c>
    </row>
    <row r="825" spans="1:15" ht="15">
      <c r="A825" s="284">
        <v>821</v>
      </c>
      <c r="B825" s="287"/>
      <c r="C825" s="287"/>
      <c r="D825" s="284" t="s">
        <v>588</v>
      </c>
      <c r="E825" s="287"/>
      <c r="F825" s="285" t="s">
        <v>942</v>
      </c>
      <c r="G825" s="266" t="s">
        <v>121</v>
      </c>
      <c r="H825" s="266">
        <f>IF(G825="Traditional Stove",0.1,0.2)</f>
        <v>0.1</v>
      </c>
      <c r="I825" s="266">
        <f>YEAR(J825)</f>
        <v>2022</v>
      </c>
      <c r="J825" s="267">
        <v>44761</v>
      </c>
      <c r="K825" s="267">
        <f>J825+1</f>
        <v>44762</v>
      </c>
      <c r="L825" s="266">
        <f>IF(M825&lt;=365,1,2)</f>
        <v>1</v>
      </c>
      <c r="M825" s="266">
        <f>IF(K825&lt;$C$1,$C$2-$C$1+1,$C$2-K825+1)</f>
        <v>285</v>
      </c>
      <c r="N825" s="268">
        <f>M825/365</f>
        <v>0.78082191780821919</v>
      </c>
      <c r="O825" s="269">
        <f>'Data and Parameter'!$E$4*'Data and Parameter'!$E$5*('Data and Parameter'!$E$6+'Data and Parameter'!$E$7)*'Data and Parameter'!$E$19*'Data and Parameter'!$E$14*'ER calculations'!N825</f>
        <v>4.0428999810165038</v>
      </c>
    </row>
    <row r="826" spans="1:15" ht="15">
      <c r="A826" s="284">
        <v>822</v>
      </c>
      <c r="B826" s="287"/>
      <c r="C826" s="287"/>
      <c r="D826" s="284" t="s">
        <v>588</v>
      </c>
      <c r="E826" s="287"/>
      <c r="F826" s="285" t="s">
        <v>943</v>
      </c>
      <c r="G826" s="266" t="s">
        <v>121</v>
      </c>
      <c r="H826" s="266">
        <f>IF(G826="Traditional Stove",0.1,0.2)</f>
        <v>0.1</v>
      </c>
      <c r="I826" s="266">
        <f>YEAR(J826)</f>
        <v>2022</v>
      </c>
      <c r="J826" s="267">
        <v>44761</v>
      </c>
      <c r="K826" s="267">
        <f>J826+1</f>
        <v>44762</v>
      </c>
      <c r="L826" s="266">
        <f>IF(M826&lt;=365,1,2)</f>
        <v>1</v>
      </c>
      <c r="M826" s="266">
        <f>IF(K826&lt;$C$1,$C$2-$C$1+1,$C$2-K826+1)</f>
        <v>285</v>
      </c>
      <c r="N826" s="268">
        <f>M826/365</f>
        <v>0.78082191780821919</v>
      </c>
      <c r="O826" s="269">
        <f>'Data and Parameter'!$E$4*'Data and Parameter'!$E$5*('Data and Parameter'!$E$6+'Data and Parameter'!$E$7)*'Data and Parameter'!$E$19*'Data and Parameter'!$E$14*'ER calculations'!N826</f>
        <v>4.0428999810165038</v>
      </c>
    </row>
    <row r="827" spans="1:15" ht="15">
      <c r="A827" s="284">
        <v>823</v>
      </c>
      <c r="B827" s="287"/>
      <c r="C827" s="287"/>
      <c r="D827" s="284" t="s">
        <v>588</v>
      </c>
      <c r="E827" s="287"/>
      <c r="F827" s="285" t="s">
        <v>944</v>
      </c>
      <c r="G827" s="266" t="s">
        <v>121</v>
      </c>
      <c r="H827" s="266">
        <f>IF(G827="Traditional Stove",0.1,0.2)</f>
        <v>0.1</v>
      </c>
      <c r="I827" s="266">
        <f>YEAR(J827)</f>
        <v>2022</v>
      </c>
      <c r="J827" s="267">
        <v>44761</v>
      </c>
      <c r="K827" s="267">
        <f>J827+1</f>
        <v>44762</v>
      </c>
      <c r="L827" s="266">
        <f>IF(M827&lt;=365,1,2)</f>
        <v>1</v>
      </c>
      <c r="M827" s="266">
        <f>IF(K827&lt;$C$1,$C$2-$C$1+1,$C$2-K827+1)</f>
        <v>285</v>
      </c>
      <c r="N827" s="268">
        <f>M827/365</f>
        <v>0.78082191780821919</v>
      </c>
      <c r="O827" s="269">
        <f>'Data and Parameter'!$E$4*'Data and Parameter'!$E$5*('Data and Parameter'!$E$6+'Data and Parameter'!$E$7)*'Data and Parameter'!$E$19*'Data and Parameter'!$E$14*'ER calculations'!N827</f>
        <v>4.0428999810165038</v>
      </c>
    </row>
    <row r="828" spans="1:15" ht="15">
      <c r="A828" s="284">
        <v>824</v>
      </c>
      <c r="B828" s="287"/>
      <c r="C828" s="287"/>
      <c r="D828" s="284" t="s">
        <v>588</v>
      </c>
      <c r="E828" s="287"/>
      <c r="F828" s="285" t="s">
        <v>945</v>
      </c>
      <c r="G828" s="266" t="s">
        <v>121</v>
      </c>
      <c r="H828" s="266">
        <f>IF(G828="Traditional Stove",0.1,0.2)</f>
        <v>0.1</v>
      </c>
      <c r="I828" s="266">
        <f>YEAR(J828)</f>
        <v>2022</v>
      </c>
      <c r="J828" s="267">
        <v>44767</v>
      </c>
      <c r="K828" s="267">
        <f>J828+1</f>
        <v>44768</v>
      </c>
      <c r="L828" s="266">
        <f>IF(M828&lt;=365,1,2)</f>
        <v>1</v>
      </c>
      <c r="M828" s="266">
        <f>IF(K828&lt;$C$1,$C$2-$C$1+1,$C$2-K828+1)</f>
        <v>279</v>
      </c>
      <c r="N828" s="268">
        <f>M828/365</f>
        <v>0.76438356164383559</v>
      </c>
      <c r="O828" s="269">
        <f>'Data and Parameter'!$E$4*'Data and Parameter'!$E$5*('Data and Parameter'!$E$6+'Data and Parameter'!$E$7)*'Data and Parameter'!$E$19*'Data and Parameter'!$E$14*'ER calculations'!N828</f>
        <v>3.9577862972056299</v>
      </c>
    </row>
    <row r="829" spans="1:15" ht="15">
      <c r="A829" s="284">
        <v>825</v>
      </c>
      <c r="B829" s="287"/>
      <c r="C829" s="287"/>
      <c r="D829" s="284" t="s">
        <v>588</v>
      </c>
      <c r="E829" s="287"/>
      <c r="F829" s="285" t="s">
        <v>946</v>
      </c>
      <c r="G829" s="266" t="s">
        <v>121</v>
      </c>
      <c r="H829" s="266">
        <f>IF(G829="Traditional Stove",0.1,0.2)</f>
        <v>0.1</v>
      </c>
      <c r="I829" s="266">
        <f>YEAR(J829)</f>
        <v>2022</v>
      </c>
      <c r="J829" s="267">
        <v>44758</v>
      </c>
      <c r="K829" s="267">
        <f>J829+1</f>
        <v>44759</v>
      </c>
      <c r="L829" s="266">
        <f>IF(M829&lt;=365,1,2)</f>
        <v>1</v>
      </c>
      <c r="M829" s="266">
        <f>IF(K829&lt;$C$1,$C$2-$C$1+1,$C$2-K829+1)</f>
        <v>288</v>
      </c>
      <c r="N829" s="268">
        <f>M829/365</f>
        <v>0.78904109589041094</v>
      </c>
      <c r="O829" s="269">
        <f>'Data and Parameter'!$E$4*'Data and Parameter'!$E$5*('Data and Parameter'!$E$6+'Data and Parameter'!$E$7)*'Data and Parameter'!$E$19*'Data and Parameter'!$E$14*'ER calculations'!N829</f>
        <v>4.085456822921941</v>
      </c>
    </row>
    <row r="830" spans="1:15" ht="15">
      <c r="A830" s="284">
        <v>826</v>
      </c>
      <c r="B830" s="287"/>
      <c r="C830" s="287"/>
      <c r="D830" s="284" t="s">
        <v>588</v>
      </c>
      <c r="E830" s="287"/>
      <c r="F830" s="285" t="s">
        <v>947</v>
      </c>
      <c r="G830" s="266" t="s">
        <v>121</v>
      </c>
      <c r="H830" s="266">
        <f>IF(G830="Traditional Stove",0.1,0.2)</f>
        <v>0.1</v>
      </c>
      <c r="I830" s="266">
        <f>YEAR(J830)</f>
        <v>2022</v>
      </c>
      <c r="J830" s="267">
        <v>44758</v>
      </c>
      <c r="K830" s="267">
        <f>J830+1</f>
        <v>44759</v>
      </c>
      <c r="L830" s="266">
        <f>IF(M830&lt;=365,1,2)</f>
        <v>1</v>
      </c>
      <c r="M830" s="266">
        <f>IF(K830&lt;$C$1,$C$2-$C$1+1,$C$2-K830+1)</f>
        <v>288</v>
      </c>
      <c r="N830" s="268">
        <f>M830/365</f>
        <v>0.78904109589041094</v>
      </c>
      <c r="O830" s="269">
        <f>'Data and Parameter'!$E$4*'Data and Parameter'!$E$5*('Data and Parameter'!$E$6+'Data and Parameter'!$E$7)*'Data and Parameter'!$E$19*'Data and Parameter'!$E$14*'ER calculations'!N830</f>
        <v>4.085456822921941</v>
      </c>
    </row>
    <row r="831" spans="1:15" ht="15">
      <c r="A831" s="284">
        <v>827</v>
      </c>
      <c r="B831" s="287"/>
      <c r="C831" s="287"/>
      <c r="D831" s="284" t="s">
        <v>588</v>
      </c>
      <c r="E831" s="287"/>
      <c r="F831" s="285" t="s">
        <v>948</v>
      </c>
      <c r="G831" s="266" t="s">
        <v>121</v>
      </c>
      <c r="H831" s="266">
        <f>IF(G831="Traditional Stove",0.1,0.2)</f>
        <v>0.1</v>
      </c>
      <c r="I831" s="266">
        <f>YEAR(J831)</f>
        <v>2022</v>
      </c>
      <c r="J831" s="267">
        <v>44758</v>
      </c>
      <c r="K831" s="267">
        <f>J831+1</f>
        <v>44759</v>
      </c>
      <c r="L831" s="266">
        <f>IF(M831&lt;=365,1,2)</f>
        <v>1</v>
      </c>
      <c r="M831" s="266">
        <f>IF(K831&lt;$C$1,$C$2-$C$1+1,$C$2-K831+1)</f>
        <v>288</v>
      </c>
      <c r="N831" s="268">
        <f>M831/365</f>
        <v>0.78904109589041094</v>
      </c>
      <c r="O831" s="269">
        <f>'Data and Parameter'!$E$4*'Data and Parameter'!$E$5*('Data and Parameter'!$E$6+'Data and Parameter'!$E$7)*'Data and Parameter'!$E$19*'Data and Parameter'!$E$14*'ER calculations'!N831</f>
        <v>4.085456822921941</v>
      </c>
    </row>
    <row r="832" spans="1:15" ht="15">
      <c r="A832" s="284">
        <v>828</v>
      </c>
      <c r="B832" s="287"/>
      <c r="C832" s="287"/>
      <c r="D832" s="284" t="s">
        <v>588</v>
      </c>
      <c r="E832" s="287"/>
      <c r="F832" s="285" t="s">
        <v>949</v>
      </c>
      <c r="G832" s="266" t="s">
        <v>121</v>
      </c>
      <c r="H832" s="266">
        <f>IF(G832="Traditional Stove",0.1,0.2)</f>
        <v>0.1</v>
      </c>
      <c r="I832" s="266">
        <f>YEAR(J832)</f>
        <v>2022</v>
      </c>
      <c r="J832" s="267">
        <v>44758</v>
      </c>
      <c r="K832" s="267">
        <f>J832+1</f>
        <v>44759</v>
      </c>
      <c r="L832" s="266">
        <f>IF(M832&lt;=365,1,2)</f>
        <v>1</v>
      </c>
      <c r="M832" s="266">
        <f>IF(K832&lt;$C$1,$C$2-$C$1+1,$C$2-K832+1)</f>
        <v>288</v>
      </c>
      <c r="N832" s="268">
        <f>M832/365</f>
        <v>0.78904109589041094</v>
      </c>
      <c r="O832" s="269">
        <f>'Data and Parameter'!$E$4*'Data and Parameter'!$E$5*('Data and Parameter'!$E$6+'Data and Parameter'!$E$7)*'Data and Parameter'!$E$19*'Data and Parameter'!$E$14*'ER calculations'!N832</f>
        <v>4.085456822921941</v>
      </c>
    </row>
    <row r="833" spans="1:15" ht="15">
      <c r="A833" s="284">
        <v>829</v>
      </c>
      <c r="B833" s="287"/>
      <c r="C833" s="287"/>
      <c r="D833" s="284" t="s">
        <v>588</v>
      </c>
      <c r="E833" s="287"/>
      <c r="F833" s="285" t="s">
        <v>950</v>
      </c>
      <c r="G833" s="266" t="s">
        <v>121</v>
      </c>
      <c r="H833" s="266">
        <f>IF(G833="Traditional Stove",0.1,0.2)</f>
        <v>0.1</v>
      </c>
      <c r="I833" s="266">
        <f>YEAR(J833)</f>
        <v>2022</v>
      </c>
      <c r="J833" s="267">
        <v>44766</v>
      </c>
      <c r="K833" s="267">
        <f>J833+1</f>
        <v>44767</v>
      </c>
      <c r="L833" s="266">
        <f>IF(M833&lt;=365,1,2)</f>
        <v>1</v>
      </c>
      <c r="M833" s="266">
        <f>IF(K833&lt;$C$1,$C$2-$C$1+1,$C$2-K833+1)</f>
        <v>280</v>
      </c>
      <c r="N833" s="268">
        <f>M833/365</f>
        <v>0.76712328767123283</v>
      </c>
      <c r="O833" s="269">
        <f>'Data and Parameter'!$E$4*'Data and Parameter'!$E$5*('Data and Parameter'!$E$6+'Data and Parameter'!$E$7)*'Data and Parameter'!$E$19*'Data and Parameter'!$E$14*'ER calculations'!N833</f>
        <v>3.971971911174109</v>
      </c>
    </row>
    <row r="834" spans="1:15" ht="15">
      <c r="A834" s="284">
        <v>830</v>
      </c>
      <c r="B834" s="287"/>
      <c r="C834" s="287"/>
      <c r="D834" s="284" t="s">
        <v>588</v>
      </c>
      <c r="E834" s="287"/>
      <c r="F834" s="285" t="s">
        <v>951</v>
      </c>
      <c r="G834" s="266" t="s">
        <v>121</v>
      </c>
      <c r="H834" s="266">
        <f>IF(G834="Traditional Stove",0.1,0.2)</f>
        <v>0.1</v>
      </c>
      <c r="I834" s="266">
        <f>YEAR(J834)</f>
        <v>2022</v>
      </c>
      <c r="J834" s="267">
        <v>44758</v>
      </c>
      <c r="K834" s="267">
        <f>J834+1</f>
        <v>44759</v>
      </c>
      <c r="L834" s="266">
        <f>IF(M834&lt;=365,1,2)</f>
        <v>1</v>
      </c>
      <c r="M834" s="266">
        <f>IF(K834&lt;$C$1,$C$2-$C$1+1,$C$2-K834+1)</f>
        <v>288</v>
      </c>
      <c r="N834" s="268">
        <f>M834/365</f>
        <v>0.78904109589041094</v>
      </c>
      <c r="O834" s="269">
        <f>'Data and Parameter'!$E$4*'Data and Parameter'!$E$5*('Data and Parameter'!$E$6+'Data and Parameter'!$E$7)*'Data and Parameter'!$E$19*'Data and Parameter'!$E$14*'ER calculations'!N834</f>
        <v>4.085456822921941</v>
      </c>
    </row>
    <row r="835" spans="1:15" ht="15">
      <c r="A835" s="284">
        <v>831</v>
      </c>
      <c r="B835" s="287"/>
      <c r="C835" s="287"/>
      <c r="D835" s="284" t="s">
        <v>588</v>
      </c>
      <c r="E835" s="287"/>
      <c r="F835" s="285" t="s">
        <v>952</v>
      </c>
      <c r="G835" s="266" t="s">
        <v>121</v>
      </c>
      <c r="H835" s="266">
        <f>IF(G835="Traditional Stove",0.1,0.2)</f>
        <v>0.1</v>
      </c>
      <c r="I835" s="266">
        <f>YEAR(J835)</f>
        <v>2022</v>
      </c>
      <c r="J835" s="267">
        <v>44758</v>
      </c>
      <c r="K835" s="267">
        <f>J835+1</f>
        <v>44759</v>
      </c>
      <c r="L835" s="266">
        <f>IF(M835&lt;=365,1,2)</f>
        <v>1</v>
      </c>
      <c r="M835" s="266">
        <f>IF(K835&lt;$C$1,$C$2-$C$1+1,$C$2-K835+1)</f>
        <v>288</v>
      </c>
      <c r="N835" s="268">
        <f>M835/365</f>
        <v>0.78904109589041094</v>
      </c>
      <c r="O835" s="269">
        <f>'Data and Parameter'!$E$4*'Data and Parameter'!$E$5*('Data and Parameter'!$E$6+'Data and Parameter'!$E$7)*'Data and Parameter'!$E$19*'Data and Parameter'!$E$14*'ER calculations'!N835</f>
        <v>4.085456822921941</v>
      </c>
    </row>
    <row r="836" spans="1:15" ht="15">
      <c r="A836" s="284">
        <v>832</v>
      </c>
      <c r="B836" s="287"/>
      <c r="C836" s="287"/>
      <c r="D836" s="284" t="s">
        <v>588</v>
      </c>
      <c r="E836" s="287"/>
      <c r="F836" s="285" t="s">
        <v>953</v>
      </c>
      <c r="G836" s="266" t="s">
        <v>121</v>
      </c>
      <c r="H836" s="266">
        <f>IF(G836="Traditional Stove",0.1,0.2)</f>
        <v>0.1</v>
      </c>
      <c r="I836" s="266">
        <f>YEAR(J836)</f>
        <v>2022</v>
      </c>
      <c r="J836" s="267">
        <v>44758</v>
      </c>
      <c r="K836" s="267">
        <f>J836+1</f>
        <v>44759</v>
      </c>
      <c r="L836" s="266">
        <f>IF(M836&lt;=365,1,2)</f>
        <v>1</v>
      </c>
      <c r="M836" s="266">
        <f>IF(K836&lt;$C$1,$C$2-$C$1+1,$C$2-K836+1)</f>
        <v>288</v>
      </c>
      <c r="N836" s="268">
        <f>M836/365</f>
        <v>0.78904109589041094</v>
      </c>
      <c r="O836" s="269">
        <f>'Data and Parameter'!$E$4*'Data and Parameter'!$E$5*('Data and Parameter'!$E$6+'Data and Parameter'!$E$7)*'Data and Parameter'!$E$19*'Data and Parameter'!$E$14*'ER calculations'!N836</f>
        <v>4.085456822921941</v>
      </c>
    </row>
    <row r="837" spans="1:15" ht="15">
      <c r="A837" s="284">
        <v>833</v>
      </c>
      <c r="B837" s="287"/>
      <c r="C837" s="287"/>
      <c r="D837" s="284" t="s">
        <v>588</v>
      </c>
      <c r="E837" s="287"/>
      <c r="F837" s="285" t="s">
        <v>954</v>
      </c>
      <c r="G837" s="266" t="s">
        <v>121</v>
      </c>
      <c r="H837" s="266">
        <f>IF(G837="Traditional Stove",0.1,0.2)</f>
        <v>0.1</v>
      </c>
      <c r="I837" s="266">
        <f>YEAR(J837)</f>
        <v>2022</v>
      </c>
      <c r="J837" s="267">
        <v>44758</v>
      </c>
      <c r="K837" s="267">
        <f>J837+1</f>
        <v>44759</v>
      </c>
      <c r="L837" s="266">
        <f>IF(M837&lt;=365,1,2)</f>
        <v>1</v>
      </c>
      <c r="M837" s="266">
        <f>IF(K837&lt;$C$1,$C$2-$C$1+1,$C$2-K837+1)</f>
        <v>288</v>
      </c>
      <c r="N837" s="268">
        <f>M837/365</f>
        <v>0.78904109589041094</v>
      </c>
      <c r="O837" s="269">
        <f>'Data and Parameter'!$E$4*'Data and Parameter'!$E$5*('Data and Parameter'!$E$6+'Data and Parameter'!$E$7)*'Data and Parameter'!$E$19*'Data and Parameter'!$E$14*'ER calculations'!N837</f>
        <v>4.085456822921941</v>
      </c>
    </row>
    <row r="838" spans="1:15" ht="15">
      <c r="A838" s="284">
        <v>834</v>
      </c>
      <c r="B838" s="287"/>
      <c r="C838" s="287"/>
      <c r="D838" s="284" t="s">
        <v>588</v>
      </c>
      <c r="E838" s="287"/>
      <c r="F838" s="285" t="s">
        <v>955</v>
      </c>
      <c r="G838" s="266" t="s">
        <v>121</v>
      </c>
      <c r="H838" s="266">
        <f>IF(G838="Traditional Stove",0.1,0.2)</f>
        <v>0.1</v>
      </c>
      <c r="I838" s="266">
        <f>YEAR(J838)</f>
        <v>2022</v>
      </c>
      <c r="J838" s="267">
        <v>44758</v>
      </c>
      <c r="K838" s="267">
        <f>J838+1</f>
        <v>44759</v>
      </c>
      <c r="L838" s="266">
        <f>IF(M838&lt;=365,1,2)</f>
        <v>1</v>
      </c>
      <c r="M838" s="266">
        <f>IF(K838&lt;$C$1,$C$2-$C$1+1,$C$2-K838+1)</f>
        <v>288</v>
      </c>
      <c r="N838" s="268">
        <f>M838/365</f>
        <v>0.78904109589041094</v>
      </c>
      <c r="O838" s="269">
        <f>'Data and Parameter'!$E$4*'Data and Parameter'!$E$5*('Data and Parameter'!$E$6+'Data and Parameter'!$E$7)*'Data and Parameter'!$E$19*'Data and Parameter'!$E$14*'ER calculations'!N838</f>
        <v>4.085456822921941</v>
      </c>
    </row>
    <row r="839" spans="1:15" ht="15">
      <c r="A839" s="284">
        <v>835</v>
      </c>
      <c r="B839" s="287"/>
      <c r="C839" s="287"/>
      <c r="D839" s="284" t="s">
        <v>588</v>
      </c>
      <c r="E839" s="287"/>
      <c r="F839" s="285" t="s">
        <v>956</v>
      </c>
      <c r="G839" s="266" t="s">
        <v>121</v>
      </c>
      <c r="H839" s="266">
        <f>IF(G839="Traditional Stove",0.1,0.2)</f>
        <v>0.1</v>
      </c>
      <c r="I839" s="266">
        <f>YEAR(J839)</f>
        <v>2022</v>
      </c>
      <c r="J839" s="267">
        <v>44758</v>
      </c>
      <c r="K839" s="267">
        <f>J839+1</f>
        <v>44759</v>
      </c>
      <c r="L839" s="266">
        <f>IF(M839&lt;=365,1,2)</f>
        <v>1</v>
      </c>
      <c r="M839" s="266">
        <f>IF(K839&lt;$C$1,$C$2-$C$1+1,$C$2-K839+1)</f>
        <v>288</v>
      </c>
      <c r="N839" s="268">
        <f>M839/365</f>
        <v>0.78904109589041094</v>
      </c>
      <c r="O839" s="269">
        <f>'Data and Parameter'!$E$4*'Data and Parameter'!$E$5*('Data and Parameter'!$E$6+'Data and Parameter'!$E$7)*'Data and Parameter'!$E$19*'Data and Parameter'!$E$14*'ER calculations'!N839</f>
        <v>4.085456822921941</v>
      </c>
    </row>
    <row r="840" spans="1:15" ht="15">
      <c r="A840" s="284">
        <v>836</v>
      </c>
      <c r="B840" s="287"/>
      <c r="C840" s="287"/>
      <c r="D840" s="284" t="s">
        <v>588</v>
      </c>
      <c r="E840" s="287"/>
      <c r="F840" s="285" t="s">
        <v>957</v>
      </c>
      <c r="G840" s="266" t="s">
        <v>121</v>
      </c>
      <c r="H840" s="266">
        <f>IF(G840="Traditional Stove",0.1,0.2)</f>
        <v>0.1</v>
      </c>
      <c r="I840" s="266">
        <f>YEAR(J840)</f>
        <v>2022</v>
      </c>
      <c r="J840" s="267">
        <v>44758</v>
      </c>
      <c r="K840" s="267">
        <f>J840+1</f>
        <v>44759</v>
      </c>
      <c r="L840" s="266">
        <f>IF(M840&lt;=365,1,2)</f>
        <v>1</v>
      </c>
      <c r="M840" s="266">
        <f>IF(K840&lt;$C$1,$C$2-$C$1+1,$C$2-K840+1)</f>
        <v>288</v>
      </c>
      <c r="N840" s="268">
        <f>M840/365</f>
        <v>0.78904109589041094</v>
      </c>
      <c r="O840" s="269">
        <f>'Data and Parameter'!$E$4*'Data and Parameter'!$E$5*('Data and Parameter'!$E$6+'Data and Parameter'!$E$7)*'Data and Parameter'!$E$19*'Data and Parameter'!$E$14*'ER calculations'!N840</f>
        <v>4.085456822921941</v>
      </c>
    </row>
    <row r="841" spans="1:15" ht="15">
      <c r="A841" s="284">
        <v>837</v>
      </c>
      <c r="B841" s="287"/>
      <c r="C841" s="287"/>
      <c r="D841" s="284" t="s">
        <v>588</v>
      </c>
      <c r="E841" s="287"/>
      <c r="F841" s="285" t="s">
        <v>958</v>
      </c>
      <c r="G841" s="266" t="s">
        <v>121</v>
      </c>
      <c r="H841" s="266">
        <f>IF(G841="Traditional Stove",0.1,0.2)</f>
        <v>0.1</v>
      </c>
      <c r="I841" s="266">
        <f>YEAR(J841)</f>
        <v>2022</v>
      </c>
      <c r="J841" s="267">
        <v>44758</v>
      </c>
      <c r="K841" s="267">
        <f>J841+1</f>
        <v>44759</v>
      </c>
      <c r="L841" s="266">
        <f>IF(M841&lt;=365,1,2)</f>
        <v>1</v>
      </c>
      <c r="M841" s="266">
        <f>IF(K841&lt;$C$1,$C$2-$C$1+1,$C$2-K841+1)</f>
        <v>288</v>
      </c>
      <c r="N841" s="268">
        <f>M841/365</f>
        <v>0.78904109589041094</v>
      </c>
      <c r="O841" s="269">
        <f>'Data and Parameter'!$E$4*'Data and Parameter'!$E$5*('Data and Parameter'!$E$6+'Data and Parameter'!$E$7)*'Data and Parameter'!$E$19*'Data and Parameter'!$E$14*'ER calculations'!N841</f>
        <v>4.085456822921941</v>
      </c>
    </row>
    <row r="842" spans="1:15" ht="15">
      <c r="A842" s="284">
        <v>838</v>
      </c>
      <c r="B842" s="287"/>
      <c r="C842" s="287"/>
      <c r="D842" s="284" t="s">
        <v>588</v>
      </c>
      <c r="E842" s="287"/>
      <c r="F842" s="285" t="s">
        <v>959</v>
      </c>
      <c r="G842" s="266" t="s">
        <v>121</v>
      </c>
      <c r="H842" s="266">
        <f>IF(G842="Traditional Stove",0.1,0.2)</f>
        <v>0.1</v>
      </c>
      <c r="I842" s="266">
        <f>YEAR(J842)</f>
        <v>2022</v>
      </c>
      <c r="J842" s="267">
        <v>44758</v>
      </c>
      <c r="K842" s="267">
        <f>J842+1</f>
        <v>44759</v>
      </c>
      <c r="L842" s="266">
        <f>IF(M842&lt;=365,1,2)</f>
        <v>1</v>
      </c>
      <c r="M842" s="266">
        <f>IF(K842&lt;$C$1,$C$2-$C$1+1,$C$2-K842+1)</f>
        <v>288</v>
      </c>
      <c r="N842" s="268">
        <f>M842/365</f>
        <v>0.78904109589041094</v>
      </c>
      <c r="O842" s="269">
        <f>'Data and Parameter'!$E$4*'Data and Parameter'!$E$5*('Data and Parameter'!$E$6+'Data and Parameter'!$E$7)*'Data and Parameter'!$E$19*'Data and Parameter'!$E$14*'ER calculations'!N842</f>
        <v>4.085456822921941</v>
      </c>
    </row>
    <row r="843" spans="1:15" ht="15">
      <c r="A843" s="284">
        <v>839</v>
      </c>
      <c r="B843" s="287"/>
      <c r="C843" s="287"/>
      <c r="D843" s="284" t="s">
        <v>588</v>
      </c>
      <c r="E843" s="287"/>
      <c r="F843" s="285" t="s">
        <v>960</v>
      </c>
      <c r="G843" s="266" t="s">
        <v>121</v>
      </c>
      <c r="H843" s="266">
        <f>IF(G843="Traditional Stove",0.1,0.2)</f>
        <v>0.1</v>
      </c>
      <c r="I843" s="266">
        <f>YEAR(J843)</f>
        <v>2022</v>
      </c>
      <c r="J843" s="267">
        <v>44758</v>
      </c>
      <c r="K843" s="267">
        <f>J843+1</f>
        <v>44759</v>
      </c>
      <c r="L843" s="266">
        <f>IF(M843&lt;=365,1,2)</f>
        <v>1</v>
      </c>
      <c r="M843" s="266">
        <f>IF(K843&lt;$C$1,$C$2-$C$1+1,$C$2-K843+1)</f>
        <v>288</v>
      </c>
      <c r="N843" s="268">
        <f>M843/365</f>
        <v>0.78904109589041094</v>
      </c>
      <c r="O843" s="269">
        <f>'Data and Parameter'!$E$4*'Data and Parameter'!$E$5*('Data and Parameter'!$E$6+'Data and Parameter'!$E$7)*'Data and Parameter'!$E$19*'Data and Parameter'!$E$14*'ER calculations'!N843</f>
        <v>4.085456822921941</v>
      </c>
    </row>
    <row r="844" spans="1:15" ht="15">
      <c r="A844" s="284">
        <v>840</v>
      </c>
      <c r="B844" s="287"/>
      <c r="C844" s="287"/>
      <c r="D844" s="284" t="s">
        <v>588</v>
      </c>
      <c r="E844" s="287"/>
      <c r="F844" s="285" t="s">
        <v>961</v>
      </c>
      <c r="G844" s="266" t="s">
        <v>121</v>
      </c>
      <c r="H844" s="266">
        <f>IF(G844="Traditional Stove",0.1,0.2)</f>
        <v>0.1</v>
      </c>
      <c r="I844" s="266">
        <f>YEAR(J844)</f>
        <v>2022</v>
      </c>
      <c r="J844" s="267">
        <v>44758</v>
      </c>
      <c r="K844" s="267">
        <f>J844+1</f>
        <v>44759</v>
      </c>
      <c r="L844" s="266">
        <f>IF(M844&lt;=365,1,2)</f>
        <v>1</v>
      </c>
      <c r="M844" s="266">
        <f>IF(K844&lt;$C$1,$C$2-$C$1+1,$C$2-K844+1)</f>
        <v>288</v>
      </c>
      <c r="N844" s="268">
        <f>M844/365</f>
        <v>0.78904109589041094</v>
      </c>
      <c r="O844" s="269">
        <f>'Data and Parameter'!$E$4*'Data and Parameter'!$E$5*('Data and Parameter'!$E$6+'Data and Parameter'!$E$7)*'Data and Parameter'!$E$19*'Data and Parameter'!$E$14*'ER calculations'!N844</f>
        <v>4.085456822921941</v>
      </c>
    </row>
    <row r="845" spans="1:15" ht="15">
      <c r="A845" s="284">
        <v>841</v>
      </c>
      <c r="B845" s="287"/>
      <c r="C845" s="287"/>
      <c r="D845" s="284" t="s">
        <v>588</v>
      </c>
      <c r="E845" s="287"/>
      <c r="F845" s="285" t="s">
        <v>962</v>
      </c>
      <c r="G845" s="266" t="s">
        <v>121</v>
      </c>
      <c r="H845" s="266">
        <f>IF(G845="Traditional Stove",0.1,0.2)</f>
        <v>0.1</v>
      </c>
      <c r="I845" s="266">
        <f>YEAR(J845)</f>
        <v>2022</v>
      </c>
      <c r="J845" s="267">
        <v>44758</v>
      </c>
      <c r="K845" s="267">
        <f>J845+1</f>
        <v>44759</v>
      </c>
      <c r="L845" s="266">
        <f>IF(M845&lt;=365,1,2)</f>
        <v>1</v>
      </c>
      <c r="M845" s="266">
        <f>IF(K845&lt;$C$1,$C$2-$C$1+1,$C$2-K845+1)</f>
        <v>288</v>
      </c>
      <c r="N845" s="268">
        <f>M845/365</f>
        <v>0.78904109589041094</v>
      </c>
      <c r="O845" s="269">
        <f>'Data and Parameter'!$E$4*'Data and Parameter'!$E$5*('Data and Parameter'!$E$6+'Data and Parameter'!$E$7)*'Data and Parameter'!$E$19*'Data and Parameter'!$E$14*'ER calculations'!N845</f>
        <v>4.085456822921941</v>
      </c>
    </row>
    <row r="846" spans="1:15" ht="15">
      <c r="A846" s="284">
        <v>842</v>
      </c>
      <c r="B846" s="287"/>
      <c r="C846" s="287"/>
      <c r="D846" s="284" t="s">
        <v>588</v>
      </c>
      <c r="E846" s="287"/>
      <c r="F846" s="285" t="s">
        <v>963</v>
      </c>
      <c r="G846" s="266" t="s">
        <v>121</v>
      </c>
      <c r="H846" s="266">
        <f>IF(G846="Traditional Stove",0.1,0.2)</f>
        <v>0.1</v>
      </c>
      <c r="I846" s="266">
        <f>YEAR(J846)</f>
        <v>2022</v>
      </c>
      <c r="J846" s="267">
        <v>44758</v>
      </c>
      <c r="K846" s="267">
        <f>J846+1</f>
        <v>44759</v>
      </c>
      <c r="L846" s="266">
        <f>IF(M846&lt;=365,1,2)</f>
        <v>1</v>
      </c>
      <c r="M846" s="266">
        <f>IF(K846&lt;$C$1,$C$2-$C$1+1,$C$2-K846+1)</f>
        <v>288</v>
      </c>
      <c r="N846" s="268">
        <f>M846/365</f>
        <v>0.78904109589041094</v>
      </c>
      <c r="O846" s="269">
        <f>'Data and Parameter'!$E$4*'Data and Parameter'!$E$5*('Data and Parameter'!$E$6+'Data and Parameter'!$E$7)*'Data and Parameter'!$E$19*'Data and Parameter'!$E$14*'ER calculations'!N846</f>
        <v>4.085456822921941</v>
      </c>
    </row>
    <row r="847" spans="1:15" ht="15">
      <c r="A847" s="284">
        <v>843</v>
      </c>
      <c r="B847" s="287"/>
      <c r="C847" s="287"/>
      <c r="D847" s="284" t="s">
        <v>588</v>
      </c>
      <c r="E847" s="287"/>
      <c r="F847" s="285" t="s">
        <v>964</v>
      </c>
      <c r="G847" s="266" t="s">
        <v>121</v>
      </c>
      <c r="H847" s="266">
        <f>IF(G847="Traditional Stove",0.1,0.2)</f>
        <v>0.1</v>
      </c>
      <c r="I847" s="266">
        <f>YEAR(J847)</f>
        <v>2022</v>
      </c>
      <c r="J847" s="267">
        <v>44758</v>
      </c>
      <c r="K847" s="267">
        <f>J847+1</f>
        <v>44759</v>
      </c>
      <c r="L847" s="266">
        <f>IF(M847&lt;=365,1,2)</f>
        <v>1</v>
      </c>
      <c r="M847" s="266">
        <f>IF(K847&lt;$C$1,$C$2-$C$1+1,$C$2-K847+1)</f>
        <v>288</v>
      </c>
      <c r="N847" s="268">
        <f>M847/365</f>
        <v>0.78904109589041094</v>
      </c>
      <c r="O847" s="269">
        <f>'Data and Parameter'!$E$4*'Data and Parameter'!$E$5*('Data and Parameter'!$E$6+'Data and Parameter'!$E$7)*'Data and Parameter'!$E$19*'Data and Parameter'!$E$14*'ER calculations'!N847</f>
        <v>4.085456822921941</v>
      </c>
    </row>
    <row r="848" spans="1:15" ht="15">
      <c r="A848" s="284">
        <v>844</v>
      </c>
      <c r="B848" s="287"/>
      <c r="C848" s="287"/>
      <c r="D848" s="284" t="s">
        <v>588</v>
      </c>
      <c r="E848" s="287"/>
      <c r="F848" s="285" t="s">
        <v>965</v>
      </c>
      <c r="G848" s="266" t="s">
        <v>121</v>
      </c>
      <c r="H848" s="266">
        <f>IF(G848="Traditional Stove",0.1,0.2)</f>
        <v>0.1</v>
      </c>
      <c r="I848" s="266">
        <f>YEAR(J848)</f>
        <v>2022</v>
      </c>
      <c r="J848" s="267">
        <v>44758</v>
      </c>
      <c r="K848" s="267">
        <f>J848+1</f>
        <v>44759</v>
      </c>
      <c r="L848" s="266">
        <f>IF(M848&lt;=365,1,2)</f>
        <v>1</v>
      </c>
      <c r="M848" s="266">
        <f>IF(K848&lt;$C$1,$C$2-$C$1+1,$C$2-K848+1)</f>
        <v>288</v>
      </c>
      <c r="N848" s="268">
        <f>M848/365</f>
        <v>0.78904109589041094</v>
      </c>
      <c r="O848" s="269">
        <f>'Data and Parameter'!$E$4*'Data and Parameter'!$E$5*('Data and Parameter'!$E$6+'Data and Parameter'!$E$7)*'Data and Parameter'!$E$19*'Data and Parameter'!$E$14*'ER calculations'!N848</f>
        <v>4.085456822921941</v>
      </c>
    </row>
    <row r="849" spans="1:15" ht="15">
      <c r="A849" s="284">
        <v>845</v>
      </c>
      <c r="B849" s="287"/>
      <c r="C849" s="287"/>
      <c r="D849" s="284" t="s">
        <v>588</v>
      </c>
      <c r="E849" s="287"/>
      <c r="F849" s="285" t="s">
        <v>966</v>
      </c>
      <c r="G849" s="266" t="s">
        <v>121</v>
      </c>
      <c r="H849" s="266">
        <f>IF(G849="Traditional Stove",0.1,0.2)</f>
        <v>0.1</v>
      </c>
      <c r="I849" s="266">
        <f>YEAR(J849)</f>
        <v>2022</v>
      </c>
      <c r="J849" s="267">
        <v>44758</v>
      </c>
      <c r="K849" s="267">
        <f>J849+1</f>
        <v>44759</v>
      </c>
      <c r="L849" s="266">
        <f>IF(M849&lt;=365,1,2)</f>
        <v>1</v>
      </c>
      <c r="M849" s="266">
        <f>IF(K849&lt;$C$1,$C$2-$C$1+1,$C$2-K849+1)</f>
        <v>288</v>
      </c>
      <c r="N849" s="268">
        <f>M849/365</f>
        <v>0.78904109589041094</v>
      </c>
      <c r="O849" s="269">
        <f>'Data and Parameter'!$E$4*'Data and Parameter'!$E$5*('Data and Parameter'!$E$6+'Data and Parameter'!$E$7)*'Data and Parameter'!$E$19*'Data and Parameter'!$E$14*'ER calculations'!N849</f>
        <v>4.085456822921941</v>
      </c>
    </row>
    <row r="850" spans="1:15" ht="15">
      <c r="A850" s="284">
        <v>846</v>
      </c>
      <c r="B850" s="287"/>
      <c r="C850" s="287"/>
      <c r="D850" s="284" t="s">
        <v>588</v>
      </c>
      <c r="E850" s="287"/>
      <c r="F850" s="285" t="s">
        <v>967</v>
      </c>
      <c r="G850" s="266" t="s">
        <v>121</v>
      </c>
      <c r="H850" s="266">
        <f>IF(G850="Traditional Stove",0.1,0.2)</f>
        <v>0.1</v>
      </c>
      <c r="I850" s="266">
        <f>YEAR(J850)</f>
        <v>2022</v>
      </c>
      <c r="J850" s="267">
        <v>44761</v>
      </c>
      <c r="K850" s="267">
        <f>J850+1</f>
        <v>44762</v>
      </c>
      <c r="L850" s="266">
        <f>IF(M850&lt;=365,1,2)</f>
        <v>1</v>
      </c>
      <c r="M850" s="266">
        <f>IF(K850&lt;$C$1,$C$2-$C$1+1,$C$2-K850+1)</f>
        <v>285</v>
      </c>
      <c r="N850" s="268">
        <f>M850/365</f>
        <v>0.78082191780821919</v>
      </c>
      <c r="O850" s="269">
        <f>'Data and Parameter'!$E$4*'Data and Parameter'!$E$5*('Data and Parameter'!$E$6+'Data and Parameter'!$E$7)*'Data and Parameter'!$E$19*'Data and Parameter'!$E$14*'ER calculations'!N850</f>
        <v>4.0428999810165038</v>
      </c>
    </row>
    <row r="851" spans="1:15" ht="15">
      <c r="A851" s="284">
        <v>847</v>
      </c>
      <c r="B851" s="287"/>
      <c r="C851" s="287"/>
      <c r="D851" s="284" t="s">
        <v>588</v>
      </c>
      <c r="E851" s="287"/>
      <c r="F851" s="285" t="s">
        <v>968</v>
      </c>
      <c r="G851" s="266" t="s">
        <v>121</v>
      </c>
      <c r="H851" s="266">
        <f>IF(G851="Traditional Stove",0.1,0.2)</f>
        <v>0.1</v>
      </c>
      <c r="I851" s="266">
        <f>YEAR(J851)</f>
        <v>2022</v>
      </c>
      <c r="J851" s="267">
        <v>44758</v>
      </c>
      <c r="K851" s="267">
        <f>J851+1</f>
        <v>44759</v>
      </c>
      <c r="L851" s="266">
        <f>IF(M851&lt;=365,1,2)</f>
        <v>1</v>
      </c>
      <c r="M851" s="266">
        <f>IF(K851&lt;$C$1,$C$2-$C$1+1,$C$2-K851+1)</f>
        <v>288</v>
      </c>
      <c r="N851" s="268">
        <f>M851/365</f>
        <v>0.78904109589041094</v>
      </c>
      <c r="O851" s="269">
        <f>'Data and Parameter'!$E$4*'Data and Parameter'!$E$5*('Data and Parameter'!$E$6+'Data and Parameter'!$E$7)*'Data and Parameter'!$E$19*'Data and Parameter'!$E$14*'ER calculations'!N851</f>
        <v>4.085456822921941</v>
      </c>
    </row>
    <row r="852" spans="1:15" ht="15">
      <c r="A852" s="284">
        <v>848</v>
      </c>
      <c r="B852" s="287"/>
      <c r="C852" s="287"/>
      <c r="D852" s="284" t="s">
        <v>588</v>
      </c>
      <c r="E852" s="287"/>
      <c r="F852" s="285" t="s">
        <v>969</v>
      </c>
      <c r="G852" s="266" t="s">
        <v>121</v>
      </c>
      <c r="H852" s="266">
        <f>IF(G852="Traditional Stove",0.1,0.2)</f>
        <v>0.1</v>
      </c>
      <c r="I852" s="266">
        <f>YEAR(J852)</f>
        <v>2022</v>
      </c>
      <c r="J852" s="267">
        <v>44758</v>
      </c>
      <c r="K852" s="267">
        <f>J852+1</f>
        <v>44759</v>
      </c>
      <c r="L852" s="266">
        <f>IF(M852&lt;=365,1,2)</f>
        <v>1</v>
      </c>
      <c r="M852" s="266">
        <f>IF(K852&lt;$C$1,$C$2-$C$1+1,$C$2-K852+1)</f>
        <v>288</v>
      </c>
      <c r="N852" s="268">
        <f>M852/365</f>
        <v>0.78904109589041094</v>
      </c>
      <c r="O852" s="269">
        <f>'Data and Parameter'!$E$4*'Data and Parameter'!$E$5*('Data and Parameter'!$E$6+'Data and Parameter'!$E$7)*'Data and Parameter'!$E$19*'Data and Parameter'!$E$14*'ER calculations'!N852</f>
        <v>4.085456822921941</v>
      </c>
    </row>
    <row r="853" spans="1:15" ht="15">
      <c r="A853" s="284">
        <v>849</v>
      </c>
      <c r="B853" s="287"/>
      <c r="C853" s="287"/>
      <c r="D853" s="284" t="s">
        <v>588</v>
      </c>
      <c r="E853" s="287"/>
      <c r="F853" s="285" t="s">
        <v>970</v>
      </c>
      <c r="G853" s="266" t="s">
        <v>121</v>
      </c>
      <c r="H853" s="266">
        <f>IF(G853="Traditional Stove",0.1,0.2)</f>
        <v>0.1</v>
      </c>
      <c r="I853" s="266">
        <f>YEAR(J853)</f>
        <v>2022</v>
      </c>
      <c r="J853" s="267">
        <v>44758</v>
      </c>
      <c r="K853" s="267">
        <f>J853+1</f>
        <v>44759</v>
      </c>
      <c r="L853" s="266">
        <f>IF(M853&lt;=365,1,2)</f>
        <v>1</v>
      </c>
      <c r="M853" s="266">
        <f>IF(K853&lt;$C$1,$C$2-$C$1+1,$C$2-K853+1)</f>
        <v>288</v>
      </c>
      <c r="N853" s="268">
        <f>M853/365</f>
        <v>0.78904109589041094</v>
      </c>
      <c r="O853" s="269">
        <f>'Data and Parameter'!$E$4*'Data and Parameter'!$E$5*('Data and Parameter'!$E$6+'Data and Parameter'!$E$7)*'Data and Parameter'!$E$19*'Data and Parameter'!$E$14*'ER calculations'!N853</f>
        <v>4.085456822921941</v>
      </c>
    </row>
    <row r="854" spans="1:15" ht="15">
      <c r="A854" s="284">
        <v>850</v>
      </c>
      <c r="B854" s="287"/>
      <c r="C854" s="287"/>
      <c r="D854" s="284" t="s">
        <v>588</v>
      </c>
      <c r="E854" s="287"/>
      <c r="F854" s="285" t="s">
        <v>971</v>
      </c>
      <c r="G854" s="266" t="s">
        <v>121</v>
      </c>
      <c r="H854" s="266">
        <f>IF(G854="Traditional Stove",0.1,0.2)</f>
        <v>0.1</v>
      </c>
      <c r="I854" s="266">
        <f>YEAR(J854)</f>
        <v>2022</v>
      </c>
      <c r="J854" s="267">
        <v>44758</v>
      </c>
      <c r="K854" s="267">
        <f>J854+1</f>
        <v>44759</v>
      </c>
      <c r="L854" s="266">
        <f>IF(M854&lt;=365,1,2)</f>
        <v>1</v>
      </c>
      <c r="M854" s="266">
        <f>IF(K854&lt;$C$1,$C$2-$C$1+1,$C$2-K854+1)</f>
        <v>288</v>
      </c>
      <c r="N854" s="268">
        <f>M854/365</f>
        <v>0.78904109589041094</v>
      </c>
      <c r="O854" s="269">
        <f>'Data and Parameter'!$E$4*'Data and Parameter'!$E$5*('Data and Parameter'!$E$6+'Data and Parameter'!$E$7)*'Data and Parameter'!$E$19*'Data and Parameter'!$E$14*'ER calculations'!N854</f>
        <v>4.085456822921941</v>
      </c>
    </row>
    <row r="855" spans="1:15" ht="15">
      <c r="A855" s="284">
        <v>851</v>
      </c>
      <c r="B855" s="287"/>
      <c r="C855" s="287"/>
      <c r="D855" s="284" t="s">
        <v>588</v>
      </c>
      <c r="E855" s="287"/>
      <c r="F855" s="285" t="s">
        <v>972</v>
      </c>
      <c r="G855" s="266" t="s">
        <v>121</v>
      </c>
      <c r="H855" s="266">
        <f>IF(G855="Traditional Stove",0.1,0.2)</f>
        <v>0.1</v>
      </c>
      <c r="I855" s="266">
        <f>YEAR(J855)</f>
        <v>2022</v>
      </c>
      <c r="J855" s="267">
        <v>44758</v>
      </c>
      <c r="K855" s="267">
        <f>J855+1</f>
        <v>44759</v>
      </c>
      <c r="L855" s="266">
        <f>IF(M855&lt;=365,1,2)</f>
        <v>1</v>
      </c>
      <c r="M855" s="266">
        <f>IF(K855&lt;$C$1,$C$2-$C$1+1,$C$2-K855+1)</f>
        <v>288</v>
      </c>
      <c r="N855" s="268">
        <f>M855/365</f>
        <v>0.78904109589041094</v>
      </c>
      <c r="O855" s="269">
        <f>'Data and Parameter'!$E$4*'Data and Parameter'!$E$5*('Data and Parameter'!$E$6+'Data and Parameter'!$E$7)*'Data and Parameter'!$E$19*'Data and Parameter'!$E$14*'ER calculations'!N855</f>
        <v>4.085456822921941</v>
      </c>
    </row>
    <row r="856" spans="1:15" ht="15">
      <c r="A856" s="284">
        <v>852</v>
      </c>
      <c r="B856" s="287"/>
      <c r="C856" s="287"/>
      <c r="D856" s="284" t="s">
        <v>588</v>
      </c>
      <c r="E856" s="287"/>
      <c r="F856" s="285" t="s">
        <v>973</v>
      </c>
      <c r="G856" s="266" t="s">
        <v>121</v>
      </c>
      <c r="H856" s="266">
        <f>IF(G856="Traditional Stove",0.1,0.2)</f>
        <v>0.1</v>
      </c>
      <c r="I856" s="266">
        <f>YEAR(J856)</f>
        <v>2022</v>
      </c>
      <c r="J856" s="267">
        <v>44758</v>
      </c>
      <c r="K856" s="267">
        <f>J856+1</f>
        <v>44759</v>
      </c>
      <c r="L856" s="266">
        <f>IF(M856&lt;=365,1,2)</f>
        <v>1</v>
      </c>
      <c r="M856" s="266">
        <f>IF(K856&lt;$C$1,$C$2-$C$1+1,$C$2-K856+1)</f>
        <v>288</v>
      </c>
      <c r="N856" s="268">
        <f>M856/365</f>
        <v>0.78904109589041094</v>
      </c>
      <c r="O856" s="269">
        <f>'Data and Parameter'!$E$4*'Data and Parameter'!$E$5*('Data and Parameter'!$E$6+'Data and Parameter'!$E$7)*'Data and Parameter'!$E$19*'Data and Parameter'!$E$14*'ER calculations'!N856</f>
        <v>4.085456822921941</v>
      </c>
    </row>
    <row r="857" spans="1:15" ht="15">
      <c r="A857" s="284">
        <v>853</v>
      </c>
      <c r="B857" s="287"/>
      <c r="C857" s="287"/>
      <c r="D857" s="284" t="s">
        <v>588</v>
      </c>
      <c r="E857" s="287"/>
      <c r="F857" s="285" t="s">
        <v>974</v>
      </c>
      <c r="G857" s="266" t="s">
        <v>121</v>
      </c>
      <c r="H857" s="266">
        <f>IF(G857="Traditional Stove",0.1,0.2)</f>
        <v>0.1</v>
      </c>
      <c r="I857" s="266">
        <f>YEAR(J857)</f>
        <v>2022</v>
      </c>
      <c r="J857" s="267">
        <v>44758</v>
      </c>
      <c r="K857" s="267">
        <f>J857+1</f>
        <v>44759</v>
      </c>
      <c r="L857" s="266">
        <f>IF(M857&lt;=365,1,2)</f>
        <v>1</v>
      </c>
      <c r="M857" s="266">
        <f>IF(K857&lt;$C$1,$C$2-$C$1+1,$C$2-K857+1)</f>
        <v>288</v>
      </c>
      <c r="N857" s="268">
        <f>M857/365</f>
        <v>0.78904109589041094</v>
      </c>
      <c r="O857" s="269">
        <f>'Data and Parameter'!$E$4*'Data and Parameter'!$E$5*('Data and Parameter'!$E$6+'Data and Parameter'!$E$7)*'Data and Parameter'!$E$19*'Data and Parameter'!$E$14*'ER calculations'!N857</f>
        <v>4.085456822921941</v>
      </c>
    </row>
    <row r="858" spans="1:15" ht="15">
      <c r="A858" s="284">
        <v>854</v>
      </c>
      <c r="B858" s="287"/>
      <c r="C858" s="287"/>
      <c r="D858" s="284" t="s">
        <v>588</v>
      </c>
      <c r="E858" s="287"/>
      <c r="F858" s="285" t="s">
        <v>975</v>
      </c>
      <c r="G858" s="266" t="s">
        <v>121</v>
      </c>
      <c r="H858" s="266">
        <f>IF(G858="Traditional Stove",0.1,0.2)</f>
        <v>0.1</v>
      </c>
      <c r="I858" s="266">
        <f>YEAR(J858)</f>
        <v>2022</v>
      </c>
      <c r="J858" s="267">
        <v>44758</v>
      </c>
      <c r="K858" s="267">
        <f>J858+1</f>
        <v>44759</v>
      </c>
      <c r="L858" s="266">
        <f>IF(M858&lt;=365,1,2)</f>
        <v>1</v>
      </c>
      <c r="M858" s="266">
        <f>IF(K858&lt;$C$1,$C$2-$C$1+1,$C$2-K858+1)</f>
        <v>288</v>
      </c>
      <c r="N858" s="268">
        <f>M858/365</f>
        <v>0.78904109589041094</v>
      </c>
      <c r="O858" s="269">
        <f>'Data and Parameter'!$E$4*'Data and Parameter'!$E$5*('Data and Parameter'!$E$6+'Data and Parameter'!$E$7)*'Data and Parameter'!$E$19*'Data and Parameter'!$E$14*'ER calculations'!N858</f>
        <v>4.085456822921941</v>
      </c>
    </row>
    <row r="859" spans="1:15" ht="15">
      <c r="A859" s="284">
        <v>855</v>
      </c>
      <c r="B859" s="287"/>
      <c r="C859" s="287"/>
      <c r="D859" s="284" t="s">
        <v>588</v>
      </c>
      <c r="E859" s="287"/>
      <c r="F859" s="285" t="s">
        <v>976</v>
      </c>
      <c r="G859" s="266" t="s">
        <v>121</v>
      </c>
      <c r="H859" s="266">
        <f>IF(G859="Traditional Stove",0.1,0.2)</f>
        <v>0.1</v>
      </c>
      <c r="I859" s="266">
        <f>YEAR(J859)</f>
        <v>2022</v>
      </c>
      <c r="J859" s="267">
        <v>44758</v>
      </c>
      <c r="K859" s="267">
        <f>J859+1</f>
        <v>44759</v>
      </c>
      <c r="L859" s="266">
        <f>IF(M859&lt;=365,1,2)</f>
        <v>1</v>
      </c>
      <c r="M859" s="266">
        <f>IF(K859&lt;$C$1,$C$2-$C$1+1,$C$2-K859+1)</f>
        <v>288</v>
      </c>
      <c r="N859" s="268">
        <f>M859/365</f>
        <v>0.78904109589041094</v>
      </c>
      <c r="O859" s="269">
        <f>'Data and Parameter'!$E$4*'Data and Parameter'!$E$5*('Data and Parameter'!$E$6+'Data and Parameter'!$E$7)*'Data and Parameter'!$E$19*'Data and Parameter'!$E$14*'ER calculations'!N859</f>
        <v>4.085456822921941</v>
      </c>
    </row>
    <row r="860" spans="1:15" ht="15">
      <c r="A860" s="284">
        <v>856</v>
      </c>
      <c r="B860" s="287"/>
      <c r="C860" s="287"/>
      <c r="D860" s="284" t="s">
        <v>588</v>
      </c>
      <c r="E860" s="287"/>
      <c r="F860" s="285" t="s">
        <v>977</v>
      </c>
      <c r="G860" s="266" t="s">
        <v>121</v>
      </c>
      <c r="H860" s="266">
        <f>IF(G860="Traditional Stove",0.1,0.2)</f>
        <v>0.1</v>
      </c>
      <c r="I860" s="266">
        <f>YEAR(J860)</f>
        <v>2022</v>
      </c>
      <c r="J860" s="267">
        <v>44758</v>
      </c>
      <c r="K860" s="267">
        <f>J860+1</f>
        <v>44759</v>
      </c>
      <c r="L860" s="266">
        <f>IF(M860&lt;=365,1,2)</f>
        <v>1</v>
      </c>
      <c r="M860" s="266">
        <f>IF(K860&lt;$C$1,$C$2-$C$1+1,$C$2-K860+1)</f>
        <v>288</v>
      </c>
      <c r="N860" s="268">
        <f>M860/365</f>
        <v>0.78904109589041094</v>
      </c>
      <c r="O860" s="269">
        <f>'Data and Parameter'!$E$4*'Data and Parameter'!$E$5*('Data and Parameter'!$E$6+'Data and Parameter'!$E$7)*'Data and Parameter'!$E$19*'Data and Parameter'!$E$14*'ER calculations'!N860</f>
        <v>4.085456822921941</v>
      </c>
    </row>
    <row r="861" spans="1:15" ht="15">
      <c r="A861" s="284">
        <v>857</v>
      </c>
      <c r="B861" s="287"/>
      <c r="C861" s="287"/>
      <c r="D861" s="284" t="s">
        <v>588</v>
      </c>
      <c r="E861" s="287"/>
      <c r="F861" s="285" t="s">
        <v>978</v>
      </c>
      <c r="G861" s="266" t="s">
        <v>121</v>
      </c>
      <c r="H861" s="266">
        <f>IF(G861="Traditional Stove",0.1,0.2)</f>
        <v>0.1</v>
      </c>
      <c r="I861" s="266">
        <f>YEAR(J861)</f>
        <v>2022</v>
      </c>
      <c r="J861" s="267">
        <v>44758</v>
      </c>
      <c r="K861" s="267">
        <f>J861+1</f>
        <v>44759</v>
      </c>
      <c r="L861" s="266">
        <f>IF(M861&lt;=365,1,2)</f>
        <v>1</v>
      </c>
      <c r="M861" s="266">
        <f>IF(K861&lt;$C$1,$C$2-$C$1+1,$C$2-K861+1)</f>
        <v>288</v>
      </c>
      <c r="N861" s="268">
        <f>M861/365</f>
        <v>0.78904109589041094</v>
      </c>
      <c r="O861" s="269">
        <f>'Data and Parameter'!$E$4*'Data and Parameter'!$E$5*('Data and Parameter'!$E$6+'Data and Parameter'!$E$7)*'Data and Parameter'!$E$19*'Data and Parameter'!$E$14*'ER calculations'!N861</f>
        <v>4.085456822921941</v>
      </c>
    </row>
    <row r="862" spans="1:15" ht="15">
      <c r="A862" s="284">
        <v>858</v>
      </c>
      <c r="B862" s="287"/>
      <c r="C862" s="287"/>
      <c r="D862" s="284" t="s">
        <v>588</v>
      </c>
      <c r="E862" s="287"/>
      <c r="F862" s="285" t="s">
        <v>979</v>
      </c>
      <c r="G862" s="266" t="s">
        <v>121</v>
      </c>
      <c r="H862" s="266">
        <f>IF(G862="Traditional Stove",0.1,0.2)</f>
        <v>0.1</v>
      </c>
      <c r="I862" s="266">
        <f>YEAR(J862)</f>
        <v>2022</v>
      </c>
      <c r="J862" s="267">
        <v>44758</v>
      </c>
      <c r="K862" s="267">
        <f>J862+1</f>
        <v>44759</v>
      </c>
      <c r="L862" s="266">
        <f>IF(M862&lt;=365,1,2)</f>
        <v>1</v>
      </c>
      <c r="M862" s="266">
        <f>IF(K862&lt;$C$1,$C$2-$C$1+1,$C$2-K862+1)</f>
        <v>288</v>
      </c>
      <c r="N862" s="268">
        <f>M862/365</f>
        <v>0.78904109589041094</v>
      </c>
      <c r="O862" s="269">
        <f>'Data and Parameter'!$E$4*'Data and Parameter'!$E$5*('Data and Parameter'!$E$6+'Data and Parameter'!$E$7)*'Data and Parameter'!$E$19*'Data and Parameter'!$E$14*'ER calculations'!N862</f>
        <v>4.085456822921941</v>
      </c>
    </row>
    <row r="863" spans="1:15" ht="15">
      <c r="A863" s="284">
        <v>859</v>
      </c>
      <c r="B863" s="287"/>
      <c r="C863" s="287"/>
      <c r="D863" s="284" t="s">
        <v>588</v>
      </c>
      <c r="E863" s="287"/>
      <c r="F863" s="285" t="s">
        <v>980</v>
      </c>
      <c r="G863" s="266" t="s">
        <v>121</v>
      </c>
      <c r="H863" s="266">
        <f>IF(G863="Traditional Stove",0.1,0.2)</f>
        <v>0.1</v>
      </c>
      <c r="I863" s="266">
        <f>YEAR(J863)</f>
        <v>2022</v>
      </c>
      <c r="J863" s="267">
        <v>44758</v>
      </c>
      <c r="K863" s="267">
        <f>J863+1</f>
        <v>44759</v>
      </c>
      <c r="L863" s="266">
        <f>IF(M863&lt;=365,1,2)</f>
        <v>1</v>
      </c>
      <c r="M863" s="266">
        <f>IF(K863&lt;$C$1,$C$2-$C$1+1,$C$2-K863+1)</f>
        <v>288</v>
      </c>
      <c r="N863" s="268">
        <f>M863/365</f>
        <v>0.78904109589041094</v>
      </c>
      <c r="O863" s="269">
        <f>'Data and Parameter'!$E$4*'Data and Parameter'!$E$5*('Data and Parameter'!$E$6+'Data and Parameter'!$E$7)*'Data and Parameter'!$E$19*'Data and Parameter'!$E$14*'ER calculations'!N863</f>
        <v>4.085456822921941</v>
      </c>
    </row>
    <row r="864" spans="1:15" ht="15">
      <c r="A864" s="284">
        <v>860</v>
      </c>
      <c r="B864" s="287"/>
      <c r="C864" s="287"/>
      <c r="D864" s="284" t="s">
        <v>588</v>
      </c>
      <c r="E864" s="287"/>
      <c r="F864" s="285" t="s">
        <v>981</v>
      </c>
      <c r="G864" s="266" t="s">
        <v>121</v>
      </c>
      <c r="H864" s="266">
        <f>IF(G864="Traditional Stove",0.1,0.2)</f>
        <v>0.1</v>
      </c>
      <c r="I864" s="266">
        <f>YEAR(J864)</f>
        <v>2022</v>
      </c>
      <c r="J864" s="267">
        <v>44758</v>
      </c>
      <c r="K864" s="267">
        <f>J864+1</f>
        <v>44759</v>
      </c>
      <c r="L864" s="266">
        <f>IF(M864&lt;=365,1,2)</f>
        <v>1</v>
      </c>
      <c r="M864" s="266">
        <f>IF(K864&lt;$C$1,$C$2-$C$1+1,$C$2-K864+1)</f>
        <v>288</v>
      </c>
      <c r="N864" s="268">
        <f>M864/365</f>
        <v>0.78904109589041094</v>
      </c>
      <c r="O864" s="269">
        <f>'Data and Parameter'!$E$4*'Data and Parameter'!$E$5*('Data and Parameter'!$E$6+'Data and Parameter'!$E$7)*'Data and Parameter'!$E$19*'Data and Parameter'!$E$14*'ER calculations'!N864</f>
        <v>4.085456822921941</v>
      </c>
    </row>
    <row r="865" spans="1:15" ht="15">
      <c r="A865" s="284">
        <v>861</v>
      </c>
      <c r="B865" s="287"/>
      <c r="C865" s="287"/>
      <c r="D865" s="284" t="s">
        <v>588</v>
      </c>
      <c r="E865" s="287"/>
      <c r="F865" s="285" t="s">
        <v>982</v>
      </c>
      <c r="G865" s="266" t="s">
        <v>121</v>
      </c>
      <c r="H865" s="266">
        <f>IF(G865="Traditional Stove",0.1,0.2)</f>
        <v>0.1</v>
      </c>
      <c r="I865" s="266">
        <f>YEAR(J865)</f>
        <v>2022</v>
      </c>
      <c r="J865" s="267">
        <v>44758</v>
      </c>
      <c r="K865" s="267">
        <f>J865+1</f>
        <v>44759</v>
      </c>
      <c r="L865" s="266">
        <f>IF(M865&lt;=365,1,2)</f>
        <v>1</v>
      </c>
      <c r="M865" s="266">
        <f>IF(K865&lt;$C$1,$C$2-$C$1+1,$C$2-K865+1)</f>
        <v>288</v>
      </c>
      <c r="N865" s="268">
        <f>M865/365</f>
        <v>0.78904109589041094</v>
      </c>
      <c r="O865" s="269">
        <f>'Data and Parameter'!$E$4*'Data and Parameter'!$E$5*('Data and Parameter'!$E$6+'Data and Parameter'!$E$7)*'Data and Parameter'!$E$19*'Data and Parameter'!$E$14*'ER calculations'!N865</f>
        <v>4.085456822921941</v>
      </c>
    </row>
    <row r="866" spans="1:15" ht="15">
      <c r="A866" s="284">
        <v>862</v>
      </c>
      <c r="B866" s="287"/>
      <c r="C866" s="287"/>
      <c r="D866" s="284" t="s">
        <v>588</v>
      </c>
      <c r="E866" s="287"/>
      <c r="F866" s="285" t="s">
        <v>983</v>
      </c>
      <c r="G866" s="266" t="s">
        <v>121</v>
      </c>
      <c r="H866" s="266">
        <f>IF(G866="Traditional Stove",0.1,0.2)</f>
        <v>0.1</v>
      </c>
      <c r="I866" s="266">
        <f>YEAR(J866)</f>
        <v>2022</v>
      </c>
      <c r="J866" s="267">
        <v>44758</v>
      </c>
      <c r="K866" s="267">
        <f>J866+1</f>
        <v>44759</v>
      </c>
      <c r="L866" s="266">
        <f>IF(M866&lt;=365,1,2)</f>
        <v>1</v>
      </c>
      <c r="M866" s="266">
        <f>IF(K866&lt;$C$1,$C$2-$C$1+1,$C$2-K866+1)</f>
        <v>288</v>
      </c>
      <c r="N866" s="268">
        <f>M866/365</f>
        <v>0.78904109589041094</v>
      </c>
      <c r="O866" s="269">
        <f>'Data and Parameter'!$E$4*'Data and Parameter'!$E$5*('Data and Parameter'!$E$6+'Data and Parameter'!$E$7)*'Data and Parameter'!$E$19*'Data and Parameter'!$E$14*'ER calculations'!N866</f>
        <v>4.085456822921941</v>
      </c>
    </row>
    <row r="867" spans="1:15" ht="15">
      <c r="A867" s="284">
        <v>863</v>
      </c>
      <c r="B867" s="287"/>
      <c r="C867" s="287"/>
      <c r="D867" s="284" t="s">
        <v>588</v>
      </c>
      <c r="E867" s="287"/>
      <c r="F867" s="285" t="s">
        <v>984</v>
      </c>
      <c r="G867" s="266" t="s">
        <v>121</v>
      </c>
      <c r="H867" s="266">
        <f>IF(G867="Traditional Stove",0.1,0.2)</f>
        <v>0.1</v>
      </c>
      <c r="I867" s="266">
        <f>YEAR(J867)</f>
        <v>2022</v>
      </c>
      <c r="J867" s="267">
        <v>44758</v>
      </c>
      <c r="K867" s="267">
        <f>J867+1</f>
        <v>44759</v>
      </c>
      <c r="L867" s="266">
        <f>IF(M867&lt;=365,1,2)</f>
        <v>1</v>
      </c>
      <c r="M867" s="266">
        <f>IF(K867&lt;$C$1,$C$2-$C$1+1,$C$2-K867+1)</f>
        <v>288</v>
      </c>
      <c r="N867" s="268">
        <f>M867/365</f>
        <v>0.78904109589041094</v>
      </c>
      <c r="O867" s="269">
        <f>'Data and Parameter'!$E$4*'Data and Parameter'!$E$5*('Data and Parameter'!$E$6+'Data and Parameter'!$E$7)*'Data and Parameter'!$E$19*'Data and Parameter'!$E$14*'ER calculations'!N867</f>
        <v>4.085456822921941</v>
      </c>
    </row>
    <row r="868" spans="1:15" ht="15">
      <c r="A868" s="284">
        <v>864</v>
      </c>
      <c r="B868" s="287"/>
      <c r="C868" s="287"/>
      <c r="D868" s="284" t="s">
        <v>588</v>
      </c>
      <c r="E868" s="287"/>
      <c r="F868" s="285" t="s">
        <v>985</v>
      </c>
      <c r="G868" s="266" t="s">
        <v>121</v>
      </c>
      <c r="H868" s="266">
        <f>IF(G868="Traditional Stove",0.1,0.2)</f>
        <v>0.1</v>
      </c>
      <c r="I868" s="266">
        <f>YEAR(J868)</f>
        <v>2022</v>
      </c>
      <c r="J868" s="267">
        <v>44758</v>
      </c>
      <c r="K868" s="267">
        <f>J868+1</f>
        <v>44759</v>
      </c>
      <c r="L868" s="266">
        <f>IF(M868&lt;=365,1,2)</f>
        <v>1</v>
      </c>
      <c r="M868" s="266">
        <f>IF(K868&lt;$C$1,$C$2-$C$1+1,$C$2-K868+1)</f>
        <v>288</v>
      </c>
      <c r="N868" s="268">
        <f>M868/365</f>
        <v>0.78904109589041094</v>
      </c>
      <c r="O868" s="269">
        <f>'Data and Parameter'!$E$4*'Data and Parameter'!$E$5*('Data and Parameter'!$E$6+'Data and Parameter'!$E$7)*'Data and Parameter'!$E$19*'Data and Parameter'!$E$14*'ER calculations'!N868</f>
        <v>4.085456822921941</v>
      </c>
    </row>
    <row r="869" spans="1:15" ht="15">
      <c r="A869" s="284">
        <v>865</v>
      </c>
      <c r="B869" s="287"/>
      <c r="C869" s="287"/>
      <c r="D869" s="284" t="s">
        <v>588</v>
      </c>
      <c r="E869" s="287"/>
      <c r="F869" s="285" t="s">
        <v>986</v>
      </c>
      <c r="G869" s="266" t="s">
        <v>121</v>
      </c>
      <c r="H869" s="266">
        <f>IF(G869="Traditional Stove",0.1,0.2)</f>
        <v>0.1</v>
      </c>
      <c r="I869" s="266">
        <f>YEAR(J869)</f>
        <v>2022</v>
      </c>
      <c r="J869" s="267">
        <v>44758</v>
      </c>
      <c r="K869" s="267">
        <f>J869+1</f>
        <v>44759</v>
      </c>
      <c r="L869" s="266">
        <f>IF(M869&lt;=365,1,2)</f>
        <v>1</v>
      </c>
      <c r="M869" s="266">
        <f>IF(K869&lt;$C$1,$C$2-$C$1+1,$C$2-K869+1)</f>
        <v>288</v>
      </c>
      <c r="N869" s="268">
        <f>M869/365</f>
        <v>0.78904109589041094</v>
      </c>
      <c r="O869" s="269">
        <f>'Data and Parameter'!$E$4*'Data and Parameter'!$E$5*('Data and Parameter'!$E$6+'Data and Parameter'!$E$7)*'Data and Parameter'!$E$19*'Data and Parameter'!$E$14*'ER calculations'!N869</f>
        <v>4.085456822921941</v>
      </c>
    </row>
    <row r="870" spans="1:15" ht="15">
      <c r="A870" s="284">
        <v>866</v>
      </c>
      <c r="B870" s="287"/>
      <c r="C870" s="287"/>
      <c r="D870" s="284" t="s">
        <v>588</v>
      </c>
      <c r="E870" s="287"/>
      <c r="F870" s="285" t="s">
        <v>987</v>
      </c>
      <c r="G870" s="266" t="s">
        <v>121</v>
      </c>
      <c r="H870" s="266">
        <f>IF(G870="Traditional Stove",0.1,0.2)</f>
        <v>0.1</v>
      </c>
      <c r="I870" s="266">
        <f>YEAR(J870)</f>
        <v>2022</v>
      </c>
      <c r="J870" s="267">
        <v>44758</v>
      </c>
      <c r="K870" s="267">
        <f>J870+1</f>
        <v>44759</v>
      </c>
      <c r="L870" s="266">
        <f>IF(M870&lt;=365,1,2)</f>
        <v>1</v>
      </c>
      <c r="M870" s="266">
        <f>IF(K870&lt;$C$1,$C$2-$C$1+1,$C$2-K870+1)</f>
        <v>288</v>
      </c>
      <c r="N870" s="268">
        <f>M870/365</f>
        <v>0.78904109589041094</v>
      </c>
      <c r="O870" s="269">
        <f>'Data and Parameter'!$E$4*'Data and Parameter'!$E$5*('Data and Parameter'!$E$6+'Data and Parameter'!$E$7)*'Data and Parameter'!$E$19*'Data and Parameter'!$E$14*'ER calculations'!N870</f>
        <v>4.085456822921941</v>
      </c>
    </row>
    <row r="871" spans="1:15" ht="15">
      <c r="A871" s="284">
        <v>867</v>
      </c>
      <c r="B871" s="287"/>
      <c r="C871" s="287"/>
      <c r="D871" s="284" t="s">
        <v>588</v>
      </c>
      <c r="E871" s="287"/>
      <c r="F871" s="285" t="s">
        <v>988</v>
      </c>
      <c r="G871" s="266" t="s">
        <v>121</v>
      </c>
      <c r="H871" s="266">
        <f>IF(G871="Traditional Stove",0.1,0.2)</f>
        <v>0.1</v>
      </c>
      <c r="I871" s="266">
        <f>YEAR(J871)</f>
        <v>2022</v>
      </c>
      <c r="J871" s="267">
        <v>44758</v>
      </c>
      <c r="K871" s="267">
        <f>J871+1</f>
        <v>44759</v>
      </c>
      <c r="L871" s="266">
        <f>IF(M871&lt;=365,1,2)</f>
        <v>1</v>
      </c>
      <c r="M871" s="266">
        <f>IF(K871&lt;$C$1,$C$2-$C$1+1,$C$2-K871+1)</f>
        <v>288</v>
      </c>
      <c r="N871" s="268">
        <f>M871/365</f>
        <v>0.78904109589041094</v>
      </c>
      <c r="O871" s="269">
        <f>'Data and Parameter'!$E$4*'Data and Parameter'!$E$5*('Data and Parameter'!$E$6+'Data and Parameter'!$E$7)*'Data and Parameter'!$E$19*'Data and Parameter'!$E$14*'ER calculations'!N871</f>
        <v>4.085456822921941</v>
      </c>
    </row>
    <row r="872" spans="1:15" ht="15">
      <c r="A872" s="284">
        <v>868</v>
      </c>
      <c r="B872" s="287"/>
      <c r="C872" s="287"/>
      <c r="D872" s="284" t="s">
        <v>588</v>
      </c>
      <c r="E872" s="287"/>
      <c r="F872" s="285" t="s">
        <v>989</v>
      </c>
      <c r="G872" s="266" t="s">
        <v>121</v>
      </c>
      <c r="H872" s="266">
        <f>IF(G872="Traditional Stove",0.1,0.2)</f>
        <v>0.1</v>
      </c>
      <c r="I872" s="266">
        <f>YEAR(J872)</f>
        <v>2022</v>
      </c>
      <c r="J872" s="267">
        <v>44758</v>
      </c>
      <c r="K872" s="267">
        <f>J872+1</f>
        <v>44759</v>
      </c>
      <c r="L872" s="266">
        <f>IF(M872&lt;=365,1,2)</f>
        <v>1</v>
      </c>
      <c r="M872" s="266">
        <f>IF(K872&lt;$C$1,$C$2-$C$1+1,$C$2-K872+1)</f>
        <v>288</v>
      </c>
      <c r="N872" s="268">
        <f>M872/365</f>
        <v>0.78904109589041094</v>
      </c>
      <c r="O872" s="269">
        <f>'Data and Parameter'!$E$4*'Data and Parameter'!$E$5*('Data and Parameter'!$E$6+'Data and Parameter'!$E$7)*'Data and Parameter'!$E$19*'Data and Parameter'!$E$14*'ER calculations'!N872</f>
        <v>4.085456822921941</v>
      </c>
    </row>
    <row r="873" spans="1:15" ht="15">
      <c r="A873" s="284">
        <v>869</v>
      </c>
      <c r="B873" s="287"/>
      <c r="C873" s="287"/>
      <c r="D873" s="284" t="s">
        <v>588</v>
      </c>
      <c r="E873" s="287"/>
      <c r="F873" s="285" t="s">
        <v>990</v>
      </c>
      <c r="G873" s="266" t="s">
        <v>121</v>
      </c>
      <c r="H873" s="266">
        <f>IF(G873="Traditional Stove",0.1,0.2)</f>
        <v>0.1</v>
      </c>
      <c r="I873" s="266">
        <f>YEAR(J873)</f>
        <v>2022</v>
      </c>
      <c r="J873" s="267">
        <v>44735</v>
      </c>
      <c r="K873" s="267">
        <f>J873+1</f>
        <v>44736</v>
      </c>
      <c r="L873" s="266">
        <f>IF(M873&lt;=365,1,2)</f>
        <v>1</v>
      </c>
      <c r="M873" s="266">
        <f>IF(K873&lt;$C$1,$C$2-$C$1+1,$C$2-K873+1)</f>
        <v>311</v>
      </c>
      <c r="N873" s="268">
        <f>M873/365</f>
        <v>0.852054794520548</v>
      </c>
      <c r="O873" s="269">
        <f>'Data and Parameter'!$E$4*'Data and Parameter'!$E$5*('Data and Parameter'!$E$6+'Data and Parameter'!$E$7)*'Data and Parameter'!$E$19*'Data and Parameter'!$E$14*'ER calculations'!N873</f>
        <v>4.4117259441969567</v>
      </c>
    </row>
    <row r="874" spans="1:15" ht="15">
      <c r="A874" s="284">
        <v>870</v>
      </c>
      <c r="B874" s="287"/>
      <c r="C874" s="287"/>
      <c r="D874" s="284" t="s">
        <v>588</v>
      </c>
      <c r="E874" s="287"/>
      <c r="F874" s="285" t="s">
        <v>991</v>
      </c>
      <c r="G874" s="266" t="s">
        <v>121</v>
      </c>
      <c r="H874" s="266">
        <f>IF(G874="Traditional Stove",0.1,0.2)</f>
        <v>0.1</v>
      </c>
      <c r="I874" s="266">
        <f>YEAR(J874)</f>
        <v>2022</v>
      </c>
      <c r="J874" s="267">
        <v>44758</v>
      </c>
      <c r="K874" s="267">
        <f>J874+1</f>
        <v>44759</v>
      </c>
      <c r="L874" s="266">
        <f>IF(M874&lt;=365,1,2)</f>
        <v>1</v>
      </c>
      <c r="M874" s="266">
        <f>IF(K874&lt;$C$1,$C$2-$C$1+1,$C$2-K874+1)</f>
        <v>288</v>
      </c>
      <c r="N874" s="268">
        <f>M874/365</f>
        <v>0.78904109589041094</v>
      </c>
      <c r="O874" s="269">
        <f>'Data and Parameter'!$E$4*'Data and Parameter'!$E$5*('Data and Parameter'!$E$6+'Data and Parameter'!$E$7)*'Data and Parameter'!$E$19*'Data and Parameter'!$E$14*'ER calculations'!N874</f>
        <v>4.085456822921941</v>
      </c>
    </row>
    <row r="875" spans="1:15" ht="15">
      <c r="A875" s="284">
        <v>871</v>
      </c>
      <c r="B875" s="287"/>
      <c r="C875" s="287"/>
      <c r="D875" s="284" t="s">
        <v>588</v>
      </c>
      <c r="E875" s="287"/>
      <c r="F875" s="285" t="s">
        <v>992</v>
      </c>
      <c r="G875" s="266" t="s">
        <v>121</v>
      </c>
      <c r="H875" s="266">
        <f>IF(G875="Traditional Stove",0.1,0.2)</f>
        <v>0.1</v>
      </c>
      <c r="I875" s="266">
        <f>YEAR(J875)</f>
        <v>2022</v>
      </c>
      <c r="J875" s="267">
        <v>44758</v>
      </c>
      <c r="K875" s="267">
        <f>J875+1</f>
        <v>44759</v>
      </c>
      <c r="L875" s="266">
        <f>IF(M875&lt;=365,1,2)</f>
        <v>1</v>
      </c>
      <c r="M875" s="266">
        <f>IF(K875&lt;$C$1,$C$2-$C$1+1,$C$2-K875+1)</f>
        <v>288</v>
      </c>
      <c r="N875" s="268">
        <f>M875/365</f>
        <v>0.78904109589041094</v>
      </c>
      <c r="O875" s="269">
        <f>'Data and Parameter'!$E$4*'Data and Parameter'!$E$5*('Data and Parameter'!$E$6+'Data and Parameter'!$E$7)*'Data and Parameter'!$E$19*'Data and Parameter'!$E$14*'ER calculations'!N875</f>
        <v>4.085456822921941</v>
      </c>
    </row>
    <row r="876" spans="1:15" ht="15">
      <c r="A876" s="284">
        <v>872</v>
      </c>
      <c r="B876" s="287"/>
      <c r="C876" s="287"/>
      <c r="D876" s="284" t="s">
        <v>588</v>
      </c>
      <c r="E876" s="287"/>
      <c r="F876" s="285" t="s">
        <v>993</v>
      </c>
      <c r="G876" s="266" t="s">
        <v>121</v>
      </c>
      <c r="H876" s="266">
        <f>IF(G876="Traditional Stove",0.1,0.2)</f>
        <v>0.1</v>
      </c>
      <c r="I876" s="266">
        <f>YEAR(J876)</f>
        <v>2022</v>
      </c>
      <c r="J876" s="267">
        <v>44758</v>
      </c>
      <c r="K876" s="267">
        <f>J876+1</f>
        <v>44759</v>
      </c>
      <c r="L876" s="266">
        <f>IF(M876&lt;=365,1,2)</f>
        <v>1</v>
      </c>
      <c r="M876" s="266">
        <f>IF(K876&lt;$C$1,$C$2-$C$1+1,$C$2-K876+1)</f>
        <v>288</v>
      </c>
      <c r="N876" s="268">
        <f>M876/365</f>
        <v>0.78904109589041094</v>
      </c>
      <c r="O876" s="269">
        <f>'Data and Parameter'!$E$4*'Data and Parameter'!$E$5*('Data and Parameter'!$E$6+'Data and Parameter'!$E$7)*'Data and Parameter'!$E$19*'Data and Parameter'!$E$14*'ER calculations'!N876</f>
        <v>4.085456822921941</v>
      </c>
    </row>
    <row r="877" spans="1:15" ht="15">
      <c r="A877" s="284">
        <v>873</v>
      </c>
      <c r="B877" s="287"/>
      <c r="C877" s="287"/>
      <c r="D877" s="284" t="s">
        <v>588</v>
      </c>
      <c r="E877" s="287"/>
      <c r="F877" s="285" t="s">
        <v>994</v>
      </c>
      <c r="G877" s="266" t="s">
        <v>121</v>
      </c>
      <c r="H877" s="266">
        <f>IF(G877="Traditional Stove",0.1,0.2)</f>
        <v>0.1</v>
      </c>
      <c r="I877" s="266">
        <f>YEAR(J877)</f>
        <v>2022</v>
      </c>
      <c r="J877" s="267">
        <v>44758</v>
      </c>
      <c r="K877" s="267">
        <f>J877+1</f>
        <v>44759</v>
      </c>
      <c r="L877" s="266">
        <f>IF(M877&lt;=365,1,2)</f>
        <v>1</v>
      </c>
      <c r="M877" s="266">
        <f>IF(K877&lt;$C$1,$C$2-$C$1+1,$C$2-K877+1)</f>
        <v>288</v>
      </c>
      <c r="N877" s="268">
        <f>M877/365</f>
        <v>0.78904109589041094</v>
      </c>
      <c r="O877" s="269">
        <f>'Data and Parameter'!$E$4*'Data and Parameter'!$E$5*('Data and Parameter'!$E$6+'Data and Parameter'!$E$7)*'Data and Parameter'!$E$19*'Data and Parameter'!$E$14*'ER calculations'!N877</f>
        <v>4.085456822921941</v>
      </c>
    </row>
    <row r="878" spans="1:15" ht="15">
      <c r="A878" s="284">
        <v>874</v>
      </c>
      <c r="B878" s="287"/>
      <c r="C878" s="287"/>
      <c r="D878" s="284" t="s">
        <v>588</v>
      </c>
      <c r="E878" s="287"/>
      <c r="F878" s="285" t="s">
        <v>995</v>
      </c>
      <c r="G878" s="266" t="s">
        <v>121</v>
      </c>
      <c r="H878" s="266">
        <f>IF(G878="Traditional Stove",0.1,0.2)</f>
        <v>0.1</v>
      </c>
      <c r="I878" s="266">
        <f>YEAR(J878)</f>
        <v>2022</v>
      </c>
      <c r="J878" s="267">
        <v>44758</v>
      </c>
      <c r="K878" s="267">
        <f>J878+1</f>
        <v>44759</v>
      </c>
      <c r="L878" s="266">
        <f>IF(M878&lt;=365,1,2)</f>
        <v>1</v>
      </c>
      <c r="M878" s="266">
        <f>IF(K878&lt;$C$1,$C$2-$C$1+1,$C$2-K878+1)</f>
        <v>288</v>
      </c>
      <c r="N878" s="268">
        <f>M878/365</f>
        <v>0.78904109589041094</v>
      </c>
      <c r="O878" s="269">
        <f>'Data and Parameter'!$E$4*'Data and Parameter'!$E$5*('Data and Parameter'!$E$6+'Data and Parameter'!$E$7)*'Data and Parameter'!$E$19*'Data and Parameter'!$E$14*'ER calculations'!N878</f>
        <v>4.085456822921941</v>
      </c>
    </row>
    <row r="879" spans="1:15" ht="15">
      <c r="A879" s="284">
        <v>875</v>
      </c>
      <c r="B879" s="287"/>
      <c r="C879" s="287"/>
      <c r="D879" s="284" t="s">
        <v>588</v>
      </c>
      <c r="E879" s="287"/>
      <c r="F879" s="285" t="s">
        <v>996</v>
      </c>
      <c r="G879" s="266" t="s">
        <v>121</v>
      </c>
      <c r="H879" s="266">
        <f>IF(G879="Traditional Stove",0.1,0.2)</f>
        <v>0.1</v>
      </c>
      <c r="I879" s="266">
        <f>YEAR(J879)</f>
        <v>2022</v>
      </c>
      <c r="J879" s="267">
        <v>44758</v>
      </c>
      <c r="K879" s="267">
        <f>J879+1</f>
        <v>44759</v>
      </c>
      <c r="L879" s="266">
        <f>IF(M879&lt;=365,1,2)</f>
        <v>1</v>
      </c>
      <c r="M879" s="266">
        <f>IF(K879&lt;$C$1,$C$2-$C$1+1,$C$2-K879+1)</f>
        <v>288</v>
      </c>
      <c r="N879" s="268">
        <f>M879/365</f>
        <v>0.78904109589041094</v>
      </c>
      <c r="O879" s="269">
        <f>'Data and Parameter'!$E$4*'Data and Parameter'!$E$5*('Data and Parameter'!$E$6+'Data and Parameter'!$E$7)*'Data and Parameter'!$E$19*'Data and Parameter'!$E$14*'ER calculations'!N879</f>
        <v>4.085456822921941</v>
      </c>
    </row>
    <row r="880" spans="1:15" ht="15">
      <c r="A880" s="284">
        <v>876</v>
      </c>
      <c r="B880" s="287"/>
      <c r="C880" s="287"/>
      <c r="D880" s="284" t="s">
        <v>588</v>
      </c>
      <c r="E880" s="287"/>
      <c r="F880" s="285" t="s">
        <v>997</v>
      </c>
      <c r="G880" s="266" t="s">
        <v>121</v>
      </c>
      <c r="H880" s="266">
        <f>IF(G880="Traditional Stove",0.1,0.2)</f>
        <v>0.1</v>
      </c>
      <c r="I880" s="266">
        <f>YEAR(J880)</f>
        <v>2022</v>
      </c>
      <c r="J880" s="267">
        <v>44758</v>
      </c>
      <c r="K880" s="267">
        <f>J880+1</f>
        <v>44759</v>
      </c>
      <c r="L880" s="266">
        <f>IF(M880&lt;=365,1,2)</f>
        <v>1</v>
      </c>
      <c r="M880" s="266">
        <f>IF(K880&lt;$C$1,$C$2-$C$1+1,$C$2-K880+1)</f>
        <v>288</v>
      </c>
      <c r="N880" s="268">
        <f>M880/365</f>
        <v>0.78904109589041094</v>
      </c>
      <c r="O880" s="269">
        <f>'Data and Parameter'!$E$4*'Data and Parameter'!$E$5*('Data and Parameter'!$E$6+'Data and Parameter'!$E$7)*'Data and Parameter'!$E$19*'Data and Parameter'!$E$14*'ER calculations'!N880</f>
        <v>4.085456822921941</v>
      </c>
    </row>
    <row r="881" spans="1:15" ht="15">
      <c r="A881" s="284">
        <v>877</v>
      </c>
      <c r="B881" s="287"/>
      <c r="C881" s="287"/>
      <c r="D881" s="284" t="s">
        <v>588</v>
      </c>
      <c r="E881" s="287"/>
      <c r="F881" s="285" t="s">
        <v>998</v>
      </c>
      <c r="G881" s="266" t="s">
        <v>121</v>
      </c>
      <c r="H881" s="266">
        <f>IF(G881="Traditional Stove",0.1,0.2)</f>
        <v>0.1</v>
      </c>
      <c r="I881" s="266">
        <f>YEAR(J881)</f>
        <v>2022</v>
      </c>
      <c r="J881" s="267">
        <v>44767</v>
      </c>
      <c r="K881" s="267">
        <f>J881+1</f>
        <v>44768</v>
      </c>
      <c r="L881" s="266">
        <f>IF(M881&lt;=365,1,2)</f>
        <v>1</v>
      </c>
      <c r="M881" s="266">
        <f>IF(K881&lt;$C$1,$C$2-$C$1+1,$C$2-K881+1)</f>
        <v>279</v>
      </c>
      <c r="N881" s="268">
        <f>M881/365</f>
        <v>0.76438356164383559</v>
      </c>
      <c r="O881" s="269">
        <f>'Data and Parameter'!$E$4*'Data and Parameter'!$E$5*('Data and Parameter'!$E$6+'Data and Parameter'!$E$7)*'Data and Parameter'!$E$19*'Data and Parameter'!$E$14*'ER calculations'!N881</f>
        <v>3.9577862972056299</v>
      </c>
    </row>
    <row r="882" spans="1:15" ht="15">
      <c r="A882" s="284">
        <v>878</v>
      </c>
      <c r="B882" s="287"/>
      <c r="C882" s="287"/>
      <c r="D882" s="284" t="s">
        <v>588</v>
      </c>
      <c r="E882" s="287"/>
      <c r="F882" s="285" t="s">
        <v>999</v>
      </c>
      <c r="G882" s="266" t="s">
        <v>121</v>
      </c>
      <c r="H882" s="266">
        <f>IF(G882="Traditional Stove",0.1,0.2)</f>
        <v>0.1</v>
      </c>
      <c r="I882" s="266">
        <f>YEAR(J882)</f>
        <v>2022</v>
      </c>
      <c r="J882" s="267">
        <v>44758</v>
      </c>
      <c r="K882" s="267">
        <f>J882+1</f>
        <v>44759</v>
      </c>
      <c r="L882" s="266">
        <f>IF(M882&lt;=365,1,2)</f>
        <v>1</v>
      </c>
      <c r="M882" s="266">
        <f>IF(K882&lt;$C$1,$C$2-$C$1+1,$C$2-K882+1)</f>
        <v>288</v>
      </c>
      <c r="N882" s="268">
        <f>M882/365</f>
        <v>0.78904109589041094</v>
      </c>
      <c r="O882" s="269">
        <f>'Data and Parameter'!$E$4*'Data and Parameter'!$E$5*('Data and Parameter'!$E$6+'Data and Parameter'!$E$7)*'Data and Parameter'!$E$19*'Data and Parameter'!$E$14*'ER calculations'!N882</f>
        <v>4.085456822921941</v>
      </c>
    </row>
    <row r="883" spans="1:15" ht="15">
      <c r="A883" s="284">
        <v>879</v>
      </c>
      <c r="B883" s="287"/>
      <c r="C883" s="287"/>
      <c r="D883" s="284" t="s">
        <v>588</v>
      </c>
      <c r="E883" s="287"/>
      <c r="F883" s="285" t="s">
        <v>1000</v>
      </c>
      <c r="G883" s="266" t="s">
        <v>121</v>
      </c>
      <c r="H883" s="266">
        <f>IF(G883="Traditional Stove",0.1,0.2)</f>
        <v>0.1</v>
      </c>
      <c r="I883" s="266">
        <f>YEAR(J883)</f>
        <v>2022</v>
      </c>
      <c r="J883" s="267">
        <v>44758</v>
      </c>
      <c r="K883" s="267">
        <f>J883+1</f>
        <v>44759</v>
      </c>
      <c r="L883" s="266">
        <f>IF(M883&lt;=365,1,2)</f>
        <v>1</v>
      </c>
      <c r="M883" s="266">
        <f>IF(K883&lt;$C$1,$C$2-$C$1+1,$C$2-K883+1)</f>
        <v>288</v>
      </c>
      <c r="N883" s="268">
        <f>M883/365</f>
        <v>0.78904109589041094</v>
      </c>
      <c r="O883" s="269">
        <f>'Data and Parameter'!$E$4*'Data and Parameter'!$E$5*('Data and Parameter'!$E$6+'Data and Parameter'!$E$7)*'Data and Parameter'!$E$19*'Data and Parameter'!$E$14*'ER calculations'!N883</f>
        <v>4.085456822921941</v>
      </c>
    </row>
    <row r="884" spans="1:15" ht="15">
      <c r="A884" s="284">
        <v>880</v>
      </c>
      <c r="B884" s="287"/>
      <c r="C884" s="287"/>
      <c r="D884" s="284" t="s">
        <v>588</v>
      </c>
      <c r="E884" s="287"/>
      <c r="F884" s="285" t="s">
        <v>1001</v>
      </c>
      <c r="G884" s="266" t="s">
        <v>121</v>
      </c>
      <c r="H884" s="266">
        <f>IF(G884="Traditional Stove",0.1,0.2)</f>
        <v>0.1</v>
      </c>
      <c r="I884" s="266">
        <f>YEAR(J884)</f>
        <v>2022</v>
      </c>
      <c r="J884" s="267">
        <v>44758</v>
      </c>
      <c r="K884" s="267">
        <f>J884+1</f>
        <v>44759</v>
      </c>
      <c r="L884" s="266">
        <f>IF(M884&lt;=365,1,2)</f>
        <v>1</v>
      </c>
      <c r="M884" s="266">
        <f>IF(K884&lt;$C$1,$C$2-$C$1+1,$C$2-K884+1)</f>
        <v>288</v>
      </c>
      <c r="N884" s="268">
        <f>M884/365</f>
        <v>0.78904109589041094</v>
      </c>
      <c r="O884" s="269">
        <f>'Data and Parameter'!$E$4*'Data and Parameter'!$E$5*('Data and Parameter'!$E$6+'Data and Parameter'!$E$7)*'Data and Parameter'!$E$19*'Data and Parameter'!$E$14*'ER calculations'!N884</f>
        <v>4.085456822921941</v>
      </c>
    </row>
    <row r="885" spans="1:15" ht="15">
      <c r="A885" s="284">
        <v>881</v>
      </c>
      <c r="B885" s="287"/>
      <c r="C885" s="287"/>
      <c r="D885" s="284" t="s">
        <v>588</v>
      </c>
      <c r="E885" s="287"/>
      <c r="F885" s="285" t="s">
        <v>1002</v>
      </c>
      <c r="G885" s="266" t="s">
        <v>121</v>
      </c>
      <c r="H885" s="266">
        <f>IF(G885="Traditional Stove",0.1,0.2)</f>
        <v>0.1</v>
      </c>
      <c r="I885" s="266">
        <f>YEAR(J885)</f>
        <v>2022</v>
      </c>
      <c r="J885" s="267">
        <v>44758</v>
      </c>
      <c r="K885" s="267">
        <f>J885+1</f>
        <v>44759</v>
      </c>
      <c r="L885" s="266">
        <f>IF(M885&lt;=365,1,2)</f>
        <v>1</v>
      </c>
      <c r="M885" s="266">
        <f>IF(K885&lt;$C$1,$C$2-$C$1+1,$C$2-K885+1)</f>
        <v>288</v>
      </c>
      <c r="N885" s="268">
        <f>M885/365</f>
        <v>0.78904109589041094</v>
      </c>
      <c r="O885" s="269">
        <f>'Data and Parameter'!$E$4*'Data and Parameter'!$E$5*('Data and Parameter'!$E$6+'Data and Parameter'!$E$7)*'Data and Parameter'!$E$19*'Data and Parameter'!$E$14*'ER calculations'!N885</f>
        <v>4.085456822921941</v>
      </c>
    </row>
    <row r="886" spans="1:15" ht="15">
      <c r="A886" s="284">
        <v>882</v>
      </c>
      <c r="B886" s="287"/>
      <c r="C886" s="287"/>
      <c r="D886" s="284" t="s">
        <v>588</v>
      </c>
      <c r="E886" s="287"/>
      <c r="F886" s="285" t="s">
        <v>1003</v>
      </c>
      <c r="G886" s="266" t="s">
        <v>121</v>
      </c>
      <c r="H886" s="266">
        <f>IF(G886="Traditional Stove",0.1,0.2)</f>
        <v>0.1</v>
      </c>
      <c r="I886" s="266">
        <f>YEAR(J886)</f>
        <v>2022</v>
      </c>
      <c r="J886" s="267">
        <v>44758</v>
      </c>
      <c r="K886" s="267">
        <f>J886+1</f>
        <v>44759</v>
      </c>
      <c r="L886" s="266">
        <f>IF(M886&lt;=365,1,2)</f>
        <v>1</v>
      </c>
      <c r="M886" s="266">
        <f>IF(K886&lt;$C$1,$C$2-$C$1+1,$C$2-K886+1)</f>
        <v>288</v>
      </c>
      <c r="N886" s="268">
        <f>M886/365</f>
        <v>0.78904109589041094</v>
      </c>
      <c r="O886" s="269">
        <f>'Data and Parameter'!$E$4*'Data and Parameter'!$E$5*('Data and Parameter'!$E$6+'Data and Parameter'!$E$7)*'Data and Parameter'!$E$19*'Data and Parameter'!$E$14*'ER calculations'!N886</f>
        <v>4.085456822921941</v>
      </c>
    </row>
    <row r="887" spans="1:15" ht="15">
      <c r="A887" s="284">
        <v>883</v>
      </c>
      <c r="B887" s="287"/>
      <c r="C887" s="287"/>
      <c r="D887" s="284" t="s">
        <v>588</v>
      </c>
      <c r="E887" s="287"/>
      <c r="F887" s="285" t="s">
        <v>1004</v>
      </c>
      <c r="G887" s="266" t="s">
        <v>121</v>
      </c>
      <c r="H887" s="266">
        <f>IF(G887="Traditional Stove",0.1,0.2)</f>
        <v>0.1</v>
      </c>
      <c r="I887" s="266">
        <f>YEAR(J887)</f>
        <v>2022</v>
      </c>
      <c r="J887" s="267">
        <v>44758</v>
      </c>
      <c r="K887" s="267">
        <f>J887+1</f>
        <v>44759</v>
      </c>
      <c r="L887" s="266">
        <f>IF(M887&lt;=365,1,2)</f>
        <v>1</v>
      </c>
      <c r="M887" s="266">
        <f>IF(K887&lt;$C$1,$C$2-$C$1+1,$C$2-K887+1)</f>
        <v>288</v>
      </c>
      <c r="N887" s="268">
        <f>M887/365</f>
        <v>0.78904109589041094</v>
      </c>
      <c r="O887" s="269">
        <f>'Data and Parameter'!$E$4*'Data and Parameter'!$E$5*('Data and Parameter'!$E$6+'Data and Parameter'!$E$7)*'Data and Parameter'!$E$19*'Data and Parameter'!$E$14*'ER calculations'!N887</f>
        <v>4.085456822921941</v>
      </c>
    </row>
    <row r="888" spans="1:15" ht="15">
      <c r="A888" s="284">
        <v>884</v>
      </c>
      <c r="B888" s="287"/>
      <c r="C888" s="287"/>
      <c r="D888" s="284" t="s">
        <v>588</v>
      </c>
      <c r="E888" s="287"/>
      <c r="F888" s="285" t="s">
        <v>1005</v>
      </c>
      <c r="G888" s="266" t="s">
        <v>121</v>
      </c>
      <c r="H888" s="266">
        <f>IF(G888="Traditional Stove",0.1,0.2)</f>
        <v>0.1</v>
      </c>
      <c r="I888" s="266">
        <f>YEAR(J888)</f>
        <v>2022</v>
      </c>
      <c r="J888" s="267">
        <v>44758</v>
      </c>
      <c r="K888" s="267">
        <f>J888+1</f>
        <v>44759</v>
      </c>
      <c r="L888" s="266">
        <f>IF(M888&lt;=365,1,2)</f>
        <v>1</v>
      </c>
      <c r="M888" s="266">
        <f>IF(K888&lt;$C$1,$C$2-$C$1+1,$C$2-K888+1)</f>
        <v>288</v>
      </c>
      <c r="N888" s="268">
        <f>M888/365</f>
        <v>0.78904109589041094</v>
      </c>
      <c r="O888" s="269">
        <f>'Data and Parameter'!$E$4*'Data and Parameter'!$E$5*('Data and Parameter'!$E$6+'Data and Parameter'!$E$7)*'Data and Parameter'!$E$19*'Data and Parameter'!$E$14*'ER calculations'!N888</f>
        <v>4.085456822921941</v>
      </c>
    </row>
    <row r="889" spans="1:15" ht="15">
      <c r="A889" s="284">
        <v>885</v>
      </c>
      <c r="B889" s="287"/>
      <c r="C889" s="287"/>
      <c r="D889" s="284" t="s">
        <v>588</v>
      </c>
      <c r="E889" s="287"/>
      <c r="F889" s="285" t="s">
        <v>1006</v>
      </c>
      <c r="G889" s="266" t="s">
        <v>121</v>
      </c>
      <c r="H889" s="266">
        <f>IF(G889="Traditional Stove",0.1,0.2)</f>
        <v>0.1</v>
      </c>
      <c r="I889" s="266">
        <f>YEAR(J889)</f>
        <v>2022</v>
      </c>
      <c r="J889" s="267">
        <v>44758</v>
      </c>
      <c r="K889" s="267">
        <f>J889+1</f>
        <v>44759</v>
      </c>
      <c r="L889" s="266">
        <f>IF(M889&lt;=365,1,2)</f>
        <v>1</v>
      </c>
      <c r="M889" s="266">
        <f>IF(K889&lt;$C$1,$C$2-$C$1+1,$C$2-K889+1)</f>
        <v>288</v>
      </c>
      <c r="N889" s="268">
        <f>M889/365</f>
        <v>0.78904109589041094</v>
      </c>
      <c r="O889" s="269">
        <f>'Data and Parameter'!$E$4*'Data and Parameter'!$E$5*('Data and Parameter'!$E$6+'Data and Parameter'!$E$7)*'Data and Parameter'!$E$19*'Data and Parameter'!$E$14*'ER calculations'!N889</f>
        <v>4.085456822921941</v>
      </c>
    </row>
    <row r="890" spans="1:15" ht="15">
      <c r="A890" s="284">
        <v>886</v>
      </c>
      <c r="B890" s="287"/>
      <c r="C890" s="287"/>
      <c r="D890" s="284" t="s">
        <v>588</v>
      </c>
      <c r="E890" s="287"/>
      <c r="F890" s="285" t="s">
        <v>1007</v>
      </c>
      <c r="G890" s="266" t="s">
        <v>121</v>
      </c>
      <c r="H890" s="266">
        <f>IF(G890="Traditional Stove",0.1,0.2)</f>
        <v>0.1</v>
      </c>
      <c r="I890" s="266">
        <f>YEAR(J890)</f>
        <v>2022</v>
      </c>
      <c r="J890" s="267">
        <v>44758</v>
      </c>
      <c r="K890" s="267">
        <f>J890+1</f>
        <v>44759</v>
      </c>
      <c r="L890" s="266">
        <f>IF(M890&lt;=365,1,2)</f>
        <v>1</v>
      </c>
      <c r="M890" s="266">
        <f>IF(K890&lt;$C$1,$C$2-$C$1+1,$C$2-K890+1)</f>
        <v>288</v>
      </c>
      <c r="N890" s="268">
        <f>M890/365</f>
        <v>0.78904109589041094</v>
      </c>
      <c r="O890" s="269">
        <f>'Data and Parameter'!$E$4*'Data and Parameter'!$E$5*('Data and Parameter'!$E$6+'Data and Parameter'!$E$7)*'Data and Parameter'!$E$19*'Data and Parameter'!$E$14*'ER calculations'!N890</f>
        <v>4.085456822921941</v>
      </c>
    </row>
    <row r="891" spans="1:15" ht="15">
      <c r="A891" s="284">
        <v>887</v>
      </c>
      <c r="B891" s="287"/>
      <c r="C891" s="287"/>
      <c r="D891" s="284" t="s">
        <v>588</v>
      </c>
      <c r="E891" s="287"/>
      <c r="F891" s="285" t="s">
        <v>1008</v>
      </c>
      <c r="G891" s="266" t="s">
        <v>121</v>
      </c>
      <c r="H891" s="266">
        <f>IF(G891="Traditional Stove",0.1,0.2)</f>
        <v>0.1</v>
      </c>
      <c r="I891" s="266">
        <f>YEAR(J891)</f>
        <v>2022</v>
      </c>
      <c r="J891" s="267">
        <v>44758</v>
      </c>
      <c r="K891" s="267">
        <f>J891+1</f>
        <v>44759</v>
      </c>
      <c r="L891" s="266">
        <f>IF(M891&lt;=365,1,2)</f>
        <v>1</v>
      </c>
      <c r="M891" s="266">
        <f>IF(K891&lt;$C$1,$C$2-$C$1+1,$C$2-K891+1)</f>
        <v>288</v>
      </c>
      <c r="N891" s="268">
        <f>M891/365</f>
        <v>0.78904109589041094</v>
      </c>
      <c r="O891" s="269">
        <f>'Data and Parameter'!$E$4*'Data and Parameter'!$E$5*('Data and Parameter'!$E$6+'Data and Parameter'!$E$7)*'Data and Parameter'!$E$19*'Data and Parameter'!$E$14*'ER calculations'!N891</f>
        <v>4.085456822921941</v>
      </c>
    </row>
    <row r="892" spans="1:15" ht="15">
      <c r="A892" s="284">
        <v>888</v>
      </c>
      <c r="B892" s="287"/>
      <c r="C892" s="287"/>
      <c r="D892" s="284" t="s">
        <v>588</v>
      </c>
      <c r="E892" s="287"/>
      <c r="F892" s="285" t="s">
        <v>1009</v>
      </c>
      <c r="G892" s="266" t="s">
        <v>121</v>
      </c>
      <c r="H892" s="266">
        <f>IF(G892="Traditional Stove",0.1,0.2)</f>
        <v>0.1</v>
      </c>
      <c r="I892" s="266">
        <f>YEAR(J892)</f>
        <v>2022</v>
      </c>
      <c r="J892" s="267">
        <v>44758</v>
      </c>
      <c r="K892" s="267">
        <f>J892+1</f>
        <v>44759</v>
      </c>
      <c r="L892" s="266">
        <f>IF(M892&lt;=365,1,2)</f>
        <v>1</v>
      </c>
      <c r="M892" s="266">
        <f>IF(K892&lt;$C$1,$C$2-$C$1+1,$C$2-K892+1)</f>
        <v>288</v>
      </c>
      <c r="N892" s="268">
        <f>M892/365</f>
        <v>0.78904109589041094</v>
      </c>
      <c r="O892" s="269">
        <f>'Data and Parameter'!$E$4*'Data and Parameter'!$E$5*('Data and Parameter'!$E$6+'Data and Parameter'!$E$7)*'Data and Parameter'!$E$19*'Data and Parameter'!$E$14*'ER calculations'!N892</f>
        <v>4.085456822921941</v>
      </c>
    </row>
    <row r="893" spans="1:15" ht="15">
      <c r="A893" s="284">
        <v>889</v>
      </c>
      <c r="B893" s="287"/>
      <c r="C893" s="287"/>
      <c r="D893" s="284" t="s">
        <v>588</v>
      </c>
      <c r="E893" s="287"/>
      <c r="F893" s="285" t="s">
        <v>1010</v>
      </c>
      <c r="G893" s="266" t="s">
        <v>121</v>
      </c>
      <c r="H893" s="266">
        <f>IF(G893="Traditional Stove",0.1,0.2)</f>
        <v>0.1</v>
      </c>
      <c r="I893" s="266">
        <f>YEAR(J893)</f>
        <v>2022</v>
      </c>
      <c r="J893" s="267">
        <v>44758</v>
      </c>
      <c r="K893" s="267">
        <f>J893+1</f>
        <v>44759</v>
      </c>
      <c r="L893" s="266">
        <f>IF(M893&lt;=365,1,2)</f>
        <v>1</v>
      </c>
      <c r="M893" s="266">
        <f>IF(K893&lt;$C$1,$C$2-$C$1+1,$C$2-K893+1)</f>
        <v>288</v>
      </c>
      <c r="N893" s="268">
        <f>M893/365</f>
        <v>0.78904109589041094</v>
      </c>
      <c r="O893" s="269">
        <f>'Data and Parameter'!$E$4*'Data and Parameter'!$E$5*('Data and Parameter'!$E$6+'Data and Parameter'!$E$7)*'Data and Parameter'!$E$19*'Data and Parameter'!$E$14*'ER calculations'!N893</f>
        <v>4.085456822921941</v>
      </c>
    </row>
    <row r="894" spans="1:15" ht="15">
      <c r="A894" s="284">
        <v>890</v>
      </c>
      <c r="B894" s="287"/>
      <c r="C894" s="287"/>
      <c r="D894" s="284" t="s">
        <v>588</v>
      </c>
      <c r="E894" s="287"/>
      <c r="F894" s="285" t="s">
        <v>1011</v>
      </c>
      <c r="G894" s="266" t="s">
        <v>121</v>
      </c>
      <c r="H894" s="266">
        <f>IF(G894="Traditional Stove",0.1,0.2)</f>
        <v>0.1</v>
      </c>
      <c r="I894" s="266">
        <f>YEAR(J894)</f>
        <v>2022</v>
      </c>
      <c r="J894" s="267">
        <v>44758</v>
      </c>
      <c r="K894" s="267">
        <f>J894+1</f>
        <v>44759</v>
      </c>
      <c r="L894" s="266">
        <f>IF(M894&lt;=365,1,2)</f>
        <v>1</v>
      </c>
      <c r="M894" s="266">
        <f>IF(K894&lt;$C$1,$C$2-$C$1+1,$C$2-K894+1)</f>
        <v>288</v>
      </c>
      <c r="N894" s="268">
        <f>M894/365</f>
        <v>0.78904109589041094</v>
      </c>
      <c r="O894" s="269">
        <f>'Data and Parameter'!$E$4*'Data and Parameter'!$E$5*('Data and Parameter'!$E$6+'Data and Parameter'!$E$7)*'Data and Parameter'!$E$19*'Data and Parameter'!$E$14*'ER calculations'!N894</f>
        <v>4.085456822921941</v>
      </c>
    </row>
    <row r="895" spans="1:15" ht="15">
      <c r="A895" s="284">
        <v>891</v>
      </c>
      <c r="B895" s="287"/>
      <c r="C895" s="287"/>
      <c r="D895" s="284" t="s">
        <v>588</v>
      </c>
      <c r="E895" s="287"/>
      <c r="F895" s="285" t="s">
        <v>1012</v>
      </c>
      <c r="G895" s="266" t="s">
        <v>121</v>
      </c>
      <c r="H895" s="266">
        <f>IF(G895="Traditional Stove",0.1,0.2)</f>
        <v>0.1</v>
      </c>
      <c r="I895" s="266">
        <f>YEAR(J895)</f>
        <v>2022</v>
      </c>
      <c r="J895" s="267">
        <v>44758</v>
      </c>
      <c r="K895" s="267">
        <f>J895+1</f>
        <v>44759</v>
      </c>
      <c r="L895" s="266">
        <f>IF(M895&lt;=365,1,2)</f>
        <v>1</v>
      </c>
      <c r="M895" s="266">
        <f>IF(K895&lt;$C$1,$C$2-$C$1+1,$C$2-K895+1)</f>
        <v>288</v>
      </c>
      <c r="N895" s="268">
        <f>M895/365</f>
        <v>0.78904109589041094</v>
      </c>
      <c r="O895" s="269">
        <f>'Data and Parameter'!$E$4*'Data and Parameter'!$E$5*('Data and Parameter'!$E$6+'Data and Parameter'!$E$7)*'Data and Parameter'!$E$19*'Data and Parameter'!$E$14*'ER calculations'!N895</f>
        <v>4.085456822921941</v>
      </c>
    </row>
    <row r="896" spans="1:15" ht="15">
      <c r="A896" s="284">
        <v>892</v>
      </c>
      <c r="B896" s="287"/>
      <c r="C896" s="287"/>
      <c r="D896" s="284" t="s">
        <v>588</v>
      </c>
      <c r="E896" s="287"/>
      <c r="F896" s="285" t="s">
        <v>1013</v>
      </c>
      <c r="G896" s="266" t="s">
        <v>121</v>
      </c>
      <c r="H896" s="266">
        <f>IF(G896="Traditional Stove",0.1,0.2)</f>
        <v>0.1</v>
      </c>
      <c r="I896" s="266">
        <f>YEAR(J896)</f>
        <v>2022</v>
      </c>
      <c r="J896" s="267">
        <v>44758</v>
      </c>
      <c r="K896" s="267">
        <f>J896+1</f>
        <v>44759</v>
      </c>
      <c r="L896" s="266">
        <f>IF(M896&lt;=365,1,2)</f>
        <v>1</v>
      </c>
      <c r="M896" s="266">
        <f>IF(K896&lt;$C$1,$C$2-$C$1+1,$C$2-K896+1)</f>
        <v>288</v>
      </c>
      <c r="N896" s="268">
        <f>M896/365</f>
        <v>0.78904109589041094</v>
      </c>
      <c r="O896" s="269">
        <f>'Data and Parameter'!$E$4*'Data and Parameter'!$E$5*('Data and Parameter'!$E$6+'Data and Parameter'!$E$7)*'Data and Parameter'!$E$19*'Data and Parameter'!$E$14*'ER calculations'!N896</f>
        <v>4.085456822921941</v>
      </c>
    </row>
    <row r="897" spans="1:15" ht="15">
      <c r="A897" s="284">
        <v>893</v>
      </c>
      <c r="B897" s="287"/>
      <c r="C897" s="287"/>
      <c r="D897" s="284" t="s">
        <v>588</v>
      </c>
      <c r="E897" s="287"/>
      <c r="F897" s="285" t="s">
        <v>1014</v>
      </c>
      <c r="G897" s="266" t="s">
        <v>121</v>
      </c>
      <c r="H897" s="266">
        <f>IF(G897="Traditional Stove",0.1,0.2)</f>
        <v>0.1</v>
      </c>
      <c r="I897" s="266">
        <f>YEAR(J897)</f>
        <v>2022</v>
      </c>
      <c r="J897" s="267">
        <v>44758</v>
      </c>
      <c r="K897" s="267">
        <f>J897+1</f>
        <v>44759</v>
      </c>
      <c r="L897" s="266">
        <f>IF(M897&lt;=365,1,2)</f>
        <v>1</v>
      </c>
      <c r="M897" s="266">
        <f>IF(K897&lt;$C$1,$C$2-$C$1+1,$C$2-K897+1)</f>
        <v>288</v>
      </c>
      <c r="N897" s="268">
        <f>M897/365</f>
        <v>0.78904109589041094</v>
      </c>
      <c r="O897" s="269">
        <f>'Data and Parameter'!$E$4*'Data and Parameter'!$E$5*('Data and Parameter'!$E$6+'Data and Parameter'!$E$7)*'Data and Parameter'!$E$19*'Data and Parameter'!$E$14*'ER calculations'!N897</f>
        <v>4.085456822921941</v>
      </c>
    </row>
    <row r="898" spans="1:15" ht="15">
      <c r="A898" s="284">
        <v>894</v>
      </c>
      <c r="B898" s="287"/>
      <c r="C898" s="287"/>
      <c r="D898" s="284" t="s">
        <v>588</v>
      </c>
      <c r="E898" s="287"/>
      <c r="F898" s="285" t="s">
        <v>1015</v>
      </c>
      <c r="G898" s="266" t="s">
        <v>121</v>
      </c>
      <c r="H898" s="266">
        <f>IF(G898="Traditional Stove",0.1,0.2)</f>
        <v>0.1</v>
      </c>
      <c r="I898" s="266">
        <f>YEAR(J898)</f>
        <v>2022</v>
      </c>
      <c r="J898" s="267">
        <v>44758</v>
      </c>
      <c r="K898" s="267">
        <f>J898+1</f>
        <v>44759</v>
      </c>
      <c r="L898" s="266">
        <f>IF(M898&lt;=365,1,2)</f>
        <v>1</v>
      </c>
      <c r="M898" s="266">
        <f>IF(K898&lt;$C$1,$C$2-$C$1+1,$C$2-K898+1)</f>
        <v>288</v>
      </c>
      <c r="N898" s="268">
        <f>M898/365</f>
        <v>0.78904109589041094</v>
      </c>
      <c r="O898" s="269">
        <f>'Data and Parameter'!$E$4*'Data and Parameter'!$E$5*('Data and Parameter'!$E$6+'Data and Parameter'!$E$7)*'Data and Parameter'!$E$19*'Data and Parameter'!$E$14*'ER calculations'!N898</f>
        <v>4.085456822921941</v>
      </c>
    </row>
    <row r="899" spans="1:15" ht="15">
      <c r="A899" s="284">
        <v>895</v>
      </c>
      <c r="B899" s="287"/>
      <c r="C899" s="287"/>
      <c r="D899" s="284" t="s">
        <v>588</v>
      </c>
      <c r="E899" s="287"/>
      <c r="F899" s="285" t="s">
        <v>1016</v>
      </c>
      <c r="G899" s="266" t="s">
        <v>121</v>
      </c>
      <c r="H899" s="266">
        <f>IF(G899="Traditional Stove",0.1,0.2)</f>
        <v>0.1</v>
      </c>
      <c r="I899" s="266">
        <f>YEAR(J899)</f>
        <v>2022</v>
      </c>
      <c r="J899" s="267">
        <v>44758</v>
      </c>
      <c r="K899" s="267">
        <f>J899+1</f>
        <v>44759</v>
      </c>
      <c r="L899" s="266">
        <f>IF(M899&lt;=365,1,2)</f>
        <v>1</v>
      </c>
      <c r="M899" s="266">
        <f>IF(K899&lt;$C$1,$C$2-$C$1+1,$C$2-K899+1)</f>
        <v>288</v>
      </c>
      <c r="N899" s="268">
        <f>M899/365</f>
        <v>0.78904109589041094</v>
      </c>
      <c r="O899" s="269">
        <f>'Data and Parameter'!$E$4*'Data and Parameter'!$E$5*('Data and Parameter'!$E$6+'Data and Parameter'!$E$7)*'Data and Parameter'!$E$19*'Data and Parameter'!$E$14*'ER calculations'!N899</f>
        <v>4.085456822921941</v>
      </c>
    </row>
    <row r="900" spans="1:15" ht="15">
      <c r="A900" s="284">
        <v>896</v>
      </c>
      <c r="B900" s="287"/>
      <c r="C900" s="287"/>
      <c r="D900" s="284" t="s">
        <v>588</v>
      </c>
      <c r="E900" s="287"/>
      <c r="F900" s="285" t="s">
        <v>1017</v>
      </c>
      <c r="G900" s="266" t="s">
        <v>121</v>
      </c>
      <c r="H900" s="266">
        <f>IF(G900="Traditional Stove",0.1,0.2)</f>
        <v>0.1</v>
      </c>
      <c r="I900" s="266">
        <f>YEAR(J900)</f>
        <v>2022</v>
      </c>
      <c r="J900" s="267">
        <v>44758</v>
      </c>
      <c r="K900" s="267">
        <f>J900+1</f>
        <v>44759</v>
      </c>
      <c r="L900" s="266">
        <f>IF(M900&lt;=365,1,2)</f>
        <v>1</v>
      </c>
      <c r="M900" s="266">
        <f>IF(K900&lt;$C$1,$C$2-$C$1+1,$C$2-K900+1)</f>
        <v>288</v>
      </c>
      <c r="N900" s="268">
        <f>M900/365</f>
        <v>0.78904109589041094</v>
      </c>
      <c r="O900" s="269">
        <f>'Data and Parameter'!$E$4*'Data and Parameter'!$E$5*('Data and Parameter'!$E$6+'Data and Parameter'!$E$7)*'Data and Parameter'!$E$19*'Data and Parameter'!$E$14*'ER calculations'!N900</f>
        <v>4.085456822921941</v>
      </c>
    </row>
    <row r="901" spans="1:15" ht="15">
      <c r="A901" s="284">
        <v>897</v>
      </c>
      <c r="B901" s="287"/>
      <c r="C901" s="287"/>
      <c r="D901" s="284" t="s">
        <v>588</v>
      </c>
      <c r="E901" s="287"/>
      <c r="F901" s="285" t="s">
        <v>1018</v>
      </c>
      <c r="G901" s="266" t="s">
        <v>121</v>
      </c>
      <c r="H901" s="266">
        <f>IF(G901="Traditional Stove",0.1,0.2)</f>
        <v>0.1</v>
      </c>
      <c r="I901" s="266">
        <f>YEAR(J901)</f>
        <v>2022</v>
      </c>
      <c r="J901" s="267">
        <v>44758</v>
      </c>
      <c r="K901" s="267">
        <f>J901+1</f>
        <v>44759</v>
      </c>
      <c r="L901" s="266">
        <f>IF(M901&lt;=365,1,2)</f>
        <v>1</v>
      </c>
      <c r="M901" s="266">
        <f>IF(K901&lt;$C$1,$C$2-$C$1+1,$C$2-K901+1)</f>
        <v>288</v>
      </c>
      <c r="N901" s="268">
        <f>M901/365</f>
        <v>0.78904109589041094</v>
      </c>
      <c r="O901" s="269">
        <f>'Data and Parameter'!$E$4*'Data and Parameter'!$E$5*('Data and Parameter'!$E$6+'Data and Parameter'!$E$7)*'Data and Parameter'!$E$19*'Data and Parameter'!$E$14*'ER calculations'!N901</f>
        <v>4.085456822921941</v>
      </c>
    </row>
    <row r="902" spans="1:15" ht="15">
      <c r="A902" s="284">
        <v>898</v>
      </c>
      <c r="B902" s="287"/>
      <c r="C902" s="287"/>
      <c r="D902" s="284" t="s">
        <v>588</v>
      </c>
      <c r="E902" s="287"/>
      <c r="F902" s="285" t="s">
        <v>1019</v>
      </c>
      <c r="G902" s="266" t="s">
        <v>121</v>
      </c>
      <c r="H902" s="266">
        <f>IF(G902="Traditional Stove",0.1,0.2)</f>
        <v>0.1</v>
      </c>
      <c r="I902" s="266">
        <f>YEAR(J902)</f>
        <v>2022</v>
      </c>
      <c r="J902" s="267">
        <v>44758</v>
      </c>
      <c r="K902" s="267">
        <f>J902+1</f>
        <v>44759</v>
      </c>
      <c r="L902" s="266">
        <f>IF(M902&lt;=365,1,2)</f>
        <v>1</v>
      </c>
      <c r="M902" s="266">
        <f>IF(K902&lt;$C$1,$C$2-$C$1+1,$C$2-K902+1)</f>
        <v>288</v>
      </c>
      <c r="N902" s="268">
        <f>M902/365</f>
        <v>0.78904109589041094</v>
      </c>
      <c r="O902" s="269">
        <f>'Data and Parameter'!$E$4*'Data and Parameter'!$E$5*('Data and Parameter'!$E$6+'Data and Parameter'!$E$7)*'Data and Parameter'!$E$19*'Data and Parameter'!$E$14*'ER calculations'!N902</f>
        <v>4.085456822921941</v>
      </c>
    </row>
    <row r="903" spans="1:15" ht="15">
      <c r="A903" s="284">
        <v>899</v>
      </c>
      <c r="B903" s="287"/>
      <c r="C903" s="287"/>
      <c r="D903" s="284" t="s">
        <v>588</v>
      </c>
      <c r="E903" s="287"/>
      <c r="F903" s="285" t="s">
        <v>1020</v>
      </c>
      <c r="G903" s="266" t="s">
        <v>121</v>
      </c>
      <c r="H903" s="266">
        <f>IF(G903="Traditional Stove",0.1,0.2)</f>
        <v>0.1</v>
      </c>
      <c r="I903" s="266">
        <f>YEAR(J903)</f>
        <v>2022</v>
      </c>
      <c r="J903" s="267">
        <v>44758</v>
      </c>
      <c r="K903" s="267">
        <f>J903+1</f>
        <v>44759</v>
      </c>
      <c r="L903" s="266">
        <f>IF(M903&lt;=365,1,2)</f>
        <v>1</v>
      </c>
      <c r="M903" s="266">
        <f>IF(K903&lt;$C$1,$C$2-$C$1+1,$C$2-K903+1)</f>
        <v>288</v>
      </c>
      <c r="N903" s="268">
        <f>M903/365</f>
        <v>0.78904109589041094</v>
      </c>
      <c r="O903" s="269">
        <f>'Data and Parameter'!$E$4*'Data and Parameter'!$E$5*('Data and Parameter'!$E$6+'Data and Parameter'!$E$7)*'Data and Parameter'!$E$19*'Data and Parameter'!$E$14*'ER calculations'!N903</f>
        <v>4.085456822921941</v>
      </c>
    </row>
    <row r="904" spans="1:15" ht="15">
      <c r="A904" s="284">
        <v>900</v>
      </c>
      <c r="B904" s="287"/>
      <c r="C904" s="287"/>
      <c r="D904" s="284" t="s">
        <v>588</v>
      </c>
      <c r="E904" s="287"/>
      <c r="F904" s="285" t="s">
        <v>1021</v>
      </c>
      <c r="G904" s="266" t="s">
        <v>121</v>
      </c>
      <c r="H904" s="266">
        <f>IF(G904="Traditional Stove",0.1,0.2)</f>
        <v>0.1</v>
      </c>
      <c r="I904" s="266">
        <f>YEAR(J904)</f>
        <v>2022</v>
      </c>
      <c r="J904" s="267">
        <v>44758</v>
      </c>
      <c r="K904" s="267">
        <f>J904+1</f>
        <v>44759</v>
      </c>
      <c r="L904" s="266">
        <f>IF(M904&lt;=365,1,2)</f>
        <v>1</v>
      </c>
      <c r="M904" s="266">
        <f>IF(K904&lt;$C$1,$C$2-$C$1+1,$C$2-K904+1)</f>
        <v>288</v>
      </c>
      <c r="N904" s="268">
        <f>M904/365</f>
        <v>0.78904109589041094</v>
      </c>
      <c r="O904" s="269">
        <f>'Data and Parameter'!$E$4*'Data and Parameter'!$E$5*('Data and Parameter'!$E$6+'Data and Parameter'!$E$7)*'Data and Parameter'!$E$19*'Data and Parameter'!$E$14*'ER calculations'!N904</f>
        <v>4.085456822921941</v>
      </c>
    </row>
    <row r="905" spans="1:15" ht="15">
      <c r="A905" s="284">
        <v>901</v>
      </c>
      <c r="B905" s="287"/>
      <c r="C905" s="287"/>
      <c r="D905" s="284" t="s">
        <v>588</v>
      </c>
      <c r="E905" s="287"/>
      <c r="F905" s="285" t="s">
        <v>1022</v>
      </c>
      <c r="G905" s="266" t="s">
        <v>121</v>
      </c>
      <c r="H905" s="266">
        <f>IF(G905="Traditional Stove",0.1,0.2)</f>
        <v>0.1</v>
      </c>
      <c r="I905" s="266">
        <f>YEAR(J905)</f>
        <v>2022</v>
      </c>
      <c r="J905" s="267">
        <v>44758</v>
      </c>
      <c r="K905" s="267">
        <f>J905+1</f>
        <v>44759</v>
      </c>
      <c r="L905" s="266">
        <f>IF(M905&lt;=365,1,2)</f>
        <v>1</v>
      </c>
      <c r="M905" s="266">
        <f>IF(K905&lt;$C$1,$C$2-$C$1+1,$C$2-K905+1)</f>
        <v>288</v>
      </c>
      <c r="N905" s="268">
        <f>M905/365</f>
        <v>0.78904109589041094</v>
      </c>
      <c r="O905" s="269">
        <f>'Data and Parameter'!$E$4*'Data and Parameter'!$E$5*('Data and Parameter'!$E$6+'Data and Parameter'!$E$7)*'Data and Parameter'!$E$19*'Data and Parameter'!$E$14*'ER calculations'!N905</f>
        <v>4.085456822921941</v>
      </c>
    </row>
    <row r="906" spans="1:15" ht="15">
      <c r="A906" s="284">
        <v>902</v>
      </c>
      <c r="B906" s="287"/>
      <c r="C906" s="287"/>
      <c r="D906" s="284" t="s">
        <v>588</v>
      </c>
      <c r="E906" s="287"/>
      <c r="F906" s="285" t="s">
        <v>1023</v>
      </c>
      <c r="G906" s="266" t="s">
        <v>121</v>
      </c>
      <c r="H906" s="266">
        <f>IF(G906="Traditional Stove",0.1,0.2)</f>
        <v>0.1</v>
      </c>
      <c r="I906" s="266">
        <f>YEAR(J906)</f>
        <v>2022</v>
      </c>
      <c r="J906" s="267">
        <v>44758</v>
      </c>
      <c r="K906" s="267">
        <f>J906+1</f>
        <v>44759</v>
      </c>
      <c r="L906" s="266">
        <f>IF(M906&lt;=365,1,2)</f>
        <v>1</v>
      </c>
      <c r="M906" s="266">
        <f>IF(K906&lt;$C$1,$C$2-$C$1+1,$C$2-K906+1)</f>
        <v>288</v>
      </c>
      <c r="N906" s="268">
        <f>M906/365</f>
        <v>0.78904109589041094</v>
      </c>
      <c r="O906" s="269">
        <f>'Data and Parameter'!$E$4*'Data and Parameter'!$E$5*('Data and Parameter'!$E$6+'Data and Parameter'!$E$7)*'Data and Parameter'!$E$19*'Data and Parameter'!$E$14*'ER calculations'!N906</f>
        <v>4.085456822921941</v>
      </c>
    </row>
    <row r="907" spans="1:15" ht="15">
      <c r="A907" s="284">
        <v>903</v>
      </c>
      <c r="B907" s="287"/>
      <c r="C907" s="287"/>
      <c r="D907" s="284" t="s">
        <v>588</v>
      </c>
      <c r="E907" s="287"/>
      <c r="F907" s="285" t="s">
        <v>1024</v>
      </c>
      <c r="G907" s="266" t="s">
        <v>121</v>
      </c>
      <c r="H907" s="266">
        <f>IF(G907="Traditional Stove",0.1,0.2)</f>
        <v>0.1</v>
      </c>
      <c r="I907" s="266">
        <f>YEAR(J907)</f>
        <v>2022</v>
      </c>
      <c r="J907" s="267">
        <v>44758</v>
      </c>
      <c r="K907" s="267">
        <f>J907+1</f>
        <v>44759</v>
      </c>
      <c r="L907" s="266">
        <f>IF(M907&lt;=365,1,2)</f>
        <v>1</v>
      </c>
      <c r="M907" s="266">
        <f>IF(K907&lt;$C$1,$C$2-$C$1+1,$C$2-K907+1)</f>
        <v>288</v>
      </c>
      <c r="N907" s="268">
        <f>M907/365</f>
        <v>0.78904109589041094</v>
      </c>
      <c r="O907" s="269">
        <f>'Data and Parameter'!$E$4*'Data and Parameter'!$E$5*('Data and Parameter'!$E$6+'Data and Parameter'!$E$7)*'Data and Parameter'!$E$19*'Data and Parameter'!$E$14*'ER calculations'!N907</f>
        <v>4.085456822921941</v>
      </c>
    </row>
    <row r="908" spans="1:15" ht="15">
      <c r="A908" s="284">
        <v>904</v>
      </c>
      <c r="B908" s="287"/>
      <c r="C908" s="287"/>
      <c r="D908" s="284" t="s">
        <v>588</v>
      </c>
      <c r="E908" s="287"/>
      <c r="F908" s="285" t="s">
        <v>1025</v>
      </c>
      <c r="G908" s="266" t="s">
        <v>121</v>
      </c>
      <c r="H908" s="266">
        <f>IF(G908="Traditional Stove",0.1,0.2)</f>
        <v>0.1</v>
      </c>
      <c r="I908" s="266">
        <f>YEAR(J908)</f>
        <v>2022</v>
      </c>
      <c r="J908" s="267">
        <v>44758</v>
      </c>
      <c r="K908" s="267">
        <f>J908+1</f>
        <v>44759</v>
      </c>
      <c r="L908" s="266">
        <f>IF(M908&lt;=365,1,2)</f>
        <v>1</v>
      </c>
      <c r="M908" s="266">
        <f>IF(K908&lt;$C$1,$C$2-$C$1+1,$C$2-K908+1)</f>
        <v>288</v>
      </c>
      <c r="N908" s="268">
        <f>M908/365</f>
        <v>0.78904109589041094</v>
      </c>
      <c r="O908" s="269">
        <f>'Data and Parameter'!$E$4*'Data and Parameter'!$E$5*('Data and Parameter'!$E$6+'Data and Parameter'!$E$7)*'Data and Parameter'!$E$19*'Data and Parameter'!$E$14*'ER calculations'!N908</f>
        <v>4.085456822921941</v>
      </c>
    </row>
    <row r="909" spans="1:15" ht="15">
      <c r="A909" s="284">
        <v>905</v>
      </c>
      <c r="B909" s="287"/>
      <c r="C909" s="287"/>
      <c r="D909" s="284" t="s">
        <v>588</v>
      </c>
      <c r="E909" s="287"/>
      <c r="F909" s="285" t="s">
        <v>1026</v>
      </c>
      <c r="G909" s="266" t="s">
        <v>121</v>
      </c>
      <c r="H909" s="266">
        <f>IF(G909="Traditional Stove",0.1,0.2)</f>
        <v>0.1</v>
      </c>
      <c r="I909" s="266">
        <f>YEAR(J909)</f>
        <v>2022</v>
      </c>
      <c r="J909" s="267">
        <v>44758</v>
      </c>
      <c r="K909" s="267">
        <f>J909+1</f>
        <v>44759</v>
      </c>
      <c r="L909" s="266">
        <f>IF(M909&lt;=365,1,2)</f>
        <v>1</v>
      </c>
      <c r="M909" s="266">
        <f>IF(K909&lt;$C$1,$C$2-$C$1+1,$C$2-K909+1)</f>
        <v>288</v>
      </c>
      <c r="N909" s="268">
        <f>M909/365</f>
        <v>0.78904109589041094</v>
      </c>
      <c r="O909" s="269">
        <f>'Data and Parameter'!$E$4*'Data and Parameter'!$E$5*('Data and Parameter'!$E$6+'Data and Parameter'!$E$7)*'Data and Parameter'!$E$19*'Data and Parameter'!$E$14*'ER calculations'!N909</f>
        <v>4.085456822921941</v>
      </c>
    </row>
    <row r="910" spans="1:15" ht="15">
      <c r="A910" s="284">
        <v>906</v>
      </c>
      <c r="B910" s="287"/>
      <c r="C910" s="287"/>
      <c r="D910" s="284" t="s">
        <v>588</v>
      </c>
      <c r="E910" s="287"/>
      <c r="F910" s="285" t="s">
        <v>1027</v>
      </c>
      <c r="G910" s="266" t="s">
        <v>121</v>
      </c>
      <c r="H910" s="266">
        <f>IF(G910="Traditional Stove",0.1,0.2)</f>
        <v>0.1</v>
      </c>
      <c r="I910" s="266">
        <f>YEAR(J910)</f>
        <v>2022</v>
      </c>
      <c r="J910" s="267">
        <v>44758</v>
      </c>
      <c r="K910" s="267">
        <f>J910+1</f>
        <v>44759</v>
      </c>
      <c r="L910" s="266">
        <f>IF(M910&lt;=365,1,2)</f>
        <v>1</v>
      </c>
      <c r="M910" s="266">
        <f>IF(K910&lt;$C$1,$C$2-$C$1+1,$C$2-K910+1)</f>
        <v>288</v>
      </c>
      <c r="N910" s="268">
        <f>M910/365</f>
        <v>0.78904109589041094</v>
      </c>
      <c r="O910" s="269">
        <f>'Data and Parameter'!$E$4*'Data and Parameter'!$E$5*('Data and Parameter'!$E$6+'Data and Parameter'!$E$7)*'Data and Parameter'!$E$19*'Data and Parameter'!$E$14*'ER calculations'!N910</f>
        <v>4.085456822921941</v>
      </c>
    </row>
    <row r="911" spans="1:15" ht="15">
      <c r="A911" s="284">
        <v>907</v>
      </c>
      <c r="B911" s="287"/>
      <c r="C911" s="287"/>
      <c r="D911" s="284" t="s">
        <v>588</v>
      </c>
      <c r="E911" s="287"/>
      <c r="F911" s="285" t="s">
        <v>1028</v>
      </c>
      <c r="G911" s="266" t="s">
        <v>121</v>
      </c>
      <c r="H911" s="266">
        <f>IF(G911="Traditional Stove",0.1,0.2)</f>
        <v>0.1</v>
      </c>
      <c r="I911" s="266">
        <f>YEAR(J911)</f>
        <v>2022</v>
      </c>
      <c r="J911" s="267">
        <v>44758</v>
      </c>
      <c r="K911" s="267">
        <f>J911+1</f>
        <v>44759</v>
      </c>
      <c r="L911" s="266">
        <f>IF(M911&lt;=365,1,2)</f>
        <v>1</v>
      </c>
      <c r="M911" s="266">
        <f>IF(K911&lt;$C$1,$C$2-$C$1+1,$C$2-K911+1)</f>
        <v>288</v>
      </c>
      <c r="N911" s="268">
        <f>M911/365</f>
        <v>0.78904109589041094</v>
      </c>
      <c r="O911" s="269">
        <f>'Data and Parameter'!$E$4*'Data and Parameter'!$E$5*('Data and Parameter'!$E$6+'Data and Parameter'!$E$7)*'Data and Parameter'!$E$19*'Data and Parameter'!$E$14*'ER calculations'!N911</f>
        <v>4.085456822921941</v>
      </c>
    </row>
    <row r="912" spans="1:15" ht="15">
      <c r="A912" s="284">
        <v>908</v>
      </c>
      <c r="B912" s="287"/>
      <c r="C912" s="287"/>
      <c r="D912" s="284" t="s">
        <v>588</v>
      </c>
      <c r="E912" s="287"/>
      <c r="F912" s="285" t="s">
        <v>1029</v>
      </c>
      <c r="G912" s="266" t="s">
        <v>121</v>
      </c>
      <c r="H912" s="266">
        <f>IF(G912="Traditional Stove",0.1,0.2)</f>
        <v>0.1</v>
      </c>
      <c r="I912" s="266">
        <f>YEAR(J912)</f>
        <v>2022</v>
      </c>
      <c r="J912" s="267">
        <v>44758</v>
      </c>
      <c r="K912" s="267">
        <f>J912+1</f>
        <v>44759</v>
      </c>
      <c r="L912" s="266">
        <f>IF(M912&lt;=365,1,2)</f>
        <v>1</v>
      </c>
      <c r="M912" s="266">
        <f>IF(K912&lt;$C$1,$C$2-$C$1+1,$C$2-K912+1)</f>
        <v>288</v>
      </c>
      <c r="N912" s="268">
        <f>M912/365</f>
        <v>0.78904109589041094</v>
      </c>
      <c r="O912" s="269">
        <f>'Data and Parameter'!$E$4*'Data and Parameter'!$E$5*('Data and Parameter'!$E$6+'Data and Parameter'!$E$7)*'Data and Parameter'!$E$19*'Data and Parameter'!$E$14*'ER calculations'!N912</f>
        <v>4.085456822921941</v>
      </c>
    </row>
    <row r="913" spans="1:15" ht="15">
      <c r="A913" s="284">
        <v>909</v>
      </c>
      <c r="B913" s="287"/>
      <c r="C913" s="287"/>
      <c r="D913" s="284" t="s">
        <v>588</v>
      </c>
      <c r="E913" s="287"/>
      <c r="F913" s="285" t="s">
        <v>1030</v>
      </c>
      <c r="G913" s="266" t="s">
        <v>121</v>
      </c>
      <c r="H913" s="266">
        <f>IF(G913="Traditional Stove",0.1,0.2)</f>
        <v>0.1</v>
      </c>
      <c r="I913" s="266">
        <f>YEAR(J913)</f>
        <v>2022</v>
      </c>
      <c r="J913" s="267">
        <v>44758</v>
      </c>
      <c r="K913" s="267">
        <f>J913+1</f>
        <v>44759</v>
      </c>
      <c r="L913" s="266">
        <f>IF(M913&lt;=365,1,2)</f>
        <v>1</v>
      </c>
      <c r="M913" s="266">
        <f>IF(K913&lt;$C$1,$C$2-$C$1+1,$C$2-K913+1)</f>
        <v>288</v>
      </c>
      <c r="N913" s="268">
        <f>M913/365</f>
        <v>0.78904109589041094</v>
      </c>
      <c r="O913" s="269">
        <f>'Data and Parameter'!$E$4*'Data and Parameter'!$E$5*('Data and Parameter'!$E$6+'Data and Parameter'!$E$7)*'Data and Parameter'!$E$19*'Data and Parameter'!$E$14*'ER calculations'!N913</f>
        <v>4.085456822921941</v>
      </c>
    </row>
    <row r="914" spans="1:15" ht="15">
      <c r="A914" s="284">
        <v>910</v>
      </c>
      <c r="B914" s="287"/>
      <c r="C914" s="287"/>
      <c r="D914" s="284" t="s">
        <v>588</v>
      </c>
      <c r="E914" s="287"/>
      <c r="F914" s="285" t="s">
        <v>1031</v>
      </c>
      <c r="G914" s="266" t="s">
        <v>121</v>
      </c>
      <c r="H914" s="266">
        <f>IF(G914="Traditional Stove",0.1,0.2)</f>
        <v>0.1</v>
      </c>
      <c r="I914" s="266">
        <f>YEAR(J914)</f>
        <v>2022</v>
      </c>
      <c r="J914" s="267">
        <v>44758</v>
      </c>
      <c r="K914" s="267">
        <f>J914+1</f>
        <v>44759</v>
      </c>
      <c r="L914" s="266">
        <f>IF(M914&lt;=365,1,2)</f>
        <v>1</v>
      </c>
      <c r="M914" s="266">
        <f>IF(K914&lt;$C$1,$C$2-$C$1+1,$C$2-K914+1)</f>
        <v>288</v>
      </c>
      <c r="N914" s="268">
        <f>M914/365</f>
        <v>0.78904109589041094</v>
      </c>
      <c r="O914" s="269">
        <f>'Data and Parameter'!$E$4*'Data and Parameter'!$E$5*('Data and Parameter'!$E$6+'Data and Parameter'!$E$7)*'Data and Parameter'!$E$19*'Data and Parameter'!$E$14*'ER calculations'!N914</f>
        <v>4.085456822921941</v>
      </c>
    </row>
    <row r="915" spans="1:15" ht="15">
      <c r="A915" s="284">
        <v>911</v>
      </c>
      <c r="B915" s="287"/>
      <c r="C915" s="287"/>
      <c r="D915" s="284" t="s">
        <v>588</v>
      </c>
      <c r="E915" s="287"/>
      <c r="F915" s="285" t="s">
        <v>1032</v>
      </c>
      <c r="G915" s="266" t="s">
        <v>121</v>
      </c>
      <c r="H915" s="266">
        <f>IF(G915="Traditional Stove",0.1,0.2)</f>
        <v>0.1</v>
      </c>
      <c r="I915" s="266">
        <f>YEAR(J915)</f>
        <v>2022</v>
      </c>
      <c r="J915" s="267">
        <v>44758</v>
      </c>
      <c r="K915" s="267">
        <f>J915+1</f>
        <v>44759</v>
      </c>
      <c r="L915" s="266">
        <f>IF(M915&lt;=365,1,2)</f>
        <v>1</v>
      </c>
      <c r="M915" s="266">
        <f>IF(K915&lt;$C$1,$C$2-$C$1+1,$C$2-K915+1)</f>
        <v>288</v>
      </c>
      <c r="N915" s="268">
        <f>M915/365</f>
        <v>0.78904109589041094</v>
      </c>
      <c r="O915" s="269">
        <f>'Data and Parameter'!$E$4*'Data and Parameter'!$E$5*('Data and Parameter'!$E$6+'Data and Parameter'!$E$7)*'Data and Parameter'!$E$19*'Data and Parameter'!$E$14*'ER calculations'!N915</f>
        <v>4.085456822921941</v>
      </c>
    </row>
    <row r="916" spans="1:15" ht="15">
      <c r="A916" s="284">
        <v>912</v>
      </c>
      <c r="B916" s="287"/>
      <c r="C916" s="287"/>
      <c r="D916" s="284" t="s">
        <v>588</v>
      </c>
      <c r="E916" s="287"/>
      <c r="F916" s="285" t="s">
        <v>1033</v>
      </c>
      <c r="G916" s="266" t="s">
        <v>121</v>
      </c>
      <c r="H916" s="266">
        <f>IF(G916="Traditional Stove",0.1,0.2)</f>
        <v>0.1</v>
      </c>
      <c r="I916" s="266">
        <f>YEAR(J916)</f>
        <v>2022</v>
      </c>
      <c r="J916" s="267">
        <v>44758</v>
      </c>
      <c r="K916" s="267">
        <f>J916+1</f>
        <v>44759</v>
      </c>
      <c r="L916" s="266">
        <f>IF(M916&lt;=365,1,2)</f>
        <v>1</v>
      </c>
      <c r="M916" s="266">
        <f>IF(K916&lt;$C$1,$C$2-$C$1+1,$C$2-K916+1)</f>
        <v>288</v>
      </c>
      <c r="N916" s="268">
        <f>M916/365</f>
        <v>0.78904109589041094</v>
      </c>
      <c r="O916" s="269">
        <f>'Data and Parameter'!$E$4*'Data and Parameter'!$E$5*('Data and Parameter'!$E$6+'Data and Parameter'!$E$7)*'Data and Parameter'!$E$19*'Data and Parameter'!$E$14*'ER calculations'!N916</f>
        <v>4.085456822921941</v>
      </c>
    </row>
    <row r="917" spans="1:15" ht="15">
      <c r="A917" s="284">
        <v>913</v>
      </c>
      <c r="B917" s="287"/>
      <c r="C917" s="287"/>
      <c r="D917" s="284" t="s">
        <v>588</v>
      </c>
      <c r="E917" s="287"/>
      <c r="F917" s="285" t="s">
        <v>1034</v>
      </c>
      <c r="G917" s="266" t="s">
        <v>121</v>
      </c>
      <c r="H917" s="266">
        <f>IF(G917="Traditional Stove",0.1,0.2)</f>
        <v>0.1</v>
      </c>
      <c r="I917" s="266">
        <f>YEAR(J917)</f>
        <v>2022</v>
      </c>
      <c r="J917" s="267">
        <v>44758</v>
      </c>
      <c r="K917" s="267">
        <f>J917+1</f>
        <v>44759</v>
      </c>
      <c r="L917" s="266">
        <f>IF(M917&lt;=365,1,2)</f>
        <v>1</v>
      </c>
      <c r="M917" s="266">
        <f>IF(K917&lt;$C$1,$C$2-$C$1+1,$C$2-K917+1)</f>
        <v>288</v>
      </c>
      <c r="N917" s="268">
        <f>M917/365</f>
        <v>0.78904109589041094</v>
      </c>
      <c r="O917" s="269">
        <f>'Data and Parameter'!$E$4*'Data and Parameter'!$E$5*('Data and Parameter'!$E$6+'Data and Parameter'!$E$7)*'Data and Parameter'!$E$19*'Data and Parameter'!$E$14*'ER calculations'!N917</f>
        <v>4.085456822921941</v>
      </c>
    </row>
    <row r="918" spans="1:15" ht="15">
      <c r="A918" s="284">
        <v>914</v>
      </c>
      <c r="B918" s="287"/>
      <c r="C918" s="287"/>
      <c r="D918" s="284" t="s">
        <v>588</v>
      </c>
      <c r="E918" s="287"/>
      <c r="F918" s="285" t="s">
        <v>1035</v>
      </c>
      <c r="G918" s="266" t="s">
        <v>121</v>
      </c>
      <c r="H918" s="266">
        <f>IF(G918="Traditional Stove",0.1,0.2)</f>
        <v>0.1</v>
      </c>
      <c r="I918" s="266">
        <f>YEAR(J918)</f>
        <v>2022</v>
      </c>
      <c r="J918" s="267">
        <v>44758</v>
      </c>
      <c r="K918" s="267">
        <f>J918+1</f>
        <v>44759</v>
      </c>
      <c r="L918" s="266">
        <f>IF(M918&lt;=365,1,2)</f>
        <v>1</v>
      </c>
      <c r="M918" s="266">
        <f>IF(K918&lt;$C$1,$C$2-$C$1+1,$C$2-K918+1)</f>
        <v>288</v>
      </c>
      <c r="N918" s="268">
        <f>M918/365</f>
        <v>0.78904109589041094</v>
      </c>
      <c r="O918" s="269">
        <f>'Data and Parameter'!$E$4*'Data and Parameter'!$E$5*('Data and Parameter'!$E$6+'Data and Parameter'!$E$7)*'Data and Parameter'!$E$19*'Data and Parameter'!$E$14*'ER calculations'!N918</f>
        <v>4.085456822921941</v>
      </c>
    </row>
    <row r="919" spans="1:15" ht="15">
      <c r="A919" s="284">
        <v>915</v>
      </c>
      <c r="B919" s="287"/>
      <c r="C919" s="287"/>
      <c r="D919" s="284" t="s">
        <v>588</v>
      </c>
      <c r="E919" s="287"/>
      <c r="F919" s="285" t="s">
        <v>1036</v>
      </c>
      <c r="G919" s="266" t="s">
        <v>121</v>
      </c>
      <c r="H919" s="266">
        <f>IF(G919="Traditional Stove",0.1,0.2)</f>
        <v>0.1</v>
      </c>
      <c r="I919" s="266">
        <f>YEAR(J919)</f>
        <v>2022</v>
      </c>
      <c r="J919" s="267">
        <v>44758</v>
      </c>
      <c r="K919" s="267">
        <f>J919+1</f>
        <v>44759</v>
      </c>
      <c r="L919" s="266">
        <f>IF(M919&lt;=365,1,2)</f>
        <v>1</v>
      </c>
      <c r="M919" s="266">
        <f>IF(K919&lt;$C$1,$C$2-$C$1+1,$C$2-K919+1)</f>
        <v>288</v>
      </c>
      <c r="N919" s="268">
        <f>M919/365</f>
        <v>0.78904109589041094</v>
      </c>
      <c r="O919" s="269">
        <f>'Data and Parameter'!$E$4*'Data and Parameter'!$E$5*('Data and Parameter'!$E$6+'Data and Parameter'!$E$7)*'Data and Parameter'!$E$19*'Data and Parameter'!$E$14*'ER calculations'!N919</f>
        <v>4.085456822921941</v>
      </c>
    </row>
    <row r="920" spans="1:15" ht="15">
      <c r="A920" s="284">
        <v>916</v>
      </c>
      <c r="B920" s="287"/>
      <c r="C920" s="287"/>
      <c r="D920" s="284" t="s">
        <v>588</v>
      </c>
      <c r="E920" s="287"/>
      <c r="F920" s="285" t="s">
        <v>1037</v>
      </c>
      <c r="G920" s="266" t="s">
        <v>121</v>
      </c>
      <c r="H920" s="266">
        <f>IF(G920="Traditional Stove",0.1,0.2)</f>
        <v>0.1</v>
      </c>
      <c r="I920" s="266">
        <f>YEAR(J920)</f>
        <v>2022</v>
      </c>
      <c r="J920" s="267">
        <v>44758</v>
      </c>
      <c r="K920" s="267">
        <f>J920+1</f>
        <v>44759</v>
      </c>
      <c r="L920" s="266">
        <f>IF(M920&lt;=365,1,2)</f>
        <v>1</v>
      </c>
      <c r="M920" s="266">
        <f>IF(K920&lt;$C$1,$C$2-$C$1+1,$C$2-K920+1)</f>
        <v>288</v>
      </c>
      <c r="N920" s="268">
        <f>M920/365</f>
        <v>0.78904109589041094</v>
      </c>
      <c r="O920" s="269">
        <f>'Data and Parameter'!$E$4*'Data and Parameter'!$E$5*('Data and Parameter'!$E$6+'Data and Parameter'!$E$7)*'Data and Parameter'!$E$19*'Data and Parameter'!$E$14*'ER calculations'!N920</f>
        <v>4.085456822921941</v>
      </c>
    </row>
    <row r="921" spans="1:15" ht="15">
      <c r="A921" s="284">
        <v>917</v>
      </c>
      <c r="B921" s="287"/>
      <c r="C921" s="287"/>
      <c r="D921" s="284" t="s">
        <v>588</v>
      </c>
      <c r="E921" s="287"/>
      <c r="F921" s="285" t="s">
        <v>1038</v>
      </c>
      <c r="G921" s="266" t="s">
        <v>121</v>
      </c>
      <c r="H921" s="266">
        <f>IF(G921="Traditional Stove",0.1,0.2)</f>
        <v>0.1</v>
      </c>
      <c r="I921" s="266">
        <f>YEAR(J921)</f>
        <v>2022</v>
      </c>
      <c r="J921" s="267">
        <v>44758</v>
      </c>
      <c r="K921" s="267">
        <f>J921+1</f>
        <v>44759</v>
      </c>
      <c r="L921" s="266">
        <f>IF(M921&lt;=365,1,2)</f>
        <v>1</v>
      </c>
      <c r="M921" s="266">
        <f>IF(K921&lt;$C$1,$C$2-$C$1+1,$C$2-K921+1)</f>
        <v>288</v>
      </c>
      <c r="N921" s="268">
        <f>M921/365</f>
        <v>0.78904109589041094</v>
      </c>
      <c r="O921" s="269">
        <f>'Data and Parameter'!$E$4*'Data and Parameter'!$E$5*('Data and Parameter'!$E$6+'Data and Parameter'!$E$7)*'Data and Parameter'!$E$19*'Data and Parameter'!$E$14*'ER calculations'!N921</f>
        <v>4.085456822921941</v>
      </c>
    </row>
    <row r="922" spans="1:15" ht="15">
      <c r="A922" s="284">
        <v>918</v>
      </c>
      <c r="B922" s="287"/>
      <c r="C922" s="287"/>
      <c r="D922" s="284" t="s">
        <v>588</v>
      </c>
      <c r="E922" s="287"/>
      <c r="F922" s="285" t="s">
        <v>1039</v>
      </c>
      <c r="G922" s="266" t="s">
        <v>121</v>
      </c>
      <c r="H922" s="266">
        <f>IF(G922="Traditional Stove",0.1,0.2)</f>
        <v>0.1</v>
      </c>
      <c r="I922" s="266">
        <f>YEAR(J922)</f>
        <v>2022</v>
      </c>
      <c r="J922" s="267">
        <v>44758</v>
      </c>
      <c r="K922" s="267">
        <f>J922+1</f>
        <v>44759</v>
      </c>
      <c r="L922" s="266">
        <f>IF(M922&lt;=365,1,2)</f>
        <v>1</v>
      </c>
      <c r="M922" s="266">
        <f>IF(K922&lt;$C$1,$C$2-$C$1+1,$C$2-K922+1)</f>
        <v>288</v>
      </c>
      <c r="N922" s="268">
        <f>M922/365</f>
        <v>0.78904109589041094</v>
      </c>
      <c r="O922" s="269">
        <f>'Data and Parameter'!$E$4*'Data and Parameter'!$E$5*('Data and Parameter'!$E$6+'Data and Parameter'!$E$7)*'Data and Parameter'!$E$19*'Data and Parameter'!$E$14*'ER calculations'!N922</f>
        <v>4.085456822921941</v>
      </c>
    </row>
    <row r="923" spans="1:15" ht="15">
      <c r="A923" s="284">
        <v>919</v>
      </c>
      <c r="B923" s="287"/>
      <c r="C923" s="287"/>
      <c r="D923" s="284" t="s">
        <v>588</v>
      </c>
      <c r="E923" s="287"/>
      <c r="F923" s="285" t="s">
        <v>1040</v>
      </c>
      <c r="G923" s="266" t="s">
        <v>121</v>
      </c>
      <c r="H923" s="266">
        <f>IF(G923="Traditional Stove",0.1,0.2)</f>
        <v>0.1</v>
      </c>
      <c r="I923" s="266">
        <f>YEAR(J923)</f>
        <v>2022</v>
      </c>
      <c r="J923" s="267">
        <v>44758</v>
      </c>
      <c r="K923" s="267">
        <f>J923+1</f>
        <v>44759</v>
      </c>
      <c r="L923" s="266">
        <f>IF(M923&lt;=365,1,2)</f>
        <v>1</v>
      </c>
      <c r="M923" s="266">
        <f>IF(K923&lt;$C$1,$C$2-$C$1+1,$C$2-K923+1)</f>
        <v>288</v>
      </c>
      <c r="N923" s="268">
        <f>M923/365</f>
        <v>0.78904109589041094</v>
      </c>
      <c r="O923" s="269">
        <f>'Data and Parameter'!$E$4*'Data and Parameter'!$E$5*('Data and Parameter'!$E$6+'Data and Parameter'!$E$7)*'Data and Parameter'!$E$19*'Data and Parameter'!$E$14*'ER calculations'!N923</f>
        <v>4.085456822921941</v>
      </c>
    </row>
    <row r="924" spans="1:15" ht="15">
      <c r="A924" s="284">
        <v>920</v>
      </c>
      <c r="B924" s="287"/>
      <c r="C924" s="287"/>
      <c r="D924" s="284" t="s">
        <v>588</v>
      </c>
      <c r="E924" s="287"/>
      <c r="F924" s="285" t="s">
        <v>1041</v>
      </c>
      <c r="G924" s="266" t="s">
        <v>121</v>
      </c>
      <c r="H924" s="266">
        <f>IF(G924="Traditional Stove",0.1,0.2)</f>
        <v>0.1</v>
      </c>
      <c r="I924" s="266">
        <f>YEAR(J924)</f>
        <v>2022</v>
      </c>
      <c r="J924" s="267">
        <v>44758</v>
      </c>
      <c r="K924" s="267">
        <f>J924+1</f>
        <v>44759</v>
      </c>
      <c r="L924" s="266">
        <f>IF(M924&lt;=365,1,2)</f>
        <v>1</v>
      </c>
      <c r="M924" s="266">
        <f>IF(K924&lt;$C$1,$C$2-$C$1+1,$C$2-K924+1)</f>
        <v>288</v>
      </c>
      <c r="N924" s="268">
        <f>M924/365</f>
        <v>0.78904109589041094</v>
      </c>
      <c r="O924" s="269">
        <f>'Data and Parameter'!$E$4*'Data and Parameter'!$E$5*('Data and Parameter'!$E$6+'Data and Parameter'!$E$7)*'Data and Parameter'!$E$19*'Data and Parameter'!$E$14*'ER calculations'!N924</f>
        <v>4.085456822921941</v>
      </c>
    </row>
    <row r="925" spans="1:15" ht="15">
      <c r="A925" s="284">
        <v>921</v>
      </c>
      <c r="B925" s="287"/>
      <c r="C925" s="287"/>
      <c r="D925" s="284" t="s">
        <v>588</v>
      </c>
      <c r="E925" s="287"/>
      <c r="F925" s="285" t="s">
        <v>1042</v>
      </c>
      <c r="G925" s="266" t="s">
        <v>121</v>
      </c>
      <c r="H925" s="266">
        <f>IF(G925="Traditional Stove",0.1,0.2)</f>
        <v>0.1</v>
      </c>
      <c r="I925" s="266">
        <f>YEAR(J925)</f>
        <v>2022</v>
      </c>
      <c r="J925" s="267">
        <v>44758</v>
      </c>
      <c r="K925" s="267">
        <f>J925+1</f>
        <v>44759</v>
      </c>
      <c r="L925" s="266">
        <f>IF(M925&lt;=365,1,2)</f>
        <v>1</v>
      </c>
      <c r="M925" s="266">
        <f>IF(K925&lt;$C$1,$C$2-$C$1+1,$C$2-K925+1)</f>
        <v>288</v>
      </c>
      <c r="N925" s="268">
        <f>M925/365</f>
        <v>0.78904109589041094</v>
      </c>
      <c r="O925" s="269">
        <f>'Data and Parameter'!$E$4*'Data and Parameter'!$E$5*('Data and Parameter'!$E$6+'Data and Parameter'!$E$7)*'Data and Parameter'!$E$19*'Data and Parameter'!$E$14*'ER calculations'!N925</f>
        <v>4.085456822921941</v>
      </c>
    </row>
    <row r="926" spans="1:15" ht="15">
      <c r="A926" s="284">
        <v>922</v>
      </c>
      <c r="B926" s="287"/>
      <c r="C926" s="287"/>
      <c r="D926" s="284" t="s">
        <v>588</v>
      </c>
      <c r="E926" s="287"/>
      <c r="F926" s="285" t="s">
        <v>1043</v>
      </c>
      <c r="G926" s="266" t="s">
        <v>121</v>
      </c>
      <c r="H926" s="266">
        <f>IF(G926="Traditional Stove",0.1,0.2)</f>
        <v>0.1</v>
      </c>
      <c r="I926" s="266">
        <f>YEAR(J926)</f>
        <v>2022</v>
      </c>
      <c r="J926" s="267">
        <v>44758</v>
      </c>
      <c r="K926" s="267">
        <f>J926+1</f>
        <v>44759</v>
      </c>
      <c r="L926" s="266">
        <f>IF(M926&lt;=365,1,2)</f>
        <v>1</v>
      </c>
      <c r="M926" s="266">
        <f>IF(K926&lt;$C$1,$C$2-$C$1+1,$C$2-K926+1)</f>
        <v>288</v>
      </c>
      <c r="N926" s="268">
        <f>M926/365</f>
        <v>0.78904109589041094</v>
      </c>
      <c r="O926" s="269">
        <f>'Data and Parameter'!$E$4*'Data and Parameter'!$E$5*('Data and Parameter'!$E$6+'Data and Parameter'!$E$7)*'Data and Parameter'!$E$19*'Data and Parameter'!$E$14*'ER calculations'!N926</f>
        <v>4.085456822921941</v>
      </c>
    </row>
    <row r="927" spans="1:15" ht="15">
      <c r="A927" s="284">
        <v>923</v>
      </c>
      <c r="B927" s="287"/>
      <c r="C927" s="287"/>
      <c r="D927" s="284" t="s">
        <v>588</v>
      </c>
      <c r="E927" s="287"/>
      <c r="F927" s="285" t="s">
        <v>1044</v>
      </c>
      <c r="G927" s="266" t="s">
        <v>121</v>
      </c>
      <c r="H927" s="266">
        <f>IF(G927="Traditional Stove",0.1,0.2)</f>
        <v>0.1</v>
      </c>
      <c r="I927" s="266">
        <f>YEAR(J927)</f>
        <v>2022</v>
      </c>
      <c r="J927" s="267">
        <v>44758</v>
      </c>
      <c r="K927" s="267">
        <f>J927+1</f>
        <v>44759</v>
      </c>
      <c r="L927" s="266">
        <f>IF(M927&lt;=365,1,2)</f>
        <v>1</v>
      </c>
      <c r="M927" s="266">
        <f>IF(K927&lt;$C$1,$C$2-$C$1+1,$C$2-K927+1)</f>
        <v>288</v>
      </c>
      <c r="N927" s="268">
        <f>M927/365</f>
        <v>0.78904109589041094</v>
      </c>
      <c r="O927" s="269">
        <f>'Data and Parameter'!$E$4*'Data and Parameter'!$E$5*('Data and Parameter'!$E$6+'Data and Parameter'!$E$7)*'Data and Parameter'!$E$19*'Data and Parameter'!$E$14*'ER calculations'!N927</f>
        <v>4.085456822921941</v>
      </c>
    </row>
    <row r="928" spans="1:15" ht="15">
      <c r="A928" s="284">
        <v>924</v>
      </c>
      <c r="B928" s="287"/>
      <c r="C928" s="287"/>
      <c r="D928" s="284" t="s">
        <v>588</v>
      </c>
      <c r="E928" s="287"/>
      <c r="F928" s="285" t="s">
        <v>1045</v>
      </c>
      <c r="G928" s="266" t="s">
        <v>121</v>
      </c>
      <c r="H928" s="266">
        <f>IF(G928="Traditional Stove",0.1,0.2)</f>
        <v>0.1</v>
      </c>
      <c r="I928" s="266">
        <f>YEAR(J928)</f>
        <v>2022</v>
      </c>
      <c r="J928" s="267">
        <v>44758</v>
      </c>
      <c r="K928" s="267">
        <f>J928+1</f>
        <v>44759</v>
      </c>
      <c r="L928" s="266">
        <f>IF(M928&lt;=365,1,2)</f>
        <v>1</v>
      </c>
      <c r="M928" s="266">
        <f>IF(K928&lt;$C$1,$C$2-$C$1+1,$C$2-K928+1)</f>
        <v>288</v>
      </c>
      <c r="N928" s="268">
        <f>M928/365</f>
        <v>0.78904109589041094</v>
      </c>
      <c r="O928" s="269">
        <f>'Data and Parameter'!$E$4*'Data and Parameter'!$E$5*('Data and Parameter'!$E$6+'Data and Parameter'!$E$7)*'Data and Parameter'!$E$19*'Data and Parameter'!$E$14*'ER calculations'!N928</f>
        <v>4.085456822921941</v>
      </c>
    </row>
    <row r="929" spans="1:15" ht="15">
      <c r="A929" s="284">
        <v>925</v>
      </c>
      <c r="B929" s="287"/>
      <c r="C929" s="287"/>
      <c r="D929" s="284" t="s">
        <v>588</v>
      </c>
      <c r="E929" s="287"/>
      <c r="F929" s="285" t="s">
        <v>1046</v>
      </c>
      <c r="G929" s="266" t="s">
        <v>121</v>
      </c>
      <c r="H929" s="266">
        <f>IF(G929="Traditional Stove",0.1,0.2)</f>
        <v>0.1</v>
      </c>
      <c r="I929" s="266">
        <f>YEAR(J929)</f>
        <v>2022</v>
      </c>
      <c r="J929" s="267">
        <v>44758</v>
      </c>
      <c r="K929" s="267">
        <f>J929+1</f>
        <v>44759</v>
      </c>
      <c r="L929" s="266">
        <f>IF(M929&lt;=365,1,2)</f>
        <v>1</v>
      </c>
      <c r="M929" s="266">
        <f>IF(K929&lt;$C$1,$C$2-$C$1+1,$C$2-K929+1)</f>
        <v>288</v>
      </c>
      <c r="N929" s="268">
        <f>M929/365</f>
        <v>0.78904109589041094</v>
      </c>
      <c r="O929" s="269">
        <f>'Data and Parameter'!$E$4*'Data and Parameter'!$E$5*('Data and Parameter'!$E$6+'Data and Parameter'!$E$7)*'Data and Parameter'!$E$19*'Data and Parameter'!$E$14*'ER calculations'!N929</f>
        <v>4.085456822921941</v>
      </c>
    </row>
    <row r="930" spans="1:15" ht="15">
      <c r="A930" s="284">
        <v>926</v>
      </c>
      <c r="B930" s="287"/>
      <c r="C930" s="287"/>
      <c r="D930" s="284" t="s">
        <v>119</v>
      </c>
      <c r="E930" s="287"/>
      <c r="F930" s="285" t="s">
        <v>1047</v>
      </c>
      <c r="G930" s="266" t="s">
        <v>121</v>
      </c>
      <c r="H930" s="266">
        <f>IF(G930="Traditional Stove",0.1,0.2)</f>
        <v>0.1</v>
      </c>
      <c r="I930" s="266">
        <f>YEAR(J930)</f>
        <v>2022</v>
      </c>
      <c r="J930" s="267">
        <v>44757</v>
      </c>
      <c r="K930" s="267">
        <f>J930+1</f>
        <v>44758</v>
      </c>
      <c r="L930" s="266">
        <f>IF(M930&lt;=365,1,2)</f>
        <v>1</v>
      </c>
      <c r="M930" s="266">
        <f>IF(K930&lt;$C$1,$C$2-$C$1+1,$C$2-K930+1)</f>
        <v>289</v>
      </c>
      <c r="N930" s="268">
        <f>M930/365</f>
        <v>0.79178082191780819</v>
      </c>
      <c r="O930" s="269">
        <f>'Data and Parameter'!$E$4*'Data and Parameter'!$E$5*('Data and Parameter'!$E$6+'Data and Parameter'!$E$7)*'Data and Parameter'!$E$19*'Data and Parameter'!$E$14*'ER calculations'!N930</f>
        <v>4.0996424368904192</v>
      </c>
    </row>
    <row r="931" spans="1:15" ht="15">
      <c r="A931" s="284">
        <v>927</v>
      </c>
      <c r="B931" s="287"/>
      <c r="C931" s="287"/>
      <c r="D931" s="284" t="s">
        <v>119</v>
      </c>
      <c r="E931" s="287"/>
      <c r="F931" s="285" t="s">
        <v>1048</v>
      </c>
      <c r="G931" s="266" t="s">
        <v>121</v>
      </c>
      <c r="H931" s="266">
        <f>IF(G931="Traditional Stove",0.1,0.2)</f>
        <v>0.1</v>
      </c>
      <c r="I931" s="266">
        <f>YEAR(J931)</f>
        <v>2022</v>
      </c>
      <c r="J931" s="267">
        <v>44757</v>
      </c>
      <c r="K931" s="267">
        <f>J931+1</f>
        <v>44758</v>
      </c>
      <c r="L931" s="266">
        <f>IF(M931&lt;=365,1,2)</f>
        <v>1</v>
      </c>
      <c r="M931" s="266">
        <f>IF(K931&lt;$C$1,$C$2-$C$1+1,$C$2-K931+1)</f>
        <v>289</v>
      </c>
      <c r="N931" s="268">
        <f>M931/365</f>
        <v>0.79178082191780819</v>
      </c>
      <c r="O931" s="269">
        <f>'Data and Parameter'!$E$4*'Data and Parameter'!$E$5*('Data and Parameter'!$E$6+'Data and Parameter'!$E$7)*'Data and Parameter'!$E$19*'Data and Parameter'!$E$14*'ER calculations'!N931</f>
        <v>4.0996424368904192</v>
      </c>
    </row>
    <row r="932" spans="1:15" ht="15">
      <c r="A932" s="284">
        <v>928</v>
      </c>
      <c r="B932" s="287"/>
      <c r="C932" s="287"/>
      <c r="D932" s="284" t="s">
        <v>119</v>
      </c>
      <c r="E932" s="287"/>
      <c r="F932" s="285" t="s">
        <v>1049</v>
      </c>
      <c r="G932" s="266" t="s">
        <v>121</v>
      </c>
      <c r="H932" s="266">
        <f>IF(G932="Traditional Stove",0.1,0.2)</f>
        <v>0.1</v>
      </c>
      <c r="I932" s="266">
        <f>YEAR(J932)</f>
        <v>2022</v>
      </c>
      <c r="J932" s="267">
        <v>44757</v>
      </c>
      <c r="K932" s="267">
        <f>J932+1</f>
        <v>44758</v>
      </c>
      <c r="L932" s="266">
        <f>IF(M932&lt;=365,1,2)</f>
        <v>1</v>
      </c>
      <c r="M932" s="266">
        <f>IF(K932&lt;$C$1,$C$2-$C$1+1,$C$2-K932+1)</f>
        <v>289</v>
      </c>
      <c r="N932" s="268">
        <f>M932/365</f>
        <v>0.79178082191780819</v>
      </c>
      <c r="O932" s="269">
        <f>'Data and Parameter'!$E$4*'Data and Parameter'!$E$5*('Data and Parameter'!$E$6+'Data and Parameter'!$E$7)*'Data and Parameter'!$E$19*'Data and Parameter'!$E$14*'ER calculations'!N932</f>
        <v>4.0996424368904192</v>
      </c>
    </row>
    <row r="933" spans="1:15" ht="15">
      <c r="A933" s="284">
        <v>929</v>
      </c>
      <c r="B933" s="287"/>
      <c r="C933" s="287"/>
      <c r="D933" s="284" t="s">
        <v>119</v>
      </c>
      <c r="E933" s="287"/>
      <c r="F933" s="285" t="s">
        <v>1050</v>
      </c>
      <c r="G933" s="266" t="s">
        <v>121</v>
      </c>
      <c r="H933" s="266">
        <f>IF(G933="Traditional Stove",0.1,0.2)</f>
        <v>0.1</v>
      </c>
      <c r="I933" s="266">
        <f>YEAR(J933)</f>
        <v>2022</v>
      </c>
      <c r="J933" s="267">
        <v>44757</v>
      </c>
      <c r="K933" s="267">
        <f>J933+1</f>
        <v>44758</v>
      </c>
      <c r="L933" s="266">
        <f>IF(M933&lt;=365,1,2)</f>
        <v>1</v>
      </c>
      <c r="M933" s="266">
        <f>IF(K933&lt;$C$1,$C$2-$C$1+1,$C$2-K933+1)</f>
        <v>289</v>
      </c>
      <c r="N933" s="268">
        <f>M933/365</f>
        <v>0.79178082191780819</v>
      </c>
      <c r="O933" s="269">
        <f>'Data and Parameter'!$E$4*'Data and Parameter'!$E$5*('Data and Parameter'!$E$6+'Data and Parameter'!$E$7)*'Data and Parameter'!$E$19*'Data and Parameter'!$E$14*'ER calculations'!N933</f>
        <v>4.0996424368904192</v>
      </c>
    </row>
    <row r="934" spans="1:15" ht="15">
      <c r="A934" s="284">
        <v>930</v>
      </c>
      <c r="B934" s="287"/>
      <c r="C934" s="287"/>
      <c r="D934" s="284" t="s">
        <v>588</v>
      </c>
      <c r="E934" s="287"/>
      <c r="F934" s="285" t="s">
        <v>1051</v>
      </c>
      <c r="G934" s="266" t="s">
        <v>121</v>
      </c>
      <c r="H934" s="266">
        <f>IF(G934="Traditional Stove",0.1,0.2)</f>
        <v>0.1</v>
      </c>
      <c r="I934" s="266">
        <f>YEAR(J934)</f>
        <v>2022</v>
      </c>
      <c r="J934" s="267">
        <v>44767</v>
      </c>
      <c r="K934" s="267">
        <f>J934+1</f>
        <v>44768</v>
      </c>
      <c r="L934" s="266">
        <f>IF(M934&lt;=365,1,2)</f>
        <v>1</v>
      </c>
      <c r="M934" s="266">
        <f>IF(K934&lt;$C$1,$C$2-$C$1+1,$C$2-K934+1)</f>
        <v>279</v>
      </c>
      <c r="N934" s="268">
        <f>M934/365</f>
        <v>0.76438356164383559</v>
      </c>
      <c r="O934" s="269">
        <f>'Data and Parameter'!$E$4*'Data and Parameter'!$E$5*('Data and Parameter'!$E$6+'Data and Parameter'!$E$7)*'Data and Parameter'!$E$19*'Data and Parameter'!$E$14*'ER calculations'!N934</f>
        <v>3.9577862972056299</v>
      </c>
    </row>
    <row r="935" spans="1:15" ht="15">
      <c r="A935" s="284">
        <v>931</v>
      </c>
      <c r="B935" s="287"/>
      <c r="C935" s="287"/>
      <c r="D935" s="284" t="s">
        <v>588</v>
      </c>
      <c r="E935" s="287"/>
      <c r="F935" s="285" t="s">
        <v>1052</v>
      </c>
      <c r="G935" s="266" t="s">
        <v>121</v>
      </c>
      <c r="H935" s="266">
        <f>IF(G935="Traditional Stove",0.1,0.2)</f>
        <v>0.1</v>
      </c>
      <c r="I935" s="266">
        <f>YEAR(J935)</f>
        <v>2022</v>
      </c>
      <c r="J935" s="267">
        <v>44766</v>
      </c>
      <c r="K935" s="267">
        <f>J935+1</f>
        <v>44767</v>
      </c>
      <c r="L935" s="266">
        <f>IF(M935&lt;=365,1,2)</f>
        <v>1</v>
      </c>
      <c r="M935" s="266">
        <f>IF(K935&lt;$C$1,$C$2-$C$1+1,$C$2-K935+1)</f>
        <v>280</v>
      </c>
      <c r="N935" s="268">
        <f>M935/365</f>
        <v>0.76712328767123283</v>
      </c>
      <c r="O935" s="269">
        <f>'Data and Parameter'!$E$4*'Data and Parameter'!$E$5*('Data and Parameter'!$E$6+'Data and Parameter'!$E$7)*'Data and Parameter'!$E$19*'Data and Parameter'!$E$14*'ER calculations'!N935</f>
        <v>3.971971911174109</v>
      </c>
    </row>
    <row r="936" spans="1:15" ht="15">
      <c r="A936" s="284">
        <v>932</v>
      </c>
      <c r="B936" s="287"/>
      <c r="C936" s="287"/>
      <c r="D936" s="284" t="s">
        <v>588</v>
      </c>
      <c r="E936" s="287"/>
      <c r="F936" s="285" t="s">
        <v>1053</v>
      </c>
      <c r="G936" s="266" t="s">
        <v>121</v>
      </c>
      <c r="H936" s="266">
        <f>IF(G936="Traditional Stove",0.1,0.2)</f>
        <v>0.1</v>
      </c>
      <c r="I936" s="266">
        <f>YEAR(J936)</f>
        <v>2022</v>
      </c>
      <c r="J936" s="267">
        <v>44761</v>
      </c>
      <c r="K936" s="267">
        <f>J936+1</f>
        <v>44762</v>
      </c>
      <c r="L936" s="266">
        <f>IF(M936&lt;=365,1,2)</f>
        <v>1</v>
      </c>
      <c r="M936" s="266">
        <f>IF(K936&lt;$C$1,$C$2-$C$1+1,$C$2-K936+1)</f>
        <v>285</v>
      </c>
      <c r="N936" s="268">
        <f>M936/365</f>
        <v>0.78082191780821919</v>
      </c>
      <c r="O936" s="269">
        <f>'Data and Parameter'!$E$4*'Data and Parameter'!$E$5*('Data and Parameter'!$E$6+'Data and Parameter'!$E$7)*'Data and Parameter'!$E$19*'Data and Parameter'!$E$14*'ER calculations'!N936</f>
        <v>4.0428999810165038</v>
      </c>
    </row>
    <row r="937" spans="1:15" ht="15">
      <c r="A937" s="284">
        <v>933</v>
      </c>
      <c r="B937" s="287"/>
      <c r="C937" s="287"/>
      <c r="D937" s="284" t="s">
        <v>1054</v>
      </c>
      <c r="E937" s="287"/>
      <c r="F937" s="285" t="s">
        <v>1055</v>
      </c>
      <c r="G937" s="266" t="s">
        <v>121</v>
      </c>
      <c r="H937" s="266">
        <f>IF(G937="Traditional Stove",0.1,0.2)</f>
        <v>0.1</v>
      </c>
      <c r="I937" s="266">
        <f>YEAR(J937)</f>
        <v>2022</v>
      </c>
      <c r="J937" s="267">
        <v>44719</v>
      </c>
      <c r="K937" s="267">
        <f>J937+1</f>
        <v>44720</v>
      </c>
      <c r="L937" s="266">
        <f>IF(M937&lt;=365,1,2)</f>
        <v>1</v>
      </c>
      <c r="M937" s="266">
        <f>IF(K937&lt;$C$1,$C$2-$C$1+1,$C$2-K937+1)</f>
        <v>327</v>
      </c>
      <c r="N937" s="268">
        <f>M937/365</f>
        <v>0.89589041095890409</v>
      </c>
      <c r="O937" s="269">
        <f>'Data and Parameter'!$E$4*'Data and Parameter'!$E$5*('Data and Parameter'!$E$6+'Data and Parameter'!$E$7)*'Data and Parameter'!$E$19*'Data and Parameter'!$E$14*'ER calculations'!N937</f>
        <v>4.6386957676926199</v>
      </c>
    </row>
    <row r="938" spans="1:15" ht="15">
      <c r="A938" s="284">
        <v>934</v>
      </c>
      <c r="B938" s="287"/>
      <c r="C938" s="287"/>
      <c r="D938" s="284" t="s">
        <v>1054</v>
      </c>
      <c r="E938" s="287"/>
      <c r="F938" s="285" t="s">
        <v>1056</v>
      </c>
      <c r="G938" s="266" t="s">
        <v>121</v>
      </c>
      <c r="H938" s="266">
        <f>IF(G938="Traditional Stove",0.1,0.2)</f>
        <v>0.1</v>
      </c>
      <c r="I938" s="266">
        <f>YEAR(J938)</f>
        <v>2022</v>
      </c>
      <c r="J938" s="267">
        <v>44719</v>
      </c>
      <c r="K938" s="267">
        <f>J938+1</f>
        <v>44720</v>
      </c>
      <c r="L938" s="266">
        <f>IF(M938&lt;=365,1,2)</f>
        <v>1</v>
      </c>
      <c r="M938" s="266">
        <f>IF(K938&lt;$C$1,$C$2-$C$1+1,$C$2-K938+1)</f>
        <v>327</v>
      </c>
      <c r="N938" s="268">
        <f>M938/365</f>
        <v>0.89589041095890409</v>
      </c>
      <c r="O938" s="269">
        <f>'Data and Parameter'!$E$4*'Data and Parameter'!$E$5*('Data and Parameter'!$E$6+'Data and Parameter'!$E$7)*'Data and Parameter'!$E$19*'Data and Parameter'!$E$14*'ER calculations'!N938</f>
        <v>4.6386957676926199</v>
      </c>
    </row>
    <row r="939" spans="1:15" ht="15">
      <c r="A939" s="284">
        <v>935</v>
      </c>
      <c r="B939" s="287"/>
      <c r="C939" s="287"/>
      <c r="D939" s="284" t="s">
        <v>1054</v>
      </c>
      <c r="E939" s="287"/>
      <c r="F939" s="285" t="s">
        <v>1057</v>
      </c>
      <c r="G939" s="266" t="s">
        <v>121</v>
      </c>
      <c r="H939" s="266">
        <f>IF(G939="Traditional Stove",0.1,0.2)</f>
        <v>0.1</v>
      </c>
      <c r="I939" s="266">
        <f>YEAR(J939)</f>
        <v>2022</v>
      </c>
      <c r="J939" s="267">
        <v>44719</v>
      </c>
      <c r="K939" s="267">
        <f>J939+1</f>
        <v>44720</v>
      </c>
      <c r="L939" s="266">
        <f>IF(M939&lt;=365,1,2)</f>
        <v>1</v>
      </c>
      <c r="M939" s="266">
        <f>IF(K939&lt;$C$1,$C$2-$C$1+1,$C$2-K939+1)</f>
        <v>327</v>
      </c>
      <c r="N939" s="268">
        <f>M939/365</f>
        <v>0.89589041095890409</v>
      </c>
      <c r="O939" s="269">
        <f>'Data and Parameter'!$E$4*'Data and Parameter'!$E$5*('Data and Parameter'!$E$6+'Data and Parameter'!$E$7)*'Data and Parameter'!$E$19*'Data and Parameter'!$E$14*'ER calculations'!N939</f>
        <v>4.6386957676926199</v>
      </c>
    </row>
    <row r="940" spans="1:15" ht="15">
      <c r="A940" s="284">
        <v>936</v>
      </c>
      <c r="B940" s="287"/>
      <c r="C940" s="287"/>
      <c r="D940" s="284" t="s">
        <v>1054</v>
      </c>
      <c r="E940" s="287"/>
      <c r="F940" s="285" t="s">
        <v>1058</v>
      </c>
      <c r="G940" s="266" t="s">
        <v>121</v>
      </c>
      <c r="H940" s="266">
        <f>IF(G940="Traditional Stove",0.1,0.2)</f>
        <v>0.1</v>
      </c>
      <c r="I940" s="266">
        <f>YEAR(J940)</f>
        <v>2022</v>
      </c>
      <c r="J940" s="267">
        <v>44719</v>
      </c>
      <c r="K940" s="267">
        <f>J940+1</f>
        <v>44720</v>
      </c>
      <c r="L940" s="266">
        <f>IF(M940&lt;=365,1,2)</f>
        <v>1</v>
      </c>
      <c r="M940" s="266">
        <f>IF(K940&lt;$C$1,$C$2-$C$1+1,$C$2-K940+1)</f>
        <v>327</v>
      </c>
      <c r="N940" s="268">
        <f>M940/365</f>
        <v>0.89589041095890409</v>
      </c>
      <c r="O940" s="269">
        <f>'Data and Parameter'!$E$4*'Data and Parameter'!$E$5*('Data and Parameter'!$E$6+'Data and Parameter'!$E$7)*'Data and Parameter'!$E$19*'Data and Parameter'!$E$14*'ER calculations'!N940</f>
        <v>4.6386957676926199</v>
      </c>
    </row>
    <row r="941" spans="1:15" ht="15">
      <c r="A941" s="284">
        <v>937</v>
      </c>
      <c r="B941" s="287"/>
      <c r="C941" s="287"/>
      <c r="D941" s="284" t="s">
        <v>1054</v>
      </c>
      <c r="E941" s="287"/>
      <c r="F941" s="285" t="s">
        <v>1059</v>
      </c>
      <c r="G941" s="266" t="s">
        <v>121</v>
      </c>
      <c r="H941" s="266">
        <f>IF(G941="Traditional Stove",0.1,0.2)</f>
        <v>0.1</v>
      </c>
      <c r="I941" s="266">
        <f>YEAR(J941)</f>
        <v>2022</v>
      </c>
      <c r="J941" s="267">
        <v>44719</v>
      </c>
      <c r="K941" s="267">
        <f>J941+1</f>
        <v>44720</v>
      </c>
      <c r="L941" s="266">
        <f>IF(M941&lt;=365,1,2)</f>
        <v>1</v>
      </c>
      <c r="M941" s="266">
        <f>IF(K941&lt;$C$1,$C$2-$C$1+1,$C$2-K941+1)</f>
        <v>327</v>
      </c>
      <c r="N941" s="268">
        <f>M941/365</f>
        <v>0.89589041095890409</v>
      </c>
      <c r="O941" s="269">
        <f>'Data and Parameter'!$E$4*'Data and Parameter'!$E$5*('Data and Parameter'!$E$6+'Data and Parameter'!$E$7)*'Data and Parameter'!$E$19*'Data and Parameter'!$E$14*'ER calculations'!N941</f>
        <v>4.6386957676926199</v>
      </c>
    </row>
    <row r="942" spans="1:15" ht="15">
      <c r="A942" s="284">
        <v>938</v>
      </c>
      <c r="B942" s="287"/>
      <c r="C942" s="287"/>
      <c r="D942" s="284" t="s">
        <v>1054</v>
      </c>
      <c r="E942" s="287"/>
      <c r="F942" s="285" t="s">
        <v>1060</v>
      </c>
      <c r="G942" s="266" t="s">
        <v>121</v>
      </c>
      <c r="H942" s="266">
        <f>IF(G942="Traditional Stove",0.1,0.2)</f>
        <v>0.1</v>
      </c>
      <c r="I942" s="266">
        <f>YEAR(J942)</f>
        <v>2022</v>
      </c>
      <c r="J942" s="267">
        <v>44719</v>
      </c>
      <c r="K942" s="267">
        <f>J942+1</f>
        <v>44720</v>
      </c>
      <c r="L942" s="266">
        <f>IF(M942&lt;=365,1,2)</f>
        <v>1</v>
      </c>
      <c r="M942" s="266">
        <f>IF(K942&lt;$C$1,$C$2-$C$1+1,$C$2-K942+1)</f>
        <v>327</v>
      </c>
      <c r="N942" s="268">
        <f>M942/365</f>
        <v>0.89589041095890409</v>
      </c>
      <c r="O942" s="269">
        <f>'Data and Parameter'!$E$4*'Data and Parameter'!$E$5*('Data and Parameter'!$E$6+'Data and Parameter'!$E$7)*'Data and Parameter'!$E$19*'Data and Parameter'!$E$14*'ER calculations'!N942</f>
        <v>4.6386957676926199</v>
      </c>
    </row>
    <row r="943" spans="1:15" ht="15">
      <c r="A943" s="284">
        <v>939</v>
      </c>
      <c r="B943" s="287"/>
      <c r="C943" s="287"/>
      <c r="D943" s="284" t="s">
        <v>1054</v>
      </c>
      <c r="E943" s="287"/>
      <c r="F943" s="285" t="s">
        <v>1061</v>
      </c>
      <c r="G943" s="266" t="s">
        <v>121</v>
      </c>
      <c r="H943" s="266">
        <f>IF(G943="Traditional Stove",0.1,0.2)</f>
        <v>0.1</v>
      </c>
      <c r="I943" s="266">
        <f>YEAR(J943)</f>
        <v>2022</v>
      </c>
      <c r="J943" s="267">
        <v>44719</v>
      </c>
      <c r="K943" s="267">
        <f>J943+1</f>
        <v>44720</v>
      </c>
      <c r="L943" s="266">
        <f>IF(M943&lt;=365,1,2)</f>
        <v>1</v>
      </c>
      <c r="M943" s="266">
        <f>IF(K943&lt;$C$1,$C$2-$C$1+1,$C$2-K943+1)</f>
        <v>327</v>
      </c>
      <c r="N943" s="268">
        <f>M943/365</f>
        <v>0.89589041095890409</v>
      </c>
      <c r="O943" s="269">
        <f>'Data and Parameter'!$E$4*'Data and Parameter'!$E$5*('Data and Parameter'!$E$6+'Data and Parameter'!$E$7)*'Data and Parameter'!$E$19*'Data and Parameter'!$E$14*'ER calculations'!N943</f>
        <v>4.6386957676926199</v>
      </c>
    </row>
    <row r="944" spans="1:15" ht="15">
      <c r="A944" s="284">
        <v>940</v>
      </c>
      <c r="B944" s="287"/>
      <c r="C944" s="287"/>
      <c r="D944" s="284" t="s">
        <v>1054</v>
      </c>
      <c r="E944" s="287"/>
      <c r="F944" s="285" t="s">
        <v>1062</v>
      </c>
      <c r="G944" s="266" t="s">
        <v>121</v>
      </c>
      <c r="H944" s="266">
        <f>IF(G944="Traditional Stove",0.1,0.2)</f>
        <v>0.1</v>
      </c>
      <c r="I944" s="266">
        <f>YEAR(J944)</f>
        <v>2022</v>
      </c>
      <c r="J944" s="267">
        <v>44719</v>
      </c>
      <c r="K944" s="267">
        <f>J944+1</f>
        <v>44720</v>
      </c>
      <c r="L944" s="266">
        <f>IF(M944&lt;=365,1,2)</f>
        <v>1</v>
      </c>
      <c r="M944" s="266">
        <f>IF(K944&lt;$C$1,$C$2-$C$1+1,$C$2-K944+1)</f>
        <v>327</v>
      </c>
      <c r="N944" s="268">
        <f>M944/365</f>
        <v>0.89589041095890409</v>
      </c>
      <c r="O944" s="269">
        <f>'Data and Parameter'!$E$4*'Data and Parameter'!$E$5*('Data and Parameter'!$E$6+'Data and Parameter'!$E$7)*'Data and Parameter'!$E$19*'Data and Parameter'!$E$14*'ER calculations'!N944</f>
        <v>4.6386957676926199</v>
      </c>
    </row>
    <row r="945" spans="1:15" ht="15">
      <c r="A945" s="284">
        <v>941</v>
      </c>
      <c r="B945" s="287"/>
      <c r="C945" s="287"/>
      <c r="D945" s="284" t="s">
        <v>1054</v>
      </c>
      <c r="E945" s="287"/>
      <c r="F945" s="285" t="s">
        <v>1063</v>
      </c>
      <c r="G945" s="266" t="s">
        <v>121</v>
      </c>
      <c r="H945" s="266">
        <f>IF(G945="Traditional Stove",0.1,0.2)</f>
        <v>0.1</v>
      </c>
      <c r="I945" s="266">
        <f>YEAR(J945)</f>
        <v>2022</v>
      </c>
      <c r="J945" s="267">
        <v>44719</v>
      </c>
      <c r="K945" s="267">
        <f>J945+1</f>
        <v>44720</v>
      </c>
      <c r="L945" s="266">
        <f>IF(M945&lt;=365,1,2)</f>
        <v>1</v>
      </c>
      <c r="M945" s="266">
        <f>IF(K945&lt;$C$1,$C$2-$C$1+1,$C$2-K945+1)</f>
        <v>327</v>
      </c>
      <c r="N945" s="268">
        <f>M945/365</f>
        <v>0.89589041095890409</v>
      </c>
      <c r="O945" s="269">
        <f>'Data and Parameter'!$E$4*'Data and Parameter'!$E$5*('Data and Parameter'!$E$6+'Data and Parameter'!$E$7)*'Data and Parameter'!$E$19*'Data and Parameter'!$E$14*'ER calculations'!N945</f>
        <v>4.6386957676926199</v>
      </c>
    </row>
    <row r="946" spans="1:15" ht="15">
      <c r="A946" s="284">
        <v>942</v>
      </c>
      <c r="B946" s="287"/>
      <c r="C946" s="287"/>
      <c r="D946" s="284" t="s">
        <v>1054</v>
      </c>
      <c r="E946" s="287"/>
      <c r="F946" s="285" t="s">
        <v>1064</v>
      </c>
      <c r="G946" s="266" t="s">
        <v>121</v>
      </c>
      <c r="H946" s="266">
        <f>IF(G946="Traditional Stove",0.1,0.2)</f>
        <v>0.1</v>
      </c>
      <c r="I946" s="266">
        <f>YEAR(J946)</f>
        <v>2022</v>
      </c>
      <c r="J946" s="267">
        <v>44719</v>
      </c>
      <c r="K946" s="267">
        <f>J946+1</f>
        <v>44720</v>
      </c>
      <c r="L946" s="266">
        <f>IF(M946&lt;=365,1,2)</f>
        <v>1</v>
      </c>
      <c r="M946" s="266">
        <f>IF(K946&lt;$C$1,$C$2-$C$1+1,$C$2-K946+1)</f>
        <v>327</v>
      </c>
      <c r="N946" s="268">
        <f>M946/365</f>
        <v>0.89589041095890409</v>
      </c>
      <c r="O946" s="269">
        <f>'Data and Parameter'!$E$4*'Data and Parameter'!$E$5*('Data and Parameter'!$E$6+'Data and Parameter'!$E$7)*'Data and Parameter'!$E$19*'Data and Parameter'!$E$14*'ER calculations'!N946</f>
        <v>4.6386957676926199</v>
      </c>
    </row>
    <row r="947" spans="1:15" ht="15">
      <c r="A947" s="284">
        <v>943</v>
      </c>
      <c r="B947" s="287"/>
      <c r="C947" s="287"/>
      <c r="D947" s="284" t="s">
        <v>1054</v>
      </c>
      <c r="E947" s="287"/>
      <c r="F947" s="285" t="s">
        <v>1065</v>
      </c>
      <c r="G947" s="266" t="s">
        <v>121</v>
      </c>
      <c r="H947" s="266">
        <f>IF(G947="Traditional Stove",0.1,0.2)</f>
        <v>0.1</v>
      </c>
      <c r="I947" s="266">
        <f>YEAR(J947)</f>
        <v>2022</v>
      </c>
      <c r="J947" s="267">
        <v>44719</v>
      </c>
      <c r="K947" s="267">
        <f>J947+1</f>
        <v>44720</v>
      </c>
      <c r="L947" s="266">
        <f>IF(M947&lt;=365,1,2)</f>
        <v>1</v>
      </c>
      <c r="M947" s="266">
        <f>IF(K947&lt;$C$1,$C$2-$C$1+1,$C$2-K947+1)</f>
        <v>327</v>
      </c>
      <c r="N947" s="268">
        <f>M947/365</f>
        <v>0.89589041095890409</v>
      </c>
      <c r="O947" s="269">
        <f>'Data and Parameter'!$E$4*'Data and Parameter'!$E$5*('Data and Parameter'!$E$6+'Data and Parameter'!$E$7)*'Data and Parameter'!$E$19*'Data and Parameter'!$E$14*'ER calculations'!N947</f>
        <v>4.6386957676926199</v>
      </c>
    </row>
    <row r="948" spans="1:15" ht="15">
      <c r="A948" s="284">
        <v>944</v>
      </c>
      <c r="B948" s="287"/>
      <c r="C948" s="287"/>
      <c r="D948" s="284" t="s">
        <v>1054</v>
      </c>
      <c r="E948" s="287"/>
      <c r="F948" s="285" t="s">
        <v>1066</v>
      </c>
      <c r="G948" s="266" t="s">
        <v>121</v>
      </c>
      <c r="H948" s="266">
        <f>IF(G948="Traditional Stove",0.1,0.2)</f>
        <v>0.1</v>
      </c>
      <c r="I948" s="266">
        <f>YEAR(J948)</f>
        <v>2022</v>
      </c>
      <c r="J948" s="267">
        <v>44719</v>
      </c>
      <c r="K948" s="267">
        <f>J948+1</f>
        <v>44720</v>
      </c>
      <c r="L948" s="266">
        <f>IF(M948&lt;=365,1,2)</f>
        <v>1</v>
      </c>
      <c r="M948" s="266">
        <f>IF(K948&lt;$C$1,$C$2-$C$1+1,$C$2-K948+1)</f>
        <v>327</v>
      </c>
      <c r="N948" s="268">
        <f>M948/365</f>
        <v>0.89589041095890409</v>
      </c>
      <c r="O948" s="269">
        <f>'Data and Parameter'!$E$4*'Data and Parameter'!$E$5*('Data and Parameter'!$E$6+'Data and Parameter'!$E$7)*'Data and Parameter'!$E$19*'Data and Parameter'!$E$14*'ER calculations'!N948</f>
        <v>4.6386957676926199</v>
      </c>
    </row>
    <row r="949" spans="1:15" ht="15">
      <c r="A949" s="284">
        <v>945</v>
      </c>
      <c r="B949" s="287"/>
      <c r="C949" s="287"/>
      <c r="D949" s="284" t="s">
        <v>1054</v>
      </c>
      <c r="E949" s="287"/>
      <c r="F949" s="285" t="s">
        <v>1067</v>
      </c>
      <c r="G949" s="266" t="s">
        <v>121</v>
      </c>
      <c r="H949" s="266">
        <f>IF(G949="Traditional Stove",0.1,0.2)</f>
        <v>0.1</v>
      </c>
      <c r="I949" s="266">
        <f>YEAR(J949)</f>
        <v>2022</v>
      </c>
      <c r="J949" s="267">
        <v>44719</v>
      </c>
      <c r="K949" s="267">
        <f>J949+1</f>
        <v>44720</v>
      </c>
      <c r="L949" s="266">
        <f>IF(M949&lt;=365,1,2)</f>
        <v>1</v>
      </c>
      <c r="M949" s="266">
        <f>IF(K949&lt;$C$1,$C$2-$C$1+1,$C$2-K949+1)</f>
        <v>327</v>
      </c>
      <c r="N949" s="268">
        <f>M949/365</f>
        <v>0.89589041095890409</v>
      </c>
      <c r="O949" s="269">
        <f>'Data and Parameter'!$E$4*'Data and Parameter'!$E$5*('Data and Parameter'!$E$6+'Data and Parameter'!$E$7)*'Data and Parameter'!$E$19*'Data and Parameter'!$E$14*'ER calculations'!N949</f>
        <v>4.6386957676926199</v>
      </c>
    </row>
    <row r="950" spans="1:15" ht="15">
      <c r="A950" s="284">
        <v>946</v>
      </c>
      <c r="B950" s="287"/>
      <c r="C950" s="287"/>
      <c r="D950" s="284" t="s">
        <v>1054</v>
      </c>
      <c r="E950" s="287"/>
      <c r="F950" s="285" t="s">
        <v>1068</v>
      </c>
      <c r="G950" s="266" t="s">
        <v>121</v>
      </c>
      <c r="H950" s="266">
        <f>IF(G950="Traditional Stove",0.1,0.2)</f>
        <v>0.1</v>
      </c>
      <c r="I950" s="266">
        <f>YEAR(J950)</f>
        <v>2022</v>
      </c>
      <c r="J950" s="267">
        <v>44719</v>
      </c>
      <c r="K950" s="267">
        <f>J950+1</f>
        <v>44720</v>
      </c>
      <c r="L950" s="266">
        <f>IF(M950&lt;=365,1,2)</f>
        <v>1</v>
      </c>
      <c r="M950" s="266">
        <f>IF(K950&lt;$C$1,$C$2-$C$1+1,$C$2-K950+1)</f>
        <v>327</v>
      </c>
      <c r="N950" s="268">
        <f>M950/365</f>
        <v>0.89589041095890409</v>
      </c>
      <c r="O950" s="269">
        <f>'Data and Parameter'!$E$4*'Data and Parameter'!$E$5*('Data and Parameter'!$E$6+'Data and Parameter'!$E$7)*'Data and Parameter'!$E$19*'Data and Parameter'!$E$14*'ER calculations'!N950</f>
        <v>4.6386957676926199</v>
      </c>
    </row>
    <row r="951" spans="1:15" ht="15">
      <c r="A951" s="284">
        <v>947</v>
      </c>
      <c r="B951" s="287"/>
      <c r="C951" s="287"/>
      <c r="D951" s="284" t="s">
        <v>1054</v>
      </c>
      <c r="E951" s="287"/>
      <c r="F951" s="285" t="s">
        <v>1069</v>
      </c>
      <c r="G951" s="266" t="s">
        <v>121</v>
      </c>
      <c r="H951" s="266">
        <f>IF(G951="Traditional Stove",0.1,0.2)</f>
        <v>0.1</v>
      </c>
      <c r="I951" s="266">
        <f>YEAR(J951)</f>
        <v>2022</v>
      </c>
      <c r="J951" s="267">
        <v>44719</v>
      </c>
      <c r="K951" s="267">
        <f>J951+1</f>
        <v>44720</v>
      </c>
      <c r="L951" s="266">
        <f>IF(M951&lt;=365,1,2)</f>
        <v>1</v>
      </c>
      <c r="M951" s="266">
        <f>IF(K951&lt;$C$1,$C$2-$C$1+1,$C$2-K951+1)</f>
        <v>327</v>
      </c>
      <c r="N951" s="268">
        <f>M951/365</f>
        <v>0.89589041095890409</v>
      </c>
      <c r="O951" s="269">
        <f>'Data and Parameter'!$E$4*'Data and Parameter'!$E$5*('Data and Parameter'!$E$6+'Data and Parameter'!$E$7)*'Data and Parameter'!$E$19*'Data and Parameter'!$E$14*'ER calculations'!N951</f>
        <v>4.6386957676926199</v>
      </c>
    </row>
    <row r="952" spans="1:15" ht="15">
      <c r="A952" s="284">
        <v>948</v>
      </c>
      <c r="B952" s="287"/>
      <c r="C952" s="287"/>
      <c r="D952" s="284" t="s">
        <v>1054</v>
      </c>
      <c r="E952" s="287"/>
      <c r="F952" s="285" t="s">
        <v>1070</v>
      </c>
      <c r="G952" s="266" t="s">
        <v>121</v>
      </c>
      <c r="H952" s="266">
        <f>IF(G952="Traditional Stove",0.1,0.2)</f>
        <v>0.1</v>
      </c>
      <c r="I952" s="266">
        <f>YEAR(J952)</f>
        <v>2022</v>
      </c>
      <c r="J952" s="267">
        <v>44719</v>
      </c>
      <c r="K952" s="267">
        <f>J952+1</f>
        <v>44720</v>
      </c>
      <c r="L952" s="266">
        <f>IF(M952&lt;=365,1,2)</f>
        <v>1</v>
      </c>
      <c r="M952" s="266">
        <f>IF(K952&lt;$C$1,$C$2-$C$1+1,$C$2-K952+1)</f>
        <v>327</v>
      </c>
      <c r="N952" s="268">
        <f>M952/365</f>
        <v>0.89589041095890409</v>
      </c>
      <c r="O952" s="269">
        <f>'Data and Parameter'!$E$4*'Data and Parameter'!$E$5*('Data and Parameter'!$E$6+'Data and Parameter'!$E$7)*'Data and Parameter'!$E$19*'Data and Parameter'!$E$14*'ER calculations'!N952</f>
        <v>4.6386957676926199</v>
      </c>
    </row>
    <row r="953" spans="1:15" ht="15">
      <c r="A953" s="284">
        <v>949</v>
      </c>
      <c r="B953" s="287"/>
      <c r="C953" s="287"/>
      <c r="D953" s="284" t="s">
        <v>1054</v>
      </c>
      <c r="E953" s="287"/>
      <c r="F953" s="285" t="s">
        <v>1071</v>
      </c>
      <c r="G953" s="266" t="s">
        <v>121</v>
      </c>
      <c r="H953" s="266">
        <f>IF(G953="Traditional Stove",0.1,0.2)</f>
        <v>0.1</v>
      </c>
      <c r="I953" s="266">
        <f>YEAR(J953)</f>
        <v>2022</v>
      </c>
      <c r="J953" s="267">
        <v>44719</v>
      </c>
      <c r="K953" s="267">
        <f>J953+1</f>
        <v>44720</v>
      </c>
      <c r="L953" s="266">
        <f>IF(M953&lt;=365,1,2)</f>
        <v>1</v>
      </c>
      <c r="M953" s="266">
        <f>IF(K953&lt;$C$1,$C$2-$C$1+1,$C$2-K953+1)</f>
        <v>327</v>
      </c>
      <c r="N953" s="268">
        <f>M953/365</f>
        <v>0.89589041095890409</v>
      </c>
      <c r="O953" s="269">
        <f>'Data and Parameter'!$E$4*'Data and Parameter'!$E$5*('Data and Parameter'!$E$6+'Data and Parameter'!$E$7)*'Data and Parameter'!$E$19*'Data and Parameter'!$E$14*'ER calculations'!N953</f>
        <v>4.6386957676926199</v>
      </c>
    </row>
    <row r="954" spans="1:15" ht="15">
      <c r="A954" s="284">
        <v>950</v>
      </c>
      <c r="B954" s="287"/>
      <c r="C954" s="287"/>
      <c r="D954" s="284" t="s">
        <v>1054</v>
      </c>
      <c r="E954" s="287"/>
      <c r="F954" s="285" t="s">
        <v>1072</v>
      </c>
      <c r="G954" s="266" t="s">
        <v>121</v>
      </c>
      <c r="H954" s="266">
        <f>IF(G954="Traditional Stove",0.1,0.2)</f>
        <v>0.1</v>
      </c>
      <c r="I954" s="266">
        <f>YEAR(J954)</f>
        <v>2022</v>
      </c>
      <c r="J954" s="267">
        <v>44719</v>
      </c>
      <c r="K954" s="267">
        <f>J954+1</f>
        <v>44720</v>
      </c>
      <c r="L954" s="266">
        <f>IF(M954&lt;=365,1,2)</f>
        <v>1</v>
      </c>
      <c r="M954" s="266">
        <f>IF(K954&lt;$C$1,$C$2-$C$1+1,$C$2-K954+1)</f>
        <v>327</v>
      </c>
      <c r="N954" s="268">
        <f>M954/365</f>
        <v>0.89589041095890409</v>
      </c>
      <c r="O954" s="269">
        <f>'Data and Parameter'!$E$4*'Data and Parameter'!$E$5*('Data and Parameter'!$E$6+'Data and Parameter'!$E$7)*'Data and Parameter'!$E$19*'Data and Parameter'!$E$14*'ER calculations'!N954</f>
        <v>4.6386957676926199</v>
      </c>
    </row>
    <row r="955" spans="1:15" ht="15">
      <c r="A955" s="284">
        <v>951</v>
      </c>
      <c r="B955" s="287"/>
      <c r="C955" s="287"/>
      <c r="D955" s="284" t="s">
        <v>1054</v>
      </c>
      <c r="E955" s="287"/>
      <c r="F955" s="285" t="s">
        <v>1073</v>
      </c>
      <c r="G955" s="266" t="s">
        <v>121</v>
      </c>
      <c r="H955" s="266">
        <f>IF(G955="Traditional Stove",0.1,0.2)</f>
        <v>0.1</v>
      </c>
      <c r="I955" s="266">
        <f>YEAR(J955)</f>
        <v>2022</v>
      </c>
      <c r="J955" s="267">
        <v>44719</v>
      </c>
      <c r="K955" s="267">
        <f>J955+1</f>
        <v>44720</v>
      </c>
      <c r="L955" s="266">
        <f>IF(M955&lt;=365,1,2)</f>
        <v>1</v>
      </c>
      <c r="M955" s="266">
        <f>IF(K955&lt;$C$1,$C$2-$C$1+1,$C$2-K955+1)</f>
        <v>327</v>
      </c>
      <c r="N955" s="268">
        <f>M955/365</f>
        <v>0.89589041095890409</v>
      </c>
      <c r="O955" s="269">
        <f>'Data and Parameter'!$E$4*'Data and Parameter'!$E$5*('Data and Parameter'!$E$6+'Data and Parameter'!$E$7)*'Data and Parameter'!$E$19*'Data and Parameter'!$E$14*'ER calculations'!N955</f>
        <v>4.6386957676926199</v>
      </c>
    </row>
    <row r="956" spans="1:15" ht="15">
      <c r="A956" s="284">
        <v>952</v>
      </c>
      <c r="B956" s="287"/>
      <c r="C956" s="287"/>
      <c r="D956" s="284" t="s">
        <v>1054</v>
      </c>
      <c r="E956" s="287"/>
      <c r="F956" s="285" t="s">
        <v>1074</v>
      </c>
      <c r="G956" s="266" t="s">
        <v>121</v>
      </c>
      <c r="H956" s="266">
        <f>IF(G956="Traditional Stove",0.1,0.2)</f>
        <v>0.1</v>
      </c>
      <c r="I956" s="266">
        <f>YEAR(J956)</f>
        <v>2022</v>
      </c>
      <c r="J956" s="267">
        <v>44719</v>
      </c>
      <c r="K956" s="267">
        <f>J956+1</f>
        <v>44720</v>
      </c>
      <c r="L956" s="266">
        <f>IF(M956&lt;=365,1,2)</f>
        <v>1</v>
      </c>
      <c r="M956" s="266">
        <f>IF(K956&lt;$C$1,$C$2-$C$1+1,$C$2-K956+1)</f>
        <v>327</v>
      </c>
      <c r="N956" s="268">
        <f>M956/365</f>
        <v>0.89589041095890409</v>
      </c>
      <c r="O956" s="269">
        <f>'Data and Parameter'!$E$4*'Data and Parameter'!$E$5*('Data and Parameter'!$E$6+'Data and Parameter'!$E$7)*'Data and Parameter'!$E$19*'Data and Parameter'!$E$14*'ER calculations'!N956</f>
        <v>4.6386957676926199</v>
      </c>
    </row>
    <row r="957" spans="1:15" ht="15">
      <c r="A957" s="284">
        <v>953</v>
      </c>
      <c r="B957" s="287"/>
      <c r="C957" s="287"/>
      <c r="D957" s="284" t="s">
        <v>1054</v>
      </c>
      <c r="E957" s="287"/>
      <c r="F957" s="285" t="s">
        <v>1075</v>
      </c>
      <c r="G957" s="266" t="s">
        <v>121</v>
      </c>
      <c r="H957" s="266">
        <f>IF(G957="Traditional Stove",0.1,0.2)</f>
        <v>0.1</v>
      </c>
      <c r="I957" s="266">
        <f>YEAR(J957)</f>
        <v>2022</v>
      </c>
      <c r="J957" s="267">
        <v>44719</v>
      </c>
      <c r="K957" s="267">
        <f>J957+1</f>
        <v>44720</v>
      </c>
      <c r="L957" s="266">
        <f>IF(M957&lt;=365,1,2)</f>
        <v>1</v>
      </c>
      <c r="M957" s="266">
        <f>IF(K957&lt;$C$1,$C$2-$C$1+1,$C$2-K957+1)</f>
        <v>327</v>
      </c>
      <c r="N957" s="268">
        <f>M957/365</f>
        <v>0.89589041095890409</v>
      </c>
      <c r="O957" s="269">
        <f>'Data and Parameter'!$E$4*'Data and Parameter'!$E$5*('Data and Parameter'!$E$6+'Data and Parameter'!$E$7)*'Data and Parameter'!$E$19*'Data and Parameter'!$E$14*'ER calculations'!N957</f>
        <v>4.6386957676926199</v>
      </c>
    </row>
    <row r="958" spans="1:15" ht="15">
      <c r="A958" s="284">
        <v>954</v>
      </c>
      <c r="B958" s="287"/>
      <c r="C958" s="287"/>
      <c r="D958" s="284" t="s">
        <v>1054</v>
      </c>
      <c r="E958" s="287"/>
      <c r="F958" s="285" t="s">
        <v>1076</v>
      </c>
      <c r="G958" s="266" t="s">
        <v>121</v>
      </c>
      <c r="H958" s="266">
        <f>IF(G958="Traditional Stove",0.1,0.2)</f>
        <v>0.1</v>
      </c>
      <c r="I958" s="266">
        <f>YEAR(J958)</f>
        <v>2022</v>
      </c>
      <c r="J958" s="267">
        <v>44719</v>
      </c>
      <c r="K958" s="267">
        <f>J958+1</f>
        <v>44720</v>
      </c>
      <c r="L958" s="266">
        <f>IF(M958&lt;=365,1,2)</f>
        <v>1</v>
      </c>
      <c r="M958" s="266">
        <f>IF(K958&lt;$C$1,$C$2-$C$1+1,$C$2-K958+1)</f>
        <v>327</v>
      </c>
      <c r="N958" s="268">
        <f>M958/365</f>
        <v>0.89589041095890409</v>
      </c>
      <c r="O958" s="269">
        <f>'Data and Parameter'!$E$4*'Data and Parameter'!$E$5*('Data and Parameter'!$E$6+'Data and Parameter'!$E$7)*'Data and Parameter'!$E$19*'Data and Parameter'!$E$14*'ER calculations'!N958</f>
        <v>4.6386957676926199</v>
      </c>
    </row>
    <row r="959" spans="1:15" ht="15">
      <c r="A959" s="284">
        <v>955</v>
      </c>
      <c r="B959" s="287"/>
      <c r="C959" s="287"/>
      <c r="D959" s="284" t="s">
        <v>1054</v>
      </c>
      <c r="E959" s="287"/>
      <c r="F959" s="285" t="s">
        <v>1077</v>
      </c>
      <c r="G959" s="266" t="s">
        <v>121</v>
      </c>
      <c r="H959" s="266">
        <f>IF(G959="Traditional Stove",0.1,0.2)</f>
        <v>0.1</v>
      </c>
      <c r="I959" s="266">
        <f>YEAR(J959)</f>
        <v>2022</v>
      </c>
      <c r="J959" s="267">
        <v>44719</v>
      </c>
      <c r="K959" s="267">
        <f>J959+1</f>
        <v>44720</v>
      </c>
      <c r="L959" s="266">
        <f>IF(M959&lt;=365,1,2)</f>
        <v>1</v>
      </c>
      <c r="M959" s="266">
        <f>IF(K959&lt;$C$1,$C$2-$C$1+1,$C$2-K959+1)</f>
        <v>327</v>
      </c>
      <c r="N959" s="268">
        <f>M959/365</f>
        <v>0.89589041095890409</v>
      </c>
      <c r="O959" s="269">
        <f>'Data and Parameter'!$E$4*'Data and Parameter'!$E$5*('Data and Parameter'!$E$6+'Data and Parameter'!$E$7)*'Data and Parameter'!$E$19*'Data and Parameter'!$E$14*'ER calculations'!N959</f>
        <v>4.6386957676926199</v>
      </c>
    </row>
    <row r="960" spans="1:15" ht="15">
      <c r="A960" s="284">
        <v>956</v>
      </c>
      <c r="B960" s="287"/>
      <c r="C960" s="287"/>
      <c r="D960" s="284" t="s">
        <v>1054</v>
      </c>
      <c r="E960" s="287"/>
      <c r="F960" s="285" t="s">
        <v>1078</v>
      </c>
      <c r="G960" s="266" t="s">
        <v>121</v>
      </c>
      <c r="H960" s="266">
        <f>IF(G960="Traditional Stove",0.1,0.2)</f>
        <v>0.1</v>
      </c>
      <c r="I960" s="266">
        <f>YEAR(J960)</f>
        <v>2022</v>
      </c>
      <c r="J960" s="267">
        <v>44719</v>
      </c>
      <c r="K960" s="267">
        <f>J960+1</f>
        <v>44720</v>
      </c>
      <c r="L960" s="266">
        <f>IF(M960&lt;=365,1,2)</f>
        <v>1</v>
      </c>
      <c r="M960" s="266">
        <f>IF(K960&lt;$C$1,$C$2-$C$1+1,$C$2-K960+1)</f>
        <v>327</v>
      </c>
      <c r="N960" s="268">
        <f>M960/365</f>
        <v>0.89589041095890409</v>
      </c>
      <c r="O960" s="269">
        <f>'Data and Parameter'!$E$4*'Data and Parameter'!$E$5*('Data and Parameter'!$E$6+'Data and Parameter'!$E$7)*'Data and Parameter'!$E$19*'Data and Parameter'!$E$14*'ER calculations'!N960</f>
        <v>4.6386957676926199</v>
      </c>
    </row>
    <row r="961" spans="1:15" ht="15">
      <c r="A961" s="284">
        <v>957</v>
      </c>
      <c r="B961" s="287"/>
      <c r="C961" s="287"/>
      <c r="D961" s="284" t="s">
        <v>1054</v>
      </c>
      <c r="E961" s="287"/>
      <c r="F961" s="285" t="s">
        <v>1079</v>
      </c>
      <c r="G961" s="266" t="s">
        <v>121</v>
      </c>
      <c r="H961" s="266">
        <f>IF(G961="Traditional Stove",0.1,0.2)</f>
        <v>0.1</v>
      </c>
      <c r="I961" s="266">
        <f>YEAR(J961)</f>
        <v>2022</v>
      </c>
      <c r="J961" s="267">
        <v>44719</v>
      </c>
      <c r="K961" s="267">
        <f>J961+1</f>
        <v>44720</v>
      </c>
      <c r="L961" s="266">
        <f>IF(M961&lt;=365,1,2)</f>
        <v>1</v>
      </c>
      <c r="M961" s="266">
        <f>IF(K961&lt;$C$1,$C$2-$C$1+1,$C$2-K961+1)</f>
        <v>327</v>
      </c>
      <c r="N961" s="268">
        <f>M961/365</f>
        <v>0.89589041095890409</v>
      </c>
      <c r="O961" s="269">
        <f>'Data and Parameter'!$E$4*'Data and Parameter'!$E$5*('Data and Parameter'!$E$6+'Data and Parameter'!$E$7)*'Data and Parameter'!$E$19*'Data and Parameter'!$E$14*'ER calculations'!N961</f>
        <v>4.6386957676926199</v>
      </c>
    </row>
    <row r="962" spans="1:15" ht="15">
      <c r="A962" s="284">
        <v>958</v>
      </c>
      <c r="B962" s="287"/>
      <c r="C962" s="287"/>
      <c r="D962" s="284" t="s">
        <v>1054</v>
      </c>
      <c r="E962" s="287"/>
      <c r="F962" s="285" t="s">
        <v>1080</v>
      </c>
      <c r="G962" s="266" t="s">
        <v>121</v>
      </c>
      <c r="H962" s="266">
        <f>IF(G962="Traditional Stove",0.1,0.2)</f>
        <v>0.1</v>
      </c>
      <c r="I962" s="266">
        <f>YEAR(J962)</f>
        <v>2022</v>
      </c>
      <c r="J962" s="267">
        <v>44719</v>
      </c>
      <c r="K962" s="267">
        <f>J962+1</f>
        <v>44720</v>
      </c>
      <c r="L962" s="266">
        <f>IF(M962&lt;=365,1,2)</f>
        <v>1</v>
      </c>
      <c r="M962" s="266">
        <f>IF(K962&lt;$C$1,$C$2-$C$1+1,$C$2-K962+1)</f>
        <v>327</v>
      </c>
      <c r="N962" s="268">
        <f>M962/365</f>
        <v>0.89589041095890409</v>
      </c>
      <c r="O962" s="269">
        <f>'Data and Parameter'!$E$4*'Data and Parameter'!$E$5*('Data and Parameter'!$E$6+'Data and Parameter'!$E$7)*'Data and Parameter'!$E$19*'Data and Parameter'!$E$14*'ER calculations'!N962</f>
        <v>4.6386957676926199</v>
      </c>
    </row>
    <row r="963" spans="1:15" ht="15">
      <c r="A963" s="284">
        <v>959</v>
      </c>
      <c r="B963" s="287"/>
      <c r="C963" s="287"/>
      <c r="D963" s="284" t="s">
        <v>1054</v>
      </c>
      <c r="E963" s="287"/>
      <c r="F963" s="285" t="s">
        <v>1081</v>
      </c>
      <c r="G963" s="266" t="s">
        <v>121</v>
      </c>
      <c r="H963" s="266">
        <f>IF(G963="Traditional Stove",0.1,0.2)</f>
        <v>0.1</v>
      </c>
      <c r="I963" s="266">
        <f>YEAR(J963)</f>
        <v>2022</v>
      </c>
      <c r="J963" s="267">
        <v>44719</v>
      </c>
      <c r="K963" s="267">
        <f>J963+1</f>
        <v>44720</v>
      </c>
      <c r="L963" s="266">
        <f>IF(M963&lt;=365,1,2)</f>
        <v>1</v>
      </c>
      <c r="M963" s="266">
        <f>IF(K963&lt;$C$1,$C$2-$C$1+1,$C$2-K963+1)</f>
        <v>327</v>
      </c>
      <c r="N963" s="268">
        <f>M963/365</f>
        <v>0.89589041095890409</v>
      </c>
      <c r="O963" s="269">
        <f>'Data and Parameter'!$E$4*'Data and Parameter'!$E$5*('Data and Parameter'!$E$6+'Data and Parameter'!$E$7)*'Data and Parameter'!$E$19*'Data and Parameter'!$E$14*'ER calculations'!N963</f>
        <v>4.6386957676926199</v>
      </c>
    </row>
    <row r="964" spans="1:15" ht="15">
      <c r="A964" s="284">
        <v>960</v>
      </c>
      <c r="B964" s="287"/>
      <c r="C964" s="287"/>
      <c r="D964" s="284" t="s">
        <v>1054</v>
      </c>
      <c r="E964" s="287"/>
      <c r="F964" s="285" t="s">
        <v>1082</v>
      </c>
      <c r="G964" s="266" t="s">
        <v>121</v>
      </c>
      <c r="H964" s="266">
        <f>IF(G964="Traditional Stove",0.1,0.2)</f>
        <v>0.1</v>
      </c>
      <c r="I964" s="266">
        <f>YEAR(J964)</f>
        <v>2022</v>
      </c>
      <c r="J964" s="267">
        <v>44719</v>
      </c>
      <c r="K964" s="267">
        <f>J964+1</f>
        <v>44720</v>
      </c>
      <c r="L964" s="266">
        <f>IF(M964&lt;=365,1,2)</f>
        <v>1</v>
      </c>
      <c r="M964" s="266">
        <f>IF(K964&lt;$C$1,$C$2-$C$1+1,$C$2-K964+1)</f>
        <v>327</v>
      </c>
      <c r="N964" s="268">
        <f>M964/365</f>
        <v>0.89589041095890409</v>
      </c>
      <c r="O964" s="269">
        <f>'Data and Parameter'!$E$4*'Data and Parameter'!$E$5*('Data and Parameter'!$E$6+'Data and Parameter'!$E$7)*'Data and Parameter'!$E$19*'Data and Parameter'!$E$14*'ER calculations'!N964</f>
        <v>4.6386957676926199</v>
      </c>
    </row>
    <row r="965" spans="1:15" ht="15">
      <c r="A965" s="284">
        <v>961</v>
      </c>
      <c r="B965" s="287"/>
      <c r="C965" s="287"/>
      <c r="D965" s="284" t="s">
        <v>1054</v>
      </c>
      <c r="E965" s="287"/>
      <c r="F965" s="285" t="s">
        <v>1083</v>
      </c>
      <c r="G965" s="266" t="s">
        <v>121</v>
      </c>
      <c r="H965" s="266">
        <f>IF(G965="Traditional Stove",0.1,0.2)</f>
        <v>0.1</v>
      </c>
      <c r="I965" s="266">
        <f>YEAR(J965)</f>
        <v>2022</v>
      </c>
      <c r="J965" s="267">
        <v>44719</v>
      </c>
      <c r="K965" s="267">
        <f>J965+1</f>
        <v>44720</v>
      </c>
      <c r="L965" s="266">
        <f>IF(M965&lt;=365,1,2)</f>
        <v>1</v>
      </c>
      <c r="M965" s="266">
        <f>IF(K965&lt;$C$1,$C$2-$C$1+1,$C$2-K965+1)</f>
        <v>327</v>
      </c>
      <c r="N965" s="268">
        <f>M965/365</f>
        <v>0.89589041095890409</v>
      </c>
      <c r="O965" s="269">
        <f>'Data and Parameter'!$E$4*'Data and Parameter'!$E$5*('Data and Parameter'!$E$6+'Data and Parameter'!$E$7)*'Data and Parameter'!$E$19*'Data and Parameter'!$E$14*'ER calculations'!N965</f>
        <v>4.6386957676926199</v>
      </c>
    </row>
    <row r="966" spans="1:15" ht="15">
      <c r="A966" s="284">
        <v>962</v>
      </c>
      <c r="B966" s="287"/>
      <c r="C966" s="287"/>
      <c r="D966" s="284" t="s">
        <v>1054</v>
      </c>
      <c r="E966" s="287"/>
      <c r="F966" s="285" t="s">
        <v>1084</v>
      </c>
      <c r="G966" s="266" t="s">
        <v>121</v>
      </c>
      <c r="H966" s="266">
        <f>IF(G966="Traditional Stove",0.1,0.2)</f>
        <v>0.1</v>
      </c>
      <c r="I966" s="266">
        <f>YEAR(J966)</f>
        <v>2022</v>
      </c>
      <c r="J966" s="267">
        <v>44719</v>
      </c>
      <c r="K966" s="267">
        <f>J966+1</f>
        <v>44720</v>
      </c>
      <c r="L966" s="266">
        <f>IF(M966&lt;=365,1,2)</f>
        <v>1</v>
      </c>
      <c r="M966" s="266">
        <f>IF(K966&lt;$C$1,$C$2-$C$1+1,$C$2-K966+1)</f>
        <v>327</v>
      </c>
      <c r="N966" s="268">
        <f>M966/365</f>
        <v>0.89589041095890409</v>
      </c>
      <c r="O966" s="269">
        <f>'Data and Parameter'!$E$4*'Data and Parameter'!$E$5*('Data and Parameter'!$E$6+'Data and Parameter'!$E$7)*'Data and Parameter'!$E$19*'Data and Parameter'!$E$14*'ER calculations'!N966</f>
        <v>4.6386957676926199</v>
      </c>
    </row>
    <row r="967" spans="1:15" ht="15">
      <c r="A967" s="284">
        <v>963</v>
      </c>
      <c r="B967" s="287"/>
      <c r="C967" s="287"/>
      <c r="D967" s="284" t="s">
        <v>1054</v>
      </c>
      <c r="E967" s="287"/>
      <c r="F967" s="285" t="s">
        <v>1085</v>
      </c>
      <c r="G967" s="266" t="s">
        <v>121</v>
      </c>
      <c r="H967" s="266">
        <f>IF(G967="Traditional Stove",0.1,0.2)</f>
        <v>0.1</v>
      </c>
      <c r="I967" s="266">
        <f>YEAR(J967)</f>
        <v>2022</v>
      </c>
      <c r="J967" s="267">
        <v>44719</v>
      </c>
      <c r="K967" s="267">
        <f>J967+1</f>
        <v>44720</v>
      </c>
      <c r="L967" s="266">
        <f>IF(M967&lt;=365,1,2)</f>
        <v>1</v>
      </c>
      <c r="M967" s="266">
        <f>IF(K967&lt;$C$1,$C$2-$C$1+1,$C$2-K967+1)</f>
        <v>327</v>
      </c>
      <c r="N967" s="268">
        <f>M967/365</f>
        <v>0.89589041095890409</v>
      </c>
      <c r="O967" s="269">
        <f>'Data and Parameter'!$E$4*'Data and Parameter'!$E$5*('Data and Parameter'!$E$6+'Data and Parameter'!$E$7)*'Data and Parameter'!$E$19*'Data and Parameter'!$E$14*'ER calculations'!N967</f>
        <v>4.6386957676926199</v>
      </c>
    </row>
    <row r="968" spans="1:15" ht="15">
      <c r="A968" s="284">
        <v>964</v>
      </c>
      <c r="B968" s="287"/>
      <c r="C968" s="287"/>
      <c r="D968" s="284" t="s">
        <v>1054</v>
      </c>
      <c r="E968" s="287"/>
      <c r="F968" s="285" t="s">
        <v>1086</v>
      </c>
      <c r="G968" s="266" t="s">
        <v>121</v>
      </c>
      <c r="H968" s="266">
        <f>IF(G968="Traditional Stove",0.1,0.2)</f>
        <v>0.1</v>
      </c>
      <c r="I968" s="266">
        <f>YEAR(J968)</f>
        <v>2022</v>
      </c>
      <c r="J968" s="267">
        <v>44719</v>
      </c>
      <c r="K968" s="267">
        <f>J968+1</f>
        <v>44720</v>
      </c>
      <c r="L968" s="266">
        <f>IF(M968&lt;=365,1,2)</f>
        <v>1</v>
      </c>
      <c r="M968" s="266">
        <f>IF(K968&lt;$C$1,$C$2-$C$1+1,$C$2-K968+1)</f>
        <v>327</v>
      </c>
      <c r="N968" s="268">
        <f>M968/365</f>
        <v>0.89589041095890409</v>
      </c>
      <c r="O968" s="269">
        <f>'Data and Parameter'!$E$4*'Data and Parameter'!$E$5*('Data and Parameter'!$E$6+'Data and Parameter'!$E$7)*'Data and Parameter'!$E$19*'Data and Parameter'!$E$14*'ER calculations'!N968</f>
        <v>4.6386957676926199</v>
      </c>
    </row>
    <row r="969" spans="1:15" ht="15">
      <c r="A969" s="284">
        <v>965</v>
      </c>
      <c r="B969" s="287"/>
      <c r="C969" s="287"/>
      <c r="D969" s="284" t="s">
        <v>1054</v>
      </c>
      <c r="E969" s="287"/>
      <c r="F969" s="285" t="s">
        <v>1087</v>
      </c>
      <c r="G969" s="266" t="s">
        <v>121</v>
      </c>
      <c r="H969" s="266">
        <f>IF(G969="Traditional Stove",0.1,0.2)</f>
        <v>0.1</v>
      </c>
      <c r="I969" s="266">
        <f>YEAR(J969)</f>
        <v>2022</v>
      </c>
      <c r="J969" s="267">
        <v>44719</v>
      </c>
      <c r="K969" s="267">
        <f>J969+1</f>
        <v>44720</v>
      </c>
      <c r="L969" s="266">
        <f>IF(M969&lt;=365,1,2)</f>
        <v>1</v>
      </c>
      <c r="M969" s="266">
        <f>IF(K969&lt;$C$1,$C$2-$C$1+1,$C$2-K969+1)</f>
        <v>327</v>
      </c>
      <c r="N969" s="268">
        <f>M969/365</f>
        <v>0.89589041095890409</v>
      </c>
      <c r="O969" s="269">
        <f>'Data and Parameter'!$E$4*'Data and Parameter'!$E$5*('Data and Parameter'!$E$6+'Data and Parameter'!$E$7)*'Data and Parameter'!$E$19*'Data and Parameter'!$E$14*'ER calculations'!N969</f>
        <v>4.6386957676926199</v>
      </c>
    </row>
    <row r="970" spans="1:15" ht="15">
      <c r="A970" s="284">
        <v>966</v>
      </c>
      <c r="B970" s="287"/>
      <c r="C970" s="287"/>
      <c r="D970" s="284" t="s">
        <v>1054</v>
      </c>
      <c r="E970" s="287"/>
      <c r="F970" s="285" t="s">
        <v>1088</v>
      </c>
      <c r="G970" s="266" t="s">
        <v>121</v>
      </c>
      <c r="H970" s="266">
        <f>IF(G970="Traditional Stove",0.1,0.2)</f>
        <v>0.1</v>
      </c>
      <c r="I970" s="266">
        <f>YEAR(J970)</f>
        <v>2022</v>
      </c>
      <c r="J970" s="267">
        <v>44719</v>
      </c>
      <c r="K970" s="267">
        <f>J970+1</f>
        <v>44720</v>
      </c>
      <c r="L970" s="266">
        <f>IF(M970&lt;=365,1,2)</f>
        <v>1</v>
      </c>
      <c r="M970" s="266">
        <f>IF(K970&lt;$C$1,$C$2-$C$1+1,$C$2-K970+1)</f>
        <v>327</v>
      </c>
      <c r="N970" s="268">
        <f>M970/365</f>
        <v>0.89589041095890409</v>
      </c>
      <c r="O970" s="269">
        <f>'Data and Parameter'!$E$4*'Data and Parameter'!$E$5*('Data and Parameter'!$E$6+'Data and Parameter'!$E$7)*'Data and Parameter'!$E$19*'Data and Parameter'!$E$14*'ER calculations'!N970</f>
        <v>4.6386957676926199</v>
      </c>
    </row>
    <row r="971" spans="1:15" ht="15">
      <c r="A971" s="284">
        <v>967</v>
      </c>
      <c r="B971" s="287"/>
      <c r="C971" s="287"/>
      <c r="D971" s="284" t="s">
        <v>1054</v>
      </c>
      <c r="E971" s="287"/>
      <c r="F971" s="285" t="s">
        <v>1089</v>
      </c>
      <c r="G971" s="266" t="s">
        <v>121</v>
      </c>
      <c r="H971" s="266">
        <f>IF(G971="Traditional Stove",0.1,0.2)</f>
        <v>0.1</v>
      </c>
      <c r="I971" s="266">
        <f>YEAR(J971)</f>
        <v>2022</v>
      </c>
      <c r="J971" s="267">
        <v>44719</v>
      </c>
      <c r="K971" s="267">
        <f>J971+1</f>
        <v>44720</v>
      </c>
      <c r="L971" s="266">
        <f>IF(M971&lt;=365,1,2)</f>
        <v>1</v>
      </c>
      <c r="M971" s="266">
        <f>IF(K971&lt;$C$1,$C$2-$C$1+1,$C$2-K971+1)</f>
        <v>327</v>
      </c>
      <c r="N971" s="268">
        <f>M971/365</f>
        <v>0.89589041095890409</v>
      </c>
      <c r="O971" s="269">
        <f>'Data and Parameter'!$E$4*'Data and Parameter'!$E$5*('Data and Parameter'!$E$6+'Data and Parameter'!$E$7)*'Data and Parameter'!$E$19*'Data and Parameter'!$E$14*'ER calculations'!N971</f>
        <v>4.6386957676926199</v>
      </c>
    </row>
    <row r="972" spans="1:15" ht="15">
      <c r="A972" s="284">
        <v>968</v>
      </c>
      <c r="B972" s="287"/>
      <c r="C972" s="287"/>
      <c r="D972" s="284" t="s">
        <v>1054</v>
      </c>
      <c r="E972" s="287"/>
      <c r="F972" s="285" t="s">
        <v>1090</v>
      </c>
      <c r="G972" s="266" t="s">
        <v>121</v>
      </c>
      <c r="H972" s="266">
        <f>IF(G972="Traditional Stove",0.1,0.2)</f>
        <v>0.1</v>
      </c>
      <c r="I972" s="266">
        <f>YEAR(J972)</f>
        <v>2022</v>
      </c>
      <c r="J972" s="267">
        <v>44719</v>
      </c>
      <c r="K972" s="267">
        <f>J972+1</f>
        <v>44720</v>
      </c>
      <c r="L972" s="266">
        <f>IF(M972&lt;=365,1,2)</f>
        <v>1</v>
      </c>
      <c r="M972" s="266">
        <f>IF(K972&lt;$C$1,$C$2-$C$1+1,$C$2-K972+1)</f>
        <v>327</v>
      </c>
      <c r="N972" s="268">
        <f>M972/365</f>
        <v>0.89589041095890409</v>
      </c>
      <c r="O972" s="269">
        <f>'Data and Parameter'!$E$4*'Data and Parameter'!$E$5*('Data and Parameter'!$E$6+'Data and Parameter'!$E$7)*'Data and Parameter'!$E$19*'Data and Parameter'!$E$14*'ER calculations'!N972</f>
        <v>4.6386957676926199</v>
      </c>
    </row>
    <row r="973" spans="1:15" ht="15">
      <c r="A973" s="284">
        <v>969</v>
      </c>
      <c r="B973" s="287"/>
      <c r="C973" s="287"/>
      <c r="D973" s="284" t="s">
        <v>1054</v>
      </c>
      <c r="E973" s="287"/>
      <c r="F973" s="285" t="s">
        <v>1091</v>
      </c>
      <c r="G973" s="266" t="s">
        <v>121</v>
      </c>
      <c r="H973" s="266">
        <f>IF(G973="Traditional Stove",0.1,0.2)</f>
        <v>0.1</v>
      </c>
      <c r="I973" s="266">
        <f>YEAR(J973)</f>
        <v>2022</v>
      </c>
      <c r="J973" s="267">
        <v>44719</v>
      </c>
      <c r="K973" s="267">
        <f>J973+1</f>
        <v>44720</v>
      </c>
      <c r="L973" s="266">
        <f>IF(M973&lt;=365,1,2)</f>
        <v>1</v>
      </c>
      <c r="M973" s="266">
        <f>IF(K973&lt;$C$1,$C$2-$C$1+1,$C$2-K973+1)</f>
        <v>327</v>
      </c>
      <c r="N973" s="268">
        <f>M973/365</f>
        <v>0.89589041095890409</v>
      </c>
      <c r="O973" s="269">
        <f>'Data and Parameter'!$E$4*'Data and Parameter'!$E$5*('Data and Parameter'!$E$6+'Data and Parameter'!$E$7)*'Data and Parameter'!$E$19*'Data and Parameter'!$E$14*'ER calculations'!N973</f>
        <v>4.6386957676926199</v>
      </c>
    </row>
    <row r="974" spans="1:15" ht="15">
      <c r="A974" s="284">
        <v>970</v>
      </c>
      <c r="B974" s="287"/>
      <c r="C974" s="287"/>
      <c r="D974" s="284" t="s">
        <v>1054</v>
      </c>
      <c r="E974" s="287"/>
      <c r="F974" s="285" t="s">
        <v>1092</v>
      </c>
      <c r="G974" s="266" t="s">
        <v>121</v>
      </c>
      <c r="H974" s="266">
        <f>IF(G974="Traditional Stove",0.1,0.2)</f>
        <v>0.1</v>
      </c>
      <c r="I974" s="266">
        <f>YEAR(J974)</f>
        <v>2022</v>
      </c>
      <c r="J974" s="267">
        <v>44719</v>
      </c>
      <c r="K974" s="267">
        <f>J974+1</f>
        <v>44720</v>
      </c>
      <c r="L974" s="266">
        <f>IF(M974&lt;=365,1,2)</f>
        <v>1</v>
      </c>
      <c r="M974" s="266">
        <f>IF(K974&lt;$C$1,$C$2-$C$1+1,$C$2-K974+1)</f>
        <v>327</v>
      </c>
      <c r="N974" s="268">
        <f>M974/365</f>
        <v>0.89589041095890409</v>
      </c>
      <c r="O974" s="269">
        <f>'Data and Parameter'!$E$4*'Data and Parameter'!$E$5*('Data and Parameter'!$E$6+'Data and Parameter'!$E$7)*'Data and Parameter'!$E$19*'Data and Parameter'!$E$14*'ER calculations'!N974</f>
        <v>4.6386957676926199</v>
      </c>
    </row>
    <row r="975" spans="1:15" ht="15">
      <c r="A975" s="284">
        <v>971</v>
      </c>
      <c r="B975" s="287"/>
      <c r="C975" s="287"/>
      <c r="D975" s="284" t="s">
        <v>1054</v>
      </c>
      <c r="E975" s="287"/>
      <c r="F975" s="285" t="s">
        <v>1093</v>
      </c>
      <c r="G975" s="266" t="s">
        <v>121</v>
      </c>
      <c r="H975" s="266">
        <f>IF(G975="Traditional Stove",0.1,0.2)</f>
        <v>0.1</v>
      </c>
      <c r="I975" s="266">
        <f>YEAR(J975)</f>
        <v>2022</v>
      </c>
      <c r="J975" s="267">
        <v>44758</v>
      </c>
      <c r="K975" s="267">
        <f>J975+1</f>
        <v>44759</v>
      </c>
      <c r="L975" s="266">
        <f>IF(M975&lt;=365,1,2)</f>
        <v>1</v>
      </c>
      <c r="M975" s="266">
        <f>IF(K975&lt;$C$1,$C$2-$C$1+1,$C$2-K975+1)</f>
        <v>288</v>
      </c>
      <c r="N975" s="268">
        <f>M975/365</f>
        <v>0.78904109589041094</v>
      </c>
      <c r="O975" s="269">
        <f>'Data and Parameter'!$E$4*'Data and Parameter'!$E$5*('Data and Parameter'!$E$6+'Data and Parameter'!$E$7)*'Data and Parameter'!$E$19*'Data and Parameter'!$E$14*'ER calculations'!N975</f>
        <v>4.085456822921941</v>
      </c>
    </row>
    <row r="976" spans="1:15" ht="15">
      <c r="A976" s="284">
        <v>972</v>
      </c>
      <c r="B976" s="287"/>
      <c r="C976" s="287"/>
      <c r="D976" s="284" t="s">
        <v>1054</v>
      </c>
      <c r="E976" s="287"/>
      <c r="F976" s="285" t="s">
        <v>1094</v>
      </c>
      <c r="G976" s="266" t="s">
        <v>121</v>
      </c>
      <c r="H976" s="266">
        <f>IF(G976="Traditional Stove",0.1,0.2)</f>
        <v>0.1</v>
      </c>
      <c r="I976" s="266">
        <f>YEAR(J976)</f>
        <v>2022</v>
      </c>
      <c r="J976" s="267">
        <v>44719</v>
      </c>
      <c r="K976" s="267">
        <f>J976+1</f>
        <v>44720</v>
      </c>
      <c r="L976" s="266">
        <f>IF(M976&lt;=365,1,2)</f>
        <v>1</v>
      </c>
      <c r="M976" s="266">
        <f>IF(K976&lt;$C$1,$C$2-$C$1+1,$C$2-K976+1)</f>
        <v>327</v>
      </c>
      <c r="N976" s="268">
        <f>M976/365</f>
        <v>0.89589041095890409</v>
      </c>
      <c r="O976" s="269">
        <f>'Data and Parameter'!$E$4*'Data and Parameter'!$E$5*('Data and Parameter'!$E$6+'Data and Parameter'!$E$7)*'Data and Parameter'!$E$19*'Data and Parameter'!$E$14*'ER calculations'!N976</f>
        <v>4.6386957676926199</v>
      </c>
    </row>
    <row r="977" spans="1:15" ht="15">
      <c r="A977" s="284">
        <v>973</v>
      </c>
      <c r="B977" s="287"/>
      <c r="C977" s="287"/>
      <c r="D977" s="284" t="s">
        <v>1054</v>
      </c>
      <c r="E977" s="287"/>
      <c r="F977" s="285" t="s">
        <v>1095</v>
      </c>
      <c r="G977" s="266" t="s">
        <v>121</v>
      </c>
      <c r="H977" s="266">
        <f>IF(G977="Traditional Stove",0.1,0.2)</f>
        <v>0.1</v>
      </c>
      <c r="I977" s="266">
        <f>YEAR(J977)</f>
        <v>2022</v>
      </c>
      <c r="J977" s="267">
        <v>44719</v>
      </c>
      <c r="K977" s="267">
        <f>J977+1</f>
        <v>44720</v>
      </c>
      <c r="L977" s="266">
        <f>IF(M977&lt;=365,1,2)</f>
        <v>1</v>
      </c>
      <c r="M977" s="266">
        <f>IF(K977&lt;$C$1,$C$2-$C$1+1,$C$2-K977+1)</f>
        <v>327</v>
      </c>
      <c r="N977" s="268">
        <f>M977/365</f>
        <v>0.89589041095890409</v>
      </c>
      <c r="O977" s="269">
        <f>'Data and Parameter'!$E$4*'Data and Parameter'!$E$5*('Data and Parameter'!$E$6+'Data and Parameter'!$E$7)*'Data and Parameter'!$E$19*'Data and Parameter'!$E$14*'ER calculations'!N977</f>
        <v>4.6386957676926199</v>
      </c>
    </row>
    <row r="978" spans="1:15" ht="15">
      <c r="A978" s="284">
        <v>974</v>
      </c>
      <c r="B978" s="287"/>
      <c r="C978" s="287"/>
      <c r="D978" s="284" t="s">
        <v>1054</v>
      </c>
      <c r="E978" s="287"/>
      <c r="F978" s="285" t="s">
        <v>1096</v>
      </c>
      <c r="G978" s="266" t="s">
        <v>121</v>
      </c>
      <c r="H978" s="266">
        <f>IF(G978="Traditional Stove",0.1,0.2)</f>
        <v>0.1</v>
      </c>
      <c r="I978" s="266">
        <f>YEAR(J978)</f>
        <v>2022</v>
      </c>
      <c r="J978" s="267">
        <v>44719</v>
      </c>
      <c r="K978" s="267">
        <f>J978+1</f>
        <v>44720</v>
      </c>
      <c r="L978" s="266">
        <f>IF(M978&lt;=365,1,2)</f>
        <v>1</v>
      </c>
      <c r="M978" s="266">
        <f>IF(K978&lt;$C$1,$C$2-$C$1+1,$C$2-K978+1)</f>
        <v>327</v>
      </c>
      <c r="N978" s="268">
        <f>M978/365</f>
        <v>0.89589041095890409</v>
      </c>
      <c r="O978" s="269">
        <f>'Data and Parameter'!$E$4*'Data and Parameter'!$E$5*('Data and Parameter'!$E$6+'Data and Parameter'!$E$7)*'Data and Parameter'!$E$19*'Data and Parameter'!$E$14*'ER calculations'!N978</f>
        <v>4.6386957676926199</v>
      </c>
    </row>
    <row r="979" spans="1:15" ht="15">
      <c r="A979" s="284">
        <v>975</v>
      </c>
      <c r="B979" s="287"/>
      <c r="C979" s="287"/>
      <c r="D979" s="284" t="s">
        <v>1054</v>
      </c>
      <c r="E979" s="287"/>
      <c r="F979" s="285" t="s">
        <v>1097</v>
      </c>
      <c r="G979" s="266" t="s">
        <v>121</v>
      </c>
      <c r="H979" s="266">
        <f>IF(G979="Traditional Stove",0.1,0.2)</f>
        <v>0.1</v>
      </c>
      <c r="I979" s="266">
        <f>YEAR(J979)</f>
        <v>2022</v>
      </c>
      <c r="J979" s="267">
        <v>44719</v>
      </c>
      <c r="K979" s="267">
        <f>J979+1</f>
        <v>44720</v>
      </c>
      <c r="L979" s="266">
        <f>IF(M979&lt;=365,1,2)</f>
        <v>1</v>
      </c>
      <c r="M979" s="266">
        <f>IF(K979&lt;$C$1,$C$2-$C$1+1,$C$2-K979+1)</f>
        <v>327</v>
      </c>
      <c r="N979" s="268">
        <f>M979/365</f>
        <v>0.89589041095890409</v>
      </c>
      <c r="O979" s="269">
        <f>'Data and Parameter'!$E$4*'Data and Parameter'!$E$5*('Data and Parameter'!$E$6+'Data and Parameter'!$E$7)*'Data and Parameter'!$E$19*'Data and Parameter'!$E$14*'ER calculations'!N979</f>
        <v>4.6386957676926199</v>
      </c>
    </row>
    <row r="980" spans="1:15" ht="15">
      <c r="A980" s="284">
        <v>976</v>
      </c>
      <c r="B980" s="287"/>
      <c r="C980" s="287"/>
      <c r="D980" s="284" t="s">
        <v>1054</v>
      </c>
      <c r="E980" s="287"/>
      <c r="F980" s="285" t="s">
        <v>1098</v>
      </c>
      <c r="G980" s="266" t="s">
        <v>121</v>
      </c>
      <c r="H980" s="266">
        <f>IF(G980="Traditional Stove",0.1,0.2)</f>
        <v>0.1</v>
      </c>
      <c r="I980" s="266">
        <f>YEAR(J980)</f>
        <v>2022</v>
      </c>
      <c r="J980" s="267">
        <v>44719</v>
      </c>
      <c r="K980" s="267">
        <f>J980+1</f>
        <v>44720</v>
      </c>
      <c r="L980" s="266">
        <f>IF(M980&lt;=365,1,2)</f>
        <v>1</v>
      </c>
      <c r="M980" s="266">
        <f>IF(K980&lt;$C$1,$C$2-$C$1+1,$C$2-K980+1)</f>
        <v>327</v>
      </c>
      <c r="N980" s="268">
        <f>M980/365</f>
        <v>0.89589041095890409</v>
      </c>
      <c r="O980" s="269">
        <f>'Data and Parameter'!$E$4*'Data and Parameter'!$E$5*('Data and Parameter'!$E$6+'Data and Parameter'!$E$7)*'Data and Parameter'!$E$19*'Data and Parameter'!$E$14*'ER calculations'!N980</f>
        <v>4.6386957676926199</v>
      </c>
    </row>
    <row r="981" spans="1:15" ht="15">
      <c r="A981" s="284">
        <v>977</v>
      </c>
      <c r="B981" s="287"/>
      <c r="C981" s="287"/>
      <c r="D981" s="284" t="s">
        <v>1054</v>
      </c>
      <c r="E981" s="287"/>
      <c r="F981" s="285" t="s">
        <v>1099</v>
      </c>
      <c r="G981" s="266" t="s">
        <v>121</v>
      </c>
      <c r="H981" s="266">
        <f>IF(G981="Traditional Stove",0.1,0.2)</f>
        <v>0.1</v>
      </c>
      <c r="I981" s="266">
        <f>YEAR(J981)</f>
        <v>2022</v>
      </c>
      <c r="J981" s="267">
        <v>44719</v>
      </c>
      <c r="K981" s="267">
        <f>J981+1</f>
        <v>44720</v>
      </c>
      <c r="L981" s="266">
        <f>IF(M981&lt;=365,1,2)</f>
        <v>1</v>
      </c>
      <c r="M981" s="266">
        <f>IF(K981&lt;$C$1,$C$2-$C$1+1,$C$2-K981+1)</f>
        <v>327</v>
      </c>
      <c r="N981" s="268">
        <f>M981/365</f>
        <v>0.89589041095890409</v>
      </c>
      <c r="O981" s="269">
        <f>'Data and Parameter'!$E$4*'Data and Parameter'!$E$5*('Data and Parameter'!$E$6+'Data and Parameter'!$E$7)*'Data and Parameter'!$E$19*'Data and Parameter'!$E$14*'ER calculations'!N981</f>
        <v>4.6386957676926199</v>
      </c>
    </row>
    <row r="982" spans="1:15" ht="15">
      <c r="A982" s="284">
        <v>978</v>
      </c>
      <c r="B982" s="287"/>
      <c r="C982" s="287"/>
      <c r="D982" s="284" t="s">
        <v>1054</v>
      </c>
      <c r="E982" s="287"/>
      <c r="F982" s="285" t="s">
        <v>1100</v>
      </c>
      <c r="G982" s="266" t="s">
        <v>121</v>
      </c>
      <c r="H982" s="266">
        <f>IF(G982="Traditional Stove",0.1,0.2)</f>
        <v>0.1</v>
      </c>
      <c r="I982" s="266">
        <f>YEAR(J982)</f>
        <v>2022</v>
      </c>
      <c r="J982" s="267">
        <v>44719</v>
      </c>
      <c r="K982" s="267">
        <f>J982+1</f>
        <v>44720</v>
      </c>
      <c r="L982" s="266">
        <f>IF(M982&lt;=365,1,2)</f>
        <v>1</v>
      </c>
      <c r="M982" s="266">
        <f>IF(K982&lt;$C$1,$C$2-$C$1+1,$C$2-K982+1)</f>
        <v>327</v>
      </c>
      <c r="N982" s="268">
        <f>M982/365</f>
        <v>0.89589041095890409</v>
      </c>
      <c r="O982" s="269">
        <f>'Data and Parameter'!$E$4*'Data and Parameter'!$E$5*('Data and Parameter'!$E$6+'Data and Parameter'!$E$7)*'Data and Parameter'!$E$19*'Data and Parameter'!$E$14*'ER calculations'!N982</f>
        <v>4.6386957676926199</v>
      </c>
    </row>
    <row r="983" spans="1:15" ht="15">
      <c r="A983" s="284">
        <v>979</v>
      </c>
      <c r="B983" s="287"/>
      <c r="C983" s="287"/>
      <c r="D983" s="284" t="s">
        <v>1054</v>
      </c>
      <c r="E983" s="287"/>
      <c r="F983" s="285" t="s">
        <v>1101</v>
      </c>
      <c r="G983" s="266" t="s">
        <v>121</v>
      </c>
      <c r="H983" s="266">
        <f>IF(G983="Traditional Stove",0.1,0.2)</f>
        <v>0.1</v>
      </c>
      <c r="I983" s="266">
        <f>YEAR(J983)</f>
        <v>2022</v>
      </c>
      <c r="J983" s="267">
        <v>44719</v>
      </c>
      <c r="K983" s="267">
        <f>J983+1</f>
        <v>44720</v>
      </c>
      <c r="L983" s="266">
        <f>IF(M983&lt;=365,1,2)</f>
        <v>1</v>
      </c>
      <c r="M983" s="266">
        <f>IF(K983&lt;$C$1,$C$2-$C$1+1,$C$2-K983+1)</f>
        <v>327</v>
      </c>
      <c r="N983" s="268">
        <f>M983/365</f>
        <v>0.89589041095890409</v>
      </c>
      <c r="O983" s="269">
        <f>'Data and Parameter'!$E$4*'Data and Parameter'!$E$5*('Data and Parameter'!$E$6+'Data and Parameter'!$E$7)*'Data and Parameter'!$E$19*'Data and Parameter'!$E$14*'ER calculations'!N983</f>
        <v>4.6386957676926199</v>
      </c>
    </row>
    <row r="984" spans="1:15" ht="15">
      <c r="A984" s="284">
        <v>980</v>
      </c>
      <c r="B984" s="287"/>
      <c r="C984" s="287"/>
      <c r="D984" s="284" t="s">
        <v>1054</v>
      </c>
      <c r="E984" s="287"/>
      <c r="F984" s="285" t="s">
        <v>1102</v>
      </c>
      <c r="G984" s="266" t="s">
        <v>121</v>
      </c>
      <c r="H984" s="266">
        <f>IF(G984="Traditional Stove",0.1,0.2)</f>
        <v>0.1</v>
      </c>
      <c r="I984" s="266">
        <f>YEAR(J984)</f>
        <v>2022</v>
      </c>
      <c r="J984" s="267">
        <v>44719</v>
      </c>
      <c r="K984" s="267">
        <f>J984+1</f>
        <v>44720</v>
      </c>
      <c r="L984" s="266">
        <f>IF(M984&lt;=365,1,2)</f>
        <v>1</v>
      </c>
      <c r="M984" s="266">
        <f>IF(K984&lt;$C$1,$C$2-$C$1+1,$C$2-K984+1)</f>
        <v>327</v>
      </c>
      <c r="N984" s="268">
        <f>M984/365</f>
        <v>0.89589041095890409</v>
      </c>
      <c r="O984" s="269">
        <f>'Data and Parameter'!$E$4*'Data and Parameter'!$E$5*('Data and Parameter'!$E$6+'Data and Parameter'!$E$7)*'Data and Parameter'!$E$19*'Data and Parameter'!$E$14*'ER calculations'!N984</f>
        <v>4.6386957676926199</v>
      </c>
    </row>
    <row r="985" spans="1:15" ht="15">
      <c r="A985" s="284">
        <v>981</v>
      </c>
      <c r="B985" s="287"/>
      <c r="C985" s="287"/>
      <c r="D985" s="284" t="s">
        <v>1054</v>
      </c>
      <c r="E985" s="287"/>
      <c r="F985" s="285" t="s">
        <v>1103</v>
      </c>
      <c r="G985" s="266" t="s">
        <v>121</v>
      </c>
      <c r="H985" s="266">
        <f>IF(G985="Traditional Stove",0.1,0.2)</f>
        <v>0.1</v>
      </c>
      <c r="I985" s="266">
        <f>YEAR(J985)</f>
        <v>2022</v>
      </c>
      <c r="J985" s="267">
        <v>44719</v>
      </c>
      <c r="K985" s="267">
        <f>J985+1</f>
        <v>44720</v>
      </c>
      <c r="L985" s="266">
        <f>IF(M985&lt;=365,1,2)</f>
        <v>1</v>
      </c>
      <c r="M985" s="266">
        <f>IF(K985&lt;$C$1,$C$2-$C$1+1,$C$2-K985+1)</f>
        <v>327</v>
      </c>
      <c r="N985" s="268">
        <f>M985/365</f>
        <v>0.89589041095890409</v>
      </c>
      <c r="O985" s="269">
        <f>'Data and Parameter'!$E$4*'Data and Parameter'!$E$5*('Data and Parameter'!$E$6+'Data and Parameter'!$E$7)*'Data and Parameter'!$E$19*'Data and Parameter'!$E$14*'ER calculations'!N985</f>
        <v>4.6386957676926199</v>
      </c>
    </row>
    <row r="986" spans="1:15" ht="15">
      <c r="A986" s="284">
        <v>982</v>
      </c>
      <c r="B986" s="287"/>
      <c r="C986" s="287"/>
      <c r="D986" s="284" t="s">
        <v>1054</v>
      </c>
      <c r="E986" s="287"/>
      <c r="F986" s="285" t="s">
        <v>1104</v>
      </c>
      <c r="G986" s="266" t="s">
        <v>121</v>
      </c>
      <c r="H986" s="266">
        <f>IF(G986="Traditional Stove",0.1,0.2)</f>
        <v>0.1</v>
      </c>
      <c r="I986" s="266">
        <f>YEAR(J986)</f>
        <v>2022</v>
      </c>
      <c r="J986" s="267">
        <v>44719</v>
      </c>
      <c r="K986" s="267">
        <f>J986+1</f>
        <v>44720</v>
      </c>
      <c r="L986" s="266">
        <f>IF(M986&lt;=365,1,2)</f>
        <v>1</v>
      </c>
      <c r="M986" s="266">
        <f>IF(K986&lt;$C$1,$C$2-$C$1+1,$C$2-K986+1)</f>
        <v>327</v>
      </c>
      <c r="N986" s="268">
        <f>M986/365</f>
        <v>0.89589041095890409</v>
      </c>
      <c r="O986" s="269">
        <f>'Data and Parameter'!$E$4*'Data and Parameter'!$E$5*('Data and Parameter'!$E$6+'Data and Parameter'!$E$7)*'Data and Parameter'!$E$19*'Data and Parameter'!$E$14*'ER calculations'!N986</f>
        <v>4.6386957676926199</v>
      </c>
    </row>
    <row r="987" spans="1:15" ht="15">
      <c r="A987" s="284">
        <v>983</v>
      </c>
      <c r="B987" s="287"/>
      <c r="C987" s="287"/>
      <c r="D987" s="284" t="s">
        <v>1054</v>
      </c>
      <c r="E987" s="287"/>
      <c r="F987" s="285" t="s">
        <v>1105</v>
      </c>
      <c r="G987" s="266" t="s">
        <v>121</v>
      </c>
      <c r="H987" s="266">
        <f>IF(G987="Traditional Stove",0.1,0.2)</f>
        <v>0.1</v>
      </c>
      <c r="I987" s="266">
        <f>YEAR(J987)</f>
        <v>2022</v>
      </c>
      <c r="J987" s="267">
        <v>44719</v>
      </c>
      <c r="K987" s="267">
        <f>J987+1</f>
        <v>44720</v>
      </c>
      <c r="L987" s="266">
        <f>IF(M987&lt;=365,1,2)</f>
        <v>1</v>
      </c>
      <c r="M987" s="266">
        <f>IF(K987&lt;$C$1,$C$2-$C$1+1,$C$2-K987+1)</f>
        <v>327</v>
      </c>
      <c r="N987" s="268">
        <f>M987/365</f>
        <v>0.89589041095890409</v>
      </c>
      <c r="O987" s="269">
        <f>'Data and Parameter'!$E$4*'Data and Parameter'!$E$5*('Data and Parameter'!$E$6+'Data and Parameter'!$E$7)*'Data and Parameter'!$E$19*'Data and Parameter'!$E$14*'ER calculations'!N987</f>
        <v>4.6386957676926199</v>
      </c>
    </row>
    <row r="988" spans="1:15" ht="15">
      <c r="A988" s="284">
        <v>984</v>
      </c>
      <c r="B988" s="287"/>
      <c r="C988" s="287"/>
      <c r="D988" s="284" t="s">
        <v>1054</v>
      </c>
      <c r="E988" s="287"/>
      <c r="F988" s="285" t="s">
        <v>1106</v>
      </c>
      <c r="G988" s="266" t="s">
        <v>121</v>
      </c>
      <c r="H988" s="266">
        <f>IF(G988="Traditional Stove",0.1,0.2)</f>
        <v>0.1</v>
      </c>
      <c r="I988" s="266">
        <f>YEAR(J988)</f>
        <v>2022</v>
      </c>
      <c r="J988" s="267">
        <v>44719</v>
      </c>
      <c r="K988" s="267">
        <f>J988+1</f>
        <v>44720</v>
      </c>
      <c r="L988" s="266">
        <f>IF(M988&lt;=365,1,2)</f>
        <v>1</v>
      </c>
      <c r="M988" s="266">
        <f>IF(K988&lt;$C$1,$C$2-$C$1+1,$C$2-K988+1)</f>
        <v>327</v>
      </c>
      <c r="N988" s="268">
        <f>M988/365</f>
        <v>0.89589041095890409</v>
      </c>
      <c r="O988" s="269">
        <f>'Data and Parameter'!$E$4*'Data and Parameter'!$E$5*('Data and Parameter'!$E$6+'Data and Parameter'!$E$7)*'Data and Parameter'!$E$19*'Data and Parameter'!$E$14*'ER calculations'!N988</f>
        <v>4.6386957676926199</v>
      </c>
    </row>
    <row r="989" spans="1:15" ht="15">
      <c r="A989" s="284">
        <v>985</v>
      </c>
      <c r="B989" s="287"/>
      <c r="C989" s="287"/>
      <c r="D989" s="284" t="s">
        <v>1054</v>
      </c>
      <c r="E989" s="287"/>
      <c r="F989" s="285" t="s">
        <v>1107</v>
      </c>
      <c r="G989" s="266" t="s">
        <v>121</v>
      </c>
      <c r="H989" s="266">
        <f>IF(G989="Traditional Stove",0.1,0.2)</f>
        <v>0.1</v>
      </c>
      <c r="I989" s="266">
        <f>YEAR(J989)</f>
        <v>2022</v>
      </c>
      <c r="J989" s="267">
        <v>44719</v>
      </c>
      <c r="K989" s="267">
        <f>J989+1</f>
        <v>44720</v>
      </c>
      <c r="L989" s="266">
        <f>IF(M989&lt;=365,1,2)</f>
        <v>1</v>
      </c>
      <c r="M989" s="266">
        <f>IF(K989&lt;$C$1,$C$2-$C$1+1,$C$2-K989+1)</f>
        <v>327</v>
      </c>
      <c r="N989" s="268">
        <f>M989/365</f>
        <v>0.89589041095890409</v>
      </c>
      <c r="O989" s="269">
        <f>'Data and Parameter'!$E$4*'Data and Parameter'!$E$5*('Data and Parameter'!$E$6+'Data and Parameter'!$E$7)*'Data and Parameter'!$E$19*'Data and Parameter'!$E$14*'ER calculations'!N989</f>
        <v>4.6386957676926199</v>
      </c>
    </row>
    <row r="990" spans="1:15" ht="15">
      <c r="A990" s="284">
        <v>986</v>
      </c>
      <c r="B990" s="287"/>
      <c r="C990" s="287"/>
      <c r="D990" s="284" t="s">
        <v>1054</v>
      </c>
      <c r="E990" s="287"/>
      <c r="F990" s="285" t="s">
        <v>1108</v>
      </c>
      <c r="G990" s="266" t="s">
        <v>121</v>
      </c>
      <c r="H990" s="266">
        <f>IF(G990="Traditional Stove",0.1,0.2)</f>
        <v>0.1</v>
      </c>
      <c r="I990" s="266">
        <f>YEAR(J990)</f>
        <v>2022</v>
      </c>
      <c r="J990" s="267">
        <v>44719</v>
      </c>
      <c r="K990" s="267">
        <f>J990+1</f>
        <v>44720</v>
      </c>
      <c r="L990" s="266">
        <f>IF(M990&lt;=365,1,2)</f>
        <v>1</v>
      </c>
      <c r="M990" s="266">
        <f>IF(K990&lt;$C$1,$C$2-$C$1+1,$C$2-K990+1)</f>
        <v>327</v>
      </c>
      <c r="N990" s="268">
        <f>M990/365</f>
        <v>0.89589041095890409</v>
      </c>
      <c r="O990" s="269">
        <f>'Data and Parameter'!$E$4*'Data and Parameter'!$E$5*('Data and Parameter'!$E$6+'Data and Parameter'!$E$7)*'Data and Parameter'!$E$19*'Data and Parameter'!$E$14*'ER calculations'!N990</f>
        <v>4.6386957676926199</v>
      </c>
    </row>
    <row r="991" spans="1:15" ht="15">
      <c r="A991" s="284">
        <v>987</v>
      </c>
      <c r="B991" s="287"/>
      <c r="C991" s="287"/>
      <c r="D991" s="284" t="s">
        <v>1054</v>
      </c>
      <c r="E991" s="287"/>
      <c r="F991" s="285" t="s">
        <v>1109</v>
      </c>
      <c r="G991" s="266" t="s">
        <v>121</v>
      </c>
      <c r="H991" s="266">
        <f>IF(G991="Traditional Stove",0.1,0.2)</f>
        <v>0.1</v>
      </c>
      <c r="I991" s="266">
        <f>YEAR(J991)</f>
        <v>2022</v>
      </c>
      <c r="J991" s="267">
        <v>44719</v>
      </c>
      <c r="K991" s="267">
        <f>J991+1</f>
        <v>44720</v>
      </c>
      <c r="L991" s="266">
        <f>IF(M991&lt;=365,1,2)</f>
        <v>1</v>
      </c>
      <c r="M991" s="266">
        <f>IF(K991&lt;$C$1,$C$2-$C$1+1,$C$2-K991+1)</f>
        <v>327</v>
      </c>
      <c r="N991" s="268">
        <f>M991/365</f>
        <v>0.89589041095890409</v>
      </c>
      <c r="O991" s="269">
        <f>'Data and Parameter'!$E$4*'Data and Parameter'!$E$5*('Data and Parameter'!$E$6+'Data and Parameter'!$E$7)*'Data and Parameter'!$E$19*'Data and Parameter'!$E$14*'ER calculations'!N991</f>
        <v>4.6386957676926199</v>
      </c>
    </row>
    <row r="992" spans="1:15" ht="15">
      <c r="A992" s="284">
        <v>988</v>
      </c>
      <c r="B992" s="287"/>
      <c r="C992" s="287"/>
      <c r="D992" s="284" t="s">
        <v>1054</v>
      </c>
      <c r="E992" s="287"/>
      <c r="F992" s="285" t="s">
        <v>1110</v>
      </c>
      <c r="G992" s="266" t="s">
        <v>121</v>
      </c>
      <c r="H992" s="266">
        <f>IF(G992="Traditional Stove",0.1,0.2)</f>
        <v>0.1</v>
      </c>
      <c r="I992" s="266">
        <f>YEAR(J992)</f>
        <v>2022</v>
      </c>
      <c r="J992" s="267">
        <v>44719</v>
      </c>
      <c r="K992" s="267">
        <f>J992+1</f>
        <v>44720</v>
      </c>
      <c r="L992" s="266">
        <f>IF(M992&lt;=365,1,2)</f>
        <v>1</v>
      </c>
      <c r="M992" s="266">
        <f>IF(K992&lt;$C$1,$C$2-$C$1+1,$C$2-K992+1)</f>
        <v>327</v>
      </c>
      <c r="N992" s="268">
        <f>M992/365</f>
        <v>0.89589041095890409</v>
      </c>
      <c r="O992" s="269">
        <f>'Data and Parameter'!$E$4*'Data and Parameter'!$E$5*('Data and Parameter'!$E$6+'Data and Parameter'!$E$7)*'Data and Parameter'!$E$19*'Data and Parameter'!$E$14*'ER calculations'!N992</f>
        <v>4.6386957676926199</v>
      </c>
    </row>
    <row r="993" spans="1:15" ht="15">
      <c r="A993" s="284">
        <v>989</v>
      </c>
      <c r="B993" s="287"/>
      <c r="C993" s="287"/>
      <c r="D993" s="284" t="s">
        <v>1054</v>
      </c>
      <c r="E993" s="287"/>
      <c r="F993" s="285" t="s">
        <v>1111</v>
      </c>
      <c r="G993" s="266" t="s">
        <v>121</v>
      </c>
      <c r="H993" s="266">
        <f>IF(G993="Traditional Stove",0.1,0.2)</f>
        <v>0.1</v>
      </c>
      <c r="I993" s="266">
        <f>YEAR(J993)</f>
        <v>2022</v>
      </c>
      <c r="J993" s="267">
        <v>44719</v>
      </c>
      <c r="K993" s="267">
        <f>J993+1</f>
        <v>44720</v>
      </c>
      <c r="L993" s="266">
        <f>IF(M993&lt;=365,1,2)</f>
        <v>1</v>
      </c>
      <c r="M993" s="266">
        <f>IF(K993&lt;$C$1,$C$2-$C$1+1,$C$2-K993+1)</f>
        <v>327</v>
      </c>
      <c r="N993" s="268">
        <f>M993/365</f>
        <v>0.89589041095890409</v>
      </c>
      <c r="O993" s="269">
        <f>'Data and Parameter'!$E$4*'Data and Parameter'!$E$5*('Data and Parameter'!$E$6+'Data and Parameter'!$E$7)*'Data and Parameter'!$E$19*'Data and Parameter'!$E$14*'ER calculations'!N993</f>
        <v>4.6386957676926199</v>
      </c>
    </row>
    <row r="994" spans="1:15" ht="15">
      <c r="A994" s="284">
        <v>990</v>
      </c>
      <c r="B994" s="287"/>
      <c r="C994" s="287"/>
      <c r="D994" s="284" t="s">
        <v>1054</v>
      </c>
      <c r="E994" s="287"/>
      <c r="F994" s="285" t="s">
        <v>1112</v>
      </c>
      <c r="G994" s="266" t="s">
        <v>121</v>
      </c>
      <c r="H994" s="266">
        <f>IF(G994="Traditional Stove",0.1,0.2)</f>
        <v>0.1</v>
      </c>
      <c r="I994" s="266">
        <f>YEAR(J994)</f>
        <v>2022</v>
      </c>
      <c r="J994" s="267">
        <v>44719</v>
      </c>
      <c r="K994" s="267">
        <f>J994+1</f>
        <v>44720</v>
      </c>
      <c r="L994" s="266">
        <f>IF(M994&lt;=365,1,2)</f>
        <v>1</v>
      </c>
      <c r="M994" s="266">
        <f>IF(K994&lt;$C$1,$C$2-$C$1+1,$C$2-K994+1)</f>
        <v>327</v>
      </c>
      <c r="N994" s="268">
        <f>M994/365</f>
        <v>0.89589041095890409</v>
      </c>
      <c r="O994" s="269">
        <f>'Data and Parameter'!$E$4*'Data and Parameter'!$E$5*('Data and Parameter'!$E$6+'Data and Parameter'!$E$7)*'Data and Parameter'!$E$19*'Data and Parameter'!$E$14*'ER calculations'!N994</f>
        <v>4.6386957676926199</v>
      </c>
    </row>
    <row r="995" spans="1:15" ht="15">
      <c r="A995" s="284">
        <v>991</v>
      </c>
      <c r="B995" s="287"/>
      <c r="C995" s="287"/>
      <c r="D995" s="284" t="s">
        <v>1054</v>
      </c>
      <c r="E995" s="287"/>
      <c r="F995" s="285" t="s">
        <v>1113</v>
      </c>
      <c r="G995" s="266" t="s">
        <v>121</v>
      </c>
      <c r="H995" s="266">
        <f>IF(G995="Traditional Stove",0.1,0.2)</f>
        <v>0.1</v>
      </c>
      <c r="I995" s="266">
        <f>YEAR(J995)</f>
        <v>2022</v>
      </c>
      <c r="J995" s="267">
        <v>44719</v>
      </c>
      <c r="K995" s="267">
        <f>J995+1</f>
        <v>44720</v>
      </c>
      <c r="L995" s="266">
        <f>IF(M995&lt;=365,1,2)</f>
        <v>1</v>
      </c>
      <c r="M995" s="266">
        <f>IF(K995&lt;$C$1,$C$2-$C$1+1,$C$2-K995+1)</f>
        <v>327</v>
      </c>
      <c r="N995" s="268">
        <f>M995/365</f>
        <v>0.89589041095890409</v>
      </c>
      <c r="O995" s="269">
        <f>'Data and Parameter'!$E$4*'Data and Parameter'!$E$5*('Data and Parameter'!$E$6+'Data and Parameter'!$E$7)*'Data and Parameter'!$E$19*'Data and Parameter'!$E$14*'ER calculations'!N995</f>
        <v>4.6386957676926199</v>
      </c>
    </row>
    <row r="996" spans="1:15" ht="15">
      <c r="A996" s="284">
        <v>992</v>
      </c>
      <c r="B996" s="287"/>
      <c r="C996" s="287"/>
      <c r="D996" s="284" t="s">
        <v>1054</v>
      </c>
      <c r="E996" s="287"/>
      <c r="F996" s="285" t="s">
        <v>1114</v>
      </c>
      <c r="G996" s="266" t="s">
        <v>121</v>
      </c>
      <c r="H996" s="266">
        <f>IF(G996="Traditional Stove",0.1,0.2)</f>
        <v>0.1</v>
      </c>
      <c r="I996" s="266">
        <f>YEAR(J996)</f>
        <v>2022</v>
      </c>
      <c r="J996" s="267">
        <v>44719</v>
      </c>
      <c r="K996" s="267">
        <f>J996+1</f>
        <v>44720</v>
      </c>
      <c r="L996" s="266">
        <f>IF(M996&lt;=365,1,2)</f>
        <v>1</v>
      </c>
      <c r="M996" s="266">
        <f>IF(K996&lt;$C$1,$C$2-$C$1+1,$C$2-K996+1)</f>
        <v>327</v>
      </c>
      <c r="N996" s="268">
        <f>M996/365</f>
        <v>0.89589041095890409</v>
      </c>
      <c r="O996" s="269">
        <f>'Data and Parameter'!$E$4*'Data and Parameter'!$E$5*('Data and Parameter'!$E$6+'Data and Parameter'!$E$7)*'Data and Parameter'!$E$19*'Data and Parameter'!$E$14*'ER calculations'!N996</f>
        <v>4.6386957676926199</v>
      </c>
    </row>
    <row r="997" spans="1:15" ht="15">
      <c r="A997" s="284">
        <v>993</v>
      </c>
      <c r="B997" s="287"/>
      <c r="C997" s="287"/>
      <c r="D997" s="284" t="s">
        <v>1054</v>
      </c>
      <c r="E997" s="287"/>
      <c r="F997" s="285" t="s">
        <v>1115</v>
      </c>
      <c r="G997" s="266" t="s">
        <v>121</v>
      </c>
      <c r="H997" s="266">
        <f>IF(G997="Traditional Stove",0.1,0.2)</f>
        <v>0.1</v>
      </c>
      <c r="I997" s="266">
        <f>YEAR(J997)</f>
        <v>2022</v>
      </c>
      <c r="J997" s="267">
        <v>44719</v>
      </c>
      <c r="K997" s="267">
        <f>J997+1</f>
        <v>44720</v>
      </c>
      <c r="L997" s="266">
        <f>IF(M997&lt;=365,1,2)</f>
        <v>1</v>
      </c>
      <c r="M997" s="266">
        <f>IF(K997&lt;$C$1,$C$2-$C$1+1,$C$2-K997+1)</f>
        <v>327</v>
      </c>
      <c r="N997" s="268">
        <f>M997/365</f>
        <v>0.89589041095890409</v>
      </c>
      <c r="O997" s="269">
        <f>'Data and Parameter'!$E$4*'Data and Parameter'!$E$5*('Data and Parameter'!$E$6+'Data and Parameter'!$E$7)*'Data and Parameter'!$E$19*'Data and Parameter'!$E$14*'ER calculations'!N997</f>
        <v>4.6386957676926199</v>
      </c>
    </row>
    <row r="998" spans="1:15" ht="15">
      <c r="A998" s="284">
        <v>994</v>
      </c>
      <c r="B998" s="287"/>
      <c r="C998" s="287"/>
      <c r="D998" s="284" t="s">
        <v>1054</v>
      </c>
      <c r="E998" s="287"/>
      <c r="F998" s="285" t="s">
        <v>1116</v>
      </c>
      <c r="G998" s="266" t="s">
        <v>121</v>
      </c>
      <c r="H998" s="266">
        <f>IF(G998="Traditional Stove",0.1,0.2)</f>
        <v>0.1</v>
      </c>
      <c r="I998" s="266">
        <f>YEAR(J998)</f>
        <v>2022</v>
      </c>
      <c r="J998" s="267">
        <v>44719</v>
      </c>
      <c r="K998" s="267">
        <f>J998+1</f>
        <v>44720</v>
      </c>
      <c r="L998" s="266">
        <f>IF(M998&lt;=365,1,2)</f>
        <v>1</v>
      </c>
      <c r="M998" s="266">
        <f>IF(K998&lt;$C$1,$C$2-$C$1+1,$C$2-K998+1)</f>
        <v>327</v>
      </c>
      <c r="N998" s="268">
        <f>M998/365</f>
        <v>0.89589041095890409</v>
      </c>
      <c r="O998" s="269">
        <f>'Data and Parameter'!$E$4*'Data and Parameter'!$E$5*('Data and Parameter'!$E$6+'Data and Parameter'!$E$7)*'Data and Parameter'!$E$19*'Data and Parameter'!$E$14*'ER calculations'!N998</f>
        <v>4.6386957676926199</v>
      </c>
    </row>
    <row r="999" spans="1:15" ht="15">
      <c r="A999" s="284">
        <v>995</v>
      </c>
      <c r="B999" s="287"/>
      <c r="C999" s="287"/>
      <c r="D999" s="284" t="s">
        <v>1054</v>
      </c>
      <c r="E999" s="287"/>
      <c r="F999" s="285" t="s">
        <v>1117</v>
      </c>
      <c r="G999" s="266" t="s">
        <v>121</v>
      </c>
      <c r="H999" s="266">
        <f>IF(G999="Traditional Stove",0.1,0.2)</f>
        <v>0.1</v>
      </c>
      <c r="I999" s="266">
        <f>YEAR(J999)</f>
        <v>2022</v>
      </c>
      <c r="J999" s="267">
        <v>44719</v>
      </c>
      <c r="K999" s="267">
        <f>J999+1</f>
        <v>44720</v>
      </c>
      <c r="L999" s="266">
        <f>IF(M999&lt;=365,1,2)</f>
        <v>1</v>
      </c>
      <c r="M999" s="266">
        <f>IF(K999&lt;$C$1,$C$2-$C$1+1,$C$2-K999+1)</f>
        <v>327</v>
      </c>
      <c r="N999" s="268">
        <f>M999/365</f>
        <v>0.89589041095890409</v>
      </c>
      <c r="O999" s="269">
        <f>'Data and Parameter'!$E$4*'Data and Parameter'!$E$5*('Data and Parameter'!$E$6+'Data and Parameter'!$E$7)*'Data and Parameter'!$E$19*'Data and Parameter'!$E$14*'ER calculations'!N999</f>
        <v>4.6386957676926199</v>
      </c>
    </row>
    <row r="1000" spans="1:15" ht="15">
      <c r="A1000" s="284">
        <v>996</v>
      </c>
      <c r="B1000" s="287"/>
      <c r="C1000" s="287"/>
      <c r="D1000" s="284" t="s">
        <v>1054</v>
      </c>
      <c r="E1000" s="287"/>
      <c r="F1000" s="285" t="s">
        <v>1118</v>
      </c>
      <c r="G1000" s="266" t="s">
        <v>121</v>
      </c>
      <c r="H1000" s="266">
        <f>IF(G1000="Traditional Stove",0.1,0.2)</f>
        <v>0.1</v>
      </c>
      <c r="I1000" s="266">
        <f>YEAR(J1000)</f>
        <v>2022</v>
      </c>
      <c r="J1000" s="267">
        <v>44719</v>
      </c>
      <c r="K1000" s="267">
        <f>J1000+1</f>
        <v>44720</v>
      </c>
      <c r="L1000" s="266">
        <f>IF(M1000&lt;=365,1,2)</f>
        <v>1</v>
      </c>
      <c r="M1000" s="266">
        <f>IF(K1000&lt;$C$1,$C$2-$C$1+1,$C$2-K1000+1)</f>
        <v>327</v>
      </c>
      <c r="N1000" s="268">
        <f>M1000/365</f>
        <v>0.89589041095890409</v>
      </c>
      <c r="O1000" s="269">
        <f>'Data and Parameter'!$E$4*'Data and Parameter'!$E$5*('Data and Parameter'!$E$6+'Data and Parameter'!$E$7)*'Data and Parameter'!$E$19*'Data and Parameter'!$E$14*'ER calculations'!N1000</f>
        <v>4.6386957676926199</v>
      </c>
    </row>
    <row r="1001" spans="1:15" ht="15">
      <c r="A1001" s="284">
        <v>997</v>
      </c>
      <c r="B1001" s="287"/>
      <c r="C1001" s="287"/>
      <c r="D1001" s="284" t="s">
        <v>1054</v>
      </c>
      <c r="E1001" s="287"/>
      <c r="F1001" s="285" t="s">
        <v>1119</v>
      </c>
      <c r="G1001" s="266" t="s">
        <v>121</v>
      </c>
      <c r="H1001" s="266">
        <f>IF(G1001="Traditional Stove",0.1,0.2)</f>
        <v>0.1</v>
      </c>
      <c r="I1001" s="266">
        <f>YEAR(J1001)</f>
        <v>2022</v>
      </c>
      <c r="J1001" s="267">
        <v>44719</v>
      </c>
      <c r="K1001" s="267">
        <f>J1001+1</f>
        <v>44720</v>
      </c>
      <c r="L1001" s="266">
        <f>IF(M1001&lt;=365,1,2)</f>
        <v>1</v>
      </c>
      <c r="M1001" s="266">
        <f>IF(K1001&lt;$C$1,$C$2-$C$1+1,$C$2-K1001+1)</f>
        <v>327</v>
      </c>
      <c r="N1001" s="268">
        <f>M1001/365</f>
        <v>0.89589041095890409</v>
      </c>
      <c r="O1001" s="269">
        <f>'Data and Parameter'!$E$4*'Data and Parameter'!$E$5*('Data and Parameter'!$E$6+'Data and Parameter'!$E$7)*'Data and Parameter'!$E$19*'Data and Parameter'!$E$14*'ER calculations'!N1001</f>
        <v>4.6386957676926199</v>
      </c>
    </row>
    <row r="1002" spans="1:15" ht="15">
      <c r="A1002" s="284">
        <v>998</v>
      </c>
      <c r="B1002" s="287"/>
      <c r="C1002" s="287"/>
      <c r="D1002" s="284" t="s">
        <v>1054</v>
      </c>
      <c r="E1002" s="287"/>
      <c r="F1002" s="285" t="s">
        <v>1120</v>
      </c>
      <c r="G1002" s="266" t="s">
        <v>121</v>
      </c>
      <c r="H1002" s="266">
        <f>IF(G1002="Traditional Stove",0.1,0.2)</f>
        <v>0.1</v>
      </c>
      <c r="I1002" s="266">
        <f>YEAR(J1002)</f>
        <v>2022</v>
      </c>
      <c r="J1002" s="267">
        <v>44719</v>
      </c>
      <c r="K1002" s="267">
        <f>J1002+1</f>
        <v>44720</v>
      </c>
      <c r="L1002" s="266">
        <f>IF(M1002&lt;=365,1,2)</f>
        <v>1</v>
      </c>
      <c r="M1002" s="266">
        <f>IF(K1002&lt;$C$1,$C$2-$C$1+1,$C$2-K1002+1)</f>
        <v>327</v>
      </c>
      <c r="N1002" s="268">
        <f>M1002/365</f>
        <v>0.89589041095890409</v>
      </c>
      <c r="O1002" s="269">
        <f>'Data and Parameter'!$E$4*'Data and Parameter'!$E$5*('Data and Parameter'!$E$6+'Data and Parameter'!$E$7)*'Data and Parameter'!$E$19*'Data and Parameter'!$E$14*'ER calculations'!N1002</f>
        <v>4.6386957676926199</v>
      </c>
    </row>
    <row r="1003" spans="1:15" ht="15">
      <c r="A1003" s="284">
        <v>999</v>
      </c>
      <c r="B1003" s="287"/>
      <c r="C1003" s="287"/>
      <c r="D1003" s="284" t="s">
        <v>1054</v>
      </c>
      <c r="E1003" s="287"/>
      <c r="F1003" s="285" t="s">
        <v>1121</v>
      </c>
      <c r="G1003" s="266" t="s">
        <v>121</v>
      </c>
      <c r="H1003" s="266">
        <f>IF(G1003="Traditional Stove",0.1,0.2)</f>
        <v>0.1</v>
      </c>
      <c r="I1003" s="266">
        <f>YEAR(J1003)</f>
        <v>2022</v>
      </c>
      <c r="J1003" s="267">
        <v>44719</v>
      </c>
      <c r="K1003" s="267">
        <f>J1003+1</f>
        <v>44720</v>
      </c>
      <c r="L1003" s="266">
        <f>IF(M1003&lt;=365,1,2)</f>
        <v>1</v>
      </c>
      <c r="M1003" s="266">
        <f>IF(K1003&lt;$C$1,$C$2-$C$1+1,$C$2-K1003+1)</f>
        <v>327</v>
      </c>
      <c r="N1003" s="268">
        <f>M1003/365</f>
        <v>0.89589041095890409</v>
      </c>
      <c r="O1003" s="269">
        <f>'Data and Parameter'!$E$4*'Data and Parameter'!$E$5*('Data and Parameter'!$E$6+'Data and Parameter'!$E$7)*'Data and Parameter'!$E$19*'Data and Parameter'!$E$14*'ER calculations'!N1003</f>
        <v>4.6386957676926199</v>
      </c>
    </row>
    <row r="1004" spans="1:15" ht="15">
      <c r="A1004" s="284">
        <v>1000</v>
      </c>
      <c r="B1004" s="287"/>
      <c r="C1004" s="287"/>
      <c r="D1004" s="284" t="s">
        <v>1054</v>
      </c>
      <c r="E1004" s="287"/>
      <c r="F1004" s="285" t="s">
        <v>1122</v>
      </c>
      <c r="G1004" s="266" t="s">
        <v>121</v>
      </c>
      <c r="H1004" s="266">
        <f>IF(G1004="Traditional Stove",0.1,0.2)</f>
        <v>0.1</v>
      </c>
      <c r="I1004" s="266">
        <f>YEAR(J1004)</f>
        <v>2022</v>
      </c>
      <c r="J1004" s="267">
        <v>44719</v>
      </c>
      <c r="K1004" s="267">
        <f>J1004+1</f>
        <v>44720</v>
      </c>
      <c r="L1004" s="266">
        <f>IF(M1004&lt;=365,1,2)</f>
        <v>1</v>
      </c>
      <c r="M1004" s="266">
        <f>IF(K1004&lt;$C$1,$C$2-$C$1+1,$C$2-K1004+1)</f>
        <v>327</v>
      </c>
      <c r="N1004" s="268">
        <f>M1004/365</f>
        <v>0.89589041095890409</v>
      </c>
      <c r="O1004" s="269">
        <f>'Data and Parameter'!$E$4*'Data and Parameter'!$E$5*('Data and Parameter'!$E$6+'Data and Parameter'!$E$7)*'Data and Parameter'!$E$19*'Data and Parameter'!$E$14*'ER calculations'!N1004</f>
        <v>4.6386957676926199</v>
      </c>
    </row>
    <row r="1005" spans="1:15" ht="15">
      <c r="A1005" s="284">
        <v>1001</v>
      </c>
      <c r="B1005" s="287"/>
      <c r="C1005" s="287"/>
      <c r="D1005" s="284" t="s">
        <v>1054</v>
      </c>
      <c r="E1005" s="287"/>
      <c r="F1005" s="285" t="s">
        <v>1123</v>
      </c>
      <c r="G1005" s="266" t="s">
        <v>121</v>
      </c>
      <c r="H1005" s="266">
        <f>IF(G1005="Traditional Stove",0.1,0.2)</f>
        <v>0.1</v>
      </c>
      <c r="I1005" s="266">
        <f>YEAR(J1005)</f>
        <v>2022</v>
      </c>
      <c r="J1005" s="267">
        <v>44719</v>
      </c>
      <c r="K1005" s="267">
        <f>J1005+1</f>
        <v>44720</v>
      </c>
      <c r="L1005" s="266">
        <f>IF(M1005&lt;=365,1,2)</f>
        <v>1</v>
      </c>
      <c r="M1005" s="266">
        <f>IF(K1005&lt;$C$1,$C$2-$C$1+1,$C$2-K1005+1)</f>
        <v>327</v>
      </c>
      <c r="N1005" s="268">
        <f>M1005/365</f>
        <v>0.89589041095890409</v>
      </c>
      <c r="O1005" s="269">
        <f>'Data and Parameter'!$E$4*'Data and Parameter'!$E$5*('Data and Parameter'!$E$6+'Data and Parameter'!$E$7)*'Data and Parameter'!$E$19*'Data and Parameter'!$E$14*'ER calculations'!N1005</f>
        <v>4.6386957676926199</v>
      </c>
    </row>
    <row r="1006" spans="1:15" ht="15">
      <c r="A1006" s="284">
        <v>1002</v>
      </c>
      <c r="B1006" s="287"/>
      <c r="C1006" s="287"/>
      <c r="D1006" s="284" t="s">
        <v>1054</v>
      </c>
      <c r="E1006" s="287"/>
      <c r="F1006" s="285" t="s">
        <v>1124</v>
      </c>
      <c r="G1006" s="266" t="s">
        <v>121</v>
      </c>
      <c r="H1006" s="266">
        <f>IF(G1006="Traditional Stove",0.1,0.2)</f>
        <v>0.1</v>
      </c>
      <c r="I1006" s="266">
        <f>YEAR(J1006)</f>
        <v>2022</v>
      </c>
      <c r="J1006" s="267">
        <v>44719</v>
      </c>
      <c r="K1006" s="267">
        <f>J1006+1</f>
        <v>44720</v>
      </c>
      <c r="L1006" s="266">
        <f>IF(M1006&lt;=365,1,2)</f>
        <v>1</v>
      </c>
      <c r="M1006" s="266">
        <f>IF(K1006&lt;$C$1,$C$2-$C$1+1,$C$2-K1006+1)</f>
        <v>327</v>
      </c>
      <c r="N1006" s="268">
        <f>M1006/365</f>
        <v>0.89589041095890409</v>
      </c>
      <c r="O1006" s="269">
        <f>'Data and Parameter'!$E$4*'Data and Parameter'!$E$5*('Data and Parameter'!$E$6+'Data and Parameter'!$E$7)*'Data and Parameter'!$E$19*'Data and Parameter'!$E$14*'ER calculations'!N1006</f>
        <v>4.6386957676926199</v>
      </c>
    </row>
    <row r="1007" spans="1:15" ht="15">
      <c r="A1007" s="284">
        <v>1003</v>
      </c>
      <c r="B1007" s="287"/>
      <c r="C1007" s="287"/>
      <c r="D1007" s="284" t="s">
        <v>1054</v>
      </c>
      <c r="E1007" s="287"/>
      <c r="F1007" s="285" t="s">
        <v>1125</v>
      </c>
      <c r="G1007" s="266" t="s">
        <v>121</v>
      </c>
      <c r="H1007" s="266">
        <f>IF(G1007="Traditional Stove",0.1,0.2)</f>
        <v>0.1</v>
      </c>
      <c r="I1007" s="266">
        <f>YEAR(J1007)</f>
        <v>2022</v>
      </c>
      <c r="J1007" s="267">
        <v>44719</v>
      </c>
      <c r="K1007" s="267">
        <f>J1007+1</f>
        <v>44720</v>
      </c>
      <c r="L1007" s="266">
        <f>IF(M1007&lt;=365,1,2)</f>
        <v>1</v>
      </c>
      <c r="M1007" s="266">
        <f>IF(K1007&lt;$C$1,$C$2-$C$1+1,$C$2-K1007+1)</f>
        <v>327</v>
      </c>
      <c r="N1007" s="268">
        <f>M1007/365</f>
        <v>0.89589041095890409</v>
      </c>
      <c r="O1007" s="269">
        <f>'Data and Parameter'!$E$4*'Data and Parameter'!$E$5*('Data and Parameter'!$E$6+'Data and Parameter'!$E$7)*'Data and Parameter'!$E$19*'Data and Parameter'!$E$14*'ER calculations'!N1007</f>
        <v>4.6386957676926199</v>
      </c>
    </row>
    <row r="1008" spans="1:15" ht="15">
      <c r="A1008" s="284">
        <v>1004</v>
      </c>
      <c r="B1008" s="287"/>
      <c r="C1008" s="287"/>
      <c r="D1008" s="284" t="s">
        <v>1054</v>
      </c>
      <c r="E1008" s="287"/>
      <c r="F1008" s="285" t="s">
        <v>1126</v>
      </c>
      <c r="G1008" s="266" t="s">
        <v>121</v>
      </c>
      <c r="H1008" s="266">
        <f>IF(G1008="Traditional Stove",0.1,0.2)</f>
        <v>0.1</v>
      </c>
      <c r="I1008" s="266">
        <f>YEAR(J1008)</f>
        <v>2022</v>
      </c>
      <c r="J1008" s="267">
        <v>44719</v>
      </c>
      <c r="K1008" s="267">
        <f>J1008+1</f>
        <v>44720</v>
      </c>
      <c r="L1008" s="266">
        <f>IF(M1008&lt;=365,1,2)</f>
        <v>1</v>
      </c>
      <c r="M1008" s="266">
        <f>IF(K1008&lt;$C$1,$C$2-$C$1+1,$C$2-K1008+1)</f>
        <v>327</v>
      </c>
      <c r="N1008" s="268">
        <f>M1008/365</f>
        <v>0.89589041095890409</v>
      </c>
      <c r="O1008" s="269">
        <f>'Data and Parameter'!$E$4*'Data and Parameter'!$E$5*('Data and Parameter'!$E$6+'Data and Parameter'!$E$7)*'Data and Parameter'!$E$19*'Data and Parameter'!$E$14*'ER calculations'!N1008</f>
        <v>4.6386957676926199</v>
      </c>
    </row>
    <row r="1009" spans="1:15" ht="15">
      <c r="A1009" s="284">
        <v>1005</v>
      </c>
      <c r="B1009" s="287"/>
      <c r="C1009" s="287"/>
      <c r="D1009" s="284" t="s">
        <v>1054</v>
      </c>
      <c r="E1009" s="287"/>
      <c r="F1009" s="285" t="s">
        <v>1127</v>
      </c>
      <c r="G1009" s="266" t="s">
        <v>121</v>
      </c>
      <c r="H1009" s="266">
        <f>IF(G1009="Traditional Stove",0.1,0.2)</f>
        <v>0.1</v>
      </c>
      <c r="I1009" s="266">
        <f>YEAR(J1009)</f>
        <v>2022</v>
      </c>
      <c r="J1009" s="267">
        <v>44719</v>
      </c>
      <c r="K1009" s="267">
        <f>J1009+1</f>
        <v>44720</v>
      </c>
      <c r="L1009" s="266">
        <f>IF(M1009&lt;=365,1,2)</f>
        <v>1</v>
      </c>
      <c r="M1009" s="266">
        <f>IF(K1009&lt;$C$1,$C$2-$C$1+1,$C$2-K1009+1)</f>
        <v>327</v>
      </c>
      <c r="N1009" s="268">
        <f>M1009/365</f>
        <v>0.89589041095890409</v>
      </c>
      <c r="O1009" s="269">
        <f>'Data and Parameter'!$E$4*'Data and Parameter'!$E$5*('Data and Parameter'!$E$6+'Data and Parameter'!$E$7)*'Data and Parameter'!$E$19*'Data and Parameter'!$E$14*'ER calculations'!N1009</f>
        <v>4.6386957676926199</v>
      </c>
    </row>
    <row r="1010" spans="1:15" ht="15">
      <c r="A1010" s="284">
        <v>1006</v>
      </c>
      <c r="B1010" s="287"/>
      <c r="C1010" s="287"/>
      <c r="D1010" s="284" t="s">
        <v>1054</v>
      </c>
      <c r="E1010" s="287"/>
      <c r="F1010" s="285" t="s">
        <v>1128</v>
      </c>
      <c r="G1010" s="266" t="s">
        <v>121</v>
      </c>
      <c r="H1010" s="266">
        <f>IF(G1010="Traditional Stove",0.1,0.2)</f>
        <v>0.1</v>
      </c>
      <c r="I1010" s="266">
        <f>YEAR(J1010)</f>
        <v>2022</v>
      </c>
      <c r="J1010" s="267">
        <v>44719</v>
      </c>
      <c r="K1010" s="267">
        <f>J1010+1</f>
        <v>44720</v>
      </c>
      <c r="L1010" s="266">
        <f>IF(M1010&lt;=365,1,2)</f>
        <v>1</v>
      </c>
      <c r="M1010" s="266">
        <f>IF(K1010&lt;$C$1,$C$2-$C$1+1,$C$2-K1010+1)</f>
        <v>327</v>
      </c>
      <c r="N1010" s="268">
        <f>M1010/365</f>
        <v>0.89589041095890409</v>
      </c>
      <c r="O1010" s="269">
        <f>'Data and Parameter'!$E$4*'Data and Parameter'!$E$5*('Data and Parameter'!$E$6+'Data and Parameter'!$E$7)*'Data and Parameter'!$E$19*'Data and Parameter'!$E$14*'ER calculations'!N1010</f>
        <v>4.6386957676926199</v>
      </c>
    </row>
    <row r="1011" spans="1:15" ht="15">
      <c r="A1011" s="284">
        <v>1007</v>
      </c>
      <c r="B1011" s="287"/>
      <c r="C1011" s="287"/>
      <c r="D1011" s="284" t="s">
        <v>1054</v>
      </c>
      <c r="E1011" s="287"/>
      <c r="F1011" s="285" t="s">
        <v>1129</v>
      </c>
      <c r="G1011" s="266" t="s">
        <v>121</v>
      </c>
      <c r="H1011" s="266">
        <f>IF(G1011="Traditional Stove",0.1,0.2)</f>
        <v>0.1</v>
      </c>
      <c r="I1011" s="266">
        <f>YEAR(J1011)</f>
        <v>2022</v>
      </c>
      <c r="J1011" s="267">
        <v>44719</v>
      </c>
      <c r="K1011" s="267">
        <f>J1011+1</f>
        <v>44720</v>
      </c>
      <c r="L1011" s="266">
        <f>IF(M1011&lt;=365,1,2)</f>
        <v>1</v>
      </c>
      <c r="M1011" s="266">
        <f>IF(K1011&lt;$C$1,$C$2-$C$1+1,$C$2-K1011+1)</f>
        <v>327</v>
      </c>
      <c r="N1011" s="268">
        <f>M1011/365</f>
        <v>0.89589041095890409</v>
      </c>
      <c r="O1011" s="269">
        <f>'Data and Parameter'!$E$4*'Data and Parameter'!$E$5*('Data and Parameter'!$E$6+'Data and Parameter'!$E$7)*'Data and Parameter'!$E$19*'Data and Parameter'!$E$14*'ER calculations'!N1011</f>
        <v>4.6386957676926199</v>
      </c>
    </row>
    <row r="1012" spans="1:15" ht="15">
      <c r="A1012" s="284">
        <v>1008</v>
      </c>
      <c r="B1012" s="287"/>
      <c r="C1012" s="287"/>
      <c r="D1012" s="284" t="s">
        <v>1054</v>
      </c>
      <c r="E1012" s="287"/>
      <c r="F1012" s="285" t="s">
        <v>1130</v>
      </c>
      <c r="G1012" s="266" t="s">
        <v>121</v>
      </c>
      <c r="H1012" s="266">
        <f>IF(G1012="Traditional Stove",0.1,0.2)</f>
        <v>0.1</v>
      </c>
      <c r="I1012" s="266">
        <f>YEAR(J1012)</f>
        <v>2022</v>
      </c>
      <c r="J1012" s="267">
        <v>44719</v>
      </c>
      <c r="K1012" s="267">
        <f>J1012+1</f>
        <v>44720</v>
      </c>
      <c r="L1012" s="266">
        <f>IF(M1012&lt;=365,1,2)</f>
        <v>1</v>
      </c>
      <c r="M1012" s="266">
        <f>IF(K1012&lt;$C$1,$C$2-$C$1+1,$C$2-K1012+1)</f>
        <v>327</v>
      </c>
      <c r="N1012" s="268">
        <f>M1012/365</f>
        <v>0.89589041095890409</v>
      </c>
      <c r="O1012" s="269">
        <f>'Data and Parameter'!$E$4*'Data and Parameter'!$E$5*('Data and Parameter'!$E$6+'Data and Parameter'!$E$7)*'Data and Parameter'!$E$19*'Data and Parameter'!$E$14*'ER calculations'!N1012</f>
        <v>4.6386957676926199</v>
      </c>
    </row>
    <row r="1013" spans="1:15" ht="15">
      <c r="A1013" s="284">
        <v>1009</v>
      </c>
      <c r="B1013" s="287"/>
      <c r="C1013" s="287"/>
      <c r="D1013" s="284" t="s">
        <v>1054</v>
      </c>
      <c r="E1013" s="287"/>
      <c r="F1013" s="285" t="s">
        <v>1131</v>
      </c>
      <c r="G1013" s="266" t="s">
        <v>121</v>
      </c>
      <c r="H1013" s="266">
        <f>IF(G1013="Traditional Stove",0.1,0.2)</f>
        <v>0.1</v>
      </c>
      <c r="I1013" s="266">
        <f>YEAR(J1013)</f>
        <v>2022</v>
      </c>
      <c r="J1013" s="267">
        <v>44719</v>
      </c>
      <c r="K1013" s="267">
        <f>J1013+1</f>
        <v>44720</v>
      </c>
      <c r="L1013" s="266">
        <f>IF(M1013&lt;=365,1,2)</f>
        <v>1</v>
      </c>
      <c r="M1013" s="266">
        <f>IF(K1013&lt;$C$1,$C$2-$C$1+1,$C$2-K1013+1)</f>
        <v>327</v>
      </c>
      <c r="N1013" s="268">
        <f>M1013/365</f>
        <v>0.89589041095890409</v>
      </c>
      <c r="O1013" s="269">
        <f>'Data and Parameter'!$E$4*'Data and Parameter'!$E$5*('Data and Parameter'!$E$6+'Data and Parameter'!$E$7)*'Data and Parameter'!$E$19*'Data and Parameter'!$E$14*'ER calculations'!N1013</f>
        <v>4.6386957676926199</v>
      </c>
    </row>
    <row r="1014" spans="1:15" ht="15">
      <c r="A1014" s="284">
        <v>1010</v>
      </c>
      <c r="B1014" s="287"/>
      <c r="C1014" s="287"/>
      <c r="D1014" s="284" t="s">
        <v>1054</v>
      </c>
      <c r="E1014" s="287"/>
      <c r="F1014" s="285" t="s">
        <v>1132</v>
      </c>
      <c r="G1014" s="266" t="s">
        <v>121</v>
      </c>
      <c r="H1014" s="266">
        <f>IF(G1014="Traditional Stove",0.1,0.2)</f>
        <v>0.1</v>
      </c>
      <c r="I1014" s="266">
        <f>YEAR(J1014)</f>
        <v>2022</v>
      </c>
      <c r="J1014" s="267">
        <v>44719</v>
      </c>
      <c r="K1014" s="267">
        <f>J1014+1</f>
        <v>44720</v>
      </c>
      <c r="L1014" s="266">
        <f>IF(M1014&lt;=365,1,2)</f>
        <v>1</v>
      </c>
      <c r="M1014" s="266">
        <f>IF(K1014&lt;$C$1,$C$2-$C$1+1,$C$2-K1014+1)</f>
        <v>327</v>
      </c>
      <c r="N1014" s="268">
        <f>M1014/365</f>
        <v>0.89589041095890409</v>
      </c>
      <c r="O1014" s="269">
        <f>'Data and Parameter'!$E$4*'Data and Parameter'!$E$5*('Data and Parameter'!$E$6+'Data and Parameter'!$E$7)*'Data and Parameter'!$E$19*'Data and Parameter'!$E$14*'ER calculations'!N1014</f>
        <v>4.6386957676926199</v>
      </c>
    </row>
    <row r="1015" spans="1:15" ht="15">
      <c r="A1015" s="284">
        <v>1011</v>
      </c>
      <c r="B1015" s="287"/>
      <c r="C1015" s="287"/>
      <c r="D1015" s="284" t="s">
        <v>1054</v>
      </c>
      <c r="E1015" s="287"/>
      <c r="F1015" s="285" t="s">
        <v>1133</v>
      </c>
      <c r="G1015" s="266" t="s">
        <v>121</v>
      </c>
      <c r="H1015" s="266">
        <f>IF(G1015="Traditional Stove",0.1,0.2)</f>
        <v>0.1</v>
      </c>
      <c r="I1015" s="266">
        <f>YEAR(J1015)</f>
        <v>2022</v>
      </c>
      <c r="J1015" s="267">
        <v>44719</v>
      </c>
      <c r="K1015" s="267">
        <f>J1015+1</f>
        <v>44720</v>
      </c>
      <c r="L1015" s="266">
        <f>IF(M1015&lt;=365,1,2)</f>
        <v>1</v>
      </c>
      <c r="M1015" s="266">
        <f>IF(K1015&lt;$C$1,$C$2-$C$1+1,$C$2-K1015+1)</f>
        <v>327</v>
      </c>
      <c r="N1015" s="268">
        <f>M1015/365</f>
        <v>0.89589041095890409</v>
      </c>
      <c r="O1015" s="269">
        <f>'Data and Parameter'!$E$4*'Data and Parameter'!$E$5*('Data and Parameter'!$E$6+'Data and Parameter'!$E$7)*'Data and Parameter'!$E$19*'Data and Parameter'!$E$14*'ER calculations'!N1015</f>
        <v>4.6386957676926199</v>
      </c>
    </row>
    <row r="1016" spans="1:15" ht="15">
      <c r="A1016" s="284">
        <v>1012</v>
      </c>
      <c r="B1016" s="287"/>
      <c r="C1016" s="287"/>
      <c r="D1016" s="284" t="s">
        <v>1054</v>
      </c>
      <c r="E1016" s="287"/>
      <c r="F1016" s="285" t="s">
        <v>1134</v>
      </c>
      <c r="G1016" s="266" t="s">
        <v>121</v>
      </c>
      <c r="H1016" s="266">
        <f>IF(G1016="Traditional Stove",0.1,0.2)</f>
        <v>0.1</v>
      </c>
      <c r="I1016" s="266">
        <f>YEAR(J1016)</f>
        <v>2022</v>
      </c>
      <c r="J1016" s="267">
        <v>44719</v>
      </c>
      <c r="K1016" s="267">
        <f>J1016+1</f>
        <v>44720</v>
      </c>
      <c r="L1016" s="266">
        <f>IF(M1016&lt;=365,1,2)</f>
        <v>1</v>
      </c>
      <c r="M1016" s="266">
        <f>IF(K1016&lt;$C$1,$C$2-$C$1+1,$C$2-K1016+1)</f>
        <v>327</v>
      </c>
      <c r="N1016" s="268">
        <f>M1016/365</f>
        <v>0.89589041095890409</v>
      </c>
      <c r="O1016" s="269">
        <f>'Data and Parameter'!$E$4*'Data and Parameter'!$E$5*('Data and Parameter'!$E$6+'Data and Parameter'!$E$7)*'Data and Parameter'!$E$19*'Data and Parameter'!$E$14*'ER calculations'!N1016</f>
        <v>4.6386957676926199</v>
      </c>
    </row>
    <row r="1017" spans="1:15" ht="15">
      <c r="A1017" s="284">
        <v>1013</v>
      </c>
      <c r="B1017" s="287"/>
      <c r="C1017" s="287"/>
      <c r="D1017" s="284" t="s">
        <v>1054</v>
      </c>
      <c r="E1017" s="287"/>
      <c r="F1017" s="285" t="s">
        <v>1135</v>
      </c>
      <c r="G1017" s="266" t="s">
        <v>121</v>
      </c>
      <c r="H1017" s="266">
        <f>IF(G1017="Traditional Stove",0.1,0.2)</f>
        <v>0.1</v>
      </c>
      <c r="I1017" s="266">
        <f>YEAR(J1017)</f>
        <v>2022</v>
      </c>
      <c r="J1017" s="267">
        <v>44719</v>
      </c>
      <c r="K1017" s="267">
        <f>J1017+1</f>
        <v>44720</v>
      </c>
      <c r="L1017" s="266">
        <f>IF(M1017&lt;=365,1,2)</f>
        <v>1</v>
      </c>
      <c r="M1017" s="266">
        <f>IF(K1017&lt;$C$1,$C$2-$C$1+1,$C$2-K1017+1)</f>
        <v>327</v>
      </c>
      <c r="N1017" s="268">
        <f>M1017/365</f>
        <v>0.89589041095890409</v>
      </c>
      <c r="O1017" s="269">
        <f>'Data and Parameter'!$E$4*'Data and Parameter'!$E$5*('Data and Parameter'!$E$6+'Data and Parameter'!$E$7)*'Data and Parameter'!$E$19*'Data and Parameter'!$E$14*'ER calculations'!N1017</f>
        <v>4.6386957676926199</v>
      </c>
    </row>
    <row r="1018" spans="1:15" ht="15">
      <c r="A1018" s="284">
        <v>1014</v>
      </c>
      <c r="B1018" s="287"/>
      <c r="C1018" s="287"/>
      <c r="D1018" s="284" t="s">
        <v>1054</v>
      </c>
      <c r="E1018" s="287"/>
      <c r="F1018" s="285" t="s">
        <v>1136</v>
      </c>
      <c r="G1018" s="266" t="s">
        <v>121</v>
      </c>
      <c r="H1018" s="266">
        <f>IF(G1018="Traditional Stove",0.1,0.2)</f>
        <v>0.1</v>
      </c>
      <c r="I1018" s="266">
        <f>YEAR(J1018)</f>
        <v>2022</v>
      </c>
      <c r="J1018" s="267">
        <v>44719</v>
      </c>
      <c r="K1018" s="267">
        <f>J1018+1</f>
        <v>44720</v>
      </c>
      <c r="L1018" s="266">
        <f>IF(M1018&lt;=365,1,2)</f>
        <v>1</v>
      </c>
      <c r="M1018" s="266">
        <f>IF(K1018&lt;$C$1,$C$2-$C$1+1,$C$2-K1018+1)</f>
        <v>327</v>
      </c>
      <c r="N1018" s="268">
        <f>M1018/365</f>
        <v>0.89589041095890409</v>
      </c>
      <c r="O1018" s="269">
        <f>'Data and Parameter'!$E$4*'Data and Parameter'!$E$5*('Data and Parameter'!$E$6+'Data and Parameter'!$E$7)*'Data and Parameter'!$E$19*'Data and Parameter'!$E$14*'ER calculations'!N1018</f>
        <v>4.6386957676926199</v>
      </c>
    </row>
    <row r="1019" spans="1:15" ht="15">
      <c r="A1019" s="284">
        <v>1015</v>
      </c>
      <c r="B1019" s="287"/>
      <c r="C1019" s="287"/>
      <c r="D1019" s="284" t="s">
        <v>1054</v>
      </c>
      <c r="E1019" s="287"/>
      <c r="F1019" s="285" t="s">
        <v>1137</v>
      </c>
      <c r="G1019" s="266" t="s">
        <v>121</v>
      </c>
      <c r="H1019" s="266">
        <f>IF(G1019="Traditional Stove",0.1,0.2)</f>
        <v>0.1</v>
      </c>
      <c r="I1019" s="266">
        <f>YEAR(J1019)</f>
        <v>2022</v>
      </c>
      <c r="J1019" s="267">
        <v>44719</v>
      </c>
      <c r="K1019" s="267">
        <f>J1019+1</f>
        <v>44720</v>
      </c>
      <c r="L1019" s="266">
        <f>IF(M1019&lt;=365,1,2)</f>
        <v>1</v>
      </c>
      <c r="M1019" s="266">
        <f>IF(K1019&lt;$C$1,$C$2-$C$1+1,$C$2-K1019+1)</f>
        <v>327</v>
      </c>
      <c r="N1019" s="268">
        <f>M1019/365</f>
        <v>0.89589041095890409</v>
      </c>
      <c r="O1019" s="269">
        <f>'Data and Parameter'!$E$4*'Data and Parameter'!$E$5*('Data and Parameter'!$E$6+'Data and Parameter'!$E$7)*'Data and Parameter'!$E$19*'Data and Parameter'!$E$14*'ER calculations'!N1019</f>
        <v>4.6386957676926199</v>
      </c>
    </row>
    <row r="1020" spans="1:15" ht="15">
      <c r="A1020" s="284">
        <v>1016</v>
      </c>
      <c r="B1020" s="287"/>
      <c r="C1020" s="287"/>
      <c r="D1020" s="284" t="s">
        <v>1054</v>
      </c>
      <c r="E1020" s="287"/>
      <c r="F1020" s="285" t="s">
        <v>1138</v>
      </c>
      <c r="G1020" s="266" t="s">
        <v>121</v>
      </c>
      <c r="H1020" s="266">
        <f>IF(G1020="Traditional Stove",0.1,0.2)</f>
        <v>0.1</v>
      </c>
      <c r="I1020" s="266">
        <f>YEAR(J1020)</f>
        <v>2022</v>
      </c>
      <c r="J1020" s="267">
        <v>44723</v>
      </c>
      <c r="K1020" s="267">
        <f>J1020+1</f>
        <v>44724</v>
      </c>
      <c r="L1020" s="266">
        <f>IF(M1020&lt;=365,1,2)</f>
        <v>1</v>
      </c>
      <c r="M1020" s="266">
        <f>IF(K1020&lt;$C$1,$C$2-$C$1+1,$C$2-K1020+1)</f>
        <v>323</v>
      </c>
      <c r="N1020" s="268">
        <f>M1020/365</f>
        <v>0.8849315068493151</v>
      </c>
      <c r="O1020" s="269">
        <f>'Data and Parameter'!$E$4*'Data and Parameter'!$E$5*('Data and Parameter'!$E$6+'Data and Parameter'!$E$7)*'Data and Parameter'!$E$19*'Data and Parameter'!$E$14*'ER calculations'!N1020</f>
        <v>4.5819533118187046</v>
      </c>
    </row>
    <row r="1021" spans="1:15" ht="15">
      <c r="A1021" s="284">
        <v>1017</v>
      </c>
      <c r="B1021" s="287"/>
      <c r="C1021" s="287"/>
      <c r="D1021" s="284" t="s">
        <v>1054</v>
      </c>
      <c r="E1021" s="287"/>
      <c r="F1021" s="285" t="s">
        <v>1139</v>
      </c>
      <c r="G1021" s="266" t="s">
        <v>121</v>
      </c>
      <c r="H1021" s="266">
        <f>IF(G1021="Traditional Stove",0.1,0.2)</f>
        <v>0.1</v>
      </c>
      <c r="I1021" s="266">
        <f>YEAR(J1021)</f>
        <v>2022</v>
      </c>
      <c r="J1021" s="267">
        <v>44725</v>
      </c>
      <c r="K1021" s="267">
        <f>J1021+1</f>
        <v>44726</v>
      </c>
      <c r="L1021" s="266">
        <f>IF(M1021&lt;=365,1,2)</f>
        <v>1</v>
      </c>
      <c r="M1021" s="266">
        <f>IF(K1021&lt;$C$1,$C$2-$C$1+1,$C$2-K1021+1)</f>
        <v>321</v>
      </c>
      <c r="N1021" s="268">
        <f>M1021/365</f>
        <v>0.8794520547945206</v>
      </c>
      <c r="O1021" s="269">
        <f>'Data and Parameter'!$E$4*'Data and Parameter'!$E$5*('Data and Parameter'!$E$6+'Data and Parameter'!$E$7)*'Data and Parameter'!$E$19*'Data and Parameter'!$E$14*'ER calculations'!N1021</f>
        <v>4.5535820838817465</v>
      </c>
    </row>
    <row r="1022" spans="1:15" ht="15">
      <c r="A1022" s="284">
        <v>1018</v>
      </c>
      <c r="B1022" s="287"/>
      <c r="C1022" s="287"/>
      <c r="D1022" s="284" t="s">
        <v>1054</v>
      </c>
      <c r="E1022" s="287"/>
      <c r="F1022" s="285" t="s">
        <v>1140</v>
      </c>
      <c r="G1022" s="266" t="s">
        <v>121</v>
      </c>
      <c r="H1022" s="266">
        <f>IF(G1022="Traditional Stove",0.1,0.2)</f>
        <v>0.1</v>
      </c>
      <c r="I1022" s="266">
        <f>YEAR(J1022)</f>
        <v>2022</v>
      </c>
      <c r="J1022" s="267">
        <v>44727</v>
      </c>
      <c r="K1022" s="267">
        <f>J1022+1</f>
        <v>44728</v>
      </c>
      <c r="L1022" s="266">
        <f>IF(M1022&lt;=365,1,2)</f>
        <v>1</v>
      </c>
      <c r="M1022" s="266">
        <f>IF(K1022&lt;$C$1,$C$2-$C$1+1,$C$2-K1022+1)</f>
        <v>319</v>
      </c>
      <c r="N1022" s="268">
        <f>M1022/365</f>
        <v>0.87397260273972599</v>
      </c>
      <c r="O1022" s="269">
        <f>'Data and Parameter'!$E$4*'Data and Parameter'!$E$5*('Data and Parameter'!$E$6+'Data and Parameter'!$E$7)*'Data and Parameter'!$E$19*'Data and Parameter'!$E$14*'ER calculations'!N1022</f>
        <v>4.5252108559447883</v>
      </c>
    </row>
    <row r="1023" spans="1:15" ht="15">
      <c r="A1023" s="284">
        <v>1019</v>
      </c>
      <c r="B1023" s="287"/>
      <c r="C1023" s="287"/>
      <c r="D1023" s="284" t="s">
        <v>1054</v>
      </c>
      <c r="E1023" s="287"/>
      <c r="F1023" s="285" t="s">
        <v>1141</v>
      </c>
      <c r="G1023" s="266" t="s">
        <v>121</v>
      </c>
      <c r="H1023" s="266">
        <f>IF(G1023="Traditional Stove",0.1,0.2)</f>
        <v>0.1</v>
      </c>
      <c r="I1023" s="266">
        <f>YEAR(J1023)</f>
        <v>2022</v>
      </c>
      <c r="J1023" s="267">
        <v>44727</v>
      </c>
      <c r="K1023" s="267">
        <f>J1023+1</f>
        <v>44728</v>
      </c>
      <c r="L1023" s="266">
        <f>IF(M1023&lt;=365,1,2)</f>
        <v>1</v>
      </c>
      <c r="M1023" s="266">
        <f>IF(K1023&lt;$C$1,$C$2-$C$1+1,$C$2-K1023+1)</f>
        <v>319</v>
      </c>
      <c r="N1023" s="268">
        <f>M1023/365</f>
        <v>0.87397260273972599</v>
      </c>
      <c r="O1023" s="269">
        <f>'Data and Parameter'!$E$4*'Data and Parameter'!$E$5*('Data and Parameter'!$E$6+'Data and Parameter'!$E$7)*'Data and Parameter'!$E$19*'Data and Parameter'!$E$14*'ER calculations'!N1023</f>
        <v>4.5252108559447883</v>
      </c>
    </row>
    <row r="1024" spans="1:15" ht="15">
      <c r="A1024" s="284">
        <v>1020</v>
      </c>
      <c r="B1024" s="287"/>
      <c r="C1024" s="287"/>
      <c r="D1024" s="284" t="s">
        <v>1054</v>
      </c>
      <c r="E1024" s="287"/>
      <c r="F1024" s="285" t="s">
        <v>1142</v>
      </c>
      <c r="G1024" s="266" t="s">
        <v>121</v>
      </c>
      <c r="H1024" s="266">
        <f>IF(G1024="Traditional Stove",0.1,0.2)</f>
        <v>0.1</v>
      </c>
      <c r="I1024" s="266">
        <f>YEAR(J1024)</f>
        <v>2022</v>
      </c>
      <c r="J1024" s="267">
        <v>44727</v>
      </c>
      <c r="K1024" s="267">
        <f>J1024+1</f>
        <v>44728</v>
      </c>
      <c r="L1024" s="266">
        <f>IF(M1024&lt;=365,1,2)</f>
        <v>1</v>
      </c>
      <c r="M1024" s="266">
        <f>IF(K1024&lt;$C$1,$C$2-$C$1+1,$C$2-K1024+1)</f>
        <v>319</v>
      </c>
      <c r="N1024" s="268">
        <f>M1024/365</f>
        <v>0.87397260273972599</v>
      </c>
      <c r="O1024" s="269">
        <f>'Data and Parameter'!$E$4*'Data and Parameter'!$E$5*('Data and Parameter'!$E$6+'Data and Parameter'!$E$7)*'Data and Parameter'!$E$19*'Data and Parameter'!$E$14*'ER calculations'!N1024</f>
        <v>4.5252108559447883</v>
      </c>
    </row>
    <row r="1025" spans="1:15" ht="15">
      <c r="A1025" s="284">
        <v>1021</v>
      </c>
      <c r="B1025" s="287"/>
      <c r="C1025" s="287"/>
      <c r="D1025" s="284" t="s">
        <v>1054</v>
      </c>
      <c r="E1025" s="287"/>
      <c r="F1025" s="285" t="s">
        <v>1143</v>
      </c>
      <c r="G1025" s="266" t="s">
        <v>121</v>
      </c>
      <c r="H1025" s="266">
        <f>IF(G1025="Traditional Stove",0.1,0.2)</f>
        <v>0.1</v>
      </c>
      <c r="I1025" s="266">
        <f>YEAR(J1025)</f>
        <v>2022</v>
      </c>
      <c r="J1025" s="267">
        <v>44727</v>
      </c>
      <c r="K1025" s="267">
        <f>J1025+1</f>
        <v>44728</v>
      </c>
      <c r="L1025" s="266">
        <f>IF(M1025&lt;=365,1,2)</f>
        <v>1</v>
      </c>
      <c r="M1025" s="266">
        <f>IF(K1025&lt;$C$1,$C$2-$C$1+1,$C$2-K1025+1)</f>
        <v>319</v>
      </c>
      <c r="N1025" s="268">
        <f>M1025/365</f>
        <v>0.87397260273972599</v>
      </c>
      <c r="O1025" s="269">
        <f>'Data and Parameter'!$E$4*'Data and Parameter'!$E$5*('Data and Parameter'!$E$6+'Data and Parameter'!$E$7)*'Data and Parameter'!$E$19*'Data and Parameter'!$E$14*'ER calculations'!N1025</f>
        <v>4.5252108559447883</v>
      </c>
    </row>
    <row r="1026" spans="1:15" ht="15">
      <c r="A1026" s="284">
        <v>1022</v>
      </c>
      <c r="B1026" s="287"/>
      <c r="C1026" s="287"/>
      <c r="D1026" s="284" t="s">
        <v>1054</v>
      </c>
      <c r="E1026" s="287"/>
      <c r="F1026" s="285" t="s">
        <v>1144</v>
      </c>
      <c r="G1026" s="266" t="s">
        <v>121</v>
      </c>
      <c r="H1026" s="266">
        <f>IF(G1026="Traditional Stove",0.1,0.2)</f>
        <v>0.1</v>
      </c>
      <c r="I1026" s="266">
        <f>YEAR(J1026)</f>
        <v>2022</v>
      </c>
      <c r="J1026" s="267">
        <v>44727</v>
      </c>
      <c r="K1026" s="267">
        <f>J1026+1</f>
        <v>44728</v>
      </c>
      <c r="L1026" s="266">
        <f>IF(M1026&lt;=365,1,2)</f>
        <v>1</v>
      </c>
      <c r="M1026" s="266">
        <f>IF(K1026&lt;$C$1,$C$2-$C$1+1,$C$2-K1026+1)</f>
        <v>319</v>
      </c>
      <c r="N1026" s="268">
        <f>M1026/365</f>
        <v>0.87397260273972599</v>
      </c>
      <c r="O1026" s="269">
        <f>'Data and Parameter'!$E$4*'Data and Parameter'!$E$5*('Data and Parameter'!$E$6+'Data and Parameter'!$E$7)*'Data and Parameter'!$E$19*'Data and Parameter'!$E$14*'ER calculations'!N1026</f>
        <v>4.5252108559447883</v>
      </c>
    </row>
    <row r="1027" spans="1:15" ht="15">
      <c r="A1027" s="284">
        <v>1023</v>
      </c>
      <c r="B1027" s="287"/>
      <c r="C1027" s="287"/>
      <c r="D1027" s="284" t="s">
        <v>1054</v>
      </c>
      <c r="E1027" s="287"/>
      <c r="F1027" s="285" t="s">
        <v>1145</v>
      </c>
      <c r="G1027" s="266" t="s">
        <v>121</v>
      </c>
      <c r="H1027" s="266">
        <f>IF(G1027="Traditional Stove",0.1,0.2)</f>
        <v>0.1</v>
      </c>
      <c r="I1027" s="266">
        <f>YEAR(J1027)</f>
        <v>2022</v>
      </c>
      <c r="J1027" s="267">
        <v>44727</v>
      </c>
      <c r="K1027" s="267">
        <f>J1027+1</f>
        <v>44728</v>
      </c>
      <c r="L1027" s="266">
        <f>IF(M1027&lt;=365,1,2)</f>
        <v>1</v>
      </c>
      <c r="M1027" s="266">
        <f>IF(K1027&lt;$C$1,$C$2-$C$1+1,$C$2-K1027+1)</f>
        <v>319</v>
      </c>
      <c r="N1027" s="268">
        <f>M1027/365</f>
        <v>0.87397260273972599</v>
      </c>
      <c r="O1027" s="269">
        <f>'Data and Parameter'!$E$4*'Data and Parameter'!$E$5*('Data and Parameter'!$E$6+'Data and Parameter'!$E$7)*'Data and Parameter'!$E$19*'Data and Parameter'!$E$14*'ER calculations'!N1027</f>
        <v>4.5252108559447883</v>
      </c>
    </row>
    <row r="1028" spans="1:15" ht="15">
      <c r="A1028" s="284">
        <v>1024</v>
      </c>
      <c r="B1028" s="287"/>
      <c r="C1028" s="287"/>
      <c r="D1028" s="284" t="s">
        <v>1054</v>
      </c>
      <c r="E1028" s="287"/>
      <c r="F1028" s="285" t="s">
        <v>1146</v>
      </c>
      <c r="G1028" s="266" t="s">
        <v>121</v>
      </c>
      <c r="H1028" s="266">
        <f>IF(G1028="Traditional Stove",0.1,0.2)</f>
        <v>0.1</v>
      </c>
      <c r="I1028" s="266">
        <f>YEAR(J1028)</f>
        <v>2022</v>
      </c>
      <c r="J1028" s="267">
        <v>44727</v>
      </c>
      <c r="K1028" s="267">
        <f>J1028+1</f>
        <v>44728</v>
      </c>
      <c r="L1028" s="266">
        <f>IF(M1028&lt;=365,1,2)</f>
        <v>1</v>
      </c>
      <c r="M1028" s="266">
        <f>IF(K1028&lt;$C$1,$C$2-$C$1+1,$C$2-K1028+1)</f>
        <v>319</v>
      </c>
      <c r="N1028" s="268">
        <f>M1028/365</f>
        <v>0.87397260273972599</v>
      </c>
      <c r="O1028" s="269">
        <f>'Data and Parameter'!$E$4*'Data and Parameter'!$E$5*('Data and Parameter'!$E$6+'Data and Parameter'!$E$7)*'Data and Parameter'!$E$19*'Data and Parameter'!$E$14*'ER calculations'!N1028</f>
        <v>4.5252108559447883</v>
      </c>
    </row>
    <row r="1029" spans="1:15" ht="15">
      <c r="A1029" s="284">
        <v>1025</v>
      </c>
      <c r="B1029" s="287"/>
      <c r="C1029" s="287"/>
      <c r="D1029" s="284" t="s">
        <v>1054</v>
      </c>
      <c r="E1029" s="287"/>
      <c r="F1029" s="285" t="s">
        <v>1147</v>
      </c>
      <c r="G1029" s="266" t="s">
        <v>121</v>
      </c>
      <c r="H1029" s="266">
        <f>IF(G1029="Traditional Stove",0.1,0.2)</f>
        <v>0.1</v>
      </c>
      <c r="I1029" s="266">
        <f>YEAR(J1029)</f>
        <v>2022</v>
      </c>
      <c r="J1029" s="267">
        <v>44727</v>
      </c>
      <c r="K1029" s="267">
        <f>J1029+1</f>
        <v>44728</v>
      </c>
      <c r="L1029" s="266">
        <f>IF(M1029&lt;=365,1,2)</f>
        <v>1</v>
      </c>
      <c r="M1029" s="266">
        <f>IF(K1029&lt;$C$1,$C$2-$C$1+1,$C$2-K1029+1)</f>
        <v>319</v>
      </c>
      <c r="N1029" s="268">
        <f>M1029/365</f>
        <v>0.87397260273972599</v>
      </c>
      <c r="O1029" s="269">
        <f>'Data and Parameter'!$E$4*'Data and Parameter'!$E$5*('Data and Parameter'!$E$6+'Data and Parameter'!$E$7)*'Data and Parameter'!$E$19*'Data and Parameter'!$E$14*'ER calculations'!N1029</f>
        <v>4.5252108559447883</v>
      </c>
    </row>
    <row r="1030" spans="1:15" ht="15">
      <c r="A1030" s="284">
        <v>1026</v>
      </c>
      <c r="B1030" s="287"/>
      <c r="C1030" s="287"/>
      <c r="D1030" s="284" t="s">
        <v>1054</v>
      </c>
      <c r="E1030" s="287"/>
      <c r="F1030" s="285" t="s">
        <v>1148</v>
      </c>
      <c r="G1030" s="266" t="s">
        <v>121</v>
      </c>
      <c r="H1030" s="266">
        <f>IF(G1030="Traditional Stove",0.1,0.2)</f>
        <v>0.1</v>
      </c>
      <c r="I1030" s="266">
        <f>YEAR(J1030)</f>
        <v>2022</v>
      </c>
      <c r="J1030" s="267">
        <v>44727</v>
      </c>
      <c r="K1030" s="267">
        <f>J1030+1</f>
        <v>44728</v>
      </c>
      <c r="L1030" s="266">
        <f>IF(M1030&lt;=365,1,2)</f>
        <v>1</v>
      </c>
      <c r="M1030" s="266">
        <f>IF(K1030&lt;$C$1,$C$2-$C$1+1,$C$2-K1030+1)</f>
        <v>319</v>
      </c>
      <c r="N1030" s="268">
        <f>M1030/365</f>
        <v>0.87397260273972599</v>
      </c>
      <c r="O1030" s="269">
        <f>'Data and Parameter'!$E$4*'Data and Parameter'!$E$5*('Data and Parameter'!$E$6+'Data and Parameter'!$E$7)*'Data and Parameter'!$E$19*'Data and Parameter'!$E$14*'ER calculations'!N1030</f>
        <v>4.5252108559447883</v>
      </c>
    </row>
    <row r="1031" spans="1:15" ht="15">
      <c r="A1031" s="284">
        <v>1027</v>
      </c>
      <c r="B1031" s="287"/>
      <c r="C1031" s="287"/>
      <c r="D1031" s="284" t="s">
        <v>1054</v>
      </c>
      <c r="E1031" s="287"/>
      <c r="F1031" s="285" t="s">
        <v>1149</v>
      </c>
      <c r="G1031" s="266" t="s">
        <v>121</v>
      </c>
      <c r="H1031" s="266">
        <f>IF(G1031="Traditional Stove",0.1,0.2)</f>
        <v>0.1</v>
      </c>
      <c r="I1031" s="266">
        <f>YEAR(J1031)</f>
        <v>2022</v>
      </c>
      <c r="J1031" s="267">
        <v>44727</v>
      </c>
      <c r="K1031" s="267">
        <f>J1031+1</f>
        <v>44728</v>
      </c>
      <c r="L1031" s="266">
        <f>IF(M1031&lt;=365,1,2)</f>
        <v>1</v>
      </c>
      <c r="M1031" s="266">
        <f>IF(K1031&lt;$C$1,$C$2-$C$1+1,$C$2-K1031+1)</f>
        <v>319</v>
      </c>
      <c r="N1031" s="268">
        <f>M1031/365</f>
        <v>0.87397260273972599</v>
      </c>
      <c r="O1031" s="269">
        <f>'Data and Parameter'!$E$4*'Data and Parameter'!$E$5*('Data and Parameter'!$E$6+'Data and Parameter'!$E$7)*'Data and Parameter'!$E$19*'Data and Parameter'!$E$14*'ER calculations'!N1031</f>
        <v>4.5252108559447883</v>
      </c>
    </row>
    <row r="1032" spans="1:15" ht="15">
      <c r="A1032" s="284">
        <v>1028</v>
      </c>
      <c r="B1032" s="287"/>
      <c r="C1032" s="287"/>
      <c r="D1032" s="284" t="s">
        <v>1054</v>
      </c>
      <c r="E1032" s="287"/>
      <c r="F1032" s="285" t="s">
        <v>1150</v>
      </c>
      <c r="G1032" s="266" t="s">
        <v>121</v>
      </c>
      <c r="H1032" s="266">
        <f>IF(G1032="Traditional Stove",0.1,0.2)</f>
        <v>0.1</v>
      </c>
      <c r="I1032" s="266">
        <f>YEAR(J1032)</f>
        <v>2022</v>
      </c>
      <c r="J1032" s="267">
        <v>44727</v>
      </c>
      <c r="K1032" s="267">
        <f>J1032+1</f>
        <v>44728</v>
      </c>
      <c r="L1032" s="266">
        <f>IF(M1032&lt;=365,1,2)</f>
        <v>1</v>
      </c>
      <c r="M1032" s="266">
        <f>IF(K1032&lt;$C$1,$C$2-$C$1+1,$C$2-K1032+1)</f>
        <v>319</v>
      </c>
      <c r="N1032" s="268">
        <f>M1032/365</f>
        <v>0.87397260273972599</v>
      </c>
      <c r="O1032" s="269">
        <f>'Data and Parameter'!$E$4*'Data and Parameter'!$E$5*('Data and Parameter'!$E$6+'Data and Parameter'!$E$7)*'Data and Parameter'!$E$19*'Data and Parameter'!$E$14*'ER calculations'!N1032</f>
        <v>4.5252108559447883</v>
      </c>
    </row>
    <row r="1033" spans="1:15" ht="15">
      <c r="A1033" s="284">
        <v>1029</v>
      </c>
      <c r="B1033" s="287"/>
      <c r="C1033" s="287"/>
      <c r="D1033" s="284" t="s">
        <v>1054</v>
      </c>
      <c r="E1033" s="287"/>
      <c r="F1033" s="285" t="s">
        <v>1151</v>
      </c>
      <c r="G1033" s="266" t="s">
        <v>121</v>
      </c>
      <c r="H1033" s="266">
        <f>IF(G1033="Traditional Stove",0.1,0.2)</f>
        <v>0.1</v>
      </c>
      <c r="I1033" s="266">
        <f>YEAR(J1033)</f>
        <v>2022</v>
      </c>
      <c r="J1033" s="267">
        <v>44727</v>
      </c>
      <c r="K1033" s="267">
        <f>J1033+1</f>
        <v>44728</v>
      </c>
      <c r="L1033" s="266">
        <f>IF(M1033&lt;=365,1,2)</f>
        <v>1</v>
      </c>
      <c r="M1033" s="266">
        <f>IF(K1033&lt;$C$1,$C$2-$C$1+1,$C$2-K1033+1)</f>
        <v>319</v>
      </c>
      <c r="N1033" s="268">
        <f>M1033/365</f>
        <v>0.87397260273972599</v>
      </c>
      <c r="O1033" s="269">
        <f>'Data and Parameter'!$E$4*'Data and Parameter'!$E$5*('Data and Parameter'!$E$6+'Data and Parameter'!$E$7)*'Data and Parameter'!$E$19*'Data and Parameter'!$E$14*'ER calculations'!N1033</f>
        <v>4.5252108559447883</v>
      </c>
    </row>
    <row r="1034" spans="1:15" ht="15">
      <c r="A1034" s="284">
        <v>1030</v>
      </c>
      <c r="B1034" s="287"/>
      <c r="C1034" s="287"/>
      <c r="D1034" s="284" t="s">
        <v>1054</v>
      </c>
      <c r="E1034" s="287"/>
      <c r="F1034" s="285" t="s">
        <v>1152</v>
      </c>
      <c r="G1034" s="266" t="s">
        <v>121</v>
      </c>
      <c r="H1034" s="266">
        <f>IF(G1034="Traditional Stove",0.1,0.2)</f>
        <v>0.1</v>
      </c>
      <c r="I1034" s="266">
        <f>YEAR(J1034)</f>
        <v>2022</v>
      </c>
      <c r="J1034" s="267">
        <v>44727</v>
      </c>
      <c r="K1034" s="267">
        <f>J1034+1</f>
        <v>44728</v>
      </c>
      <c r="L1034" s="266">
        <f>IF(M1034&lt;=365,1,2)</f>
        <v>1</v>
      </c>
      <c r="M1034" s="266">
        <f>IF(K1034&lt;$C$1,$C$2-$C$1+1,$C$2-K1034+1)</f>
        <v>319</v>
      </c>
      <c r="N1034" s="268">
        <f>M1034/365</f>
        <v>0.87397260273972599</v>
      </c>
      <c r="O1034" s="269">
        <f>'Data and Parameter'!$E$4*'Data and Parameter'!$E$5*('Data and Parameter'!$E$6+'Data and Parameter'!$E$7)*'Data and Parameter'!$E$19*'Data and Parameter'!$E$14*'ER calculations'!N1034</f>
        <v>4.5252108559447883</v>
      </c>
    </row>
    <row r="1035" spans="1:15" ht="15">
      <c r="A1035" s="284">
        <v>1031</v>
      </c>
      <c r="B1035" s="287"/>
      <c r="C1035" s="287"/>
      <c r="D1035" s="284" t="s">
        <v>1054</v>
      </c>
      <c r="E1035" s="287"/>
      <c r="F1035" s="285" t="s">
        <v>1153</v>
      </c>
      <c r="G1035" s="266" t="s">
        <v>121</v>
      </c>
      <c r="H1035" s="266">
        <f>IF(G1035="Traditional Stove",0.1,0.2)</f>
        <v>0.1</v>
      </c>
      <c r="I1035" s="266">
        <f>YEAR(J1035)</f>
        <v>2022</v>
      </c>
      <c r="J1035" s="267">
        <v>44727</v>
      </c>
      <c r="K1035" s="267">
        <f>J1035+1</f>
        <v>44728</v>
      </c>
      <c r="L1035" s="266">
        <f>IF(M1035&lt;=365,1,2)</f>
        <v>1</v>
      </c>
      <c r="M1035" s="266">
        <f>IF(K1035&lt;$C$1,$C$2-$C$1+1,$C$2-K1035+1)</f>
        <v>319</v>
      </c>
      <c r="N1035" s="268">
        <f>M1035/365</f>
        <v>0.87397260273972599</v>
      </c>
      <c r="O1035" s="269">
        <f>'Data and Parameter'!$E$4*'Data and Parameter'!$E$5*('Data and Parameter'!$E$6+'Data and Parameter'!$E$7)*'Data and Parameter'!$E$19*'Data and Parameter'!$E$14*'ER calculations'!N1035</f>
        <v>4.5252108559447883</v>
      </c>
    </row>
    <row r="1036" spans="1:15" ht="15">
      <c r="A1036" s="284">
        <v>1032</v>
      </c>
      <c r="B1036" s="287"/>
      <c r="C1036" s="287"/>
      <c r="D1036" s="284" t="s">
        <v>1054</v>
      </c>
      <c r="E1036" s="287"/>
      <c r="F1036" s="285" t="s">
        <v>1154</v>
      </c>
      <c r="G1036" s="266" t="s">
        <v>121</v>
      </c>
      <c r="H1036" s="266">
        <f>IF(G1036="Traditional Stove",0.1,0.2)</f>
        <v>0.1</v>
      </c>
      <c r="I1036" s="266">
        <f>YEAR(J1036)</f>
        <v>2022</v>
      </c>
      <c r="J1036" s="267">
        <v>44727</v>
      </c>
      <c r="K1036" s="267">
        <f>J1036+1</f>
        <v>44728</v>
      </c>
      <c r="L1036" s="266">
        <f>IF(M1036&lt;=365,1,2)</f>
        <v>1</v>
      </c>
      <c r="M1036" s="266">
        <f>IF(K1036&lt;$C$1,$C$2-$C$1+1,$C$2-K1036+1)</f>
        <v>319</v>
      </c>
      <c r="N1036" s="268">
        <f>M1036/365</f>
        <v>0.87397260273972599</v>
      </c>
      <c r="O1036" s="269">
        <f>'Data and Parameter'!$E$4*'Data and Parameter'!$E$5*('Data and Parameter'!$E$6+'Data and Parameter'!$E$7)*'Data and Parameter'!$E$19*'Data and Parameter'!$E$14*'ER calculations'!N1036</f>
        <v>4.5252108559447883</v>
      </c>
    </row>
    <row r="1037" spans="1:15" ht="15">
      <c r="A1037" s="284">
        <v>1033</v>
      </c>
      <c r="B1037" s="287"/>
      <c r="C1037" s="287"/>
      <c r="D1037" s="284" t="s">
        <v>1054</v>
      </c>
      <c r="E1037" s="287"/>
      <c r="F1037" s="285" t="s">
        <v>1155</v>
      </c>
      <c r="G1037" s="266" t="s">
        <v>121</v>
      </c>
      <c r="H1037" s="266">
        <f>IF(G1037="Traditional Stove",0.1,0.2)</f>
        <v>0.1</v>
      </c>
      <c r="I1037" s="266">
        <f>YEAR(J1037)</f>
        <v>2022</v>
      </c>
      <c r="J1037" s="267">
        <v>44727</v>
      </c>
      <c r="K1037" s="267">
        <f>J1037+1</f>
        <v>44728</v>
      </c>
      <c r="L1037" s="266">
        <f>IF(M1037&lt;=365,1,2)</f>
        <v>1</v>
      </c>
      <c r="M1037" s="266">
        <f>IF(K1037&lt;$C$1,$C$2-$C$1+1,$C$2-K1037+1)</f>
        <v>319</v>
      </c>
      <c r="N1037" s="268">
        <f>M1037/365</f>
        <v>0.87397260273972599</v>
      </c>
      <c r="O1037" s="269">
        <f>'Data and Parameter'!$E$4*'Data and Parameter'!$E$5*('Data and Parameter'!$E$6+'Data and Parameter'!$E$7)*'Data and Parameter'!$E$19*'Data and Parameter'!$E$14*'ER calculations'!N1037</f>
        <v>4.5252108559447883</v>
      </c>
    </row>
    <row r="1038" spans="1:15" ht="15">
      <c r="A1038" s="284">
        <v>1034</v>
      </c>
      <c r="B1038" s="287"/>
      <c r="C1038" s="287"/>
      <c r="D1038" s="284" t="s">
        <v>1054</v>
      </c>
      <c r="E1038" s="287"/>
      <c r="F1038" s="285" t="s">
        <v>1156</v>
      </c>
      <c r="G1038" s="266" t="s">
        <v>121</v>
      </c>
      <c r="H1038" s="266">
        <f>IF(G1038="Traditional Stove",0.1,0.2)</f>
        <v>0.1</v>
      </c>
      <c r="I1038" s="266">
        <f>YEAR(J1038)</f>
        <v>2022</v>
      </c>
      <c r="J1038" s="267">
        <v>44727</v>
      </c>
      <c r="K1038" s="267">
        <f>J1038+1</f>
        <v>44728</v>
      </c>
      <c r="L1038" s="266">
        <f>IF(M1038&lt;=365,1,2)</f>
        <v>1</v>
      </c>
      <c r="M1038" s="266">
        <f>IF(K1038&lt;$C$1,$C$2-$C$1+1,$C$2-K1038+1)</f>
        <v>319</v>
      </c>
      <c r="N1038" s="268">
        <f>M1038/365</f>
        <v>0.87397260273972599</v>
      </c>
      <c r="O1038" s="269">
        <f>'Data and Parameter'!$E$4*'Data and Parameter'!$E$5*('Data and Parameter'!$E$6+'Data and Parameter'!$E$7)*'Data and Parameter'!$E$19*'Data and Parameter'!$E$14*'ER calculations'!N1038</f>
        <v>4.5252108559447883</v>
      </c>
    </row>
    <row r="1039" spans="1:15" ht="15">
      <c r="A1039" s="284">
        <v>1035</v>
      </c>
      <c r="B1039" s="287"/>
      <c r="C1039" s="287"/>
      <c r="D1039" s="284" t="s">
        <v>1054</v>
      </c>
      <c r="E1039" s="287"/>
      <c r="F1039" s="285" t="s">
        <v>1157</v>
      </c>
      <c r="G1039" s="266" t="s">
        <v>121</v>
      </c>
      <c r="H1039" s="266">
        <f>IF(G1039="Traditional Stove",0.1,0.2)</f>
        <v>0.1</v>
      </c>
      <c r="I1039" s="266">
        <f>YEAR(J1039)</f>
        <v>2022</v>
      </c>
      <c r="J1039" s="267">
        <v>44727</v>
      </c>
      <c r="K1039" s="267">
        <f>J1039+1</f>
        <v>44728</v>
      </c>
      <c r="L1039" s="266">
        <f>IF(M1039&lt;=365,1,2)</f>
        <v>1</v>
      </c>
      <c r="M1039" s="266">
        <f>IF(K1039&lt;$C$1,$C$2-$C$1+1,$C$2-K1039+1)</f>
        <v>319</v>
      </c>
      <c r="N1039" s="268">
        <f>M1039/365</f>
        <v>0.87397260273972599</v>
      </c>
      <c r="O1039" s="269">
        <f>'Data and Parameter'!$E$4*'Data and Parameter'!$E$5*('Data and Parameter'!$E$6+'Data and Parameter'!$E$7)*'Data and Parameter'!$E$19*'Data and Parameter'!$E$14*'ER calculations'!N1039</f>
        <v>4.5252108559447883</v>
      </c>
    </row>
    <row r="1040" spans="1:15" ht="15">
      <c r="A1040" s="284">
        <v>1036</v>
      </c>
      <c r="B1040" s="287"/>
      <c r="C1040" s="287"/>
      <c r="D1040" s="284" t="s">
        <v>1054</v>
      </c>
      <c r="E1040" s="287"/>
      <c r="F1040" s="285" t="s">
        <v>1158</v>
      </c>
      <c r="G1040" s="266" t="s">
        <v>121</v>
      </c>
      <c r="H1040" s="266">
        <f>IF(G1040="Traditional Stove",0.1,0.2)</f>
        <v>0.1</v>
      </c>
      <c r="I1040" s="266">
        <f>YEAR(J1040)</f>
        <v>2022</v>
      </c>
      <c r="J1040" s="267">
        <v>44727</v>
      </c>
      <c r="K1040" s="267">
        <f>J1040+1</f>
        <v>44728</v>
      </c>
      <c r="L1040" s="266">
        <f>IF(M1040&lt;=365,1,2)</f>
        <v>1</v>
      </c>
      <c r="M1040" s="266">
        <f>IF(K1040&lt;$C$1,$C$2-$C$1+1,$C$2-K1040+1)</f>
        <v>319</v>
      </c>
      <c r="N1040" s="268">
        <f>M1040/365</f>
        <v>0.87397260273972599</v>
      </c>
      <c r="O1040" s="269">
        <f>'Data and Parameter'!$E$4*'Data and Parameter'!$E$5*('Data and Parameter'!$E$6+'Data and Parameter'!$E$7)*'Data and Parameter'!$E$19*'Data and Parameter'!$E$14*'ER calculations'!N1040</f>
        <v>4.5252108559447883</v>
      </c>
    </row>
    <row r="1041" spans="1:15" ht="15">
      <c r="A1041" s="284">
        <v>1037</v>
      </c>
      <c r="B1041" s="287"/>
      <c r="C1041" s="287"/>
      <c r="D1041" s="284" t="s">
        <v>1054</v>
      </c>
      <c r="E1041" s="287"/>
      <c r="F1041" s="285" t="s">
        <v>1159</v>
      </c>
      <c r="G1041" s="266" t="s">
        <v>121</v>
      </c>
      <c r="H1041" s="266">
        <f>IF(G1041="Traditional Stove",0.1,0.2)</f>
        <v>0.1</v>
      </c>
      <c r="I1041" s="266">
        <f>YEAR(J1041)</f>
        <v>2022</v>
      </c>
      <c r="J1041" s="267">
        <v>44727</v>
      </c>
      <c r="K1041" s="267">
        <f>J1041+1</f>
        <v>44728</v>
      </c>
      <c r="L1041" s="266">
        <f>IF(M1041&lt;=365,1,2)</f>
        <v>1</v>
      </c>
      <c r="M1041" s="266">
        <f>IF(K1041&lt;$C$1,$C$2-$C$1+1,$C$2-K1041+1)</f>
        <v>319</v>
      </c>
      <c r="N1041" s="268">
        <f>M1041/365</f>
        <v>0.87397260273972599</v>
      </c>
      <c r="O1041" s="269">
        <f>'Data and Parameter'!$E$4*'Data and Parameter'!$E$5*('Data and Parameter'!$E$6+'Data and Parameter'!$E$7)*'Data and Parameter'!$E$19*'Data and Parameter'!$E$14*'ER calculations'!N1041</f>
        <v>4.5252108559447883</v>
      </c>
    </row>
    <row r="1042" spans="1:15" ht="15">
      <c r="A1042" s="284">
        <v>1038</v>
      </c>
      <c r="B1042" s="287"/>
      <c r="C1042" s="287"/>
      <c r="D1042" s="284" t="s">
        <v>1054</v>
      </c>
      <c r="E1042" s="287"/>
      <c r="F1042" s="285" t="s">
        <v>1160</v>
      </c>
      <c r="G1042" s="266" t="s">
        <v>121</v>
      </c>
      <c r="H1042" s="266">
        <f>IF(G1042="Traditional Stove",0.1,0.2)</f>
        <v>0.1</v>
      </c>
      <c r="I1042" s="266">
        <f>YEAR(J1042)</f>
        <v>2022</v>
      </c>
      <c r="J1042" s="267">
        <v>44727</v>
      </c>
      <c r="K1042" s="267">
        <f>J1042+1</f>
        <v>44728</v>
      </c>
      <c r="L1042" s="266">
        <f>IF(M1042&lt;=365,1,2)</f>
        <v>1</v>
      </c>
      <c r="M1042" s="266">
        <f>IF(K1042&lt;$C$1,$C$2-$C$1+1,$C$2-K1042+1)</f>
        <v>319</v>
      </c>
      <c r="N1042" s="268">
        <f>M1042/365</f>
        <v>0.87397260273972599</v>
      </c>
      <c r="O1042" s="269">
        <f>'Data and Parameter'!$E$4*'Data and Parameter'!$E$5*('Data and Parameter'!$E$6+'Data and Parameter'!$E$7)*'Data and Parameter'!$E$19*'Data and Parameter'!$E$14*'ER calculations'!N1042</f>
        <v>4.5252108559447883</v>
      </c>
    </row>
    <row r="1043" spans="1:15" ht="15">
      <c r="A1043" s="284">
        <v>1039</v>
      </c>
      <c r="B1043" s="287"/>
      <c r="C1043" s="287"/>
      <c r="D1043" s="284" t="s">
        <v>1054</v>
      </c>
      <c r="E1043" s="287"/>
      <c r="F1043" s="285" t="s">
        <v>1161</v>
      </c>
      <c r="G1043" s="266" t="s">
        <v>121</v>
      </c>
      <c r="H1043" s="266">
        <f>IF(G1043="Traditional Stove",0.1,0.2)</f>
        <v>0.1</v>
      </c>
      <c r="I1043" s="266">
        <f>YEAR(J1043)</f>
        <v>2022</v>
      </c>
      <c r="J1043" s="267">
        <v>44727</v>
      </c>
      <c r="K1043" s="267">
        <f>J1043+1</f>
        <v>44728</v>
      </c>
      <c r="L1043" s="266">
        <f>IF(M1043&lt;=365,1,2)</f>
        <v>1</v>
      </c>
      <c r="M1043" s="266">
        <f>IF(K1043&lt;$C$1,$C$2-$C$1+1,$C$2-K1043+1)</f>
        <v>319</v>
      </c>
      <c r="N1043" s="268">
        <f>M1043/365</f>
        <v>0.87397260273972599</v>
      </c>
      <c r="O1043" s="269">
        <f>'Data and Parameter'!$E$4*'Data and Parameter'!$E$5*('Data and Parameter'!$E$6+'Data and Parameter'!$E$7)*'Data and Parameter'!$E$19*'Data and Parameter'!$E$14*'ER calculations'!N1043</f>
        <v>4.5252108559447883</v>
      </c>
    </row>
    <row r="1044" spans="1:15" ht="15">
      <c r="A1044" s="284">
        <v>1040</v>
      </c>
      <c r="B1044" s="287"/>
      <c r="C1044" s="287"/>
      <c r="D1044" s="284" t="s">
        <v>1054</v>
      </c>
      <c r="E1044" s="287"/>
      <c r="F1044" s="285" t="s">
        <v>1162</v>
      </c>
      <c r="G1044" s="266" t="s">
        <v>121</v>
      </c>
      <c r="H1044" s="266">
        <f>IF(G1044="Traditional Stove",0.1,0.2)</f>
        <v>0.1</v>
      </c>
      <c r="I1044" s="266">
        <f>YEAR(J1044)</f>
        <v>2022</v>
      </c>
      <c r="J1044" s="267">
        <v>44727</v>
      </c>
      <c r="K1044" s="267">
        <f>J1044+1</f>
        <v>44728</v>
      </c>
      <c r="L1044" s="266">
        <f>IF(M1044&lt;=365,1,2)</f>
        <v>1</v>
      </c>
      <c r="M1044" s="266">
        <f>IF(K1044&lt;$C$1,$C$2-$C$1+1,$C$2-K1044+1)</f>
        <v>319</v>
      </c>
      <c r="N1044" s="268">
        <f>M1044/365</f>
        <v>0.87397260273972599</v>
      </c>
      <c r="O1044" s="269">
        <f>'Data and Parameter'!$E$4*'Data and Parameter'!$E$5*('Data and Parameter'!$E$6+'Data and Parameter'!$E$7)*'Data and Parameter'!$E$19*'Data and Parameter'!$E$14*'ER calculations'!N1044</f>
        <v>4.5252108559447883</v>
      </c>
    </row>
    <row r="1045" spans="1:15" ht="15">
      <c r="A1045" s="284">
        <v>1041</v>
      </c>
      <c r="B1045" s="287"/>
      <c r="C1045" s="287"/>
      <c r="D1045" s="284" t="s">
        <v>1054</v>
      </c>
      <c r="E1045" s="287"/>
      <c r="F1045" s="285" t="s">
        <v>1163</v>
      </c>
      <c r="G1045" s="266" t="s">
        <v>121</v>
      </c>
      <c r="H1045" s="266">
        <f>IF(G1045="Traditional Stove",0.1,0.2)</f>
        <v>0.1</v>
      </c>
      <c r="I1045" s="266">
        <f>YEAR(J1045)</f>
        <v>2022</v>
      </c>
      <c r="J1045" s="267">
        <v>44727</v>
      </c>
      <c r="K1045" s="267">
        <f>J1045+1</f>
        <v>44728</v>
      </c>
      <c r="L1045" s="266">
        <f>IF(M1045&lt;=365,1,2)</f>
        <v>1</v>
      </c>
      <c r="M1045" s="266">
        <f>IF(K1045&lt;$C$1,$C$2-$C$1+1,$C$2-K1045+1)</f>
        <v>319</v>
      </c>
      <c r="N1045" s="268">
        <f>M1045/365</f>
        <v>0.87397260273972599</v>
      </c>
      <c r="O1045" s="269">
        <f>'Data and Parameter'!$E$4*'Data and Parameter'!$E$5*('Data and Parameter'!$E$6+'Data and Parameter'!$E$7)*'Data and Parameter'!$E$19*'Data and Parameter'!$E$14*'ER calculations'!N1045</f>
        <v>4.5252108559447883</v>
      </c>
    </row>
    <row r="1046" spans="1:15" ht="15">
      <c r="A1046" s="284">
        <v>1042</v>
      </c>
      <c r="B1046" s="287"/>
      <c r="C1046" s="287"/>
      <c r="D1046" s="284" t="s">
        <v>1054</v>
      </c>
      <c r="E1046" s="287"/>
      <c r="F1046" s="285" t="s">
        <v>1164</v>
      </c>
      <c r="G1046" s="266" t="s">
        <v>121</v>
      </c>
      <c r="H1046" s="266">
        <f>IF(G1046="Traditional Stove",0.1,0.2)</f>
        <v>0.1</v>
      </c>
      <c r="I1046" s="266">
        <f>YEAR(J1046)</f>
        <v>2022</v>
      </c>
      <c r="J1046" s="267">
        <v>44727</v>
      </c>
      <c r="K1046" s="267">
        <f>J1046+1</f>
        <v>44728</v>
      </c>
      <c r="L1046" s="266">
        <f>IF(M1046&lt;=365,1,2)</f>
        <v>1</v>
      </c>
      <c r="M1046" s="266">
        <f>IF(K1046&lt;$C$1,$C$2-$C$1+1,$C$2-K1046+1)</f>
        <v>319</v>
      </c>
      <c r="N1046" s="268">
        <f>M1046/365</f>
        <v>0.87397260273972599</v>
      </c>
      <c r="O1046" s="269">
        <f>'Data and Parameter'!$E$4*'Data and Parameter'!$E$5*('Data and Parameter'!$E$6+'Data and Parameter'!$E$7)*'Data and Parameter'!$E$19*'Data and Parameter'!$E$14*'ER calculations'!N1046</f>
        <v>4.5252108559447883</v>
      </c>
    </row>
    <row r="1047" spans="1:15" ht="15">
      <c r="A1047" s="284">
        <v>1043</v>
      </c>
      <c r="B1047" s="287"/>
      <c r="C1047" s="287"/>
      <c r="D1047" s="284" t="s">
        <v>1054</v>
      </c>
      <c r="E1047" s="287"/>
      <c r="F1047" s="285" t="s">
        <v>1165</v>
      </c>
      <c r="G1047" s="266" t="s">
        <v>121</v>
      </c>
      <c r="H1047" s="266">
        <f>IF(G1047="Traditional Stove",0.1,0.2)</f>
        <v>0.1</v>
      </c>
      <c r="I1047" s="266">
        <f>YEAR(J1047)</f>
        <v>2022</v>
      </c>
      <c r="J1047" s="267">
        <v>44727</v>
      </c>
      <c r="K1047" s="267">
        <f>J1047+1</f>
        <v>44728</v>
      </c>
      <c r="L1047" s="266">
        <f>IF(M1047&lt;=365,1,2)</f>
        <v>1</v>
      </c>
      <c r="M1047" s="266">
        <f>IF(K1047&lt;$C$1,$C$2-$C$1+1,$C$2-K1047+1)</f>
        <v>319</v>
      </c>
      <c r="N1047" s="268">
        <f>M1047/365</f>
        <v>0.87397260273972599</v>
      </c>
      <c r="O1047" s="269">
        <f>'Data and Parameter'!$E$4*'Data and Parameter'!$E$5*('Data and Parameter'!$E$6+'Data and Parameter'!$E$7)*'Data and Parameter'!$E$19*'Data and Parameter'!$E$14*'ER calculations'!N1047</f>
        <v>4.5252108559447883</v>
      </c>
    </row>
    <row r="1048" spans="1:15" ht="15">
      <c r="A1048" s="284">
        <v>1044</v>
      </c>
      <c r="B1048" s="287"/>
      <c r="C1048" s="287"/>
      <c r="D1048" s="284" t="s">
        <v>1054</v>
      </c>
      <c r="E1048" s="287"/>
      <c r="F1048" s="285" t="s">
        <v>1166</v>
      </c>
      <c r="G1048" s="266" t="s">
        <v>121</v>
      </c>
      <c r="H1048" s="266">
        <f>IF(G1048="Traditional Stove",0.1,0.2)</f>
        <v>0.1</v>
      </c>
      <c r="I1048" s="266">
        <f>YEAR(J1048)</f>
        <v>2022</v>
      </c>
      <c r="J1048" s="267">
        <v>44727</v>
      </c>
      <c r="K1048" s="267">
        <f>J1048+1</f>
        <v>44728</v>
      </c>
      <c r="L1048" s="266">
        <f>IF(M1048&lt;=365,1,2)</f>
        <v>1</v>
      </c>
      <c r="M1048" s="266">
        <f>IF(K1048&lt;$C$1,$C$2-$C$1+1,$C$2-K1048+1)</f>
        <v>319</v>
      </c>
      <c r="N1048" s="268">
        <f>M1048/365</f>
        <v>0.87397260273972599</v>
      </c>
      <c r="O1048" s="269">
        <f>'Data and Parameter'!$E$4*'Data and Parameter'!$E$5*('Data and Parameter'!$E$6+'Data and Parameter'!$E$7)*'Data and Parameter'!$E$19*'Data and Parameter'!$E$14*'ER calculations'!N1048</f>
        <v>4.5252108559447883</v>
      </c>
    </row>
    <row r="1049" spans="1:15" ht="15">
      <c r="A1049" s="284">
        <v>1045</v>
      </c>
      <c r="B1049" s="287"/>
      <c r="C1049" s="287"/>
      <c r="D1049" s="284" t="s">
        <v>1054</v>
      </c>
      <c r="E1049" s="287"/>
      <c r="F1049" s="285" t="s">
        <v>1167</v>
      </c>
      <c r="G1049" s="266" t="s">
        <v>121</v>
      </c>
      <c r="H1049" s="266">
        <f>IF(G1049="Traditional Stove",0.1,0.2)</f>
        <v>0.1</v>
      </c>
      <c r="I1049" s="266">
        <f>YEAR(J1049)</f>
        <v>2022</v>
      </c>
      <c r="J1049" s="267">
        <v>44727</v>
      </c>
      <c r="K1049" s="267">
        <f>J1049+1</f>
        <v>44728</v>
      </c>
      <c r="L1049" s="266">
        <f>IF(M1049&lt;=365,1,2)</f>
        <v>1</v>
      </c>
      <c r="M1049" s="266">
        <f>IF(K1049&lt;$C$1,$C$2-$C$1+1,$C$2-K1049+1)</f>
        <v>319</v>
      </c>
      <c r="N1049" s="268">
        <f>M1049/365</f>
        <v>0.87397260273972599</v>
      </c>
      <c r="O1049" s="269">
        <f>'Data and Parameter'!$E$4*'Data and Parameter'!$E$5*('Data and Parameter'!$E$6+'Data and Parameter'!$E$7)*'Data and Parameter'!$E$19*'Data and Parameter'!$E$14*'ER calculations'!N1049</f>
        <v>4.5252108559447883</v>
      </c>
    </row>
    <row r="1050" spans="1:15" ht="15">
      <c r="A1050" s="284">
        <v>1046</v>
      </c>
      <c r="B1050" s="287"/>
      <c r="C1050" s="287"/>
      <c r="D1050" s="284" t="s">
        <v>1054</v>
      </c>
      <c r="E1050" s="287"/>
      <c r="F1050" s="285" t="s">
        <v>1168</v>
      </c>
      <c r="G1050" s="266" t="s">
        <v>121</v>
      </c>
      <c r="H1050" s="266">
        <f>IF(G1050="Traditional Stove",0.1,0.2)</f>
        <v>0.1</v>
      </c>
      <c r="I1050" s="266">
        <f>YEAR(J1050)</f>
        <v>2022</v>
      </c>
      <c r="J1050" s="267">
        <v>44727</v>
      </c>
      <c r="K1050" s="267">
        <f>J1050+1</f>
        <v>44728</v>
      </c>
      <c r="L1050" s="266">
        <f>IF(M1050&lt;=365,1,2)</f>
        <v>1</v>
      </c>
      <c r="M1050" s="266">
        <f>IF(K1050&lt;$C$1,$C$2-$C$1+1,$C$2-K1050+1)</f>
        <v>319</v>
      </c>
      <c r="N1050" s="268">
        <f>M1050/365</f>
        <v>0.87397260273972599</v>
      </c>
      <c r="O1050" s="269">
        <f>'Data and Parameter'!$E$4*'Data and Parameter'!$E$5*('Data and Parameter'!$E$6+'Data and Parameter'!$E$7)*'Data and Parameter'!$E$19*'Data and Parameter'!$E$14*'ER calculations'!N1050</f>
        <v>4.5252108559447883</v>
      </c>
    </row>
    <row r="1051" spans="1:15" ht="15">
      <c r="A1051" s="284">
        <v>1047</v>
      </c>
      <c r="B1051" s="287"/>
      <c r="C1051" s="287"/>
      <c r="D1051" s="284" t="s">
        <v>1054</v>
      </c>
      <c r="E1051" s="287"/>
      <c r="F1051" s="285" t="s">
        <v>1169</v>
      </c>
      <c r="G1051" s="266" t="s">
        <v>121</v>
      </c>
      <c r="H1051" s="266">
        <f>IF(G1051="Traditional Stove",0.1,0.2)</f>
        <v>0.1</v>
      </c>
      <c r="I1051" s="266">
        <f>YEAR(J1051)</f>
        <v>2022</v>
      </c>
      <c r="J1051" s="267">
        <v>44727</v>
      </c>
      <c r="K1051" s="267">
        <f>J1051+1</f>
        <v>44728</v>
      </c>
      <c r="L1051" s="266">
        <f>IF(M1051&lt;=365,1,2)</f>
        <v>1</v>
      </c>
      <c r="M1051" s="266">
        <f>IF(K1051&lt;$C$1,$C$2-$C$1+1,$C$2-K1051+1)</f>
        <v>319</v>
      </c>
      <c r="N1051" s="268">
        <f>M1051/365</f>
        <v>0.87397260273972599</v>
      </c>
      <c r="O1051" s="269">
        <f>'Data and Parameter'!$E$4*'Data and Parameter'!$E$5*('Data and Parameter'!$E$6+'Data and Parameter'!$E$7)*'Data and Parameter'!$E$19*'Data and Parameter'!$E$14*'ER calculations'!N1051</f>
        <v>4.5252108559447883</v>
      </c>
    </row>
    <row r="1052" spans="1:15" ht="15">
      <c r="A1052" s="284">
        <v>1048</v>
      </c>
      <c r="B1052" s="287"/>
      <c r="C1052" s="287"/>
      <c r="D1052" s="284" t="s">
        <v>1054</v>
      </c>
      <c r="E1052" s="287"/>
      <c r="F1052" s="285" t="s">
        <v>1170</v>
      </c>
      <c r="G1052" s="266" t="s">
        <v>121</v>
      </c>
      <c r="H1052" s="266">
        <f>IF(G1052="Traditional Stove",0.1,0.2)</f>
        <v>0.1</v>
      </c>
      <c r="I1052" s="266">
        <f>YEAR(J1052)</f>
        <v>2022</v>
      </c>
      <c r="J1052" s="267">
        <v>44727</v>
      </c>
      <c r="K1052" s="267">
        <f>J1052+1</f>
        <v>44728</v>
      </c>
      <c r="L1052" s="266">
        <f>IF(M1052&lt;=365,1,2)</f>
        <v>1</v>
      </c>
      <c r="M1052" s="266">
        <f>IF(K1052&lt;$C$1,$C$2-$C$1+1,$C$2-K1052+1)</f>
        <v>319</v>
      </c>
      <c r="N1052" s="268">
        <f>M1052/365</f>
        <v>0.87397260273972599</v>
      </c>
      <c r="O1052" s="269">
        <f>'Data and Parameter'!$E$4*'Data and Parameter'!$E$5*('Data and Parameter'!$E$6+'Data and Parameter'!$E$7)*'Data and Parameter'!$E$19*'Data and Parameter'!$E$14*'ER calculations'!N1052</f>
        <v>4.5252108559447883</v>
      </c>
    </row>
    <row r="1053" spans="1:15" ht="15">
      <c r="A1053" s="284">
        <v>1049</v>
      </c>
      <c r="B1053" s="287"/>
      <c r="C1053" s="287"/>
      <c r="D1053" s="284" t="s">
        <v>1054</v>
      </c>
      <c r="E1053" s="287"/>
      <c r="F1053" s="285" t="s">
        <v>1171</v>
      </c>
      <c r="G1053" s="266" t="s">
        <v>121</v>
      </c>
      <c r="H1053" s="266">
        <f>IF(G1053="Traditional Stove",0.1,0.2)</f>
        <v>0.1</v>
      </c>
      <c r="I1053" s="266">
        <f>YEAR(J1053)</f>
        <v>2022</v>
      </c>
      <c r="J1053" s="267">
        <v>44727</v>
      </c>
      <c r="K1053" s="267">
        <f>J1053+1</f>
        <v>44728</v>
      </c>
      <c r="L1053" s="266">
        <f>IF(M1053&lt;=365,1,2)</f>
        <v>1</v>
      </c>
      <c r="M1053" s="266">
        <f>IF(K1053&lt;$C$1,$C$2-$C$1+1,$C$2-K1053+1)</f>
        <v>319</v>
      </c>
      <c r="N1053" s="268">
        <f>M1053/365</f>
        <v>0.87397260273972599</v>
      </c>
      <c r="O1053" s="269">
        <f>'Data and Parameter'!$E$4*'Data and Parameter'!$E$5*('Data and Parameter'!$E$6+'Data and Parameter'!$E$7)*'Data and Parameter'!$E$19*'Data and Parameter'!$E$14*'ER calculations'!N1053</f>
        <v>4.5252108559447883</v>
      </c>
    </row>
    <row r="1054" spans="1:15" ht="15">
      <c r="A1054" s="284">
        <v>1050</v>
      </c>
      <c r="B1054" s="287"/>
      <c r="C1054" s="287"/>
      <c r="D1054" s="284" t="s">
        <v>1054</v>
      </c>
      <c r="E1054" s="287"/>
      <c r="F1054" s="285" t="s">
        <v>1172</v>
      </c>
      <c r="G1054" s="266" t="s">
        <v>121</v>
      </c>
      <c r="H1054" s="266">
        <f>IF(G1054="Traditional Stove",0.1,0.2)</f>
        <v>0.1</v>
      </c>
      <c r="I1054" s="266">
        <f>YEAR(J1054)</f>
        <v>2022</v>
      </c>
      <c r="J1054" s="267">
        <v>44727</v>
      </c>
      <c r="K1054" s="267">
        <f>J1054+1</f>
        <v>44728</v>
      </c>
      <c r="L1054" s="266">
        <f>IF(M1054&lt;=365,1,2)</f>
        <v>1</v>
      </c>
      <c r="M1054" s="266">
        <f>IF(K1054&lt;$C$1,$C$2-$C$1+1,$C$2-K1054+1)</f>
        <v>319</v>
      </c>
      <c r="N1054" s="268">
        <f>M1054/365</f>
        <v>0.87397260273972599</v>
      </c>
      <c r="O1054" s="269">
        <f>'Data and Parameter'!$E$4*'Data and Parameter'!$E$5*('Data and Parameter'!$E$6+'Data and Parameter'!$E$7)*'Data and Parameter'!$E$19*'Data and Parameter'!$E$14*'ER calculations'!N1054</f>
        <v>4.5252108559447883</v>
      </c>
    </row>
    <row r="1055" spans="1:15" ht="15">
      <c r="A1055" s="284">
        <v>1051</v>
      </c>
      <c r="B1055" s="287"/>
      <c r="C1055" s="287"/>
      <c r="D1055" s="284" t="s">
        <v>1054</v>
      </c>
      <c r="E1055" s="287"/>
      <c r="F1055" s="285" t="s">
        <v>1173</v>
      </c>
      <c r="G1055" s="266" t="s">
        <v>121</v>
      </c>
      <c r="H1055" s="266">
        <f>IF(G1055="Traditional Stove",0.1,0.2)</f>
        <v>0.1</v>
      </c>
      <c r="I1055" s="266">
        <f>YEAR(J1055)</f>
        <v>2022</v>
      </c>
      <c r="J1055" s="267">
        <v>44727</v>
      </c>
      <c r="K1055" s="267">
        <f>J1055+1</f>
        <v>44728</v>
      </c>
      <c r="L1055" s="266">
        <f>IF(M1055&lt;=365,1,2)</f>
        <v>1</v>
      </c>
      <c r="M1055" s="266">
        <f>IF(K1055&lt;$C$1,$C$2-$C$1+1,$C$2-K1055+1)</f>
        <v>319</v>
      </c>
      <c r="N1055" s="268">
        <f>M1055/365</f>
        <v>0.87397260273972599</v>
      </c>
      <c r="O1055" s="269">
        <f>'Data and Parameter'!$E$4*'Data and Parameter'!$E$5*('Data and Parameter'!$E$6+'Data and Parameter'!$E$7)*'Data and Parameter'!$E$19*'Data and Parameter'!$E$14*'ER calculations'!N1055</f>
        <v>4.5252108559447883</v>
      </c>
    </row>
    <row r="1056" spans="1:15" ht="15">
      <c r="A1056" s="284">
        <v>1052</v>
      </c>
      <c r="B1056" s="287"/>
      <c r="C1056" s="287"/>
      <c r="D1056" s="284" t="s">
        <v>1054</v>
      </c>
      <c r="E1056" s="287"/>
      <c r="F1056" s="285" t="s">
        <v>1174</v>
      </c>
      <c r="G1056" s="266" t="s">
        <v>121</v>
      </c>
      <c r="H1056" s="266">
        <f>IF(G1056="Traditional Stove",0.1,0.2)</f>
        <v>0.1</v>
      </c>
      <c r="I1056" s="266">
        <f>YEAR(J1056)</f>
        <v>2022</v>
      </c>
      <c r="J1056" s="267">
        <v>44727</v>
      </c>
      <c r="K1056" s="267">
        <f>J1056+1</f>
        <v>44728</v>
      </c>
      <c r="L1056" s="266">
        <f>IF(M1056&lt;=365,1,2)</f>
        <v>1</v>
      </c>
      <c r="M1056" s="266">
        <f>IF(K1056&lt;$C$1,$C$2-$C$1+1,$C$2-K1056+1)</f>
        <v>319</v>
      </c>
      <c r="N1056" s="268">
        <f>M1056/365</f>
        <v>0.87397260273972599</v>
      </c>
      <c r="O1056" s="269">
        <f>'Data and Parameter'!$E$4*'Data and Parameter'!$E$5*('Data and Parameter'!$E$6+'Data and Parameter'!$E$7)*'Data and Parameter'!$E$19*'Data and Parameter'!$E$14*'ER calculations'!N1056</f>
        <v>4.5252108559447883</v>
      </c>
    </row>
    <row r="1057" spans="1:15" ht="15">
      <c r="A1057" s="284">
        <v>1053</v>
      </c>
      <c r="B1057" s="287"/>
      <c r="C1057" s="287"/>
      <c r="D1057" s="284" t="s">
        <v>1054</v>
      </c>
      <c r="E1057" s="287"/>
      <c r="F1057" s="285" t="s">
        <v>1175</v>
      </c>
      <c r="G1057" s="266" t="s">
        <v>121</v>
      </c>
      <c r="H1057" s="266">
        <f>IF(G1057="Traditional Stove",0.1,0.2)</f>
        <v>0.1</v>
      </c>
      <c r="I1057" s="266">
        <f>YEAR(J1057)</f>
        <v>2022</v>
      </c>
      <c r="J1057" s="267">
        <v>44727</v>
      </c>
      <c r="K1057" s="267">
        <f>J1057+1</f>
        <v>44728</v>
      </c>
      <c r="L1057" s="266">
        <f>IF(M1057&lt;=365,1,2)</f>
        <v>1</v>
      </c>
      <c r="M1057" s="266">
        <f>IF(K1057&lt;$C$1,$C$2-$C$1+1,$C$2-K1057+1)</f>
        <v>319</v>
      </c>
      <c r="N1057" s="268">
        <f>M1057/365</f>
        <v>0.87397260273972599</v>
      </c>
      <c r="O1057" s="269">
        <f>'Data and Parameter'!$E$4*'Data and Parameter'!$E$5*('Data and Parameter'!$E$6+'Data and Parameter'!$E$7)*'Data and Parameter'!$E$19*'Data and Parameter'!$E$14*'ER calculations'!N1057</f>
        <v>4.5252108559447883</v>
      </c>
    </row>
    <row r="1058" spans="1:15" ht="15">
      <c r="A1058" s="284">
        <v>1054</v>
      </c>
      <c r="B1058" s="287"/>
      <c r="C1058" s="287"/>
      <c r="D1058" s="284" t="s">
        <v>1054</v>
      </c>
      <c r="E1058" s="287"/>
      <c r="F1058" s="285" t="s">
        <v>1176</v>
      </c>
      <c r="G1058" s="266" t="s">
        <v>121</v>
      </c>
      <c r="H1058" s="266">
        <f>IF(G1058="Traditional Stove",0.1,0.2)</f>
        <v>0.1</v>
      </c>
      <c r="I1058" s="266">
        <f>YEAR(J1058)</f>
        <v>2022</v>
      </c>
      <c r="J1058" s="267">
        <v>44728</v>
      </c>
      <c r="K1058" s="267">
        <f>J1058+1</f>
        <v>44729</v>
      </c>
      <c r="L1058" s="266">
        <f>IF(M1058&lt;=365,1,2)</f>
        <v>1</v>
      </c>
      <c r="M1058" s="266">
        <f>IF(K1058&lt;$C$1,$C$2-$C$1+1,$C$2-K1058+1)</f>
        <v>318</v>
      </c>
      <c r="N1058" s="268">
        <f>M1058/365</f>
        <v>0.87123287671232874</v>
      </c>
      <c r="O1058" s="269">
        <f>'Data and Parameter'!$E$4*'Data and Parameter'!$E$5*('Data and Parameter'!$E$6+'Data and Parameter'!$E$7)*'Data and Parameter'!$E$19*'Data and Parameter'!$E$14*'ER calculations'!N1058</f>
        <v>4.5110252419763093</v>
      </c>
    </row>
    <row r="1059" spans="1:15" ht="15">
      <c r="A1059" s="284">
        <v>1055</v>
      </c>
      <c r="B1059" s="287"/>
      <c r="C1059" s="287"/>
      <c r="D1059" s="284" t="s">
        <v>1054</v>
      </c>
      <c r="E1059" s="287"/>
      <c r="F1059" s="285" t="s">
        <v>1177</v>
      </c>
      <c r="G1059" s="266" t="s">
        <v>121</v>
      </c>
      <c r="H1059" s="266">
        <f>IF(G1059="Traditional Stove",0.1,0.2)</f>
        <v>0.1</v>
      </c>
      <c r="I1059" s="266">
        <f>YEAR(J1059)</f>
        <v>2022</v>
      </c>
      <c r="J1059" s="267">
        <v>44728</v>
      </c>
      <c r="K1059" s="267">
        <f>J1059+1</f>
        <v>44729</v>
      </c>
      <c r="L1059" s="266">
        <f>IF(M1059&lt;=365,1,2)</f>
        <v>1</v>
      </c>
      <c r="M1059" s="266">
        <f>IF(K1059&lt;$C$1,$C$2-$C$1+1,$C$2-K1059+1)</f>
        <v>318</v>
      </c>
      <c r="N1059" s="268">
        <f>M1059/365</f>
        <v>0.87123287671232874</v>
      </c>
      <c r="O1059" s="269">
        <f>'Data and Parameter'!$E$4*'Data and Parameter'!$E$5*('Data and Parameter'!$E$6+'Data and Parameter'!$E$7)*'Data and Parameter'!$E$19*'Data and Parameter'!$E$14*'ER calculations'!N1059</f>
        <v>4.5110252419763093</v>
      </c>
    </row>
    <row r="1060" spans="1:15" ht="15">
      <c r="A1060" s="284">
        <v>1056</v>
      </c>
      <c r="B1060" s="287"/>
      <c r="C1060" s="287"/>
      <c r="D1060" s="284" t="s">
        <v>1054</v>
      </c>
      <c r="E1060" s="287"/>
      <c r="F1060" s="285" t="s">
        <v>1178</v>
      </c>
      <c r="G1060" s="266" t="s">
        <v>121</v>
      </c>
      <c r="H1060" s="266">
        <f>IF(G1060="Traditional Stove",0.1,0.2)</f>
        <v>0.1</v>
      </c>
      <c r="I1060" s="266">
        <f>YEAR(J1060)</f>
        <v>2022</v>
      </c>
      <c r="J1060" s="267">
        <v>44728</v>
      </c>
      <c r="K1060" s="267">
        <f>J1060+1</f>
        <v>44729</v>
      </c>
      <c r="L1060" s="266">
        <f>IF(M1060&lt;=365,1,2)</f>
        <v>1</v>
      </c>
      <c r="M1060" s="266">
        <f>IF(K1060&lt;$C$1,$C$2-$C$1+1,$C$2-K1060+1)</f>
        <v>318</v>
      </c>
      <c r="N1060" s="268">
        <f>M1060/365</f>
        <v>0.87123287671232874</v>
      </c>
      <c r="O1060" s="269">
        <f>'Data and Parameter'!$E$4*'Data and Parameter'!$E$5*('Data and Parameter'!$E$6+'Data and Parameter'!$E$7)*'Data and Parameter'!$E$19*'Data and Parameter'!$E$14*'ER calculations'!N1060</f>
        <v>4.5110252419763093</v>
      </c>
    </row>
    <row r="1061" spans="1:15" ht="15">
      <c r="A1061" s="284">
        <v>1057</v>
      </c>
      <c r="B1061" s="287"/>
      <c r="C1061" s="287"/>
      <c r="D1061" s="284" t="s">
        <v>1054</v>
      </c>
      <c r="E1061" s="287"/>
      <c r="F1061" s="285" t="s">
        <v>1179</v>
      </c>
      <c r="G1061" s="266" t="s">
        <v>121</v>
      </c>
      <c r="H1061" s="266">
        <f>IF(G1061="Traditional Stove",0.1,0.2)</f>
        <v>0.1</v>
      </c>
      <c r="I1061" s="266">
        <f>YEAR(J1061)</f>
        <v>2022</v>
      </c>
      <c r="J1061" s="267">
        <v>44719</v>
      </c>
      <c r="K1061" s="267">
        <f>J1061+1</f>
        <v>44720</v>
      </c>
      <c r="L1061" s="266">
        <f>IF(M1061&lt;=365,1,2)</f>
        <v>1</v>
      </c>
      <c r="M1061" s="266">
        <f>IF(K1061&lt;$C$1,$C$2-$C$1+1,$C$2-K1061+1)</f>
        <v>327</v>
      </c>
      <c r="N1061" s="268">
        <f>M1061/365</f>
        <v>0.89589041095890409</v>
      </c>
      <c r="O1061" s="269">
        <f>'Data and Parameter'!$E$4*'Data and Parameter'!$E$5*('Data and Parameter'!$E$6+'Data and Parameter'!$E$7)*'Data and Parameter'!$E$19*'Data and Parameter'!$E$14*'ER calculations'!N1061</f>
        <v>4.6386957676926199</v>
      </c>
    </row>
    <row r="1062" spans="1:15" ht="15">
      <c r="A1062" s="284">
        <v>1058</v>
      </c>
      <c r="B1062" s="287"/>
      <c r="C1062" s="287"/>
      <c r="D1062" s="284" t="s">
        <v>1054</v>
      </c>
      <c r="E1062" s="287"/>
      <c r="F1062" s="285" t="s">
        <v>1180</v>
      </c>
      <c r="G1062" s="266" t="s">
        <v>121</v>
      </c>
      <c r="H1062" s="266">
        <f>IF(G1062="Traditional Stove",0.1,0.2)</f>
        <v>0.1</v>
      </c>
      <c r="I1062" s="266">
        <f>YEAR(J1062)</f>
        <v>2022</v>
      </c>
      <c r="J1062" s="267">
        <v>44719</v>
      </c>
      <c r="K1062" s="267">
        <f>J1062+1</f>
        <v>44720</v>
      </c>
      <c r="L1062" s="266">
        <f>IF(M1062&lt;=365,1,2)</f>
        <v>1</v>
      </c>
      <c r="M1062" s="266">
        <f>IF(K1062&lt;$C$1,$C$2-$C$1+1,$C$2-K1062+1)</f>
        <v>327</v>
      </c>
      <c r="N1062" s="268">
        <f>M1062/365</f>
        <v>0.89589041095890409</v>
      </c>
      <c r="O1062" s="269">
        <f>'Data and Parameter'!$E$4*'Data and Parameter'!$E$5*('Data and Parameter'!$E$6+'Data and Parameter'!$E$7)*'Data and Parameter'!$E$19*'Data and Parameter'!$E$14*'ER calculations'!N1062</f>
        <v>4.6386957676926199</v>
      </c>
    </row>
    <row r="1063" spans="1:15" ht="15">
      <c r="A1063" s="284">
        <v>1059</v>
      </c>
      <c r="B1063" s="287"/>
      <c r="C1063" s="287"/>
      <c r="D1063" s="284" t="s">
        <v>1054</v>
      </c>
      <c r="E1063" s="287"/>
      <c r="F1063" s="285" t="s">
        <v>1181</v>
      </c>
      <c r="G1063" s="266" t="s">
        <v>121</v>
      </c>
      <c r="H1063" s="266">
        <f>IF(G1063="Traditional Stove",0.1,0.2)</f>
        <v>0.1</v>
      </c>
      <c r="I1063" s="266">
        <f>YEAR(J1063)</f>
        <v>2022</v>
      </c>
      <c r="J1063" s="267">
        <v>44719</v>
      </c>
      <c r="K1063" s="267">
        <f>J1063+1</f>
        <v>44720</v>
      </c>
      <c r="L1063" s="266">
        <f>IF(M1063&lt;=365,1,2)</f>
        <v>1</v>
      </c>
      <c r="M1063" s="266">
        <f>IF(K1063&lt;$C$1,$C$2-$C$1+1,$C$2-K1063+1)</f>
        <v>327</v>
      </c>
      <c r="N1063" s="268">
        <f>M1063/365</f>
        <v>0.89589041095890409</v>
      </c>
      <c r="O1063" s="269">
        <f>'Data and Parameter'!$E$4*'Data and Parameter'!$E$5*('Data and Parameter'!$E$6+'Data and Parameter'!$E$7)*'Data and Parameter'!$E$19*'Data and Parameter'!$E$14*'ER calculations'!N1063</f>
        <v>4.6386957676926199</v>
      </c>
    </row>
    <row r="1064" spans="1:15" ht="15">
      <c r="A1064" s="284">
        <v>1060</v>
      </c>
      <c r="B1064" s="287"/>
      <c r="C1064" s="287"/>
      <c r="D1064" s="284" t="s">
        <v>1054</v>
      </c>
      <c r="E1064" s="287"/>
      <c r="F1064" s="285" t="s">
        <v>1182</v>
      </c>
      <c r="G1064" s="266" t="s">
        <v>121</v>
      </c>
      <c r="H1064" s="266">
        <f>IF(G1064="Traditional Stove",0.1,0.2)</f>
        <v>0.1</v>
      </c>
      <c r="I1064" s="266">
        <f>YEAR(J1064)</f>
        <v>2022</v>
      </c>
      <c r="J1064" s="267">
        <v>44719</v>
      </c>
      <c r="K1064" s="267">
        <f>J1064+1</f>
        <v>44720</v>
      </c>
      <c r="L1064" s="266">
        <f>IF(M1064&lt;=365,1,2)</f>
        <v>1</v>
      </c>
      <c r="M1064" s="266">
        <f>IF(K1064&lt;$C$1,$C$2-$C$1+1,$C$2-K1064+1)</f>
        <v>327</v>
      </c>
      <c r="N1064" s="268">
        <f>M1064/365</f>
        <v>0.89589041095890409</v>
      </c>
      <c r="O1064" s="269">
        <f>'Data and Parameter'!$E$4*'Data and Parameter'!$E$5*('Data and Parameter'!$E$6+'Data and Parameter'!$E$7)*'Data and Parameter'!$E$19*'Data and Parameter'!$E$14*'ER calculations'!N1064</f>
        <v>4.6386957676926199</v>
      </c>
    </row>
    <row r="1065" spans="1:15" ht="15">
      <c r="A1065" s="284">
        <v>1061</v>
      </c>
      <c r="B1065" s="287"/>
      <c r="C1065" s="287"/>
      <c r="D1065" s="284" t="s">
        <v>1054</v>
      </c>
      <c r="E1065" s="287"/>
      <c r="F1065" s="285" t="s">
        <v>1183</v>
      </c>
      <c r="G1065" s="266" t="s">
        <v>121</v>
      </c>
      <c r="H1065" s="266">
        <f>IF(G1065="Traditional Stove",0.1,0.2)</f>
        <v>0.1</v>
      </c>
      <c r="I1065" s="266">
        <f>YEAR(J1065)</f>
        <v>2022</v>
      </c>
      <c r="J1065" s="267">
        <v>44719</v>
      </c>
      <c r="K1065" s="267">
        <f>J1065+1</f>
        <v>44720</v>
      </c>
      <c r="L1065" s="266">
        <f>IF(M1065&lt;=365,1,2)</f>
        <v>1</v>
      </c>
      <c r="M1065" s="266">
        <f>IF(K1065&lt;$C$1,$C$2-$C$1+1,$C$2-K1065+1)</f>
        <v>327</v>
      </c>
      <c r="N1065" s="268">
        <f>M1065/365</f>
        <v>0.89589041095890409</v>
      </c>
      <c r="O1065" s="269">
        <f>'Data and Parameter'!$E$4*'Data and Parameter'!$E$5*('Data and Parameter'!$E$6+'Data and Parameter'!$E$7)*'Data and Parameter'!$E$19*'Data and Parameter'!$E$14*'ER calculations'!N1065</f>
        <v>4.6386957676926199</v>
      </c>
    </row>
    <row r="1066" spans="1:15" ht="15">
      <c r="A1066" s="284">
        <v>1062</v>
      </c>
      <c r="B1066" s="287"/>
      <c r="C1066" s="287"/>
      <c r="D1066" s="284" t="s">
        <v>1054</v>
      </c>
      <c r="E1066" s="287"/>
      <c r="F1066" s="285" t="s">
        <v>1184</v>
      </c>
      <c r="G1066" s="266" t="s">
        <v>121</v>
      </c>
      <c r="H1066" s="266">
        <f>IF(G1066="Traditional Stove",0.1,0.2)</f>
        <v>0.1</v>
      </c>
      <c r="I1066" s="266">
        <f>YEAR(J1066)</f>
        <v>2022</v>
      </c>
      <c r="J1066" s="267">
        <v>44719</v>
      </c>
      <c r="K1066" s="267">
        <f>J1066+1</f>
        <v>44720</v>
      </c>
      <c r="L1066" s="266">
        <f>IF(M1066&lt;=365,1,2)</f>
        <v>1</v>
      </c>
      <c r="M1066" s="266">
        <f>IF(K1066&lt;$C$1,$C$2-$C$1+1,$C$2-K1066+1)</f>
        <v>327</v>
      </c>
      <c r="N1066" s="268">
        <f>M1066/365</f>
        <v>0.89589041095890409</v>
      </c>
      <c r="O1066" s="269">
        <f>'Data and Parameter'!$E$4*'Data and Parameter'!$E$5*('Data and Parameter'!$E$6+'Data and Parameter'!$E$7)*'Data and Parameter'!$E$19*'Data and Parameter'!$E$14*'ER calculations'!N1066</f>
        <v>4.6386957676926199</v>
      </c>
    </row>
    <row r="1067" spans="1:15" ht="15">
      <c r="A1067" s="284">
        <v>1063</v>
      </c>
      <c r="B1067" s="287"/>
      <c r="C1067" s="287"/>
      <c r="D1067" s="284" t="s">
        <v>1054</v>
      </c>
      <c r="E1067" s="287"/>
      <c r="F1067" s="285" t="s">
        <v>1185</v>
      </c>
      <c r="G1067" s="266" t="s">
        <v>121</v>
      </c>
      <c r="H1067" s="266">
        <f>IF(G1067="Traditional Stove",0.1,0.2)</f>
        <v>0.1</v>
      </c>
      <c r="I1067" s="266">
        <f>YEAR(J1067)</f>
        <v>2022</v>
      </c>
      <c r="J1067" s="267">
        <v>44719</v>
      </c>
      <c r="K1067" s="267">
        <f>J1067+1</f>
        <v>44720</v>
      </c>
      <c r="L1067" s="266">
        <f>IF(M1067&lt;=365,1,2)</f>
        <v>1</v>
      </c>
      <c r="M1067" s="266">
        <f>IF(K1067&lt;$C$1,$C$2-$C$1+1,$C$2-K1067+1)</f>
        <v>327</v>
      </c>
      <c r="N1067" s="268">
        <f>M1067/365</f>
        <v>0.89589041095890409</v>
      </c>
      <c r="O1067" s="269">
        <f>'Data and Parameter'!$E$4*'Data and Parameter'!$E$5*('Data and Parameter'!$E$6+'Data and Parameter'!$E$7)*'Data and Parameter'!$E$19*'Data and Parameter'!$E$14*'ER calculations'!N1067</f>
        <v>4.6386957676926199</v>
      </c>
    </row>
    <row r="1068" spans="1:15" ht="15">
      <c r="A1068" s="284">
        <v>1064</v>
      </c>
      <c r="B1068" s="287"/>
      <c r="C1068" s="287"/>
      <c r="D1068" s="284" t="s">
        <v>1054</v>
      </c>
      <c r="E1068" s="287"/>
      <c r="F1068" s="285" t="s">
        <v>1186</v>
      </c>
      <c r="G1068" s="266" t="s">
        <v>121</v>
      </c>
      <c r="H1068" s="266">
        <f>IF(G1068="Traditional Stove",0.1,0.2)</f>
        <v>0.1</v>
      </c>
      <c r="I1068" s="266">
        <f>YEAR(J1068)</f>
        <v>2022</v>
      </c>
      <c r="J1068" s="267">
        <v>44719</v>
      </c>
      <c r="K1068" s="267">
        <f>J1068+1</f>
        <v>44720</v>
      </c>
      <c r="L1068" s="266">
        <f>IF(M1068&lt;=365,1,2)</f>
        <v>1</v>
      </c>
      <c r="M1068" s="266">
        <f>IF(K1068&lt;$C$1,$C$2-$C$1+1,$C$2-K1068+1)</f>
        <v>327</v>
      </c>
      <c r="N1068" s="268">
        <f>M1068/365</f>
        <v>0.89589041095890409</v>
      </c>
      <c r="O1068" s="269">
        <f>'Data and Parameter'!$E$4*'Data and Parameter'!$E$5*('Data and Parameter'!$E$6+'Data and Parameter'!$E$7)*'Data and Parameter'!$E$19*'Data and Parameter'!$E$14*'ER calculations'!N1068</f>
        <v>4.6386957676926199</v>
      </c>
    </row>
    <row r="1069" spans="1:15" ht="15">
      <c r="A1069" s="284">
        <v>1065</v>
      </c>
      <c r="B1069" s="287"/>
      <c r="C1069" s="287"/>
      <c r="D1069" s="284" t="s">
        <v>1054</v>
      </c>
      <c r="E1069" s="287"/>
      <c r="F1069" s="285" t="s">
        <v>1187</v>
      </c>
      <c r="G1069" s="266" t="s">
        <v>121</v>
      </c>
      <c r="H1069" s="266">
        <f>IF(G1069="Traditional Stove",0.1,0.2)</f>
        <v>0.1</v>
      </c>
      <c r="I1069" s="266">
        <f>YEAR(J1069)</f>
        <v>2022</v>
      </c>
      <c r="J1069" s="267">
        <v>44719</v>
      </c>
      <c r="K1069" s="267">
        <f>J1069+1</f>
        <v>44720</v>
      </c>
      <c r="L1069" s="266">
        <f>IF(M1069&lt;=365,1,2)</f>
        <v>1</v>
      </c>
      <c r="M1069" s="266">
        <f>IF(K1069&lt;$C$1,$C$2-$C$1+1,$C$2-K1069+1)</f>
        <v>327</v>
      </c>
      <c r="N1069" s="268">
        <f>M1069/365</f>
        <v>0.89589041095890409</v>
      </c>
      <c r="O1069" s="269">
        <f>'Data and Parameter'!$E$4*'Data and Parameter'!$E$5*('Data and Parameter'!$E$6+'Data and Parameter'!$E$7)*'Data and Parameter'!$E$19*'Data and Parameter'!$E$14*'ER calculations'!N1069</f>
        <v>4.6386957676926199</v>
      </c>
    </row>
    <row r="1070" spans="1:15" ht="15">
      <c r="A1070" s="284">
        <v>1066</v>
      </c>
      <c r="B1070" s="287"/>
      <c r="C1070" s="287"/>
      <c r="D1070" s="284" t="s">
        <v>1054</v>
      </c>
      <c r="E1070" s="287"/>
      <c r="F1070" s="285" t="s">
        <v>1188</v>
      </c>
      <c r="G1070" s="266" t="s">
        <v>121</v>
      </c>
      <c r="H1070" s="266">
        <f>IF(G1070="Traditional Stove",0.1,0.2)</f>
        <v>0.1</v>
      </c>
      <c r="I1070" s="266">
        <f>YEAR(J1070)</f>
        <v>2022</v>
      </c>
      <c r="J1070" s="267">
        <v>44719</v>
      </c>
      <c r="K1070" s="267">
        <f>J1070+1</f>
        <v>44720</v>
      </c>
      <c r="L1070" s="266">
        <f>IF(M1070&lt;=365,1,2)</f>
        <v>1</v>
      </c>
      <c r="M1070" s="266">
        <f>IF(K1070&lt;$C$1,$C$2-$C$1+1,$C$2-K1070+1)</f>
        <v>327</v>
      </c>
      <c r="N1070" s="268">
        <f>M1070/365</f>
        <v>0.89589041095890409</v>
      </c>
      <c r="O1070" s="269">
        <f>'Data and Parameter'!$E$4*'Data and Parameter'!$E$5*('Data and Parameter'!$E$6+'Data and Parameter'!$E$7)*'Data and Parameter'!$E$19*'Data and Parameter'!$E$14*'ER calculations'!N1070</f>
        <v>4.6386957676926199</v>
      </c>
    </row>
    <row r="1071" spans="1:15" ht="15">
      <c r="A1071" s="284">
        <v>1067</v>
      </c>
      <c r="B1071" s="287"/>
      <c r="C1071" s="287"/>
      <c r="D1071" s="284" t="s">
        <v>1054</v>
      </c>
      <c r="E1071" s="287"/>
      <c r="F1071" s="285" t="s">
        <v>1189</v>
      </c>
      <c r="G1071" s="266" t="s">
        <v>121</v>
      </c>
      <c r="H1071" s="266">
        <f>IF(G1071="Traditional Stove",0.1,0.2)</f>
        <v>0.1</v>
      </c>
      <c r="I1071" s="266">
        <f>YEAR(J1071)</f>
        <v>2022</v>
      </c>
      <c r="J1071" s="267">
        <v>44719</v>
      </c>
      <c r="K1071" s="267">
        <f>J1071+1</f>
        <v>44720</v>
      </c>
      <c r="L1071" s="266">
        <f>IF(M1071&lt;=365,1,2)</f>
        <v>1</v>
      </c>
      <c r="M1071" s="266">
        <f>IF(K1071&lt;$C$1,$C$2-$C$1+1,$C$2-K1071+1)</f>
        <v>327</v>
      </c>
      <c r="N1071" s="268">
        <f>M1071/365</f>
        <v>0.89589041095890409</v>
      </c>
      <c r="O1071" s="269">
        <f>'Data and Parameter'!$E$4*'Data and Parameter'!$E$5*('Data and Parameter'!$E$6+'Data and Parameter'!$E$7)*'Data and Parameter'!$E$19*'Data and Parameter'!$E$14*'ER calculations'!N1071</f>
        <v>4.6386957676926199</v>
      </c>
    </row>
    <row r="1072" spans="1:15" ht="15">
      <c r="A1072" s="284">
        <v>1068</v>
      </c>
      <c r="B1072" s="287"/>
      <c r="C1072" s="287"/>
      <c r="D1072" s="284" t="s">
        <v>1054</v>
      </c>
      <c r="E1072" s="287"/>
      <c r="F1072" s="285" t="s">
        <v>1190</v>
      </c>
      <c r="G1072" s="266" t="s">
        <v>121</v>
      </c>
      <c r="H1072" s="266">
        <f>IF(G1072="Traditional Stove",0.1,0.2)</f>
        <v>0.1</v>
      </c>
      <c r="I1072" s="266">
        <f>YEAR(J1072)</f>
        <v>2022</v>
      </c>
      <c r="J1072" s="267">
        <v>44719</v>
      </c>
      <c r="K1072" s="267">
        <f>J1072+1</f>
        <v>44720</v>
      </c>
      <c r="L1072" s="266">
        <f>IF(M1072&lt;=365,1,2)</f>
        <v>1</v>
      </c>
      <c r="M1072" s="266">
        <f>IF(K1072&lt;$C$1,$C$2-$C$1+1,$C$2-K1072+1)</f>
        <v>327</v>
      </c>
      <c r="N1072" s="268">
        <f>M1072/365</f>
        <v>0.89589041095890409</v>
      </c>
      <c r="O1072" s="269">
        <f>'Data and Parameter'!$E$4*'Data and Parameter'!$E$5*('Data and Parameter'!$E$6+'Data and Parameter'!$E$7)*'Data and Parameter'!$E$19*'Data and Parameter'!$E$14*'ER calculations'!N1072</f>
        <v>4.6386957676926199</v>
      </c>
    </row>
    <row r="1073" spans="1:15" ht="15">
      <c r="A1073" s="284">
        <v>1069</v>
      </c>
      <c r="B1073" s="287"/>
      <c r="C1073" s="287"/>
      <c r="D1073" s="284" t="s">
        <v>1054</v>
      </c>
      <c r="E1073" s="287"/>
      <c r="F1073" s="285" t="s">
        <v>1191</v>
      </c>
      <c r="G1073" s="266" t="s">
        <v>121</v>
      </c>
      <c r="H1073" s="266">
        <f>IF(G1073="Traditional Stove",0.1,0.2)</f>
        <v>0.1</v>
      </c>
      <c r="I1073" s="266">
        <f>YEAR(J1073)</f>
        <v>2022</v>
      </c>
      <c r="J1073" s="267">
        <v>44719</v>
      </c>
      <c r="K1073" s="267">
        <f>J1073+1</f>
        <v>44720</v>
      </c>
      <c r="L1073" s="266">
        <f>IF(M1073&lt;=365,1,2)</f>
        <v>1</v>
      </c>
      <c r="M1073" s="266">
        <f>IF(K1073&lt;$C$1,$C$2-$C$1+1,$C$2-K1073+1)</f>
        <v>327</v>
      </c>
      <c r="N1073" s="268">
        <f>M1073/365</f>
        <v>0.89589041095890409</v>
      </c>
      <c r="O1073" s="269">
        <f>'Data and Parameter'!$E$4*'Data and Parameter'!$E$5*('Data and Parameter'!$E$6+'Data and Parameter'!$E$7)*'Data and Parameter'!$E$19*'Data and Parameter'!$E$14*'ER calculations'!N1073</f>
        <v>4.6386957676926199</v>
      </c>
    </row>
    <row r="1074" spans="1:15" ht="15">
      <c r="A1074" s="284">
        <v>1070</v>
      </c>
      <c r="B1074" s="287"/>
      <c r="C1074" s="287"/>
      <c r="D1074" s="284" t="s">
        <v>1054</v>
      </c>
      <c r="E1074" s="287"/>
      <c r="F1074" s="285" t="s">
        <v>1192</v>
      </c>
      <c r="G1074" s="266" t="s">
        <v>121</v>
      </c>
      <c r="H1074" s="266">
        <f>IF(G1074="Traditional Stove",0.1,0.2)</f>
        <v>0.1</v>
      </c>
      <c r="I1074" s="266">
        <f>YEAR(J1074)</f>
        <v>2022</v>
      </c>
      <c r="J1074" s="267">
        <v>44719</v>
      </c>
      <c r="K1074" s="267">
        <f>J1074+1</f>
        <v>44720</v>
      </c>
      <c r="L1074" s="266">
        <f>IF(M1074&lt;=365,1,2)</f>
        <v>1</v>
      </c>
      <c r="M1074" s="266">
        <f>IF(K1074&lt;$C$1,$C$2-$C$1+1,$C$2-K1074+1)</f>
        <v>327</v>
      </c>
      <c r="N1074" s="268">
        <f>M1074/365</f>
        <v>0.89589041095890409</v>
      </c>
      <c r="O1074" s="269">
        <f>'Data and Parameter'!$E$4*'Data and Parameter'!$E$5*('Data and Parameter'!$E$6+'Data and Parameter'!$E$7)*'Data and Parameter'!$E$19*'Data and Parameter'!$E$14*'ER calculations'!N1074</f>
        <v>4.6386957676926199</v>
      </c>
    </row>
    <row r="1075" spans="1:15" ht="15">
      <c r="A1075" s="284">
        <v>1071</v>
      </c>
      <c r="B1075" s="287"/>
      <c r="C1075" s="287"/>
      <c r="D1075" s="284" t="s">
        <v>1054</v>
      </c>
      <c r="E1075" s="287"/>
      <c r="F1075" s="285" t="s">
        <v>1193</v>
      </c>
      <c r="G1075" s="266" t="s">
        <v>121</v>
      </c>
      <c r="H1075" s="266">
        <f>IF(G1075="Traditional Stove",0.1,0.2)</f>
        <v>0.1</v>
      </c>
      <c r="I1075" s="266">
        <f>YEAR(J1075)</f>
        <v>2022</v>
      </c>
      <c r="J1075" s="267">
        <v>44719</v>
      </c>
      <c r="K1075" s="267">
        <f>J1075+1</f>
        <v>44720</v>
      </c>
      <c r="L1075" s="266">
        <f>IF(M1075&lt;=365,1,2)</f>
        <v>1</v>
      </c>
      <c r="M1075" s="266">
        <f>IF(K1075&lt;$C$1,$C$2-$C$1+1,$C$2-K1075+1)</f>
        <v>327</v>
      </c>
      <c r="N1075" s="268">
        <f>M1075/365</f>
        <v>0.89589041095890409</v>
      </c>
      <c r="O1075" s="269">
        <f>'Data and Parameter'!$E$4*'Data and Parameter'!$E$5*('Data and Parameter'!$E$6+'Data and Parameter'!$E$7)*'Data and Parameter'!$E$19*'Data and Parameter'!$E$14*'ER calculations'!N1075</f>
        <v>4.6386957676926199</v>
      </c>
    </row>
    <row r="1076" spans="1:15" ht="15">
      <c r="A1076" s="284">
        <v>1072</v>
      </c>
      <c r="B1076" s="287"/>
      <c r="C1076" s="287"/>
      <c r="D1076" s="284" t="s">
        <v>1054</v>
      </c>
      <c r="E1076" s="287"/>
      <c r="F1076" s="285" t="s">
        <v>1194</v>
      </c>
      <c r="G1076" s="266" t="s">
        <v>121</v>
      </c>
      <c r="H1076" s="266">
        <f>IF(G1076="Traditional Stove",0.1,0.2)</f>
        <v>0.1</v>
      </c>
      <c r="I1076" s="266">
        <f>YEAR(J1076)</f>
        <v>2022</v>
      </c>
      <c r="J1076" s="267">
        <v>44719</v>
      </c>
      <c r="K1076" s="267">
        <f>J1076+1</f>
        <v>44720</v>
      </c>
      <c r="L1076" s="266">
        <f>IF(M1076&lt;=365,1,2)</f>
        <v>1</v>
      </c>
      <c r="M1076" s="266">
        <f>IF(K1076&lt;$C$1,$C$2-$C$1+1,$C$2-K1076+1)</f>
        <v>327</v>
      </c>
      <c r="N1076" s="268">
        <f>M1076/365</f>
        <v>0.89589041095890409</v>
      </c>
      <c r="O1076" s="269">
        <f>'Data and Parameter'!$E$4*'Data and Parameter'!$E$5*('Data and Parameter'!$E$6+'Data and Parameter'!$E$7)*'Data and Parameter'!$E$19*'Data and Parameter'!$E$14*'ER calculations'!N1076</f>
        <v>4.6386957676926199</v>
      </c>
    </row>
    <row r="1077" spans="1:15" ht="15">
      <c r="A1077" s="284">
        <v>1073</v>
      </c>
      <c r="B1077" s="287"/>
      <c r="C1077" s="287"/>
      <c r="D1077" s="284" t="s">
        <v>1054</v>
      </c>
      <c r="E1077" s="287"/>
      <c r="F1077" s="285" t="s">
        <v>1195</v>
      </c>
      <c r="G1077" s="266" t="s">
        <v>121</v>
      </c>
      <c r="H1077" s="266">
        <f>IF(G1077="Traditional Stove",0.1,0.2)</f>
        <v>0.1</v>
      </c>
      <c r="I1077" s="266">
        <f>YEAR(J1077)</f>
        <v>2022</v>
      </c>
      <c r="J1077" s="267">
        <v>44719</v>
      </c>
      <c r="K1077" s="267">
        <f>J1077+1</f>
        <v>44720</v>
      </c>
      <c r="L1077" s="266">
        <f>IF(M1077&lt;=365,1,2)</f>
        <v>1</v>
      </c>
      <c r="M1077" s="266">
        <f>IF(K1077&lt;$C$1,$C$2-$C$1+1,$C$2-K1077+1)</f>
        <v>327</v>
      </c>
      <c r="N1077" s="268">
        <f>M1077/365</f>
        <v>0.89589041095890409</v>
      </c>
      <c r="O1077" s="269">
        <f>'Data and Parameter'!$E$4*'Data and Parameter'!$E$5*('Data and Parameter'!$E$6+'Data and Parameter'!$E$7)*'Data and Parameter'!$E$19*'Data and Parameter'!$E$14*'ER calculations'!N1077</f>
        <v>4.6386957676926199</v>
      </c>
    </row>
    <row r="1078" spans="1:15" ht="15">
      <c r="A1078" s="284">
        <v>1074</v>
      </c>
      <c r="B1078" s="287"/>
      <c r="C1078" s="287"/>
      <c r="D1078" s="284" t="s">
        <v>1054</v>
      </c>
      <c r="E1078" s="287"/>
      <c r="F1078" s="285" t="s">
        <v>1196</v>
      </c>
      <c r="G1078" s="266" t="s">
        <v>121</v>
      </c>
      <c r="H1078" s="266">
        <f>IF(G1078="Traditional Stove",0.1,0.2)</f>
        <v>0.1</v>
      </c>
      <c r="I1078" s="266">
        <f>YEAR(J1078)</f>
        <v>2022</v>
      </c>
      <c r="J1078" s="267">
        <v>44719</v>
      </c>
      <c r="K1078" s="267">
        <f>J1078+1</f>
        <v>44720</v>
      </c>
      <c r="L1078" s="266">
        <f>IF(M1078&lt;=365,1,2)</f>
        <v>1</v>
      </c>
      <c r="M1078" s="266">
        <f>IF(K1078&lt;$C$1,$C$2-$C$1+1,$C$2-K1078+1)</f>
        <v>327</v>
      </c>
      <c r="N1078" s="268">
        <f>M1078/365</f>
        <v>0.89589041095890409</v>
      </c>
      <c r="O1078" s="269">
        <f>'Data and Parameter'!$E$4*'Data and Parameter'!$E$5*('Data and Parameter'!$E$6+'Data and Parameter'!$E$7)*'Data and Parameter'!$E$19*'Data and Parameter'!$E$14*'ER calculations'!N1078</f>
        <v>4.6386957676926199</v>
      </c>
    </row>
    <row r="1079" spans="1:15" ht="15">
      <c r="A1079" s="284">
        <v>1075</v>
      </c>
      <c r="B1079" s="287"/>
      <c r="C1079" s="287"/>
      <c r="D1079" s="284" t="s">
        <v>1054</v>
      </c>
      <c r="E1079" s="287"/>
      <c r="F1079" s="285" t="s">
        <v>1197</v>
      </c>
      <c r="G1079" s="266" t="s">
        <v>121</v>
      </c>
      <c r="H1079" s="266">
        <f>IF(G1079="Traditional Stove",0.1,0.2)</f>
        <v>0.1</v>
      </c>
      <c r="I1079" s="266">
        <f>YEAR(J1079)</f>
        <v>2022</v>
      </c>
      <c r="J1079" s="267">
        <v>44727</v>
      </c>
      <c r="K1079" s="267">
        <f>J1079+1</f>
        <v>44728</v>
      </c>
      <c r="L1079" s="266">
        <f>IF(M1079&lt;=365,1,2)</f>
        <v>1</v>
      </c>
      <c r="M1079" s="266">
        <f>IF(K1079&lt;$C$1,$C$2-$C$1+1,$C$2-K1079+1)</f>
        <v>319</v>
      </c>
      <c r="N1079" s="268">
        <f>M1079/365</f>
        <v>0.87397260273972599</v>
      </c>
      <c r="O1079" s="269">
        <f>'Data and Parameter'!$E$4*'Data and Parameter'!$E$5*('Data and Parameter'!$E$6+'Data and Parameter'!$E$7)*'Data and Parameter'!$E$19*'Data and Parameter'!$E$14*'ER calculations'!N1079</f>
        <v>4.5252108559447883</v>
      </c>
    </row>
    <row r="1080" spans="1:15" ht="15">
      <c r="A1080" s="284">
        <v>1076</v>
      </c>
      <c r="B1080" s="287"/>
      <c r="C1080" s="287"/>
      <c r="D1080" s="284" t="s">
        <v>1054</v>
      </c>
      <c r="E1080" s="287"/>
      <c r="F1080" s="285" t="s">
        <v>1198</v>
      </c>
      <c r="G1080" s="266" t="s">
        <v>121</v>
      </c>
      <c r="H1080" s="266">
        <f>IF(G1080="Traditional Stove",0.1,0.2)</f>
        <v>0.1</v>
      </c>
      <c r="I1080" s="266">
        <f>YEAR(J1080)</f>
        <v>2022</v>
      </c>
      <c r="J1080" s="267">
        <v>44726</v>
      </c>
      <c r="K1080" s="267">
        <f>J1080+1</f>
        <v>44727</v>
      </c>
      <c r="L1080" s="266">
        <f>IF(M1080&lt;=365,1,2)</f>
        <v>1</v>
      </c>
      <c r="M1080" s="266">
        <f>IF(K1080&lt;$C$1,$C$2-$C$1+1,$C$2-K1080+1)</f>
        <v>320</v>
      </c>
      <c r="N1080" s="268">
        <f>M1080/365</f>
        <v>0.87671232876712324</v>
      </c>
      <c r="O1080" s="269">
        <f>'Data and Parameter'!$E$4*'Data and Parameter'!$E$5*('Data and Parameter'!$E$6+'Data and Parameter'!$E$7)*'Data and Parameter'!$E$19*'Data and Parameter'!$E$14*'ER calculations'!N1080</f>
        <v>4.5393964699132674</v>
      </c>
    </row>
    <row r="1081" spans="1:15" ht="15">
      <c r="A1081" s="284">
        <v>1077</v>
      </c>
      <c r="B1081" s="287"/>
      <c r="C1081" s="287"/>
      <c r="D1081" s="284" t="s">
        <v>1054</v>
      </c>
      <c r="E1081" s="287"/>
      <c r="F1081" s="285" t="s">
        <v>1199</v>
      </c>
      <c r="G1081" s="266" t="s">
        <v>121</v>
      </c>
      <c r="H1081" s="266">
        <f>IF(G1081="Traditional Stove",0.1,0.2)</f>
        <v>0.1</v>
      </c>
      <c r="I1081" s="266">
        <f>YEAR(J1081)</f>
        <v>2022</v>
      </c>
      <c r="J1081" s="267">
        <v>44726</v>
      </c>
      <c r="K1081" s="267">
        <f>J1081+1</f>
        <v>44727</v>
      </c>
      <c r="L1081" s="266">
        <f>IF(M1081&lt;=365,1,2)</f>
        <v>1</v>
      </c>
      <c r="M1081" s="266">
        <f>IF(K1081&lt;$C$1,$C$2-$C$1+1,$C$2-K1081+1)</f>
        <v>320</v>
      </c>
      <c r="N1081" s="268">
        <f>M1081/365</f>
        <v>0.87671232876712324</v>
      </c>
      <c r="O1081" s="269">
        <f>'Data and Parameter'!$E$4*'Data and Parameter'!$E$5*('Data and Parameter'!$E$6+'Data and Parameter'!$E$7)*'Data and Parameter'!$E$19*'Data and Parameter'!$E$14*'ER calculations'!N1081</f>
        <v>4.5393964699132674</v>
      </c>
    </row>
    <row r="1082" spans="1:15" ht="15">
      <c r="A1082" s="284">
        <v>1078</v>
      </c>
      <c r="B1082" s="287"/>
      <c r="C1082" s="287"/>
      <c r="D1082" s="284" t="s">
        <v>1054</v>
      </c>
      <c r="E1082" s="287"/>
      <c r="F1082" s="285" t="s">
        <v>1200</v>
      </c>
      <c r="G1082" s="266" t="s">
        <v>121</v>
      </c>
      <c r="H1082" s="266">
        <f>IF(G1082="Traditional Stove",0.1,0.2)</f>
        <v>0.1</v>
      </c>
      <c r="I1082" s="266">
        <f>YEAR(J1082)</f>
        <v>2022</v>
      </c>
      <c r="J1082" s="267">
        <v>44726</v>
      </c>
      <c r="K1082" s="267">
        <f>J1082+1</f>
        <v>44727</v>
      </c>
      <c r="L1082" s="266">
        <f>IF(M1082&lt;=365,1,2)</f>
        <v>1</v>
      </c>
      <c r="M1082" s="266">
        <f>IF(K1082&lt;$C$1,$C$2-$C$1+1,$C$2-K1082+1)</f>
        <v>320</v>
      </c>
      <c r="N1082" s="268">
        <f>M1082/365</f>
        <v>0.87671232876712324</v>
      </c>
      <c r="O1082" s="269">
        <f>'Data and Parameter'!$E$4*'Data and Parameter'!$E$5*('Data and Parameter'!$E$6+'Data and Parameter'!$E$7)*'Data and Parameter'!$E$19*'Data and Parameter'!$E$14*'ER calculations'!N1082</f>
        <v>4.5393964699132674</v>
      </c>
    </row>
    <row r="1083" spans="1:15" ht="15">
      <c r="A1083" s="284">
        <v>1079</v>
      </c>
      <c r="B1083" s="287"/>
      <c r="C1083" s="287"/>
      <c r="D1083" s="284" t="s">
        <v>1054</v>
      </c>
      <c r="E1083" s="287"/>
      <c r="F1083" s="285" t="s">
        <v>1201</v>
      </c>
      <c r="G1083" s="266" t="s">
        <v>121</v>
      </c>
      <c r="H1083" s="266">
        <f>IF(G1083="Traditional Stove",0.1,0.2)</f>
        <v>0.1</v>
      </c>
      <c r="I1083" s="266">
        <f>YEAR(J1083)</f>
        <v>2022</v>
      </c>
      <c r="J1083" s="267">
        <v>44726</v>
      </c>
      <c r="K1083" s="267">
        <f>J1083+1</f>
        <v>44727</v>
      </c>
      <c r="L1083" s="266">
        <f>IF(M1083&lt;=365,1,2)</f>
        <v>1</v>
      </c>
      <c r="M1083" s="266">
        <f>IF(K1083&lt;$C$1,$C$2-$C$1+1,$C$2-K1083+1)</f>
        <v>320</v>
      </c>
      <c r="N1083" s="268">
        <f>M1083/365</f>
        <v>0.87671232876712324</v>
      </c>
      <c r="O1083" s="269">
        <f>'Data and Parameter'!$E$4*'Data and Parameter'!$E$5*('Data and Parameter'!$E$6+'Data and Parameter'!$E$7)*'Data and Parameter'!$E$19*'Data and Parameter'!$E$14*'ER calculations'!N1083</f>
        <v>4.5393964699132674</v>
      </c>
    </row>
    <row r="1084" spans="1:15" ht="15">
      <c r="A1084" s="284">
        <v>1080</v>
      </c>
      <c r="B1084" s="287"/>
      <c r="C1084" s="287"/>
      <c r="D1084" s="284" t="s">
        <v>1054</v>
      </c>
      <c r="E1084" s="287"/>
      <c r="F1084" s="285" t="s">
        <v>1202</v>
      </c>
      <c r="G1084" s="266" t="s">
        <v>121</v>
      </c>
      <c r="H1084" s="266">
        <f>IF(G1084="Traditional Stove",0.1,0.2)</f>
        <v>0.1</v>
      </c>
      <c r="I1084" s="266">
        <f>YEAR(J1084)</f>
        <v>2022</v>
      </c>
      <c r="J1084" s="267">
        <v>44726</v>
      </c>
      <c r="K1084" s="267">
        <f>J1084+1</f>
        <v>44727</v>
      </c>
      <c r="L1084" s="266">
        <f>IF(M1084&lt;=365,1,2)</f>
        <v>1</v>
      </c>
      <c r="M1084" s="266">
        <f>IF(K1084&lt;$C$1,$C$2-$C$1+1,$C$2-K1084+1)</f>
        <v>320</v>
      </c>
      <c r="N1084" s="268">
        <f>M1084/365</f>
        <v>0.87671232876712324</v>
      </c>
      <c r="O1084" s="269">
        <f>'Data and Parameter'!$E$4*'Data and Parameter'!$E$5*('Data and Parameter'!$E$6+'Data and Parameter'!$E$7)*'Data and Parameter'!$E$19*'Data and Parameter'!$E$14*'ER calculations'!N1084</f>
        <v>4.5393964699132674</v>
      </c>
    </row>
    <row r="1085" spans="1:15" ht="15">
      <c r="A1085" s="284">
        <v>1081</v>
      </c>
      <c r="B1085" s="287"/>
      <c r="C1085" s="287"/>
      <c r="D1085" s="284" t="s">
        <v>1054</v>
      </c>
      <c r="E1085" s="287"/>
      <c r="F1085" s="285" t="s">
        <v>1203</v>
      </c>
      <c r="G1085" s="266" t="s">
        <v>121</v>
      </c>
      <c r="H1085" s="266">
        <f>IF(G1085="Traditional Stove",0.1,0.2)</f>
        <v>0.1</v>
      </c>
      <c r="I1085" s="266">
        <f>YEAR(J1085)</f>
        <v>2022</v>
      </c>
      <c r="J1085" s="267">
        <v>44726</v>
      </c>
      <c r="K1085" s="267">
        <f>J1085+1</f>
        <v>44727</v>
      </c>
      <c r="L1085" s="266">
        <f>IF(M1085&lt;=365,1,2)</f>
        <v>1</v>
      </c>
      <c r="M1085" s="266">
        <f>IF(K1085&lt;$C$1,$C$2-$C$1+1,$C$2-K1085+1)</f>
        <v>320</v>
      </c>
      <c r="N1085" s="268">
        <f>M1085/365</f>
        <v>0.87671232876712324</v>
      </c>
      <c r="O1085" s="269">
        <f>'Data and Parameter'!$E$4*'Data and Parameter'!$E$5*('Data and Parameter'!$E$6+'Data and Parameter'!$E$7)*'Data and Parameter'!$E$19*'Data and Parameter'!$E$14*'ER calculations'!N1085</f>
        <v>4.5393964699132674</v>
      </c>
    </row>
    <row r="1086" spans="1:15" ht="15">
      <c r="A1086" s="284">
        <v>1082</v>
      </c>
      <c r="B1086" s="287"/>
      <c r="C1086" s="287"/>
      <c r="D1086" s="284" t="s">
        <v>1054</v>
      </c>
      <c r="E1086" s="287"/>
      <c r="F1086" s="285" t="s">
        <v>1204</v>
      </c>
      <c r="G1086" s="266" t="s">
        <v>121</v>
      </c>
      <c r="H1086" s="266">
        <f>IF(G1086="Traditional Stove",0.1,0.2)</f>
        <v>0.1</v>
      </c>
      <c r="I1086" s="266">
        <f>YEAR(J1086)</f>
        <v>2022</v>
      </c>
      <c r="J1086" s="267">
        <v>44726</v>
      </c>
      <c r="K1086" s="267">
        <f>J1086+1</f>
        <v>44727</v>
      </c>
      <c r="L1086" s="266">
        <f>IF(M1086&lt;=365,1,2)</f>
        <v>1</v>
      </c>
      <c r="M1086" s="266">
        <f>IF(K1086&lt;$C$1,$C$2-$C$1+1,$C$2-K1086+1)</f>
        <v>320</v>
      </c>
      <c r="N1086" s="268">
        <f>M1086/365</f>
        <v>0.87671232876712324</v>
      </c>
      <c r="O1086" s="269">
        <f>'Data and Parameter'!$E$4*'Data and Parameter'!$E$5*('Data and Parameter'!$E$6+'Data and Parameter'!$E$7)*'Data and Parameter'!$E$19*'Data and Parameter'!$E$14*'ER calculations'!N1086</f>
        <v>4.5393964699132674</v>
      </c>
    </row>
    <row r="1087" spans="1:15" ht="15">
      <c r="A1087" s="284">
        <v>1083</v>
      </c>
      <c r="B1087" s="287"/>
      <c r="C1087" s="287"/>
      <c r="D1087" s="284" t="s">
        <v>1054</v>
      </c>
      <c r="E1087" s="287"/>
      <c r="F1087" s="285" t="s">
        <v>1205</v>
      </c>
      <c r="G1087" s="266" t="s">
        <v>121</v>
      </c>
      <c r="H1087" s="266">
        <f>IF(G1087="Traditional Stove",0.1,0.2)</f>
        <v>0.1</v>
      </c>
      <c r="I1087" s="266">
        <f>YEAR(J1087)</f>
        <v>2022</v>
      </c>
      <c r="J1087" s="267">
        <v>44726</v>
      </c>
      <c r="K1087" s="267">
        <f>J1087+1</f>
        <v>44727</v>
      </c>
      <c r="L1087" s="266">
        <f>IF(M1087&lt;=365,1,2)</f>
        <v>1</v>
      </c>
      <c r="M1087" s="266">
        <f>IF(K1087&lt;$C$1,$C$2-$C$1+1,$C$2-K1087+1)</f>
        <v>320</v>
      </c>
      <c r="N1087" s="268">
        <f>M1087/365</f>
        <v>0.87671232876712324</v>
      </c>
      <c r="O1087" s="269">
        <f>'Data and Parameter'!$E$4*'Data and Parameter'!$E$5*('Data and Parameter'!$E$6+'Data and Parameter'!$E$7)*'Data and Parameter'!$E$19*'Data and Parameter'!$E$14*'ER calculations'!N1087</f>
        <v>4.5393964699132674</v>
      </c>
    </row>
    <row r="1088" spans="1:15" ht="15">
      <c r="A1088" s="284">
        <v>1084</v>
      </c>
      <c r="B1088" s="287"/>
      <c r="C1088" s="287"/>
      <c r="D1088" s="284" t="s">
        <v>1054</v>
      </c>
      <c r="E1088" s="287"/>
      <c r="F1088" s="285" t="s">
        <v>1206</v>
      </c>
      <c r="G1088" s="266" t="s">
        <v>121</v>
      </c>
      <c r="H1088" s="266">
        <f>IF(G1088="Traditional Stove",0.1,0.2)</f>
        <v>0.1</v>
      </c>
      <c r="I1088" s="266">
        <f>YEAR(J1088)</f>
        <v>2022</v>
      </c>
      <c r="J1088" s="267">
        <v>44726</v>
      </c>
      <c r="K1088" s="267">
        <f>J1088+1</f>
        <v>44727</v>
      </c>
      <c r="L1088" s="266">
        <f>IF(M1088&lt;=365,1,2)</f>
        <v>1</v>
      </c>
      <c r="M1088" s="266">
        <f>IF(K1088&lt;$C$1,$C$2-$C$1+1,$C$2-K1088+1)</f>
        <v>320</v>
      </c>
      <c r="N1088" s="268">
        <f>M1088/365</f>
        <v>0.87671232876712324</v>
      </c>
      <c r="O1088" s="269">
        <f>'Data and Parameter'!$E$4*'Data and Parameter'!$E$5*('Data and Parameter'!$E$6+'Data and Parameter'!$E$7)*'Data and Parameter'!$E$19*'Data and Parameter'!$E$14*'ER calculations'!N1088</f>
        <v>4.5393964699132674</v>
      </c>
    </row>
    <row r="1089" spans="1:15" ht="15">
      <c r="A1089" s="284">
        <v>1085</v>
      </c>
      <c r="B1089" s="287"/>
      <c r="C1089" s="287"/>
      <c r="D1089" s="284" t="s">
        <v>1054</v>
      </c>
      <c r="E1089" s="287"/>
      <c r="F1089" s="285" t="s">
        <v>1207</v>
      </c>
      <c r="G1089" s="266" t="s">
        <v>121</v>
      </c>
      <c r="H1089" s="266">
        <f>IF(G1089="Traditional Stove",0.1,0.2)</f>
        <v>0.1</v>
      </c>
      <c r="I1089" s="266">
        <f>YEAR(J1089)</f>
        <v>2022</v>
      </c>
      <c r="J1089" s="267">
        <v>44726</v>
      </c>
      <c r="K1089" s="267">
        <f>J1089+1</f>
        <v>44727</v>
      </c>
      <c r="L1089" s="266">
        <f>IF(M1089&lt;=365,1,2)</f>
        <v>1</v>
      </c>
      <c r="M1089" s="266">
        <f>IF(K1089&lt;$C$1,$C$2-$C$1+1,$C$2-K1089+1)</f>
        <v>320</v>
      </c>
      <c r="N1089" s="268">
        <f>M1089/365</f>
        <v>0.87671232876712324</v>
      </c>
      <c r="O1089" s="269">
        <f>'Data and Parameter'!$E$4*'Data and Parameter'!$E$5*('Data and Parameter'!$E$6+'Data and Parameter'!$E$7)*'Data and Parameter'!$E$19*'Data and Parameter'!$E$14*'ER calculations'!N1089</f>
        <v>4.5393964699132674</v>
      </c>
    </row>
    <row r="1090" spans="1:15" ht="15">
      <c r="A1090" s="284">
        <v>1086</v>
      </c>
      <c r="B1090" s="287"/>
      <c r="C1090" s="287"/>
      <c r="D1090" s="284" t="s">
        <v>1054</v>
      </c>
      <c r="E1090" s="287"/>
      <c r="F1090" s="285" t="s">
        <v>1208</v>
      </c>
      <c r="G1090" s="266" t="s">
        <v>121</v>
      </c>
      <c r="H1090" s="266">
        <f>IF(G1090="Traditional Stove",0.1,0.2)</f>
        <v>0.1</v>
      </c>
      <c r="I1090" s="266">
        <f>YEAR(J1090)</f>
        <v>2022</v>
      </c>
      <c r="J1090" s="267">
        <v>44726</v>
      </c>
      <c r="K1090" s="267">
        <f>J1090+1</f>
        <v>44727</v>
      </c>
      <c r="L1090" s="266">
        <f>IF(M1090&lt;=365,1,2)</f>
        <v>1</v>
      </c>
      <c r="M1090" s="266">
        <f>IF(K1090&lt;$C$1,$C$2-$C$1+1,$C$2-K1090+1)</f>
        <v>320</v>
      </c>
      <c r="N1090" s="268">
        <f>M1090/365</f>
        <v>0.87671232876712324</v>
      </c>
      <c r="O1090" s="269">
        <f>'Data and Parameter'!$E$4*'Data and Parameter'!$E$5*('Data and Parameter'!$E$6+'Data and Parameter'!$E$7)*'Data and Parameter'!$E$19*'Data and Parameter'!$E$14*'ER calculations'!N1090</f>
        <v>4.5393964699132674</v>
      </c>
    </row>
    <row r="1091" spans="1:15" ht="15">
      <c r="A1091" s="284">
        <v>1087</v>
      </c>
      <c r="B1091" s="287"/>
      <c r="C1091" s="287"/>
      <c r="D1091" s="284" t="s">
        <v>1054</v>
      </c>
      <c r="E1091" s="287"/>
      <c r="F1091" s="285" t="s">
        <v>1209</v>
      </c>
      <c r="G1091" s="266" t="s">
        <v>121</v>
      </c>
      <c r="H1091" s="266">
        <f>IF(G1091="Traditional Stove",0.1,0.2)</f>
        <v>0.1</v>
      </c>
      <c r="I1091" s="266">
        <f>YEAR(J1091)</f>
        <v>2022</v>
      </c>
      <c r="J1091" s="267">
        <v>44726</v>
      </c>
      <c r="K1091" s="267">
        <f>J1091+1</f>
        <v>44727</v>
      </c>
      <c r="L1091" s="266">
        <f>IF(M1091&lt;=365,1,2)</f>
        <v>1</v>
      </c>
      <c r="M1091" s="266">
        <f>IF(K1091&lt;$C$1,$C$2-$C$1+1,$C$2-K1091+1)</f>
        <v>320</v>
      </c>
      <c r="N1091" s="268">
        <f>M1091/365</f>
        <v>0.87671232876712324</v>
      </c>
      <c r="O1091" s="269">
        <f>'Data and Parameter'!$E$4*'Data and Parameter'!$E$5*('Data and Parameter'!$E$6+'Data and Parameter'!$E$7)*'Data and Parameter'!$E$19*'Data and Parameter'!$E$14*'ER calculations'!N1091</f>
        <v>4.5393964699132674</v>
      </c>
    </row>
    <row r="1092" spans="1:15" ht="15">
      <c r="A1092" s="284">
        <v>1088</v>
      </c>
      <c r="B1092" s="287"/>
      <c r="C1092" s="287"/>
      <c r="D1092" s="284" t="s">
        <v>1054</v>
      </c>
      <c r="E1092" s="287"/>
      <c r="F1092" s="285" t="s">
        <v>1210</v>
      </c>
      <c r="G1092" s="266" t="s">
        <v>121</v>
      </c>
      <c r="H1092" s="266">
        <f>IF(G1092="Traditional Stove",0.1,0.2)</f>
        <v>0.1</v>
      </c>
      <c r="I1092" s="266">
        <f>YEAR(J1092)</f>
        <v>2022</v>
      </c>
      <c r="J1092" s="267">
        <v>44726</v>
      </c>
      <c r="K1092" s="267">
        <f>J1092+1</f>
        <v>44727</v>
      </c>
      <c r="L1092" s="266">
        <f>IF(M1092&lt;=365,1,2)</f>
        <v>1</v>
      </c>
      <c r="M1092" s="266">
        <f>IF(K1092&lt;$C$1,$C$2-$C$1+1,$C$2-K1092+1)</f>
        <v>320</v>
      </c>
      <c r="N1092" s="268">
        <f>M1092/365</f>
        <v>0.87671232876712324</v>
      </c>
      <c r="O1092" s="269">
        <f>'Data and Parameter'!$E$4*'Data and Parameter'!$E$5*('Data and Parameter'!$E$6+'Data and Parameter'!$E$7)*'Data and Parameter'!$E$19*'Data and Parameter'!$E$14*'ER calculations'!N1092</f>
        <v>4.5393964699132674</v>
      </c>
    </row>
    <row r="1093" spans="1:15" ht="15">
      <c r="A1093" s="284">
        <v>1089</v>
      </c>
      <c r="B1093" s="287"/>
      <c r="C1093" s="287"/>
      <c r="D1093" s="284" t="s">
        <v>1054</v>
      </c>
      <c r="E1093" s="287"/>
      <c r="F1093" s="285" t="s">
        <v>1211</v>
      </c>
      <c r="G1093" s="266" t="s">
        <v>121</v>
      </c>
      <c r="H1093" s="266">
        <f>IF(G1093="Traditional Stove",0.1,0.2)</f>
        <v>0.1</v>
      </c>
      <c r="I1093" s="266">
        <f>YEAR(J1093)</f>
        <v>2022</v>
      </c>
      <c r="J1093" s="267">
        <v>44726</v>
      </c>
      <c r="K1093" s="267">
        <f>J1093+1</f>
        <v>44727</v>
      </c>
      <c r="L1093" s="266">
        <f>IF(M1093&lt;=365,1,2)</f>
        <v>1</v>
      </c>
      <c r="M1093" s="266">
        <f>IF(K1093&lt;$C$1,$C$2-$C$1+1,$C$2-K1093+1)</f>
        <v>320</v>
      </c>
      <c r="N1093" s="268">
        <f>M1093/365</f>
        <v>0.87671232876712324</v>
      </c>
      <c r="O1093" s="269">
        <f>'Data and Parameter'!$E$4*'Data and Parameter'!$E$5*('Data and Parameter'!$E$6+'Data and Parameter'!$E$7)*'Data and Parameter'!$E$19*'Data and Parameter'!$E$14*'ER calculations'!N1093</f>
        <v>4.5393964699132674</v>
      </c>
    </row>
    <row r="1094" spans="1:15" ht="15">
      <c r="A1094" s="284">
        <v>1090</v>
      </c>
      <c r="B1094" s="287"/>
      <c r="C1094" s="287"/>
      <c r="D1094" s="284" t="s">
        <v>1054</v>
      </c>
      <c r="E1094" s="287"/>
      <c r="F1094" s="285" t="s">
        <v>1212</v>
      </c>
      <c r="G1094" s="266" t="s">
        <v>121</v>
      </c>
      <c r="H1094" s="266">
        <f>IF(G1094="Traditional Stove",0.1,0.2)</f>
        <v>0.1</v>
      </c>
      <c r="I1094" s="266">
        <f>YEAR(J1094)</f>
        <v>2022</v>
      </c>
      <c r="J1094" s="267">
        <v>44726</v>
      </c>
      <c r="K1094" s="267">
        <f>J1094+1</f>
        <v>44727</v>
      </c>
      <c r="L1094" s="266">
        <f>IF(M1094&lt;=365,1,2)</f>
        <v>1</v>
      </c>
      <c r="M1094" s="266">
        <f>IF(K1094&lt;$C$1,$C$2-$C$1+1,$C$2-K1094+1)</f>
        <v>320</v>
      </c>
      <c r="N1094" s="268">
        <f>M1094/365</f>
        <v>0.87671232876712324</v>
      </c>
      <c r="O1094" s="269">
        <f>'Data and Parameter'!$E$4*'Data and Parameter'!$E$5*('Data and Parameter'!$E$6+'Data and Parameter'!$E$7)*'Data and Parameter'!$E$19*'Data and Parameter'!$E$14*'ER calculations'!N1094</f>
        <v>4.5393964699132674</v>
      </c>
    </row>
    <row r="1095" spans="1:15" ht="15">
      <c r="A1095" s="284">
        <v>1091</v>
      </c>
      <c r="B1095" s="287"/>
      <c r="C1095" s="287"/>
      <c r="D1095" s="284" t="s">
        <v>1054</v>
      </c>
      <c r="E1095" s="287"/>
      <c r="F1095" s="285" t="s">
        <v>1213</v>
      </c>
      <c r="G1095" s="266" t="s">
        <v>121</v>
      </c>
      <c r="H1095" s="266">
        <f>IF(G1095="Traditional Stove",0.1,0.2)</f>
        <v>0.1</v>
      </c>
      <c r="I1095" s="266">
        <f>YEAR(J1095)</f>
        <v>2022</v>
      </c>
      <c r="J1095" s="267">
        <v>44726</v>
      </c>
      <c r="K1095" s="267">
        <f>J1095+1</f>
        <v>44727</v>
      </c>
      <c r="L1095" s="266">
        <f>IF(M1095&lt;=365,1,2)</f>
        <v>1</v>
      </c>
      <c r="M1095" s="266">
        <f>IF(K1095&lt;$C$1,$C$2-$C$1+1,$C$2-K1095+1)</f>
        <v>320</v>
      </c>
      <c r="N1095" s="268">
        <f>M1095/365</f>
        <v>0.87671232876712324</v>
      </c>
      <c r="O1095" s="269">
        <f>'Data and Parameter'!$E$4*'Data and Parameter'!$E$5*('Data and Parameter'!$E$6+'Data and Parameter'!$E$7)*'Data and Parameter'!$E$19*'Data and Parameter'!$E$14*'ER calculations'!N1095</f>
        <v>4.5393964699132674</v>
      </c>
    </row>
    <row r="1096" spans="1:15" ht="15">
      <c r="A1096" s="284">
        <v>1092</v>
      </c>
      <c r="B1096" s="287"/>
      <c r="C1096" s="287"/>
      <c r="D1096" s="284" t="s">
        <v>1054</v>
      </c>
      <c r="E1096" s="287"/>
      <c r="F1096" s="285" t="s">
        <v>1214</v>
      </c>
      <c r="G1096" s="266" t="s">
        <v>121</v>
      </c>
      <c r="H1096" s="266">
        <f>IF(G1096="Traditional Stove",0.1,0.2)</f>
        <v>0.1</v>
      </c>
      <c r="I1096" s="266">
        <f>YEAR(J1096)</f>
        <v>2022</v>
      </c>
      <c r="J1096" s="267">
        <v>44726</v>
      </c>
      <c r="K1096" s="267">
        <f>J1096+1</f>
        <v>44727</v>
      </c>
      <c r="L1096" s="266">
        <f>IF(M1096&lt;=365,1,2)</f>
        <v>1</v>
      </c>
      <c r="M1096" s="266">
        <f>IF(K1096&lt;$C$1,$C$2-$C$1+1,$C$2-K1096+1)</f>
        <v>320</v>
      </c>
      <c r="N1096" s="268">
        <f>M1096/365</f>
        <v>0.87671232876712324</v>
      </c>
      <c r="O1096" s="269">
        <f>'Data and Parameter'!$E$4*'Data and Parameter'!$E$5*('Data and Parameter'!$E$6+'Data and Parameter'!$E$7)*'Data and Parameter'!$E$19*'Data and Parameter'!$E$14*'ER calculations'!N1096</f>
        <v>4.5393964699132674</v>
      </c>
    </row>
    <row r="1097" spans="1:15" ht="15">
      <c r="A1097" s="284">
        <v>1093</v>
      </c>
      <c r="B1097" s="287"/>
      <c r="C1097" s="287"/>
      <c r="D1097" s="284" t="s">
        <v>1054</v>
      </c>
      <c r="E1097" s="287"/>
      <c r="F1097" s="285" t="s">
        <v>1215</v>
      </c>
      <c r="G1097" s="266" t="s">
        <v>121</v>
      </c>
      <c r="H1097" s="266">
        <f>IF(G1097="Traditional Stove",0.1,0.2)</f>
        <v>0.1</v>
      </c>
      <c r="I1097" s="266">
        <f>YEAR(J1097)</f>
        <v>2022</v>
      </c>
      <c r="J1097" s="267">
        <v>44726</v>
      </c>
      <c r="K1097" s="267">
        <f>J1097+1</f>
        <v>44727</v>
      </c>
      <c r="L1097" s="266">
        <f>IF(M1097&lt;=365,1,2)</f>
        <v>1</v>
      </c>
      <c r="M1097" s="266">
        <f>IF(K1097&lt;$C$1,$C$2-$C$1+1,$C$2-K1097+1)</f>
        <v>320</v>
      </c>
      <c r="N1097" s="268">
        <f>M1097/365</f>
        <v>0.87671232876712324</v>
      </c>
      <c r="O1097" s="269">
        <f>'Data and Parameter'!$E$4*'Data and Parameter'!$E$5*('Data and Parameter'!$E$6+'Data and Parameter'!$E$7)*'Data and Parameter'!$E$19*'Data and Parameter'!$E$14*'ER calculations'!N1097</f>
        <v>4.5393964699132674</v>
      </c>
    </row>
    <row r="1098" spans="1:15" ht="15">
      <c r="A1098" s="284">
        <v>1094</v>
      </c>
      <c r="B1098" s="287"/>
      <c r="C1098" s="287"/>
      <c r="D1098" s="284" t="s">
        <v>1054</v>
      </c>
      <c r="E1098" s="287"/>
      <c r="F1098" s="285" t="s">
        <v>1216</v>
      </c>
      <c r="G1098" s="266" t="s">
        <v>121</v>
      </c>
      <c r="H1098" s="266">
        <f>IF(G1098="Traditional Stove",0.1,0.2)</f>
        <v>0.1</v>
      </c>
      <c r="I1098" s="266">
        <f>YEAR(J1098)</f>
        <v>2022</v>
      </c>
      <c r="J1098" s="267">
        <v>44726</v>
      </c>
      <c r="K1098" s="267">
        <f>J1098+1</f>
        <v>44727</v>
      </c>
      <c r="L1098" s="266">
        <f>IF(M1098&lt;=365,1,2)</f>
        <v>1</v>
      </c>
      <c r="M1098" s="266">
        <f>IF(K1098&lt;$C$1,$C$2-$C$1+1,$C$2-K1098+1)</f>
        <v>320</v>
      </c>
      <c r="N1098" s="268">
        <f>M1098/365</f>
        <v>0.87671232876712324</v>
      </c>
      <c r="O1098" s="269">
        <f>'Data and Parameter'!$E$4*'Data and Parameter'!$E$5*('Data and Parameter'!$E$6+'Data and Parameter'!$E$7)*'Data and Parameter'!$E$19*'Data and Parameter'!$E$14*'ER calculations'!N1098</f>
        <v>4.5393964699132674</v>
      </c>
    </row>
    <row r="1099" spans="1:15" ht="15">
      <c r="A1099" s="284">
        <v>1095</v>
      </c>
      <c r="B1099" s="287"/>
      <c r="C1099" s="287"/>
      <c r="D1099" s="284" t="s">
        <v>1054</v>
      </c>
      <c r="E1099" s="287"/>
      <c r="F1099" s="285" t="s">
        <v>1217</v>
      </c>
      <c r="G1099" s="266" t="s">
        <v>121</v>
      </c>
      <c r="H1099" s="266">
        <f>IF(G1099="Traditional Stove",0.1,0.2)</f>
        <v>0.1</v>
      </c>
      <c r="I1099" s="266">
        <f>YEAR(J1099)</f>
        <v>2022</v>
      </c>
      <c r="J1099" s="267">
        <v>44726</v>
      </c>
      <c r="K1099" s="267">
        <f>J1099+1</f>
        <v>44727</v>
      </c>
      <c r="L1099" s="266">
        <f>IF(M1099&lt;=365,1,2)</f>
        <v>1</v>
      </c>
      <c r="M1099" s="266">
        <f>IF(K1099&lt;$C$1,$C$2-$C$1+1,$C$2-K1099+1)</f>
        <v>320</v>
      </c>
      <c r="N1099" s="268">
        <f>M1099/365</f>
        <v>0.87671232876712324</v>
      </c>
      <c r="O1099" s="269">
        <f>'Data and Parameter'!$E$4*'Data and Parameter'!$E$5*('Data and Parameter'!$E$6+'Data and Parameter'!$E$7)*'Data and Parameter'!$E$19*'Data and Parameter'!$E$14*'ER calculations'!N1099</f>
        <v>4.5393964699132674</v>
      </c>
    </row>
    <row r="1100" spans="1:15" ht="15">
      <c r="A1100" s="284">
        <v>1096</v>
      </c>
      <c r="B1100" s="287"/>
      <c r="C1100" s="287"/>
      <c r="D1100" s="284" t="s">
        <v>1054</v>
      </c>
      <c r="E1100" s="287"/>
      <c r="F1100" s="285" t="s">
        <v>1218</v>
      </c>
      <c r="G1100" s="266" t="s">
        <v>121</v>
      </c>
      <c r="H1100" s="266">
        <f>IF(G1100="Traditional Stove",0.1,0.2)</f>
        <v>0.1</v>
      </c>
      <c r="I1100" s="266">
        <f>YEAR(J1100)</f>
        <v>2022</v>
      </c>
      <c r="J1100" s="267">
        <v>44726</v>
      </c>
      <c r="K1100" s="267">
        <f>J1100+1</f>
        <v>44727</v>
      </c>
      <c r="L1100" s="266">
        <f>IF(M1100&lt;=365,1,2)</f>
        <v>1</v>
      </c>
      <c r="M1100" s="266">
        <f>IF(K1100&lt;$C$1,$C$2-$C$1+1,$C$2-K1100+1)</f>
        <v>320</v>
      </c>
      <c r="N1100" s="268">
        <f>M1100/365</f>
        <v>0.87671232876712324</v>
      </c>
      <c r="O1100" s="269">
        <f>'Data and Parameter'!$E$4*'Data and Parameter'!$E$5*('Data and Parameter'!$E$6+'Data and Parameter'!$E$7)*'Data and Parameter'!$E$19*'Data and Parameter'!$E$14*'ER calculations'!N1100</f>
        <v>4.5393964699132674</v>
      </c>
    </row>
    <row r="1101" spans="1:15" ht="15">
      <c r="A1101" s="284">
        <v>1097</v>
      </c>
      <c r="B1101" s="287"/>
      <c r="C1101" s="287"/>
      <c r="D1101" s="284" t="s">
        <v>1054</v>
      </c>
      <c r="E1101" s="287"/>
      <c r="F1101" s="285" t="s">
        <v>1219</v>
      </c>
      <c r="G1101" s="266" t="s">
        <v>121</v>
      </c>
      <c r="H1101" s="266">
        <f>IF(G1101="Traditional Stove",0.1,0.2)</f>
        <v>0.1</v>
      </c>
      <c r="I1101" s="266">
        <f>YEAR(J1101)</f>
        <v>2022</v>
      </c>
      <c r="J1101" s="267">
        <v>44726</v>
      </c>
      <c r="K1101" s="267">
        <f>J1101+1</f>
        <v>44727</v>
      </c>
      <c r="L1101" s="266">
        <f>IF(M1101&lt;=365,1,2)</f>
        <v>1</v>
      </c>
      <c r="M1101" s="266">
        <f>IF(K1101&lt;$C$1,$C$2-$C$1+1,$C$2-K1101+1)</f>
        <v>320</v>
      </c>
      <c r="N1101" s="268">
        <f>M1101/365</f>
        <v>0.87671232876712324</v>
      </c>
      <c r="O1101" s="269">
        <f>'Data and Parameter'!$E$4*'Data and Parameter'!$E$5*('Data and Parameter'!$E$6+'Data and Parameter'!$E$7)*'Data and Parameter'!$E$19*'Data and Parameter'!$E$14*'ER calculations'!N1101</f>
        <v>4.5393964699132674</v>
      </c>
    </row>
    <row r="1102" spans="1:15" ht="15">
      <c r="A1102" s="284">
        <v>1098</v>
      </c>
      <c r="B1102" s="287"/>
      <c r="C1102" s="287"/>
      <c r="D1102" s="284" t="s">
        <v>1054</v>
      </c>
      <c r="E1102" s="287"/>
      <c r="F1102" s="285" t="s">
        <v>1220</v>
      </c>
      <c r="G1102" s="266" t="s">
        <v>121</v>
      </c>
      <c r="H1102" s="266">
        <f>IF(G1102="Traditional Stove",0.1,0.2)</f>
        <v>0.1</v>
      </c>
      <c r="I1102" s="266">
        <f>YEAR(J1102)</f>
        <v>2022</v>
      </c>
      <c r="J1102" s="267">
        <v>44726</v>
      </c>
      <c r="K1102" s="267">
        <f>J1102+1</f>
        <v>44727</v>
      </c>
      <c r="L1102" s="266">
        <f>IF(M1102&lt;=365,1,2)</f>
        <v>1</v>
      </c>
      <c r="M1102" s="266">
        <f>IF(K1102&lt;$C$1,$C$2-$C$1+1,$C$2-K1102+1)</f>
        <v>320</v>
      </c>
      <c r="N1102" s="268">
        <f>M1102/365</f>
        <v>0.87671232876712324</v>
      </c>
      <c r="O1102" s="269">
        <f>'Data and Parameter'!$E$4*'Data and Parameter'!$E$5*('Data and Parameter'!$E$6+'Data and Parameter'!$E$7)*'Data and Parameter'!$E$19*'Data and Parameter'!$E$14*'ER calculations'!N1102</f>
        <v>4.5393964699132674</v>
      </c>
    </row>
    <row r="1103" spans="1:15" ht="15">
      <c r="A1103" s="284">
        <v>1099</v>
      </c>
      <c r="B1103" s="287"/>
      <c r="C1103" s="287"/>
      <c r="D1103" s="284" t="s">
        <v>1054</v>
      </c>
      <c r="E1103" s="287"/>
      <c r="F1103" s="285" t="s">
        <v>1221</v>
      </c>
      <c r="G1103" s="266" t="s">
        <v>121</v>
      </c>
      <c r="H1103" s="266">
        <f>IF(G1103="Traditional Stove",0.1,0.2)</f>
        <v>0.1</v>
      </c>
      <c r="I1103" s="266">
        <f>YEAR(J1103)</f>
        <v>2022</v>
      </c>
      <c r="J1103" s="267">
        <v>44726</v>
      </c>
      <c r="K1103" s="267">
        <f>J1103+1</f>
        <v>44727</v>
      </c>
      <c r="L1103" s="266">
        <f>IF(M1103&lt;=365,1,2)</f>
        <v>1</v>
      </c>
      <c r="M1103" s="266">
        <f>IF(K1103&lt;$C$1,$C$2-$C$1+1,$C$2-K1103+1)</f>
        <v>320</v>
      </c>
      <c r="N1103" s="268">
        <f>M1103/365</f>
        <v>0.87671232876712324</v>
      </c>
      <c r="O1103" s="269">
        <f>'Data and Parameter'!$E$4*'Data and Parameter'!$E$5*('Data and Parameter'!$E$6+'Data and Parameter'!$E$7)*'Data and Parameter'!$E$19*'Data and Parameter'!$E$14*'ER calculations'!N1103</f>
        <v>4.5393964699132674</v>
      </c>
    </row>
    <row r="1104" spans="1:15" ht="15">
      <c r="A1104" s="284">
        <v>1100</v>
      </c>
      <c r="B1104" s="287"/>
      <c r="C1104" s="287"/>
      <c r="D1104" s="284" t="s">
        <v>1054</v>
      </c>
      <c r="E1104" s="287"/>
      <c r="F1104" s="285" t="s">
        <v>1222</v>
      </c>
      <c r="G1104" s="266" t="s">
        <v>121</v>
      </c>
      <c r="H1104" s="266">
        <f>IF(G1104="Traditional Stove",0.1,0.2)</f>
        <v>0.1</v>
      </c>
      <c r="I1104" s="266">
        <f>YEAR(J1104)</f>
        <v>2022</v>
      </c>
      <c r="J1104" s="267">
        <v>44726</v>
      </c>
      <c r="K1104" s="267">
        <f>J1104+1</f>
        <v>44727</v>
      </c>
      <c r="L1104" s="266">
        <f>IF(M1104&lt;=365,1,2)</f>
        <v>1</v>
      </c>
      <c r="M1104" s="266">
        <f>IF(K1104&lt;$C$1,$C$2-$C$1+1,$C$2-K1104+1)</f>
        <v>320</v>
      </c>
      <c r="N1104" s="268">
        <f>M1104/365</f>
        <v>0.87671232876712324</v>
      </c>
      <c r="O1104" s="269">
        <f>'Data and Parameter'!$E$4*'Data and Parameter'!$E$5*('Data and Parameter'!$E$6+'Data and Parameter'!$E$7)*'Data and Parameter'!$E$19*'Data and Parameter'!$E$14*'ER calculations'!N1104</f>
        <v>4.5393964699132674</v>
      </c>
    </row>
    <row r="1105" spans="1:15" ht="15">
      <c r="A1105" s="284">
        <v>1101</v>
      </c>
      <c r="B1105" s="287"/>
      <c r="C1105" s="287"/>
      <c r="D1105" s="284" t="s">
        <v>1054</v>
      </c>
      <c r="E1105" s="287"/>
      <c r="F1105" s="285" t="s">
        <v>1223</v>
      </c>
      <c r="G1105" s="266" t="s">
        <v>121</v>
      </c>
      <c r="H1105" s="266">
        <f>IF(G1105="Traditional Stove",0.1,0.2)</f>
        <v>0.1</v>
      </c>
      <c r="I1105" s="266">
        <f>YEAR(J1105)</f>
        <v>2022</v>
      </c>
      <c r="J1105" s="267">
        <v>44726</v>
      </c>
      <c r="K1105" s="267">
        <f>J1105+1</f>
        <v>44727</v>
      </c>
      <c r="L1105" s="266">
        <f>IF(M1105&lt;=365,1,2)</f>
        <v>1</v>
      </c>
      <c r="M1105" s="266">
        <f>IF(K1105&lt;$C$1,$C$2-$C$1+1,$C$2-K1105+1)</f>
        <v>320</v>
      </c>
      <c r="N1105" s="268">
        <f>M1105/365</f>
        <v>0.87671232876712324</v>
      </c>
      <c r="O1105" s="269">
        <f>'Data and Parameter'!$E$4*'Data and Parameter'!$E$5*('Data and Parameter'!$E$6+'Data and Parameter'!$E$7)*'Data and Parameter'!$E$19*'Data and Parameter'!$E$14*'ER calculations'!N1105</f>
        <v>4.5393964699132674</v>
      </c>
    </row>
    <row r="1106" spans="1:15" ht="15">
      <c r="A1106" s="284">
        <v>1102</v>
      </c>
      <c r="B1106" s="287"/>
      <c r="C1106" s="287"/>
      <c r="D1106" s="284" t="s">
        <v>1054</v>
      </c>
      <c r="E1106" s="287"/>
      <c r="F1106" s="285" t="s">
        <v>1224</v>
      </c>
      <c r="G1106" s="266" t="s">
        <v>121</v>
      </c>
      <c r="H1106" s="266">
        <f>IF(G1106="Traditional Stove",0.1,0.2)</f>
        <v>0.1</v>
      </c>
      <c r="I1106" s="266">
        <f>YEAR(J1106)</f>
        <v>2022</v>
      </c>
      <c r="J1106" s="267">
        <v>44726</v>
      </c>
      <c r="K1106" s="267">
        <f>J1106+1</f>
        <v>44727</v>
      </c>
      <c r="L1106" s="266">
        <f>IF(M1106&lt;=365,1,2)</f>
        <v>1</v>
      </c>
      <c r="M1106" s="266">
        <f>IF(K1106&lt;$C$1,$C$2-$C$1+1,$C$2-K1106+1)</f>
        <v>320</v>
      </c>
      <c r="N1106" s="268">
        <f>M1106/365</f>
        <v>0.87671232876712324</v>
      </c>
      <c r="O1106" s="269">
        <f>'Data and Parameter'!$E$4*'Data and Parameter'!$E$5*('Data and Parameter'!$E$6+'Data and Parameter'!$E$7)*'Data and Parameter'!$E$19*'Data and Parameter'!$E$14*'ER calculations'!N1106</f>
        <v>4.5393964699132674</v>
      </c>
    </row>
    <row r="1107" spans="1:15" ht="15">
      <c r="A1107" s="284">
        <v>1103</v>
      </c>
      <c r="B1107" s="287"/>
      <c r="C1107" s="287"/>
      <c r="D1107" s="284" t="s">
        <v>1054</v>
      </c>
      <c r="E1107" s="287"/>
      <c r="F1107" s="285" t="s">
        <v>1225</v>
      </c>
      <c r="G1107" s="266" t="s">
        <v>121</v>
      </c>
      <c r="H1107" s="266">
        <f>IF(G1107="Traditional Stove",0.1,0.2)</f>
        <v>0.1</v>
      </c>
      <c r="I1107" s="266">
        <f>YEAR(J1107)</f>
        <v>2022</v>
      </c>
      <c r="J1107" s="267">
        <v>44726</v>
      </c>
      <c r="K1107" s="267">
        <f>J1107+1</f>
        <v>44727</v>
      </c>
      <c r="L1107" s="266">
        <f>IF(M1107&lt;=365,1,2)</f>
        <v>1</v>
      </c>
      <c r="M1107" s="266">
        <f>IF(K1107&lt;$C$1,$C$2-$C$1+1,$C$2-K1107+1)</f>
        <v>320</v>
      </c>
      <c r="N1107" s="268">
        <f>M1107/365</f>
        <v>0.87671232876712324</v>
      </c>
      <c r="O1107" s="269">
        <f>'Data and Parameter'!$E$4*'Data and Parameter'!$E$5*('Data and Parameter'!$E$6+'Data and Parameter'!$E$7)*'Data and Parameter'!$E$19*'Data and Parameter'!$E$14*'ER calculations'!N1107</f>
        <v>4.5393964699132674</v>
      </c>
    </row>
    <row r="1108" spans="1:15" ht="15">
      <c r="A1108" s="284">
        <v>1104</v>
      </c>
      <c r="B1108" s="287"/>
      <c r="C1108" s="287"/>
      <c r="D1108" s="284" t="s">
        <v>1054</v>
      </c>
      <c r="E1108" s="287"/>
      <c r="F1108" s="285" t="s">
        <v>1226</v>
      </c>
      <c r="G1108" s="266" t="s">
        <v>121</v>
      </c>
      <c r="H1108" s="266">
        <f>IF(G1108="Traditional Stove",0.1,0.2)</f>
        <v>0.1</v>
      </c>
      <c r="I1108" s="266">
        <f>YEAR(J1108)</f>
        <v>2022</v>
      </c>
      <c r="J1108" s="267">
        <v>44726</v>
      </c>
      <c r="K1108" s="267">
        <f>J1108+1</f>
        <v>44727</v>
      </c>
      <c r="L1108" s="266">
        <f>IF(M1108&lt;=365,1,2)</f>
        <v>1</v>
      </c>
      <c r="M1108" s="266">
        <f>IF(K1108&lt;$C$1,$C$2-$C$1+1,$C$2-K1108+1)</f>
        <v>320</v>
      </c>
      <c r="N1108" s="268">
        <f>M1108/365</f>
        <v>0.87671232876712324</v>
      </c>
      <c r="O1108" s="269">
        <f>'Data and Parameter'!$E$4*'Data and Parameter'!$E$5*('Data and Parameter'!$E$6+'Data and Parameter'!$E$7)*'Data and Parameter'!$E$19*'Data and Parameter'!$E$14*'ER calculations'!N1108</f>
        <v>4.5393964699132674</v>
      </c>
    </row>
    <row r="1109" spans="1:15" ht="15">
      <c r="A1109" s="284">
        <v>1105</v>
      </c>
      <c r="B1109" s="287"/>
      <c r="C1109" s="287"/>
      <c r="D1109" s="284" t="s">
        <v>1054</v>
      </c>
      <c r="E1109" s="287"/>
      <c r="F1109" s="285" t="s">
        <v>1227</v>
      </c>
      <c r="G1109" s="266" t="s">
        <v>121</v>
      </c>
      <c r="H1109" s="266">
        <f>IF(G1109="Traditional Stove",0.1,0.2)</f>
        <v>0.1</v>
      </c>
      <c r="I1109" s="266">
        <f>YEAR(J1109)</f>
        <v>2022</v>
      </c>
      <c r="J1109" s="267">
        <v>44726</v>
      </c>
      <c r="K1109" s="267">
        <f>J1109+1</f>
        <v>44727</v>
      </c>
      <c r="L1109" s="266">
        <f>IF(M1109&lt;=365,1,2)</f>
        <v>1</v>
      </c>
      <c r="M1109" s="266">
        <f>IF(K1109&lt;$C$1,$C$2-$C$1+1,$C$2-K1109+1)</f>
        <v>320</v>
      </c>
      <c r="N1109" s="268">
        <f>M1109/365</f>
        <v>0.87671232876712324</v>
      </c>
      <c r="O1109" s="269">
        <f>'Data and Parameter'!$E$4*'Data and Parameter'!$E$5*('Data and Parameter'!$E$6+'Data and Parameter'!$E$7)*'Data and Parameter'!$E$19*'Data and Parameter'!$E$14*'ER calculations'!N1109</f>
        <v>4.5393964699132674</v>
      </c>
    </row>
    <row r="1110" spans="1:15" ht="15">
      <c r="A1110" s="284">
        <v>1106</v>
      </c>
      <c r="B1110" s="287"/>
      <c r="C1110" s="287"/>
      <c r="D1110" s="284" t="s">
        <v>1054</v>
      </c>
      <c r="E1110" s="287"/>
      <c r="F1110" s="285" t="s">
        <v>1228</v>
      </c>
      <c r="G1110" s="266" t="s">
        <v>121</v>
      </c>
      <c r="H1110" s="266">
        <f>IF(G1110="Traditional Stove",0.1,0.2)</f>
        <v>0.1</v>
      </c>
      <c r="I1110" s="266">
        <f>YEAR(J1110)</f>
        <v>2022</v>
      </c>
      <c r="J1110" s="267">
        <v>44726</v>
      </c>
      <c r="K1110" s="267">
        <f>J1110+1</f>
        <v>44727</v>
      </c>
      <c r="L1110" s="266">
        <f>IF(M1110&lt;=365,1,2)</f>
        <v>1</v>
      </c>
      <c r="M1110" s="266">
        <f>IF(K1110&lt;$C$1,$C$2-$C$1+1,$C$2-K1110+1)</f>
        <v>320</v>
      </c>
      <c r="N1110" s="268">
        <f>M1110/365</f>
        <v>0.87671232876712324</v>
      </c>
      <c r="O1110" s="269">
        <f>'Data and Parameter'!$E$4*'Data and Parameter'!$E$5*('Data and Parameter'!$E$6+'Data and Parameter'!$E$7)*'Data and Parameter'!$E$19*'Data and Parameter'!$E$14*'ER calculations'!N1110</f>
        <v>4.5393964699132674</v>
      </c>
    </row>
    <row r="1111" spans="1:15" ht="15">
      <c r="A1111" s="284">
        <v>1107</v>
      </c>
      <c r="B1111" s="287"/>
      <c r="C1111" s="287"/>
      <c r="D1111" s="284" t="s">
        <v>1054</v>
      </c>
      <c r="E1111" s="287"/>
      <c r="F1111" s="285" t="s">
        <v>1229</v>
      </c>
      <c r="G1111" s="266" t="s">
        <v>121</v>
      </c>
      <c r="H1111" s="266">
        <f>IF(G1111="Traditional Stove",0.1,0.2)</f>
        <v>0.1</v>
      </c>
      <c r="I1111" s="266">
        <f>YEAR(J1111)</f>
        <v>2022</v>
      </c>
      <c r="J1111" s="267">
        <v>44726</v>
      </c>
      <c r="K1111" s="267">
        <f>J1111+1</f>
        <v>44727</v>
      </c>
      <c r="L1111" s="266">
        <f>IF(M1111&lt;=365,1,2)</f>
        <v>1</v>
      </c>
      <c r="M1111" s="266">
        <f>IF(K1111&lt;$C$1,$C$2-$C$1+1,$C$2-K1111+1)</f>
        <v>320</v>
      </c>
      <c r="N1111" s="268">
        <f>M1111/365</f>
        <v>0.87671232876712324</v>
      </c>
      <c r="O1111" s="269">
        <f>'Data and Parameter'!$E$4*'Data and Parameter'!$E$5*('Data and Parameter'!$E$6+'Data and Parameter'!$E$7)*'Data and Parameter'!$E$19*'Data and Parameter'!$E$14*'ER calculations'!N1111</f>
        <v>4.5393964699132674</v>
      </c>
    </row>
    <row r="1112" spans="1:15" ht="15">
      <c r="A1112" s="284">
        <v>1108</v>
      </c>
      <c r="B1112" s="287"/>
      <c r="C1112" s="287"/>
      <c r="D1112" s="284" t="s">
        <v>1054</v>
      </c>
      <c r="E1112" s="287"/>
      <c r="F1112" s="285" t="s">
        <v>1230</v>
      </c>
      <c r="G1112" s="266" t="s">
        <v>121</v>
      </c>
      <c r="H1112" s="266">
        <f>IF(G1112="Traditional Stove",0.1,0.2)</f>
        <v>0.1</v>
      </c>
      <c r="I1112" s="266">
        <f>YEAR(J1112)</f>
        <v>2022</v>
      </c>
      <c r="J1112" s="267">
        <v>44726</v>
      </c>
      <c r="K1112" s="267">
        <f>J1112+1</f>
        <v>44727</v>
      </c>
      <c r="L1112" s="266">
        <f>IF(M1112&lt;=365,1,2)</f>
        <v>1</v>
      </c>
      <c r="M1112" s="266">
        <f>IF(K1112&lt;$C$1,$C$2-$C$1+1,$C$2-K1112+1)</f>
        <v>320</v>
      </c>
      <c r="N1112" s="268">
        <f>M1112/365</f>
        <v>0.87671232876712324</v>
      </c>
      <c r="O1112" s="269">
        <f>'Data and Parameter'!$E$4*'Data and Parameter'!$E$5*('Data and Parameter'!$E$6+'Data and Parameter'!$E$7)*'Data and Parameter'!$E$19*'Data and Parameter'!$E$14*'ER calculations'!N1112</f>
        <v>4.5393964699132674</v>
      </c>
    </row>
    <row r="1113" spans="1:15" ht="15">
      <c r="A1113" s="284">
        <v>1109</v>
      </c>
      <c r="B1113" s="287"/>
      <c r="C1113" s="287"/>
      <c r="D1113" s="284" t="s">
        <v>1054</v>
      </c>
      <c r="E1113" s="287"/>
      <c r="F1113" s="285" t="s">
        <v>1231</v>
      </c>
      <c r="G1113" s="266" t="s">
        <v>121</v>
      </c>
      <c r="H1113" s="266">
        <f>IF(G1113="Traditional Stove",0.1,0.2)</f>
        <v>0.1</v>
      </c>
      <c r="I1113" s="266">
        <f>YEAR(J1113)</f>
        <v>2022</v>
      </c>
      <c r="J1113" s="267">
        <v>44726</v>
      </c>
      <c r="K1113" s="267">
        <f>J1113+1</f>
        <v>44727</v>
      </c>
      <c r="L1113" s="266">
        <f>IF(M1113&lt;=365,1,2)</f>
        <v>1</v>
      </c>
      <c r="M1113" s="266">
        <f>IF(K1113&lt;$C$1,$C$2-$C$1+1,$C$2-K1113+1)</f>
        <v>320</v>
      </c>
      <c r="N1113" s="268">
        <f>M1113/365</f>
        <v>0.87671232876712324</v>
      </c>
      <c r="O1113" s="269">
        <f>'Data and Parameter'!$E$4*'Data and Parameter'!$E$5*('Data and Parameter'!$E$6+'Data and Parameter'!$E$7)*'Data and Parameter'!$E$19*'Data and Parameter'!$E$14*'ER calculations'!N1113</f>
        <v>4.5393964699132674</v>
      </c>
    </row>
    <row r="1114" spans="1:15" ht="15">
      <c r="A1114" s="284">
        <v>1110</v>
      </c>
      <c r="B1114" s="287"/>
      <c r="C1114" s="287"/>
      <c r="D1114" s="284" t="s">
        <v>1054</v>
      </c>
      <c r="E1114" s="287"/>
      <c r="F1114" s="285" t="s">
        <v>1232</v>
      </c>
      <c r="G1114" s="266" t="s">
        <v>121</v>
      </c>
      <c r="H1114" s="266">
        <f>IF(G1114="Traditional Stove",0.1,0.2)</f>
        <v>0.1</v>
      </c>
      <c r="I1114" s="266">
        <f>YEAR(J1114)</f>
        <v>2022</v>
      </c>
      <c r="J1114" s="267">
        <v>44726</v>
      </c>
      <c r="K1114" s="267">
        <f>J1114+1</f>
        <v>44727</v>
      </c>
      <c r="L1114" s="266">
        <f>IF(M1114&lt;=365,1,2)</f>
        <v>1</v>
      </c>
      <c r="M1114" s="266">
        <f>IF(K1114&lt;$C$1,$C$2-$C$1+1,$C$2-K1114+1)</f>
        <v>320</v>
      </c>
      <c r="N1114" s="268">
        <f>M1114/365</f>
        <v>0.87671232876712324</v>
      </c>
      <c r="O1114" s="269">
        <f>'Data and Parameter'!$E$4*'Data and Parameter'!$E$5*('Data and Parameter'!$E$6+'Data and Parameter'!$E$7)*'Data and Parameter'!$E$19*'Data and Parameter'!$E$14*'ER calculations'!N1114</f>
        <v>4.5393964699132674</v>
      </c>
    </row>
    <row r="1115" spans="1:15" ht="15">
      <c r="A1115" s="284">
        <v>1111</v>
      </c>
      <c r="B1115" s="287"/>
      <c r="C1115" s="287"/>
      <c r="D1115" s="284" t="s">
        <v>1054</v>
      </c>
      <c r="E1115" s="287"/>
      <c r="F1115" s="285" t="s">
        <v>1233</v>
      </c>
      <c r="G1115" s="266" t="s">
        <v>121</v>
      </c>
      <c r="H1115" s="266">
        <f>IF(G1115="Traditional Stove",0.1,0.2)</f>
        <v>0.1</v>
      </c>
      <c r="I1115" s="266">
        <f>YEAR(J1115)</f>
        <v>2022</v>
      </c>
      <c r="J1115" s="267">
        <v>44729</v>
      </c>
      <c r="K1115" s="267">
        <f>J1115+1</f>
        <v>44730</v>
      </c>
      <c r="L1115" s="266">
        <f>IF(M1115&lt;=365,1,2)</f>
        <v>1</v>
      </c>
      <c r="M1115" s="266">
        <f>IF(K1115&lt;$C$1,$C$2-$C$1+1,$C$2-K1115+1)</f>
        <v>317</v>
      </c>
      <c r="N1115" s="268">
        <f>M1115/365</f>
        <v>0.86849315068493149</v>
      </c>
      <c r="O1115" s="269">
        <f>'Data and Parameter'!$E$4*'Data and Parameter'!$E$5*('Data and Parameter'!$E$6+'Data and Parameter'!$E$7)*'Data and Parameter'!$E$19*'Data and Parameter'!$E$14*'ER calculations'!N1115</f>
        <v>4.4968396280078302</v>
      </c>
    </row>
    <row r="1116" spans="1:15" ht="15">
      <c r="A1116" s="284">
        <v>1112</v>
      </c>
      <c r="B1116" s="287"/>
      <c r="C1116" s="287"/>
      <c r="D1116" s="284" t="s">
        <v>1054</v>
      </c>
      <c r="E1116" s="287"/>
      <c r="F1116" s="285" t="s">
        <v>1234</v>
      </c>
      <c r="G1116" s="266" t="s">
        <v>121</v>
      </c>
      <c r="H1116" s="266">
        <f>IF(G1116="Traditional Stove",0.1,0.2)</f>
        <v>0.1</v>
      </c>
      <c r="I1116" s="266">
        <f>YEAR(J1116)</f>
        <v>2022</v>
      </c>
      <c r="J1116" s="267">
        <v>44719</v>
      </c>
      <c r="K1116" s="267">
        <f>J1116+1</f>
        <v>44720</v>
      </c>
      <c r="L1116" s="266">
        <f>IF(M1116&lt;=365,1,2)</f>
        <v>1</v>
      </c>
      <c r="M1116" s="266">
        <f>IF(K1116&lt;$C$1,$C$2-$C$1+1,$C$2-K1116+1)</f>
        <v>327</v>
      </c>
      <c r="N1116" s="268">
        <f>M1116/365</f>
        <v>0.89589041095890409</v>
      </c>
      <c r="O1116" s="269">
        <f>'Data and Parameter'!$E$4*'Data and Parameter'!$E$5*('Data and Parameter'!$E$6+'Data and Parameter'!$E$7)*'Data and Parameter'!$E$19*'Data and Parameter'!$E$14*'ER calculations'!N1116</f>
        <v>4.6386957676926199</v>
      </c>
    </row>
    <row r="1117" spans="1:15" ht="15">
      <c r="A1117" s="284">
        <v>1113</v>
      </c>
      <c r="B1117" s="287"/>
      <c r="C1117" s="287"/>
      <c r="D1117" s="284" t="s">
        <v>1054</v>
      </c>
      <c r="E1117" s="287"/>
      <c r="F1117" s="285" t="s">
        <v>1235</v>
      </c>
      <c r="G1117" s="266" t="s">
        <v>121</v>
      </c>
      <c r="H1117" s="266">
        <f>IF(G1117="Traditional Stove",0.1,0.2)</f>
        <v>0.1</v>
      </c>
      <c r="I1117" s="266">
        <f>YEAR(J1117)</f>
        <v>2022</v>
      </c>
      <c r="J1117" s="267">
        <v>44719</v>
      </c>
      <c r="K1117" s="267">
        <f>J1117+1</f>
        <v>44720</v>
      </c>
      <c r="L1117" s="266">
        <f>IF(M1117&lt;=365,1,2)</f>
        <v>1</v>
      </c>
      <c r="M1117" s="266">
        <f>IF(K1117&lt;$C$1,$C$2-$C$1+1,$C$2-K1117+1)</f>
        <v>327</v>
      </c>
      <c r="N1117" s="268">
        <f>M1117/365</f>
        <v>0.89589041095890409</v>
      </c>
      <c r="O1117" s="269">
        <f>'Data and Parameter'!$E$4*'Data and Parameter'!$E$5*('Data and Parameter'!$E$6+'Data and Parameter'!$E$7)*'Data and Parameter'!$E$19*'Data and Parameter'!$E$14*'ER calculations'!N1117</f>
        <v>4.6386957676926199</v>
      </c>
    </row>
    <row r="1118" spans="1:15" ht="15">
      <c r="A1118" s="284">
        <v>1114</v>
      </c>
      <c r="B1118" s="287"/>
      <c r="C1118" s="287"/>
      <c r="D1118" s="284" t="s">
        <v>1054</v>
      </c>
      <c r="E1118" s="287"/>
      <c r="F1118" s="285" t="s">
        <v>1236</v>
      </c>
      <c r="G1118" s="266" t="s">
        <v>121</v>
      </c>
      <c r="H1118" s="266">
        <f>IF(G1118="Traditional Stove",0.1,0.2)</f>
        <v>0.1</v>
      </c>
      <c r="I1118" s="266">
        <f>YEAR(J1118)</f>
        <v>2022</v>
      </c>
      <c r="J1118" s="267">
        <v>44719</v>
      </c>
      <c r="K1118" s="267">
        <f>J1118+1</f>
        <v>44720</v>
      </c>
      <c r="L1118" s="266">
        <f>IF(M1118&lt;=365,1,2)</f>
        <v>1</v>
      </c>
      <c r="M1118" s="266">
        <f>IF(K1118&lt;$C$1,$C$2-$C$1+1,$C$2-K1118+1)</f>
        <v>327</v>
      </c>
      <c r="N1118" s="268">
        <f>M1118/365</f>
        <v>0.89589041095890409</v>
      </c>
      <c r="O1118" s="269">
        <f>'Data and Parameter'!$E$4*'Data and Parameter'!$E$5*('Data and Parameter'!$E$6+'Data and Parameter'!$E$7)*'Data and Parameter'!$E$19*'Data and Parameter'!$E$14*'ER calculations'!N1118</f>
        <v>4.6386957676926199</v>
      </c>
    </row>
    <row r="1119" spans="1:15" ht="15">
      <c r="A1119" s="284">
        <v>1115</v>
      </c>
      <c r="B1119" s="287"/>
      <c r="C1119" s="287"/>
      <c r="D1119" s="284" t="s">
        <v>1054</v>
      </c>
      <c r="E1119" s="287"/>
      <c r="F1119" s="285" t="s">
        <v>1237</v>
      </c>
      <c r="G1119" s="266" t="s">
        <v>121</v>
      </c>
      <c r="H1119" s="266">
        <f>IF(G1119="Traditional Stove",0.1,0.2)</f>
        <v>0.1</v>
      </c>
      <c r="I1119" s="266">
        <f>YEAR(J1119)</f>
        <v>2022</v>
      </c>
      <c r="J1119" s="267">
        <v>44719</v>
      </c>
      <c r="K1119" s="267">
        <f>J1119+1</f>
        <v>44720</v>
      </c>
      <c r="L1119" s="266">
        <f>IF(M1119&lt;=365,1,2)</f>
        <v>1</v>
      </c>
      <c r="M1119" s="266">
        <f>IF(K1119&lt;$C$1,$C$2-$C$1+1,$C$2-K1119+1)</f>
        <v>327</v>
      </c>
      <c r="N1119" s="268">
        <f>M1119/365</f>
        <v>0.89589041095890409</v>
      </c>
      <c r="O1119" s="269">
        <f>'Data and Parameter'!$E$4*'Data and Parameter'!$E$5*('Data and Parameter'!$E$6+'Data and Parameter'!$E$7)*'Data and Parameter'!$E$19*'Data and Parameter'!$E$14*'ER calculations'!N1119</f>
        <v>4.6386957676926199</v>
      </c>
    </row>
    <row r="1120" spans="1:15" ht="15">
      <c r="A1120" s="284">
        <v>1116</v>
      </c>
      <c r="B1120" s="287"/>
      <c r="C1120" s="287"/>
      <c r="D1120" s="284" t="s">
        <v>1054</v>
      </c>
      <c r="E1120" s="287"/>
      <c r="F1120" s="285" t="s">
        <v>1238</v>
      </c>
      <c r="G1120" s="266" t="s">
        <v>121</v>
      </c>
      <c r="H1120" s="266">
        <f>IF(G1120="Traditional Stove",0.1,0.2)</f>
        <v>0.1</v>
      </c>
      <c r="I1120" s="266">
        <f>YEAR(J1120)</f>
        <v>2022</v>
      </c>
      <c r="J1120" s="267">
        <v>44719</v>
      </c>
      <c r="K1120" s="267">
        <f>J1120+1</f>
        <v>44720</v>
      </c>
      <c r="L1120" s="266">
        <f>IF(M1120&lt;=365,1,2)</f>
        <v>1</v>
      </c>
      <c r="M1120" s="266">
        <f>IF(K1120&lt;$C$1,$C$2-$C$1+1,$C$2-K1120+1)</f>
        <v>327</v>
      </c>
      <c r="N1120" s="268">
        <f>M1120/365</f>
        <v>0.89589041095890409</v>
      </c>
      <c r="O1120" s="269">
        <f>'Data and Parameter'!$E$4*'Data and Parameter'!$E$5*('Data and Parameter'!$E$6+'Data and Parameter'!$E$7)*'Data and Parameter'!$E$19*'Data and Parameter'!$E$14*'ER calculations'!N1120</f>
        <v>4.6386957676926199</v>
      </c>
    </row>
    <row r="1121" spans="1:15" ht="15">
      <c r="A1121" s="284">
        <v>1117</v>
      </c>
      <c r="B1121" s="287"/>
      <c r="C1121" s="287"/>
      <c r="D1121" s="284" t="s">
        <v>1054</v>
      </c>
      <c r="E1121" s="287"/>
      <c r="F1121" s="285" t="s">
        <v>1239</v>
      </c>
      <c r="G1121" s="266" t="s">
        <v>121</v>
      </c>
      <c r="H1121" s="266">
        <f>IF(G1121="Traditional Stove",0.1,0.2)</f>
        <v>0.1</v>
      </c>
      <c r="I1121" s="266">
        <f>YEAR(J1121)</f>
        <v>2022</v>
      </c>
      <c r="J1121" s="267">
        <v>44719</v>
      </c>
      <c r="K1121" s="267">
        <f>J1121+1</f>
        <v>44720</v>
      </c>
      <c r="L1121" s="266">
        <f>IF(M1121&lt;=365,1,2)</f>
        <v>1</v>
      </c>
      <c r="M1121" s="266">
        <f>IF(K1121&lt;$C$1,$C$2-$C$1+1,$C$2-K1121+1)</f>
        <v>327</v>
      </c>
      <c r="N1121" s="268">
        <f>M1121/365</f>
        <v>0.89589041095890409</v>
      </c>
      <c r="O1121" s="269">
        <f>'Data and Parameter'!$E$4*'Data and Parameter'!$E$5*('Data and Parameter'!$E$6+'Data and Parameter'!$E$7)*'Data and Parameter'!$E$19*'Data and Parameter'!$E$14*'ER calculations'!N1121</f>
        <v>4.6386957676926199</v>
      </c>
    </row>
    <row r="1122" spans="1:15" ht="15">
      <c r="A1122" s="284">
        <v>1118</v>
      </c>
      <c r="B1122" s="287"/>
      <c r="C1122" s="287"/>
      <c r="D1122" s="284" t="s">
        <v>1054</v>
      </c>
      <c r="E1122" s="287"/>
      <c r="F1122" s="285" t="s">
        <v>1240</v>
      </c>
      <c r="G1122" s="266" t="s">
        <v>121</v>
      </c>
      <c r="H1122" s="266">
        <f>IF(G1122="Traditional Stove",0.1,0.2)</f>
        <v>0.1</v>
      </c>
      <c r="I1122" s="266">
        <f>YEAR(J1122)</f>
        <v>2022</v>
      </c>
      <c r="J1122" s="267">
        <v>44737</v>
      </c>
      <c r="K1122" s="267">
        <f>J1122+1</f>
        <v>44738</v>
      </c>
      <c r="L1122" s="266">
        <f>IF(M1122&lt;=365,1,2)</f>
        <v>1</v>
      </c>
      <c r="M1122" s="266">
        <f>IF(K1122&lt;$C$1,$C$2-$C$1+1,$C$2-K1122+1)</f>
        <v>309</v>
      </c>
      <c r="N1122" s="268">
        <f>M1122/365</f>
        <v>0.84657534246575339</v>
      </c>
      <c r="O1122" s="269">
        <f>'Data and Parameter'!$E$4*'Data and Parameter'!$E$5*('Data and Parameter'!$E$6+'Data and Parameter'!$E$7)*'Data and Parameter'!$E$19*'Data and Parameter'!$E$14*'ER calculations'!N1122</f>
        <v>4.3833547162599986</v>
      </c>
    </row>
    <row r="1123" spans="1:15" ht="15">
      <c r="A1123" s="284">
        <v>1119</v>
      </c>
      <c r="B1123" s="287"/>
      <c r="C1123" s="287"/>
      <c r="D1123" s="284" t="s">
        <v>1054</v>
      </c>
      <c r="E1123" s="287"/>
      <c r="F1123" s="285" t="s">
        <v>1241</v>
      </c>
      <c r="G1123" s="266" t="s">
        <v>121</v>
      </c>
      <c r="H1123" s="266">
        <f>IF(G1123="Traditional Stove",0.1,0.2)</f>
        <v>0.1</v>
      </c>
      <c r="I1123" s="266">
        <f>YEAR(J1123)</f>
        <v>2022</v>
      </c>
      <c r="J1123" s="267">
        <v>44719</v>
      </c>
      <c r="K1123" s="267">
        <f>J1123+1</f>
        <v>44720</v>
      </c>
      <c r="L1123" s="266">
        <f>IF(M1123&lt;=365,1,2)</f>
        <v>1</v>
      </c>
      <c r="M1123" s="266">
        <f>IF(K1123&lt;$C$1,$C$2-$C$1+1,$C$2-K1123+1)</f>
        <v>327</v>
      </c>
      <c r="N1123" s="268">
        <f>M1123/365</f>
        <v>0.89589041095890409</v>
      </c>
      <c r="O1123" s="269">
        <f>'Data and Parameter'!$E$4*'Data and Parameter'!$E$5*('Data and Parameter'!$E$6+'Data and Parameter'!$E$7)*'Data and Parameter'!$E$19*'Data and Parameter'!$E$14*'ER calculations'!N1123</f>
        <v>4.6386957676926199</v>
      </c>
    </row>
    <row r="1124" spans="1:15" ht="15">
      <c r="A1124" s="284">
        <v>1120</v>
      </c>
      <c r="B1124" s="287"/>
      <c r="C1124" s="287"/>
      <c r="D1124" s="284" t="s">
        <v>1054</v>
      </c>
      <c r="E1124" s="287"/>
      <c r="F1124" s="285" t="s">
        <v>1242</v>
      </c>
      <c r="G1124" s="266" t="s">
        <v>121</v>
      </c>
      <c r="H1124" s="266">
        <f>IF(G1124="Traditional Stove",0.1,0.2)</f>
        <v>0.1</v>
      </c>
      <c r="I1124" s="266">
        <f>YEAR(J1124)</f>
        <v>2022</v>
      </c>
      <c r="J1124" s="267">
        <v>44719</v>
      </c>
      <c r="K1124" s="267">
        <f>J1124+1</f>
        <v>44720</v>
      </c>
      <c r="L1124" s="266">
        <f>IF(M1124&lt;=365,1,2)</f>
        <v>1</v>
      </c>
      <c r="M1124" s="266">
        <f>IF(K1124&lt;$C$1,$C$2-$C$1+1,$C$2-K1124+1)</f>
        <v>327</v>
      </c>
      <c r="N1124" s="268">
        <f>M1124/365</f>
        <v>0.89589041095890409</v>
      </c>
      <c r="O1124" s="269">
        <f>'Data and Parameter'!$E$4*'Data and Parameter'!$E$5*('Data and Parameter'!$E$6+'Data and Parameter'!$E$7)*'Data and Parameter'!$E$19*'Data and Parameter'!$E$14*'ER calculations'!N1124</f>
        <v>4.6386957676926199</v>
      </c>
    </row>
    <row r="1125" spans="1:15" ht="15">
      <c r="A1125" s="284">
        <v>1121</v>
      </c>
      <c r="B1125" s="287"/>
      <c r="C1125" s="287"/>
      <c r="D1125" s="284" t="s">
        <v>1054</v>
      </c>
      <c r="E1125" s="287"/>
      <c r="F1125" s="285" t="s">
        <v>1243</v>
      </c>
      <c r="G1125" s="266" t="s">
        <v>121</v>
      </c>
      <c r="H1125" s="266">
        <f>IF(G1125="Traditional Stove",0.1,0.2)</f>
        <v>0.1</v>
      </c>
      <c r="I1125" s="266">
        <f>YEAR(J1125)</f>
        <v>2022</v>
      </c>
      <c r="J1125" s="267">
        <v>44719</v>
      </c>
      <c r="K1125" s="267">
        <f>J1125+1</f>
        <v>44720</v>
      </c>
      <c r="L1125" s="266">
        <f>IF(M1125&lt;=365,1,2)</f>
        <v>1</v>
      </c>
      <c r="M1125" s="266">
        <f>IF(K1125&lt;$C$1,$C$2-$C$1+1,$C$2-K1125+1)</f>
        <v>327</v>
      </c>
      <c r="N1125" s="268">
        <f>M1125/365</f>
        <v>0.89589041095890409</v>
      </c>
      <c r="O1125" s="269">
        <f>'Data and Parameter'!$E$4*'Data and Parameter'!$E$5*('Data and Parameter'!$E$6+'Data and Parameter'!$E$7)*'Data and Parameter'!$E$19*'Data and Parameter'!$E$14*'ER calculations'!N1125</f>
        <v>4.6386957676926199</v>
      </c>
    </row>
    <row r="1126" spans="1:15" ht="15">
      <c r="A1126" s="284">
        <v>1122</v>
      </c>
      <c r="B1126" s="287"/>
      <c r="C1126" s="287"/>
      <c r="D1126" s="284" t="s">
        <v>1054</v>
      </c>
      <c r="E1126" s="287"/>
      <c r="F1126" s="285" t="s">
        <v>1244</v>
      </c>
      <c r="G1126" s="266" t="s">
        <v>121</v>
      </c>
      <c r="H1126" s="266">
        <f>IF(G1126="Traditional Stove",0.1,0.2)</f>
        <v>0.1</v>
      </c>
      <c r="I1126" s="266">
        <f>YEAR(J1126)</f>
        <v>2022</v>
      </c>
      <c r="J1126" s="267">
        <v>44719</v>
      </c>
      <c r="K1126" s="267">
        <f>J1126+1</f>
        <v>44720</v>
      </c>
      <c r="L1126" s="266">
        <f>IF(M1126&lt;=365,1,2)</f>
        <v>1</v>
      </c>
      <c r="M1126" s="266">
        <f>IF(K1126&lt;$C$1,$C$2-$C$1+1,$C$2-K1126+1)</f>
        <v>327</v>
      </c>
      <c r="N1126" s="268">
        <f>M1126/365</f>
        <v>0.89589041095890409</v>
      </c>
      <c r="O1126" s="269">
        <f>'Data and Parameter'!$E$4*'Data and Parameter'!$E$5*('Data and Parameter'!$E$6+'Data and Parameter'!$E$7)*'Data and Parameter'!$E$19*'Data and Parameter'!$E$14*'ER calculations'!N1126</f>
        <v>4.6386957676926199</v>
      </c>
    </row>
    <row r="1127" spans="1:15" ht="15">
      <c r="A1127" s="284">
        <v>1123</v>
      </c>
      <c r="B1127" s="287"/>
      <c r="C1127" s="287"/>
      <c r="D1127" s="284" t="s">
        <v>1054</v>
      </c>
      <c r="E1127" s="287"/>
      <c r="F1127" s="285" t="s">
        <v>1245</v>
      </c>
      <c r="G1127" s="266" t="s">
        <v>121</v>
      </c>
      <c r="H1127" s="266">
        <f>IF(G1127="Traditional Stove",0.1,0.2)</f>
        <v>0.1</v>
      </c>
      <c r="I1127" s="266">
        <f>YEAR(J1127)</f>
        <v>2022</v>
      </c>
      <c r="J1127" s="267">
        <v>44719</v>
      </c>
      <c r="K1127" s="267">
        <f>J1127+1</f>
        <v>44720</v>
      </c>
      <c r="L1127" s="266">
        <f>IF(M1127&lt;=365,1,2)</f>
        <v>1</v>
      </c>
      <c r="M1127" s="266">
        <f>IF(K1127&lt;$C$1,$C$2-$C$1+1,$C$2-K1127+1)</f>
        <v>327</v>
      </c>
      <c r="N1127" s="268">
        <f>M1127/365</f>
        <v>0.89589041095890409</v>
      </c>
      <c r="O1127" s="269">
        <f>'Data and Parameter'!$E$4*'Data and Parameter'!$E$5*('Data and Parameter'!$E$6+'Data and Parameter'!$E$7)*'Data and Parameter'!$E$19*'Data and Parameter'!$E$14*'ER calculations'!N1127</f>
        <v>4.6386957676926199</v>
      </c>
    </row>
    <row r="1128" spans="1:15" ht="15">
      <c r="A1128" s="284">
        <v>1124</v>
      </c>
      <c r="B1128" s="287"/>
      <c r="C1128" s="287"/>
      <c r="D1128" s="284" t="s">
        <v>1054</v>
      </c>
      <c r="E1128" s="287"/>
      <c r="F1128" s="285" t="s">
        <v>1246</v>
      </c>
      <c r="G1128" s="266" t="s">
        <v>121</v>
      </c>
      <c r="H1128" s="266">
        <f>IF(G1128="Traditional Stove",0.1,0.2)</f>
        <v>0.1</v>
      </c>
      <c r="I1128" s="266">
        <f>YEAR(J1128)</f>
        <v>2022</v>
      </c>
      <c r="J1128" s="267">
        <v>44719</v>
      </c>
      <c r="K1128" s="267">
        <f>J1128+1</f>
        <v>44720</v>
      </c>
      <c r="L1128" s="266">
        <f>IF(M1128&lt;=365,1,2)</f>
        <v>1</v>
      </c>
      <c r="M1128" s="266">
        <f>IF(K1128&lt;$C$1,$C$2-$C$1+1,$C$2-K1128+1)</f>
        <v>327</v>
      </c>
      <c r="N1128" s="268">
        <f>M1128/365</f>
        <v>0.89589041095890409</v>
      </c>
      <c r="O1128" s="269">
        <f>'Data and Parameter'!$E$4*'Data and Parameter'!$E$5*('Data and Parameter'!$E$6+'Data and Parameter'!$E$7)*'Data and Parameter'!$E$19*'Data and Parameter'!$E$14*'ER calculations'!N1128</f>
        <v>4.6386957676926199</v>
      </c>
    </row>
    <row r="1129" spans="1:15" ht="15">
      <c r="A1129" s="284">
        <v>1125</v>
      </c>
      <c r="B1129" s="287"/>
      <c r="C1129" s="287"/>
      <c r="D1129" s="284" t="s">
        <v>1054</v>
      </c>
      <c r="E1129" s="287"/>
      <c r="F1129" s="285" t="s">
        <v>1247</v>
      </c>
      <c r="G1129" s="266" t="s">
        <v>121</v>
      </c>
      <c r="H1129" s="266">
        <f>IF(G1129="Traditional Stove",0.1,0.2)</f>
        <v>0.1</v>
      </c>
      <c r="I1129" s="266">
        <f>YEAR(J1129)</f>
        <v>2022</v>
      </c>
      <c r="J1129" s="267">
        <v>44731</v>
      </c>
      <c r="K1129" s="267">
        <f>J1129+1</f>
        <v>44732</v>
      </c>
      <c r="L1129" s="266">
        <f>IF(M1129&lt;=365,1,2)</f>
        <v>1</v>
      </c>
      <c r="M1129" s="266">
        <f>IF(K1129&lt;$C$1,$C$2-$C$1+1,$C$2-K1129+1)</f>
        <v>315</v>
      </c>
      <c r="N1129" s="268">
        <f>M1129/365</f>
        <v>0.86301369863013699</v>
      </c>
      <c r="O1129" s="269">
        <f>'Data and Parameter'!$E$4*'Data and Parameter'!$E$5*('Data and Parameter'!$E$6+'Data and Parameter'!$E$7)*'Data and Parameter'!$E$19*'Data and Parameter'!$E$14*'ER calculations'!N1129</f>
        <v>4.468468400070873</v>
      </c>
    </row>
    <row r="1130" spans="1:15" ht="15">
      <c r="A1130" s="284">
        <v>1126</v>
      </c>
      <c r="B1130" s="287"/>
      <c r="C1130" s="287"/>
      <c r="D1130" s="284" t="s">
        <v>1054</v>
      </c>
      <c r="E1130" s="287"/>
      <c r="F1130" s="285" t="s">
        <v>1248</v>
      </c>
      <c r="G1130" s="266" t="s">
        <v>121</v>
      </c>
      <c r="H1130" s="266">
        <f>IF(G1130="Traditional Stove",0.1,0.2)</f>
        <v>0.1</v>
      </c>
      <c r="I1130" s="266">
        <f>YEAR(J1130)</f>
        <v>2022</v>
      </c>
      <c r="J1130" s="267">
        <v>44731</v>
      </c>
      <c r="K1130" s="267">
        <f>J1130+1</f>
        <v>44732</v>
      </c>
      <c r="L1130" s="266">
        <f>IF(M1130&lt;=365,1,2)</f>
        <v>1</v>
      </c>
      <c r="M1130" s="266">
        <f>IF(K1130&lt;$C$1,$C$2-$C$1+1,$C$2-K1130+1)</f>
        <v>315</v>
      </c>
      <c r="N1130" s="268">
        <f>M1130/365</f>
        <v>0.86301369863013699</v>
      </c>
      <c r="O1130" s="269">
        <f>'Data and Parameter'!$E$4*'Data and Parameter'!$E$5*('Data and Parameter'!$E$6+'Data and Parameter'!$E$7)*'Data and Parameter'!$E$19*'Data and Parameter'!$E$14*'ER calculations'!N1130</f>
        <v>4.468468400070873</v>
      </c>
    </row>
    <row r="1131" spans="1:15" ht="15">
      <c r="A1131" s="284">
        <v>1127</v>
      </c>
      <c r="B1131" s="287"/>
      <c r="C1131" s="287"/>
      <c r="D1131" s="284" t="s">
        <v>1054</v>
      </c>
      <c r="E1131" s="287"/>
      <c r="F1131" s="285" t="s">
        <v>1249</v>
      </c>
      <c r="G1131" s="266" t="s">
        <v>121</v>
      </c>
      <c r="H1131" s="266">
        <f>IF(G1131="Traditional Stove",0.1,0.2)</f>
        <v>0.1</v>
      </c>
      <c r="I1131" s="266">
        <f>YEAR(J1131)</f>
        <v>2022</v>
      </c>
      <c r="J1131" s="267">
        <v>44719</v>
      </c>
      <c r="K1131" s="267">
        <f>J1131+1</f>
        <v>44720</v>
      </c>
      <c r="L1131" s="266">
        <f>IF(M1131&lt;=365,1,2)</f>
        <v>1</v>
      </c>
      <c r="M1131" s="266">
        <f>IF(K1131&lt;$C$1,$C$2-$C$1+1,$C$2-K1131+1)</f>
        <v>327</v>
      </c>
      <c r="N1131" s="268">
        <f>M1131/365</f>
        <v>0.89589041095890409</v>
      </c>
      <c r="O1131" s="269">
        <f>'Data and Parameter'!$E$4*'Data and Parameter'!$E$5*('Data and Parameter'!$E$6+'Data and Parameter'!$E$7)*'Data and Parameter'!$E$19*'Data and Parameter'!$E$14*'ER calculations'!N1131</f>
        <v>4.6386957676926199</v>
      </c>
    </row>
    <row r="1132" spans="1:15" ht="15">
      <c r="A1132" s="284">
        <v>1128</v>
      </c>
      <c r="B1132" s="287"/>
      <c r="C1132" s="287"/>
      <c r="D1132" s="284" t="s">
        <v>1054</v>
      </c>
      <c r="E1132" s="287"/>
      <c r="F1132" s="285" t="s">
        <v>1250</v>
      </c>
      <c r="G1132" s="266" t="s">
        <v>121</v>
      </c>
      <c r="H1132" s="266">
        <f>IF(G1132="Traditional Stove",0.1,0.2)</f>
        <v>0.1</v>
      </c>
      <c r="I1132" s="266">
        <f>YEAR(J1132)</f>
        <v>2022</v>
      </c>
      <c r="J1132" s="267">
        <v>44719</v>
      </c>
      <c r="K1132" s="267">
        <f>J1132+1</f>
        <v>44720</v>
      </c>
      <c r="L1132" s="266">
        <f>IF(M1132&lt;=365,1,2)</f>
        <v>1</v>
      </c>
      <c r="M1132" s="266">
        <f>IF(K1132&lt;$C$1,$C$2-$C$1+1,$C$2-K1132+1)</f>
        <v>327</v>
      </c>
      <c r="N1132" s="268">
        <f>M1132/365</f>
        <v>0.89589041095890409</v>
      </c>
      <c r="O1132" s="269">
        <f>'Data and Parameter'!$E$4*'Data and Parameter'!$E$5*('Data and Parameter'!$E$6+'Data and Parameter'!$E$7)*'Data and Parameter'!$E$19*'Data and Parameter'!$E$14*'ER calculations'!N1132</f>
        <v>4.6386957676926199</v>
      </c>
    </row>
    <row r="1133" spans="1:15" ht="15">
      <c r="A1133" s="284">
        <v>1129</v>
      </c>
      <c r="B1133" s="287"/>
      <c r="C1133" s="287"/>
      <c r="D1133" s="284" t="s">
        <v>1054</v>
      </c>
      <c r="E1133" s="287"/>
      <c r="F1133" s="285" t="s">
        <v>1251</v>
      </c>
      <c r="G1133" s="266" t="s">
        <v>121</v>
      </c>
      <c r="H1133" s="266">
        <f>IF(G1133="Traditional Stove",0.1,0.2)</f>
        <v>0.1</v>
      </c>
      <c r="I1133" s="266">
        <f>YEAR(J1133)</f>
        <v>2022</v>
      </c>
      <c r="J1133" s="267">
        <v>44719</v>
      </c>
      <c r="K1133" s="267">
        <f>J1133+1</f>
        <v>44720</v>
      </c>
      <c r="L1133" s="266">
        <f>IF(M1133&lt;=365,1,2)</f>
        <v>1</v>
      </c>
      <c r="M1133" s="266">
        <f>IF(K1133&lt;$C$1,$C$2-$C$1+1,$C$2-K1133+1)</f>
        <v>327</v>
      </c>
      <c r="N1133" s="268">
        <f>M1133/365</f>
        <v>0.89589041095890409</v>
      </c>
      <c r="O1133" s="269">
        <f>'Data and Parameter'!$E$4*'Data and Parameter'!$E$5*('Data and Parameter'!$E$6+'Data and Parameter'!$E$7)*'Data and Parameter'!$E$19*'Data and Parameter'!$E$14*'ER calculations'!N1133</f>
        <v>4.6386957676926199</v>
      </c>
    </row>
    <row r="1134" spans="1:15" ht="15">
      <c r="A1134" s="284">
        <v>1130</v>
      </c>
      <c r="B1134" s="287"/>
      <c r="C1134" s="287"/>
      <c r="D1134" s="284" t="s">
        <v>1054</v>
      </c>
      <c r="E1134" s="287"/>
      <c r="F1134" s="285" t="s">
        <v>1252</v>
      </c>
      <c r="G1134" s="266" t="s">
        <v>121</v>
      </c>
      <c r="H1134" s="266">
        <f>IF(G1134="Traditional Stove",0.1,0.2)</f>
        <v>0.1</v>
      </c>
      <c r="I1134" s="266">
        <f>YEAR(J1134)</f>
        <v>2022</v>
      </c>
      <c r="J1134" s="267">
        <v>44719</v>
      </c>
      <c r="K1134" s="267">
        <f>J1134+1</f>
        <v>44720</v>
      </c>
      <c r="L1134" s="266">
        <f>IF(M1134&lt;=365,1,2)</f>
        <v>1</v>
      </c>
      <c r="M1134" s="266">
        <f>IF(K1134&lt;$C$1,$C$2-$C$1+1,$C$2-K1134+1)</f>
        <v>327</v>
      </c>
      <c r="N1134" s="268">
        <f>M1134/365</f>
        <v>0.89589041095890409</v>
      </c>
      <c r="O1134" s="269">
        <f>'Data and Parameter'!$E$4*'Data and Parameter'!$E$5*('Data and Parameter'!$E$6+'Data and Parameter'!$E$7)*'Data and Parameter'!$E$19*'Data and Parameter'!$E$14*'ER calculations'!N1134</f>
        <v>4.6386957676926199</v>
      </c>
    </row>
    <row r="1135" spans="1:15" ht="15">
      <c r="A1135" s="284">
        <v>1131</v>
      </c>
      <c r="B1135" s="287"/>
      <c r="C1135" s="287"/>
      <c r="D1135" s="284" t="s">
        <v>1054</v>
      </c>
      <c r="E1135" s="287"/>
      <c r="F1135" s="285" t="s">
        <v>1253</v>
      </c>
      <c r="G1135" s="266" t="s">
        <v>121</v>
      </c>
      <c r="H1135" s="266">
        <f>IF(G1135="Traditional Stove",0.1,0.2)</f>
        <v>0.1</v>
      </c>
      <c r="I1135" s="266">
        <f>YEAR(J1135)</f>
        <v>2022</v>
      </c>
      <c r="J1135" s="267">
        <v>44719</v>
      </c>
      <c r="K1135" s="267">
        <f>J1135+1</f>
        <v>44720</v>
      </c>
      <c r="L1135" s="266">
        <f>IF(M1135&lt;=365,1,2)</f>
        <v>1</v>
      </c>
      <c r="M1135" s="266">
        <f>IF(K1135&lt;$C$1,$C$2-$C$1+1,$C$2-K1135+1)</f>
        <v>327</v>
      </c>
      <c r="N1135" s="268">
        <f>M1135/365</f>
        <v>0.89589041095890409</v>
      </c>
      <c r="O1135" s="269">
        <f>'Data and Parameter'!$E$4*'Data and Parameter'!$E$5*('Data and Parameter'!$E$6+'Data and Parameter'!$E$7)*'Data and Parameter'!$E$19*'Data and Parameter'!$E$14*'ER calculations'!N1135</f>
        <v>4.6386957676926199</v>
      </c>
    </row>
    <row r="1136" spans="1:15" ht="15">
      <c r="A1136" s="284">
        <v>1132</v>
      </c>
      <c r="B1136" s="287"/>
      <c r="C1136" s="287"/>
      <c r="D1136" s="284" t="s">
        <v>1054</v>
      </c>
      <c r="E1136" s="287"/>
      <c r="F1136" s="285" t="s">
        <v>1254</v>
      </c>
      <c r="G1136" s="266" t="s">
        <v>121</v>
      </c>
      <c r="H1136" s="266">
        <f>IF(G1136="Traditional Stove",0.1,0.2)</f>
        <v>0.1</v>
      </c>
      <c r="I1136" s="266">
        <f>YEAR(J1136)</f>
        <v>2022</v>
      </c>
      <c r="J1136" s="267">
        <v>44719</v>
      </c>
      <c r="K1136" s="267">
        <f>J1136+1</f>
        <v>44720</v>
      </c>
      <c r="L1136" s="266">
        <f>IF(M1136&lt;=365,1,2)</f>
        <v>1</v>
      </c>
      <c r="M1136" s="266">
        <f>IF(K1136&lt;$C$1,$C$2-$C$1+1,$C$2-K1136+1)</f>
        <v>327</v>
      </c>
      <c r="N1136" s="268">
        <f>M1136/365</f>
        <v>0.89589041095890409</v>
      </c>
      <c r="O1136" s="269">
        <f>'Data and Parameter'!$E$4*'Data and Parameter'!$E$5*('Data and Parameter'!$E$6+'Data and Parameter'!$E$7)*'Data and Parameter'!$E$19*'Data and Parameter'!$E$14*'ER calculations'!N1136</f>
        <v>4.6386957676926199</v>
      </c>
    </row>
    <row r="1137" spans="1:15" ht="15">
      <c r="A1137" s="284">
        <v>1133</v>
      </c>
      <c r="B1137" s="287"/>
      <c r="C1137" s="287"/>
      <c r="D1137" s="284" t="s">
        <v>1054</v>
      </c>
      <c r="E1137" s="287"/>
      <c r="F1137" s="285" t="s">
        <v>1255</v>
      </c>
      <c r="G1137" s="266" t="s">
        <v>121</v>
      </c>
      <c r="H1137" s="266">
        <f>IF(G1137="Traditional Stove",0.1,0.2)</f>
        <v>0.1</v>
      </c>
      <c r="I1137" s="266">
        <f>YEAR(J1137)</f>
        <v>2022</v>
      </c>
      <c r="J1137" s="267">
        <v>44719</v>
      </c>
      <c r="K1137" s="267">
        <f>J1137+1</f>
        <v>44720</v>
      </c>
      <c r="L1137" s="266">
        <f>IF(M1137&lt;=365,1,2)</f>
        <v>1</v>
      </c>
      <c r="M1137" s="266">
        <f>IF(K1137&lt;$C$1,$C$2-$C$1+1,$C$2-K1137+1)</f>
        <v>327</v>
      </c>
      <c r="N1137" s="268">
        <f>M1137/365</f>
        <v>0.89589041095890409</v>
      </c>
      <c r="O1137" s="269">
        <f>'Data and Parameter'!$E$4*'Data and Parameter'!$E$5*('Data and Parameter'!$E$6+'Data and Parameter'!$E$7)*'Data and Parameter'!$E$19*'Data and Parameter'!$E$14*'ER calculations'!N1137</f>
        <v>4.6386957676926199</v>
      </c>
    </row>
    <row r="1138" spans="1:15" ht="15">
      <c r="A1138" s="284">
        <v>1134</v>
      </c>
      <c r="B1138" s="287"/>
      <c r="C1138" s="287"/>
      <c r="D1138" s="284" t="s">
        <v>1054</v>
      </c>
      <c r="E1138" s="287"/>
      <c r="F1138" s="285" t="s">
        <v>1256</v>
      </c>
      <c r="G1138" s="266" t="s">
        <v>121</v>
      </c>
      <c r="H1138" s="266">
        <f>IF(G1138="Traditional Stove",0.1,0.2)</f>
        <v>0.1</v>
      </c>
      <c r="I1138" s="266">
        <f>YEAR(J1138)</f>
        <v>2022</v>
      </c>
      <c r="J1138" s="267">
        <v>44719</v>
      </c>
      <c r="K1138" s="267">
        <f>J1138+1</f>
        <v>44720</v>
      </c>
      <c r="L1138" s="266">
        <f>IF(M1138&lt;=365,1,2)</f>
        <v>1</v>
      </c>
      <c r="M1138" s="266">
        <f>IF(K1138&lt;$C$1,$C$2-$C$1+1,$C$2-K1138+1)</f>
        <v>327</v>
      </c>
      <c r="N1138" s="268">
        <f>M1138/365</f>
        <v>0.89589041095890409</v>
      </c>
      <c r="O1138" s="269">
        <f>'Data and Parameter'!$E$4*'Data and Parameter'!$E$5*('Data and Parameter'!$E$6+'Data and Parameter'!$E$7)*'Data and Parameter'!$E$19*'Data and Parameter'!$E$14*'ER calculations'!N1138</f>
        <v>4.6386957676926199</v>
      </c>
    </row>
    <row r="1139" spans="1:15" ht="15">
      <c r="A1139" s="284">
        <v>1135</v>
      </c>
      <c r="B1139" s="287"/>
      <c r="C1139" s="287"/>
      <c r="D1139" s="284" t="s">
        <v>1054</v>
      </c>
      <c r="E1139" s="287"/>
      <c r="F1139" s="285" t="s">
        <v>1257</v>
      </c>
      <c r="G1139" s="266" t="s">
        <v>121</v>
      </c>
      <c r="H1139" s="266">
        <f>IF(G1139="Traditional Stove",0.1,0.2)</f>
        <v>0.1</v>
      </c>
      <c r="I1139" s="266">
        <f>YEAR(J1139)</f>
        <v>2022</v>
      </c>
      <c r="J1139" s="267">
        <v>44719</v>
      </c>
      <c r="K1139" s="267">
        <f>J1139+1</f>
        <v>44720</v>
      </c>
      <c r="L1139" s="266">
        <f>IF(M1139&lt;=365,1,2)</f>
        <v>1</v>
      </c>
      <c r="M1139" s="266">
        <f>IF(K1139&lt;$C$1,$C$2-$C$1+1,$C$2-K1139+1)</f>
        <v>327</v>
      </c>
      <c r="N1139" s="268">
        <f>M1139/365</f>
        <v>0.89589041095890409</v>
      </c>
      <c r="O1139" s="269">
        <f>'Data and Parameter'!$E$4*'Data and Parameter'!$E$5*('Data and Parameter'!$E$6+'Data and Parameter'!$E$7)*'Data and Parameter'!$E$19*'Data and Parameter'!$E$14*'ER calculations'!N1139</f>
        <v>4.6386957676926199</v>
      </c>
    </row>
    <row r="1140" spans="1:15" ht="15">
      <c r="A1140" s="284">
        <v>1136</v>
      </c>
      <c r="B1140" s="287"/>
      <c r="C1140" s="287"/>
      <c r="D1140" s="284" t="s">
        <v>1054</v>
      </c>
      <c r="E1140" s="287"/>
      <c r="F1140" s="285" t="s">
        <v>1258</v>
      </c>
      <c r="G1140" s="266" t="s">
        <v>121</v>
      </c>
      <c r="H1140" s="266">
        <f>IF(G1140="Traditional Stove",0.1,0.2)</f>
        <v>0.1</v>
      </c>
      <c r="I1140" s="266">
        <f>YEAR(J1140)</f>
        <v>2022</v>
      </c>
      <c r="J1140" s="267">
        <v>44719</v>
      </c>
      <c r="K1140" s="267">
        <f>J1140+1</f>
        <v>44720</v>
      </c>
      <c r="L1140" s="266">
        <f>IF(M1140&lt;=365,1,2)</f>
        <v>1</v>
      </c>
      <c r="M1140" s="266">
        <f>IF(K1140&lt;$C$1,$C$2-$C$1+1,$C$2-K1140+1)</f>
        <v>327</v>
      </c>
      <c r="N1140" s="268">
        <f>M1140/365</f>
        <v>0.89589041095890409</v>
      </c>
      <c r="O1140" s="269">
        <f>'Data and Parameter'!$E$4*'Data and Parameter'!$E$5*('Data and Parameter'!$E$6+'Data and Parameter'!$E$7)*'Data and Parameter'!$E$19*'Data and Parameter'!$E$14*'ER calculations'!N1140</f>
        <v>4.6386957676926199</v>
      </c>
    </row>
    <row r="1141" spans="1:15" ht="15">
      <c r="A1141" s="284">
        <v>1137</v>
      </c>
      <c r="B1141" s="287"/>
      <c r="C1141" s="287"/>
      <c r="D1141" s="284" t="s">
        <v>1054</v>
      </c>
      <c r="E1141" s="287"/>
      <c r="F1141" s="285" t="s">
        <v>1259</v>
      </c>
      <c r="G1141" s="266" t="s">
        <v>121</v>
      </c>
      <c r="H1141" s="266">
        <f>IF(G1141="Traditional Stove",0.1,0.2)</f>
        <v>0.1</v>
      </c>
      <c r="I1141" s="266">
        <f>YEAR(J1141)</f>
        <v>2022</v>
      </c>
      <c r="J1141" s="267">
        <v>44719</v>
      </c>
      <c r="K1141" s="267">
        <f>J1141+1</f>
        <v>44720</v>
      </c>
      <c r="L1141" s="266">
        <f>IF(M1141&lt;=365,1,2)</f>
        <v>1</v>
      </c>
      <c r="M1141" s="266">
        <f>IF(K1141&lt;$C$1,$C$2-$C$1+1,$C$2-K1141+1)</f>
        <v>327</v>
      </c>
      <c r="N1141" s="268">
        <f>M1141/365</f>
        <v>0.89589041095890409</v>
      </c>
      <c r="O1141" s="269">
        <f>'Data and Parameter'!$E$4*'Data and Parameter'!$E$5*('Data and Parameter'!$E$6+'Data and Parameter'!$E$7)*'Data and Parameter'!$E$19*'Data and Parameter'!$E$14*'ER calculations'!N1141</f>
        <v>4.6386957676926199</v>
      </c>
    </row>
    <row r="1142" spans="1:15" ht="15">
      <c r="A1142" s="284">
        <v>1138</v>
      </c>
      <c r="B1142" s="287"/>
      <c r="C1142" s="287"/>
      <c r="D1142" s="284" t="s">
        <v>1054</v>
      </c>
      <c r="E1142" s="287"/>
      <c r="F1142" s="285" t="s">
        <v>1260</v>
      </c>
      <c r="G1142" s="266" t="s">
        <v>121</v>
      </c>
      <c r="H1142" s="266">
        <f>IF(G1142="Traditional Stove",0.1,0.2)</f>
        <v>0.1</v>
      </c>
      <c r="I1142" s="266">
        <f>YEAR(J1142)</f>
        <v>2022</v>
      </c>
      <c r="J1142" s="267">
        <v>44719</v>
      </c>
      <c r="K1142" s="267">
        <f>J1142+1</f>
        <v>44720</v>
      </c>
      <c r="L1142" s="266">
        <f>IF(M1142&lt;=365,1,2)</f>
        <v>1</v>
      </c>
      <c r="M1142" s="266">
        <f>IF(K1142&lt;$C$1,$C$2-$C$1+1,$C$2-K1142+1)</f>
        <v>327</v>
      </c>
      <c r="N1142" s="268">
        <f>M1142/365</f>
        <v>0.89589041095890409</v>
      </c>
      <c r="O1142" s="269">
        <f>'Data and Parameter'!$E$4*'Data and Parameter'!$E$5*('Data and Parameter'!$E$6+'Data and Parameter'!$E$7)*'Data and Parameter'!$E$19*'Data and Parameter'!$E$14*'ER calculations'!N1142</f>
        <v>4.6386957676926199</v>
      </c>
    </row>
    <row r="1143" spans="1:15" ht="15">
      <c r="A1143" s="284">
        <v>1139</v>
      </c>
      <c r="B1143" s="287"/>
      <c r="C1143" s="287"/>
      <c r="D1143" s="284" t="s">
        <v>1054</v>
      </c>
      <c r="E1143" s="287"/>
      <c r="F1143" s="285" t="s">
        <v>1261</v>
      </c>
      <c r="G1143" s="266" t="s">
        <v>121</v>
      </c>
      <c r="H1143" s="266">
        <f>IF(G1143="Traditional Stove",0.1,0.2)</f>
        <v>0.1</v>
      </c>
      <c r="I1143" s="266">
        <f>YEAR(J1143)</f>
        <v>2022</v>
      </c>
      <c r="J1143" s="267">
        <v>44719</v>
      </c>
      <c r="K1143" s="267">
        <f>J1143+1</f>
        <v>44720</v>
      </c>
      <c r="L1143" s="266">
        <f>IF(M1143&lt;=365,1,2)</f>
        <v>1</v>
      </c>
      <c r="M1143" s="266">
        <f>IF(K1143&lt;$C$1,$C$2-$C$1+1,$C$2-K1143+1)</f>
        <v>327</v>
      </c>
      <c r="N1143" s="268">
        <f>M1143/365</f>
        <v>0.89589041095890409</v>
      </c>
      <c r="O1143" s="269">
        <f>'Data and Parameter'!$E$4*'Data and Parameter'!$E$5*('Data and Parameter'!$E$6+'Data and Parameter'!$E$7)*'Data and Parameter'!$E$19*'Data and Parameter'!$E$14*'ER calculations'!N1143</f>
        <v>4.6386957676926199</v>
      </c>
    </row>
    <row r="1144" spans="1:15" ht="15">
      <c r="A1144" s="284">
        <v>1140</v>
      </c>
      <c r="B1144" s="287"/>
      <c r="C1144" s="287"/>
      <c r="D1144" s="284" t="s">
        <v>1054</v>
      </c>
      <c r="E1144" s="287"/>
      <c r="F1144" s="285" t="s">
        <v>1262</v>
      </c>
      <c r="G1144" s="266" t="s">
        <v>121</v>
      </c>
      <c r="H1144" s="266">
        <f>IF(G1144="Traditional Stove",0.1,0.2)</f>
        <v>0.1</v>
      </c>
      <c r="I1144" s="266">
        <f>YEAR(J1144)</f>
        <v>2022</v>
      </c>
      <c r="J1144" s="267">
        <v>44719</v>
      </c>
      <c r="K1144" s="267">
        <f>J1144+1</f>
        <v>44720</v>
      </c>
      <c r="L1144" s="266">
        <f>IF(M1144&lt;=365,1,2)</f>
        <v>1</v>
      </c>
      <c r="M1144" s="266">
        <f>IF(K1144&lt;$C$1,$C$2-$C$1+1,$C$2-K1144+1)</f>
        <v>327</v>
      </c>
      <c r="N1144" s="268">
        <f>M1144/365</f>
        <v>0.89589041095890409</v>
      </c>
      <c r="O1144" s="269">
        <f>'Data and Parameter'!$E$4*'Data and Parameter'!$E$5*('Data and Parameter'!$E$6+'Data and Parameter'!$E$7)*'Data and Parameter'!$E$19*'Data and Parameter'!$E$14*'ER calculations'!N1144</f>
        <v>4.6386957676926199</v>
      </c>
    </row>
    <row r="1145" spans="1:15" ht="15">
      <c r="A1145" s="284">
        <v>1141</v>
      </c>
      <c r="B1145" s="287"/>
      <c r="C1145" s="287"/>
      <c r="D1145" s="284" t="s">
        <v>1054</v>
      </c>
      <c r="E1145" s="287"/>
      <c r="F1145" s="285" t="s">
        <v>1263</v>
      </c>
      <c r="G1145" s="266" t="s">
        <v>121</v>
      </c>
      <c r="H1145" s="266">
        <f>IF(G1145="Traditional Stove",0.1,0.2)</f>
        <v>0.1</v>
      </c>
      <c r="I1145" s="266">
        <f>YEAR(J1145)</f>
        <v>2022</v>
      </c>
      <c r="J1145" s="267">
        <v>44719</v>
      </c>
      <c r="K1145" s="267">
        <f>J1145+1</f>
        <v>44720</v>
      </c>
      <c r="L1145" s="266">
        <f>IF(M1145&lt;=365,1,2)</f>
        <v>1</v>
      </c>
      <c r="M1145" s="266">
        <f>IF(K1145&lt;$C$1,$C$2-$C$1+1,$C$2-K1145+1)</f>
        <v>327</v>
      </c>
      <c r="N1145" s="268">
        <f>M1145/365</f>
        <v>0.89589041095890409</v>
      </c>
      <c r="O1145" s="269">
        <f>'Data and Parameter'!$E$4*'Data and Parameter'!$E$5*('Data and Parameter'!$E$6+'Data and Parameter'!$E$7)*'Data and Parameter'!$E$19*'Data and Parameter'!$E$14*'ER calculations'!N1145</f>
        <v>4.6386957676926199</v>
      </c>
    </row>
    <row r="1146" spans="1:15" ht="15">
      <c r="A1146" s="284">
        <v>1142</v>
      </c>
      <c r="B1146" s="287"/>
      <c r="C1146" s="287"/>
      <c r="D1146" s="284" t="s">
        <v>1054</v>
      </c>
      <c r="E1146" s="287"/>
      <c r="F1146" s="285" t="s">
        <v>1264</v>
      </c>
      <c r="G1146" s="266" t="s">
        <v>121</v>
      </c>
      <c r="H1146" s="266">
        <f>IF(G1146="Traditional Stove",0.1,0.2)</f>
        <v>0.1</v>
      </c>
      <c r="I1146" s="266">
        <f>YEAR(J1146)</f>
        <v>2022</v>
      </c>
      <c r="J1146" s="267">
        <v>44719</v>
      </c>
      <c r="K1146" s="267">
        <f>J1146+1</f>
        <v>44720</v>
      </c>
      <c r="L1146" s="266">
        <f>IF(M1146&lt;=365,1,2)</f>
        <v>1</v>
      </c>
      <c r="M1146" s="266">
        <f>IF(K1146&lt;$C$1,$C$2-$C$1+1,$C$2-K1146+1)</f>
        <v>327</v>
      </c>
      <c r="N1146" s="268">
        <f>M1146/365</f>
        <v>0.89589041095890409</v>
      </c>
      <c r="O1146" s="269">
        <f>'Data and Parameter'!$E$4*'Data and Parameter'!$E$5*('Data and Parameter'!$E$6+'Data and Parameter'!$E$7)*'Data and Parameter'!$E$19*'Data and Parameter'!$E$14*'ER calculations'!N1146</f>
        <v>4.6386957676926199</v>
      </c>
    </row>
    <row r="1147" spans="1:15" ht="15">
      <c r="A1147" s="284">
        <v>1143</v>
      </c>
      <c r="B1147" s="287"/>
      <c r="C1147" s="287"/>
      <c r="D1147" s="284" t="s">
        <v>1054</v>
      </c>
      <c r="E1147" s="287"/>
      <c r="F1147" s="285" t="s">
        <v>1265</v>
      </c>
      <c r="G1147" s="266" t="s">
        <v>121</v>
      </c>
      <c r="H1147" s="266">
        <f>IF(G1147="Traditional Stove",0.1,0.2)</f>
        <v>0.1</v>
      </c>
      <c r="I1147" s="266">
        <f>YEAR(J1147)</f>
        <v>2022</v>
      </c>
      <c r="J1147" s="267">
        <v>44719</v>
      </c>
      <c r="K1147" s="267">
        <f>J1147+1</f>
        <v>44720</v>
      </c>
      <c r="L1147" s="266">
        <f>IF(M1147&lt;=365,1,2)</f>
        <v>1</v>
      </c>
      <c r="M1147" s="266">
        <f>IF(K1147&lt;$C$1,$C$2-$C$1+1,$C$2-K1147+1)</f>
        <v>327</v>
      </c>
      <c r="N1147" s="268">
        <f>M1147/365</f>
        <v>0.89589041095890409</v>
      </c>
      <c r="O1147" s="269">
        <f>'Data and Parameter'!$E$4*'Data and Parameter'!$E$5*('Data and Parameter'!$E$6+'Data and Parameter'!$E$7)*'Data and Parameter'!$E$19*'Data and Parameter'!$E$14*'ER calculations'!N1147</f>
        <v>4.6386957676926199</v>
      </c>
    </row>
    <row r="1148" spans="1:15" ht="15">
      <c r="A1148" s="284">
        <v>1144</v>
      </c>
      <c r="B1148" s="287"/>
      <c r="C1148" s="287"/>
      <c r="D1148" s="284" t="s">
        <v>1054</v>
      </c>
      <c r="E1148" s="287"/>
      <c r="F1148" s="285" t="s">
        <v>1266</v>
      </c>
      <c r="G1148" s="266" t="s">
        <v>121</v>
      </c>
      <c r="H1148" s="266">
        <f>IF(G1148="Traditional Stove",0.1,0.2)</f>
        <v>0.1</v>
      </c>
      <c r="I1148" s="266">
        <f>YEAR(J1148)</f>
        <v>2022</v>
      </c>
      <c r="J1148" s="267">
        <v>44734</v>
      </c>
      <c r="K1148" s="267">
        <f>J1148+1</f>
        <v>44735</v>
      </c>
      <c r="L1148" s="266">
        <f>IF(M1148&lt;=365,1,2)</f>
        <v>1</v>
      </c>
      <c r="M1148" s="266">
        <f>IF(K1148&lt;$C$1,$C$2-$C$1+1,$C$2-K1148+1)</f>
        <v>312</v>
      </c>
      <c r="N1148" s="268">
        <f>M1148/365</f>
        <v>0.85479452054794525</v>
      </c>
      <c r="O1148" s="269">
        <f>'Data and Parameter'!$E$4*'Data and Parameter'!$E$5*('Data and Parameter'!$E$6+'Data and Parameter'!$E$7)*'Data and Parameter'!$E$19*'Data and Parameter'!$E$14*'ER calculations'!N1148</f>
        <v>4.4259115581654358</v>
      </c>
    </row>
    <row r="1149" spans="1:15" ht="15">
      <c r="A1149" s="284">
        <v>1145</v>
      </c>
      <c r="B1149" s="287"/>
      <c r="C1149" s="287"/>
      <c r="D1149" s="284" t="s">
        <v>1054</v>
      </c>
      <c r="E1149" s="287"/>
      <c r="F1149" s="285" t="s">
        <v>1267</v>
      </c>
      <c r="G1149" s="266" t="s">
        <v>121</v>
      </c>
      <c r="H1149" s="266">
        <f>IF(G1149="Traditional Stove",0.1,0.2)</f>
        <v>0.1</v>
      </c>
      <c r="I1149" s="266">
        <f>YEAR(J1149)</f>
        <v>2022</v>
      </c>
      <c r="J1149" s="267">
        <v>44719</v>
      </c>
      <c r="K1149" s="267">
        <f>J1149+1</f>
        <v>44720</v>
      </c>
      <c r="L1149" s="266">
        <f>IF(M1149&lt;=365,1,2)</f>
        <v>1</v>
      </c>
      <c r="M1149" s="266">
        <f>IF(K1149&lt;$C$1,$C$2-$C$1+1,$C$2-K1149+1)</f>
        <v>327</v>
      </c>
      <c r="N1149" s="268">
        <f>M1149/365</f>
        <v>0.89589041095890409</v>
      </c>
      <c r="O1149" s="269">
        <f>'Data and Parameter'!$E$4*'Data and Parameter'!$E$5*('Data and Parameter'!$E$6+'Data and Parameter'!$E$7)*'Data and Parameter'!$E$19*'Data and Parameter'!$E$14*'ER calculations'!N1149</f>
        <v>4.6386957676926199</v>
      </c>
    </row>
    <row r="1150" spans="1:15" ht="15">
      <c r="A1150" s="284">
        <v>1146</v>
      </c>
      <c r="B1150" s="287"/>
      <c r="C1150" s="287"/>
      <c r="D1150" s="284" t="s">
        <v>1054</v>
      </c>
      <c r="E1150" s="287"/>
      <c r="F1150" s="285" t="s">
        <v>1268</v>
      </c>
      <c r="G1150" s="266" t="s">
        <v>121</v>
      </c>
      <c r="H1150" s="266">
        <f>IF(G1150="Traditional Stove",0.1,0.2)</f>
        <v>0.1</v>
      </c>
      <c r="I1150" s="266">
        <f>YEAR(J1150)</f>
        <v>2022</v>
      </c>
      <c r="J1150" s="267">
        <v>44719</v>
      </c>
      <c r="K1150" s="267">
        <f>J1150+1</f>
        <v>44720</v>
      </c>
      <c r="L1150" s="266">
        <f>IF(M1150&lt;=365,1,2)</f>
        <v>1</v>
      </c>
      <c r="M1150" s="266">
        <f>IF(K1150&lt;$C$1,$C$2-$C$1+1,$C$2-K1150+1)</f>
        <v>327</v>
      </c>
      <c r="N1150" s="268">
        <f>M1150/365</f>
        <v>0.89589041095890409</v>
      </c>
      <c r="O1150" s="269">
        <f>'Data and Parameter'!$E$4*'Data and Parameter'!$E$5*('Data and Parameter'!$E$6+'Data and Parameter'!$E$7)*'Data and Parameter'!$E$19*'Data and Parameter'!$E$14*'ER calculations'!N1150</f>
        <v>4.6386957676926199</v>
      </c>
    </row>
    <row r="1151" spans="1:15" ht="15">
      <c r="A1151" s="284">
        <v>1147</v>
      </c>
      <c r="B1151" s="287"/>
      <c r="C1151" s="287"/>
      <c r="D1151" s="284" t="s">
        <v>1054</v>
      </c>
      <c r="E1151" s="287"/>
      <c r="F1151" s="285" t="s">
        <v>1269</v>
      </c>
      <c r="G1151" s="266" t="s">
        <v>121</v>
      </c>
      <c r="H1151" s="266">
        <f>IF(G1151="Traditional Stove",0.1,0.2)</f>
        <v>0.1</v>
      </c>
      <c r="I1151" s="266">
        <f>YEAR(J1151)</f>
        <v>2022</v>
      </c>
      <c r="J1151" s="267">
        <v>44719</v>
      </c>
      <c r="K1151" s="267">
        <f>J1151+1</f>
        <v>44720</v>
      </c>
      <c r="L1151" s="266">
        <f>IF(M1151&lt;=365,1,2)</f>
        <v>1</v>
      </c>
      <c r="M1151" s="266">
        <f>IF(K1151&lt;$C$1,$C$2-$C$1+1,$C$2-K1151+1)</f>
        <v>327</v>
      </c>
      <c r="N1151" s="268">
        <f>M1151/365</f>
        <v>0.89589041095890409</v>
      </c>
      <c r="O1151" s="269">
        <f>'Data and Parameter'!$E$4*'Data and Parameter'!$E$5*('Data and Parameter'!$E$6+'Data and Parameter'!$E$7)*'Data and Parameter'!$E$19*'Data and Parameter'!$E$14*'ER calculations'!N1151</f>
        <v>4.6386957676926199</v>
      </c>
    </row>
    <row r="1152" spans="1:15" ht="15">
      <c r="A1152" s="284">
        <v>1148</v>
      </c>
      <c r="B1152" s="287"/>
      <c r="C1152" s="287"/>
      <c r="D1152" s="284" t="s">
        <v>1054</v>
      </c>
      <c r="E1152" s="287"/>
      <c r="F1152" s="285" t="s">
        <v>1270</v>
      </c>
      <c r="G1152" s="266" t="s">
        <v>121</v>
      </c>
      <c r="H1152" s="266">
        <f>IF(G1152="Traditional Stove",0.1,0.2)</f>
        <v>0.1</v>
      </c>
      <c r="I1152" s="266">
        <f>YEAR(J1152)</f>
        <v>2022</v>
      </c>
      <c r="J1152" s="267">
        <v>44719</v>
      </c>
      <c r="K1152" s="267">
        <f>J1152+1</f>
        <v>44720</v>
      </c>
      <c r="L1152" s="266">
        <f>IF(M1152&lt;=365,1,2)</f>
        <v>1</v>
      </c>
      <c r="M1152" s="266">
        <f>IF(K1152&lt;$C$1,$C$2-$C$1+1,$C$2-K1152+1)</f>
        <v>327</v>
      </c>
      <c r="N1152" s="268">
        <f>M1152/365</f>
        <v>0.89589041095890409</v>
      </c>
      <c r="O1152" s="269">
        <f>'Data and Parameter'!$E$4*'Data and Parameter'!$E$5*('Data and Parameter'!$E$6+'Data and Parameter'!$E$7)*'Data and Parameter'!$E$19*'Data and Parameter'!$E$14*'ER calculations'!N1152</f>
        <v>4.6386957676926199</v>
      </c>
    </row>
    <row r="1153" spans="1:15" ht="15">
      <c r="A1153" s="284">
        <v>1149</v>
      </c>
      <c r="B1153" s="287"/>
      <c r="C1153" s="287"/>
      <c r="D1153" s="284" t="s">
        <v>1054</v>
      </c>
      <c r="E1153" s="287"/>
      <c r="F1153" s="285" t="s">
        <v>1271</v>
      </c>
      <c r="G1153" s="266" t="s">
        <v>121</v>
      </c>
      <c r="H1153" s="266">
        <f>IF(G1153="Traditional Stove",0.1,0.2)</f>
        <v>0.1</v>
      </c>
      <c r="I1153" s="266">
        <f>YEAR(J1153)</f>
        <v>2022</v>
      </c>
      <c r="J1153" s="267">
        <v>44719</v>
      </c>
      <c r="K1153" s="267">
        <f>J1153+1</f>
        <v>44720</v>
      </c>
      <c r="L1153" s="266">
        <f>IF(M1153&lt;=365,1,2)</f>
        <v>1</v>
      </c>
      <c r="M1153" s="266">
        <f>IF(K1153&lt;$C$1,$C$2-$C$1+1,$C$2-K1153+1)</f>
        <v>327</v>
      </c>
      <c r="N1153" s="268">
        <f>M1153/365</f>
        <v>0.89589041095890409</v>
      </c>
      <c r="O1153" s="269">
        <f>'Data and Parameter'!$E$4*'Data and Parameter'!$E$5*('Data and Parameter'!$E$6+'Data and Parameter'!$E$7)*'Data and Parameter'!$E$19*'Data and Parameter'!$E$14*'ER calculations'!N1153</f>
        <v>4.6386957676926199</v>
      </c>
    </row>
    <row r="1154" spans="1:15" ht="15">
      <c r="A1154" s="284">
        <v>1150</v>
      </c>
      <c r="B1154" s="287"/>
      <c r="C1154" s="287"/>
      <c r="D1154" s="284" t="s">
        <v>1054</v>
      </c>
      <c r="E1154" s="287"/>
      <c r="F1154" s="285" t="s">
        <v>1272</v>
      </c>
      <c r="G1154" s="266" t="s">
        <v>121</v>
      </c>
      <c r="H1154" s="266">
        <f>IF(G1154="Traditional Stove",0.1,0.2)</f>
        <v>0.1</v>
      </c>
      <c r="I1154" s="266">
        <f>YEAR(J1154)</f>
        <v>2022</v>
      </c>
      <c r="J1154" s="267">
        <v>44719</v>
      </c>
      <c r="K1154" s="267">
        <f>J1154+1</f>
        <v>44720</v>
      </c>
      <c r="L1154" s="266">
        <f>IF(M1154&lt;=365,1,2)</f>
        <v>1</v>
      </c>
      <c r="M1154" s="266">
        <f>IF(K1154&lt;$C$1,$C$2-$C$1+1,$C$2-K1154+1)</f>
        <v>327</v>
      </c>
      <c r="N1154" s="268">
        <f>M1154/365</f>
        <v>0.89589041095890409</v>
      </c>
      <c r="O1154" s="269">
        <f>'Data and Parameter'!$E$4*'Data and Parameter'!$E$5*('Data and Parameter'!$E$6+'Data and Parameter'!$E$7)*'Data and Parameter'!$E$19*'Data and Parameter'!$E$14*'ER calculations'!N1154</f>
        <v>4.6386957676926199</v>
      </c>
    </row>
    <row r="1155" spans="1:15" ht="15">
      <c r="A1155" s="284">
        <v>1151</v>
      </c>
      <c r="B1155" s="287"/>
      <c r="C1155" s="287"/>
      <c r="D1155" s="284" t="s">
        <v>1054</v>
      </c>
      <c r="E1155" s="287"/>
      <c r="F1155" s="285" t="s">
        <v>1273</v>
      </c>
      <c r="G1155" s="266" t="s">
        <v>121</v>
      </c>
      <c r="H1155" s="266">
        <f>IF(G1155="Traditional Stove",0.1,0.2)</f>
        <v>0.1</v>
      </c>
      <c r="I1155" s="266">
        <f>YEAR(J1155)</f>
        <v>2022</v>
      </c>
      <c r="J1155" s="267">
        <v>44719</v>
      </c>
      <c r="K1155" s="267">
        <f>J1155+1</f>
        <v>44720</v>
      </c>
      <c r="L1155" s="266">
        <f>IF(M1155&lt;=365,1,2)</f>
        <v>1</v>
      </c>
      <c r="M1155" s="266">
        <f>IF(K1155&lt;$C$1,$C$2-$C$1+1,$C$2-K1155+1)</f>
        <v>327</v>
      </c>
      <c r="N1155" s="268">
        <f>M1155/365</f>
        <v>0.89589041095890409</v>
      </c>
      <c r="O1155" s="269">
        <f>'Data and Parameter'!$E$4*'Data and Parameter'!$E$5*('Data and Parameter'!$E$6+'Data and Parameter'!$E$7)*'Data and Parameter'!$E$19*'Data and Parameter'!$E$14*'ER calculations'!N1155</f>
        <v>4.6386957676926199</v>
      </c>
    </row>
    <row r="1156" spans="1:15" ht="15">
      <c r="A1156" s="284">
        <v>1152</v>
      </c>
      <c r="B1156" s="287"/>
      <c r="C1156" s="287"/>
      <c r="D1156" s="284" t="s">
        <v>1054</v>
      </c>
      <c r="E1156" s="287"/>
      <c r="F1156" s="285" t="s">
        <v>1274</v>
      </c>
      <c r="G1156" s="266" t="s">
        <v>121</v>
      </c>
      <c r="H1156" s="266">
        <f>IF(G1156="Traditional Stove",0.1,0.2)</f>
        <v>0.1</v>
      </c>
      <c r="I1156" s="266">
        <f>YEAR(J1156)</f>
        <v>2022</v>
      </c>
      <c r="J1156" s="267">
        <v>44719</v>
      </c>
      <c r="K1156" s="267">
        <f>J1156+1</f>
        <v>44720</v>
      </c>
      <c r="L1156" s="266">
        <f>IF(M1156&lt;=365,1,2)</f>
        <v>1</v>
      </c>
      <c r="M1156" s="266">
        <f>IF(K1156&lt;$C$1,$C$2-$C$1+1,$C$2-K1156+1)</f>
        <v>327</v>
      </c>
      <c r="N1156" s="268">
        <f>M1156/365</f>
        <v>0.89589041095890409</v>
      </c>
      <c r="O1156" s="269">
        <f>'Data and Parameter'!$E$4*'Data and Parameter'!$E$5*('Data and Parameter'!$E$6+'Data and Parameter'!$E$7)*'Data and Parameter'!$E$19*'Data and Parameter'!$E$14*'ER calculations'!N1156</f>
        <v>4.6386957676926199</v>
      </c>
    </row>
    <row r="1157" spans="1:15" ht="15">
      <c r="A1157" s="284">
        <v>1153</v>
      </c>
      <c r="B1157" s="287"/>
      <c r="C1157" s="287"/>
      <c r="D1157" s="284" t="s">
        <v>1054</v>
      </c>
      <c r="E1157" s="287"/>
      <c r="F1157" s="285" t="s">
        <v>1275</v>
      </c>
      <c r="G1157" s="266" t="s">
        <v>121</v>
      </c>
      <c r="H1157" s="266">
        <f>IF(G1157="Traditional Stove",0.1,0.2)</f>
        <v>0.1</v>
      </c>
      <c r="I1157" s="266">
        <f>YEAR(J1157)</f>
        <v>2022</v>
      </c>
      <c r="J1157" s="267">
        <v>44719</v>
      </c>
      <c r="K1157" s="267">
        <f>J1157+1</f>
        <v>44720</v>
      </c>
      <c r="L1157" s="266">
        <f>IF(M1157&lt;=365,1,2)</f>
        <v>1</v>
      </c>
      <c r="M1157" s="266">
        <f>IF(K1157&lt;$C$1,$C$2-$C$1+1,$C$2-K1157+1)</f>
        <v>327</v>
      </c>
      <c r="N1157" s="268">
        <f>M1157/365</f>
        <v>0.89589041095890409</v>
      </c>
      <c r="O1157" s="269">
        <f>'Data and Parameter'!$E$4*'Data and Parameter'!$E$5*('Data and Parameter'!$E$6+'Data and Parameter'!$E$7)*'Data and Parameter'!$E$19*'Data and Parameter'!$E$14*'ER calculations'!N1157</f>
        <v>4.6386957676926199</v>
      </c>
    </row>
    <row r="1158" spans="1:15" ht="15">
      <c r="A1158" s="284">
        <v>1154</v>
      </c>
      <c r="B1158" s="287"/>
      <c r="C1158" s="287"/>
      <c r="D1158" s="284" t="s">
        <v>1054</v>
      </c>
      <c r="E1158" s="287"/>
      <c r="F1158" s="285" t="s">
        <v>1276</v>
      </c>
      <c r="G1158" s="266" t="s">
        <v>121</v>
      </c>
      <c r="H1158" s="266">
        <f>IF(G1158="Traditional Stove",0.1,0.2)</f>
        <v>0.1</v>
      </c>
      <c r="I1158" s="266">
        <f>YEAR(J1158)</f>
        <v>2022</v>
      </c>
      <c r="J1158" s="267">
        <v>44719</v>
      </c>
      <c r="K1158" s="267">
        <f>J1158+1</f>
        <v>44720</v>
      </c>
      <c r="L1158" s="266">
        <f>IF(M1158&lt;=365,1,2)</f>
        <v>1</v>
      </c>
      <c r="M1158" s="266">
        <f>IF(K1158&lt;$C$1,$C$2-$C$1+1,$C$2-K1158+1)</f>
        <v>327</v>
      </c>
      <c r="N1158" s="268">
        <f>M1158/365</f>
        <v>0.89589041095890409</v>
      </c>
      <c r="O1158" s="269">
        <f>'Data and Parameter'!$E$4*'Data and Parameter'!$E$5*('Data and Parameter'!$E$6+'Data and Parameter'!$E$7)*'Data and Parameter'!$E$19*'Data and Parameter'!$E$14*'ER calculations'!N1158</f>
        <v>4.6386957676926199</v>
      </c>
    </row>
    <row r="1159" spans="1:15" ht="15">
      <c r="A1159" s="284">
        <v>1155</v>
      </c>
      <c r="B1159" s="287"/>
      <c r="C1159" s="287"/>
      <c r="D1159" s="284" t="s">
        <v>1054</v>
      </c>
      <c r="E1159" s="287"/>
      <c r="F1159" s="285" t="s">
        <v>1277</v>
      </c>
      <c r="G1159" s="266" t="s">
        <v>121</v>
      </c>
      <c r="H1159" s="266">
        <f>IF(G1159="Traditional Stove",0.1,0.2)</f>
        <v>0.1</v>
      </c>
      <c r="I1159" s="266">
        <f>YEAR(J1159)</f>
        <v>2022</v>
      </c>
      <c r="J1159" s="267">
        <v>44719</v>
      </c>
      <c r="K1159" s="267">
        <f>J1159+1</f>
        <v>44720</v>
      </c>
      <c r="L1159" s="266">
        <f>IF(M1159&lt;=365,1,2)</f>
        <v>1</v>
      </c>
      <c r="M1159" s="266">
        <f>IF(K1159&lt;$C$1,$C$2-$C$1+1,$C$2-K1159+1)</f>
        <v>327</v>
      </c>
      <c r="N1159" s="268">
        <f>M1159/365</f>
        <v>0.89589041095890409</v>
      </c>
      <c r="O1159" s="269">
        <f>'Data and Parameter'!$E$4*'Data and Parameter'!$E$5*('Data and Parameter'!$E$6+'Data and Parameter'!$E$7)*'Data and Parameter'!$E$19*'Data and Parameter'!$E$14*'ER calculations'!N1159</f>
        <v>4.6386957676926199</v>
      </c>
    </row>
    <row r="1160" spans="1:15" ht="15">
      <c r="A1160" s="284">
        <v>1156</v>
      </c>
      <c r="B1160" s="287"/>
      <c r="C1160" s="287"/>
      <c r="D1160" s="284" t="s">
        <v>1054</v>
      </c>
      <c r="E1160" s="287"/>
      <c r="F1160" s="285" t="s">
        <v>1278</v>
      </c>
      <c r="G1160" s="266" t="s">
        <v>121</v>
      </c>
      <c r="H1160" s="266">
        <f>IF(G1160="Traditional Stove",0.1,0.2)</f>
        <v>0.1</v>
      </c>
      <c r="I1160" s="266">
        <f>YEAR(J1160)</f>
        <v>2022</v>
      </c>
      <c r="J1160" s="267">
        <v>44719</v>
      </c>
      <c r="K1160" s="267">
        <f>J1160+1</f>
        <v>44720</v>
      </c>
      <c r="L1160" s="266">
        <f>IF(M1160&lt;=365,1,2)</f>
        <v>1</v>
      </c>
      <c r="M1160" s="266">
        <f>IF(K1160&lt;$C$1,$C$2-$C$1+1,$C$2-K1160+1)</f>
        <v>327</v>
      </c>
      <c r="N1160" s="268">
        <f>M1160/365</f>
        <v>0.89589041095890409</v>
      </c>
      <c r="O1160" s="269">
        <f>'Data and Parameter'!$E$4*'Data and Parameter'!$E$5*('Data and Parameter'!$E$6+'Data and Parameter'!$E$7)*'Data and Parameter'!$E$19*'Data and Parameter'!$E$14*'ER calculations'!N1160</f>
        <v>4.6386957676926199</v>
      </c>
    </row>
    <row r="1161" spans="1:15" ht="15">
      <c r="A1161" s="284">
        <v>1157</v>
      </c>
      <c r="B1161" s="287"/>
      <c r="C1161" s="287"/>
      <c r="D1161" s="284" t="s">
        <v>1054</v>
      </c>
      <c r="E1161" s="287"/>
      <c r="F1161" s="285" t="s">
        <v>1279</v>
      </c>
      <c r="G1161" s="266" t="s">
        <v>121</v>
      </c>
      <c r="H1161" s="266">
        <f>IF(G1161="Traditional Stove",0.1,0.2)</f>
        <v>0.1</v>
      </c>
      <c r="I1161" s="266">
        <f>YEAR(J1161)</f>
        <v>2022</v>
      </c>
      <c r="J1161" s="267">
        <v>44719</v>
      </c>
      <c r="K1161" s="267">
        <f>J1161+1</f>
        <v>44720</v>
      </c>
      <c r="L1161" s="266">
        <f>IF(M1161&lt;=365,1,2)</f>
        <v>1</v>
      </c>
      <c r="M1161" s="266">
        <f>IF(K1161&lt;$C$1,$C$2-$C$1+1,$C$2-K1161+1)</f>
        <v>327</v>
      </c>
      <c r="N1161" s="268">
        <f>M1161/365</f>
        <v>0.89589041095890409</v>
      </c>
      <c r="O1161" s="269">
        <f>'Data and Parameter'!$E$4*'Data and Parameter'!$E$5*('Data and Parameter'!$E$6+'Data and Parameter'!$E$7)*'Data and Parameter'!$E$19*'Data and Parameter'!$E$14*'ER calculations'!N1161</f>
        <v>4.6386957676926199</v>
      </c>
    </row>
    <row r="1162" spans="1:15" ht="15">
      <c r="A1162" s="284">
        <v>1158</v>
      </c>
      <c r="B1162" s="287"/>
      <c r="C1162" s="287"/>
      <c r="D1162" s="284" t="s">
        <v>1054</v>
      </c>
      <c r="E1162" s="287"/>
      <c r="F1162" s="285" t="s">
        <v>1280</v>
      </c>
      <c r="G1162" s="266" t="s">
        <v>121</v>
      </c>
      <c r="H1162" s="266">
        <f>IF(G1162="Traditional Stove",0.1,0.2)</f>
        <v>0.1</v>
      </c>
      <c r="I1162" s="266">
        <f>YEAR(J1162)</f>
        <v>2022</v>
      </c>
      <c r="J1162" s="267">
        <v>44719</v>
      </c>
      <c r="K1162" s="267">
        <f>J1162+1</f>
        <v>44720</v>
      </c>
      <c r="L1162" s="266">
        <f>IF(M1162&lt;=365,1,2)</f>
        <v>1</v>
      </c>
      <c r="M1162" s="266">
        <f>IF(K1162&lt;$C$1,$C$2-$C$1+1,$C$2-K1162+1)</f>
        <v>327</v>
      </c>
      <c r="N1162" s="268">
        <f>M1162/365</f>
        <v>0.89589041095890409</v>
      </c>
      <c r="O1162" s="269">
        <f>'Data and Parameter'!$E$4*'Data and Parameter'!$E$5*('Data and Parameter'!$E$6+'Data and Parameter'!$E$7)*'Data and Parameter'!$E$19*'Data and Parameter'!$E$14*'ER calculations'!N1162</f>
        <v>4.6386957676926199</v>
      </c>
    </row>
    <row r="1163" spans="1:15" ht="15">
      <c r="A1163" s="284">
        <v>1159</v>
      </c>
      <c r="B1163" s="287"/>
      <c r="C1163" s="287"/>
      <c r="D1163" s="284" t="s">
        <v>1054</v>
      </c>
      <c r="E1163" s="287"/>
      <c r="F1163" s="285" t="s">
        <v>1281</v>
      </c>
      <c r="G1163" s="266" t="s">
        <v>121</v>
      </c>
      <c r="H1163" s="266">
        <f>IF(G1163="Traditional Stove",0.1,0.2)</f>
        <v>0.1</v>
      </c>
      <c r="I1163" s="266">
        <f>YEAR(J1163)</f>
        <v>2022</v>
      </c>
      <c r="J1163" s="267">
        <v>44719</v>
      </c>
      <c r="K1163" s="267">
        <f>J1163+1</f>
        <v>44720</v>
      </c>
      <c r="L1163" s="266">
        <f>IF(M1163&lt;=365,1,2)</f>
        <v>1</v>
      </c>
      <c r="M1163" s="266">
        <f>IF(K1163&lt;$C$1,$C$2-$C$1+1,$C$2-K1163+1)</f>
        <v>327</v>
      </c>
      <c r="N1163" s="268">
        <f>M1163/365</f>
        <v>0.89589041095890409</v>
      </c>
      <c r="O1163" s="269">
        <f>'Data and Parameter'!$E$4*'Data and Parameter'!$E$5*('Data and Parameter'!$E$6+'Data and Parameter'!$E$7)*'Data and Parameter'!$E$19*'Data and Parameter'!$E$14*'ER calculations'!N1163</f>
        <v>4.6386957676926199</v>
      </c>
    </row>
    <row r="1164" spans="1:15" ht="15">
      <c r="A1164" s="284">
        <v>1160</v>
      </c>
      <c r="B1164" s="287"/>
      <c r="C1164" s="287"/>
      <c r="D1164" s="284" t="s">
        <v>1054</v>
      </c>
      <c r="E1164" s="287"/>
      <c r="F1164" s="285" t="s">
        <v>1282</v>
      </c>
      <c r="G1164" s="266" t="s">
        <v>121</v>
      </c>
      <c r="H1164" s="266">
        <f>IF(G1164="Traditional Stove",0.1,0.2)</f>
        <v>0.1</v>
      </c>
      <c r="I1164" s="266">
        <f>YEAR(J1164)</f>
        <v>2022</v>
      </c>
      <c r="J1164" s="267">
        <v>44719</v>
      </c>
      <c r="K1164" s="267">
        <f>J1164+1</f>
        <v>44720</v>
      </c>
      <c r="L1164" s="266">
        <f>IF(M1164&lt;=365,1,2)</f>
        <v>1</v>
      </c>
      <c r="M1164" s="266">
        <f>IF(K1164&lt;$C$1,$C$2-$C$1+1,$C$2-K1164+1)</f>
        <v>327</v>
      </c>
      <c r="N1164" s="268">
        <f>M1164/365</f>
        <v>0.89589041095890409</v>
      </c>
      <c r="O1164" s="269">
        <f>'Data and Parameter'!$E$4*'Data and Parameter'!$E$5*('Data and Parameter'!$E$6+'Data and Parameter'!$E$7)*'Data and Parameter'!$E$19*'Data and Parameter'!$E$14*'ER calculations'!N1164</f>
        <v>4.6386957676926199</v>
      </c>
    </row>
    <row r="1165" spans="1:15" ht="15">
      <c r="A1165" s="284">
        <v>1161</v>
      </c>
      <c r="B1165" s="287"/>
      <c r="C1165" s="287"/>
      <c r="D1165" s="284" t="s">
        <v>1054</v>
      </c>
      <c r="E1165" s="287"/>
      <c r="F1165" s="285" t="s">
        <v>1283</v>
      </c>
      <c r="G1165" s="266" t="s">
        <v>121</v>
      </c>
      <c r="H1165" s="266">
        <f>IF(G1165="Traditional Stove",0.1,0.2)</f>
        <v>0.1</v>
      </c>
      <c r="I1165" s="266">
        <f>YEAR(J1165)</f>
        <v>2022</v>
      </c>
      <c r="J1165" s="267">
        <v>44719</v>
      </c>
      <c r="K1165" s="267">
        <f>J1165+1</f>
        <v>44720</v>
      </c>
      <c r="L1165" s="266">
        <f>IF(M1165&lt;=365,1,2)</f>
        <v>1</v>
      </c>
      <c r="M1165" s="266">
        <f>IF(K1165&lt;$C$1,$C$2-$C$1+1,$C$2-K1165+1)</f>
        <v>327</v>
      </c>
      <c r="N1165" s="268">
        <f>M1165/365</f>
        <v>0.89589041095890409</v>
      </c>
      <c r="O1165" s="269">
        <f>'Data and Parameter'!$E$4*'Data and Parameter'!$E$5*('Data and Parameter'!$E$6+'Data and Parameter'!$E$7)*'Data and Parameter'!$E$19*'Data and Parameter'!$E$14*'ER calculations'!N1165</f>
        <v>4.6386957676926199</v>
      </c>
    </row>
    <row r="1166" spans="1:15" ht="15">
      <c r="A1166" s="284">
        <v>1162</v>
      </c>
      <c r="B1166" s="287"/>
      <c r="C1166" s="287"/>
      <c r="D1166" s="284" t="s">
        <v>1054</v>
      </c>
      <c r="E1166" s="287"/>
      <c r="F1166" s="285" t="s">
        <v>1284</v>
      </c>
      <c r="G1166" s="266" t="s">
        <v>121</v>
      </c>
      <c r="H1166" s="266">
        <f>IF(G1166="Traditional Stove",0.1,0.2)</f>
        <v>0.1</v>
      </c>
      <c r="I1166" s="266">
        <f>YEAR(J1166)</f>
        <v>2022</v>
      </c>
      <c r="J1166" s="267">
        <v>44719</v>
      </c>
      <c r="K1166" s="267">
        <f>J1166+1</f>
        <v>44720</v>
      </c>
      <c r="L1166" s="266">
        <f>IF(M1166&lt;=365,1,2)</f>
        <v>1</v>
      </c>
      <c r="M1166" s="266">
        <f>IF(K1166&lt;$C$1,$C$2-$C$1+1,$C$2-K1166+1)</f>
        <v>327</v>
      </c>
      <c r="N1166" s="268">
        <f>M1166/365</f>
        <v>0.89589041095890409</v>
      </c>
      <c r="O1166" s="269">
        <f>'Data and Parameter'!$E$4*'Data and Parameter'!$E$5*('Data and Parameter'!$E$6+'Data and Parameter'!$E$7)*'Data and Parameter'!$E$19*'Data and Parameter'!$E$14*'ER calculations'!N1166</f>
        <v>4.6386957676926199</v>
      </c>
    </row>
    <row r="1167" spans="1:15" ht="15">
      <c r="A1167" s="284">
        <v>1163</v>
      </c>
      <c r="B1167" s="287"/>
      <c r="C1167" s="287"/>
      <c r="D1167" s="284" t="s">
        <v>1054</v>
      </c>
      <c r="E1167" s="287"/>
      <c r="F1167" s="285" t="s">
        <v>1285</v>
      </c>
      <c r="G1167" s="266" t="s">
        <v>121</v>
      </c>
      <c r="H1167" s="266">
        <f>IF(G1167="Traditional Stove",0.1,0.2)</f>
        <v>0.1</v>
      </c>
      <c r="I1167" s="266">
        <f>YEAR(J1167)</f>
        <v>2022</v>
      </c>
      <c r="J1167" s="267">
        <v>44719</v>
      </c>
      <c r="K1167" s="267">
        <f>J1167+1</f>
        <v>44720</v>
      </c>
      <c r="L1167" s="266">
        <f>IF(M1167&lt;=365,1,2)</f>
        <v>1</v>
      </c>
      <c r="M1167" s="266">
        <f>IF(K1167&lt;$C$1,$C$2-$C$1+1,$C$2-K1167+1)</f>
        <v>327</v>
      </c>
      <c r="N1167" s="268">
        <f>M1167/365</f>
        <v>0.89589041095890409</v>
      </c>
      <c r="O1167" s="269">
        <f>'Data and Parameter'!$E$4*'Data and Parameter'!$E$5*('Data and Parameter'!$E$6+'Data and Parameter'!$E$7)*'Data and Parameter'!$E$19*'Data and Parameter'!$E$14*'ER calculations'!N1167</f>
        <v>4.6386957676926199</v>
      </c>
    </row>
    <row r="1168" spans="1:15" ht="15">
      <c r="A1168" s="284">
        <v>1164</v>
      </c>
      <c r="B1168" s="287"/>
      <c r="C1168" s="287"/>
      <c r="D1168" s="284" t="s">
        <v>1054</v>
      </c>
      <c r="E1168" s="287"/>
      <c r="F1168" s="285" t="s">
        <v>1286</v>
      </c>
      <c r="G1168" s="266" t="s">
        <v>121</v>
      </c>
      <c r="H1168" s="266">
        <f>IF(G1168="Traditional Stove",0.1,0.2)</f>
        <v>0.1</v>
      </c>
      <c r="I1168" s="266">
        <f>YEAR(J1168)</f>
        <v>2022</v>
      </c>
      <c r="J1168" s="267">
        <v>44719</v>
      </c>
      <c r="K1168" s="267">
        <f>J1168+1</f>
        <v>44720</v>
      </c>
      <c r="L1168" s="266">
        <f>IF(M1168&lt;=365,1,2)</f>
        <v>1</v>
      </c>
      <c r="M1168" s="266">
        <f>IF(K1168&lt;$C$1,$C$2-$C$1+1,$C$2-K1168+1)</f>
        <v>327</v>
      </c>
      <c r="N1168" s="268">
        <f>M1168/365</f>
        <v>0.89589041095890409</v>
      </c>
      <c r="O1168" s="269">
        <f>'Data and Parameter'!$E$4*'Data and Parameter'!$E$5*('Data and Parameter'!$E$6+'Data and Parameter'!$E$7)*'Data and Parameter'!$E$19*'Data and Parameter'!$E$14*'ER calculations'!N1168</f>
        <v>4.6386957676926199</v>
      </c>
    </row>
    <row r="1169" spans="1:15" ht="15">
      <c r="A1169" s="284">
        <v>1165</v>
      </c>
      <c r="B1169" s="287"/>
      <c r="C1169" s="287"/>
      <c r="D1169" s="284" t="s">
        <v>1054</v>
      </c>
      <c r="E1169" s="287"/>
      <c r="F1169" s="285" t="s">
        <v>1287</v>
      </c>
      <c r="G1169" s="266" t="s">
        <v>121</v>
      </c>
      <c r="H1169" s="266">
        <f>IF(G1169="Traditional Stove",0.1,0.2)</f>
        <v>0.1</v>
      </c>
      <c r="I1169" s="266">
        <f>YEAR(J1169)</f>
        <v>2022</v>
      </c>
      <c r="J1169" s="267">
        <v>44719</v>
      </c>
      <c r="K1169" s="267">
        <f>J1169+1</f>
        <v>44720</v>
      </c>
      <c r="L1169" s="266">
        <f>IF(M1169&lt;=365,1,2)</f>
        <v>1</v>
      </c>
      <c r="M1169" s="266">
        <f>IF(K1169&lt;$C$1,$C$2-$C$1+1,$C$2-K1169+1)</f>
        <v>327</v>
      </c>
      <c r="N1169" s="268">
        <f>M1169/365</f>
        <v>0.89589041095890409</v>
      </c>
      <c r="O1169" s="269">
        <f>'Data and Parameter'!$E$4*'Data and Parameter'!$E$5*('Data and Parameter'!$E$6+'Data and Parameter'!$E$7)*'Data and Parameter'!$E$19*'Data and Parameter'!$E$14*'ER calculations'!N1169</f>
        <v>4.6386957676926199</v>
      </c>
    </row>
    <row r="1170" spans="1:15" ht="15">
      <c r="A1170" s="284">
        <v>1166</v>
      </c>
      <c r="B1170" s="287"/>
      <c r="C1170" s="287"/>
      <c r="D1170" s="284" t="s">
        <v>1054</v>
      </c>
      <c r="E1170" s="287"/>
      <c r="F1170" s="285" t="s">
        <v>1288</v>
      </c>
      <c r="G1170" s="266" t="s">
        <v>121</v>
      </c>
      <c r="H1170" s="266">
        <f>IF(G1170="Traditional Stove",0.1,0.2)</f>
        <v>0.1</v>
      </c>
      <c r="I1170" s="266">
        <f>YEAR(J1170)</f>
        <v>2022</v>
      </c>
      <c r="J1170" s="267">
        <v>44719</v>
      </c>
      <c r="K1170" s="267">
        <f>J1170+1</f>
        <v>44720</v>
      </c>
      <c r="L1170" s="266">
        <f>IF(M1170&lt;=365,1,2)</f>
        <v>1</v>
      </c>
      <c r="M1170" s="266">
        <f>IF(K1170&lt;$C$1,$C$2-$C$1+1,$C$2-K1170+1)</f>
        <v>327</v>
      </c>
      <c r="N1170" s="268">
        <f>M1170/365</f>
        <v>0.89589041095890409</v>
      </c>
      <c r="O1170" s="269">
        <f>'Data and Parameter'!$E$4*'Data and Parameter'!$E$5*('Data and Parameter'!$E$6+'Data and Parameter'!$E$7)*'Data and Parameter'!$E$19*'Data and Parameter'!$E$14*'ER calculations'!N1170</f>
        <v>4.6386957676926199</v>
      </c>
    </row>
    <row r="1171" spans="1:15" ht="15">
      <c r="A1171" s="284">
        <v>1167</v>
      </c>
      <c r="B1171" s="287"/>
      <c r="C1171" s="287"/>
      <c r="D1171" s="284" t="s">
        <v>1054</v>
      </c>
      <c r="E1171" s="287"/>
      <c r="F1171" s="285" t="s">
        <v>1289</v>
      </c>
      <c r="G1171" s="266" t="s">
        <v>121</v>
      </c>
      <c r="H1171" s="266">
        <f>IF(G1171="Traditional Stove",0.1,0.2)</f>
        <v>0.1</v>
      </c>
      <c r="I1171" s="266">
        <f>YEAR(J1171)</f>
        <v>2022</v>
      </c>
      <c r="J1171" s="267">
        <v>44719</v>
      </c>
      <c r="K1171" s="267">
        <f>J1171+1</f>
        <v>44720</v>
      </c>
      <c r="L1171" s="266">
        <f>IF(M1171&lt;=365,1,2)</f>
        <v>1</v>
      </c>
      <c r="M1171" s="266">
        <f>IF(K1171&lt;$C$1,$C$2-$C$1+1,$C$2-K1171+1)</f>
        <v>327</v>
      </c>
      <c r="N1171" s="268">
        <f>M1171/365</f>
        <v>0.89589041095890409</v>
      </c>
      <c r="O1171" s="269">
        <f>'Data and Parameter'!$E$4*'Data and Parameter'!$E$5*('Data and Parameter'!$E$6+'Data and Parameter'!$E$7)*'Data and Parameter'!$E$19*'Data and Parameter'!$E$14*'ER calculations'!N1171</f>
        <v>4.6386957676926199</v>
      </c>
    </row>
    <row r="1172" spans="1:15" ht="15">
      <c r="A1172" s="284">
        <v>1168</v>
      </c>
      <c r="B1172" s="287"/>
      <c r="C1172" s="287"/>
      <c r="D1172" s="284" t="s">
        <v>1054</v>
      </c>
      <c r="E1172" s="287"/>
      <c r="F1172" s="285" t="s">
        <v>1290</v>
      </c>
      <c r="G1172" s="266" t="s">
        <v>121</v>
      </c>
      <c r="H1172" s="266">
        <f>IF(G1172="Traditional Stove",0.1,0.2)</f>
        <v>0.1</v>
      </c>
      <c r="I1172" s="266">
        <f>YEAR(J1172)</f>
        <v>2022</v>
      </c>
      <c r="J1172" s="267">
        <v>44719</v>
      </c>
      <c r="K1172" s="267">
        <f>J1172+1</f>
        <v>44720</v>
      </c>
      <c r="L1172" s="266">
        <f>IF(M1172&lt;=365,1,2)</f>
        <v>1</v>
      </c>
      <c r="M1172" s="266">
        <f>IF(K1172&lt;$C$1,$C$2-$C$1+1,$C$2-K1172+1)</f>
        <v>327</v>
      </c>
      <c r="N1172" s="268">
        <f>M1172/365</f>
        <v>0.89589041095890409</v>
      </c>
      <c r="O1172" s="269">
        <f>'Data and Parameter'!$E$4*'Data and Parameter'!$E$5*('Data and Parameter'!$E$6+'Data and Parameter'!$E$7)*'Data and Parameter'!$E$19*'Data and Parameter'!$E$14*'ER calculations'!N1172</f>
        <v>4.6386957676926199</v>
      </c>
    </row>
    <row r="1173" spans="1:15" ht="15">
      <c r="A1173" s="284">
        <v>1169</v>
      </c>
      <c r="B1173" s="287"/>
      <c r="C1173" s="287"/>
      <c r="D1173" s="284" t="s">
        <v>1054</v>
      </c>
      <c r="E1173" s="287"/>
      <c r="F1173" s="285" t="s">
        <v>1291</v>
      </c>
      <c r="G1173" s="266" t="s">
        <v>121</v>
      </c>
      <c r="H1173" s="266">
        <f>IF(G1173="Traditional Stove",0.1,0.2)</f>
        <v>0.1</v>
      </c>
      <c r="I1173" s="266">
        <f>YEAR(J1173)</f>
        <v>2022</v>
      </c>
      <c r="J1173" s="267">
        <v>44719</v>
      </c>
      <c r="K1173" s="267">
        <f>J1173+1</f>
        <v>44720</v>
      </c>
      <c r="L1173" s="266">
        <f>IF(M1173&lt;=365,1,2)</f>
        <v>1</v>
      </c>
      <c r="M1173" s="266">
        <f>IF(K1173&lt;$C$1,$C$2-$C$1+1,$C$2-K1173+1)</f>
        <v>327</v>
      </c>
      <c r="N1173" s="268">
        <f>M1173/365</f>
        <v>0.89589041095890409</v>
      </c>
      <c r="O1173" s="269">
        <f>'Data and Parameter'!$E$4*'Data and Parameter'!$E$5*('Data and Parameter'!$E$6+'Data and Parameter'!$E$7)*'Data and Parameter'!$E$19*'Data and Parameter'!$E$14*'ER calculations'!N1173</f>
        <v>4.6386957676926199</v>
      </c>
    </row>
    <row r="1174" spans="1:15" ht="15">
      <c r="A1174" s="284">
        <v>1170</v>
      </c>
      <c r="B1174" s="287"/>
      <c r="C1174" s="287"/>
      <c r="D1174" s="284" t="s">
        <v>1054</v>
      </c>
      <c r="E1174" s="287"/>
      <c r="F1174" s="285" t="s">
        <v>1292</v>
      </c>
      <c r="G1174" s="266" t="s">
        <v>121</v>
      </c>
      <c r="H1174" s="266">
        <f>IF(G1174="Traditional Stove",0.1,0.2)</f>
        <v>0.1</v>
      </c>
      <c r="I1174" s="266">
        <f>YEAR(J1174)</f>
        <v>2022</v>
      </c>
      <c r="J1174" s="267">
        <v>44719</v>
      </c>
      <c r="K1174" s="267">
        <f>J1174+1</f>
        <v>44720</v>
      </c>
      <c r="L1174" s="266">
        <f>IF(M1174&lt;=365,1,2)</f>
        <v>1</v>
      </c>
      <c r="M1174" s="266">
        <f>IF(K1174&lt;$C$1,$C$2-$C$1+1,$C$2-K1174+1)</f>
        <v>327</v>
      </c>
      <c r="N1174" s="268">
        <f>M1174/365</f>
        <v>0.89589041095890409</v>
      </c>
      <c r="O1174" s="269">
        <f>'Data and Parameter'!$E$4*'Data and Parameter'!$E$5*('Data and Parameter'!$E$6+'Data and Parameter'!$E$7)*'Data and Parameter'!$E$19*'Data and Parameter'!$E$14*'ER calculations'!N1174</f>
        <v>4.6386957676926199</v>
      </c>
    </row>
    <row r="1175" spans="1:15" ht="15">
      <c r="A1175" s="284">
        <v>1171</v>
      </c>
      <c r="B1175" s="287"/>
      <c r="C1175" s="287"/>
      <c r="D1175" s="284" t="s">
        <v>1054</v>
      </c>
      <c r="E1175" s="287"/>
      <c r="F1175" s="285" t="s">
        <v>1293</v>
      </c>
      <c r="G1175" s="266" t="s">
        <v>121</v>
      </c>
      <c r="H1175" s="266">
        <f>IF(G1175="Traditional Stove",0.1,0.2)</f>
        <v>0.1</v>
      </c>
      <c r="I1175" s="266">
        <f>YEAR(J1175)</f>
        <v>2022</v>
      </c>
      <c r="J1175" s="267">
        <v>44758</v>
      </c>
      <c r="K1175" s="267">
        <f>J1175+1</f>
        <v>44759</v>
      </c>
      <c r="L1175" s="266">
        <f>IF(M1175&lt;=365,1,2)</f>
        <v>1</v>
      </c>
      <c r="M1175" s="266">
        <f>IF(K1175&lt;$C$1,$C$2-$C$1+1,$C$2-K1175+1)</f>
        <v>288</v>
      </c>
      <c r="N1175" s="268">
        <f>M1175/365</f>
        <v>0.78904109589041094</v>
      </c>
      <c r="O1175" s="269">
        <f>'Data and Parameter'!$E$4*'Data and Parameter'!$E$5*('Data and Parameter'!$E$6+'Data and Parameter'!$E$7)*'Data and Parameter'!$E$19*'Data and Parameter'!$E$14*'ER calculations'!N1175</f>
        <v>4.085456822921941</v>
      </c>
    </row>
    <row r="1176" spans="1:15" ht="15">
      <c r="A1176" s="284">
        <v>1172</v>
      </c>
      <c r="B1176" s="287"/>
      <c r="C1176" s="287"/>
      <c r="D1176" s="284" t="s">
        <v>1054</v>
      </c>
      <c r="E1176" s="287"/>
      <c r="F1176" s="285" t="s">
        <v>1294</v>
      </c>
      <c r="G1176" s="266" t="s">
        <v>121</v>
      </c>
      <c r="H1176" s="266">
        <f>IF(G1176="Traditional Stove",0.1,0.2)</f>
        <v>0.1</v>
      </c>
      <c r="I1176" s="266">
        <f>YEAR(J1176)</f>
        <v>2022</v>
      </c>
      <c r="J1176" s="267">
        <v>44719</v>
      </c>
      <c r="K1176" s="267">
        <f>J1176+1</f>
        <v>44720</v>
      </c>
      <c r="L1176" s="266">
        <f>IF(M1176&lt;=365,1,2)</f>
        <v>1</v>
      </c>
      <c r="M1176" s="266">
        <f>IF(K1176&lt;$C$1,$C$2-$C$1+1,$C$2-K1176+1)</f>
        <v>327</v>
      </c>
      <c r="N1176" s="268">
        <f>M1176/365</f>
        <v>0.89589041095890409</v>
      </c>
      <c r="O1176" s="269">
        <f>'Data and Parameter'!$E$4*'Data and Parameter'!$E$5*('Data and Parameter'!$E$6+'Data and Parameter'!$E$7)*'Data and Parameter'!$E$19*'Data and Parameter'!$E$14*'ER calculations'!N1176</f>
        <v>4.6386957676926199</v>
      </c>
    </row>
    <row r="1177" spans="1:15" ht="15">
      <c r="A1177" s="284">
        <v>1173</v>
      </c>
      <c r="B1177" s="287"/>
      <c r="C1177" s="287"/>
      <c r="D1177" s="284" t="s">
        <v>1054</v>
      </c>
      <c r="E1177" s="287"/>
      <c r="F1177" s="285" t="s">
        <v>1295</v>
      </c>
      <c r="G1177" s="266" t="s">
        <v>121</v>
      </c>
      <c r="H1177" s="266">
        <f>IF(G1177="Traditional Stove",0.1,0.2)</f>
        <v>0.1</v>
      </c>
      <c r="I1177" s="266">
        <f>YEAR(J1177)</f>
        <v>2022</v>
      </c>
      <c r="J1177" s="267">
        <v>44719</v>
      </c>
      <c r="K1177" s="267">
        <f>J1177+1</f>
        <v>44720</v>
      </c>
      <c r="L1177" s="266">
        <f>IF(M1177&lt;=365,1,2)</f>
        <v>1</v>
      </c>
      <c r="M1177" s="266">
        <f>IF(K1177&lt;$C$1,$C$2-$C$1+1,$C$2-K1177+1)</f>
        <v>327</v>
      </c>
      <c r="N1177" s="268">
        <f>M1177/365</f>
        <v>0.89589041095890409</v>
      </c>
      <c r="O1177" s="269">
        <f>'Data and Parameter'!$E$4*'Data and Parameter'!$E$5*('Data and Parameter'!$E$6+'Data and Parameter'!$E$7)*'Data and Parameter'!$E$19*'Data and Parameter'!$E$14*'ER calculations'!N1177</f>
        <v>4.6386957676926199</v>
      </c>
    </row>
    <row r="1178" spans="1:15" ht="15">
      <c r="A1178" s="284">
        <v>1174</v>
      </c>
      <c r="B1178" s="287"/>
      <c r="C1178" s="287"/>
      <c r="D1178" s="284" t="s">
        <v>1054</v>
      </c>
      <c r="E1178" s="287"/>
      <c r="F1178" s="285" t="s">
        <v>1296</v>
      </c>
      <c r="G1178" s="266" t="s">
        <v>121</v>
      </c>
      <c r="H1178" s="266">
        <f>IF(G1178="Traditional Stove",0.1,0.2)</f>
        <v>0.1</v>
      </c>
      <c r="I1178" s="266">
        <f>YEAR(J1178)</f>
        <v>2022</v>
      </c>
      <c r="J1178" s="267">
        <v>44719</v>
      </c>
      <c r="K1178" s="267">
        <f>J1178+1</f>
        <v>44720</v>
      </c>
      <c r="L1178" s="266">
        <f>IF(M1178&lt;=365,1,2)</f>
        <v>1</v>
      </c>
      <c r="M1178" s="266">
        <f>IF(K1178&lt;$C$1,$C$2-$C$1+1,$C$2-K1178+1)</f>
        <v>327</v>
      </c>
      <c r="N1178" s="268">
        <f>M1178/365</f>
        <v>0.89589041095890409</v>
      </c>
      <c r="O1178" s="269">
        <f>'Data and Parameter'!$E$4*'Data and Parameter'!$E$5*('Data and Parameter'!$E$6+'Data and Parameter'!$E$7)*'Data and Parameter'!$E$19*'Data and Parameter'!$E$14*'ER calculations'!N1178</f>
        <v>4.6386957676926199</v>
      </c>
    </row>
    <row r="1179" spans="1:15" ht="15">
      <c r="A1179" s="284">
        <v>1175</v>
      </c>
      <c r="B1179" s="287"/>
      <c r="C1179" s="287"/>
      <c r="D1179" s="284" t="s">
        <v>1054</v>
      </c>
      <c r="E1179" s="287"/>
      <c r="F1179" s="285" t="s">
        <v>1297</v>
      </c>
      <c r="G1179" s="266" t="s">
        <v>121</v>
      </c>
      <c r="H1179" s="266">
        <f>IF(G1179="Traditional Stove",0.1,0.2)</f>
        <v>0.1</v>
      </c>
      <c r="I1179" s="266">
        <f>YEAR(J1179)</f>
        <v>2022</v>
      </c>
      <c r="J1179" s="267">
        <v>44732</v>
      </c>
      <c r="K1179" s="267">
        <f>J1179+1</f>
        <v>44733</v>
      </c>
      <c r="L1179" s="266">
        <f>IF(M1179&lt;=365,1,2)</f>
        <v>1</v>
      </c>
      <c r="M1179" s="266">
        <f>IF(K1179&lt;$C$1,$C$2-$C$1+1,$C$2-K1179+1)</f>
        <v>314</v>
      </c>
      <c r="N1179" s="268">
        <f>M1179/365</f>
        <v>0.86027397260273974</v>
      </c>
      <c r="O1179" s="269">
        <f>'Data and Parameter'!$E$4*'Data and Parameter'!$E$5*('Data and Parameter'!$E$6+'Data and Parameter'!$E$7)*'Data and Parameter'!$E$19*'Data and Parameter'!$E$14*'ER calculations'!N1179</f>
        <v>4.4542827861023939</v>
      </c>
    </row>
    <row r="1180" spans="1:15" ht="15">
      <c r="A1180" s="284">
        <v>1176</v>
      </c>
      <c r="B1180" s="287"/>
      <c r="C1180" s="287"/>
      <c r="D1180" s="284" t="s">
        <v>1054</v>
      </c>
      <c r="E1180" s="287"/>
      <c r="F1180" s="285" t="s">
        <v>1298</v>
      </c>
      <c r="G1180" s="266" t="s">
        <v>121</v>
      </c>
      <c r="H1180" s="266">
        <f>IF(G1180="Traditional Stove",0.1,0.2)</f>
        <v>0.1</v>
      </c>
      <c r="I1180" s="266">
        <f>YEAR(J1180)</f>
        <v>2022</v>
      </c>
      <c r="J1180" s="267">
        <v>44732</v>
      </c>
      <c r="K1180" s="267">
        <f>J1180+1</f>
        <v>44733</v>
      </c>
      <c r="L1180" s="266">
        <f>IF(M1180&lt;=365,1,2)</f>
        <v>1</v>
      </c>
      <c r="M1180" s="266">
        <f>IF(K1180&lt;$C$1,$C$2-$C$1+1,$C$2-K1180+1)</f>
        <v>314</v>
      </c>
      <c r="N1180" s="268">
        <f>M1180/365</f>
        <v>0.86027397260273974</v>
      </c>
      <c r="O1180" s="269">
        <f>'Data and Parameter'!$E$4*'Data and Parameter'!$E$5*('Data and Parameter'!$E$6+'Data and Parameter'!$E$7)*'Data and Parameter'!$E$19*'Data and Parameter'!$E$14*'ER calculations'!N1180</f>
        <v>4.4542827861023939</v>
      </c>
    </row>
    <row r="1181" spans="1:15" ht="15">
      <c r="A1181" s="284">
        <v>1177</v>
      </c>
      <c r="B1181" s="287"/>
      <c r="C1181" s="287"/>
      <c r="D1181" s="284" t="s">
        <v>1054</v>
      </c>
      <c r="E1181" s="287"/>
      <c r="F1181" s="285" t="s">
        <v>1299</v>
      </c>
      <c r="G1181" s="266" t="s">
        <v>121</v>
      </c>
      <c r="H1181" s="266">
        <f>IF(G1181="Traditional Stove",0.1,0.2)</f>
        <v>0.1</v>
      </c>
      <c r="I1181" s="266">
        <f>YEAR(J1181)</f>
        <v>2022</v>
      </c>
      <c r="J1181" s="267">
        <v>44732</v>
      </c>
      <c r="K1181" s="267">
        <f>J1181+1</f>
        <v>44733</v>
      </c>
      <c r="L1181" s="266">
        <f>IF(M1181&lt;=365,1,2)</f>
        <v>1</v>
      </c>
      <c r="M1181" s="266">
        <f>IF(K1181&lt;$C$1,$C$2-$C$1+1,$C$2-K1181+1)</f>
        <v>314</v>
      </c>
      <c r="N1181" s="268">
        <f>M1181/365</f>
        <v>0.86027397260273974</v>
      </c>
      <c r="O1181" s="269">
        <f>'Data and Parameter'!$E$4*'Data and Parameter'!$E$5*('Data and Parameter'!$E$6+'Data and Parameter'!$E$7)*'Data and Parameter'!$E$19*'Data and Parameter'!$E$14*'ER calculations'!N1181</f>
        <v>4.4542827861023939</v>
      </c>
    </row>
    <row r="1182" spans="1:15" ht="15">
      <c r="A1182" s="284">
        <v>1178</v>
      </c>
      <c r="B1182" s="287"/>
      <c r="C1182" s="287"/>
      <c r="D1182" s="284" t="s">
        <v>1054</v>
      </c>
      <c r="E1182" s="287"/>
      <c r="F1182" s="285" t="s">
        <v>1300</v>
      </c>
      <c r="G1182" s="266" t="s">
        <v>121</v>
      </c>
      <c r="H1182" s="266">
        <f>IF(G1182="Traditional Stove",0.1,0.2)</f>
        <v>0.1</v>
      </c>
      <c r="I1182" s="266">
        <f>YEAR(J1182)</f>
        <v>2022</v>
      </c>
      <c r="J1182" s="267">
        <v>44730</v>
      </c>
      <c r="K1182" s="267">
        <f>J1182+1</f>
        <v>44731</v>
      </c>
      <c r="L1182" s="266">
        <f>IF(M1182&lt;=365,1,2)</f>
        <v>1</v>
      </c>
      <c r="M1182" s="266">
        <f>IF(K1182&lt;$C$1,$C$2-$C$1+1,$C$2-K1182+1)</f>
        <v>316</v>
      </c>
      <c r="N1182" s="268">
        <f>M1182/365</f>
        <v>0.86575342465753424</v>
      </c>
      <c r="O1182" s="269">
        <f>'Data and Parameter'!$E$4*'Data and Parameter'!$E$5*('Data and Parameter'!$E$6+'Data and Parameter'!$E$7)*'Data and Parameter'!$E$19*'Data and Parameter'!$E$14*'ER calculations'!N1182</f>
        <v>4.4826540140393512</v>
      </c>
    </row>
    <row r="1183" spans="1:15" ht="15">
      <c r="A1183" s="284">
        <v>1179</v>
      </c>
      <c r="B1183" s="287"/>
      <c r="C1183" s="287"/>
      <c r="D1183" s="284" t="s">
        <v>1054</v>
      </c>
      <c r="E1183" s="287"/>
      <c r="F1183" s="285" t="s">
        <v>1301</v>
      </c>
      <c r="G1183" s="266" t="s">
        <v>121</v>
      </c>
      <c r="H1183" s="266">
        <f>IF(G1183="Traditional Stove",0.1,0.2)</f>
        <v>0.1</v>
      </c>
      <c r="I1183" s="266">
        <f>YEAR(J1183)</f>
        <v>2022</v>
      </c>
      <c r="J1183" s="267">
        <v>44730</v>
      </c>
      <c r="K1183" s="267">
        <f>J1183+1</f>
        <v>44731</v>
      </c>
      <c r="L1183" s="266">
        <f>IF(M1183&lt;=365,1,2)</f>
        <v>1</v>
      </c>
      <c r="M1183" s="266">
        <f>IF(K1183&lt;$C$1,$C$2-$C$1+1,$C$2-K1183+1)</f>
        <v>316</v>
      </c>
      <c r="N1183" s="268">
        <f>M1183/365</f>
        <v>0.86575342465753424</v>
      </c>
      <c r="O1183" s="269">
        <f>'Data and Parameter'!$E$4*'Data and Parameter'!$E$5*('Data and Parameter'!$E$6+'Data and Parameter'!$E$7)*'Data and Parameter'!$E$19*'Data and Parameter'!$E$14*'ER calculations'!N1183</f>
        <v>4.4826540140393512</v>
      </c>
    </row>
    <row r="1184" spans="1:15" ht="15">
      <c r="A1184" s="284">
        <v>1180</v>
      </c>
      <c r="B1184" s="287"/>
      <c r="C1184" s="287"/>
      <c r="D1184" s="284" t="s">
        <v>1054</v>
      </c>
      <c r="E1184" s="287"/>
      <c r="F1184" s="285" t="s">
        <v>1302</v>
      </c>
      <c r="G1184" s="266" t="s">
        <v>121</v>
      </c>
      <c r="H1184" s="266">
        <f>IF(G1184="Traditional Stove",0.1,0.2)</f>
        <v>0.1</v>
      </c>
      <c r="I1184" s="266">
        <f>YEAR(J1184)</f>
        <v>2022</v>
      </c>
      <c r="J1184" s="267">
        <v>44730</v>
      </c>
      <c r="K1184" s="267">
        <f>J1184+1</f>
        <v>44731</v>
      </c>
      <c r="L1184" s="266">
        <f>IF(M1184&lt;=365,1,2)</f>
        <v>1</v>
      </c>
      <c r="M1184" s="266">
        <f>IF(K1184&lt;$C$1,$C$2-$C$1+1,$C$2-K1184+1)</f>
        <v>316</v>
      </c>
      <c r="N1184" s="268">
        <f>M1184/365</f>
        <v>0.86575342465753424</v>
      </c>
      <c r="O1184" s="269">
        <f>'Data and Parameter'!$E$4*'Data and Parameter'!$E$5*('Data and Parameter'!$E$6+'Data and Parameter'!$E$7)*'Data and Parameter'!$E$19*'Data and Parameter'!$E$14*'ER calculations'!N1184</f>
        <v>4.4826540140393512</v>
      </c>
    </row>
    <row r="1185" spans="1:15" ht="15">
      <c r="A1185" s="284">
        <v>1181</v>
      </c>
      <c r="B1185" s="287"/>
      <c r="C1185" s="287"/>
      <c r="D1185" s="284" t="s">
        <v>1054</v>
      </c>
      <c r="E1185" s="287"/>
      <c r="F1185" s="285" t="s">
        <v>1303</v>
      </c>
      <c r="G1185" s="266" t="s">
        <v>121</v>
      </c>
      <c r="H1185" s="266">
        <f>IF(G1185="Traditional Stove",0.1,0.2)</f>
        <v>0.1</v>
      </c>
      <c r="I1185" s="266">
        <f>YEAR(J1185)</f>
        <v>2022</v>
      </c>
      <c r="J1185" s="267">
        <v>44730</v>
      </c>
      <c r="K1185" s="267">
        <f>J1185+1</f>
        <v>44731</v>
      </c>
      <c r="L1185" s="266">
        <f>IF(M1185&lt;=365,1,2)</f>
        <v>1</v>
      </c>
      <c r="M1185" s="266">
        <f>IF(K1185&lt;$C$1,$C$2-$C$1+1,$C$2-K1185+1)</f>
        <v>316</v>
      </c>
      <c r="N1185" s="268">
        <f>M1185/365</f>
        <v>0.86575342465753424</v>
      </c>
      <c r="O1185" s="269">
        <f>'Data and Parameter'!$E$4*'Data and Parameter'!$E$5*('Data and Parameter'!$E$6+'Data and Parameter'!$E$7)*'Data and Parameter'!$E$19*'Data and Parameter'!$E$14*'ER calculations'!N1185</f>
        <v>4.4826540140393512</v>
      </c>
    </row>
    <row r="1186" spans="1:15" ht="15">
      <c r="A1186" s="284">
        <v>1182</v>
      </c>
      <c r="B1186" s="287"/>
      <c r="C1186" s="287"/>
      <c r="D1186" s="284" t="s">
        <v>1054</v>
      </c>
      <c r="E1186" s="287"/>
      <c r="F1186" s="285" t="s">
        <v>1304</v>
      </c>
      <c r="G1186" s="266" t="s">
        <v>121</v>
      </c>
      <c r="H1186" s="266">
        <f>IF(G1186="Traditional Stove",0.1,0.2)</f>
        <v>0.1</v>
      </c>
      <c r="I1186" s="266">
        <f>YEAR(J1186)</f>
        <v>2022</v>
      </c>
      <c r="J1186" s="267">
        <v>44730</v>
      </c>
      <c r="K1186" s="267">
        <f>J1186+1</f>
        <v>44731</v>
      </c>
      <c r="L1186" s="266">
        <f>IF(M1186&lt;=365,1,2)</f>
        <v>1</v>
      </c>
      <c r="M1186" s="266">
        <f>IF(K1186&lt;$C$1,$C$2-$C$1+1,$C$2-K1186+1)</f>
        <v>316</v>
      </c>
      <c r="N1186" s="268">
        <f>M1186/365</f>
        <v>0.86575342465753424</v>
      </c>
      <c r="O1186" s="269">
        <f>'Data and Parameter'!$E$4*'Data and Parameter'!$E$5*('Data and Parameter'!$E$6+'Data and Parameter'!$E$7)*'Data and Parameter'!$E$19*'Data and Parameter'!$E$14*'ER calculations'!N1186</f>
        <v>4.4826540140393512</v>
      </c>
    </row>
    <row r="1187" spans="1:15" ht="15">
      <c r="A1187" s="284">
        <v>1183</v>
      </c>
      <c r="B1187" s="287"/>
      <c r="C1187" s="287"/>
      <c r="D1187" s="284" t="s">
        <v>1054</v>
      </c>
      <c r="E1187" s="287"/>
      <c r="F1187" s="285" t="s">
        <v>1305</v>
      </c>
      <c r="G1187" s="266" t="s">
        <v>121</v>
      </c>
      <c r="H1187" s="266">
        <f>IF(G1187="Traditional Stove",0.1,0.2)</f>
        <v>0.1</v>
      </c>
      <c r="I1187" s="266">
        <f>YEAR(J1187)</f>
        <v>2022</v>
      </c>
      <c r="J1187" s="267">
        <v>44730</v>
      </c>
      <c r="K1187" s="267">
        <f>J1187+1</f>
        <v>44731</v>
      </c>
      <c r="L1187" s="266">
        <f>IF(M1187&lt;=365,1,2)</f>
        <v>1</v>
      </c>
      <c r="M1187" s="266">
        <f>IF(K1187&lt;$C$1,$C$2-$C$1+1,$C$2-K1187+1)</f>
        <v>316</v>
      </c>
      <c r="N1187" s="268">
        <f>M1187/365</f>
        <v>0.86575342465753424</v>
      </c>
      <c r="O1187" s="269">
        <f>'Data and Parameter'!$E$4*'Data and Parameter'!$E$5*('Data and Parameter'!$E$6+'Data and Parameter'!$E$7)*'Data and Parameter'!$E$19*'Data and Parameter'!$E$14*'ER calculations'!N1187</f>
        <v>4.4826540140393512</v>
      </c>
    </row>
    <row r="1188" spans="1:15" ht="15">
      <c r="A1188" s="284">
        <v>1184</v>
      </c>
      <c r="B1188" s="287"/>
      <c r="C1188" s="287"/>
      <c r="D1188" s="284" t="s">
        <v>1054</v>
      </c>
      <c r="E1188" s="287"/>
      <c r="F1188" s="285" t="s">
        <v>1306</v>
      </c>
      <c r="G1188" s="266" t="s">
        <v>121</v>
      </c>
      <c r="H1188" s="266">
        <f>IF(G1188="Traditional Stove",0.1,0.2)</f>
        <v>0.1</v>
      </c>
      <c r="I1188" s="266">
        <f>YEAR(J1188)</f>
        <v>2022</v>
      </c>
      <c r="J1188" s="267">
        <v>44732</v>
      </c>
      <c r="K1188" s="267">
        <f>J1188+1</f>
        <v>44733</v>
      </c>
      <c r="L1188" s="266">
        <f>IF(M1188&lt;=365,1,2)</f>
        <v>1</v>
      </c>
      <c r="M1188" s="266">
        <f>IF(K1188&lt;$C$1,$C$2-$C$1+1,$C$2-K1188+1)</f>
        <v>314</v>
      </c>
      <c r="N1188" s="268">
        <f>M1188/365</f>
        <v>0.86027397260273974</v>
      </c>
      <c r="O1188" s="269">
        <f>'Data and Parameter'!$E$4*'Data and Parameter'!$E$5*('Data and Parameter'!$E$6+'Data and Parameter'!$E$7)*'Data and Parameter'!$E$19*'Data and Parameter'!$E$14*'ER calculations'!N1188</f>
        <v>4.4542827861023939</v>
      </c>
    </row>
    <row r="1189" spans="1:15" ht="15">
      <c r="A1189" s="284">
        <v>1185</v>
      </c>
      <c r="B1189" s="287"/>
      <c r="C1189" s="287"/>
      <c r="D1189" s="284" t="s">
        <v>1054</v>
      </c>
      <c r="E1189" s="287"/>
      <c r="F1189" s="285" t="s">
        <v>1307</v>
      </c>
      <c r="G1189" s="266" t="s">
        <v>121</v>
      </c>
      <c r="H1189" s="266">
        <f>IF(G1189="Traditional Stove",0.1,0.2)</f>
        <v>0.1</v>
      </c>
      <c r="I1189" s="266">
        <f>YEAR(J1189)</f>
        <v>2022</v>
      </c>
      <c r="J1189" s="267">
        <v>44732</v>
      </c>
      <c r="K1189" s="267">
        <f>J1189+1</f>
        <v>44733</v>
      </c>
      <c r="L1189" s="266">
        <f>IF(M1189&lt;=365,1,2)</f>
        <v>1</v>
      </c>
      <c r="M1189" s="266">
        <f>IF(K1189&lt;$C$1,$C$2-$C$1+1,$C$2-K1189+1)</f>
        <v>314</v>
      </c>
      <c r="N1189" s="268">
        <f>M1189/365</f>
        <v>0.86027397260273974</v>
      </c>
      <c r="O1189" s="269">
        <f>'Data and Parameter'!$E$4*'Data and Parameter'!$E$5*('Data and Parameter'!$E$6+'Data and Parameter'!$E$7)*'Data and Parameter'!$E$19*'Data and Parameter'!$E$14*'ER calculations'!N1189</f>
        <v>4.4542827861023939</v>
      </c>
    </row>
    <row r="1190" spans="1:15" ht="15">
      <c r="A1190" s="284">
        <v>1186</v>
      </c>
      <c r="B1190" s="287"/>
      <c r="C1190" s="287"/>
      <c r="D1190" s="284" t="s">
        <v>1054</v>
      </c>
      <c r="E1190" s="287"/>
      <c r="F1190" s="285" t="s">
        <v>1308</v>
      </c>
      <c r="G1190" s="266" t="s">
        <v>121</v>
      </c>
      <c r="H1190" s="266">
        <f>IF(G1190="Traditional Stove",0.1,0.2)</f>
        <v>0.1</v>
      </c>
      <c r="I1190" s="266">
        <f>YEAR(J1190)</f>
        <v>2022</v>
      </c>
      <c r="J1190" s="267">
        <v>44732</v>
      </c>
      <c r="K1190" s="267">
        <f>J1190+1</f>
        <v>44733</v>
      </c>
      <c r="L1190" s="266">
        <f>IF(M1190&lt;=365,1,2)</f>
        <v>1</v>
      </c>
      <c r="M1190" s="266">
        <f>IF(K1190&lt;$C$1,$C$2-$C$1+1,$C$2-K1190+1)</f>
        <v>314</v>
      </c>
      <c r="N1190" s="268">
        <f>M1190/365</f>
        <v>0.86027397260273974</v>
      </c>
      <c r="O1190" s="269">
        <f>'Data and Parameter'!$E$4*'Data and Parameter'!$E$5*('Data and Parameter'!$E$6+'Data and Parameter'!$E$7)*'Data and Parameter'!$E$19*'Data and Parameter'!$E$14*'ER calculations'!N1190</f>
        <v>4.4542827861023939</v>
      </c>
    </row>
    <row r="1191" spans="1:15" ht="15">
      <c r="A1191" s="284">
        <v>1187</v>
      </c>
      <c r="B1191" s="287"/>
      <c r="C1191" s="287"/>
      <c r="D1191" s="284" t="s">
        <v>1054</v>
      </c>
      <c r="E1191" s="287"/>
      <c r="F1191" s="285" t="s">
        <v>1309</v>
      </c>
      <c r="G1191" s="266" t="s">
        <v>121</v>
      </c>
      <c r="H1191" s="266">
        <f>IF(G1191="Traditional Stove",0.1,0.2)</f>
        <v>0.1</v>
      </c>
      <c r="I1191" s="266">
        <f>YEAR(J1191)</f>
        <v>2022</v>
      </c>
      <c r="J1191" s="267">
        <v>44732</v>
      </c>
      <c r="K1191" s="267">
        <f>J1191+1</f>
        <v>44733</v>
      </c>
      <c r="L1191" s="266">
        <f>IF(M1191&lt;=365,1,2)</f>
        <v>1</v>
      </c>
      <c r="M1191" s="266">
        <f>IF(K1191&lt;$C$1,$C$2-$C$1+1,$C$2-K1191+1)</f>
        <v>314</v>
      </c>
      <c r="N1191" s="268">
        <f>M1191/365</f>
        <v>0.86027397260273974</v>
      </c>
      <c r="O1191" s="269">
        <f>'Data and Parameter'!$E$4*'Data and Parameter'!$E$5*('Data and Parameter'!$E$6+'Data and Parameter'!$E$7)*'Data and Parameter'!$E$19*'Data and Parameter'!$E$14*'ER calculations'!N1191</f>
        <v>4.4542827861023939</v>
      </c>
    </row>
    <row r="1192" spans="1:15" ht="15">
      <c r="A1192" s="284">
        <v>1188</v>
      </c>
      <c r="B1192" s="287"/>
      <c r="C1192" s="287"/>
      <c r="D1192" s="284" t="s">
        <v>1054</v>
      </c>
      <c r="E1192" s="287"/>
      <c r="F1192" s="285" t="s">
        <v>1310</v>
      </c>
      <c r="G1192" s="266" t="s">
        <v>121</v>
      </c>
      <c r="H1192" s="266">
        <f>IF(G1192="Traditional Stove",0.1,0.2)</f>
        <v>0.1</v>
      </c>
      <c r="I1192" s="266">
        <f>YEAR(J1192)</f>
        <v>2022</v>
      </c>
      <c r="J1192" s="267">
        <v>44767</v>
      </c>
      <c r="K1192" s="267">
        <f>J1192+1</f>
        <v>44768</v>
      </c>
      <c r="L1192" s="266">
        <f>IF(M1192&lt;=365,1,2)</f>
        <v>1</v>
      </c>
      <c r="M1192" s="266">
        <f>IF(K1192&lt;$C$1,$C$2-$C$1+1,$C$2-K1192+1)</f>
        <v>279</v>
      </c>
      <c r="N1192" s="268">
        <f>M1192/365</f>
        <v>0.76438356164383559</v>
      </c>
      <c r="O1192" s="269">
        <f>'Data and Parameter'!$E$4*'Data and Parameter'!$E$5*('Data and Parameter'!$E$6+'Data and Parameter'!$E$7)*'Data and Parameter'!$E$19*'Data and Parameter'!$E$14*'ER calculations'!N1192</f>
        <v>3.9577862972056299</v>
      </c>
    </row>
    <row r="1193" spans="1:15" ht="15">
      <c r="A1193" s="284">
        <v>1189</v>
      </c>
      <c r="B1193" s="287"/>
      <c r="C1193" s="287"/>
      <c r="D1193" s="284" t="s">
        <v>1054</v>
      </c>
      <c r="E1193" s="287"/>
      <c r="F1193" s="285" t="s">
        <v>1311</v>
      </c>
      <c r="G1193" s="266" t="s">
        <v>121</v>
      </c>
      <c r="H1193" s="266">
        <f>IF(G1193="Traditional Stove",0.1,0.2)</f>
        <v>0.1</v>
      </c>
      <c r="I1193" s="266">
        <f>YEAR(J1193)</f>
        <v>2022</v>
      </c>
      <c r="J1193" s="267">
        <v>44732</v>
      </c>
      <c r="K1193" s="267">
        <f>J1193+1</f>
        <v>44733</v>
      </c>
      <c r="L1193" s="266">
        <f>IF(M1193&lt;=365,1,2)</f>
        <v>1</v>
      </c>
      <c r="M1193" s="266">
        <f>IF(K1193&lt;$C$1,$C$2-$C$1+1,$C$2-K1193+1)</f>
        <v>314</v>
      </c>
      <c r="N1193" s="268">
        <f>M1193/365</f>
        <v>0.86027397260273974</v>
      </c>
      <c r="O1193" s="269">
        <f>'Data and Parameter'!$E$4*'Data and Parameter'!$E$5*('Data and Parameter'!$E$6+'Data and Parameter'!$E$7)*'Data and Parameter'!$E$19*'Data and Parameter'!$E$14*'ER calculations'!N1193</f>
        <v>4.4542827861023939</v>
      </c>
    </row>
    <row r="1194" spans="1:15" ht="15">
      <c r="A1194" s="284">
        <v>1190</v>
      </c>
      <c r="B1194" s="287"/>
      <c r="C1194" s="287"/>
      <c r="D1194" s="284" t="s">
        <v>1054</v>
      </c>
      <c r="E1194" s="287"/>
      <c r="F1194" s="285" t="s">
        <v>1312</v>
      </c>
      <c r="G1194" s="266" t="s">
        <v>121</v>
      </c>
      <c r="H1194" s="266">
        <f>IF(G1194="Traditional Stove",0.1,0.2)</f>
        <v>0.1</v>
      </c>
      <c r="I1194" s="266">
        <f>YEAR(J1194)</f>
        <v>2022</v>
      </c>
      <c r="J1194" s="267">
        <v>44719</v>
      </c>
      <c r="K1194" s="267">
        <f>J1194+1</f>
        <v>44720</v>
      </c>
      <c r="L1194" s="266">
        <f>IF(M1194&lt;=365,1,2)</f>
        <v>1</v>
      </c>
      <c r="M1194" s="266">
        <f>IF(K1194&lt;$C$1,$C$2-$C$1+1,$C$2-K1194+1)</f>
        <v>327</v>
      </c>
      <c r="N1194" s="268">
        <f>M1194/365</f>
        <v>0.89589041095890409</v>
      </c>
      <c r="O1194" s="269">
        <f>'Data and Parameter'!$E$4*'Data and Parameter'!$E$5*('Data and Parameter'!$E$6+'Data and Parameter'!$E$7)*'Data and Parameter'!$E$19*'Data and Parameter'!$E$14*'ER calculations'!N1194</f>
        <v>4.6386957676926199</v>
      </c>
    </row>
    <row r="1195" spans="1:15" ht="15">
      <c r="A1195" s="284">
        <v>1191</v>
      </c>
      <c r="B1195" s="287"/>
      <c r="C1195" s="287"/>
      <c r="D1195" s="284" t="s">
        <v>1054</v>
      </c>
      <c r="E1195" s="287"/>
      <c r="F1195" s="285" t="s">
        <v>1313</v>
      </c>
      <c r="G1195" s="266" t="s">
        <v>121</v>
      </c>
      <c r="H1195" s="266">
        <f>IF(G1195="Traditional Stove",0.1,0.2)</f>
        <v>0.1</v>
      </c>
      <c r="I1195" s="266">
        <f>YEAR(J1195)</f>
        <v>2022</v>
      </c>
      <c r="J1195" s="267">
        <v>44719</v>
      </c>
      <c r="K1195" s="267">
        <f>J1195+1</f>
        <v>44720</v>
      </c>
      <c r="L1195" s="266">
        <f>IF(M1195&lt;=365,1,2)</f>
        <v>1</v>
      </c>
      <c r="M1195" s="266">
        <f>IF(K1195&lt;$C$1,$C$2-$C$1+1,$C$2-K1195+1)</f>
        <v>327</v>
      </c>
      <c r="N1195" s="268">
        <f>M1195/365</f>
        <v>0.89589041095890409</v>
      </c>
      <c r="O1195" s="269">
        <f>'Data and Parameter'!$E$4*'Data and Parameter'!$E$5*('Data and Parameter'!$E$6+'Data and Parameter'!$E$7)*'Data and Parameter'!$E$19*'Data and Parameter'!$E$14*'ER calculations'!N1195</f>
        <v>4.6386957676926199</v>
      </c>
    </row>
    <row r="1196" spans="1:15" ht="15">
      <c r="A1196" s="284">
        <v>1192</v>
      </c>
      <c r="B1196" s="287"/>
      <c r="C1196" s="287"/>
      <c r="D1196" s="284" t="s">
        <v>1054</v>
      </c>
      <c r="E1196" s="287"/>
      <c r="F1196" s="285" t="s">
        <v>1314</v>
      </c>
      <c r="G1196" s="266" t="s">
        <v>121</v>
      </c>
      <c r="H1196" s="266">
        <f>IF(G1196="Traditional Stove",0.1,0.2)</f>
        <v>0.1</v>
      </c>
      <c r="I1196" s="266">
        <f>YEAR(J1196)</f>
        <v>2022</v>
      </c>
      <c r="J1196" s="267">
        <v>44719</v>
      </c>
      <c r="K1196" s="267">
        <f>J1196+1</f>
        <v>44720</v>
      </c>
      <c r="L1196" s="266">
        <f>IF(M1196&lt;=365,1,2)</f>
        <v>1</v>
      </c>
      <c r="M1196" s="266">
        <f>IF(K1196&lt;$C$1,$C$2-$C$1+1,$C$2-K1196+1)</f>
        <v>327</v>
      </c>
      <c r="N1196" s="268">
        <f>M1196/365</f>
        <v>0.89589041095890409</v>
      </c>
      <c r="O1196" s="269">
        <f>'Data and Parameter'!$E$4*'Data and Parameter'!$E$5*('Data and Parameter'!$E$6+'Data and Parameter'!$E$7)*'Data and Parameter'!$E$19*'Data and Parameter'!$E$14*'ER calculations'!N1196</f>
        <v>4.6386957676926199</v>
      </c>
    </row>
    <row r="1197" spans="1:15" ht="15">
      <c r="A1197" s="284">
        <v>1193</v>
      </c>
      <c r="B1197" s="287"/>
      <c r="C1197" s="287"/>
      <c r="D1197" s="284" t="s">
        <v>1054</v>
      </c>
      <c r="E1197" s="287"/>
      <c r="F1197" s="285" t="s">
        <v>1315</v>
      </c>
      <c r="G1197" s="266" t="s">
        <v>121</v>
      </c>
      <c r="H1197" s="266">
        <f>IF(G1197="Traditional Stove",0.1,0.2)</f>
        <v>0.1</v>
      </c>
      <c r="I1197" s="266">
        <f>YEAR(J1197)</f>
        <v>2022</v>
      </c>
      <c r="J1197" s="267">
        <v>44719</v>
      </c>
      <c r="K1197" s="267">
        <f>J1197+1</f>
        <v>44720</v>
      </c>
      <c r="L1197" s="266">
        <f>IF(M1197&lt;=365,1,2)</f>
        <v>1</v>
      </c>
      <c r="M1197" s="266">
        <f>IF(K1197&lt;$C$1,$C$2-$C$1+1,$C$2-K1197+1)</f>
        <v>327</v>
      </c>
      <c r="N1197" s="268">
        <f>M1197/365</f>
        <v>0.89589041095890409</v>
      </c>
      <c r="O1197" s="269">
        <f>'Data and Parameter'!$E$4*'Data and Parameter'!$E$5*('Data and Parameter'!$E$6+'Data and Parameter'!$E$7)*'Data and Parameter'!$E$19*'Data and Parameter'!$E$14*'ER calculations'!N1197</f>
        <v>4.6386957676926199</v>
      </c>
    </row>
    <row r="1198" spans="1:15" ht="15">
      <c r="A1198" s="284">
        <v>1194</v>
      </c>
      <c r="B1198" s="287"/>
      <c r="C1198" s="287"/>
      <c r="D1198" s="284" t="s">
        <v>1054</v>
      </c>
      <c r="E1198" s="287"/>
      <c r="F1198" s="285" t="s">
        <v>1316</v>
      </c>
      <c r="G1198" s="266" t="s">
        <v>121</v>
      </c>
      <c r="H1198" s="266">
        <f>IF(G1198="Traditional Stove",0.1,0.2)</f>
        <v>0.1</v>
      </c>
      <c r="I1198" s="266">
        <f>YEAR(J1198)</f>
        <v>2022</v>
      </c>
      <c r="J1198" s="267">
        <v>44719</v>
      </c>
      <c r="K1198" s="267">
        <f>J1198+1</f>
        <v>44720</v>
      </c>
      <c r="L1198" s="266">
        <f>IF(M1198&lt;=365,1,2)</f>
        <v>1</v>
      </c>
      <c r="M1198" s="266">
        <f>IF(K1198&lt;$C$1,$C$2-$C$1+1,$C$2-K1198+1)</f>
        <v>327</v>
      </c>
      <c r="N1198" s="268">
        <f>M1198/365</f>
        <v>0.89589041095890409</v>
      </c>
      <c r="O1198" s="269">
        <f>'Data and Parameter'!$E$4*'Data and Parameter'!$E$5*('Data and Parameter'!$E$6+'Data and Parameter'!$E$7)*'Data and Parameter'!$E$19*'Data and Parameter'!$E$14*'ER calculations'!N1198</f>
        <v>4.6386957676926199</v>
      </c>
    </row>
    <row r="1199" spans="1:15" ht="15">
      <c r="A1199" s="284">
        <v>1195</v>
      </c>
      <c r="B1199" s="287"/>
      <c r="C1199" s="287"/>
      <c r="D1199" s="284" t="s">
        <v>1054</v>
      </c>
      <c r="E1199" s="287"/>
      <c r="F1199" s="285" t="s">
        <v>1317</v>
      </c>
      <c r="G1199" s="266" t="s">
        <v>121</v>
      </c>
      <c r="H1199" s="266">
        <f>IF(G1199="Traditional Stove",0.1,0.2)</f>
        <v>0.1</v>
      </c>
      <c r="I1199" s="266">
        <f>YEAR(J1199)</f>
        <v>2022</v>
      </c>
      <c r="J1199" s="267">
        <v>44719</v>
      </c>
      <c r="K1199" s="267">
        <f>J1199+1</f>
        <v>44720</v>
      </c>
      <c r="L1199" s="266">
        <f>IF(M1199&lt;=365,1,2)</f>
        <v>1</v>
      </c>
      <c r="M1199" s="266">
        <f>IF(K1199&lt;$C$1,$C$2-$C$1+1,$C$2-K1199+1)</f>
        <v>327</v>
      </c>
      <c r="N1199" s="268">
        <f>M1199/365</f>
        <v>0.89589041095890409</v>
      </c>
      <c r="O1199" s="269">
        <f>'Data and Parameter'!$E$4*'Data and Parameter'!$E$5*('Data and Parameter'!$E$6+'Data and Parameter'!$E$7)*'Data and Parameter'!$E$19*'Data and Parameter'!$E$14*'ER calculations'!N1199</f>
        <v>4.6386957676926199</v>
      </c>
    </row>
    <row r="1200" spans="1:15" ht="15">
      <c r="A1200" s="284">
        <v>1196</v>
      </c>
      <c r="B1200" s="287"/>
      <c r="C1200" s="287"/>
      <c r="D1200" s="284" t="s">
        <v>1054</v>
      </c>
      <c r="E1200" s="287"/>
      <c r="F1200" s="285" t="s">
        <v>1318</v>
      </c>
      <c r="G1200" s="266" t="s">
        <v>121</v>
      </c>
      <c r="H1200" s="266">
        <f>IF(G1200="Traditional Stove",0.1,0.2)</f>
        <v>0.1</v>
      </c>
      <c r="I1200" s="266">
        <f>YEAR(J1200)</f>
        <v>2022</v>
      </c>
      <c r="J1200" s="267">
        <v>44719</v>
      </c>
      <c r="K1200" s="267">
        <f>J1200+1</f>
        <v>44720</v>
      </c>
      <c r="L1200" s="266">
        <f>IF(M1200&lt;=365,1,2)</f>
        <v>1</v>
      </c>
      <c r="M1200" s="266">
        <f>IF(K1200&lt;$C$1,$C$2-$C$1+1,$C$2-K1200+1)</f>
        <v>327</v>
      </c>
      <c r="N1200" s="268">
        <f>M1200/365</f>
        <v>0.89589041095890409</v>
      </c>
      <c r="O1200" s="269">
        <f>'Data and Parameter'!$E$4*'Data and Parameter'!$E$5*('Data and Parameter'!$E$6+'Data and Parameter'!$E$7)*'Data and Parameter'!$E$19*'Data and Parameter'!$E$14*'ER calculations'!N1200</f>
        <v>4.6386957676926199</v>
      </c>
    </row>
    <row r="1201" spans="1:15" ht="15">
      <c r="A1201" s="284">
        <v>1197</v>
      </c>
      <c r="B1201" s="287"/>
      <c r="C1201" s="287"/>
      <c r="D1201" s="284" t="s">
        <v>1054</v>
      </c>
      <c r="E1201" s="287"/>
      <c r="F1201" s="285" t="s">
        <v>1319</v>
      </c>
      <c r="G1201" s="266" t="s">
        <v>121</v>
      </c>
      <c r="H1201" s="266">
        <f>IF(G1201="Traditional Stove",0.1,0.2)</f>
        <v>0.1</v>
      </c>
      <c r="I1201" s="266">
        <f>YEAR(J1201)</f>
        <v>2022</v>
      </c>
      <c r="J1201" s="267">
        <v>44719</v>
      </c>
      <c r="K1201" s="267">
        <f>J1201+1</f>
        <v>44720</v>
      </c>
      <c r="L1201" s="266">
        <f>IF(M1201&lt;=365,1,2)</f>
        <v>1</v>
      </c>
      <c r="M1201" s="266">
        <f>IF(K1201&lt;$C$1,$C$2-$C$1+1,$C$2-K1201+1)</f>
        <v>327</v>
      </c>
      <c r="N1201" s="268">
        <f>M1201/365</f>
        <v>0.89589041095890409</v>
      </c>
      <c r="O1201" s="269">
        <f>'Data and Parameter'!$E$4*'Data and Parameter'!$E$5*('Data and Parameter'!$E$6+'Data and Parameter'!$E$7)*'Data and Parameter'!$E$19*'Data and Parameter'!$E$14*'ER calculations'!N1201</f>
        <v>4.6386957676926199</v>
      </c>
    </row>
    <row r="1202" spans="1:15" ht="15">
      <c r="A1202" s="284">
        <v>1198</v>
      </c>
      <c r="B1202" s="287"/>
      <c r="C1202" s="287"/>
      <c r="D1202" s="284" t="s">
        <v>1054</v>
      </c>
      <c r="E1202" s="287"/>
      <c r="F1202" s="285" t="s">
        <v>1320</v>
      </c>
      <c r="G1202" s="266" t="s">
        <v>121</v>
      </c>
      <c r="H1202" s="266">
        <f>IF(G1202="Traditional Stove",0.1,0.2)</f>
        <v>0.1</v>
      </c>
      <c r="I1202" s="266">
        <f>YEAR(J1202)</f>
        <v>2022</v>
      </c>
      <c r="J1202" s="267">
        <v>44719</v>
      </c>
      <c r="K1202" s="267">
        <f>J1202+1</f>
        <v>44720</v>
      </c>
      <c r="L1202" s="266">
        <f>IF(M1202&lt;=365,1,2)</f>
        <v>1</v>
      </c>
      <c r="M1202" s="266">
        <f>IF(K1202&lt;$C$1,$C$2-$C$1+1,$C$2-K1202+1)</f>
        <v>327</v>
      </c>
      <c r="N1202" s="268">
        <f>M1202/365</f>
        <v>0.89589041095890409</v>
      </c>
      <c r="O1202" s="269">
        <f>'Data and Parameter'!$E$4*'Data and Parameter'!$E$5*('Data and Parameter'!$E$6+'Data and Parameter'!$E$7)*'Data and Parameter'!$E$19*'Data and Parameter'!$E$14*'ER calculations'!N1202</f>
        <v>4.6386957676926199</v>
      </c>
    </row>
    <row r="1203" spans="1:15" ht="15">
      <c r="A1203" s="284">
        <v>1199</v>
      </c>
      <c r="B1203" s="287"/>
      <c r="C1203" s="287"/>
      <c r="D1203" s="284" t="s">
        <v>1054</v>
      </c>
      <c r="E1203" s="287"/>
      <c r="F1203" s="285" t="s">
        <v>1321</v>
      </c>
      <c r="G1203" s="266" t="s">
        <v>121</v>
      </c>
      <c r="H1203" s="266">
        <f>IF(G1203="Traditional Stove",0.1,0.2)</f>
        <v>0.1</v>
      </c>
      <c r="I1203" s="266">
        <f>YEAR(J1203)</f>
        <v>2022</v>
      </c>
      <c r="J1203" s="267">
        <v>44719</v>
      </c>
      <c r="K1203" s="267">
        <f>J1203+1</f>
        <v>44720</v>
      </c>
      <c r="L1203" s="266">
        <f>IF(M1203&lt;=365,1,2)</f>
        <v>1</v>
      </c>
      <c r="M1203" s="266">
        <f>IF(K1203&lt;$C$1,$C$2-$C$1+1,$C$2-K1203+1)</f>
        <v>327</v>
      </c>
      <c r="N1203" s="268">
        <f>M1203/365</f>
        <v>0.89589041095890409</v>
      </c>
      <c r="O1203" s="269">
        <f>'Data and Parameter'!$E$4*'Data and Parameter'!$E$5*('Data and Parameter'!$E$6+'Data and Parameter'!$E$7)*'Data and Parameter'!$E$19*'Data and Parameter'!$E$14*'ER calculations'!N1203</f>
        <v>4.6386957676926199</v>
      </c>
    </row>
    <row r="1204" spans="1:15" ht="15">
      <c r="A1204" s="284">
        <v>1200</v>
      </c>
      <c r="B1204" s="287"/>
      <c r="C1204" s="287"/>
      <c r="D1204" s="284" t="s">
        <v>1054</v>
      </c>
      <c r="E1204" s="287"/>
      <c r="F1204" s="285" t="s">
        <v>1322</v>
      </c>
      <c r="G1204" s="266" t="s">
        <v>121</v>
      </c>
      <c r="H1204" s="266">
        <f>IF(G1204="Traditional Stove",0.1,0.2)</f>
        <v>0.1</v>
      </c>
      <c r="I1204" s="266">
        <f>YEAR(J1204)</f>
        <v>2022</v>
      </c>
      <c r="J1204" s="267">
        <v>44719</v>
      </c>
      <c r="K1204" s="267">
        <f>J1204+1</f>
        <v>44720</v>
      </c>
      <c r="L1204" s="266">
        <f>IF(M1204&lt;=365,1,2)</f>
        <v>1</v>
      </c>
      <c r="M1204" s="266">
        <f>IF(K1204&lt;$C$1,$C$2-$C$1+1,$C$2-K1204+1)</f>
        <v>327</v>
      </c>
      <c r="N1204" s="268">
        <f>M1204/365</f>
        <v>0.89589041095890409</v>
      </c>
      <c r="O1204" s="269">
        <f>'Data and Parameter'!$E$4*'Data and Parameter'!$E$5*('Data and Parameter'!$E$6+'Data and Parameter'!$E$7)*'Data and Parameter'!$E$19*'Data and Parameter'!$E$14*'ER calculations'!N1204</f>
        <v>4.6386957676926199</v>
      </c>
    </row>
    <row r="1205" spans="1:15" ht="15">
      <c r="A1205" s="284">
        <v>1201</v>
      </c>
      <c r="B1205" s="287"/>
      <c r="C1205" s="287"/>
      <c r="D1205" s="284" t="s">
        <v>1054</v>
      </c>
      <c r="E1205" s="287"/>
      <c r="F1205" s="285" t="s">
        <v>1323</v>
      </c>
      <c r="G1205" s="266" t="s">
        <v>121</v>
      </c>
      <c r="H1205" s="266">
        <f>IF(G1205="Traditional Stove",0.1,0.2)</f>
        <v>0.1</v>
      </c>
      <c r="I1205" s="266">
        <f>YEAR(J1205)</f>
        <v>2022</v>
      </c>
      <c r="J1205" s="267">
        <v>44719</v>
      </c>
      <c r="K1205" s="267">
        <f>J1205+1</f>
        <v>44720</v>
      </c>
      <c r="L1205" s="266">
        <f>IF(M1205&lt;=365,1,2)</f>
        <v>1</v>
      </c>
      <c r="M1205" s="266">
        <f>IF(K1205&lt;$C$1,$C$2-$C$1+1,$C$2-K1205+1)</f>
        <v>327</v>
      </c>
      <c r="N1205" s="268">
        <f>M1205/365</f>
        <v>0.89589041095890409</v>
      </c>
      <c r="O1205" s="269">
        <f>'Data and Parameter'!$E$4*'Data and Parameter'!$E$5*('Data and Parameter'!$E$6+'Data and Parameter'!$E$7)*'Data and Parameter'!$E$19*'Data and Parameter'!$E$14*'ER calculations'!N1205</f>
        <v>4.6386957676926199</v>
      </c>
    </row>
    <row r="1206" spans="1:15" ht="15">
      <c r="A1206" s="284">
        <v>1202</v>
      </c>
      <c r="B1206" s="287"/>
      <c r="C1206" s="287"/>
      <c r="D1206" s="284" t="s">
        <v>1054</v>
      </c>
      <c r="E1206" s="287"/>
      <c r="F1206" s="285" t="s">
        <v>1324</v>
      </c>
      <c r="G1206" s="266" t="s">
        <v>121</v>
      </c>
      <c r="H1206" s="266">
        <f>IF(G1206="Traditional Stove",0.1,0.2)</f>
        <v>0.1</v>
      </c>
      <c r="I1206" s="266">
        <f>YEAR(J1206)</f>
        <v>2022</v>
      </c>
      <c r="J1206" s="267">
        <v>44719</v>
      </c>
      <c r="K1206" s="267">
        <f>J1206+1</f>
        <v>44720</v>
      </c>
      <c r="L1206" s="266">
        <f>IF(M1206&lt;=365,1,2)</f>
        <v>1</v>
      </c>
      <c r="M1206" s="266">
        <f>IF(K1206&lt;$C$1,$C$2-$C$1+1,$C$2-K1206+1)</f>
        <v>327</v>
      </c>
      <c r="N1206" s="268">
        <f>M1206/365</f>
        <v>0.89589041095890409</v>
      </c>
      <c r="O1206" s="269">
        <f>'Data and Parameter'!$E$4*'Data and Parameter'!$E$5*('Data and Parameter'!$E$6+'Data and Parameter'!$E$7)*'Data and Parameter'!$E$19*'Data and Parameter'!$E$14*'ER calculations'!N1206</f>
        <v>4.6386957676926199</v>
      </c>
    </row>
    <row r="1207" spans="1:15" ht="15">
      <c r="A1207" s="284">
        <v>1203</v>
      </c>
      <c r="B1207" s="287"/>
      <c r="C1207" s="287"/>
      <c r="D1207" s="284" t="s">
        <v>1054</v>
      </c>
      <c r="E1207" s="287"/>
      <c r="F1207" s="285" t="s">
        <v>1325</v>
      </c>
      <c r="G1207" s="266" t="s">
        <v>121</v>
      </c>
      <c r="H1207" s="266">
        <f>IF(G1207="Traditional Stove",0.1,0.2)</f>
        <v>0.1</v>
      </c>
      <c r="I1207" s="266">
        <f>YEAR(J1207)</f>
        <v>2022</v>
      </c>
      <c r="J1207" s="267">
        <v>44719</v>
      </c>
      <c r="K1207" s="267">
        <f>J1207+1</f>
        <v>44720</v>
      </c>
      <c r="L1207" s="266">
        <f>IF(M1207&lt;=365,1,2)</f>
        <v>1</v>
      </c>
      <c r="M1207" s="266">
        <f>IF(K1207&lt;$C$1,$C$2-$C$1+1,$C$2-K1207+1)</f>
        <v>327</v>
      </c>
      <c r="N1207" s="268">
        <f>M1207/365</f>
        <v>0.89589041095890409</v>
      </c>
      <c r="O1207" s="269">
        <f>'Data and Parameter'!$E$4*'Data and Parameter'!$E$5*('Data and Parameter'!$E$6+'Data and Parameter'!$E$7)*'Data and Parameter'!$E$19*'Data and Parameter'!$E$14*'ER calculations'!N1207</f>
        <v>4.6386957676926199</v>
      </c>
    </row>
    <row r="1208" spans="1:15" ht="15">
      <c r="A1208" s="284">
        <v>1204</v>
      </c>
      <c r="B1208" s="287"/>
      <c r="C1208" s="287"/>
      <c r="D1208" s="284" t="s">
        <v>1054</v>
      </c>
      <c r="E1208" s="287"/>
      <c r="F1208" s="285" t="s">
        <v>1326</v>
      </c>
      <c r="G1208" s="266" t="s">
        <v>121</v>
      </c>
      <c r="H1208" s="266">
        <f>IF(G1208="Traditional Stove",0.1,0.2)</f>
        <v>0.1</v>
      </c>
      <c r="I1208" s="266">
        <f>YEAR(J1208)</f>
        <v>2022</v>
      </c>
      <c r="J1208" s="267">
        <v>44719</v>
      </c>
      <c r="K1208" s="267">
        <f>J1208+1</f>
        <v>44720</v>
      </c>
      <c r="L1208" s="266">
        <f>IF(M1208&lt;=365,1,2)</f>
        <v>1</v>
      </c>
      <c r="M1208" s="266">
        <f>IF(K1208&lt;$C$1,$C$2-$C$1+1,$C$2-K1208+1)</f>
        <v>327</v>
      </c>
      <c r="N1208" s="268">
        <f>M1208/365</f>
        <v>0.89589041095890409</v>
      </c>
      <c r="O1208" s="269">
        <f>'Data and Parameter'!$E$4*'Data and Parameter'!$E$5*('Data and Parameter'!$E$6+'Data and Parameter'!$E$7)*'Data and Parameter'!$E$19*'Data and Parameter'!$E$14*'ER calculations'!N1208</f>
        <v>4.6386957676926199</v>
      </c>
    </row>
    <row r="1209" spans="1:15" ht="15">
      <c r="A1209" s="284">
        <v>1205</v>
      </c>
      <c r="B1209" s="287"/>
      <c r="C1209" s="287"/>
      <c r="D1209" s="284" t="s">
        <v>1054</v>
      </c>
      <c r="E1209" s="287"/>
      <c r="F1209" s="285" t="s">
        <v>1327</v>
      </c>
      <c r="G1209" s="266" t="s">
        <v>121</v>
      </c>
      <c r="H1209" s="266">
        <f>IF(G1209="Traditional Stove",0.1,0.2)</f>
        <v>0.1</v>
      </c>
      <c r="I1209" s="266">
        <f>YEAR(J1209)</f>
        <v>2022</v>
      </c>
      <c r="J1209" s="267">
        <v>44719</v>
      </c>
      <c r="K1209" s="267">
        <f>J1209+1</f>
        <v>44720</v>
      </c>
      <c r="L1209" s="266">
        <f>IF(M1209&lt;=365,1,2)</f>
        <v>1</v>
      </c>
      <c r="M1209" s="266">
        <f>IF(K1209&lt;$C$1,$C$2-$C$1+1,$C$2-K1209+1)</f>
        <v>327</v>
      </c>
      <c r="N1209" s="268">
        <f>M1209/365</f>
        <v>0.89589041095890409</v>
      </c>
      <c r="O1209" s="269">
        <f>'Data and Parameter'!$E$4*'Data and Parameter'!$E$5*('Data and Parameter'!$E$6+'Data and Parameter'!$E$7)*'Data and Parameter'!$E$19*'Data and Parameter'!$E$14*'ER calculations'!N1209</f>
        <v>4.6386957676926199</v>
      </c>
    </row>
    <row r="1210" spans="1:15" ht="15">
      <c r="A1210" s="284">
        <v>1206</v>
      </c>
      <c r="B1210" s="287"/>
      <c r="C1210" s="287"/>
      <c r="D1210" s="284" t="s">
        <v>1054</v>
      </c>
      <c r="E1210" s="287"/>
      <c r="F1210" s="285" t="s">
        <v>1328</v>
      </c>
      <c r="G1210" s="266" t="s">
        <v>121</v>
      </c>
      <c r="H1210" s="266">
        <f>IF(G1210="Traditional Stove",0.1,0.2)</f>
        <v>0.1</v>
      </c>
      <c r="I1210" s="266">
        <f>YEAR(J1210)</f>
        <v>2022</v>
      </c>
      <c r="J1210" s="267">
        <v>44719</v>
      </c>
      <c r="K1210" s="267">
        <f>J1210+1</f>
        <v>44720</v>
      </c>
      <c r="L1210" s="266">
        <f>IF(M1210&lt;=365,1,2)</f>
        <v>1</v>
      </c>
      <c r="M1210" s="266">
        <f>IF(K1210&lt;$C$1,$C$2-$C$1+1,$C$2-K1210+1)</f>
        <v>327</v>
      </c>
      <c r="N1210" s="268">
        <f>M1210/365</f>
        <v>0.89589041095890409</v>
      </c>
      <c r="O1210" s="269">
        <f>'Data and Parameter'!$E$4*'Data and Parameter'!$E$5*('Data and Parameter'!$E$6+'Data and Parameter'!$E$7)*'Data and Parameter'!$E$19*'Data and Parameter'!$E$14*'ER calculations'!N1210</f>
        <v>4.6386957676926199</v>
      </c>
    </row>
    <row r="1211" spans="1:15" ht="15">
      <c r="A1211" s="284">
        <v>1207</v>
      </c>
      <c r="B1211" s="287"/>
      <c r="C1211" s="287"/>
      <c r="D1211" s="284" t="s">
        <v>1054</v>
      </c>
      <c r="E1211" s="287"/>
      <c r="F1211" s="285" t="s">
        <v>1329</v>
      </c>
      <c r="G1211" s="266" t="s">
        <v>121</v>
      </c>
      <c r="H1211" s="266">
        <f>IF(G1211="Traditional Stove",0.1,0.2)</f>
        <v>0.1</v>
      </c>
      <c r="I1211" s="266">
        <f>YEAR(J1211)</f>
        <v>2022</v>
      </c>
      <c r="J1211" s="267">
        <v>44719</v>
      </c>
      <c r="K1211" s="267">
        <f>J1211+1</f>
        <v>44720</v>
      </c>
      <c r="L1211" s="266">
        <f>IF(M1211&lt;=365,1,2)</f>
        <v>1</v>
      </c>
      <c r="M1211" s="266">
        <f>IF(K1211&lt;$C$1,$C$2-$C$1+1,$C$2-K1211+1)</f>
        <v>327</v>
      </c>
      <c r="N1211" s="268">
        <f>M1211/365</f>
        <v>0.89589041095890409</v>
      </c>
      <c r="O1211" s="269">
        <f>'Data and Parameter'!$E$4*'Data and Parameter'!$E$5*('Data and Parameter'!$E$6+'Data and Parameter'!$E$7)*'Data and Parameter'!$E$19*'Data and Parameter'!$E$14*'ER calculations'!N1211</f>
        <v>4.6386957676926199</v>
      </c>
    </row>
    <row r="1212" spans="1:15" ht="15">
      <c r="A1212" s="284">
        <v>1208</v>
      </c>
      <c r="B1212" s="287"/>
      <c r="C1212" s="287"/>
      <c r="D1212" s="284" t="s">
        <v>1054</v>
      </c>
      <c r="E1212" s="287"/>
      <c r="F1212" s="285" t="s">
        <v>1330</v>
      </c>
      <c r="G1212" s="266" t="s">
        <v>121</v>
      </c>
      <c r="H1212" s="266">
        <f>IF(G1212="Traditional Stove",0.1,0.2)</f>
        <v>0.1</v>
      </c>
      <c r="I1212" s="266">
        <f>YEAR(J1212)</f>
        <v>2022</v>
      </c>
      <c r="J1212" s="267">
        <v>44719</v>
      </c>
      <c r="K1212" s="267">
        <f>J1212+1</f>
        <v>44720</v>
      </c>
      <c r="L1212" s="266">
        <f>IF(M1212&lt;=365,1,2)</f>
        <v>1</v>
      </c>
      <c r="M1212" s="266">
        <f>IF(K1212&lt;$C$1,$C$2-$C$1+1,$C$2-K1212+1)</f>
        <v>327</v>
      </c>
      <c r="N1212" s="268">
        <f>M1212/365</f>
        <v>0.89589041095890409</v>
      </c>
      <c r="O1212" s="269">
        <f>'Data and Parameter'!$E$4*'Data and Parameter'!$E$5*('Data and Parameter'!$E$6+'Data and Parameter'!$E$7)*'Data and Parameter'!$E$19*'Data and Parameter'!$E$14*'ER calculations'!N1212</f>
        <v>4.6386957676926199</v>
      </c>
    </row>
    <row r="1213" spans="1:15" ht="15">
      <c r="A1213" s="284">
        <v>1209</v>
      </c>
      <c r="B1213" s="287"/>
      <c r="C1213" s="287"/>
      <c r="D1213" s="284" t="s">
        <v>1054</v>
      </c>
      <c r="E1213" s="287"/>
      <c r="F1213" s="285" t="s">
        <v>1331</v>
      </c>
      <c r="G1213" s="266" t="s">
        <v>121</v>
      </c>
      <c r="H1213" s="266">
        <f>IF(G1213="Traditional Stove",0.1,0.2)</f>
        <v>0.1</v>
      </c>
      <c r="I1213" s="266">
        <f>YEAR(J1213)</f>
        <v>2022</v>
      </c>
      <c r="J1213" s="267">
        <v>44734</v>
      </c>
      <c r="K1213" s="267">
        <f>J1213+1</f>
        <v>44735</v>
      </c>
      <c r="L1213" s="266">
        <f>IF(M1213&lt;=365,1,2)</f>
        <v>1</v>
      </c>
      <c r="M1213" s="266">
        <f>IF(K1213&lt;$C$1,$C$2-$C$1+1,$C$2-K1213+1)</f>
        <v>312</v>
      </c>
      <c r="N1213" s="268">
        <f>M1213/365</f>
        <v>0.85479452054794525</v>
      </c>
      <c r="O1213" s="269">
        <f>'Data and Parameter'!$E$4*'Data and Parameter'!$E$5*('Data and Parameter'!$E$6+'Data and Parameter'!$E$7)*'Data and Parameter'!$E$19*'Data and Parameter'!$E$14*'ER calculations'!N1213</f>
        <v>4.4259115581654358</v>
      </c>
    </row>
    <row r="1214" spans="1:15" ht="15">
      <c r="A1214" s="284">
        <v>1210</v>
      </c>
      <c r="B1214" s="287"/>
      <c r="C1214" s="287"/>
      <c r="D1214" s="284" t="s">
        <v>1054</v>
      </c>
      <c r="E1214" s="287"/>
      <c r="F1214" s="285" t="s">
        <v>1332</v>
      </c>
      <c r="G1214" s="266" t="s">
        <v>121</v>
      </c>
      <c r="H1214" s="266">
        <f>IF(G1214="Traditional Stove",0.1,0.2)</f>
        <v>0.1</v>
      </c>
      <c r="I1214" s="266">
        <f>YEAR(J1214)</f>
        <v>2022</v>
      </c>
      <c r="J1214" s="267">
        <v>44734</v>
      </c>
      <c r="K1214" s="267">
        <f>J1214+1</f>
        <v>44735</v>
      </c>
      <c r="L1214" s="266">
        <f>IF(M1214&lt;=365,1,2)</f>
        <v>1</v>
      </c>
      <c r="M1214" s="266">
        <f>IF(K1214&lt;$C$1,$C$2-$C$1+1,$C$2-K1214+1)</f>
        <v>312</v>
      </c>
      <c r="N1214" s="268">
        <f>M1214/365</f>
        <v>0.85479452054794525</v>
      </c>
      <c r="O1214" s="269">
        <f>'Data and Parameter'!$E$4*'Data and Parameter'!$E$5*('Data and Parameter'!$E$6+'Data and Parameter'!$E$7)*'Data and Parameter'!$E$19*'Data and Parameter'!$E$14*'ER calculations'!N1214</f>
        <v>4.4259115581654358</v>
      </c>
    </row>
    <row r="1215" spans="1:15" ht="15">
      <c r="A1215" s="284">
        <v>1211</v>
      </c>
      <c r="B1215" s="287"/>
      <c r="C1215" s="287"/>
      <c r="D1215" s="284" t="s">
        <v>1054</v>
      </c>
      <c r="E1215" s="287"/>
      <c r="F1215" s="285" t="s">
        <v>1333</v>
      </c>
      <c r="G1215" s="266" t="s">
        <v>121</v>
      </c>
      <c r="H1215" s="266">
        <f>IF(G1215="Traditional Stove",0.1,0.2)</f>
        <v>0.1</v>
      </c>
      <c r="I1215" s="266">
        <f>YEAR(J1215)</f>
        <v>2022</v>
      </c>
      <c r="J1215" s="267">
        <v>44734</v>
      </c>
      <c r="K1215" s="267">
        <f>J1215+1</f>
        <v>44735</v>
      </c>
      <c r="L1215" s="266">
        <f>IF(M1215&lt;=365,1,2)</f>
        <v>1</v>
      </c>
      <c r="M1215" s="266">
        <f>IF(K1215&lt;$C$1,$C$2-$C$1+1,$C$2-K1215+1)</f>
        <v>312</v>
      </c>
      <c r="N1215" s="268">
        <f>M1215/365</f>
        <v>0.85479452054794525</v>
      </c>
      <c r="O1215" s="269">
        <f>'Data and Parameter'!$E$4*'Data and Parameter'!$E$5*('Data and Parameter'!$E$6+'Data and Parameter'!$E$7)*'Data and Parameter'!$E$19*'Data and Parameter'!$E$14*'ER calculations'!N1215</f>
        <v>4.4259115581654358</v>
      </c>
    </row>
    <row r="1216" spans="1:15" ht="15">
      <c r="A1216" s="284">
        <v>1212</v>
      </c>
      <c r="B1216" s="287"/>
      <c r="C1216" s="287"/>
      <c r="D1216" s="284" t="s">
        <v>1054</v>
      </c>
      <c r="E1216" s="287"/>
      <c r="F1216" s="285" t="s">
        <v>1334</v>
      </c>
      <c r="G1216" s="266" t="s">
        <v>121</v>
      </c>
      <c r="H1216" s="266">
        <f>IF(G1216="Traditional Stove",0.1,0.2)</f>
        <v>0.1</v>
      </c>
      <c r="I1216" s="266">
        <f>YEAR(J1216)</f>
        <v>2022</v>
      </c>
      <c r="J1216" s="267">
        <v>44734</v>
      </c>
      <c r="K1216" s="267">
        <f>J1216+1</f>
        <v>44735</v>
      </c>
      <c r="L1216" s="266">
        <f>IF(M1216&lt;=365,1,2)</f>
        <v>1</v>
      </c>
      <c r="M1216" s="266">
        <f>IF(K1216&lt;$C$1,$C$2-$C$1+1,$C$2-K1216+1)</f>
        <v>312</v>
      </c>
      <c r="N1216" s="268">
        <f>M1216/365</f>
        <v>0.85479452054794525</v>
      </c>
      <c r="O1216" s="269">
        <f>'Data and Parameter'!$E$4*'Data and Parameter'!$E$5*('Data and Parameter'!$E$6+'Data and Parameter'!$E$7)*'Data and Parameter'!$E$19*'Data and Parameter'!$E$14*'ER calculations'!N1216</f>
        <v>4.4259115581654358</v>
      </c>
    </row>
    <row r="1217" spans="1:15" ht="15">
      <c r="A1217" s="284">
        <v>1213</v>
      </c>
      <c r="B1217" s="287"/>
      <c r="C1217" s="287"/>
      <c r="D1217" s="284" t="s">
        <v>1054</v>
      </c>
      <c r="E1217" s="287"/>
      <c r="F1217" s="285" t="s">
        <v>1335</v>
      </c>
      <c r="G1217" s="266" t="s">
        <v>121</v>
      </c>
      <c r="H1217" s="266">
        <f>IF(G1217="Traditional Stove",0.1,0.2)</f>
        <v>0.1</v>
      </c>
      <c r="I1217" s="266">
        <f>YEAR(J1217)</f>
        <v>2022</v>
      </c>
      <c r="J1217" s="267">
        <v>44734</v>
      </c>
      <c r="K1217" s="267">
        <f>J1217+1</f>
        <v>44735</v>
      </c>
      <c r="L1217" s="266">
        <f>IF(M1217&lt;=365,1,2)</f>
        <v>1</v>
      </c>
      <c r="M1217" s="266">
        <f>IF(K1217&lt;$C$1,$C$2-$C$1+1,$C$2-K1217+1)</f>
        <v>312</v>
      </c>
      <c r="N1217" s="268">
        <f>M1217/365</f>
        <v>0.85479452054794525</v>
      </c>
      <c r="O1217" s="269">
        <f>'Data and Parameter'!$E$4*'Data and Parameter'!$E$5*('Data and Parameter'!$E$6+'Data and Parameter'!$E$7)*'Data and Parameter'!$E$19*'Data and Parameter'!$E$14*'ER calculations'!N1217</f>
        <v>4.4259115581654358</v>
      </c>
    </row>
    <row r="1218" spans="1:15" ht="15">
      <c r="A1218" s="284">
        <v>1214</v>
      </c>
      <c r="B1218" s="287"/>
      <c r="C1218" s="287"/>
      <c r="D1218" s="284" t="s">
        <v>1054</v>
      </c>
      <c r="E1218" s="287"/>
      <c r="F1218" s="285" t="s">
        <v>1336</v>
      </c>
      <c r="G1218" s="266" t="s">
        <v>121</v>
      </c>
      <c r="H1218" s="266">
        <f>IF(G1218="Traditional Stove",0.1,0.2)</f>
        <v>0.1</v>
      </c>
      <c r="I1218" s="266">
        <f>YEAR(J1218)</f>
        <v>2022</v>
      </c>
      <c r="J1218" s="267">
        <v>44734</v>
      </c>
      <c r="K1218" s="267">
        <f>J1218+1</f>
        <v>44735</v>
      </c>
      <c r="L1218" s="266">
        <f>IF(M1218&lt;=365,1,2)</f>
        <v>1</v>
      </c>
      <c r="M1218" s="266">
        <f>IF(K1218&lt;$C$1,$C$2-$C$1+1,$C$2-K1218+1)</f>
        <v>312</v>
      </c>
      <c r="N1218" s="268">
        <f>M1218/365</f>
        <v>0.85479452054794525</v>
      </c>
      <c r="O1218" s="269">
        <f>'Data and Parameter'!$E$4*'Data and Parameter'!$E$5*('Data and Parameter'!$E$6+'Data and Parameter'!$E$7)*'Data and Parameter'!$E$19*'Data and Parameter'!$E$14*'ER calculations'!N1218</f>
        <v>4.4259115581654358</v>
      </c>
    </row>
    <row r="1219" spans="1:15" ht="15">
      <c r="A1219" s="284">
        <v>1215</v>
      </c>
      <c r="B1219" s="287"/>
      <c r="C1219" s="287"/>
      <c r="D1219" s="284" t="s">
        <v>1054</v>
      </c>
      <c r="E1219" s="287"/>
      <c r="F1219" s="285" t="s">
        <v>1337</v>
      </c>
      <c r="G1219" s="266" t="s">
        <v>121</v>
      </c>
      <c r="H1219" s="266">
        <f>IF(G1219="Traditional Stove",0.1,0.2)</f>
        <v>0.1</v>
      </c>
      <c r="I1219" s="266">
        <f>YEAR(J1219)</f>
        <v>2022</v>
      </c>
      <c r="J1219" s="267">
        <v>44734</v>
      </c>
      <c r="K1219" s="267">
        <f>J1219+1</f>
        <v>44735</v>
      </c>
      <c r="L1219" s="266">
        <f>IF(M1219&lt;=365,1,2)</f>
        <v>1</v>
      </c>
      <c r="M1219" s="266">
        <f>IF(K1219&lt;$C$1,$C$2-$C$1+1,$C$2-K1219+1)</f>
        <v>312</v>
      </c>
      <c r="N1219" s="268">
        <f>M1219/365</f>
        <v>0.85479452054794525</v>
      </c>
      <c r="O1219" s="269">
        <f>'Data and Parameter'!$E$4*'Data and Parameter'!$E$5*('Data and Parameter'!$E$6+'Data and Parameter'!$E$7)*'Data and Parameter'!$E$19*'Data and Parameter'!$E$14*'ER calculations'!N1219</f>
        <v>4.4259115581654358</v>
      </c>
    </row>
    <row r="1220" spans="1:15" ht="15">
      <c r="A1220" s="284">
        <v>1216</v>
      </c>
      <c r="B1220" s="287"/>
      <c r="C1220" s="287"/>
      <c r="D1220" s="284" t="s">
        <v>1054</v>
      </c>
      <c r="E1220" s="287"/>
      <c r="F1220" s="285" t="s">
        <v>1338</v>
      </c>
      <c r="G1220" s="266" t="s">
        <v>121</v>
      </c>
      <c r="H1220" s="266">
        <f>IF(G1220="Traditional Stove",0.1,0.2)</f>
        <v>0.1</v>
      </c>
      <c r="I1220" s="266">
        <f>YEAR(J1220)</f>
        <v>2022</v>
      </c>
      <c r="J1220" s="267">
        <v>44734</v>
      </c>
      <c r="K1220" s="267">
        <f>J1220+1</f>
        <v>44735</v>
      </c>
      <c r="L1220" s="266">
        <f>IF(M1220&lt;=365,1,2)</f>
        <v>1</v>
      </c>
      <c r="M1220" s="266">
        <f>IF(K1220&lt;$C$1,$C$2-$C$1+1,$C$2-K1220+1)</f>
        <v>312</v>
      </c>
      <c r="N1220" s="268">
        <f>M1220/365</f>
        <v>0.85479452054794525</v>
      </c>
      <c r="O1220" s="269">
        <f>'Data and Parameter'!$E$4*'Data and Parameter'!$E$5*('Data and Parameter'!$E$6+'Data and Parameter'!$E$7)*'Data and Parameter'!$E$19*'Data and Parameter'!$E$14*'ER calculations'!N1220</f>
        <v>4.4259115581654358</v>
      </c>
    </row>
    <row r="1221" spans="1:15" ht="15">
      <c r="A1221" s="284">
        <v>1217</v>
      </c>
      <c r="B1221" s="287"/>
      <c r="C1221" s="287"/>
      <c r="D1221" s="284" t="s">
        <v>1054</v>
      </c>
      <c r="E1221" s="287"/>
      <c r="F1221" s="285" t="s">
        <v>1339</v>
      </c>
      <c r="G1221" s="266" t="s">
        <v>121</v>
      </c>
      <c r="H1221" s="266">
        <f>IF(G1221="Traditional Stove",0.1,0.2)</f>
        <v>0.1</v>
      </c>
      <c r="I1221" s="266">
        <f>YEAR(J1221)</f>
        <v>2022</v>
      </c>
      <c r="J1221" s="267">
        <v>44767</v>
      </c>
      <c r="K1221" s="267">
        <f>J1221+1</f>
        <v>44768</v>
      </c>
      <c r="L1221" s="266">
        <f>IF(M1221&lt;=365,1,2)</f>
        <v>1</v>
      </c>
      <c r="M1221" s="266">
        <f>IF(K1221&lt;$C$1,$C$2-$C$1+1,$C$2-K1221+1)</f>
        <v>279</v>
      </c>
      <c r="N1221" s="268">
        <f>M1221/365</f>
        <v>0.76438356164383559</v>
      </c>
      <c r="O1221" s="269">
        <f>'Data and Parameter'!$E$4*'Data and Parameter'!$E$5*('Data and Parameter'!$E$6+'Data and Parameter'!$E$7)*'Data and Parameter'!$E$19*'Data and Parameter'!$E$14*'ER calculations'!N1221</f>
        <v>3.9577862972056299</v>
      </c>
    </row>
    <row r="1222" spans="1:15" ht="15">
      <c r="A1222" s="284">
        <v>1218</v>
      </c>
      <c r="B1222" s="287"/>
      <c r="C1222" s="287"/>
      <c r="D1222" s="284" t="s">
        <v>1054</v>
      </c>
      <c r="E1222" s="287"/>
      <c r="F1222" s="285" t="s">
        <v>1340</v>
      </c>
      <c r="G1222" s="266" t="s">
        <v>121</v>
      </c>
      <c r="H1222" s="266">
        <f>IF(G1222="Traditional Stove",0.1,0.2)</f>
        <v>0.1</v>
      </c>
      <c r="I1222" s="266">
        <f>YEAR(J1222)</f>
        <v>2022</v>
      </c>
      <c r="J1222" s="267">
        <v>44767</v>
      </c>
      <c r="K1222" s="267">
        <f>J1222+1</f>
        <v>44768</v>
      </c>
      <c r="L1222" s="266">
        <f>IF(M1222&lt;=365,1,2)</f>
        <v>1</v>
      </c>
      <c r="M1222" s="266">
        <f>IF(K1222&lt;$C$1,$C$2-$C$1+1,$C$2-K1222+1)</f>
        <v>279</v>
      </c>
      <c r="N1222" s="268">
        <f>M1222/365</f>
        <v>0.76438356164383559</v>
      </c>
      <c r="O1222" s="269">
        <f>'Data and Parameter'!$E$4*'Data and Parameter'!$E$5*('Data and Parameter'!$E$6+'Data and Parameter'!$E$7)*'Data and Parameter'!$E$19*'Data and Parameter'!$E$14*'ER calculations'!N1222</f>
        <v>3.9577862972056299</v>
      </c>
    </row>
    <row r="1223" spans="1:15" ht="15">
      <c r="A1223" s="284">
        <v>1219</v>
      </c>
      <c r="B1223" s="287"/>
      <c r="C1223" s="287"/>
      <c r="D1223" s="284" t="s">
        <v>1054</v>
      </c>
      <c r="E1223" s="287"/>
      <c r="F1223" s="285" t="s">
        <v>1341</v>
      </c>
      <c r="G1223" s="266" t="s">
        <v>121</v>
      </c>
      <c r="H1223" s="266">
        <f>IF(G1223="Traditional Stove",0.1,0.2)</f>
        <v>0.1</v>
      </c>
      <c r="I1223" s="266">
        <f>YEAR(J1223)</f>
        <v>2022</v>
      </c>
      <c r="J1223" s="267">
        <v>44734</v>
      </c>
      <c r="K1223" s="267">
        <f>J1223+1</f>
        <v>44735</v>
      </c>
      <c r="L1223" s="266">
        <f>IF(M1223&lt;=365,1,2)</f>
        <v>1</v>
      </c>
      <c r="M1223" s="266">
        <f>IF(K1223&lt;$C$1,$C$2-$C$1+1,$C$2-K1223+1)</f>
        <v>312</v>
      </c>
      <c r="N1223" s="268">
        <f>M1223/365</f>
        <v>0.85479452054794525</v>
      </c>
      <c r="O1223" s="269">
        <f>'Data and Parameter'!$E$4*'Data and Parameter'!$E$5*('Data and Parameter'!$E$6+'Data and Parameter'!$E$7)*'Data and Parameter'!$E$19*'Data and Parameter'!$E$14*'ER calculations'!N1223</f>
        <v>4.4259115581654358</v>
      </c>
    </row>
    <row r="1224" spans="1:15" ht="15">
      <c r="A1224" s="284">
        <v>1220</v>
      </c>
      <c r="B1224" s="287"/>
      <c r="C1224" s="287"/>
      <c r="D1224" s="284" t="s">
        <v>1054</v>
      </c>
      <c r="E1224" s="287"/>
      <c r="F1224" s="285" t="s">
        <v>1342</v>
      </c>
      <c r="G1224" s="266" t="s">
        <v>121</v>
      </c>
      <c r="H1224" s="266">
        <f>IF(G1224="Traditional Stove",0.1,0.2)</f>
        <v>0.1</v>
      </c>
      <c r="I1224" s="266">
        <f>YEAR(J1224)</f>
        <v>2022</v>
      </c>
      <c r="J1224" s="267">
        <v>44734</v>
      </c>
      <c r="K1224" s="267">
        <f>J1224+1</f>
        <v>44735</v>
      </c>
      <c r="L1224" s="266">
        <f>IF(M1224&lt;=365,1,2)</f>
        <v>1</v>
      </c>
      <c r="M1224" s="266">
        <f>IF(K1224&lt;$C$1,$C$2-$C$1+1,$C$2-K1224+1)</f>
        <v>312</v>
      </c>
      <c r="N1224" s="268">
        <f>M1224/365</f>
        <v>0.85479452054794525</v>
      </c>
      <c r="O1224" s="269">
        <f>'Data and Parameter'!$E$4*'Data and Parameter'!$E$5*('Data and Parameter'!$E$6+'Data and Parameter'!$E$7)*'Data and Parameter'!$E$19*'Data and Parameter'!$E$14*'ER calculations'!N1224</f>
        <v>4.4259115581654358</v>
      </c>
    </row>
    <row r="1225" spans="1:15" ht="15">
      <c r="A1225" s="284">
        <v>1221</v>
      </c>
      <c r="B1225" s="287"/>
      <c r="C1225" s="287"/>
      <c r="D1225" s="284" t="s">
        <v>1054</v>
      </c>
      <c r="E1225" s="287"/>
      <c r="F1225" s="285" t="s">
        <v>1343</v>
      </c>
      <c r="G1225" s="266" t="s">
        <v>121</v>
      </c>
      <c r="H1225" s="266">
        <f>IF(G1225="Traditional Stove",0.1,0.2)</f>
        <v>0.1</v>
      </c>
      <c r="I1225" s="266">
        <f>YEAR(J1225)</f>
        <v>2022</v>
      </c>
      <c r="J1225" s="267">
        <v>44734</v>
      </c>
      <c r="K1225" s="267">
        <f>J1225+1</f>
        <v>44735</v>
      </c>
      <c r="L1225" s="266">
        <f>IF(M1225&lt;=365,1,2)</f>
        <v>1</v>
      </c>
      <c r="M1225" s="266">
        <f>IF(K1225&lt;$C$1,$C$2-$C$1+1,$C$2-K1225+1)</f>
        <v>312</v>
      </c>
      <c r="N1225" s="268">
        <f>M1225/365</f>
        <v>0.85479452054794525</v>
      </c>
      <c r="O1225" s="269">
        <f>'Data and Parameter'!$E$4*'Data and Parameter'!$E$5*('Data and Parameter'!$E$6+'Data and Parameter'!$E$7)*'Data and Parameter'!$E$19*'Data and Parameter'!$E$14*'ER calculations'!N1225</f>
        <v>4.4259115581654358</v>
      </c>
    </row>
    <row r="1226" spans="1:15" ht="15">
      <c r="A1226" s="284">
        <v>1222</v>
      </c>
      <c r="B1226" s="287"/>
      <c r="C1226" s="287"/>
      <c r="D1226" s="284" t="s">
        <v>1054</v>
      </c>
      <c r="E1226" s="287"/>
      <c r="F1226" s="285" t="s">
        <v>1344</v>
      </c>
      <c r="G1226" s="266" t="s">
        <v>121</v>
      </c>
      <c r="H1226" s="266">
        <f>IF(G1226="Traditional Stove",0.1,0.2)</f>
        <v>0.1</v>
      </c>
      <c r="I1226" s="266">
        <f>YEAR(J1226)</f>
        <v>2022</v>
      </c>
      <c r="J1226" s="267">
        <v>44734</v>
      </c>
      <c r="K1226" s="267">
        <f>J1226+1</f>
        <v>44735</v>
      </c>
      <c r="L1226" s="266">
        <f>IF(M1226&lt;=365,1,2)</f>
        <v>1</v>
      </c>
      <c r="M1226" s="266">
        <f>IF(K1226&lt;$C$1,$C$2-$C$1+1,$C$2-K1226+1)</f>
        <v>312</v>
      </c>
      <c r="N1226" s="268">
        <f>M1226/365</f>
        <v>0.85479452054794525</v>
      </c>
      <c r="O1226" s="269">
        <f>'Data and Parameter'!$E$4*'Data and Parameter'!$E$5*('Data and Parameter'!$E$6+'Data and Parameter'!$E$7)*'Data and Parameter'!$E$19*'Data and Parameter'!$E$14*'ER calculations'!N1226</f>
        <v>4.4259115581654358</v>
      </c>
    </row>
    <row r="1227" spans="1:15" ht="15">
      <c r="A1227" s="284">
        <v>1223</v>
      </c>
      <c r="B1227" s="287"/>
      <c r="C1227" s="287"/>
      <c r="D1227" s="284" t="s">
        <v>1054</v>
      </c>
      <c r="E1227" s="287"/>
      <c r="F1227" s="285" t="s">
        <v>1345</v>
      </c>
      <c r="G1227" s="266" t="s">
        <v>121</v>
      </c>
      <c r="H1227" s="266">
        <f>IF(G1227="Traditional Stove",0.1,0.2)</f>
        <v>0.1</v>
      </c>
      <c r="I1227" s="266">
        <f>YEAR(J1227)</f>
        <v>2022</v>
      </c>
      <c r="J1227" s="267">
        <v>44767</v>
      </c>
      <c r="K1227" s="267">
        <f>J1227+1</f>
        <v>44768</v>
      </c>
      <c r="L1227" s="266">
        <f>IF(M1227&lt;=365,1,2)</f>
        <v>1</v>
      </c>
      <c r="M1227" s="266">
        <f>IF(K1227&lt;$C$1,$C$2-$C$1+1,$C$2-K1227+1)</f>
        <v>279</v>
      </c>
      <c r="N1227" s="268">
        <f>M1227/365</f>
        <v>0.76438356164383559</v>
      </c>
      <c r="O1227" s="269">
        <f>'Data and Parameter'!$E$4*'Data and Parameter'!$E$5*('Data and Parameter'!$E$6+'Data and Parameter'!$E$7)*'Data and Parameter'!$E$19*'Data and Parameter'!$E$14*'ER calculations'!N1227</f>
        <v>3.9577862972056299</v>
      </c>
    </row>
    <row r="1228" spans="1:15" ht="15">
      <c r="A1228" s="284">
        <v>1224</v>
      </c>
      <c r="B1228" s="287"/>
      <c r="C1228" s="287"/>
      <c r="D1228" s="284" t="s">
        <v>1054</v>
      </c>
      <c r="E1228" s="287"/>
      <c r="F1228" s="285" t="s">
        <v>1346</v>
      </c>
      <c r="G1228" s="266" t="s">
        <v>121</v>
      </c>
      <c r="H1228" s="266">
        <f>IF(G1228="Traditional Stove",0.1,0.2)</f>
        <v>0.1</v>
      </c>
      <c r="I1228" s="266">
        <f>YEAR(J1228)</f>
        <v>2022</v>
      </c>
      <c r="J1228" s="267">
        <v>44767</v>
      </c>
      <c r="K1228" s="267">
        <f>J1228+1</f>
        <v>44768</v>
      </c>
      <c r="L1228" s="266">
        <f>IF(M1228&lt;=365,1,2)</f>
        <v>1</v>
      </c>
      <c r="M1228" s="266">
        <f>IF(K1228&lt;$C$1,$C$2-$C$1+1,$C$2-K1228+1)</f>
        <v>279</v>
      </c>
      <c r="N1228" s="268">
        <f>M1228/365</f>
        <v>0.76438356164383559</v>
      </c>
      <c r="O1228" s="269">
        <f>'Data and Parameter'!$E$4*'Data and Parameter'!$E$5*('Data and Parameter'!$E$6+'Data and Parameter'!$E$7)*'Data and Parameter'!$E$19*'Data and Parameter'!$E$14*'ER calculations'!N1228</f>
        <v>3.9577862972056299</v>
      </c>
    </row>
    <row r="1229" spans="1:15" ht="15">
      <c r="A1229" s="284">
        <v>1225</v>
      </c>
      <c r="B1229" s="287"/>
      <c r="C1229" s="287"/>
      <c r="D1229" s="284" t="s">
        <v>1054</v>
      </c>
      <c r="E1229" s="287"/>
      <c r="F1229" s="285" t="s">
        <v>1347</v>
      </c>
      <c r="G1229" s="266" t="s">
        <v>121</v>
      </c>
      <c r="H1229" s="266">
        <f>IF(G1229="Traditional Stove",0.1,0.2)</f>
        <v>0.1</v>
      </c>
      <c r="I1229" s="266">
        <f>YEAR(J1229)</f>
        <v>2022</v>
      </c>
      <c r="J1229" s="267">
        <v>44767</v>
      </c>
      <c r="K1229" s="267">
        <f>J1229+1</f>
        <v>44768</v>
      </c>
      <c r="L1229" s="266">
        <f>IF(M1229&lt;=365,1,2)</f>
        <v>1</v>
      </c>
      <c r="M1229" s="266">
        <f>IF(K1229&lt;$C$1,$C$2-$C$1+1,$C$2-K1229+1)</f>
        <v>279</v>
      </c>
      <c r="N1229" s="268">
        <f>M1229/365</f>
        <v>0.76438356164383559</v>
      </c>
      <c r="O1229" s="269">
        <f>'Data and Parameter'!$E$4*'Data and Parameter'!$E$5*('Data and Parameter'!$E$6+'Data and Parameter'!$E$7)*'Data and Parameter'!$E$19*'Data and Parameter'!$E$14*'ER calculations'!N1229</f>
        <v>3.9577862972056299</v>
      </c>
    </row>
    <row r="1230" spans="1:15" ht="15">
      <c r="A1230" s="284">
        <v>1226</v>
      </c>
      <c r="B1230" s="287"/>
      <c r="C1230" s="287"/>
      <c r="D1230" s="284" t="s">
        <v>1054</v>
      </c>
      <c r="E1230" s="287"/>
      <c r="F1230" s="285" t="s">
        <v>1348</v>
      </c>
      <c r="G1230" s="266" t="s">
        <v>121</v>
      </c>
      <c r="H1230" s="266">
        <f>IF(G1230="Traditional Stove",0.1,0.2)</f>
        <v>0.1</v>
      </c>
      <c r="I1230" s="266">
        <f>YEAR(J1230)</f>
        <v>2022</v>
      </c>
      <c r="J1230" s="267">
        <v>44768</v>
      </c>
      <c r="K1230" s="267">
        <f>J1230+1</f>
        <v>44769</v>
      </c>
      <c r="L1230" s="266">
        <f>IF(M1230&lt;=365,1,2)</f>
        <v>1</v>
      </c>
      <c r="M1230" s="266">
        <f>IF(K1230&lt;$C$1,$C$2-$C$1+1,$C$2-K1230+1)</f>
        <v>278</v>
      </c>
      <c r="N1230" s="268">
        <f>M1230/365</f>
        <v>0.76164383561643834</v>
      </c>
      <c r="O1230" s="269">
        <f>'Data and Parameter'!$E$4*'Data and Parameter'!$E$5*('Data and Parameter'!$E$6+'Data and Parameter'!$E$7)*'Data and Parameter'!$E$19*'Data and Parameter'!$E$14*'ER calculations'!N1230</f>
        <v>3.9436006832371509</v>
      </c>
    </row>
    <row r="1231" spans="1:15" ht="15">
      <c r="A1231" s="284">
        <v>1227</v>
      </c>
      <c r="B1231" s="287"/>
      <c r="C1231" s="287"/>
      <c r="D1231" s="284" t="s">
        <v>1054</v>
      </c>
      <c r="E1231" s="287"/>
      <c r="F1231" s="285" t="s">
        <v>1349</v>
      </c>
      <c r="G1231" s="266" t="s">
        <v>121</v>
      </c>
      <c r="H1231" s="266">
        <f>IF(G1231="Traditional Stove",0.1,0.2)</f>
        <v>0.1</v>
      </c>
      <c r="I1231" s="266">
        <f>YEAR(J1231)</f>
        <v>2022</v>
      </c>
      <c r="J1231" s="267">
        <v>44767</v>
      </c>
      <c r="K1231" s="267">
        <f>J1231+1</f>
        <v>44768</v>
      </c>
      <c r="L1231" s="266">
        <f>IF(M1231&lt;=365,1,2)</f>
        <v>1</v>
      </c>
      <c r="M1231" s="266">
        <f>IF(K1231&lt;$C$1,$C$2-$C$1+1,$C$2-K1231+1)</f>
        <v>279</v>
      </c>
      <c r="N1231" s="268">
        <f>M1231/365</f>
        <v>0.76438356164383559</v>
      </c>
      <c r="O1231" s="269">
        <f>'Data and Parameter'!$E$4*'Data and Parameter'!$E$5*('Data and Parameter'!$E$6+'Data and Parameter'!$E$7)*'Data and Parameter'!$E$19*'Data and Parameter'!$E$14*'ER calculations'!N1231</f>
        <v>3.9577862972056299</v>
      </c>
    </row>
    <row r="1232" spans="1:15" ht="15">
      <c r="A1232" s="284">
        <v>1228</v>
      </c>
      <c r="B1232" s="287"/>
      <c r="C1232" s="287"/>
      <c r="D1232" s="284" t="s">
        <v>1054</v>
      </c>
      <c r="E1232" s="287"/>
      <c r="F1232" s="285" t="s">
        <v>1350</v>
      </c>
      <c r="G1232" s="266" t="s">
        <v>121</v>
      </c>
      <c r="H1232" s="266">
        <f>IF(G1232="Traditional Stove",0.1,0.2)</f>
        <v>0.1</v>
      </c>
      <c r="I1232" s="266">
        <f>YEAR(J1232)</f>
        <v>2022</v>
      </c>
      <c r="J1232" s="267">
        <v>44767</v>
      </c>
      <c r="K1232" s="267">
        <f>J1232+1</f>
        <v>44768</v>
      </c>
      <c r="L1232" s="266">
        <f>IF(M1232&lt;=365,1,2)</f>
        <v>1</v>
      </c>
      <c r="M1232" s="266">
        <f>IF(K1232&lt;$C$1,$C$2-$C$1+1,$C$2-K1232+1)</f>
        <v>279</v>
      </c>
      <c r="N1232" s="268">
        <f>M1232/365</f>
        <v>0.76438356164383559</v>
      </c>
      <c r="O1232" s="269">
        <f>'Data and Parameter'!$E$4*'Data and Parameter'!$E$5*('Data and Parameter'!$E$6+'Data and Parameter'!$E$7)*'Data and Parameter'!$E$19*'Data and Parameter'!$E$14*'ER calculations'!N1232</f>
        <v>3.9577862972056299</v>
      </c>
    </row>
    <row r="1233" spans="1:15" ht="15">
      <c r="A1233" s="284">
        <v>1229</v>
      </c>
      <c r="B1233" s="287"/>
      <c r="C1233" s="287"/>
      <c r="D1233" s="284" t="s">
        <v>1054</v>
      </c>
      <c r="E1233" s="287"/>
      <c r="F1233" s="285" t="s">
        <v>1351</v>
      </c>
      <c r="G1233" s="266" t="s">
        <v>121</v>
      </c>
      <c r="H1233" s="266">
        <f>IF(G1233="Traditional Stove",0.1,0.2)</f>
        <v>0.1</v>
      </c>
      <c r="I1233" s="266">
        <f>YEAR(J1233)</f>
        <v>2022</v>
      </c>
      <c r="J1233" s="267">
        <v>44727</v>
      </c>
      <c r="K1233" s="267">
        <f>J1233+1</f>
        <v>44728</v>
      </c>
      <c r="L1233" s="266">
        <f>IF(M1233&lt;=365,1,2)</f>
        <v>1</v>
      </c>
      <c r="M1233" s="266">
        <f>IF(K1233&lt;$C$1,$C$2-$C$1+1,$C$2-K1233+1)</f>
        <v>319</v>
      </c>
      <c r="N1233" s="268">
        <f>M1233/365</f>
        <v>0.87397260273972599</v>
      </c>
      <c r="O1233" s="269">
        <f>'Data and Parameter'!$E$4*'Data and Parameter'!$E$5*('Data and Parameter'!$E$6+'Data and Parameter'!$E$7)*'Data and Parameter'!$E$19*'Data and Parameter'!$E$14*'ER calculations'!N1233</f>
        <v>4.5252108559447883</v>
      </c>
    </row>
    <row r="1234" spans="1:15" ht="15">
      <c r="A1234" s="284">
        <v>1230</v>
      </c>
      <c r="B1234" s="287"/>
      <c r="C1234" s="287"/>
      <c r="D1234" s="284" t="s">
        <v>1054</v>
      </c>
      <c r="E1234" s="287"/>
      <c r="F1234" s="285" t="s">
        <v>1352</v>
      </c>
      <c r="G1234" s="266" t="s">
        <v>121</v>
      </c>
      <c r="H1234" s="266">
        <f>IF(G1234="Traditional Stove",0.1,0.2)</f>
        <v>0.1</v>
      </c>
      <c r="I1234" s="266">
        <f>YEAR(J1234)</f>
        <v>2022</v>
      </c>
      <c r="J1234" s="267">
        <v>44758</v>
      </c>
      <c r="K1234" s="267">
        <f>J1234+1</f>
        <v>44759</v>
      </c>
      <c r="L1234" s="266">
        <f>IF(M1234&lt;=365,1,2)</f>
        <v>1</v>
      </c>
      <c r="M1234" s="266">
        <f>IF(K1234&lt;$C$1,$C$2-$C$1+1,$C$2-K1234+1)</f>
        <v>288</v>
      </c>
      <c r="N1234" s="268">
        <f>M1234/365</f>
        <v>0.78904109589041094</v>
      </c>
      <c r="O1234" s="269">
        <f>'Data and Parameter'!$E$4*'Data and Parameter'!$E$5*('Data and Parameter'!$E$6+'Data and Parameter'!$E$7)*'Data and Parameter'!$E$19*'Data and Parameter'!$E$14*'ER calculations'!N1234</f>
        <v>4.085456822921941</v>
      </c>
    </row>
    <row r="1235" spans="1:15" ht="15">
      <c r="A1235" s="284">
        <v>1231</v>
      </c>
      <c r="B1235" s="287"/>
      <c r="C1235" s="287"/>
      <c r="D1235" s="284" t="s">
        <v>1054</v>
      </c>
      <c r="E1235" s="287"/>
      <c r="F1235" s="285" t="s">
        <v>1353</v>
      </c>
      <c r="G1235" s="266" t="s">
        <v>121</v>
      </c>
      <c r="H1235" s="266">
        <f>IF(G1235="Traditional Stove",0.1,0.2)</f>
        <v>0.1</v>
      </c>
      <c r="I1235" s="266">
        <f>YEAR(J1235)</f>
        <v>2022</v>
      </c>
      <c r="J1235" s="267">
        <v>44750</v>
      </c>
      <c r="K1235" s="267">
        <f>J1235+1</f>
        <v>44751</v>
      </c>
      <c r="L1235" s="266">
        <f>IF(M1235&lt;=365,1,2)</f>
        <v>1</v>
      </c>
      <c r="M1235" s="266">
        <f>IF(K1235&lt;$C$1,$C$2-$C$1+1,$C$2-K1235+1)</f>
        <v>296</v>
      </c>
      <c r="N1235" s="268">
        <f>M1235/365</f>
        <v>0.81095890410958904</v>
      </c>
      <c r="O1235" s="269">
        <f>'Data and Parameter'!$E$4*'Data and Parameter'!$E$5*('Data and Parameter'!$E$6+'Data and Parameter'!$E$7)*'Data and Parameter'!$E$19*'Data and Parameter'!$E$14*'ER calculations'!N1235</f>
        <v>4.1989417346697726</v>
      </c>
    </row>
    <row r="1236" spans="1:15" ht="15">
      <c r="A1236" s="284">
        <v>1232</v>
      </c>
      <c r="B1236" s="287"/>
      <c r="C1236" s="287"/>
      <c r="D1236" s="284" t="s">
        <v>1054</v>
      </c>
      <c r="E1236" s="287"/>
      <c r="F1236" s="285" t="s">
        <v>1354</v>
      </c>
      <c r="G1236" s="266" t="s">
        <v>121</v>
      </c>
      <c r="H1236" s="266">
        <f>IF(G1236="Traditional Stove",0.1,0.2)</f>
        <v>0.1</v>
      </c>
      <c r="I1236" s="266">
        <f>YEAR(J1236)</f>
        <v>2022</v>
      </c>
      <c r="J1236" s="267">
        <v>44758</v>
      </c>
      <c r="K1236" s="267">
        <f>J1236+1</f>
        <v>44759</v>
      </c>
      <c r="L1236" s="266">
        <f>IF(M1236&lt;=365,1,2)</f>
        <v>1</v>
      </c>
      <c r="M1236" s="266">
        <f>IF(K1236&lt;$C$1,$C$2-$C$1+1,$C$2-K1236+1)</f>
        <v>288</v>
      </c>
      <c r="N1236" s="268">
        <f>M1236/365</f>
        <v>0.78904109589041094</v>
      </c>
      <c r="O1236" s="269">
        <f>'Data and Parameter'!$E$4*'Data and Parameter'!$E$5*('Data and Parameter'!$E$6+'Data and Parameter'!$E$7)*'Data and Parameter'!$E$19*'Data and Parameter'!$E$14*'ER calculations'!N1236</f>
        <v>4.085456822921941</v>
      </c>
    </row>
    <row r="1237" spans="1:15" ht="15">
      <c r="A1237" s="284">
        <v>1233</v>
      </c>
      <c r="B1237" s="287"/>
      <c r="C1237" s="287"/>
      <c r="D1237" s="284" t="s">
        <v>1054</v>
      </c>
      <c r="E1237" s="287"/>
      <c r="F1237" s="285" t="s">
        <v>1355</v>
      </c>
      <c r="G1237" s="266" t="s">
        <v>121</v>
      </c>
      <c r="H1237" s="266">
        <f>IF(G1237="Traditional Stove",0.1,0.2)</f>
        <v>0.1</v>
      </c>
      <c r="I1237" s="266">
        <f>YEAR(J1237)</f>
        <v>2022</v>
      </c>
      <c r="J1237" s="267">
        <v>44738</v>
      </c>
      <c r="K1237" s="267">
        <f>J1237+1</f>
        <v>44739</v>
      </c>
      <c r="L1237" s="266">
        <f>IF(M1237&lt;=365,1,2)</f>
        <v>1</v>
      </c>
      <c r="M1237" s="266">
        <f>IF(K1237&lt;$C$1,$C$2-$C$1+1,$C$2-K1237+1)</f>
        <v>308</v>
      </c>
      <c r="N1237" s="268">
        <f>M1237/365</f>
        <v>0.84383561643835614</v>
      </c>
      <c r="O1237" s="269">
        <f>'Data and Parameter'!$E$4*'Data and Parameter'!$E$5*('Data and Parameter'!$E$6+'Data and Parameter'!$E$7)*'Data and Parameter'!$E$19*'Data and Parameter'!$E$14*'ER calculations'!N1237</f>
        <v>4.3691691022915196</v>
      </c>
    </row>
    <row r="1238" spans="1:15" ht="15">
      <c r="A1238" s="284">
        <v>1234</v>
      </c>
      <c r="B1238" s="287"/>
      <c r="C1238" s="287"/>
      <c r="D1238" s="284" t="s">
        <v>1054</v>
      </c>
      <c r="E1238" s="287"/>
      <c r="F1238" s="285" t="s">
        <v>1356</v>
      </c>
      <c r="G1238" s="266" t="s">
        <v>121</v>
      </c>
      <c r="H1238" s="266">
        <f>IF(G1238="Traditional Stove",0.1,0.2)</f>
        <v>0.1</v>
      </c>
      <c r="I1238" s="266">
        <f>YEAR(J1238)</f>
        <v>2022</v>
      </c>
      <c r="J1238" s="267">
        <v>44719</v>
      </c>
      <c r="K1238" s="267">
        <f>J1238+1</f>
        <v>44720</v>
      </c>
      <c r="L1238" s="266">
        <f>IF(M1238&lt;=365,1,2)</f>
        <v>1</v>
      </c>
      <c r="M1238" s="266">
        <f>IF(K1238&lt;$C$1,$C$2-$C$1+1,$C$2-K1238+1)</f>
        <v>327</v>
      </c>
      <c r="N1238" s="268">
        <f>M1238/365</f>
        <v>0.89589041095890409</v>
      </c>
      <c r="O1238" s="269">
        <f>'Data and Parameter'!$E$4*'Data and Parameter'!$E$5*('Data and Parameter'!$E$6+'Data and Parameter'!$E$7)*'Data and Parameter'!$E$19*'Data and Parameter'!$E$14*'ER calculations'!N1238</f>
        <v>4.6386957676926199</v>
      </c>
    </row>
    <row r="1239" spans="1:15" ht="15">
      <c r="A1239" s="284">
        <v>1235</v>
      </c>
      <c r="B1239" s="287"/>
      <c r="C1239" s="287"/>
      <c r="D1239" s="284" t="s">
        <v>1054</v>
      </c>
      <c r="E1239" s="287"/>
      <c r="F1239" s="285" t="s">
        <v>1357</v>
      </c>
      <c r="G1239" s="266" t="s">
        <v>121</v>
      </c>
      <c r="H1239" s="266">
        <f>IF(G1239="Traditional Stove",0.1,0.2)</f>
        <v>0.1</v>
      </c>
      <c r="I1239" s="266">
        <f>YEAR(J1239)</f>
        <v>2022</v>
      </c>
      <c r="J1239" s="267">
        <v>44758</v>
      </c>
      <c r="K1239" s="267">
        <f>J1239+1</f>
        <v>44759</v>
      </c>
      <c r="L1239" s="266">
        <f>IF(M1239&lt;=365,1,2)</f>
        <v>1</v>
      </c>
      <c r="M1239" s="266">
        <f>IF(K1239&lt;$C$1,$C$2-$C$1+1,$C$2-K1239+1)</f>
        <v>288</v>
      </c>
      <c r="N1239" s="268">
        <f>M1239/365</f>
        <v>0.78904109589041094</v>
      </c>
      <c r="O1239" s="269">
        <f>'Data and Parameter'!$E$4*'Data and Parameter'!$E$5*('Data and Parameter'!$E$6+'Data and Parameter'!$E$7)*'Data and Parameter'!$E$19*'Data and Parameter'!$E$14*'ER calculations'!N1239</f>
        <v>4.085456822921941</v>
      </c>
    </row>
    <row r="1240" spans="1:15" ht="15">
      <c r="A1240" s="284">
        <v>1236</v>
      </c>
      <c r="B1240" s="287"/>
      <c r="C1240" s="287"/>
      <c r="D1240" s="284" t="s">
        <v>1054</v>
      </c>
      <c r="E1240" s="287"/>
      <c r="F1240" s="285" t="s">
        <v>1358</v>
      </c>
      <c r="G1240" s="266" t="s">
        <v>121</v>
      </c>
      <c r="H1240" s="266">
        <f>IF(G1240="Traditional Stove",0.1,0.2)</f>
        <v>0.1</v>
      </c>
      <c r="I1240" s="266">
        <f>YEAR(J1240)</f>
        <v>2022</v>
      </c>
      <c r="J1240" s="267">
        <v>44758</v>
      </c>
      <c r="K1240" s="267">
        <f>J1240+1</f>
        <v>44759</v>
      </c>
      <c r="L1240" s="266">
        <f>IF(M1240&lt;=365,1,2)</f>
        <v>1</v>
      </c>
      <c r="M1240" s="266">
        <f>IF(K1240&lt;$C$1,$C$2-$C$1+1,$C$2-K1240+1)</f>
        <v>288</v>
      </c>
      <c r="N1240" s="268">
        <f>M1240/365</f>
        <v>0.78904109589041094</v>
      </c>
      <c r="O1240" s="269">
        <f>'Data and Parameter'!$E$4*'Data and Parameter'!$E$5*('Data and Parameter'!$E$6+'Data and Parameter'!$E$7)*'Data and Parameter'!$E$19*'Data and Parameter'!$E$14*'ER calculations'!N1240</f>
        <v>4.085456822921941</v>
      </c>
    </row>
    <row r="1241" spans="1:15" ht="15">
      <c r="A1241" s="284">
        <v>1237</v>
      </c>
      <c r="B1241" s="287"/>
      <c r="C1241" s="287"/>
      <c r="D1241" s="284" t="s">
        <v>1054</v>
      </c>
      <c r="E1241" s="287"/>
      <c r="F1241" s="285" t="s">
        <v>1359</v>
      </c>
      <c r="G1241" s="266" t="s">
        <v>121</v>
      </c>
      <c r="H1241" s="266">
        <f>IF(G1241="Traditional Stove",0.1,0.2)</f>
        <v>0.1</v>
      </c>
      <c r="I1241" s="266">
        <f>YEAR(J1241)</f>
        <v>2022</v>
      </c>
      <c r="J1241" s="267">
        <v>44734</v>
      </c>
      <c r="K1241" s="267">
        <f>J1241+1</f>
        <v>44735</v>
      </c>
      <c r="L1241" s="266">
        <f>IF(M1241&lt;=365,1,2)</f>
        <v>1</v>
      </c>
      <c r="M1241" s="266">
        <f>IF(K1241&lt;$C$1,$C$2-$C$1+1,$C$2-K1241+1)</f>
        <v>312</v>
      </c>
      <c r="N1241" s="268">
        <f>M1241/365</f>
        <v>0.85479452054794525</v>
      </c>
      <c r="O1241" s="269">
        <f>'Data and Parameter'!$E$4*'Data and Parameter'!$E$5*('Data and Parameter'!$E$6+'Data and Parameter'!$E$7)*'Data and Parameter'!$E$19*'Data and Parameter'!$E$14*'ER calculations'!N1241</f>
        <v>4.4259115581654358</v>
      </c>
    </row>
    <row r="1242" spans="1:15" ht="15">
      <c r="A1242" s="284">
        <v>1238</v>
      </c>
      <c r="B1242" s="287"/>
      <c r="C1242" s="287"/>
      <c r="D1242" s="284" t="s">
        <v>1054</v>
      </c>
      <c r="E1242" s="287"/>
      <c r="F1242" s="285" t="s">
        <v>1360</v>
      </c>
      <c r="G1242" s="266" t="s">
        <v>121</v>
      </c>
      <c r="H1242" s="266">
        <f>IF(G1242="Traditional Stove",0.1,0.2)</f>
        <v>0.1</v>
      </c>
      <c r="I1242" s="266">
        <f>YEAR(J1242)</f>
        <v>2022</v>
      </c>
      <c r="J1242" s="267">
        <v>44758</v>
      </c>
      <c r="K1242" s="267">
        <f>J1242+1</f>
        <v>44759</v>
      </c>
      <c r="L1242" s="266">
        <f>IF(M1242&lt;=365,1,2)</f>
        <v>1</v>
      </c>
      <c r="M1242" s="266">
        <f>IF(K1242&lt;$C$1,$C$2-$C$1+1,$C$2-K1242+1)</f>
        <v>288</v>
      </c>
      <c r="N1242" s="268">
        <f>M1242/365</f>
        <v>0.78904109589041094</v>
      </c>
      <c r="O1242" s="269">
        <f>'Data and Parameter'!$E$4*'Data and Parameter'!$E$5*('Data and Parameter'!$E$6+'Data and Parameter'!$E$7)*'Data and Parameter'!$E$19*'Data and Parameter'!$E$14*'ER calculations'!N1242</f>
        <v>4.085456822921941</v>
      </c>
    </row>
    <row r="1243" spans="1:15" ht="15">
      <c r="A1243" s="284">
        <v>1239</v>
      </c>
      <c r="B1243" s="287"/>
      <c r="C1243" s="287"/>
      <c r="D1243" s="284" t="s">
        <v>1054</v>
      </c>
      <c r="E1243" s="287"/>
      <c r="F1243" s="285" t="s">
        <v>1361</v>
      </c>
      <c r="G1243" s="266" t="s">
        <v>121</v>
      </c>
      <c r="H1243" s="266">
        <f>IF(G1243="Traditional Stove",0.1,0.2)</f>
        <v>0.1</v>
      </c>
      <c r="I1243" s="266">
        <f>YEAR(J1243)</f>
        <v>2022</v>
      </c>
      <c r="J1243" s="267">
        <v>44734</v>
      </c>
      <c r="K1243" s="267">
        <f>J1243+1</f>
        <v>44735</v>
      </c>
      <c r="L1243" s="266">
        <f>IF(M1243&lt;=365,1,2)</f>
        <v>1</v>
      </c>
      <c r="M1243" s="266">
        <f>IF(K1243&lt;$C$1,$C$2-$C$1+1,$C$2-K1243+1)</f>
        <v>312</v>
      </c>
      <c r="N1243" s="268">
        <f>M1243/365</f>
        <v>0.85479452054794525</v>
      </c>
      <c r="O1243" s="269">
        <f>'Data and Parameter'!$E$4*'Data and Parameter'!$E$5*('Data and Parameter'!$E$6+'Data and Parameter'!$E$7)*'Data and Parameter'!$E$19*'Data and Parameter'!$E$14*'ER calculations'!N1243</f>
        <v>4.4259115581654358</v>
      </c>
    </row>
    <row r="1244" spans="1:15" ht="15">
      <c r="A1244" s="284">
        <v>1240</v>
      </c>
      <c r="B1244" s="287"/>
      <c r="C1244" s="287"/>
      <c r="D1244" s="284" t="s">
        <v>1054</v>
      </c>
      <c r="E1244" s="287"/>
      <c r="F1244" s="285" t="s">
        <v>1362</v>
      </c>
      <c r="G1244" s="266" t="s">
        <v>121</v>
      </c>
      <c r="H1244" s="266">
        <f>IF(G1244="Traditional Stove",0.1,0.2)</f>
        <v>0.1</v>
      </c>
      <c r="I1244" s="266">
        <f>YEAR(J1244)</f>
        <v>2022</v>
      </c>
      <c r="J1244" s="267">
        <v>44758</v>
      </c>
      <c r="K1244" s="267">
        <f>J1244+1</f>
        <v>44759</v>
      </c>
      <c r="L1244" s="266">
        <f>IF(M1244&lt;=365,1,2)</f>
        <v>1</v>
      </c>
      <c r="M1244" s="266">
        <f>IF(K1244&lt;$C$1,$C$2-$C$1+1,$C$2-K1244+1)</f>
        <v>288</v>
      </c>
      <c r="N1244" s="268">
        <f>M1244/365</f>
        <v>0.78904109589041094</v>
      </c>
      <c r="O1244" s="269">
        <f>'Data and Parameter'!$E$4*'Data and Parameter'!$E$5*('Data and Parameter'!$E$6+'Data and Parameter'!$E$7)*'Data and Parameter'!$E$19*'Data and Parameter'!$E$14*'ER calculations'!N1244</f>
        <v>4.085456822921941</v>
      </c>
    </row>
    <row r="1245" spans="1:15" ht="15">
      <c r="A1245" s="284">
        <v>1241</v>
      </c>
      <c r="B1245" s="287"/>
      <c r="C1245" s="287"/>
      <c r="D1245" s="284" t="s">
        <v>1054</v>
      </c>
      <c r="E1245" s="287"/>
      <c r="F1245" s="285" t="s">
        <v>1363</v>
      </c>
      <c r="G1245" s="266" t="s">
        <v>121</v>
      </c>
      <c r="H1245" s="266">
        <f>IF(G1245="Traditional Stove",0.1,0.2)</f>
        <v>0.1</v>
      </c>
      <c r="I1245" s="266">
        <f>YEAR(J1245)</f>
        <v>2022</v>
      </c>
      <c r="J1245" s="267">
        <v>44767</v>
      </c>
      <c r="K1245" s="267">
        <f>J1245+1</f>
        <v>44768</v>
      </c>
      <c r="L1245" s="266">
        <f>IF(M1245&lt;=365,1,2)</f>
        <v>1</v>
      </c>
      <c r="M1245" s="266">
        <f>IF(K1245&lt;$C$1,$C$2-$C$1+1,$C$2-K1245+1)</f>
        <v>279</v>
      </c>
      <c r="N1245" s="268">
        <f>M1245/365</f>
        <v>0.76438356164383559</v>
      </c>
      <c r="O1245" s="269">
        <f>'Data and Parameter'!$E$4*'Data and Parameter'!$E$5*('Data and Parameter'!$E$6+'Data and Parameter'!$E$7)*'Data and Parameter'!$E$19*'Data and Parameter'!$E$14*'ER calculations'!N1245</f>
        <v>3.9577862972056299</v>
      </c>
    </row>
    <row r="1246" spans="1:15" ht="15">
      <c r="A1246" s="284">
        <v>1242</v>
      </c>
      <c r="B1246" s="287"/>
      <c r="C1246" s="287"/>
      <c r="D1246" s="284" t="s">
        <v>1054</v>
      </c>
      <c r="E1246" s="287"/>
      <c r="F1246" s="285" t="s">
        <v>1364</v>
      </c>
      <c r="G1246" s="266" t="s">
        <v>121</v>
      </c>
      <c r="H1246" s="266">
        <f>IF(G1246="Traditional Stove",0.1,0.2)</f>
        <v>0.1</v>
      </c>
      <c r="I1246" s="266">
        <f>YEAR(J1246)</f>
        <v>2022</v>
      </c>
      <c r="J1246" s="267">
        <v>44727</v>
      </c>
      <c r="K1246" s="267">
        <f>J1246+1</f>
        <v>44728</v>
      </c>
      <c r="L1246" s="266">
        <f>IF(M1246&lt;=365,1,2)</f>
        <v>1</v>
      </c>
      <c r="M1246" s="266">
        <f>IF(K1246&lt;$C$1,$C$2-$C$1+1,$C$2-K1246+1)</f>
        <v>319</v>
      </c>
      <c r="N1246" s="268">
        <f>M1246/365</f>
        <v>0.87397260273972599</v>
      </c>
      <c r="O1246" s="269">
        <f>'Data and Parameter'!$E$4*'Data and Parameter'!$E$5*('Data and Parameter'!$E$6+'Data and Parameter'!$E$7)*'Data and Parameter'!$E$19*'Data and Parameter'!$E$14*'ER calculations'!N1246</f>
        <v>4.5252108559447883</v>
      </c>
    </row>
    <row r="1247" spans="1:15" ht="15">
      <c r="A1247" s="284">
        <v>1243</v>
      </c>
      <c r="B1247" s="287"/>
      <c r="C1247" s="287"/>
      <c r="D1247" s="284" t="s">
        <v>1054</v>
      </c>
      <c r="E1247" s="287"/>
      <c r="F1247" s="285" t="s">
        <v>1365</v>
      </c>
      <c r="G1247" s="266" t="s">
        <v>121</v>
      </c>
      <c r="H1247" s="266">
        <f>IF(G1247="Traditional Stove",0.1,0.2)</f>
        <v>0.1</v>
      </c>
      <c r="I1247" s="266">
        <f>YEAR(J1247)</f>
        <v>2022</v>
      </c>
      <c r="J1247" s="267">
        <v>44719</v>
      </c>
      <c r="K1247" s="267">
        <f>J1247+1</f>
        <v>44720</v>
      </c>
      <c r="L1247" s="266">
        <f>IF(M1247&lt;=365,1,2)</f>
        <v>1</v>
      </c>
      <c r="M1247" s="266">
        <f>IF(K1247&lt;$C$1,$C$2-$C$1+1,$C$2-K1247+1)</f>
        <v>327</v>
      </c>
      <c r="N1247" s="268">
        <f>M1247/365</f>
        <v>0.89589041095890409</v>
      </c>
      <c r="O1247" s="269">
        <f>'Data and Parameter'!$E$4*'Data and Parameter'!$E$5*('Data and Parameter'!$E$6+'Data and Parameter'!$E$7)*'Data and Parameter'!$E$19*'Data and Parameter'!$E$14*'ER calculations'!N1247</f>
        <v>4.6386957676926199</v>
      </c>
    </row>
    <row r="1248" spans="1:15" ht="15">
      <c r="A1248" s="284">
        <v>1244</v>
      </c>
      <c r="B1248" s="287"/>
      <c r="C1248" s="287"/>
      <c r="D1248" s="284" t="s">
        <v>588</v>
      </c>
      <c r="E1248" s="287"/>
      <c r="F1248" s="285" t="s">
        <v>1366</v>
      </c>
      <c r="G1248" s="266" t="s">
        <v>121</v>
      </c>
      <c r="H1248" s="266">
        <f>IF(G1248="Traditional Stove",0.1,0.2)</f>
        <v>0.1</v>
      </c>
      <c r="I1248" s="266">
        <f>YEAR(J1248)</f>
        <v>2022</v>
      </c>
      <c r="J1248" s="267">
        <v>44767</v>
      </c>
      <c r="K1248" s="267">
        <f>J1248+1</f>
        <v>44768</v>
      </c>
      <c r="L1248" s="266">
        <f>IF(M1248&lt;=365,1,2)</f>
        <v>1</v>
      </c>
      <c r="M1248" s="266">
        <f>IF(K1248&lt;$C$1,$C$2-$C$1+1,$C$2-K1248+1)</f>
        <v>279</v>
      </c>
      <c r="N1248" s="268">
        <f>M1248/365</f>
        <v>0.76438356164383559</v>
      </c>
      <c r="O1248" s="269">
        <f>'Data and Parameter'!$E$4*'Data and Parameter'!$E$5*('Data and Parameter'!$E$6+'Data and Parameter'!$E$7)*'Data and Parameter'!$E$19*'Data and Parameter'!$E$14*'ER calculations'!N1248</f>
        <v>3.9577862972056299</v>
      </c>
    </row>
    <row r="1249" spans="1:15" ht="15">
      <c r="A1249" s="284">
        <v>1245</v>
      </c>
      <c r="B1249" s="287"/>
      <c r="C1249" s="287"/>
      <c r="D1249" s="284" t="s">
        <v>1054</v>
      </c>
      <c r="E1249" s="287"/>
      <c r="F1249" s="285" t="s">
        <v>1367</v>
      </c>
      <c r="G1249" s="266" t="s">
        <v>121</v>
      </c>
      <c r="H1249" s="266">
        <f>IF(G1249="Traditional Stove",0.1,0.2)</f>
        <v>0.1</v>
      </c>
      <c r="I1249" s="266">
        <f>YEAR(J1249)</f>
        <v>2022</v>
      </c>
      <c r="J1249" s="267">
        <v>44734</v>
      </c>
      <c r="K1249" s="267">
        <f>J1249+1</f>
        <v>44735</v>
      </c>
      <c r="L1249" s="266">
        <f>IF(M1249&lt;=365,1,2)</f>
        <v>1</v>
      </c>
      <c r="M1249" s="266">
        <f>IF(K1249&lt;$C$1,$C$2-$C$1+1,$C$2-K1249+1)</f>
        <v>312</v>
      </c>
      <c r="N1249" s="268">
        <f>M1249/365</f>
        <v>0.85479452054794525</v>
      </c>
      <c r="O1249" s="269">
        <f>'Data and Parameter'!$E$4*'Data and Parameter'!$E$5*('Data and Parameter'!$E$6+'Data and Parameter'!$E$7)*'Data and Parameter'!$E$19*'Data and Parameter'!$E$14*'ER calculations'!N1249</f>
        <v>4.4259115581654358</v>
      </c>
    </row>
    <row r="1250" spans="1:15" ht="15">
      <c r="A1250" s="284">
        <v>1246</v>
      </c>
      <c r="B1250" s="287"/>
      <c r="C1250" s="287"/>
      <c r="D1250" s="284" t="s">
        <v>1054</v>
      </c>
      <c r="E1250" s="287"/>
      <c r="F1250" s="285" t="s">
        <v>1368</v>
      </c>
      <c r="G1250" s="266" t="s">
        <v>121</v>
      </c>
      <c r="H1250" s="266">
        <f>IF(G1250="Traditional Stove",0.1,0.2)</f>
        <v>0.1</v>
      </c>
      <c r="I1250" s="266">
        <f>YEAR(J1250)</f>
        <v>2022</v>
      </c>
      <c r="J1250" s="267">
        <v>44734</v>
      </c>
      <c r="K1250" s="267">
        <f>J1250+1</f>
        <v>44735</v>
      </c>
      <c r="L1250" s="266">
        <f>IF(M1250&lt;=365,1,2)</f>
        <v>1</v>
      </c>
      <c r="M1250" s="266">
        <f>IF(K1250&lt;$C$1,$C$2-$C$1+1,$C$2-K1250+1)</f>
        <v>312</v>
      </c>
      <c r="N1250" s="268">
        <f>M1250/365</f>
        <v>0.85479452054794525</v>
      </c>
      <c r="O1250" s="269">
        <f>'Data and Parameter'!$E$4*'Data and Parameter'!$E$5*('Data and Parameter'!$E$6+'Data and Parameter'!$E$7)*'Data and Parameter'!$E$19*'Data and Parameter'!$E$14*'ER calculations'!N1250</f>
        <v>4.4259115581654358</v>
      </c>
    </row>
    <row r="1251" spans="1:15" ht="15">
      <c r="A1251" s="284">
        <v>1247</v>
      </c>
      <c r="B1251" s="287"/>
      <c r="C1251" s="287"/>
      <c r="D1251" s="284" t="s">
        <v>1054</v>
      </c>
      <c r="E1251" s="287"/>
      <c r="F1251" s="285" t="s">
        <v>1369</v>
      </c>
      <c r="G1251" s="266" t="s">
        <v>121</v>
      </c>
      <c r="H1251" s="266">
        <f>IF(G1251="Traditional Stove",0.1,0.2)</f>
        <v>0.1</v>
      </c>
      <c r="I1251" s="266">
        <f>YEAR(J1251)</f>
        <v>2022</v>
      </c>
      <c r="J1251" s="267">
        <v>44734</v>
      </c>
      <c r="K1251" s="267">
        <f>J1251+1</f>
        <v>44735</v>
      </c>
      <c r="L1251" s="266">
        <f>IF(M1251&lt;=365,1,2)</f>
        <v>1</v>
      </c>
      <c r="M1251" s="266">
        <f>IF(K1251&lt;$C$1,$C$2-$C$1+1,$C$2-K1251+1)</f>
        <v>312</v>
      </c>
      <c r="N1251" s="268">
        <f>M1251/365</f>
        <v>0.85479452054794525</v>
      </c>
      <c r="O1251" s="269">
        <f>'Data and Parameter'!$E$4*'Data and Parameter'!$E$5*('Data and Parameter'!$E$6+'Data and Parameter'!$E$7)*'Data and Parameter'!$E$19*'Data and Parameter'!$E$14*'ER calculations'!N1251</f>
        <v>4.4259115581654358</v>
      </c>
    </row>
    <row r="1252" spans="1:15" ht="15">
      <c r="A1252" s="284">
        <v>1248</v>
      </c>
      <c r="B1252" s="287"/>
      <c r="C1252" s="287"/>
      <c r="D1252" s="284" t="s">
        <v>588</v>
      </c>
      <c r="E1252" s="287"/>
      <c r="F1252" s="285" t="s">
        <v>1370</v>
      </c>
      <c r="G1252" s="266" t="s">
        <v>121</v>
      </c>
      <c r="H1252" s="266">
        <f>IF(G1252="Traditional Stove",0.1,0.2)</f>
        <v>0.1</v>
      </c>
      <c r="I1252" s="266">
        <f>YEAR(J1252)</f>
        <v>2022</v>
      </c>
      <c r="J1252" s="267">
        <v>44758</v>
      </c>
      <c r="K1252" s="267">
        <f>J1252+1</f>
        <v>44759</v>
      </c>
      <c r="L1252" s="266">
        <f>IF(M1252&lt;=365,1,2)</f>
        <v>1</v>
      </c>
      <c r="M1252" s="266">
        <f>IF(K1252&lt;$C$1,$C$2-$C$1+1,$C$2-K1252+1)</f>
        <v>288</v>
      </c>
      <c r="N1252" s="268">
        <f>M1252/365</f>
        <v>0.78904109589041094</v>
      </c>
      <c r="O1252" s="269">
        <f>'Data and Parameter'!$E$4*'Data and Parameter'!$E$5*('Data and Parameter'!$E$6+'Data and Parameter'!$E$7)*'Data and Parameter'!$E$19*'Data and Parameter'!$E$14*'ER calculations'!N1252</f>
        <v>4.085456822921941</v>
      </c>
    </row>
    <row r="1253" spans="1:15" ht="15">
      <c r="A1253" s="284">
        <v>1249</v>
      </c>
      <c r="B1253" s="287"/>
      <c r="C1253" s="287"/>
      <c r="D1253" s="284" t="s">
        <v>588</v>
      </c>
      <c r="E1253" s="287"/>
      <c r="F1253" s="285" t="s">
        <v>1371</v>
      </c>
      <c r="G1253" s="266" t="s">
        <v>121</v>
      </c>
      <c r="H1253" s="266">
        <f>IF(G1253="Traditional Stove",0.1,0.2)</f>
        <v>0.1</v>
      </c>
      <c r="I1253" s="266">
        <f>YEAR(J1253)</f>
        <v>2022</v>
      </c>
      <c r="J1253" s="267">
        <v>44758</v>
      </c>
      <c r="K1253" s="267">
        <f>J1253+1</f>
        <v>44759</v>
      </c>
      <c r="L1253" s="266">
        <f>IF(M1253&lt;=365,1,2)</f>
        <v>1</v>
      </c>
      <c r="M1253" s="266">
        <f>IF(K1253&lt;$C$1,$C$2-$C$1+1,$C$2-K1253+1)</f>
        <v>288</v>
      </c>
      <c r="N1253" s="268">
        <f>M1253/365</f>
        <v>0.78904109589041094</v>
      </c>
      <c r="O1253" s="269">
        <f>'Data and Parameter'!$E$4*'Data and Parameter'!$E$5*('Data and Parameter'!$E$6+'Data and Parameter'!$E$7)*'Data and Parameter'!$E$19*'Data and Parameter'!$E$14*'ER calculations'!N1253</f>
        <v>4.085456822921941</v>
      </c>
    </row>
    <row r="1254" spans="1:15" ht="15">
      <c r="A1254" s="284">
        <v>1250</v>
      </c>
      <c r="B1254" s="287"/>
      <c r="C1254" s="287"/>
      <c r="D1254" s="284" t="s">
        <v>588</v>
      </c>
      <c r="E1254" s="287"/>
      <c r="F1254" s="285" t="s">
        <v>1372</v>
      </c>
      <c r="G1254" s="266" t="s">
        <v>121</v>
      </c>
      <c r="H1254" s="266">
        <f>IF(G1254="Traditional Stove",0.1,0.2)</f>
        <v>0.1</v>
      </c>
      <c r="I1254" s="266">
        <f>YEAR(J1254)</f>
        <v>2022</v>
      </c>
      <c r="J1254" s="267">
        <v>44758</v>
      </c>
      <c r="K1254" s="267">
        <f>J1254+1</f>
        <v>44759</v>
      </c>
      <c r="L1254" s="266">
        <f>IF(M1254&lt;=365,1,2)</f>
        <v>1</v>
      </c>
      <c r="M1254" s="266">
        <f>IF(K1254&lt;$C$1,$C$2-$C$1+1,$C$2-K1254+1)</f>
        <v>288</v>
      </c>
      <c r="N1254" s="268">
        <f>M1254/365</f>
        <v>0.78904109589041094</v>
      </c>
      <c r="O1254" s="269">
        <f>'Data and Parameter'!$E$4*'Data and Parameter'!$E$5*('Data and Parameter'!$E$6+'Data and Parameter'!$E$7)*'Data and Parameter'!$E$19*'Data and Parameter'!$E$14*'ER calculations'!N1254</f>
        <v>4.085456822921941</v>
      </c>
    </row>
    <row r="1255" spans="1:15" ht="15">
      <c r="A1255" s="284">
        <v>1251</v>
      </c>
      <c r="B1255" s="287"/>
      <c r="C1255" s="287"/>
      <c r="D1255" s="284" t="s">
        <v>588</v>
      </c>
      <c r="E1255" s="287"/>
      <c r="F1255" s="285" t="s">
        <v>1373</v>
      </c>
      <c r="G1255" s="266" t="s">
        <v>121</v>
      </c>
      <c r="H1255" s="266">
        <f>IF(G1255="Traditional Stove",0.1,0.2)</f>
        <v>0.1</v>
      </c>
      <c r="I1255" s="266">
        <f>YEAR(J1255)</f>
        <v>2022</v>
      </c>
      <c r="J1255" s="267">
        <v>44758</v>
      </c>
      <c r="K1255" s="267">
        <f>J1255+1</f>
        <v>44759</v>
      </c>
      <c r="L1255" s="266">
        <f>IF(M1255&lt;=365,1,2)</f>
        <v>1</v>
      </c>
      <c r="M1255" s="266">
        <f>IF(K1255&lt;$C$1,$C$2-$C$1+1,$C$2-K1255+1)</f>
        <v>288</v>
      </c>
      <c r="N1255" s="268">
        <f>M1255/365</f>
        <v>0.78904109589041094</v>
      </c>
      <c r="O1255" s="269">
        <f>'Data and Parameter'!$E$4*'Data and Parameter'!$E$5*('Data and Parameter'!$E$6+'Data and Parameter'!$E$7)*'Data and Parameter'!$E$19*'Data and Parameter'!$E$14*'ER calculations'!N1255</f>
        <v>4.085456822921941</v>
      </c>
    </row>
    <row r="1256" spans="1:15" ht="15">
      <c r="A1256" s="284">
        <v>1252</v>
      </c>
      <c r="B1256" s="287"/>
      <c r="C1256" s="287"/>
      <c r="D1256" s="284" t="s">
        <v>588</v>
      </c>
      <c r="E1256" s="287"/>
      <c r="F1256" s="285" t="s">
        <v>1374</v>
      </c>
      <c r="G1256" s="266" t="s">
        <v>121</v>
      </c>
      <c r="H1256" s="266">
        <f>IF(G1256="Traditional Stove",0.1,0.2)</f>
        <v>0.1</v>
      </c>
      <c r="I1256" s="266">
        <f>YEAR(J1256)</f>
        <v>2022</v>
      </c>
      <c r="J1256" s="267">
        <v>44758</v>
      </c>
      <c r="K1256" s="267">
        <f>J1256+1</f>
        <v>44759</v>
      </c>
      <c r="L1256" s="266">
        <f>IF(M1256&lt;=365,1,2)</f>
        <v>1</v>
      </c>
      <c r="M1256" s="266">
        <f>IF(K1256&lt;$C$1,$C$2-$C$1+1,$C$2-K1256+1)</f>
        <v>288</v>
      </c>
      <c r="N1256" s="268">
        <f>M1256/365</f>
        <v>0.78904109589041094</v>
      </c>
      <c r="O1256" s="269">
        <f>'Data and Parameter'!$E$4*'Data and Parameter'!$E$5*('Data and Parameter'!$E$6+'Data and Parameter'!$E$7)*'Data and Parameter'!$E$19*'Data and Parameter'!$E$14*'ER calculations'!N1256</f>
        <v>4.085456822921941</v>
      </c>
    </row>
    <row r="1257" spans="1:15" ht="15">
      <c r="A1257" s="284">
        <v>1253</v>
      </c>
      <c r="B1257" s="287"/>
      <c r="C1257" s="287"/>
      <c r="D1257" s="284" t="s">
        <v>588</v>
      </c>
      <c r="E1257" s="287"/>
      <c r="F1257" s="285" t="s">
        <v>1375</v>
      </c>
      <c r="G1257" s="266" t="s">
        <v>121</v>
      </c>
      <c r="H1257" s="266">
        <f>IF(G1257="Traditional Stove",0.1,0.2)</f>
        <v>0.1</v>
      </c>
      <c r="I1257" s="266">
        <f>YEAR(J1257)</f>
        <v>2022</v>
      </c>
      <c r="J1257" s="267">
        <v>44758</v>
      </c>
      <c r="K1257" s="267">
        <f>J1257+1</f>
        <v>44759</v>
      </c>
      <c r="L1257" s="266">
        <f>IF(M1257&lt;=365,1,2)</f>
        <v>1</v>
      </c>
      <c r="M1257" s="266">
        <f>IF(K1257&lt;$C$1,$C$2-$C$1+1,$C$2-K1257+1)</f>
        <v>288</v>
      </c>
      <c r="N1257" s="268">
        <f>M1257/365</f>
        <v>0.78904109589041094</v>
      </c>
      <c r="O1257" s="269">
        <f>'Data and Parameter'!$E$4*'Data and Parameter'!$E$5*('Data and Parameter'!$E$6+'Data and Parameter'!$E$7)*'Data and Parameter'!$E$19*'Data and Parameter'!$E$14*'ER calculations'!N1257</f>
        <v>4.085456822921941</v>
      </c>
    </row>
    <row r="1258" spans="1:15" ht="15">
      <c r="A1258" s="284">
        <v>1254</v>
      </c>
      <c r="B1258" s="287"/>
      <c r="C1258" s="287"/>
      <c r="D1258" s="284" t="s">
        <v>1376</v>
      </c>
      <c r="E1258" s="287"/>
      <c r="F1258" s="285" t="s">
        <v>1377</v>
      </c>
      <c r="G1258" s="266" t="s">
        <v>121</v>
      </c>
      <c r="H1258" s="266">
        <f>IF(G1258="Traditional Stove",0.1,0.2)</f>
        <v>0.1</v>
      </c>
      <c r="I1258" s="266">
        <f>YEAR(J1258)</f>
        <v>2022</v>
      </c>
      <c r="J1258" s="267">
        <v>44767</v>
      </c>
      <c r="K1258" s="267">
        <f>J1258+1</f>
        <v>44768</v>
      </c>
      <c r="L1258" s="266">
        <f>IF(M1258&lt;=365,1,2)</f>
        <v>1</v>
      </c>
      <c r="M1258" s="266">
        <f>IF(K1258&lt;$C$1,$C$2-$C$1+1,$C$2-K1258+1)</f>
        <v>279</v>
      </c>
      <c r="N1258" s="268">
        <f>M1258/365</f>
        <v>0.76438356164383559</v>
      </c>
      <c r="O1258" s="269">
        <f>'Data and Parameter'!$E$4*'Data and Parameter'!$E$5*('Data and Parameter'!$E$6+'Data and Parameter'!$E$7)*'Data and Parameter'!$E$19*'Data and Parameter'!$E$14*'ER calculations'!N1258</f>
        <v>3.9577862972056299</v>
      </c>
    </row>
    <row r="1259" spans="1:15" ht="15">
      <c r="A1259" s="284">
        <v>1255</v>
      </c>
      <c r="B1259" s="287"/>
      <c r="C1259" s="287"/>
      <c r="D1259" s="284" t="s">
        <v>1376</v>
      </c>
      <c r="E1259" s="287"/>
      <c r="F1259" s="285" t="s">
        <v>1378</v>
      </c>
      <c r="G1259" s="266" t="s">
        <v>121</v>
      </c>
      <c r="H1259" s="266">
        <f>IF(G1259="Traditional Stove",0.1,0.2)</f>
        <v>0.1</v>
      </c>
      <c r="I1259" s="266">
        <f>YEAR(J1259)</f>
        <v>2022</v>
      </c>
      <c r="J1259" s="267">
        <v>44734</v>
      </c>
      <c r="K1259" s="267">
        <f>J1259+1</f>
        <v>44735</v>
      </c>
      <c r="L1259" s="266">
        <f>IF(M1259&lt;=365,1,2)</f>
        <v>1</v>
      </c>
      <c r="M1259" s="266">
        <f>IF(K1259&lt;$C$1,$C$2-$C$1+1,$C$2-K1259+1)</f>
        <v>312</v>
      </c>
      <c r="N1259" s="268">
        <f>M1259/365</f>
        <v>0.85479452054794525</v>
      </c>
      <c r="O1259" s="269">
        <f>'Data and Parameter'!$E$4*'Data and Parameter'!$E$5*('Data and Parameter'!$E$6+'Data and Parameter'!$E$7)*'Data and Parameter'!$E$19*'Data and Parameter'!$E$14*'ER calculations'!N1259</f>
        <v>4.4259115581654358</v>
      </c>
    </row>
    <row r="1260" spans="1:15" ht="15">
      <c r="A1260" s="284">
        <v>1256</v>
      </c>
      <c r="B1260" s="287"/>
      <c r="C1260" s="287"/>
      <c r="D1260" s="284" t="s">
        <v>1376</v>
      </c>
      <c r="E1260" s="287"/>
      <c r="F1260" s="285" t="s">
        <v>1379</v>
      </c>
      <c r="G1260" s="266" t="s">
        <v>121</v>
      </c>
      <c r="H1260" s="266">
        <f>IF(G1260="Traditional Stove",0.1,0.2)</f>
        <v>0.1</v>
      </c>
      <c r="I1260" s="266">
        <f>YEAR(J1260)</f>
        <v>2022</v>
      </c>
      <c r="J1260" s="267">
        <v>44767</v>
      </c>
      <c r="K1260" s="267">
        <f>J1260+1</f>
        <v>44768</v>
      </c>
      <c r="L1260" s="266">
        <f>IF(M1260&lt;=365,1,2)</f>
        <v>1</v>
      </c>
      <c r="M1260" s="266">
        <f>IF(K1260&lt;$C$1,$C$2-$C$1+1,$C$2-K1260+1)</f>
        <v>279</v>
      </c>
      <c r="N1260" s="268">
        <f>M1260/365</f>
        <v>0.76438356164383559</v>
      </c>
      <c r="O1260" s="269">
        <f>'Data and Parameter'!$E$4*'Data and Parameter'!$E$5*('Data and Parameter'!$E$6+'Data and Parameter'!$E$7)*'Data and Parameter'!$E$19*'Data and Parameter'!$E$14*'ER calculations'!N1260</f>
        <v>3.9577862972056299</v>
      </c>
    </row>
    <row r="1261" spans="1:15" ht="15">
      <c r="A1261" s="284">
        <v>1257</v>
      </c>
      <c r="B1261" s="287"/>
      <c r="C1261" s="287"/>
      <c r="D1261" s="284" t="s">
        <v>1376</v>
      </c>
      <c r="E1261" s="287"/>
      <c r="F1261" s="285" t="s">
        <v>1380</v>
      </c>
      <c r="G1261" s="266" t="s">
        <v>121</v>
      </c>
      <c r="H1261" s="266">
        <f>IF(G1261="Traditional Stove",0.1,0.2)</f>
        <v>0.1</v>
      </c>
      <c r="I1261" s="266">
        <f>YEAR(J1261)</f>
        <v>2022</v>
      </c>
      <c r="J1261" s="267">
        <v>44767</v>
      </c>
      <c r="K1261" s="267">
        <f>J1261+1</f>
        <v>44768</v>
      </c>
      <c r="L1261" s="266">
        <f>IF(M1261&lt;=365,1,2)</f>
        <v>1</v>
      </c>
      <c r="M1261" s="266">
        <f>IF(K1261&lt;$C$1,$C$2-$C$1+1,$C$2-K1261+1)</f>
        <v>279</v>
      </c>
      <c r="N1261" s="268">
        <f>M1261/365</f>
        <v>0.76438356164383559</v>
      </c>
      <c r="O1261" s="269">
        <f>'Data and Parameter'!$E$4*'Data and Parameter'!$E$5*('Data and Parameter'!$E$6+'Data and Parameter'!$E$7)*'Data and Parameter'!$E$19*'Data and Parameter'!$E$14*'ER calculations'!N1261</f>
        <v>3.9577862972056299</v>
      </c>
    </row>
    <row r="1262" spans="1:15" ht="15">
      <c r="A1262" s="284">
        <v>1258</v>
      </c>
      <c r="B1262" s="287"/>
      <c r="C1262" s="287"/>
      <c r="D1262" s="284" t="s">
        <v>1376</v>
      </c>
      <c r="E1262" s="287"/>
      <c r="F1262" s="285" t="s">
        <v>1381</v>
      </c>
      <c r="G1262" s="266" t="s">
        <v>121</v>
      </c>
      <c r="H1262" s="266">
        <f>IF(G1262="Traditional Stove",0.1,0.2)</f>
        <v>0.1</v>
      </c>
      <c r="I1262" s="266">
        <f>YEAR(J1262)</f>
        <v>2022</v>
      </c>
      <c r="J1262" s="267">
        <v>44767</v>
      </c>
      <c r="K1262" s="267">
        <f>J1262+1</f>
        <v>44768</v>
      </c>
      <c r="L1262" s="266">
        <f>IF(M1262&lt;=365,1,2)</f>
        <v>1</v>
      </c>
      <c r="M1262" s="266">
        <f>IF(K1262&lt;$C$1,$C$2-$C$1+1,$C$2-K1262+1)</f>
        <v>279</v>
      </c>
      <c r="N1262" s="268">
        <f>M1262/365</f>
        <v>0.76438356164383559</v>
      </c>
      <c r="O1262" s="269">
        <f>'Data and Parameter'!$E$4*'Data and Parameter'!$E$5*('Data and Parameter'!$E$6+'Data and Parameter'!$E$7)*'Data and Parameter'!$E$19*'Data and Parameter'!$E$14*'ER calculations'!N1262</f>
        <v>3.9577862972056299</v>
      </c>
    </row>
    <row r="1263" spans="1:15" ht="15">
      <c r="A1263" s="284">
        <v>1259</v>
      </c>
      <c r="B1263" s="287"/>
      <c r="C1263" s="287"/>
      <c r="D1263" s="284" t="s">
        <v>1382</v>
      </c>
      <c r="E1263" s="287"/>
      <c r="F1263" s="285" t="s">
        <v>1383</v>
      </c>
      <c r="G1263" s="266" t="s">
        <v>121</v>
      </c>
      <c r="H1263" s="266">
        <f>IF(G1263="Traditional Stove",0.1,0.2)</f>
        <v>0.1</v>
      </c>
      <c r="I1263" s="266">
        <f>YEAR(J1263)</f>
        <v>2022</v>
      </c>
      <c r="J1263" s="267">
        <v>44758</v>
      </c>
      <c r="K1263" s="267">
        <f>J1263+1</f>
        <v>44759</v>
      </c>
      <c r="L1263" s="266">
        <f>IF(M1263&lt;=365,1,2)</f>
        <v>1</v>
      </c>
      <c r="M1263" s="266">
        <f>IF(K1263&lt;$C$1,$C$2-$C$1+1,$C$2-K1263+1)</f>
        <v>288</v>
      </c>
      <c r="N1263" s="268">
        <f>M1263/365</f>
        <v>0.78904109589041094</v>
      </c>
      <c r="O1263" s="269">
        <f>'Data and Parameter'!$E$4*'Data and Parameter'!$E$5*('Data and Parameter'!$E$6+'Data and Parameter'!$E$7)*'Data and Parameter'!$E$19*'Data and Parameter'!$E$14*'ER calculations'!N1263</f>
        <v>4.085456822921941</v>
      </c>
    </row>
    <row r="1264" spans="1:15" ht="15">
      <c r="A1264" s="284">
        <v>1260</v>
      </c>
      <c r="B1264" s="287"/>
      <c r="C1264" s="287"/>
      <c r="D1264" s="284" t="s">
        <v>1382</v>
      </c>
      <c r="E1264" s="287"/>
      <c r="F1264" s="285" t="s">
        <v>1384</v>
      </c>
      <c r="G1264" s="266" t="s">
        <v>121</v>
      </c>
      <c r="H1264" s="266">
        <f>IF(G1264="Traditional Stove",0.1,0.2)</f>
        <v>0.1</v>
      </c>
      <c r="I1264" s="266">
        <f>YEAR(J1264)</f>
        <v>2022</v>
      </c>
      <c r="J1264" s="267">
        <v>44734</v>
      </c>
      <c r="K1264" s="267">
        <f>J1264+1</f>
        <v>44735</v>
      </c>
      <c r="L1264" s="266">
        <f>IF(M1264&lt;=365,1,2)</f>
        <v>1</v>
      </c>
      <c r="M1264" s="266">
        <f>IF(K1264&lt;$C$1,$C$2-$C$1+1,$C$2-K1264+1)</f>
        <v>312</v>
      </c>
      <c r="N1264" s="268">
        <f>M1264/365</f>
        <v>0.85479452054794525</v>
      </c>
      <c r="O1264" s="269">
        <f>'Data and Parameter'!$E$4*'Data and Parameter'!$E$5*('Data and Parameter'!$E$6+'Data and Parameter'!$E$7)*'Data and Parameter'!$E$19*'Data and Parameter'!$E$14*'ER calculations'!N1264</f>
        <v>4.4259115581654358</v>
      </c>
    </row>
    <row r="1265" spans="1:15" ht="15">
      <c r="A1265" s="284">
        <v>1261</v>
      </c>
      <c r="B1265" s="287"/>
      <c r="C1265" s="287"/>
      <c r="D1265" s="284" t="s">
        <v>1054</v>
      </c>
      <c r="E1265" s="287"/>
      <c r="F1265" s="285" t="s">
        <v>1385</v>
      </c>
      <c r="G1265" s="266" t="s">
        <v>121</v>
      </c>
      <c r="H1265" s="266">
        <f>IF(G1265="Traditional Stove",0.1,0.2)</f>
        <v>0.1</v>
      </c>
      <c r="I1265" s="266">
        <f>YEAR(J1265)</f>
        <v>2022</v>
      </c>
      <c r="J1265" s="267">
        <v>44734</v>
      </c>
      <c r="K1265" s="267">
        <f>J1265+1</f>
        <v>44735</v>
      </c>
      <c r="L1265" s="266">
        <f>IF(M1265&lt;=365,1,2)</f>
        <v>1</v>
      </c>
      <c r="M1265" s="266">
        <f>IF(K1265&lt;$C$1,$C$2-$C$1+1,$C$2-K1265+1)</f>
        <v>312</v>
      </c>
      <c r="N1265" s="268">
        <f>M1265/365</f>
        <v>0.85479452054794525</v>
      </c>
      <c r="O1265" s="269">
        <f>'Data and Parameter'!$E$4*'Data and Parameter'!$E$5*('Data and Parameter'!$E$6+'Data and Parameter'!$E$7)*'Data and Parameter'!$E$19*'Data and Parameter'!$E$14*'ER calculations'!N1265</f>
        <v>4.4259115581654358</v>
      </c>
    </row>
    <row r="1266" spans="1:15" ht="15">
      <c r="A1266" s="284">
        <v>1262</v>
      </c>
      <c r="B1266" s="287"/>
      <c r="C1266" s="287"/>
      <c r="D1266" s="284" t="s">
        <v>1054</v>
      </c>
      <c r="E1266" s="287"/>
      <c r="F1266" s="285" t="s">
        <v>1386</v>
      </c>
      <c r="G1266" s="266" t="s">
        <v>121</v>
      </c>
      <c r="H1266" s="266">
        <f>IF(G1266="Traditional Stove",0.1,0.2)</f>
        <v>0.1</v>
      </c>
      <c r="I1266" s="266">
        <f>YEAR(J1266)</f>
        <v>2022</v>
      </c>
      <c r="J1266" s="267">
        <v>44758</v>
      </c>
      <c r="K1266" s="267">
        <f>J1266+1</f>
        <v>44759</v>
      </c>
      <c r="L1266" s="266">
        <f>IF(M1266&lt;=365,1,2)</f>
        <v>1</v>
      </c>
      <c r="M1266" s="266">
        <f>IF(K1266&lt;$C$1,$C$2-$C$1+1,$C$2-K1266+1)</f>
        <v>288</v>
      </c>
      <c r="N1266" s="268">
        <f>M1266/365</f>
        <v>0.78904109589041094</v>
      </c>
      <c r="O1266" s="269">
        <f>'Data and Parameter'!$E$4*'Data and Parameter'!$E$5*('Data and Parameter'!$E$6+'Data and Parameter'!$E$7)*'Data and Parameter'!$E$19*'Data and Parameter'!$E$14*'ER calculations'!N1266</f>
        <v>4.085456822921941</v>
      </c>
    </row>
    <row r="1267" spans="1:15" ht="15">
      <c r="A1267" s="284">
        <v>1263</v>
      </c>
      <c r="B1267" s="287"/>
      <c r="C1267" s="287"/>
      <c r="D1267" s="284" t="s">
        <v>1054</v>
      </c>
      <c r="E1267" s="287"/>
      <c r="F1267" s="285" t="s">
        <v>1387</v>
      </c>
      <c r="G1267" s="266" t="s">
        <v>121</v>
      </c>
      <c r="H1267" s="266">
        <f>IF(G1267="Traditional Stove",0.1,0.2)</f>
        <v>0.1</v>
      </c>
      <c r="I1267" s="266">
        <f>YEAR(J1267)</f>
        <v>2022</v>
      </c>
      <c r="J1267" s="267">
        <v>44734</v>
      </c>
      <c r="K1267" s="267">
        <f>J1267+1</f>
        <v>44735</v>
      </c>
      <c r="L1267" s="266">
        <f>IF(M1267&lt;=365,1,2)</f>
        <v>1</v>
      </c>
      <c r="M1267" s="266">
        <f>IF(K1267&lt;$C$1,$C$2-$C$1+1,$C$2-K1267+1)</f>
        <v>312</v>
      </c>
      <c r="N1267" s="268">
        <f>M1267/365</f>
        <v>0.85479452054794525</v>
      </c>
      <c r="O1267" s="269">
        <f>'Data and Parameter'!$E$4*'Data and Parameter'!$E$5*('Data and Parameter'!$E$6+'Data and Parameter'!$E$7)*'Data and Parameter'!$E$19*'Data and Parameter'!$E$14*'ER calculations'!N1267</f>
        <v>4.4259115581654358</v>
      </c>
    </row>
    <row r="1268" spans="1:15" ht="15">
      <c r="A1268" s="284">
        <v>1264</v>
      </c>
      <c r="B1268" s="287"/>
      <c r="C1268" s="287"/>
      <c r="D1268" s="284" t="s">
        <v>1054</v>
      </c>
      <c r="E1268" s="287"/>
      <c r="F1268" s="285" t="s">
        <v>1388</v>
      </c>
      <c r="G1268" s="266" t="s">
        <v>121</v>
      </c>
      <c r="H1268" s="266">
        <f>IF(G1268="Traditional Stove",0.1,0.2)</f>
        <v>0.1</v>
      </c>
      <c r="I1268" s="266">
        <f>YEAR(J1268)</f>
        <v>2022</v>
      </c>
      <c r="J1268" s="267">
        <v>44758</v>
      </c>
      <c r="K1268" s="267">
        <f>J1268+1</f>
        <v>44759</v>
      </c>
      <c r="L1268" s="266">
        <f>IF(M1268&lt;=365,1,2)</f>
        <v>1</v>
      </c>
      <c r="M1268" s="266">
        <f>IF(K1268&lt;$C$1,$C$2-$C$1+1,$C$2-K1268+1)</f>
        <v>288</v>
      </c>
      <c r="N1268" s="268">
        <f>M1268/365</f>
        <v>0.78904109589041094</v>
      </c>
      <c r="O1268" s="269">
        <f>'Data and Parameter'!$E$4*'Data and Parameter'!$E$5*('Data and Parameter'!$E$6+'Data and Parameter'!$E$7)*'Data and Parameter'!$E$19*'Data and Parameter'!$E$14*'ER calculations'!N1268</f>
        <v>4.085456822921941</v>
      </c>
    </row>
    <row r="1269" spans="1:15" ht="15">
      <c r="A1269" s="284">
        <v>1265</v>
      </c>
      <c r="B1269" s="287"/>
      <c r="C1269" s="287"/>
      <c r="D1269" s="284" t="s">
        <v>1054</v>
      </c>
      <c r="E1269" s="287"/>
      <c r="F1269" s="285" t="s">
        <v>1389</v>
      </c>
      <c r="G1269" s="266" t="s">
        <v>121</v>
      </c>
      <c r="H1269" s="266">
        <f>IF(G1269="Traditional Stove",0.1,0.2)</f>
        <v>0.1</v>
      </c>
      <c r="I1269" s="266">
        <f>YEAR(J1269)</f>
        <v>2022</v>
      </c>
      <c r="J1269" s="267">
        <v>44758</v>
      </c>
      <c r="K1269" s="267">
        <f>J1269+1</f>
        <v>44759</v>
      </c>
      <c r="L1269" s="266">
        <f>IF(M1269&lt;=365,1,2)</f>
        <v>1</v>
      </c>
      <c r="M1269" s="266">
        <f>IF(K1269&lt;$C$1,$C$2-$C$1+1,$C$2-K1269+1)</f>
        <v>288</v>
      </c>
      <c r="N1269" s="268">
        <f>M1269/365</f>
        <v>0.78904109589041094</v>
      </c>
      <c r="O1269" s="269">
        <f>'Data and Parameter'!$E$4*'Data and Parameter'!$E$5*('Data and Parameter'!$E$6+'Data and Parameter'!$E$7)*'Data and Parameter'!$E$19*'Data and Parameter'!$E$14*'ER calculations'!N1269</f>
        <v>4.085456822921941</v>
      </c>
    </row>
    <row r="1270" spans="1:15" ht="15">
      <c r="A1270" s="284">
        <v>1266</v>
      </c>
      <c r="B1270" s="287"/>
      <c r="C1270" s="287"/>
      <c r="D1270" s="284" t="s">
        <v>588</v>
      </c>
      <c r="E1270" s="287"/>
      <c r="F1270" s="285" t="s">
        <v>1390</v>
      </c>
      <c r="G1270" s="266" t="s">
        <v>121</v>
      </c>
      <c r="H1270" s="266">
        <f>IF(G1270="Traditional Stove",0.1,0.2)</f>
        <v>0.1</v>
      </c>
      <c r="I1270" s="266">
        <f>YEAR(J1270)</f>
        <v>2022</v>
      </c>
      <c r="J1270" s="267">
        <v>44758</v>
      </c>
      <c r="K1270" s="267">
        <f>J1270+1</f>
        <v>44759</v>
      </c>
      <c r="L1270" s="266">
        <f>IF(M1270&lt;=365,1,2)</f>
        <v>1</v>
      </c>
      <c r="M1270" s="266">
        <f>IF(K1270&lt;$C$1,$C$2-$C$1+1,$C$2-K1270+1)</f>
        <v>288</v>
      </c>
      <c r="N1270" s="268">
        <f>M1270/365</f>
        <v>0.78904109589041094</v>
      </c>
      <c r="O1270" s="269">
        <f>'Data and Parameter'!$E$4*'Data and Parameter'!$E$5*('Data and Parameter'!$E$6+'Data and Parameter'!$E$7)*'Data and Parameter'!$E$19*'Data and Parameter'!$E$14*'ER calculations'!N1270</f>
        <v>4.085456822921941</v>
      </c>
    </row>
    <row r="1271" spans="1:15" ht="15">
      <c r="A1271" s="284">
        <v>1267</v>
      </c>
      <c r="B1271" s="287"/>
      <c r="C1271" s="287"/>
      <c r="D1271" s="284" t="s">
        <v>1054</v>
      </c>
      <c r="E1271" s="287"/>
      <c r="F1271" s="285" t="s">
        <v>1391</v>
      </c>
      <c r="G1271" s="266" t="s">
        <v>121</v>
      </c>
      <c r="H1271" s="266">
        <f>IF(G1271="Traditional Stove",0.1,0.2)</f>
        <v>0.1</v>
      </c>
      <c r="I1271" s="266">
        <f>YEAR(J1271)</f>
        <v>2022</v>
      </c>
      <c r="J1271" s="267">
        <v>44734</v>
      </c>
      <c r="K1271" s="267">
        <f>J1271+1</f>
        <v>44735</v>
      </c>
      <c r="L1271" s="266">
        <f>IF(M1271&lt;=365,1,2)</f>
        <v>1</v>
      </c>
      <c r="M1271" s="266">
        <f>IF(K1271&lt;$C$1,$C$2-$C$1+1,$C$2-K1271+1)</f>
        <v>312</v>
      </c>
      <c r="N1271" s="268">
        <f>M1271/365</f>
        <v>0.85479452054794525</v>
      </c>
      <c r="O1271" s="269">
        <f>'Data and Parameter'!$E$4*'Data and Parameter'!$E$5*('Data and Parameter'!$E$6+'Data and Parameter'!$E$7)*'Data and Parameter'!$E$19*'Data and Parameter'!$E$14*'ER calculations'!N1271</f>
        <v>4.4259115581654358</v>
      </c>
    </row>
    <row r="1272" spans="1:15" ht="15">
      <c r="A1272" s="284">
        <v>1268</v>
      </c>
      <c r="B1272" s="287"/>
      <c r="C1272" s="287"/>
      <c r="D1272" s="284" t="s">
        <v>1054</v>
      </c>
      <c r="E1272" s="287"/>
      <c r="F1272" s="285" t="s">
        <v>1392</v>
      </c>
      <c r="G1272" s="266" t="s">
        <v>121</v>
      </c>
      <c r="H1272" s="266">
        <f>IF(G1272="Traditional Stove",0.1,0.2)</f>
        <v>0.1</v>
      </c>
      <c r="I1272" s="266">
        <f>YEAR(J1272)</f>
        <v>2022</v>
      </c>
      <c r="J1272" s="267">
        <v>44734</v>
      </c>
      <c r="K1272" s="267">
        <f>J1272+1</f>
        <v>44735</v>
      </c>
      <c r="L1272" s="266">
        <f>IF(M1272&lt;=365,1,2)</f>
        <v>1</v>
      </c>
      <c r="M1272" s="266">
        <f>IF(K1272&lt;$C$1,$C$2-$C$1+1,$C$2-K1272+1)</f>
        <v>312</v>
      </c>
      <c r="N1272" s="268">
        <f>M1272/365</f>
        <v>0.85479452054794525</v>
      </c>
      <c r="O1272" s="269">
        <f>'Data and Parameter'!$E$4*'Data and Parameter'!$E$5*('Data and Parameter'!$E$6+'Data and Parameter'!$E$7)*'Data and Parameter'!$E$19*'Data and Parameter'!$E$14*'ER calculations'!N1272</f>
        <v>4.4259115581654358</v>
      </c>
    </row>
    <row r="1273" spans="1:15" ht="15">
      <c r="A1273" s="284">
        <v>1269</v>
      </c>
      <c r="B1273" s="287"/>
      <c r="C1273" s="287"/>
      <c r="D1273" s="284" t="s">
        <v>1054</v>
      </c>
      <c r="E1273" s="287"/>
      <c r="F1273" s="285" t="s">
        <v>1393</v>
      </c>
      <c r="G1273" s="266" t="s">
        <v>121</v>
      </c>
      <c r="H1273" s="266">
        <f>IF(G1273="Traditional Stove",0.1,0.2)</f>
        <v>0.1</v>
      </c>
      <c r="I1273" s="266">
        <f>YEAR(J1273)</f>
        <v>2022</v>
      </c>
      <c r="J1273" s="267">
        <v>44732</v>
      </c>
      <c r="K1273" s="267">
        <f>J1273+1</f>
        <v>44733</v>
      </c>
      <c r="L1273" s="266">
        <f>IF(M1273&lt;=365,1,2)</f>
        <v>1</v>
      </c>
      <c r="M1273" s="266">
        <f>IF(K1273&lt;$C$1,$C$2-$C$1+1,$C$2-K1273+1)</f>
        <v>314</v>
      </c>
      <c r="N1273" s="268">
        <f>M1273/365</f>
        <v>0.86027397260273974</v>
      </c>
      <c r="O1273" s="269">
        <f>'Data and Parameter'!$E$4*'Data and Parameter'!$E$5*('Data and Parameter'!$E$6+'Data and Parameter'!$E$7)*'Data and Parameter'!$E$19*'Data and Parameter'!$E$14*'ER calculations'!N1273</f>
        <v>4.4542827861023939</v>
      </c>
    </row>
    <row r="1274" spans="1:15" ht="15">
      <c r="A1274" s="284">
        <v>1270</v>
      </c>
      <c r="B1274" s="287"/>
      <c r="C1274" s="287"/>
      <c r="D1274" s="284" t="s">
        <v>119</v>
      </c>
      <c r="E1274" s="287"/>
      <c r="F1274" s="285" t="s">
        <v>1394</v>
      </c>
      <c r="G1274" s="266" t="s">
        <v>121</v>
      </c>
      <c r="H1274" s="266">
        <f>IF(G1274="Traditional Stove",0.1,0.2)</f>
        <v>0.1</v>
      </c>
      <c r="I1274" s="266">
        <f>YEAR(J1274)</f>
        <v>2022</v>
      </c>
      <c r="J1274" s="267">
        <v>44719</v>
      </c>
      <c r="K1274" s="267">
        <f>J1274+1</f>
        <v>44720</v>
      </c>
      <c r="L1274" s="266">
        <f>IF(M1274&lt;=365,1,2)</f>
        <v>1</v>
      </c>
      <c r="M1274" s="266">
        <f>IF(K1274&lt;$C$1,$C$2-$C$1+1,$C$2-K1274+1)</f>
        <v>327</v>
      </c>
      <c r="N1274" s="268">
        <f>M1274/365</f>
        <v>0.89589041095890409</v>
      </c>
      <c r="O1274" s="269">
        <f>'Data and Parameter'!$E$4*'Data and Parameter'!$E$5*('Data and Parameter'!$E$6+'Data and Parameter'!$E$7)*'Data and Parameter'!$E$19*'Data and Parameter'!$E$14*'ER calculations'!N1274</f>
        <v>4.6386957676926199</v>
      </c>
    </row>
    <row r="1275" spans="1:15" ht="15">
      <c r="A1275" s="284">
        <v>1271</v>
      </c>
      <c r="B1275" s="287"/>
      <c r="C1275" s="287"/>
      <c r="D1275" s="284" t="s">
        <v>119</v>
      </c>
      <c r="E1275" s="287"/>
      <c r="F1275" s="285" t="s">
        <v>1395</v>
      </c>
      <c r="G1275" s="266" t="s">
        <v>121</v>
      </c>
      <c r="H1275" s="266">
        <f>IF(G1275="Traditional Stove",0.1,0.2)</f>
        <v>0.1</v>
      </c>
      <c r="I1275" s="266">
        <f>YEAR(J1275)</f>
        <v>2022</v>
      </c>
      <c r="J1275" s="267">
        <v>44726</v>
      </c>
      <c r="K1275" s="267">
        <f>J1275+1</f>
        <v>44727</v>
      </c>
      <c r="L1275" s="266">
        <f>IF(M1275&lt;=365,1,2)</f>
        <v>1</v>
      </c>
      <c r="M1275" s="266">
        <f>IF(K1275&lt;$C$1,$C$2-$C$1+1,$C$2-K1275+1)</f>
        <v>320</v>
      </c>
      <c r="N1275" s="268">
        <f>M1275/365</f>
        <v>0.87671232876712324</v>
      </c>
      <c r="O1275" s="269">
        <f>'Data and Parameter'!$E$4*'Data and Parameter'!$E$5*('Data and Parameter'!$E$6+'Data and Parameter'!$E$7)*'Data and Parameter'!$E$19*'Data and Parameter'!$E$14*'ER calculations'!N1275</f>
        <v>4.5393964699132674</v>
      </c>
    </row>
    <row r="1276" spans="1:15" ht="15">
      <c r="A1276" s="284">
        <v>1272</v>
      </c>
      <c r="B1276" s="287"/>
      <c r="C1276" s="287"/>
      <c r="D1276" s="284" t="s">
        <v>119</v>
      </c>
      <c r="E1276" s="287"/>
      <c r="F1276" s="285" t="s">
        <v>1396</v>
      </c>
      <c r="G1276" s="266" t="s">
        <v>121</v>
      </c>
      <c r="H1276" s="266">
        <f>IF(G1276="Traditional Stove",0.1,0.2)</f>
        <v>0.1</v>
      </c>
      <c r="I1276" s="266">
        <f>YEAR(J1276)</f>
        <v>2022</v>
      </c>
      <c r="J1276" s="267">
        <v>44750</v>
      </c>
      <c r="K1276" s="267">
        <f>J1276+1</f>
        <v>44751</v>
      </c>
      <c r="L1276" s="266">
        <f>IF(M1276&lt;=365,1,2)</f>
        <v>1</v>
      </c>
      <c r="M1276" s="266">
        <f>IF(K1276&lt;$C$1,$C$2-$C$1+1,$C$2-K1276+1)</f>
        <v>296</v>
      </c>
      <c r="N1276" s="268">
        <f>M1276/365</f>
        <v>0.81095890410958904</v>
      </c>
      <c r="O1276" s="269">
        <f>'Data and Parameter'!$E$4*'Data and Parameter'!$E$5*('Data and Parameter'!$E$6+'Data and Parameter'!$E$7)*'Data and Parameter'!$E$19*'Data and Parameter'!$E$14*'ER calculations'!N1276</f>
        <v>4.1989417346697726</v>
      </c>
    </row>
    <row r="1277" spans="1:15" ht="15">
      <c r="A1277" s="284">
        <v>1273</v>
      </c>
      <c r="B1277" s="287"/>
      <c r="C1277" s="287"/>
      <c r="D1277" s="284" t="s">
        <v>119</v>
      </c>
      <c r="E1277" s="287"/>
      <c r="F1277" s="285" t="s">
        <v>1397</v>
      </c>
      <c r="G1277" s="266" t="s">
        <v>121</v>
      </c>
      <c r="H1277" s="266">
        <f>IF(G1277="Traditional Stove",0.1,0.2)</f>
        <v>0.1</v>
      </c>
      <c r="I1277" s="266">
        <f>YEAR(J1277)</f>
        <v>2022</v>
      </c>
      <c r="J1277" s="267">
        <v>44761</v>
      </c>
      <c r="K1277" s="267">
        <f>J1277+1</f>
        <v>44762</v>
      </c>
      <c r="L1277" s="266">
        <f>IF(M1277&lt;=365,1,2)</f>
        <v>1</v>
      </c>
      <c r="M1277" s="266">
        <f>IF(K1277&lt;$C$1,$C$2-$C$1+1,$C$2-K1277+1)</f>
        <v>285</v>
      </c>
      <c r="N1277" s="268">
        <f>M1277/365</f>
        <v>0.78082191780821919</v>
      </c>
      <c r="O1277" s="269">
        <f>'Data and Parameter'!$E$4*'Data and Parameter'!$E$5*('Data and Parameter'!$E$6+'Data and Parameter'!$E$7)*'Data and Parameter'!$E$19*'Data and Parameter'!$E$14*'ER calculations'!N1277</f>
        <v>4.0428999810165038</v>
      </c>
    </row>
    <row r="1278" spans="1:15" ht="15">
      <c r="A1278" s="284">
        <v>1274</v>
      </c>
      <c r="B1278" s="287"/>
      <c r="C1278" s="287"/>
      <c r="D1278" s="284" t="s">
        <v>119</v>
      </c>
      <c r="E1278" s="287"/>
      <c r="F1278" s="285" t="s">
        <v>1398</v>
      </c>
      <c r="G1278" s="266" t="s">
        <v>121</v>
      </c>
      <c r="H1278" s="266">
        <f>IF(G1278="Traditional Stove",0.1,0.2)</f>
        <v>0.1</v>
      </c>
      <c r="I1278" s="266">
        <f>YEAR(J1278)</f>
        <v>2022</v>
      </c>
      <c r="J1278" s="267">
        <v>44767</v>
      </c>
      <c r="K1278" s="267">
        <f>J1278+1</f>
        <v>44768</v>
      </c>
      <c r="L1278" s="266">
        <f>IF(M1278&lt;=365,1,2)</f>
        <v>1</v>
      </c>
      <c r="M1278" s="266">
        <f>IF(K1278&lt;$C$1,$C$2-$C$1+1,$C$2-K1278+1)</f>
        <v>279</v>
      </c>
      <c r="N1278" s="268">
        <f>M1278/365</f>
        <v>0.76438356164383559</v>
      </c>
      <c r="O1278" s="269">
        <f>'Data and Parameter'!$E$4*'Data and Parameter'!$E$5*('Data and Parameter'!$E$6+'Data and Parameter'!$E$7)*'Data and Parameter'!$E$19*'Data and Parameter'!$E$14*'ER calculations'!N1278</f>
        <v>3.9577862972056299</v>
      </c>
    </row>
    <row r="1279" spans="1:15" ht="15">
      <c r="A1279" s="284">
        <v>1275</v>
      </c>
      <c r="B1279" s="287"/>
      <c r="C1279" s="287"/>
      <c r="D1279" s="284" t="s">
        <v>119</v>
      </c>
      <c r="E1279" s="287"/>
      <c r="F1279" s="285" t="s">
        <v>1399</v>
      </c>
      <c r="G1279" s="266" t="s">
        <v>121</v>
      </c>
      <c r="H1279" s="266">
        <f>IF(G1279="Traditional Stove",0.1,0.2)</f>
        <v>0.1</v>
      </c>
      <c r="I1279" s="266">
        <f>YEAR(J1279)</f>
        <v>2022</v>
      </c>
      <c r="J1279" s="267">
        <v>44758</v>
      </c>
      <c r="K1279" s="267">
        <f>J1279+1</f>
        <v>44759</v>
      </c>
      <c r="L1279" s="266">
        <f>IF(M1279&lt;=365,1,2)</f>
        <v>1</v>
      </c>
      <c r="M1279" s="266">
        <f>IF(K1279&lt;$C$1,$C$2-$C$1+1,$C$2-K1279+1)</f>
        <v>288</v>
      </c>
      <c r="N1279" s="268">
        <f>M1279/365</f>
        <v>0.78904109589041094</v>
      </c>
      <c r="O1279" s="269">
        <f>'Data and Parameter'!$E$4*'Data and Parameter'!$E$5*('Data and Parameter'!$E$6+'Data and Parameter'!$E$7)*'Data and Parameter'!$E$19*'Data and Parameter'!$E$14*'ER calculations'!N1279</f>
        <v>4.085456822921941</v>
      </c>
    </row>
    <row r="1280" spans="1:15" ht="15">
      <c r="A1280" s="284">
        <v>1276</v>
      </c>
      <c r="B1280" s="287"/>
      <c r="C1280" s="287"/>
      <c r="D1280" s="284" t="s">
        <v>119</v>
      </c>
      <c r="E1280" s="287"/>
      <c r="F1280" s="285" t="s">
        <v>1400</v>
      </c>
      <c r="G1280" s="266" t="s">
        <v>121</v>
      </c>
      <c r="H1280" s="266">
        <f>IF(G1280="Traditional Stove",0.1,0.2)</f>
        <v>0.1</v>
      </c>
      <c r="I1280" s="266">
        <f>YEAR(J1280)</f>
        <v>2022</v>
      </c>
      <c r="J1280" s="267">
        <v>44719</v>
      </c>
      <c r="K1280" s="267">
        <f>J1280+1</f>
        <v>44720</v>
      </c>
      <c r="L1280" s="266">
        <f>IF(M1280&lt;=365,1,2)</f>
        <v>1</v>
      </c>
      <c r="M1280" s="266">
        <f>IF(K1280&lt;$C$1,$C$2-$C$1+1,$C$2-K1280+1)</f>
        <v>327</v>
      </c>
      <c r="N1280" s="268">
        <f>M1280/365</f>
        <v>0.89589041095890409</v>
      </c>
      <c r="O1280" s="269">
        <f>'Data and Parameter'!$E$4*'Data and Parameter'!$E$5*('Data and Parameter'!$E$6+'Data and Parameter'!$E$7)*'Data and Parameter'!$E$19*'Data and Parameter'!$E$14*'ER calculations'!N1280</f>
        <v>4.6386957676926199</v>
      </c>
    </row>
    <row r="1281" spans="1:15" ht="15">
      <c r="A1281" s="284">
        <v>1277</v>
      </c>
      <c r="B1281" s="287"/>
      <c r="C1281" s="287"/>
      <c r="D1281" s="284" t="s">
        <v>119</v>
      </c>
      <c r="E1281" s="287"/>
      <c r="F1281" s="285" t="s">
        <v>1401</v>
      </c>
      <c r="G1281" s="266" t="s">
        <v>121</v>
      </c>
      <c r="H1281" s="266">
        <f>IF(G1281="Traditional Stove",0.1,0.2)</f>
        <v>0.1</v>
      </c>
      <c r="I1281" s="266">
        <f>YEAR(J1281)</f>
        <v>2022</v>
      </c>
      <c r="J1281" s="267">
        <v>44768</v>
      </c>
      <c r="K1281" s="267">
        <f>J1281+1</f>
        <v>44769</v>
      </c>
      <c r="L1281" s="266">
        <f>IF(M1281&lt;=365,1,2)</f>
        <v>1</v>
      </c>
      <c r="M1281" s="266">
        <f>IF(K1281&lt;$C$1,$C$2-$C$1+1,$C$2-K1281+1)</f>
        <v>278</v>
      </c>
      <c r="N1281" s="268">
        <f>M1281/365</f>
        <v>0.76164383561643834</v>
      </c>
      <c r="O1281" s="269">
        <f>'Data and Parameter'!$E$4*'Data and Parameter'!$E$5*('Data and Parameter'!$E$6+'Data and Parameter'!$E$7)*'Data and Parameter'!$E$19*'Data and Parameter'!$E$14*'ER calculations'!N1281</f>
        <v>3.9436006832371509</v>
      </c>
    </row>
    <row r="1282" spans="1:15" ht="15">
      <c r="A1282" s="284">
        <v>1278</v>
      </c>
      <c r="B1282" s="287"/>
      <c r="C1282" s="287"/>
      <c r="D1282" s="284" t="s">
        <v>119</v>
      </c>
      <c r="E1282" s="287"/>
      <c r="F1282" s="285" t="s">
        <v>1402</v>
      </c>
      <c r="G1282" s="266" t="s">
        <v>121</v>
      </c>
      <c r="H1282" s="266">
        <f>IF(G1282="Traditional Stove",0.1,0.2)</f>
        <v>0.1</v>
      </c>
      <c r="I1282" s="266">
        <f>YEAR(J1282)</f>
        <v>2022</v>
      </c>
      <c r="J1282" s="267">
        <v>44757</v>
      </c>
      <c r="K1282" s="267">
        <f>J1282+1</f>
        <v>44758</v>
      </c>
      <c r="L1282" s="266">
        <f>IF(M1282&lt;=365,1,2)</f>
        <v>1</v>
      </c>
      <c r="M1282" s="266">
        <f>IF(K1282&lt;$C$1,$C$2-$C$1+1,$C$2-K1282+1)</f>
        <v>289</v>
      </c>
      <c r="N1282" s="268">
        <f>M1282/365</f>
        <v>0.79178082191780819</v>
      </c>
      <c r="O1282" s="269">
        <f>'Data and Parameter'!$E$4*'Data and Parameter'!$E$5*('Data and Parameter'!$E$6+'Data and Parameter'!$E$7)*'Data and Parameter'!$E$19*'Data and Parameter'!$E$14*'ER calculations'!N1282</f>
        <v>4.0996424368904192</v>
      </c>
    </row>
    <row r="1283" spans="1:15" ht="15">
      <c r="A1283" s="284">
        <v>1279</v>
      </c>
      <c r="B1283" s="287"/>
      <c r="C1283" s="287"/>
      <c r="D1283" s="284" t="s">
        <v>119</v>
      </c>
      <c r="E1283" s="287"/>
      <c r="F1283" s="285" t="s">
        <v>1403</v>
      </c>
      <c r="G1283" s="266" t="s">
        <v>121</v>
      </c>
      <c r="H1283" s="266">
        <f>IF(G1283="Traditional Stove",0.1,0.2)</f>
        <v>0.1</v>
      </c>
      <c r="I1283" s="266">
        <f>YEAR(J1283)</f>
        <v>2022</v>
      </c>
      <c r="J1283" s="267">
        <v>44761</v>
      </c>
      <c r="K1283" s="267">
        <f>J1283+1</f>
        <v>44762</v>
      </c>
      <c r="L1283" s="266">
        <f>IF(M1283&lt;=365,1,2)</f>
        <v>1</v>
      </c>
      <c r="M1283" s="266">
        <f>IF(K1283&lt;$C$1,$C$2-$C$1+1,$C$2-K1283+1)</f>
        <v>285</v>
      </c>
      <c r="N1283" s="268">
        <f>M1283/365</f>
        <v>0.78082191780821919</v>
      </c>
      <c r="O1283" s="269">
        <f>'Data and Parameter'!$E$4*'Data and Parameter'!$E$5*('Data and Parameter'!$E$6+'Data and Parameter'!$E$7)*'Data and Parameter'!$E$19*'Data and Parameter'!$E$14*'ER calculations'!N1283</f>
        <v>4.0428999810165038</v>
      </c>
    </row>
    <row r="1284" spans="1:15" ht="15">
      <c r="A1284" s="284">
        <v>1280</v>
      </c>
      <c r="B1284" s="287"/>
      <c r="C1284" s="287"/>
      <c r="D1284" s="284" t="s">
        <v>119</v>
      </c>
      <c r="E1284" s="287"/>
      <c r="F1284" s="285" t="s">
        <v>1404</v>
      </c>
      <c r="G1284" s="266" t="s">
        <v>121</v>
      </c>
      <c r="H1284" s="266">
        <f>IF(G1284="Traditional Stove",0.1,0.2)</f>
        <v>0.1</v>
      </c>
      <c r="I1284" s="266">
        <f>YEAR(J1284)</f>
        <v>2022</v>
      </c>
      <c r="J1284" s="267">
        <v>44758</v>
      </c>
      <c r="K1284" s="267">
        <f>J1284+1</f>
        <v>44759</v>
      </c>
      <c r="L1284" s="266">
        <f>IF(M1284&lt;=365,1,2)</f>
        <v>1</v>
      </c>
      <c r="M1284" s="266">
        <f>IF(K1284&lt;$C$1,$C$2-$C$1+1,$C$2-K1284+1)</f>
        <v>288</v>
      </c>
      <c r="N1284" s="268">
        <f>M1284/365</f>
        <v>0.78904109589041094</v>
      </c>
      <c r="O1284" s="269">
        <f>'Data and Parameter'!$E$4*'Data and Parameter'!$E$5*('Data and Parameter'!$E$6+'Data and Parameter'!$E$7)*'Data and Parameter'!$E$19*'Data and Parameter'!$E$14*'ER calculations'!N1284</f>
        <v>4.085456822921941</v>
      </c>
    </row>
    <row r="1285" spans="1:15" ht="15">
      <c r="A1285" s="284">
        <v>1281</v>
      </c>
      <c r="B1285" s="287"/>
      <c r="C1285" s="287"/>
      <c r="D1285" s="284" t="s">
        <v>119</v>
      </c>
      <c r="E1285" s="287"/>
      <c r="F1285" s="285" t="s">
        <v>1405</v>
      </c>
      <c r="G1285" s="266" t="s">
        <v>121</v>
      </c>
      <c r="H1285" s="266">
        <f>IF(G1285="Traditional Stove",0.1,0.2)</f>
        <v>0.1</v>
      </c>
      <c r="I1285" s="266">
        <f>YEAR(J1285)</f>
        <v>2022</v>
      </c>
      <c r="J1285" s="267">
        <v>44719</v>
      </c>
      <c r="K1285" s="267">
        <f>J1285+1</f>
        <v>44720</v>
      </c>
      <c r="L1285" s="266">
        <f>IF(M1285&lt;=365,1,2)</f>
        <v>1</v>
      </c>
      <c r="M1285" s="266">
        <f>IF(K1285&lt;$C$1,$C$2-$C$1+1,$C$2-K1285+1)</f>
        <v>327</v>
      </c>
      <c r="N1285" s="268">
        <f>M1285/365</f>
        <v>0.89589041095890409</v>
      </c>
      <c r="O1285" s="269">
        <f>'Data and Parameter'!$E$4*'Data and Parameter'!$E$5*('Data and Parameter'!$E$6+'Data and Parameter'!$E$7)*'Data and Parameter'!$E$19*'Data and Parameter'!$E$14*'ER calculations'!N1285</f>
        <v>4.6386957676926199</v>
      </c>
    </row>
    <row r="1286" spans="1:15" ht="15">
      <c r="A1286" s="284">
        <v>1282</v>
      </c>
      <c r="B1286" s="287"/>
      <c r="C1286" s="287"/>
      <c r="D1286" s="284" t="s">
        <v>119</v>
      </c>
      <c r="E1286" s="287"/>
      <c r="F1286" s="285" t="s">
        <v>1406</v>
      </c>
      <c r="G1286" s="266" t="s">
        <v>121</v>
      </c>
      <c r="H1286" s="266">
        <f>IF(G1286="Traditional Stove",0.1,0.2)</f>
        <v>0.1</v>
      </c>
      <c r="I1286" s="266">
        <f>YEAR(J1286)</f>
        <v>2022</v>
      </c>
      <c r="J1286" s="267">
        <v>44768</v>
      </c>
      <c r="K1286" s="267">
        <f>J1286+1</f>
        <v>44769</v>
      </c>
      <c r="L1286" s="266">
        <f>IF(M1286&lt;=365,1,2)</f>
        <v>1</v>
      </c>
      <c r="M1286" s="266">
        <f>IF(K1286&lt;$C$1,$C$2-$C$1+1,$C$2-K1286+1)</f>
        <v>278</v>
      </c>
      <c r="N1286" s="268">
        <f>M1286/365</f>
        <v>0.76164383561643834</v>
      </c>
      <c r="O1286" s="269">
        <f>'Data and Parameter'!$E$4*'Data and Parameter'!$E$5*('Data and Parameter'!$E$6+'Data and Parameter'!$E$7)*'Data and Parameter'!$E$19*'Data and Parameter'!$E$14*'ER calculations'!N1286</f>
        <v>3.9436006832371509</v>
      </c>
    </row>
    <row r="1287" spans="1:15" ht="15">
      <c r="A1287" s="284">
        <v>1283</v>
      </c>
      <c r="B1287" s="287"/>
      <c r="C1287" s="287"/>
      <c r="D1287" s="284" t="s">
        <v>119</v>
      </c>
      <c r="E1287" s="287"/>
      <c r="F1287" s="285" t="s">
        <v>1407</v>
      </c>
      <c r="G1287" s="266" t="s">
        <v>121</v>
      </c>
      <c r="H1287" s="266">
        <f>IF(G1287="Traditional Stove",0.1,0.2)</f>
        <v>0.1</v>
      </c>
      <c r="I1287" s="266">
        <f>YEAR(J1287)</f>
        <v>2022</v>
      </c>
      <c r="J1287" s="267">
        <v>44767</v>
      </c>
      <c r="K1287" s="267">
        <f>J1287+1</f>
        <v>44768</v>
      </c>
      <c r="L1287" s="266">
        <f>IF(M1287&lt;=365,1,2)</f>
        <v>1</v>
      </c>
      <c r="M1287" s="266">
        <f>IF(K1287&lt;$C$1,$C$2-$C$1+1,$C$2-K1287+1)</f>
        <v>279</v>
      </c>
      <c r="N1287" s="268">
        <f>M1287/365</f>
        <v>0.76438356164383559</v>
      </c>
      <c r="O1287" s="269">
        <f>'Data and Parameter'!$E$4*'Data and Parameter'!$E$5*('Data and Parameter'!$E$6+'Data and Parameter'!$E$7)*'Data and Parameter'!$E$19*'Data and Parameter'!$E$14*'ER calculations'!N1287</f>
        <v>3.9577862972056299</v>
      </c>
    </row>
    <row r="1288" spans="1:15" ht="15">
      <c r="A1288" s="284">
        <v>1284</v>
      </c>
      <c r="B1288" s="287"/>
      <c r="C1288" s="287"/>
      <c r="D1288" s="284" t="s">
        <v>119</v>
      </c>
      <c r="E1288" s="287"/>
      <c r="F1288" s="285" t="s">
        <v>1408</v>
      </c>
      <c r="G1288" s="266" t="s">
        <v>121</v>
      </c>
      <c r="H1288" s="266">
        <f>IF(G1288="Traditional Stove",0.1,0.2)</f>
        <v>0.1</v>
      </c>
      <c r="I1288" s="266">
        <f>YEAR(J1288)</f>
        <v>2022</v>
      </c>
      <c r="J1288" s="267">
        <v>44726</v>
      </c>
      <c r="K1288" s="267">
        <f>J1288+1</f>
        <v>44727</v>
      </c>
      <c r="L1288" s="266">
        <f>IF(M1288&lt;=365,1,2)</f>
        <v>1</v>
      </c>
      <c r="M1288" s="266">
        <f>IF(K1288&lt;$C$1,$C$2-$C$1+1,$C$2-K1288+1)</f>
        <v>320</v>
      </c>
      <c r="N1288" s="268">
        <f>M1288/365</f>
        <v>0.87671232876712324</v>
      </c>
      <c r="O1288" s="269">
        <f>'Data and Parameter'!$E$4*'Data and Parameter'!$E$5*('Data and Parameter'!$E$6+'Data and Parameter'!$E$7)*'Data and Parameter'!$E$19*'Data and Parameter'!$E$14*'ER calculations'!N1288</f>
        <v>4.5393964699132674</v>
      </c>
    </row>
    <row r="1289" spans="1:15" ht="15">
      <c r="A1289" s="284">
        <v>1285</v>
      </c>
      <c r="B1289" s="287"/>
      <c r="C1289" s="287"/>
      <c r="D1289" s="284" t="s">
        <v>119</v>
      </c>
      <c r="E1289" s="287"/>
      <c r="F1289" s="285" t="s">
        <v>1409</v>
      </c>
      <c r="G1289" s="266" t="s">
        <v>121</v>
      </c>
      <c r="H1289" s="266">
        <f>IF(G1289="Traditional Stove",0.1,0.2)</f>
        <v>0.1</v>
      </c>
      <c r="I1289" s="266">
        <f>YEAR(J1289)</f>
        <v>2022</v>
      </c>
      <c r="J1289" s="267">
        <v>44758</v>
      </c>
      <c r="K1289" s="267">
        <f>J1289+1</f>
        <v>44759</v>
      </c>
      <c r="L1289" s="266">
        <f>IF(M1289&lt;=365,1,2)</f>
        <v>1</v>
      </c>
      <c r="M1289" s="266">
        <f>IF(K1289&lt;$C$1,$C$2-$C$1+1,$C$2-K1289+1)</f>
        <v>288</v>
      </c>
      <c r="N1289" s="268">
        <f>M1289/365</f>
        <v>0.78904109589041094</v>
      </c>
      <c r="O1289" s="269">
        <f>'Data and Parameter'!$E$4*'Data and Parameter'!$E$5*('Data and Parameter'!$E$6+'Data and Parameter'!$E$7)*'Data and Parameter'!$E$19*'Data and Parameter'!$E$14*'ER calculations'!N1289</f>
        <v>4.085456822921941</v>
      </c>
    </row>
    <row r="1290" spans="1:15" ht="15">
      <c r="A1290" s="284">
        <v>1286</v>
      </c>
      <c r="B1290" s="287"/>
      <c r="C1290" s="287"/>
      <c r="D1290" s="284" t="s">
        <v>119</v>
      </c>
      <c r="E1290" s="287"/>
      <c r="F1290" s="285" t="s">
        <v>1410</v>
      </c>
      <c r="G1290" s="266" t="s">
        <v>121</v>
      </c>
      <c r="H1290" s="266">
        <f>IF(G1290="Traditional Stove",0.1,0.2)</f>
        <v>0.1</v>
      </c>
      <c r="I1290" s="266">
        <f>YEAR(J1290)</f>
        <v>2022</v>
      </c>
      <c r="J1290" s="267">
        <v>44767</v>
      </c>
      <c r="K1290" s="267">
        <f>J1290+1</f>
        <v>44768</v>
      </c>
      <c r="L1290" s="266">
        <f>IF(M1290&lt;=365,1,2)</f>
        <v>1</v>
      </c>
      <c r="M1290" s="266">
        <f>IF(K1290&lt;$C$1,$C$2-$C$1+1,$C$2-K1290+1)</f>
        <v>279</v>
      </c>
      <c r="N1290" s="268">
        <f>M1290/365</f>
        <v>0.76438356164383559</v>
      </c>
      <c r="O1290" s="269">
        <f>'Data and Parameter'!$E$4*'Data and Parameter'!$E$5*('Data and Parameter'!$E$6+'Data and Parameter'!$E$7)*'Data and Parameter'!$E$19*'Data and Parameter'!$E$14*'ER calculations'!N1290</f>
        <v>3.9577862972056299</v>
      </c>
    </row>
    <row r="1291" spans="1:15" ht="15">
      <c r="A1291" s="284">
        <v>1287</v>
      </c>
      <c r="B1291" s="287"/>
      <c r="C1291" s="287"/>
      <c r="D1291" s="284" t="s">
        <v>119</v>
      </c>
      <c r="E1291" s="287"/>
      <c r="F1291" s="285" t="s">
        <v>1411</v>
      </c>
      <c r="G1291" s="266" t="s">
        <v>121</v>
      </c>
      <c r="H1291" s="266">
        <f>IF(G1291="Traditional Stove",0.1,0.2)</f>
        <v>0.1</v>
      </c>
      <c r="I1291" s="266">
        <f>YEAR(J1291)</f>
        <v>2022</v>
      </c>
      <c r="J1291" s="267">
        <v>44767</v>
      </c>
      <c r="K1291" s="267">
        <f>J1291+1</f>
        <v>44768</v>
      </c>
      <c r="L1291" s="266">
        <f>IF(M1291&lt;=365,1,2)</f>
        <v>1</v>
      </c>
      <c r="M1291" s="266">
        <f>IF(K1291&lt;$C$1,$C$2-$C$1+1,$C$2-K1291+1)</f>
        <v>279</v>
      </c>
      <c r="N1291" s="268">
        <f>M1291/365</f>
        <v>0.76438356164383559</v>
      </c>
      <c r="O1291" s="269">
        <f>'Data and Parameter'!$E$4*'Data and Parameter'!$E$5*('Data and Parameter'!$E$6+'Data and Parameter'!$E$7)*'Data and Parameter'!$E$19*'Data and Parameter'!$E$14*'ER calculations'!N1291</f>
        <v>3.9577862972056299</v>
      </c>
    </row>
    <row r="1292" spans="1:15" ht="15">
      <c r="A1292" s="284">
        <v>1288</v>
      </c>
      <c r="B1292" s="287"/>
      <c r="C1292" s="287"/>
      <c r="D1292" s="284" t="s">
        <v>119</v>
      </c>
      <c r="E1292" s="287"/>
      <c r="F1292" s="285" t="s">
        <v>1412</v>
      </c>
      <c r="G1292" s="266" t="s">
        <v>121</v>
      </c>
      <c r="H1292" s="266">
        <f>IF(G1292="Traditional Stove",0.1,0.2)</f>
        <v>0.1</v>
      </c>
      <c r="I1292" s="266">
        <f>YEAR(J1292)</f>
        <v>2022</v>
      </c>
      <c r="J1292" s="267">
        <v>44726</v>
      </c>
      <c r="K1292" s="267">
        <f>J1292+1</f>
        <v>44727</v>
      </c>
      <c r="L1292" s="266">
        <f>IF(M1292&lt;=365,1,2)</f>
        <v>1</v>
      </c>
      <c r="M1292" s="266">
        <f>IF(K1292&lt;$C$1,$C$2-$C$1+1,$C$2-K1292+1)</f>
        <v>320</v>
      </c>
      <c r="N1292" s="268">
        <f>M1292/365</f>
        <v>0.87671232876712324</v>
      </c>
      <c r="O1292" s="269">
        <f>'Data and Parameter'!$E$4*'Data and Parameter'!$E$5*('Data and Parameter'!$E$6+'Data and Parameter'!$E$7)*'Data and Parameter'!$E$19*'Data and Parameter'!$E$14*'ER calculations'!N1292</f>
        <v>4.5393964699132674</v>
      </c>
    </row>
    <row r="1293" spans="1:15" ht="15">
      <c r="A1293" s="284">
        <v>1289</v>
      </c>
      <c r="B1293" s="287"/>
      <c r="C1293" s="287"/>
      <c r="D1293" s="284" t="s">
        <v>119</v>
      </c>
      <c r="E1293" s="287"/>
      <c r="F1293" s="285" t="s">
        <v>1413</v>
      </c>
      <c r="G1293" s="266" t="s">
        <v>121</v>
      </c>
      <c r="H1293" s="266">
        <f>IF(G1293="Traditional Stove",0.1,0.2)</f>
        <v>0.1</v>
      </c>
      <c r="I1293" s="266">
        <f>YEAR(J1293)</f>
        <v>2022</v>
      </c>
      <c r="J1293" s="267">
        <v>44726</v>
      </c>
      <c r="K1293" s="267">
        <f>J1293+1</f>
        <v>44727</v>
      </c>
      <c r="L1293" s="266">
        <f>IF(M1293&lt;=365,1,2)</f>
        <v>1</v>
      </c>
      <c r="M1293" s="266">
        <f>IF(K1293&lt;$C$1,$C$2-$C$1+1,$C$2-K1293+1)</f>
        <v>320</v>
      </c>
      <c r="N1293" s="268">
        <f>M1293/365</f>
        <v>0.87671232876712324</v>
      </c>
      <c r="O1293" s="269">
        <f>'Data and Parameter'!$E$4*'Data and Parameter'!$E$5*('Data and Parameter'!$E$6+'Data and Parameter'!$E$7)*'Data and Parameter'!$E$19*'Data and Parameter'!$E$14*'ER calculations'!N1293</f>
        <v>4.5393964699132674</v>
      </c>
    </row>
    <row r="1294" spans="1:15" ht="15">
      <c r="A1294" s="284">
        <v>1290</v>
      </c>
      <c r="B1294" s="287"/>
      <c r="C1294" s="287"/>
      <c r="D1294" s="284" t="s">
        <v>119</v>
      </c>
      <c r="E1294" s="287"/>
      <c r="F1294" s="285" t="s">
        <v>1414</v>
      </c>
      <c r="G1294" s="266" t="s">
        <v>121</v>
      </c>
      <c r="H1294" s="266">
        <f>IF(G1294="Traditional Stove",0.1,0.2)</f>
        <v>0.1</v>
      </c>
      <c r="I1294" s="266">
        <f>YEAR(J1294)</f>
        <v>2022</v>
      </c>
      <c r="J1294" s="267">
        <v>44734</v>
      </c>
      <c r="K1294" s="267">
        <f>J1294+1</f>
        <v>44735</v>
      </c>
      <c r="L1294" s="266">
        <f>IF(M1294&lt;=365,1,2)</f>
        <v>1</v>
      </c>
      <c r="M1294" s="266">
        <f>IF(K1294&lt;$C$1,$C$2-$C$1+1,$C$2-K1294+1)</f>
        <v>312</v>
      </c>
      <c r="N1294" s="268">
        <f>M1294/365</f>
        <v>0.85479452054794525</v>
      </c>
      <c r="O1294" s="269">
        <f>'Data and Parameter'!$E$4*'Data and Parameter'!$E$5*('Data and Parameter'!$E$6+'Data and Parameter'!$E$7)*'Data and Parameter'!$E$19*'Data and Parameter'!$E$14*'ER calculations'!N1294</f>
        <v>4.4259115581654358</v>
      </c>
    </row>
    <row r="1295" spans="1:15" ht="15">
      <c r="A1295" s="284">
        <v>1291</v>
      </c>
      <c r="B1295" s="287"/>
      <c r="C1295" s="287"/>
      <c r="D1295" s="284" t="s">
        <v>119</v>
      </c>
      <c r="E1295" s="287"/>
      <c r="F1295" s="285" t="s">
        <v>1415</v>
      </c>
      <c r="G1295" s="266" t="s">
        <v>121</v>
      </c>
      <c r="H1295" s="266">
        <f>IF(G1295="Traditional Stove",0.1,0.2)</f>
        <v>0.1</v>
      </c>
      <c r="I1295" s="266">
        <f>YEAR(J1295)</f>
        <v>2022</v>
      </c>
      <c r="J1295" s="267">
        <v>44734</v>
      </c>
      <c r="K1295" s="267">
        <f>J1295+1</f>
        <v>44735</v>
      </c>
      <c r="L1295" s="266">
        <f>IF(M1295&lt;=365,1,2)</f>
        <v>1</v>
      </c>
      <c r="M1295" s="266">
        <f>IF(K1295&lt;$C$1,$C$2-$C$1+1,$C$2-K1295+1)</f>
        <v>312</v>
      </c>
      <c r="N1295" s="268">
        <f>M1295/365</f>
        <v>0.85479452054794525</v>
      </c>
      <c r="O1295" s="269">
        <f>'Data and Parameter'!$E$4*'Data and Parameter'!$E$5*('Data and Parameter'!$E$6+'Data and Parameter'!$E$7)*'Data and Parameter'!$E$19*'Data and Parameter'!$E$14*'ER calculations'!N1295</f>
        <v>4.4259115581654358</v>
      </c>
    </row>
    <row r="1296" spans="1:15" ht="15">
      <c r="A1296" s="284">
        <v>1292</v>
      </c>
      <c r="B1296" s="287"/>
      <c r="C1296" s="287"/>
      <c r="D1296" s="284" t="s">
        <v>119</v>
      </c>
      <c r="E1296" s="287"/>
      <c r="F1296" s="285" t="s">
        <v>1416</v>
      </c>
      <c r="G1296" s="266" t="s">
        <v>121</v>
      </c>
      <c r="H1296" s="266">
        <f>IF(G1296="Traditional Stove",0.1,0.2)</f>
        <v>0.1</v>
      </c>
      <c r="I1296" s="266">
        <f>YEAR(J1296)</f>
        <v>2022</v>
      </c>
      <c r="J1296" s="267">
        <v>44719</v>
      </c>
      <c r="K1296" s="267">
        <f>J1296+1</f>
        <v>44720</v>
      </c>
      <c r="L1296" s="266">
        <f>IF(M1296&lt;=365,1,2)</f>
        <v>1</v>
      </c>
      <c r="M1296" s="266">
        <f>IF(K1296&lt;$C$1,$C$2-$C$1+1,$C$2-K1296+1)</f>
        <v>327</v>
      </c>
      <c r="N1296" s="268">
        <f>M1296/365</f>
        <v>0.89589041095890409</v>
      </c>
      <c r="O1296" s="269">
        <f>'Data and Parameter'!$E$4*'Data and Parameter'!$E$5*('Data and Parameter'!$E$6+'Data and Parameter'!$E$7)*'Data and Parameter'!$E$19*'Data and Parameter'!$E$14*'ER calculations'!N1296</f>
        <v>4.6386957676926199</v>
      </c>
    </row>
    <row r="1297" spans="1:15" ht="15">
      <c r="A1297" s="284">
        <v>1293</v>
      </c>
      <c r="B1297" s="287"/>
      <c r="C1297" s="287"/>
      <c r="D1297" s="284" t="s">
        <v>119</v>
      </c>
      <c r="E1297" s="287"/>
      <c r="F1297" s="285" t="s">
        <v>1417</v>
      </c>
      <c r="G1297" s="266" t="s">
        <v>121</v>
      </c>
      <c r="H1297" s="266">
        <f>IF(G1297="Traditional Stove",0.1,0.2)</f>
        <v>0.1</v>
      </c>
      <c r="I1297" s="266">
        <f>YEAR(J1297)</f>
        <v>2022</v>
      </c>
      <c r="J1297" s="267">
        <v>44767</v>
      </c>
      <c r="K1297" s="267">
        <f>J1297+1</f>
        <v>44768</v>
      </c>
      <c r="L1297" s="266">
        <f>IF(M1297&lt;=365,1,2)</f>
        <v>1</v>
      </c>
      <c r="M1297" s="266">
        <f>IF(K1297&lt;$C$1,$C$2-$C$1+1,$C$2-K1297+1)</f>
        <v>279</v>
      </c>
      <c r="N1297" s="268">
        <f>M1297/365</f>
        <v>0.76438356164383559</v>
      </c>
      <c r="O1297" s="269">
        <f>'Data and Parameter'!$E$4*'Data and Parameter'!$E$5*('Data and Parameter'!$E$6+'Data and Parameter'!$E$7)*'Data and Parameter'!$E$19*'Data and Parameter'!$E$14*'ER calculations'!N1297</f>
        <v>3.9577862972056299</v>
      </c>
    </row>
    <row r="1298" spans="1:15" ht="15">
      <c r="A1298" s="284">
        <v>1294</v>
      </c>
      <c r="B1298" s="287"/>
      <c r="C1298" s="287"/>
      <c r="D1298" s="284" t="s">
        <v>119</v>
      </c>
      <c r="E1298" s="287"/>
      <c r="F1298" s="285" t="s">
        <v>1418</v>
      </c>
      <c r="G1298" s="266" t="s">
        <v>121</v>
      </c>
      <c r="H1298" s="266">
        <f>IF(G1298="Traditional Stove",0.1,0.2)</f>
        <v>0.1</v>
      </c>
      <c r="I1298" s="266">
        <f>YEAR(J1298)</f>
        <v>2022</v>
      </c>
      <c r="J1298" s="267">
        <v>44719</v>
      </c>
      <c r="K1298" s="267">
        <f>J1298+1</f>
        <v>44720</v>
      </c>
      <c r="L1298" s="266">
        <f>IF(M1298&lt;=365,1,2)</f>
        <v>1</v>
      </c>
      <c r="M1298" s="266">
        <f>IF(K1298&lt;$C$1,$C$2-$C$1+1,$C$2-K1298+1)</f>
        <v>327</v>
      </c>
      <c r="N1298" s="268">
        <f>M1298/365</f>
        <v>0.89589041095890409</v>
      </c>
      <c r="O1298" s="269">
        <f>'Data and Parameter'!$E$4*'Data and Parameter'!$E$5*('Data and Parameter'!$E$6+'Data and Parameter'!$E$7)*'Data and Parameter'!$E$19*'Data and Parameter'!$E$14*'ER calculations'!N1298</f>
        <v>4.6386957676926199</v>
      </c>
    </row>
    <row r="1299" spans="1:15" ht="15">
      <c r="A1299" s="284">
        <v>1295</v>
      </c>
      <c r="B1299" s="287"/>
      <c r="C1299" s="287"/>
      <c r="D1299" s="284" t="s">
        <v>119</v>
      </c>
      <c r="E1299" s="287"/>
      <c r="F1299" s="285" t="s">
        <v>1419</v>
      </c>
      <c r="G1299" s="266" t="s">
        <v>121</v>
      </c>
      <c r="H1299" s="266">
        <f>IF(G1299="Traditional Stove",0.1,0.2)</f>
        <v>0.1</v>
      </c>
      <c r="I1299" s="266">
        <f>YEAR(J1299)</f>
        <v>2022</v>
      </c>
      <c r="J1299" s="267">
        <v>44719</v>
      </c>
      <c r="K1299" s="267">
        <f>J1299+1</f>
        <v>44720</v>
      </c>
      <c r="L1299" s="266">
        <f>IF(M1299&lt;=365,1,2)</f>
        <v>1</v>
      </c>
      <c r="M1299" s="266">
        <f>IF(K1299&lt;$C$1,$C$2-$C$1+1,$C$2-K1299+1)</f>
        <v>327</v>
      </c>
      <c r="N1299" s="268">
        <f>M1299/365</f>
        <v>0.89589041095890409</v>
      </c>
      <c r="O1299" s="269">
        <f>'Data and Parameter'!$E$4*'Data and Parameter'!$E$5*('Data and Parameter'!$E$6+'Data and Parameter'!$E$7)*'Data and Parameter'!$E$19*'Data and Parameter'!$E$14*'ER calculations'!N1299</f>
        <v>4.6386957676926199</v>
      </c>
    </row>
    <row r="1300" spans="1:15" ht="15">
      <c r="A1300" s="284">
        <v>1296</v>
      </c>
      <c r="B1300" s="287"/>
      <c r="C1300" s="287"/>
      <c r="D1300" s="284" t="s">
        <v>119</v>
      </c>
      <c r="E1300" s="287"/>
      <c r="F1300" s="285" t="s">
        <v>1420</v>
      </c>
      <c r="G1300" s="266" t="s">
        <v>121</v>
      </c>
      <c r="H1300" s="266">
        <f>IF(G1300="Traditional Stove",0.1,0.2)</f>
        <v>0.1</v>
      </c>
      <c r="I1300" s="266">
        <f>YEAR(J1300)</f>
        <v>2022</v>
      </c>
      <c r="J1300" s="267">
        <v>44767</v>
      </c>
      <c r="K1300" s="267">
        <f>J1300+1</f>
        <v>44768</v>
      </c>
      <c r="L1300" s="266">
        <f>IF(M1300&lt;=365,1,2)</f>
        <v>1</v>
      </c>
      <c r="M1300" s="266">
        <f>IF(K1300&lt;$C$1,$C$2-$C$1+1,$C$2-K1300+1)</f>
        <v>279</v>
      </c>
      <c r="N1300" s="268">
        <f>M1300/365</f>
        <v>0.76438356164383559</v>
      </c>
      <c r="O1300" s="269">
        <f>'Data and Parameter'!$E$4*'Data and Parameter'!$E$5*('Data and Parameter'!$E$6+'Data and Parameter'!$E$7)*'Data and Parameter'!$E$19*'Data and Parameter'!$E$14*'ER calculations'!N1300</f>
        <v>3.9577862972056299</v>
      </c>
    </row>
    <row r="1301" spans="1:15" ht="15">
      <c r="A1301" s="284">
        <v>1297</v>
      </c>
      <c r="B1301" s="287"/>
      <c r="C1301" s="287"/>
      <c r="D1301" s="284" t="s">
        <v>119</v>
      </c>
      <c r="E1301" s="287"/>
      <c r="F1301" s="285" t="s">
        <v>1421</v>
      </c>
      <c r="G1301" s="266" t="s">
        <v>121</v>
      </c>
      <c r="H1301" s="266">
        <f>IF(G1301="Traditional Stove",0.1,0.2)</f>
        <v>0.1</v>
      </c>
      <c r="I1301" s="266">
        <f>YEAR(J1301)</f>
        <v>2022</v>
      </c>
      <c r="J1301" s="267">
        <v>44767</v>
      </c>
      <c r="K1301" s="267">
        <f>J1301+1</f>
        <v>44768</v>
      </c>
      <c r="L1301" s="266">
        <f>IF(M1301&lt;=365,1,2)</f>
        <v>1</v>
      </c>
      <c r="M1301" s="266">
        <f>IF(K1301&lt;$C$1,$C$2-$C$1+1,$C$2-K1301+1)</f>
        <v>279</v>
      </c>
      <c r="N1301" s="268">
        <f>M1301/365</f>
        <v>0.76438356164383559</v>
      </c>
      <c r="O1301" s="269">
        <f>'Data and Parameter'!$E$4*'Data and Parameter'!$E$5*('Data and Parameter'!$E$6+'Data and Parameter'!$E$7)*'Data and Parameter'!$E$19*'Data and Parameter'!$E$14*'ER calculations'!N1301</f>
        <v>3.9577862972056299</v>
      </c>
    </row>
    <row r="1302" spans="1:15" ht="15">
      <c r="A1302" s="284">
        <v>1298</v>
      </c>
      <c r="B1302" s="287"/>
      <c r="C1302" s="287"/>
      <c r="D1302" s="284" t="s">
        <v>119</v>
      </c>
      <c r="E1302" s="287"/>
      <c r="F1302" s="285" t="s">
        <v>1422</v>
      </c>
      <c r="G1302" s="266" t="s">
        <v>121</v>
      </c>
      <c r="H1302" s="266">
        <f>IF(G1302="Traditional Stove",0.1,0.2)</f>
        <v>0.1</v>
      </c>
      <c r="I1302" s="266">
        <f>YEAR(J1302)</f>
        <v>2022</v>
      </c>
      <c r="J1302" s="267">
        <v>44768</v>
      </c>
      <c r="K1302" s="267">
        <f>J1302+1</f>
        <v>44769</v>
      </c>
      <c r="L1302" s="266">
        <f>IF(M1302&lt;=365,1,2)</f>
        <v>1</v>
      </c>
      <c r="M1302" s="266">
        <f>IF(K1302&lt;$C$1,$C$2-$C$1+1,$C$2-K1302+1)</f>
        <v>278</v>
      </c>
      <c r="N1302" s="268">
        <f>M1302/365</f>
        <v>0.76164383561643834</v>
      </c>
      <c r="O1302" s="269">
        <f>'Data and Parameter'!$E$4*'Data and Parameter'!$E$5*('Data and Parameter'!$E$6+'Data and Parameter'!$E$7)*'Data and Parameter'!$E$19*'Data and Parameter'!$E$14*'ER calculations'!N1302</f>
        <v>3.9436006832371509</v>
      </c>
    </row>
    <row r="1303" spans="1:15" ht="15">
      <c r="A1303" s="284">
        <v>1299</v>
      </c>
      <c r="B1303" s="287"/>
      <c r="C1303" s="287"/>
      <c r="D1303" s="284" t="s">
        <v>119</v>
      </c>
      <c r="E1303" s="287"/>
      <c r="F1303" s="285" t="s">
        <v>1423</v>
      </c>
      <c r="G1303" s="266" t="s">
        <v>121</v>
      </c>
      <c r="H1303" s="266">
        <f>IF(G1303="Traditional Stove",0.1,0.2)</f>
        <v>0.1</v>
      </c>
      <c r="I1303" s="266">
        <f>YEAR(J1303)</f>
        <v>2022</v>
      </c>
      <c r="J1303" s="267">
        <v>44734</v>
      </c>
      <c r="K1303" s="267">
        <f>J1303+1</f>
        <v>44735</v>
      </c>
      <c r="L1303" s="266">
        <f>IF(M1303&lt;=365,1,2)</f>
        <v>1</v>
      </c>
      <c r="M1303" s="266">
        <f>IF(K1303&lt;$C$1,$C$2-$C$1+1,$C$2-K1303+1)</f>
        <v>312</v>
      </c>
      <c r="N1303" s="268">
        <f>M1303/365</f>
        <v>0.85479452054794525</v>
      </c>
      <c r="O1303" s="269">
        <f>'Data and Parameter'!$E$4*'Data and Parameter'!$E$5*('Data and Parameter'!$E$6+'Data and Parameter'!$E$7)*'Data and Parameter'!$E$19*'Data and Parameter'!$E$14*'ER calculations'!N1303</f>
        <v>4.4259115581654358</v>
      </c>
    </row>
    <row r="1304" spans="1:15" ht="15">
      <c r="A1304" s="284">
        <v>1300</v>
      </c>
      <c r="B1304" s="287"/>
      <c r="C1304" s="287"/>
      <c r="D1304" s="284" t="s">
        <v>119</v>
      </c>
      <c r="E1304" s="287"/>
      <c r="F1304" s="285" t="s">
        <v>1424</v>
      </c>
      <c r="G1304" s="266" t="s">
        <v>121</v>
      </c>
      <c r="H1304" s="266">
        <f>IF(G1304="Traditional Stove",0.1,0.2)</f>
        <v>0.1</v>
      </c>
      <c r="I1304" s="266">
        <f>YEAR(J1304)</f>
        <v>2022</v>
      </c>
      <c r="J1304" s="267">
        <v>44734</v>
      </c>
      <c r="K1304" s="267">
        <f>J1304+1</f>
        <v>44735</v>
      </c>
      <c r="L1304" s="266">
        <f>IF(M1304&lt;=365,1,2)</f>
        <v>1</v>
      </c>
      <c r="M1304" s="266">
        <f>IF(K1304&lt;$C$1,$C$2-$C$1+1,$C$2-K1304+1)</f>
        <v>312</v>
      </c>
      <c r="N1304" s="268">
        <f>M1304/365</f>
        <v>0.85479452054794525</v>
      </c>
      <c r="O1304" s="269">
        <f>'Data and Parameter'!$E$4*'Data and Parameter'!$E$5*('Data and Parameter'!$E$6+'Data and Parameter'!$E$7)*'Data and Parameter'!$E$19*'Data and Parameter'!$E$14*'ER calculations'!N1304</f>
        <v>4.4259115581654358</v>
      </c>
    </row>
    <row r="1305" spans="1:15" ht="15">
      <c r="A1305" s="284">
        <v>1301</v>
      </c>
      <c r="B1305" s="287"/>
      <c r="C1305" s="287"/>
      <c r="D1305" s="284" t="s">
        <v>119</v>
      </c>
      <c r="E1305" s="287"/>
      <c r="F1305" s="285" t="s">
        <v>1425</v>
      </c>
      <c r="G1305" s="266" t="s">
        <v>121</v>
      </c>
      <c r="H1305" s="266">
        <f>IF(G1305="Traditional Stove",0.1,0.2)</f>
        <v>0.1</v>
      </c>
      <c r="I1305" s="266">
        <f>YEAR(J1305)</f>
        <v>2022</v>
      </c>
      <c r="J1305" s="267">
        <v>44758</v>
      </c>
      <c r="K1305" s="267">
        <f>J1305+1</f>
        <v>44759</v>
      </c>
      <c r="L1305" s="266">
        <f>IF(M1305&lt;=365,1,2)</f>
        <v>1</v>
      </c>
      <c r="M1305" s="266">
        <f>IF(K1305&lt;$C$1,$C$2-$C$1+1,$C$2-K1305+1)</f>
        <v>288</v>
      </c>
      <c r="N1305" s="268">
        <f>M1305/365</f>
        <v>0.78904109589041094</v>
      </c>
      <c r="O1305" s="269">
        <f>'Data and Parameter'!$E$4*'Data and Parameter'!$E$5*('Data and Parameter'!$E$6+'Data and Parameter'!$E$7)*'Data and Parameter'!$E$19*'Data and Parameter'!$E$14*'ER calculations'!N1305</f>
        <v>4.085456822921941</v>
      </c>
    </row>
    <row r="1306" spans="1:15" ht="15">
      <c r="A1306" s="284">
        <v>1302</v>
      </c>
      <c r="B1306" s="287"/>
      <c r="C1306" s="287"/>
      <c r="D1306" s="284" t="s">
        <v>119</v>
      </c>
      <c r="E1306" s="287"/>
      <c r="F1306" s="285" t="s">
        <v>1426</v>
      </c>
      <c r="G1306" s="266" t="s">
        <v>121</v>
      </c>
      <c r="H1306" s="266">
        <f>IF(G1306="Traditional Stove",0.1,0.2)</f>
        <v>0.1</v>
      </c>
      <c r="I1306" s="266">
        <f>YEAR(J1306)</f>
        <v>2022</v>
      </c>
      <c r="J1306" s="267">
        <v>44758</v>
      </c>
      <c r="K1306" s="267">
        <f>J1306+1</f>
        <v>44759</v>
      </c>
      <c r="L1306" s="266">
        <f>IF(M1306&lt;=365,1,2)</f>
        <v>1</v>
      </c>
      <c r="M1306" s="266">
        <f>IF(K1306&lt;$C$1,$C$2-$C$1+1,$C$2-K1306+1)</f>
        <v>288</v>
      </c>
      <c r="N1306" s="268">
        <f>M1306/365</f>
        <v>0.78904109589041094</v>
      </c>
      <c r="O1306" s="269">
        <f>'Data and Parameter'!$E$4*'Data and Parameter'!$E$5*('Data and Parameter'!$E$6+'Data and Parameter'!$E$7)*'Data and Parameter'!$E$19*'Data and Parameter'!$E$14*'ER calculations'!N1306</f>
        <v>4.085456822921941</v>
      </c>
    </row>
    <row r="1307" spans="1:15" ht="15">
      <c r="A1307" s="284">
        <v>1303</v>
      </c>
      <c r="B1307" s="287"/>
      <c r="C1307" s="287"/>
      <c r="D1307" s="284" t="s">
        <v>119</v>
      </c>
      <c r="E1307" s="287"/>
      <c r="F1307" s="285" t="s">
        <v>1427</v>
      </c>
      <c r="G1307" s="266" t="s">
        <v>121</v>
      </c>
      <c r="H1307" s="266">
        <f>IF(G1307="Traditional Stove",0.1,0.2)</f>
        <v>0.1</v>
      </c>
      <c r="I1307" s="266">
        <f>YEAR(J1307)</f>
        <v>2022</v>
      </c>
      <c r="J1307" s="267">
        <v>44719</v>
      </c>
      <c r="K1307" s="267">
        <f>J1307+1</f>
        <v>44720</v>
      </c>
      <c r="L1307" s="266">
        <f>IF(M1307&lt;=365,1,2)</f>
        <v>1</v>
      </c>
      <c r="M1307" s="266">
        <f>IF(K1307&lt;$C$1,$C$2-$C$1+1,$C$2-K1307+1)</f>
        <v>327</v>
      </c>
      <c r="N1307" s="268">
        <f>M1307/365</f>
        <v>0.89589041095890409</v>
      </c>
      <c r="O1307" s="269">
        <f>'Data and Parameter'!$E$4*'Data and Parameter'!$E$5*('Data and Parameter'!$E$6+'Data and Parameter'!$E$7)*'Data and Parameter'!$E$19*'Data and Parameter'!$E$14*'ER calculations'!N1307</f>
        <v>4.6386957676926199</v>
      </c>
    </row>
    <row r="1308" spans="1:15" ht="15">
      <c r="A1308" s="284">
        <v>1304</v>
      </c>
      <c r="B1308" s="287"/>
      <c r="C1308" s="287"/>
      <c r="D1308" s="284" t="s">
        <v>119</v>
      </c>
      <c r="E1308" s="287"/>
      <c r="F1308" s="285" t="s">
        <v>1428</v>
      </c>
      <c r="G1308" s="266" t="s">
        <v>121</v>
      </c>
      <c r="H1308" s="266">
        <f>IF(G1308="Traditional Stove",0.1,0.2)</f>
        <v>0.1</v>
      </c>
      <c r="I1308" s="266">
        <f>YEAR(J1308)</f>
        <v>2022</v>
      </c>
      <c r="J1308" s="267">
        <v>44758</v>
      </c>
      <c r="K1308" s="267">
        <f>J1308+1</f>
        <v>44759</v>
      </c>
      <c r="L1308" s="266">
        <f>IF(M1308&lt;=365,1,2)</f>
        <v>1</v>
      </c>
      <c r="M1308" s="266">
        <f>IF(K1308&lt;$C$1,$C$2-$C$1+1,$C$2-K1308+1)</f>
        <v>288</v>
      </c>
      <c r="N1308" s="268">
        <f>M1308/365</f>
        <v>0.78904109589041094</v>
      </c>
      <c r="O1308" s="269">
        <f>'Data and Parameter'!$E$4*'Data and Parameter'!$E$5*('Data and Parameter'!$E$6+'Data and Parameter'!$E$7)*'Data and Parameter'!$E$19*'Data and Parameter'!$E$14*'ER calculations'!N1308</f>
        <v>4.085456822921941</v>
      </c>
    </row>
    <row r="1309" spans="1:15" ht="15">
      <c r="A1309" s="284">
        <v>1305</v>
      </c>
      <c r="B1309" s="287"/>
      <c r="C1309" s="287"/>
      <c r="D1309" s="284" t="s">
        <v>119</v>
      </c>
      <c r="E1309" s="287"/>
      <c r="F1309" s="285" t="s">
        <v>1429</v>
      </c>
      <c r="G1309" s="266" t="s">
        <v>121</v>
      </c>
      <c r="H1309" s="266">
        <f>IF(G1309="Traditional Stove",0.1,0.2)</f>
        <v>0.1</v>
      </c>
      <c r="I1309" s="266">
        <f>YEAR(J1309)</f>
        <v>2022</v>
      </c>
      <c r="J1309" s="267">
        <v>44758</v>
      </c>
      <c r="K1309" s="267">
        <f>J1309+1</f>
        <v>44759</v>
      </c>
      <c r="L1309" s="266">
        <f>IF(M1309&lt;=365,1,2)</f>
        <v>1</v>
      </c>
      <c r="M1309" s="266">
        <f>IF(K1309&lt;$C$1,$C$2-$C$1+1,$C$2-K1309+1)</f>
        <v>288</v>
      </c>
      <c r="N1309" s="268">
        <f>M1309/365</f>
        <v>0.78904109589041094</v>
      </c>
      <c r="O1309" s="269">
        <f>'Data and Parameter'!$E$4*'Data and Parameter'!$E$5*('Data and Parameter'!$E$6+'Data and Parameter'!$E$7)*'Data and Parameter'!$E$19*'Data and Parameter'!$E$14*'ER calculations'!N1309</f>
        <v>4.085456822921941</v>
      </c>
    </row>
    <row r="1310" spans="1:15" ht="15">
      <c r="A1310" s="284">
        <v>1306</v>
      </c>
      <c r="B1310" s="287"/>
      <c r="C1310" s="287"/>
      <c r="D1310" s="284" t="s">
        <v>119</v>
      </c>
      <c r="E1310" s="287"/>
      <c r="F1310" s="285" t="s">
        <v>1430</v>
      </c>
      <c r="G1310" s="266" t="s">
        <v>121</v>
      </c>
      <c r="H1310" s="266">
        <f>IF(G1310="Traditional Stove",0.1,0.2)</f>
        <v>0.1</v>
      </c>
      <c r="I1310" s="266">
        <f>YEAR(J1310)</f>
        <v>2022</v>
      </c>
      <c r="J1310" s="267">
        <v>44719</v>
      </c>
      <c r="K1310" s="267">
        <f>J1310+1</f>
        <v>44720</v>
      </c>
      <c r="L1310" s="266">
        <f>IF(M1310&lt;=365,1,2)</f>
        <v>1</v>
      </c>
      <c r="M1310" s="266">
        <f>IF(K1310&lt;$C$1,$C$2-$C$1+1,$C$2-K1310+1)</f>
        <v>327</v>
      </c>
      <c r="N1310" s="268">
        <f>M1310/365</f>
        <v>0.89589041095890409</v>
      </c>
      <c r="O1310" s="269">
        <f>'Data and Parameter'!$E$4*'Data and Parameter'!$E$5*('Data and Parameter'!$E$6+'Data and Parameter'!$E$7)*'Data and Parameter'!$E$19*'Data and Parameter'!$E$14*'ER calculations'!N1310</f>
        <v>4.6386957676926199</v>
      </c>
    </row>
    <row r="1311" spans="1:15" ht="15">
      <c r="A1311" s="284">
        <v>1307</v>
      </c>
      <c r="B1311" s="287"/>
      <c r="C1311" s="287"/>
      <c r="D1311" s="284" t="s">
        <v>119</v>
      </c>
      <c r="E1311" s="287"/>
      <c r="F1311" s="285" t="s">
        <v>1431</v>
      </c>
      <c r="G1311" s="266" t="s">
        <v>121</v>
      </c>
      <c r="H1311" s="266">
        <f>IF(G1311="Traditional Stove",0.1,0.2)</f>
        <v>0.1</v>
      </c>
      <c r="I1311" s="266">
        <f>YEAR(J1311)</f>
        <v>2022</v>
      </c>
      <c r="J1311" s="267">
        <v>44719</v>
      </c>
      <c r="K1311" s="267">
        <f>J1311+1</f>
        <v>44720</v>
      </c>
      <c r="L1311" s="266">
        <f>IF(M1311&lt;=365,1,2)</f>
        <v>1</v>
      </c>
      <c r="M1311" s="266">
        <f>IF(K1311&lt;$C$1,$C$2-$C$1+1,$C$2-K1311+1)</f>
        <v>327</v>
      </c>
      <c r="N1311" s="268">
        <f>M1311/365</f>
        <v>0.89589041095890409</v>
      </c>
      <c r="O1311" s="269">
        <f>'Data and Parameter'!$E$4*'Data and Parameter'!$E$5*('Data and Parameter'!$E$6+'Data and Parameter'!$E$7)*'Data and Parameter'!$E$19*'Data and Parameter'!$E$14*'ER calculations'!N1311</f>
        <v>4.6386957676926199</v>
      </c>
    </row>
    <row r="1312" spans="1:15" ht="15">
      <c r="A1312" s="284">
        <v>1308</v>
      </c>
      <c r="B1312" s="287"/>
      <c r="C1312" s="287"/>
      <c r="D1312" s="284" t="s">
        <v>119</v>
      </c>
      <c r="E1312" s="287"/>
      <c r="F1312" s="285" t="s">
        <v>1432</v>
      </c>
      <c r="G1312" s="266" t="s">
        <v>121</v>
      </c>
      <c r="H1312" s="266">
        <f>IF(G1312="Traditional Stove",0.1,0.2)</f>
        <v>0.1</v>
      </c>
      <c r="I1312" s="266">
        <f>YEAR(J1312)</f>
        <v>2022</v>
      </c>
      <c r="J1312" s="267">
        <v>44758</v>
      </c>
      <c r="K1312" s="267">
        <f>J1312+1</f>
        <v>44759</v>
      </c>
      <c r="L1312" s="266">
        <f>IF(M1312&lt;=365,1,2)</f>
        <v>1</v>
      </c>
      <c r="M1312" s="266">
        <f>IF(K1312&lt;$C$1,$C$2-$C$1+1,$C$2-K1312+1)</f>
        <v>288</v>
      </c>
      <c r="N1312" s="268">
        <f>M1312/365</f>
        <v>0.78904109589041094</v>
      </c>
      <c r="O1312" s="269">
        <f>'Data and Parameter'!$E$4*'Data and Parameter'!$E$5*('Data and Parameter'!$E$6+'Data and Parameter'!$E$7)*'Data and Parameter'!$E$19*'Data and Parameter'!$E$14*'ER calculations'!N1312</f>
        <v>4.085456822921941</v>
      </c>
    </row>
    <row r="1313" spans="1:15" ht="15">
      <c r="A1313" s="284">
        <v>1309</v>
      </c>
      <c r="B1313" s="287"/>
      <c r="C1313" s="287"/>
      <c r="D1313" s="284" t="s">
        <v>119</v>
      </c>
      <c r="E1313" s="287"/>
      <c r="F1313" s="285" t="s">
        <v>1433</v>
      </c>
      <c r="G1313" s="266" t="s">
        <v>121</v>
      </c>
      <c r="H1313" s="266">
        <f>IF(G1313="Traditional Stove",0.1,0.2)</f>
        <v>0.1</v>
      </c>
      <c r="I1313" s="266">
        <f>YEAR(J1313)</f>
        <v>2022</v>
      </c>
      <c r="J1313" s="267">
        <v>44719</v>
      </c>
      <c r="K1313" s="267">
        <f>J1313+1</f>
        <v>44720</v>
      </c>
      <c r="L1313" s="266">
        <f>IF(M1313&lt;=365,1,2)</f>
        <v>1</v>
      </c>
      <c r="M1313" s="266">
        <f>IF(K1313&lt;$C$1,$C$2-$C$1+1,$C$2-K1313+1)</f>
        <v>327</v>
      </c>
      <c r="N1313" s="268">
        <f>M1313/365</f>
        <v>0.89589041095890409</v>
      </c>
      <c r="O1313" s="269">
        <f>'Data and Parameter'!$E$4*'Data and Parameter'!$E$5*('Data and Parameter'!$E$6+'Data and Parameter'!$E$7)*'Data and Parameter'!$E$19*'Data and Parameter'!$E$14*'ER calculations'!N1313</f>
        <v>4.6386957676926199</v>
      </c>
    </row>
    <row r="1314" spans="1:15" ht="15">
      <c r="A1314" s="284">
        <v>1310</v>
      </c>
      <c r="B1314" s="287"/>
      <c r="C1314" s="287"/>
      <c r="D1314" s="284" t="s">
        <v>119</v>
      </c>
      <c r="E1314" s="287"/>
      <c r="F1314" s="285" t="s">
        <v>1434</v>
      </c>
      <c r="G1314" s="266" t="s">
        <v>121</v>
      </c>
      <c r="H1314" s="266">
        <f>IF(G1314="Traditional Stove",0.1,0.2)</f>
        <v>0.1</v>
      </c>
      <c r="I1314" s="266">
        <f>YEAR(J1314)</f>
        <v>2022</v>
      </c>
      <c r="J1314" s="267">
        <v>44768</v>
      </c>
      <c r="K1314" s="267">
        <f>J1314+1</f>
        <v>44769</v>
      </c>
      <c r="L1314" s="266">
        <f>IF(M1314&lt;=365,1,2)</f>
        <v>1</v>
      </c>
      <c r="M1314" s="266">
        <f>IF(K1314&lt;$C$1,$C$2-$C$1+1,$C$2-K1314+1)</f>
        <v>278</v>
      </c>
      <c r="N1314" s="268">
        <f>M1314/365</f>
        <v>0.76164383561643834</v>
      </c>
      <c r="O1314" s="269">
        <f>'Data and Parameter'!$E$4*'Data and Parameter'!$E$5*('Data and Parameter'!$E$6+'Data and Parameter'!$E$7)*'Data and Parameter'!$E$19*'Data and Parameter'!$E$14*'ER calculations'!N1314</f>
        <v>3.9436006832371509</v>
      </c>
    </row>
    <row r="1315" spans="1:15" ht="15">
      <c r="A1315" s="284">
        <v>1311</v>
      </c>
      <c r="B1315" s="287"/>
      <c r="C1315" s="287"/>
      <c r="D1315" s="284" t="s">
        <v>119</v>
      </c>
      <c r="E1315" s="287"/>
      <c r="F1315" s="285" t="s">
        <v>1435</v>
      </c>
      <c r="G1315" s="266" t="s">
        <v>121</v>
      </c>
      <c r="H1315" s="266">
        <f>IF(G1315="Traditional Stove",0.1,0.2)</f>
        <v>0.1</v>
      </c>
      <c r="I1315" s="266">
        <f>YEAR(J1315)</f>
        <v>2022</v>
      </c>
      <c r="J1315" s="267">
        <v>44732</v>
      </c>
      <c r="K1315" s="267">
        <f>J1315+1</f>
        <v>44733</v>
      </c>
      <c r="L1315" s="266">
        <f>IF(M1315&lt;=365,1,2)</f>
        <v>1</v>
      </c>
      <c r="M1315" s="266">
        <f>IF(K1315&lt;$C$1,$C$2-$C$1+1,$C$2-K1315+1)</f>
        <v>314</v>
      </c>
      <c r="N1315" s="268">
        <f>M1315/365</f>
        <v>0.86027397260273974</v>
      </c>
      <c r="O1315" s="269">
        <f>'Data and Parameter'!$E$4*'Data and Parameter'!$E$5*('Data and Parameter'!$E$6+'Data and Parameter'!$E$7)*'Data and Parameter'!$E$19*'Data and Parameter'!$E$14*'ER calculations'!N1315</f>
        <v>4.4542827861023939</v>
      </c>
    </row>
    <row r="1316" spans="1:15" ht="15">
      <c r="A1316" s="284">
        <v>1312</v>
      </c>
      <c r="B1316" s="287"/>
      <c r="C1316" s="287"/>
      <c r="D1316" s="284" t="s">
        <v>119</v>
      </c>
      <c r="E1316" s="287"/>
      <c r="F1316" s="285" t="s">
        <v>1436</v>
      </c>
      <c r="G1316" s="266" t="s">
        <v>121</v>
      </c>
      <c r="H1316" s="266">
        <f>IF(G1316="Traditional Stove",0.1,0.2)</f>
        <v>0.1</v>
      </c>
      <c r="I1316" s="266">
        <f>YEAR(J1316)</f>
        <v>2022</v>
      </c>
      <c r="J1316" s="267">
        <v>44768</v>
      </c>
      <c r="K1316" s="267">
        <f>J1316+1</f>
        <v>44769</v>
      </c>
      <c r="L1316" s="266">
        <f>IF(M1316&lt;=365,1,2)</f>
        <v>1</v>
      </c>
      <c r="M1316" s="266">
        <f>IF(K1316&lt;$C$1,$C$2-$C$1+1,$C$2-K1316+1)</f>
        <v>278</v>
      </c>
      <c r="N1316" s="268">
        <f>M1316/365</f>
        <v>0.76164383561643834</v>
      </c>
      <c r="O1316" s="269">
        <f>'Data and Parameter'!$E$4*'Data and Parameter'!$E$5*('Data and Parameter'!$E$6+'Data and Parameter'!$E$7)*'Data and Parameter'!$E$19*'Data and Parameter'!$E$14*'ER calculations'!N1316</f>
        <v>3.9436006832371509</v>
      </c>
    </row>
    <row r="1317" spans="1:15" ht="15">
      <c r="A1317" s="284">
        <v>1313</v>
      </c>
      <c r="B1317" s="287"/>
      <c r="C1317" s="287"/>
      <c r="D1317" s="284" t="s">
        <v>119</v>
      </c>
      <c r="E1317" s="287"/>
      <c r="F1317" s="285" t="s">
        <v>1437</v>
      </c>
      <c r="G1317" s="266" t="s">
        <v>121</v>
      </c>
      <c r="H1317" s="266">
        <f>IF(G1317="Traditional Stove",0.1,0.2)</f>
        <v>0.1</v>
      </c>
      <c r="I1317" s="266">
        <f>YEAR(J1317)</f>
        <v>2022</v>
      </c>
      <c r="J1317" s="267">
        <v>44767</v>
      </c>
      <c r="K1317" s="267">
        <f>J1317+1</f>
        <v>44768</v>
      </c>
      <c r="L1317" s="266">
        <f>IF(M1317&lt;=365,1,2)</f>
        <v>1</v>
      </c>
      <c r="M1317" s="266">
        <f>IF(K1317&lt;$C$1,$C$2-$C$1+1,$C$2-K1317+1)</f>
        <v>279</v>
      </c>
      <c r="N1317" s="268">
        <f>M1317/365</f>
        <v>0.76438356164383559</v>
      </c>
      <c r="O1317" s="269">
        <f>'Data and Parameter'!$E$4*'Data and Parameter'!$E$5*('Data and Parameter'!$E$6+'Data and Parameter'!$E$7)*'Data and Parameter'!$E$19*'Data and Parameter'!$E$14*'ER calculations'!N1317</f>
        <v>3.9577862972056299</v>
      </c>
    </row>
    <row r="1318" spans="1:15" ht="15">
      <c r="A1318" s="284">
        <v>1314</v>
      </c>
      <c r="B1318" s="287"/>
      <c r="C1318" s="287"/>
      <c r="D1318" s="284" t="s">
        <v>119</v>
      </c>
      <c r="E1318" s="287"/>
      <c r="F1318" s="285" t="s">
        <v>1438</v>
      </c>
      <c r="G1318" s="266" t="s">
        <v>121</v>
      </c>
      <c r="H1318" s="266">
        <f>IF(G1318="Traditional Stove",0.1,0.2)</f>
        <v>0.1</v>
      </c>
      <c r="I1318" s="266">
        <f>YEAR(J1318)</f>
        <v>2022</v>
      </c>
      <c r="J1318" s="267">
        <v>44758</v>
      </c>
      <c r="K1318" s="267">
        <f>J1318+1</f>
        <v>44759</v>
      </c>
      <c r="L1318" s="266">
        <f>IF(M1318&lt;=365,1,2)</f>
        <v>1</v>
      </c>
      <c r="M1318" s="266">
        <f>IF(K1318&lt;$C$1,$C$2-$C$1+1,$C$2-K1318+1)</f>
        <v>288</v>
      </c>
      <c r="N1318" s="268">
        <f>M1318/365</f>
        <v>0.78904109589041094</v>
      </c>
      <c r="O1318" s="269">
        <f>'Data and Parameter'!$E$4*'Data and Parameter'!$E$5*('Data and Parameter'!$E$6+'Data and Parameter'!$E$7)*'Data and Parameter'!$E$19*'Data and Parameter'!$E$14*'ER calculations'!N1318</f>
        <v>4.085456822921941</v>
      </c>
    </row>
    <row r="1319" spans="1:15" ht="15">
      <c r="A1319" s="284">
        <v>1315</v>
      </c>
      <c r="B1319" s="287"/>
      <c r="C1319" s="287"/>
      <c r="D1319" s="284" t="s">
        <v>119</v>
      </c>
      <c r="E1319" s="287"/>
      <c r="F1319" s="285" t="s">
        <v>1439</v>
      </c>
      <c r="G1319" s="266" t="s">
        <v>121</v>
      </c>
      <c r="H1319" s="266">
        <f>IF(G1319="Traditional Stove",0.1,0.2)</f>
        <v>0.1</v>
      </c>
      <c r="I1319" s="266">
        <f>YEAR(J1319)</f>
        <v>2022</v>
      </c>
      <c r="J1319" s="267">
        <v>44767</v>
      </c>
      <c r="K1319" s="267">
        <f>J1319+1</f>
        <v>44768</v>
      </c>
      <c r="L1319" s="266">
        <f>IF(M1319&lt;=365,1,2)</f>
        <v>1</v>
      </c>
      <c r="M1319" s="266">
        <f>IF(K1319&lt;$C$1,$C$2-$C$1+1,$C$2-K1319+1)</f>
        <v>279</v>
      </c>
      <c r="N1319" s="268">
        <f>M1319/365</f>
        <v>0.76438356164383559</v>
      </c>
      <c r="O1319" s="269">
        <f>'Data and Parameter'!$E$4*'Data and Parameter'!$E$5*('Data and Parameter'!$E$6+'Data and Parameter'!$E$7)*'Data and Parameter'!$E$19*'Data and Parameter'!$E$14*'ER calculations'!N1319</f>
        <v>3.9577862972056299</v>
      </c>
    </row>
    <row r="1320" spans="1:15" ht="15">
      <c r="A1320" s="284">
        <v>1316</v>
      </c>
      <c r="B1320" s="287"/>
      <c r="C1320" s="287"/>
      <c r="D1320" s="284" t="s">
        <v>119</v>
      </c>
      <c r="E1320" s="287"/>
      <c r="F1320" s="285" t="s">
        <v>1440</v>
      </c>
      <c r="G1320" s="266" t="s">
        <v>121</v>
      </c>
      <c r="H1320" s="266">
        <f>IF(G1320="Traditional Stove",0.1,0.2)</f>
        <v>0.1</v>
      </c>
      <c r="I1320" s="266">
        <f>YEAR(J1320)</f>
        <v>2022</v>
      </c>
      <c r="J1320" s="267">
        <v>44767</v>
      </c>
      <c r="K1320" s="267">
        <f>J1320+1</f>
        <v>44768</v>
      </c>
      <c r="L1320" s="266">
        <f>IF(M1320&lt;=365,1,2)</f>
        <v>1</v>
      </c>
      <c r="M1320" s="266">
        <f>IF(K1320&lt;$C$1,$C$2-$C$1+1,$C$2-K1320+1)</f>
        <v>279</v>
      </c>
      <c r="N1320" s="268">
        <f>M1320/365</f>
        <v>0.76438356164383559</v>
      </c>
      <c r="O1320" s="269">
        <f>'Data and Parameter'!$E$4*'Data and Parameter'!$E$5*('Data and Parameter'!$E$6+'Data and Parameter'!$E$7)*'Data and Parameter'!$E$19*'Data and Parameter'!$E$14*'ER calculations'!N1320</f>
        <v>3.9577862972056299</v>
      </c>
    </row>
    <row r="1321" spans="1:15" ht="15">
      <c r="A1321" s="284">
        <v>1317</v>
      </c>
      <c r="B1321" s="287"/>
      <c r="C1321" s="287"/>
      <c r="D1321" s="284" t="s">
        <v>119</v>
      </c>
      <c r="E1321" s="287"/>
      <c r="F1321" s="285" t="s">
        <v>1441</v>
      </c>
      <c r="G1321" s="266" t="s">
        <v>121</v>
      </c>
      <c r="H1321" s="266">
        <f>IF(G1321="Traditional Stove",0.1,0.2)</f>
        <v>0.1</v>
      </c>
      <c r="I1321" s="266">
        <f>YEAR(J1321)</f>
        <v>2022</v>
      </c>
      <c r="J1321" s="267">
        <v>44767</v>
      </c>
      <c r="K1321" s="267">
        <f>J1321+1</f>
        <v>44768</v>
      </c>
      <c r="L1321" s="266">
        <f>IF(M1321&lt;=365,1,2)</f>
        <v>1</v>
      </c>
      <c r="M1321" s="266">
        <f>IF(K1321&lt;$C$1,$C$2-$C$1+1,$C$2-K1321+1)</f>
        <v>279</v>
      </c>
      <c r="N1321" s="268">
        <f>M1321/365</f>
        <v>0.76438356164383559</v>
      </c>
      <c r="O1321" s="269">
        <f>'Data and Parameter'!$E$4*'Data and Parameter'!$E$5*('Data and Parameter'!$E$6+'Data and Parameter'!$E$7)*'Data and Parameter'!$E$19*'Data and Parameter'!$E$14*'ER calculations'!N1321</f>
        <v>3.9577862972056299</v>
      </c>
    </row>
    <row r="1322" spans="1:15" ht="15">
      <c r="A1322" s="284">
        <v>1318</v>
      </c>
      <c r="B1322" s="287"/>
      <c r="C1322" s="287"/>
      <c r="D1322" s="284" t="s">
        <v>119</v>
      </c>
      <c r="E1322" s="287"/>
      <c r="F1322" s="285" t="s">
        <v>1442</v>
      </c>
      <c r="G1322" s="266" t="s">
        <v>121</v>
      </c>
      <c r="H1322" s="266">
        <f>IF(G1322="Traditional Stove",0.1,0.2)</f>
        <v>0.1</v>
      </c>
      <c r="I1322" s="266">
        <f>YEAR(J1322)</f>
        <v>2022</v>
      </c>
      <c r="J1322" s="267">
        <v>44767</v>
      </c>
      <c r="K1322" s="267">
        <f>J1322+1</f>
        <v>44768</v>
      </c>
      <c r="L1322" s="266">
        <f>IF(M1322&lt;=365,1,2)</f>
        <v>1</v>
      </c>
      <c r="M1322" s="266">
        <f>IF(K1322&lt;$C$1,$C$2-$C$1+1,$C$2-K1322+1)</f>
        <v>279</v>
      </c>
      <c r="N1322" s="268">
        <f>M1322/365</f>
        <v>0.76438356164383559</v>
      </c>
      <c r="O1322" s="269">
        <f>'Data and Parameter'!$E$4*'Data and Parameter'!$E$5*('Data and Parameter'!$E$6+'Data and Parameter'!$E$7)*'Data and Parameter'!$E$19*'Data and Parameter'!$E$14*'ER calculations'!N1322</f>
        <v>3.9577862972056299</v>
      </c>
    </row>
    <row r="1323" spans="1:15" ht="15">
      <c r="A1323" s="284">
        <v>1319</v>
      </c>
      <c r="B1323" s="287"/>
      <c r="C1323" s="287"/>
      <c r="D1323" s="284" t="s">
        <v>119</v>
      </c>
      <c r="E1323" s="287"/>
      <c r="F1323" s="285" t="s">
        <v>1443</v>
      </c>
      <c r="G1323" s="266" t="s">
        <v>121</v>
      </c>
      <c r="H1323" s="266">
        <f>IF(G1323="Traditional Stove",0.1,0.2)</f>
        <v>0.1</v>
      </c>
      <c r="I1323" s="266">
        <f>YEAR(J1323)</f>
        <v>2022</v>
      </c>
      <c r="J1323" s="267">
        <v>44767</v>
      </c>
      <c r="K1323" s="267">
        <f>J1323+1</f>
        <v>44768</v>
      </c>
      <c r="L1323" s="266">
        <f>IF(M1323&lt;=365,1,2)</f>
        <v>1</v>
      </c>
      <c r="M1323" s="266">
        <f>IF(K1323&lt;$C$1,$C$2-$C$1+1,$C$2-K1323+1)</f>
        <v>279</v>
      </c>
      <c r="N1323" s="268">
        <f>M1323/365</f>
        <v>0.76438356164383559</v>
      </c>
      <c r="O1323" s="269">
        <f>'Data and Parameter'!$E$4*'Data and Parameter'!$E$5*('Data and Parameter'!$E$6+'Data and Parameter'!$E$7)*'Data and Parameter'!$E$19*'Data and Parameter'!$E$14*'ER calculations'!N1323</f>
        <v>3.9577862972056299</v>
      </c>
    </row>
    <row r="1324" spans="1:15" ht="15">
      <c r="A1324" s="284">
        <v>1320</v>
      </c>
      <c r="B1324" s="287"/>
      <c r="C1324" s="287"/>
      <c r="D1324" s="284" t="s">
        <v>119</v>
      </c>
      <c r="E1324" s="287"/>
      <c r="F1324" s="285" t="s">
        <v>1444</v>
      </c>
      <c r="G1324" s="266" t="s">
        <v>121</v>
      </c>
      <c r="H1324" s="266">
        <f>IF(G1324="Traditional Stove",0.1,0.2)</f>
        <v>0.1</v>
      </c>
      <c r="I1324" s="266">
        <f>YEAR(J1324)</f>
        <v>2022</v>
      </c>
      <c r="J1324" s="267">
        <v>44768</v>
      </c>
      <c r="K1324" s="267">
        <f>J1324+1</f>
        <v>44769</v>
      </c>
      <c r="L1324" s="266">
        <f>IF(M1324&lt;=365,1,2)</f>
        <v>1</v>
      </c>
      <c r="M1324" s="266">
        <f>IF(K1324&lt;$C$1,$C$2-$C$1+1,$C$2-K1324+1)</f>
        <v>278</v>
      </c>
      <c r="N1324" s="268">
        <f>M1324/365</f>
        <v>0.76164383561643834</v>
      </c>
      <c r="O1324" s="269">
        <f>'Data and Parameter'!$E$4*'Data and Parameter'!$E$5*('Data and Parameter'!$E$6+'Data and Parameter'!$E$7)*'Data and Parameter'!$E$19*'Data and Parameter'!$E$14*'ER calculations'!N1324</f>
        <v>3.9436006832371509</v>
      </c>
    </row>
    <row r="1325" spans="1:15" ht="15">
      <c r="A1325" s="284">
        <v>1321</v>
      </c>
      <c r="B1325" s="287"/>
      <c r="C1325" s="287"/>
      <c r="D1325" s="284" t="s">
        <v>119</v>
      </c>
      <c r="E1325" s="287"/>
      <c r="F1325" s="285" t="s">
        <v>1445</v>
      </c>
      <c r="G1325" s="266" t="s">
        <v>121</v>
      </c>
      <c r="H1325" s="266">
        <f>IF(G1325="Traditional Stove",0.1,0.2)</f>
        <v>0.1</v>
      </c>
      <c r="I1325" s="266">
        <f>YEAR(J1325)</f>
        <v>2022</v>
      </c>
      <c r="J1325" s="267">
        <v>44767</v>
      </c>
      <c r="K1325" s="267">
        <f>J1325+1</f>
        <v>44768</v>
      </c>
      <c r="L1325" s="266">
        <f>IF(M1325&lt;=365,1,2)</f>
        <v>1</v>
      </c>
      <c r="M1325" s="266">
        <f>IF(K1325&lt;$C$1,$C$2-$C$1+1,$C$2-K1325+1)</f>
        <v>279</v>
      </c>
      <c r="N1325" s="268">
        <f>M1325/365</f>
        <v>0.76438356164383559</v>
      </c>
      <c r="O1325" s="269">
        <f>'Data and Parameter'!$E$4*'Data and Parameter'!$E$5*('Data and Parameter'!$E$6+'Data and Parameter'!$E$7)*'Data and Parameter'!$E$19*'Data and Parameter'!$E$14*'ER calculations'!N1325</f>
        <v>3.9577862972056299</v>
      </c>
    </row>
    <row r="1326" spans="1:15" ht="15">
      <c r="A1326" s="284">
        <v>1322</v>
      </c>
      <c r="B1326" s="287"/>
      <c r="C1326" s="287"/>
      <c r="D1326" s="284" t="s">
        <v>119</v>
      </c>
      <c r="E1326" s="287"/>
      <c r="F1326" s="285" t="s">
        <v>1446</v>
      </c>
      <c r="G1326" s="266" t="s">
        <v>121</v>
      </c>
      <c r="H1326" s="266">
        <f>IF(G1326="Traditional Stove",0.1,0.2)</f>
        <v>0.1</v>
      </c>
      <c r="I1326" s="266">
        <f>YEAR(J1326)</f>
        <v>2022</v>
      </c>
      <c r="J1326" s="267">
        <v>44768</v>
      </c>
      <c r="K1326" s="267">
        <f>J1326+1</f>
        <v>44769</v>
      </c>
      <c r="L1326" s="266">
        <f>IF(M1326&lt;=365,1,2)</f>
        <v>1</v>
      </c>
      <c r="M1326" s="266">
        <f>IF(K1326&lt;$C$1,$C$2-$C$1+1,$C$2-K1326+1)</f>
        <v>278</v>
      </c>
      <c r="N1326" s="268">
        <f>M1326/365</f>
        <v>0.76164383561643834</v>
      </c>
      <c r="O1326" s="269">
        <f>'Data and Parameter'!$E$4*'Data and Parameter'!$E$5*('Data and Parameter'!$E$6+'Data and Parameter'!$E$7)*'Data and Parameter'!$E$19*'Data and Parameter'!$E$14*'ER calculations'!N1326</f>
        <v>3.9436006832371509</v>
      </c>
    </row>
    <row r="1327" spans="1:15" ht="15">
      <c r="A1327" s="284">
        <v>1323</v>
      </c>
      <c r="B1327" s="287"/>
      <c r="C1327" s="287"/>
      <c r="D1327" s="284" t="s">
        <v>119</v>
      </c>
      <c r="E1327" s="287"/>
      <c r="F1327" s="285" t="s">
        <v>1447</v>
      </c>
      <c r="G1327" s="266" t="s">
        <v>121</v>
      </c>
      <c r="H1327" s="266">
        <f>IF(G1327="Traditional Stove",0.1,0.2)</f>
        <v>0.1</v>
      </c>
      <c r="I1327" s="266">
        <f>YEAR(J1327)</f>
        <v>2022</v>
      </c>
      <c r="J1327" s="267">
        <v>44768</v>
      </c>
      <c r="K1327" s="267">
        <f>J1327+1</f>
        <v>44769</v>
      </c>
      <c r="L1327" s="266">
        <f>IF(M1327&lt;=365,1,2)</f>
        <v>1</v>
      </c>
      <c r="M1327" s="266">
        <f>IF(K1327&lt;$C$1,$C$2-$C$1+1,$C$2-K1327+1)</f>
        <v>278</v>
      </c>
      <c r="N1327" s="268">
        <f>M1327/365</f>
        <v>0.76164383561643834</v>
      </c>
      <c r="O1327" s="269">
        <f>'Data and Parameter'!$E$4*'Data and Parameter'!$E$5*('Data and Parameter'!$E$6+'Data and Parameter'!$E$7)*'Data and Parameter'!$E$19*'Data and Parameter'!$E$14*'ER calculations'!N1327</f>
        <v>3.9436006832371509</v>
      </c>
    </row>
    <row r="1328" spans="1:15" ht="15">
      <c r="A1328" s="284">
        <v>1324</v>
      </c>
      <c r="B1328" s="287"/>
      <c r="C1328" s="287"/>
      <c r="D1328" s="284" t="s">
        <v>119</v>
      </c>
      <c r="E1328" s="287"/>
      <c r="F1328" s="285" t="s">
        <v>1448</v>
      </c>
      <c r="G1328" s="266" t="s">
        <v>121</v>
      </c>
      <c r="H1328" s="266">
        <f>IF(G1328="Traditional Stove",0.1,0.2)</f>
        <v>0.1</v>
      </c>
      <c r="I1328" s="266">
        <f>YEAR(J1328)</f>
        <v>2022</v>
      </c>
      <c r="J1328" s="267">
        <v>44768</v>
      </c>
      <c r="K1328" s="267">
        <f>J1328+1</f>
        <v>44769</v>
      </c>
      <c r="L1328" s="266">
        <f>IF(M1328&lt;=365,1,2)</f>
        <v>1</v>
      </c>
      <c r="M1328" s="266">
        <f>IF(K1328&lt;$C$1,$C$2-$C$1+1,$C$2-K1328+1)</f>
        <v>278</v>
      </c>
      <c r="N1328" s="268">
        <f>M1328/365</f>
        <v>0.76164383561643834</v>
      </c>
      <c r="O1328" s="269">
        <f>'Data and Parameter'!$E$4*'Data and Parameter'!$E$5*('Data and Parameter'!$E$6+'Data and Parameter'!$E$7)*'Data and Parameter'!$E$19*'Data and Parameter'!$E$14*'ER calculations'!N1328</f>
        <v>3.9436006832371509</v>
      </c>
    </row>
    <row r="1329" spans="1:15" ht="15">
      <c r="A1329" s="284">
        <v>1325</v>
      </c>
      <c r="B1329" s="287"/>
      <c r="C1329" s="287"/>
      <c r="D1329" s="284" t="s">
        <v>119</v>
      </c>
      <c r="E1329" s="287"/>
      <c r="F1329" s="285" t="s">
        <v>1449</v>
      </c>
      <c r="G1329" s="266" t="s">
        <v>121</v>
      </c>
      <c r="H1329" s="266">
        <f>IF(G1329="Traditional Stove",0.1,0.2)</f>
        <v>0.1</v>
      </c>
      <c r="I1329" s="266">
        <f>YEAR(J1329)</f>
        <v>2022</v>
      </c>
      <c r="J1329" s="267">
        <v>44768</v>
      </c>
      <c r="K1329" s="267">
        <f>J1329+1</f>
        <v>44769</v>
      </c>
      <c r="L1329" s="266">
        <f>IF(M1329&lt;=365,1,2)</f>
        <v>1</v>
      </c>
      <c r="M1329" s="266">
        <f>IF(K1329&lt;$C$1,$C$2-$C$1+1,$C$2-K1329+1)</f>
        <v>278</v>
      </c>
      <c r="N1329" s="268">
        <f>M1329/365</f>
        <v>0.76164383561643834</v>
      </c>
      <c r="O1329" s="269">
        <f>'Data and Parameter'!$E$4*'Data and Parameter'!$E$5*('Data and Parameter'!$E$6+'Data and Parameter'!$E$7)*'Data and Parameter'!$E$19*'Data and Parameter'!$E$14*'ER calculations'!N1329</f>
        <v>3.9436006832371509</v>
      </c>
    </row>
    <row r="1330" spans="1:15" ht="15">
      <c r="A1330" s="284">
        <v>1326</v>
      </c>
      <c r="B1330" s="287"/>
      <c r="C1330" s="287"/>
      <c r="D1330" s="284" t="s">
        <v>119</v>
      </c>
      <c r="E1330" s="287"/>
      <c r="F1330" s="285" t="s">
        <v>1450</v>
      </c>
      <c r="G1330" s="266" t="s">
        <v>121</v>
      </c>
      <c r="H1330" s="266">
        <f>IF(G1330="Traditional Stove",0.1,0.2)</f>
        <v>0.1</v>
      </c>
      <c r="I1330" s="266">
        <f>YEAR(J1330)</f>
        <v>2022</v>
      </c>
      <c r="J1330" s="267">
        <v>44768</v>
      </c>
      <c r="K1330" s="267">
        <f>J1330+1</f>
        <v>44769</v>
      </c>
      <c r="L1330" s="266">
        <f>IF(M1330&lt;=365,1,2)</f>
        <v>1</v>
      </c>
      <c r="M1330" s="266">
        <f>IF(K1330&lt;$C$1,$C$2-$C$1+1,$C$2-K1330+1)</f>
        <v>278</v>
      </c>
      <c r="N1330" s="268">
        <f>M1330/365</f>
        <v>0.76164383561643834</v>
      </c>
      <c r="O1330" s="269">
        <f>'Data and Parameter'!$E$4*'Data and Parameter'!$E$5*('Data and Parameter'!$E$6+'Data and Parameter'!$E$7)*'Data and Parameter'!$E$19*'Data and Parameter'!$E$14*'ER calculations'!N1330</f>
        <v>3.9436006832371509</v>
      </c>
    </row>
    <row r="1331" spans="1:15" ht="15">
      <c r="A1331" s="284">
        <v>1327</v>
      </c>
      <c r="B1331" s="287"/>
      <c r="C1331" s="287"/>
      <c r="D1331" s="284" t="s">
        <v>119</v>
      </c>
      <c r="E1331" s="287"/>
      <c r="F1331" s="285" t="s">
        <v>1451</v>
      </c>
      <c r="G1331" s="266" t="s">
        <v>121</v>
      </c>
      <c r="H1331" s="266">
        <f>IF(G1331="Traditional Stove",0.1,0.2)</f>
        <v>0.1</v>
      </c>
      <c r="I1331" s="266">
        <f>YEAR(J1331)</f>
        <v>2022</v>
      </c>
      <c r="J1331" s="267">
        <v>44768</v>
      </c>
      <c r="K1331" s="267">
        <f>J1331+1</f>
        <v>44769</v>
      </c>
      <c r="L1331" s="266">
        <f>IF(M1331&lt;=365,1,2)</f>
        <v>1</v>
      </c>
      <c r="M1331" s="266">
        <f>IF(K1331&lt;$C$1,$C$2-$C$1+1,$C$2-K1331+1)</f>
        <v>278</v>
      </c>
      <c r="N1331" s="268">
        <f>M1331/365</f>
        <v>0.76164383561643834</v>
      </c>
      <c r="O1331" s="269">
        <f>'Data and Parameter'!$E$4*'Data and Parameter'!$E$5*('Data and Parameter'!$E$6+'Data and Parameter'!$E$7)*'Data and Parameter'!$E$19*'Data and Parameter'!$E$14*'ER calculations'!N1331</f>
        <v>3.9436006832371509</v>
      </c>
    </row>
    <row r="1332" spans="1:15" ht="15">
      <c r="A1332" s="284">
        <v>1328</v>
      </c>
      <c r="B1332" s="287"/>
      <c r="C1332" s="287"/>
      <c r="D1332" s="284" t="s">
        <v>119</v>
      </c>
      <c r="E1332" s="287"/>
      <c r="F1332" s="285" t="s">
        <v>1452</v>
      </c>
      <c r="G1332" s="266" t="s">
        <v>121</v>
      </c>
      <c r="H1332" s="266">
        <f>IF(G1332="Traditional Stove",0.1,0.2)</f>
        <v>0.1</v>
      </c>
      <c r="I1332" s="266">
        <f>YEAR(J1332)</f>
        <v>2022</v>
      </c>
      <c r="J1332" s="267">
        <v>44768</v>
      </c>
      <c r="K1332" s="267">
        <f>J1332+1</f>
        <v>44769</v>
      </c>
      <c r="L1332" s="266">
        <f>IF(M1332&lt;=365,1,2)</f>
        <v>1</v>
      </c>
      <c r="M1332" s="266">
        <f>IF(K1332&lt;$C$1,$C$2-$C$1+1,$C$2-K1332+1)</f>
        <v>278</v>
      </c>
      <c r="N1332" s="268">
        <f>M1332/365</f>
        <v>0.76164383561643834</v>
      </c>
      <c r="O1332" s="269">
        <f>'Data and Parameter'!$E$4*'Data and Parameter'!$E$5*('Data and Parameter'!$E$6+'Data and Parameter'!$E$7)*'Data and Parameter'!$E$19*'Data and Parameter'!$E$14*'ER calculations'!N1332</f>
        <v>3.9436006832371509</v>
      </c>
    </row>
    <row r="1333" spans="1:15" ht="15">
      <c r="A1333" s="284">
        <v>1329</v>
      </c>
      <c r="B1333" s="287"/>
      <c r="C1333" s="287"/>
      <c r="D1333" s="284" t="s">
        <v>119</v>
      </c>
      <c r="E1333" s="287"/>
      <c r="F1333" s="285" t="s">
        <v>1453</v>
      </c>
      <c r="G1333" s="266" t="s">
        <v>121</v>
      </c>
      <c r="H1333" s="266">
        <f>IF(G1333="Traditional Stove",0.1,0.2)</f>
        <v>0.1</v>
      </c>
      <c r="I1333" s="266">
        <f>YEAR(J1333)</f>
        <v>2022</v>
      </c>
      <c r="J1333" s="267">
        <v>44768</v>
      </c>
      <c r="K1333" s="267">
        <f>J1333+1</f>
        <v>44769</v>
      </c>
      <c r="L1333" s="266">
        <f>IF(M1333&lt;=365,1,2)</f>
        <v>1</v>
      </c>
      <c r="M1333" s="266">
        <f>IF(K1333&lt;$C$1,$C$2-$C$1+1,$C$2-K1333+1)</f>
        <v>278</v>
      </c>
      <c r="N1333" s="268">
        <f>M1333/365</f>
        <v>0.76164383561643834</v>
      </c>
      <c r="O1333" s="269">
        <f>'Data and Parameter'!$E$4*'Data and Parameter'!$E$5*('Data and Parameter'!$E$6+'Data and Parameter'!$E$7)*'Data and Parameter'!$E$19*'Data and Parameter'!$E$14*'ER calculations'!N1333</f>
        <v>3.9436006832371509</v>
      </c>
    </row>
    <row r="1334" spans="1:15" ht="15">
      <c r="A1334" s="284">
        <v>1330</v>
      </c>
      <c r="B1334" s="287"/>
      <c r="C1334" s="287"/>
      <c r="D1334" s="284" t="s">
        <v>119</v>
      </c>
      <c r="E1334" s="287"/>
      <c r="F1334" s="285" t="s">
        <v>1454</v>
      </c>
      <c r="G1334" s="266" t="s">
        <v>121</v>
      </c>
      <c r="H1334" s="266">
        <f>IF(G1334="Traditional Stove",0.1,0.2)</f>
        <v>0.1</v>
      </c>
      <c r="I1334" s="266">
        <f>YEAR(J1334)</f>
        <v>2022</v>
      </c>
      <c r="J1334" s="267">
        <v>44768</v>
      </c>
      <c r="K1334" s="267">
        <f>J1334+1</f>
        <v>44769</v>
      </c>
      <c r="L1334" s="266">
        <f>IF(M1334&lt;=365,1,2)</f>
        <v>1</v>
      </c>
      <c r="M1334" s="266">
        <f>IF(K1334&lt;$C$1,$C$2-$C$1+1,$C$2-K1334+1)</f>
        <v>278</v>
      </c>
      <c r="N1334" s="268">
        <f>M1334/365</f>
        <v>0.76164383561643834</v>
      </c>
      <c r="O1334" s="269">
        <f>'Data and Parameter'!$E$4*'Data and Parameter'!$E$5*('Data and Parameter'!$E$6+'Data and Parameter'!$E$7)*'Data and Parameter'!$E$19*'Data and Parameter'!$E$14*'ER calculations'!N1334</f>
        <v>3.9436006832371509</v>
      </c>
    </row>
    <row r="1335" spans="1:15" ht="15">
      <c r="A1335" s="284">
        <v>1331</v>
      </c>
      <c r="B1335" s="287"/>
      <c r="C1335" s="287"/>
      <c r="D1335" s="284" t="s">
        <v>119</v>
      </c>
      <c r="E1335" s="287"/>
      <c r="F1335" s="285" t="s">
        <v>1455</v>
      </c>
      <c r="G1335" s="266" t="s">
        <v>121</v>
      </c>
      <c r="H1335" s="266">
        <f>IF(G1335="Traditional Stove",0.1,0.2)</f>
        <v>0.1</v>
      </c>
      <c r="I1335" s="266">
        <f>YEAR(J1335)</f>
        <v>2022</v>
      </c>
      <c r="J1335" s="267">
        <v>44768</v>
      </c>
      <c r="K1335" s="267">
        <f>J1335+1</f>
        <v>44769</v>
      </c>
      <c r="L1335" s="266">
        <f>IF(M1335&lt;=365,1,2)</f>
        <v>1</v>
      </c>
      <c r="M1335" s="266">
        <f>IF(K1335&lt;$C$1,$C$2-$C$1+1,$C$2-K1335+1)</f>
        <v>278</v>
      </c>
      <c r="N1335" s="268">
        <f>M1335/365</f>
        <v>0.76164383561643834</v>
      </c>
      <c r="O1335" s="269">
        <f>'Data and Parameter'!$E$4*'Data and Parameter'!$E$5*('Data and Parameter'!$E$6+'Data and Parameter'!$E$7)*'Data and Parameter'!$E$19*'Data and Parameter'!$E$14*'ER calculations'!N1335</f>
        <v>3.9436006832371509</v>
      </c>
    </row>
    <row r="1336" spans="1:15" ht="15">
      <c r="A1336" s="284">
        <v>1332</v>
      </c>
      <c r="B1336" s="287"/>
      <c r="C1336" s="287"/>
      <c r="D1336" s="284" t="s">
        <v>119</v>
      </c>
      <c r="E1336" s="287"/>
      <c r="F1336" s="285" t="s">
        <v>1456</v>
      </c>
      <c r="G1336" s="266" t="s">
        <v>121</v>
      </c>
      <c r="H1336" s="266">
        <f>IF(G1336="Traditional Stove",0.1,0.2)</f>
        <v>0.1</v>
      </c>
      <c r="I1336" s="266">
        <f>YEAR(J1336)</f>
        <v>2022</v>
      </c>
      <c r="J1336" s="267">
        <v>44768</v>
      </c>
      <c r="K1336" s="267">
        <f>J1336+1</f>
        <v>44769</v>
      </c>
      <c r="L1336" s="266">
        <f>IF(M1336&lt;=365,1,2)</f>
        <v>1</v>
      </c>
      <c r="M1336" s="266">
        <f>IF(K1336&lt;$C$1,$C$2-$C$1+1,$C$2-K1336+1)</f>
        <v>278</v>
      </c>
      <c r="N1336" s="268">
        <f>M1336/365</f>
        <v>0.76164383561643834</v>
      </c>
      <c r="O1336" s="269">
        <f>'Data and Parameter'!$E$4*'Data and Parameter'!$E$5*('Data and Parameter'!$E$6+'Data and Parameter'!$E$7)*'Data and Parameter'!$E$19*'Data and Parameter'!$E$14*'ER calculations'!N1336</f>
        <v>3.9436006832371509</v>
      </c>
    </row>
    <row r="1337" spans="1:15" ht="15">
      <c r="A1337" s="284">
        <v>1333</v>
      </c>
      <c r="B1337" s="287"/>
      <c r="C1337" s="287"/>
      <c r="D1337" s="284" t="s">
        <v>119</v>
      </c>
      <c r="E1337" s="287"/>
      <c r="F1337" s="285" t="s">
        <v>1457</v>
      </c>
      <c r="G1337" s="266" t="s">
        <v>121</v>
      </c>
      <c r="H1337" s="266">
        <f>IF(G1337="Traditional Stove",0.1,0.2)</f>
        <v>0.1</v>
      </c>
      <c r="I1337" s="266">
        <f>YEAR(J1337)</f>
        <v>2022</v>
      </c>
      <c r="J1337" s="267">
        <v>44758</v>
      </c>
      <c r="K1337" s="267">
        <f>J1337+1</f>
        <v>44759</v>
      </c>
      <c r="L1337" s="266">
        <f>IF(M1337&lt;=365,1,2)</f>
        <v>1</v>
      </c>
      <c r="M1337" s="266">
        <f>IF(K1337&lt;$C$1,$C$2-$C$1+1,$C$2-K1337+1)</f>
        <v>288</v>
      </c>
      <c r="N1337" s="268">
        <f>M1337/365</f>
        <v>0.78904109589041094</v>
      </c>
      <c r="O1337" s="269">
        <f>'Data and Parameter'!$E$4*'Data and Parameter'!$E$5*('Data and Parameter'!$E$6+'Data and Parameter'!$E$7)*'Data and Parameter'!$E$19*'Data and Parameter'!$E$14*'ER calculations'!N1337</f>
        <v>4.085456822921941</v>
      </c>
    </row>
    <row r="1338" spans="1:15" ht="15">
      <c r="A1338" s="284">
        <v>1334</v>
      </c>
      <c r="B1338" s="287"/>
      <c r="C1338" s="287"/>
      <c r="D1338" s="284" t="s">
        <v>119</v>
      </c>
      <c r="E1338" s="287"/>
      <c r="F1338" s="285" t="s">
        <v>1458</v>
      </c>
      <c r="G1338" s="266" t="s">
        <v>121</v>
      </c>
      <c r="H1338" s="266">
        <f>IF(G1338="Traditional Stove",0.1,0.2)</f>
        <v>0.1</v>
      </c>
      <c r="I1338" s="266">
        <f>YEAR(J1338)</f>
        <v>2022</v>
      </c>
      <c r="J1338" s="267">
        <v>44768</v>
      </c>
      <c r="K1338" s="267">
        <f>J1338+1</f>
        <v>44769</v>
      </c>
      <c r="L1338" s="266">
        <f>IF(M1338&lt;=365,1,2)</f>
        <v>1</v>
      </c>
      <c r="M1338" s="266">
        <f>IF(K1338&lt;$C$1,$C$2-$C$1+1,$C$2-K1338+1)</f>
        <v>278</v>
      </c>
      <c r="N1338" s="268">
        <f>M1338/365</f>
        <v>0.76164383561643834</v>
      </c>
      <c r="O1338" s="269">
        <f>'Data and Parameter'!$E$4*'Data and Parameter'!$E$5*('Data and Parameter'!$E$6+'Data and Parameter'!$E$7)*'Data and Parameter'!$E$19*'Data and Parameter'!$E$14*'ER calculations'!N1338</f>
        <v>3.9436006832371509</v>
      </c>
    </row>
    <row r="1339" spans="1:15" ht="15">
      <c r="A1339" s="284">
        <v>1335</v>
      </c>
      <c r="B1339" s="287"/>
      <c r="C1339" s="287"/>
      <c r="D1339" s="284" t="s">
        <v>119</v>
      </c>
      <c r="E1339" s="287"/>
      <c r="F1339" s="285" t="s">
        <v>1459</v>
      </c>
      <c r="G1339" s="266" t="s">
        <v>121</v>
      </c>
      <c r="H1339" s="266">
        <f>IF(G1339="Traditional Stove",0.1,0.2)</f>
        <v>0.1</v>
      </c>
      <c r="I1339" s="266">
        <f>YEAR(J1339)</f>
        <v>2022</v>
      </c>
      <c r="J1339" s="267">
        <v>44768</v>
      </c>
      <c r="K1339" s="267">
        <f>J1339+1</f>
        <v>44769</v>
      </c>
      <c r="L1339" s="266">
        <f>IF(M1339&lt;=365,1,2)</f>
        <v>1</v>
      </c>
      <c r="M1339" s="266">
        <f>IF(K1339&lt;$C$1,$C$2-$C$1+1,$C$2-K1339+1)</f>
        <v>278</v>
      </c>
      <c r="N1339" s="268">
        <f>M1339/365</f>
        <v>0.76164383561643834</v>
      </c>
      <c r="O1339" s="269">
        <f>'Data and Parameter'!$E$4*'Data and Parameter'!$E$5*('Data and Parameter'!$E$6+'Data and Parameter'!$E$7)*'Data and Parameter'!$E$19*'Data and Parameter'!$E$14*'ER calculations'!N1339</f>
        <v>3.9436006832371509</v>
      </c>
    </row>
    <row r="1340" spans="1:15" ht="15">
      <c r="A1340" s="284">
        <v>1336</v>
      </c>
      <c r="B1340" s="287"/>
      <c r="C1340" s="287"/>
      <c r="D1340" s="284" t="s">
        <v>119</v>
      </c>
      <c r="E1340" s="287"/>
      <c r="F1340" s="285" t="s">
        <v>1460</v>
      </c>
      <c r="G1340" s="266" t="s">
        <v>121</v>
      </c>
      <c r="H1340" s="266">
        <f>IF(G1340="Traditional Stove",0.1,0.2)</f>
        <v>0.1</v>
      </c>
      <c r="I1340" s="266">
        <f>YEAR(J1340)</f>
        <v>2022</v>
      </c>
      <c r="J1340" s="267">
        <v>44768</v>
      </c>
      <c r="K1340" s="267">
        <f>J1340+1</f>
        <v>44769</v>
      </c>
      <c r="L1340" s="266">
        <f>IF(M1340&lt;=365,1,2)</f>
        <v>1</v>
      </c>
      <c r="M1340" s="266">
        <f>IF(K1340&lt;$C$1,$C$2-$C$1+1,$C$2-K1340+1)</f>
        <v>278</v>
      </c>
      <c r="N1340" s="268">
        <f>M1340/365</f>
        <v>0.76164383561643834</v>
      </c>
      <c r="O1340" s="269">
        <f>'Data and Parameter'!$E$4*'Data and Parameter'!$E$5*('Data and Parameter'!$E$6+'Data and Parameter'!$E$7)*'Data and Parameter'!$E$19*'Data and Parameter'!$E$14*'ER calculations'!N1340</f>
        <v>3.9436006832371509</v>
      </c>
    </row>
    <row r="1341" spans="1:15" ht="15">
      <c r="A1341" s="284">
        <v>1337</v>
      </c>
      <c r="B1341" s="287"/>
      <c r="C1341" s="287"/>
      <c r="D1341" s="284" t="s">
        <v>119</v>
      </c>
      <c r="E1341" s="287"/>
      <c r="F1341" s="285" t="s">
        <v>1461</v>
      </c>
      <c r="G1341" s="266" t="s">
        <v>121</v>
      </c>
      <c r="H1341" s="266">
        <f>IF(G1341="Traditional Stove",0.1,0.2)</f>
        <v>0.1</v>
      </c>
      <c r="I1341" s="266">
        <f>YEAR(J1341)</f>
        <v>2022</v>
      </c>
      <c r="J1341" s="267">
        <v>44768</v>
      </c>
      <c r="K1341" s="267">
        <f>J1341+1</f>
        <v>44769</v>
      </c>
      <c r="L1341" s="266">
        <f>IF(M1341&lt;=365,1,2)</f>
        <v>1</v>
      </c>
      <c r="M1341" s="266">
        <f>IF(K1341&lt;$C$1,$C$2-$C$1+1,$C$2-K1341+1)</f>
        <v>278</v>
      </c>
      <c r="N1341" s="268">
        <f>M1341/365</f>
        <v>0.76164383561643834</v>
      </c>
      <c r="O1341" s="269">
        <f>'Data and Parameter'!$E$4*'Data and Parameter'!$E$5*('Data and Parameter'!$E$6+'Data and Parameter'!$E$7)*'Data and Parameter'!$E$19*'Data and Parameter'!$E$14*'ER calculations'!N1341</f>
        <v>3.9436006832371509</v>
      </c>
    </row>
    <row r="1342" spans="1:15" ht="15">
      <c r="A1342" s="284">
        <v>1338</v>
      </c>
      <c r="B1342" s="287"/>
      <c r="C1342" s="287"/>
      <c r="D1342" s="284" t="s">
        <v>119</v>
      </c>
      <c r="E1342" s="287"/>
      <c r="F1342" s="285" t="s">
        <v>1462</v>
      </c>
      <c r="G1342" s="266" t="s">
        <v>121</v>
      </c>
      <c r="H1342" s="266">
        <f>IF(G1342="Traditional Stove",0.1,0.2)</f>
        <v>0.1</v>
      </c>
      <c r="I1342" s="266">
        <f>YEAR(J1342)</f>
        <v>2022</v>
      </c>
      <c r="J1342" s="267">
        <v>44768</v>
      </c>
      <c r="K1342" s="267">
        <f>J1342+1</f>
        <v>44769</v>
      </c>
      <c r="L1342" s="266">
        <f>IF(M1342&lt;=365,1,2)</f>
        <v>1</v>
      </c>
      <c r="M1342" s="266">
        <f>IF(K1342&lt;$C$1,$C$2-$C$1+1,$C$2-K1342+1)</f>
        <v>278</v>
      </c>
      <c r="N1342" s="268">
        <f>M1342/365</f>
        <v>0.76164383561643834</v>
      </c>
      <c r="O1342" s="269">
        <f>'Data and Parameter'!$E$4*'Data and Parameter'!$E$5*('Data and Parameter'!$E$6+'Data and Parameter'!$E$7)*'Data and Parameter'!$E$19*'Data and Parameter'!$E$14*'ER calculations'!N1342</f>
        <v>3.9436006832371509</v>
      </c>
    </row>
    <row r="1343" spans="1:15" ht="15">
      <c r="A1343" s="284">
        <v>1339</v>
      </c>
      <c r="B1343" s="287"/>
      <c r="C1343" s="287"/>
      <c r="D1343" s="284" t="s">
        <v>119</v>
      </c>
      <c r="E1343" s="287"/>
      <c r="F1343" s="285" t="s">
        <v>1463</v>
      </c>
      <c r="G1343" s="266" t="s">
        <v>121</v>
      </c>
      <c r="H1343" s="266">
        <f>IF(G1343="Traditional Stove",0.1,0.2)</f>
        <v>0.1</v>
      </c>
      <c r="I1343" s="266">
        <f>YEAR(J1343)</f>
        <v>2022</v>
      </c>
      <c r="J1343" s="267">
        <v>44768</v>
      </c>
      <c r="K1343" s="267">
        <f>J1343+1</f>
        <v>44769</v>
      </c>
      <c r="L1343" s="266">
        <f>IF(M1343&lt;=365,1,2)</f>
        <v>1</v>
      </c>
      <c r="M1343" s="266">
        <f>IF(K1343&lt;$C$1,$C$2-$C$1+1,$C$2-K1343+1)</f>
        <v>278</v>
      </c>
      <c r="N1343" s="268">
        <f>M1343/365</f>
        <v>0.76164383561643834</v>
      </c>
      <c r="O1343" s="269">
        <f>'Data and Parameter'!$E$4*'Data and Parameter'!$E$5*('Data and Parameter'!$E$6+'Data and Parameter'!$E$7)*'Data and Parameter'!$E$19*'Data and Parameter'!$E$14*'ER calculations'!N1343</f>
        <v>3.9436006832371509</v>
      </c>
    </row>
    <row r="1344" spans="1:15" ht="15">
      <c r="A1344" s="284">
        <v>1340</v>
      </c>
      <c r="B1344" s="287"/>
      <c r="C1344" s="287"/>
      <c r="D1344" s="284" t="s">
        <v>119</v>
      </c>
      <c r="E1344" s="287"/>
      <c r="F1344" s="285" t="s">
        <v>1464</v>
      </c>
      <c r="G1344" s="266" t="s">
        <v>121</v>
      </c>
      <c r="H1344" s="266">
        <f>IF(G1344="Traditional Stove",0.1,0.2)</f>
        <v>0.1</v>
      </c>
      <c r="I1344" s="266">
        <f>YEAR(J1344)</f>
        <v>2022</v>
      </c>
      <c r="J1344" s="267">
        <v>44768</v>
      </c>
      <c r="K1344" s="267">
        <f>J1344+1</f>
        <v>44769</v>
      </c>
      <c r="L1344" s="266">
        <f>IF(M1344&lt;=365,1,2)</f>
        <v>1</v>
      </c>
      <c r="M1344" s="266">
        <f>IF(K1344&lt;$C$1,$C$2-$C$1+1,$C$2-K1344+1)</f>
        <v>278</v>
      </c>
      <c r="N1344" s="268">
        <f>M1344/365</f>
        <v>0.76164383561643834</v>
      </c>
      <c r="O1344" s="269">
        <f>'Data and Parameter'!$E$4*'Data and Parameter'!$E$5*('Data and Parameter'!$E$6+'Data and Parameter'!$E$7)*'Data and Parameter'!$E$19*'Data and Parameter'!$E$14*'ER calculations'!N1344</f>
        <v>3.9436006832371509</v>
      </c>
    </row>
    <row r="1345" spans="1:15" ht="15">
      <c r="A1345" s="284">
        <v>1341</v>
      </c>
      <c r="B1345" s="287"/>
      <c r="C1345" s="287"/>
      <c r="D1345" s="284" t="s">
        <v>119</v>
      </c>
      <c r="E1345" s="287"/>
      <c r="F1345" s="285" t="s">
        <v>1465</v>
      </c>
      <c r="G1345" s="266" t="s">
        <v>121</v>
      </c>
      <c r="H1345" s="266">
        <f>IF(G1345="Traditional Stove",0.1,0.2)</f>
        <v>0.1</v>
      </c>
      <c r="I1345" s="266">
        <f>YEAR(J1345)</f>
        <v>2022</v>
      </c>
      <c r="J1345" s="267">
        <v>44768</v>
      </c>
      <c r="K1345" s="267">
        <f>J1345+1</f>
        <v>44769</v>
      </c>
      <c r="L1345" s="266">
        <f>IF(M1345&lt;=365,1,2)</f>
        <v>1</v>
      </c>
      <c r="M1345" s="266">
        <f>IF(K1345&lt;$C$1,$C$2-$C$1+1,$C$2-K1345+1)</f>
        <v>278</v>
      </c>
      <c r="N1345" s="268">
        <f>M1345/365</f>
        <v>0.76164383561643834</v>
      </c>
      <c r="O1345" s="269">
        <f>'Data and Parameter'!$E$4*'Data and Parameter'!$E$5*('Data and Parameter'!$E$6+'Data and Parameter'!$E$7)*'Data and Parameter'!$E$19*'Data and Parameter'!$E$14*'ER calculations'!N1345</f>
        <v>3.9436006832371509</v>
      </c>
    </row>
    <row r="1346" spans="1:15" ht="15">
      <c r="A1346" s="284">
        <v>1342</v>
      </c>
      <c r="B1346" s="287"/>
      <c r="C1346" s="287"/>
      <c r="D1346" s="284" t="s">
        <v>119</v>
      </c>
      <c r="E1346" s="287"/>
      <c r="F1346" s="285" t="s">
        <v>1466</v>
      </c>
      <c r="G1346" s="266" t="s">
        <v>121</v>
      </c>
      <c r="H1346" s="266">
        <f>IF(G1346="Traditional Stove",0.1,0.2)</f>
        <v>0.1</v>
      </c>
      <c r="I1346" s="266">
        <f>YEAR(J1346)</f>
        <v>2022</v>
      </c>
      <c r="J1346" s="267">
        <v>44768</v>
      </c>
      <c r="K1346" s="267">
        <f>J1346+1</f>
        <v>44769</v>
      </c>
      <c r="L1346" s="266">
        <f>IF(M1346&lt;=365,1,2)</f>
        <v>1</v>
      </c>
      <c r="M1346" s="266">
        <f>IF(K1346&lt;$C$1,$C$2-$C$1+1,$C$2-K1346+1)</f>
        <v>278</v>
      </c>
      <c r="N1346" s="268">
        <f>M1346/365</f>
        <v>0.76164383561643834</v>
      </c>
      <c r="O1346" s="269">
        <f>'Data and Parameter'!$E$4*'Data and Parameter'!$E$5*('Data and Parameter'!$E$6+'Data and Parameter'!$E$7)*'Data and Parameter'!$E$19*'Data and Parameter'!$E$14*'ER calculations'!N1346</f>
        <v>3.9436006832371509</v>
      </c>
    </row>
    <row r="1347" spans="1:15" ht="15">
      <c r="A1347" s="284">
        <v>1343</v>
      </c>
      <c r="B1347" s="287"/>
      <c r="C1347" s="287"/>
      <c r="D1347" s="284" t="s">
        <v>119</v>
      </c>
      <c r="E1347" s="287"/>
      <c r="F1347" s="285" t="s">
        <v>1467</v>
      </c>
      <c r="G1347" s="266" t="s">
        <v>121</v>
      </c>
      <c r="H1347" s="266">
        <f>IF(G1347="Traditional Stove",0.1,0.2)</f>
        <v>0.1</v>
      </c>
      <c r="I1347" s="266">
        <f>YEAR(J1347)</f>
        <v>2022</v>
      </c>
      <c r="J1347" s="267">
        <v>44758</v>
      </c>
      <c r="K1347" s="267">
        <f>J1347+1</f>
        <v>44759</v>
      </c>
      <c r="L1347" s="266">
        <f>IF(M1347&lt;=365,1,2)</f>
        <v>1</v>
      </c>
      <c r="M1347" s="266">
        <f>IF(K1347&lt;$C$1,$C$2-$C$1+1,$C$2-K1347+1)</f>
        <v>288</v>
      </c>
      <c r="N1347" s="268">
        <f>M1347/365</f>
        <v>0.78904109589041094</v>
      </c>
      <c r="O1347" s="269">
        <f>'Data and Parameter'!$E$4*'Data and Parameter'!$E$5*('Data and Parameter'!$E$6+'Data and Parameter'!$E$7)*'Data and Parameter'!$E$19*'Data and Parameter'!$E$14*'ER calculations'!N1347</f>
        <v>4.085456822921941</v>
      </c>
    </row>
    <row r="1348" spans="1:15" ht="15">
      <c r="A1348" s="284">
        <v>1344</v>
      </c>
      <c r="B1348" s="287"/>
      <c r="C1348" s="287"/>
      <c r="D1348" s="284" t="s">
        <v>119</v>
      </c>
      <c r="E1348" s="287"/>
      <c r="F1348" s="285" t="s">
        <v>1468</v>
      </c>
      <c r="G1348" s="266" t="s">
        <v>121</v>
      </c>
      <c r="H1348" s="266">
        <f>IF(G1348="Traditional Stove",0.1,0.2)</f>
        <v>0.1</v>
      </c>
      <c r="I1348" s="266">
        <f>YEAR(J1348)</f>
        <v>2022</v>
      </c>
      <c r="J1348" s="267">
        <v>44768</v>
      </c>
      <c r="K1348" s="267">
        <f>J1348+1</f>
        <v>44769</v>
      </c>
      <c r="L1348" s="266">
        <f>IF(M1348&lt;=365,1,2)</f>
        <v>1</v>
      </c>
      <c r="M1348" s="266">
        <f>IF(K1348&lt;$C$1,$C$2-$C$1+1,$C$2-K1348+1)</f>
        <v>278</v>
      </c>
      <c r="N1348" s="268">
        <f>M1348/365</f>
        <v>0.76164383561643834</v>
      </c>
      <c r="O1348" s="269">
        <f>'Data and Parameter'!$E$4*'Data and Parameter'!$E$5*('Data and Parameter'!$E$6+'Data and Parameter'!$E$7)*'Data and Parameter'!$E$19*'Data and Parameter'!$E$14*'ER calculations'!N1348</f>
        <v>3.9436006832371509</v>
      </c>
    </row>
    <row r="1349" spans="1:15" ht="15">
      <c r="A1349" s="284">
        <v>1345</v>
      </c>
      <c r="B1349" s="287"/>
      <c r="C1349" s="287"/>
      <c r="D1349" s="284" t="s">
        <v>119</v>
      </c>
      <c r="E1349" s="287"/>
      <c r="F1349" s="285" t="s">
        <v>1469</v>
      </c>
      <c r="G1349" s="266" t="s">
        <v>121</v>
      </c>
      <c r="H1349" s="266">
        <f>IF(G1349="Traditional Stove",0.1,0.2)</f>
        <v>0.1</v>
      </c>
      <c r="I1349" s="266">
        <f>YEAR(J1349)</f>
        <v>2022</v>
      </c>
      <c r="J1349" s="267">
        <v>44768</v>
      </c>
      <c r="K1349" s="267">
        <f>J1349+1</f>
        <v>44769</v>
      </c>
      <c r="L1349" s="266">
        <f>IF(M1349&lt;=365,1,2)</f>
        <v>1</v>
      </c>
      <c r="M1349" s="266">
        <f>IF(K1349&lt;$C$1,$C$2-$C$1+1,$C$2-K1349+1)</f>
        <v>278</v>
      </c>
      <c r="N1349" s="268">
        <f>M1349/365</f>
        <v>0.76164383561643834</v>
      </c>
      <c r="O1349" s="269">
        <f>'Data and Parameter'!$E$4*'Data and Parameter'!$E$5*('Data and Parameter'!$E$6+'Data and Parameter'!$E$7)*'Data and Parameter'!$E$19*'Data and Parameter'!$E$14*'ER calculations'!N1349</f>
        <v>3.9436006832371509</v>
      </c>
    </row>
    <row r="1350" spans="1:15" ht="15">
      <c r="A1350" s="284">
        <v>1346</v>
      </c>
      <c r="B1350" s="287"/>
      <c r="C1350" s="287"/>
      <c r="D1350" s="284" t="s">
        <v>119</v>
      </c>
      <c r="E1350" s="287"/>
      <c r="F1350" s="285" t="s">
        <v>1470</v>
      </c>
      <c r="G1350" s="266" t="s">
        <v>121</v>
      </c>
      <c r="H1350" s="266">
        <f>IF(G1350="Traditional Stove",0.1,0.2)</f>
        <v>0.1</v>
      </c>
      <c r="I1350" s="266">
        <f>YEAR(J1350)</f>
        <v>2022</v>
      </c>
      <c r="J1350" s="267">
        <v>44768</v>
      </c>
      <c r="K1350" s="267">
        <f>J1350+1</f>
        <v>44769</v>
      </c>
      <c r="L1350" s="266">
        <f>IF(M1350&lt;=365,1,2)</f>
        <v>1</v>
      </c>
      <c r="M1350" s="266">
        <f>IF(K1350&lt;$C$1,$C$2-$C$1+1,$C$2-K1350+1)</f>
        <v>278</v>
      </c>
      <c r="N1350" s="268">
        <f>M1350/365</f>
        <v>0.76164383561643834</v>
      </c>
      <c r="O1350" s="269">
        <f>'Data and Parameter'!$E$4*'Data and Parameter'!$E$5*('Data and Parameter'!$E$6+'Data and Parameter'!$E$7)*'Data and Parameter'!$E$19*'Data and Parameter'!$E$14*'ER calculations'!N1350</f>
        <v>3.9436006832371509</v>
      </c>
    </row>
    <row r="1351" spans="1:15" ht="15">
      <c r="A1351" s="284">
        <v>1347</v>
      </c>
      <c r="B1351" s="287"/>
      <c r="C1351" s="287"/>
      <c r="D1351" s="284" t="s">
        <v>119</v>
      </c>
      <c r="E1351" s="287"/>
      <c r="F1351" s="285" t="s">
        <v>1471</v>
      </c>
      <c r="G1351" s="266" t="s">
        <v>121</v>
      </c>
      <c r="H1351" s="266">
        <f>IF(G1351="Traditional Stove",0.1,0.2)</f>
        <v>0.1</v>
      </c>
      <c r="I1351" s="266">
        <f>YEAR(J1351)</f>
        <v>2022</v>
      </c>
      <c r="J1351" s="267">
        <v>44768</v>
      </c>
      <c r="K1351" s="267">
        <f>J1351+1</f>
        <v>44769</v>
      </c>
      <c r="L1351" s="266">
        <f>IF(M1351&lt;=365,1,2)</f>
        <v>1</v>
      </c>
      <c r="M1351" s="266">
        <f>IF(K1351&lt;$C$1,$C$2-$C$1+1,$C$2-K1351+1)</f>
        <v>278</v>
      </c>
      <c r="N1351" s="268">
        <f>M1351/365</f>
        <v>0.76164383561643834</v>
      </c>
      <c r="O1351" s="269">
        <f>'Data and Parameter'!$E$4*'Data and Parameter'!$E$5*('Data and Parameter'!$E$6+'Data and Parameter'!$E$7)*'Data and Parameter'!$E$19*'Data and Parameter'!$E$14*'ER calculations'!N1351</f>
        <v>3.9436006832371509</v>
      </c>
    </row>
    <row r="1352" spans="1:15" ht="15">
      <c r="A1352" s="284">
        <v>1348</v>
      </c>
      <c r="B1352" s="287"/>
      <c r="C1352" s="287"/>
      <c r="D1352" s="284" t="s">
        <v>119</v>
      </c>
      <c r="E1352" s="287"/>
      <c r="F1352" s="285" t="s">
        <v>1472</v>
      </c>
      <c r="G1352" s="266" t="s">
        <v>121</v>
      </c>
      <c r="H1352" s="266">
        <f>IF(G1352="Traditional Stove",0.1,0.2)</f>
        <v>0.1</v>
      </c>
      <c r="I1352" s="266">
        <f>YEAR(J1352)</f>
        <v>2022</v>
      </c>
      <c r="J1352" s="267">
        <v>44768</v>
      </c>
      <c r="K1352" s="267">
        <f>J1352+1</f>
        <v>44769</v>
      </c>
      <c r="L1352" s="266">
        <f>IF(M1352&lt;=365,1,2)</f>
        <v>1</v>
      </c>
      <c r="M1352" s="266">
        <f>IF(K1352&lt;$C$1,$C$2-$C$1+1,$C$2-K1352+1)</f>
        <v>278</v>
      </c>
      <c r="N1352" s="268">
        <f>M1352/365</f>
        <v>0.76164383561643834</v>
      </c>
      <c r="O1352" s="269">
        <f>'Data and Parameter'!$E$4*'Data and Parameter'!$E$5*('Data and Parameter'!$E$6+'Data and Parameter'!$E$7)*'Data and Parameter'!$E$19*'Data and Parameter'!$E$14*'ER calculations'!N1352</f>
        <v>3.9436006832371509</v>
      </c>
    </row>
    <row r="1353" spans="1:15" ht="15">
      <c r="A1353" s="284">
        <v>1349</v>
      </c>
      <c r="B1353" s="287"/>
      <c r="C1353" s="287"/>
      <c r="D1353" s="284" t="s">
        <v>119</v>
      </c>
      <c r="E1353" s="287"/>
      <c r="F1353" s="285" t="s">
        <v>1473</v>
      </c>
      <c r="G1353" s="266" t="s">
        <v>121</v>
      </c>
      <c r="H1353" s="266">
        <f>IF(G1353="Traditional Stove",0.1,0.2)</f>
        <v>0.1</v>
      </c>
      <c r="I1353" s="266">
        <f>YEAR(J1353)</f>
        <v>2022</v>
      </c>
      <c r="J1353" s="267">
        <v>44768</v>
      </c>
      <c r="K1353" s="267">
        <f>J1353+1</f>
        <v>44769</v>
      </c>
      <c r="L1353" s="266">
        <f>IF(M1353&lt;=365,1,2)</f>
        <v>1</v>
      </c>
      <c r="M1353" s="266">
        <f>IF(K1353&lt;$C$1,$C$2-$C$1+1,$C$2-K1353+1)</f>
        <v>278</v>
      </c>
      <c r="N1353" s="268">
        <f>M1353/365</f>
        <v>0.76164383561643834</v>
      </c>
      <c r="O1353" s="269">
        <f>'Data and Parameter'!$E$4*'Data and Parameter'!$E$5*('Data and Parameter'!$E$6+'Data and Parameter'!$E$7)*'Data and Parameter'!$E$19*'Data and Parameter'!$E$14*'ER calculations'!N1353</f>
        <v>3.9436006832371509</v>
      </c>
    </row>
    <row r="1354" spans="1:15" ht="15">
      <c r="A1354" s="284">
        <v>1350</v>
      </c>
      <c r="B1354" s="287"/>
      <c r="C1354" s="287"/>
      <c r="D1354" s="284" t="s">
        <v>119</v>
      </c>
      <c r="E1354" s="287"/>
      <c r="F1354" s="285" t="s">
        <v>1474</v>
      </c>
      <c r="G1354" s="266" t="s">
        <v>121</v>
      </c>
      <c r="H1354" s="266">
        <f>IF(G1354="Traditional Stove",0.1,0.2)</f>
        <v>0.1</v>
      </c>
      <c r="I1354" s="266">
        <f>YEAR(J1354)</f>
        <v>2022</v>
      </c>
      <c r="J1354" s="267">
        <v>44768</v>
      </c>
      <c r="K1354" s="267">
        <f>J1354+1</f>
        <v>44769</v>
      </c>
      <c r="L1354" s="266">
        <f>IF(M1354&lt;=365,1,2)</f>
        <v>1</v>
      </c>
      <c r="M1354" s="266">
        <f>IF(K1354&lt;$C$1,$C$2-$C$1+1,$C$2-K1354+1)</f>
        <v>278</v>
      </c>
      <c r="N1354" s="268">
        <f>M1354/365</f>
        <v>0.76164383561643834</v>
      </c>
      <c r="O1354" s="269">
        <f>'Data and Parameter'!$E$4*'Data and Parameter'!$E$5*('Data and Parameter'!$E$6+'Data and Parameter'!$E$7)*'Data and Parameter'!$E$19*'Data and Parameter'!$E$14*'ER calculations'!N1354</f>
        <v>3.9436006832371509</v>
      </c>
    </row>
    <row r="1355" spans="1:15" ht="15">
      <c r="A1355" s="284">
        <v>1351</v>
      </c>
      <c r="B1355" s="287"/>
      <c r="C1355" s="287"/>
      <c r="D1355" s="284" t="s">
        <v>119</v>
      </c>
      <c r="E1355" s="287"/>
      <c r="F1355" s="285" t="s">
        <v>1475</v>
      </c>
      <c r="G1355" s="266" t="s">
        <v>121</v>
      </c>
      <c r="H1355" s="266">
        <f>IF(G1355="Traditional Stove",0.1,0.2)</f>
        <v>0.1</v>
      </c>
      <c r="I1355" s="266">
        <f>YEAR(J1355)</f>
        <v>2022</v>
      </c>
      <c r="J1355" s="267">
        <v>44768</v>
      </c>
      <c r="K1355" s="267">
        <f>J1355+1</f>
        <v>44769</v>
      </c>
      <c r="L1355" s="266">
        <f>IF(M1355&lt;=365,1,2)</f>
        <v>1</v>
      </c>
      <c r="M1355" s="266">
        <f>IF(K1355&lt;$C$1,$C$2-$C$1+1,$C$2-K1355+1)</f>
        <v>278</v>
      </c>
      <c r="N1355" s="268">
        <f>M1355/365</f>
        <v>0.76164383561643834</v>
      </c>
      <c r="O1355" s="269">
        <f>'Data and Parameter'!$E$4*'Data and Parameter'!$E$5*('Data and Parameter'!$E$6+'Data and Parameter'!$E$7)*'Data and Parameter'!$E$19*'Data and Parameter'!$E$14*'ER calculations'!N1355</f>
        <v>3.9436006832371509</v>
      </c>
    </row>
    <row r="1356" spans="1:15" ht="15">
      <c r="A1356" s="284">
        <v>1352</v>
      </c>
      <c r="B1356" s="287"/>
      <c r="C1356" s="287"/>
      <c r="D1356" s="284" t="s">
        <v>119</v>
      </c>
      <c r="E1356" s="287"/>
      <c r="F1356" s="285" t="s">
        <v>1476</v>
      </c>
      <c r="G1356" s="266" t="s">
        <v>121</v>
      </c>
      <c r="H1356" s="266">
        <f>IF(G1356="Traditional Stove",0.1,0.2)</f>
        <v>0.1</v>
      </c>
      <c r="I1356" s="266">
        <f>YEAR(J1356)</f>
        <v>2022</v>
      </c>
      <c r="J1356" s="267">
        <v>44768</v>
      </c>
      <c r="K1356" s="267">
        <f>J1356+1</f>
        <v>44769</v>
      </c>
      <c r="L1356" s="266">
        <f>IF(M1356&lt;=365,1,2)</f>
        <v>1</v>
      </c>
      <c r="M1356" s="266">
        <f>IF(K1356&lt;$C$1,$C$2-$C$1+1,$C$2-K1356+1)</f>
        <v>278</v>
      </c>
      <c r="N1356" s="268">
        <f>M1356/365</f>
        <v>0.76164383561643834</v>
      </c>
      <c r="O1356" s="269">
        <f>'Data and Parameter'!$E$4*'Data and Parameter'!$E$5*('Data and Parameter'!$E$6+'Data and Parameter'!$E$7)*'Data and Parameter'!$E$19*'Data and Parameter'!$E$14*'ER calculations'!N1356</f>
        <v>3.9436006832371509</v>
      </c>
    </row>
    <row r="1357" spans="1:15" ht="15">
      <c r="A1357" s="284">
        <v>1353</v>
      </c>
      <c r="B1357" s="287"/>
      <c r="C1357" s="287"/>
      <c r="D1357" s="284" t="s">
        <v>119</v>
      </c>
      <c r="E1357" s="287"/>
      <c r="F1357" s="285" t="s">
        <v>1477</v>
      </c>
      <c r="G1357" s="266" t="s">
        <v>121</v>
      </c>
      <c r="H1357" s="266">
        <f>IF(G1357="Traditional Stove",0.1,0.2)</f>
        <v>0.1</v>
      </c>
      <c r="I1357" s="266">
        <f>YEAR(J1357)</f>
        <v>2022</v>
      </c>
      <c r="J1357" s="267">
        <v>44768</v>
      </c>
      <c r="K1357" s="267">
        <f>J1357+1</f>
        <v>44769</v>
      </c>
      <c r="L1357" s="266">
        <f>IF(M1357&lt;=365,1,2)</f>
        <v>1</v>
      </c>
      <c r="M1357" s="266">
        <f>IF(K1357&lt;$C$1,$C$2-$C$1+1,$C$2-K1357+1)</f>
        <v>278</v>
      </c>
      <c r="N1357" s="268">
        <f>M1357/365</f>
        <v>0.76164383561643834</v>
      </c>
      <c r="O1357" s="269">
        <f>'Data and Parameter'!$E$4*'Data and Parameter'!$E$5*('Data and Parameter'!$E$6+'Data and Parameter'!$E$7)*'Data and Parameter'!$E$19*'Data and Parameter'!$E$14*'ER calculations'!N1357</f>
        <v>3.9436006832371509</v>
      </c>
    </row>
    <row r="1358" spans="1:15" ht="15">
      <c r="A1358" s="284">
        <v>1354</v>
      </c>
      <c r="B1358" s="287"/>
      <c r="C1358" s="287"/>
      <c r="D1358" s="284" t="s">
        <v>119</v>
      </c>
      <c r="E1358" s="287"/>
      <c r="F1358" s="285" t="s">
        <v>1478</v>
      </c>
      <c r="G1358" s="266" t="s">
        <v>121</v>
      </c>
      <c r="H1358" s="266">
        <f>IF(G1358="Traditional Stove",0.1,0.2)</f>
        <v>0.1</v>
      </c>
      <c r="I1358" s="266">
        <f>YEAR(J1358)</f>
        <v>2022</v>
      </c>
      <c r="J1358" s="267">
        <v>44768</v>
      </c>
      <c r="K1358" s="267">
        <f>J1358+1</f>
        <v>44769</v>
      </c>
      <c r="L1358" s="266">
        <f>IF(M1358&lt;=365,1,2)</f>
        <v>1</v>
      </c>
      <c r="M1358" s="266">
        <f>IF(K1358&lt;$C$1,$C$2-$C$1+1,$C$2-K1358+1)</f>
        <v>278</v>
      </c>
      <c r="N1358" s="268">
        <f>M1358/365</f>
        <v>0.76164383561643834</v>
      </c>
      <c r="O1358" s="269">
        <f>'Data and Parameter'!$E$4*'Data and Parameter'!$E$5*('Data and Parameter'!$E$6+'Data and Parameter'!$E$7)*'Data and Parameter'!$E$19*'Data and Parameter'!$E$14*'ER calculations'!N1358</f>
        <v>3.9436006832371509</v>
      </c>
    </row>
    <row r="1359" spans="1:15" ht="15">
      <c r="A1359" s="284">
        <v>1355</v>
      </c>
      <c r="B1359" s="287"/>
      <c r="C1359" s="287"/>
      <c r="D1359" s="284" t="s">
        <v>119</v>
      </c>
      <c r="E1359" s="287"/>
      <c r="F1359" s="285" t="s">
        <v>1479</v>
      </c>
      <c r="G1359" s="266" t="s">
        <v>121</v>
      </c>
      <c r="H1359" s="266">
        <f>IF(G1359="Traditional Stove",0.1,0.2)</f>
        <v>0.1</v>
      </c>
      <c r="I1359" s="266">
        <f>YEAR(J1359)</f>
        <v>2022</v>
      </c>
      <c r="J1359" s="267">
        <v>44768</v>
      </c>
      <c r="K1359" s="267">
        <f>J1359+1</f>
        <v>44769</v>
      </c>
      <c r="L1359" s="266">
        <f>IF(M1359&lt;=365,1,2)</f>
        <v>1</v>
      </c>
      <c r="M1359" s="266">
        <f>IF(K1359&lt;$C$1,$C$2-$C$1+1,$C$2-K1359+1)</f>
        <v>278</v>
      </c>
      <c r="N1359" s="268">
        <f>M1359/365</f>
        <v>0.76164383561643834</v>
      </c>
      <c r="O1359" s="269">
        <f>'Data and Parameter'!$E$4*'Data and Parameter'!$E$5*('Data and Parameter'!$E$6+'Data and Parameter'!$E$7)*'Data and Parameter'!$E$19*'Data and Parameter'!$E$14*'ER calculations'!N1359</f>
        <v>3.9436006832371509</v>
      </c>
    </row>
    <row r="1360" spans="1:15" ht="15">
      <c r="A1360" s="284">
        <v>1356</v>
      </c>
      <c r="B1360" s="287"/>
      <c r="C1360" s="287"/>
      <c r="D1360" s="284" t="s">
        <v>119</v>
      </c>
      <c r="E1360" s="287"/>
      <c r="F1360" s="285" t="s">
        <v>1480</v>
      </c>
      <c r="G1360" s="266" t="s">
        <v>121</v>
      </c>
      <c r="H1360" s="266">
        <f>IF(G1360="Traditional Stove",0.1,0.2)</f>
        <v>0.1</v>
      </c>
      <c r="I1360" s="266">
        <f>YEAR(J1360)</f>
        <v>2022</v>
      </c>
      <c r="J1360" s="267">
        <v>44768</v>
      </c>
      <c r="K1360" s="267">
        <f>J1360+1</f>
        <v>44769</v>
      </c>
      <c r="L1360" s="266">
        <f>IF(M1360&lt;=365,1,2)</f>
        <v>1</v>
      </c>
      <c r="M1360" s="266">
        <f>IF(K1360&lt;$C$1,$C$2-$C$1+1,$C$2-K1360+1)</f>
        <v>278</v>
      </c>
      <c r="N1360" s="268">
        <f>M1360/365</f>
        <v>0.76164383561643834</v>
      </c>
      <c r="O1360" s="269">
        <f>'Data and Parameter'!$E$4*'Data and Parameter'!$E$5*('Data and Parameter'!$E$6+'Data and Parameter'!$E$7)*'Data and Parameter'!$E$19*'Data and Parameter'!$E$14*'ER calculations'!N1360</f>
        <v>3.9436006832371509</v>
      </c>
    </row>
    <row r="1361" spans="1:15" ht="15">
      <c r="A1361" s="284">
        <v>1357</v>
      </c>
      <c r="B1361" s="287"/>
      <c r="C1361" s="287"/>
      <c r="D1361" s="284" t="s">
        <v>1376</v>
      </c>
      <c r="E1361" s="287"/>
      <c r="F1361" s="285" t="s">
        <v>1481</v>
      </c>
      <c r="G1361" s="266" t="s">
        <v>121</v>
      </c>
      <c r="H1361" s="266">
        <f>IF(G1361="Traditional Stove",0.1,0.2)</f>
        <v>0.1</v>
      </c>
      <c r="I1361" s="266">
        <f>YEAR(J1361)</f>
        <v>2023</v>
      </c>
      <c r="J1361" s="267">
        <v>44967</v>
      </c>
      <c r="K1361" s="267">
        <f>J1361+1</f>
        <v>44968</v>
      </c>
      <c r="L1361" s="266">
        <f>IF(M1361&lt;=365,1,2)</f>
        <v>1</v>
      </c>
      <c r="M1361" s="266">
        <f>IF(K1361&lt;$C$1,$C$2-$C$1+1,$C$2-K1361+1)</f>
        <v>79</v>
      </c>
      <c r="N1361" s="268">
        <f>M1361/365</f>
        <v>0.21643835616438356</v>
      </c>
      <c r="O1361" s="269">
        <f>'Data and Parameter'!$E$4*'Data and Parameter'!$E$5*('Data and Parameter'!$E$6+'Data and Parameter'!$E$7)*'Data and Parameter'!$E$19*'Data and Parameter'!$E$14*'ER calculations'!N1361</f>
        <v>1.1206635035098378</v>
      </c>
    </row>
    <row r="1362" spans="1:15" ht="15">
      <c r="A1362" s="284">
        <v>1358</v>
      </c>
      <c r="B1362" s="287"/>
      <c r="C1362" s="287"/>
      <c r="D1362" s="284" t="s">
        <v>1376</v>
      </c>
      <c r="E1362" s="287"/>
      <c r="F1362" s="285" t="s">
        <v>1482</v>
      </c>
      <c r="G1362" s="266" t="s">
        <v>121</v>
      </c>
      <c r="H1362" s="266">
        <f>IF(G1362="Traditional Stove",0.1,0.2)</f>
        <v>0.1</v>
      </c>
      <c r="I1362" s="266">
        <f>YEAR(J1362)</f>
        <v>2023</v>
      </c>
      <c r="J1362" s="267">
        <v>44967</v>
      </c>
      <c r="K1362" s="267">
        <f>J1362+1</f>
        <v>44968</v>
      </c>
      <c r="L1362" s="266">
        <f>IF(M1362&lt;=365,1,2)</f>
        <v>1</v>
      </c>
      <c r="M1362" s="266">
        <f>IF(K1362&lt;$C$1,$C$2-$C$1+1,$C$2-K1362+1)</f>
        <v>79</v>
      </c>
      <c r="N1362" s="268">
        <f>M1362/365</f>
        <v>0.21643835616438356</v>
      </c>
      <c r="O1362" s="269">
        <f>'Data and Parameter'!$E$4*'Data and Parameter'!$E$5*('Data and Parameter'!$E$6+'Data and Parameter'!$E$7)*'Data and Parameter'!$E$19*'Data and Parameter'!$E$14*'ER calculations'!N1362</f>
        <v>1.1206635035098378</v>
      </c>
    </row>
    <row r="1363" spans="1:15" ht="15">
      <c r="A1363" s="284">
        <v>1359</v>
      </c>
      <c r="B1363" s="287"/>
      <c r="C1363" s="287"/>
      <c r="D1363" s="284" t="s">
        <v>1376</v>
      </c>
      <c r="E1363" s="287"/>
      <c r="F1363" s="285" t="s">
        <v>1483</v>
      </c>
      <c r="G1363" s="266" t="s">
        <v>121</v>
      </c>
      <c r="H1363" s="266">
        <f>IF(G1363="Traditional Stove",0.1,0.2)</f>
        <v>0.1</v>
      </c>
      <c r="I1363" s="266">
        <f>YEAR(J1363)</f>
        <v>2023</v>
      </c>
      <c r="J1363" s="267">
        <v>44968</v>
      </c>
      <c r="K1363" s="267">
        <f>J1363+1</f>
        <v>44969</v>
      </c>
      <c r="L1363" s="266">
        <f>IF(M1363&lt;=365,1,2)</f>
        <v>1</v>
      </c>
      <c r="M1363" s="266">
        <f>IF(K1363&lt;$C$1,$C$2-$C$1+1,$C$2-K1363+1)</f>
        <v>78</v>
      </c>
      <c r="N1363" s="268">
        <f>M1363/365</f>
        <v>0.21369863013698631</v>
      </c>
      <c r="O1363" s="269">
        <f>'Data and Parameter'!$E$4*'Data and Parameter'!$E$5*('Data and Parameter'!$E$6+'Data and Parameter'!$E$7)*'Data and Parameter'!$E$19*'Data and Parameter'!$E$14*'ER calculations'!N1363</f>
        <v>1.1064778895413589</v>
      </c>
    </row>
    <row r="1364" spans="1:15" ht="15">
      <c r="A1364" s="284">
        <v>1360</v>
      </c>
      <c r="B1364" s="287"/>
      <c r="C1364" s="287"/>
      <c r="D1364" s="284" t="s">
        <v>1376</v>
      </c>
      <c r="E1364" s="287"/>
      <c r="F1364" s="285" t="s">
        <v>1484</v>
      </c>
      <c r="G1364" s="266" t="s">
        <v>121</v>
      </c>
      <c r="H1364" s="266">
        <f>IF(G1364="Traditional Stove",0.1,0.2)</f>
        <v>0.1</v>
      </c>
      <c r="I1364" s="266">
        <f>YEAR(J1364)</f>
        <v>2023</v>
      </c>
      <c r="J1364" s="267">
        <v>44968</v>
      </c>
      <c r="K1364" s="267">
        <f>J1364+1</f>
        <v>44969</v>
      </c>
      <c r="L1364" s="266">
        <f>IF(M1364&lt;=365,1,2)</f>
        <v>1</v>
      </c>
      <c r="M1364" s="266">
        <f>IF(K1364&lt;$C$1,$C$2-$C$1+1,$C$2-K1364+1)</f>
        <v>78</v>
      </c>
      <c r="N1364" s="268">
        <f>M1364/365</f>
        <v>0.21369863013698631</v>
      </c>
      <c r="O1364" s="269">
        <f>'Data and Parameter'!$E$4*'Data and Parameter'!$E$5*('Data and Parameter'!$E$6+'Data and Parameter'!$E$7)*'Data and Parameter'!$E$19*'Data and Parameter'!$E$14*'ER calculations'!N1364</f>
        <v>1.1064778895413589</v>
      </c>
    </row>
    <row r="1365" spans="1:15" ht="15">
      <c r="A1365" s="284">
        <v>1361</v>
      </c>
      <c r="B1365" s="287"/>
      <c r="C1365" s="287"/>
      <c r="D1365" s="284" t="s">
        <v>1376</v>
      </c>
      <c r="E1365" s="287"/>
      <c r="F1365" s="285" t="s">
        <v>1485</v>
      </c>
      <c r="G1365" s="266" t="s">
        <v>121</v>
      </c>
      <c r="H1365" s="266">
        <f>IF(G1365="Traditional Stove",0.1,0.2)</f>
        <v>0.1</v>
      </c>
      <c r="I1365" s="266">
        <f>YEAR(J1365)</f>
        <v>2023</v>
      </c>
      <c r="J1365" s="267">
        <v>44968</v>
      </c>
      <c r="K1365" s="267">
        <f>J1365+1</f>
        <v>44969</v>
      </c>
      <c r="L1365" s="266">
        <f>IF(M1365&lt;=365,1,2)</f>
        <v>1</v>
      </c>
      <c r="M1365" s="266">
        <f>IF(K1365&lt;$C$1,$C$2-$C$1+1,$C$2-K1365+1)</f>
        <v>78</v>
      </c>
      <c r="N1365" s="268">
        <f>M1365/365</f>
        <v>0.21369863013698631</v>
      </c>
      <c r="O1365" s="269">
        <f>'Data and Parameter'!$E$4*'Data and Parameter'!$E$5*('Data and Parameter'!$E$6+'Data and Parameter'!$E$7)*'Data and Parameter'!$E$19*'Data and Parameter'!$E$14*'ER calculations'!N1365</f>
        <v>1.1064778895413589</v>
      </c>
    </row>
    <row r="1366" spans="1:15" ht="15">
      <c r="A1366" s="284">
        <v>1362</v>
      </c>
      <c r="B1366" s="287"/>
      <c r="C1366" s="287"/>
      <c r="D1366" s="284" t="s">
        <v>1376</v>
      </c>
      <c r="E1366" s="287"/>
      <c r="F1366" s="285" t="s">
        <v>1486</v>
      </c>
      <c r="G1366" s="266" t="s">
        <v>121</v>
      </c>
      <c r="H1366" s="266">
        <f>IF(G1366="Traditional Stove",0.1,0.2)</f>
        <v>0.1</v>
      </c>
      <c r="I1366" s="266">
        <f>YEAR(J1366)</f>
        <v>2023</v>
      </c>
      <c r="J1366" s="267">
        <v>44968</v>
      </c>
      <c r="K1366" s="267">
        <f>J1366+1</f>
        <v>44969</v>
      </c>
      <c r="L1366" s="266">
        <f>IF(M1366&lt;=365,1,2)</f>
        <v>1</v>
      </c>
      <c r="M1366" s="266">
        <f>IF(K1366&lt;$C$1,$C$2-$C$1+1,$C$2-K1366+1)</f>
        <v>78</v>
      </c>
      <c r="N1366" s="268">
        <f>M1366/365</f>
        <v>0.21369863013698631</v>
      </c>
      <c r="O1366" s="269">
        <f>'Data and Parameter'!$E$4*'Data and Parameter'!$E$5*('Data and Parameter'!$E$6+'Data and Parameter'!$E$7)*'Data and Parameter'!$E$19*'Data and Parameter'!$E$14*'ER calculations'!N1366</f>
        <v>1.1064778895413589</v>
      </c>
    </row>
    <row r="1367" spans="1:15" ht="15">
      <c r="A1367" s="284">
        <v>1363</v>
      </c>
      <c r="B1367" s="287"/>
      <c r="C1367" s="287"/>
      <c r="D1367" s="284" t="s">
        <v>1376</v>
      </c>
      <c r="E1367" s="287"/>
      <c r="F1367" s="285" t="s">
        <v>1487</v>
      </c>
      <c r="G1367" s="266" t="s">
        <v>121</v>
      </c>
      <c r="H1367" s="266">
        <f>IF(G1367="Traditional Stove",0.1,0.2)</f>
        <v>0.1</v>
      </c>
      <c r="I1367" s="266">
        <f>YEAR(J1367)</f>
        <v>2023</v>
      </c>
      <c r="J1367" s="267">
        <v>44968</v>
      </c>
      <c r="K1367" s="267">
        <f>J1367+1</f>
        <v>44969</v>
      </c>
      <c r="L1367" s="266">
        <f>IF(M1367&lt;=365,1,2)</f>
        <v>1</v>
      </c>
      <c r="M1367" s="266">
        <f>IF(K1367&lt;$C$1,$C$2-$C$1+1,$C$2-K1367+1)</f>
        <v>78</v>
      </c>
      <c r="N1367" s="268">
        <f>M1367/365</f>
        <v>0.21369863013698631</v>
      </c>
      <c r="O1367" s="269">
        <f>'Data and Parameter'!$E$4*'Data and Parameter'!$E$5*('Data and Parameter'!$E$6+'Data and Parameter'!$E$7)*'Data and Parameter'!$E$19*'Data and Parameter'!$E$14*'ER calculations'!N1367</f>
        <v>1.1064778895413589</v>
      </c>
    </row>
    <row r="1368" spans="1:15" ht="15">
      <c r="A1368" s="284">
        <v>1364</v>
      </c>
      <c r="B1368" s="287"/>
      <c r="C1368" s="287"/>
      <c r="D1368" s="284" t="s">
        <v>1376</v>
      </c>
      <c r="E1368" s="287"/>
      <c r="F1368" s="285" t="s">
        <v>1488</v>
      </c>
      <c r="G1368" s="266" t="s">
        <v>121</v>
      </c>
      <c r="H1368" s="266">
        <f>IF(G1368="Traditional Stove",0.1,0.2)</f>
        <v>0.1</v>
      </c>
      <c r="I1368" s="266">
        <f>YEAR(J1368)</f>
        <v>2023</v>
      </c>
      <c r="J1368" s="267">
        <v>44968</v>
      </c>
      <c r="K1368" s="267">
        <f>J1368+1</f>
        <v>44969</v>
      </c>
      <c r="L1368" s="266">
        <f>IF(M1368&lt;=365,1,2)</f>
        <v>1</v>
      </c>
      <c r="M1368" s="266">
        <f>IF(K1368&lt;$C$1,$C$2-$C$1+1,$C$2-K1368+1)</f>
        <v>78</v>
      </c>
      <c r="N1368" s="268">
        <f>M1368/365</f>
        <v>0.21369863013698631</v>
      </c>
      <c r="O1368" s="269">
        <f>'Data and Parameter'!$E$4*'Data and Parameter'!$E$5*('Data and Parameter'!$E$6+'Data and Parameter'!$E$7)*'Data and Parameter'!$E$19*'Data and Parameter'!$E$14*'ER calculations'!N1368</f>
        <v>1.1064778895413589</v>
      </c>
    </row>
    <row r="1369" spans="1:15" ht="15">
      <c r="A1369" s="284">
        <v>1365</v>
      </c>
      <c r="B1369" s="287"/>
      <c r="C1369" s="287"/>
      <c r="D1369" s="284" t="s">
        <v>1376</v>
      </c>
      <c r="E1369" s="287"/>
      <c r="F1369" s="285" t="s">
        <v>1489</v>
      </c>
      <c r="G1369" s="266" t="s">
        <v>121</v>
      </c>
      <c r="H1369" s="266">
        <f>IF(G1369="Traditional Stove",0.1,0.2)</f>
        <v>0.1</v>
      </c>
      <c r="I1369" s="266">
        <f>YEAR(J1369)</f>
        <v>2023</v>
      </c>
      <c r="J1369" s="267">
        <v>44968</v>
      </c>
      <c r="K1369" s="267">
        <f>J1369+1</f>
        <v>44969</v>
      </c>
      <c r="L1369" s="266">
        <f>IF(M1369&lt;=365,1,2)</f>
        <v>1</v>
      </c>
      <c r="M1369" s="266">
        <f>IF(K1369&lt;$C$1,$C$2-$C$1+1,$C$2-K1369+1)</f>
        <v>78</v>
      </c>
      <c r="N1369" s="268">
        <f>M1369/365</f>
        <v>0.21369863013698631</v>
      </c>
      <c r="O1369" s="269">
        <f>'Data and Parameter'!$E$4*'Data and Parameter'!$E$5*('Data and Parameter'!$E$6+'Data and Parameter'!$E$7)*'Data and Parameter'!$E$19*'Data and Parameter'!$E$14*'ER calculations'!N1369</f>
        <v>1.1064778895413589</v>
      </c>
    </row>
    <row r="1370" spans="1:15" ht="15">
      <c r="A1370" s="284">
        <v>1366</v>
      </c>
      <c r="B1370" s="287"/>
      <c r="C1370" s="287"/>
      <c r="D1370" s="284" t="s">
        <v>1376</v>
      </c>
      <c r="E1370" s="287"/>
      <c r="F1370" s="285" t="s">
        <v>1490</v>
      </c>
      <c r="G1370" s="266" t="s">
        <v>121</v>
      </c>
      <c r="H1370" s="266">
        <f>IF(G1370="Traditional Stove",0.1,0.2)</f>
        <v>0.1</v>
      </c>
      <c r="I1370" s="266">
        <f>YEAR(J1370)</f>
        <v>2023</v>
      </c>
      <c r="J1370" s="267">
        <v>44968</v>
      </c>
      <c r="K1370" s="267">
        <f>J1370+1</f>
        <v>44969</v>
      </c>
      <c r="L1370" s="266">
        <f>IF(M1370&lt;=365,1,2)</f>
        <v>1</v>
      </c>
      <c r="M1370" s="266">
        <f>IF(K1370&lt;$C$1,$C$2-$C$1+1,$C$2-K1370+1)</f>
        <v>78</v>
      </c>
      <c r="N1370" s="268">
        <f>M1370/365</f>
        <v>0.21369863013698631</v>
      </c>
      <c r="O1370" s="269">
        <f>'Data and Parameter'!$E$4*'Data and Parameter'!$E$5*('Data and Parameter'!$E$6+'Data and Parameter'!$E$7)*'Data and Parameter'!$E$19*'Data and Parameter'!$E$14*'ER calculations'!N1370</f>
        <v>1.1064778895413589</v>
      </c>
    </row>
    <row r="1371" spans="1:15" ht="15">
      <c r="A1371" s="284">
        <v>1367</v>
      </c>
      <c r="B1371" s="287"/>
      <c r="C1371" s="287"/>
      <c r="D1371" s="284" t="s">
        <v>1376</v>
      </c>
      <c r="E1371" s="287"/>
      <c r="F1371" s="285" t="s">
        <v>1491</v>
      </c>
      <c r="G1371" s="266" t="s">
        <v>121</v>
      </c>
      <c r="H1371" s="266">
        <f>IF(G1371="Traditional Stove",0.1,0.2)</f>
        <v>0.1</v>
      </c>
      <c r="I1371" s="266">
        <f>YEAR(J1371)</f>
        <v>2023</v>
      </c>
      <c r="J1371" s="267">
        <v>44969</v>
      </c>
      <c r="K1371" s="267">
        <f>J1371+1</f>
        <v>44970</v>
      </c>
      <c r="L1371" s="266">
        <f>IF(M1371&lt;=365,1,2)</f>
        <v>1</v>
      </c>
      <c r="M1371" s="266">
        <f>IF(K1371&lt;$C$1,$C$2-$C$1+1,$C$2-K1371+1)</f>
        <v>77</v>
      </c>
      <c r="N1371" s="268">
        <f>M1371/365</f>
        <v>0.21095890410958903</v>
      </c>
      <c r="O1371" s="269">
        <f>'Data and Parameter'!$E$4*'Data and Parameter'!$E$5*('Data and Parameter'!$E$6+'Data and Parameter'!$E$7)*'Data and Parameter'!$E$19*'Data and Parameter'!$E$14*'ER calculations'!N1371</f>
        <v>1.0922922755728799</v>
      </c>
    </row>
    <row r="1372" spans="1:15" ht="15">
      <c r="A1372" s="284">
        <v>1368</v>
      </c>
      <c r="B1372" s="287"/>
      <c r="C1372" s="287"/>
      <c r="D1372" s="284" t="s">
        <v>1376</v>
      </c>
      <c r="E1372" s="287"/>
      <c r="F1372" s="285" t="s">
        <v>1492</v>
      </c>
      <c r="G1372" s="266" t="s">
        <v>121</v>
      </c>
      <c r="H1372" s="266">
        <f>IF(G1372="Traditional Stove",0.1,0.2)</f>
        <v>0.1</v>
      </c>
      <c r="I1372" s="266">
        <f>YEAR(J1372)</f>
        <v>2023</v>
      </c>
      <c r="J1372" s="267">
        <v>44969</v>
      </c>
      <c r="K1372" s="267">
        <f>J1372+1</f>
        <v>44970</v>
      </c>
      <c r="L1372" s="266">
        <f>IF(M1372&lt;=365,1,2)</f>
        <v>1</v>
      </c>
      <c r="M1372" s="266">
        <f>IF(K1372&lt;$C$1,$C$2-$C$1+1,$C$2-K1372+1)</f>
        <v>77</v>
      </c>
      <c r="N1372" s="268">
        <f>M1372/365</f>
        <v>0.21095890410958903</v>
      </c>
      <c r="O1372" s="269">
        <f>'Data and Parameter'!$E$4*'Data and Parameter'!$E$5*('Data and Parameter'!$E$6+'Data and Parameter'!$E$7)*'Data and Parameter'!$E$19*'Data and Parameter'!$E$14*'ER calculations'!N1372</f>
        <v>1.0922922755728799</v>
      </c>
    </row>
    <row r="1373" spans="1:15" ht="15">
      <c r="A1373" s="284">
        <v>1369</v>
      </c>
      <c r="B1373" s="287"/>
      <c r="C1373" s="287"/>
      <c r="D1373" s="284" t="s">
        <v>1376</v>
      </c>
      <c r="E1373" s="287"/>
      <c r="F1373" s="285" t="s">
        <v>1493</v>
      </c>
      <c r="G1373" s="266" t="s">
        <v>121</v>
      </c>
      <c r="H1373" s="266">
        <f>IF(G1373="Traditional Stove",0.1,0.2)</f>
        <v>0.1</v>
      </c>
      <c r="I1373" s="266">
        <f>YEAR(J1373)</f>
        <v>2023</v>
      </c>
      <c r="J1373" s="267">
        <v>44969</v>
      </c>
      <c r="K1373" s="267">
        <f>J1373+1</f>
        <v>44970</v>
      </c>
      <c r="L1373" s="266">
        <f>IF(M1373&lt;=365,1,2)</f>
        <v>1</v>
      </c>
      <c r="M1373" s="266">
        <f>IF(K1373&lt;$C$1,$C$2-$C$1+1,$C$2-K1373+1)</f>
        <v>77</v>
      </c>
      <c r="N1373" s="268">
        <f>M1373/365</f>
        <v>0.21095890410958903</v>
      </c>
      <c r="O1373" s="269">
        <f>'Data and Parameter'!$E$4*'Data and Parameter'!$E$5*('Data and Parameter'!$E$6+'Data and Parameter'!$E$7)*'Data and Parameter'!$E$19*'Data and Parameter'!$E$14*'ER calculations'!N1373</f>
        <v>1.0922922755728799</v>
      </c>
    </row>
    <row r="1374" spans="1:15" ht="15">
      <c r="A1374" s="284">
        <v>1370</v>
      </c>
      <c r="B1374" s="287"/>
      <c r="C1374" s="287"/>
      <c r="D1374" s="284" t="s">
        <v>1376</v>
      </c>
      <c r="E1374" s="287"/>
      <c r="F1374" s="285" t="s">
        <v>1494</v>
      </c>
      <c r="G1374" s="266" t="s">
        <v>121</v>
      </c>
      <c r="H1374" s="266">
        <f>IF(G1374="Traditional Stove",0.1,0.2)</f>
        <v>0.1</v>
      </c>
      <c r="I1374" s="266">
        <f>YEAR(J1374)</f>
        <v>2023</v>
      </c>
      <c r="J1374" s="267">
        <v>44969</v>
      </c>
      <c r="K1374" s="267">
        <f>J1374+1</f>
        <v>44970</v>
      </c>
      <c r="L1374" s="266">
        <f>IF(M1374&lt;=365,1,2)</f>
        <v>1</v>
      </c>
      <c r="M1374" s="266">
        <f>IF(K1374&lt;$C$1,$C$2-$C$1+1,$C$2-K1374+1)</f>
        <v>77</v>
      </c>
      <c r="N1374" s="268">
        <f>M1374/365</f>
        <v>0.21095890410958903</v>
      </c>
      <c r="O1374" s="269">
        <f>'Data and Parameter'!$E$4*'Data and Parameter'!$E$5*('Data and Parameter'!$E$6+'Data and Parameter'!$E$7)*'Data and Parameter'!$E$19*'Data and Parameter'!$E$14*'ER calculations'!N1374</f>
        <v>1.0922922755728799</v>
      </c>
    </row>
    <row r="1375" spans="1:15" ht="15">
      <c r="A1375" s="284">
        <v>1371</v>
      </c>
      <c r="B1375" s="287"/>
      <c r="C1375" s="287"/>
      <c r="D1375" s="284" t="s">
        <v>1376</v>
      </c>
      <c r="E1375" s="287"/>
      <c r="F1375" s="285" t="s">
        <v>1495</v>
      </c>
      <c r="G1375" s="266" t="s">
        <v>121</v>
      </c>
      <c r="H1375" s="266">
        <f>IF(G1375="Traditional Stove",0.1,0.2)</f>
        <v>0.1</v>
      </c>
      <c r="I1375" s="266">
        <f>YEAR(J1375)</f>
        <v>2023</v>
      </c>
      <c r="J1375" s="267">
        <v>44969</v>
      </c>
      <c r="K1375" s="267">
        <f>J1375+1</f>
        <v>44970</v>
      </c>
      <c r="L1375" s="266">
        <f>IF(M1375&lt;=365,1,2)</f>
        <v>1</v>
      </c>
      <c r="M1375" s="266">
        <f>IF(K1375&lt;$C$1,$C$2-$C$1+1,$C$2-K1375+1)</f>
        <v>77</v>
      </c>
      <c r="N1375" s="268">
        <f>M1375/365</f>
        <v>0.21095890410958903</v>
      </c>
      <c r="O1375" s="269">
        <f>'Data and Parameter'!$E$4*'Data and Parameter'!$E$5*('Data and Parameter'!$E$6+'Data and Parameter'!$E$7)*'Data and Parameter'!$E$19*'Data and Parameter'!$E$14*'ER calculations'!N1375</f>
        <v>1.0922922755728799</v>
      </c>
    </row>
    <row r="1376" spans="1:15" ht="15">
      <c r="A1376" s="284">
        <v>1372</v>
      </c>
      <c r="B1376" s="287"/>
      <c r="C1376" s="287"/>
      <c r="D1376" s="284" t="s">
        <v>1376</v>
      </c>
      <c r="E1376" s="287"/>
      <c r="F1376" s="285" t="s">
        <v>1496</v>
      </c>
      <c r="G1376" s="266" t="s">
        <v>121</v>
      </c>
      <c r="H1376" s="266">
        <f>IF(G1376="Traditional Stove",0.1,0.2)</f>
        <v>0.1</v>
      </c>
      <c r="I1376" s="266">
        <f>YEAR(J1376)</f>
        <v>2023</v>
      </c>
      <c r="J1376" s="267">
        <v>44969</v>
      </c>
      <c r="K1376" s="267">
        <f>J1376+1</f>
        <v>44970</v>
      </c>
      <c r="L1376" s="266">
        <f>IF(M1376&lt;=365,1,2)</f>
        <v>1</v>
      </c>
      <c r="M1376" s="266">
        <f>IF(K1376&lt;$C$1,$C$2-$C$1+1,$C$2-K1376+1)</f>
        <v>77</v>
      </c>
      <c r="N1376" s="268">
        <f>M1376/365</f>
        <v>0.21095890410958903</v>
      </c>
      <c r="O1376" s="269">
        <f>'Data and Parameter'!$E$4*'Data and Parameter'!$E$5*('Data and Parameter'!$E$6+'Data and Parameter'!$E$7)*'Data and Parameter'!$E$19*'Data and Parameter'!$E$14*'ER calculations'!N1376</f>
        <v>1.0922922755728799</v>
      </c>
    </row>
    <row r="1377" spans="1:15" ht="15">
      <c r="A1377" s="284">
        <v>1373</v>
      </c>
      <c r="B1377" s="287"/>
      <c r="C1377" s="287"/>
      <c r="D1377" s="284" t="s">
        <v>1376</v>
      </c>
      <c r="E1377" s="287"/>
      <c r="F1377" s="285" t="s">
        <v>1497</v>
      </c>
      <c r="G1377" s="266" t="s">
        <v>121</v>
      </c>
      <c r="H1377" s="266">
        <f>IF(G1377="Traditional Stove",0.1,0.2)</f>
        <v>0.1</v>
      </c>
      <c r="I1377" s="266">
        <f>YEAR(J1377)</f>
        <v>2023</v>
      </c>
      <c r="J1377" s="267">
        <v>44969</v>
      </c>
      <c r="K1377" s="267">
        <f>J1377+1</f>
        <v>44970</v>
      </c>
      <c r="L1377" s="266">
        <f>IF(M1377&lt;=365,1,2)</f>
        <v>1</v>
      </c>
      <c r="M1377" s="266">
        <f>IF(K1377&lt;$C$1,$C$2-$C$1+1,$C$2-K1377+1)</f>
        <v>77</v>
      </c>
      <c r="N1377" s="268">
        <f>M1377/365</f>
        <v>0.21095890410958903</v>
      </c>
      <c r="O1377" s="269">
        <f>'Data and Parameter'!$E$4*'Data and Parameter'!$E$5*('Data and Parameter'!$E$6+'Data and Parameter'!$E$7)*'Data and Parameter'!$E$19*'Data and Parameter'!$E$14*'ER calculations'!N1377</f>
        <v>1.0922922755728799</v>
      </c>
    </row>
    <row r="1378" spans="1:15" ht="15">
      <c r="A1378" s="284">
        <v>1374</v>
      </c>
      <c r="B1378" s="287"/>
      <c r="C1378" s="287"/>
      <c r="D1378" s="284" t="s">
        <v>1376</v>
      </c>
      <c r="E1378" s="287"/>
      <c r="F1378" s="285" t="s">
        <v>1498</v>
      </c>
      <c r="G1378" s="266" t="s">
        <v>121</v>
      </c>
      <c r="H1378" s="266">
        <f>IF(G1378="Traditional Stove",0.1,0.2)</f>
        <v>0.1</v>
      </c>
      <c r="I1378" s="266">
        <f>YEAR(J1378)</f>
        <v>2023</v>
      </c>
      <c r="J1378" s="267">
        <v>44969</v>
      </c>
      <c r="K1378" s="267">
        <f>J1378+1</f>
        <v>44970</v>
      </c>
      <c r="L1378" s="266">
        <f>IF(M1378&lt;=365,1,2)</f>
        <v>1</v>
      </c>
      <c r="M1378" s="266">
        <f>IF(K1378&lt;$C$1,$C$2-$C$1+1,$C$2-K1378+1)</f>
        <v>77</v>
      </c>
      <c r="N1378" s="268">
        <f>M1378/365</f>
        <v>0.21095890410958903</v>
      </c>
      <c r="O1378" s="269">
        <f>'Data and Parameter'!$E$4*'Data and Parameter'!$E$5*('Data and Parameter'!$E$6+'Data and Parameter'!$E$7)*'Data and Parameter'!$E$19*'Data and Parameter'!$E$14*'ER calculations'!N1378</f>
        <v>1.0922922755728799</v>
      </c>
    </row>
    <row r="1379" spans="1:15" ht="15">
      <c r="A1379" s="284">
        <v>1375</v>
      </c>
      <c r="B1379" s="287"/>
      <c r="C1379" s="287"/>
      <c r="D1379" s="284" t="s">
        <v>1376</v>
      </c>
      <c r="E1379" s="287"/>
      <c r="F1379" s="285" t="s">
        <v>1499</v>
      </c>
      <c r="G1379" s="266" t="s">
        <v>121</v>
      </c>
      <c r="H1379" s="266">
        <f>IF(G1379="Traditional Stove",0.1,0.2)</f>
        <v>0.1</v>
      </c>
      <c r="I1379" s="266">
        <f>YEAR(J1379)</f>
        <v>2023</v>
      </c>
      <c r="J1379" s="267">
        <v>44969</v>
      </c>
      <c r="K1379" s="267">
        <f>J1379+1</f>
        <v>44970</v>
      </c>
      <c r="L1379" s="266">
        <f>IF(M1379&lt;=365,1,2)</f>
        <v>1</v>
      </c>
      <c r="M1379" s="266">
        <f>IF(K1379&lt;$C$1,$C$2-$C$1+1,$C$2-K1379+1)</f>
        <v>77</v>
      </c>
      <c r="N1379" s="268">
        <f>M1379/365</f>
        <v>0.21095890410958903</v>
      </c>
      <c r="O1379" s="269">
        <f>'Data and Parameter'!$E$4*'Data and Parameter'!$E$5*('Data and Parameter'!$E$6+'Data and Parameter'!$E$7)*'Data and Parameter'!$E$19*'Data and Parameter'!$E$14*'ER calculations'!N1379</f>
        <v>1.0922922755728799</v>
      </c>
    </row>
    <row r="1380" spans="1:15" ht="15">
      <c r="A1380" s="284">
        <v>1376</v>
      </c>
      <c r="B1380" s="287"/>
      <c r="C1380" s="287"/>
      <c r="D1380" s="284" t="s">
        <v>1376</v>
      </c>
      <c r="E1380" s="287"/>
      <c r="F1380" s="285" t="s">
        <v>1500</v>
      </c>
      <c r="G1380" s="266" t="s">
        <v>121</v>
      </c>
      <c r="H1380" s="266">
        <f>IF(G1380="Traditional Stove",0.1,0.2)</f>
        <v>0.1</v>
      </c>
      <c r="I1380" s="266">
        <f>YEAR(J1380)</f>
        <v>2023</v>
      </c>
      <c r="J1380" s="267">
        <v>44970</v>
      </c>
      <c r="K1380" s="267">
        <f>J1380+1</f>
        <v>44971</v>
      </c>
      <c r="L1380" s="266">
        <f>IF(M1380&lt;=365,1,2)</f>
        <v>1</v>
      </c>
      <c r="M1380" s="266">
        <f>IF(K1380&lt;$C$1,$C$2-$C$1+1,$C$2-K1380+1)</f>
        <v>76</v>
      </c>
      <c r="N1380" s="268">
        <f>M1380/365</f>
        <v>0.20821917808219179</v>
      </c>
      <c r="O1380" s="269">
        <f>'Data and Parameter'!$E$4*'Data and Parameter'!$E$5*('Data and Parameter'!$E$6+'Data and Parameter'!$E$7)*'Data and Parameter'!$E$19*'Data and Parameter'!$E$14*'ER calculations'!N1380</f>
        <v>1.0781066616044011</v>
      </c>
    </row>
    <row r="1381" spans="1:15" ht="15">
      <c r="A1381" s="284">
        <v>1377</v>
      </c>
      <c r="B1381" s="287"/>
      <c r="C1381" s="287"/>
      <c r="D1381" s="284" t="s">
        <v>1376</v>
      </c>
      <c r="E1381" s="287"/>
      <c r="F1381" s="285" t="s">
        <v>1501</v>
      </c>
      <c r="G1381" s="266" t="s">
        <v>121</v>
      </c>
      <c r="H1381" s="266">
        <f>IF(G1381="Traditional Stove",0.1,0.2)</f>
        <v>0.1</v>
      </c>
      <c r="I1381" s="266">
        <f>YEAR(J1381)</f>
        <v>2023</v>
      </c>
      <c r="J1381" s="267">
        <v>44970</v>
      </c>
      <c r="K1381" s="267">
        <f>J1381+1</f>
        <v>44971</v>
      </c>
      <c r="L1381" s="266">
        <f>IF(M1381&lt;=365,1,2)</f>
        <v>1</v>
      </c>
      <c r="M1381" s="266">
        <f>IF(K1381&lt;$C$1,$C$2-$C$1+1,$C$2-K1381+1)</f>
        <v>76</v>
      </c>
      <c r="N1381" s="268">
        <f>M1381/365</f>
        <v>0.20821917808219179</v>
      </c>
      <c r="O1381" s="269">
        <f>'Data and Parameter'!$E$4*'Data and Parameter'!$E$5*('Data and Parameter'!$E$6+'Data and Parameter'!$E$7)*'Data and Parameter'!$E$19*'Data and Parameter'!$E$14*'ER calculations'!N1381</f>
        <v>1.0781066616044011</v>
      </c>
    </row>
    <row r="1382" spans="1:15" ht="15">
      <c r="A1382" s="284">
        <v>1378</v>
      </c>
      <c r="B1382" s="287"/>
      <c r="C1382" s="287"/>
      <c r="D1382" s="284" t="s">
        <v>1376</v>
      </c>
      <c r="E1382" s="287"/>
      <c r="F1382" s="285" t="s">
        <v>1502</v>
      </c>
      <c r="G1382" s="266" t="s">
        <v>121</v>
      </c>
      <c r="H1382" s="266">
        <f>IF(G1382="Traditional Stove",0.1,0.2)</f>
        <v>0.1</v>
      </c>
      <c r="I1382" s="266">
        <f>YEAR(J1382)</f>
        <v>2023</v>
      </c>
      <c r="J1382" s="267">
        <v>44970</v>
      </c>
      <c r="K1382" s="267">
        <f>J1382+1</f>
        <v>44971</v>
      </c>
      <c r="L1382" s="266">
        <f>IF(M1382&lt;=365,1,2)</f>
        <v>1</v>
      </c>
      <c r="M1382" s="266">
        <f>IF(K1382&lt;$C$1,$C$2-$C$1+1,$C$2-K1382+1)</f>
        <v>76</v>
      </c>
      <c r="N1382" s="268">
        <f>M1382/365</f>
        <v>0.20821917808219179</v>
      </c>
      <c r="O1382" s="269">
        <f>'Data and Parameter'!$E$4*'Data and Parameter'!$E$5*('Data and Parameter'!$E$6+'Data and Parameter'!$E$7)*'Data and Parameter'!$E$19*'Data and Parameter'!$E$14*'ER calculations'!N1382</f>
        <v>1.0781066616044011</v>
      </c>
    </row>
    <row r="1383" spans="1:15" ht="15">
      <c r="A1383" s="284">
        <v>1379</v>
      </c>
      <c r="B1383" s="287"/>
      <c r="C1383" s="287"/>
      <c r="D1383" s="284" t="s">
        <v>1376</v>
      </c>
      <c r="E1383" s="287"/>
      <c r="F1383" s="285" t="s">
        <v>1503</v>
      </c>
      <c r="G1383" s="266" t="s">
        <v>121</v>
      </c>
      <c r="H1383" s="266">
        <f>IF(G1383="Traditional Stove",0.1,0.2)</f>
        <v>0.1</v>
      </c>
      <c r="I1383" s="266">
        <f>YEAR(J1383)</f>
        <v>2023</v>
      </c>
      <c r="J1383" s="267">
        <v>44970</v>
      </c>
      <c r="K1383" s="267">
        <f>J1383+1</f>
        <v>44971</v>
      </c>
      <c r="L1383" s="266">
        <f>IF(M1383&lt;=365,1,2)</f>
        <v>1</v>
      </c>
      <c r="M1383" s="266">
        <f>IF(K1383&lt;$C$1,$C$2-$C$1+1,$C$2-K1383+1)</f>
        <v>76</v>
      </c>
      <c r="N1383" s="268">
        <f>M1383/365</f>
        <v>0.20821917808219179</v>
      </c>
      <c r="O1383" s="269">
        <f>'Data and Parameter'!$E$4*'Data and Parameter'!$E$5*('Data and Parameter'!$E$6+'Data and Parameter'!$E$7)*'Data and Parameter'!$E$19*'Data and Parameter'!$E$14*'ER calculations'!N1383</f>
        <v>1.0781066616044011</v>
      </c>
    </row>
    <row r="1384" spans="1:15" ht="15">
      <c r="A1384" s="284">
        <v>1380</v>
      </c>
      <c r="B1384" s="287"/>
      <c r="C1384" s="287"/>
      <c r="D1384" s="284" t="s">
        <v>1376</v>
      </c>
      <c r="E1384" s="287"/>
      <c r="F1384" s="285" t="s">
        <v>1504</v>
      </c>
      <c r="G1384" s="266" t="s">
        <v>121</v>
      </c>
      <c r="H1384" s="266">
        <f>IF(G1384="Traditional Stove",0.1,0.2)</f>
        <v>0.1</v>
      </c>
      <c r="I1384" s="266">
        <f>YEAR(J1384)</f>
        <v>2023</v>
      </c>
      <c r="J1384" s="267">
        <v>44970</v>
      </c>
      <c r="K1384" s="267">
        <f>J1384+1</f>
        <v>44971</v>
      </c>
      <c r="L1384" s="266">
        <f>IF(M1384&lt;=365,1,2)</f>
        <v>1</v>
      </c>
      <c r="M1384" s="266">
        <f>IF(K1384&lt;$C$1,$C$2-$C$1+1,$C$2-K1384+1)</f>
        <v>76</v>
      </c>
      <c r="N1384" s="268">
        <f>M1384/365</f>
        <v>0.20821917808219179</v>
      </c>
      <c r="O1384" s="269">
        <f>'Data and Parameter'!$E$4*'Data and Parameter'!$E$5*('Data and Parameter'!$E$6+'Data and Parameter'!$E$7)*'Data and Parameter'!$E$19*'Data and Parameter'!$E$14*'ER calculations'!N1384</f>
        <v>1.0781066616044011</v>
      </c>
    </row>
    <row r="1385" spans="1:15" ht="15">
      <c r="A1385" s="284">
        <v>1381</v>
      </c>
      <c r="B1385" s="287"/>
      <c r="C1385" s="287"/>
      <c r="D1385" s="284" t="s">
        <v>1376</v>
      </c>
      <c r="E1385" s="287"/>
      <c r="F1385" s="285" t="s">
        <v>1505</v>
      </c>
      <c r="G1385" s="266" t="s">
        <v>121</v>
      </c>
      <c r="H1385" s="266">
        <f>IF(G1385="Traditional Stove",0.1,0.2)</f>
        <v>0.1</v>
      </c>
      <c r="I1385" s="266">
        <f>YEAR(J1385)</f>
        <v>2023</v>
      </c>
      <c r="J1385" s="267">
        <v>44970</v>
      </c>
      <c r="K1385" s="267">
        <f>J1385+1</f>
        <v>44971</v>
      </c>
      <c r="L1385" s="266">
        <f>IF(M1385&lt;=365,1,2)</f>
        <v>1</v>
      </c>
      <c r="M1385" s="266">
        <f>IF(K1385&lt;$C$1,$C$2-$C$1+1,$C$2-K1385+1)</f>
        <v>76</v>
      </c>
      <c r="N1385" s="268">
        <f>M1385/365</f>
        <v>0.20821917808219179</v>
      </c>
      <c r="O1385" s="269">
        <f>'Data and Parameter'!$E$4*'Data and Parameter'!$E$5*('Data and Parameter'!$E$6+'Data and Parameter'!$E$7)*'Data and Parameter'!$E$19*'Data and Parameter'!$E$14*'ER calculations'!N1385</f>
        <v>1.0781066616044011</v>
      </c>
    </row>
    <row r="1386" spans="1:15" ht="15">
      <c r="A1386" s="284">
        <v>1382</v>
      </c>
      <c r="B1386" s="287"/>
      <c r="C1386" s="287"/>
      <c r="D1386" s="284" t="s">
        <v>1376</v>
      </c>
      <c r="E1386" s="287"/>
      <c r="F1386" s="285" t="s">
        <v>1506</v>
      </c>
      <c r="G1386" s="266" t="s">
        <v>121</v>
      </c>
      <c r="H1386" s="266">
        <f>IF(G1386="Traditional Stove",0.1,0.2)</f>
        <v>0.1</v>
      </c>
      <c r="I1386" s="266">
        <f>YEAR(J1386)</f>
        <v>2023</v>
      </c>
      <c r="J1386" s="267">
        <v>44970</v>
      </c>
      <c r="K1386" s="267">
        <f>J1386+1</f>
        <v>44971</v>
      </c>
      <c r="L1386" s="266">
        <f>IF(M1386&lt;=365,1,2)</f>
        <v>1</v>
      </c>
      <c r="M1386" s="266">
        <f>IF(K1386&lt;$C$1,$C$2-$C$1+1,$C$2-K1386+1)</f>
        <v>76</v>
      </c>
      <c r="N1386" s="268">
        <f>M1386/365</f>
        <v>0.20821917808219179</v>
      </c>
      <c r="O1386" s="269">
        <f>'Data and Parameter'!$E$4*'Data and Parameter'!$E$5*('Data and Parameter'!$E$6+'Data and Parameter'!$E$7)*'Data and Parameter'!$E$19*'Data and Parameter'!$E$14*'ER calculations'!N1386</f>
        <v>1.0781066616044011</v>
      </c>
    </row>
    <row r="1387" spans="1:15" ht="15">
      <c r="A1387" s="284">
        <v>1383</v>
      </c>
      <c r="B1387" s="287"/>
      <c r="C1387" s="287"/>
      <c r="D1387" s="284" t="s">
        <v>1376</v>
      </c>
      <c r="E1387" s="287"/>
      <c r="F1387" s="285" t="s">
        <v>1507</v>
      </c>
      <c r="G1387" s="266" t="s">
        <v>121</v>
      </c>
      <c r="H1387" s="266">
        <f>IF(G1387="Traditional Stove",0.1,0.2)</f>
        <v>0.1</v>
      </c>
      <c r="I1387" s="266">
        <f>YEAR(J1387)</f>
        <v>2023</v>
      </c>
      <c r="J1387" s="267">
        <v>44970</v>
      </c>
      <c r="K1387" s="267">
        <f>J1387+1</f>
        <v>44971</v>
      </c>
      <c r="L1387" s="266">
        <f>IF(M1387&lt;=365,1,2)</f>
        <v>1</v>
      </c>
      <c r="M1387" s="266">
        <f>IF(K1387&lt;$C$1,$C$2-$C$1+1,$C$2-K1387+1)</f>
        <v>76</v>
      </c>
      <c r="N1387" s="268">
        <f>M1387/365</f>
        <v>0.20821917808219179</v>
      </c>
      <c r="O1387" s="269">
        <f>'Data and Parameter'!$E$4*'Data and Parameter'!$E$5*('Data and Parameter'!$E$6+'Data and Parameter'!$E$7)*'Data and Parameter'!$E$19*'Data and Parameter'!$E$14*'ER calculations'!N1387</f>
        <v>1.0781066616044011</v>
      </c>
    </row>
    <row r="1388" spans="1:15" ht="15">
      <c r="A1388" s="284">
        <v>1384</v>
      </c>
      <c r="B1388" s="287"/>
      <c r="C1388" s="287"/>
      <c r="D1388" s="284" t="s">
        <v>1376</v>
      </c>
      <c r="E1388" s="287"/>
      <c r="F1388" s="285" t="s">
        <v>1508</v>
      </c>
      <c r="G1388" s="266" t="s">
        <v>121</v>
      </c>
      <c r="H1388" s="266">
        <f>IF(G1388="Traditional Stove",0.1,0.2)</f>
        <v>0.1</v>
      </c>
      <c r="I1388" s="266">
        <f>YEAR(J1388)</f>
        <v>2023</v>
      </c>
      <c r="J1388" s="267">
        <v>44970</v>
      </c>
      <c r="K1388" s="267">
        <f>J1388+1</f>
        <v>44971</v>
      </c>
      <c r="L1388" s="266">
        <f>IF(M1388&lt;=365,1,2)</f>
        <v>1</v>
      </c>
      <c r="M1388" s="266">
        <f>IF(K1388&lt;$C$1,$C$2-$C$1+1,$C$2-K1388+1)</f>
        <v>76</v>
      </c>
      <c r="N1388" s="268">
        <f>M1388/365</f>
        <v>0.20821917808219179</v>
      </c>
      <c r="O1388" s="269">
        <f>'Data and Parameter'!$E$4*'Data and Parameter'!$E$5*('Data and Parameter'!$E$6+'Data and Parameter'!$E$7)*'Data and Parameter'!$E$19*'Data and Parameter'!$E$14*'ER calculations'!N1388</f>
        <v>1.0781066616044011</v>
      </c>
    </row>
    <row r="1389" spans="1:15" ht="15">
      <c r="A1389" s="284">
        <v>1385</v>
      </c>
      <c r="B1389" s="287"/>
      <c r="C1389" s="287"/>
      <c r="D1389" s="284" t="s">
        <v>1376</v>
      </c>
      <c r="E1389" s="287"/>
      <c r="F1389" s="285" t="s">
        <v>1509</v>
      </c>
      <c r="G1389" s="266" t="s">
        <v>121</v>
      </c>
      <c r="H1389" s="266">
        <f>IF(G1389="Traditional Stove",0.1,0.2)</f>
        <v>0.1</v>
      </c>
      <c r="I1389" s="266">
        <f>YEAR(J1389)</f>
        <v>2023</v>
      </c>
      <c r="J1389" s="267">
        <v>44970</v>
      </c>
      <c r="K1389" s="267">
        <f>J1389+1</f>
        <v>44971</v>
      </c>
      <c r="L1389" s="266">
        <f>IF(M1389&lt;=365,1,2)</f>
        <v>1</v>
      </c>
      <c r="M1389" s="266">
        <f>IF(K1389&lt;$C$1,$C$2-$C$1+1,$C$2-K1389+1)</f>
        <v>76</v>
      </c>
      <c r="N1389" s="268">
        <f>M1389/365</f>
        <v>0.20821917808219179</v>
      </c>
      <c r="O1389" s="269">
        <f>'Data and Parameter'!$E$4*'Data and Parameter'!$E$5*('Data and Parameter'!$E$6+'Data and Parameter'!$E$7)*'Data and Parameter'!$E$19*'Data and Parameter'!$E$14*'ER calculations'!N1389</f>
        <v>1.0781066616044011</v>
      </c>
    </row>
    <row r="1390" spans="1:15" ht="15">
      <c r="A1390" s="284">
        <v>1386</v>
      </c>
      <c r="B1390" s="287"/>
      <c r="C1390" s="287"/>
      <c r="D1390" s="284" t="s">
        <v>1376</v>
      </c>
      <c r="E1390" s="287"/>
      <c r="F1390" s="285" t="s">
        <v>1510</v>
      </c>
      <c r="G1390" s="266" t="s">
        <v>121</v>
      </c>
      <c r="H1390" s="266">
        <f>IF(G1390="Traditional Stove",0.1,0.2)</f>
        <v>0.1</v>
      </c>
      <c r="I1390" s="266">
        <f>YEAR(J1390)</f>
        <v>2023</v>
      </c>
      <c r="J1390" s="267">
        <v>44970</v>
      </c>
      <c r="K1390" s="267">
        <f>J1390+1</f>
        <v>44971</v>
      </c>
      <c r="L1390" s="266">
        <f>IF(M1390&lt;=365,1,2)</f>
        <v>1</v>
      </c>
      <c r="M1390" s="266">
        <f>IF(K1390&lt;$C$1,$C$2-$C$1+1,$C$2-K1390+1)</f>
        <v>76</v>
      </c>
      <c r="N1390" s="268">
        <f>M1390/365</f>
        <v>0.20821917808219179</v>
      </c>
      <c r="O1390" s="269">
        <f>'Data and Parameter'!$E$4*'Data and Parameter'!$E$5*('Data and Parameter'!$E$6+'Data and Parameter'!$E$7)*'Data and Parameter'!$E$19*'Data and Parameter'!$E$14*'ER calculations'!N1390</f>
        <v>1.0781066616044011</v>
      </c>
    </row>
    <row r="1391" spans="1:15" ht="15">
      <c r="A1391" s="284">
        <v>1387</v>
      </c>
      <c r="B1391" s="287"/>
      <c r="C1391" s="287"/>
      <c r="D1391" s="284" t="s">
        <v>1376</v>
      </c>
      <c r="E1391" s="287"/>
      <c r="F1391" s="285" t="s">
        <v>1511</v>
      </c>
      <c r="G1391" s="266" t="s">
        <v>121</v>
      </c>
      <c r="H1391" s="266">
        <f>IF(G1391="Traditional Stove",0.1,0.2)</f>
        <v>0.1</v>
      </c>
      <c r="I1391" s="266">
        <f>YEAR(J1391)</f>
        <v>2023</v>
      </c>
      <c r="J1391" s="267">
        <v>44970</v>
      </c>
      <c r="K1391" s="267">
        <f>J1391+1</f>
        <v>44971</v>
      </c>
      <c r="L1391" s="266">
        <f>IF(M1391&lt;=365,1,2)</f>
        <v>1</v>
      </c>
      <c r="M1391" s="266">
        <f>IF(K1391&lt;$C$1,$C$2-$C$1+1,$C$2-K1391+1)</f>
        <v>76</v>
      </c>
      <c r="N1391" s="268">
        <f>M1391/365</f>
        <v>0.20821917808219179</v>
      </c>
      <c r="O1391" s="269">
        <f>'Data and Parameter'!$E$4*'Data and Parameter'!$E$5*('Data and Parameter'!$E$6+'Data and Parameter'!$E$7)*'Data and Parameter'!$E$19*'Data and Parameter'!$E$14*'ER calculations'!N1391</f>
        <v>1.0781066616044011</v>
      </c>
    </row>
    <row r="1392" spans="1:15" ht="15">
      <c r="A1392" s="284">
        <v>1388</v>
      </c>
      <c r="B1392" s="287"/>
      <c r="C1392" s="287"/>
      <c r="D1392" s="284" t="s">
        <v>1376</v>
      </c>
      <c r="E1392" s="287"/>
      <c r="F1392" s="285" t="s">
        <v>1512</v>
      </c>
      <c r="G1392" s="266" t="s">
        <v>121</v>
      </c>
      <c r="H1392" s="266">
        <f>IF(G1392="Traditional Stove",0.1,0.2)</f>
        <v>0.1</v>
      </c>
      <c r="I1392" s="266">
        <f>YEAR(J1392)</f>
        <v>2023</v>
      </c>
      <c r="J1392" s="267">
        <v>44970</v>
      </c>
      <c r="K1392" s="267">
        <f>J1392+1</f>
        <v>44971</v>
      </c>
      <c r="L1392" s="266">
        <f>IF(M1392&lt;=365,1,2)</f>
        <v>1</v>
      </c>
      <c r="M1392" s="266">
        <f>IF(K1392&lt;$C$1,$C$2-$C$1+1,$C$2-K1392+1)</f>
        <v>76</v>
      </c>
      <c r="N1392" s="268">
        <f>M1392/365</f>
        <v>0.20821917808219179</v>
      </c>
      <c r="O1392" s="269">
        <f>'Data and Parameter'!$E$4*'Data and Parameter'!$E$5*('Data and Parameter'!$E$6+'Data and Parameter'!$E$7)*'Data and Parameter'!$E$19*'Data and Parameter'!$E$14*'ER calculations'!N1392</f>
        <v>1.0781066616044011</v>
      </c>
    </row>
    <row r="1393" spans="1:15" ht="15">
      <c r="A1393" s="284">
        <v>1389</v>
      </c>
      <c r="B1393" s="287"/>
      <c r="C1393" s="287"/>
      <c r="D1393" s="284" t="s">
        <v>1376</v>
      </c>
      <c r="E1393" s="287"/>
      <c r="F1393" s="285" t="s">
        <v>1513</v>
      </c>
      <c r="G1393" s="266" t="s">
        <v>121</v>
      </c>
      <c r="H1393" s="266">
        <f>IF(G1393="Traditional Stove",0.1,0.2)</f>
        <v>0.1</v>
      </c>
      <c r="I1393" s="266">
        <f>YEAR(J1393)</f>
        <v>2023</v>
      </c>
      <c r="J1393" s="267">
        <v>44970</v>
      </c>
      <c r="K1393" s="267">
        <f>J1393+1</f>
        <v>44971</v>
      </c>
      <c r="L1393" s="266">
        <f>IF(M1393&lt;=365,1,2)</f>
        <v>1</v>
      </c>
      <c r="M1393" s="266">
        <f>IF(K1393&lt;$C$1,$C$2-$C$1+1,$C$2-K1393+1)</f>
        <v>76</v>
      </c>
      <c r="N1393" s="268">
        <f>M1393/365</f>
        <v>0.20821917808219179</v>
      </c>
      <c r="O1393" s="269">
        <f>'Data and Parameter'!$E$4*'Data and Parameter'!$E$5*('Data and Parameter'!$E$6+'Data and Parameter'!$E$7)*'Data and Parameter'!$E$19*'Data and Parameter'!$E$14*'ER calculations'!N1393</f>
        <v>1.0781066616044011</v>
      </c>
    </row>
    <row r="1394" spans="1:15" ht="15">
      <c r="A1394" s="284">
        <v>1390</v>
      </c>
      <c r="B1394" s="287"/>
      <c r="C1394" s="287"/>
      <c r="D1394" s="284" t="s">
        <v>1376</v>
      </c>
      <c r="E1394" s="287"/>
      <c r="F1394" s="285" t="s">
        <v>1514</v>
      </c>
      <c r="G1394" s="266" t="s">
        <v>121</v>
      </c>
      <c r="H1394" s="266">
        <f>IF(G1394="Traditional Stove",0.1,0.2)</f>
        <v>0.1</v>
      </c>
      <c r="I1394" s="266">
        <f>YEAR(J1394)</f>
        <v>2023</v>
      </c>
      <c r="J1394" s="267">
        <v>44970</v>
      </c>
      <c r="K1394" s="267">
        <f>J1394+1</f>
        <v>44971</v>
      </c>
      <c r="L1394" s="266">
        <f>IF(M1394&lt;=365,1,2)</f>
        <v>1</v>
      </c>
      <c r="M1394" s="266">
        <f>IF(K1394&lt;$C$1,$C$2-$C$1+1,$C$2-K1394+1)</f>
        <v>76</v>
      </c>
      <c r="N1394" s="268">
        <f>M1394/365</f>
        <v>0.20821917808219179</v>
      </c>
      <c r="O1394" s="269">
        <f>'Data and Parameter'!$E$4*'Data and Parameter'!$E$5*('Data and Parameter'!$E$6+'Data and Parameter'!$E$7)*'Data and Parameter'!$E$19*'Data and Parameter'!$E$14*'ER calculations'!N1394</f>
        <v>1.0781066616044011</v>
      </c>
    </row>
    <row r="1395" spans="1:15" ht="15">
      <c r="A1395" s="284">
        <v>1391</v>
      </c>
      <c r="B1395" s="287"/>
      <c r="C1395" s="287"/>
      <c r="D1395" s="284" t="s">
        <v>1376</v>
      </c>
      <c r="E1395" s="287"/>
      <c r="F1395" s="285" t="s">
        <v>1515</v>
      </c>
      <c r="G1395" s="266" t="s">
        <v>121</v>
      </c>
      <c r="H1395" s="266">
        <f>IF(G1395="Traditional Stove",0.1,0.2)</f>
        <v>0.1</v>
      </c>
      <c r="I1395" s="266">
        <f>YEAR(J1395)</f>
        <v>2023</v>
      </c>
      <c r="J1395" s="267">
        <v>44970</v>
      </c>
      <c r="K1395" s="267">
        <f>J1395+1</f>
        <v>44971</v>
      </c>
      <c r="L1395" s="266">
        <f>IF(M1395&lt;=365,1,2)</f>
        <v>1</v>
      </c>
      <c r="M1395" s="266">
        <f>IF(K1395&lt;$C$1,$C$2-$C$1+1,$C$2-K1395+1)</f>
        <v>76</v>
      </c>
      <c r="N1395" s="268">
        <f>M1395/365</f>
        <v>0.20821917808219179</v>
      </c>
      <c r="O1395" s="269">
        <f>'Data and Parameter'!$E$4*'Data and Parameter'!$E$5*('Data and Parameter'!$E$6+'Data and Parameter'!$E$7)*'Data and Parameter'!$E$19*'Data and Parameter'!$E$14*'ER calculations'!N1395</f>
        <v>1.0781066616044011</v>
      </c>
    </row>
    <row r="1396" spans="1:15" ht="15">
      <c r="A1396" s="284">
        <v>1392</v>
      </c>
      <c r="B1396" s="287"/>
      <c r="C1396" s="287"/>
      <c r="D1396" s="284" t="s">
        <v>1376</v>
      </c>
      <c r="E1396" s="287"/>
      <c r="F1396" s="285" t="s">
        <v>1516</v>
      </c>
      <c r="G1396" s="266" t="s">
        <v>121</v>
      </c>
      <c r="H1396" s="266">
        <f>IF(G1396="Traditional Stove",0.1,0.2)</f>
        <v>0.1</v>
      </c>
      <c r="I1396" s="266">
        <f>YEAR(J1396)</f>
        <v>2023</v>
      </c>
      <c r="J1396" s="267">
        <v>44970</v>
      </c>
      <c r="K1396" s="267">
        <f>J1396+1</f>
        <v>44971</v>
      </c>
      <c r="L1396" s="266">
        <f>IF(M1396&lt;=365,1,2)</f>
        <v>1</v>
      </c>
      <c r="M1396" s="266">
        <f>IF(K1396&lt;$C$1,$C$2-$C$1+1,$C$2-K1396+1)</f>
        <v>76</v>
      </c>
      <c r="N1396" s="268">
        <f>M1396/365</f>
        <v>0.20821917808219179</v>
      </c>
      <c r="O1396" s="269">
        <f>'Data and Parameter'!$E$4*'Data and Parameter'!$E$5*('Data and Parameter'!$E$6+'Data and Parameter'!$E$7)*'Data and Parameter'!$E$19*'Data and Parameter'!$E$14*'ER calculations'!N1396</f>
        <v>1.0781066616044011</v>
      </c>
    </row>
    <row r="1397" spans="1:15" ht="15">
      <c r="A1397" s="284">
        <v>1393</v>
      </c>
      <c r="B1397" s="287"/>
      <c r="C1397" s="287"/>
      <c r="D1397" s="284" t="s">
        <v>1376</v>
      </c>
      <c r="E1397" s="287"/>
      <c r="F1397" s="285" t="s">
        <v>1517</v>
      </c>
      <c r="G1397" s="266" t="s">
        <v>121</v>
      </c>
      <c r="H1397" s="266">
        <f>IF(G1397="Traditional Stove",0.1,0.2)</f>
        <v>0.1</v>
      </c>
      <c r="I1397" s="266">
        <f>YEAR(J1397)</f>
        <v>2023</v>
      </c>
      <c r="J1397" s="267">
        <v>44970</v>
      </c>
      <c r="K1397" s="267">
        <f>J1397+1</f>
        <v>44971</v>
      </c>
      <c r="L1397" s="266">
        <f>IF(M1397&lt;=365,1,2)</f>
        <v>1</v>
      </c>
      <c r="M1397" s="266">
        <f>IF(K1397&lt;$C$1,$C$2-$C$1+1,$C$2-K1397+1)</f>
        <v>76</v>
      </c>
      <c r="N1397" s="268">
        <f>M1397/365</f>
        <v>0.20821917808219179</v>
      </c>
      <c r="O1397" s="269">
        <f>'Data and Parameter'!$E$4*'Data and Parameter'!$E$5*('Data and Parameter'!$E$6+'Data and Parameter'!$E$7)*'Data and Parameter'!$E$19*'Data and Parameter'!$E$14*'ER calculations'!N1397</f>
        <v>1.0781066616044011</v>
      </c>
    </row>
    <row r="1398" spans="1:15" ht="15">
      <c r="A1398" s="284">
        <v>1394</v>
      </c>
      <c r="B1398" s="287"/>
      <c r="C1398" s="287"/>
      <c r="D1398" s="284" t="s">
        <v>1376</v>
      </c>
      <c r="E1398" s="287"/>
      <c r="F1398" s="285" t="s">
        <v>1518</v>
      </c>
      <c r="G1398" s="266" t="s">
        <v>121</v>
      </c>
      <c r="H1398" s="266">
        <f>IF(G1398="Traditional Stove",0.1,0.2)</f>
        <v>0.1</v>
      </c>
      <c r="I1398" s="266">
        <f>YEAR(J1398)</f>
        <v>2023</v>
      </c>
      <c r="J1398" s="267">
        <v>44970</v>
      </c>
      <c r="K1398" s="267">
        <f>J1398+1</f>
        <v>44971</v>
      </c>
      <c r="L1398" s="266">
        <f>IF(M1398&lt;=365,1,2)</f>
        <v>1</v>
      </c>
      <c r="M1398" s="266">
        <f>IF(K1398&lt;$C$1,$C$2-$C$1+1,$C$2-K1398+1)</f>
        <v>76</v>
      </c>
      <c r="N1398" s="268">
        <f>M1398/365</f>
        <v>0.20821917808219179</v>
      </c>
      <c r="O1398" s="269">
        <f>'Data and Parameter'!$E$4*'Data and Parameter'!$E$5*('Data and Parameter'!$E$6+'Data and Parameter'!$E$7)*'Data and Parameter'!$E$19*'Data and Parameter'!$E$14*'ER calculations'!N1398</f>
        <v>1.0781066616044011</v>
      </c>
    </row>
    <row r="1399" spans="1:15" ht="15">
      <c r="A1399" s="284">
        <v>1395</v>
      </c>
      <c r="B1399" s="287"/>
      <c r="C1399" s="287"/>
      <c r="D1399" s="284" t="s">
        <v>1376</v>
      </c>
      <c r="E1399" s="287"/>
      <c r="F1399" s="285" t="s">
        <v>1519</v>
      </c>
      <c r="G1399" s="266" t="s">
        <v>121</v>
      </c>
      <c r="H1399" s="266">
        <f>IF(G1399="Traditional Stove",0.1,0.2)</f>
        <v>0.1</v>
      </c>
      <c r="I1399" s="266">
        <f>YEAR(J1399)</f>
        <v>2023</v>
      </c>
      <c r="J1399" s="267">
        <v>44970</v>
      </c>
      <c r="K1399" s="267">
        <f>J1399+1</f>
        <v>44971</v>
      </c>
      <c r="L1399" s="266">
        <f>IF(M1399&lt;=365,1,2)</f>
        <v>1</v>
      </c>
      <c r="M1399" s="266">
        <f>IF(K1399&lt;$C$1,$C$2-$C$1+1,$C$2-K1399+1)</f>
        <v>76</v>
      </c>
      <c r="N1399" s="268">
        <f>M1399/365</f>
        <v>0.20821917808219179</v>
      </c>
      <c r="O1399" s="269">
        <f>'Data and Parameter'!$E$4*'Data and Parameter'!$E$5*('Data and Parameter'!$E$6+'Data and Parameter'!$E$7)*'Data and Parameter'!$E$19*'Data and Parameter'!$E$14*'ER calculations'!N1399</f>
        <v>1.0781066616044011</v>
      </c>
    </row>
    <row r="1400" spans="1:15" ht="15">
      <c r="A1400" s="284">
        <v>1396</v>
      </c>
      <c r="B1400" s="287"/>
      <c r="C1400" s="287"/>
      <c r="D1400" s="284" t="s">
        <v>1376</v>
      </c>
      <c r="E1400" s="287"/>
      <c r="F1400" s="285" t="s">
        <v>1520</v>
      </c>
      <c r="G1400" s="266" t="s">
        <v>121</v>
      </c>
      <c r="H1400" s="266">
        <f>IF(G1400="Traditional Stove",0.1,0.2)</f>
        <v>0.1</v>
      </c>
      <c r="I1400" s="266">
        <f>YEAR(J1400)</f>
        <v>2023</v>
      </c>
      <c r="J1400" s="267">
        <v>44970</v>
      </c>
      <c r="K1400" s="267">
        <f>J1400+1</f>
        <v>44971</v>
      </c>
      <c r="L1400" s="266">
        <f>IF(M1400&lt;=365,1,2)</f>
        <v>1</v>
      </c>
      <c r="M1400" s="266">
        <f>IF(K1400&lt;$C$1,$C$2-$C$1+1,$C$2-K1400+1)</f>
        <v>76</v>
      </c>
      <c r="N1400" s="268">
        <f>M1400/365</f>
        <v>0.20821917808219179</v>
      </c>
      <c r="O1400" s="269">
        <f>'Data and Parameter'!$E$4*'Data and Parameter'!$E$5*('Data and Parameter'!$E$6+'Data and Parameter'!$E$7)*'Data and Parameter'!$E$19*'Data and Parameter'!$E$14*'ER calculations'!N1400</f>
        <v>1.0781066616044011</v>
      </c>
    </row>
    <row r="1401" spans="1:15" ht="15">
      <c r="A1401" s="284">
        <v>1397</v>
      </c>
      <c r="B1401" s="287"/>
      <c r="C1401" s="287"/>
      <c r="D1401" s="284" t="s">
        <v>1376</v>
      </c>
      <c r="E1401" s="287"/>
      <c r="F1401" s="285" t="s">
        <v>1521</v>
      </c>
      <c r="G1401" s="266" t="s">
        <v>121</v>
      </c>
      <c r="H1401" s="266">
        <f>IF(G1401="Traditional Stove",0.1,0.2)</f>
        <v>0.1</v>
      </c>
      <c r="I1401" s="266">
        <f>YEAR(J1401)</f>
        <v>2023</v>
      </c>
      <c r="J1401" s="267">
        <v>44970</v>
      </c>
      <c r="K1401" s="267">
        <f>J1401+1</f>
        <v>44971</v>
      </c>
      <c r="L1401" s="266">
        <f>IF(M1401&lt;=365,1,2)</f>
        <v>1</v>
      </c>
      <c r="M1401" s="266">
        <f>IF(K1401&lt;$C$1,$C$2-$C$1+1,$C$2-K1401+1)</f>
        <v>76</v>
      </c>
      <c r="N1401" s="268">
        <f>M1401/365</f>
        <v>0.20821917808219179</v>
      </c>
      <c r="O1401" s="269">
        <f>'Data and Parameter'!$E$4*'Data and Parameter'!$E$5*('Data and Parameter'!$E$6+'Data and Parameter'!$E$7)*'Data and Parameter'!$E$19*'Data and Parameter'!$E$14*'ER calculations'!N1401</f>
        <v>1.0781066616044011</v>
      </c>
    </row>
    <row r="1402" spans="1:15" ht="15">
      <c r="A1402" s="284">
        <v>1398</v>
      </c>
      <c r="B1402" s="287"/>
      <c r="C1402" s="287"/>
      <c r="D1402" s="284" t="s">
        <v>1376</v>
      </c>
      <c r="E1402" s="287"/>
      <c r="F1402" s="285" t="s">
        <v>1522</v>
      </c>
      <c r="G1402" s="266" t="s">
        <v>121</v>
      </c>
      <c r="H1402" s="266">
        <f>IF(G1402="Traditional Stove",0.1,0.2)</f>
        <v>0.1</v>
      </c>
      <c r="I1402" s="266">
        <f>YEAR(J1402)</f>
        <v>2023</v>
      </c>
      <c r="J1402" s="267">
        <v>44970</v>
      </c>
      <c r="K1402" s="267">
        <f>J1402+1</f>
        <v>44971</v>
      </c>
      <c r="L1402" s="266">
        <f>IF(M1402&lt;=365,1,2)</f>
        <v>1</v>
      </c>
      <c r="M1402" s="266">
        <f>IF(K1402&lt;$C$1,$C$2-$C$1+1,$C$2-K1402+1)</f>
        <v>76</v>
      </c>
      <c r="N1402" s="268">
        <f>M1402/365</f>
        <v>0.20821917808219179</v>
      </c>
      <c r="O1402" s="269">
        <f>'Data and Parameter'!$E$4*'Data and Parameter'!$E$5*('Data and Parameter'!$E$6+'Data and Parameter'!$E$7)*'Data and Parameter'!$E$19*'Data and Parameter'!$E$14*'ER calculations'!N1402</f>
        <v>1.0781066616044011</v>
      </c>
    </row>
    <row r="1403" spans="1:15" ht="15">
      <c r="A1403" s="284">
        <v>1399</v>
      </c>
      <c r="B1403" s="287"/>
      <c r="C1403" s="287"/>
      <c r="D1403" s="284" t="s">
        <v>1376</v>
      </c>
      <c r="E1403" s="287"/>
      <c r="F1403" s="285" t="s">
        <v>1523</v>
      </c>
      <c r="G1403" s="266" t="s">
        <v>121</v>
      </c>
      <c r="H1403" s="266">
        <f>IF(G1403="Traditional Stove",0.1,0.2)</f>
        <v>0.1</v>
      </c>
      <c r="I1403" s="266">
        <f>YEAR(J1403)</f>
        <v>2023</v>
      </c>
      <c r="J1403" s="267">
        <v>44970</v>
      </c>
      <c r="K1403" s="267">
        <f>J1403+1</f>
        <v>44971</v>
      </c>
      <c r="L1403" s="266">
        <f>IF(M1403&lt;=365,1,2)</f>
        <v>1</v>
      </c>
      <c r="M1403" s="266">
        <f>IF(K1403&lt;$C$1,$C$2-$C$1+1,$C$2-K1403+1)</f>
        <v>76</v>
      </c>
      <c r="N1403" s="268">
        <f>M1403/365</f>
        <v>0.20821917808219179</v>
      </c>
      <c r="O1403" s="269">
        <f>'Data and Parameter'!$E$4*'Data and Parameter'!$E$5*('Data and Parameter'!$E$6+'Data and Parameter'!$E$7)*'Data and Parameter'!$E$19*'Data and Parameter'!$E$14*'ER calculations'!N1403</f>
        <v>1.0781066616044011</v>
      </c>
    </row>
    <row r="1404" spans="1:15" ht="15">
      <c r="A1404" s="284">
        <v>1400</v>
      </c>
      <c r="B1404" s="287"/>
      <c r="C1404" s="287"/>
      <c r="D1404" s="284" t="s">
        <v>1376</v>
      </c>
      <c r="E1404" s="287"/>
      <c r="F1404" s="285" t="s">
        <v>1524</v>
      </c>
      <c r="G1404" s="266" t="s">
        <v>121</v>
      </c>
      <c r="H1404" s="266">
        <f>IF(G1404="Traditional Stove",0.1,0.2)</f>
        <v>0.1</v>
      </c>
      <c r="I1404" s="266">
        <f>YEAR(J1404)</f>
        <v>2023</v>
      </c>
      <c r="J1404" s="267">
        <v>44970</v>
      </c>
      <c r="K1404" s="267">
        <f>J1404+1</f>
        <v>44971</v>
      </c>
      <c r="L1404" s="266">
        <f>IF(M1404&lt;=365,1,2)</f>
        <v>1</v>
      </c>
      <c r="M1404" s="266">
        <f>IF(K1404&lt;$C$1,$C$2-$C$1+1,$C$2-K1404+1)</f>
        <v>76</v>
      </c>
      <c r="N1404" s="268">
        <f>M1404/365</f>
        <v>0.20821917808219179</v>
      </c>
      <c r="O1404" s="269">
        <f>'Data and Parameter'!$E$4*'Data and Parameter'!$E$5*('Data and Parameter'!$E$6+'Data and Parameter'!$E$7)*'Data and Parameter'!$E$19*'Data and Parameter'!$E$14*'ER calculations'!N1404</f>
        <v>1.0781066616044011</v>
      </c>
    </row>
    <row r="1405" spans="1:15" ht="15">
      <c r="A1405" s="284">
        <v>1401</v>
      </c>
      <c r="B1405" s="287"/>
      <c r="C1405" s="287"/>
      <c r="D1405" s="284" t="s">
        <v>1376</v>
      </c>
      <c r="E1405" s="287"/>
      <c r="F1405" s="285" t="s">
        <v>1525</v>
      </c>
      <c r="G1405" s="266" t="s">
        <v>121</v>
      </c>
      <c r="H1405" s="266">
        <f>IF(G1405="Traditional Stove",0.1,0.2)</f>
        <v>0.1</v>
      </c>
      <c r="I1405" s="266">
        <f>YEAR(J1405)</f>
        <v>2023</v>
      </c>
      <c r="J1405" s="267">
        <v>44970</v>
      </c>
      <c r="K1405" s="267">
        <f>J1405+1</f>
        <v>44971</v>
      </c>
      <c r="L1405" s="266">
        <f>IF(M1405&lt;=365,1,2)</f>
        <v>1</v>
      </c>
      <c r="M1405" s="266">
        <f>IF(K1405&lt;$C$1,$C$2-$C$1+1,$C$2-K1405+1)</f>
        <v>76</v>
      </c>
      <c r="N1405" s="268">
        <f>M1405/365</f>
        <v>0.20821917808219179</v>
      </c>
      <c r="O1405" s="269">
        <f>'Data and Parameter'!$E$4*'Data and Parameter'!$E$5*('Data and Parameter'!$E$6+'Data and Parameter'!$E$7)*'Data and Parameter'!$E$19*'Data and Parameter'!$E$14*'ER calculations'!N1405</f>
        <v>1.0781066616044011</v>
      </c>
    </row>
    <row r="1406" spans="1:15" ht="15">
      <c r="A1406" s="284">
        <v>1402</v>
      </c>
      <c r="B1406" s="287"/>
      <c r="C1406" s="287"/>
      <c r="D1406" s="284" t="s">
        <v>1376</v>
      </c>
      <c r="E1406" s="287"/>
      <c r="F1406" s="285" t="s">
        <v>1526</v>
      </c>
      <c r="G1406" s="266" t="s">
        <v>121</v>
      </c>
      <c r="H1406" s="266">
        <f>IF(G1406="Traditional Stove",0.1,0.2)</f>
        <v>0.1</v>
      </c>
      <c r="I1406" s="266">
        <f>YEAR(J1406)</f>
        <v>2023</v>
      </c>
      <c r="J1406" s="267">
        <v>44970</v>
      </c>
      <c r="K1406" s="267">
        <f>J1406+1</f>
        <v>44971</v>
      </c>
      <c r="L1406" s="266">
        <f>IF(M1406&lt;=365,1,2)</f>
        <v>1</v>
      </c>
      <c r="M1406" s="266">
        <f>IF(K1406&lt;$C$1,$C$2-$C$1+1,$C$2-K1406+1)</f>
        <v>76</v>
      </c>
      <c r="N1406" s="268">
        <f>M1406/365</f>
        <v>0.20821917808219179</v>
      </c>
      <c r="O1406" s="269">
        <f>'Data and Parameter'!$E$4*'Data and Parameter'!$E$5*('Data and Parameter'!$E$6+'Data and Parameter'!$E$7)*'Data and Parameter'!$E$19*'Data and Parameter'!$E$14*'ER calculations'!N1406</f>
        <v>1.0781066616044011</v>
      </c>
    </row>
    <row r="1407" spans="1:15" ht="15">
      <c r="A1407" s="284">
        <v>1403</v>
      </c>
      <c r="B1407" s="287"/>
      <c r="C1407" s="287"/>
      <c r="D1407" s="284" t="s">
        <v>1376</v>
      </c>
      <c r="E1407" s="287"/>
      <c r="F1407" s="285" t="s">
        <v>1527</v>
      </c>
      <c r="G1407" s="266" t="s">
        <v>121</v>
      </c>
      <c r="H1407" s="266">
        <f>IF(G1407="Traditional Stove",0.1,0.2)</f>
        <v>0.1</v>
      </c>
      <c r="I1407" s="266">
        <f>YEAR(J1407)</f>
        <v>2023</v>
      </c>
      <c r="J1407" s="267">
        <v>44970</v>
      </c>
      <c r="K1407" s="267">
        <f>J1407+1</f>
        <v>44971</v>
      </c>
      <c r="L1407" s="266">
        <f>IF(M1407&lt;=365,1,2)</f>
        <v>1</v>
      </c>
      <c r="M1407" s="266">
        <f>IF(K1407&lt;$C$1,$C$2-$C$1+1,$C$2-K1407+1)</f>
        <v>76</v>
      </c>
      <c r="N1407" s="268">
        <f>M1407/365</f>
        <v>0.20821917808219179</v>
      </c>
      <c r="O1407" s="269">
        <f>'Data and Parameter'!$E$4*'Data and Parameter'!$E$5*('Data and Parameter'!$E$6+'Data and Parameter'!$E$7)*'Data and Parameter'!$E$19*'Data and Parameter'!$E$14*'ER calculations'!N1407</f>
        <v>1.0781066616044011</v>
      </c>
    </row>
    <row r="1408" spans="1:15" ht="15">
      <c r="A1408" s="284">
        <v>1404</v>
      </c>
      <c r="B1408" s="287"/>
      <c r="C1408" s="287"/>
      <c r="D1408" s="284" t="s">
        <v>1376</v>
      </c>
      <c r="E1408" s="287"/>
      <c r="F1408" s="285" t="s">
        <v>1528</v>
      </c>
      <c r="G1408" s="266" t="s">
        <v>121</v>
      </c>
      <c r="H1408" s="266">
        <f>IF(G1408="Traditional Stove",0.1,0.2)</f>
        <v>0.1</v>
      </c>
      <c r="I1408" s="266">
        <f>YEAR(J1408)</f>
        <v>2023</v>
      </c>
      <c r="J1408" s="267">
        <v>44970</v>
      </c>
      <c r="K1408" s="267">
        <f>J1408+1</f>
        <v>44971</v>
      </c>
      <c r="L1408" s="266">
        <f>IF(M1408&lt;=365,1,2)</f>
        <v>1</v>
      </c>
      <c r="M1408" s="266">
        <f>IF(K1408&lt;$C$1,$C$2-$C$1+1,$C$2-K1408+1)</f>
        <v>76</v>
      </c>
      <c r="N1408" s="268">
        <f>M1408/365</f>
        <v>0.20821917808219179</v>
      </c>
      <c r="O1408" s="269">
        <f>'Data and Parameter'!$E$4*'Data and Parameter'!$E$5*('Data and Parameter'!$E$6+'Data and Parameter'!$E$7)*'Data and Parameter'!$E$19*'Data and Parameter'!$E$14*'ER calculations'!N1408</f>
        <v>1.0781066616044011</v>
      </c>
    </row>
    <row r="1409" spans="1:15" ht="15">
      <c r="A1409" s="284">
        <v>1405</v>
      </c>
      <c r="B1409" s="287"/>
      <c r="C1409" s="287"/>
      <c r="D1409" s="284" t="s">
        <v>1376</v>
      </c>
      <c r="E1409" s="287"/>
      <c r="F1409" s="285" t="s">
        <v>1529</v>
      </c>
      <c r="G1409" s="266" t="s">
        <v>121</v>
      </c>
      <c r="H1409" s="266">
        <f>IF(G1409="Traditional Stove",0.1,0.2)</f>
        <v>0.1</v>
      </c>
      <c r="I1409" s="266">
        <f>YEAR(J1409)</f>
        <v>2023</v>
      </c>
      <c r="J1409" s="267">
        <v>44970</v>
      </c>
      <c r="K1409" s="267">
        <f>J1409+1</f>
        <v>44971</v>
      </c>
      <c r="L1409" s="266">
        <f>IF(M1409&lt;=365,1,2)</f>
        <v>1</v>
      </c>
      <c r="M1409" s="266">
        <f>IF(K1409&lt;$C$1,$C$2-$C$1+1,$C$2-K1409+1)</f>
        <v>76</v>
      </c>
      <c r="N1409" s="268">
        <f>M1409/365</f>
        <v>0.20821917808219179</v>
      </c>
      <c r="O1409" s="269">
        <f>'Data and Parameter'!$E$4*'Data and Parameter'!$E$5*('Data and Parameter'!$E$6+'Data and Parameter'!$E$7)*'Data and Parameter'!$E$19*'Data and Parameter'!$E$14*'ER calculations'!N1409</f>
        <v>1.0781066616044011</v>
      </c>
    </row>
    <row r="1410" spans="1:15" ht="15">
      <c r="A1410" s="284">
        <v>1406</v>
      </c>
      <c r="B1410" s="287"/>
      <c r="C1410" s="287"/>
      <c r="D1410" s="284" t="s">
        <v>1376</v>
      </c>
      <c r="E1410" s="287"/>
      <c r="F1410" s="285" t="s">
        <v>1530</v>
      </c>
      <c r="G1410" s="266" t="s">
        <v>121</v>
      </c>
      <c r="H1410" s="266">
        <f>IF(G1410="Traditional Stove",0.1,0.2)</f>
        <v>0.1</v>
      </c>
      <c r="I1410" s="266">
        <f>YEAR(J1410)</f>
        <v>2023</v>
      </c>
      <c r="J1410" s="267">
        <v>44970</v>
      </c>
      <c r="K1410" s="267">
        <f>J1410+1</f>
        <v>44971</v>
      </c>
      <c r="L1410" s="266">
        <f>IF(M1410&lt;=365,1,2)</f>
        <v>1</v>
      </c>
      <c r="M1410" s="266">
        <f>IF(K1410&lt;$C$1,$C$2-$C$1+1,$C$2-K1410+1)</f>
        <v>76</v>
      </c>
      <c r="N1410" s="268">
        <f>M1410/365</f>
        <v>0.20821917808219179</v>
      </c>
      <c r="O1410" s="269">
        <f>'Data and Parameter'!$E$4*'Data and Parameter'!$E$5*('Data and Parameter'!$E$6+'Data and Parameter'!$E$7)*'Data and Parameter'!$E$19*'Data and Parameter'!$E$14*'ER calculations'!N1410</f>
        <v>1.0781066616044011</v>
      </c>
    </row>
    <row r="1411" spans="1:15" ht="15">
      <c r="A1411" s="284">
        <v>1407</v>
      </c>
      <c r="B1411" s="287"/>
      <c r="C1411" s="287"/>
      <c r="D1411" s="284" t="s">
        <v>1376</v>
      </c>
      <c r="E1411" s="287"/>
      <c r="F1411" s="285" t="s">
        <v>1531</v>
      </c>
      <c r="G1411" s="266" t="s">
        <v>121</v>
      </c>
      <c r="H1411" s="266">
        <f>IF(G1411="Traditional Stove",0.1,0.2)</f>
        <v>0.1</v>
      </c>
      <c r="I1411" s="266">
        <f>YEAR(J1411)</f>
        <v>2023</v>
      </c>
      <c r="J1411" s="267">
        <v>44970</v>
      </c>
      <c r="K1411" s="267">
        <f>J1411+1</f>
        <v>44971</v>
      </c>
      <c r="L1411" s="266">
        <f>IF(M1411&lt;=365,1,2)</f>
        <v>1</v>
      </c>
      <c r="M1411" s="266">
        <f>IF(K1411&lt;$C$1,$C$2-$C$1+1,$C$2-K1411+1)</f>
        <v>76</v>
      </c>
      <c r="N1411" s="268">
        <f>M1411/365</f>
        <v>0.20821917808219179</v>
      </c>
      <c r="O1411" s="269">
        <f>'Data and Parameter'!$E$4*'Data and Parameter'!$E$5*('Data and Parameter'!$E$6+'Data and Parameter'!$E$7)*'Data and Parameter'!$E$19*'Data and Parameter'!$E$14*'ER calculations'!N1411</f>
        <v>1.0781066616044011</v>
      </c>
    </row>
    <row r="1412" spans="1:15" ht="15">
      <c r="A1412" s="284">
        <v>1408</v>
      </c>
      <c r="B1412" s="287"/>
      <c r="C1412" s="287"/>
      <c r="D1412" s="284" t="s">
        <v>1376</v>
      </c>
      <c r="E1412" s="287"/>
      <c r="F1412" s="285" t="s">
        <v>1532</v>
      </c>
      <c r="G1412" s="266" t="s">
        <v>121</v>
      </c>
      <c r="H1412" s="266">
        <f>IF(G1412="Traditional Stove",0.1,0.2)</f>
        <v>0.1</v>
      </c>
      <c r="I1412" s="266">
        <f>YEAR(J1412)</f>
        <v>2023</v>
      </c>
      <c r="J1412" s="267">
        <v>44970</v>
      </c>
      <c r="K1412" s="267">
        <f>J1412+1</f>
        <v>44971</v>
      </c>
      <c r="L1412" s="266">
        <f>IF(M1412&lt;=365,1,2)</f>
        <v>1</v>
      </c>
      <c r="M1412" s="266">
        <f>IF(K1412&lt;$C$1,$C$2-$C$1+1,$C$2-K1412+1)</f>
        <v>76</v>
      </c>
      <c r="N1412" s="268">
        <f>M1412/365</f>
        <v>0.20821917808219179</v>
      </c>
      <c r="O1412" s="269">
        <f>'Data and Parameter'!$E$4*'Data and Parameter'!$E$5*('Data and Parameter'!$E$6+'Data and Parameter'!$E$7)*'Data and Parameter'!$E$19*'Data and Parameter'!$E$14*'ER calculations'!N1412</f>
        <v>1.0781066616044011</v>
      </c>
    </row>
    <row r="1413" spans="1:15" ht="15">
      <c r="A1413" s="284">
        <v>1409</v>
      </c>
      <c r="B1413" s="287"/>
      <c r="C1413" s="287"/>
      <c r="D1413" s="284" t="s">
        <v>1376</v>
      </c>
      <c r="E1413" s="287"/>
      <c r="F1413" s="285" t="s">
        <v>1533</v>
      </c>
      <c r="G1413" s="266" t="s">
        <v>121</v>
      </c>
      <c r="H1413" s="266">
        <f>IF(G1413="Traditional Stove",0.1,0.2)</f>
        <v>0.1</v>
      </c>
      <c r="I1413" s="266">
        <f>YEAR(J1413)</f>
        <v>2023</v>
      </c>
      <c r="J1413" s="267">
        <v>44970</v>
      </c>
      <c r="K1413" s="267">
        <f>J1413+1</f>
        <v>44971</v>
      </c>
      <c r="L1413" s="266">
        <f>IF(M1413&lt;=365,1,2)</f>
        <v>1</v>
      </c>
      <c r="M1413" s="266">
        <f>IF(K1413&lt;$C$1,$C$2-$C$1+1,$C$2-K1413+1)</f>
        <v>76</v>
      </c>
      <c r="N1413" s="268">
        <f>M1413/365</f>
        <v>0.20821917808219179</v>
      </c>
      <c r="O1413" s="269">
        <f>'Data and Parameter'!$E$4*'Data and Parameter'!$E$5*('Data and Parameter'!$E$6+'Data and Parameter'!$E$7)*'Data and Parameter'!$E$19*'Data and Parameter'!$E$14*'ER calculations'!N1413</f>
        <v>1.0781066616044011</v>
      </c>
    </row>
    <row r="1414" spans="1:15" ht="15">
      <c r="A1414" s="284">
        <v>1410</v>
      </c>
      <c r="B1414" s="287"/>
      <c r="C1414" s="287"/>
      <c r="D1414" s="284" t="s">
        <v>1376</v>
      </c>
      <c r="E1414" s="287"/>
      <c r="F1414" s="285" t="s">
        <v>1534</v>
      </c>
      <c r="G1414" s="266" t="s">
        <v>121</v>
      </c>
      <c r="H1414" s="266">
        <f>IF(G1414="Traditional Stove",0.1,0.2)</f>
        <v>0.1</v>
      </c>
      <c r="I1414" s="266">
        <f>YEAR(J1414)</f>
        <v>2023</v>
      </c>
      <c r="J1414" s="267">
        <v>44970</v>
      </c>
      <c r="K1414" s="267">
        <f>J1414+1</f>
        <v>44971</v>
      </c>
      <c r="L1414" s="266">
        <f>IF(M1414&lt;=365,1,2)</f>
        <v>1</v>
      </c>
      <c r="M1414" s="266">
        <f>IF(K1414&lt;$C$1,$C$2-$C$1+1,$C$2-K1414+1)</f>
        <v>76</v>
      </c>
      <c r="N1414" s="268">
        <f>M1414/365</f>
        <v>0.20821917808219179</v>
      </c>
      <c r="O1414" s="269">
        <f>'Data and Parameter'!$E$4*'Data and Parameter'!$E$5*('Data and Parameter'!$E$6+'Data and Parameter'!$E$7)*'Data and Parameter'!$E$19*'Data and Parameter'!$E$14*'ER calculations'!N1414</f>
        <v>1.0781066616044011</v>
      </c>
    </row>
    <row r="1415" spans="1:15" ht="15">
      <c r="A1415" s="284">
        <v>1411</v>
      </c>
      <c r="B1415" s="287"/>
      <c r="C1415" s="287"/>
      <c r="D1415" s="284" t="s">
        <v>1376</v>
      </c>
      <c r="E1415" s="287"/>
      <c r="F1415" s="285" t="s">
        <v>1535</v>
      </c>
      <c r="G1415" s="266" t="s">
        <v>121</v>
      </c>
      <c r="H1415" s="266">
        <f>IF(G1415="Traditional Stove",0.1,0.2)</f>
        <v>0.1</v>
      </c>
      <c r="I1415" s="266">
        <f>YEAR(J1415)</f>
        <v>2023</v>
      </c>
      <c r="J1415" s="267">
        <v>44970</v>
      </c>
      <c r="K1415" s="267">
        <f>J1415+1</f>
        <v>44971</v>
      </c>
      <c r="L1415" s="266">
        <f>IF(M1415&lt;=365,1,2)</f>
        <v>1</v>
      </c>
      <c r="M1415" s="266">
        <f>IF(K1415&lt;$C$1,$C$2-$C$1+1,$C$2-K1415+1)</f>
        <v>76</v>
      </c>
      <c r="N1415" s="268">
        <f>M1415/365</f>
        <v>0.20821917808219179</v>
      </c>
      <c r="O1415" s="269">
        <f>'Data and Parameter'!$E$4*'Data and Parameter'!$E$5*('Data and Parameter'!$E$6+'Data and Parameter'!$E$7)*'Data and Parameter'!$E$19*'Data and Parameter'!$E$14*'ER calculations'!N1415</f>
        <v>1.0781066616044011</v>
      </c>
    </row>
    <row r="1416" spans="1:15" ht="15">
      <c r="A1416" s="284">
        <v>1412</v>
      </c>
      <c r="B1416" s="287"/>
      <c r="C1416" s="287"/>
      <c r="D1416" s="284" t="s">
        <v>1376</v>
      </c>
      <c r="E1416" s="287"/>
      <c r="F1416" s="285" t="s">
        <v>1536</v>
      </c>
      <c r="G1416" s="266" t="s">
        <v>121</v>
      </c>
      <c r="H1416" s="266">
        <f>IF(G1416="Traditional Stove",0.1,0.2)</f>
        <v>0.1</v>
      </c>
      <c r="I1416" s="266">
        <f>YEAR(J1416)</f>
        <v>2023</v>
      </c>
      <c r="J1416" s="267">
        <v>44970</v>
      </c>
      <c r="K1416" s="267">
        <f>J1416+1</f>
        <v>44971</v>
      </c>
      <c r="L1416" s="266">
        <f>IF(M1416&lt;=365,1,2)</f>
        <v>1</v>
      </c>
      <c r="M1416" s="266">
        <f>IF(K1416&lt;$C$1,$C$2-$C$1+1,$C$2-K1416+1)</f>
        <v>76</v>
      </c>
      <c r="N1416" s="268">
        <f>M1416/365</f>
        <v>0.20821917808219179</v>
      </c>
      <c r="O1416" s="269">
        <f>'Data and Parameter'!$E$4*'Data and Parameter'!$E$5*('Data and Parameter'!$E$6+'Data and Parameter'!$E$7)*'Data and Parameter'!$E$19*'Data and Parameter'!$E$14*'ER calculations'!N1416</f>
        <v>1.0781066616044011</v>
      </c>
    </row>
    <row r="1417" spans="1:15" ht="15">
      <c r="A1417" s="284">
        <v>1413</v>
      </c>
      <c r="B1417" s="287"/>
      <c r="C1417" s="287"/>
      <c r="D1417" s="284" t="s">
        <v>1376</v>
      </c>
      <c r="E1417" s="287"/>
      <c r="F1417" s="285" t="s">
        <v>1537</v>
      </c>
      <c r="G1417" s="266" t="s">
        <v>121</v>
      </c>
      <c r="H1417" s="266">
        <f>IF(G1417="Traditional Stove",0.1,0.2)</f>
        <v>0.1</v>
      </c>
      <c r="I1417" s="266">
        <f>YEAR(J1417)</f>
        <v>2023</v>
      </c>
      <c r="J1417" s="267">
        <v>44970</v>
      </c>
      <c r="K1417" s="267">
        <f>J1417+1</f>
        <v>44971</v>
      </c>
      <c r="L1417" s="266">
        <f>IF(M1417&lt;=365,1,2)</f>
        <v>1</v>
      </c>
      <c r="M1417" s="266">
        <f>IF(K1417&lt;$C$1,$C$2-$C$1+1,$C$2-K1417+1)</f>
        <v>76</v>
      </c>
      <c r="N1417" s="268">
        <f>M1417/365</f>
        <v>0.20821917808219179</v>
      </c>
      <c r="O1417" s="269">
        <f>'Data and Parameter'!$E$4*'Data and Parameter'!$E$5*('Data and Parameter'!$E$6+'Data and Parameter'!$E$7)*'Data and Parameter'!$E$19*'Data and Parameter'!$E$14*'ER calculations'!N1417</f>
        <v>1.0781066616044011</v>
      </c>
    </row>
    <row r="1418" spans="1:15" ht="15">
      <c r="A1418" s="284">
        <v>1414</v>
      </c>
      <c r="B1418" s="287"/>
      <c r="C1418" s="287"/>
      <c r="D1418" s="284" t="s">
        <v>1376</v>
      </c>
      <c r="E1418" s="287"/>
      <c r="F1418" s="285" t="s">
        <v>1538</v>
      </c>
      <c r="G1418" s="266" t="s">
        <v>121</v>
      </c>
      <c r="H1418" s="266">
        <f>IF(G1418="Traditional Stove",0.1,0.2)</f>
        <v>0.1</v>
      </c>
      <c r="I1418" s="266">
        <f>YEAR(J1418)</f>
        <v>2023</v>
      </c>
      <c r="J1418" s="267">
        <v>44970</v>
      </c>
      <c r="K1418" s="267">
        <f>J1418+1</f>
        <v>44971</v>
      </c>
      <c r="L1418" s="266">
        <f>IF(M1418&lt;=365,1,2)</f>
        <v>1</v>
      </c>
      <c r="M1418" s="266">
        <f>IF(K1418&lt;$C$1,$C$2-$C$1+1,$C$2-K1418+1)</f>
        <v>76</v>
      </c>
      <c r="N1418" s="268">
        <f>M1418/365</f>
        <v>0.20821917808219179</v>
      </c>
      <c r="O1418" s="269">
        <f>'Data and Parameter'!$E$4*'Data and Parameter'!$E$5*('Data and Parameter'!$E$6+'Data and Parameter'!$E$7)*'Data and Parameter'!$E$19*'Data and Parameter'!$E$14*'ER calculations'!N1418</f>
        <v>1.0781066616044011</v>
      </c>
    </row>
    <row r="1419" spans="1:15" ht="15">
      <c r="A1419" s="284">
        <v>1415</v>
      </c>
      <c r="B1419" s="287"/>
      <c r="C1419" s="287"/>
      <c r="D1419" s="284" t="s">
        <v>1376</v>
      </c>
      <c r="E1419" s="287"/>
      <c r="F1419" s="285" t="s">
        <v>1539</v>
      </c>
      <c r="G1419" s="266" t="s">
        <v>121</v>
      </c>
      <c r="H1419" s="266">
        <f>IF(G1419="Traditional Stove",0.1,0.2)</f>
        <v>0.1</v>
      </c>
      <c r="I1419" s="266">
        <f>YEAR(J1419)</f>
        <v>2023</v>
      </c>
      <c r="J1419" s="267">
        <v>44970</v>
      </c>
      <c r="K1419" s="267">
        <f>J1419+1</f>
        <v>44971</v>
      </c>
      <c r="L1419" s="266">
        <f>IF(M1419&lt;=365,1,2)</f>
        <v>1</v>
      </c>
      <c r="M1419" s="266">
        <f>IF(K1419&lt;$C$1,$C$2-$C$1+1,$C$2-K1419+1)</f>
        <v>76</v>
      </c>
      <c r="N1419" s="268">
        <f>M1419/365</f>
        <v>0.20821917808219179</v>
      </c>
      <c r="O1419" s="269">
        <f>'Data and Parameter'!$E$4*'Data and Parameter'!$E$5*('Data and Parameter'!$E$6+'Data and Parameter'!$E$7)*'Data and Parameter'!$E$19*'Data and Parameter'!$E$14*'ER calculations'!N1419</f>
        <v>1.0781066616044011</v>
      </c>
    </row>
    <row r="1420" spans="1:15" ht="15">
      <c r="A1420" s="284">
        <v>1416</v>
      </c>
      <c r="B1420" s="287"/>
      <c r="C1420" s="287"/>
      <c r="D1420" s="284" t="s">
        <v>1376</v>
      </c>
      <c r="E1420" s="287"/>
      <c r="F1420" s="285" t="s">
        <v>1540</v>
      </c>
      <c r="G1420" s="266" t="s">
        <v>121</v>
      </c>
      <c r="H1420" s="266">
        <f>IF(G1420="Traditional Stove",0.1,0.2)</f>
        <v>0.1</v>
      </c>
      <c r="I1420" s="266">
        <f>YEAR(J1420)</f>
        <v>2023</v>
      </c>
      <c r="J1420" s="267">
        <v>44970</v>
      </c>
      <c r="K1420" s="267">
        <f>J1420+1</f>
        <v>44971</v>
      </c>
      <c r="L1420" s="266">
        <f>IF(M1420&lt;=365,1,2)</f>
        <v>1</v>
      </c>
      <c r="M1420" s="266">
        <f>IF(K1420&lt;$C$1,$C$2-$C$1+1,$C$2-K1420+1)</f>
        <v>76</v>
      </c>
      <c r="N1420" s="268">
        <f>M1420/365</f>
        <v>0.20821917808219179</v>
      </c>
      <c r="O1420" s="269">
        <f>'Data and Parameter'!$E$4*'Data and Parameter'!$E$5*('Data and Parameter'!$E$6+'Data and Parameter'!$E$7)*'Data and Parameter'!$E$19*'Data and Parameter'!$E$14*'ER calculations'!N1420</f>
        <v>1.0781066616044011</v>
      </c>
    </row>
    <row r="1421" spans="1:15" ht="15">
      <c r="A1421" s="284">
        <v>1417</v>
      </c>
      <c r="B1421" s="287"/>
      <c r="C1421" s="287"/>
      <c r="D1421" s="284" t="s">
        <v>1376</v>
      </c>
      <c r="E1421" s="287"/>
      <c r="F1421" s="285" t="s">
        <v>1541</v>
      </c>
      <c r="G1421" s="266" t="s">
        <v>121</v>
      </c>
      <c r="H1421" s="266">
        <f>IF(G1421="Traditional Stove",0.1,0.2)</f>
        <v>0.1</v>
      </c>
      <c r="I1421" s="266">
        <f>YEAR(J1421)</f>
        <v>2023</v>
      </c>
      <c r="J1421" s="267">
        <v>44970</v>
      </c>
      <c r="K1421" s="267">
        <f>J1421+1</f>
        <v>44971</v>
      </c>
      <c r="L1421" s="266">
        <f>IF(M1421&lt;=365,1,2)</f>
        <v>1</v>
      </c>
      <c r="M1421" s="266">
        <f>IF(K1421&lt;$C$1,$C$2-$C$1+1,$C$2-K1421+1)</f>
        <v>76</v>
      </c>
      <c r="N1421" s="268">
        <f>M1421/365</f>
        <v>0.20821917808219179</v>
      </c>
      <c r="O1421" s="269">
        <f>'Data and Parameter'!$E$4*'Data and Parameter'!$E$5*('Data and Parameter'!$E$6+'Data and Parameter'!$E$7)*'Data and Parameter'!$E$19*'Data and Parameter'!$E$14*'ER calculations'!N1421</f>
        <v>1.0781066616044011</v>
      </c>
    </row>
    <row r="1422" spans="1:15" ht="15">
      <c r="A1422" s="284">
        <v>1418</v>
      </c>
      <c r="B1422" s="287"/>
      <c r="C1422" s="287"/>
      <c r="D1422" s="284" t="s">
        <v>1376</v>
      </c>
      <c r="E1422" s="287"/>
      <c r="F1422" s="285" t="s">
        <v>1542</v>
      </c>
      <c r="G1422" s="266" t="s">
        <v>121</v>
      </c>
      <c r="H1422" s="266">
        <f>IF(G1422="Traditional Stove",0.1,0.2)</f>
        <v>0.1</v>
      </c>
      <c r="I1422" s="266">
        <f>YEAR(J1422)</f>
        <v>2023</v>
      </c>
      <c r="J1422" s="267">
        <v>44970</v>
      </c>
      <c r="K1422" s="267">
        <f>J1422+1</f>
        <v>44971</v>
      </c>
      <c r="L1422" s="266">
        <f>IF(M1422&lt;=365,1,2)</f>
        <v>1</v>
      </c>
      <c r="M1422" s="266">
        <f>IF(K1422&lt;$C$1,$C$2-$C$1+1,$C$2-K1422+1)</f>
        <v>76</v>
      </c>
      <c r="N1422" s="268">
        <f>M1422/365</f>
        <v>0.20821917808219179</v>
      </c>
      <c r="O1422" s="269">
        <f>'Data and Parameter'!$E$4*'Data and Parameter'!$E$5*('Data and Parameter'!$E$6+'Data and Parameter'!$E$7)*'Data and Parameter'!$E$19*'Data and Parameter'!$E$14*'ER calculations'!N1422</f>
        <v>1.0781066616044011</v>
      </c>
    </row>
    <row r="1423" spans="1:15" ht="15">
      <c r="A1423" s="284">
        <v>1419</v>
      </c>
      <c r="B1423" s="287"/>
      <c r="C1423" s="287"/>
      <c r="D1423" s="284" t="s">
        <v>1376</v>
      </c>
      <c r="E1423" s="287"/>
      <c r="F1423" s="285" t="s">
        <v>1543</v>
      </c>
      <c r="G1423" s="266" t="s">
        <v>121</v>
      </c>
      <c r="H1423" s="266">
        <f>IF(G1423="Traditional Stove",0.1,0.2)</f>
        <v>0.1</v>
      </c>
      <c r="I1423" s="266">
        <f>YEAR(J1423)</f>
        <v>2023</v>
      </c>
      <c r="J1423" s="267">
        <v>44970</v>
      </c>
      <c r="K1423" s="267">
        <f>J1423+1</f>
        <v>44971</v>
      </c>
      <c r="L1423" s="266">
        <f>IF(M1423&lt;=365,1,2)</f>
        <v>1</v>
      </c>
      <c r="M1423" s="266">
        <f>IF(K1423&lt;$C$1,$C$2-$C$1+1,$C$2-K1423+1)</f>
        <v>76</v>
      </c>
      <c r="N1423" s="268">
        <f>M1423/365</f>
        <v>0.20821917808219179</v>
      </c>
      <c r="O1423" s="269">
        <f>'Data and Parameter'!$E$4*'Data and Parameter'!$E$5*('Data and Parameter'!$E$6+'Data and Parameter'!$E$7)*'Data and Parameter'!$E$19*'Data and Parameter'!$E$14*'ER calculations'!N1423</f>
        <v>1.0781066616044011</v>
      </c>
    </row>
    <row r="1424" spans="1:15" ht="15">
      <c r="A1424" s="284">
        <v>1420</v>
      </c>
      <c r="B1424" s="287"/>
      <c r="C1424" s="287"/>
      <c r="D1424" s="284" t="s">
        <v>1376</v>
      </c>
      <c r="E1424" s="287"/>
      <c r="F1424" s="285" t="s">
        <v>1544</v>
      </c>
      <c r="G1424" s="266" t="s">
        <v>121</v>
      </c>
      <c r="H1424" s="266">
        <f>IF(G1424="Traditional Stove",0.1,0.2)</f>
        <v>0.1</v>
      </c>
      <c r="I1424" s="266">
        <f>YEAR(J1424)</f>
        <v>2023</v>
      </c>
      <c r="J1424" s="267">
        <v>44970</v>
      </c>
      <c r="K1424" s="267">
        <f>J1424+1</f>
        <v>44971</v>
      </c>
      <c r="L1424" s="266">
        <f>IF(M1424&lt;=365,1,2)</f>
        <v>1</v>
      </c>
      <c r="M1424" s="266">
        <f>IF(K1424&lt;$C$1,$C$2-$C$1+1,$C$2-K1424+1)</f>
        <v>76</v>
      </c>
      <c r="N1424" s="268">
        <f>M1424/365</f>
        <v>0.20821917808219179</v>
      </c>
      <c r="O1424" s="269">
        <f>'Data and Parameter'!$E$4*'Data and Parameter'!$E$5*('Data and Parameter'!$E$6+'Data and Parameter'!$E$7)*'Data and Parameter'!$E$19*'Data and Parameter'!$E$14*'ER calculations'!N1424</f>
        <v>1.0781066616044011</v>
      </c>
    </row>
    <row r="1425" spans="1:15" ht="15">
      <c r="A1425" s="284">
        <v>1421</v>
      </c>
      <c r="B1425" s="287"/>
      <c r="C1425" s="287"/>
      <c r="D1425" s="284" t="s">
        <v>1376</v>
      </c>
      <c r="E1425" s="287"/>
      <c r="F1425" s="285" t="s">
        <v>1545</v>
      </c>
      <c r="G1425" s="266" t="s">
        <v>121</v>
      </c>
      <c r="H1425" s="266">
        <f>IF(G1425="Traditional Stove",0.1,0.2)</f>
        <v>0.1</v>
      </c>
      <c r="I1425" s="266">
        <f>YEAR(J1425)</f>
        <v>2023</v>
      </c>
      <c r="J1425" s="267">
        <v>44970</v>
      </c>
      <c r="K1425" s="267">
        <f>J1425+1</f>
        <v>44971</v>
      </c>
      <c r="L1425" s="266">
        <f>IF(M1425&lt;=365,1,2)</f>
        <v>1</v>
      </c>
      <c r="M1425" s="266">
        <f>IF(K1425&lt;$C$1,$C$2-$C$1+1,$C$2-K1425+1)</f>
        <v>76</v>
      </c>
      <c r="N1425" s="268">
        <f>M1425/365</f>
        <v>0.20821917808219179</v>
      </c>
      <c r="O1425" s="269">
        <f>'Data and Parameter'!$E$4*'Data and Parameter'!$E$5*('Data and Parameter'!$E$6+'Data and Parameter'!$E$7)*'Data and Parameter'!$E$19*'Data and Parameter'!$E$14*'ER calculations'!N1425</f>
        <v>1.0781066616044011</v>
      </c>
    </row>
    <row r="1426" spans="1:15" ht="15">
      <c r="A1426" s="284">
        <v>1422</v>
      </c>
      <c r="B1426" s="287"/>
      <c r="C1426" s="287"/>
      <c r="D1426" s="284" t="s">
        <v>1376</v>
      </c>
      <c r="E1426" s="287"/>
      <c r="F1426" s="285" t="s">
        <v>1546</v>
      </c>
      <c r="G1426" s="266" t="s">
        <v>121</v>
      </c>
      <c r="H1426" s="266">
        <f>IF(G1426="Traditional Stove",0.1,0.2)</f>
        <v>0.1</v>
      </c>
      <c r="I1426" s="266">
        <f>YEAR(J1426)</f>
        <v>2023</v>
      </c>
      <c r="J1426" s="267">
        <v>44970</v>
      </c>
      <c r="K1426" s="267">
        <f>J1426+1</f>
        <v>44971</v>
      </c>
      <c r="L1426" s="266">
        <f>IF(M1426&lt;=365,1,2)</f>
        <v>1</v>
      </c>
      <c r="M1426" s="266">
        <f>IF(K1426&lt;$C$1,$C$2-$C$1+1,$C$2-K1426+1)</f>
        <v>76</v>
      </c>
      <c r="N1426" s="268">
        <f>M1426/365</f>
        <v>0.20821917808219179</v>
      </c>
      <c r="O1426" s="269">
        <f>'Data and Parameter'!$E$4*'Data and Parameter'!$E$5*('Data and Parameter'!$E$6+'Data and Parameter'!$E$7)*'Data and Parameter'!$E$19*'Data and Parameter'!$E$14*'ER calculations'!N1426</f>
        <v>1.0781066616044011</v>
      </c>
    </row>
    <row r="1427" spans="1:15" ht="15">
      <c r="A1427" s="284">
        <v>1423</v>
      </c>
      <c r="B1427" s="287"/>
      <c r="C1427" s="287"/>
      <c r="D1427" s="284" t="s">
        <v>1376</v>
      </c>
      <c r="E1427" s="287"/>
      <c r="F1427" s="285" t="s">
        <v>1547</v>
      </c>
      <c r="G1427" s="266" t="s">
        <v>121</v>
      </c>
      <c r="H1427" s="266">
        <f>IF(G1427="Traditional Stove",0.1,0.2)</f>
        <v>0.1</v>
      </c>
      <c r="I1427" s="266">
        <f>YEAR(J1427)</f>
        <v>2023</v>
      </c>
      <c r="J1427" s="267">
        <v>44970</v>
      </c>
      <c r="K1427" s="267">
        <f>J1427+1</f>
        <v>44971</v>
      </c>
      <c r="L1427" s="266">
        <f>IF(M1427&lt;=365,1,2)</f>
        <v>1</v>
      </c>
      <c r="M1427" s="266">
        <f>IF(K1427&lt;$C$1,$C$2-$C$1+1,$C$2-K1427+1)</f>
        <v>76</v>
      </c>
      <c r="N1427" s="268">
        <f>M1427/365</f>
        <v>0.20821917808219179</v>
      </c>
      <c r="O1427" s="269">
        <f>'Data and Parameter'!$E$4*'Data and Parameter'!$E$5*('Data and Parameter'!$E$6+'Data and Parameter'!$E$7)*'Data and Parameter'!$E$19*'Data and Parameter'!$E$14*'ER calculations'!N1427</f>
        <v>1.0781066616044011</v>
      </c>
    </row>
    <row r="1428" spans="1:15" ht="15">
      <c r="A1428" s="284">
        <v>1424</v>
      </c>
      <c r="B1428" s="287"/>
      <c r="C1428" s="287"/>
      <c r="D1428" s="284" t="s">
        <v>1376</v>
      </c>
      <c r="E1428" s="287"/>
      <c r="F1428" s="285" t="s">
        <v>1548</v>
      </c>
      <c r="G1428" s="266" t="s">
        <v>121</v>
      </c>
      <c r="H1428" s="266">
        <f>IF(G1428="Traditional Stove",0.1,0.2)</f>
        <v>0.1</v>
      </c>
      <c r="I1428" s="266">
        <f>YEAR(J1428)</f>
        <v>2023</v>
      </c>
      <c r="J1428" s="267">
        <v>44970</v>
      </c>
      <c r="K1428" s="267">
        <f>J1428+1</f>
        <v>44971</v>
      </c>
      <c r="L1428" s="266">
        <f>IF(M1428&lt;=365,1,2)</f>
        <v>1</v>
      </c>
      <c r="M1428" s="266">
        <f>IF(K1428&lt;$C$1,$C$2-$C$1+1,$C$2-K1428+1)</f>
        <v>76</v>
      </c>
      <c r="N1428" s="268">
        <f>M1428/365</f>
        <v>0.20821917808219179</v>
      </c>
      <c r="O1428" s="269">
        <f>'Data and Parameter'!$E$4*'Data and Parameter'!$E$5*('Data and Parameter'!$E$6+'Data and Parameter'!$E$7)*'Data and Parameter'!$E$19*'Data and Parameter'!$E$14*'ER calculations'!N1428</f>
        <v>1.0781066616044011</v>
      </c>
    </row>
    <row r="1429" spans="1:15" ht="15">
      <c r="A1429" s="284">
        <v>1425</v>
      </c>
      <c r="B1429" s="287"/>
      <c r="C1429" s="287"/>
      <c r="D1429" s="284" t="s">
        <v>1376</v>
      </c>
      <c r="E1429" s="287"/>
      <c r="F1429" s="285" t="s">
        <v>1549</v>
      </c>
      <c r="G1429" s="266" t="s">
        <v>121</v>
      </c>
      <c r="H1429" s="266">
        <f>IF(G1429="Traditional Stove",0.1,0.2)</f>
        <v>0.1</v>
      </c>
      <c r="I1429" s="266">
        <f>YEAR(J1429)</f>
        <v>2023</v>
      </c>
      <c r="J1429" s="267">
        <v>44970</v>
      </c>
      <c r="K1429" s="267">
        <f>J1429+1</f>
        <v>44971</v>
      </c>
      <c r="L1429" s="266">
        <f>IF(M1429&lt;=365,1,2)</f>
        <v>1</v>
      </c>
      <c r="M1429" s="266">
        <f>IF(K1429&lt;$C$1,$C$2-$C$1+1,$C$2-K1429+1)</f>
        <v>76</v>
      </c>
      <c r="N1429" s="268">
        <f>M1429/365</f>
        <v>0.20821917808219179</v>
      </c>
      <c r="O1429" s="269">
        <f>'Data and Parameter'!$E$4*'Data and Parameter'!$E$5*('Data and Parameter'!$E$6+'Data and Parameter'!$E$7)*'Data and Parameter'!$E$19*'Data and Parameter'!$E$14*'ER calculations'!N1429</f>
        <v>1.0781066616044011</v>
      </c>
    </row>
    <row r="1430" spans="1:15" ht="15">
      <c r="A1430" s="284">
        <v>1426</v>
      </c>
      <c r="B1430" s="287"/>
      <c r="C1430" s="287"/>
      <c r="D1430" s="284" t="s">
        <v>1376</v>
      </c>
      <c r="E1430" s="287"/>
      <c r="F1430" s="285" t="s">
        <v>1550</v>
      </c>
      <c r="G1430" s="266" t="s">
        <v>121</v>
      </c>
      <c r="H1430" s="266">
        <f>IF(G1430="Traditional Stove",0.1,0.2)</f>
        <v>0.1</v>
      </c>
      <c r="I1430" s="266">
        <f>YEAR(J1430)</f>
        <v>2023</v>
      </c>
      <c r="J1430" s="267">
        <v>44970</v>
      </c>
      <c r="K1430" s="267">
        <f>J1430+1</f>
        <v>44971</v>
      </c>
      <c r="L1430" s="266">
        <f>IF(M1430&lt;=365,1,2)</f>
        <v>1</v>
      </c>
      <c r="M1430" s="266">
        <f>IF(K1430&lt;$C$1,$C$2-$C$1+1,$C$2-K1430+1)</f>
        <v>76</v>
      </c>
      <c r="N1430" s="268">
        <f>M1430/365</f>
        <v>0.20821917808219179</v>
      </c>
      <c r="O1430" s="269">
        <f>'Data and Parameter'!$E$4*'Data and Parameter'!$E$5*('Data and Parameter'!$E$6+'Data and Parameter'!$E$7)*'Data and Parameter'!$E$19*'Data and Parameter'!$E$14*'ER calculations'!N1430</f>
        <v>1.0781066616044011</v>
      </c>
    </row>
    <row r="1431" spans="1:15" ht="15">
      <c r="A1431" s="284">
        <v>1427</v>
      </c>
      <c r="B1431" s="287"/>
      <c r="C1431" s="287"/>
      <c r="D1431" s="284" t="s">
        <v>1376</v>
      </c>
      <c r="E1431" s="287"/>
      <c r="F1431" s="285" t="s">
        <v>1551</v>
      </c>
      <c r="G1431" s="266" t="s">
        <v>121</v>
      </c>
      <c r="H1431" s="266">
        <f>IF(G1431="Traditional Stove",0.1,0.2)</f>
        <v>0.1</v>
      </c>
      <c r="I1431" s="266">
        <f>YEAR(J1431)</f>
        <v>2023</v>
      </c>
      <c r="J1431" s="267">
        <v>44970</v>
      </c>
      <c r="K1431" s="267">
        <f>J1431+1</f>
        <v>44971</v>
      </c>
      <c r="L1431" s="266">
        <f>IF(M1431&lt;=365,1,2)</f>
        <v>1</v>
      </c>
      <c r="M1431" s="266">
        <f>IF(K1431&lt;$C$1,$C$2-$C$1+1,$C$2-K1431+1)</f>
        <v>76</v>
      </c>
      <c r="N1431" s="268">
        <f>M1431/365</f>
        <v>0.20821917808219179</v>
      </c>
      <c r="O1431" s="269">
        <f>'Data and Parameter'!$E$4*'Data and Parameter'!$E$5*('Data and Parameter'!$E$6+'Data and Parameter'!$E$7)*'Data and Parameter'!$E$19*'Data and Parameter'!$E$14*'ER calculations'!N1431</f>
        <v>1.0781066616044011</v>
      </c>
    </row>
    <row r="1432" spans="1:15" ht="15">
      <c r="A1432" s="284">
        <v>1428</v>
      </c>
      <c r="B1432" s="287"/>
      <c r="C1432" s="287"/>
      <c r="D1432" s="284" t="s">
        <v>1376</v>
      </c>
      <c r="E1432" s="287"/>
      <c r="F1432" s="285" t="s">
        <v>1552</v>
      </c>
      <c r="G1432" s="266" t="s">
        <v>121</v>
      </c>
      <c r="H1432" s="266">
        <f>IF(G1432="Traditional Stove",0.1,0.2)</f>
        <v>0.1</v>
      </c>
      <c r="I1432" s="266">
        <f>YEAR(J1432)</f>
        <v>2023</v>
      </c>
      <c r="J1432" s="267">
        <v>44970</v>
      </c>
      <c r="K1432" s="267">
        <f>J1432+1</f>
        <v>44971</v>
      </c>
      <c r="L1432" s="266">
        <f>IF(M1432&lt;=365,1,2)</f>
        <v>1</v>
      </c>
      <c r="M1432" s="266">
        <f>IF(K1432&lt;$C$1,$C$2-$C$1+1,$C$2-K1432+1)</f>
        <v>76</v>
      </c>
      <c r="N1432" s="268">
        <f>M1432/365</f>
        <v>0.20821917808219179</v>
      </c>
      <c r="O1432" s="269">
        <f>'Data and Parameter'!$E$4*'Data and Parameter'!$E$5*('Data and Parameter'!$E$6+'Data and Parameter'!$E$7)*'Data and Parameter'!$E$19*'Data and Parameter'!$E$14*'ER calculations'!N1432</f>
        <v>1.0781066616044011</v>
      </c>
    </row>
    <row r="1433" spans="1:15" ht="15">
      <c r="A1433" s="284">
        <v>1429</v>
      </c>
      <c r="B1433" s="287"/>
      <c r="C1433" s="287"/>
      <c r="D1433" s="284" t="s">
        <v>1376</v>
      </c>
      <c r="E1433" s="287"/>
      <c r="F1433" s="285" t="s">
        <v>1553</v>
      </c>
      <c r="G1433" s="266" t="s">
        <v>121</v>
      </c>
      <c r="H1433" s="266">
        <f>IF(G1433="Traditional Stove",0.1,0.2)</f>
        <v>0.1</v>
      </c>
      <c r="I1433" s="266">
        <f>YEAR(J1433)</f>
        <v>2023</v>
      </c>
      <c r="J1433" s="267">
        <v>44970</v>
      </c>
      <c r="K1433" s="267">
        <f>J1433+1</f>
        <v>44971</v>
      </c>
      <c r="L1433" s="266">
        <f>IF(M1433&lt;=365,1,2)</f>
        <v>1</v>
      </c>
      <c r="M1433" s="266">
        <f>IF(K1433&lt;$C$1,$C$2-$C$1+1,$C$2-K1433+1)</f>
        <v>76</v>
      </c>
      <c r="N1433" s="268">
        <f>M1433/365</f>
        <v>0.20821917808219179</v>
      </c>
      <c r="O1433" s="269">
        <f>'Data and Parameter'!$E$4*'Data and Parameter'!$E$5*('Data and Parameter'!$E$6+'Data and Parameter'!$E$7)*'Data and Parameter'!$E$19*'Data and Parameter'!$E$14*'ER calculations'!N1433</f>
        <v>1.0781066616044011</v>
      </c>
    </row>
    <row r="1434" spans="1:15" ht="15">
      <c r="A1434" s="284">
        <v>1430</v>
      </c>
      <c r="B1434" s="287"/>
      <c r="C1434" s="287"/>
      <c r="D1434" s="284" t="s">
        <v>1376</v>
      </c>
      <c r="E1434" s="287"/>
      <c r="F1434" s="285" t="s">
        <v>1554</v>
      </c>
      <c r="G1434" s="266" t="s">
        <v>121</v>
      </c>
      <c r="H1434" s="266">
        <f>IF(G1434="Traditional Stove",0.1,0.2)</f>
        <v>0.1</v>
      </c>
      <c r="I1434" s="266">
        <f>YEAR(J1434)</f>
        <v>2023</v>
      </c>
      <c r="J1434" s="267">
        <v>44970</v>
      </c>
      <c r="K1434" s="267">
        <f>J1434+1</f>
        <v>44971</v>
      </c>
      <c r="L1434" s="266">
        <f>IF(M1434&lt;=365,1,2)</f>
        <v>1</v>
      </c>
      <c r="M1434" s="266">
        <f>IF(K1434&lt;$C$1,$C$2-$C$1+1,$C$2-K1434+1)</f>
        <v>76</v>
      </c>
      <c r="N1434" s="268">
        <f>M1434/365</f>
        <v>0.20821917808219179</v>
      </c>
      <c r="O1434" s="269">
        <f>'Data and Parameter'!$E$4*'Data and Parameter'!$E$5*('Data and Parameter'!$E$6+'Data and Parameter'!$E$7)*'Data and Parameter'!$E$19*'Data and Parameter'!$E$14*'ER calculations'!N1434</f>
        <v>1.0781066616044011</v>
      </c>
    </row>
    <row r="1435" spans="1:15" ht="15">
      <c r="A1435" s="284">
        <v>1431</v>
      </c>
      <c r="B1435" s="287"/>
      <c r="C1435" s="287"/>
      <c r="D1435" s="284" t="s">
        <v>1376</v>
      </c>
      <c r="E1435" s="287"/>
      <c r="F1435" s="285" t="s">
        <v>1555</v>
      </c>
      <c r="G1435" s="266" t="s">
        <v>121</v>
      </c>
      <c r="H1435" s="266">
        <f>IF(G1435="Traditional Stove",0.1,0.2)</f>
        <v>0.1</v>
      </c>
      <c r="I1435" s="266">
        <f>YEAR(J1435)</f>
        <v>2023</v>
      </c>
      <c r="J1435" s="267">
        <v>44970</v>
      </c>
      <c r="K1435" s="267">
        <f>J1435+1</f>
        <v>44971</v>
      </c>
      <c r="L1435" s="266">
        <f>IF(M1435&lt;=365,1,2)</f>
        <v>1</v>
      </c>
      <c r="M1435" s="266">
        <f>IF(K1435&lt;$C$1,$C$2-$C$1+1,$C$2-K1435+1)</f>
        <v>76</v>
      </c>
      <c r="N1435" s="268">
        <f>M1435/365</f>
        <v>0.20821917808219179</v>
      </c>
      <c r="O1435" s="269">
        <f>'Data and Parameter'!$E$4*'Data and Parameter'!$E$5*('Data and Parameter'!$E$6+'Data and Parameter'!$E$7)*'Data and Parameter'!$E$19*'Data and Parameter'!$E$14*'ER calculations'!N1435</f>
        <v>1.0781066616044011</v>
      </c>
    </row>
    <row r="1436" spans="1:15" ht="15">
      <c r="A1436" s="284">
        <v>1432</v>
      </c>
      <c r="B1436" s="287"/>
      <c r="C1436" s="287"/>
      <c r="D1436" s="284" t="s">
        <v>1376</v>
      </c>
      <c r="E1436" s="287"/>
      <c r="F1436" s="285" t="s">
        <v>1556</v>
      </c>
      <c r="G1436" s="266" t="s">
        <v>121</v>
      </c>
      <c r="H1436" s="266">
        <f>IF(G1436="Traditional Stove",0.1,0.2)</f>
        <v>0.1</v>
      </c>
      <c r="I1436" s="266">
        <f>YEAR(J1436)</f>
        <v>2023</v>
      </c>
      <c r="J1436" s="267">
        <v>44970</v>
      </c>
      <c r="K1436" s="267">
        <f>J1436+1</f>
        <v>44971</v>
      </c>
      <c r="L1436" s="266">
        <f>IF(M1436&lt;=365,1,2)</f>
        <v>1</v>
      </c>
      <c r="M1436" s="266">
        <f>IF(K1436&lt;$C$1,$C$2-$C$1+1,$C$2-K1436+1)</f>
        <v>76</v>
      </c>
      <c r="N1436" s="268">
        <f>M1436/365</f>
        <v>0.20821917808219179</v>
      </c>
      <c r="O1436" s="269">
        <f>'Data and Parameter'!$E$4*'Data and Parameter'!$E$5*('Data and Parameter'!$E$6+'Data and Parameter'!$E$7)*'Data and Parameter'!$E$19*'Data and Parameter'!$E$14*'ER calculations'!N1436</f>
        <v>1.0781066616044011</v>
      </c>
    </row>
    <row r="1437" spans="1:15" ht="15">
      <c r="A1437" s="284">
        <v>1433</v>
      </c>
      <c r="B1437" s="287"/>
      <c r="C1437" s="287"/>
      <c r="D1437" s="284" t="s">
        <v>1376</v>
      </c>
      <c r="E1437" s="287"/>
      <c r="F1437" s="285" t="s">
        <v>1557</v>
      </c>
      <c r="G1437" s="266" t="s">
        <v>121</v>
      </c>
      <c r="H1437" s="266">
        <f>IF(G1437="Traditional Stove",0.1,0.2)</f>
        <v>0.1</v>
      </c>
      <c r="I1437" s="266">
        <f>YEAR(J1437)</f>
        <v>2023</v>
      </c>
      <c r="J1437" s="267">
        <v>44970</v>
      </c>
      <c r="K1437" s="267">
        <f>J1437+1</f>
        <v>44971</v>
      </c>
      <c r="L1437" s="266">
        <f>IF(M1437&lt;=365,1,2)</f>
        <v>1</v>
      </c>
      <c r="M1437" s="266">
        <f>IF(K1437&lt;$C$1,$C$2-$C$1+1,$C$2-K1437+1)</f>
        <v>76</v>
      </c>
      <c r="N1437" s="268">
        <f>M1437/365</f>
        <v>0.20821917808219179</v>
      </c>
      <c r="O1437" s="269">
        <f>'Data and Parameter'!$E$4*'Data and Parameter'!$E$5*('Data and Parameter'!$E$6+'Data and Parameter'!$E$7)*'Data and Parameter'!$E$19*'Data and Parameter'!$E$14*'ER calculations'!N1437</f>
        <v>1.0781066616044011</v>
      </c>
    </row>
    <row r="1438" spans="1:15" ht="15">
      <c r="A1438" s="284">
        <v>1434</v>
      </c>
      <c r="B1438" s="287"/>
      <c r="C1438" s="287"/>
      <c r="D1438" s="284" t="s">
        <v>1376</v>
      </c>
      <c r="E1438" s="287"/>
      <c r="F1438" s="285" t="s">
        <v>1558</v>
      </c>
      <c r="G1438" s="266" t="s">
        <v>121</v>
      </c>
      <c r="H1438" s="266">
        <f>IF(G1438="Traditional Stove",0.1,0.2)</f>
        <v>0.1</v>
      </c>
      <c r="I1438" s="266">
        <f>YEAR(J1438)</f>
        <v>2023</v>
      </c>
      <c r="J1438" s="267">
        <v>44970</v>
      </c>
      <c r="K1438" s="267">
        <f>J1438+1</f>
        <v>44971</v>
      </c>
      <c r="L1438" s="266">
        <f>IF(M1438&lt;=365,1,2)</f>
        <v>1</v>
      </c>
      <c r="M1438" s="266">
        <f>IF(K1438&lt;$C$1,$C$2-$C$1+1,$C$2-K1438+1)</f>
        <v>76</v>
      </c>
      <c r="N1438" s="268">
        <f>M1438/365</f>
        <v>0.20821917808219179</v>
      </c>
      <c r="O1438" s="269">
        <f>'Data and Parameter'!$E$4*'Data and Parameter'!$E$5*('Data and Parameter'!$E$6+'Data and Parameter'!$E$7)*'Data and Parameter'!$E$19*'Data and Parameter'!$E$14*'ER calculations'!N1438</f>
        <v>1.0781066616044011</v>
      </c>
    </row>
    <row r="1439" spans="1:15" ht="15">
      <c r="A1439" s="284">
        <v>1435</v>
      </c>
      <c r="B1439" s="287"/>
      <c r="C1439" s="287"/>
      <c r="D1439" s="284" t="s">
        <v>1376</v>
      </c>
      <c r="E1439" s="287"/>
      <c r="F1439" s="285" t="s">
        <v>1559</v>
      </c>
      <c r="G1439" s="266" t="s">
        <v>121</v>
      </c>
      <c r="H1439" s="266">
        <f>IF(G1439="Traditional Stove",0.1,0.2)</f>
        <v>0.1</v>
      </c>
      <c r="I1439" s="266">
        <f>YEAR(J1439)</f>
        <v>2023</v>
      </c>
      <c r="J1439" s="267">
        <v>44970</v>
      </c>
      <c r="K1439" s="267">
        <f>J1439+1</f>
        <v>44971</v>
      </c>
      <c r="L1439" s="266">
        <f>IF(M1439&lt;=365,1,2)</f>
        <v>1</v>
      </c>
      <c r="M1439" s="266">
        <f>IF(K1439&lt;$C$1,$C$2-$C$1+1,$C$2-K1439+1)</f>
        <v>76</v>
      </c>
      <c r="N1439" s="268">
        <f>M1439/365</f>
        <v>0.20821917808219179</v>
      </c>
      <c r="O1439" s="269">
        <f>'Data and Parameter'!$E$4*'Data and Parameter'!$E$5*('Data and Parameter'!$E$6+'Data and Parameter'!$E$7)*'Data and Parameter'!$E$19*'Data and Parameter'!$E$14*'ER calculations'!N1439</f>
        <v>1.0781066616044011</v>
      </c>
    </row>
    <row r="1440" spans="1:15" ht="15">
      <c r="A1440" s="284">
        <v>1436</v>
      </c>
      <c r="B1440" s="287"/>
      <c r="C1440" s="287"/>
      <c r="D1440" s="284" t="s">
        <v>1376</v>
      </c>
      <c r="E1440" s="287"/>
      <c r="F1440" s="285" t="s">
        <v>1560</v>
      </c>
      <c r="G1440" s="266" t="s">
        <v>121</v>
      </c>
      <c r="H1440" s="266">
        <f>IF(G1440="Traditional Stove",0.1,0.2)</f>
        <v>0.1</v>
      </c>
      <c r="I1440" s="266">
        <f>YEAR(J1440)</f>
        <v>2023</v>
      </c>
      <c r="J1440" s="267">
        <v>44970</v>
      </c>
      <c r="K1440" s="267">
        <f>J1440+1</f>
        <v>44971</v>
      </c>
      <c r="L1440" s="266">
        <f>IF(M1440&lt;=365,1,2)</f>
        <v>1</v>
      </c>
      <c r="M1440" s="266">
        <f>IF(K1440&lt;$C$1,$C$2-$C$1+1,$C$2-K1440+1)</f>
        <v>76</v>
      </c>
      <c r="N1440" s="268">
        <f>M1440/365</f>
        <v>0.20821917808219179</v>
      </c>
      <c r="O1440" s="269">
        <f>'Data and Parameter'!$E$4*'Data and Parameter'!$E$5*('Data and Parameter'!$E$6+'Data and Parameter'!$E$7)*'Data and Parameter'!$E$19*'Data and Parameter'!$E$14*'ER calculations'!N1440</f>
        <v>1.0781066616044011</v>
      </c>
    </row>
    <row r="1441" spans="1:15" ht="15">
      <c r="A1441" s="284">
        <v>1437</v>
      </c>
      <c r="B1441" s="287"/>
      <c r="C1441" s="287"/>
      <c r="D1441" s="284" t="s">
        <v>1376</v>
      </c>
      <c r="E1441" s="287"/>
      <c r="F1441" s="285" t="s">
        <v>1561</v>
      </c>
      <c r="G1441" s="266" t="s">
        <v>121</v>
      </c>
      <c r="H1441" s="266">
        <f>IF(G1441="Traditional Stove",0.1,0.2)</f>
        <v>0.1</v>
      </c>
      <c r="I1441" s="266">
        <f>YEAR(J1441)</f>
        <v>2023</v>
      </c>
      <c r="J1441" s="267">
        <v>44970</v>
      </c>
      <c r="K1441" s="267">
        <f>J1441+1</f>
        <v>44971</v>
      </c>
      <c r="L1441" s="266">
        <f>IF(M1441&lt;=365,1,2)</f>
        <v>1</v>
      </c>
      <c r="M1441" s="266">
        <f>IF(K1441&lt;$C$1,$C$2-$C$1+1,$C$2-K1441+1)</f>
        <v>76</v>
      </c>
      <c r="N1441" s="268">
        <f>M1441/365</f>
        <v>0.20821917808219179</v>
      </c>
      <c r="O1441" s="269">
        <f>'Data and Parameter'!$E$4*'Data and Parameter'!$E$5*('Data and Parameter'!$E$6+'Data and Parameter'!$E$7)*'Data and Parameter'!$E$19*'Data and Parameter'!$E$14*'ER calculations'!N1441</f>
        <v>1.0781066616044011</v>
      </c>
    </row>
    <row r="1442" spans="1:15" ht="15">
      <c r="A1442" s="284">
        <v>1438</v>
      </c>
      <c r="B1442" s="287"/>
      <c r="C1442" s="287"/>
      <c r="D1442" s="284" t="s">
        <v>1376</v>
      </c>
      <c r="E1442" s="287"/>
      <c r="F1442" s="285" t="s">
        <v>1562</v>
      </c>
      <c r="G1442" s="266" t="s">
        <v>121</v>
      </c>
      <c r="H1442" s="266">
        <f>IF(G1442="Traditional Stove",0.1,0.2)</f>
        <v>0.1</v>
      </c>
      <c r="I1442" s="266">
        <f>YEAR(J1442)</f>
        <v>2023</v>
      </c>
      <c r="J1442" s="267">
        <v>44970</v>
      </c>
      <c r="K1442" s="267">
        <f>J1442+1</f>
        <v>44971</v>
      </c>
      <c r="L1442" s="266">
        <f>IF(M1442&lt;=365,1,2)</f>
        <v>1</v>
      </c>
      <c r="M1442" s="266">
        <f>IF(K1442&lt;$C$1,$C$2-$C$1+1,$C$2-K1442+1)</f>
        <v>76</v>
      </c>
      <c r="N1442" s="268">
        <f>M1442/365</f>
        <v>0.20821917808219179</v>
      </c>
      <c r="O1442" s="269">
        <f>'Data and Parameter'!$E$4*'Data and Parameter'!$E$5*('Data and Parameter'!$E$6+'Data and Parameter'!$E$7)*'Data and Parameter'!$E$19*'Data and Parameter'!$E$14*'ER calculations'!N1442</f>
        <v>1.0781066616044011</v>
      </c>
    </row>
    <row r="1443" spans="1:15" ht="15">
      <c r="A1443" s="284">
        <v>1439</v>
      </c>
      <c r="B1443" s="287"/>
      <c r="C1443" s="287"/>
      <c r="D1443" s="284" t="s">
        <v>1376</v>
      </c>
      <c r="E1443" s="287"/>
      <c r="F1443" s="285" t="s">
        <v>1563</v>
      </c>
      <c r="G1443" s="266" t="s">
        <v>121</v>
      </c>
      <c r="H1443" s="266">
        <f>IF(G1443="Traditional Stove",0.1,0.2)</f>
        <v>0.1</v>
      </c>
      <c r="I1443" s="266">
        <f>YEAR(J1443)</f>
        <v>2023</v>
      </c>
      <c r="J1443" s="267">
        <v>44970</v>
      </c>
      <c r="K1443" s="267">
        <f>J1443+1</f>
        <v>44971</v>
      </c>
      <c r="L1443" s="266">
        <f>IF(M1443&lt;=365,1,2)</f>
        <v>1</v>
      </c>
      <c r="M1443" s="266">
        <f>IF(K1443&lt;$C$1,$C$2-$C$1+1,$C$2-K1443+1)</f>
        <v>76</v>
      </c>
      <c r="N1443" s="268">
        <f>M1443/365</f>
        <v>0.20821917808219179</v>
      </c>
      <c r="O1443" s="269">
        <f>'Data and Parameter'!$E$4*'Data and Parameter'!$E$5*('Data and Parameter'!$E$6+'Data and Parameter'!$E$7)*'Data and Parameter'!$E$19*'Data and Parameter'!$E$14*'ER calculations'!N1443</f>
        <v>1.0781066616044011</v>
      </c>
    </row>
    <row r="1444" spans="1:15" ht="15">
      <c r="A1444" s="284">
        <v>1440</v>
      </c>
      <c r="B1444" s="287"/>
      <c r="C1444" s="287"/>
      <c r="D1444" s="284" t="s">
        <v>1376</v>
      </c>
      <c r="E1444" s="287"/>
      <c r="F1444" s="285" t="s">
        <v>1564</v>
      </c>
      <c r="G1444" s="266" t="s">
        <v>121</v>
      </c>
      <c r="H1444" s="266">
        <f>IF(G1444="Traditional Stove",0.1,0.2)</f>
        <v>0.1</v>
      </c>
      <c r="I1444" s="266">
        <f>YEAR(J1444)</f>
        <v>2023</v>
      </c>
      <c r="J1444" s="267">
        <v>44970</v>
      </c>
      <c r="K1444" s="267">
        <f>J1444+1</f>
        <v>44971</v>
      </c>
      <c r="L1444" s="266">
        <f>IF(M1444&lt;=365,1,2)</f>
        <v>1</v>
      </c>
      <c r="M1444" s="266">
        <f>IF(K1444&lt;$C$1,$C$2-$C$1+1,$C$2-K1444+1)</f>
        <v>76</v>
      </c>
      <c r="N1444" s="268">
        <f>M1444/365</f>
        <v>0.20821917808219179</v>
      </c>
      <c r="O1444" s="269">
        <f>'Data and Parameter'!$E$4*'Data and Parameter'!$E$5*('Data and Parameter'!$E$6+'Data and Parameter'!$E$7)*'Data and Parameter'!$E$19*'Data and Parameter'!$E$14*'ER calculations'!N1444</f>
        <v>1.0781066616044011</v>
      </c>
    </row>
    <row r="1445" spans="1:15" ht="15">
      <c r="A1445" s="284">
        <v>1441</v>
      </c>
      <c r="B1445" s="287"/>
      <c r="C1445" s="287"/>
      <c r="D1445" s="284" t="s">
        <v>1376</v>
      </c>
      <c r="E1445" s="287"/>
      <c r="F1445" s="285" t="s">
        <v>1565</v>
      </c>
      <c r="G1445" s="266" t="s">
        <v>121</v>
      </c>
      <c r="H1445" s="266">
        <f>IF(G1445="Traditional Stove",0.1,0.2)</f>
        <v>0.1</v>
      </c>
      <c r="I1445" s="266">
        <f>YEAR(J1445)</f>
        <v>2023</v>
      </c>
      <c r="J1445" s="267">
        <v>44970</v>
      </c>
      <c r="K1445" s="267">
        <f>J1445+1</f>
        <v>44971</v>
      </c>
      <c r="L1445" s="266">
        <f>IF(M1445&lt;=365,1,2)</f>
        <v>1</v>
      </c>
      <c r="M1445" s="266">
        <f>IF(K1445&lt;$C$1,$C$2-$C$1+1,$C$2-K1445+1)</f>
        <v>76</v>
      </c>
      <c r="N1445" s="268">
        <f>M1445/365</f>
        <v>0.20821917808219179</v>
      </c>
      <c r="O1445" s="269">
        <f>'Data and Parameter'!$E$4*'Data and Parameter'!$E$5*('Data and Parameter'!$E$6+'Data and Parameter'!$E$7)*'Data and Parameter'!$E$19*'Data and Parameter'!$E$14*'ER calculations'!N1445</f>
        <v>1.0781066616044011</v>
      </c>
    </row>
    <row r="1446" spans="1:15" ht="15">
      <c r="A1446" s="284">
        <v>1442</v>
      </c>
      <c r="B1446" s="287"/>
      <c r="C1446" s="287"/>
      <c r="D1446" s="284" t="s">
        <v>1376</v>
      </c>
      <c r="E1446" s="287"/>
      <c r="F1446" s="285" t="s">
        <v>1566</v>
      </c>
      <c r="G1446" s="266" t="s">
        <v>121</v>
      </c>
      <c r="H1446" s="266">
        <f>IF(G1446="Traditional Stove",0.1,0.2)</f>
        <v>0.1</v>
      </c>
      <c r="I1446" s="266">
        <f>YEAR(J1446)</f>
        <v>2023</v>
      </c>
      <c r="J1446" s="267">
        <v>44970</v>
      </c>
      <c r="K1446" s="267">
        <f>J1446+1</f>
        <v>44971</v>
      </c>
      <c r="L1446" s="266">
        <f>IF(M1446&lt;=365,1,2)</f>
        <v>1</v>
      </c>
      <c r="M1446" s="266">
        <f>IF(K1446&lt;$C$1,$C$2-$C$1+1,$C$2-K1446+1)</f>
        <v>76</v>
      </c>
      <c r="N1446" s="268">
        <f>M1446/365</f>
        <v>0.20821917808219179</v>
      </c>
      <c r="O1446" s="269">
        <f>'Data and Parameter'!$E$4*'Data and Parameter'!$E$5*('Data and Parameter'!$E$6+'Data and Parameter'!$E$7)*'Data and Parameter'!$E$19*'Data and Parameter'!$E$14*'ER calculations'!N1446</f>
        <v>1.0781066616044011</v>
      </c>
    </row>
    <row r="1447" spans="1:15" ht="15">
      <c r="A1447" s="284">
        <v>1443</v>
      </c>
      <c r="B1447" s="287"/>
      <c r="C1447" s="287"/>
      <c r="D1447" s="284" t="s">
        <v>1376</v>
      </c>
      <c r="E1447" s="287"/>
      <c r="F1447" s="285" t="s">
        <v>1567</v>
      </c>
      <c r="G1447" s="266" t="s">
        <v>121</v>
      </c>
      <c r="H1447" s="266">
        <f>IF(G1447="Traditional Stove",0.1,0.2)</f>
        <v>0.1</v>
      </c>
      <c r="I1447" s="266">
        <f>YEAR(J1447)</f>
        <v>2023</v>
      </c>
      <c r="J1447" s="267">
        <v>44970</v>
      </c>
      <c r="K1447" s="267">
        <f>J1447+1</f>
        <v>44971</v>
      </c>
      <c r="L1447" s="266">
        <f>IF(M1447&lt;=365,1,2)</f>
        <v>1</v>
      </c>
      <c r="M1447" s="266">
        <f>IF(K1447&lt;$C$1,$C$2-$C$1+1,$C$2-K1447+1)</f>
        <v>76</v>
      </c>
      <c r="N1447" s="268">
        <f>M1447/365</f>
        <v>0.20821917808219179</v>
      </c>
      <c r="O1447" s="269">
        <f>'Data and Parameter'!$E$4*'Data and Parameter'!$E$5*('Data and Parameter'!$E$6+'Data and Parameter'!$E$7)*'Data and Parameter'!$E$19*'Data and Parameter'!$E$14*'ER calculations'!N1447</f>
        <v>1.0781066616044011</v>
      </c>
    </row>
    <row r="1448" spans="1:15" ht="15">
      <c r="A1448" s="284">
        <v>1444</v>
      </c>
      <c r="B1448" s="287"/>
      <c r="C1448" s="287"/>
      <c r="D1448" s="284" t="s">
        <v>1376</v>
      </c>
      <c r="E1448" s="287"/>
      <c r="F1448" s="285" t="s">
        <v>1568</v>
      </c>
      <c r="G1448" s="266" t="s">
        <v>121</v>
      </c>
      <c r="H1448" s="266">
        <f>IF(G1448="Traditional Stove",0.1,0.2)</f>
        <v>0.1</v>
      </c>
      <c r="I1448" s="266">
        <f>YEAR(J1448)</f>
        <v>2023</v>
      </c>
      <c r="J1448" s="267">
        <v>44970</v>
      </c>
      <c r="K1448" s="267">
        <f>J1448+1</f>
        <v>44971</v>
      </c>
      <c r="L1448" s="266">
        <f>IF(M1448&lt;=365,1,2)</f>
        <v>1</v>
      </c>
      <c r="M1448" s="266">
        <f>IF(K1448&lt;$C$1,$C$2-$C$1+1,$C$2-K1448+1)</f>
        <v>76</v>
      </c>
      <c r="N1448" s="268">
        <f>M1448/365</f>
        <v>0.20821917808219179</v>
      </c>
      <c r="O1448" s="269">
        <f>'Data and Parameter'!$E$4*'Data and Parameter'!$E$5*('Data and Parameter'!$E$6+'Data and Parameter'!$E$7)*'Data and Parameter'!$E$19*'Data and Parameter'!$E$14*'ER calculations'!N1448</f>
        <v>1.0781066616044011</v>
      </c>
    </row>
    <row r="1449" spans="1:15" ht="15">
      <c r="A1449" s="284">
        <v>1445</v>
      </c>
      <c r="B1449" s="287"/>
      <c r="C1449" s="287"/>
      <c r="D1449" s="284" t="s">
        <v>1376</v>
      </c>
      <c r="E1449" s="287"/>
      <c r="F1449" s="285" t="s">
        <v>1569</v>
      </c>
      <c r="G1449" s="266" t="s">
        <v>121</v>
      </c>
      <c r="H1449" s="266">
        <f>IF(G1449="Traditional Stove",0.1,0.2)</f>
        <v>0.1</v>
      </c>
      <c r="I1449" s="266">
        <f>YEAR(J1449)</f>
        <v>2023</v>
      </c>
      <c r="J1449" s="267">
        <v>44970</v>
      </c>
      <c r="K1449" s="267">
        <f>J1449+1</f>
        <v>44971</v>
      </c>
      <c r="L1449" s="266">
        <f>IF(M1449&lt;=365,1,2)</f>
        <v>1</v>
      </c>
      <c r="M1449" s="266">
        <f>IF(K1449&lt;$C$1,$C$2-$C$1+1,$C$2-K1449+1)</f>
        <v>76</v>
      </c>
      <c r="N1449" s="268">
        <f>M1449/365</f>
        <v>0.20821917808219179</v>
      </c>
      <c r="O1449" s="269">
        <f>'Data and Parameter'!$E$4*'Data and Parameter'!$E$5*('Data and Parameter'!$E$6+'Data and Parameter'!$E$7)*'Data and Parameter'!$E$19*'Data and Parameter'!$E$14*'ER calculations'!N1449</f>
        <v>1.0781066616044011</v>
      </c>
    </row>
    <row r="1450" spans="1:15" ht="15">
      <c r="A1450" s="284">
        <v>1446</v>
      </c>
      <c r="B1450" s="287"/>
      <c r="C1450" s="287"/>
      <c r="D1450" s="284" t="s">
        <v>1376</v>
      </c>
      <c r="E1450" s="287"/>
      <c r="F1450" s="285" t="s">
        <v>1570</v>
      </c>
      <c r="G1450" s="266" t="s">
        <v>121</v>
      </c>
      <c r="H1450" s="266">
        <f>IF(G1450="Traditional Stove",0.1,0.2)</f>
        <v>0.1</v>
      </c>
      <c r="I1450" s="266">
        <f>YEAR(J1450)</f>
        <v>2023</v>
      </c>
      <c r="J1450" s="267">
        <v>44970</v>
      </c>
      <c r="K1450" s="267">
        <f>J1450+1</f>
        <v>44971</v>
      </c>
      <c r="L1450" s="266">
        <f>IF(M1450&lt;=365,1,2)</f>
        <v>1</v>
      </c>
      <c r="M1450" s="266">
        <f>IF(K1450&lt;$C$1,$C$2-$C$1+1,$C$2-K1450+1)</f>
        <v>76</v>
      </c>
      <c r="N1450" s="268">
        <f>M1450/365</f>
        <v>0.20821917808219179</v>
      </c>
      <c r="O1450" s="269">
        <f>'Data and Parameter'!$E$4*'Data and Parameter'!$E$5*('Data and Parameter'!$E$6+'Data and Parameter'!$E$7)*'Data and Parameter'!$E$19*'Data and Parameter'!$E$14*'ER calculations'!N1450</f>
        <v>1.0781066616044011</v>
      </c>
    </row>
    <row r="1451" spans="1:15" ht="15">
      <c r="A1451" s="284">
        <v>1447</v>
      </c>
      <c r="B1451" s="287"/>
      <c r="C1451" s="287"/>
      <c r="D1451" s="284" t="s">
        <v>1376</v>
      </c>
      <c r="E1451" s="287"/>
      <c r="F1451" s="285" t="s">
        <v>1571</v>
      </c>
      <c r="G1451" s="266" t="s">
        <v>121</v>
      </c>
      <c r="H1451" s="266">
        <f>IF(G1451="Traditional Stove",0.1,0.2)</f>
        <v>0.1</v>
      </c>
      <c r="I1451" s="266">
        <f>YEAR(J1451)</f>
        <v>2023</v>
      </c>
      <c r="J1451" s="267">
        <v>44970</v>
      </c>
      <c r="K1451" s="267">
        <f>J1451+1</f>
        <v>44971</v>
      </c>
      <c r="L1451" s="266">
        <f>IF(M1451&lt;=365,1,2)</f>
        <v>1</v>
      </c>
      <c r="M1451" s="266">
        <f>IF(K1451&lt;$C$1,$C$2-$C$1+1,$C$2-K1451+1)</f>
        <v>76</v>
      </c>
      <c r="N1451" s="268">
        <f>M1451/365</f>
        <v>0.20821917808219179</v>
      </c>
      <c r="O1451" s="269">
        <f>'Data and Parameter'!$E$4*'Data and Parameter'!$E$5*('Data and Parameter'!$E$6+'Data and Parameter'!$E$7)*'Data and Parameter'!$E$19*'Data and Parameter'!$E$14*'ER calculations'!N1451</f>
        <v>1.0781066616044011</v>
      </c>
    </row>
    <row r="1452" spans="1:15" ht="15">
      <c r="A1452" s="284">
        <v>1448</v>
      </c>
      <c r="B1452" s="287"/>
      <c r="C1452" s="287"/>
      <c r="D1452" s="284" t="s">
        <v>1376</v>
      </c>
      <c r="E1452" s="287"/>
      <c r="F1452" s="285" t="s">
        <v>1572</v>
      </c>
      <c r="G1452" s="266" t="s">
        <v>121</v>
      </c>
      <c r="H1452" s="266">
        <f>IF(G1452="Traditional Stove",0.1,0.2)</f>
        <v>0.1</v>
      </c>
      <c r="I1452" s="266">
        <f>YEAR(J1452)</f>
        <v>2023</v>
      </c>
      <c r="J1452" s="267">
        <v>44970</v>
      </c>
      <c r="K1452" s="267">
        <f>J1452+1</f>
        <v>44971</v>
      </c>
      <c r="L1452" s="266">
        <f>IF(M1452&lt;=365,1,2)</f>
        <v>1</v>
      </c>
      <c r="M1452" s="266">
        <f>IF(K1452&lt;$C$1,$C$2-$C$1+1,$C$2-K1452+1)</f>
        <v>76</v>
      </c>
      <c r="N1452" s="268">
        <f>M1452/365</f>
        <v>0.20821917808219179</v>
      </c>
      <c r="O1452" s="269">
        <f>'Data and Parameter'!$E$4*'Data and Parameter'!$E$5*('Data and Parameter'!$E$6+'Data and Parameter'!$E$7)*'Data and Parameter'!$E$19*'Data and Parameter'!$E$14*'ER calculations'!N1452</f>
        <v>1.0781066616044011</v>
      </c>
    </row>
    <row r="1453" spans="1:15" ht="15">
      <c r="A1453" s="284">
        <v>1449</v>
      </c>
      <c r="B1453" s="287"/>
      <c r="C1453" s="287"/>
      <c r="D1453" s="284" t="s">
        <v>1376</v>
      </c>
      <c r="E1453" s="287"/>
      <c r="F1453" s="285" t="s">
        <v>1573</v>
      </c>
      <c r="G1453" s="266" t="s">
        <v>121</v>
      </c>
      <c r="H1453" s="266">
        <f>IF(G1453="Traditional Stove",0.1,0.2)</f>
        <v>0.1</v>
      </c>
      <c r="I1453" s="266">
        <f>YEAR(J1453)</f>
        <v>2023</v>
      </c>
      <c r="J1453" s="267">
        <v>44970</v>
      </c>
      <c r="K1453" s="267">
        <f>J1453+1</f>
        <v>44971</v>
      </c>
      <c r="L1453" s="266">
        <f>IF(M1453&lt;=365,1,2)</f>
        <v>1</v>
      </c>
      <c r="M1453" s="266">
        <f>IF(K1453&lt;$C$1,$C$2-$C$1+1,$C$2-K1453+1)</f>
        <v>76</v>
      </c>
      <c r="N1453" s="268">
        <f>M1453/365</f>
        <v>0.20821917808219179</v>
      </c>
      <c r="O1453" s="269">
        <f>'Data and Parameter'!$E$4*'Data and Parameter'!$E$5*('Data and Parameter'!$E$6+'Data and Parameter'!$E$7)*'Data and Parameter'!$E$19*'Data and Parameter'!$E$14*'ER calculations'!N1453</f>
        <v>1.0781066616044011</v>
      </c>
    </row>
    <row r="1454" spans="1:15" ht="15">
      <c r="A1454" s="284">
        <v>1450</v>
      </c>
      <c r="B1454" s="287"/>
      <c r="C1454" s="287"/>
      <c r="D1454" s="284" t="s">
        <v>1376</v>
      </c>
      <c r="E1454" s="287"/>
      <c r="F1454" s="285" t="s">
        <v>1574</v>
      </c>
      <c r="G1454" s="266" t="s">
        <v>121</v>
      </c>
      <c r="H1454" s="266">
        <f>IF(G1454="Traditional Stove",0.1,0.2)</f>
        <v>0.1</v>
      </c>
      <c r="I1454" s="266">
        <f>YEAR(J1454)</f>
        <v>2023</v>
      </c>
      <c r="J1454" s="267">
        <v>44970</v>
      </c>
      <c r="K1454" s="267">
        <f>J1454+1</f>
        <v>44971</v>
      </c>
      <c r="L1454" s="266">
        <f>IF(M1454&lt;=365,1,2)</f>
        <v>1</v>
      </c>
      <c r="M1454" s="266">
        <f>IF(K1454&lt;$C$1,$C$2-$C$1+1,$C$2-K1454+1)</f>
        <v>76</v>
      </c>
      <c r="N1454" s="268">
        <f>M1454/365</f>
        <v>0.20821917808219179</v>
      </c>
      <c r="O1454" s="269">
        <f>'Data and Parameter'!$E$4*'Data and Parameter'!$E$5*('Data and Parameter'!$E$6+'Data and Parameter'!$E$7)*'Data and Parameter'!$E$19*'Data and Parameter'!$E$14*'ER calculations'!N1454</f>
        <v>1.0781066616044011</v>
      </c>
    </row>
    <row r="1455" spans="1:15" ht="15">
      <c r="A1455" s="284">
        <v>1451</v>
      </c>
      <c r="B1455" s="287"/>
      <c r="C1455" s="287"/>
      <c r="D1455" s="284" t="s">
        <v>1376</v>
      </c>
      <c r="E1455" s="287"/>
      <c r="F1455" s="285" t="s">
        <v>1575</v>
      </c>
      <c r="G1455" s="266" t="s">
        <v>121</v>
      </c>
      <c r="H1455" s="266">
        <f>IF(G1455="Traditional Stove",0.1,0.2)</f>
        <v>0.1</v>
      </c>
      <c r="I1455" s="266">
        <f>YEAR(J1455)</f>
        <v>2023</v>
      </c>
      <c r="J1455" s="267">
        <v>44970</v>
      </c>
      <c r="K1455" s="267">
        <f>J1455+1</f>
        <v>44971</v>
      </c>
      <c r="L1455" s="266">
        <f>IF(M1455&lt;=365,1,2)</f>
        <v>1</v>
      </c>
      <c r="M1455" s="266">
        <f>IF(K1455&lt;$C$1,$C$2-$C$1+1,$C$2-K1455+1)</f>
        <v>76</v>
      </c>
      <c r="N1455" s="268">
        <f>M1455/365</f>
        <v>0.20821917808219179</v>
      </c>
      <c r="O1455" s="269">
        <f>'Data and Parameter'!$E$4*'Data and Parameter'!$E$5*('Data and Parameter'!$E$6+'Data and Parameter'!$E$7)*'Data and Parameter'!$E$19*'Data and Parameter'!$E$14*'ER calculations'!N1455</f>
        <v>1.0781066616044011</v>
      </c>
    </row>
    <row r="1456" spans="1:15" ht="15">
      <c r="A1456" s="284">
        <v>1452</v>
      </c>
      <c r="B1456" s="287"/>
      <c r="C1456" s="287"/>
      <c r="D1456" s="284" t="s">
        <v>1376</v>
      </c>
      <c r="E1456" s="287"/>
      <c r="F1456" s="285" t="s">
        <v>1576</v>
      </c>
      <c r="G1456" s="266" t="s">
        <v>121</v>
      </c>
      <c r="H1456" s="266">
        <f>IF(G1456="Traditional Stove",0.1,0.2)</f>
        <v>0.1</v>
      </c>
      <c r="I1456" s="266">
        <f>YEAR(J1456)</f>
        <v>2023</v>
      </c>
      <c r="J1456" s="267">
        <v>44970</v>
      </c>
      <c r="K1456" s="267">
        <f>J1456+1</f>
        <v>44971</v>
      </c>
      <c r="L1456" s="266">
        <f>IF(M1456&lt;=365,1,2)</f>
        <v>1</v>
      </c>
      <c r="M1456" s="266">
        <f>IF(K1456&lt;$C$1,$C$2-$C$1+1,$C$2-K1456+1)</f>
        <v>76</v>
      </c>
      <c r="N1456" s="268">
        <f>M1456/365</f>
        <v>0.20821917808219179</v>
      </c>
      <c r="O1456" s="269">
        <f>'Data and Parameter'!$E$4*'Data and Parameter'!$E$5*('Data and Parameter'!$E$6+'Data and Parameter'!$E$7)*'Data and Parameter'!$E$19*'Data and Parameter'!$E$14*'ER calculations'!N1456</f>
        <v>1.0781066616044011</v>
      </c>
    </row>
    <row r="1457" spans="1:15" ht="15">
      <c r="A1457" s="284">
        <v>1453</v>
      </c>
      <c r="B1457" s="287"/>
      <c r="C1457" s="287"/>
      <c r="D1457" s="284" t="s">
        <v>1376</v>
      </c>
      <c r="E1457" s="287"/>
      <c r="F1457" s="285" t="s">
        <v>1577</v>
      </c>
      <c r="G1457" s="266" t="s">
        <v>121</v>
      </c>
      <c r="H1457" s="266">
        <f>IF(G1457="Traditional Stove",0.1,0.2)</f>
        <v>0.1</v>
      </c>
      <c r="I1457" s="266">
        <f>YEAR(J1457)</f>
        <v>2023</v>
      </c>
      <c r="J1457" s="267">
        <v>44970</v>
      </c>
      <c r="K1457" s="267">
        <f>J1457+1</f>
        <v>44971</v>
      </c>
      <c r="L1457" s="266">
        <f>IF(M1457&lt;=365,1,2)</f>
        <v>1</v>
      </c>
      <c r="M1457" s="266">
        <f>IF(K1457&lt;$C$1,$C$2-$C$1+1,$C$2-K1457+1)</f>
        <v>76</v>
      </c>
      <c r="N1457" s="268">
        <f>M1457/365</f>
        <v>0.20821917808219179</v>
      </c>
      <c r="O1457" s="269">
        <f>'Data and Parameter'!$E$4*'Data and Parameter'!$E$5*('Data and Parameter'!$E$6+'Data and Parameter'!$E$7)*'Data and Parameter'!$E$19*'Data and Parameter'!$E$14*'ER calculations'!N1457</f>
        <v>1.0781066616044011</v>
      </c>
    </row>
    <row r="1458" spans="1:15" ht="15">
      <c r="A1458" s="284">
        <v>1454</v>
      </c>
      <c r="B1458" s="287"/>
      <c r="C1458" s="287"/>
      <c r="D1458" s="284" t="s">
        <v>1376</v>
      </c>
      <c r="E1458" s="287"/>
      <c r="F1458" s="285" t="s">
        <v>1578</v>
      </c>
      <c r="G1458" s="266" t="s">
        <v>121</v>
      </c>
      <c r="H1458" s="266">
        <f>IF(G1458="Traditional Stove",0.1,0.2)</f>
        <v>0.1</v>
      </c>
      <c r="I1458" s="266">
        <f>YEAR(J1458)</f>
        <v>2023</v>
      </c>
      <c r="J1458" s="267">
        <v>44970</v>
      </c>
      <c r="K1458" s="267">
        <f>J1458+1</f>
        <v>44971</v>
      </c>
      <c r="L1458" s="266">
        <f>IF(M1458&lt;=365,1,2)</f>
        <v>1</v>
      </c>
      <c r="M1458" s="266">
        <f>IF(K1458&lt;$C$1,$C$2-$C$1+1,$C$2-K1458+1)</f>
        <v>76</v>
      </c>
      <c r="N1458" s="268">
        <f>M1458/365</f>
        <v>0.20821917808219179</v>
      </c>
      <c r="O1458" s="269">
        <f>'Data and Parameter'!$E$4*'Data and Parameter'!$E$5*('Data and Parameter'!$E$6+'Data and Parameter'!$E$7)*'Data and Parameter'!$E$19*'Data and Parameter'!$E$14*'ER calculations'!N1458</f>
        <v>1.0781066616044011</v>
      </c>
    </row>
    <row r="1459" spans="1:15" ht="15">
      <c r="A1459" s="284">
        <v>1455</v>
      </c>
      <c r="B1459" s="287"/>
      <c r="C1459" s="287"/>
      <c r="D1459" s="284" t="s">
        <v>1376</v>
      </c>
      <c r="E1459" s="287"/>
      <c r="F1459" s="285" t="s">
        <v>1579</v>
      </c>
      <c r="G1459" s="266" t="s">
        <v>121</v>
      </c>
      <c r="H1459" s="266">
        <f>IF(G1459="Traditional Stove",0.1,0.2)</f>
        <v>0.1</v>
      </c>
      <c r="I1459" s="266">
        <f>YEAR(J1459)</f>
        <v>2023</v>
      </c>
      <c r="J1459" s="267">
        <v>44970</v>
      </c>
      <c r="K1459" s="267">
        <f>J1459+1</f>
        <v>44971</v>
      </c>
      <c r="L1459" s="266">
        <f>IF(M1459&lt;=365,1,2)</f>
        <v>1</v>
      </c>
      <c r="M1459" s="266">
        <f>IF(K1459&lt;$C$1,$C$2-$C$1+1,$C$2-K1459+1)</f>
        <v>76</v>
      </c>
      <c r="N1459" s="268">
        <f>M1459/365</f>
        <v>0.20821917808219179</v>
      </c>
      <c r="O1459" s="269">
        <f>'Data and Parameter'!$E$4*'Data and Parameter'!$E$5*('Data and Parameter'!$E$6+'Data and Parameter'!$E$7)*'Data and Parameter'!$E$19*'Data and Parameter'!$E$14*'ER calculations'!N1459</f>
        <v>1.0781066616044011</v>
      </c>
    </row>
    <row r="1460" spans="1:15" ht="15">
      <c r="A1460" s="284">
        <v>1456</v>
      </c>
      <c r="B1460" s="287"/>
      <c r="C1460" s="287"/>
      <c r="D1460" s="284" t="s">
        <v>1376</v>
      </c>
      <c r="E1460" s="287"/>
      <c r="F1460" s="285" t="s">
        <v>1580</v>
      </c>
      <c r="G1460" s="266" t="s">
        <v>121</v>
      </c>
      <c r="H1460" s="266">
        <f>IF(G1460="Traditional Stove",0.1,0.2)</f>
        <v>0.1</v>
      </c>
      <c r="I1460" s="266">
        <f>YEAR(J1460)</f>
        <v>2023</v>
      </c>
      <c r="J1460" s="267">
        <v>44970</v>
      </c>
      <c r="K1460" s="267">
        <f>J1460+1</f>
        <v>44971</v>
      </c>
      <c r="L1460" s="266">
        <f>IF(M1460&lt;=365,1,2)</f>
        <v>1</v>
      </c>
      <c r="M1460" s="266">
        <f>IF(K1460&lt;$C$1,$C$2-$C$1+1,$C$2-K1460+1)</f>
        <v>76</v>
      </c>
      <c r="N1460" s="268">
        <f>M1460/365</f>
        <v>0.20821917808219179</v>
      </c>
      <c r="O1460" s="269">
        <f>'Data and Parameter'!$E$4*'Data and Parameter'!$E$5*('Data and Parameter'!$E$6+'Data and Parameter'!$E$7)*'Data and Parameter'!$E$19*'Data and Parameter'!$E$14*'ER calculations'!N1460</f>
        <v>1.0781066616044011</v>
      </c>
    </row>
    <row r="1461" spans="1:15" ht="15">
      <c r="A1461" s="284">
        <v>1457</v>
      </c>
      <c r="B1461" s="287"/>
      <c r="C1461" s="287"/>
      <c r="D1461" s="284" t="s">
        <v>1376</v>
      </c>
      <c r="E1461" s="287"/>
      <c r="F1461" s="285" t="s">
        <v>1581</v>
      </c>
      <c r="G1461" s="266" t="s">
        <v>121</v>
      </c>
      <c r="H1461" s="266">
        <f>IF(G1461="Traditional Stove",0.1,0.2)</f>
        <v>0.1</v>
      </c>
      <c r="I1461" s="266">
        <f>YEAR(J1461)</f>
        <v>2023</v>
      </c>
      <c r="J1461" s="267">
        <v>44970</v>
      </c>
      <c r="K1461" s="267">
        <f>J1461+1</f>
        <v>44971</v>
      </c>
      <c r="L1461" s="266">
        <f>IF(M1461&lt;=365,1,2)</f>
        <v>1</v>
      </c>
      <c r="M1461" s="266">
        <f>IF(K1461&lt;$C$1,$C$2-$C$1+1,$C$2-K1461+1)</f>
        <v>76</v>
      </c>
      <c r="N1461" s="268">
        <f>M1461/365</f>
        <v>0.20821917808219179</v>
      </c>
      <c r="O1461" s="269">
        <f>'Data and Parameter'!$E$4*'Data and Parameter'!$E$5*('Data and Parameter'!$E$6+'Data and Parameter'!$E$7)*'Data and Parameter'!$E$19*'Data and Parameter'!$E$14*'ER calculations'!N1461</f>
        <v>1.0781066616044011</v>
      </c>
    </row>
    <row r="1462" spans="1:15" ht="15">
      <c r="A1462" s="284">
        <v>1458</v>
      </c>
      <c r="B1462" s="287"/>
      <c r="C1462" s="287"/>
      <c r="D1462" s="284" t="s">
        <v>1376</v>
      </c>
      <c r="E1462" s="287"/>
      <c r="F1462" s="285" t="s">
        <v>1582</v>
      </c>
      <c r="G1462" s="266" t="s">
        <v>121</v>
      </c>
      <c r="H1462" s="266">
        <f>IF(G1462="Traditional Stove",0.1,0.2)</f>
        <v>0.1</v>
      </c>
      <c r="I1462" s="266">
        <f>YEAR(J1462)</f>
        <v>2023</v>
      </c>
      <c r="J1462" s="267">
        <v>44970</v>
      </c>
      <c r="K1462" s="267">
        <f>J1462+1</f>
        <v>44971</v>
      </c>
      <c r="L1462" s="266">
        <f>IF(M1462&lt;=365,1,2)</f>
        <v>1</v>
      </c>
      <c r="M1462" s="266">
        <f>IF(K1462&lt;$C$1,$C$2-$C$1+1,$C$2-K1462+1)</f>
        <v>76</v>
      </c>
      <c r="N1462" s="268">
        <f>M1462/365</f>
        <v>0.20821917808219179</v>
      </c>
      <c r="O1462" s="269">
        <f>'Data and Parameter'!$E$4*'Data and Parameter'!$E$5*('Data and Parameter'!$E$6+'Data and Parameter'!$E$7)*'Data and Parameter'!$E$19*'Data and Parameter'!$E$14*'ER calculations'!N1462</f>
        <v>1.0781066616044011</v>
      </c>
    </row>
    <row r="1463" spans="1:15" ht="15">
      <c r="A1463" s="284">
        <v>1459</v>
      </c>
      <c r="B1463" s="287"/>
      <c r="C1463" s="287"/>
      <c r="D1463" s="284" t="s">
        <v>1376</v>
      </c>
      <c r="E1463" s="287"/>
      <c r="F1463" s="285" t="s">
        <v>1583</v>
      </c>
      <c r="G1463" s="266" t="s">
        <v>121</v>
      </c>
      <c r="H1463" s="266">
        <f>IF(G1463="Traditional Stove",0.1,0.2)</f>
        <v>0.1</v>
      </c>
      <c r="I1463" s="266">
        <f>YEAR(J1463)</f>
        <v>2023</v>
      </c>
      <c r="J1463" s="267">
        <v>44970</v>
      </c>
      <c r="K1463" s="267">
        <f>J1463+1</f>
        <v>44971</v>
      </c>
      <c r="L1463" s="266">
        <f>IF(M1463&lt;=365,1,2)</f>
        <v>1</v>
      </c>
      <c r="M1463" s="266">
        <f>IF(K1463&lt;$C$1,$C$2-$C$1+1,$C$2-K1463+1)</f>
        <v>76</v>
      </c>
      <c r="N1463" s="268">
        <f>M1463/365</f>
        <v>0.20821917808219179</v>
      </c>
      <c r="O1463" s="269">
        <f>'Data and Parameter'!$E$4*'Data and Parameter'!$E$5*('Data and Parameter'!$E$6+'Data and Parameter'!$E$7)*'Data and Parameter'!$E$19*'Data and Parameter'!$E$14*'ER calculations'!N1463</f>
        <v>1.0781066616044011</v>
      </c>
    </row>
    <row r="1464" spans="1:15" ht="15">
      <c r="A1464" s="284">
        <v>1460</v>
      </c>
      <c r="B1464" s="287"/>
      <c r="C1464" s="287"/>
      <c r="D1464" s="284" t="s">
        <v>1376</v>
      </c>
      <c r="E1464" s="287"/>
      <c r="F1464" s="285" t="s">
        <v>1584</v>
      </c>
      <c r="G1464" s="266" t="s">
        <v>121</v>
      </c>
      <c r="H1464" s="266">
        <f>IF(G1464="Traditional Stove",0.1,0.2)</f>
        <v>0.1</v>
      </c>
      <c r="I1464" s="266">
        <f>YEAR(J1464)</f>
        <v>2023</v>
      </c>
      <c r="J1464" s="267">
        <v>44970</v>
      </c>
      <c r="K1464" s="267">
        <f>J1464+1</f>
        <v>44971</v>
      </c>
      <c r="L1464" s="266">
        <f>IF(M1464&lt;=365,1,2)</f>
        <v>1</v>
      </c>
      <c r="M1464" s="266">
        <f>IF(K1464&lt;$C$1,$C$2-$C$1+1,$C$2-K1464+1)</f>
        <v>76</v>
      </c>
      <c r="N1464" s="268">
        <f>M1464/365</f>
        <v>0.20821917808219179</v>
      </c>
      <c r="O1464" s="269">
        <f>'Data and Parameter'!$E$4*'Data and Parameter'!$E$5*('Data and Parameter'!$E$6+'Data and Parameter'!$E$7)*'Data and Parameter'!$E$19*'Data and Parameter'!$E$14*'ER calculations'!N1464</f>
        <v>1.0781066616044011</v>
      </c>
    </row>
    <row r="1465" spans="1:15" ht="15">
      <c r="A1465" s="284">
        <v>1461</v>
      </c>
      <c r="B1465" s="287"/>
      <c r="C1465" s="287"/>
      <c r="D1465" s="284" t="s">
        <v>1376</v>
      </c>
      <c r="E1465" s="287"/>
      <c r="F1465" s="285" t="s">
        <v>1585</v>
      </c>
      <c r="G1465" s="266" t="s">
        <v>121</v>
      </c>
      <c r="H1465" s="266">
        <f>IF(G1465="Traditional Stove",0.1,0.2)</f>
        <v>0.1</v>
      </c>
      <c r="I1465" s="266">
        <f>YEAR(J1465)</f>
        <v>2023</v>
      </c>
      <c r="J1465" s="267">
        <v>44970</v>
      </c>
      <c r="K1465" s="267">
        <f>J1465+1</f>
        <v>44971</v>
      </c>
      <c r="L1465" s="266">
        <f>IF(M1465&lt;=365,1,2)</f>
        <v>1</v>
      </c>
      <c r="M1465" s="266">
        <f>IF(K1465&lt;$C$1,$C$2-$C$1+1,$C$2-K1465+1)</f>
        <v>76</v>
      </c>
      <c r="N1465" s="268">
        <f>M1465/365</f>
        <v>0.20821917808219179</v>
      </c>
      <c r="O1465" s="269">
        <f>'Data and Parameter'!$E$4*'Data and Parameter'!$E$5*('Data and Parameter'!$E$6+'Data and Parameter'!$E$7)*'Data and Parameter'!$E$19*'Data and Parameter'!$E$14*'ER calculations'!N1465</f>
        <v>1.0781066616044011</v>
      </c>
    </row>
    <row r="1466" spans="1:15" ht="15">
      <c r="A1466" s="284">
        <v>1462</v>
      </c>
      <c r="B1466" s="287"/>
      <c r="C1466" s="287"/>
      <c r="D1466" s="284" t="s">
        <v>1376</v>
      </c>
      <c r="E1466" s="287"/>
      <c r="F1466" s="285" t="s">
        <v>1586</v>
      </c>
      <c r="G1466" s="266" t="s">
        <v>121</v>
      </c>
      <c r="H1466" s="266">
        <f>IF(G1466="Traditional Stove",0.1,0.2)</f>
        <v>0.1</v>
      </c>
      <c r="I1466" s="266">
        <f>YEAR(J1466)</f>
        <v>2023</v>
      </c>
      <c r="J1466" s="267">
        <v>44970</v>
      </c>
      <c r="K1466" s="267">
        <f>J1466+1</f>
        <v>44971</v>
      </c>
      <c r="L1466" s="266">
        <f>IF(M1466&lt;=365,1,2)</f>
        <v>1</v>
      </c>
      <c r="M1466" s="266">
        <f>IF(K1466&lt;$C$1,$C$2-$C$1+1,$C$2-K1466+1)</f>
        <v>76</v>
      </c>
      <c r="N1466" s="268">
        <f>M1466/365</f>
        <v>0.20821917808219179</v>
      </c>
      <c r="O1466" s="269">
        <f>'Data and Parameter'!$E$4*'Data and Parameter'!$E$5*('Data and Parameter'!$E$6+'Data and Parameter'!$E$7)*'Data and Parameter'!$E$19*'Data and Parameter'!$E$14*'ER calculations'!N1466</f>
        <v>1.0781066616044011</v>
      </c>
    </row>
    <row r="1467" spans="1:15" ht="15">
      <c r="A1467" s="284">
        <v>1463</v>
      </c>
      <c r="B1467" s="287"/>
      <c r="C1467" s="287"/>
      <c r="D1467" s="284" t="s">
        <v>1376</v>
      </c>
      <c r="E1467" s="287"/>
      <c r="F1467" s="285" t="s">
        <v>1587</v>
      </c>
      <c r="G1467" s="266" t="s">
        <v>121</v>
      </c>
      <c r="H1467" s="266">
        <f>IF(G1467="Traditional Stove",0.1,0.2)</f>
        <v>0.1</v>
      </c>
      <c r="I1467" s="266">
        <f>YEAR(J1467)</f>
        <v>2023</v>
      </c>
      <c r="J1467" s="267">
        <v>44970</v>
      </c>
      <c r="K1467" s="267">
        <f>J1467+1</f>
        <v>44971</v>
      </c>
      <c r="L1467" s="266">
        <f>IF(M1467&lt;=365,1,2)</f>
        <v>1</v>
      </c>
      <c r="M1467" s="266">
        <f>IF(K1467&lt;$C$1,$C$2-$C$1+1,$C$2-K1467+1)</f>
        <v>76</v>
      </c>
      <c r="N1467" s="268">
        <f>M1467/365</f>
        <v>0.20821917808219179</v>
      </c>
      <c r="O1467" s="269">
        <f>'Data and Parameter'!$E$4*'Data and Parameter'!$E$5*('Data and Parameter'!$E$6+'Data and Parameter'!$E$7)*'Data and Parameter'!$E$19*'Data and Parameter'!$E$14*'ER calculations'!N1467</f>
        <v>1.0781066616044011</v>
      </c>
    </row>
    <row r="1468" spans="1:15" ht="15">
      <c r="A1468" s="284">
        <v>1464</v>
      </c>
      <c r="B1468" s="287"/>
      <c r="C1468" s="287"/>
      <c r="D1468" s="284" t="s">
        <v>1376</v>
      </c>
      <c r="E1468" s="287"/>
      <c r="F1468" s="285" t="s">
        <v>1588</v>
      </c>
      <c r="G1468" s="266" t="s">
        <v>121</v>
      </c>
      <c r="H1468" s="266">
        <f>IF(G1468="Traditional Stove",0.1,0.2)</f>
        <v>0.1</v>
      </c>
      <c r="I1468" s="266">
        <f>YEAR(J1468)</f>
        <v>2023</v>
      </c>
      <c r="J1468" s="267">
        <v>44970</v>
      </c>
      <c r="K1468" s="267">
        <f>J1468+1</f>
        <v>44971</v>
      </c>
      <c r="L1468" s="266">
        <f>IF(M1468&lt;=365,1,2)</f>
        <v>1</v>
      </c>
      <c r="M1468" s="266">
        <f>IF(K1468&lt;$C$1,$C$2-$C$1+1,$C$2-K1468+1)</f>
        <v>76</v>
      </c>
      <c r="N1468" s="268">
        <f>M1468/365</f>
        <v>0.20821917808219179</v>
      </c>
      <c r="O1468" s="269">
        <f>'Data and Parameter'!$E$4*'Data and Parameter'!$E$5*('Data and Parameter'!$E$6+'Data and Parameter'!$E$7)*'Data and Parameter'!$E$19*'Data and Parameter'!$E$14*'ER calculations'!N1468</f>
        <v>1.0781066616044011</v>
      </c>
    </row>
    <row r="1469" spans="1:15" ht="15">
      <c r="A1469" s="284">
        <v>1465</v>
      </c>
      <c r="B1469" s="287"/>
      <c r="C1469" s="287"/>
      <c r="D1469" s="284" t="s">
        <v>1376</v>
      </c>
      <c r="E1469" s="287"/>
      <c r="F1469" s="285" t="s">
        <v>1589</v>
      </c>
      <c r="G1469" s="266" t="s">
        <v>121</v>
      </c>
      <c r="H1469" s="266">
        <f>IF(G1469="Traditional Stove",0.1,0.2)</f>
        <v>0.1</v>
      </c>
      <c r="I1469" s="266">
        <f>YEAR(J1469)</f>
        <v>2023</v>
      </c>
      <c r="J1469" s="267">
        <v>44970</v>
      </c>
      <c r="K1469" s="267">
        <f>J1469+1</f>
        <v>44971</v>
      </c>
      <c r="L1469" s="266">
        <f>IF(M1469&lt;=365,1,2)</f>
        <v>1</v>
      </c>
      <c r="M1469" s="266">
        <f>IF(K1469&lt;$C$1,$C$2-$C$1+1,$C$2-K1469+1)</f>
        <v>76</v>
      </c>
      <c r="N1469" s="268">
        <f>M1469/365</f>
        <v>0.20821917808219179</v>
      </c>
      <c r="O1469" s="269">
        <f>'Data and Parameter'!$E$4*'Data and Parameter'!$E$5*('Data and Parameter'!$E$6+'Data and Parameter'!$E$7)*'Data and Parameter'!$E$19*'Data and Parameter'!$E$14*'ER calculations'!N1469</f>
        <v>1.0781066616044011</v>
      </c>
    </row>
    <row r="1470" spans="1:15" ht="15">
      <c r="A1470" s="284">
        <v>1466</v>
      </c>
      <c r="B1470" s="287"/>
      <c r="C1470" s="287"/>
      <c r="D1470" s="284" t="s">
        <v>1376</v>
      </c>
      <c r="E1470" s="287"/>
      <c r="F1470" s="285" t="s">
        <v>1590</v>
      </c>
      <c r="G1470" s="266" t="s">
        <v>121</v>
      </c>
      <c r="H1470" s="266">
        <f>IF(G1470="Traditional Stove",0.1,0.2)</f>
        <v>0.1</v>
      </c>
      <c r="I1470" s="266">
        <f>YEAR(J1470)</f>
        <v>2023</v>
      </c>
      <c r="J1470" s="267">
        <v>44970</v>
      </c>
      <c r="K1470" s="267">
        <f>J1470+1</f>
        <v>44971</v>
      </c>
      <c r="L1470" s="266">
        <f>IF(M1470&lt;=365,1,2)</f>
        <v>1</v>
      </c>
      <c r="M1470" s="266">
        <f>IF(K1470&lt;$C$1,$C$2-$C$1+1,$C$2-K1470+1)</f>
        <v>76</v>
      </c>
      <c r="N1470" s="268">
        <f>M1470/365</f>
        <v>0.20821917808219179</v>
      </c>
      <c r="O1470" s="269">
        <f>'Data and Parameter'!$E$4*'Data and Parameter'!$E$5*('Data and Parameter'!$E$6+'Data and Parameter'!$E$7)*'Data and Parameter'!$E$19*'Data and Parameter'!$E$14*'ER calculations'!N1470</f>
        <v>1.0781066616044011</v>
      </c>
    </row>
    <row r="1471" spans="1:15" ht="15">
      <c r="A1471" s="284">
        <v>1467</v>
      </c>
      <c r="B1471" s="287"/>
      <c r="C1471" s="287"/>
      <c r="D1471" s="284" t="s">
        <v>1376</v>
      </c>
      <c r="E1471" s="287"/>
      <c r="F1471" s="285" t="s">
        <v>1591</v>
      </c>
      <c r="G1471" s="266" t="s">
        <v>121</v>
      </c>
      <c r="H1471" s="266">
        <f>IF(G1471="Traditional Stove",0.1,0.2)</f>
        <v>0.1</v>
      </c>
      <c r="I1471" s="266">
        <f>YEAR(J1471)</f>
        <v>2023</v>
      </c>
      <c r="J1471" s="267">
        <v>44970</v>
      </c>
      <c r="K1471" s="267">
        <f>J1471+1</f>
        <v>44971</v>
      </c>
      <c r="L1471" s="266">
        <f>IF(M1471&lt;=365,1,2)</f>
        <v>1</v>
      </c>
      <c r="M1471" s="266">
        <f>IF(K1471&lt;$C$1,$C$2-$C$1+1,$C$2-K1471+1)</f>
        <v>76</v>
      </c>
      <c r="N1471" s="268">
        <f>M1471/365</f>
        <v>0.20821917808219179</v>
      </c>
      <c r="O1471" s="269">
        <f>'Data and Parameter'!$E$4*'Data and Parameter'!$E$5*('Data and Parameter'!$E$6+'Data and Parameter'!$E$7)*'Data and Parameter'!$E$19*'Data and Parameter'!$E$14*'ER calculations'!N1471</f>
        <v>1.0781066616044011</v>
      </c>
    </row>
    <row r="1472" spans="1:15" ht="15">
      <c r="A1472" s="284">
        <v>1468</v>
      </c>
      <c r="B1472" s="287"/>
      <c r="C1472" s="287"/>
      <c r="D1472" s="284" t="s">
        <v>1376</v>
      </c>
      <c r="E1472" s="287"/>
      <c r="F1472" s="285" t="s">
        <v>1592</v>
      </c>
      <c r="G1472" s="266" t="s">
        <v>121</v>
      </c>
      <c r="H1472" s="266">
        <f>IF(G1472="Traditional Stove",0.1,0.2)</f>
        <v>0.1</v>
      </c>
      <c r="I1472" s="266">
        <f>YEAR(J1472)</f>
        <v>2023</v>
      </c>
      <c r="J1472" s="267">
        <v>44970</v>
      </c>
      <c r="K1472" s="267">
        <f>J1472+1</f>
        <v>44971</v>
      </c>
      <c r="L1472" s="266">
        <f>IF(M1472&lt;=365,1,2)</f>
        <v>1</v>
      </c>
      <c r="M1472" s="266">
        <f>IF(K1472&lt;$C$1,$C$2-$C$1+1,$C$2-K1472+1)</f>
        <v>76</v>
      </c>
      <c r="N1472" s="268">
        <f>M1472/365</f>
        <v>0.20821917808219179</v>
      </c>
      <c r="O1472" s="269">
        <f>'Data and Parameter'!$E$4*'Data and Parameter'!$E$5*('Data and Parameter'!$E$6+'Data and Parameter'!$E$7)*'Data and Parameter'!$E$19*'Data and Parameter'!$E$14*'ER calculations'!N1472</f>
        <v>1.0781066616044011</v>
      </c>
    </row>
    <row r="1473" spans="1:15" ht="15">
      <c r="A1473" s="284">
        <v>1469</v>
      </c>
      <c r="B1473" s="287"/>
      <c r="C1473" s="287"/>
      <c r="D1473" s="284" t="s">
        <v>1376</v>
      </c>
      <c r="E1473" s="287"/>
      <c r="F1473" s="285" t="s">
        <v>1593</v>
      </c>
      <c r="G1473" s="266" t="s">
        <v>121</v>
      </c>
      <c r="H1473" s="266">
        <f>IF(G1473="Traditional Stove",0.1,0.2)</f>
        <v>0.1</v>
      </c>
      <c r="I1473" s="266">
        <f>YEAR(J1473)</f>
        <v>2023</v>
      </c>
      <c r="J1473" s="267">
        <v>44970</v>
      </c>
      <c r="K1473" s="267">
        <f>J1473+1</f>
        <v>44971</v>
      </c>
      <c r="L1473" s="266">
        <f>IF(M1473&lt;=365,1,2)</f>
        <v>1</v>
      </c>
      <c r="M1473" s="266">
        <f>IF(K1473&lt;$C$1,$C$2-$C$1+1,$C$2-K1473+1)</f>
        <v>76</v>
      </c>
      <c r="N1473" s="268">
        <f>M1473/365</f>
        <v>0.20821917808219179</v>
      </c>
      <c r="O1473" s="269">
        <f>'Data and Parameter'!$E$4*'Data and Parameter'!$E$5*('Data and Parameter'!$E$6+'Data and Parameter'!$E$7)*'Data and Parameter'!$E$19*'Data and Parameter'!$E$14*'ER calculations'!N1473</f>
        <v>1.0781066616044011</v>
      </c>
    </row>
    <row r="1474" spans="1:15" ht="15">
      <c r="A1474" s="284">
        <v>1470</v>
      </c>
      <c r="B1474" s="287"/>
      <c r="C1474" s="287"/>
      <c r="D1474" s="284" t="s">
        <v>1376</v>
      </c>
      <c r="E1474" s="287"/>
      <c r="F1474" s="285" t="s">
        <v>1594</v>
      </c>
      <c r="G1474" s="266" t="s">
        <v>121</v>
      </c>
      <c r="H1474" s="266">
        <f>IF(G1474="Traditional Stove",0.1,0.2)</f>
        <v>0.1</v>
      </c>
      <c r="I1474" s="266">
        <f>YEAR(J1474)</f>
        <v>2023</v>
      </c>
      <c r="J1474" s="267">
        <v>44970</v>
      </c>
      <c r="K1474" s="267">
        <f>J1474+1</f>
        <v>44971</v>
      </c>
      <c r="L1474" s="266">
        <f>IF(M1474&lt;=365,1,2)</f>
        <v>1</v>
      </c>
      <c r="M1474" s="266">
        <f>IF(K1474&lt;$C$1,$C$2-$C$1+1,$C$2-K1474+1)</f>
        <v>76</v>
      </c>
      <c r="N1474" s="268">
        <f>M1474/365</f>
        <v>0.20821917808219179</v>
      </c>
      <c r="O1474" s="269">
        <f>'Data and Parameter'!$E$4*'Data and Parameter'!$E$5*('Data and Parameter'!$E$6+'Data and Parameter'!$E$7)*'Data and Parameter'!$E$19*'Data and Parameter'!$E$14*'ER calculations'!N1474</f>
        <v>1.0781066616044011</v>
      </c>
    </row>
    <row r="1475" spans="1:15" ht="15">
      <c r="A1475" s="284">
        <v>1471</v>
      </c>
      <c r="B1475" s="287"/>
      <c r="C1475" s="287"/>
      <c r="D1475" s="284" t="s">
        <v>1376</v>
      </c>
      <c r="E1475" s="287"/>
      <c r="F1475" s="285" t="s">
        <v>1595</v>
      </c>
      <c r="G1475" s="266" t="s">
        <v>121</v>
      </c>
      <c r="H1475" s="266">
        <f>IF(G1475="Traditional Stove",0.1,0.2)</f>
        <v>0.1</v>
      </c>
      <c r="I1475" s="266">
        <f>YEAR(J1475)</f>
        <v>2023</v>
      </c>
      <c r="J1475" s="267">
        <v>44970</v>
      </c>
      <c r="K1475" s="267">
        <f>J1475+1</f>
        <v>44971</v>
      </c>
      <c r="L1475" s="266">
        <f>IF(M1475&lt;=365,1,2)</f>
        <v>1</v>
      </c>
      <c r="M1475" s="266">
        <f>IF(K1475&lt;$C$1,$C$2-$C$1+1,$C$2-K1475+1)</f>
        <v>76</v>
      </c>
      <c r="N1475" s="268">
        <f>M1475/365</f>
        <v>0.20821917808219179</v>
      </c>
      <c r="O1475" s="269">
        <f>'Data and Parameter'!$E$4*'Data and Parameter'!$E$5*('Data and Parameter'!$E$6+'Data and Parameter'!$E$7)*'Data and Parameter'!$E$19*'Data and Parameter'!$E$14*'ER calculations'!N1475</f>
        <v>1.0781066616044011</v>
      </c>
    </row>
    <row r="1476" spans="1:15" ht="15">
      <c r="A1476" s="284">
        <v>1472</v>
      </c>
      <c r="B1476" s="287"/>
      <c r="C1476" s="287"/>
      <c r="D1476" s="284" t="s">
        <v>1376</v>
      </c>
      <c r="E1476" s="287"/>
      <c r="F1476" s="285" t="s">
        <v>1596</v>
      </c>
      <c r="G1476" s="266" t="s">
        <v>121</v>
      </c>
      <c r="H1476" s="266">
        <f>IF(G1476="Traditional Stove",0.1,0.2)</f>
        <v>0.1</v>
      </c>
      <c r="I1476" s="266">
        <f>YEAR(J1476)</f>
        <v>2023</v>
      </c>
      <c r="J1476" s="267">
        <v>44970</v>
      </c>
      <c r="K1476" s="267">
        <f>J1476+1</f>
        <v>44971</v>
      </c>
      <c r="L1476" s="266">
        <f>IF(M1476&lt;=365,1,2)</f>
        <v>1</v>
      </c>
      <c r="M1476" s="266">
        <f>IF(K1476&lt;$C$1,$C$2-$C$1+1,$C$2-K1476+1)</f>
        <v>76</v>
      </c>
      <c r="N1476" s="268">
        <f>M1476/365</f>
        <v>0.20821917808219179</v>
      </c>
      <c r="O1476" s="269">
        <f>'Data and Parameter'!$E$4*'Data and Parameter'!$E$5*('Data and Parameter'!$E$6+'Data and Parameter'!$E$7)*'Data and Parameter'!$E$19*'Data and Parameter'!$E$14*'ER calculations'!N1476</f>
        <v>1.0781066616044011</v>
      </c>
    </row>
    <row r="1477" spans="1:15" ht="15">
      <c r="A1477" s="284">
        <v>1473</v>
      </c>
      <c r="B1477" s="287"/>
      <c r="C1477" s="287"/>
      <c r="D1477" s="284" t="s">
        <v>1376</v>
      </c>
      <c r="E1477" s="287"/>
      <c r="F1477" s="285" t="s">
        <v>1597</v>
      </c>
      <c r="G1477" s="266" t="s">
        <v>121</v>
      </c>
      <c r="H1477" s="266">
        <f>IF(G1477="Traditional Stove",0.1,0.2)</f>
        <v>0.1</v>
      </c>
      <c r="I1477" s="266">
        <f>YEAR(J1477)</f>
        <v>2023</v>
      </c>
      <c r="J1477" s="267">
        <v>44970</v>
      </c>
      <c r="K1477" s="267">
        <f>J1477+1</f>
        <v>44971</v>
      </c>
      <c r="L1477" s="266">
        <f>IF(M1477&lt;=365,1,2)</f>
        <v>1</v>
      </c>
      <c r="M1477" s="266">
        <f>IF(K1477&lt;$C$1,$C$2-$C$1+1,$C$2-K1477+1)</f>
        <v>76</v>
      </c>
      <c r="N1477" s="268">
        <f>M1477/365</f>
        <v>0.20821917808219179</v>
      </c>
      <c r="O1477" s="269">
        <f>'Data and Parameter'!$E$4*'Data and Parameter'!$E$5*('Data and Parameter'!$E$6+'Data and Parameter'!$E$7)*'Data and Parameter'!$E$19*'Data and Parameter'!$E$14*'ER calculations'!N1477</f>
        <v>1.0781066616044011</v>
      </c>
    </row>
    <row r="1478" spans="1:15" ht="15">
      <c r="A1478" s="284">
        <v>1474</v>
      </c>
      <c r="B1478" s="287"/>
      <c r="C1478" s="287"/>
      <c r="D1478" s="284" t="s">
        <v>1376</v>
      </c>
      <c r="E1478" s="287"/>
      <c r="F1478" s="285" t="s">
        <v>1598</v>
      </c>
      <c r="G1478" s="266" t="s">
        <v>121</v>
      </c>
      <c r="H1478" s="266">
        <f>IF(G1478="Traditional Stove",0.1,0.2)</f>
        <v>0.1</v>
      </c>
      <c r="I1478" s="266">
        <f>YEAR(J1478)</f>
        <v>2023</v>
      </c>
      <c r="J1478" s="267">
        <v>44970</v>
      </c>
      <c r="K1478" s="267">
        <f>J1478+1</f>
        <v>44971</v>
      </c>
      <c r="L1478" s="266">
        <f>IF(M1478&lt;=365,1,2)</f>
        <v>1</v>
      </c>
      <c r="M1478" s="266">
        <f>IF(K1478&lt;$C$1,$C$2-$C$1+1,$C$2-K1478+1)</f>
        <v>76</v>
      </c>
      <c r="N1478" s="268">
        <f>M1478/365</f>
        <v>0.20821917808219179</v>
      </c>
      <c r="O1478" s="269">
        <f>'Data and Parameter'!$E$4*'Data and Parameter'!$E$5*('Data and Parameter'!$E$6+'Data and Parameter'!$E$7)*'Data and Parameter'!$E$19*'Data and Parameter'!$E$14*'ER calculations'!N1478</f>
        <v>1.0781066616044011</v>
      </c>
    </row>
    <row r="1479" spans="1:15" ht="15">
      <c r="A1479" s="284">
        <v>1475</v>
      </c>
      <c r="B1479" s="287"/>
      <c r="C1479" s="287"/>
      <c r="D1479" s="284" t="s">
        <v>1376</v>
      </c>
      <c r="E1479" s="287"/>
      <c r="F1479" s="285" t="s">
        <v>1599</v>
      </c>
      <c r="G1479" s="266" t="s">
        <v>121</v>
      </c>
      <c r="H1479" s="266">
        <f>IF(G1479="Traditional Stove",0.1,0.2)</f>
        <v>0.1</v>
      </c>
      <c r="I1479" s="266">
        <f>YEAR(J1479)</f>
        <v>2023</v>
      </c>
      <c r="J1479" s="267">
        <v>44970</v>
      </c>
      <c r="K1479" s="267">
        <f>J1479+1</f>
        <v>44971</v>
      </c>
      <c r="L1479" s="266">
        <f>IF(M1479&lt;=365,1,2)</f>
        <v>1</v>
      </c>
      <c r="M1479" s="266">
        <f>IF(K1479&lt;$C$1,$C$2-$C$1+1,$C$2-K1479+1)</f>
        <v>76</v>
      </c>
      <c r="N1479" s="268">
        <f>M1479/365</f>
        <v>0.20821917808219179</v>
      </c>
      <c r="O1479" s="269">
        <f>'Data and Parameter'!$E$4*'Data and Parameter'!$E$5*('Data and Parameter'!$E$6+'Data and Parameter'!$E$7)*'Data and Parameter'!$E$19*'Data and Parameter'!$E$14*'ER calculations'!N1479</f>
        <v>1.0781066616044011</v>
      </c>
    </row>
    <row r="1480" spans="1:15" ht="15">
      <c r="A1480" s="284">
        <v>1476</v>
      </c>
      <c r="B1480" s="287"/>
      <c r="C1480" s="287"/>
      <c r="D1480" s="284" t="s">
        <v>1376</v>
      </c>
      <c r="E1480" s="287"/>
      <c r="F1480" s="285" t="s">
        <v>1600</v>
      </c>
      <c r="G1480" s="266" t="s">
        <v>121</v>
      </c>
      <c r="H1480" s="266">
        <f>IF(G1480="Traditional Stove",0.1,0.2)</f>
        <v>0.1</v>
      </c>
      <c r="I1480" s="266">
        <f>YEAR(J1480)</f>
        <v>2023</v>
      </c>
      <c r="J1480" s="267">
        <v>44970</v>
      </c>
      <c r="K1480" s="267">
        <f>J1480+1</f>
        <v>44971</v>
      </c>
      <c r="L1480" s="266">
        <f>IF(M1480&lt;=365,1,2)</f>
        <v>1</v>
      </c>
      <c r="M1480" s="266">
        <f>IF(K1480&lt;$C$1,$C$2-$C$1+1,$C$2-K1480+1)</f>
        <v>76</v>
      </c>
      <c r="N1480" s="268">
        <f>M1480/365</f>
        <v>0.20821917808219179</v>
      </c>
      <c r="O1480" s="269">
        <f>'Data and Parameter'!$E$4*'Data and Parameter'!$E$5*('Data and Parameter'!$E$6+'Data and Parameter'!$E$7)*'Data and Parameter'!$E$19*'Data and Parameter'!$E$14*'ER calculations'!N1480</f>
        <v>1.0781066616044011</v>
      </c>
    </row>
    <row r="1481" spans="1:15" ht="15">
      <c r="A1481" s="284">
        <v>1477</v>
      </c>
      <c r="B1481" s="287"/>
      <c r="C1481" s="287"/>
      <c r="D1481" s="284" t="s">
        <v>1376</v>
      </c>
      <c r="E1481" s="287"/>
      <c r="F1481" s="285" t="s">
        <v>1601</v>
      </c>
      <c r="G1481" s="266" t="s">
        <v>121</v>
      </c>
      <c r="H1481" s="266">
        <f>IF(G1481="Traditional Stove",0.1,0.2)</f>
        <v>0.1</v>
      </c>
      <c r="I1481" s="266">
        <f>YEAR(J1481)</f>
        <v>2023</v>
      </c>
      <c r="J1481" s="267">
        <v>44970</v>
      </c>
      <c r="K1481" s="267">
        <f>J1481+1</f>
        <v>44971</v>
      </c>
      <c r="L1481" s="266">
        <f>IF(M1481&lt;=365,1,2)</f>
        <v>1</v>
      </c>
      <c r="M1481" s="266">
        <f>IF(K1481&lt;$C$1,$C$2-$C$1+1,$C$2-K1481+1)</f>
        <v>76</v>
      </c>
      <c r="N1481" s="268">
        <f>M1481/365</f>
        <v>0.20821917808219179</v>
      </c>
      <c r="O1481" s="269">
        <f>'Data and Parameter'!$E$4*'Data and Parameter'!$E$5*('Data and Parameter'!$E$6+'Data and Parameter'!$E$7)*'Data and Parameter'!$E$19*'Data and Parameter'!$E$14*'ER calculations'!N1481</f>
        <v>1.0781066616044011</v>
      </c>
    </row>
    <row r="1482" spans="1:15" ht="15">
      <c r="A1482" s="284">
        <v>1478</v>
      </c>
      <c r="B1482" s="287"/>
      <c r="C1482" s="287"/>
      <c r="D1482" s="284" t="s">
        <v>1376</v>
      </c>
      <c r="E1482" s="287"/>
      <c r="F1482" s="285" t="s">
        <v>1602</v>
      </c>
      <c r="G1482" s="266" t="s">
        <v>121</v>
      </c>
      <c r="H1482" s="266">
        <f>IF(G1482="Traditional Stove",0.1,0.2)</f>
        <v>0.1</v>
      </c>
      <c r="I1482" s="266">
        <f>YEAR(J1482)</f>
        <v>2023</v>
      </c>
      <c r="J1482" s="267">
        <v>44970</v>
      </c>
      <c r="K1482" s="267">
        <f>J1482+1</f>
        <v>44971</v>
      </c>
      <c r="L1482" s="266">
        <f>IF(M1482&lt;=365,1,2)</f>
        <v>1</v>
      </c>
      <c r="M1482" s="266">
        <f>IF(K1482&lt;$C$1,$C$2-$C$1+1,$C$2-K1482+1)</f>
        <v>76</v>
      </c>
      <c r="N1482" s="268">
        <f>M1482/365</f>
        <v>0.20821917808219179</v>
      </c>
      <c r="O1482" s="269">
        <f>'Data and Parameter'!$E$4*'Data and Parameter'!$E$5*('Data and Parameter'!$E$6+'Data and Parameter'!$E$7)*'Data and Parameter'!$E$19*'Data and Parameter'!$E$14*'ER calculations'!N1482</f>
        <v>1.0781066616044011</v>
      </c>
    </row>
    <row r="1483" spans="1:15" ht="15">
      <c r="A1483" s="284">
        <v>1479</v>
      </c>
      <c r="B1483" s="287"/>
      <c r="C1483" s="287"/>
      <c r="D1483" s="284" t="s">
        <v>1376</v>
      </c>
      <c r="E1483" s="287"/>
      <c r="F1483" s="285" t="s">
        <v>1603</v>
      </c>
      <c r="G1483" s="266" t="s">
        <v>121</v>
      </c>
      <c r="H1483" s="266">
        <f>IF(G1483="Traditional Stove",0.1,0.2)</f>
        <v>0.1</v>
      </c>
      <c r="I1483" s="266">
        <f>YEAR(J1483)</f>
        <v>2023</v>
      </c>
      <c r="J1483" s="267">
        <v>44970</v>
      </c>
      <c r="K1483" s="267">
        <f>J1483+1</f>
        <v>44971</v>
      </c>
      <c r="L1483" s="266">
        <f>IF(M1483&lt;=365,1,2)</f>
        <v>1</v>
      </c>
      <c r="M1483" s="266">
        <f>IF(K1483&lt;$C$1,$C$2-$C$1+1,$C$2-K1483+1)</f>
        <v>76</v>
      </c>
      <c r="N1483" s="268">
        <f>M1483/365</f>
        <v>0.20821917808219179</v>
      </c>
      <c r="O1483" s="269">
        <f>'Data and Parameter'!$E$4*'Data and Parameter'!$E$5*('Data and Parameter'!$E$6+'Data and Parameter'!$E$7)*'Data and Parameter'!$E$19*'Data and Parameter'!$E$14*'ER calculations'!N1483</f>
        <v>1.0781066616044011</v>
      </c>
    </row>
    <row r="1484" spans="1:15" ht="15">
      <c r="A1484" s="284">
        <v>1480</v>
      </c>
      <c r="B1484" s="287"/>
      <c r="C1484" s="287"/>
      <c r="D1484" s="284" t="s">
        <v>1376</v>
      </c>
      <c r="E1484" s="287"/>
      <c r="F1484" s="285" t="s">
        <v>1604</v>
      </c>
      <c r="G1484" s="266" t="s">
        <v>121</v>
      </c>
      <c r="H1484" s="266">
        <f>IF(G1484="Traditional Stove",0.1,0.2)</f>
        <v>0.1</v>
      </c>
      <c r="I1484" s="266">
        <f>YEAR(J1484)</f>
        <v>2023</v>
      </c>
      <c r="J1484" s="267">
        <v>44970</v>
      </c>
      <c r="K1484" s="267">
        <f>J1484+1</f>
        <v>44971</v>
      </c>
      <c r="L1484" s="266">
        <f>IF(M1484&lt;=365,1,2)</f>
        <v>1</v>
      </c>
      <c r="M1484" s="266">
        <f>IF(K1484&lt;$C$1,$C$2-$C$1+1,$C$2-K1484+1)</f>
        <v>76</v>
      </c>
      <c r="N1484" s="268">
        <f>M1484/365</f>
        <v>0.20821917808219179</v>
      </c>
      <c r="O1484" s="269">
        <f>'Data and Parameter'!$E$4*'Data and Parameter'!$E$5*('Data and Parameter'!$E$6+'Data and Parameter'!$E$7)*'Data and Parameter'!$E$19*'Data and Parameter'!$E$14*'ER calculations'!N1484</f>
        <v>1.0781066616044011</v>
      </c>
    </row>
    <row r="1485" spans="1:15" ht="15">
      <c r="A1485" s="284">
        <v>1481</v>
      </c>
      <c r="B1485" s="287"/>
      <c r="C1485" s="287"/>
      <c r="D1485" s="284" t="s">
        <v>1376</v>
      </c>
      <c r="E1485" s="287"/>
      <c r="F1485" s="285" t="s">
        <v>1605</v>
      </c>
      <c r="G1485" s="266" t="s">
        <v>121</v>
      </c>
      <c r="H1485" s="266">
        <f>IF(G1485="Traditional Stove",0.1,0.2)</f>
        <v>0.1</v>
      </c>
      <c r="I1485" s="266">
        <f>YEAR(J1485)</f>
        <v>2023</v>
      </c>
      <c r="J1485" s="267">
        <v>44970</v>
      </c>
      <c r="K1485" s="267">
        <f>J1485+1</f>
        <v>44971</v>
      </c>
      <c r="L1485" s="266">
        <f>IF(M1485&lt;=365,1,2)</f>
        <v>1</v>
      </c>
      <c r="M1485" s="266">
        <f>IF(K1485&lt;$C$1,$C$2-$C$1+1,$C$2-K1485+1)</f>
        <v>76</v>
      </c>
      <c r="N1485" s="268">
        <f>M1485/365</f>
        <v>0.20821917808219179</v>
      </c>
      <c r="O1485" s="269">
        <f>'Data and Parameter'!$E$4*'Data and Parameter'!$E$5*('Data and Parameter'!$E$6+'Data and Parameter'!$E$7)*'Data and Parameter'!$E$19*'Data and Parameter'!$E$14*'ER calculations'!N1485</f>
        <v>1.0781066616044011</v>
      </c>
    </row>
    <row r="1486" spans="1:15" ht="15">
      <c r="A1486" s="284">
        <v>1482</v>
      </c>
      <c r="B1486" s="287"/>
      <c r="C1486" s="287"/>
      <c r="D1486" s="284" t="s">
        <v>1376</v>
      </c>
      <c r="E1486" s="287"/>
      <c r="F1486" s="285" t="s">
        <v>1606</v>
      </c>
      <c r="G1486" s="266" t="s">
        <v>121</v>
      </c>
      <c r="H1486" s="266">
        <f>IF(G1486="Traditional Stove",0.1,0.2)</f>
        <v>0.1</v>
      </c>
      <c r="I1486" s="266">
        <f>YEAR(J1486)</f>
        <v>2023</v>
      </c>
      <c r="J1486" s="267">
        <v>44970</v>
      </c>
      <c r="K1486" s="267">
        <f>J1486+1</f>
        <v>44971</v>
      </c>
      <c r="L1486" s="266">
        <f>IF(M1486&lt;=365,1,2)</f>
        <v>1</v>
      </c>
      <c r="M1486" s="266">
        <f>IF(K1486&lt;$C$1,$C$2-$C$1+1,$C$2-K1486+1)</f>
        <v>76</v>
      </c>
      <c r="N1486" s="268">
        <f>M1486/365</f>
        <v>0.20821917808219179</v>
      </c>
      <c r="O1486" s="269">
        <f>'Data and Parameter'!$E$4*'Data and Parameter'!$E$5*('Data and Parameter'!$E$6+'Data and Parameter'!$E$7)*'Data and Parameter'!$E$19*'Data and Parameter'!$E$14*'ER calculations'!N1486</f>
        <v>1.0781066616044011</v>
      </c>
    </row>
    <row r="1487" spans="1:15" ht="15">
      <c r="A1487" s="284">
        <v>1483</v>
      </c>
      <c r="B1487" s="287"/>
      <c r="C1487" s="287"/>
      <c r="D1487" s="284" t="s">
        <v>1376</v>
      </c>
      <c r="E1487" s="287"/>
      <c r="F1487" s="285" t="s">
        <v>1607</v>
      </c>
      <c r="G1487" s="266" t="s">
        <v>121</v>
      </c>
      <c r="H1487" s="266">
        <f>IF(G1487="Traditional Stove",0.1,0.2)</f>
        <v>0.1</v>
      </c>
      <c r="I1487" s="266">
        <f>YEAR(J1487)</f>
        <v>2023</v>
      </c>
      <c r="J1487" s="267">
        <v>44970</v>
      </c>
      <c r="K1487" s="267">
        <f>J1487+1</f>
        <v>44971</v>
      </c>
      <c r="L1487" s="266">
        <f>IF(M1487&lt;=365,1,2)</f>
        <v>1</v>
      </c>
      <c r="M1487" s="266">
        <f>IF(K1487&lt;$C$1,$C$2-$C$1+1,$C$2-K1487+1)</f>
        <v>76</v>
      </c>
      <c r="N1487" s="268">
        <f>M1487/365</f>
        <v>0.20821917808219179</v>
      </c>
      <c r="O1487" s="269">
        <f>'Data and Parameter'!$E$4*'Data and Parameter'!$E$5*('Data and Parameter'!$E$6+'Data and Parameter'!$E$7)*'Data and Parameter'!$E$19*'Data and Parameter'!$E$14*'ER calculations'!N1487</f>
        <v>1.0781066616044011</v>
      </c>
    </row>
    <row r="1488" spans="1:15" ht="15">
      <c r="A1488" s="284">
        <v>1484</v>
      </c>
      <c r="B1488" s="287"/>
      <c r="C1488" s="287"/>
      <c r="D1488" s="284" t="s">
        <v>1376</v>
      </c>
      <c r="E1488" s="287"/>
      <c r="F1488" s="285" t="s">
        <v>1608</v>
      </c>
      <c r="G1488" s="266" t="s">
        <v>121</v>
      </c>
      <c r="H1488" s="266">
        <f>IF(G1488="Traditional Stove",0.1,0.2)</f>
        <v>0.1</v>
      </c>
      <c r="I1488" s="266">
        <f>YEAR(J1488)</f>
        <v>2023</v>
      </c>
      <c r="J1488" s="267">
        <v>44970</v>
      </c>
      <c r="K1488" s="267">
        <f>J1488+1</f>
        <v>44971</v>
      </c>
      <c r="L1488" s="266">
        <f>IF(M1488&lt;=365,1,2)</f>
        <v>1</v>
      </c>
      <c r="M1488" s="266">
        <f>IF(K1488&lt;$C$1,$C$2-$C$1+1,$C$2-K1488+1)</f>
        <v>76</v>
      </c>
      <c r="N1488" s="268">
        <f>M1488/365</f>
        <v>0.20821917808219179</v>
      </c>
      <c r="O1488" s="269">
        <f>'Data and Parameter'!$E$4*'Data and Parameter'!$E$5*('Data and Parameter'!$E$6+'Data and Parameter'!$E$7)*'Data and Parameter'!$E$19*'Data and Parameter'!$E$14*'ER calculations'!N1488</f>
        <v>1.0781066616044011</v>
      </c>
    </row>
    <row r="1489" spans="1:15" ht="15">
      <c r="A1489" s="284">
        <v>1485</v>
      </c>
      <c r="B1489" s="287"/>
      <c r="C1489" s="287"/>
      <c r="D1489" s="284" t="s">
        <v>1376</v>
      </c>
      <c r="E1489" s="287"/>
      <c r="F1489" s="285" t="s">
        <v>1609</v>
      </c>
      <c r="G1489" s="266" t="s">
        <v>121</v>
      </c>
      <c r="H1489" s="266">
        <f>IF(G1489="Traditional Stove",0.1,0.2)</f>
        <v>0.1</v>
      </c>
      <c r="I1489" s="266">
        <f>YEAR(J1489)</f>
        <v>2023</v>
      </c>
      <c r="J1489" s="267">
        <v>44970</v>
      </c>
      <c r="K1489" s="267">
        <f>J1489+1</f>
        <v>44971</v>
      </c>
      <c r="L1489" s="266">
        <f>IF(M1489&lt;=365,1,2)</f>
        <v>1</v>
      </c>
      <c r="M1489" s="266">
        <f>IF(K1489&lt;$C$1,$C$2-$C$1+1,$C$2-K1489+1)</f>
        <v>76</v>
      </c>
      <c r="N1489" s="268">
        <f>M1489/365</f>
        <v>0.20821917808219179</v>
      </c>
      <c r="O1489" s="269">
        <f>'Data and Parameter'!$E$4*'Data and Parameter'!$E$5*('Data and Parameter'!$E$6+'Data and Parameter'!$E$7)*'Data and Parameter'!$E$19*'Data and Parameter'!$E$14*'ER calculations'!N1489</f>
        <v>1.0781066616044011</v>
      </c>
    </row>
    <row r="1490" spans="1:15" ht="15">
      <c r="A1490" s="284">
        <v>1486</v>
      </c>
      <c r="B1490" s="287"/>
      <c r="C1490" s="287"/>
      <c r="D1490" s="284" t="s">
        <v>1376</v>
      </c>
      <c r="E1490" s="287"/>
      <c r="F1490" s="285" t="s">
        <v>1610</v>
      </c>
      <c r="G1490" s="266" t="s">
        <v>121</v>
      </c>
      <c r="H1490" s="266">
        <f>IF(G1490="Traditional Stove",0.1,0.2)</f>
        <v>0.1</v>
      </c>
      <c r="I1490" s="266">
        <f>YEAR(J1490)</f>
        <v>2023</v>
      </c>
      <c r="J1490" s="267">
        <v>44970</v>
      </c>
      <c r="K1490" s="267">
        <f>J1490+1</f>
        <v>44971</v>
      </c>
      <c r="L1490" s="266">
        <f>IF(M1490&lt;=365,1,2)</f>
        <v>1</v>
      </c>
      <c r="M1490" s="266">
        <f>IF(K1490&lt;$C$1,$C$2-$C$1+1,$C$2-K1490+1)</f>
        <v>76</v>
      </c>
      <c r="N1490" s="268">
        <f>M1490/365</f>
        <v>0.20821917808219179</v>
      </c>
      <c r="O1490" s="269">
        <f>'Data and Parameter'!$E$4*'Data and Parameter'!$E$5*('Data and Parameter'!$E$6+'Data and Parameter'!$E$7)*'Data and Parameter'!$E$19*'Data and Parameter'!$E$14*'ER calculations'!N1490</f>
        <v>1.0781066616044011</v>
      </c>
    </row>
    <row r="1491" spans="1:15" ht="15">
      <c r="A1491" s="284">
        <v>1487</v>
      </c>
      <c r="B1491" s="287"/>
      <c r="C1491" s="287"/>
      <c r="D1491" s="284" t="s">
        <v>1376</v>
      </c>
      <c r="E1491" s="287"/>
      <c r="F1491" s="285" t="s">
        <v>1611</v>
      </c>
      <c r="G1491" s="266" t="s">
        <v>121</v>
      </c>
      <c r="H1491" s="266">
        <f>IF(G1491="Traditional Stove",0.1,0.2)</f>
        <v>0.1</v>
      </c>
      <c r="I1491" s="266">
        <f>YEAR(J1491)</f>
        <v>2023</v>
      </c>
      <c r="J1491" s="267">
        <v>44970</v>
      </c>
      <c r="K1491" s="267">
        <f>J1491+1</f>
        <v>44971</v>
      </c>
      <c r="L1491" s="266">
        <f>IF(M1491&lt;=365,1,2)</f>
        <v>1</v>
      </c>
      <c r="M1491" s="266">
        <f>IF(K1491&lt;$C$1,$C$2-$C$1+1,$C$2-K1491+1)</f>
        <v>76</v>
      </c>
      <c r="N1491" s="268">
        <f>M1491/365</f>
        <v>0.20821917808219179</v>
      </c>
      <c r="O1491" s="269">
        <f>'Data and Parameter'!$E$4*'Data and Parameter'!$E$5*('Data and Parameter'!$E$6+'Data and Parameter'!$E$7)*'Data and Parameter'!$E$19*'Data and Parameter'!$E$14*'ER calculations'!N1491</f>
        <v>1.0781066616044011</v>
      </c>
    </row>
    <row r="1492" spans="1:15" ht="15">
      <c r="A1492" s="284">
        <v>1488</v>
      </c>
      <c r="B1492" s="287"/>
      <c r="C1492" s="287"/>
      <c r="D1492" s="284" t="s">
        <v>1376</v>
      </c>
      <c r="E1492" s="287"/>
      <c r="F1492" s="285" t="s">
        <v>1612</v>
      </c>
      <c r="G1492" s="266" t="s">
        <v>121</v>
      </c>
      <c r="H1492" s="266">
        <f>IF(G1492="Traditional Stove",0.1,0.2)</f>
        <v>0.1</v>
      </c>
      <c r="I1492" s="266">
        <f>YEAR(J1492)</f>
        <v>2023</v>
      </c>
      <c r="J1492" s="267">
        <v>44970</v>
      </c>
      <c r="K1492" s="267">
        <f>J1492+1</f>
        <v>44971</v>
      </c>
      <c r="L1492" s="266">
        <f>IF(M1492&lt;=365,1,2)</f>
        <v>1</v>
      </c>
      <c r="M1492" s="266">
        <f>IF(K1492&lt;$C$1,$C$2-$C$1+1,$C$2-K1492+1)</f>
        <v>76</v>
      </c>
      <c r="N1492" s="268">
        <f>M1492/365</f>
        <v>0.20821917808219179</v>
      </c>
      <c r="O1492" s="269">
        <f>'Data and Parameter'!$E$4*'Data and Parameter'!$E$5*('Data and Parameter'!$E$6+'Data and Parameter'!$E$7)*'Data and Parameter'!$E$19*'Data and Parameter'!$E$14*'ER calculations'!N1492</f>
        <v>1.0781066616044011</v>
      </c>
    </row>
    <row r="1493" spans="1:15" ht="15">
      <c r="A1493" s="284">
        <v>1489</v>
      </c>
      <c r="B1493" s="287"/>
      <c r="C1493" s="287"/>
      <c r="D1493" s="284" t="s">
        <v>1376</v>
      </c>
      <c r="E1493" s="287"/>
      <c r="F1493" s="285" t="s">
        <v>1613</v>
      </c>
      <c r="G1493" s="266" t="s">
        <v>121</v>
      </c>
      <c r="H1493" s="266">
        <f>IF(G1493="Traditional Stove",0.1,0.2)</f>
        <v>0.1</v>
      </c>
      <c r="I1493" s="266">
        <f>YEAR(J1493)</f>
        <v>2023</v>
      </c>
      <c r="J1493" s="267">
        <v>44970</v>
      </c>
      <c r="K1493" s="267">
        <f>J1493+1</f>
        <v>44971</v>
      </c>
      <c r="L1493" s="266">
        <f>IF(M1493&lt;=365,1,2)</f>
        <v>1</v>
      </c>
      <c r="M1493" s="266">
        <f>IF(K1493&lt;$C$1,$C$2-$C$1+1,$C$2-K1493+1)</f>
        <v>76</v>
      </c>
      <c r="N1493" s="268">
        <f>M1493/365</f>
        <v>0.20821917808219179</v>
      </c>
      <c r="O1493" s="269">
        <f>'Data and Parameter'!$E$4*'Data and Parameter'!$E$5*('Data and Parameter'!$E$6+'Data and Parameter'!$E$7)*'Data and Parameter'!$E$19*'Data and Parameter'!$E$14*'ER calculations'!N1493</f>
        <v>1.0781066616044011</v>
      </c>
    </row>
    <row r="1494" spans="1:15" ht="15">
      <c r="A1494" s="284">
        <v>1490</v>
      </c>
      <c r="B1494" s="287"/>
      <c r="C1494" s="287"/>
      <c r="D1494" s="284" t="s">
        <v>1376</v>
      </c>
      <c r="E1494" s="287"/>
      <c r="F1494" s="285" t="s">
        <v>1614</v>
      </c>
      <c r="G1494" s="266" t="s">
        <v>121</v>
      </c>
      <c r="H1494" s="266">
        <f>IF(G1494="Traditional Stove",0.1,0.2)</f>
        <v>0.1</v>
      </c>
      <c r="I1494" s="266">
        <f>YEAR(J1494)</f>
        <v>2023</v>
      </c>
      <c r="J1494" s="267">
        <v>44970</v>
      </c>
      <c r="K1494" s="267">
        <f>J1494+1</f>
        <v>44971</v>
      </c>
      <c r="L1494" s="266">
        <f>IF(M1494&lt;=365,1,2)</f>
        <v>1</v>
      </c>
      <c r="M1494" s="266">
        <f>IF(K1494&lt;$C$1,$C$2-$C$1+1,$C$2-K1494+1)</f>
        <v>76</v>
      </c>
      <c r="N1494" s="268">
        <f>M1494/365</f>
        <v>0.20821917808219179</v>
      </c>
      <c r="O1494" s="269">
        <f>'Data and Parameter'!$E$4*'Data and Parameter'!$E$5*('Data and Parameter'!$E$6+'Data and Parameter'!$E$7)*'Data and Parameter'!$E$19*'Data and Parameter'!$E$14*'ER calculations'!N1494</f>
        <v>1.0781066616044011</v>
      </c>
    </row>
    <row r="1495" spans="1:15" ht="15">
      <c r="A1495" s="284">
        <v>1491</v>
      </c>
      <c r="B1495" s="287"/>
      <c r="C1495" s="287"/>
      <c r="D1495" s="284" t="s">
        <v>1376</v>
      </c>
      <c r="E1495" s="287"/>
      <c r="F1495" s="285" t="s">
        <v>1615</v>
      </c>
      <c r="G1495" s="266" t="s">
        <v>121</v>
      </c>
      <c r="H1495" s="266">
        <f>IF(G1495="Traditional Stove",0.1,0.2)</f>
        <v>0.1</v>
      </c>
      <c r="I1495" s="266">
        <f>YEAR(J1495)</f>
        <v>2023</v>
      </c>
      <c r="J1495" s="267">
        <v>44970</v>
      </c>
      <c r="K1495" s="267">
        <f>J1495+1</f>
        <v>44971</v>
      </c>
      <c r="L1495" s="266">
        <f>IF(M1495&lt;=365,1,2)</f>
        <v>1</v>
      </c>
      <c r="M1495" s="266">
        <f>IF(K1495&lt;$C$1,$C$2-$C$1+1,$C$2-K1495+1)</f>
        <v>76</v>
      </c>
      <c r="N1495" s="268">
        <f>M1495/365</f>
        <v>0.20821917808219179</v>
      </c>
      <c r="O1495" s="269">
        <f>'Data and Parameter'!$E$4*'Data and Parameter'!$E$5*('Data and Parameter'!$E$6+'Data and Parameter'!$E$7)*'Data and Parameter'!$E$19*'Data and Parameter'!$E$14*'ER calculations'!N1495</f>
        <v>1.0781066616044011</v>
      </c>
    </row>
    <row r="1496" spans="1:15" ht="15">
      <c r="A1496" s="284">
        <v>1492</v>
      </c>
      <c r="B1496" s="287"/>
      <c r="C1496" s="287"/>
      <c r="D1496" s="284" t="s">
        <v>1376</v>
      </c>
      <c r="E1496" s="287"/>
      <c r="F1496" s="285" t="s">
        <v>1616</v>
      </c>
      <c r="G1496" s="266" t="s">
        <v>121</v>
      </c>
      <c r="H1496" s="266">
        <f>IF(G1496="Traditional Stove",0.1,0.2)</f>
        <v>0.1</v>
      </c>
      <c r="I1496" s="266">
        <f>YEAR(J1496)</f>
        <v>2023</v>
      </c>
      <c r="J1496" s="267">
        <v>44970</v>
      </c>
      <c r="K1496" s="267">
        <f>J1496+1</f>
        <v>44971</v>
      </c>
      <c r="L1496" s="266">
        <f>IF(M1496&lt;=365,1,2)</f>
        <v>1</v>
      </c>
      <c r="M1496" s="266">
        <f>IF(K1496&lt;$C$1,$C$2-$C$1+1,$C$2-K1496+1)</f>
        <v>76</v>
      </c>
      <c r="N1496" s="268">
        <f>M1496/365</f>
        <v>0.20821917808219179</v>
      </c>
      <c r="O1496" s="269">
        <f>'Data and Parameter'!$E$4*'Data and Parameter'!$E$5*('Data and Parameter'!$E$6+'Data and Parameter'!$E$7)*'Data and Parameter'!$E$19*'Data and Parameter'!$E$14*'ER calculations'!N1496</f>
        <v>1.0781066616044011</v>
      </c>
    </row>
    <row r="1497" spans="1:15" ht="15">
      <c r="A1497" s="284">
        <v>1493</v>
      </c>
      <c r="B1497" s="287"/>
      <c r="C1497" s="287"/>
      <c r="D1497" s="284" t="s">
        <v>1376</v>
      </c>
      <c r="E1497" s="287"/>
      <c r="F1497" s="285" t="s">
        <v>1617</v>
      </c>
      <c r="G1497" s="266" t="s">
        <v>121</v>
      </c>
      <c r="H1497" s="266">
        <f>IF(G1497="Traditional Stove",0.1,0.2)</f>
        <v>0.1</v>
      </c>
      <c r="I1497" s="266">
        <f>YEAR(J1497)</f>
        <v>2023</v>
      </c>
      <c r="J1497" s="267">
        <v>44970</v>
      </c>
      <c r="K1497" s="267">
        <f>J1497+1</f>
        <v>44971</v>
      </c>
      <c r="L1497" s="266">
        <f>IF(M1497&lt;=365,1,2)</f>
        <v>1</v>
      </c>
      <c r="M1497" s="266">
        <f>IF(K1497&lt;$C$1,$C$2-$C$1+1,$C$2-K1497+1)</f>
        <v>76</v>
      </c>
      <c r="N1497" s="268">
        <f>M1497/365</f>
        <v>0.20821917808219179</v>
      </c>
      <c r="O1497" s="269">
        <f>'Data and Parameter'!$E$4*'Data and Parameter'!$E$5*('Data and Parameter'!$E$6+'Data and Parameter'!$E$7)*'Data and Parameter'!$E$19*'Data and Parameter'!$E$14*'ER calculations'!N1497</f>
        <v>1.0781066616044011</v>
      </c>
    </row>
    <row r="1498" spans="1:15" ht="15">
      <c r="A1498" s="284">
        <v>1494</v>
      </c>
      <c r="B1498" s="287"/>
      <c r="C1498" s="287"/>
      <c r="D1498" s="284" t="s">
        <v>1376</v>
      </c>
      <c r="E1498" s="287"/>
      <c r="F1498" s="285" t="s">
        <v>1618</v>
      </c>
      <c r="G1498" s="266" t="s">
        <v>121</v>
      </c>
      <c r="H1498" s="266">
        <f>IF(G1498="Traditional Stove",0.1,0.2)</f>
        <v>0.1</v>
      </c>
      <c r="I1498" s="266">
        <f>YEAR(J1498)</f>
        <v>2023</v>
      </c>
      <c r="J1498" s="267">
        <v>44970</v>
      </c>
      <c r="K1498" s="267">
        <f>J1498+1</f>
        <v>44971</v>
      </c>
      <c r="L1498" s="266">
        <f>IF(M1498&lt;=365,1,2)</f>
        <v>1</v>
      </c>
      <c r="M1498" s="266">
        <f>IF(K1498&lt;$C$1,$C$2-$C$1+1,$C$2-K1498+1)</f>
        <v>76</v>
      </c>
      <c r="N1498" s="268">
        <f>M1498/365</f>
        <v>0.20821917808219179</v>
      </c>
      <c r="O1498" s="269">
        <f>'Data and Parameter'!$E$4*'Data and Parameter'!$E$5*('Data and Parameter'!$E$6+'Data and Parameter'!$E$7)*'Data and Parameter'!$E$19*'Data and Parameter'!$E$14*'ER calculations'!N1498</f>
        <v>1.0781066616044011</v>
      </c>
    </row>
    <row r="1499" spans="1:15" ht="15">
      <c r="A1499" s="284">
        <v>1495</v>
      </c>
      <c r="B1499" s="287"/>
      <c r="C1499" s="287"/>
      <c r="D1499" s="284" t="s">
        <v>1376</v>
      </c>
      <c r="E1499" s="287"/>
      <c r="F1499" s="285" t="s">
        <v>1619</v>
      </c>
      <c r="G1499" s="266" t="s">
        <v>121</v>
      </c>
      <c r="H1499" s="266">
        <f>IF(G1499="Traditional Stove",0.1,0.2)</f>
        <v>0.1</v>
      </c>
      <c r="I1499" s="266">
        <f>YEAR(J1499)</f>
        <v>2023</v>
      </c>
      <c r="J1499" s="267">
        <v>44970</v>
      </c>
      <c r="K1499" s="267">
        <f>J1499+1</f>
        <v>44971</v>
      </c>
      <c r="L1499" s="266">
        <f>IF(M1499&lt;=365,1,2)</f>
        <v>1</v>
      </c>
      <c r="M1499" s="266">
        <f>IF(K1499&lt;$C$1,$C$2-$C$1+1,$C$2-K1499+1)</f>
        <v>76</v>
      </c>
      <c r="N1499" s="268">
        <f>M1499/365</f>
        <v>0.20821917808219179</v>
      </c>
      <c r="O1499" s="269">
        <f>'Data and Parameter'!$E$4*'Data and Parameter'!$E$5*('Data and Parameter'!$E$6+'Data and Parameter'!$E$7)*'Data and Parameter'!$E$19*'Data and Parameter'!$E$14*'ER calculations'!N1499</f>
        <v>1.0781066616044011</v>
      </c>
    </row>
    <row r="1500" spans="1:15" ht="15">
      <c r="A1500" s="284">
        <v>1496</v>
      </c>
      <c r="B1500" s="287"/>
      <c r="C1500" s="287"/>
      <c r="D1500" s="284" t="s">
        <v>1376</v>
      </c>
      <c r="E1500" s="287"/>
      <c r="F1500" s="285" t="s">
        <v>1620</v>
      </c>
      <c r="G1500" s="266" t="s">
        <v>121</v>
      </c>
      <c r="H1500" s="266">
        <f>IF(G1500="Traditional Stove",0.1,0.2)</f>
        <v>0.1</v>
      </c>
      <c r="I1500" s="266">
        <f>YEAR(J1500)</f>
        <v>2023</v>
      </c>
      <c r="J1500" s="267">
        <v>44970</v>
      </c>
      <c r="K1500" s="267">
        <f>J1500+1</f>
        <v>44971</v>
      </c>
      <c r="L1500" s="266">
        <f>IF(M1500&lt;=365,1,2)</f>
        <v>1</v>
      </c>
      <c r="M1500" s="266">
        <f>IF(K1500&lt;$C$1,$C$2-$C$1+1,$C$2-K1500+1)</f>
        <v>76</v>
      </c>
      <c r="N1500" s="268">
        <f>M1500/365</f>
        <v>0.20821917808219179</v>
      </c>
      <c r="O1500" s="269">
        <f>'Data and Parameter'!$E$4*'Data and Parameter'!$E$5*('Data and Parameter'!$E$6+'Data and Parameter'!$E$7)*'Data and Parameter'!$E$19*'Data and Parameter'!$E$14*'ER calculations'!N1500</f>
        <v>1.0781066616044011</v>
      </c>
    </row>
    <row r="1501" spans="1:15" ht="15">
      <c r="A1501" s="284">
        <v>1497</v>
      </c>
      <c r="B1501" s="287"/>
      <c r="C1501" s="287"/>
      <c r="D1501" s="284" t="s">
        <v>1376</v>
      </c>
      <c r="E1501" s="287"/>
      <c r="F1501" s="285" t="s">
        <v>1621</v>
      </c>
      <c r="G1501" s="266" t="s">
        <v>121</v>
      </c>
      <c r="H1501" s="266">
        <f>IF(G1501="Traditional Stove",0.1,0.2)</f>
        <v>0.1</v>
      </c>
      <c r="I1501" s="266">
        <f>YEAR(J1501)</f>
        <v>2023</v>
      </c>
      <c r="J1501" s="267">
        <v>44970</v>
      </c>
      <c r="K1501" s="267">
        <f>J1501+1</f>
        <v>44971</v>
      </c>
      <c r="L1501" s="266">
        <f>IF(M1501&lt;=365,1,2)</f>
        <v>1</v>
      </c>
      <c r="M1501" s="266">
        <f>IF(K1501&lt;$C$1,$C$2-$C$1+1,$C$2-K1501+1)</f>
        <v>76</v>
      </c>
      <c r="N1501" s="268">
        <f>M1501/365</f>
        <v>0.20821917808219179</v>
      </c>
      <c r="O1501" s="269">
        <f>'Data and Parameter'!$E$4*'Data and Parameter'!$E$5*('Data and Parameter'!$E$6+'Data and Parameter'!$E$7)*'Data and Parameter'!$E$19*'Data and Parameter'!$E$14*'ER calculations'!N1501</f>
        <v>1.0781066616044011</v>
      </c>
    </row>
    <row r="1502" spans="1:15" ht="15">
      <c r="A1502" s="284">
        <v>1498</v>
      </c>
      <c r="B1502" s="287"/>
      <c r="C1502" s="287"/>
      <c r="D1502" s="284" t="s">
        <v>1376</v>
      </c>
      <c r="E1502" s="287"/>
      <c r="F1502" s="285" t="s">
        <v>1622</v>
      </c>
      <c r="G1502" s="266" t="s">
        <v>121</v>
      </c>
      <c r="H1502" s="266">
        <f>IF(G1502="Traditional Stove",0.1,0.2)</f>
        <v>0.1</v>
      </c>
      <c r="I1502" s="266">
        <f>YEAR(J1502)</f>
        <v>2023</v>
      </c>
      <c r="J1502" s="267">
        <v>44970</v>
      </c>
      <c r="K1502" s="267">
        <f>J1502+1</f>
        <v>44971</v>
      </c>
      <c r="L1502" s="266">
        <f>IF(M1502&lt;=365,1,2)</f>
        <v>1</v>
      </c>
      <c r="M1502" s="266">
        <f>IF(K1502&lt;$C$1,$C$2-$C$1+1,$C$2-K1502+1)</f>
        <v>76</v>
      </c>
      <c r="N1502" s="268">
        <f>M1502/365</f>
        <v>0.20821917808219179</v>
      </c>
      <c r="O1502" s="269">
        <f>'Data and Parameter'!$E$4*'Data and Parameter'!$E$5*('Data and Parameter'!$E$6+'Data and Parameter'!$E$7)*'Data and Parameter'!$E$19*'Data and Parameter'!$E$14*'ER calculations'!N1502</f>
        <v>1.0781066616044011</v>
      </c>
    </row>
    <row r="1503" spans="1:15" ht="15">
      <c r="A1503" s="284">
        <v>1499</v>
      </c>
      <c r="B1503" s="287"/>
      <c r="C1503" s="287"/>
      <c r="D1503" s="284" t="s">
        <v>1376</v>
      </c>
      <c r="E1503" s="287"/>
      <c r="F1503" s="285" t="s">
        <v>1623</v>
      </c>
      <c r="G1503" s="266" t="s">
        <v>121</v>
      </c>
      <c r="H1503" s="266">
        <f>IF(G1503="Traditional Stove",0.1,0.2)</f>
        <v>0.1</v>
      </c>
      <c r="I1503" s="266">
        <f>YEAR(J1503)</f>
        <v>2023</v>
      </c>
      <c r="J1503" s="267">
        <v>44970</v>
      </c>
      <c r="K1503" s="267">
        <f>J1503+1</f>
        <v>44971</v>
      </c>
      <c r="L1503" s="266">
        <f>IF(M1503&lt;=365,1,2)</f>
        <v>1</v>
      </c>
      <c r="M1503" s="266">
        <f>IF(K1503&lt;$C$1,$C$2-$C$1+1,$C$2-K1503+1)</f>
        <v>76</v>
      </c>
      <c r="N1503" s="268">
        <f>M1503/365</f>
        <v>0.20821917808219179</v>
      </c>
      <c r="O1503" s="269">
        <f>'Data and Parameter'!$E$4*'Data and Parameter'!$E$5*('Data and Parameter'!$E$6+'Data and Parameter'!$E$7)*'Data and Parameter'!$E$19*'Data and Parameter'!$E$14*'ER calculations'!N1503</f>
        <v>1.0781066616044011</v>
      </c>
    </row>
    <row r="1504" spans="1:15" ht="15">
      <c r="A1504" s="284">
        <v>1500</v>
      </c>
      <c r="B1504" s="287"/>
      <c r="C1504" s="287"/>
      <c r="D1504" s="284" t="s">
        <v>1376</v>
      </c>
      <c r="E1504" s="287"/>
      <c r="F1504" s="285" t="s">
        <v>1624</v>
      </c>
      <c r="G1504" s="266" t="s">
        <v>121</v>
      </c>
      <c r="H1504" s="266">
        <f>IF(G1504="Traditional Stove",0.1,0.2)</f>
        <v>0.1</v>
      </c>
      <c r="I1504" s="266">
        <f>YEAR(J1504)</f>
        <v>2023</v>
      </c>
      <c r="J1504" s="267">
        <v>44970</v>
      </c>
      <c r="K1504" s="267">
        <f>J1504+1</f>
        <v>44971</v>
      </c>
      <c r="L1504" s="266">
        <f>IF(M1504&lt;=365,1,2)</f>
        <v>1</v>
      </c>
      <c r="M1504" s="266">
        <f>IF(K1504&lt;$C$1,$C$2-$C$1+1,$C$2-K1504+1)</f>
        <v>76</v>
      </c>
      <c r="N1504" s="268">
        <f>M1504/365</f>
        <v>0.20821917808219179</v>
      </c>
      <c r="O1504" s="269">
        <f>'Data and Parameter'!$E$4*'Data and Parameter'!$E$5*('Data and Parameter'!$E$6+'Data and Parameter'!$E$7)*'Data and Parameter'!$E$19*'Data and Parameter'!$E$14*'ER calculations'!N1504</f>
        <v>1.0781066616044011</v>
      </c>
    </row>
    <row r="1505" spans="1:15" ht="15">
      <c r="A1505" s="284">
        <v>1501</v>
      </c>
      <c r="B1505" s="287"/>
      <c r="C1505" s="287"/>
      <c r="D1505" s="284" t="s">
        <v>1376</v>
      </c>
      <c r="E1505" s="287"/>
      <c r="F1505" s="285" t="s">
        <v>1625</v>
      </c>
      <c r="G1505" s="266" t="s">
        <v>121</v>
      </c>
      <c r="H1505" s="266">
        <f>IF(G1505="Traditional Stove",0.1,0.2)</f>
        <v>0.1</v>
      </c>
      <c r="I1505" s="266">
        <f>YEAR(J1505)</f>
        <v>2023</v>
      </c>
      <c r="J1505" s="267">
        <v>44971</v>
      </c>
      <c r="K1505" s="267">
        <f>J1505+1</f>
        <v>44972</v>
      </c>
      <c r="L1505" s="266">
        <f>IF(M1505&lt;=365,1,2)</f>
        <v>1</v>
      </c>
      <c r="M1505" s="266">
        <f>IF(K1505&lt;$C$1,$C$2-$C$1+1,$C$2-K1505+1)</f>
        <v>75</v>
      </c>
      <c r="N1505" s="268">
        <f>M1505/365</f>
        <v>0.20547945205479451</v>
      </c>
      <c r="O1505" s="269">
        <f>'Data and Parameter'!$E$4*'Data and Parameter'!$E$5*('Data and Parameter'!$E$6+'Data and Parameter'!$E$7)*'Data and Parameter'!$E$19*'Data and Parameter'!$E$14*'ER calculations'!N1505</f>
        <v>1.063921047635922</v>
      </c>
    </row>
    <row r="1506" spans="1:15" ht="15">
      <c r="A1506" s="284">
        <v>1502</v>
      </c>
      <c r="B1506" s="287"/>
      <c r="C1506" s="287"/>
      <c r="D1506" s="284" t="s">
        <v>1376</v>
      </c>
      <c r="E1506" s="287"/>
      <c r="F1506" s="285" t="s">
        <v>1626</v>
      </c>
      <c r="G1506" s="266" t="s">
        <v>121</v>
      </c>
      <c r="H1506" s="266">
        <f>IF(G1506="Traditional Stove",0.1,0.2)</f>
        <v>0.1</v>
      </c>
      <c r="I1506" s="266">
        <f>YEAR(J1506)</f>
        <v>2023</v>
      </c>
      <c r="J1506" s="267">
        <v>44971</v>
      </c>
      <c r="K1506" s="267">
        <f>J1506+1</f>
        <v>44972</v>
      </c>
      <c r="L1506" s="266">
        <f>IF(M1506&lt;=365,1,2)</f>
        <v>1</v>
      </c>
      <c r="M1506" s="266">
        <f>IF(K1506&lt;$C$1,$C$2-$C$1+1,$C$2-K1506+1)</f>
        <v>75</v>
      </c>
      <c r="N1506" s="268">
        <f>M1506/365</f>
        <v>0.20547945205479451</v>
      </c>
      <c r="O1506" s="269">
        <f>'Data and Parameter'!$E$4*'Data and Parameter'!$E$5*('Data and Parameter'!$E$6+'Data and Parameter'!$E$7)*'Data and Parameter'!$E$19*'Data and Parameter'!$E$14*'ER calculations'!N1506</f>
        <v>1.063921047635922</v>
      </c>
    </row>
    <row r="1507" spans="1:15" ht="15">
      <c r="A1507" s="284">
        <v>1503</v>
      </c>
      <c r="B1507" s="287"/>
      <c r="C1507" s="287"/>
      <c r="D1507" s="284" t="s">
        <v>1376</v>
      </c>
      <c r="E1507" s="287"/>
      <c r="F1507" s="285" t="s">
        <v>1627</v>
      </c>
      <c r="G1507" s="266" t="s">
        <v>121</v>
      </c>
      <c r="H1507" s="266">
        <f>IF(G1507="Traditional Stove",0.1,0.2)</f>
        <v>0.1</v>
      </c>
      <c r="I1507" s="266">
        <f>YEAR(J1507)</f>
        <v>2023</v>
      </c>
      <c r="J1507" s="267">
        <v>44971</v>
      </c>
      <c r="K1507" s="267">
        <f>J1507+1</f>
        <v>44972</v>
      </c>
      <c r="L1507" s="266">
        <f>IF(M1507&lt;=365,1,2)</f>
        <v>1</v>
      </c>
      <c r="M1507" s="266">
        <f>IF(K1507&lt;$C$1,$C$2-$C$1+1,$C$2-K1507+1)</f>
        <v>75</v>
      </c>
      <c r="N1507" s="268">
        <f>M1507/365</f>
        <v>0.20547945205479451</v>
      </c>
      <c r="O1507" s="269">
        <f>'Data and Parameter'!$E$4*'Data and Parameter'!$E$5*('Data and Parameter'!$E$6+'Data and Parameter'!$E$7)*'Data and Parameter'!$E$19*'Data and Parameter'!$E$14*'ER calculations'!N1507</f>
        <v>1.063921047635922</v>
      </c>
    </row>
    <row r="1508" spans="1:15" ht="15">
      <c r="A1508" s="284">
        <v>1504</v>
      </c>
      <c r="B1508" s="287"/>
      <c r="C1508" s="287"/>
      <c r="D1508" s="284" t="s">
        <v>1376</v>
      </c>
      <c r="E1508" s="287"/>
      <c r="F1508" s="285" t="s">
        <v>1628</v>
      </c>
      <c r="G1508" s="266" t="s">
        <v>121</v>
      </c>
      <c r="H1508" s="266">
        <f>IF(G1508="Traditional Stove",0.1,0.2)</f>
        <v>0.1</v>
      </c>
      <c r="I1508" s="266">
        <f>YEAR(J1508)</f>
        <v>2023</v>
      </c>
      <c r="J1508" s="267">
        <v>44971</v>
      </c>
      <c r="K1508" s="267">
        <f>J1508+1</f>
        <v>44972</v>
      </c>
      <c r="L1508" s="266">
        <f>IF(M1508&lt;=365,1,2)</f>
        <v>1</v>
      </c>
      <c r="M1508" s="266">
        <f>IF(K1508&lt;$C$1,$C$2-$C$1+1,$C$2-K1508+1)</f>
        <v>75</v>
      </c>
      <c r="N1508" s="268">
        <f>M1508/365</f>
        <v>0.20547945205479451</v>
      </c>
      <c r="O1508" s="269">
        <f>'Data and Parameter'!$E$4*'Data and Parameter'!$E$5*('Data and Parameter'!$E$6+'Data and Parameter'!$E$7)*'Data and Parameter'!$E$19*'Data and Parameter'!$E$14*'ER calculations'!N1508</f>
        <v>1.063921047635922</v>
      </c>
    </row>
    <row r="1509" spans="1:15" ht="15">
      <c r="A1509" s="284">
        <v>1505</v>
      </c>
      <c r="B1509" s="287"/>
      <c r="C1509" s="287"/>
      <c r="D1509" s="284" t="s">
        <v>1376</v>
      </c>
      <c r="E1509" s="287"/>
      <c r="F1509" s="285" t="s">
        <v>1629</v>
      </c>
      <c r="G1509" s="266" t="s">
        <v>121</v>
      </c>
      <c r="H1509" s="266">
        <f>IF(G1509="Traditional Stove",0.1,0.2)</f>
        <v>0.1</v>
      </c>
      <c r="I1509" s="266">
        <f>YEAR(J1509)</f>
        <v>2023</v>
      </c>
      <c r="J1509" s="267">
        <v>44971</v>
      </c>
      <c r="K1509" s="267">
        <f>J1509+1</f>
        <v>44972</v>
      </c>
      <c r="L1509" s="266">
        <f>IF(M1509&lt;=365,1,2)</f>
        <v>1</v>
      </c>
      <c r="M1509" s="266">
        <f>IF(K1509&lt;$C$1,$C$2-$C$1+1,$C$2-K1509+1)</f>
        <v>75</v>
      </c>
      <c r="N1509" s="268">
        <f>M1509/365</f>
        <v>0.20547945205479451</v>
      </c>
      <c r="O1509" s="269">
        <f>'Data and Parameter'!$E$4*'Data and Parameter'!$E$5*('Data and Parameter'!$E$6+'Data and Parameter'!$E$7)*'Data and Parameter'!$E$19*'Data and Parameter'!$E$14*'ER calculations'!N1509</f>
        <v>1.063921047635922</v>
      </c>
    </row>
    <row r="1510" spans="1:15" ht="15">
      <c r="A1510" s="284">
        <v>1506</v>
      </c>
      <c r="B1510" s="287"/>
      <c r="C1510" s="287"/>
      <c r="D1510" s="284" t="s">
        <v>1376</v>
      </c>
      <c r="E1510" s="287"/>
      <c r="F1510" s="285" t="s">
        <v>1630</v>
      </c>
      <c r="G1510" s="266" t="s">
        <v>121</v>
      </c>
      <c r="H1510" s="266">
        <f>IF(G1510="Traditional Stove",0.1,0.2)</f>
        <v>0.1</v>
      </c>
      <c r="I1510" s="266">
        <f>YEAR(J1510)</f>
        <v>2023</v>
      </c>
      <c r="J1510" s="267">
        <v>44971</v>
      </c>
      <c r="K1510" s="267">
        <f>J1510+1</f>
        <v>44972</v>
      </c>
      <c r="L1510" s="266">
        <f>IF(M1510&lt;=365,1,2)</f>
        <v>1</v>
      </c>
      <c r="M1510" s="266">
        <f>IF(K1510&lt;$C$1,$C$2-$C$1+1,$C$2-K1510+1)</f>
        <v>75</v>
      </c>
      <c r="N1510" s="268">
        <f>M1510/365</f>
        <v>0.20547945205479451</v>
      </c>
      <c r="O1510" s="269">
        <f>'Data and Parameter'!$E$4*'Data and Parameter'!$E$5*('Data and Parameter'!$E$6+'Data and Parameter'!$E$7)*'Data and Parameter'!$E$19*'Data and Parameter'!$E$14*'ER calculations'!N1510</f>
        <v>1.063921047635922</v>
      </c>
    </row>
    <row r="1511" spans="1:15" ht="15">
      <c r="A1511" s="284">
        <v>1507</v>
      </c>
      <c r="B1511" s="287"/>
      <c r="C1511" s="287"/>
      <c r="D1511" s="284" t="s">
        <v>1376</v>
      </c>
      <c r="E1511" s="287"/>
      <c r="F1511" s="285" t="s">
        <v>1631</v>
      </c>
      <c r="G1511" s="266" t="s">
        <v>121</v>
      </c>
      <c r="H1511" s="266">
        <f>IF(G1511="Traditional Stove",0.1,0.2)</f>
        <v>0.1</v>
      </c>
      <c r="I1511" s="266">
        <f>YEAR(J1511)</f>
        <v>2023</v>
      </c>
      <c r="J1511" s="267">
        <v>44971</v>
      </c>
      <c r="K1511" s="267">
        <f>J1511+1</f>
        <v>44972</v>
      </c>
      <c r="L1511" s="266">
        <f>IF(M1511&lt;=365,1,2)</f>
        <v>1</v>
      </c>
      <c r="M1511" s="266">
        <f>IF(K1511&lt;$C$1,$C$2-$C$1+1,$C$2-K1511+1)</f>
        <v>75</v>
      </c>
      <c r="N1511" s="268">
        <f>M1511/365</f>
        <v>0.20547945205479451</v>
      </c>
      <c r="O1511" s="269">
        <f>'Data and Parameter'!$E$4*'Data and Parameter'!$E$5*('Data and Parameter'!$E$6+'Data and Parameter'!$E$7)*'Data and Parameter'!$E$19*'Data and Parameter'!$E$14*'ER calculations'!N1511</f>
        <v>1.063921047635922</v>
      </c>
    </row>
    <row r="1512" spans="1:15" ht="15">
      <c r="A1512" s="284">
        <v>1508</v>
      </c>
      <c r="B1512" s="287"/>
      <c r="C1512" s="287"/>
      <c r="D1512" s="284" t="s">
        <v>1376</v>
      </c>
      <c r="E1512" s="287"/>
      <c r="F1512" s="285" t="s">
        <v>1632</v>
      </c>
      <c r="G1512" s="266" t="s">
        <v>121</v>
      </c>
      <c r="H1512" s="266">
        <f>IF(G1512="Traditional Stove",0.1,0.2)</f>
        <v>0.1</v>
      </c>
      <c r="I1512" s="266">
        <f>YEAR(J1512)</f>
        <v>2023</v>
      </c>
      <c r="J1512" s="267">
        <v>44971</v>
      </c>
      <c r="K1512" s="267">
        <f>J1512+1</f>
        <v>44972</v>
      </c>
      <c r="L1512" s="266">
        <f>IF(M1512&lt;=365,1,2)</f>
        <v>1</v>
      </c>
      <c r="M1512" s="266">
        <f>IF(K1512&lt;$C$1,$C$2-$C$1+1,$C$2-K1512+1)</f>
        <v>75</v>
      </c>
      <c r="N1512" s="268">
        <f>M1512/365</f>
        <v>0.20547945205479451</v>
      </c>
      <c r="O1512" s="269">
        <f>'Data and Parameter'!$E$4*'Data and Parameter'!$E$5*('Data and Parameter'!$E$6+'Data and Parameter'!$E$7)*'Data and Parameter'!$E$19*'Data and Parameter'!$E$14*'ER calculations'!N1512</f>
        <v>1.063921047635922</v>
      </c>
    </row>
    <row r="1513" spans="1:15" ht="15">
      <c r="A1513" s="284">
        <v>1509</v>
      </c>
      <c r="B1513" s="287"/>
      <c r="C1513" s="287"/>
      <c r="D1513" s="284" t="s">
        <v>1376</v>
      </c>
      <c r="E1513" s="287"/>
      <c r="F1513" s="285" t="s">
        <v>1633</v>
      </c>
      <c r="G1513" s="266" t="s">
        <v>121</v>
      </c>
      <c r="H1513" s="266">
        <f>IF(G1513="Traditional Stove",0.1,0.2)</f>
        <v>0.1</v>
      </c>
      <c r="I1513" s="266">
        <f>YEAR(J1513)</f>
        <v>2023</v>
      </c>
      <c r="J1513" s="267">
        <v>44971</v>
      </c>
      <c r="K1513" s="267">
        <f>J1513+1</f>
        <v>44972</v>
      </c>
      <c r="L1513" s="266">
        <f>IF(M1513&lt;=365,1,2)</f>
        <v>1</v>
      </c>
      <c r="M1513" s="266">
        <f>IF(K1513&lt;$C$1,$C$2-$C$1+1,$C$2-K1513+1)</f>
        <v>75</v>
      </c>
      <c r="N1513" s="268">
        <f>M1513/365</f>
        <v>0.20547945205479451</v>
      </c>
      <c r="O1513" s="269">
        <f>'Data and Parameter'!$E$4*'Data and Parameter'!$E$5*('Data and Parameter'!$E$6+'Data and Parameter'!$E$7)*'Data and Parameter'!$E$19*'Data and Parameter'!$E$14*'ER calculations'!N1513</f>
        <v>1.063921047635922</v>
      </c>
    </row>
    <row r="1514" spans="1:15" ht="15">
      <c r="A1514" s="284">
        <v>1510</v>
      </c>
      <c r="B1514" s="287"/>
      <c r="C1514" s="287"/>
      <c r="D1514" s="284" t="s">
        <v>1376</v>
      </c>
      <c r="E1514" s="287"/>
      <c r="F1514" s="285" t="s">
        <v>1634</v>
      </c>
      <c r="G1514" s="266" t="s">
        <v>121</v>
      </c>
      <c r="H1514" s="266">
        <f>IF(G1514="Traditional Stove",0.1,0.2)</f>
        <v>0.1</v>
      </c>
      <c r="I1514" s="266">
        <f>YEAR(J1514)</f>
        <v>2023</v>
      </c>
      <c r="J1514" s="267">
        <v>44971</v>
      </c>
      <c r="K1514" s="267">
        <f>J1514+1</f>
        <v>44972</v>
      </c>
      <c r="L1514" s="266">
        <f>IF(M1514&lt;=365,1,2)</f>
        <v>1</v>
      </c>
      <c r="M1514" s="266">
        <f>IF(K1514&lt;$C$1,$C$2-$C$1+1,$C$2-K1514+1)</f>
        <v>75</v>
      </c>
      <c r="N1514" s="268">
        <f>M1514/365</f>
        <v>0.20547945205479451</v>
      </c>
      <c r="O1514" s="269">
        <f>'Data and Parameter'!$E$4*'Data and Parameter'!$E$5*('Data and Parameter'!$E$6+'Data and Parameter'!$E$7)*'Data and Parameter'!$E$19*'Data and Parameter'!$E$14*'ER calculations'!N1514</f>
        <v>1.063921047635922</v>
      </c>
    </row>
    <row r="1515" spans="1:15" ht="15">
      <c r="A1515" s="284">
        <v>1511</v>
      </c>
      <c r="B1515" s="287"/>
      <c r="C1515" s="287"/>
      <c r="D1515" s="284" t="s">
        <v>1376</v>
      </c>
      <c r="E1515" s="287"/>
      <c r="F1515" s="285" t="s">
        <v>1635</v>
      </c>
      <c r="G1515" s="266" t="s">
        <v>121</v>
      </c>
      <c r="H1515" s="266">
        <f>IF(G1515="Traditional Stove",0.1,0.2)</f>
        <v>0.1</v>
      </c>
      <c r="I1515" s="266">
        <f>YEAR(J1515)</f>
        <v>2023</v>
      </c>
      <c r="J1515" s="267">
        <v>44971</v>
      </c>
      <c r="K1515" s="267">
        <f>J1515+1</f>
        <v>44972</v>
      </c>
      <c r="L1515" s="266">
        <f>IF(M1515&lt;=365,1,2)</f>
        <v>1</v>
      </c>
      <c r="M1515" s="266">
        <f>IF(K1515&lt;$C$1,$C$2-$C$1+1,$C$2-K1515+1)</f>
        <v>75</v>
      </c>
      <c r="N1515" s="268">
        <f>M1515/365</f>
        <v>0.20547945205479451</v>
      </c>
      <c r="O1515" s="269">
        <f>'Data and Parameter'!$E$4*'Data and Parameter'!$E$5*('Data and Parameter'!$E$6+'Data and Parameter'!$E$7)*'Data and Parameter'!$E$19*'Data and Parameter'!$E$14*'ER calculations'!N1515</f>
        <v>1.063921047635922</v>
      </c>
    </row>
    <row r="1516" spans="1:15" ht="15">
      <c r="A1516" s="284">
        <v>1512</v>
      </c>
      <c r="B1516" s="287"/>
      <c r="C1516" s="287"/>
      <c r="D1516" s="284" t="s">
        <v>1376</v>
      </c>
      <c r="E1516" s="287"/>
      <c r="F1516" s="285" t="s">
        <v>1636</v>
      </c>
      <c r="G1516" s="266" t="s">
        <v>121</v>
      </c>
      <c r="H1516" s="266">
        <f>IF(G1516="Traditional Stove",0.1,0.2)</f>
        <v>0.1</v>
      </c>
      <c r="I1516" s="266">
        <f>YEAR(J1516)</f>
        <v>2023</v>
      </c>
      <c r="J1516" s="267">
        <v>44971</v>
      </c>
      <c r="K1516" s="267">
        <f>J1516+1</f>
        <v>44972</v>
      </c>
      <c r="L1516" s="266">
        <f>IF(M1516&lt;=365,1,2)</f>
        <v>1</v>
      </c>
      <c r="M1516" s="266">
        <f>IF(K1516&lt;$C$1,$C$2-$C$1+1,$C$2-K1516+1)</f>
        <v>75</v>
      </c>
      <c r="N1516" s="268">
        <f>M1516/365</f>
        <v>0.20547945205479451</v>
      </c>
      <c r="O1516" s="269">
        <f>'Data and Parameter'!$E$4*'Data and Parameter'!$E$5*('Data and Parameter'!$E$6+'Data and Parameter'!$E$7)*'Data and Parameter'!$E$19*'Data and Parameter'!$E$14*'ER calculations'!N1516</f>
        <v>1.063921047635922</v>
      </c>
    </row>
    <row r="1517" spans="1:15" ht="15">
      <c r="A1517" s="284">
        <v>1513</v>
      </c>
      <c r="B1517" s="287"/>
      <c r="C1517" s="287"/>
      <c r="D1517" s="284" t="s">
        <v>1376</v>
      </c>
      <c r="E1517" s="287"/>
      <c r="F1517" s="285" t="s">
        <v>1637</v>
      </c>
      <c r="G1517" s="266" t="s">
        <v>121</v>
      </c>
      <c r="H1517" s="266">
        <f>IF(G1517="Traditional Stove",0.1,0.2)</f>
        <v>0.1</v>
      </c>
      <c r="I1517" s="266">
        <f>YEAR(J1517)</f>
        <v>2023</v>
      </c>
      <c r="J1517" s="267">
        <v>44971</v>
      </c>
      <c r="K1517" s="267">
        <f>J1517+1</f>
        <v>44972</v>
      </c>
      <c r="L1517" s="266">
        <f>IF(M1517&lt;=365,1,2)</f>
        <v>1</v>
      </c>
      <c r="M1517" s="266">
        <f>IF(K1517&lt;$C$1,$C$2-$C$1+1,$C$2-K1517+1)</f>
        <v>75</v>
      </c>
      <c r="N1517" s="268">
        <f>M1517/365</f>
        <v>0.20547945205479451</v>
      </c>
      <c r="O1517" s="269">
        <f>'Data and Parameter'!$E$4*'Data and Parameter'!$E$5*('Data and Parameter'!$E$6+'Data and Parameter'!$E$7)*'Data and Parameter'!$E$19*'Data and Parameter'!$E$14*'ER calculations'!N1517</f>
        <v>1.063921047635922</v>
      </c>
    </row>
    <row r="1518" spans="1:15" ht="15">
      <c r="A1518" s="284">
        <v>1514</v>
      </c>
      <c r="B1518" s="287"/>
      <c r="C1518" s="287"/>
      <c r="D1518" s="284" t="s">
        <v>1376</v>
      </c>
      <c r="E1518" s="287"/>
      <c r="F1518" s="285" t="s">
        <v>1638</v>
      </c>
      <c r="G1518" s="266" t="s">
        <v>121</v>
      </c>
      <c r="H1518" s="266">
        <f>IF(G1518="Traditional Stove",0.1,0.2)</f>
        <v>0.1</v>
      </c>
      <c r="I1518" s="266">
        <f>YEAR(J1518)</f>
        <v>2023</v>
      </c>
      <c r="J1518" s="267">
        <v>44971</v>
      </c>
      <c r="K1518" s="267">
        <f>J1518+1</f>
        <v>44972</v>
      </c>
      <c r="L1518" s="266">
        <f>IF(M1518&lt;=365,1,2)</f>
        <v>1</v>
      </c>
      <c r="M1518" s="266">
        <f>IF(K1518&lt;$C$1,$C$2-$C$1+1,$C$2-K1518+1)</f>
        <v>75</v>
      </c>
      <c r="N1518" s="268">
        <f>M1518/365</f>
        <v>0.20547945205479451</v>
      </c>
      <c r="O1518" s="269">
        <f>'Data and Parameter'!$E$4*'Data and Parameter'!$E$5*('Data and Parameter'!$E$6+'Data and Parameter'!$E$7)*'Data and Parameter'!$E$19*'Data and Parameter'!$E$14*'ER calculations'!N1518</f>
        <v>1.063921047635922</v>
      </c>
    </row>
    <row r="1519" spans="1:15" ht="15">
      <c r="A1519" s="284">
        <v>1515</v>
      </c>
      <c r="B1519" s="287"/>
      <c r="C1519" s="287"/>
      <c r="D1519" s="284" t="s">
        <v>1376</v>
      </c>
      <c r="E1519" s="287"/>
      <c r="F1519" s="285" t="s">
        <v>1639</v>
      </c>
      <c r="G1519" s="266" t="s">
        <v>121</v>
      </c>
      <c r="H1519" s="266">
        <f>IF(G1519="Traditional Stove",0.1,0.2)</f>
        <v>0.1</v>
      </c>
      <c r="I1519" s="266">
        <f>YEAR(J1519)</f>
        <v>2023</v>
      </c>
      <c r="J1519" s="267">
        <v>44971</v>
      </c>
      <c r="K1519" s="267">
        <f>J1519+1</f>
        <v>44972</v>
      </c>
      <c r="L1519" s="266">
        <f>IF(M1519&lt;=365,1,2)</f>
        <v>1</v>
      </c>
      <c r="M1519" s="266">
        <f>IF(K1519&lt;$C$1,$C$2-$C$1+1,$C$2-K1519+1)</f>
        <v>75</v>
      </c>
      <c r="N1519" s="268">
        <f>M1519/365</f>
        <v>0.20547945205479451</v>
      </c>
      <c r="O1519" s="269">
        <f>'Data and Parameter'!$E$4*'Data and Parameter'!$E$5*('Data and Parameter'!$E$6+'Data and Parameter'!$E$7)*'Data and Parameter'!$E$19*'Data and Parameter'!$E$14*'ER calculations'!N1519</f>
        <v>1.063921047635922</v>
      </c>
    </row>
    <row r="1520" spans="1:15" ht="15">
      <c r="A1520" s="284">
        <v>1516</v>
      </c>
      <c r="B1520" s="287"/>
      <c r="C1520" s="287"/>
      <c r="D1520" s="284" t="s">
        <v>1376</v>
      </c>
      <c r="E1520" s="287"/>
      <c r="F1520" s="285" t="s">
        <v>1640</v>
      </c>
      <c r="G1520" s="266" t="s">
        <v>121</v>
      </c>
      <c r="H1520" s="266">
        <f>IF(G1520="Traditional Stove",0.1,0.2)</f>
        <v>0.1</v>
      </c>
      <c r="I1520" s="266">
        <f>YEAR(J1520)</f>
        <v>2023</v>
      </c>
      <c r="J1520" s="267">
        <v>44971</v>
      </c>
      <c r="K1520" s="267">
        <f>J1520+1</f>
        <v>44972</v>
      </c>
      <c r="L1520" s="266">
        <f>IF(M1520&lt;=365,1,2)</f>
        <v>1</v>
      </c>
      <c r="M1520" s="266">
        <f>IF(K1520&lt;$C$1,$C$2-$C$1+1,$C$2-K1520+1)</f>
        <v>75</v>
      </c>
      <c r="N1520" s="268">
        <f>M1520/365</f>
        <v>0.20547945205479451</v>
      </c>
      <c r="O1520" s="269">
        <f>'Data and Parameter'!$E$4*'Data and Parameter'!$E$5*('Data and Parameter'!$E$6+'Data and Parameter'!$E$7)*'Data and Parameter'!$E$19*'Data and Parameter'!$E$14*'ER calculations'!N1520</f>
        <v>1.063921047635922</v>
      </c>
    </row>
    <row r="1521" spans="1:15" ht="15">
      <c r="A1521" s="284">
        <v>1517</v>
      </c>
      <c r="B1521" s="287"/>
      <c r="C1521" s="287"/>
      <c r="D1521" s="284" t="s">
        <v>1376</v>
      </c>
      <c r="E1521" s="287"/>
      <c r="F1521" s="285" t="s">
        <v>1641</v>
      </c>
      <c r="G1521" s="266" t="s">
        <v>121</v>
      </c>
      <c r="H1521" s="266">
        <f>IF(G1521="Traditional Stove",0.1,0.2)</f>
        <v>0.1</v>
      </c>
      <c r="I1521" s="266">
        <f>YEAR(J1521)</f>
        <v>2023</v>
      </c>
      <c r="J1521" s="267">
        <v>44971</v>
      </c>
      <c r="K1521" s="267">
        <f>J1521+1</f>
        <v>44972</v>
      </c>
      <c r="L1521" s="266">
        <f>IF(M1521&lt;=365,1,2)</f>
        <v>1</v>
      </c>
      <c r="M1521" s="266">
        <f>IF(K1521&lt;$C$1,$C$2-$C$1+1,$C$2-K1521+1)</f>
        <v>75</v>
      </c>
      <c r="N1521" s="268">
        <f>M1521/365</f>
        <v>0.20547945205479451</v>
      </c>
      <c r="O1521" s="269">
        <f>'Data and Parameter'!$E$4*'Data and Parameter'!$E$5*('Data and Parameter'!$E$6+'Data and Parameter'!$E$7)*'Data and Parameter'!$E$19*'Data and Parameter'!$E$14*'ER calculations'!N1521</f>
        <v>1.063921047635922</v>
      </c>
    </row>
    <row r="1522" spans="1:15" ht="15">
      <c r="A1522" s="284">
        <v>1518</v>
      </c>
      <c r="B1522" s="287"/>
      <c r="C1522" s="287"/>
      <c r="D1522" s="284" t="s">
        <v>1376</v>
      </c>
      <c r="E1522" s="287"/>
      <c r="F1522" s="285" t="s">
        <v>1642</v>
      </c>
      <c r="G1522" s="266" t="s">
        <v>121</v>
      </c>
      <c r="H1522" s="266">
        <f>IF(G1522="Traditional Stove",0.1,0.2)</f>
        <v>0.1</v>
      </c>
      <c r="I1522" s="266">
        <f>YEAR(J1522)</f>
        <v>2023</v>
      </c>
      <c r="J1522" s="267">
        <v>44971</v>
      </c>
      <c r="K1522" s="267">
        <f>J1522+1</f>
        <v>44972</v>
      </c>
      <c r="L1522" s="266">
        <f>IF(M1522&lt;=365,1,2)</f>
        <v>1</v>
      </c>
      <c r="M1522" s="266">
        <f>IF(K1522&lt;$C$1,$C$2-$C$1+1,$C$2-K1522+1)</f>
        <v>75</v>
      </c>
      <c r="N1522" s="268">
        <f>M1522/365</f>
        <v>0.20547945205479451</v>
      </c>
      <c r="O1522" s="269">
        <f>'Data and Parameter'!$E$4*'Data and Parameter'!$E$5*('Data and Parameter'!$E$6+'Data and Parameter'!$E$7)*'Data and Parameter'!$E$19*'Data and Parameter'!$E$14*'ER calculations'!N1522</f>
        <v>1.063921047635922</v>
      </c>
    </row>
    <row r="1523" spans="1:15" ht="15">
      <c r="A1523" s="284">
        <v>1519</v>
      </c>
      <c r="B1523" s="287"/>
      <c r="C1523" s="287"/>
      <c r="D1523" s="284" t="s">
        <v>1376</v>
      </c>
      <c r="E1523" s="287"/>
      <c r="F1523" s="285" t="s">
        <v>1643</v>
      </c>
      <c r="G1523" s="266" t="s">
        <v>121</v>
      </c>
      <c r="H1523" s="266">
        <f>IF(G1523="Traditional Stove",0.1,0.2)</f>
        <v>0.1</v>
      </c>
      <c r="I1523" s="266">
        <f>YEAR(J1523)</f>
        <v>2023</v>
      </c>
      <c r="J1523" s="267">
        <v>44971</v>
      </c>
      <c r="K1523" s="267">
        <f>J1523+1</f>
        <v>44972</v>
      </c>
      <c r="L1523" s="266">
        <f>IF(M1523&lt;=365,1,2)</f>
        <v>1</v>
      </c>
      <c r="M1523" s="266">
        <f>IF(K1523&lt;$C$1,$C$2-$C$1+1,$C$2-K1523+1)</f>
        <v>75</v>
      </c>
      <c r="N1523" s="268">
        <f>M1523/365</f>
        <v>0.20547945205479451</v>
      </c>
      <c r="O1523" s="269">
        <f>'Data and Parameter'!$E$4*'Data and Parameter'!$E$5*('Data and Parameter'!$E$6+'Data and Parameter'!$E$7)*'Data and Parameter'!$E$19*'Data and Parameter'!$E$14*'ER calculations'!N1523</f>
        <v>1.063921047635922</v>
      </c>
    </row>
    <row r="1524" spans="1:15" ht="15">
      <c r="A1524" s="284">
        <v>1520</v>
      </c>
      <c r="B1524" s="287"/>
      <c r="C1524" s="287"/>
      <c r="D1524" s="284" t="s">
        <v>1376</v>
      </c>
      <c r="E1524" s="287"/>
      <c r="F1524" s="285" t="s">
        <v>1644</v>
      </c>
      <c r="G1524" s="266" t="s">
        <v>121</v>
      </c>
      <c r="H1524" s="266">
        <f>IF(G1524="Traditional Stove",0.1,0.2)</f>
        <v>0.1</v>
      </c>
      <c r="I1524" s="266">
        <f>YEAR(J1524)</f>
        <v>2023</v>
      </c>
      <c r="J1524" s="267">
        <v>44971</v>
      </c>
      <c r="K1524" s="267">
        <f>J1524+1</f>
        <v>44972</v>
      </c>
      <c r="L1524" s="266">
        <f>IF(M1524&lt;=365,1,2)</f>
        <v>1</v>
      </c>
      <c r="M1524" s="266">
        <f>IF(K1524&lt;$C$1,$C$2-$C$1+1,$C$2-K1524+1)</f>
        <v>75</v>
      </c>
      <c r="N1524" s="268">
        <f>M1524/365</f>
        <v>0.20547945205479451</v>
      </c>
      <c r="O1524" s="269">
        <f>'Data and Parameter'!$E$4*'Data and Parameter'!$E$5*('Data and Parameter'!$E$6+'Data and Parameter'!$E$7)*'Data and Parameter'!$E$19*'Data and Parameter'!$E$14*'ER calculations'!N1524</f>
        <v>1.063921047635922</v>
      </c>
    </row>
    <row r="1525" spans="1:15" ht="15">
      <c r="A1525" s="284">
        <v>1521</v>
      </c>
      <c r="B1525" s="287"/>
      <c r="C1525" s="287"/>
      <c r="D1525" s="284" t="s">
        <v>1376</v>
      </c>
      <c r="E1525" s="287"/>
      <c r="F1525" s="285" t="s">
        <v>1645</v>
      </c>
      <c r="G1525" s="266" t="s">
        <v>121</v>
      </c>
      <c r="H1525" s="266">
        <f>IF(G1525="Traditional Stove",0.1,0.2)</f>
        <v>0.1</v>
      </c>
      <c r="I1525" s="266">
        <f>YEAR(J1525)</f>
        <v>2023</v>
      </c>
      <c r="J1525" s="267">
        <v>44971</v>
      </c>
      <c r="K1525" s="267">
        <f>J1525+1</f>
        <v>44972</v>
      </c>
      <c r="L1525" s="266">
        <f>IF(M1525&lt;=365,1,2)</f>
        <v>1</v>
      </c>
      <c r="M1525" s="266">
        <f>IF(K1525&lt;$C$1,$C$2-$C$1+1,$C$2-K1525+1)</f>
        <v>75</v>
      </c>
      <c r="N1525" s="268">
        <f>M1525/365</f>
        <v>0.20547945205479451</v>
      </c>
      <c r="O1525" s="269">
        <f>'Data and Parameter'!$E$4*'Data and Parameter'!$E$5*('Data and Parameter'!$E$6+'Data and Parameter'!$E$7)*'Data and Parameter'!$E$19*'Data and Parameter'!$E$14*'ER calculations'!N1525</f>
        <v>1.063921047635922</v>
      </c>
    </row>
    <row r="1526" spans="1:15" ht="15">
      <c r="A1526" s="284">
        <v>1522</v>
      </c>
      <c r="B1526" s="287"/>
      <c r="C1526" s="287"/>
      <c r="D1526" s="284" t="s">
        <v>1376</v>
      </c>
      <c r="E1526" s="287"/>
      <c r="F1526" s="285" t="s">
        <v>1646</v>
      </c>
      <c r="G1526" s="266" t="s">
        <v>121</v>
      </c>
      <c r="H1526" s="266">
        <f>IF(G1526="Traditional Stove",0.1,0.2)</f>
        <v>0.1</v>
      </c>
      <c r="I1526" s="266">
        <f>YEAR(J1526)</f>
        <v>2023</v>
      </c>
      <c r="J1526" s="267">
        <v>44971</v>
      </c>
      <c r="K1526" s="267">
        <f>J1526+1</f>
        <v>44972</v>
      </c>
      <c r="L1526" s="266">
        <f>IF(M1526&lt;=365,1,2)</f>
        <v>1</v>
      </c>
      <c r="M1526" s="266">
        <f>IF(K1526&lt;$C$1,$C$2-$C$1+1,$C$2-K1526+1)</f>
        <v>75</v>
      </c>
      <c r="N1526" s="268">
        <f>M1526/365</f>
        <v>0.20547945205479451</v>
      </c>
      <c r="O1526" s="269">
        <f>'Data and Parameter'!$E$4*'Data and Parameter'!$E$5*('Data and Parameter'!$E$6+'Data and Parameter'!$E$7)*'Data and Parameter'!$E$19*'Data and Parameter'!$E$14*'ER calculations'!N1526</f>
        <v>1.063921047635922</v>
      </c>
    </row>
    <row r="1527" spans="1:15" ht="15">
      <c r="A1527" s="284">
        <v>1523</v>
      </c>
      <c r="B1527" s="287"/>
      <c r="C1527" s="287"/>
      <c r="D1527" s="284" t="s">
        <v>1376</v>
      </c>
      <c r="E1527" s="287"/>
      <c r="F1527" s="285" t="s">
        <v>1647</v>
      </c>
      <c r="G1527" s="266" t="s">
        <v>121</v>
      </c>
      <c r="H1527" s="266">
        <f>IF(G1527="Traditional Stove",0.1,0.2)</f>
        <v>0.1</v>
      </c>
      <c r="I1527" s="266">
        <f>YEAR(J1527)</f>
        <v>2023</v>
      </c>
      <c r="J1527" s="267">
        <v>44971</v>
      </c>
      <c r="K1527" s="267">
        <f>J1527+1</f>
        <v>44972</v>
      </c>
      <c r="L1527" s="266">
        <f>IF(M1527&lt;=365,1,2)</f>
        <v>1</v>
      </c>
      <c r="M1527" s="266">
        <f>IF(K1527&lt;$C$1,$C$2-$C$1+1,$C$2-K1527+1)</f>
        <v>75</v>
      </c>
      <c r="N1527" s="268">
        <f>M1527/365</f>
        <v>0.20547945205479451</v>
      </c>
      <c r="O1527" s="269">
        <f>'Data and Parameter'!$E$4*'Data and Parameter'!$E$5*('Data and Parameter'!$E$6+'Data and Parameter'!$E$7)*'Data and Parameter'!$E$19*'Data and Parameter'!$E$14*'ER calculations'!N1527</f>
        <v>1.063921047635922</v>
      </c>
    </row>
    <row r="1528" spans="1:15" ht="15">
      <c r="A1528" s="284">
        <v>1524</v>
      </c>
      <c r="B1528" s="287"/>
      <c r="C1528" s="287"/>
      <c r="D1528" s="284" t="s">
        <v>1376</v>
      </c>
      <c r="E1528" s="287"/>
      <c r="F1528" s="285" t="s">
        <v>1648</v>
      </c>
      <c r="G1528" s="266" t="s">
        <v>121</v>
      </c>
      <c r="H1528" s="266">
        <f>IF(G1528="Traditional Stove",0.1,0.2)</f>
        <v>0.1</v>
      </c>
      <c r="I1528" s="266">
        <f>YEAR(J1528)</f>
        <v>2023</v>
      </c>
      <c r="J1528" s="267">
        <v>44971</v>
      </c>
      <c r="K1528" s="267">
        <f>J1528+1</f>
        <v>44972</v>
      </c>
      <c r="L1528" s="266">
        <f>IF(M1528&lt;=365,1,2)</f>
        <v>1</v>
      </c>
      <c r="M1528" s="266">
        <f>IF(K1528&lt;$C$1,$C$2-$C$1+1,$C$2-K1528+1)</f>
        <v>75</v>
      </c>
      <c r="N1528" s="268">
        <f>M1528/365</f>
        <v>0.20547945205479451</v>
      </c>
      <c r="O1528" s="269">
        <f>'Data and Parameter'!$E$4*'Data and Parameter'!$E$5*('Data and Parameter'!$E$6+'Data and Parameter'!$E$7)*'Data and Parameter'!$E$19*'Data and Parameter'!$E$14*'ER calculations'!N1528</f>
        <v>1.063921047635922</v>
      </c>
    </row>
    <row r="1529" spans="1:15" ht="15">
      <c r="A1529" s="284">
        <v>1525</v>
      </c>
      <c r="B1529" s="287"/>
      <c r="C1529" s="287"/>
      <c r="D1529" s="284" t="s">
        <v>1376</v>
      </c>
      <c r="E1529" s="287"/>
      <c r="F1529" s="285" t="s">
        <v>1649</v>
      </c>
      <c r="G1529" s="266" t="s">
        <v>121</v>
      </c>
      <c r="H1529" s="266">
        <f>IF(G1529="Traditional Stove",0.1,0.2)</f>
        <v>0.1</v>
      </c>
      <c r="I1529" s="266">
        <f>YEAR(J1529)</f>
        <v>2023</v>
      </c>
      <c r="J1529" s="267">
        <v>44971</v>
      </c>
      <c r="K1529" s="267">
        <f>J1529+1</f>
        <v>44972</v>
      </c>
      <c r="L1529" s="266">
        <f>IF(M1529&lt;=365,1,2)</f>
        <v>1</v>
      </c>
      <c r="M1529" s="266">
        <f>IF(K1529&lt;$C$1,$C$2-$C$1+1,$C$2-K1529+1)</f>
        <v>75</v>
      </c>
      <c r="N1529" s="268">
        <f>M1529/365</f>
        <v>0.20547945205479451</v>
      </c>
      <c r="O1529" s="269">
        <f>'Data and Parameter'!$E$4*'Data and Parameter'!$E$5*('Data and Parameter'!$E$6+'Data and Parameter'!$E$7)*'Data and Parameter'!$E$19*'Data and Parameter'!$E$14*'ER calculations'!N1529</f>
        <v>1.063921047635922</v>
      </c>
    </row>
    <row r="1530" spans="1:15" ht="15">
      <c r="A1530" s="284">
        <v>1526</v>
      </c>
      <c r="B1530" s="287"/>
      <c r="C1530" s="287"/>
      <c r="D1530" s="284" t="s">
        <v>1376</v>
      </c>
      <c r="E1530" s="287"/>
      <c r="F1530" s="285" t="s">
        <v>1650</v>
      </c>
      <c r="G1530" s="266" t="s">
        <v>121</v>
      </c>
      <c r="H1530" s="266">
        <f>IF(G1530="Traditional Stove",0.1,0.2)</f>
        <v>0.1</v>
      </c>
      <c r="I1530" s="266">
        <f>YEAR(J1530)</f>
        <v>2023</v>
      </c>
      <c r="J1530" s="267">
        <v>44971</v>
      </c>
      <c r="K1530" s="267">
        <f>J1530+1</f>
        <v>44972</v>
      </c>
      <c r="L1530" s="266">
        <f>IF(M1530&lt;=365,1,2)</f>
        <v>1</v>
      </c>
      <c r="M1530" s="266">
        <f>IF(K1530&lt;$C$1,$C$2-$C$1+1,$C$2-K1530+1)</f>
        <v>75</v>
      </c>
      <c r="N1530" s="268">
        <f>M1530/365</f>
        <v>0.20547945205479451</v>
      </c>
      <c r="O1530" s="269">
        <f>'Data and Parameter'!$E$4*'Data and Parameter'!$E$5*('Data and Parameter'!$E$6+'Data and Parameter'!$E$7)*'Data and Parameter'!$E$19*'Data and Parameter'!$E$14*'ER calculations'!N1530</f>
        <v>1.063921047635922</v>
      </c>
    </row>
    <row r="1531" spans="1:15" ht="15">
      <c r="A1531" s="284">
        <v>1527</v>
      </c>
      <c r="B1531" s="287"/>
      <c r="C1531" s="287"/>
      <c r="D1531" s="284" t="s">
        <v>1376</v>
      </c>
      <c r="E1531" s="287"/>
      <c r="F1531" s="285" t="s">
        <v>1651</v>
      </c>
      <c r="G1531" s="266" t="s">
        <v>121</v>
      </c>
      <c r="H1531" s="266">
        <f>IF(G1531="Traditional Stove",0.1,0.2)</f>
        <v>0.1</v>
      </c>
      <c r="I1531" s="266">
        <f>YEAR(J1531)</f>
        <v>2023</v>
      </c>
      <c r="J1531" s="267">
        <v>44971</v>
      </c>
      <c r="K1531" s="267">
        <f>J1531+1</f>
        <v>44972</v>
      </c>
      <c r="L1531" s="266">
        <f>IF(M1531&lt;=365,1,2)</f>
        <v>1</v>
      </c>
      <c r="M1531" s="266">
        <f>IF(K1531&lt;$C$1,$C$2-$C$1+1,$C$2-K1531+1)</f>
        <v>75</v>
      </c>
      <c r="N1531" s="268">
        <f>M1531/365</f>
        <v>0.20547945205479451</v>
      </c>
      <c r="O1531" s="269">
        <f>'Data and Parameter'!$E$4*'Data and Parameter'!$E$5*('Data and Parameter'!$E$6+'Data and Parameter'!$E$7)*'Data and Parameter'!$E$19*'Data and Parameter'!$E$14*'ER calculations'!N1531</f>
        <v>1.063921047635922</v>
      </c>
    </row>
    <row r="1532" spans="1:15" ht="15">
      <c r="A1532" s="284">
        <v>1528</v>
      </c>
      <c r="B1532" s="287"/>
      <c r="C1532" s="287"/>
      <c r="D1532" s="284" t="s">
        <v>1376</v>
      </c>
      <c r="E1532" s="287"/>
      <c r="F1532" s="285" t="s">
        <v>1652</v>
      </c>
      <c r="G1532" s="266" t="s">
        <v>121</v>
      </c>
      <c r="H1532" s="266">
        <f>IF(G1532="Traditional Stove",0.1,0.2)</f>
        <v>0.1</v>
      </c>
      <c r="I1532" s="266">
        <f>YEAR(J1532)</f>
        <v>2023</v>
      </c>
      <c r="J1532" s="267">
        <v>44971</v>
      </c>
      <c r="K1532" s="267">
        <f>J1532+1</f>
        <v>44972</v>
      </c>
      <c r="L1532" s="266">
        <f>IF(M1532&lt;=365,1,2)</f>
        <v>1</v>
      </c>
      <c r="M1532" s="266">
        <f>IF(K1532&lt;$C$1,$C$2-$C$1+1,$C$2-K1532+1)</f>
        <v>75</v>
      </c>
      <c r="N1532" s="268">
        <f>M1532/365</f>
        <v>0.20547945205479451</v>
      </c>
      <c r="O1532" s="269">
        <f>'Data and Parameter'!$E$4*'Data and Parameter'!$E$5*('Data and Parameter'!$E$6+'Data and Parameter'!$E$7)*'Data and Parameter'!$E$19*'Data and Parameter'!$E$14*'ER calculations'!N1532</f>
        <v>1.063921047635922</v>
      </c>
    </row>
    <row r="1533" spans="1:15" ht="15">
      <c r="A1533" s="284">
        <v>1529</v>
      </c>
      <c r="B1533" s="287"/>
      <c r="C1533" s="287"/>
      <c r="D1533" s="284" t="s">
        <v>1376</v>
      </c>
      <c r="E1533" s="287"/>
      <c r="F1533" s="285" t="s">
        <v>1653</v>
      </c>
      <c r="G1533" s="266" t="s">
        <v>121</v>
      </c>
      <c r="H1533" s="266">
        <f>IF(G1533="Traditional Stove",0.1,0.2)</f>
        <v>0.1</v>
      </c>
      <c r="I1533" s="266">
        <f>YEAR(J1533)</f>
        <v>2023</v>
      </c>
      <c r="J1533" s="267">
        <v>44971</v>
      </c>
      <c r="K1533" s="267">
        <f>J1533+1</f>
        <v>44972</v>
      </c>
      <c r="L1533" s="266">
        <f>IF(M1533&lt;=365,1,2)</f>
        <v>1</v>
      </c>
      <c r="M1533" s="266">
        <f>IF(K1533&lt;$C$1,$C$2-$C$1+1,$C$2-K1533+1)</f>
        <v>75</v>
      </c>
      <c r="N1533" s="268">
        <f>M1533/365</f>
        <v>0.20547945205479451</v>
      </c>
      <c r="O1533" s="269">
        <f>'Data and Parameter'!$E$4*'Data and Parameter'!$E$5*('Data and Parameter'!$E$6+'Data and Parameter'!$E$7)*'Data and Parameter'!$E$19*'Data and Parameter'!$E$14*'ER calculations'!N1533</f>
        <v>1.063921047635922</v>
      </c>
    </row>
    <row r="1534" spans="1:15" ht="15">
      <c r="A1534" s="284">
        <v>1530</v>
      </c>
      <c r="B1534" s="287"/>
      <c r="C1534" s="287"/>
      <c r="D1534" s="284" t="s">
        <v>1376</v>
      </c>
      <c r="E1534" s="287"/>
      <c r="F1534" s="285" t="s">
        <v>1654</v>
      </c>
      <c r="G1534" s="266" t="s">
        <v>121</v>
      </c>
      <c r="H1534" s="266">
        <f>IF(G1534="Traditional Stove",0.1,0.2)</f>
        <v>0.1</v>
      </c>
      <c r="I1534" s="266">
        <f>YEAR(J1534)</f>
        <v>2023</v>
      </c>
      <c r="J1534" s="267">
        <v>44971</v>
      </c>
      <c r="K1534" s="267">
        <f>J1534+1</f>
        <v>44972</v>
      </c>
      <c r="L1534" s="266">
        <f>IF(M1534&lt;=365,1,2)</f>
        <v>1</v>
      </c>
      <c r="M1534" s="266">
        <f>IF(K1534&lt;$C$1,$C$2-$C$1+1,$C$2-K1534+1)</f>
        <v>75</v>
      </c>
      <c r="N1534" s="268">
        <f>M1534/365</f>
        <v>0.20547945205479451</v>
      </c>
      <c r="O1534" s="269">
        <f>'Data and Parameter'!$E$4*'Data and Parameter'!$E$5*('Data and Parameter'!$E$6+'Data and Parameter'!$E$7)*'Data and Parameter'!$E$19*'Data and Parameter'!$E$14*'ER calculations'!N1534</f>
        <v>1.063921047635922</v>
      </c>
    </row>
    <row r="1535" spans="1:15" ht="15">
      <c r="A1535" s="284">
        <v>1531</v>
      </c>
      <c r="B1535" s="287"/>
      <c r="C1535" s="287"/>
      <c r="D1535" s="284" t="s">
        <v>1376</v>
      </c>
      <c r="E1535" s="287"/>
      <c r="F1535" s="285" t="s">
        <v>1655</v>
      </c>
      <c r="G1535" s="266" t="s">
        <v>121</v>
      </c>
      <c r="H1535" s="266">
        <f>IF(G1535="Traditional Stove",0.1,0.2)</f>
        <v>0.1</v>
      </c>
      <c r="I1535" s="266">
        <f>YEAR(J1535)</f>
        <v>2023</v>
      </c>
      <c r="J1535" s="267">
        <v>44971</v>
      </c>
      <c r="K1535" s="267">
        <f>J1535+1</f>
        <v>44972</v>
      </c>
      <c r="L1535" s="266">
        <f>IF(M1535&lt;=365,1,2)</f>
        <v>1</v>
      </c>
      <c r="M1535" s="266">
        <f>IF(K1535&lt;$C$1,$C$2-$C$1+1,$C$2-K1535+1)</f>
        <v>75</v>
      </c>
      <c r="N1535" s="268">
        <f>M1535/365</f>
        <v>0.20547945205479451</v>
      </c>
      <c r="O1535" s="269">
        <f>'Data and Parameter'!$E$4*'Data and Parameter'!$E$5*('Data and Parameter'!$E$6+'Data and Parameter'!$E$7)*'Data and Parameter'!$E$19*'Data and Parameter'!$E$14*'ER calculations'!N1535</f>
        <v>1.063921047635922</v>
      </c>
    </row>
    <row r="1536" spans="1:15" ht="15">
      <c r="A1536" s="284">
        <v>1532</v>
      </c>
      <c r="B1536" s="287"/>
      <c r="C1536" s="287"/>
      <c r="D1536" s="284" t="s">
        <v>1376</v>
      </c>
      <c r="E1536" s="287"/>
      <c r="F1536" s="285" t="s">
        <v>1656</v>
      </c>
      <c r="G1536" s="266" t="s">
        <v>121</v>
      </c>
      <c r="H1536" s="266">
        <f>IF(G1536="Traditional Stove",0.1,0.2)</f>
        <v>0.1</v>
      </c>
      <c r="I1536" s="266">
        <f>YEAR(J1536)</f>
        <v>2023</v>
      </c>
      <c r="J1536" s="267">
        <v>44971</v>
      </c>
      <c r="K1536" s="267">
        <f>J1536+1</f>
        <v>44972</v>
      </c>
      <c r="L1536" s="266">
        <f>IF(M1536&lt;=365,1,2)</f>
        <v>1</v>
      </c>
      <c r="M1536" s="266">
        <f>IF(K1536&lt;$C$1,$C$2-$C$1+1,$C$2-K1536+1)</f>
        <v>75</v>
      </c>
      <c r="N1536" s="268">
        <f>M1536/365</f>
        <v>0.20547945205479451</v>
      </c>
      <c r="O1536" s="269">
        <f>'Data and Parameter'!$E$4*'Data and Parameter'!$E$5*('Data and Parameter'!$E$6+'Data and Parameter'!$E$7)*'Data and Parameter'!$E$19*'Data and Parameter'!$E$14*'ER calculations'!N1536</f>
        <v>1.063921047635922</v>
      </c>
    </row>
    <row r="1537" spans="1:15" ht="15">
      <c r="A1537" s="284">
        <v>1533</v>
      </c>
      <c r="B1537" s="287"/>
      <c r="C1537" s="287"/>
      <c r="D1537" s="284" t="s">
        <v>1376</v>
      </c>
      <c r="E1537" s="287"/>
      <c r="F1537" s="285" t="s">
        <v>1657</v>
      </c>
      <c r="G1537" s="266" t="s">
        <v>121</v>
      </c>
      <c r="H1537" s="266">
        <f>IF(G1537="Traditional Stove",0.1,0.2)</f>
        <v>0.1</v>
      </c>
      <c r="I1537" s="266">
        <f>YEAR(J1537)</f>
        <v>2023</v>
      </c>
      <c r="J1537" s="267">
        <v>44971</v>
      </c>
      <c r="K1537" s="267">
        <f>J1537+1</f>
        <v>44972</v>
      </c>
      <c r="L1537" s="266">
        <f>IF(M1537&lt;=365,1,2)</f>
        <v>1</v>
      </c>
      <c r="M1537" s="266">
        <f>IF(K1537&lt;$C$1,$C$2-$C$1+1,$C$2-K1537+1)</f>
        <v>75</v>
      </c>
      <c r="N1537" s="268">
        <f>M1537/365</f>
        <v>0.20547945205479451</v>
      </c>
      <c r="O1537" s="269">
        <f>'Data and Parameter'!$E$4*'Data and Parameter'!$E$5*('Data and Parameter'!$E$6+'Data and Parameter'!$E$7)*'Data and Parameter'!$E$19*'Data and Parameter'!$E$14*'ER calculations'!N1537</f>
        <v>1.063921047635922</v>
      </c>
    </row>
    <row r="1538" spans="1:15" ht="15">
      <c r="A1538" s="284">
        <v>1534</v>
      </c>
      <c r="B1538" s="287"/>
      <c r="C1538" s="287"/>
      <c r="D1538" s="284" t="s">
        <v>1376</v>
      </c>
      <c r="E1538" s="287"/>
      <c r="F1538" s="285" t="s">
        <v>1658</v>
      </c>
      <c r="G1538" s="266" t="s">
        <v>121</v>
      </c>
      <c r="H1538" s="266">
        <f>IF(G1538="Traditional Stove",0.1,0.2)</f>
        <v>0.1</v>
      </c>
      <c r="I1538" s="266">
        <f>YEAR(J1538)</f>
        <v>2023</v>
      </c>
      <c r="J1538" s="267">
        <v>44971</v>
      </c>
      <c r="K1538" s="267">
        <f>J1538+1</f>
        <v>44972</v>
      </c>
      <c r="L1538" s="266">
        <f>IF(M1538&lt;=365,1,2)</f>
        <v>1</v>
      </c>
      <c r="M1538" s="266">
        <f>IF(K1538&lt;$C$1,$C$2-$C$1+1,$C$2-K1538+1)</f>
        <v>75</v>
      </c>
      <c r="N1538" s="268">
        <f>M1538/365</f>
        <v>0.20547945205479451</v>
      </c>
      <c r="O1538" s="269">
        <f>'Data and Parameter'!$E$4*'Data and Parameter'!$E$5*('Data and Parameter'!$E$6+'Data and Parameter'!$E$7)*'Data and Parameter'!$E$19*'Data and Parameter'!$E$14*'ER calculations'!N1538</f>
        <v>1.063921047635922</v>
      </c>
    </row>
    <row r="1539" spans="1:15" ht="15">
      <c r="A1539" s="284">
        <v>1535</v>
      </c>
      <c r="B1539" s="287"/>
      <c r="C1539" s="287"/>
      <c r="D1539" s="284" t="s">
        <v>1376</v>
      </c>
      <c r="E1539" s="287"/>
      <c r="F1539" s="285" t="s">
        <v>1659</v>
      </c>
      <c r="G1539" s="266" t="s">
        <v>121</v>
      </c>
      <c r="H1539" s="266">
        <f>IF(G1539="Traditional Stove",0.1,0.2)</f>
        <v>0.1</v>
      </c>
      <c r="I1539" s="266">
        <f>YEAR(J1539)</f>
        <v>2023</v>
      </c>
      <c r="J1539" s="267">
        <v>44971</v>
      </c>
      <c r="K1539" s="267">
        <f>J1539+1</f>
        <v>44972</v>
      </c>
      <c r="L1539" s="266">
        <f>IF(M1539&lt;=365,1,2)</f>
        <v>1</v>
      </c>
      <c r="M1539" s="266">
        <f>IF(K1539&lt;$C$1,$C$2-$C$1+1,$C$2-K1539+1)</f>
        <v>75</v>
      </c>
      <c r="N1539" s="268">
        <f>M1539/365</f>
        <v>0.20547945205479451</v>
      </c>
      <c r="O1539" s="269">
        <f>'Data and Parameter'!$E$4*'Data and Parameter'!$E$5*('Data and Parameter'!$E$6+'Data and Parameter'!$E$7)*'Data and Parameter'!$E$19*'Data and Parameter'!$E$14*'ER calculations'!N1539</f>
        <v>1.063921047635922</v>
      </c>
    </row>
    <row r="1540" spans="1:15" ht="15">
      <c r="A1540" s="284">
        <v>1536</v>
      </c>
      <c r="B1540" s="287"/>
      <c r="C1540" s="287"/>
      <c r="D1540" s="284" t="s">
        <v>1376</v>
      </c>
      <c r="E1540" s="287"/>
      <c r="F1540" s="285" t="s">
        <v>1660</v>
      </c>
      <c r="G1540" s="266" t="s">
        <v>121</v>
      </c>
      <c r="H1540" s="266">
        <f>IF(G1540="Traditional Stove",0.1,0.2)</f>
        <v>0.1</v>
      </c>
      <c r="I1540" s="266">
        <f>YEAR(J1540)</f>
        <v>2023</v>
      </c>
      <c r="J1540" s="267">
        <v>44971</v>
      </c>
      <c r="K1540" s="267">
        <f>J1540+1</f>
        <v>44972</v>
      </c>
      <c r="L1540" s="266">
        <f>IF(M1540&lt;=365,1,2)</f>
        <v>1</v>
      </c>
      <c r="M1540" s="266">
        <f>IF(K1540&lt;$C$1,$C$2-$C$1+1,$C$2-K1540+1)</f>
        <v>75</v>
      </c>
      <c r="N1540" s="268">
        <f>M1540/365</f>
        <v>0.20547945205479451</v>
      </c>
      <c r="O1540" s="269">
        <f>'Data and Parameter'!$E$4*'Data and Parameter'!$E$5*('Data and Parameter'!$E$6+'Data and Parameter'!$E$7)*'Data and Parameter'!$E$19*'Data and Parameter'!$E$14*'ER calculations'!N1540</f>
        <v>1.063921047635922</v>
      </c>
    </row>
    <row r="1541" spans="1:15" ht="15">
      <c r="A1541" s="284">
        <v>1537</v>
      </c>
      <c r="B1541" s="287"/>
      <c r="C1541" s="287"/>
      <c r="D1541" s="284" t="s">
        <v>1376</v>
      </c>
      <c r="E1541" s="287"/>
      <c r="F1541" s="285" t="s">
        <v>1661</v>
      </c>
      <c r="G1541" s="266" t="s">
        <v>121</v>
      </c>
      <c r="H1541" s="266">
        <f>IF(G1541="Traditional Stove",0.1,0.2)</f>
        <v>0.1</v>
      </c>
      <c r="I1541" s="266">
        <f>YEAR(J1541)</f>
        <v>2023</v>
      </c>
      <c r="J1541" s="267">
        <v>44974</v>
      </c>
      <c r="K1541" s="267">
        <f>J1541+1</f>
        <v>44975</v>
      </c>
      <c r="L1541" s="266">
        <f>IF(M1541&lt;=365,1,2)</f>
        <v>1</v>
      </c>
      <c r="M1541" s="266">
        <f>IF(K1541&lt;$C$1,$C$2-$C$1+1,$C$2-K1541+1)</f>
        <v>72</v>
      </c>
      <c r="N1541" s="268">
        <f>M1541/365</f>
        <v>0.19726027397260273</v>
      </c>
      <c r="O1541" s="269">
        <f>'Data and Parameter'!$E$4*'Data and Parameter'!$E$5*('Data and Parameter'!$E$6+'Data and Parameter'!$E$7)*'Data and Parameter'!$E$19*'Data and Parameter'!$E$14*'ER calculations'!N1541</f>
        <v>1.0213642057304853</v>
      </c>
    </row>
    <row r="1542" spans="1:15" ht="15">
      <c r="A1542" s="284">
        <v>1538</v>
      </c>
      <c r="B1542" s="287"/>
      <c r="C1542" s="287"/>
      <c r="D1542" s="284" t="s">
        <v>1376</v>
      </c>
      <c r="E1542" s="287"/>
      <c r="F1542" s="285" t="s">
        <v>1662</v>
      </c>
      <c r="G1542" s="266" t="s">
        <v>121</v>
      </c>
      <c r="H1542" s="266">
        <f>IF(G1542="Traditional Stove",0.1,0.2)</f>
        <v>0.1</v>
      </c>
      <c r="I1542" s="266">
        <f>YEAR(J1542)</f>
        <v>2023</v>
      </c>
      <c r="J1542" s="267">
        <v>44974</v>
      </c>
      <c r="K1542" s="267">
        <f>J1542+1</f>
        <v>44975</v>
      </c>
      <c r="L1542" s="266">
        <f>IF(M1542&lt;=365,1,2)</f>
        <v>1</v>
      </c>
      <c r="M1542" s="266">
        <f>IF(K1542&lt;$C$1,$C$2-$C$1+1,$C$2-K1542+1)</f>
        <v>72</v>
      </c>
      <c r="N1542" s="268">
        <f>M1542/365</f>
        <v>0.19726027397260273</v>
      </c>
      <c r="O1542" s="269">
        <f>'Data and Parameter'!$E$4*'Data and Parameter'!$E$5*('Data and Parameter'!$E$6+'Data and Parameter'!$E$7)*'Data and Parameter'!$E$19*'Data and Parameter'!$E$14*'ER calculations'!N1542</f>
        <v>1.0213642057304853</v>
      </c>
    </row>
    <row r="1543" spans="1:15" ht="15">
      <c r="A1543" s="284">
        <v>1539</v>
      </c>
      <c r="B1543" s="287"/>
      <c r="C1543" s="287"/>
      <c r="D1543" s="284" t="s">
        <v>1376</v>
      </c>
      <c r="E1543" s="287"/>
      <c r="F1543" s="285" t="s">
        <v>1663</v>
      </c>
      <c r="G1543" s="266" t="s">
        <v>121</v>
      </c>
      <c r="H1543" s="266">
        <f>IF(G1543="Traditional Stove",0.1,0.2)</f>
        <v>0.1</v>
      </c>
      <c r="I1543" s="266">
        <f>YEAR(J1543)</f>
        <v>2023</v>
      </c>
      <c r="J1543" s="267">
        <v>44974</v>
      </c>
      <c r="K1543" s="267">
        <f>J1543+1</f>
        <v>44975</v>
      </c>
      <c r="L1543" s="266">
        <f>IF(M1543&lt;=365,1,2)</f>
        <v>1</v>
      </c>
      <c r="M1543" s="266">
        <f>IF(K1543&lt;$C$1,$C$2-$C$1+1,$C$2-K1543+1)</f>
        <v>72</v>
      </c>
      <c r="N1543" s="268">
        <f>M1543/365</f>
        <v>0.19726027397260273</v>
      </c>
      <c r="O1543" s="269">
        <f>'Data and Parameter'!$E$4*'Data and Parameter'!$E$5*('Data and Parameter'!$E$6+'Data and Parameter'!$E$7)*'Data and Parameter'!$E$19*'Data and Parameter'!$E$14*'ER calculations'!N1543</f>
        <v>1.0213642057304853</v>
      </c>
    </row>
    <row r="1544" spans="1:15" ht="15">
      <c r="A1544" s="284">
        <v>1540</v>
      </c>
      <c r="B1544" s="287"/>
      <c r="C1544" s="287"/>
      <c r="D1544" s="284" t="s">
        <v>1376</v>
      </c>
      <c r="E1544" s="287"/>
      <c r="F1544" s="285" t="s">
        <v>1664</v>
      </c>
      <c r="G1544" s="266" t="s">
        <v>121</v>
      </c>
      <c r="H1544" s="266">
        <f>IF(G1544="Traditional Stove",0.1,0.2)</f>
        <v>0.1</v>
      </c>
      <c r="I1544" s="266">
        <f>YEAR(J1544)</f>
        <v>2023</v>
      </c>
      <c r="J1544" s="267">
        <v>44974</v>
      </c>
      <c r="K1544" s="267">
        <f>J1544+1</f>
        <v>44975</v>
      </c>
      <c r="L1544" s="266">
        <f>IF(M1544&lt;=365,1,2)</f>
        <v>1</v>
      </c>
      <c r="M1544" s="266">
        <f>IF(K1544&lt;$C$1,$C$2-$C$1+1,$C$2-K1544+1)</f>
        <v>72</v>
      </c>
      <c r="N1544" s="268">
        <f>M1544/365</f>
        <v>0.19726027397260273</v>
      </c>
      <c r="O1544" s="269">
        <f>'Data and Parameter'!$E$4*'Data and Parameter'!$E$5*('Data and Parameter'!$E$6+'Data and Parameter'!$E$7)*'Data and Parameter'!$E$19*'Data and Parameter'!$E$14*'ER calculations'!N1544</f>
        <v>1.0213642057304853</v>
      </c>
    </row>
    <row r="1545" spans="1:15" ht="15">
      <c r="A1545" s="284">
        <v>1541</v>
      </c>
      <c r="B1545" s="287"/>
      <c r="C1545" s="287"/>
      <c r="D1545" s="284" t="s">
        <v>1376</v>
      </c>
      <c r="E1545" s="287"/>
      <c r="F1545" s="285" t="s">
        <v>1665</v>
      </c>
      <c r="G1545" s="266" t="s">
        <v>121</v>
      </c>
      <c r="H1545" s="266">
        <f>IF(G1545="Traditional Stove",0.1,0.2)</f>
        <v>0.1</v>
      </c>
      <c r="I1545" s="266">
        <f>YEAR(J1545)</f>
        <v>2023</v>
      </c>
      <c r="J1545" s="267">
        <v>44974</v>
      </c>
      <c r="K1545" s="267">
        <f>J1545+1</f>
        <v>44975</v>
      </c>
      <c r="L1545" s="266">
        <f>IF(M1545&lt;=365,1,2)</f>
        <v>1</v>
      </c>
      <c r="M1545" s="266">
        <f>IF(K1545&lt;$C$1,$C$2-$C$1+1,$C$2-K1545+1)</f>
        <v>72</v>
      </c>
      <c r="N1545" s="268">
        <f>M1545/365</f>
        <v>0.19726027397260273</v>
      </c>
      <c r="O1545" s="269">
        <f>'Data and Parameter'!$E$4*'Data and Parameter'!$E$5*('Data and Parameter'!$E$6+'Data and Parameter'!$E$7)*'Data and Parameter'!$E$19*'Data and Parameter'!$E$14*'ER calculations'!N1545</f>
        <v>1.0213642057304853</v>
      </c>
    </row>
    <row r="1546" spans="1:15" ht="15">
      <c r="A1546" s="284">
        <v>1542</v>
      </c>
      <c r="B1546" s="287"/>
      <c r="C1546" s="287"/>
      <c r="D1546" s="284" t="s">
        <v>1376</v>
      </c>
      <c r="E1546" s="287"/>
      <c r="F1546" s="285" t="s">
        <v>1666</v>
      </c>
      <c r="G1546" s="266" t="s">
        <v>121</v>
      </c>
      <c r="H1546" s="266">
        <f>IF(G1546="Traditional Stove",0.1,0.2)</f>
        <v>0.1</v>
      </c>
      <c r="I1546" s="266">
        <f>YEAR(J1546)</f>
        <v>2023</v>
      </c>
      <c r="J1546" s="267">
        <v>44974</v>
      </c>
      <c r="K1546" s="267">
        <f>J1546+1</f>
        <v>44975</v>
      </c>
      <c r="L1546" s="266">
        <f>IF(M1546&lt;=365,1,2)</f>
        <v>1</v>
      </c>
      <c r="M1546" s="266">
        <f>IF(K1546&lt;$C$1,$C$2-$C$1+1,$C$2-K1546+1)</f>
        <v>72</v>
      </c>
      <c r="N1546" s="268">
        <f>M1546/365</f>
        <v>0.19726027397260273</v>
      </c>
      <c r="O1546" s="269">
        <f>'Data and Parameter'!$E$4*'Data and Parameter'!$E$5*('Data and Parameter'!$E$6+'Data and Parameter'!$E$7)*'Data and Parameter'!$E$19*'Data and Parameter'!$E$14*'ER calculations'!N1546</f>
        <v>1.0213642057304853</v>
      </c>
    </row>
    <row r="1547" spans="1:15" ht="15">
      <c r="A1547" s="284">
        <v>1543</v>
      </c>
      <c r="B1547" s="287"/>
      <c r="C1547" s="287"/>
      <c r="D1547" s="284" t="s">
        <v>1376</v>
      </c>
      <c r="E1547" s="287"/>
      <c r="F1547" s="285" t="s">
        <v>1667</v>
      </c>
      <c r="G1547" s="266" t="s">
        <v>121</v>
      </c>
      <c r="H1547" s="266">
        <f>IF(G1547="Traditional Stove",0.1,0.2)</f>
        <v>0.1</v>
      </c>
      <c r="I1547" s="266">
        <f>YEAR(J1547)</f>
        <v>2023</v>
      </c>
      <c r="J1547" s="267">
        <v>44974</v>
      </c>
      <c r="K1547" s="267">
        <f>J1547+1</f>
        <v>44975</v>
      </c>
      <c r="L1547" s="266">
        <f>IF(M1547&lt;=365,1,2)</f>
        <v>1</v>
      </c>
      <c r="M1547" s="266">
        <f>IF(K1547&lt;$C$1,$C$2-$C$1+1,$C$2-K1547+1)</f>
        <v>72</v>
      </c>
      <c r="N1547" s="268">
        <f>M1547/365</f>
        <v>0.19726027397260273</v>
      </c>
      <c r="O1547" s="269">
        <f>'Data and Parameter'!$E$4*'Data and Parameter'!$E$5*('Data and Parameter'!$E$6+'Data and Parameter'!$E$7)*'Data and Parameter'!$E$19*'Data and Parameter'!$E$14*'ER calculations'!N1547</f>
        <v>1.0213642057304853</v>
      </c>
    </row>
    <row r="1548" spans="1:15" ht="15">
      <c r="A1548" s="284">
        <v>1544</v>
      </c>
      <c r="B1548" s="287"/>
      <c r="C1548" s="287"/>
      <c r="D1548" s="284" t="s">
        <v>1376</v>
      </c>
      <c r="E1548" s="287"/>
      <c r="F1548" s="285" t="s">
        <v>1668</v>
      </c>
      <c r="G1548" s="266" t="s">
        <v>121</v>
      </c>
      <c r="H1548" s="266">
        <f>IF(G1548="Traditional Stove",0.1,0.2)</f>
        <v>0.1</v>
      </c>
      <c r="I1548" s="266">
        <f>YEAR(J1548)</f>
        <v>2023</v>
      </c>
      <c r="J1548" s="267">
        <v>44974</v>
      </c>
      <c r="K1548" s="267">
        <f>J1548+1</f>
        <v>44975</v>
      </c>
      <c r="L1548" s="266">
        <f>IF(M1548&lt;=365,1,2)</f>
        <v>1</v>
      </c>
      <c r="M1548" s="266">
        <f>IF(K1548&lt;$C$1,$C$2-$C$1+1,$C$2-K1548+1)</f>
        <v>72</v>
      </c>
      <c r="N1548" s="268">
        <f>M1548/365</f>
        <v>0.19726027397260273</v>
      </c>
      <c r="O1548" s="269">
        <f>'Data and Parameter'!$E$4*'Data and Parameter'!$E$5*('Data and Parameter'!$E$6+'Data and Parameter'!$E$7)*'Data and Parameter'!$E$19*'Data and Parameter'!$E$14*'ER calculations'!N1548</f>
        <v>1.0213642057304853</v>
      </c>
    </row>
    <row r="1549" spans="1:15" ht="15">
      <c r="A1549" s="284">
        <v>1545</v>
      </c>
      <c r="B1549" s="287"/>
      <c r="C1549" s="287"/>
      <c r="D1549" s="284" t="s">
        <v>1376</v>
      </c>
      <c r="E1549" s="287"/>
      <c r="F1549" s="285" t="s">
        <v>1669</v>
      </c>
      <c r="G1549" s="266" t="s">
        <v>121</v>
      </c>
      <c r="H1549" s="266">
        <f>IF(G1549="Traditional Stove",0.1,0.2)</f>
        <v>0.1</v>
      </c>
      <c r="I1549" s="266">
        <f>YEAR(J1549)</f>
        <v>2023</v>
      </c>
      <c r="J1549" s="267">
        <v>44974</v>
      </c>
      <c r="K1549" s="267">
        <f>J1549+1</f>
        <v>44975</v>
      </c>
      <c r="L1549" s="266">
        <f>IF(M1549&lt;=365,1,2)</f>
        <v>1</v>
      </c>
      <c r="M1549" s="266">
        <f>IF(K1549&lt;$C$1,$C$2-$C$1+1,$C$2-K1549+1)</f>
        <v>72</v>
      </c>
      <c r="N1549" s="268">
        <f>M1549/365</f>
        <v>0.19726027397260273</v>
      </c>
      <c r="O1549" s="269">
        <f>'Data and Parameter'!$E$4*'Data and Parameter'!$E$5*('Data and Parameter'!$E$6+'Data and Parameter'!$E$7)*'Data and Parameter'!$E$19*'Data and Parameter'!$E$14*'ER calculations'!N1549</f>
        <v>1.0213642057304853</v>
      </c>
    </row>
    <row r="1550" spans="1:15" ht="15">
      <c r="A1550" s="284">
        <v>1546</v>
      </c>
      <c r="B1550" s="287"/>
      <c r="C1550" s="287"/>
      <c r="D1550" s="284" t="s">
        <v>1376</v>
      </c>
      <c r="E1550" s="287"/>
      <c r="F1550" s="285" t="s">
        <v>1670</v>
      </c>
      <c r="G1550" s="266" t="s">
        <v>121</v>
      </c>
      <c r="H1550" s="266">
        <f>IF(G1550="Traditional Stove",0.1,0.2)</f>
        <v>0.1</v>
      </c>
      <c r="I1550" s="266">
        <f>YEAR(J1550)</f>
        <v>2023</v>
      </c>
      <c r="J1550" s="267">
        <v>44974</v>
      </c>
      <c r="K1550" s="267">
        <f>J1550+1</f>
        <v>44975</v>
      </c>
      <c r="L1550" s="266">
        <f>IF(M1550&lt;=365,1,2)</f>
        <v>1</v>
      </c>
      <c r="M1550" s="266">
        <f>IF(K1550&lt;$C$1,$C$2-$C$1+1,$C$2-K1550+1)</f>
        <v>72</v>
      </c>
      <c r="N1550" s="268">
        <f>M1550/365</f>
        <v>0.19726027397260273</v>
      </c>
      <c r="O1550" s="269">
        <f>'Data and Parameter'!$E$4*'Data and Parameter'!$E$5*('Data and Parameter'!$E$6+'Data and Parameter'!$E$7)*'Data and Parameter'!$E$19*'Data and Parameter'!$E$14*'ER calculations'!N1550</f>
        <v>1.0213642057304853</v>
      </c>
    </row>
    <row r="1551" spans="1:15" ht="15">
      <c r="A1551" s="284">
        <v>1547</v>
      </c>
      <c r="B1551" s="287"/>
      <c r="C1551" s="287"/>
      <c r="D1551" s="284" t="s">
        <v>1376</v>
      </c>
      <c r="E1551" s="287"/>
      <c r="F1551" s="285" t="s">
        <v>1671</v>
      </c>
      <c r="G1551" s="266" t="s">
        <v>121</v>
      </c>
      <c r="H1551" s="266">
        <f>IF(G1551="Traditional Stove",0.1,0.2)</f>
        <v>0.1</v>
      </c>
      <c r="I1551" s="266">
        <f>YEAR(J1551)</f>
        <v>2023</v>
      </c>
      <c r="J1551" s="267">
        <v>44974</v>
      </c>
      <c r="K1551" s="267">
        <f>J1551+1</f>
        <v>44975</v>
      </c>
      <c r="L1551" s="266">
        <f>IF(M1551&lt;=365,1,2)</f>
        <v>1</v>
      </c>
      <c r="M1551" s="266">
        <f>IF(K1551&lt;$C$1,$C$2-$C$1+1,$C$2-K1551+1)</f>
        <v>72</v>
      </c>
      <c r="N1551" s="268">
        <f>M1551/365</f>
        <v>0.19726027397260273</v>
      </c>
      <c r="O1551" s="269">
        <f>'Data and Parameter'!$E$4*'Data and Parameter'!$E$5*('Data and Parameter'!$E$6+'Data and Parameter'!$E$7)*'Data and Parameter'!$E$19*'Data and Parameter'!$E$14*'ER calculations'!N1551</f>
        <v>1.0213642057304853</v>
      </c>
    </row>
    <row r="1552" spans="1:15" ht="15">
      <c r="A1552" s="284">
        <v>1548</v>
      </c>
      <c r="B1552" s="287"/>
      <c r="C1552" s="287"/>
      <c r="D1552" s="284" t="s">
        <v>1376</v>
      </c>
      <c r="E1552" s="287"/>
      <c r="F1552" s="285" t="s">
        <v>1672</v>
      </c>
      <c r="G1552" s="266" t="s">
        <v>121</v>
      </c>
      <c r="H1552" s="266">
        <f>IF(G1552="Traditional Stove",0.1,0.2)</f>
        <v>0.1</v>
      </c>
      <c r="I1552" s="266">
        <f>YEAR(J1552)</f>
        <v>2023</v>
      </c>
      <c r="J1552" s="267">
        <v>44974</v>
      </c>
      <c r="K1552" s="267">
        <f>J1552+1</f>
        <v>44975</v>
      </c>
      <c r="L1552" s="266">
        <f>IF(M1552&lt;=365,1,2)</f>
        <v>1</v>
      </c>
      <c r="M1552" s="266">
        <f>IF(K1552&lt;$C$1,$C$2-$C$1+1,$C$2-K1552+1)</f>
        <v>72</v>
      </c>
      <c r="N1552" s="268">
        <f>M1552/365</f>
        <v>0.19726027397260273</v>
      </c>
      <c r="O1552" s="269">
        <f>'Data and Parameter'!$E$4*'Data and Parameter'!$E$5*('Data and Parameter'!$E$6+'Data and Parameter'!$E$7)*'Data and Parameter'!$E$19*'Data and Parameter'!$E$14*'ER calculations'!N1552</f>
        <v>1.0213642057304853</v>
      </c>
    </row>
    <row r="1553" spans="1:15" ht="15">
      <c r="A1553" s="284">
        <v>1549</v>
      </c>
      <c r="B1553" s="287"/>
      <c r="C1553" s="287"/>
      <c r="D1553" s="284" t="s">
        <v>1376</v>
      </c>
      <c r="E1553" s="287"/>
      <c r="F1553" s="285" t="s">
        <v>1673</v>
      </c>
      <c r="G1553" s="266" t="s">
        <v>121</v>
      </c>
      <c r="H1553" s="266">
        <f>IF(G1553="Traditional Stove",0.1,0.2)</f>
        <v>0.1</v>
      </c>
      <c r="I1553" s="266">
        <f>YEAR(J1553)</f>
        <v>2023</v>
      </c>
      <c r="J1553" s="267">
        <v>44974</v>
      </c>
      <c r="K1553" s="267">
        <f>J1553+1</f>
        <v>44975</v>
      </c>
      <c r="L1553" s="266">
        <f>IF(M1553&lt;=365,1,2)</f>
        <v>1</v>
      </c>
      <c r="M1553" s="266">
        <f>IF(K1553&lt;$C$1,$C$2-$C$1+1,$C$2-K1553+1)</f>
        <v>72</v>
      </c>
      <c r="N1553" s="268">
        <f>M1553/365</f>
        <v>0.19726027397260273</v>
      </c>
      <c r="O1553" s="269">
        <f>'Data and Parameter'!$E$4*'Data and Parameter'!$E$5*('Data and Parameter'!$E$6+'Data and Parameter'!$E$7)*'Data and Parameter'!$E$19*'Data and Parameter'!$E$14*'ER calculations'!N1553</f>
        <v>1.0213642057304853</v>
      </c>
    </row>
    <row r="1554" spans="1:15" ht="15">
      <c r="A1554" s="284">
        <v>1550</v>
      </c>
      <c r="B1554" s="287"/>
      <c r="C1554" s="287"/>
      <c r="D1554" s="284" t="s">
        <v>1376</v>
      </c>
      <c r="E1554" s="287"/>
      <c r="F1554" s="285" t="s">
        <v>1674</v>
      </c>
      <c r="G1554" s="266" t="s">
        <v>121</v>
      </c>
      <c r="H1554" s="266">
        <f>IF(G1554="Traditional Stove",0.1,0.2)</f>
        <v>0.1</v>
      </c>
      <c r="I1554" s="266">
        <f>YEAR(J1554)</f>
        <v>2023</v>
      </c>
      <c r="J1554" s="267">
        <v>44974</v>
      </c>
      <c r="K1554" s="267">
        <f>J1554+1</f>
        <v>44975</v>
      </c>
      <c r="L1554" s="266">
        <f>IF(M1554&lt;=365,1,2)</f>
        <v>1</v>
      </c>
      <c r="M1554" s="266">
        <f>IF(K1554&lt;$C$1,$C$2-$C$1+1,$C$2-K1554+1)</f>
        <v>72</v>
      </c>
      <c r="N1554" s="268">
        <f>M1554/365</f>
        <v>0.19726027397260273</v>
      </c>
      <c r="O1554" s="269">
        <f>'Data and Parameter'!$E$4*'Data and Parameter'!$E$5*('Data and Parameter'!$E$6+'Data and Parameter'!$E$7)*'Data and Parameter'!$E$19*'Data and Parameter'!$E$14*'ER calculations'!N1554</f>
        <v>1.0213642057304853</v>
      </c>
    </row>
    <row r="1555" spans="1:15" ht="15">
      <c r="A1555" s="284">
        <v>1551</v>
      </c>
      <c r="B1555" s="287"/>
      <c r="C1555" s="287"/>
      <c r="D1555" s="284" t="s">
        <v>1376</v>
      </c>
      <c r="E1555" s="287"/>
      <c r="F1555" s="285" t="s">
        <v>1675</v>
      </c>
      <c r="G1555" s="266" t="s">
        <v>121</v>
      </c>
      <c r="H1555" s="266">
        <f>IF(G1555="Traditional Stove",0.1,0.2)</f>
        <v>0.1</v>
      </c>
      <c r="I1555" s="266">
        <f>YEAR(J1555)</f>
        <v>2023</v>
      </c>
      <c r="J1555" s="267">
        <v>44974</v>
      </c>
      <c r="K1555" s="267">
        <f>J1555+1</f>
        <v>44975</v>
      </c>
      <c r="L1555" s="266">
        <f>IF(M1555&lt;=365,1,2)</f>
        <v>1</v>
      </c>
      <c r="M1555" s="266">
        <f>IF(K1555&lt;$C$1,$C$2-$C$1+1,$C$2-K1555+1)</f>
        <v>72</v>
      </c>
      <c r="N1555" s="268">
        <f>M1555/365</f>
        <v>0.19726027397260273</v>
      </c>
      <c r="O1555" s="269">
        <f>'Data and Parameter'!$E$4*'Data and Parameter'!$E$5*('Data and Parameter'!$E$6+'Data and Parameter'!$E$7)*'Data and Parameter'!$E$19*'Data and Parameter'!$E$14*'ER calculations'!N1555</f>
        <v>1.0213642057304853</v>
      </c>
    </row>
    <row r="1556" spans="1:15" ht="15">
      <c r="A1556" s="284">
        <v>1552</v>
      </c>
      <c r="B1556" s="287"/>
      <c r="C1556" s="287"/>
      <c r="D1556" s="284" t="s">
        <v>1376</v>
      </c>
      <c r="E1556" s="287"/>
      <c r="F1556" s="285" t="s">
        <v>1676</v>
      </c>
      <c r="G1556" s="266" t="s">
        <v>121</v>
      </c>
      <c r="H1556" s="266">
        <f>IF(G1556="Traditional Stove",0.1,0.2)</f>
        <v>0.1</v>
      </c>
      <c r="I1556" s="266">
        <f>YEAR(J1556)</f>
        <v>2023</v>
      </c>
      <c r="J1556" s="267">
        <v>44974</v>
      </c>
      <c r="K1556" s="267">
        <f>J1556+1</f>
        <v>44975</v>
      </c>
      <c r="L1556" s="266">
        <f>IF(M1556&lt;=365,1,2)</f>
        <v>1</v>
      </c>
      <c r="M1556" s="266">
        <f>IF(K1556&lt;$C$1,$C$2-$C$1+1,$C$2-K1556+1)</f>
        <v>72</v>
      </c>
      <c r="N1556" s="268">
        <f>M1556/365</f>
        <v>0.19726027397260273</v>
      </c>
      <c r="O1556" s="269">
        <f>'Data and Parameter'!$E$4*'Data and Parameter'!$E$5*('Data and Parameter'!$E$6+'Data and Parameter'!$E$7)*'Data and Parameter'!$E$19*'Data and Parameter'!$E$14*'ER calculations'!N1556</f>
        <v>1.0213642057304853</v>
      </c>
    </row>
    <row r="1557" spans="1:15" ht="15">
      <c r="A1557" s="284">
        <v>1553</v>
      </c>
      <c r="B1557" s="287"/>
      <c r="C1557" s="287"/>
      <c r="D1557" s="284" t="s">
        <v>1376</v>
      </c>
      <c r="E1557" s="287"/>
      <c r="F1557" s="285" t="s">
        <v>1677</v>
      </c>
      <c r="G1557" s="266" t="s">
        <v>121</v>
      </c>
      <c r="H1557" s="266">
        <f>IF(G1557="Traditional Stove",0.1,0.2)</f>
        <v>0.1</v>
      </c>
      <c r="I1557" s="266">
        <f>YEAR(J1557)</f>
        <v>2023</v>
      </c>
      <c r="J1557" s="267">
        <v>44974</v>
      </c>
      <c r="K1557" s="267">
        <f>J1557+1</f>
        <v>44975</v>
      </c>
      <c r="L1557" s="266">
        <f>IF(M1557&lt;=365,1,2)</f>
        <v>1</v>
      </c>
      <c r="M1557" s="266">
        <f>IF(K1557&lt;$C$1,$C$2-$C$1+1,$C$2-K1557+1)</f>
        <v>72</v>
      </c>
      <c r="N1557" s="268">
        <f>M1557/365</f>
        <v>0.19726027397260273</v>
      </c>
      <c r="O1557" s="269">
        <f>'Data and Parameter'!$E$4*'Data and Parameter'!$E$5*('Data and Parameter'!$E$6+'Data and Parameter'!$E$7)*'Data and Parameter'!$E$19*'Data and Parameter'!$E$14*'ER calculations'!N1557</f>
        <v>1.0213642057304853</v>
      </c>
    </row>
    <row r="1558" spans="1:15" ht="15">
      <c r="A1558" s="284">
        <v>1554</v>
      </c>
      <c r="B1558" s="287"/>
      <c r="C1558" s="287"/>
      <c r="D1558" s="284" t="s">
        <v>1376</v>
      </c>
      <c r="E1558" s="287"/>
      <c r="F1558" s="285" t="s">
        <v>1678</v>
      </c>
      <c r="G1558" s="266" t="s">
        <v>121</v>
      </c>
      <c r="H1558" s="266">
        <f>IF(G1558="Traditional Stove",0.1,0.2)</f>
        <v>0.1</v>
      </c>
      <c r="I1558" s="266">
        <f>YEAR(J1558)</f>
        <v>2023</v>
      </c>
      <c r="J1558" s="267">
        <v>44974</v>
      </c>
      <c r="K1558" s="267">
        <f>J1558+1</f>
        <v>44975</v>
      </c>
      <c r="L1558" s="266">
        <f>IF(M1558&lt;=365,1,2)</f>
        <v>1</v>
      </c>
      <c r="M1558" s="266">
        <f>IF(K1558&lt;$C$1,$C$2-$C$1+1,$C$2-K1558+1)</f>
        <v>72</v>
      </c>
      <c r="N1558" s="268">
        <f>M1558/365</f>
        <v>0.19726027397260273</v>
      </c>
      <c r="O1558" s="269">
        <f>'Data and Parameter'!$E$4*'Data and Parameter'!$E$5*('Data and Parameter'!$E$6+'Data and Parameter'!$E$7)*'Data and Parameter'!$E$19*'Data and Parameter'!$E$14*'ER calculations'!N1558</f>
        <v>1.0213642057304853</v>
      </c>
    </row>
    <row r="1559" spans="1:15" ht="15">
      <c r="A1559" s="284">
        <v>1555</v>
      </c>
      <c r="B1559" s="287"/>
      <c r="C1559" s="287"/>
      <c r="D1559" s="284" t="s">
        <v>1376</v>
      </c>
      <c r="E1559" s="287"/>
      <c r="F1559" s="285" t="s">
        <v>1679</v>
      </c>
      <c r="G1559" s="266" t="s">
        <v>121</v>
      </c>
      <c r="H1559" s="266">
        <f>IF(G1559="Traditional Stove",0.1,0.2)</f>
        <v>0.1</v>
      </c>
      <c r="I1559" s="266">
        <f>YEAR(J1559)</f>
        <v>2023</v>
      </c>
      <c r="J1559" s="267">
        <v>44974</v>
      </c>
      <c r="K1559" s="267">
        <f>J1559+1</f>
        <v>44975</v>
      </c>
      <c r="L1559" s="266">
        <f>IF(M1559&lt;=365,1,2)</f>
        <v>1</v>
      </c>
      <c r="M1559" s="266">
        <f>IF(K1559&lt;$C$1,$C$2-$C$1+1,$C$2-K1559+1)</f>
        <v>72</v>
      </c>
      <c r="N1559" s="268">
        <f>M1559/365</f>
        <v>0.19726027397260273</v>
      </c>
      <c r="O1559" s="269">
        <f>'Data and Parameter'!$E$4*'Data and Parameter'!$E$5*('Data and Parameter'!$E$6+'Data and Parameter'!$E$7)*'Data and Parameter'!$E$19*'Data and Parameter'!$E$14*'ER calculations'!N1559</f>
        <v>1.0213642057304853</v>
      </c>
    </row>
    <row r="1560" spans="1:15" ht="15">
      <c r="A1560" s="284">
        <v>1556</v>
      </c>
      <c r="B1560" s="287"/>
      <c r="C1560" s="287"/>
      <c r="D1560" s="284" t="s">
        <v>1376</v>
      </c>
      <c r="E1560" s="287"/>
      <c r="F1560" s="285" t="s">
        <v>1680</v>
      </c>
      <c r="G1560" s="266" t="s">
        <v>121</v>
      </c>
      <c r="H1560" s="266">
        <f>IF(G1560="Traditional Stove",0.1,0.2)</f>
        <v>0.1</v>
      </c>
      <c r="I1560" s="266">
        <f>YEAR(J1560)</f>
        <v>2023</v>
      </c>
      <c r="J1560" s="267">
        <v>44974</v>
      </c>
      <c r="K1560" s="267">
        <f>J1560+1</f>
        <v>44975</v>
      </c>
      <c r="L1560" s="266">
        <f>IF(M1560&lt;=365,1,2)</f>
        <v>1</v>
      </c>
      <c r="M1560" s="266">
        <f>IF(K1560&lt;$C$1,$C$2-$C$1+1,$C$2-K1560+1)</f>
        <v>72</v>
      </c>
      <c r="N1560" s="268">
        <f>M1560/365</f>
        <v>0.19726027397260273</v>
      </c>
      <c r="O1560" s="269">
        <f>'Data and Parameter'!$E$4*'Data and Parameter'!$E$5*('Data and Parameter'!$E$6+'Data and Parameter'!$E$7)*'Data and Parameter'!$E$19*'Data and Parameter'!$E$14*'ER calculations'!N1560</f>
        <v>1.0213642057304853</v>
      </c>
    </row>
    <row r="1561" spans="1:15" ht="15">
      <c r="A1561" s="284">
        <v>1557</v>
      </c>
      <c r="B1561" s="287"/>
      <c r="C1561" s="287"/>
      <c r="D1561" s="284" t="s">
        <v>1376</v>
      </c>
      <c r="E1561" s="287"/>
      <c r="F1561" s="285" t="s">
        <v>1681</v>
      </c>
      <c r="G1561" s="266" t="s">
        <v>121</v>
      </c>
      <c r="H1561" s="266">
        <f>IF(G1561="Traditional Stove",0.1,0.2)</f>
        <v>0.1</v>
      </c>
      <c r="I1561" s="266">
        <f>YEAR(J1561)</f>
        <v>2023</v>
      </c>
      <c r="J1561" s="267">
        <v>44974</v>
      </c>
      <c r="K1561" s="267">
        <f>J1561+1</f>
        <v>44975</v>
      </c>
      <c r="L1561" s="266">
        <f>IF(M1561&lt;=365,1,2)</f>
        <v>1</v>
      </c>
      <c r="M1561" s="266">
        <f>IF(K1561&lt;$C$1,$C$2-$C$1+1,$C$2-K1561+1)</f>
        <v>72</v>
      </c>
      <c r="N1561" s="268">
        <f>M1561/365</f>
        <v>0.19726027397260273</v>
      </c>
      <c r="O1561" s="269">
        <f>'Data and Parameter'!$E$4*'Data and Parameter'!$E$5*('Data and Parameter'!$E$6+'Data and Parameter'!$E$7)*'Data and Parameter'!$E$19*'Data and Parameter'!$E$14*'ER calculations'!N1561</f>
        <v>1.0213642057304853</v>
      </c>
    </row>
    <row r="1562" spans="1:15" ht="15">
      <c r="A1562" s="284">
        <v>1558</v>
      </c>
      <c r="B1562" s="287"/>
      <c r="C1562" s="287"/>
      <c r="D1562" s="284" t="s">
        <v>1376</v>
      </c>
      <c r="E1562" s="287"/>
      <c r="F1562" s="285" t="s">
        <v>1682</v>
      </c>
      <c r="G1562" s="266" t="s">
        <v>121</v>
      </c>
      <c r="H1562" s="266">
        <f>IF(G1562="Traditional Stove",0.1,0.2)</f>
        <v>0.1</v>
      </c>
      <c r="I1562" s="266">
        <f>YEAR(J1562)</f>
        <v>2023</v>
      </c>
      <c r="J1562" s="267">
        <v>44974</v>
      </c>
      <c r="K1562" s="267">
        <f>J1562+1</f>
        <v>44975</v>
      </c>
      <c r="L1562" s="266">
        <f>IF(M1562&lt;=365,1,2)</f>
        <v>1</v>
      </c>
      <c r="M1562" s="266">
        <f>IF(K1562&lt;$C$1,$C$2-$C$1+1,$C$2-K1562+1)</f>
        <v>72</v>
      </c>
      <c r="N1562" s="268">
        <f>M1562/365</f>
        <v>0.19726027397260273</v>
      </c>
      <c r="O1562" s="269">
        <f>'Data and Parameter'!$E$4*'Data and Parameter'!$E$5*('Data and Parameter'!$E$6+'Data and Parameter'!$E$7)*'Data and Parameter'!$E$19*'Data and Parameter'!$E$14*'ER calculations'!N1562</f>
        <v>1.0213642057304853</v>
      </c>
    </row>
    <row r="1563" spans="1:15" ht="15">
      <c r="A1563" s="284">
        <v>1559</v>
      </c>
      <c r="B1563" s="287"/>
      <c r="C1563" s="287"/>
      <c r="D1563" s="284" t="s">
        <v>1376</v>
      </c>
      <c r="E1563" s="287"/>
      <c r="F1563" s="285" t="s">
        <v>1683</v>
      </c>
      <c r="G1563" s="266" t="s">
        <v>121</v>
      </c>
      <c r="H1563" s="266">
        <f>IF(G1563="Traditional Stove",0.1,0.2)</f>
        <v>0.1</v>
      </c>
      <c r="I1563" s="266">
        <f>YEAR(J1563)</f>
        <v>2023</v>
      </c>
      <c r="J1563" s="267">
        <v>44974</v>
      </c>
      <c r="K1563" s="267">
        <f>J1563+1</f>
        <v>44975</v>
      </c>
      <c r="L1563" s="266">
        <f>IF(M1563&lt;=365,1,2)</f>
        <v>1</v>
      </c>
      <c r="M1563" s="266">
        <f>IF(K1563&lt;$C$1,$C$2-$C$1+1,$C$2-K1563+1)</f>
        <v>72</v>
      </c>
      <c r="N1563" s="268">
        <f>M1563/365</f>
        <v>0.19726027397260273</v>
      </c>
      <c r="O1563" s="269">
        <f>'Data and Parameter'!$E$4*'Data and Parameter'!$E$5*('Data and Parameter'!$E$6+'Data and Parameter'!$E$7)*'Data and Parameter'!$E$19*'Data and Parameter'!$E$14*'ER calculations'!N1563</f>
        <v>1.0213642057304853</v>
      </c>
    </row>
    <row r="1564" spans="1:15" ht="15">
      <c r="A1564" s="284">
        <v>1560</v>
      </c>
      <c r="B1564" s="287"/>
      <c r="C1564" s="287"/>
      <c r="D1564" s="284" t="s">
        <v>1376</v>
      </c>
      <c r="E1564" s="287"/>
      <c r="F1564" s="285" t="s">
        <v>1684</v>
      </c>
      <c r="G1564" s="266" t="s">
        <v>121</v>
      </c>
      <c r="H1564" s="266">
        <f>IF(G1564="Traditional Stove",0.1,0.2)</f>
        <v>0.1</v>
      </c>
      <c r="I1564" s="266">
        <f>YEAR(J1564)</f>
        <v>2023</v>
      </c>
      <c r="J1564" s="267">
        <v>44974</v>
      </c>
      <c r="K1564" s="267">
        <f>J1564+1</f>
        <v>44975</v>
      </c>
      <c r="L1564" s="266">
        <f>IF(M1564&lt;=365,1,2)</f>
        <v>1</v>
      </c>
      <c r="M1564" s="266">
        <f>IF(K1564&lt;$C$1,$C$2-$C$1+1,$C$2-K1564+1)</f>
        <v>72</v>
      </c>
      <c r="N1564" s="268">
        <f>M1564/365</f>
        <v>0.19726027397260273</v>
      </c>
      <c r="O1564" s="269">
        <f>'Data and Parameter'!$E$4*'Data and Parameter'!$E$5*('Data and Parameter'!$E$6+'Data and Parameter'!$E$7)*'Data and Parameter'!$E$19*'Data and Parameter'!$E$14*'ER calculations'!N1564</f>
        <v>1.0213642057304853</v>
      </c>
    </row>
    <row r="1565" spans="1:15" ht="15">
      <c r="A1565" s="284">
        <v>1561</v>
      </c>
      <c r="B1565" s="287"/>
      <c r="C1565" s="287"/>
      <c r="D1565" s="284" t="s">
        <v>1376</v>
      </c>
      <c r="E1565" s="287"/>
      <c r="F1565" s="285" t="s">
        <v>1685</v>
      </c>
      <c r="G1565" s="266" t="s">
        <v>121</v>
      </c>
      <c r="H1565" s="266">
        <f>IF(G1565="Traditional Stove",0.1,0.2)</f>
        <v>0.1</v>
      </c>
      <c r="I1565" s="266">
        <f>YEAR(J1565)</f>
        <v>2023</v>
      </c>
      <c r="J1565" s="267">
        <v>44974</v>
      </c>
      <c r="K1565" s="267">
        <f>J1565+1</f>
        <v>44975</v>
      </c>
      <c r="L1565" s="266">
        <f>IF(M1565&lt;=365,1,2)</f>
        <v>1</v>
      </c>
      <c r="M1565" s="266">
        <f>IF(K1565&lt;$C$1,$C$2-$C$1+1,$C$2-K1565+1)</f>
        <v>72</v>
      </c>
      <c r="N1565" s="268">
        <f>M1565/365</f>
        <v>0.19726027397260273</v>
      </c>
      <c r="O1565" s="269">
        <f>'Data and Parameter'!$E$4*'Data and Parameter'!$E$5*('Data and Parameter'!$E$6+'Data and Parameter'!$E$7)*'Data and Parameter'!$E$19*'Data and Parameter'!$E$14*'ER calculations'!N1565</f>
        <v>1.0213642057304853</v>
      </c>
    </row>
    <row r="1566" spans="1:15" ht="15">
      <c r="A1566" s="284">
        <v>1562</v>
      </c>
      <c r="B1566" s="287"/>
      <c r="C1566" s="287"/>
      <c r="D1566" s="284" t="s">
        <v>1376</v>
      </c>
      <c r="E1566" s="287"/>
      <c r="F1566" s="285" t="s">
        <v>1686</v>
      </c>
      <c r="G1566" s="266" t="s">
        <v>121</v>
      </c>
      <c r="H1566" s="266">
        <f>IF(G1566="Traditional Stove",0.1,0.2)</f>
        <v>0.1</v>
      </c>
      <c r="I1566" s="266">
        <f>YEAR(J1566)</f>
        <v>2023</v>
      </c>
      <c r="J1566" s="267">
        <v>44974</v>
      </c>
      <c r="K1566" s="267">
        <f>J1566+1</f>
        <v>44975</v>
      </c>
      <c r="L1566" s="266">
        <f>IF(M1566&lt;=365,1,2)</f>
        <v>1</v>
      </c>
      <c r="M1566" s="266">
        <f>IF(K1566&lt;$C$1,$C$2-$C$1+1,$C$2-K1566+1)</f>
        <v>72</v>
      </c>
      <c r="N1566" s="268">
        <f>M1566/365</f>
        <v>0.19726027397260273</v>
      </c>
      <c r="O1566" s="269">
        <f>'Data and Parameter'!$E$4*'Data and Parameter'!$E$5*('Data and Parameter'!$E$6+'Data and Parameter'!$E$7)*'Data and Parameter'!$E$19*'Data and Parameter'!$E$14*'ER calculations'!N1566</f>
        <v>1.0213642057304853</v>
      </c>
    </row>
    <row r="1567" spans="1:15" ht="15">
      <c r="A1567" s="284">
        <v>1563</v>
      </c>
      <c r="B1567" s="287"/>
      <c r="C1567" s="287"/>
      <c r="D1567" s="284" t="s">
        <v>1376</v>
      </c>
      <c r="E1567" s="287"/>
      <c r="F1567" s="285" t="s">
        <v>1687</v>
      </c>
      <c r="G1567" s="266" t="s">
        <v>121</v>
      </c>
      <c r="H1567" s="266">
        <f>IF(G1567="Traditional Stove",0.1,0.2)</f>
        <v>0.1</v>
      </c>
      <c r="I1567" s="266">
        <f>YEAR(J1567)</f>
        <v>2023</v>
      </c>
      <c r="J1567" s="267">
        <v>44974</v>
      </c>
      <c r="K1567" s="267">
        <f>J1567+1</f>
        <v>44975</v>
      </c>
      <c r="L1567" s="266">
        <f>IF(M1567&lt;=365,1,2)</f>
        <v>1</v>
      </c>
      <c r="M1567" s="266">
        <f>IF(K1567&lt;$C$1,$C$2-$C$1+1,$C$2-K1567+1)</f>
        <v>72</v>
      </c>
      <c r="N1567" s="268">
        <f>M1567/365</f>
        <v>0.19726027397260273</v>
      </c>
      <c r="O1567" s="269">
        <f>'Data and Parameter'!$E$4*'Data and Parameter'!$E$5*('Data and Parameter'!$E$6+'Data and Parameter'!$E$7)*'Data and Parameter'!$E$19*'Data and Parameter'!$E$14*'ER calculations'!N1567</f>
        <v>1.0213642057304853</v>
      </c>
    </row>
    <row r="1568" spans="1:15" ht="15">
      <c r="A1568" s="284">
        <v>1564</v>
      </c>
      <c r="B1568" s="287"/>
      <c r="C1568" s="287"/>
      <c r="D1568" s="284" t="s">
        <v>1376</v>
      </c>
      <c r="E1568" s="287"/>
      <c r="F1568" s="285" t="s">
        <v>1688</v>
      </c>
      <c r="G1568" s="266" t="s">
        <v>121</v>
      </c>
      <c r="H1568" s="266">
        <f>IF(G1568="Traditional Stove",0.1,0.2)</f>
        <v>0.1</v>
      </c>
      <c r="I1568" s="266">
        <f>YEAR(J1568)</f>
        <v>2023</v>
      </c>
      <c r="J1568" s="267">
        <v>44974</v>
      </c>
      <c r="K1568" s="267">
        <f>J1568+1</f>
        <v>44975</v>
      </c>
      <c r="L1568" s="266">
        <f>IF(M1568&lt;=365,1,2)</f>
        <v>1</v>
      </c>
      <c r="M1568" s="266">
        <f>IF(K1568&lt;$C$1,$C$2-$C$1+1,$C$2-K1568+1)</f>
        <v>72</v>
      </c>
      <c r="N1568" s="268">
        <f>M1568/365</f>
        <v>0.19726027397260273</v>
      </c>
      <c r="O1568" s="269">
        <f>'Data and Parameter'!$E$4*'Data and Parameter'!$E$5*('Data and Parameter'!$E$6+'Data and Parameter'!$E$7)*'Data and Parameter'!$E$19*'Data and Parameter'!$E$14*'ER calculations'!N1568</f>
        <v>1.0213642057304853</v>
      </c>
    </row>
    <row r="1569" spans="1:15" ht="15">
      <c r="A1569" s="284">
        <v>1565</v>
      </c>
      <c r="B1569" s="287"/>
      <c r="C1569" s="287"/>
      <c r="D1569" s="284" t="s">
        <v>1376</v>
      </c>
      <c r="E1569" s="287"/>
      <c r="F1569" s="285" t="s">
        <v>1689</v>
      </c>
      <c r="G1569" s="266" t="s">
        <v>121</v>
      </c>
      <c r="H1569" s="266">
        <f>IF(G1569="Traditional Stove",0.1,0.2)</f>
        <v>0.1</v>
      </c>
      <c r="I1569" s="266">
        <f>YEAR(J1569)</f>
        <v>2023</v>
      </c>
      <c r="J1569" s="267">
        <v>44974</v>
      </c>
      <c r="K1569" s="267">
        <f>J1569+1</f>
        <v>44975</v>
      </c>
      <c r="L1569" s="266">
        <f>IF(M1569&lt;=365,1,2)</f>
        <v>1</v>
      </c>
      <c r="M1569" s="266">
        <f>IF(K1569&lt;$C$1,$C$2-$C$1+1,$C$2-K1569+1)</f>
        <v>72</v>
      </c>
      <c r="N1569" s="268">
        <f>M1569/365</f>
        <v>0.19726027397260273</v>
      </c>
      <c r="O1569" s="269">
        <f>'Data and Parameter'!$E$4*'Data and Parameter'!$E$5*('Data and Parameter'!$E$6+'Data and Parameter'!$E$7)*'Data and Parameter'!$E$19*'Data and Parameter'!$E$14*'ER calculations'!N1569</f>
        <v>1.0213642057304853</v>
      </c>
    </row>
    <row r="1570" spans="1:15" ht="15">
      <c r="A1570" s="284">
        <v>1566</v>
      </c>
      <c r="B1570" s="287"/>
      <c r="C1570" s="287"/>
      <c r="D1570" s="284" t="s">
        <v>1376</v>
      </c>
      <c r="E1570" s="287"/>
      <c r="F1570" s="285" t="s">
        <v>1690</v>
      </c>
      <c r="G1570" s="266" t="s">
        <v>121</v>
      </c>
      <c r="H1570" s="266">
        <f>IF(G1570="Traditional Stove",0.1,0.2)</f>
        <v>0.1</v>
      </c>
      <c r="I1570" s="266">
        <f>YEAR(J1570)</f>
        <v>2023</v>
      </c>
      <c r="J1570" s="267">
        <v>44974</v>
      </c>
      <c r="K1570" s="267">
        <f>J1570+1</f>
        <v>44975</v>
      </c>
      <c r="L1570" s="266">
        <f>IF(M1570&lt;=365,1,2)</f>
        <v>1</v>
      </c>
      <c r="M1570" s="266">
        <f>IF(K1570&lt;$C$1,$C$2-$C$1+1,$C$2-K1570+1)</f>
        <v>72</v>
      </c>
      <c r="N1570" s="268">
        <f>M1570/365</f>
        <v>0.19726027397260273</v>
      </c>
      <c r="O1570" s="269">
        <f>'Data and Parameter'!$E$4*'Data and Parameter'!$E$5*('Data and Parameter'!$E$6+'Data and Parameter'!$E$7)*'Data and Parameter'!$E$19*'Data and Parameter'!$E$14*'ER calculations'!N1570</f>
        <v>1.0213642057304853</v>
      </c>
    </row>
    <row r="1571" spans="1:15" ht="15">
      <c r="A1571" s="284">
        <v>1567</v>
      </c>
      <c r="B1571" s="287"/>
      <c r="C1571" s="287"/>
      <c r="D1571" s="284" t="s">
        <v>1376</v>
      </c>
      <c r="E1571" s="287"/>
      <c r="F1571" s="285" t="s">
        <v>1691</v>
      </c>
      <c r="G1571" s="266" t="s">
        <v>121</v>
      </c>
      <c r="H1571" s="266">
        <f>IF(G1571="Traditional Stove",0.1,0.2)</f>
        <v>0.1</v>
      </c>
      <c r="I1571" s="266">
        <f>YEAR(J1571)</f>
        <v>2023</v>
      </c>
      <c r="J1571" s="267">
        <v>44974</v>
      </c>
      <c r="K1571" s="267">
        <f>J1571+1</f>
        <v>44975</v>
      </c>
      <c r="L1571" s="266">
        <f>IF(M1571&lt;=365,1,2)</f>
        <v>1</v>
      </c>
      <c r="M1571" s="266">
        <f>IF(K1571&lt;$C$1,$C$2-$C$1+1,$C$2-K1571+1)</f>
        <v>72</v>
      </c>
      <c r="N1571" s="268">
        <f>M1571/365</f>
        <v>0.19726027397260273</v>
      </c>
      <c r="O1571" s="269">
        <f>'Data and Parameter'!$E$4*'Data and Parameter'!$E$5*('Data and Parameter'!$E$6+'Data and Parameter'!$E$7)*'Data and Parameter'!$E$19*'Data and Parameter'!$E$14*'ER calculations'!N1571</f>
        <v>1.0213642057304853</v>
      </c>
    </row>
    <row r="1572" spans="1:15" ht="15">
      <c r="A1572" s="284">
        <v>1568</v>
      </c>
      <c r="B1572" s="287"/>
      <c r="C1572" s="287"/>
      <c r="D1572" s="284" t="s">
        <v>1376</v>
      </c>
      <c r="E1572" s="287"/>
      <c r="F1572" s="285" t="s">
        <v>1692</v>
      </c>
      <c r="G1572" s="266" t="s">
        <v>121</v>
      </c>
      <c r="H1572" s="266">
        <f>IF(G1572="Traditional Stove",0.1,0.2)</f>
        <v>0.1</v>
      </c>
      <c r="I1572" s="266">
        <f>YEAR(J1572)</f>
        <v>2023</v>
      </c>
      <c r="J1572" s="267">
        <v>44974</v>
      </c>
      <c r="K1572" s="267">
        <f>J1572+1</f>
        <v>44975</v>
      </c>
      <c r="L1572" s="266">
        <f>IF(M1572&lt;=365,1,2)</f>
        <v>1</v>
      </c>
      <c r="M1572" s="266">
        <f>IF(K1572&lt;$C$1,$C$2-$C$1+1,$C$2-K1572+1)</f>
        <v>72</v>
      </c>
      <c r="N1572" s="268">
        <f>M1572/365</f>
        <v>0.19726027397260273</v>
      </c>
      <c r="O1572" s="269">
        <f>'Data and Parameter'!$E$4*'Data and Parameter'!$E$5*('Data and Parameter'!$E$6+'Data and Parameter'!$E$7)*'Data and Parameter'!$E$19*'Data and Parameter'!$E$14*'ER calculations'!N1572</f>
        <v>1.0213642057304853</v>
      </c>
    </row>
    <row r="1573" spans="1:15" ht="15">
      <c r="A1573" s="284">
        <v>1569</v>
      </c>
      <c r="B1573" s="287"/>
      <c r="C1573" s="287"/>
      <c r="D1573" s="284" t="s">
        <v>1376</v>
      </c>
      <c r="E1573" s="287"/>
      <c r="F1573" s="285" t="s">
        <v>1693</v>
      </c>
      <c r="G1573" s="266" t="s">
        <v>121</v>
      </c>
      <c r="H1573" s="266">
        <f>IF(G1573="Traditional Stove",0.1,0.2)</f>
        <v>0.1</v>
      </c>
      <c r="I1573" s="266">
        <f>YEAR(J1573)</f>
        <v>2023</v>
      </c>
      <c r="J1573" s="267">
        <v>44974</v>
      </c>
      <c r="K1573" s="267">
        <f>J1573+1</f>
        <v>44975</v>
      </c>
      <c r="L1573" s="266">
        <f>IF(M1573&lt;=365,1,2)</f>
        <v>1</v>
      </c>
      <c r="M1573" s="266">
        <f>IF(K1573&lt;$C$1,$C$2-$C$1+1,$C$2-K1573+1)</f>
        <v>72</v>
      </c>
      <c r="N1573" s="268">
        <f>M1573/365</f>
        <v>0.19726027397260273</v>
      </c>
      <c r="O1573" s="269">
        <f>'Data and Parameter'!$E$4*'Data and Parameter'!$E$5*('Data and Parameter'!$E$6+'Data and Parameter'!$E$7)*'Data and Parameter'!$E$19*'Data and Parameter'!$E$14*'ER calculations'!N1573</f>
        <v>1.0213642057304853</v>
      </c>
    </row>
    <row r="1574" spans="1:15" ht="15">
      <c r="A1574" s="284">
        <v>1570</v>
      </c>
      <c r="B1574" s="287"/>
      <c r="C1574" s="287"/>
      <c r="D1574" s="284" t="s">
        <v>1376</v>
      </c>
      <c r="E1574" s="287"/>
      <c r="F1574" s="285" t="s">
        <v>1694</v>
      </c>
      <c r="G1574" s="266" t="s">
        <v>121</v>
      </c>
      <c r="H1574" s="266">
        <f>IF(G1574="Traditional Stove",0.1,0.2)</f>
        <v>0.1</v>
      </c>
      <c r="I1574" s="266">
        <f>YEAR(J1574)</f>
        <v>2023</v>
      </c>
      <c r="J1574" s="267">
        <v>44974</v>
      </c>
      <c r="K1574" s="267">
        <f>J1574+1</f>
        <v>44975</v>
      </c>
      <c r="L1574" s="266">
        <f>IF(M1574&lt;=365,1,2)</f>
        <v>1</v>
      </c>
      <c r="M1574" s="266">
        <f>IF(K1574&lt;$C$1,$C$2-$C$1+1,$C$2-K1574+1)</f>
        <v>72</v>
      </c>
      <c r="N1574" s="268">
        <f>M1574/365</f>
        <v>0.19726027397260273</v>
      </c>
      <c r="O1574" s="269">
        <f>'Data and Parameter'!$E$4*'Data and Parameter'!$E$5*('Data and Parameter'!$E$6+'Data and Parameter'!$E$7)*'Data and Parameter'!$E$19*'Data and Parameter'!$E$14*'ER calculations'!N1574</f>
        <v>1.0213642057304853</v>
      </c>
    </row>
    <row r="1575" spans="1:15" ht="15">
      <c r="A1575" s="284">
        <v>1571</v>
      </c>
      <c r="B1575" s="287"/>
      <c r="C1575" s="287"/>
      <c r="D1575" s="284" t="s">
        <v>1376</v>
      </c>
      <c r="E1575" s="287"/>
      <c r="F1575" s="285" t="s">
        <v>1695</v>
      </c>
      <c r="G1575" s="266" t="s">
        <v>121</v>
      </c>
      <c r="H1575" s="266">
        <f>IF(G1575="Traditional Stove",0.1,0.2)</f>
        <v>0.1</v>
      </c>
      <c r="I1575" s="266">
        <f>YEAR(J1575)</f>
        <v>2023</v>
      </c>
      <c r="J1575" s="267">
        <v>44974</v>
      </c>
      <c r="K1575" s="267">
        <f>J1575+1</f>
        <v>44975</v>
      </c>
      <c r="L1575" s="266">
        <f>IF(M1575&lt;=365,1,2)</f>
        <v>1</v>
      </c>
      <c r="M1575" s="266">
        <f>IF(K1575&lt;$C$1,$C$2-$C$1+1,$C$2-K1575+1)</f>
        <v>72</v>
      </c>
      <c r="N1575" s="268">
        <f>M1575/365</f>
        <v>0.19726027397260273</v>
      </c>
      <c r="O1575" s="269">
        <f>'Data and Parameter'!$E$4*'Data and Parameter'!$E$5*('Data and Parameter'!$E$6+'Data and Parameter'!$E$7)*'Data and Parameter'!$E$19*'Data and Parameter'!$E$14*'ER calculations'!N1575</f>
        <v>1.0213642057304853</v>
      </c>
    </row>
    <row r="1576" spans="1:15" ht="15">
      <c r="A1576" s="284">
        <v>1572</v>
      </c>
      <c r="B1576" s="287"/>
      <c r="C1576" s="287"/>
      <c r="D1576" s="284" t="s">
        <v>1376</v>
      </c>
      <c r="E1576" s="287"/>
      <c r="F1576" s="285" t="s">
        <v>1696</v>
      </c>
      <c r="G1576" s="266" t="s">
        <v>121</v>
      </c>
      <c r="H1576" s="266">
        <f>IF(G1576="Traditional Stove",0.1,0.2)</f>
        <v>0.1</v>
      </c>
      <c r="I1576" s="266">
        <f>YEAR(J1576)</f>
        <v>2023</v>
      </c>
      <c r="J1576" s="267">
        <v>44974</v>
      </c>
      <c r="K1576" s="267">
        <f>J1576+1</f>
        <v>44975</v>
      </c>
      <c r="L1576" s="266">
        <f>IF(M1576&lt;=365,1,2)</f>
        <v>1</v>
      </c>
      <c r="M1576" s="266">
        <f>IF(K1576&lt;$C$1,$C$2-$C$1+1,$C$2-K1576+1)</f>
        <v>72</v>
      </c>
      <c r="N1576" s="268">
        <f>M1576/365</f>
        <v>0.19726027397260273</v>
      </c>
      <c r="O1576" s="269">
        <f>'Data and Parameter'!$E$4*'Data and Parameter'!$E$5*('Data and Parameter'!$E$6+'Data and Parameter'!$E$7)*'Data and Parameter'!$E$19*'Data and Parameter'!$E$14*'ER calculations'!N1576</f>
        <v>1.0213642057304853</v>
      </c>
    </row>
    <row r="1577" spans="1:15" ht="15">
      <c r="A1577" s="284">
        <v>1573</v>
      </c>
      <c r="B1577" s="287"/>
      <c r="C1577" s="287"/>
      <c r="D1577" s="284" t="s">
        <v>1376</v>
      </c>
      <c r="E1577" s="287"/>
      <c r="F1577" s="285" t="s">
        <v>1697</v>
      </c>
      <c r="G1577" s="266" t="s">
        <v>121</v>
      </c>
      <c r="H1577" s="266">
        <f>IF(G1577="Traditional Stove",0.1,0.2)</f>
        <v>0.1</v>
      </c>
      <c r="I1577" s="266">
        <f>YEAR(J1577)</f>
        <v>2023</v>
      </c>
      <c r="J1577" s="267">
        <v>44974</v>
      </c>
      <c r="K1577" s="267">
        <f>J1577+1</f>
        <v>44975</v>
      </c>
      <c r="L1577" s="266">
        <f>IF(M1577&lt;=365,1,2)</f>
        <v>1</v>
      </c>
      <c r="M1577" s="266">
        <f>IF(K1577&lt;$C$1,$C$2-$C$1+1,$C$2-K1577+1)</f>
        <v>72</v>
      </c>
      <c r="N1577" s="268">
        <f>M1577/365</f>
        <v>0.19726027397260273</v>
      </c>
      <c r="O1577" s="269">
        <f>'Data and Parameter'!$E$4*'Data and Parameter'!$E$5*('Data and Parameter'!$E$6+'Data and Parameter'!$E$7)*'Data and Parameter'!$E$19*'Data and Parameter'!$E$14*'ER calculations'!N1577</f>
        <v>1.0213642057304853</v>
      </c>
    </row>
    <row r="1578" spans="1:15" ht="15">
      <c r="A1578" s="284">
        <v>1574</v>
      </c>
      <c r="B1578" s="287"/>
      <c r="C1578" s="287"/>
      <c r="D1578" s="284" t="s">
        <v>1376</v>
      </c>
      <c r="E1578" s="287"/>
      <c r="F1578" s="285" t="s">
        <v>1698</v>
      </c>
      <c r="G1578" s="266" t="s">
        <v>121</v>
      </c>
      <c r="H1578" s="266">
        <f>IF(G1578="Traditional Stove",0.1,0.2)</f>
        <v>0.1</v>
      </c>
      <c r="I1578" s="266">
        <f>YEAR(J1578)</f>
        <v>2023</v>
      </c>
      <c r="J1578" s="267">
        <v>44974</v>
      </c>
      <c r="K1578" s="267">
        <f>J1578+1</f>
        <v>44975</v>
      </c>
      <c r="L1578" s="266">
        <f>IF(M1578&lt;=365,1,2)</f>
        <v>1</v>
      </c>
      <c r="M1578" s="266">
        <f>IF(K1578&lt;$C$1,$C$2-$C$1+1,$C$2-K1578+1)</f>
        <v>72</v>
      </c>
      <c r="N1578" s="268">
        <f>M1578/365</f>
        <v>0.19726027397260273</v>
      </c>
      <c r="O1578" s="269">
        <f>'Data and Parameter'!$E$4*'Data and Parameter'!$E$5*('Data and Parameter'!$E$6+'Data and Parameter'!$E$7)*'Data and Parameter'!$E$19*'Data and Parameter'!$E$14*'ER calculations'!N1578</f>
        <v>1.0213642057304853</v>
      </c>
    </row>
    <row r="1579" spans="1:15" ht="15">
      <c r="A1579" s="284">
        <v>1575</v>
      </c>
      <c r="B1579" s="287"/>
      <c r="C1579" s="287"/>
      <c r="D1579" s="284" t="s">
        <v>1376</v>
      </c>
      <c r="E1579" s="287"/>
      <c r="F1579" s="285" t="s">
        <v>1699</v>
      </c>
      <c r="G1579" s="266" t="s">
        <v>121</v>
      </c>
      <c r="H1579" s="266">
        <f>IF(G1579="Traditional Stove",0.1,0.2)</f>
        <v>0.1</v>
      </c>
      <c r="I1579" s="266">
        <f>YEAR(J1579)</f>
        <v>2023</v>
      </c>
      <c r="J1579" s="267">
        <v>44974</v>
      </c>
      <c r="K1579" s="267">
        <f>J1579+1</f>
        <v>44975</v>
      </c>
      <c r="L1579" s="266">
        <f>IF(M1579&lt;=365,1,2)</f>
        <v>1</v>
      </c>
      <c r="M1579" s="266">
        <f>IF(K1579&lt;$C$1,$C$2-$C$1+1,$C$2-K1579+1)</f>
        <v>72</v>
      </c>
      <c r="N1579" s="268">
        <f>M1579/365</f>
        <v>0.19726027397260273</v>
      </c>
      <c r="O1579" s="269">
        <f>'Data and Parameter'!$E$4*'Data and Parameter'!$E$5*('Data and Parameter'!$E$6+'Data and Parameter'!$E$7)*'Data and Parameter'!$E$19*'Data and Parameter'!$E$14*'ER calculations'!N1579</f>
        <v>1.0213642057304853</v>
      </c>
    </row>
    <row r="1580" spans="1:15" ht="15">
      <c r="A1580" s="284">
        <v>1576</v>
      </c>
      <c r="B1580" s="287"/>
      <c r="C1580" s="287"/>
      <c r="D1580" s="284" t="s">
        <v>1376</v>
      </c>
      <c r="E1580" s="287"/>
      <c r="F1580" s="285" t="s">
        <v>1700</v>
      </c>
      <c r="G1580" s="266" t="s">
        <v>121</v>
      </c>
      <c r="H1580" s="266">
        <f>IF(G1580="Traditional Stove",0.1,0.2)</f>
        <v>0.1</v>
      </c>
      <c r="I1580" s="266">
        <f>YEAR(J1580)</f>
        <v>2023</v>
      </c>
      <c r="J1580" s="267">
        <v>44974</v>
      </c>
      <c r="K1580" s="267">
        <f>J1580+1</f>
        <v>44975</v>
      </c>
      <c r="L1580" s="266">
        <f>IF(M1580&lt;=365,1,2)</f>
        <v>1</v>
      </c>
      <c r="M1580" s="266">
        <f>IF(K1580&lt;$C$1,$C$2-$C$1+1,$C$2-K1580+1)</f>
        <v>72</v>
      </c>
      <c r="N1580" s="268">
        <f>M1580/365</f>
        <v>0.19726027397260273</v>
      </c>
      <c r="O1580" s="269">
        <f>'Data and Parameter'!$E$4*'Data and Parameter'!$E$5*('Data and Parameter'!$E$6+'Data and Parameter'!$E$7)*'Data and Parameter'!$E$19*'Data and Parameter'!$E$14*'ER calculations'!N1580</f>
        <v>1.0213642057304853</v>
      </c>
    </row>
    <row r="1581" spans="1:15" ht="15">
      <c r="A1581" s="284">
        <v>1577</v>
      </c>
      <c r="B1581" s="287"/>
      <c r="C1581" s="287"/>
      <c r="D1581" s="284" t="s">
        <v>1376</v>
      </c>
      <c r="E1581" s="287"/>
      <c r="F1581" s="285" t="s">
        <v>1701</v>
      </c>
      <c r="G1581" s="266" t="s">
        <v>121</v>
      </c>
      <c r="H1581" s="266">
        <f>IF(G1581="Traditional Stove",0.1,0.2)</f>
        <v>0.1</v>
      </c>
      <c r="I1581" s="266">
        <f>YEAR(J1581)</f>
        <v>2023</v>
      </c>
      <c r="J1581" s="267">
        <v>44974</v>
      </c>
      <c r="K1581" s="267">
        <f>J1581+1</f>
        <v>44975</v>
      </c>
      <c r="L1581" s="266">
        <f>IF(M1581&lt;=365,1,2)</f>
        <v>1</v>
      </c>
      <c r="M1581" s="266">
        <f>IF(K1581&lt;$C$1,$C$2-$C$1+1,$C$2-K1581+1)</f>
        <v>72</v>
      </c>
      <c r="N1581" s="268">
        <f>M1581/365</f>
        <v>0.19726027397260273</v>
      </c>
      <c r="O1581" s="269">
        <f>'Data and Parameter'!$E$4*'Data and Parameter'!$E$5*('Data and Parameter'!$E$6+'Data and Parameter'!$E$7)*'Data and Parameter'!$E$19*'Data and Parameter'!$E$14*'ER calculations'!N1581</f>
        <v>1.0213642057304853</v>
      </c>
    </row>
    <row r="1582" spans="1:15" ht="15">
      <c r="A1582" s="284">
        <v>1578</v>
      </c>
      <c r="B1582" s="287"/>
      <c r="C1582" s="287"/>
      <c r="D1582" s="284" t="s">
        <v>1376</v>
      </c>
      <c r="E1582" s="287"/>
      <c r="F1582" s="285" t="s">
        <v>1702</v>
      </c>
      <c r="G1582" s="266" t="s">
        <v>121</v>
      </c>
      <c r="H1582" s="266">
        <f>IF(G1582="Traditional Stove",0.1,0.2)</f>
        <v>0.1</v>
      </c>
      <c r="I1582" s="266">
        <f>YEAR(J1582)</f>
        <v>2023</v>
      </c>
      <c r="J1582" s="267">
        <v>44974</v>
      </c>
      <c r="K1582" s="267">
        <f>J1582+1</f>
        <v>44975</v>
      </c>
      <c r="L1582" s="266">
        <f>IF(M1582&lt;=365,1,2)</f>
        <v>1</v>
      </c>
      <c r="M1582" s="266">
        <f>IF(K1582&lt;$C$1,$C$2-$C$1+1,$C$2-K1582+1)</f>
        <v>72</v>
      </c>
      <c r="N1582" s="268">
        <f>M1582/365</f>
        <v>0.19726027397260273</v>
      </c>
      <c r="O1582" s="269">
        <f>'Data and Parameter'!$E$4*'Data and Parameter'!$E$5*('Data and Parameter'!$E$6+'Data and Parameter'!$E$7)*'Data and Parameter'!$E$19*'Data and Parameter'!$E$14*'ER calculations'!N1582</f>
        <v>1.0213642057304853</v>
      </c>
    </row>
    <row r="1583" spans="1:15" ht="15">
      <c r="A1583" s="284">
        <v>1579</v>
      </c>
      <c r="B1583" s="287"/>
      <c r="C1583" s="287"/>
      <c r="D1583" s="284" t="s">
        <v>1376</v>
      </c>
      <c r="E1583" s="287"/>
      <c r="F1583" s="285" t="s">
        <v>1703</v>
      </c>
      <c r="G1583" s="266" t="s">
        <v>121</v>
      </c>
      <c r="H1583" s="266">
        <f>IF(G1583="Traditional Stove",0.1,0.2)</f>
        <v>0.1</v>
      </c>
      <c r="I1583" s="266">
        <f>YEAR(J1583)</f>
        <v>2023</v>
      </c>
      <c r="J1583" s="267">
        <v>44974</v>
      </c>
      <c r="K1583" s="267">
        <f>J1583+1</f>
        <v>44975</v>
      </c>
      <c r="L1583" s="266">
        <f>IF(M1583&lt;=365,1,2)</f>
        <v>1</v>
      </c>
      <c r="M1583" s="266">
        <f>IF(K1583&lt;$C$1,$C$2-$C$1+1,$C$2-K1583+1)</f>
        <v>72</v>
      </c>
      <c r="N1583" s="268">
        <f>M1583/365</f>
        <v>0.19726027397260273</v>
      </c>
      <c r="O1583" s="269">
        <f>'Data and Parameter'!$E$4*'Data and Parameter'!$E$5*('Data and Parameter'!$E$6+'Data and Parameter'!$E$7)*'Data and Parameter'!$E$19*'Data and Parameter'!$E$14*'ER calculations'!N1583</f>
        <v>1.0213642057304853</v>
      </c>
    </row>
    <row r="1584" spans="1:15" ht="15">
      <c r="A1584" s="284">
        <v>1580</v>
      </c>
      <c r="B1584" s="287"/>
      <c r="C1584" s="287"/>
      <c r="D1584" s="284" t="s">
        <v>1376</v>
      </c>
      <c r="E1584" s="287"/>
      <c r="F1584" s="285" t="s">
        <v>1704</v>
      </c>
      <c r="G1584" s="266" t="s">
        <v>121</v>
      </c>
      <c r="H1584" s="266">
        <f>IF(G1584="Traditional Stove",0.1,0.2)</f>
        <v>0.1</v>
      </c>
      <c r="I1584" s="266">
        <f>YEAR(J1584)</f>
        <v>2023</v>
      </c>
      <c r="J1584" s="267">
        <v>44974</v>
      </c>
      <c r="K1584" s="267">
        <f>J1584+1</f>
        <v>44975</v>
      </c>
      <c r="L1584" s="266">
        <f>IF(M1584&lt;=365,1,2)</f>
        <v>1</v>
      </c>
      <c r="M1584" s="266">
        <f>IF(K1584&lt;$C$1,$C$2-$C$1+1,$C$2-K1584+1)</f>
        <v>72</v>
      </c>
      <c r="N1584" s="268">
        <f>M1584/365</f>
        <v>0.19726027397260273</v>
      </c>
      <c r="O1584" s="269">
        <f>'Data and Parameter'!$E$4*'Data and Parameter'!$E$5*('Data and Parameter'!$E$6+'Data and Parameter'!$E$7)*'Data and Parameter'!$E$19*'Data and Parameter'!$E$14*'ER calculations'!N1584</f>
        <v>1.0213642057304853</v>
      </c>
    </row>
    <row r="1585" spans="1:15" ht="15">
      <c r="A1585" s="284">
        <v>1581</v>
      </c>
      <c r="B1585" s="287"/>
      <c r="C1585" s="287"/>
      <c r="D1585" s="284" t="s">
        <v>1376</v>
      </c>
      <c r="E1585" s="287"/>
      <c r="F1585" s="285" t="s">
        <v>1705</v>
      </c>
      <c r="G1585" s="266" t="s">
        <v>121</v>
      </c>
      <c r="H1585" s="266">
        <f>IF(G1585="Traditional Stove",0.1,0.2)</f>
        <v>0.1</v>
      </c>
      <c r="I1585" s="266">
        <f>YEAR(J1585)</f>
        <v>2023</v>
      </c>
      <c r="J1585" s="267">
        <v>44974</v>
      </c>
      <c r="K1585" s="267">
        <f>J1585+1</f>
        <v>44975</v>
      </c>
      <c r="L1585" s="266">
        <f>IF(M1585&lt;=365,1,2)</f>
        <v>1</v>
      </c>
      <c r="M1585" s="266">
        <f>IF(K1585&lt;$C$1,$C$2-$C$1+1,$C$2-K1585+1)</f>
        <v>72</v>
      </c>
      <c r="N1585" s="268">
        <f>M1585/365</f>
        <v>0.19726027397260273</v>
      </c>
      <c r="O1585" s="269">
        <f>'Data and Parameter'!$E$4*'Data and Parameter'!$E$5*('Data and Parameter'!$E$6+'Data and Parameter'!$E$7)*'Data and Parameter'!$E$19*'Data and Parameter'!$E$14*'ER calculations'!N1585</f>
        <v>1.0213642057304853</v>
      </c>
    </row>
    <row r="1586" spans="1:15" ht="15">
      <c r="A1586" s="284">
        <v>1582</v>
      </c>
      <c r="B1586" s="287"/>
      <c r="C1586" s="287"/>
      <c r="D1586" s="284" t="s">
        <v>1376</v>
      </c>
      <c r="E1586" s="287"/>
      <c r="F1586" s="285" t="s">
        <v>1706</v>
      </c>
      <c r="G1586" s="266" t="s">
        <v>121</v>
      </c>
      <c r="H1586" s="266">
        <f>IF(G1586="Traditional Stove",0.1,0.2)</f>
        <v>0.1</v>
      </c>
      <c r="I1586" s="266">
        <f>YEAR(J1586)</f>
        <v>2023</v>
      </c>
      <c r="J1586" s="267">
        <v>44974</v>
      </c>
      <c r="K1586" s="267">
        <f>J1586+1</f>
        <v>44975</v>
      </c>
      <c r="L1586" s="266">
        <f>IF(M1586&lt;=365,1,2)</f>
        <v>1</v>
      </c>
      <c r="M1586" s="266">
        <f>IF(K1586&lt;$C$1,$C$2-$C$1+1,$C$2-K1586+1)</f>
        <v>72</v>
      </c>
      <c r="N1586" s="268">
        <f>M1586/365</f>
        <v>0.19726027397260273</v>
      </c>
      <c r="O1586" s="269">
        <f>'Data and Parameter'!$E$4*'Data and Parameter'!$E$5*('Data and Parameter'!$E$6+'Data and Parameter'!$E$7)*'Data and Parameter'!$E$19*'Data and Parameter'!$E$14*'ER calculations'!N1586</f>
        <v>1.0213642057304853</v>
      </c>
    </row>
    <row r="1587" spans="1:15" ht="15">
      <c r="A1587" s="284">
        <v>1583</v>
      </c>
      <c r="B1587" s="287"/>
      <c r="C1587" s="287"/>
      <c r="D1587" s="284" t="s">
        <v>1376</v>
      </c>
      <c r="E1587" s="287"/>
      <c r="F1587" s="285" t="s">
        <v>1707</v>
      </c>
      <c r="G1587" s="266" t="s">
        <v>121</v>
      </c>
      <c r="H1587" s="266">
        <f>IF(G1587="Traditional Stove",0.1,0.2)</f>
        <v>0.1</v>
      </c>
      <c r="I1587" s="266">
        <f>YEAR(J1587)</f>
        <v>2023</v>
      </c>
      <c r="J1587" s="267">
        <v>44974</v>
      </c>
      <c r="K1587" s="267">
        <f>J1587+1</f>
        <v>44975</v>
      </c>
      <c r="L1587" s="266">
        <f>IF(M1587&lt;=365,1,2)</f>
        <v>1</v>
      </c>
      <c r="M1587" s="266">
        <f>IF(K1587&lt;$C$1,$C$2-$C$1+1,$C$2-K1587+1)</f>
        <v>72</v>
      </c>
      <c r="N1587" s="268">
        <f>M1587/365</f>
        <v>0.19726027397260273</v>
      </c>
      <c r="O1587" s="269">
        <f>'Data and Parameter'!$E$4*'Data and Parameter'!$E$5*('Data and Parameter'!$E$6+'Data and Parameter'!$E$7)*'Data and Parameter'!$E$19*'Data and Parameter'!$E$14*'ER calculations'!N1587</f>
        <v>1.0213642057304853</v>
      </c>
    </row>
    <row r="1588" spans="1:15" ht="15">
      <c r="A1588" s="284">
        <v>1584</v>
      </c>
      <c r="B1588" s="287"/>
      <c r="C1588" s="287"/>
      <c r="D1588" s="284" t="s">
        <v>1376</v>
      </c>
      <c r="E1588" s="287"/>
      <c r="F1588" s="285" t="s">
        <v>1708</v>
      </c>
      <c r="G1588" s="266" t="s">
        <v>121</v>
      </c>
      <c r="H1588" s="266">
        <f>IF(G1588="Traditional Stove",0.1,0.2)</f>
        <v>0.1</v>
      </c>
      <c r="I1588" s="266">
        <f>YEAR(J1588)</f>
        <v>2023</v>
      </c>
      <c r="J1588" s="267">
        <v>44974</v>
      </c>
      <c r="K1588" s="267">
        <f>J1588+1</f>
        <v>44975</v>
      </c>
      <c r="L1588" s="266">
        <f>IF(M1588&lt;=365,1,2)</f>
        <v>1</v>
      </c>
      <c r="M1588" s="266">
        <f>IF(K1588&lt;$C$1,$C$2-$C$1+1,$C$2-K1588+1)</f>
        <v>72</v>
      </c>
      <c r="N1588" s="268">
        <f>M1588/365</f>
        <v>0.19726027397260273</v>
      </c>
      <c r="O1588" s="269">
        <f>'Data and Parameter'!$E$4*'Data and Parameter'!$E$5*('Data and Parameter'!$E$6+'Data and Parameter'!$E$7)*'Data and Parameter'!$E$19*'Data and Parameter'!$E$14*'ER calculations'!N1588</f>
        <v>1.0213642057304853</v>
      </c>
    </row>
    <row r="1589" spans="1:15" ht="15">
      <c r="A1589" s="284">
        <v>1585</v>
      </c>
      <c r="B1589" s="287"/>
      <c r="C1589" s="287"/>
      <c r="D1589" s="284" t="s">
        <v>1376</v>
      </c>
      <c r="E1589" s="287"/>
      <c r="F1589" s="285" t="s">
        <v>1709</v>
      </c>
      <c r="G1589" s="266" t="s">
        <v>121</v>
      </c>
      <c r="H1589" s="266">
        <f>IF(G1589="Traditional Stove",0.1,0.2)</f>
        <v>0.1</v>
      </c>
      <c r="I1589" s="266">
        <f>YEAR(J1589)</f>
        <v>2023</v>
      </c>
      <c r="J1589" s="267">
        <v>44974</v>
      </c>
      <c r="K1589" s="267">
        <f>J1589+1</f>
        <v>44975</v>
      </c>
      <c r="L1589" s="266">
        <f>IF(M1589&lt;=365,1,2)</f>
        <v>1</v>
      </c>
      <c r="M1589" s="266">
        <f>IF(K1589&lt;$C$1,$C$2-$C$1+1,$C$2-K1589+1)</f>
        <v>72</v>
      </c>
      <c r="N1589" s="268">
        <f>M1589/365</f>
        <v>0.19726027397260273</v>
      </c>
      <c r="O1589" s="269">
        <f>'Data and Parameter'!$E$4*'Data and Parameter'!$E$5*('Data and Parameter'!$E$6+'Data and Parameter'!$E$7)*'Data and Parameter'!$E$19*'Data and Parameter'!$E$14*'ER calculations'!N1589</f>
        <v>1.0213642057304853</v>
      </c>
    </row>
    <row r="1590" spans="1:15" ht="15">
      <c r="A1590" s="284">
        <v>1586</v>
      </c>
      <c r="B1590" s="287"/>
      <c r="C1590" s="287"/>
      <c r="D1590" s="284" t="s">
        <v>1376</v>
      </c>
      <c r="E1590" s="287"/>
      <c r="F1590" s="285" t="s">
        <v>1710</v>
      </c>
      <c r="G1590" s="266" t="s">
        <v>121</v>
      </c>
      <c r="H1590" s="266">
        <f>IF(G1590="Traditional Stove",0.1,0.2)</f>
        <v>0.1</v>
      </c>
      <c r="I1590" s="266">
        <f>YEAR(J1590)</f>
        <v>2023</v>
      </c>
      <c r="J1590" s="267">
        <v>44974</v>
      </c>
      <c r="K1590" s="267">
        <f>J1590+1</f>
        <v>44975</v>
      </c>
      <c r="L1590" s="266">
        <f>IF(M1590&lt;=365,1,2)</f>
        <v>1</v>
      </c>
      <c r="M1590" s="266">
        <f>IF(K1590&lt;$C$1,$C$2-$C$1+1,$C$2-K1590+1)</f>
        <v>72</v>
      </c>
      <c r="N1590" s="268">
        <f>M1590/365</f>
        <v>0.19726027397260273</v>
      </c>
      <c r="O1590" s="269">
        <f>'Data and Parameter'!$E$4*'Data and Parameter'!$E$5*('Data and Parameter'!$E$6+'Data and Parameter'!$E$7)*'Data and Parameter'!$E$19*'Data and Parameter'!$E$14*'ER calculations'!N1590</f>
        <v>1.0213642057304853</v>
      </c>
    </row>
    <row r="1591" spans="1:15" ht="15">
      <c r="A1591" s="284">
        <v>1587</v>
      </c>
      <c r="B1591" s="287"/>
      <c r="C1591" s="287"/>
      <c r="D1591" s="284" t="s">
        <v>1376</v>
      </c>
      <c r="E1591" s="287"/>
      <c r="F1591" s="285" t="s">
        <v>1711</v>
      </c>
      <c r="G1591" s="266" t="s">
        <v>121</v>
      </c>
      <c r="H1591" s="266">
        <f>IF(G1591="Traditional Stove",0.1,0.2)</f>
        <v>0.1</v>
      </c>
      <c r="I1591" s="266">
        <f>YEAR(J1591)</f>
        <v>2023</v>
      </c>
      <c r="J1591" s="267">
        <v>44974</v>
      </c>
      <c r="K1591" s="267">
        <f>J1591+1</f>
        <v>44975</v>
      </c>
      <c r="L1591" s="266">
        <f>IF(M1591&lt;=365,1,2)</f>
        <v>1</v>
      </c>
      <c r="M1591" s="266">
        <f>IF(K1591&lt;$C$1,$C$2-$C$1+1,$C$2-K1591+1)</f>
        <v>72</v>
      </c>
      <c r="N1591" s="268">
        <f>M1591/365</f>
        <v>0.19726027397260273</v>
      </c>
      <c r="O1591" s="269">
        <f>'Data and Parameter'!$E$4*'Data and Parameter'!$E$5*('Data and Parameter'!$E$6+'Data and Parameter'!$E$7)*'Data and Parameter'!$E$19*'Data and Parameter'!$E$14*'ER calculations'!N1591</f>
        <v>1.0213642057304853</v>
      </c>
    </row>
    <row r="1592" spans="1:15" ht="15">
      <c r="A1592" s="284">
        <v>1588</v>
      </c>
      <c r="B1592" s="287"/>
      <c r="C1592" s="287"/>
      <c r="D1592" s="284" t="s">
        <v>1376</v>
      </c>
      <c r="E1592" s="287"/>
      <c r="F1592" s="285" t="s">
        <v>1712</v>
      </c>
      <c r="G1592" s="266" t="s">
        <v>121</v>
      </c>
      <c r="H1592" s="266">
        <f>IF(G1592="Traditional Stove",0.1,0.2)</f>
        <v>0.1</v>
      </c>
      <c r="I1592" s="266">
        <f>YEAR(J1592)</f>
        <v>2023</v>
      </c>
      <c r="J1592" s="267">
        <v>44974</v>
      </c>
      <c r="K1592" s="267">
        <f>J1592+1</f>
        <v>44975</v>
      </c>
      <c r="L1592" s="266">
        <f>IF(M1592&lt;=365,1,2)</f>
        <v>1</v>
      </c>
      <c r="M1592" s="266">
        <f>IF(K1592&lt;$C$1,$C$2-$C$1+1,$C$2-K1592+1)</f>
        <v>72</v>
      </c>
      <c r="N1592" s="268">
        <f>M1592/365</f>
        <v>0.19726027397260273</v>
      </c>
      <c r="O1592" s="269">
        <f>'Data and Parameter'!$E$4*'Data and Parameter'!$E$5*('Data and Parameter'!$E$6+'Data and Parameter'!$E$7)*'Data and Parameter'!$E$19*'Data and Parameter'!$E$14*'ER calculations'!N1592</f>
        <v>1.0213642057304853</v>
      </c>
    </row>
    <row r="1593" spans="1:15" ht="15">
      <c r="A1593" s="284">
        <v>1589</v>
      </c>
      <c r="B1593" s="287"/>
      <c r="C1593" s="287"/>
      <c r="D1593" s="284" t="s">
        <v>1376</v>
      </c>
      <c r="E1593" s="287"/>
      <c r="F1593" s="285" t="s">
        <v>1713</v>
      </c>
      <c r="G1593" s="266" t="s">
        <v>121</v>
      </c>
      <c r="H1593" s="266">
        <f>IF(G1593="Traditional Stove",0.1,0.2)</f>
        <v>0.1</v>
      </c>
      <c r="I1593" s="266">
        <f>YEAR(J1593)</f>
        <v>2023</v>
      </c>
      <c r="J1593" s="267">
        <v>44974</v>
      </c>
      <c r="K1593" s="267">
        <f>J1593+1</f>
        <v>44975</v>
      </c>
      <c r="L1593" s="266">
        <f>IF(M1593&lt;=365,1,2)</f>
        <v>1</v>
      </c>
      <c r="M1593" s="266">
        <f>IF(K1593&lt;$C$1,$C$2-$C$1+1,$C$2-K1593+1)</f>
        <v>72</v>
      </c>
      <c r="N1593" s="268">
        <f>M1593/365</f>
        <v>0.19726027397260273</v>
      </c>
      <c r="O1593" s="269">
        <f>'Data and Parameter'!$E$4*'Data and Parameter'!$E$5*('Data and Parameter'!$E$6+'Data and Parameter'!$E$7)*'Data and Parameter'!$E$19*'Data and Parameter'!$E$14*'ER calculations'!N1593</f>
        <v>1.0213642057304853</v>
      </c>
    </row>
    <row r="1594" spans="1:15" ht="15">
      <c r="A1594" s="284">
        <v>1590</v>
      </c>
      <c r="B1594" s="287"/>
      <c r="C1594" s="287"/>
      <c r="D1594" s="284" t="s">
        <v>1376</v>
      </c>
      <c r="E1594" s="287"/>
      <c r="F1594" s="285" t="s">
        <v>1714</v>
      </c>
      <c r="G1594" s="266" t="s">
        <v>121</v>
      </c>
      <c r="H1594" s="266">
        <f>IF(G1594="Traditional Stove",0.1,0.2)</f>
        <v>0.1</v>
      </c>
      <c r="I1594" s="266">
        <f>YEAR(J1594)</f>
        <v>2023</v>
      </c>
      <c r="J1594" s="267">
        <v>44974</v>
      </c>
      <c r="K1594" s="267">
        <f>J1594+1</f>
        <v>44975</v>
      </c>
      <c r="L1594" s="266">
        <f>IF(M1594&lt;=365,1,2)</f>
        <v>1</v>
      </c>
      <c r="M1594" s="266">
        <f>IF(K1594&lt;$C$1,$C$2-$C$1+1,$C$2-K1594+1)</f>
        <v>72</v>
      </c>
      <c r="N1594" s="268">
        <f>M1594/365</f>
        <v>0.19726027397260273</v>
      </c>
      <c r="O1594" s="269">
        <f>'Data and Parameter'!$E$4*'Data and Parameter'!$E$5*('Data and Parameter'!$E$6+'Data and Parameter'!$E$7)*'Data and Parameter'!$E$19*'Data and Parameter'!$E$14*'ER calculations'!N1594</f>
        <v>1.0213642057304853</v>
      </c>
    </row>
    <row r="1595" spans="1:15" ht="15">
      <c r="A1595" s="284">
        <v>1591</v>
      </c>
      <c r="B1595" s="287"/>
      <c r="C1595" s="287"/>
      <c r="D1595" s="284" t="s">
        <v>1376</v>
      </c>
      <c r="E1595" s="287"/>
      <c r="F1595" s="285" t="s">
        <v>1715</v>
      </c>
      <c r="G1595" s="266" t="s">
        <v>121</v>
      </c>
      <c r="H1595" s="266">
        <f>IF(G1595="Traditional Stove",0.1,0.2)</f>
        <v>0.1</v>
      </c>
      <c r="I1595" s="266">
        <f>YEAR(J1595)</f>
        <v>2023</v>
      </c>
      <c r="J1595" s="267">
        <v>44974</v>
      </c>
      <c r="K1595" s="267">
        <f>J1595+1</f>
        <v>44975</v>
      </c>
      <c r="L1595" s="266">
        <f>IF(M1595&lt;=365,1,2)</f>
        <v>1</v>
      </c>
      <c r="M1595" s="266">
        <f>IF(K1595&lt;$C$1,$C$2-$C$1+1,$C$2-K1595+1)</f>
        <v>72</v>
      </c>
      <c r="N1595" s="268">
        <f>M1595/365</f>
        <v>0.19726027397260273</v>
      </c>
      <c r="O1595" s="269">
        <f>'Data and Parameter'!$E$4*'Data and Parameter'!$E$5*('Data and Parameter'!$E$6+'Data and Parameter'!$E$7)*'Data and Parameter'!$E$19*'Data and Parameter'!$E$14*'ER calculations'!N1595</f>
        <v>1.0213642057304853</v>
      </c>
    </row>
    <row r="1596" spans="1:15" ht="15">
      <c r="A1596" s="284">
        <v>1592</v>
      </c>
      <c r="B1596" s="287"/>
      <c r="C1596" s="287"/>
      <c r="D1596" s="284" t="s">
        <v>1376</v>
      </c>
      <c r="E1596" s="287"/>
      <c r="F1596" s="285" t="s">
        <v>1716</v>
      </c>
      <c r="G1596" s="266" t="s">
        <v>121</v>
      </c>
      <c r="H1596" s="266">
        <f>IF(G1596="Traditional Stove",0.1,0.2)</f>
        <v>0.1</v>
      </c>
      <c r="I1596" s="266">
        <f>YEAR(J1596)</f>
        <v>2023</v>
      </c>
      <c r="J1596" s="267">
        <v>44974</v>
      </c>
      <c r="K1596" s="267">
        <f>J1596+1</f>
        <v>44975</v>
      </c>
      <c r="L1596" s="266">
        <f>IF(M1596&lt;=365,1,2)</f>
        <v>1</v>
      </c>
      <c r="M1596" s="266">
        <f>IF(K1596&lt;$C$1,$C$2-$C$1+1,$C$2-K1596+1)</f>
        <v>72</v>
      </c>
      <c r="N1596" s="268">
        <f>M1596/365</f>
        <v>0.19726027397260273</v>
      </c>
      <c r="O1596" s="269">
        <f>'Data and Parameter'!$E$4*'Data and Parameter'!$E$5*('Data and Parameter'!$E$6+'Data and Parameter'!$E$7)*'Data and Parameter'!$E$19*'Data and Parameter'!$E$14*'ER calculations'!N1596</f>
        <v>1.0213642057304853</v>
      </c>
    </row>
    <row r="1597" spans="1:15" ht="15">
      <c r="A1597" s="284">
        <v>1593</v>
      </c>
      <c r="B1597" s="287"/>
      <c r="C1597" s="287"/>
      <c r="D1597" s="284" t="s">
        <v>1376</v>
      </c>
      <c r="E1597" s="287"/>
      <c r="F1597" s="285" t="s">
        <v>1717</v>
      </c>
      <c r="G1597" s="266" t="s">
        <v>121</v>
      </c>
      <c r="H1597" s="266">
        <f>IF(G1597="Traditional Stove",0.1,0.2)</f>
        <v>0.1</v>
      </c>
      <c r="I1597" s="266">
        <f>YEAR(J1597)</f>
        <v>2023</v>
      </c>
      <c r="J1597" s="267">
        <v>44974</v>
      </c>
      <c r="K1597" s="267">
        <f>J1597+1</f>
        <v>44975</v>
      </c>
      <c r="L1597" s="266">
        <f>IF(M1597&lt;=365,1,2)</f>
        <v>1</v>
      </c>
      <c r="M1597" s="266">
        <f>IF(K1597&lt;$C$1,$C$2-$C$1+1,$C$2-K1597+1)</f>
        <v>72</v>
      </c>
      <c r="N1597" s="268">
        <f>M1597/365</f>
        <v>0.19726027397260273</v>
      </c>
      <c r="O1597" s="269">
        <f>'Data and Parameter'!$E$4*'Data and Parameter'!$E$5*('Data and Parameter'!$E$6+'Data and Parameter'!$E$7)*'Data and Parameter'!$E$19*'Data and Parameter'!$E$14*'ER calculations'!N1597</f>
        <v>1.0213642057304853</v>
      </c>
    </row>
    <row r="1598" spans="1:15" ht="15">
      <c r="A1598" s="284">
        <v>1594</v>
      </c>
      <c r="B1598" s="287"/>
      <c r="C1598" s="287"/>
      <c r="D1598" s="284" t="s">
        <v>1376</v>
      </c>
      <c r="E1598" s="287"/>
      <c r="F1598" s="285" t="s">
        <v>1718</v>
      </c>
      <c r="G1598" s="266" t="s">
        <v>121</v>
      </c>
      <c r="H1598" s="266">
        <f>IF(G1598="Traditional Stove",0.1,0.2)</f>
        <v>0.1</v>
      </c>
      <c r="I1598" s="266">
        <f>YEAR(J1598)</f>
        <v>2023</v>
      </c>
      <c r="J1598" s="267">
        <v>44974</v>
      </c>
      <c r="K1598" s="267">
        <f>J1598+1</f>
        <v>44975</v>
      </c>
      <c r="L1598" s="266">
        <f>IF(M1598&lt;=365,1,2)</f>
        <v>1</v>
      </c>
      <c r="M1598" s="266">
        <f>IF(K1598&lt;$C$1,$C$2-$C$1+1,$C$2-K1598+1)</f>
        <v>72</v>
      </c>
      <c r="N1598" s="268">
        <f>M1598/365</f>
        <v>0.19726027397260273</v>
      </c>
      <c r="O1598" s="269">
        <f>'Data and Parameter'!$E$4*'Data and Parameter'!$E$5*('Data and Parameter'!$E$6+'Data and Parameter'!$E$7)*'Data and Parameter'!$E$19*'Data and Parameter'!$E$14*'ER calculations'!N1598</f>
        <v>1.0213642057304853</v>
      </c>
    </row>
    <row r="1599" spans="1:15" ht="15">
      <c r="A1599" s="284">
        <v>1595</v>
      </c>
      <c r="B1599" s="287"/>
      <c r="C1599" s="287"/>
      <c r="D1599" s="284" t="s">
        <v>1376</v>
      </c>
      <c r="E1599" s="287"/>
      <c r="F1599" s="285" t="s">
        <v>1719</v>
      </c>
      <c r="G1599" s="266" t="s">
        <v>121</v>
      </c>
      <c r="H1599" s="266">
        <f>IF(G1599="Traditional Stove",0.1,0.2)</f>
        <v>0.1</v>
      </c>
      <c r="I1599" s="266">
        <f>YEAR(J1599)</f>
        <v>2023</v>
      </c>
      <c r="J1599" s="267">
        <v>44974</v>
      </c>
      <c r="K1599" s="267">
        <f>J1599+1</f>
        <v>44975</v>
      </c>
      <c r="L1599" s="266">
        <f>IF(M1599&lt;=365,1,2)</f>
        <v>1</v>
      </c>
      <c r="M1599" s="266">
        <f>IF(K1599&lt;$C$1,$C$2-$C$1+1,$C$2-K1599+1)</f>
        <v>72</v>
      </c>
      <c r="N1599" s="268">
        <f>M1599/365</f>
        <v>0.19726027397260273</v>
      </c>
      <c r="O1599" s="269">
        <f>'Data and Parameter'!$E$4*'Data and Parameter'!$E$5*('Data and Parameter'!$E$6+'Data and Parameter'!$E$7)*'Data and Parameter'!$E$19*'Data and Parameter'!$E$14*'ER calculations'!N1599</f>
        <v>1.0213642057304853</v>
      </c>
    </row>
    <row r="1600" spans="1:15" ht="15">
      <c r="A1600" s="284">
        <v>1596</v>
      </c>
      <c r="B1600" s="287"/>
      <c r="C1600" s="287"/>
      <c r="D1600" s="284" t="s">
        <v>1376</v>
      </c>
      <c r="E1600" s="287"/>
      <c r="F1600" s="285" t="s">
        <v>1720</v>
      </c>
      <c r="G1600" s="266" t="s">
        <v>121</v>
      </c>
      <c r="H1600" s="266">
        <f>IF(G1600="Traditional Stove",0.1,0.2)</f>
        <v>0.1</v>
      </c>
      <c r="I1600" s="266">
        <f>YEAR(J1600)</f>
        <v>2023</v>
      </c>
      <c r="J1600" s="267">
        <v>44974</v>
      </c>
      <c r="K1600" s="267">
        <f>J1600+1</f>
        <v>44975</v>
      </c>
      <c r="L1600" s="266">
        <f>IF(M1600&lt;=365,1,2)</f>
        <v>1</v>
      </c>
      <c r="M1600" s="266">
        <f>IF(K1600&lt;$C$1,$C$2-$C$1+1,$C$2-K1600+1)</f>
        <v>72</v>
      </c>
      <c r="N1600" s="268">
        <f>M1600/365</f>
        <v>0.19726027397260273</v>
      </c>
      <c r="O1600" s="269">
        <f>'Data and Parameter'!$E$4*'Data and Parameter'!$E$5*('Data and Parameter'!$E$6+'Data and Parameter'!$E$7)*'Data and Parameter'!$E$19*'Data and Parameter'!$E$14*'ER calculations'!N1600</f>
        <v>1.0213642057304853</v>
      </c>
    </row>
    <row r="1601" spans="1:15" ht="15">
      <c r="A1601" s="284">
        <v>1597</v>
      </c>
      <c r="B1601" s="287"/>
      <c r="C1601" s="287"/>
      <c r="D1601" s="284" t="s">
        <v>1376</v>
      </c>
      <c r="E1601" s="287"/>
      <c r="F1601" s="285" t="s">
        <v>1721</v>
      </c>
      <c r="G1601" s="266" t="s">
        <v>121</v>
      </c>
      <c r="H1601" s="266">
        <f>IF(G1601="Traditional Stove",0.1,0.2)</f>
        <v>0.1</v>
      </c>
      <c r="I1601" s="266">
        <f>YEAR(J1601)</f>
        <v>2023</v>
      </c>
      <c r="J1601" s="267">
        <v>44974</v>
      </c>
      <c r="K1601" s="267">
        <f>J1601+1</f>
        <v>44975</v>
      </c>
      <c r="L1601" s="266">
        <f>IF(M1601&lt;=365,1,2)</f>
        <v>1</v>
      </c>
      <c r="M1601" s="266">
        <f>IF(K1601&lt;$C$1,$C$2-$C$1+1,$C$2-K1601+1)</f>
        <v>72</v>
      </c>
      <c r="N1601" s="268">
        <f>M1601/365</f>
        <v>0.19726027397260273</v>
      </c>
      <c r="O1601" s="269">
        <f>'Data and Parameter'!$E$4*'Data and Parameter'!$E$5*('Data and Parameter'!$E$6+'Data and Parameter'!$E$7)*'Data and Parameter'!$E$19*'Data and Parameter'!$E$14*'ER calculations'!N1601</f>
        <v>1.0213642057304853</v>
      </c>
    </row>
    <row r="1602" spans="1:15" ht="15">
      <c r="A1602" s="284">
        <v>1598</v>
      </c>
      <c r="B1602" s="287"/>
      <c r="C1602" s="287"/>
      <c r="D1602" s="284" t="s">
        <v>1376</v>
      </c>
      <c r="E1602" s="287"/>
      <c r="F1602" s="285" t="s">
        <v>1722</v>
      </c>
      <c r="G1602" s="266" t="s">
        <v>121</v>
      </c>
      <c r="H1602" s="266">
        <f>IF(G1602="Traditional Stove",0.1,0.2)</f>
        <v>0.1</v>
      </c>
      <c r="I1602" s="266">
        <f>YEAR(J1602)</f>
        <v>2023</v>
      </c>
      <c r="J1602" s="267">
        <v>44974</v>
      </c>
      <c r="K1602" s="267">
        <f>J1602+1</f>
        <v>44975</v>
      </c>
      <c r="L1602" s="266">
        <f>IF(M1602&lt;=365,1,2)</f>
        <v>1</v>
      </c>
      <c r="M1602" s="266">
        <f>IF(K1602&lt;$C$1,$C$2-$C$1+1,$C$2-K1602+1)</f>
        <v>72</v>
      </c>
      <c r="N1602" s="268">
        <f>M1602/365</f>
        <v>0.19726027397260273</v>
      </c>
      <c r="O1602" s="269">
        <f>'Data and Parameter'!$E$4*'Data and Parameter'!$E$5*('Data and Parameter'!$E$6+'Data and Parameter'!$E$7)*'Data and Parameter'!$E$19*'Data and Parameter'!$E$14*'ER calculations'!N1602</f>
        <v>1.0213642057304853</v>
      </c>
    </row>
    <row r="1603" spans="1:15" ht="15">
      <c r="A1603" s="284">
        <v>1599</v>
      </c>
      <c r="B1603" s="287"/>
      <c r="C1603" s="287"/>
      <c r="D1603" s="284" t="s">
        <v>1376</v>
      </c>
      <c r="E1603" s="287"/>
      <c r="F1603" s="285" t="s">
        <v>1723</v>
      </c>
      <c r="G1603" s="266" t="s">
        <v>121</v>
      </c>
      <c r="H1603" s="266">
        <f>IF(G1603="Traditional Stove",0.1,0.2)</f>
        <v>0.1</v>
      </c>
      <c r="I1603" s="266">
        <f>YEAR(J1603)</f>
        <v>2023</v>
      </c>
      <c r="J1603" s="267">
        <v>44974</v>
      </c>
      <c r="K1603" s="267">
        <f>J1603+1</f>
        <v>44975</v>
      </c>
      <c r="L1603" s="266">
        <f>IF(M1603&lt;=365,1,2)</f>
        <v>1</v>
      </c>
      <c r="M1603" s="266">
        <f>IF(K1603&lt;$C$1,$C$2-$C$1+1,$C$2-K1603+1)</f>
        <v>72</v>
      </c>
      <c r="N1603" s="268">
        <f>M1603/365</f>
        <v>0.19726027397260273</v>
      </c>
      <c r="O1603" s="269">
        <f>'Data and Parameter'!$E$4*'Data and Parameter'!$E$5*('Data and Parameter'!$E$6+'Data and Parameter'!$E$7)*'Data and Parameter'!$E$19*'Data and Parameter'!$E$14*'ER calculations'!N1603</f>
        <v>1.0213642057304853</v>
      </c>
    </row>
    <row r="1604" spans="1:15" ht="15">
      <c r="A1604" s="284">
        <v>1600</v>
      </c>
      <c r="B1604" s="287"/>
      <c r="C1604" s="287"/>
      <c r="D1604" s="284" t="s">
        <v>1376</v>
      </c>
      <c r="E1604" s="287"/>
      <c r="F1604" s="285" t="s">
        <v>1724</v>
      </c>
      <c r="G1604" s="266" t="s">
        <v>121</v>
      </c>
      <c r="H1604" s="266">
        <f>IF(G1604="Traditional Stove",0.1,0.2)</f>
        <v>0.1</v>
      </c>
      <c r="I1604" s="266">
        <f>YEAR(J1604)</f>
        <v>2023</v>
      </c>
      <c r="J1604" s="267">
        <v>44974</v>
      </c>
      <c r="K1604" s="267">
        <f>J1604+1</f>
        <v>44975</v>
      </c>
      <c r="L1604" s="266">
        <f>IF(M1604&lt;=365,1,2)</f>
        <v>1</v>
      </c>
      <c r="M1604" s="266">
        <f>IF(K1604&lt;$C$1,$C$2-$C$1+1,$C$2-K1604+1)</f>
        <v>72</v>
      </c>
      <c r="N1604" s="268">
        <f>M1604/365</f>
        <v>0.19726027397260273</v>
      </c>
      <c r="O1604" s="269">
        <f>'Data and Parameter'!$E$4*'Data and Parameter'!$E$5*('Data and Parameter'!$E$6+'Data and Parameter'!$E$7)*'Data and Parameter'!$E$19*'Data and Parameter'!$E$14*'ER calculations'!N1604</f>
        <v>1.0213642057304853</v>
      </c>
    </row>
    <row r="1605" spans="1:15" ht="15">
      <c r="A1605" s="284">
        <v>1601</v>
      </c>
      <c r="B1605" s="287"/>
      <c r="C1605" s="287"/>
      <c r="D1605" s="284" t="s">
        <v>1376</v>
      </c>
      <c r="E1605" s="287"/>
      <c r="F1605" s="285" t="s">
        <v>1725</v>
      </c>
      <c r="G1605" s="266" t="s">
        <v>121</v>
      </c>
      <c r="H1605" s="266">
        <f>IF(G1605="Traditional Stove",0.1,0.2)</f>
        <v>0.1</v>
      </c>
      <c r="I1605" s="266">
        <f>YEAR(J1605)</f>
        <v>2023</v>
      </c>
      <c r="J1605" s="267">
        <v>44974</v>
      </c>
      <c r="K1605" s="267">
        <f>J1605+1</f>
        <v>44975</v>
      </c>
      <c r="L1605" s="266">
        <f>IF(M1605&lt;=365,1,2)</f>
        <v>1</v>
      </c>
      <c r="M1605" s="266">
        <f>IF(K1605&lt;$C$1,$C$2-$C$1+1,$C$2-K1605+1)</f>
        <v>72</v>
      </c>
      <c r="N1605" s="268">
        <f>M1605/365</f>
        <v>0.19726027397260273</v>
      </c>
      <c r="O1605" s="269">
        <f>'Data and Parameter'!$E$4*'Data and Parameter'!$E$5*('Data and Parameter'!$E$6+'Data and Parameter'!$E$7)*'Data and Parameter'!$E$19*'Data and Parameter'!$E$14*'ER calculations'!N1605</f>
        <v>1.0213642057304853</v>
      </c>
    </row>
    <row r="1606" spans="1:15" ht="15">
      <c r="A1606" s="284">
        <v>1602</v>
      </c>
      <c r="B1606" s="287"/>
      <c r="C1606" s="287"/>
      <c r="D1606" s="284" t="s">
        <v>1376</v>
      </c>
      <c r="E1606" s="287"/>
      <c r="F1606" s="285" t="s">
        <v>1726</v>
      </c>
      <c r="G1606" s="266" t="s">
        <v>121</v>
      </c>
      <c r="H1606" s="266">
        <f>IF(G1606="Traditional Stove",0.1,0.2)</f>
        <v>0.1</v>
      </c>
      <c r="I1606" s="266">
        <f>YEAR(J1606)</f>
        <v>2023</v>
      </c>
      <c r="J1606" s="267">
        <v>44974</v>
      </c>
      <c r="K1606" s="267">
        <f>J1606+1</f>
        <v>44975</v>
      </c>
      <c r="L1606" s="266">
        <f>IF(M1606&lt;=365,1,2)</f>
        <v>1</v>
      </c>
      <c r="M1606" s="266">
        <f>IF(K1606&lt;$C$1,$C$2-$C$1+1,$C$2-K1606+1)</f>
        <v>72</v>
      </c>
      <c r="N1606" s="268">
        <f>M1606/365</f>
        <v>0.19726027397260273</v>
      </c>
      <c r="O1606" s="269">
        <f>'Data and Parameter'!$E$4*'Data and Parameter'!$E$5*('Data and Parameter'!$E$6+'Data and Parameter'!$E$7)*'Data and Parameter'!$E$19*'Data and Parameter'!$E$14*'ER calculations'!N1606</f>
        <v>1.0213642057304853</v>
      </c>
    </row>
    <row r="1607" spans="1:15" ht="15">
      <c r="A1607" s="284">
        <v>1603</v>
      </c>
      <c r="B1607" s="287"/>
      <c r="C1607" s="287"/>
      <c r="D1607" s="284" t="s">
        <v>1376</v>
      </c>
      <c r="E1607" s="287"/>
      <c r="F1607" s="285" t="s">
        <v>1727</v>
      </c>
      <c r="G1607" s="266" t="s">
        <v>121</v>
      </c>
      <c r="H1607" s="266">
        <f>IF(G1607="Traditional Stove",0.1,0.2)</f>
        <v>0.1</v>
      </c>
      <c r="I1607" s="266">
        <f>YEAR(J1607)</f>
        <v>2023</v>
      </c>
      <c r="J1607" s="267">
        <v>44974</v>
      </c>
      <c r="K1607" s="267">
        <f>J1607+1</f>
        <v>44975</v>
      </c>
      <c r="L1607" s="266">
        <f>IF(M1607&lt;=365,1,2)</f>
        <v>1</v>
      </c>
      <c r="M1607" s="266">
        <f>IF(K1607&lt;$C$1,$C$2-$C$1+1,$C$2-K1607+1)</f>
        <v>72</v>
      </c>
      <c r="N1607" s="268">
        <f>M1607/365</f>
        <v>0.19726027397260273</v>
      </c>
      <c r="O1607" s="269">
        <f>'Data and Parameter'!$E$4*'Data and Parameter'!$E$5*('Data and Parameter'!$E$6+'Data and Parameter'!$E$7)*'Data and Parameter'!$E$19*'Data and Parameter'!$E$14*'ER calculations'!N1607</f>
        <v>1.0213642057304853</v>
      </c>
    </row>
    <row r="1608" spans="1:15" ht="15">
      <c r="A1608" s="284">
        <v>1604</v>
      </c>
      <c r="B1608" s="287"/>
      <c r="C1608" s="287"/>
      <c r="D1608" s="284" t="s">
        <v>1376</v>
      </c>
      <c r="E1608" s="287"/>
      <c r="F1608" s="285" t="s">
        <v>1728</v>
      </c>
      <c r="G1608" s="266" t="s">
        <v>121</v>
      </c>
      <c r="H1608" s="266">
        <f>IF(G1608="Traditional Stove",0.1,0.2)</f>
        <v>0.1</v>
      </c>
      <c r="I1608" s="266">
        <f>YEAR(J1608)</f>
        <v>2023</v>
      </c>
      <c r="J1608" s="267">
        <v>44974</v>
      </c>
      <c r="K1608" s="267">
        <f>J1608+1</f>
        <v>44975</v>
      </c>
      <c r="L1608" s="266">
        <f>IF(M1608&lt;=365,1,2)</f>
        <v>1</v>
      </c>
      <c r="M1608" s="266">
        <f>IF(K1608&lt;$C$1,$C$2-$C$1+1,$C$2-K1608+1)</f>
        <v>72</v>
      </c>
      <c r="N1608" s="268">
        <f>M1608/365</f>
        <v>0.19726027397260273</v>
      </c>
      <c r="O1608" s="269">
        <f>'Data and Parameter'!$E$4*'Data and Parameter'!$E$5*('Data and Parameter'!$E$6+'Data and Parameter'!$E$7)*'Data and Parameter'!$E$19*'Data and Parameter'!$E$14*'ER calculations'!N1608</f>
        <v>1.0213642057304853</v>
      </c>
    </row>
    <row r="1609" spans="1:15" ht="15">
      <c r="A1609" s="284">
        <v>1605</v>
      </c>
      <c r="B1609" s="287"/>
      <c r="C1609" s="287"/>
      <c r="D1609" s="284" t="s">
        <v>1376</v>
      </c>
      <c r="E1609" s="287"/>
      <c r="F1609" s="285" t="s">
        <v>1729</v>
      </c>
      <c r="G1609" s="266" t="s">
        <v>121</v>
      </c>
      <c r="H1609" s="266">
        <f>IF(G1609="Traditional Stove",0.1,0.2)</f>
        <v>0.1</v>
      </c>
      <c r="I1609" s="266">
        <f>YEAR(J1609)</f>
        <v>2023</v>
      </c>
      <c r="J1609" s="267">
        <v>44974</v>
      </c>
      <c r="K1609" s="267">
        <f>J1609+1</f>
        <v>44975</v>
      </c>
      <c r="L1609" s="266">
        <f>IF(M1609&lt;=365,1,2)</f>
        <v>1</v>
      </c>
      <c r="M1609" s="266">
        <f>IF(K1609&lt;$C$1,$C$2-$C$1+1,$C$2-K1609+1)</f>
        <v>72</v>
      </c>
      <c r="N1609" s="268">
        <f>M1609/365</f>
        <v>0.19726027397260273</v>
      </c>
      <c r="O1609" s="269">
        <f>'Data and Parameter'!$E$4*'Data and Parameter'!$E$5*('Data and Parameter'!$E$6+'Data and Parameter'!$E$7)*'Data and Parameter'!$E$19*'Data and Parameter'!$E$14*'ER calculations'!N1609</f>
        <v>1.0213642057304853</v>
      </c>
    </row>
    <row r="1610" spans="1:15" ht="15">
      <c r="A1610" s="284">
        <v>1606</v>
      </c>
      <c r="B1610" s="287"/>
      <c r="C1610" s="287"/>
      <c r="D1610" s="284" t="s">
        <v>1376</v>
      </c>
      <c r="E1610" s="287"/>
      <c r="F1610" s="285" t="s">
        <v>1730</v>
      </c>
      <c r="G1610" s="266" t="s">
        <v>121</v>
      </c>
      <c r="H1610" s="266">
        <f>IF(G1610="Traditional Stove",0.1,0.2)</f>
        <v>0.1</v>
      </c>
      <c r="I1610" s="266">
        <f>YEAR(J1610)</f>
        <v>2023</v>
      </c>
      <c r="J1610" s="267">
        <v>44974</v>
      </c>
      <c r="K1610" s="267">
        <f>J1610+1</f>
        <v>44975</v>
      </c>
      <c r="L1610" s="266">
        <f>IF(M1610&lt;=365,1,2)</f>
        <v>1</v>
      </c>
      <c r="M1610" s="266">
        <f>IF(K1610&lt;$C$1,$C$2-$C$1+1,$C$2-K1610+1)</f>
        <v>72</v>
      </c>
      <c r="N1610" s="268">
        <f>M1610/365</f>
        <v>0.19726027397260273</v>
      </c>
      <c r="O1610" s="269">
        <f>'Data and Parameter'!$E$4*'Data and Parameter'!$E$5*('Data and Parameter'!$E$6+'Data and Parameter'!$E$7)*'Data and Parameter'!$E$19*'Data and Parameter'!$E$14*'ER calculations'!N1610</f>
        <v>1.0213642057304853</v>
      </c>
    </row>
    <row r="1611" spans="1:15" ht="15">
      <c r="A1611" s="284">
        <v>1607</v>
      </c>
      <c r="B1611" s="287"/>
      <c r="C1611" s="287"/>
      <c r="D1611" s="284" t="s">
        <v>1376</v>
      </c>
      <c r="E1611" s="287"/>
      <c r="F1611" s="285" t="s">
        <v>1731</v>
      </c>
      <c r="G1611" s="266" t="s">
        <v>121</v>
      </c>
      <c r="H1611" s="266">
        <f>IF(G1611="Traditional Stove",0.1,0.2)</f>
        <v>0.1</v>
      </c>
      <c r="I1611" s="266">
        <f>YEAR(J1611)</f>
        <v>2023</v>
      </c>
      <c r="J1611" s="267">
        <v>44974</v>
      </c>
      <c r="K1611" s="267">
        <f>J1611+1</f>
        <v>44975</v>
      </c>
      <c r="L1611" s="266">
        <f>IF(M1611&lt;=365,1,2)</f>
        <v>1</v>
      </c>
      <c r="M1611" s="266">
        <f>IF(K1611&lt;$C$1,$C$2-$C$1+1,$C$2-K1611+1)</f>
        <v>72</v>
      </c>
      <c r="N1611" s="268">
        <f>M1611/365</f>
        <v>0.19726027397260273</v>
      </c>
      <c r="O1611" s="269">
        <f>'Data and Parameter'!$E$4*'Data and Parameter'!$E$5*('Data and Parameter'!$E$6+'Data and Parameter'!$E$7)*'Data and Parameter'!$E$19*'Data and Parameter'!$E$14*'ER calculations'!N1611</f>
        <v>1.0213642057304853</v>
      </c>
    </row>
    <row r="1612" spans="1:15" ht="15">
      <c r="A1612" s="284">
        <v>1608</v>
      </c>
      <c r="B1612" s="287"/>
      <c r="C1612" s="287"/>
      <c r="D1612" s="284" t="s">
        <v>1376</v>
      </c>
      <c r="E1612" s="287"/>
      <c r="F1612" s="285" t="s">
        <v>1732</v>
      </c>
      <c r="G1612" s="266" t="s">
        <v>121</v>
      </c>
      <c r="H1612" s="266">
        <f>IF(G1612="Traditional Stove",0.1,0.2)</f>
        <v>0.1</v>
      </c>
      <c r="I1612" s="266">
        <f>YEAR(J1612)</f>
        <v>2023</v>
      </c>
      <c r="J1612" s="267">
        <v>44974</v>
      </c>
      <c r="K1612" s="267">
        <f>J1612+1</f>
        <v>44975</v>
      </c>
      <c r="L1612" s="266">
        <f>IF(M1612&lt;=365,1,2)</f>
        <v>1</v>
      </c>
      <c r="M1612" s="266">
        <f>IF(K1612&lt;$C$1,$C$2-$C$1+1,$C$2-K1612+1)</f>
        <v>72</v>
      </c>
      <c r="N1612" s="268">
        <f>M1612/365</f>
        <v>0.19726027397260273</v>
      </c>
      <c r="O1612" s="269">
        <f>'Data and Parameter'!$E$4*'Data and Parameter'!$E$5*('Data and Parameter'!$E$6+'Data and Parameter'!$E$7)*'Data and Parameter'!$E$19*'Data and Parameter'!$E$14*'ER calculations'!N1612</f>
        <v>1.0213642057304853</v>
      </c>
    </row>
    <row r="1613" spans="1:15" ht="15">
      <c r="A1613" s="284">
        <v>1609</v>
      </c>
      <c r="B1613" s="287"/>
      <c r="C1613" s="287"/>
      <c r="D1613" s="284" t="s">
        <v>1376</v>
      </c>
      <c r="E1613" s="287"/>
      <c r="F1613" s="285" t="s">
        <v>1733</v>
      </c>
      <c r="G1613" s="266" t="s">
        <v>121</v>
      </c>
      <c r="H1613" s="266">
        <f>IF(G1613="Traditional Stove",0.1,0.2)</f>
        <v>0.1</v>
      </c>
      <c r="I1613" s="266">
        <f>YEAR(J1613)</f>
        <v>2023</v>
      </c>
      <c r="J1613" s="267">
        <v>44974</v>
      </c>
      <c r="K1613" s="267">
        <f>J1613+1</f>
        <v>44975</v>
      </c>
      <c r="L1613" s="266">
        <f>IF(M1613&lt;=365,1,2)</f>
        <v>1</v>
      </c>
      <c r="M1613" s="266">
        <f>IF(K1613&lt;$C$1,$C$2-$C$1+1,$C$2-K1613+1)</f>
        <v>72</v>
      </c>
      <c r="N1613" s="268">
        <f>M1613/365</f>
        <v>0.19726027397260273</v>
      </c>
      <c r="O1613" s="269">
        <f>'Data and Parameter'!$E$4*'Data and Parameter'!$E$5*('Data and Parameter'!$E$6+'Data and Parameter'!$E$7)*'Data and Parameter'!$E$19*'Data and Parameter'!$E$14*'ER calculations'!N1613</f>
        <v>1.0213642057304853</v>
      </c>
    </row>
    <row r="1614" spans="1:15" ht="15">
      <c r="A1614" s="284">
        <v>1610</v>
      </c>
      <c r="B1614" s="287"/>
      <c r="C1614" s="287"/>
      <c r="D1614" s="284" t="s">
        <v>1376</v>
      </c>
      <c r="E1614" s="287"/>
      <c r="F1614" s="285" t="s">
        <v>1734</v>
      </c>
      <c r="G1614" s="266" t="s">
        <v>121</v>
      </c>
      <c r="H1614" s="266">
        <f>IF(G1614="Traditional Stove",0.1,0.2)</f>
        <v>0.1</v>
      </c>
      <c r="I1614" s="266">
        <f>YEAR(J1614)</f>
        <v>2023</v>
      </c>
      <c r="J1614" s="267">
        <v>44974</v>
      </c>
      <c r="K1614" s="267">
        <f>J1614+1</f>
        <v>44975</v>
      </c>
      <c r="L1614" s="266">
        <f>IF(M1614&lt;=365,1,2)</f>
        <v>1</v>
      </c>
      <c r="M1614" s="266">
        <f>IF(K1614&lt;$C$1,$C$2-$C$1+1,$C$2-K1614+1)</f>
        <v>72</v>
      </c>
      <c r="N1614" s="268">
        <f>M1614/365</f>
        <v>0.19726027397260273</v>
      </c>
      <c r="O1614" s="269">
        <f>'Data and Parameter'!$E$4*'Data and Parameter'!$E$5*('Data and Parameter'!$E$6+'Data and Parameter'!$E$7)*'Data and Parameter'!$E$19*'Data and Parameter'!$E$14*'ER calculations'!N1614</f>
        <v>1.0213642057304853</v>
      </c>
    </row>
    <row r="1615" spans="1:15" ht="15">
      <c r="A1615" s="284">
        <v>1611</v>
      </c>
      <c r="B1615" s="287"/>
      <c r="C1615" s="287"/>
      <c r="D1615" s="284" t="s">
        <v>1376</v>
      </c>
      <c r="E1615" s="287"/>
      <c r="F1615" s="285" t="s">
        <v>1735</v>
      </c>
      <c r="G1615" s="266" t="s">
        <v>121</v>
      </c>
      <c r="H1615" s="266">
        <f>IF(G1615="Traditional Stove",0.1,0.2)</f>
        <v>0.1</v>
      </c>
      <c r="I1615" s="266">
        <f>YEAR(J1615)</f>
        <v>2023</v>
      </c>
      <c r="J1615" s="267">
        <v>44974</v>
      </c>
      <c r="K1615" s="267">
        <f>J1615+1</f>
        <v>44975</v>
      </c>
      <c r="L1615" s="266">
        <f>IF(M1615&lt;=365,1,2)</f>
        <v>1</v>
      </c>
      <c r="M1615" s="266">
        <f>IF(K1615&lt;$C$1,$C$2-$C$1+1,$C$2-K1615+1)</f>
        <v>72</v>
      </c>
      <c r="N1615" s="268">
        <f>M1615/365</f>
        <v>0.19726027397260273</v>
      </c>
      <c r="O1615" s="269">
        <f>'Data and Parameter'!$E$4*'Data and Parameter'!$E$5*('Data and Parameter'!$E$6+'Data and Parameter'!$E$7)*'Data and Parameter'!$E$19*'Data and Parameter'!$E$14*'ER calculations'!N1615</f>
        <v>1.0213642057304853</v>
      </c>
    </row>
    <row r="1616" spans="1:15" ht="15">
      <c r="A1616" s="284">
        <v>1612</v>
      </c>
      <c r="B1616" s="287"/>
      <c r="C1616" s="287"/>
      <c r="D1616" s="284" t="s">
        <v>1376</v>
      </c>
      <c r="E1616" s="287"/>
      <c r="F1616" s="285" t="s">
        <v>1736</v>
      </c>
      <c r="G1616" s="266" t="s">
        <v>121</v>
      </c>
      <c r="H1616" s="266">
        <f>IF(G1616="Traditional Stove",0.1,0.2)</f>
        <v>0.1</v>
      </c>
      <c r="I1616" s="266">
        <f>YEAR(J1616)</f>
        <v>2023</v>
      </c>
      <c r="J1616" s="267">
        <v>44974</v>
      </c>
      <c r="K1616" s="267">
        <f>J1616+1</f>
        <v>44975</v>
      </c>
      <c r="L1616" s="266">
        <f>IF(M1616&lt;=365,1,2)</f>
        <v>1</v>
      </c>
      <c r="M1616" s="266">
        <f>IF(K1616&lt;$C$1,$C$2-$C$1+1,$C$2-K1616+1)</f>
        <v>72</v>
      </c>
      <c r="N1616" s="268">
        <f>M1616/365</f>
        <v>0.19726027397260273</v>
      </c>
      <c r="O1616" s="269">
        <f>'Data and Parameter'!$E$4*'Data and Parameter'!$E$5*('Data and Parameter'!$E$6+'Data and Parameter'!$E$7)*'Data and Parameter'!$E$19*'Data and Parameter'!$E$14*'ER calculations'!N1616</f>
        <v>1.0213642057304853</v>
      </c>
    </row>
    <row r="1617" spans="1:15" ht="15">
      <c r="A1617" s="284">
        <v>1613</v>
      </c>
      <c r="B1617" s="287"/>
      <c r="C1617" s="287"/>
      <c r="D1617" s="284" t="s">
        <v>1376</v>
      </c>
      <c r="E1617" s="287"/>
      <c r="F1617" s="285" t="s">
        <v>1737</v>
      </c>
      <c r="G1617" s="266" t="s">
        <v>121</v>
      </c>
      <c r="H1617" s="266">
        <f>IF(G1617="Traditional Stove",0.1,0.2)</f>
        <v>0.1</v>
      </c>
      <c r="I1617" s="266">
        <f>YEAR(J1617)</f>
        <v>2023</v>
      </c>
      <c r="J1617" s="267">
        <v>44974</v>
      </c>
      <c r="K1617" s="267">
        <f>J1617+1</f>
        <v>44975</v>
      </c>
      <c r="L1617" s="266">
        <f>IF(M1617&lt;=365,1,2)</f>
        <v>1</v>
      </c>
      <c r="M1617" s="266">
        <f>IF(K1617&lt;$C$1,$C$2-$C$1+1,$C$2-K1617+1)</f>
        <v>72</v>
      </c>
      <c r="N1617" s="268">
        <f>M1617/365</f>
        <v>0.19726027397260273</v>
      </c>
      <c r="O1617" s="269">
        <f>'Data and Parameter'!$E$4*'Data and Parameter'!$E$5*('Data and Parameter'!$E$6+'Data and Parameter'!$E$7)*'Data and Parameter'!$E$19*'Data and Parameter'!$E$14*'ER calculations'!N1617</f>
        <v>1.0213642057304853</v>
      </c>
    </row>
    <row r="1618" spans="1:15" ht="15">
      <c r="A1618" s="284">
        <v>1614</v>
      </c>
      <c r="B1618" s="287"/>
      <c r="C1618" s="287"/>
      <c r="D1618" s="284" t="s">
        <v>1376</v>
      </c>
      <c r="E1618" s="287"/>
      <c r="F1618" s="285" t="s">
        <v>1738</v>
      </c>
      <c r="G1618" s="266" t="s">
        <v>121</v>
      </c>
      <c r="H1618" s="266">
        <f>IF(G1618="Traditional Stove",0.1,0.2)</f>
        <v>0.1</v>
      </c>
      <c r="I1618" s="266">
        <f>YEAR(J1618)</f>
        <v>2023</v>
      </c>
      <c r="J1618" s="267">
        <v>44974</v>
      </c>
      <c r="K1618" s="267">
        <f>J1618+1</f>
        <v>44975</v>
      </c>
      <c r="L1618" s="266">
        <f>IF(M1618&lt;=365,1,2)</f>
        <v>1</v>
      </c>
      <c r="M1618" s="266">
        <f>IF(K1618&lt;$C$1,$C$2-$C$1+1,$C$2-K1618+1)</f>
        <v>72</v>
      </c>
      <c r="N1618" s="268">
        <f>M1618/365</f>
        <v>0.19726027397260273</v>
      </c>
      <c r="O1618" s="269">
        <f>'Data and Parameter'!$E$4*'Data and Parameter'!$E$5*('Data and Parameter'!$E$6+'Data and Parameter'!$E$7)*'Data and Parameter'!$E$19*'Data and Parameter'!$E$14*'ER calculations'!N1618</f>
        <v>1.0213642057304853</v>
      </c>
    </row>
    <row r="1619" spans="1:15" ht="15">
      <c r="A1619" s="284">
        <v>1615</v>
      </c>
      <c r="B1619" s="287"/>
      <c r="C1619" s="287"/>
      <c r="D1619" s="284" t="s">
        <v>1376</v>
      </c>
      <c r="E1619" s="287"/>
      <c r="F1619" s="285" t="s">
        <v>1739</v>
      </c>
      <c r="G1619" s="266" t="s">
        <v>121</v>
      </c>
      <c r="H1619" s="266">
        <f>IF(G1619="Traditional Stove",0.1,0.2)</f>
        <v>0.1</v>
      </c>
      <c r="I1619" s="266">
        <f>YEAR(J1619)</f>
        <v>2023</v>
      </c>
      <c r="J1619" s="267">
        <v>44974</v>
      </c>
      <c r="K1619" s="267">
        <f>J1619+1</f>
        <v>44975</v>
      </c>
      <c r="L1619" s="266">
        <f>IF(M1619&lt;=365,1,2)</f>
        <v>1</v>
      </c>
      <c r="M1619" s="266">
        <f>IF(K1619&lt;$C$1,$C$2-$C$1+1,$C$2-K1619+1)</f>
        <v>72</v>
      </c>
      <c r="N1619" s="268">
        <f>M1619/365</f>
        <v>0.19726027397260273</v>
      </c>
      <c r="O1619" s="269">
        <f>'Data and Parameter'!$E$4*'Data and Parameter'!$E$5*('Data and Parameter'!$E$6+'Data and Parameter'!$E$7)*'Data and Parameter'!$E$19*'Data and Parameter'!$E$14*'ER calculations'!N1619</f>
        <v>1.0213642057304853</v>
      </c>
    </row>
    <row r="1620" spans="1:15" ht="15">
      <c r="A1620" s="284">
        <v>1616</v>
      </c>
      <c r="B1620" s="287"/>
      <c r="C1620" s="287"/>
      <c r="D1620" s="284" t="s">
        <v>1376</v>
      </c>
      <c r="E1620" s="287"/>
      <c r="F1620" s="285" t="s">
        <v>1740</v>
      </c>
      <c r="G1620" s="266" t="s">
        <v>121</v>
      </c>
      <c r="H1620" s="266">
        <f>IF(G1620="Traditional Stove",0.1,0.2)</f>
        <v>0.1</v>
      </c>
      <c r="I1620" s="266">
        <f>YEAR(J1620)</f>
        <v>2023</v>
      </c>
      <c r="J1620" s="267">
        <v>44974</v>
      </c>
      <c r="K1620" s="267">
        <f>J1620+1</f>
        <v>44975</v>
      </c>
      <c r="L1620" s="266">
        <f>IF(M1620&lt;=365,1,2)</f>
        <v>1</v>
      </c>
      <c r="M1620" s="266">
        <f>IF(K1620&lt;$C$1,$C$2-$C$1+1,$C$2-K1620+1)</f>
        <v>72</v>
      </c>
      <c r="N1620" s="268">
        <f>M1620/365</f>
        <v>0.19726027397260273</v>
      </c>
      <c r="O1620" s="269">
        <f>'Data and Parameter'!$E$4*'Data and Parameter'!$E$5*('Data and Parameter'!$E$6+'Data and Parameter'!$E$7)*'Data and Parameter'!$E$19*'Data and Parameter'!$E$14*'ER calculations'!N1620</f>
        <v>1.0213642057304853</v>
      </c>
    </row>
    <row r="1621" spans="1:15" ht="15">
      <c r="A1621" s="284">
        <v>1617</v>
      </c>
      <c r="B1621" s="287"/>
      <c r="C1621" s="287"/>
      <c r="D1621" s="284" t="s">
        <v>1376</v>
      </c>
      <c r="E1621" s="287"/>
      <c r="F1621" s="285" t="s">
        <v>1741</v>
      </c>
      <c r="G1621" s="266" t="s">
        <v>121</v>
      </c>
      <c r="H1621" s="266">
        <f>IF(G1621="Traditional Stove",0.1,0.2)</f>
        <v>0.1</v>
      </c>
      <c r="I1621" s="266">
        <f>YEAR(J1621)</f>
        <v>2023</v>
      </c>
      <c r="J1621" s="267">
        <v>44974</v>
      </c>
      <c r="K1621" s="267">
        <f>J1621+1</f>
        <v>44975</v>
      </c>
      <c r="L1621" s="266">
        <f>IF(M1621&lt;=365,1,2)</f>
        <v>1</v>
      </c>
      <c r="M1621" s="266">
        <f>IF(K1621&lt;$C$1,$C$2-$C$1+1,$C$2-K1621+1)</f>
        <v>72</v>
      </c>
      <c r="N1621" s="268">
        <f>M1621/365</f>
        <v>0.19726027397260273</v>
      </c>
      <c r="O1621" s="269">
        <f>'Data and Parameter'!$E$4*'Data and Parameter'!$E$5*('Data and Parameter'!$E$6+'Data and Parameter'!$E$7)*'Data and Parameter'!$E$19*'Data and Parameter'!$E$14*'ER calculations'!N1621</f>
        <v>1.0213642057304853</v>
      </c>
    </row>
    <row r="1622" spans="1:15" ht="15">
      <c r="A1622" s="284">
        <v>1618</v>
      </c>
      <c r="B1622" s="287"/>
      <c r="C1622" s="287"/>
      <c r="D1622" s="284" t="s">
        <v>1376</v>
      </c>
      <c r="E1622" s="287"/>
      <c r="F1622" s="285" t="s">
        <v>1742</v>
      </c>
      <c r="G1622" s="266" t="s">
        <v>121</v>
      </c>
      <c r="H1622" s="266">
        <f>IF(G1622="Traditional Stove",0.1,0.2)</f>
        <v>0.1</v>
      </c>
      <c r="I1622" s="266">
        <f>YEAR(J1622)</f>
        <v>2023</v>
      </c>
      <c r="J1622" s="267">
        <v>44974</v>
      </c>
      <c r="K1622" s="267">
        <f>J1622+1</f>
        <v>44975</v>
      </c>
      <c r="L1622" s="266">
        <f>IF(M1622&lt;=365,1,2)</f>
        <v>1</v>
      </c>
      <c r="M1622" s="266">
        <f>IF(K1622&lt;$C$1,$C$2-$C$1+1,$C$2-K1622+1)</f>
        <v>72</v>
      </c>
      <c r="N1622" s="268">
        <f>M1622/365</f>
        <v>0.19726027397260273</v>
      </c>
      <c r="O1622" s="269">
        <f>'Data and Parameter'!$E$4*'Data and Parameter'!$E$5*('Data and Parameter'!$E$6+'Data and Parameter'!$E$7)*'Data and Parameter'!$E$19*'Data and Parameter'!$E$14*'ER calculations'!N1622</f>
        <v>1.0213642057304853</v>
      </c>
    </row>
    <row r="1623" spans="1:15" ht="15">
      <c r="A1623" s="284">
        <v>1619</v>
      </c>
      <c r="B1623" s="287"/>
      <c r="C1623" s="287"/>
      <c r="D1623" s="284" t="s">
        <v>1376</v>
      </c>
      <c r="E1623" s="287"/>
      <c r="F1623" s="285" t="s">
        <v>1743</v>
      </c>
      <c r="G1623" s="266" t="s">
        <v>121</v>
      </c>
      <c r="H1623" s="266">
        <f>IF(G1623="Traditional Stove",0.1,0.2)</f>
        <v>0.1</v>
      </c>
      <c r="I1623" s="266">
        <f>YEAR(J1623)</f>
        <v>2023</v>
      </c>
      <c r="J1623" s="267">
        <v>44974</v>
      </c>
      <c r="K1623" s="267">
        <f>J1623+1</f>
        <v>44975</v>
      </c>
      <c r="L1623" s="266">
        <f>IF(M1623&lt;=365,1,2)</f>
        <v>1</v>
      </c>
      <c r="M1623" s="266">
        <f>IF(K1623&lt;$C$1,$C$2-$C$1+1,$C$2-K1623+1)</f>
        <v>72</v>
      </c>
      <c r="N1623" s="268">
        <f>M1623/365</f>
        <v>0.19726027397260273</v>
      </c>
      <c r="O1623" s="269">
        <f>'Data and Parameter'!$E$4*'Data and Parameter'!$E$5*('Data and Parameter'!$E$6+'Data and Parameter'!$E$7)*'Data and Parameter'!$E$19*'Data and Parameter'!$E$14*'ER calculations'!N1623</f>
        <v>1.0213642057304853</v>
      </c>
    </row>
    <row r="1624" spans="1:15" ht="15">
      <c r="A1624" s="284">
        <v>1620</v>
      </c>
      <c r="B1624" s="287"/>
      <c r="C1624" s="287"/>
      <c r="D1624" s="284" t="s">
        <v>1376</v>
      </c>
      <c r="E1624" s="287"/>
      <c r="F1624" s="285" t="s">
        <v>1744</v>
      </c>
      <c r="G1624" s="266" t="s">
        <v>121</v>
      </c>
      <c r="H1624" s="266">
        <f>IF(G1624="Traditional Stove",0.1,0.2)</f>
        <v>0.1</v>
      </c>
      <c r="I1624" s="266">
        <f>YEAR(J1624)</f>
        <v>2023</v>
      </c>
      <c r="J1624" s="267">
        <v>44974</v>
      </c>
      <c r="K1624" s="267">
        <f>J1624+1</f>
        <v>44975</v>
      </c>
      <c r="L1624" s="266">
        <f>IF(M1624&lt;=365,1,2)</f>
        <v>1</v>
      </c>
      <c r="M1624" s="266">
        <f>IF(K1624&lt;$C$1,$C$2-$C$1+1,$C$2-K1624+1)</f>
        <v>72</v>
      </c>
      <c r="N1624" s="268">
        <f>M1624/365</f>
        <v>0.19726027397260273</v>
      </c>
      <c r="O1624" s="269">
        <f>'Data and Parameter'!$E$4*'Data and Parameter'!$E$5*('Data and Parameter'!$E$6+'Data and Parameter'!$E$7)*'Data and Parameter'!$E$19*'Data and Parameter'!$E$14*'ER calculations'!N1624</f>
        <v>1.0213642057304853</v>
      </c>
    </row>
    <row r="1625" spans="1:15" ht="15">
      <c r="A1625" s="284">
        <v>1621</v>
      </c>
      <c r="B1625" s="287"/>
      <c r="C1625" s="287"/>
      <c r="D1625" s="284" t="s">
        <v>1376</v>
      </c>
      <c r="E1625" s="287"/>
      <c r="F1625" s="285" t="s">
        <v>1745</v>
      </c>
      <c r="G1625" s="266" t="s">
        <v>121</v>
      </c>
      <c r="H1625" s="266">
        <f>IF(G1625="Traditional Stove",0.1,0.2)</f>
        <v>0.1</v>
      </c>
      <c r="I1625" s="266">
        <f>YEAR(J1625)</f>
        <v>2023</v>
      </c>
      <c r="J1625" s="267">
        <v>44974</v>
      </c>
      <c r="K1625" s="267">
        <f>J1625+1</f>
        <v>44975</v>
      </c>
      <c r="L1625" s="266">
        <f>IF(M1625&lt;=365,1,2)</f>
        <v>1</v>
      </c>
      <c r="M1625" s="266">
        <f>IF(K1625&lt;$C$1,$C$2-$C$1+1,$C$2-K1625+1)</f>
        <v>72</v>
      </c>
      <c r="N1625" s="268">
        <f>M1625/365</f>
        <v>0.19726027397260273</v>
      </c>
      <c r="O1625" s="269">
        <f>'Data and Parameter'!$E$4*'Data and Parameter'!$E$5*('Data and Parameter'!$E$6+'Data and Parameter'!$E$7)*'Data and Parameter'!$E$19*'Data and Parameter'!$E$14*'ER calculations'!N1625</f>
        <v>1.0213642057304853</v>
      </c>
    </row>
    <row r="1626" spans="1:15" ht="15">
      <c r="A1626" s="284">
        <v>1622</v>
      </c>
      <c r="B1626" s="287"/>
      <c r="C1626" s="287"/>
      <c r="D1626" s="284" t="s">
        <v>1376</v>
      </c>
      <c r="E1626" s="287"/>
      <c r="F1626" s="285" t="s">
        <v>1746</v>
      </c>
      <c r="G1626" s="266" t="s">
        <v>121</v>
      </c>
      <c r="H1626" s="266">
        <f>IF(G1626="Traditional Stove",0.1,0.2)</f>
        <v>0.1</v>
      </c>
      <c r="I1626" s="266">
        <f>YEAR(J1626)</f>
        <v>2023</v>
      </c>
      <c r="J1626" s="267">
        <v>44974</v>
      </c>
      <c r="K1626" s="267">
        <f>J1626+1</f>
        <v>44975</v>
      </c>
      <c r="L1626" s="266">
        <f>IF(M1626&lt;=365,1,2)</f>
        <v>1</v>
      </c>
      <c r="M1626" s="266">
        <f>IF(K1626&lt;$C$1,$C$2-$C$1+1,$C$2-K1626+1)</f>
        <v>72</v>
      </c>
      <c r="N1626" s="268">
        <f>M1626/365</f>
        <v>0.19726027397260273</v>
      </c>
      <c r="O1626" s="269">
        <f>'Data and Parameter'!$E$4*'Data and Parameter'!$E$5*('Data and Parameter'!$E$6+'Data and Parameter'!$E$7)*'Data and Parameter'!$E$19*'Data and Parameter'!$E$14*'ER calculations'!N1626</f>
        <v>1.0213642057304853</v>
      </c>
    </row>
    <row r="1627" spans="1:15" ht="15">
      <c r="A1627" s="284">
        <v>1623</v>
      </c>
      <c r="B1627" s="287"/>
      <c r="C1627" s="287"/>
      <c r="D1627" s="284" t="s">
        <v>1376</v>
      </c>
      <c r="E1627" s="287"/>
      <c r="F1627" s="285" t="s">
        <v>1747</v>
      </c>
      <c r="G1627" s="266" t="s">
        <v>121</v>
      </c>
      <c r="H1627" s="266">
        <f>IF(G1627="Traditional Stove",0.1,0.2)</f>
        <v>0.1</v>
      </c>
      <c r="I1627" s="266">
        <f>YEAR(J1627)</f>
        <v>2023</v>
      </c>
      <c r="J1627" s="267">
        <v>44974</v>
      </c>
      <c r="K1627" s="267">
        <f>J1627+1</f>
        <v>44975</v>
      </c>
      <c r="L1627" s="266">
        <f>IF(M1627&lt;=365,1,2)</f>
        <v>1</v>
      </c>
      <c r="M1627" s="266">
        <f>IF(K1627&lt;$C$1,$C$2-$C$1+1,$C$2-K1627+1)</f>
        <v>72</v>
      </c>
      <c r="N1627" s="268">
        <f>M1627/365</f>
        <v>0.19726027397260273</v>
      </c>
      <c r="O1627" s="269">
        <f>'Data and Parameter'!$E$4*'Data and Parameter'!$E$5*('Data and Parameter'!$E$6+'Data and Parameter'!$E$7)*'Data and Parameter'!$E$19*'Data and Parameter'!$E$14*'ER calculations'!N1627</f>
        <v>1.0213642057304853</v>
      </c>
    </row>
    <row r="1628" spans="1:15" ht="15">
      <c r="A1628" s="284">
        <v>1624</v>
      </c>
      <c r="B1628" s="287"/>
      <c r="C1628" s="287"/>
      <c r="D1628" s="284" t="s">
        <v>1376</v>
      </c>
      <c r="E1628" s="287"/>
      <c r="F1628" s="285" t="s">
        <v>1748</v>
      </c>
      <c r="G1628" s="266" t="s">
        <v>121</v>
      </c>
      <c r="H1628" s="266">
        <f>IF(G1628="Traditional Stove",0.1,0.2)</f>
        <v>0.1</v>
      </c>
      <c r="I1628" s="266">
        <f>YEAR(J1628)</f>
        <v>2023</v>
      </c>
      <c r="J1628" s="267">
        <v>44974</v>
      </c>
      <c r="K1628" s="267">
        <f>J1628+1</f>
        <v>44975</v>
      </c>
      <c r="L1628" s="266">
        <f>IF(M1628&lt;=365,1,2)</f>
        <v>1</v>
      </c>
      <c r="M1628" s="266">
        <f>IF(K1628&lt;$C$1,$C$2-$C$1+1,$C$2-K1628+1)</f>
        <v>72</v>
      </c>
      <c r="N1628" s="268">
        <f>M1628/365</f>
        <v>0.19726027397260273</v>
      </c>
      <c r="O1628" s="269">
        <f>'Data and Parameter'!$E$4*'Data and Parameter'!$E$5*('Data and Parameter'!$E$6+'Data and Parameter'!$E$7)*'Data and Parameter'!$E$19*'Data and Parameter'!$E$14*'ER calculations'!N1628</f>
        <v>1.0213642057304853</v>
      </c>
    </row>
    <row r="1629" spans="1:15" ht="15">
      <c r="A1629" s="284">
        <v>1625</v>
      </c>
      <c r="B1629" s="287"/>
      <c r="C1629" s="287"/>
      <c r="D1629" s="284" t="s">
        <v>1376</v>
      </c>
      <c r="E1629" s="287"/>
      <c r="F1629" s="285" t="s">
        <v>1749</v>
      </c>
      <c r="G1629" s="266" t="s">
        <v>121</v>
      </c>
      <c r="H1629" s="266">
        <f>IF(G1629="Traditional Stove",0.1,0.2)</f>
        <v>0.1</v>
      </c>
      <c r="I1629" s="266">
        <f>YEAR(J1629)</f>
        <v>2023</v>
      </c>
      <c r="J1629" s="267">
        <v>44974</v>
      </c>
      <c r="K1629" s="267">
        <f>J1629+1</f>
        <v>44975</v>
      </c>
      <c r="L1629" s="266">
        <f>IF(M1629&lt;=365,1,2)</f>
        <v>1</v>
      </c>
      <c r="M1629" s="266">
        <f>IF(K1629&lt;$C$1,$C$2-$C$1+1,$C$2-K1629+1)</f>
        <v>72</v>
      </c>
      <c r="N1629" s="268">
        <f>M1629/365</f>
        <v>0.19726027397260273</v>
      </c>
      <c r="O1629" s="269">
        <f>'Data and Parameter'!$E$4*'Data and Parameter'!$E$5*('Data and Parameter'!$E$6+'Data and Parameter'!$E$7)*'Data and Parameter'!$E$19*'Data and Parameter'!$E$14*'ER calculations'!N1629</f>
        <v>1.0213642057304853</v>
      </c>
    </row>
    <row r="1630" spans="1:15" ht="15">
      <c r="A1630" s="284">
        <v>1626</v>
      </c>
      <c r="B1630" s="287"/>
      <c r="C1630" s="287"/>
      <c r="D1630" s="284" t="s">
        <v>1376</v>
      </c>
      <c r="E1630" s="287"/>
      <c r="F1630" s="285" t="s">
        <v>1750</v>
      </c>
      <c r="G1630" s="266" t="s">
        <v>121</v>
      </c>
      <c r="H1630" s="266">
        <f>IF(G1630="Traditional Stove",0.1,0.2)</f>
        <v>0.1</v>
      </c>
      <c r="I1630" s="266">
        <f>YEAR(J1630)</f>
        <v>2023</v>
      </c>
      <c r="J1630" s="267">
        <v>44974</v>
      </c>
      <c r="K1630" s="267">
        <f>J1630+1</f>
        <v>44975</v>
      </c>
      <c r="L1630" s="266">
        <f>IF(M1630&lt;=365,1,2)</f>
        <v>1</v>
      </c>
      <c r="M1630" s="266">
        <f>IF(K1630&lt;$C$1,$C$2-$C$1+1,$C$2-K1630+1)</f>
        <v>72</v>
      </c>
      <c r="N1630" s="268">
        <f>M1630/365</f>
        <v>0.19726027397260273</v>
      </c>
      <c r="O1630" s="269">
        <f>'Data and Parameter'!$E$4*'Data and Parameter'!$E$5*('Data and Parameter'!$E$6+'Data and Parameter'!$E$7)*'Data and Parameter'!$E$19*'Data and Parameter'!$E$14*'ER calculations'!N1630</f>
        <v>1.0213642057304853</v>
      </c>
    </row>
    <row r="1631" spans="1:15" ht="15">
      <c r="A1631" s="284">
        <v>1627</v>
      </c>
      <c r="B1631" s="287"/>
      <c r="C1631" s="287"/>
      <c r="D1631" s="284" t="s">
        <v>1376</v>
      </c>
      <c r="E1631" s="287"/>
      <c r="F1631" s="285" t="s">
        <v>1751</v>
      </c>
      <c r="G1631" s="266" t="s">
        <v>121</v>
      </c>
      <c r="H1631" s="266">
        <f>IF(G1631="Traditional Stove",0.1,0.2)</f>
        <v>0.1</v>
      </c>
      <c r="I1631" s="266">
        <f>YEAR(J1631)</f>
        <v>2023</v>
      </c>
      <c r="J1631" s="267">
        <v>44974</v>
      </c>
      <c r="K1631" s="267">
        <f>J1631+1</f>
        <v>44975</v>
      </c>
      <c r="L1631" s="266">
        <f>IF(M1631&lt;=365,1,2)</f>
        <v>1</v>
      </c>
      <c r="M1631" s="266">
        <f>IF(K1631&lt;$C$1,$C$2-$C$1+1,$C$2-K1631+1)</f>
        <v>72</v>
      </c>
      <c r="N1631" s="268">
        <f>M1631/365</f>
        <v>0.19726027397260273</v>
      </c>
      <c r="O1631" s="269">
        <f>'Data and Parameter'!$E$4*'Data and Parameter'!$E$5*('Data and Parameter'!$E$6+'Data and Parameter'!$E$7)*'Data and Parameter'!$E$19*'Data and Parameter'!$E$14*'ER calculations'!N1631</f>
        <v>1.0213642057304853</v>
      </c>
    </row>
    <row r="1632" spans="1:15" ht="15">
      <c r="A1632" s="284">
        <v>1628</v>
      </c>
      <c r="B1632" s="287"/>
      <c r="C1632" s="287"/>
      <c r="D1632" s="284" t="s">
        <v>1376</v>
      </c>
      <c r="E1632" s="287"/>
      <c r="F1632" s="285" t="s">
        <v>1752</v>
      </c>
      <c r="G1632" s="266" t="s">
        <v>121</v>
      </c>
      <c r="H1632" s="266">
        <f>IF(G1632="Traditional Stove",0.1,0.2)</f>
        <v>0.1</v>
      </c>
      <c r="I1632" s="266">
        <f>YEAR(J1632)</f>
        <v>2023</v>
      </c>
      <c r="J1632" s="267">
        <v>44974</v>
      </c>
      <c r="K1632" s="267">
        <f>J1632+1</f>
        <v>44975</v>
      </c>
      <c r="L1632" s="266">
        <f>IF(M1632&lt;=365,1,2)</f>
        <v>1</v>
      </c>
      <c r="M1632" s="266">
        <f>IF(K1632&lt;$C$1,$C$2-$C$1+1,$C$2-K1632+1)</f>
        <v>72</v>
      </c>
      <c r="N1632" s="268">
        <f>M1632/365</f>
        <v>0.19726027397260273</v>
      </c>
      <c r="O1632" s="269">
        <f>'Data and Parameter'!$E$4*'Data and Parameter'!$E$5*('Data and Parameter'!$E$6+'Data and Parameter'!$E$7)*'Data and Parameter'!$E$19*'Data and Parameter'!$E$14*'ER calculations'!N1632</f>
        <v>1.0213642057304853</v>
      </c>
    </row>
    <row r="1633" spans="1:15" ht="15">
      <c r="A1633" s="284">
        <v>1629</v>
      </c>
      <c r="B1633" s="287"/>
      <c r="C1633" s="287"/>
      <c r="D1633" s="284" t="s">
        <v>1376</v>
      </c>
      <c r="E1633" s="287"/>
      <c r="F1633" s="285" t="s">
        <v>1753</v>
      </c>
      <c r="G1633" s="266" t="s">
        <v>121</v>
      </c>
      <c r="H1633" s="266">
        <f>IF(G1633="Traditional Stove",0.1,0.2)</f>
        <v>0.1</v>
      </c>
      <c r="I1633" s="266">
        <f>YEAR(J1633)</f>
        <v>2023</v>
      </c>
      <c r="J1633" s="267">
        <v>44974</v>
      </c>
      <c r="K1633" s="267">
        <f>J1633+1</f>
        <v>44975</v>
      </c>
      <c r="L1633" s="266">
        <f>IF(M1633&lt;=365,1,2)</f>
        <v>1</v>
      </c>
      <c r="M1633" s="266">
        <f>IF(K1633&lt;$C$1,$C$2-$C$1+1,$C$2-K1633+1)</f>
        <v>72</v>
      </c>
      <c r="N1633" s="268">
        <f>M1633/365</f>
        <v>0.19726027397260273</v>
      </c>
      <c r="O1633" s="269">
        <f>'Data and Parameter'!$E$4*'Data and Parameter'!$E$5*('Data and Parameter'!$E$6+'Data and Parameter'!$E$7)*'Data and Parameter'!$E$19*'Data and Parameter'!$E$14*'ER calculations'!N1633</f>
        <v>1.0213642057304853</v>
      </c>
    </row>
    <row r="1634" spans="1:15" ht="15">
      <c r="A1634" s="284">
        <v>1630</v>
      </c>
      <c r="B1634" s="287"/>
      <c r="C1634" s="287"/>
      <c r="D1634" s="284" t="s">
        <v>1376</v>
      </c>
      <c r="E1634" s="287"/>
      <c r="F1634" s="285" t="s">
        <v>1754</v>
      </c>
      <c r="G1634" s="266" t="s">
        <v>121</v>
      </c>
      <c r="H1634" s="266">
        <f>IF(G1634="Traditional Stove",0.1,0.2)</f>
        <v>0.1</v>
      </c>
      <c r="I1634" s="266">
        <f>YEAR(J1634)</f>
        <v>2023</v>
      </c>
      <c r="J1634" s="267">
        <v>44974</v>
      </c>
      <c r="K1634" s="267">
        <f>J1634+1</f>
        <v>44975</v>
      </c>
      <c r="L1634" s="266">
        <f>IF(M1634&lt;=365,1,2)</f>
        <v>1</v>
      </c>
      <c r="M1634" s="266">
        <f>IF(K1634&lt;$C$1,$C$2-$C$1+1,$C$2-K1634+1)</f>
        <v>72</v>
      </c>
      <c r="N1634" s="268">
        <f>M1634/365</f>
        <v>0.19726027397260273</v>
      </c>
      <c r="O1634" s="269">
        <f>'Data and Parameter'!$E$4*'Data and Parameter'!$E$5*('Data and Parameter'!$E$6+'Data and Parameter'!$E$7)*'Data and Parameter'!$E$19*'Data and Parameter'!$E$14*'ER calculations'!N1634</f>
        <v>1.0213642057304853</v>
      </c>
    </row>
    <row r="1635" spans="1:15" ht="15">
      <c r="A1635" s="284">
        <v>1631</v>
      </c>
      <c r="B1635" s="287"/>
      <c r="C1635" s="287"/>
      <c r="D1635" s="284" t="s">
        <v>1376</v>
      </c>
      <c r="E1635" s="287"/>
      <c r="F1635" s="285" t="s">
        <v>1755</v>
      </c>
      <c r="G1635" s="266" t="s">
        <v>121</v>
      </c>
      <c r="H1635" s="266">
        <f>IF(G1635="Traditional Stove",0.1,0.2)</f>
        <v>0.1</v>
      </c>
      <c r="I1635" s="266">
        <f>YEAR(J1635)</f>
        <v>2023</v>
      </c>
      <c r="J1635" s="267">
        <v>44974</v>
      </c>
      <c r="K1635" s="267">
        <f>J1635+1</f>
        <v>44975</v>
      </c>
      <c r="L1635" s="266">
        <f>IF(M1635&lt;=365,1,2)</f>
        <v>1</v>
      </c>
      <c r="M1635" s="266">
        <f>IF(K1635&lt;$C$1,$C$2-$C$1+1,$C$2-K1635+1)</f>
        <v>72</v>
      </c>
      <c r="N1635" s="268">
        <f>M1635/365</f>
        <v>0.19726027397260273</v>
      </c>
      <c r="O1635" s="269">
        <f>'Data and Parameter'!$E$4*'Data and Parameter'!$E$5*('Data and Parameter'!$E$6+'Data and Parameter'!$E$7)*'Data and Parameter'!$E$19*'Data and Parameter'!$E$14*'ER calculations'!N1635</f>
        <v>1.0213642057304853</v>
      </c>
    </row>
    <row r="1636" spans="1:15" ht="15">
      <c r="A1636" s="284">
        <v>1632</v>
      </c>
      <c r="B1636" s="287"/>
      <c r="C1636" s="287"/>
      <c r="D1636" s="284" t="s">
        <v>1376</v>
      </c>
      <c r="E1636" s="287"/>
      <c r="F1636" s="285" t="s">
        <v>1756</v>
      </c>
      <c r="G1636" s="266" t="s">
        <v>121</v>
      </c>
      <c r="H1636" s="266">
        <f>IF(G1636="Traditional Stove",0.1,0.2)</f>
        <v>0.1</v>
      </c>
      <c r="I1636" s="266">
        <f>YEAR(J1636)</f>
        <v>2023</v>
      </c>
      <c r="J1636" s="267">
        <v>44974</v>
      </c>
      <c r="K1636" s="267">
        <f>J1636+1</f>
        <v>44975</v>
      </c>
      <c r="L1636" s="266">
        <f>IF(M1636&lt;=365,1,2)</f>
        <v>1</v>
      </c>
      <c r="M1636" s="266">
        <f>IF(K1636&lt;$C$1,$C$2-$C$1+1,$C$2-K1636+1)</f>
        <v>72</v>
      </c>
      <c r="N1636" s="268">
        <f>M1636/365</f>
        <v>0.19726027397260273</v>
      </c>
      <c r="O1636" s="269">
        <f>'Data and Parameter'!$E$4*'Data and Parameter'!$E$5*('Data and Parameter'!$E$6+'Data and Parameter'!$E$7)*'Data and Parameter'!$E$19*'Data and Parameter'!$E$14*'ER calculations'!N1636</f>
        <v>1.0213642057304853</v>
      </c>
    </row>
    <row r="1637" spans="1:15" ht="15">
      <c r="A1637" s="284">
        <v>1633</v>
      </c>
      <c r="B1637" s="287"/>
      <c r="C1637" s="287"/>
      <c r="D1637" s="284" t="s">
        <v>1376</v>
      </c>
      <c r="E1637" s="287"/>
      <c r="F1637" s="285" t="s">
        <v>1757</v>
      </c>
      <c r="G1637" s="266" t="s">
        <v>121</v>
      </c>
      <c r="H1637" s="266">
        <f>IF(G1637="Traditional Stove",0.1,0.2)</f>
        <v>0.1</v>
      </c>
      <c r="I1637" s="266">
        <f>YEAR(J1637)</f>
        <v>2023</v>
      </c>
      <c r="J1637" s="267">
        <v>44974</v>
      </c>
      <c r="K1637" s="267">
        <f>J1637+1</f>
        <v>44975</v>
      </c>
      <c r="L1637" s="266">
        <f>IF(M1637&lt;=365,1,2)</f>
        <v>1</v>
      </c>
      <c r="M1637" s="266">
        <f>IF(K1637&lt;$C$1,$C$2-$C$1+1,$C$2-K1637+1)</f>
        <v>72</v>
      </c>
      <c r="N1637" s="268">
        <f>M1637/365</f>
        <v>0.19726027397260273</v>
      </c>
      <c r="O1637" s="269">
        <f>'Data and Parameter'!$E$4*'Data and Parameter'!$E$5*('Data and Parameter'!$E$6+'Data and Parameter'!$E$7)*'Data and Parameter'!$E$19*'Data and Parameter'!$E$14*'ER calculations'!N1637</f>
        <v>1.0213642057304853</v>
      </c>
    </row>
    <row r="1638" spans="1:15" ht="15">
      <c r="A1638" s="284">
        <v>1634</v>
      </c>
      <c r="B1638" s="287"/>
      <c r="C1638" s="287"/>
      <c r="D1638" s="284" t="s">
        <v>1376</v>
      </c>
      <c r="E1638" s="287"/>
      <c r="F1638" s="285" t="s">
        <v>1758</v>
      </c>
      <c r="G1638" s="266" t="s">
        <v>121</v>
      </c>
      <c r="H1638" s="266">
        <f>IF(G1638="Traditional Stove",0.1,0.2)</f>
        <v>0.1</v>
      </c>
      <c r="I1638" s="266">
        <f>YEAR(J1638)</f>
        <v>2023</v>
      </c>
      <c r="J1638" s="267">
        <v>44974</v>
      </c>
      <c r="K1638" s="267">
        <f>J1638+1</f>
        <v>44975</v>
      </c>
      <c r="L1638" s="266">
        <f>IF(M1638&lt;=365,1,2)</f>
        <v>1</v>
      </c>
      <c r="M1638" s="266">
        <f>IF(K1638&lt;$C$1,$C$2-$C$1+1,$C$2-K1638+1)</f>
        <v>72</v>
      </c>
      <c r="N1638" s="268">
        <f>M1638/365</f>
        <v>0.19726027397260273</v>
      </c>
      <c r="O1638" s="269">
        <f>'Data and Parameter'!$E$4*'Data and Parameter'!$E$5*('Data and Parameter'!$E$6+'Data and Parameter'!$E$7)*'Data and Parameter'!$E$19*'Data and Parameter'!$E$14*'ER calculations'!N1638</f>
        <v>1.0213642057304853</v>
      </c>
    </row>
    <row r="1639" spans="1:15" ht="15">
      <c r="A1639" s="284">
        <v>1635</v>
      </c>
      <c r="B1639" s="287"/>
      <c r="C1639" s="287"/>
      <c r="D1639" s="284" t="s">
        <v>1376</v>
      </c>
      <c r="E1639" s="287"/>
      <c r="F1639" s="285" t="s">
        <v>1759</v>
      </c>
      <c r="G1639" s="266" t="s">
        <v>121</v>
      </c>
      <c r="H1639" s="266">
        <f>IF(G1639="Traditional Stove",0.1,0.2)</f>
        <v>0.1</v>
      </c>
      <c r="I1639" s="266">
        <f>YEAR(J1639)</f>
        <v>2023</v>
      </c>
      <c r="J1639" s="267">
        <v>44974</v>
      </c>
      <c r="K1639" s="267">
        <f>J1639+1</f>
        <v>44975</v>
      </c>
      <c r="L1639" s="266">
        <f>IF(M1639&lt;=365,1,2)</f>
        <v>1</v>
      </c>
      <c r="M1639" s="266">
        <f>IF(K1639&lt;$C$1,$C$2-$C$1+1,$C$2-K1639+1)</f>
        <v>72</v>
      </c>
      <c r="N1639" s="268">
        <f>M1639/365</f>
        <v>0.19726027397260273</v>
      </c>
      <c r="O1639" s="269">
        <f>'Data and Parameter'!$E$4*'Data and Parameter'!$E$5*('Data and Parameter'!$E$6+'Data and Parameter'!$E$7)*'Data and Parameter'!$E$19*'Data and Parameter'!$E$14*'ER calculations'!N1639</f>
        <v>1.0213642057304853</v>
      </c>
    </row>
    <row r="1640" spans="1:15" ht="15">
      <c r="A1640" s="284">
        <v>1636</v>
      </c>
      <c r="B1640" s="287"/>
      <c r="C1640" s="287"/>
      <c r="D1640" s="284" t="s">
        <v>1376</v>
      </c>
      <c r="E1640" s="287"/>
      <c r="F1640" s="285" t="s">
        <v>1760</v>
      </c>
      <c r="G1640" s="266" t="s">
        <v>121</v>
      </c>
      <c r="H1640" s="266">
        <f>IF(G1640="Traditional Stove",0.1,0.2)</f>
        <v>0.1</v>
      </c>
      <c r="I1640" s="266">
        <f>YEAR(J1640)</f>
        <v>2023</v>
      </c>
      <c r="J1640" s="267">
        <v>44974</v>
      </c>
      <c r="K1640" s="267">
        <f>J1640+1</f>
        <v>44975</v>
      </c>
      <c r="L1640" s="266">
        <f>IF(M1640&lt;=365,1,2)</f>
        <v>1</v>
      </c>
      <c r="M1640" s="266">
        <f>IF(K1640&lt;$C$1,$C$2-$C$1+1,$C$2-K1640+1)</f>
        <v>72</v>
      </c>
      <c r="N1640" s="268">
        <f>M1640/365</f>
        <v>0.19726027397260273</v>
      </c>
      <c r="O1640" s="269">
        <f>'Data and Parameter'!$E$4*'Data and Parameter'!$E$5*('Data and Parameter'!$E$6+'Data and Parameter'!$E$7)*'Data and Parameter'!$E$19*'Data and Parameter'!$E$14*'ER calculations'!N1640</f>
        <v>1.0213642057304853</v>
      </c>
    </row>
    <row r="1641" spans="1:15" ht="15">
      <c r="A1641" s="284">
        <v>1637</v>
      </c>
      <c r="B1641" s="287"/>
      <c r="C1641" s="287"/>
      <c r="D1641" s="284" t="s">
        <v>1376</v>
      </c>
      <c r="E1641" s="287"/>
      <c r="F1641" s="285" t="s">
        <v>1761</v>
      </c>
      <c r="G1641" s="266" t="s">
        <v>121</v>
      </c>
      <c r="H1641" s="266">
        <f>IF(G1641="Traditional Stove",0.1,0.2)</f>
        <v>0.1</v>
      </c>
      <c r="I1641" s="266">
        <f>YEAR(J1641)</f>
        <v>2023</v>
      </c>
      <c r="J1641" s="267">
        <v>44974</v>
      </c>
      <c r="K1641" s="267">
        <f>J1641+1</f>
        <v>44975</v>
      </c>
      <c r="L1641" s="266">
        <f>IF(M1641&lt;=365,1,2)</f>
        <v>1</v>
      </c>
      <c r="M1641" s="266">
        <f>IF(K1641&lt;$C$1,$C$2-$C$1+1,$C$2-K1641+1)</f>
        <v>72</v>
      </c>
      <c r="N1641" s="268">
        <f>M1641/365</f>
        <v>0.19726027397260273</v>
      </c>
      <c r="O1641" s="269">
        <f>'Data and Parameter'!$E$4*'Data and Parameter'!$E$5*('Data and Parameter'!$E$6+'Data and Parameter'!$E$7)*'Data and Parameter'!$E$19*'Data and Parameter'!$E$14*'ER calculations'!N1641</f>
        <v>1.0213642057304853</v>
      </c>
    </row>
    <row r="1642" spans="1:15" ht="15">
      <c r="A1642" s="284">
        <v>1638</v>
      </c>
      <c r="B1642" s="287"/>
      <c r="C1642" s="287"/>
      <c r="D1642" s="284" t="s">
        <v>1376</v>
      </c>
      <c r="E1642" s="287"/>
      <c r="F1642" s="285" t="s">
        <v>1762</v>
      </c>
      <c r="G1642" s="266" t="s">
        <v>121</v>
      </c>
      <c r="H1642" s="266">
        <f>IF(G1642="Traditional Stove",0.1,0.2)</f>
        <v>0.1</v>
      </c>
      <c r="I1642" s="266">
        <f>YEAR(J1642)</f>
        <v>2023</v>
      </c>
      <c r="J1642" s="267">
        <v>44974</v>
      </c>
      <c r="K1642" s="267">
        <f>J1642+1</f>
        <v>44975</v>
      </c>
      <c r="L1642" s="266">
        <f>IF(M1642&lt;=365,1,2)</f>
        <v>1</v>
      </c>
      <c r="M1642" s="266">
        <f>IF(K1642&lt;$C$1,$C$2-$C$1+1,$C$2-K1642+1)</f>
        <v>72</v>
      </c>
      <c r="N1642" s="268">
        <f>M1642/365</f>
        <v>0.19726027397260273</v>
      </c>
      <c r="O1642" s="269">
        <f>'Data and Parameter'!$E$4*'Data and Parameter'!$E$5*('Data and Parameter'!$E$6+'Data and Parameter'!$E$7)*'Data and Parameter'!$E$19*'Data and Parameter'!$E$14*'ER calculations'!N1642</f>
        <v>1.0213642057304853</v>
      </c>
    </row>
    <row r="1643" spans="1:15" ht="15">
      <c r="A1643" s="284">
        <v>1639</v>
      </c>
      <c r="B1643" s="287"/>
      <c r="C1643" s="287"/>
      <c r="D1643" s="284" t="s">
        <v>1376</v>
      </c>
      <c r="E1643" s="287"/>
      <c r="F1643" s="285" t="s">
        <v>1763</v>
      </c>
      <c r="G1643" s="266" t="s">
        <v>121</v>
      </c>
      <c r="H1643" s="266">
        <f>IF(G1643="Traditional Stove",0.1,0.2)</f>
        <v>0.1</v>
      </c>
      <c r="I1643" s="266">
        <f>YEAR(J1643)</f>
        <v>2023</v>
      </c>
      <c r="J1643" s="267">
        <v>44974</v>
      </c>
      <c r="K1643" s="267">
        <f>J1643+1</f>
        <v>44975</v>
      </c>
      <c r="L1643" s="266">
        <f>IF(M1643&lt;=365,1,2)</f>
        <v>1</v>
      </c>
      <c r="M1643" s="266">
        <f>IF(K1643&lt;$C$1,$C$2-$C$1+1,$C$2-K1643+1)</f>
        <v>72</v>
      </c>
      <c r="N1643" s="268">
        <f>M1643/365</f>
        <v>0.19726027397260273</v>
      </c>
      <c r="O1643" s="269">
        <f>'Data and Parameter'!$E$4*'Data and Parameter'!$E$5*('Data and Parameter'!$E$6+'Data and Parameter'!$E$7)*'Data and Parameter'!$E$19*'Data and Parameter'!$E$14*'ER calculations'!N1643</f>
        <v>1.0213642057304853</v>
      </c>
    </row>
    <row r="1644" spans="1:15" ht="15">
      <c r="A1644" s="284">
        <v>1640</v>
      </c>
      <c r="B1644" s="287"/>
      <c r="C1644" s="287"/>
      <c r="D1644" s="284" t="s">
        <v>1376</v>
      </c>
      <c r="E1644" s="287"/>
      <c r="F1644" s="285" t="s">
        <v>1764</v>
      </c>
      <c r="G1644" s="266" t="s">
        <v>121</v>
      </c>
      <c r="H1644" s="266">
        <f>IF(G1644="Traditional Stove",0.1,0.2)</f>
        <v>0.1</v>
      </c>
      <c r="I1644" s="266">
        <f>YEAR(J1644)</f>
        <v>2023</v>
      </c>
      <c r="J1644" s="267">
        <v>44974</v>
      </c>
      <c r="K1644" s="267">
        <f>J1644+1</f>
        <v>44975</v>
      </c>
      <c r="L1644" s="266">
        <f>IF(M1644&lt;=365,1,2)</f>
        <v>1</v>
      </c>
      <c r="M1644" s="266">
        <f>IF(K1644&lt;$C$1,$C$2-$C$1+1,$C$2-K1644+1)</f>
        <v>72</v>
      </c>
      <c r="N1644" s="268">
        <f>M1644/365</f>
        <v>0.19726027397260273</v>
      </c>
      <c r="O1644" s="269">
        <f>'Data and Parameter'!$E$4*'Data and Parameter'!$E$5*('Data and Parameter'!$E$6+'Data and Parameter'!$E$7)*'Data and Parameter'!$E$19*'Data and Parameter'!$E$14*'ER calculations'!N1644</f>
        <v>1.0213642057304853</v>
      </c>
    </row>
    <row r="1645" spans="1:15" ht="15">
      <c r="A1645" s="284">
        <v>1641</v>
      </c>
      <c r="B1645" s="287"/>
      <c r="C1645" s="287"/>
      <c r="D1645" s="284" t="s">
        <v>1376</v>
      </c>
      <c r="E1645" s="287"/>
      <c r="F1645" s="285" t="s">
        <v>1765</v>
      </c>
      <c r="G1645" s="266" t="s">
        <v>121</v>
      </c>
      <c r="H1645" s="266">
        <f>IF(G1645="Traditional Stove",0.1,0.2)</f>
        <v>0.1</v>
      </c>
      <c r="I1645" s="266">
        <f>YEAR(J1645)</f>
        <v>2023</v>
      </c>
      <c r="J1645" s="267">
        <v>44974</v>
      </c>
      <c r="K1645" s="267">
        <f>J1645+1</f>
        <v>44975</v>
      </c>
      <c r="L1645" s="266">
        <f>IF(M1645&lt;=365,1,2)</f>
        <v>1</v>
      </c>
      <c r="M1645" s="266">
        <f>IF(K1645&lt;$C$1,$C$2-$C$1+1,$C$2-K1645+1)</f>
        <v>72</v>
      </c>
      <c r="N1645" s="268">
        <f>M1645/365</f>
        <v>0.19726027397260273</v>
      </c>
      <c r="O1645" s="269">
        <f>'Data and Parameter'!$E$4*'Data and Parameter'!$E$5*('Data and Parameter'!$E$6+'Data and Parameter'!$E$7)*'Data and Parameter'!$E$19*'Data and Parameter'!$E$14*'ER calculations'!N1645</f>
        <v>1.0213642057304853</v>
      </c>
    </row>
    <row r="1646" spans="1:15" ht="15">
      <c r="A1646" s="284">
        <v>1642</v>
      </c>
      <c r="B1646" s="287"/>
      <c r="C1646" s="287"/>
      <c r="D1646" s="284" t="s">
        <v>1376</v>
      </c>
      <c r="E1646" s="287"/>
      <c r="F1646" s="285" t="s">
        <v>1766</v>
      </c>
      <c r="G1646" s="266" t="s">
        <v>121</v>
      </c>
      <c r="H1646" s="266">
        <f>IF(G1646="Traditional Stove",0.1,0.2)</f>
        <v>0.1</v>
      </c>
      <c r="I1646" s="266">
        <f>YEAR(J1646)</f>
        <v>2023</v>
      </c>
      <c r="J1646" s="267">
        <v>44974</v>
      </c>
      <c r="K1646" s="267">
        <f>J1646+1</f>
        <v>44975</v>
      </c>
      <c r="L1646" s="266">
        <f>IF(M1646&lt;=365,1,2)</f>
        <v>1</v>
      </c>
      <c r="M1646" s="266">
        <f>IF(K1646&lt;$C$1,$C$2-$C$1+1,$C$2-K1646+1)</f>
        <v>72</v>
      </c>
      <c r="N1646" s="268">
        <f>M1646/365</f>
        <v>0.19726027397260273</v>
      </c>
      <c r="O1646" s="269">
        <f>'Data and Parameter'!$E$4*'Data and Parameter'!$E$5*('Data and Parameter'!$E$6+'Data and Parameter'!$E$7)*'Data and Parameter'!$E$19*'Data and Parameter'!$E$14*'ER calculations'!N1646</f>
        <v>1.0213642057304853</v>
      </c>
    </row>
    <row r="1647" spans="1:15" ht="15">
      <c r="A1647" s="284">
        <v>1643</v>
      </c>
      <c r="B1647" s="287"/>
      <c r="C1647" s="287"/>
      <c r="D1647" s="284" t="s">
        <v>1376</v>
      </c>
      <c r="E1647" s="287"/>
      <c r="F1647" s="285" t="s">
        <v>1767</v>
      </c>
      <c r="G1647" s="266" t="s">
        <v>121</v>
      </c>
      <c r="H1647" s="266">
        <f>IF(G1647="Traditional Stove",0.1,0.2)</f>
        <v>0.1</v>
      </c>
      <c r="I1647" s="266">
        <f>YEAR(J1647)</f>
        <v>2023</v>
      </c>
      <c r="J1647" s="267">
        <v>44974</v>
      </c>
      <c r="K1647" s="267">
        <f>J1647+1</f>
        <v>44975</v>
      </c>
      <c r="L1647" s="266">
        <f>IF(M1647&lt;=365,1,2)</f>
        <v>1</v>
      </c>
      <c r="M1647" s="266">
        <f>IF(K1647&lt;$C$1,$C$2-$C$1+1,$C$2-K1647+1)</f>
        <v>72</v>
      </c>
      <c r="N1647" s="268">
        <f>M1647/365</f>
        <v>0.19726027397260273</v>
      </c>
      <c r="O1647" s="269">
        <f>'Data and Parameter'!$E$4*'Data and Parameter'!$E$5*('Data and Parameter'!$E$6+'Data and Parameter'!$E$7)*'Data and Parameter'!$E$19*'Data and Parameter'!$E$14*'ER calculations'!N1647</f>
        <v>1.0213642057304853</v>
      </c>
    </row>
    <row r="1648" spans="1:15" ht="15">
      <c r="A1648" s="284">
        <v>1644</v>
      </c>
      <c r="B1648" s="287"/>
      <c r="C1648" s="287"/>
      <c r="D1648" s="284" t="s">
        <v>1376</v>
      </c>
      <c r="E1648" s="287"/>
      <c r="F1648" s="285" t="s">
        <v>1768</v>
      </c>
      <c r="G1648" s="266" t="s">
        <v>121</v>
      </c>
      <c r="H1648" s="266">
        <f>IF(G1648="Traditional Stove",0.1,0.2)</f>
        <v>0.1</v>
      </c>
      <c r="I1648" s="266">
        <f>YEAR(J1648)</f>
        <v>2023</v>
      </c>
      <c r="J1648" s="267">
        <v>44974</v>
      </c>
      <c r="K1648" s="267">
        <f>J1648+1</f>
        <v>44975</v>
      </c>
      <c r="L1648" s="266">
        <f>IF(M1648&lt;=365,1,2)</f>
        <v>1</v>
      </c>
      <c r="M1648" s="266">
        <f>IF(K1648&lt;$C$1,$C$2-$C$1+1,$C$2-K1648+1)</f>
        <v>72</v>
      </c>
      <c r="N1648" s="268">
        <f>M1648/365</f>
        <v>0.19726027397260273</v>
      </c>
      <c r="O1648" s="269">
        <f>'Data and Parameter'!$E$4*'Data and Parameter'!$E$5*('Data and Parameter'!$E$6+'Data and Parameter'!$E$7)*'Data and Parameter'!$E$19*'Data and Parameter'!$E$14*'ER calculations'!N1648</f>
        <v>1.0213642057304853</v>
      </c>
    </row>
    <row r="1649" spans="1:15" ht="15">
      <c r="A1649" s="284">
        <v>1645</v>
      </c>
      <c r="B1649" s="287"/>
      <c r="C1649" s="287"/>
      <c r="D1649" s="284" t="s">
        <v>1376</v>
      </c>
      <c r="E1649" s="287"/>
      <c r="F1649" s="285" t="s">
        <v>1769</v>
      </c>
      <c r="G1649" s="266" t="s">
        <v>121</v>
      </c>
      <c r="H1649" s="266">
        <f>IF(G1649="Traditional Stove",0.1,0.2)</f>
        <v>0.1</v>
      </c>
      <c r="I1649" s="266">
        <f>YEAR(J1649)</f>
        <v>2023</v>
      </c>
      <c r="J1649" s="267">
        <v>44974</v>
      </c>
      <c r="K1649" s="267">
        <f>J1649+1</f>
        <v>44975</v>
      </c>
      <c r="L1649" s="266">
        <f>IF(M1649&lt;=365,1,2)</f>
        <v>1</v>
      </c>
      <c r="M1649" s="266">
        <f>IF(K1649&lt;$C$1,$C$2-$C$1+1,$C$2-K1649+1)</f>
        <v>72</v>
      </c>
      <c r="N1649" s="268">
        <f>M1649/365</f>
        <v>0.19726027397260273</v>
      </c>
      <c r="O1649" s="269">
        <f>'Data and Parameter'!$E$4*'Data and Parameter'!$E$5*('Data and Parameter'!$E$6+'Data and Parameter'!$E$7)*'Data and Parameter'!$E$19*'Data and Parameter'!$E$14*'ER calculations'!N1649</f>
        <v>1.0213642057304853</v>
      </c>
    </row>
    <row r="1650" spans="1:15" ht="15">
      <c r="A1650" s="284">
        <v>1646</v>
      </c>
      <c r="B1650" s="287"/>
      <c r="C1650" s="287"/>
      <c r="D1650" s="284" t="s">
        <v>1376</v>
      </c>
      <c r="E1650" s="287"/>
      <c r="F1650" s="285" t="s">
        <v>1770</v>
      </c>
      <c r="G1650" s="266" t="s">
        <v>121</v>
      </c>
      <c r="H1650" s="266">
        <f>IF(G1650="Traditional Stove",0.1,0.2)</f>
        <v>0.1</v>
      </c>
      <c r="I1650" s="266">
        <f>YEAR(J1650)</f>
        <v>2023</v>
      </c>
      <c r="J1650" s="267">
        <v>44974</v>
      </c>
      <c r="K1650" s="267">
        <f>J1650+1</f>
        <v>44975</v>
      </c>
      <c r="L1650" s="266">
        <f>IF(M1650&lt;=365,1,2)</f>
        <v>1</v>
      </c>
      <c r="M1650" s="266">
        <f>IF(K1650&lt;$C$1,$C$2-$C$1+1,$C$2-K1650+1)</f>
        <v>72</v>
      </c>
      <c r="N1650" s="268">
        <f>M1650/365</f>
        <v>0.19726027397260273</v>
      </c>
      <c r="O1650" s="269">
        <f>'Data and Parameter'!$E$4*'Data and Parameter'!$E$5*('Data and Parameter'!$E$6+'Data and Parameter'!$E$7)*'Data and Parameter'!$E$19*'Data and Parameter'!$E$14*'ER calculations'!N1650</f>
        <v>1.0213642057304853</v>
      </c>
    </row>
    <row r="1651" spans="1:15" ht="15">
      <c r="A1651" s="284">
        <v>1647</v>
      </c>
      <c r="B1651" s="287"/>
      <c r="C1651" s="287"/>
      <c r="D1651" s="284" t="s">
        <v>1376</v>
      </c>
      <c r="E1651" s="287"/>
      <c r="F1651" s="285" t="s">
        <v>1771</v>
      </c>
      <c r="G1651" s="266" t="s">
        <v>121</v>
      </c>
      <c r="H1651" s="266">
        <f>IF(G1651="Traditional Stove",0.1,0.2)</f>
        <v>0.1</v>
      </c>
      <c r="I1651" s="266">
        <f>YEAR(J1651)</f>
        <v>2023</v>
      </c>
      <c r="J1651" s="267">
        <v>44974</v>
      </c>
      <c r="K1651" s="267">
        <f>J1651+1</f>
        <v>44975</v>
      </c>
      <c r="L1651" s="266">
        <f>IF(M1651&lt;=365,1,2)</f>
        <v>1</v>
      </c>
      <c r="M1651" s="266">
        <f>IF(K1651&lt;$C$1,$C$2-$C$1+1,$C$2-K1651+1)</f>
        <v>72</v>
      </c>
      <c r="N1651" s="268">
        <f>M1651/365</f>
        <v>0.19726027397260273</v>
      </c>
      <c r="O1651" s="269">
        <f>'Data and Parameter'!$E$4*'Data and Parameter'!$E$5*('Data and Parameter'!$E$6+'Data and Parameter'!$E$7)*'Data and Parameter'!$E$19*'Data and Parameter'!$E$14*'ER calculations'!N1651</f>
        <v>1.0213642057304853</v>
      </c>
    </row>
    <row r="1652" spans="1:15" ht="15">
      <c r="A1652" s="284">
        <v>1648</v>
      </c>
      <c r="B1652" s="287"/>
      <c r="C1652" s="287"/>
      <c r="D1652" s="284" t="s">
        <v>1376</v>
      </c>
      <c r="E1652" s="287"/>
      <c r="F1652" s="285" t="s">
        <v>1772</v>
      </c>
      <c r="G1652" s="266" t="s">
        <v>121</v>
      </c>
      <c r="H1652" s="266">
        <f>IF(G1652="Traditional Stove",0.1,0.2)</f>
        <v>0.1</v>
      </c>
      <c r="I1652" s="266">
        <f>YEAR(J1652)</f>
        <v>2023</v>
      </c>
      <c r="J1652" s="267">
        <v>44974</v>
      </c>
      <c r="K1652" s="267">
        <f>J1652+1</f>
        <v>44975</v>
      </c>
      <c r="L1652" s="266">
        <f>IF(M1652&lt;=365,1,2)</f>
        <v>1</v>
      </c>
      <c r="M1652" s="266">
        <f>IF(K1652&lt;$C$1,$C$2-$C$1+1,$C$2-K1652+1)</f>
        <v>72</v>
      </c>
      <c r="N1652" s="268">
        <f>M1652/365</f>
        <v>0.19726027397260273</v>
      </c>
      <c r="O1652" s="269">
        <f>'Data and Parameter'!$E$4*'Data and Parameter'!$E$5*('Data and Parameter'!$E$6+'Data and Parameter'!$E$7)*'Data and Parameter'!$E$19*'Data and Parameter'!$E$14*'ER calculations'!N1652</f>
        <v>1.0213642057304853</v>
      </c>
    </row>
    <row r="1653" spans="1:15" ht="15">
      <c r="A1653" s="284">
        <v>1649</v>
      </c>
      <c r="B1653" s="287"/>
      <c r="C1653" s="287"/>
      <c r="D1653" s="284" t="s">
        <v>1376</v>
      </c>
      <c r="E1653" s="287"/>
      <c r="F1653" s="285" t="s">
        <v>1773</v>
      </c>
      <c r="G1653" s="266" t="s">
        <v>121</v>
      </c>
      <c r="H1653" s="266">
        <f>IF(G1653="Traditional Stove",0.1,0.2)</f>
        <v>0.1</v>
      </c>
      <c r="I1653" s="266">
        <f>YEAR(J1653)</f>
        <v>2023</v>
      </c>
      <c r="J1653" s="267">
        <v>44974</v>
      </c>
      <c r="K1653" s="267">
        <f>J1653+1</f>
        <v>44975</v>
      </c>
      <c r="L1653" s="266">
        <f>IF(M1653&lt;=365,1,2)</f>
        <v>1</v>
      </c>
      <c r="M1653" s="266">
        <f>IF(K1653&lt;$C$1,$C$2-$C$1+1,$C$2-K1653+1)</f>
        <v>72</v>
      </c>
      <c r="N1653" s="268">
        <f>M1653/365</f>
        <v>0.19726027397260273</v>
      </c>
      <c r="O1653" s="269">
        <f>'Data and Parameter'!$E$4*'Data and Parameter'!$E$5*('Data and Parameter'!$E$6+'Data and Parameter'!$E$7)*'Data and Parameter'!$E$19*'Data and Parameter'!$E$14*'ER calculations'!N1653</f>
        <v>1.0213642057304853</v>
      </c>
    </row>
    <row r="1654" spans="1:15" ht="15">
      <c r="A1654" s="284">
        <v>1650</v>
      </c>
      <c r="B1654" s="287"/>
      <c r="C1654" s="287"/>
      <c r="D1654" s="284" t="s">
        <v>1376</v>
      </c>
      <c r="E1654" s="287"/>
      <c r="F1654" s="285" t="s">
        <v>1774</v>
      </c>
      <c r="G1654" s="266" t="s">
        <v>121</v>
      </c>
      <c r="H1654" s="266">
        <f>IF(G1654="Traditional Stove",0.1,0.2)</f>
        <v>0.1</v>
      </c>
      <c r="I1654" s="266">
        <f>YEAR(J1654)</f>
        <v>2023</v>
      </c>
      <c r="J1654" s="267">
        <v>44974</v>
      </c>
      <c r="K1654" s="267">
        <f>J1654+1</f>
        <v>44975</v>
      </c>
      <c r="L1654" s="266">
        <f>IF(M1654&lt;=365,1,2)</f>
        <v>1</v>
      </c>
      <c r="M1654" s="266">
        <f>IF(K1654&lt;$C$1,$C$2-$C$1+1,$C$2-K1654+1)</f>
        <v>72</v>
      </c>
      <c r="N1654" s="268">
        <f>M1654/365</f>
        <v>0.19726027397260273</v>
      </c>
      <c r="O1654" s="269">
        <f>'Data and Parameter'!$E$4*'Data and Parameter'!$E$5*('Data and Parameter'!$E$6+'Data and Parameter'!$E$7)*'Data and Parameter'!$E$19*'Data and Parameter'!$E$14*'ER calculations'!N1654</f>
        <v>1.0213642057304853</v>
      </c>
    </row>
    <row r="1655" spans="1:15" ht="15">
      <c r="A1655" s="284">
        <v>1651</v>
      </c>
      <c r="B1655" s="287"/>
      <c r="C1655" s="287"/>
      <c r="D1655" s="284" t="s">
        <v>1376</v>
      </c>
      <c r="E1655" s="287"/>
      <c r="F1655" s="285" t="s">
        <v>1775</v>
      </c>
      <c r="G1655" s="266" t="s">
        <v>121</v>
      </c>
      <c r="H1655" s="266">
        <f>IF(G1655="Traditional Stove",0.1,0.2)</f>
        <v>0.1</v>
      </c>
      <c r="I1655" s="266">
        <f>YEAR(J1655)</f>
        <v>2023</v>
      </c>
      <c r="J1655" s="267">
        <v>44974</v>
      </c>
      <c r="K1655" s="267">
        <f>J1655+1</f>
        <v>44975</v>
      </c>
      <c r="L1655" s="266">
        <f>IF(M1655&lt;=365,1,2)</f>
        <v>1</v>
      </c>
      <c r="M1655" s="266">
        <f>IF(K1655&lt;$C$1,$C$2-$C$1+1,$C$2-K1655+1)</f>
        <v>72</v>
      </c>
      <c r="N1655" s="268">
        <f>M1655/365</f>
        <v>0.19726027397260273</v>
      </c>
      <c r="O1655" s="269">
        <f>'Data and Parameter'!$E$4*'Data and Parameter'!$E$5*('Data and Parameter'!$E$6+'Data and Parameter'!$E$7)*'Data and Parameter'!$E$19*'Data and Parameter'!$E$14*'ER calculations'!N1655</f>
        <v>1.0213642057304853</v>
      </c>
    </row>
    <row r="1656" spans="1:15" ht="15">
      <c r="A1656" s="284">
        <v>1652</v>
      </c>
      <c r="B1656" s="287"/>
      <c r="C1656" s="287"/>
      <c r="D1656" s="284" t="s">
        <v>1376</v>
      </c>
      <c r="E1656" s="287"/>
      <c r="F1656" s="285" t="s">
        <v>1776</v>
      </c>
      <c r="G1656" s="266" t="s">
        <v>121</v>
      </c>
      <c r="H1656" s="266">
        <f>IF(G1656="Traditional Stove",0.1,0.2)</f>
        <v>0.1</v>
      </c>
      <c r="I1656" s="266">
        <f>YEAR(J1656)</f>
        <v>2023</v>
      </c>
      <c r="J1656" s="267">
        <v>44974</v>
      </c>
      <c r="K1656" s="267">
        <f>J1656+1</f>
        <v>44975</v>
      </c>
      <c r="L1656" s="266">
        <f>IF(M1656&lt;=365,1,2)</f>
        <v>1</v>
      </c>
      <c r="M1656" s="266">
        <f>IF(K1656&lt;$C$1,$C$2-$C$1+1,$C$2-K1656+1)</f>
        <v>72</v>
      </c>
      <c r="N1656" s="268">
        <f>M1656/365</f>
        <v>0.19726027397260273</v>
      </c>
      <c r="O1656" s="269">
        <f>'Data and Parameter'!$E$4*'Data and Parameter'!$E$5*('Data and Parameter'!$E$6+'Data and Parameter'!$E$7)*'Data and Parameter'!$E$19*'Data and Parameter'!$E$14*'ER calculations'!N1656</f>
        <v>1.0213642057304853</v>
      </c>
    </row>
    <row r="1657" spans="1:15" ht="15">
      <c r="A1657" s="284">
        <v>1653</v>
      </c>
      <c r="B1657" s="287"/>
      <c r="C1657" s="287"/>
      <c r="D1657" s="284" t="s">
        <v>1376</v>
      </c>
      <c r="E1657" s="287"/>
      <c r="F1657" s="285" t="s">
        <v>1777</v>
      </c>
      <c r="G1657" s="266" t="s">
        <v>121</v>
      </c>
      <c r="H1657" s="266">
        <f>IF(G1657="Traditional Stove",0.1,0.2)</f>
        <v>0.1</v>
      </c>
      <c r="I1657" s="266">
        <f>YEAR(J1657)</f>
        <v>2023</v>
      </c>
      <c r="J1657" s="267">
        <v>44974</v>
      </c>
      <c r="K1657" s="267">
        <f>J1657+1</f>
        <v>44975</v>
      </c>
      <c r="L1657" s="266">
        <f>IF(M1657&lt;=365,1,2)</f>
        <v>1</v>
      </c>
      <c r="M1657" s="266">
        <f>IF(K1657&lt;$C$1,$C$2-$C$1+1,$C$2-K1657+1)</f>
        <v>72</v>
      </c>
      <c r="N1657" s="268">
        <f>M1657/365</f>
        <v>0.19726027397260273</v>
      </c>
      <c r="O1657" s="269">
        <f>'Data and Parameter'!$E$4*'Data and Parameter'!$E$5*('Data and Parameter'!$E$6+'Data and Parameter'!$E$7)*'Data and Parameter'!$E$19*'Data and Parameter'!$E$14*'ER calculations'!N1657</f>
        <v>1.0213642057304853</v>
      </c>
    </row>
    <row r="1658" spans="1:15" ht="15">
      <c r="A1658" s="284">
        <v>1654</v>
      </c>
      <c r="B1658" s="287"/>
      <c r="C1658" s="287"/>
      <c r="D1658" s="284" t="s">
        <v>1376</v>
      </c>
      <c r="E1658" s="287"/>
      <c r="F1658" s="285" t="s">
        <v>1778</v>
      </c>
      <c r="G1658" s="266" t="s">
        <v>121</v>
      </c>
      <c r="H1658" s="266">
        <f>IF(G1658="Traditional Stove",0.1,0.2)</f>
        <v>0.1</v>
      </c>
      <c r="I1658" s="266">
        <f>YEAR(J1658)</f>
        <v>2023</v>
      </c>
      <c r="J1658" s="267">
        <v>44974</v>
      </c>
      <c r="K1658" s="267">
        <f>J1658+1</f>
        <v>44975</v>
      </c>
      <c r="L1658" s="266">
        <f>IF(M1658&lt;=365,1,2)</f>
        <v>1</v>
      </c>
      <c r="M1658" s="266">
        <f>IF(K1658&lt;$C$1,$C$2-$C$1+1,$C$2-K1658+1)</f>
        <v>72</v>
      </c>
      <c r="N1658" s="268">
        <f>M1658/365</f>
        <v>0.19726027397260273</v>
      </c>
      <c r="O1658" s="269">
        <f>'Data and Parameter'!$E$4*'Data and Parameter'!$E$5*('Data and Parameter'!$E$6+'Data and Parameter'!$E$7)*'Data and Parameter'!$E$19*'Data and Parameter'!$E$14*'ER calculations'!N1658</f>
        <v>1.0213642057304853</v>
      </c>
    </row>
    <row r="1659" spans="1:15" ht="15">
      <c r="A1659" s="284">
        <v>1655</v>
      </c>
      <c r="B1659" s="287"/>
      <c r="C1659" s="287"/>
      <c r="D1659" s="284" t="s">
        <v>1376</v>
      </c>
      <c r="E1659" s="287"/>
      <c r="F1659" s="285" t="s">
        <v>1779</v>
      </c>
      <c r="G1659" s="266" t="s">
        <v>121</v>
      </c>
      <c r="H1659" s="266">
        <f>IF(G1659="Traditional Stove",0.1,0.2)</f>
        <v>0.1</v>
      </c>
      <c r="I1659" s="266">
        <f>YEAR(J1659)</f>
        <v>2023</v>
      </c>
      <c r="J1659" s="267">
        <v>44974</v>
      </c>
      <c r="K1659" s="267">
        <f>J1659+1</f>
        <v>44975</v>
      </c>
      <c r="L1659" s="266">
        <f>IF(M1659&lt;=365,1,2)</f>
        <v>1</v>
      </c>
      <c r="M1659" s="266">
        <f>IF(K1659&lt;$C$1,$C$2-$C$1+1,$C$2-K1659+1)</f>
        <v>72</v>
      </c>
      <c r="N1659" s="268">
        <f>M1659/365</f>
        <v>0.19726027397260273</v>
      </c>
      <c r="O1659" s="269">
        <f>'Data and Parameter'!$E$4*'Data and Parameter'!$E$5*('Data and Parameter'!$E$6+'Data and Parameter'!$E$7)*'Data and Parameter'!$E$19*'Data and Parameter'!$E$14*'ER calculations'!N1659</f>
        <v>1.0213642057304853</v>
      </c>
    </row>
    <row r="1660" spans="1:15" ht="15">
      <c r="A1660" s="284">
        <v>1656</v>
      </c>
      <c r="B1660" s="287"/>
      <c r="C1660" s="287"/>
      <c r="D1660" s="284" t="s">
        <v>1376</v>
      </c>
      <c r="E1660" s="287"/>
      <c r="F1660" s="285" t="s">
        <v>1780</v>
      </c>
      <c r="G1660" s="266" t="s">
        <v>121</v>
      </c>
      <c r="H1660" s="266">
        <f>IF(G1660="Traditional Stove",0.1,0.2)</f>
        <v>0.1</v>
      </c>
      <c r="I1660" s="266">
        <f>YEAR(J1660)</f>
        <v>2023</v>
      </c>
      <c r="J1660" s="267">
        <v>44974</v>
      </c>
      <c r="K1660" s="267">
        <f>J1660+1</f>
        <v>44975</v>
      </c>
      <c r="L1660" s="266">
        <f>IF(M1660&lt;=365,1,2)</f>
        <v>1</v>
      </c>
      <c r="M1660" s="266">
        <f>IF(K1660&lt;$C$1,$C$2-$C$1+1,$C$2-K1660+1)</f>
        <v>72</v>
      </c>
      <c r="N1660" s="268">
        <f>M1660/365</f>
        <v>0.19726027397260273</v>
      </c>
      <c r="O1660" s="269">
        <f>'Data and Parameter'!$E$4*'Data and Parameter'!$E$5*('Data and Parameter'!$E$6+'Data and Parameter'!$E$7)*'Data and Parameter'!$E$19*'Data and Parameter'!$E$14*'ER calculations'!N1660</f>
        <v>1.0213642057304853</v>
      </c>
    </row>
    <row r="1661" spans="1:15" ht="15">
      <c r="A1661" s="284">
        <v>1657</v>
      </c>
      <c r="B1661" s="287"/>
      <c r="C1661" s="287"/>
      <c r="D1661" s="284" t="s">
        <v>1376</v>
      </c>
      <c r="E1661" s="287"/>
      <c r="F1661" s="285" t="s">
        <v>1781</v>
      </c>
      <c r="G1661" s="266" t="s">
        <v>121</v>
      </c>
      <c r="H1661" s="266">
        <f>IF(G1661="Traditional Stove",0.1,0.2)</f>
        <v>0.1</v>
      </c>
      <c r="I1661" s="266">
        <f>YEAR(J1661)</f>
        <v>2023</v>
      </c>
      <c r="J1661" s="267">
        <v>44974</v>
      </c>
      <c r="K1661" s="267">
        <f>J1661+1</f>
        <v>44975</v>
      </c>
      <c r="L1661" s="266">
        <f>IF(M1661&lt;=365,1,2)</f>
        <v>1</v>
      </c>
      <c r="M1661" s="266">
        <f>IF(K1661&lt;$C$1,$C$2-$C$1+1,$C$2-K1661+1)</f>
        <v>72</v>
      </c>
      <c r="N1661" s="268">
        <f>M1661/365</f>
        <v>0.19726027397260273</v>
      </c>
      <c r="O1661" s="269">
        <f>'Data and Parameter'!$E$4*'Data and Parameter'!$E$5*('Data and Parameter'!$E$6+'Data and Parameter'!$E$7)*'Data and Parameter'!$E$19*'Data and Parameter'!$E$14*'ER calculations'!N1661</f>
        <v>1.0213642057304853</v>
      </c>
    </row>
    <row r="1662" spans="1:15" ht="15">
      <c r="A1662" s="284">
        <v>1658</v>
      </c>
      <c r="B1662" s="287"/>
      <c r="C1662" s="287"/>
      <c r="D1662" s="284" t="s">
        <v>1376</v>
      </c>
      <c r="E1662" s="287"/>
      <c r="F1662" s="285" t="s">
        <v>1782</v>
      </c>
      <c r="G1662" s="266" t="s">
        <v>121</v>
      </c>
      <c r="H1662" s="266">
        <f>IF(G1662="Traditional Stove",0.1,0.2)</f>
        <v>0.1</v>
      </c>
      <c r="I1662" s="266">
        <f>YEAR(J1662)</f>
        <v>2023</v>
      </c>
      <c r="J1662" s="267">
        <v>44974</v>
      </c>
      <c r="K1662" s="267">
        <f>J1662+1</f>
        <v>44975</v>
      </c>
      <c r="L1662" s="266">
        <f>IF(M1662&lt;=365,1,2)</f>
        <v>1</v>
      </c>
      <c r="M1662" s="266">
        <f>IF(K1662&lt;$C$1,$C$2-$C$1+1,$C$2-K1662+1)</f>
        <v>72</v>
      </c>
      <c r="N1662" s="268">
        <f>M1662/365</f>
        <v>0.19726027397260273</v>
      </c>
      <c r="O1662" s="269">
        <f>'Data and Parameter'!$E$4*'Data and Parameter'!$E$5*('Data and Parameter'!$E$6+'Data and Parameter'!$E$7)*'Data and Parameter'!$E$19*'Data and Parameter'!$E$14*'ER calculations'!N1662</f>
        <v>1.0213642057304853</v>
      </c>
    </row>
    <row r="1663" spans="1:15" ht="15">
      <c r="A1663" s="284">
        <v>1659</v>
      </c>
      <c r="B1663" s="287"/>
      <c r="C1663" s="287"/>
      <c r="D1663" s="284" t="s">
        <v>1376</v>
      </c>
      <c r="E1663" s="287"/>
      <c r="F1663" s="285" t="s">
        <v>1783</v>
      </c>
      <c r="G1663" s="266" t="s">
        <v>121</v>
      </c>
      <c r="H1663" s="266">
        <f>IF(G1663="Traditional Stove",0.1,0.2)</f>
        <v>0.1</v>
      </c>
      <c r="I1663" s="266">
        <f>YEAR(J1663)</f>
        <v>2023</v>
      </c>
      <c r="J1663" s="267">
        <v>44974</v>
      </c>
      <c r="K1663" s="267">
        <f>J1663+1</f>
        <v>44975</v>
      </c>
      <c r="L1663" s="266">
        <f>IF(M1663&lt;=365,1,2)</f>
        <v>1</v>
      </c>
      <c r="M1663" s="266">
        <f>IF(K1663&lt;$C$1,$C$2-$C$1+1,$C$2-K1663+1)</f>
        <v>72</v>
      </c>
      <c r="N1663" s="268">
        <f>M1663/365</f>
        <v>0.19726027397260273</v>
      </c>
      <c r="O1663" s="269">
        <f>'Data and Parameter'!$E$4*'Data and Parameter'!$E$5*('Data and Parameter'!$E$6+'Data and Parameter'!$E$7)*'Data and Parameter'!$E$19*'Data and Parameter'!$E$14*'ER calculations'!N1663</f>
        <v>1.0213642057304853</v>
      </c>
    </row>
    <row r="1664" spans="1:15" ht="15">
      <c r="A1664" s="284">
        <v>1660</v>
      </c>
      <c r="B1664" s="287"/>
      <c r="C1664" s="287"/>
      <c r="D1664" s="284" t="s">
        <v>1376</v>
      </c>
      <c r="E1664" s="287"/>
      <c r="F1664" s="285" t="s">
        <v>1784</v>
      </c>
      <c r="G1664" s="266" t="s">
        <v>121</v>
      </c>
      <c r="H1664" s="266">
        <f>IF(G1664="Traditional Stove",0.1,0.2)</f>
        <v>0.1</v>
      </c>
      <c r="I1664" s="266">
        <f>YEAR(J1664)</f>
        <v>2023</v>
      </c>
      <c r="J1664" s="267">
        <v>44974</v>
      </c>
      <c r="K1664" s="267">
        <f>J1664+1</f>
        <v>44975</v>
      </c>
      <c r="L1664" s="266">
        <f>IF(M1664&lt;=365,1,2)</f>
        <v>1</v>
      </c>
      <c r="M1664" s="266">
        <f>IF(K1664&lt;$C$1,$C$2-$C$1+1,$C$2-K1664+1)</f>
        <v>72</v>
      </c>
      <c r="N1664" s="268">
        <f>M1664/365</f>
        <v>0.19726027397260273</v>
      </c>
      <c r="O1664" s="269">
        <f>'Data and Parameter'!$E$4*'Data and Parameter'!$E$5*('Data and Parameter'!$E$6+'Data and Parameter'!$E$7)*'Data and Parameter'!$E$19*'Data and Parameter'!$E$14*'ER calculations'!N1664</f>
        <v>1.0213642057304853</v>
      </c>
    </row>
    <row r="1665" spans="1:15" ht="15">
      <c r="A1665" s="284">
        <v>1661</v>
      </c>
      <c r="B1665" s="287"/>
      <c r="C1665" s="287"/>
      <c r="D1665" s="284" t="s">
        <v>1376</v>
      </c>
      <c r="E1665" s="287"/>
      <c r="F1665" s="285" t="s">
        <v>1785</v>
      </c>
      <c r="G1665" s="266" t="s">
        <v>121</v>
      </c>
      <c r="H1665" s="266">
        <f>IF(G1665="Traditional Stove",0.1,0.2)</f>
        <v>0.1</v>
      </c>
      <c r="I1665" s="266">
        <f>YEAR(J1665)</f>
        <v>2023</v>
      </c>
      <c r="J1665" s="267">
        <v>44974</v>
      </c>
      <c r="K1665" s="267">
        <f>J1665+1</f>
        <v>44975</v>
      </c>
      <c r="L1665" s="266">
        <f>IF(M1665&lt;=365,1,2)</f>
        <v>1</v>
      </c>
      <c r="M1665" s="266">
        <f>IF(K1665&lt;$C$1,$C$2-$C$1+1,$C$2-K1665+1)</f>
        <v>72</v>
      </c>
      <c r="N1665" s="268">
        <f>M1665/365</f>
        <v>0.19726027397260273</v>
      </c>
      <c r="O1665" s="269">
        <f>'Data and Parameter'!$E$4*'Data and Parameter'!$E$5*('Data and Parameter'!$E$6+'Data and Parameter'!$E$7)*'Data and Parameter'!$E$19*'Data and Parameter'!$E$14*'ER calculations'!N1665</f>
        <v>1.0213642057304853</v>
      </c>
    </row>
    <row r="1666" spans="1:15" ht="15">
      <c r="A1666" s="284">
        <v>1662</v>
      </c>
      <c r="B1666" s="287"/>
      <c r="C1666" s="287"/>
      <c r="D1666" s="284" t="s">
        <v>1376</v>
      </c>
      <c r="E1666" s="287"/>
      <c r="F1666" s="285" t="s">
        <v>1786</v>
      </c>
      <c r="G1666" s="266" t="s">
        <v>121</v>
      </c>
      <c r="H1666" s="266">
        <f>IF(G1666="Traditional Stove",0.1,0.2)</f>
        <v>0.1</v>
      </c>
      <c r="I1666" s="266">
        <f>YEAR(J1666)</f>
        <v>2023</v>
      </c>
      <c r="J1666" s="267">
        <v>44974</v>
      </c>
      <c r="K1666" s="267">
        <f>J1666+1</f>
        <v>44975</v>
      </c>
      <c r="L1666" s="266">
        <f>IF(M1666&lt;=365,1,2)</f>
        <v>1</v>
      </c>
      <c r="M1666" s="266">
        <f>IF(K1666&lt;$C$1,$C$2-$C$1+1,$C$2-K1666+1)</f>
        <v>72</v>
      </c>
      <c r="N1666" s="268">
        <f>M1666/365</f>
        <v>0.19726027397260273</v>
      </c>
      <c r="O1666" s="269">
        <f>'Data and Parameter'!$E$4*'Data and Parameter'!$E$5*('Data and Parameter'!$E$6+'Data and Parameter'!$E$7)*'Data and Parameter'!$E$19*'Data and Parameter'!$E$14*'ER calculations'!N1666</f>
        <v>1.0213642057304853</v>
      </c>
    </row>
    <row r="1667" spans="1:15" ht="15">
      <c r="A1667" s="284">
        <v>1663</v>
      </c>
      <c r="B1667" s="287"/>
      <c r="C1667" s="287"/>
      <c r="D1667" s="284" t="s">
        <v>1376</v>
      </c>
      <c r="E1667" s="287"/>
      <c r="F1667" s="285" t="s">
        <v>1787</v>
      </c>
      <c r="G1667" s="266" t="s">
        <v>121</v>
      </c>
      <c r="H1667" s="266">
        <f>IF(G1667="Traditional Stove",0.1,0.2)</f>
        <v>0.1</v>
      </c>
      <c r="I1667" s="266">
        <f>YEAR(J1667)</f>
        <v>2023</v>
      </c>
      <c r="J1667" s="267">
        <v>44974</v>
      </c>
      <c r="K1667" s="267">
        <f>J1667+1</f>
        <v>44975</v>
      </c>
      <c r="L1667" s="266">
        <f>IF(M1667&lt;=365,1,2)</f>
        <v>1</v>
      </c>
      <c r="M1667" s="266">
        <f>IF(K1667&lt;$C$1,$C$2-$C$1+1,$C$2-K1667+1)</f>
        <v>72</v>
      </c>
      <c r="N1667" s="268">
        <f>M1667/365</f>
        <v>0.19726027397260273</v>
      </c>
      <c r="O1667" s="269">
        <f>'Data and Parameter'!$E$4*'Data and Parameter'!$E$5*('Data and Parameter'!$E$6+'Data and Parameter'!$E$7)*'Data and Parameter'!$E$19*'Data and Parameter'!$E$14*'ER calculations'!N1667</f>
        <v>1.0213642057304853</v>
      </c>
    </row>
    <row r="1668" spans="1:15" ht="15">
      <c r="A1668" s="284">
        <v>1664</v>
      </c>
      <c r="B1668" s="287"/>
      <c r="C1668" s="287"/>
      <c r="D1668" s="284" t="s">
        <v>1376</v>
      </c>
      <c r="E1668" s="287"/>
      <c r="F1668" s="285" t="s">
        <v>1788</v>
      </c>
      <c r="G1668" s="266" t="s">
        <v>121</v>
      </c>
      <c r="H1668" s="266">
        <f>IF(G1668="Traditional Stove",0.1,0.2)</f>
        <v>0.1</v>
      </c>
      <c r="I1668" s="266">
        <f>YEAR(J1668)</f>
        <v>2023</v>
      </c>
      <c r="J1668" s="267">
        <v>44974</v>
      </c>
      <c r="K1668" s="267">
        <f>J1668+1</f>
        <v>44975</v>
      </c>
      <c r="L1668" s="266">
        <f>IF(M1668&lt;=365,1,2)</f>
        <v>1</v>
      </c>
      <c r="M1668" s="266">
        <f>IF(K1668&lt;$C$1,$C$2-$C$1+1,$C$2-K1668+1)</f>
        <v>72</v>
      </c>
      <c r="N1668" s="268">
        <f>M1668/365</f>
        <v>0.19726027397260273</v>
      </c>
      <c r="O1668" s="269">
        <f>'Data and Parameter'!$E$4*'Data and Parameter'!$E$5*('Data and Parameter'!$E$6+'Data and Parameter'!$E$7)*'Data and Parameter'!$E$19*'Data and Parameter'!$E$14*'ER calculations'!N1668</f>
        <v>1.0213642057304853</v>
      </c>
    </row>
    <row r="1669" spans="1:15" ht="15">
      <c r="A1669" s="284">
        <v>1665</v>
      </c>
      <c r="B1669" s="287"/>
      <c r="C1669" s="287"/>
      <c r="D1669" s="284" t="s">
        <v>1376</v>
      </c>
      <c r="E1669" s="287"/>
      <c r="F1669" s="285" t="s">
        <v>1789</v>
      </c>
      <c r="G1669" s="266" t="s">
        <v>121</v>
      </c>
      <c r="H1669" s="266">
        <f>IF(G1669="Traditional Stove",0.1,0.2)</f>
        <v>0.1</v>
      </c>
      <c r="I1669" s="266">
        <f>YEAR(J1669)</f>
        <v>2023</v>
      </c>
      <c r="J1669" s="267">
        <v>44974</v>
      </c>
      <c r="K1669" s="267">
        <f>J1669+1</f>
        <v>44975</v>
      </c>
      <c r="L1669" s="266">
        <f>IF(M1669&lt;=365,1,2)</f>
        <v>1</v>
      </c>
      <c r="M1669" s="266">
        <f>IF(K1669&lt;$C$1,$C$2-$C$1+1,$C$2-K1669+1)</f>
        <v>72</v>
      </c>
      <c r="N1669" s="268">
        <f>M1669/365</f>
        <v>0.19726027397260273</v>
      </c>
      <c r="O1669" s="269">
        <f>'Data and Parameter'!$E$4*'Data and Parameter'!$E$5*('Data and Parameter'!$E$6+'Data and Parameter'!$E$7)*'Data and Parameter'!$E$19*'Data and Parameter'!$E$14*'ER calculations'!N1669</f>
        <v>1.0213642057304853</v>
      </c>
    </row>
    <row r="1670" spans="1:15" ht="15">
      <c r="A1670" s="284">
        <v>1666</v>
      </c>
      <c r="B1670" s="287"/>
      <c r="C1670" s="287"/>
      <c r="D1670" s="284" t="s">
        <v>1376</v>
      </c>
      <c r="E1670" s="287"/>
      <c r="F1670" s="285" t="s">
        <v>1790</v>
      </c>
      <c r="G1670" s="266" t="s">
        <v>121</v>
      </c>
      <c r="H1670" s="266">
        <f>IF(G1670="Traditional Stove",0.1,0.2)</f>
        <v>0.1</v>
      </c>
      <c r="I1670" s="266">
        <f>YEAR(J1670)</f>
        <v>2023</v>
      </c>
      <c r="J1670" s="267">
        <v>44974</v>
      </c>
      <c r="K1670" s="267">
        <f>J1670+1</f>
        <v>44975</v>
      </c>
      <c r="L1670" s="266">
        <f>IF(M1670&lt;=365,1,2)</f>
        <v>1</v>
      </c>
      <c r="M1670" s="266">
        <f>IF(K1670&lt;$C$1,$C$2-$C$1+1,$C$2-K1670+1)</f>
        <v>72</v>
      </c>
      <c r="N1670" s="268">
        <f>M1670/365</f>
        <v>0.19726027397260273</v>
      </c>
      <c r="O1670" s="269">
        <f>'Data and Parameter'!$E$4*'Data and Parameter'!$E$5*('Data and Parameter'!$E$6+'Data and Parameter'!$E$7)*'Data and Parameter'!$E$19*'Data and Parameter'!$E$14*'ER calculations'!N1670</f>
        <v>1.0213642057304853</v>
      </c>
    </row>
    <row r="1671" spans="1:15" ht="15">
      <c r="A1671" s="284">
        <v>1667</v>
      </c>
      <c r="B1671" s="287"/>
      <c r="C1671" s="287"/>
      <c r="D1671" s="284" t="s">
        <v>1376</v>
      </c>
      <c r="E1671" s="287"/>
      <c r="F1671" s="285" t="s">
        <v>1791</v>
      </c>
      <c r="G1671" s="266" t="s">
        <v>121</v>
      </c>
      <c r="H1671" s="266">
        <f>IF(G1671="Traditional Stove",0.1,0.2)</f>
        <v>0.1</v>
      </c>
      <c r="I1671" s="266">
        <f>YEAR(J1671)</f>
        <v>2023</v>
      </c>
      <c r="J1671" s="267">
        <v>44974</v>
      </c>
      <c r="K1671" s="267">
        <f>J1671+1</f>
        <v>44975</v>
      </c>
      <c r="L1671" s="266">
        <f>IF(M1671&lt;=365,1,2)</f>
        <v>1</v>
      </c>
      <c r="M1671" s="266">
        <f>IF(K1671&lt;$C$1,$C$2-$C$1+1,$C$2-K1671+1)</f>
        <v>72</v>
      </c>
      <c r="N1671" s="268">
        <f>M1671/365</f>
        <v>0.19726027397260273</v>
      </c>
      <c r="O1671" s="269">
        <f>'Data and Parameter'!$E$4*'Data and Parameter'!$E$5*('Data and Parameter'!$E$6+'Data and Parameter'!$E$7)*'Data and Parameter'!$E$19*'Data and Parameter'!$E$14*'ER calculations'!N1671</f>
        <v>1.0213642057304853</v>
      </c>
    </row>
    <row r="1672" spans="1:15" ht="15">
      <c r="A1672" s="284">
        <v>1668</v>
      </c>
      <c r="B1672" s="287"/>
      <c r="C1672" s="287"/>
      <c r="D1672" s="284" t="s">
        <v>1376</v>
      </c>
      <c r="E1672" s="287"/>
      <c r="F1672" s="285" t="s">
        <v>1792</v>
      </c>
      <c r="G1672" s="266" t="s">
        <v>121</v>
      </c>
      <c r="H1672" s="266">
        <f>IF(G1672="Traditional Stove",0.1,0.2)</f>
        <v>0.1</v>
      </c>
      <c r="I1672" s="266">
        <f>YEAR(J1672)</f>
        <v>2023</v>
      </c>
      <c r="J1672" s="267">
        <v>44974</v>
      </c>
      <c r="K1672" s="267">
        <f>J1672+1</f>
        <v>44975</v>
      </c>
      <c r="L1672" s="266">
        <f>IF(M1672&lt;=365,1,2)</f>
        <v>1</v>
      </c>
      <c r="M1672" s="266">
        <f>IF(K1672&lt;$C$1,$C$2-$C$1+1,$C$2-K1672+1)</f>
        <v>72</v>
      </c>
      <c r="N1672" s="268">
        <f>M1672/365</f>
        <v>0.19726027397260273</v>
      </c>
      <c r="O1672" s="269">
        <f>'Data and Parameter'!$E$4*'Data and Parameter'!$E$5*('Data and Parameter'!$E$6+'Data and Parameter'!$E$7)*'Data and Parameter'!$E$19*'Data and Parameter'!$E$14*'ER calculations'!N1672</f>
        <v>1.0213642057304853</v>
      </c>
    </row>
    <row r="1673" spans="1:15" ht="15">
      <c r="A1673" s="284">
        <v>1669</v>
      </c>
      <c r="B1673" s="287"/>
      <c r="C1673" s="287"/>
      <c r="D1673" s="284" t="s">
        <v>1376</v>
      </c>
      <c r="E1673" s="287"/>
      <c r="F1673" s="285" t="s">
        <v>1793</v>
      </c>
      <c r="G1673" s="266" t="s">
        <v>121</v>
      </c>
      <c r="H1673" s="266">
        <f>IF(G1673="Traditional Stove",0.1,0.2)</f>
        <v>0.1</v>
      </c>
      <c r="I1673" s="266">
        <f>YEAR(J1673)</f>
        <v>2023</v>
      </c>
      <c r="J1673" s="267">
        <v>44974</v>
      </c>
      <c r="K1673" s="267">
        <f>J1673+1</f>
        <v>44975</v>
      </c>
      <c r="L1673" s="266">
        <f>IF(M1673&lt;=365,1,2)</f>
        <v>1</v>
      </c>
      <c r="M1673" s="266">
        <f>IF(K1673&lt;$C$1,$C$2-$C$1+1,$C$2-K1673+1)</f>
        <v>72</v>
      </c>
      <c r="N1673" s="268">
        <f>M1673/365</f>
        <v>0.19726027397260273</v>
      </c>
      <c r="O1673" s="269">
        <f>'Data and Parameter'!$E$4*'Data and Parameter'!$E$5*('Data and Parameter'!$E$6+'Data and Parameter'!$E$7)*'Data and Parameter'!$E$19*'Data and Parameter'!$E$14*'ER calculations'!N1673</f>
        <v>1.0213642057304853</v>
      </c>
    </row>
    <row r="1674" spans="1:15" ht="15">
      <c r="A1674" s="284">
        <v>1670</v>
      </c>
      <c r="B1674" s="287"/>
      <c r="C1674" s="287"/>
      <c r="D1674" s="284" t="s">
        <v>1376</v>
      </c>
      <c r="E1674" s="287"/>
      <c r="F1674" s="285" t="s">
        <v>1794</v>
      </c>
      <c r="G1674" s="266" t="s">
        <v>121</v>
      </c>
      <c r="H1674" s="266">
        <f>IF(G1674="Traditional Stove",0.1,0.2)</f>
        <v>0.1</v>
      </c>
      <c r="I1674" s="266">
        <f>YEAR(J1674)</f>
        <v>2023</v>
      </c>
      <c r="J1674" s="267">
        <v>44974</v>
      </c>
      <c r="K1674" s="267">
        <f>J1674+1</f>
        <v>44975</v>
      </c>
      <c r="L1674" s="266">
        <f>IF(M1674&lt;=365,1,2)</f>
        <v>1</v>
      </c>
      <c r="M1674" s="266">
        <f>IF(K1674&lt;$C$1,$C$2-$C$1+1,$C$2-K1674+1)</f>
        <v>72</v>
      </c>
      <c r="N1674" s="268">
        <f>M1674/365</f>
        <v>0.19726027397260273</v>
      </c>
      <c r="O1674" s="269">
        <f>'Data and Parameter'!$E$4*'Data and Parameter'!$E$5*('Data and Parameter'!$E$6+'Data and Parameter'!$E$7)*'Data and Parameter'!$E$19*'Data and Parameter'!$E$14*'ER calculations'!N1674</f>
        <v>1.0213642057304853</v>
      </c>
    </row>
    <row r="1675" spans="1:15" ht="15">
      <c r="A1675" s="284">
        <v>1671</v>
      </c>
      <c r="B1675" s="287"/>
      <c r="C1675" s="287"/>
      <c r="D1675" s="284" t="s">
        <v>1376</v>
      </c>
      <c r="E1675" s="287"/>
      <c r="F1675" s="285" t="s">
        <v>1795</v>
      </c>
      <c r="G1675" s="266" t="s">
        <v>121</v>
      </c>
      <c r="H1675" s="266">
        <f>IF(G1675="Traditional Stove",0.1,0.2)</f>
        <v>0.1</v>
      </c>
      <c r="I1675" s="266">
        <f>YEAR(J1675)</f>
        <v>2023</v>
      </c>
      <c r="J1675" s="267">
        <v>44974</v>
      </c>
      <c r="K1675" s="267">
        <f>J1675+1</f>
        <v>44975</v>
      </c>
      <c r="L1675" s="266">
        <f>IF(M1675&lt;=365,1,2)</f>
        <v>1</v>
      </c>
      <c r="M1675" s="266">
        <f>IF(K1675&lt;$C$1,$C$2-$C$1+1,$C$2-K1675+1)</f>
        <v>72</v>
      </c>
      <c r="N1675" s="268">
        <f>M1675/365</f>
        <v>0.19726027397260273</v>
      </c>
      <c r="O1675" s="269">
        <f>'Data and Parameter'!$E$4*'Data and Parameter'!$E$5*('Data and Parameter'!$E$6+'Data and Parameter'!$E$7)*'Data and Parameter'!$E$19*'Data and Parameter'!$E$14*'ER calculations'!N1675</f>
        <v>1.0213642057304853</v>
      </c>
    </row>
    <row r="1676" spans="1:15" ht="15">
      <c r="A1676" s="284">
        <v>1672</v>
      </c>
      <c r="B1676" s="287"/>
      <c r="C1676" s="287"/>
      <c r="D1676" s="284" t="s">
        <v>1376</v>
      </c>
      <c r="E1676" s="287"/>
      <c r="F1676" s="285" t="s">
        <v>1796</v>
      </c>
      <c r="G1676" s="266" t="s">
        <v>121</v>
      </c>
      <c r="H1676" s="266">
        <f>IF(G1676="Traditional Stove",0.1,0.2)</f>
        <v>0.1</v>
      </c>
      <c r="I1676" s="266">
        <f>YEAR(J1676)</f>
        <v>2023</v>
      </c>
      <c r="J1676" s="267">
        <v>44974</v>
      </c>
      <c r="K1676" s="267">
        <f>J1676+1</f>
        <v>44975</v>
      </c>
      <c r="L1676" s="266">
        <f>IF(M1676&lt;=365,1,2)</f>
        <v>1</v>
      </c>
      <c r="M1676" s="266">
        <f>IF(K1676&lt;$C$1,$C$2-$C$1+1,$C$2-K1676+1)</f>
        <v>72</v>
      </c>
      <c r="N1676" s="268">
        <f>M1676/365</f>
        <v>0.19726027397260273</v>
      </c>
      <c r="O1676" s="269">
        <f>'Data and Parameter'!$E$4*'Data and Parameter'!$E$5*('Data and Parameter'!$E$6+'Data and Parameter'!$E$7)*'Data and Parameter'!$E$19*'Data and Parameter'!$E$14*'ER calculations'!N1676</f>
        <v>1.0213642057304853</v>
      </c>
    </row>
    <row r="1677" spans="1:15" ht="15">
      <c r="A1677" s="284">
        <v>1673</v>
      </c>
      <c r="B1677" s="287"/>
      <c r="C1677" s="287"/>
      <c r="D1677" s="284" t="s">
        <v>1376</v>
      </c>
      <c r="E1677" s="287"/>
      <c r="F1677" s="285" t="s">
        <v>1797</v>
      </c>
      <c r="G1677" s="266" t="s">
        <v>121</v>
      </c>
      <c r="H1677" s="266">
        <f>IF(G1677="Traditional Stove",0.1,0.2)</f>
        <v>0.1</v>
      </c>
      <c r="I1677" s="266">
        <f>YEAR(J1677)</f>
        <v>2023</v>
      </c>
      <c r="J1677" s="267">
        <v>44974</v>
      </c>
      <c r="K1677" s="267">
        <f>J1677+1</f>
        <v>44975</v>
      </c>
      <c r="L1677" s="266">
        <f>IF(M1677&lt;=365,1,2)</f>
        <v>1</v>
      </c>
      <c r="M1677" s="266">
        <f>IF(K1677&lt;$C$1,$C$2-$C$1+1,$C$2-K1677+1)</f>
        <v>72</v>
      </c>
      <c r="N1677" s="268">
        <f>M1677/365</f>
        <v>0.19726027397260273</v>
      </c>
      <c r="O1677" s="269">
        <f>'Data and Parameter'!$E$4*'Data and Parameter'!$E$5*('Data and Parameter'!$E$6+'Data and Parameter'!$E$7)*'Data and Parameter'!$E$19*'Data and Parameter'!$E$14*'ER calculations'!N1677</f>
        <v>1.0213642057304853</v>
      </c>
    </row>
    <row r="1678" spans="1:15" ht="15">
      <c r="A1678" s="284">
        <v>1674</v>
      </c>
      <c r="B1678" s="287"/>
      <c r="C1678" s="287"/>
      <c r="D1678" s="284" t="s">
        <v>1376</v>
      </c>
      <c r="E1678" s="287"/>
      <c r="F1678" s="285" t="s">
        <v>1798</v>
      </c>
      <c r="G1678" s="266" t="s">
        <v>121</v>
      </c>
      <c r="H1678" s="266">
        <f>IF(G1678="Traditional Stove",0.1,0.2)</f>
        <v>0.1</v>
      </c>
      <c r="I1678" s="266">
        <f>YEAR(J1678)</f>
        <v>2023</v>
      </c>
      <c r="J1678" s="267">
        <v>44974</v>
      </c>
      <c r="K1678" s="267">
        <f>J1678+1</f>
        <v>44975</v>
      </c>
      <c r="L1678" s="266">
        <f>IF(M1678&lt;=365,1,2)</f>
        <v>1</v>
      </c>
      <c r="M1678" s="266">
        <f>IF(K1678&lt;$C$1,$C$2-$C$1+1,$C$2-K1678+1)</f>
        <v>72</v>
      </c>
      <c r="N1678" s="268">
        <f>M1678/365</f>
        <v>0.19726027397260273</v>
      </c>
      <c r="O1678" s="269">
        <f>'Data and Parameter'!$E$4*'Data and Parameter'!$E$5*('Data and Parameter'!$E$6+'Data and Parameter'!$E$7)*'Data and Parameter'!$E$19*'Data and Parameter'!$E$14*'ER calculations'!N1678</f>
        <v>1.0213642057304853</v>
      </c>
    </row>
    <row r="1679" spans="1:15" ht="15">
      <c r="A1679" s="284">
        <v>1675</v>
      </c>
      <c r="B1679" s="287"/>
      <c r="C1679" s="287"/>
      <c r="D1679" s="284" t="s">
        <v>1376</v>
      </c>
      <c r="E1679" s="287"/>
      <c r="F1679" s="285" t="s">
        <v>1799</v>
      </c>
      <c r="G1679" s="266" t="s">
        <v>121</v>
      </c>
      <c r="H1679" s="266">
        <f>IF(G1679="Traditional Stove",0.1,0.2)</f>
        <v>0.1</v>
      </c>
      <c r="I1679" s="266">
        <f>YEAR(J1679)</f>
        <v>2023</v>
      </c>
      <c r="J1679" s="267">
        <v>44974</v>
      </c>
      <c r="K1679" s="267">
        <f>J1679+1</f>
        <v>44975</v>
      </c>
      <c r="L1679" s="266">
        <f>IF(M1679&lt;=365,1,2)</f>
        <v>1</v>
      </c>
      <c r="M1679" s="266">
        <f>IF(K1679&lt;$C$1,$C$2-$C$1+1,$C$2-K1679+1)</f>
        <v>72</v>
      </c>
      <c r="N1679" s="268">
        <f>M1679/365</f>
        <v>0.19726027397260273</v>
      </c>
      <c r="O1679" s="269">
        <f>'Data and Parameter'!$E$4*'Data and Parameter'!$E$5*('Data and Parameter'!$E$6+'Data and Parameter'!$E$7)*'Data and Parameter'!$E$19*'Data and Parameter'!$E$14*'ER calculations'!N1679</f>
        <v>1.0213642057304853</v>
      </c>
    </row>
    <row r="1680" spans="1:15" ht="15">
      <c r="A1680" s="284">
        <v>1676</v>
      </c>
      <c r="B1680" s="287"/>
      <c r="C1680" s="287"/>
      <c r="D1680" s="284" t="s">
        <v>1376</v>
      </c>
      <c r="E1680" s="287"/>
      <c r="F1680" s="285" t="s">
        <v>1800</v>
      </c>
      <c r="G1680" s="266" t="s">
        <v>121</v>
      </c>
      <c r="H1680" s="266">
        <f>IF(G1680="Traditional Stove",0.1,0.2)</f>
        <v>0.1</v>
      </c>
      <c r="I1680" s="266">
        <f>YEAR(J1680)</f>
        <v>2023</v>
      </c>
      <c r="J1680" s="267">
        <v>44974</v>
      </c>
      <c r="K1680" s="267">
        <f>J1680+1</f>
        <v>44975</v>
      </c>
      <c r="L1680" s="266">
        <f>IF(M1680&lt;=365,1,2)</f>
        <v>1</v>
      </c>
      <c r="M1680" s="266">
        <f>IF(K1680&lt;$C$1,$C$2-$C$1+1,$C$2-K1680+1)</f>
        <v>72</v>
      </c>
      <c r="N1680" s="268">
        <f>M1680/365</f>
        <v>0.19726027397260273</v>
      </c>
      <c r="O1680" s="269">
        <f>'Data and Parameter'!$E$4*'Data and Parameter'!$E$5*('Data and Parameter'!$E$6+'Data and Parameter'!$E$7)*'Data and Parameter'!$E$19*'Data and Parameter'!$E$14*'ER calculations'!N1680</f>
        <v>1.0213642057304853</v>
      </c>
    </row>
    <row r="1681" spans="1:15" ht="15">
      <c r="A1681" s="284">
        <v>1677</v>
      </c>
      <c r="B1681" s="287"/>
      <c r="C1681" s="287"/>
      <c r="D1681" s="284" t="s">
        <v>1376</v>
      </c>
      <c r="E1681" s="287"/>
      <c r="F1681" s="285" t="s">
        <v>1801</v>
      </c>
      <c r="G1681" s="266" t="s">
        <v>121</v>
      </c>
      <c r="H1681" s="266">
        <f>IF(G1681="Traditional Stove",0.1,0.2)</f>
        <v>0.1</v>
      </c>
      <c r="I1681" s="266">
        <f>YEAR(J1681)</f>
        <v>2023</v>
      </c>
      <c r="J1681" s="267">
        <v>44974</v>
      </c>
      <c r="K1681" s="267">
        <f>J1681+1</f>
        <v>44975</v>
      </c>
      <c r="L1681" s="266">
        <f>IF(M1681&lt;=365,1,2)</f>
        <v>1</v>
      </c>
      <c r="M1681" s="266">
        <f>IF(K1681&lt;$C$1,$C$2-$C$1+1,$C$2-K1681+1)</f>
        <v>72</v>
      </c>
      <c r="N1681" s="268">
        <f>M1681/365</f>
        <v>0.19726027397260273</v>
      </c>
      <c r="O1681" s="269">
        <f>'Data and Parameter'!$E$4*'Data and Parameter'!$E$5*('Data and Parameter'!$E$6+'Data and Parameter'!$E$7)*'Data and Parameter'!$E$19*'Data and Parameter'!$E$14*'ER calculations'!N1681</f>
        <v>1.0213642057304853</v>
      </c>
    </row>
    <row r="1682" spans="1:15" ht="15">
      <c r="A1682" s="284">
        <v>1678</v>
      </c>
      <c r="B1682" s="287"/>
      <c r="C1682" s="287"/>
      <c r="D1682" s="284" t="s">
        <v>1376</v>
      </c>
      <c r="E1682" s="287"/>
      <c r="F1682" s="285" t="s">
        <v>1802</v>
      </c>
      <c r="G1682" s="266" t="s">
        <v>121</v>
      </c>
      <c r="H1682" s="266">
        <f>IF(G1682="Traditional Stove",0.1,0.2)</f>
        <v>0.1</v>
      </c>
      <c r="I1682" s="266">
        <f>YEAR(J1682)</f>
        <v>2023</v>
      </c>
      <c r="J1682" s="267">
        <v>44976</v>
      </c>
      <c r="K1682" s="267">
        <f>J1682+1</f>
        <v>44977</v>
      </c>
      <c r="L1682" s="266">
        <f>IF(M1682&lt;=365,1,2)</f>
        <v>1</v>
      </c>
      <c r="M1682" s="266">
        <f>IF(K1682&lt;$C$1,$C$2-$C$1+1,$C$2-K1682+1)</f>
        <v>70</v>
      </c>
      <c r="N1682" s="268">
        <f>M1682/365</f>
        <v>0.19178082191780821</v>
      </c>
      <c r="O1682" s="269">
        <f>'Data and Parameter'!$E$4*'Data and Parameter'!$E$5*('Data and Parameter'!$E$6+'Data and Parameter'!$E$7)*'Data and Parameter'!$E$19*'Data and Parameter'!$E$14*'ER calculations'!N1682</f>
        <v>0.99299297779352724</v>
      </c>
    </row>
    <row r="1683" spans="1:15" ht="15">
      <c r="A1683" s="284">
        <v>1679</v>
      </c>
      <c r="B1683" s="287"/>
      <c r="C1683" s="287"/>
      <c r="D1683" s="284" t="s">
        <v>1376</v>
      </c>
      <c r="E1683" s="287"/>
      <c r="F1683" s="285" t="s">
        <v>1803</v>
      </c>
      <c r="G1683" s="266" t="s">
        <v>121</v>
      </c>
      <c r="H1683" s="266">
        <f>IF(G1683="Traditional Stove",0.1,0.2)</f>
        <v>0.1</v>
      </c>
      <c r="I1683" s="266">
        <f>YEAR(J1683)</f>
        <v>2023</v>
      </c>
      <c r="J1683" s="267">
        <v>44976</v>
      </c>
      <c r="K1683" s="267">
        <f>J1683+1</f>
        <v>44977</v>
      </c>
      <c r="L1683" s="266">
        <f>IF(M1683&lt;=365,1,2)</f>
        <v>1</v>
      </c>
      <c r="M1683" s="266">
        <f>IF(K1683&lt;$C$1,$C$2-$C$1+1,$C$2-K1683+1)</f>
        <v>70</v>
      </c>
      <c r="N1683" s="268">
        <f>M1683/365</f>
        <v>0.19178082191780821</v>
      </c>
      <c r="O1683" s="269">
        <f>'Data and Parameter'!$E$4*'Data and Parameter'!$E$5*('Data and Parameter'!$E$6+'Data and Parameter'!$E$7)*'Data and Parameter'!$E$19*'Data and Parameter'!$E$14*'ER calculations'!N1683</f>
        <v>0.99299297779352724</v>
      </c>
    </row>
    <row r="1684" spans="1:15" ht="15">
      <c r="A1684" s="284">
        <v>1680</v>
      </c>
      <c r="B1684" s="287"/>
      <c r="C1684" s="287"/>
      <c r="D1684" s="284" t="s">
        <v>1376</v>
      </c>
      <c r="E1684" s="287"/>
      <c r="F1684" s="285" t="s">
        <v>1804</v>
      </c>
      <c r="G1684" s="266" t="s">
        <v>121</v>
      </c>
      <c r="H1684" s="266">
        <f>IF(G1684="Traditional Stove",0.1,0.2)</f>
        <v>0.1</v>
      </c>
      <c r="I1684" s="266">
        <f>YEAR(J1684)</f>
        <v>2023</v>
      </c>
      <c r="J1684" s="267">
        <v>44976</v>
      </c>
      <c r="K1684" s="267">
        <f>J1684+1</f>
        <v>44977</v>
      </c>
      <c r="L1684" s="266">
        <f>IF(M1684&lt;=365,1,2)</f>
        <v>1</v>
      </c>
      <c r="M1684" s="266">
        <f>IF(K1684&lt;$C$1,$C$2-$C$1+1,$C$2-K1684+1)</f>
        <v>70</v>
      </c>
      <c r="N1684" s="268">
        <f>M1684/365</f>
        <v>0.19178082191780821</v>
      </c>
      <c r="O1684" s="269">
        <f>'Data and Parameter'!$E$4*'Data and Parameter'!$E$5*('Data and Parameter'!$E$6+'Data and Parameter'!$E$7)*'Data and Parameter'!$E$19*'Data and Parameter'!$E$14*'ER calculations'!N1684</f>
        <v>0.99299297779352724</v>
      </c>
    </row>
    <row r="1685" spans="1:15" ht="15">
      <c r="A1685" s="284">
        <v>1681</v>
      </c>
      <c r="B1685" s="287"/>
      <c r="C1685" s="287"/>
      <c r="D1685" s="284" t="s">
        <v>1376</v>
      </c>
      <c r="E1685" s="287"/>
      <c r="F1685" s="285" t="s">
        <v>1805</v>
      </c>
      <c r="G1685" s="266" t="s">
        <v>121</v>
      </c>
      <c r="H1685" s="266">
        <f>IF(G1685="Traditional Stove",0.1,0.2)</f>
        <v>0.1</v>
      </c>
      <c r="I1685" s="266">
        <f>YEAR(J1685)</f>
        <v>2023</v>
      </c>
      <c r="J1685" s="267">
        <v>44976</v>
      </c>
      <c r="K1685" s="267">
        <f>J1685+1</f>
        <v>44977</v>
      </c>
      <c r="L1685" s="266">
        <f>IF(M1685&lt;=365,1,2)</f>
        <v>1</v>
      </c>
      <c r="M1685" s="266">
        <f>IF(K1685&lt;$C$1,$C$2-$C$1+1,$C$2-K1685+1)</f>
        <v>70</v>
      </c>
      <c r="N1685" s="268">
        <f>M1685/365</f>
        <v>0.19178082191780821</v>
      </c>
      <c r="O1685" s="269">
        <f>'Data and Parameter'!$E$4*'Data and Parameter'!$E$5*('Data and Parameter'!$E$6+'Data and Parameter'!$E$7)*'Data and Parameter'!$E$19*'Data and Parameter'!$E$14*'ER calculations'!N1685</f>
        <v>0.99299297779352724</v>
      </c>
    </row>
    <row r="1686" spans="1:15" ht="15">
      <c r="A1686" s="284">
        <v>1682</v>
      </c>
      <c r="B1686" s="287"/>
      <c r="C1686" s="287"/>
      <c r="D1686" s="284" t="s">
        <v>1376</v>
      </c>
      <c r="E1686" s="287"/>
      <c r="F1686" s="285" t="s">
        <v>1806</v>
      </c>
      <c r="G1686" s="266" t="s">
        <v>121</v>
      </c>
      <c r="H1686" s="266">
        <f>IF(G1686="Traditional Stove",0.1,0.2)</f>
        <v>0.1</v>
      </c>
      <c r="I1686" s="266">
        <f>YEAR(J1686)</f>
        <v>2023</v>
      </c>
      <c r="J1686" s="267">
        <v>44976</v>
      </c>
      <c r="K1686" s="267">
        <f>J1686+1</f>
        <v>44977</v>
      </c>
      <c r="L1686" s="266">
        <f>IF(M1686&lt;=365,1,2)</f>
        <v>1</v>
      </c>
      <c r="M1686" s="266">
        <f>IF(K1686&lt;$C$1,$C$2-$C$1+1,$C$2-K1686+1)</f>
        <v>70</v>
      </c>
      <c r="N1686" s="268">
        <f>M1686/365</f>
        <v>0.19178082191780821</v>
      </c>
      <c r="O1686" s="269">
        <f>'Data and Parameter'!$E$4*'Data and Parameter'!$E$5*('Data and Parameter'!$E$6+'Data and Parameter'!$E$7)*'Data and Parameter'!$E$19*'Data and Parameter'!$E$14*'ER calculations'!N1686</f>
        <v>0.99299297779352724</v>
      </c>
    </row>
    <row r="1687" spans="1:15" ht="15">
      <c r="A1687" s="284">
        <v>1683</v>
      </c>
      <c r="B1687" s="287"/>
      <c r="C1687" s="287"/>
      <c r="D1687" s="284" t="s">
        <v>1376</v>
      </c>
      <c r="E1687" s="287"/>
      <c r="F1687" s="285" t="s">
        <v>1807</v>
      </c>
      <c r="G1687" s="266" t="s">
        <v>121</v>
      </c>
      <c r="H1687" s="266">
        <f>IF(G1687="Traditional Stove",0.1,0.2)</f>
        <v>0.1</v>
      </c>
      <c r="I1687" s="266">
        <f>YEAR(J1687)</f>
        <v>2023</v>
      </c>
      <c r="J1687" s="267">
        <v>44976</v>
      </c>
      <c r="K1687" s="267">
        <f>J1687+1</f>
        <v>44977</v>
      </c>
      <c r="L1687" s="266">
        <f>IF(M1687&lt;=365,1,2)</f>
        <v>1</v>
      </c>
      <c r="M1687" s="266">
        <f>IF(K1687&lt;$C$1,$C$2-$C$1+1,$C$2-K1687+1)</f>
        <v>70</v>
      </c>
      <c r="N1687" s="268">
        <f>M1687/365</f>
        <v>0.19178082191780821</v>
      </c>
      <c r="O1687" s="269">
        <f>'Data and Parameter'!$E$4*'Data and Parameter'!$E$5*('Data and Parameter'!$E$6+'Data and Parameter'!$E$7)*'Data and Parameter'!$E$19*'Data and Parameter'!$E$14*'ER calculations'!N1687</f>
        <v>0.99299297779352724</v>
      </c>
    </row>
    <row r="1688" spans="1:15" ht="15">
      <c r="A1688" s="284">
        <v>1684</v>
      </c>
      <c r="B1688" s="287"/>
      <c r="C1688" s="287"/>
      <c r="D1688" s="284" t="s">
        <v>1376</v>
      </c>
      <c r="E1688" s="287"/>
      <c r="F1688" s="285" t="s">
        <v>1808</v>
      </c>
      <c r="G1688" s="266" t="s">
        <v>121</v>
      </c>
      <c r="H1688" s="266">
        <f>IF(G1688="Traditional Stove",0.1,0.2)</f>
        <v>0.1</v>
      </c>
      <c r="I1688" s="266">
        <f>YEAR(J1688)</f>
        <v>2023</v>
      </c>
      <c r="J1688" s="267">
        <v>44976</v>
      </c>
      <c r="K1688" s="267">
        <f>J1688+1</f>
        <v>44977</v>
      </c>
      <c r="L1688" s="266">
        <f>IF(M1688&lt;=365,1,2)</f>
        <v>1</v>
      </c>
      <c r="M1688" s="266">
        <f>IF(K1688&lt;$C$1,$C$2-$C$1+1,$C$2-K1688+1)</f>
        <v>70</v>
      </c>
      <c r="N1688" s="268">
        <f>M1688/365</f>
        <v>0.19178082191780821</v>
      </c>
      <c r="O1688" s="269">
        <f>'Data and Parameter'!$E$4*'Data and Parameter'!$E$5*('Data and Parameter'!$E$6+'Data and Parameter'!$E$7)*'Data and Parameter'!$E$19*'Data and Parameter'!$E$14*'ER calculations'!N1688</f>
        <v>0.99299297779352724</v>
      </c>
    </row>
    <row r="1689" spans="1:15" ht="15">
      <c r="A1689" s="284">
        <v>1685</v>
      </c>
      <c r="B1689" s="287"/>
      <c r="C1689" s="287"/>
      <c r="D1689" s="284" t="s">
        <v>1376</v>
      </c>
      <c r="E1689" s="287"/>
      <c r="F1689" s="285" t="s">
        <v>1809</v>
      </c>
      <c r="G1689" s="266" t="s">
        <v>121</v>
      </c>
      <c r="H1689" s="266">
        <f>IF(G1689="Traditional Stove",0.1,0.2)</f>
        <v>0.1</v>
      </c>
      <c r="I1689" s="266">
        <f>YEAR(J1689)</f>
        <v>2023</v>
      </c>
      <c r="J1689" s="267">
        <v>44976</v>
      </c>
      <c r="K1689" s="267">
        <f>J1689+1</f>
        <v>44977</v>
      </c>
      <c r="L1689" s="266">
        <f>IF(M1689&lt;=365,1,2)</f>
        <v>1</v>
      </c>
      <c r="M1689" s="266">
        <f>IF(K1689&lt;$C$1,$C$2-$C$1+1,$C$2-K1689+1)</f>
        <v>70</v>
      </c>
      <c r="N1689" s="268">
        <f>M1689/365</f>
        <v>0.19178082191780821</v>
      </c>
      <c r="O1689" s="269">
        <f>'Data and Parameter'!$E$4*'Data and Parameter'!$E$5*('Data and Parameter'!$E$6+'Data and Parameter'!$E$7)*'Data and Parameter'!$E$19*'Data and Parameter'!$E$14*'ER calculations'!N1689</f>
        <v>0.99299297779352724</v>
      </c>
    </row>
    <row r="1690" spans="1:15" ht="15">
      <c r="A1690" s="284">
        <v>1686</v>
      </c>
      <c r="B1690" s="287"/>
      <c r="C1690" s="287"/>
      <c r="D1690" s="284" t="s">
        <v>1376</v>
      </c>
      <c r="E1690" s="287"/>
      <c r="F1690" s="285" t="s">
        <v>1810</v>
      </c>
      <c r="G1690" s="266" t="s">
        <v>121</v>
      </c>
      <c r="H1690" s="266">
        <f>IF(G1690="Traditional Stove",0.1,0.2)</f>
        <v>0.1</v>
      </c>
      <c r="I1690" s="266">
        <f>YEAR(J1690)</f>
        <v>2023</v>
      </c>
      <c r="J1690" s="267">
        <v>44976</v>
      </c>
      <c r="K1690" s="267">
        <f>J1690+1</f>
        <v>44977</v>
      </c>
      <c r="L1690" s="266">
        <f>IF(M1690&lt;=365,1,2)</f>
        <v>1</v>
      </c>
      <c r="M1690" s="266">
        <f>IF(K1690&lt;$C$1,$C$2-$C$1+1,$C$2-K1690+1)</f>
        <v>70</v>
      </c>
      <c r="N1690" s="268">
        <f>M1690/365</f>
        <v>0.19178082191780821</v>
      </c>
      <c r="O1690" s="269">
        <f>'Data and Parameter'!$E$4*'Data and Parameter'!$E$5*('Data and Parameter'!$E$6+'Data and Parameter'!$E$7)*'Data and Parameter'!$E$19*'Data and Parameter'!$E$14*'ER calculations'!N1690</f>
        <v>0.99299297779352724</v>
      </c>
    </row>
    <row r="1691" spans="1:15" ht="15">
      <c r="A1691" s="284">
        <v>1687</v>
      </c>
      <c r="B1691" s="287"/>
      <c r="C1691" s="287"/>
      <c r="D1691" s="284" t="s">
        <v>1376</v>
      </c>
      <c r="E1691" s="287"/>
      <c r="F1691" s="285" t="s">
        <v>1811</v>
      </c>
      <c r="G1691" s="266" t="s">
        <v>121</v>
      </c>
      <c r="H1691" s="266">
        <f>IF(G1691="Traditional Stove",0.1,0.2)</f>
        <v>0.1</v>
      </c>
      <c r="I1691" s="266">
        <f>YEAR(J1691)</f>
        <v>2023</v>
      </c>
      <c r="J1691" s="267">
        <v>44976</v>
      </c>
      <c r="K1691" s="267">
        <f>J1691+1</f>
        <v>44977</v>
      </c>
      <c r="L1691" s="266">
        <f>IF(M1691&lt;=365,1,2)</f>
        <v>1</v>
      </c>
      <c r="M1691" s="266">
        <f>IF(K1691&lt;$C$1,$C$2-$C$1+1,$C$2-K1691+1)</f>
        <v>70</v>
      </c>
      <c r="N1691" s="268">
        <f>M1691/365</f>
        <v>0.19178082191780821</v>
      </c>
      <c r="O1691" s="269">
        <f>'Data and Parameter'!$E$4*'Data and Parameter'!$E$5*('Data and Parameter'!$E$6+'Data and Parameter'!$E$7)*'Data and Parameter'!$E$19*'Data and Parameter'!$E$14*'ER calculations'!N1691</f>
        <v>0.99299297779352724</v>
      </c>
    </row>
    <row r="1692" spans="1:15" ht="15">
      <c r="A1692" s="284">
        <v>1688</v>
      </c>
      <c r="B1692" s="287"/>
      <c r="C1692" s="287"/>
      <c r="D1692" s="284" t="s">
        <v>1376</v>
      </c>
      <c r="E1692" s="287"/>
      <c r="F1692" s="285" t="s">
        <v>1812</v>
      </c>
      <c r="G1692" s="266" t="s">
        <v>121</v>
      </c>
      <c r="H1692" s="266">
        <f>IF(G1692="Traditional Stove",0.1,0.2)</f>
        <v>0.1</v>
      </c>
      <c r="I1692" s="266">
        <f>YEAR(J1692)</f>
        <v>2023</v>
      </c>
      <c r="J1692" s="267">
        <v>44976</v>
      </c>
      <c r="K1692" s="267">
        <f>J1692+1</f>
        <v>44977</v>
      </c>
      <c r="L1692" s="266">
        <f>IF(M1692&lt;=365,1,2)</f>
        <v>1</v>
      </c>
      <c r="M1692" s="266">
        <f>IF(K1692&lt;$C$1,$C$2-$C$1+1,$C$2-K1692+1)</f>
        <v>70</v>
      </c>
      <c r="N1692" s="268">
        <f>M1692/365</f>
        <v>0.19178082191780821</v>
      </c>
      <c r="O1692" s="269">
        <f>'Data and Parameter'!$E$4*'Data and Parameter'!$E$5*('Data and Parameter'!$E$6+'Data and Parameter'!$E$7)*'Data and Parameter'!$E$19*'Data and Parameter'!$E$14*'ER calculations'!N1692</f>
        <v>0.99299297779352724</v>
      </c>
    </row>
    <row r="1693" spans="1:15" ht="15">
      <c r="A1693" s="284">
        <v>1689</v>
      </c>
      <c r="B1693" s="287"/>
      <c r="C1693" s="287"/>
      <c r="D1693" s="284" t="s">
        <v>1376</v>
      </c>
      <c r="E1693" s="287"/>
      <c r="F1693" s="285" t="s">
        <v>1813</v>
      </c>
      <c r="G1693" s="266" t="s">
        <v>121</v>
      </c>
      <c r="H1693" s="266">
        <f>IF(G1693="Traditional Stove",0.1,0.2)</f>
        <v>0.1</v>
      </c>
      <c r="I1693" s="266">
        <f>YEAR(J1693)</f>
        <v>2023</v>
      </c>
      <c r="J1693" s="267">
        <v>44976</v>
      </c>
      <c r="K1693" s="267">
        <f>J1693+1</f>
        <v>44977</v>
      </c>
      <c r="L1693" s="266">
        <f>IF(M1693&lt;=365,1,2)</f>
        <v>1</v>
      </c>
      <c r="M1693" s="266">
        <f>IF(K1693&lt;$C$1,$C$2-$C$1+1,$C$2-K1693+1)</f>
        <v>70</v>
      </c>
      <c r="N1693" s="268">
        <f>M1693/365</f>
        <v>0.19178082191780821</v>
      </c>
      <c r="O1693" s="269">
        <f>'Data and Parameter'!$E$4*'Data and Parameter'!$E$5*('Data and Parameter'!$E$6+'Data and Parameter'!$E$7)*'Data and Parameter'!$E$19*'Data and Parameter'!$E$14*'ER calculations'!N1693</f>
        <v>0.99299297779352724</v>
      </c>
    </row>
    <row r="1694" spans="1:15" ht="15">
      <c r="A1694" s="284">
        <v>1690</v>
      </c>
      <c r="B1694" s="287"/>
      <c r="C1694" s="287"/>
      <c r="D1694" s="284" t="s">
        <v>1376</v>
      </c>
      <c r="E1694" s="287"/>
      <c r="F1694" s="285" t="s">
        <v>1814</v>
      </c>
      <c r="G1694" s="266" t="s">
        <v>121</v>
      </c>
      <c r="H1694" s="266">
        <f>IF(G1694="Traditional Stove",0.1,0.2)</f>
        <v>0.1</v>
      </c>
      <c r="I1694" s="266">
        <f>YEAR(J1694)</f>
        <v>2023</v>
      </c>
      <c r="J1694" s="267">
        <v>44976</v>
      </c>
      <c r="K1694" s="267">
        <f>J1694+1</f>
        <v>44977</v>
      </c>
      <c r="L1694" s="266">
        <f>IF(M1694&lt;=365,1,2)</f>
        <v>1</v>
      </c>
      <c r="M1694" s="266">
        <f>IF(K1694&lt;$C$1,$C$2-$C$1+1,$C$2-K1694+1)</f>
        <v>70</v>
      </c>
      <c r="N1694" s="268">
        <f>M1694/365</f>
        <v>0.19178082191780821</v>
      </c>
      <c r="O1694" s="269">
        <f>'Data and Parameter'!$E$4*'Data and Parameter'!$E$5*('Data and Parameter'!$E$6+'Data and Parameter'!$E$7)*'Data and Parameter'!$E$19*'Data and Parameter'!$E$14*'ER calculations'!N1694</f>
        <v>0.99299297779352724</v>
      </c>
    </row>
    <row r="1695" spans="1:15" ht="15">
      <c r="A1695" s="284">
        <v>1691</v>
      </c>
      <c r="B1695" s="287"/>
      <c r="C1695" s="287"/>
      <c r="D1695" s="284" t="s">
        <v>1376</v>
      </c>
      <c r="E1695" s="287"/>
      <c r="F1695" s="285" t="s">
        <v>1815</v>
      </c>
      <c r="G1695" s="266" t="s">
        <v>121</v>
      </c>
      <c r="H1695" s="266">
        <f>IF(G1695="Traditional Stove",0.1,0.2)</f>
        <v>0.1</v>
      </c>
      <c r="I1695" s="266">
        <f>YEAR(J1695)</f>
        <v>2023</v>
      </c>
      <c r="J1695" s="267">
        <v>44976</v>
      </c>
      <c r="K1695" s="267">
        <f>J1695+1</f>
        <v>44977</v>
      </c>
      <c r="L1695" s="266">
        <f>IF(M1695&lt;=365,1,2)</f>
        <v>1</v>
      </c>
      <c r="M1695" s="266">
        <f>IF(K1695&lt;$C$1,$C$2-$C$1+1,$C$2-K1695+1)</f>
        <v>70</v>
      </c>
      <c r="N1695" s="268">
        <f>M1695/365</f>
        <v>0.19178082191780821</v>
      </c>
      <c r="O1695" s="269">
        <f>'Data and Parameter'!$E$4*'Data and Parameter'!$E$5*('Data and Parameter'!$E$6+'Data and Parameter'!$E$7)*'Data and Parameter'!$E$19*'Data and Parameter'!$E$14*'ER calculations'!N1695</f>
        <v>0.99299297779352724</v>
      </c>
    </row>
    <row r="1696" spans="1:15" ht="15">
      <c r="A1696" s="284">
        <v>1692</v>
      </c>
      <c r="B1696" s="287"/>
      <c r="C1696" s="287"/>
      <c r="D1696" s="284" t="s">
        <v>1376</v>
      </c>
      <c r="E1696" s="287"/>
      <c r="F1696" s="285" t="s">
        <v>1816</v>
      </c>
      <c r="G1696" s="266" t="s">
        <v>121</v>
      </c>
      <c r="H1696" s="266">
        <f>IF(G1696="Traditional Stove",0.1,0.2)</f>
        <v>0.1</v>
      </c>
      <c r="I1696" s="266">
        <f>YEAR(J1696)</f>
        <v>2023</v>
      </c>
      <c r="J1696" s="267">
        <v>44976</v>
      </c>
      <c r="K1696" s="267">
        <f>J1696+1</f>
        <v>44977</v>
      </c>
      <c r="L1696" s="266">
        <f>IF(M1696&lt;=365,1,2)</f>
        <v>1</v>
      </c>
      <c r="M1696" s="266">
        <f>IF(K1696&lt;$C$1,$C$2-$C$1+1,$C$2-K1696+1)</f>
        <v>70</v>
      </c>
      <c r="N1696" s="268">
        <f>M1696/365</f>
        <v>0.19178082191780821</v>
      </c>
      <c r="O1696" s="269">
        <f>'Data and Parameter'!$E$4*'Data and Parameter'!$E$5*('Data and Parameter'!$E$6+'Data and Parameter'!$E$7)*'Data and Parameter'!$E$19*'Data and Parameter'!$E$14*'ER calculations'!N1696</f>
        <v>0.99299297779352724</v>
      </c>
    </row>
    <row r="1697" spans="1:15" ht="15">
      <c r="A1697" s="284">
        <v>1693</v>
      </c>
      <c r="B1697" s="287"/>
      <c r="C1697" s="287"/>
      <c r="D1697" s="284" t="s">
        <v>1376</v>
      </c>
      <c r="E1697" s="287"/>
      <c r="F1697" s="285" t="s">
        <v>1817</v>
      </c>
      <c r="G1697" s="266" t="s">
        <v>121</v>
      </c>
      <c r="H1697" s="266">
        <f>IF(G1697="Traditional Stove",0.1,0.2)</f>
        <v>0.1</v>
      </c>
      <c r="I1697" s="266">
        <f>YEAR(J1697)</f>
        <v>2023</v>
      </c>
      <c r="J1697" s="267">
        <v>44976</v>
      </c>
      <c r="K1697" s="267">
        <f>J1697+1</f>
        <v>44977</v>
      </c>
      <c r="L1697" s="266">
        <f>IF(M1697&lt;=365,1,2)</f>
        <v>1</v>
      </c>
      <c r="M1697" s="266">
        <f>IF(K1697&lt;$C$1,$C$2-$C$1+1,$C$2-K1697+1)</f>
        <v>70</v>
      </c>
      <c r="N1697" s="268">
        <f>M1697/365</f>
        <v>0.19178082191780821</v>
      </c>
      <c r="O1697" s="269">
        <f>'Data and Parameter'!$E$4*'Data and Parameter'!$E$5*('Data and Parameter'!$E$6+'Data and Parameter'!$E$7)*'Data and Parameter'!$E$19*'Data and Parameter'!$E$14*'ER calculations'!N1697</f>
        <v>0.99299297779352724</v>
      </c>
    </row>
    <row r="1698" spans="1:15" ht="15">
      <c r="A1698" s="284">
        <v>1694</v>
      </c>
      <c r="B1698" s="287"/>
      <c r="C1698" s="287"/>
      <c r="D1698" s="284" t="s">
        <v>1376</v>
      </c>
      <c r="E1698" s="287"/>
      <c r="F1698" s="285" t="s">
        <v>1818</v>
      </c>
      <c r="G1698" s="266" t="s">
        <v>121</v>
      </c>
      <c r="H1698" s="266">
        <f>IF(G1698="Traditional Stove",0.1,0.2)</f>
        <v>0.1</v>
      </c>
      <c r="I1698" s="266">
        <f>YEAR(J1698)</f>
        <v>2023</v>
      </c>
      <c r="J1698" s="267">
        <v>44976</v>
      </c>
      <c r="K1698" s="267">
        <f>J1698+1</f>
        <v>44977</v>
      </c>
      <c r="L1698" s="266">
        <f>IF(M1698&lt;=365,1,2)</f>
        <v>1</v>
      </c>
      <c r="M1698" s="266">
        <f>IF(K1698&lt;$C$1,$C$2-$C$1+1,$C$2-K1698+1)</f>
        <v>70</v>
      </c>
      <c r="N1698" s="268">
        <f>M1698/365</f>
        <v>0.19178082191780821</v>
      </c>
      <c r="O1698" s="269">
        <f>'Data and Parameter'!$E$4*'Data and Parameter'!$E$5*('Data and Parameter'!$E$6+'Data and Parameter'!$E$7)*'Data and Parameter'!$E$19*'Data and Parameter'!$E$14*'ER calculations'!N1698</f>
        <v>0.99299297779352724</v>
      </c>
    </row>
    <row r="1699" spans="1:15" ht="15">
      <c r="A1699" s="284">
        <v>1695</v>
      </c>
      <c r="B1699" s="287"/>
      <c r="C1699" s="287"/>
      <c r="D1699" s="284" t="s">
        <v>1376</v>
      </c>
      <c r="E1699" s="287"/>
      <c r="F1699" s="285" t="s">
        <v>1819</v>
      </c>
      <c r="G1699" s="266" t="s">
        <v>121</v>
      </c>
      <c r="H1699" s="266">
        <f>IF(G1699="Traditional Stove",0.1,0.2)</f>
        <v>0.1</v>
      </c>
      <c r="I1699" s="266">
        <f>YEAR(J1699)</f>
        <v>2023</v>
      </c>
      <c r="J1699" s="267">
        <v>44976</v>
      </c>
      <c r="K1699" s="267">
        <f>J1699+1</f>
        <v>44977</v>
      </c>
      <c r="L1699" s="266">
        <f>IF(M1699&lt;=365,1,2)</f>
        <v>1</v>
      </c>
      <c r="M1699" s="266">
        <f>IF(K1699&lt;$C$1,$C$2-$C$1+1,$C$2-K1699+1)</f>
        <v>70</v>
      </c>
      <c r="N1699" s="268">
        <f>M1699/365</f>
        <v>0.19178082191780821</v>
      </c>
      <c r="O1699" s="269">
        <f>'Data and Parameter'!$E$4*'Data and Parameter'!$E$5*('Data and Parameter'!$E$6+'Data and Parameter'!$E$7)*'Data and Parameter'!$E$19*'Data and Parameter'!$E$14*'ER calculations'!N1699</f>
        <v>0.99299297779352724</v>
      </c>
    </row>
    <row r="1700" spans="1:15" ht="15">
      <c r="A1700" s="284">
        <v>1696</v>
      </c>
      <c r="B1700" s="287"/>
      <c r="C1700" s="287"/>
      <c r="D1700" s="284" t="s">
        <v>1376</v>
      </c>
      <c r="E1700" s="287"/>
      <c r="F1700" s="285" t="s">
        <v>1820</v>
      </c>
      <c r="G1700" s="266" t="s">
        <v>121</v>
      </c>
      <c r="H1700" s="266">
        <f>IF(G1700="Traditional Stove",0.1,0.2)</f>
        <v>0.1</v>
      </c>
      <c r="I1700" s="266">
        <f>YEAR(J1700)</f>
        <v>2023</v>
      </c>
      <c r="J1700" s="267">
        <v>44976</v>
      </c>
      <c r="K1700" s="267">
        <f>J1700+1</f>
        <v>44977</v>
      </c>
      <c r="L1700" s="266">
        <f>IF(M1700&lt;=365,1,2)</f>
        <v>1</v>
      </c>
      <c r="M1700" s="266">
        <f>IF(K1700&lt;$C$1,$C$2-$C$1+1,$C$2-K1700+1)</f>
        <v>70</v>
      </c>
      <c r="N1700" s="268">
        <f>M1700/365</f>
        <v>0.19178082191780821</v>
      </c>
      <c r="O1700" s="269">
        <f>'Data and Parameter'!$E$4*'Data and Parameter'!$E$5*('Data and Parameter'!$E$6+'Data and Parameter'!$E$7)*'Data and Parameter'!$E$19*'Data and Parameter'!$E$14*'ER calculations'!N1700</f>
        <v>0.99299297779352724</v>
      </c>
    </row>
    <row r="1701" spans="1:15" ht="15">
      <c r="A1701" s="284">
        <v>1697</v>
      </c>
      <c r="B1701" s="287"/>
      <c r="C1701" s="287"/>
      <c r="D1701" s="284" t="s">
        <v>1376</v>
      </c>
      <c r="E1701" s="287"/>
      <c r="F1701" s="285" t="s">
        <v>1821</v>
      </c>
      <c r="G1701" s="266" t="s">
        <v>121</v>
      </c>
      <c r="H1701" s="266">
        <f>IF(G1701="Traditional Stove",0.1,0.2)</f>
        <v>0.1</v>
      </c>
      <c r="I1701" s="266">
        <f>YEAR(J1701)</f>
        <v>2023</v>
      </c>
      <c r="J1701" s="267">
        <v>44976</v>
      </c>
      <c r="K1701" s="267">
        <f>J1701+1</f>
        <v>44977</v>
      </c>
      <c r="L1701" s="266">
        <f>IF(M1701&lt;=365,1,2)</f>
        <v>1</v>
      </c>
      <c r="M1701" s="266">
        <f>IF(K1701&lt;$C$1,$C$2-$C$1+1,$C$2-K1701+1)</f>
        <v>70</v>
      </c>
      <c r="N1701" s="268">
        <f>M1701/365</f>
        <v>0.19178082191780821</v>
      </c>
      <c r="O1701" s="269">
        <f>'Data and Parameter'!$E$4*'Data and Parameter'!$E$5*('Data and Parameter'!$E$6+'Data and Parameter'!$E$7)*'Data and Parameter'!$E$19*'Data and Parameter'!$E$14*'ER calculations'!N1701</f>
        <v>0.99299297779352724</v>
      </c>
    </row>
    <row r="1702" spans="1:15" ht="15">
      <c r="A1702" s="284">
        <v>1698</v>
      </c>
      <c r="B1702" s="287"/>
      <c r="C1702" s="287"/>
      <c r="D1702" s="284" t="s">
        <v>1376</v>
      </c>
      <c r="E1702" s="287"/>
      <c r="F1702" s="285" t="s">
        <v>1822</v>
      </c>
      <c r="G1702" s="266" t="s">
        <v>121</v>
      </c>
      <c r="H1702" s="266">
        <f>IF(G1702="Traditional Stove",0.1,0.2)</f>
        <v>0.1</v>
      </c>
      <c r="I1702" s="266">
        <f>YEAR(J1702)</f>
        <v>2023</v>
      </c>
      <c r="J1702" s="267">
        <v>44976</v>
      </c>
      <c r="K1702" s="267">
        <f>J1702+1</f>
        <v>44977</v>
      </c>
      <c r="L1702" s="266">
        <f>IF(M1702&lt;=365,1,2)</f>
        <v>1</v>
      </c>
      <c r="M1702" s="266">
        <f>IF(K1702&lt;$C$1,$C$2-$C$1+1,$C$2-K1702+1)</f>
        <v>70</v>
      </c>
      <c r="N1702" s="268">
        <f>M1702/365</f>
        <v>0.19178082191780821</v>
      </c>
      <c r="O1702" s="269">
        <f>'Data and Parameter'!$E$4*'Data and Parameter'!$E$5*('Data and Parameter'!$E$6+'Data and Parameter'!$E$7)*'Data and Parameter'!$E$19*'Data and Parameter'!$E$14*'ER calculations'!N1702</f>
        <v>0.99299297779352724</v>
      </c>
    </row>
    <row r="1703" spans="1:15" ht="15">
      <c r="A1703" s="284">
        <v>1699</v>
      </c>
      <c r="B1703" s="287"/>
      <c r="C1703" s="287"/>
      <c r="D1703" s="284" t="s">
        <v>1376</v>
      </c>
      <c r="E1703" s="287"/>
      <c r="F1703" s="285" t="s">
        <v>1823</v>
      </c>
      <c r="G1703" s="266" t="s">
        <v>121</v>
      </c>
      <c r="H1703" s="266">
        <f>IF(G1703="Traditional Stove",0.1,0.2)</f>
        <v>0.1</v>
      </c>
      <c r="I1703" s="266">
        <f>YEAR(J1703)</f>
        <v>2023</v>
      </c>
      <c r="J1703" s="267">
        <v>44976</v>
      </c>
      <c r="K1703" s="267">
        <f>J1703+1</f>
        <v>44977</v>
      </c>
      <c r="L1703" s="266">
        <f>IF(M1703&lt;=365,1,2)</f>
        <v>1</v>
      </c>
      <c r="M1703" s="266">
        <f>IF(K1703&lt;$C$1,$C$2-$C$1+1,$C$2-K1703+1)</f>
        <v>70</v>
      </c>
      <c r="N1703" s="268">
        <f>M1703/365</f>
        <v>0.19178082191780821</v>
      </c>
      <c r="O1703" s="269">
        <f>'Data and Parameter'!$E$4*'Data and Parameter'!$E$5*('Data and Parameter'!$E$6+'Data and Parameter'!$E$7)*'Data and Parameter'!$E$19*'Data and Parameter'!$E$14*'ER calculations'!N1703</f>
        <v>0.99299297779352724</v>
      </c>
    </row>
    <row r="1704" spans="1:15" ht="15">
      <c r="A1704" s="284">
        <v>1700</v>
      </c>
      <c r="B1704" s="287"/>
      <c r="C1704" s="287"/>
      <c r="D1704" s="284" t="s">
        <v>1376</v>
      </c>
      <c r="E1704" s="287"/>
      <c r="F1704" s="285" t="s">
        <v>1824</v>
      </c>
      <c r="G1704" s="266" t="s">
        <v>121</v>
      </c>
      <c r="H1704" s="266">
        <f>IF(G1704="Traditional Stove",0.1,0.2)</f>
        <v>0.1</v>
      </c>
      <c r="I1704" s="266">
        <f>YEAR(J1704)</f>
        <v>2023</v>
      </c>
      <c r="J1704" s="267">
        <v>44976</v>
      </c>
      <c r="K1704" s="267">
        <f>J1704+1</f>
        <v>44977</v>
      </c>
      <c r="L1704" s="266">
        <f>IF(M1704&lt;=365,1,2)</f>
        <v>1</v>
      </c>
      <c r="M1704" s="266">
        <f>IF(K1704&lt;$C$1,$C$2-$C$1+1,$C$2-K1704+1)</f>
        <v>70</v>
      </c>
      <c r="N1704" s="268">
        <f>M1704/365</f>
        <v>0.19178082191780821</v>
      </c>
      <c r="O1704" s="269">
        <f>'Data and Parameter'!$E$4*'Data and Parameter'!$E$5*('Data and Parameter'!$E$6+'Data and Parameter'!$E$7)*'Data and Parameter'!$E$19*'Data and Parameter'!$E$14*'ER calculations'!N1704</f>
        <v>0.99299297779352724</v>
      </c>
    </row>
    <row r="1705" spans="1:15" ht="15">
      <c r="A1705" s="284">
        <v>1701</v>
      </c>
      <c r="B1705" s="287"/>
      <c r="C1705" s="287"/>
      <c r="D1705" s="284" t="s">
        <v>1376</v>
      </c>
      <c r="E1705" s="287"/>
      <c r="F1705" s="285" t="s">
        <v>1825</v>
      </c>
      <c r="G1705" s="266" t="s">
        <v>121</v>
      </c>
      <c r="H1705" s="266">
        <f>IF(G1705="Traditional Stove",0.1,0.2)</f>
        <v>0.1</v>
      </c>
      <c r="I1705" s="266">
        <f>YEAR(J1705)</f>
        <v>2023</v>
      </c>
      <c r="J1705" s="267">
        <v>44976</v>
      </c>
      <c r="K1705" s="267">
        <f>J1705+1</f>
        <v>44977</v>
      </c>
      <c r="L1705" s="266">
        <f>IF(M1705&lt;=365,1,2)</f>
        <v>1</v>
      </c>
      <c r="M1705" s="266">
        <f>IF(K1705&lt;$C$1,$C$2-$C$1+1,$C$2-K1705+1)</f>
        <v>70</v>
      </c>
      <c r="N1705" s="268">
        <f>M1705/365</f>
        <v>0.19178082191780821</v>
      </c>
      <c r="O1705" s="269">
        <f>'Data and Parameter'!$E$4*'Data and Parameter'!$E$5*('Data and Parameter'!$E$6+'Data and Parameter'!$E$7)*'Data and Parameter'!$E$19*'Data and Parameter'!$E$14*'ER calculations'!N1705</f>
        <v>0.99299297779352724</v>
      </c>
    </row>
    <row r="1706" spans="1:15" ht="15">
      <c r="A1706" s="284">
        <v>1702</v>
      </c>
      <c r="B1706" s="287"/>
      <c r="C1706" s="287"/>
      <c r="D1706" s="284" t="s">
        <v>1376</v>
      </c>
      <c r="E1706" s="287"/>
      <c r="F1706" s="285" t="s">
        <v>1826</v>
      </c>
      <c r="G1706" s="266" t="s">
        <v>121</v>
      </c>
      <c r="H1706" s="266">
        <f>IF(G1706="Traditional Stove",0.1,0.2)</f>
        <v>0.1</v>
      </c>
      <c r="I1706" s="266">
        <f>YEAR(J1706)</f>
        <v>2023</v>
      </c>
      <c r="J1706" s="267">
        <v>44976</v>
      </c>
      <c r="K1706" s="267">
        <f>J1706+1</f>
        <v>44977</v>
      </c>
      <c r="L1706" s="266">
        <f>IF(M1706&lt;=365,1,2)</f>
        <v>1</v>
      </c>
      <c r="M1706" s="266">
        <f>IF(K1706&lt;$C$1,$C$2-$C$1+1,$C$2-K1706+1)</f>
        <v>70</v>
      </c>
      <c r="N1706" s="268">
        <f>M1706/365</f>
        <v>0.19178082191780821</v>
      </c>
      <c r="O1706" s="269">
        <f>'Data and Parameter'!$E$4*'Data and Parameter'!$E$5*('Data and Parameter'!$E$6+'Data and Parameter'!$E$7)*'Data and Parameter'!$E$19*'Data and Parameter'!$E$14*'ER calculations'!N1706</f>
        <v>0.99299297779352724</v>
      </c>
    </row>
    <row r="1707" spans="1:15" ht="15">
      <c r="A1707" s="284">
        <v>1703</v>
      </c>
      <c r="B1707" s="287"/>
      <c r="C1707" s="287"/>
      <c r="D1707" s="284" t="s">
        <v>1376</v>
      </c>
      <c r="E1707" s="287"/>
      <c r="F1707" s="285" t="s">
        <v>1827</v>
      </c>
      <c r="G1707" s="266" t="s">
        <v>121</v>
      </c>
      <c r="H1707" s="266">
        <f>IF(G1707="Traditional Stove",0.1,0.2)</f>
        <v>0.1</v>
      </c>
      <c r="I1707" s="266">
        <f>YEAR(J1707)</f>
        <v>2023</v>
      </c>
      <c r="J1707" s="267">
        <v>44976</v>
      </c>
      <c r="K1707" s="267">
        <f>J1707+1</f>
        <v>44977</v>
      </c>
      <c r="L1707" s="266">
        <f>IF(M1707&lt;=365,1,2)</f>
        <v>1</v>
      </c>
      <c r="M1707" s="266">
        <f>IF(K1707&lt;$C$1,$C$2-$C$1+1,$C$2-K1707+1)</f>
        <v>70</v>
      </c>
      <c r="N1707" s="268">
        <f>M1707/365</f>
        <v>0.19178082191780821</v>
      </c>
      <c r="O1707" s="269">
        <f>'Data and Parameter'!$E$4*'Data and Parameter'!$E$5*('Data and Parameter'!$E$6+'Data and Parameter'!$E$7)*'Data and Parameter'!$E$19*'Data and Parameter'!$E$14*'ER calculations'!N1707</f>
        <v>0.99299297779352724</v>
      </c>
    </row>
    <row r="1708" spans="1:15" ht="15">
      <c r="A1708" s="284">
        <v>1704</v>
      </c>
      <c r="B1708" s="287"/>
      <c r="C1708" s="287"/>
      <c r="D1708" s="284" t="s">
        <v>1376</v>
      </c>
      <c r="E1708" s="287"/>
      <c r="F1708" s="285" t="s">
        <v>1828</v>
      </c>
      <c r="G1708" s="266" t="s">
        <v>121</v>
      </c>
      <c r="H1708" s="266">
        <f>IF(G1708="Traditional Stove",0.1,0.2)</f>
        <v>0.1</v>
      </c>
      <c r="I1708" s="266">
        <f>YEAR(J1708)</f>
        <v>2023</v>
      </c>
      <c r="J1708" s="267">
        <v>44976</v>
      </c>
      <c r="K1708" s="267">
        <f>J1708+1</f>
        <v>44977</v>
      </c>
      <c r="L1708" s="266">
        <f>IF(M1708&lt;=365,1,2)</f>
        <v>1</v>
      </c>
      <c r="M1708" s="266">
        <f>IF(K1708&lt;$C$1,$C$2-$C$1+1,$C$2-K1708+1)</f>
        <v>70</v>
      </c>
      <c r="N1708" s="268">
        <f>M1708/365</f>
        <v>0.19178082191780821</v>
      </c>
      <c r="O1708" s="269">
        <f>'Data and Parameter'!$E$4*'Data and Parameter'!$E$5*('Data and Parameter'!$E$6+'Data and Parameter'!$E$7)*'Data and Parameter'!$E$19*'Data and Parameter'!$E$14*'ER calculations'!N1708</f>
        <v>0.99299297779352724</v>
      </c>
    </row>
    <row r="1709" spans="1:15" ht="15">
      <c r="A1709" s="284">
        <v>1705</v>
      </c>
      <c r="B1709" s="287"/>
      <c r="C1709" s="287"/>
      <c r="D1709" s="284" t="s">
        <v>1376</v>
      </c>
      <c r="E1709" s="287"/>
      <c r="F1709" s="285" t="s">
        <v>1829</v>
      </c>
      <c r="G1709" s="266" t="s">
        <v>121</v>
      </c>
      <c r="H1709" s="266">
        <f>IF(G1709="Traditional Stove",0.1,0.2)</f>
        <v>0.1</v>
      </c>
      <c r="I1709" s="266">
        <f>YEAR(J1709)</f>
        <v>2023</v>
      </c>
      <c r="J1709" s="267">
        <v>44976</v>
      </c>
      <c r="K1709" s="267">
        <f>J1709+1</f>
        <v>44977</v>
      </c>
      <c r="L1709" s="266">
        <f>IF(M1709&lt;=365,1,2)</f>
        <v>1</v>
      </c>
      <c r="M1709" s="266">
        <f>IF(K1709&lt;$C$1,$C$2-$C$1+1,$C$2-K1709+1)</f>
        <v>70</v>
      </c>
      <c r="N1709" s="268">
        <f>M1709/365</f>
        <v>0.19178082191780821</v>
      </c>
      <c r="O1709" s="269">
        <f>'Data and Parameter'!$E$4*'Data and Parameter'!$E$5*('Data and Parameter'!$E$6+'Data and Parameter'!$E$7)*'Data and Parameter'!$E$19*'Data and Parameter'!$E$14*'ER calculations'!N1709</f>
        <v>0.99299297779352724</v>
      </c>
    </row>
    <row r="1710" spans="1:15" ht="15">
      <c r="A1710" s="284">
        <v>1706</v>
      </c>
      <c r="B1710" s="287"/>
      <c r="C1710" s="287"/>
      <c r="D1710" s="284" t="s">
        <v>1376</v>
      </c>
      <c r="E1710" s="287"/>
      <c r="F1710" s="285" t="s">
        <v>1830</v>
      </c>
      <c r="G1710" s="266" t="s">
        <v>121</v>
      </c>
      <c r="H1710" s="266">
        <f>IF(G1710="Traditional Stove",0.1,0.2)</f>
        <v>0.1</v>
      </c>
      <c r="I1710" s="266">
        <f>YEAR(J1710)</f>
        <v>2023</v>
      </c>
      <c r="J1710" s="267">
        <v>44976</v>
      </c>
      <c r="K1710" s="267">
        <f>J1710+1</f>
        <v>44977</v>
      </c>
      <c r="L1710" s="266">
        <f>IF(M1710&lt;=365,1,2)</f>
        <v>1</v>
      </c>
      <c r="M1710" s="266">
        <f>IF(K1710&lt;$C$1,$C$2-$C$1+1,$C$2-K1710+1)</f>
        <v>70</v>
      </c>
      <c r="N1710" s="268">
        <f>M1710/365</f>
        <v>0.19178082191780821</v>
      </c>
      <c r="O1710" s="269">
        <f>'Data and Parameter'!$E$4*'Data and Parameter'!$E$5*('Data and Parameter'!$E$6+'Data and Parameter'!$E$7)*'Data and Parameter'!$E$19*'Data and Parameter'!$E$14*'ER calculations'!N1710</f>
        <v>0.99299297779352724</v>
      </c>
    </row>
    <row r="1711" spans="1:15" ht="15">
      <c r="A1711" s="284">
        <v>1707</v>
      </c>
      <c r="B1711" s="287"/>
      <c r="C1711" s="287"/>
      <c r="D1711" s="284" t="s">
        <v>1376</v>
      </c>
      <c r="E1711" s="287"/>
      <c r="F1711" s="285" t="s">
        <v>1831</v>
      </c>
      <c r="G1711" s="266" t="s">
        <v>121</v>
      </c>
      <c r="H1711" s="266">
        <f>IF(G1711="Traditional Stove",0.1,0.2)</f>
        <v>0.1</v>
      </c>
      <c r="I1711" s="266">
        <f>YEAR(J1711)</f>
        <v>2023</v>
      </c>
      <c r="J1711" s="267">
        <v>44976</v>
      </c>
      <c r="K1711" s="267">
        <f>J1711+1</f>
        <v>44977</v>
      </c>
      <c r="L1711" s="266">
        <f>IF(M1711&lt;=365,1,2)</f>
        <v>1</v>
      </c>
      <c r="M1711" s="266">
        <f>IF(K1711&lt;$C$1,$C$2-$C$1+1,$C$2-K1711+1)</f>
        <v>70</v>
      </c>
      <c r="N1711" s="268">
        <f>M1711/365</f>
        <v>0.19178082191780821</v>
      </c>
      <c r="O1711" s="269">
        <f>'Data and Parameter'!$E$4*'Data and Parameter'!$E$5*('Data and Parameter'!$E$6+'Data and Parameter'!$E$7)*'Data and Parameter'!$E$19*'Data and Parameter'!$E$14*'ER calculations'!N1711</f>
        <v>0.99299297779352724</v>
      </c>
    </row>
    <row r="1712" spans="1:15" ht="15">
      <c r="A1712" s="284">
        <v>1708</v>
      </c>
      <c r="B1712" s="287"/>
      <c r="C1712" s="287"/>
      <c r="D1712" s="284" t="s">
        <v>1376</v>
      </c>
      <c r="E1712" s="287"/>
      <c r="F1712" s="285" t="s">
        <v>1832</v>
      </c>
      <c r="G1712" s="266" t="s">
        <v>121</v>
      </c>
      <c r="H1712" s="266">
        <f>IF(G1712="Traditional Stove",0.1,0.2)</f>
        <v>0.1</v>
      </c>
      <c r="I1712" s="266">
        <f>YEAR(J1712)</f>
        <v>2023</v>
      </c>
      <c r="J1712" s="267">
        <v>44976</v>
      </c>
      <c r="K1712" s="267">
        <f>J1712+1</f>
        <v>44977</v>
      </c>
      <c r="L1712" s="266">
        <f>IF(M1712&lt;=365,1,2)</f>
        <v>1</v>
      </c>
      <c r="M1712" s="266">
        <f>IF(K1712&lt;$C$1,$C$2-$C$1+1,$C$2-K1712+1)</f>
        <v>70</v>
      </c>
      <c r="N1712" s="268">
        <f>M1712/365</f>
        <v>0.19178082191780821</v>
      </c>
      <c r="O1712" s="269">
        <f>'Data and Parameter'!$E$4*'Data and Parameter'!$E$5*('Data and Parameter'!$E$6+'Data and Parameter'!$E$7)*'Data and Parameter'!$E$19*'Data and Parameter'!$E$14*'ER calculations'!N1712</f>
        <v>0.99299297779352724</v>
      </c>
    </row>
    <row r="1713" spans="1:15" ht="15">
      <c r="A1713" s="284">
        <v>1709</v>
      </c>
      <c r="B1713" s="287"/>
      <c r="C1713" s="287"/>
      <c r="D1713" s="284" t="s">
        <v>1376</v>
      </c>
      <c r="E1713" s="287"/>
      <c r="F1713" s="285" t="s">
        <v>1833</v>
      </c>
      <c r="G1713" s="266" t="s">
        <v>121</v>
      </c>
      <c r="H1713" s="266">
        <f>IF(G1713="Traditional Stove",0.1,0.2)</f>
        <v>0.1</v>
      </c>
      <c r="I1713" s="266">
        <f>YEAR(J1713)</f>
        <v>2023</v>
      </c>
      <c r="J1713" s="267">
        <v>44976</v>
      </c>
      <c r="K1713" s="267">
        <f>J1713+1</f>
        <v>44977</v>
      </c>
      <c r="L1713" s="266">
        <f>IF(M1713&lt;=365,1,2)</f>
        <v>1</v>
      </c>
      <c r="M1713" s="266">
        <f>IF(K1713&lt;$C$1,$C$2-$C$1+1,$C$2-K1713+1)</f>
        <v>70</v>
      </c>
      <c r="N1713" s="268">
        <f>M1713/365</f>
        <v>0.19178082191780821</v>
      </c>
      <c r="O1713" s="269">
        <f>'Data and Parameter'!$E$4*'Data and Parameter'!$E$5*('Data and Parameter'!$E$6+'Data and Parameter'!$E$7)*'Data and Parameter'!$E$19*'Data and Parameter'!$E$14*'ER calculations'!N1713</f>
        <v>0.99299297779352724</v>
      </c>
    </row>
    <row r="1714" spans="1:15" ht="15">
      <c r="A1714" s="284">
        <v>1710</v>
      </c>
      <c r="B1714" s="287"/>
      <c r="C1714" s="287"/>
      <c r="D1714" s="284" t="s">
        <v>1376</v>
      </c>
      <c r="E1714" s="287"/>
      <c r="F1714" s="285" t="s">
        <v>1834</v>
      </c>
      <c r="G1714" s="266" t="s">
        <v>121</v>
      </c>
      <c r="H1714" s="266">
        <f>IF(G1714="Traditional Stove",0.1,0.2)</f>
        <v>0.1</v>
      </c>
      <c r="I1714" s="266">
        <f>YEAR(J1714)</f>
        <v>2023</v>
      </c>
      <c r="J1714" s="267">
        <v>44976</v>
      </c>
      <c r="K1714" s="267">
        <f>J1714+1</f>
        <v>44977</v>
      </c>
      <c r="L1714" s="266">
        <f>IF(M1714&lt;=365,1,2)</f>
        <v>1</v>
      </c>
      <c r="M1714" s="266">
        <f>IF(K1714&lt;$C$1,$C$2-$C$1+1,$C$2-K1714+1)</f>
        <v>70</v>
      </c>
      <c r="N1714" s="268">
        <f>M1714/365</f>
        <v>0.19178082191780821</v>
      </c>
      <c r="O1714" s="269">
        <f>'Data and Parameter'!$E$4*'Data and Parameter'!$E$5*('Data and Parameter'!$E$6+'Data and Parameter'!$E$7)*'Data and Parameter'!$E$19*'Data and Parameter'!$E$14*'ER calculations'!N1714</f>
        <v>0.99299297779352724</v>
      </c>
    </row>
    <row r="1715" spans="1:15" ht="15">
      <c r="A1715" s="284">
        <v>1711</v>
      </c>
      <c r="B1715" s="287"/>
      <c r="C1715" s="287"/>
      <c r="D1715" s="284" t="s">
        <v>1376</v>
      </c>
      <c r="E1715" s="287"/>
      <c r="F1715" s="285" t="s">
        <v>1835</v>
      </c>
      <c r="G1715" s="266" t="s">
        <v>121</v>
      </c>
      <c r="H1715" s="266">
        <f>IF(G1715="Traditional Stove",0.1,0.2)</f>
        <v>0.1</v>
      </c>
      <c r="I1715" s="266">
        <f>YEAR(J1715)</f>
        <v>2023</v>
      </c>
      <c r="J1715" s="267">
        <v>44976</v>
      </c>
      <c r="K1715" s="267">
        <f>J1715+1</f>
        <v>44977</v>
      </c>
      <c r="L1715" s="266">
        <f>IF(M1715&lt;=365,1,2)</f>
        <v>1</v>
      </c>
      <c r="M1715" s="266">
        <f>IF(K1715&lt;$C$1,$C$2-$C$1+1,$C$2-K1715+1)</f>
        <v>70</v>
      </c>
      <c r="N1715" s="268">
        <f>M1715/365</f>
        <v>0.19178082191780821</v>
      </c>
      <c r="O1715" s="269">
        <f>'Data and Parameter'!$E$4*'Data and Parameter'!$E$5*('Data and Parameter'!$E$6+'Data and Parameter'!$E$7)*'Data and Parameter'!$E$19*'Data and Parameter'!$E$14*'ER calculations'!N1715</f>
        <v>0.99299297779352724</v>
      </c>
    </row>
    <row r="1716" spans="1:15" ht="15">
      <c r="A1716" s="284">
        <v>1712</v>
      </c>
      <c r="B1716" s="287"/>
      <c r="C1716" s="287"/>
      <c r="D1716" s="284" t="s">
        <v>1376</v>
      </c>
      <c r="E1716" s="287"/>
      <c r="F1716" s="285" t="s">
        <v>1836</v>
      </c>
      <c r="G1716" s="266" t="s">
        <v>121</v>
      </c>
      <c r="H1716" s="266">
        <f>IF(G1716="Traditional Stove",0.1,0.2)</f>
        <v>0.1</v>
      </c>
      <c r="I1716" s="266">
        <f>YEAR(J1716)</f>
        <v>2023</v>
      </c>
      <c r="J1716" s="267">
        <v>44969</v>
      </c>
      <c r="K1716" s="267">
        <f>J1716+1</f>
        <v>44970</v>
      </c>
      <c r="L1716" s="266">
        <f>IF(M1716&lt;=365,1,2)</f>
        <v>1</v>
      </c>
      <c r="M1716" s="266">
        <f>IF(K1716&lt;$C$1,$C$2-$C$1+1,$C$2-K1716+1)</f>
        <v>77</v>
      </c>
      <c r="N1716" s="268">
        <f>M1716/365</f>
        <v>0.21095890410958903</v>
      </c>
      <c r="O1716" s="269">
        <f>'Data and Parameter'!$E$4*'Data and Parameter'!$E$5*('Data and Parameter'!$E$6+'Data and Parameter'!$E$7)*'Data and Parameter'!$E$19*'Data and Parameter'!$E$14*'ER calculations'!N1716</f>
        <v>1.0922922755728799</v>
      </c>
    </row>
    <row r="1717" spans="1:15" ht="15">
      <c r="A1717" s="284">
        <v>1713</v>
      </c>
      <c r="B1717" s="287"/>
      <c r="C1717" s="287"/>
      <c r="D1717" s="284" t="s">
        <v>1376</v>
      </c>
      <c r="E1717" s="287"/>
      <c r="F1717" s="285" t="s">
        <v>1837</v>
      </c>
      <c r="G1717" s="266" t="s">
        <v>121</v>
      </c>
      <c r="H1717" s="266">
        <f>IF(G1717="Traditional Stove",0.1,0.2)</f>
        <v>0.1</v>
      </c>
      <c r="I1717" s="266">
        <f>YEAR(J1717)</f>
        <v>2023</v>
      </c>
      <c r="J1717" s="267">
        <v>44969</v>
      </c>
      <c r="K1717" s="267">
        <f>J1717+1</f>
        <v>44970</v>
      </c>
      <c r="L1717" s="266">
        <f>IF(M1717&lt;=365,1,2)</f>
        <v>1</v>
      </c>
      <c r="M1717" s="266">
        <f>IF(K1717&lt;$C$1,$C$2-$C$1+1,$C$2-K1717+1)</f>
        <v>77</v>
      </c>
      <c r="N1717" s="268">
        <f>M1717/365</f>
        <v>0.21095890410958903</v>
      </c>
      <c r="O1717" s="269">
        <f>'Data and Parameter'!$E$4*'Data and Parameter'!$E$5*('Data and Parameter'!$E$6+'Data and Parameter'!$E$7)*'Data and Parameter'!$E$19*'Data and Parameter'!$E$14*'ER calculations'!N1717</f>
        <v>1.0922922755728799</v>
      </c>
    </row>
    <row r="1718" spans="1:15" ht="15">
      <c r="A1718" s="284">
        <v>1714</v>
      </c>
      <c r="B1718" s="287"/>
      <c r="C1718" s="287"/>
      <c r="D1718" s="284" t="s">
        <v>1376</v>
      </c>
      <c r="E1718" s="287"/>
      <c r="F1718" s="285" t="s">
        <v>1838</v>
      </c>
      <c r="G1718" s="266" t="s">
        <v>121</v>
      </c>
      <c r="H1718" s="266">
        <f>IF(G1718="Traditional Stove",0.1,0.2)</f>
        <v>0.1</v>
      </c>
      <c r="I1718" s="266">
        <f>YEAR(J1718)</f>
        <v>2023</v>
      </c>
      <c r="J1718" s="267">
        <v>44969</v>
      </c>
      <c r="K1718" s="267">
        <f>J1718+1</f>
        <v>44970</v>
      </c>
      <c r="L1718" s="266">
        <f>IF(M1718&lt;=365,1,2)</f>
        <v>1</v>
      </c>
      <c r="M1718" s="266">
        <f>IF(K1718&lt;$C$1,$C$2-$C$1+1,$C$2-K1718+1)</f>
        <v>77</v>
      </c>
      <c r="N1718" s="268">
        <f>M1718/365</f>
        <v>0.21095890410958903</v>
      </c>
      <c r="O1718" s="269">
        <f>'Data and Parameter'!$E$4*'Data and Parameter'!$E$5*('Data and Parameter'!$E$6+'Data and Parameter'!$E$7)*'Data and Parameter'!$E$19*'Data and Parameter'!$E$14*'ER calculations'!N1718</f>
        <v>1.0922922755728799</v>
      </c>
    </row>
    <row r="1719" spans="1:15" ht="15">
      <c r="A1719" s="284">
        <v>1715</v>
      </c>
      <c r="B1719" s="287"/>
      <c r="C1719" s="287"/>
      <c r="D1719" s="284" t="s">
        <v>1376</v>
      </c>
      <c r="E1719" s="287"/>
      <c r="F1719" s="285" t="s">
        <v>1839</v>
      </c>
      <c r="G1719" s="266" t="s">
        <v>121</v>
      </c>
      <c r="H1719" s="266">
        <f>IF(G1719="Traditional Stove",0.1,0.2)</f>
        <v>0.1</v>
      </c>
      <c r="I1719" s="266">
        <f>YEAR(J1719)</f>
        <v>2023</v>
      </c>
      <c r="J1719" s="267">
        <v>44969</v>
      </c>
      <c r="K1719" s="267">
        <f>J1719+1</f>
        <v>44970</v>
      </c>
      <c r="L1719" s="266">
        <f>IF(M1719&lt;=365,1,2)</f>
        <v>1</v>
      </c>
      <c r="M1719" s="266">
        <f>IF(K1719&lt;$C$1,$C$2-$C$1+1,$C$2-K1719+1)</f>
        <v>77</v>
      </c>
      <c r="N1719" s="268">
        <f>M1719/365</f>
        <v>0.21095890410958903</v>
      </c>
      <c r="O1719" s="269">
        <f>'Data and Parameter'!$E$4*'Data and Parameter'!$E$5*('Data and Parameter'!$E$6+'Data and Parameter'!$E$7)*'Data and Parameter'!$E$19*'Data and Parameter'!$E$14*'ER calculations'!N1719</f>
        <v>1.0922922755728799</v>
      </c>
    </row>
    <row r="1720" spans="1:15" ht="15">
      <c r="A1720" s="284">
        <v>1716</v>
      </c>
      <c r="B1720" s="287"/>
      <c r="C1720" s="287"/>
      <c r="D1720" s="284" t="s">
        <v>1376</v>
      </c>
      <c r="E1720" s="287"/>
      <c r="F1720" s="285" t="s">
        <v>1840</v>
      </c>
      <c r="G1720" s="266" t="s">
        <v>121</v>
      </c>
      <c r="H1720" s="266">
        <f>IF(G1720="Traditional Stove",0.1,0.2)</f>
        <v>0.1</v>
      </c>
      <c r="I1720" s="266">
        <f>YEAR(J1720)</f>
        <v>2023</v>
      </c>
      <c r="J1720" s="267">
        <v>44969</v>
      </c>
      <c r="K1720" s="267">
        <f>J1720+1</f>
        <v>44970</v>
      </c>
      <c r="L1720" s="266">
        <f>IF(M1720&lt;=365,1,2)</f>
        <v>1</v>
      </c>
      <c r="M1720" s="266">
        <f>IF(K1720&lt;$C$1,$C$2-$C$1+1,$C$2-K1720+1)</f>
        <v>77</v>
      </c>
      <c r="N1720" s="268">
        <f>M1720/365</f>
        <v>0.21095890410958903</v>
      </c>
      <c r="O1720" s="269">
        <f>'Data and Parameter'!$E$4*'Data and Parameter'!$E$5*('Data and Parameter'!$E$6+'Data and Parameter'!$E$7)*'Data and Parameter'!$E$19*'Data and Parameter'!$E$14*'ER calculations'!N1720</f>
        <v>1.0922922755728799</v>
      </c>
    </row>
    <row r="1721" spans="1:15" ht="15">
      <c r="A1721" s="284">
        <v>1717</v>
      </c>
      <c r="B1721" s="287"/>
      <c r="C1721" s="287"/>
      <c r="D1721" s="284" t="s">
        <v>1376</v>
      </c>
      <c r="E1721" s="287"/>
      <c r="F1721" s="285" t="s">
        <v>1841</v>
      </c>
      <c r="G1721" s="266" t="s">
        <v>121</v>
      </c>
      <c r="H1721" s="266">
        <f>IF(G1721="Traditional Stove",0.1,0.2)</f>
        <v>0.1</v>
      </c>
      <c r="I1721" s="266">
        <f>YEAR(J1721)</f>
        <v>2023</v>
      </c>
      <c r="J1721" s="267">
        <v>44969</v>
      </c>
      <c r="K1721" s="267">
        <f>J1721+1</f>
        <v>44970</v>
      </c>
      <c r="L1721" s="266">
        <f>IF(M1721&lt;=365,1,2)</f>
        <v>1</v>
      </c>
      <c r="M1721" s="266">
        <f>IF(K1721&lt;$C$1,$C$2-$C$1+1,$C$2-K1721+1)</f>
        <v>77</v>
      </c>
      <c r="N1721" s="268">
        <f>M1721/365</f>
        <v>0.21095890410958903</v>
      </c>
      <c r="O1721" s="269">
        <f>'Data and Parameter'!$E$4*'Data and Parameter'!$E$5*('Data and Parameter'!$E$6+'Data and Parameter'!$E$7)*'Data and Parameter'!$E$19*'Data and Parameter'!$E$14*'ER calculations'!N1721</f>
        <v>1.0922922755728799</v>
      </c>
    </row>
    <row r="1722" spans="1:15" ht="15">
      <c r="A1722" s="284">
        <v>1718</v>
      </c>
      <c r="B1722" s="287"/>
      <c r="C1722" s="287"/>
      <c r="D1722" s="284" t="s">
        <v>1376</v>
      </c>
      <c r="E1722" s="287"/>
      <c r="F1722" s="285" t="s">
        <v>1842</v>
      </c>
      <c r="G1722" s="266" t="s">
        <v>121</v>
      </c>
      <c r="H1722" s="266">
        <f>IF(G1722="Traditional Stove",0.1,0.2)</f>
        <v>0.1</v>
      </c>
      <c r="I1722" s="266">
        <f>YEAR(J1722)</f>
        <v>2023</v>
      </c>
      <c r="J1722" s="267">
        <v>44969</v>
      </c>
      <c r="K1722" s="267">
        <f>J1722+1</f>
        <v>44970</v>
      </c>
      <c r="L1722" s="266">
        <f>IF(M1722&lt;=365,1,2)</f>
        <v>1</v>
      </c>
      <c r="M1722" s="266">
        <f>IF(K1722&lt;$C$1,$C$2-$C$1+1,$C$2-K1722+1)</f>
        <v>77</v>
      </c>
      <c r="N1722" s="268">
        <f>M1722/365</f>
        <v>0.21095890410958903</v>
      </c>
      <c r="O1722" s="269">
        <f>'Data and Parameter'!$E$4*'Data and Parameter'!$E$5*('Data and Parameter'!$E$6+'Data and Parameter'!$E$7)*'Data and Parameter'!$E$19*'Data and Parameter'!$E$14*'ER calculations'!N1722</f>
        <v>1.0922922755728799</v>
      </c>
    </row>
    <row r="1723" spans="1:15" ht="15">
      <c r="A1723" s="284">
        <v>1719</v>
      </c>
      <c r="B1723" s="287"/>
      <c r="C1723" s="287"/>
      <c r="D1723" s="284" t="s">
        <v>1376</v>
      </c>
      <c r="E1723" s="287"/>
      <c r="F1723" s="285" t="s">
        <v>1843</v>
      </c>
      <c r="G1723" s="266" t="s">
        <v>121</v>
      </c>
      <c r="H1723" s="266">
        <f>IF(G1723="Traditional Stove",0.1,0.2)</f>
        <v>0.1</v>
      </c>
      <c r="I1723" s="266">
        <f>YEAR(J1723)</f>
        <v>2023</v>
      </c>
      <c r="J1723" s="267">
        <v>44971</v>
      </c>
      <c r="K1723" s="267">
        <f>J1723+1</f>
        <v>44972</v>
      </c>
      <c r="L1723" s="266">
        <f>IF(M1723&lt;=365,1,2)</f>
        <v>1</v>
      </c>
      <c r="M1723" s="266">
        <f>IF(K1723&lt;$C$1,$C$2-$C$1+1,$C$2-K1723+1)</f>
        <v>75</v>
      </c>
      <c r="N1723" s="268">
        <f>M1723/365</f>
        <v>0.20547945205479451</v>
      </c>
      <c r="O1723" s="269">
        <f>'Data and Parameter'!$E$4*'Data and Parameter'!$E$5*('Data and Parameter'!$E$6+'Data and Parameter'!$E$7)*'Data and Parameter'!$E$19*'Data and Parameter'!$E$14*'ER calculations'!N1723</f>
        <v>1.063921047635922</v>
      </c>
    </row>
    <row r="1724" spans="1:15" ht="15">
      <c r="A1724" s="284">
        <v>1720</v>
      </c>
      <c r="B1724" s="287"/>
      <c r="C1724" s="287"/>
      <c r="D1724" s="284" t="s">
        <v>1376</v>
      </c>
      <c r="E1724" s="287"/>
      <c r="F1724" s="285" t="s">
        <v>1844</v>
      </c>
      <c r="G1724" s="266" t="s">
        <v>121</v>
      </c>
      <c r="H1724" s="266">
        <f>IF(G1724="Traditional Stove",0.1,0.2)</f>
        <v>0.1</v>
      </c>
      <c r="I1724" s="266">
        <f>YEAR(J1724)</f>
        <v>2023</v>
      </c>
      <c r="J1724" s="267">
        <v>44971</v>
      </c>
      <c r="K1724" s="267">
        <f>J1724+1</f>
        <v>44972</v>
      </c>
      <c r="L1724" s="266">
        <f>IF(M1724&lt;=365,1,2)</f>
        <v>1</v>
      </c>
      <c r="M1724" s="266">
        <f>IF(K1724&lt;$C$1,$C$2-$C$1+1,$C$2-K1724+1)</f>
        <v>75</v>
      </c>
      <c r="N1724" s="268">
        <f>M1724/365</f>
        <v>0.20547945205479451</v>
      </c>
      <c r="O1724" s="269">
        <f>'Data and Parameter'!$E$4*'Data and Parameter'!$E$5*('Data and Parameter'!$E$6+'Data and Parameter'!$E$7)*'Data and Parameter'!$E$19*'Data and Parameter'!$E$14*'ER calculations'!N1724</f>
        <v>1.063921047635922</v>
      </c>
    </row>
    <row r="1725" spans="1:15" ht="15">
      <c r="A1725" s="284">
        <v>1721</v>
      </c>
      <c r="B1725" s="287"/>
      <c r="C1725" s="287"/>
      <c r="D1725" s="284" t="s">
        <v>1382</v>
      </c>
      <c r="E1725" s="287"/>
      <c r="F1725" s="285" t="s">
        <v>1845</v>
      </c>
      <c r="G1725" s="266" t="s">
        <v>121</v>
      </c>
      <c r="H1725" s="266">
        <f>IF(G1725="Traditional Stove",0.1,0.2)</f>
        <v>0.1</v>
      </c>
      <c r="I1725" s="266">
        <f>YEAR(J1725)</f>
        <v>2023</v>
      </c>
      <c r="J1725" s="267">
        <v>44969</v>
      </c>
      <c r="K1725" s="267">
        <f>J1725+1</f>
        <v>44970</v>
      </c>
      <c r="L1725" s="266">
        <f>IF(M1725&lt;=365,1,2)</f>
        <v>1</v>
      </c>
      <c r="M1725" s="266">
        <f>IF(K1725&lt;$C$1,$C$2-$C$1+1,$C$2-K1725+1)</f>
        <v>77</v>
      </c>
      <c r="N1725" s="268">
        <f>M1725/365</f>
        <v>0.21095890410958903</v>
      </c>
      <c r="O1725" s="269">
        <f>'Data and Parameter'!$E$4*'Data and Parameter'!$E$5*('Data and Parameter'!$E$6+'Data and Parameter'!$E$7)*'Data and Parameter'!$E$19*'Data and Parameter'!$E$14*'ER calculations'!N1725</f>
        <v>1.0922922755728799</v>
      </c>
    </row>
    <row r="1726" spans="1:15" ht="15">
      <c r="A1726" s="284">
        <v>1722</v>
      </c>
      <c r="B1726" s="287"/>
      <c r="C1726" s="287"/>
      <c r="D1726" s="284" t="s">
        <v>1382</v>
      </c>
      <c r="E1726" s="287"/>
      <c r="F1726" s="285" t="s">
        <v>1846</v>
      </c>
      <c r="G1726" s="266" t="s">
        <v>121</v>
      </c>
      <c r="H1726" s="266">
        <f>IF(G1726="Traditional Stove",0.1,0.2)</f>
        <v>0.1</v>
      </c>
      <c r="I1726" s="266">
        <f>YEAR(J1726)</f>
        <v>2023</v>
      </c>
      <c r="J1726" s="267">
        <v>44969</v>
      </c>
      <c r="K1726" s="267">
        <f>J1726+1</f>
        <v>44970</v>
      </c>
      <c r="L1726" s="266">
        <f>IF(M1726&lt;=365,1,2)</f>
        <v>1</v>
      </c>
      <c r="M1726" s="266">
        <f>IF(K1726&lt;$C$1,$C$2-$C$1+1,$C$2-K1726+1)</f>
        <v>77</v>
      </c>
      <c r="N1726" s="268">
        <f>M1726/365</f>
        <v>0.21095890410958903</v>
      </c>
      <c r="O1726" s="269">
        <f>'Data and Parameter'!$E$4*'Data and Parameter'!$E$5*('Data and Parameter'!$E$6+'Data and Parameter'!$E$7)*'Data and Parameter'!$E$19*'Data and Parameter'!$E$14*'ER calculations'!N1726</f>
        <v>1.0922922755728799</v>
      </c>
    </row>
    <row r="1727" spans="1:15" ht="15">
      <c r="A1727" s="284">
        <v>1723</v>
      </c>
      <c r="B1727" s="287"/>
      <c r="C1727" s="287"/>
      <c r="D1727" s="284" t="s">
        <v>1382</v>
      </c>
      <c r="E1727" s="287"/>
      <c r="F1727" s="285" t="s">
        <v>1847</v>
      </c>
      <c r="G1727" s="266" t="s">
        <v>121</v>
      </c>
      <c r="H1727" s="266">
        <f>IF(G1727="Traditional Stove",0.1,0.2)</f>
        <v>0.1</v>
      </c>
      <c r="I1727" s="266">
        <f>YEAR(J1727)</f>
        <v>2023</v>
      </c>
      <c r="J1727" s="267">
        <v>44969</v>
      </c>
      <c r="K1727" s="267">
        <f>J1727+1</f>
        <v>44970</v>
      </c>
      <c r="L1727" s="266">
        <f>IF(M1727&lt;=365,1,2)</f>
        <v>1</v>
      </c>
      <c r="M1727" s="266">
        <f>IF(K1727&lt;$C$1,$C$2-$C$1+1,$C$2-K1727+1)</f>
        <v>77</v>
      </c>
      <c r="N1727" s="268">
        <f>M1727/365</f>
        <v>0.21095890410958903</v>
      </c>
      <c r="O1727" s="269">
        <f>'Data and Parameter'!$E$4*'Data and Parameter'!$E$5*('Data and Parameter'!$E$6+'Data and Parameter'!$E$7)*'Data and Parameter'!$E$19*'Data and Parameter'!$E$14*'ER calculations'!N1727</f>
        <v>1.0922922755728799</v>
      </c>
    </row>
    <row r="1728" spans="1:15" ht="15">
      <c r="A1728" s="284">
        <v>1724</v>
      </c>
      <c r="B1728" s="287"/>
      <c r="C1728" s="287"/>
      <c r="D1728" s="284" t="s">
        <v>1382</v>
      </c>
      <c r="E1728" s="287"/>
      <c r="F1728" s="285" t="s">
        <v>1848</v>
      </c>
      <c r="G1728" s="266" t="s">
        <v>121</v>
      </c>
      <c r="H1728" s="266">
        <f>IF(G1728="Traditional Stove",0.1,0.2)</f>
        <v>0.1</v>
      </c>
      <c r="I1728" s="266">
        <f>YEAR(J1728)</f>
        <v>2023</v>
      </c>
      <c r="J1728" s="267">
        <v>44969</v>
      </c>
      <c r="K1728" s="267">
        <f>J1728+1</f>
        <v>44970</v>
      </c>
      <c r="L1728" s="266">
        <f>IF(M1728&lt;=365,1,2)</f>
        <v>1</v>
      </c>
      <c r="M1728" s="266">
        <f>IF(K1728&lt;$C$1,$C$2-$C$1+1,$C$2-K1728+1)</f>
        <v>77</v>
      </c>
      <c r="N1728" s="268">
        <f>M1728/365</f>
        <v>0.21095890410958903</v>
      </c>
      <c r="O1728" s="269">
        <f>'Data and Parameter'!$E$4*'Data and Parameter'!$E$5*('Data and Parameter'!$E$6+'Data and Parameter'!$E$7)*'Data and Parameter'!$E$19*'Data and Parameter'!$E$14*'ER calculations'!N1728</f>
        <v>1.0922922755728799</v>
      </c>
    </row>
    <row r="1729" spans="1:15" ht="15">
      <c r="A1729" s="284">
        <v>1725</v>
      </c>
      <c r="B1729" s="287"/>
      <c r="C1729" s="287"/>
      <c r="D1729" s="284" t="s">
        <v>1382</v>
      </c>
      <c r="E1729" s="287"/>
      <c r="F1729" s="285" t="s">
        <v>1849</v>
      </c>
      <c r="G1729" s="266" t="s">
        <v>121</v>
      </c>
      <c r="H1729" s="266">
        <f>IF(G1729="Traditional Stove",0.1,0.2)</f>
        <v>0.1</v>
      </c>
      <c r="I1729" s="266">
        <f>YEAR(J1729)</f>
        <v>2023</v>
      </c>
      <c r="J1729" s="267">
        <v>44969</v>
      </c>
      <c r="K1729" s="267">
        <f>J1729+1</f>
        <v>44970</v>
      </c>
      <c r="L1729" s="266">
        <f>IF(M1729&lt;=365,1,2)</f>
        <v>1</v>
      </c>
      <c r="M1729" s="266">
        <f>IF(K1729&lt;$C$1,$C$2-$C$1+1,$C$2-K1729+1)</f>
        <v>77</v>
      </c>
      <c r="N1729" s="268">
        <f>M1729/365</f>
        <v>0.21095890410958903</v>
      </c>
      <c r="O1729" s="269">
        <f>'Data and Parameter'!$E$4*'Data and Parameter'!$E$5*('Data and Parameter'!$E$6+'Data and Parameter'!$E$7)*'Data and Parameter'!$E$19*'Data and Parameter'!$E$14*'ER calculations'!N1729</f>
        <v>1.0922922755728799</v>
      </c>
    </row>
    <row r="1730" spans="1:15" ht="15">
      <c r="A1730" s="284">
        <v>1726</v>
      </c>
      <c r="B1730" s="287"/>
      <c r="C1730" s="287"/>
      <c r="D1730" s="284" t="s">
        <v>1382</v>
      </c>
      <c r="E1730" s="287"/>
      <c r="F1730" s="285" t="s">
        <v>1850</v>
      </c>
      <c r="G1730" s="266" t="s">
        <v>121</v>
      </c>
      <c r="H1730" s="266">
        <f>IF(G1730="Traditional Stove",0.1,0.2)</f>
        <v>0.1</v>
      </c>
      <c r="I1730" s="266">
        <f>YEAR(J1730)</f>
        <v>2023</v>
      </c>
      <c r="J1730" s="267">
        <v>44969</v>
      </c>
      <c r="K1730" s="267">
        <f>J1730+1</f>
        <v>44970</v>
      </c>
      <c r="L1730" s="266">
        <f>IF(M1730&lt;=365,1,2)</f>
        <v>1</v>
      </c>
      <c r="M1730" s="266">
        <f>IF(K1730&lt;$C$1,$C$2-$C$1+1,$C$2-K1730+1)</f>
        <v>77</v>
      </c>
      <c r="N1730" s="268">
        <f>M1730/365</f>
        <v>0.21095890410958903</v>
      </c>
      <c r="O1730" s="269">
        <f>'Data and Parameter'!$E$4*'Data and Parameter'!$E$5*('Data and Parameter'!$E$6+'Data and Parameter'!$E$7)*'Data and Parameter'!$E$19*'Data and Parameter'!$E$14*'ER calculations'!N1730</f>
        <v>1.0922922755728799</v>
      </c>
    </row>
    <row r="1731" spans="1:15" ht="15">
      <c r="A1731" s="284">
        <v>1727</v>
      </c>
      <c r="B1731" s="287"/>
      <c r="C1731" s="287"/>
      <c r="D1731" s="284" t="s">
        <v>1382</v>
      </c>
      <c r="E1731" s="287"/>
      <c r="F1731" s="285" t="s">
        <v>1851</v>
      </c>
      <c r="G1731" s="266" t="s">
        <v>121</v>
      </c>
      <c r="H1731" s="266">
        <f>IF(G1731="Traditional Stove",0.1,0.2)</f>
        <v>0.1</v>
      </c>
      <c r="I1731" s="266">
        <f>YEAR(J1731)</f>
        <v>2023</v>
      </c>
      <c r="J1731" s="267">
        <v>44969</v>
      </c>
      <c r="K1731" s="267">
        <f>J1731+1</f>
        <v>44970</v>
      </c>
      <c r="L1731" s="266">
        <f>IF(M1731&lt;=365,1,2)</f>
        <v>1</v>
      </c>
      <c r="M1731" s="266">
        <f>IF(K1731&lt;$C$1,$C$2-$C$1+1,$C$2-K1731+1)</f>
        <v>77</v>
      </c>
      <c r="N1731" s="268">
        <f>M1731/365</f>
        <v>0.21095890410958903</v>
      </c>
      <c r="O1731" s="269">
        <f>'Data and Parameter'!$E$4*'Data and Parameter'!$E$5*('Data and Parameter'!$E$6+'Data and Parameter'!$E$7)*'Data and Parameter'!$E$19*'Data and Parameter'!$E$14*'ER calculations'!N1731</f>
        <v>1.0922922755728799</v>
      </c>
    </row>
    <row r="1732" spans="1:15" ht="15">
      <c r="A1732" s="284">
        <v>1728</v>
      </c>
      <c r="B1732" s="287"/>
      <c r="C1732" s="287"/>
      <c r="D1732" s="284" t="s">
        <v>1382</v>
      </c>
      <c r="E1732" s="287"/>
      <c r="F1732" s="285" t="s">
        <v>1852</v>
      </c>
      <c r="G1732" s="266" t="s">
        <v>121</v>
      </c>
      <c r="H1732" s="266">
        <f>IF(G1732="Traditional Stove",0.1,0.2)</f>
        <v>0.1</v>
      </c>
      <c r="I1732" s="266">
        <f>YEAR(J1732)</f>
        <v>2023</v>
      </c>
      <c r="J1732" s="267">
        <v>44969</v>
      </c>
      <c r="K1732" s="267">
        <f>J1732+1</f>
        <v>44970</v>
      </c>
      <c r="L1732" s="266">
        <f>IF(M1732&lt;=365,1,2)</f>
        <v>1</v>
      </c>
      <c r="M1732" s="266">
        <f>IF(K1732&lt;$C$1,$C$2-$C$1+1,$C$2-K1732+1)</f>
        <v>77</v>
      </c>
      <c r="N1732" s="268">
        <f>M1732/365</f>
        <v>0.21095890410958903</v>
      </c>
      <c r="O1732" s="269">
        <f>'Data and Parameter'!$E$4*'Data and Parameter'!$E$5*('Data and Parameter'!$E$6+'Data and Parameter'!$E$7)*'Data and Parameter'!$E$19*'Data and Parameter'!$E$14*'ER calculations'!N1732</f>
        <v>1.0922922755728799</v>
      </c>
    </row>
    <row r="1733" spans="1:15" ht="15">
      <c r="A1733" s="284">
        <v>1729</v>
      </c>
      <c r="B1733" s="287"/>
      <c r="C1733" s="287"/>
      <c r="D1733" s="284" t="s">
        <v>1382</v>
      </c>
      <c r="E1733" s="287"/>
      <c r="F1733" s="285" t="s">
        <v>1853</v>
      </c>
      <c r="G1733" s="266" t="s">
        <v>121</v>
      </c>
      <c r="H1733" s="266">
        <f>IF(G1733="Traditional Stove",0.1,0.2)</f>
        <v>0.1</v>
      </c>
      <c r="I1733" s="266">
        <f>YEAR(J1733)</f>
        <v>2023</v>
      </c>
      <c r="J1733" s="267">
        <v>44969</v>
      </c>
      <c r="K1733" s="267">
        <f>J1733+1</f>
        <v>44970</v>
      </c>
      <c r="L1733" s="266">
        <f>IF(M1733&lt;=365,1,2)</f>
        <v>1</v>
      </c>
      <c r="M1733" s="266">
        <f>IF(K1733&lt;$C$1,$C$2-$C$1+1,$C$2-K1733+1)</f>
        <v>77</v>
      </c>
      <c r="N1733" s="268">
        <f>M1733/365</f>
        <v>0.21095890410958903</v>
      </c>
      <c r="O1733" s="269">
        <f>'Data and Parameter'!$E$4*'Data and Parameter'!$E$5*('Data and Parameter'!$E$6+'Data and Parameter'!$E$7)*'Data and Parameter'!$E$19*'Data and Parameter'!$E$14*'ER calculations'!N1733</f>
        <v>1.0922922755728799</v>
      </c>
    </row>
    <row r="1734" spans="1:15" ht="15">
      <c r="A1734" s="284">
        <v>1730</v>
      </c>
      <c r="B1734" s="287"/>
      <c r="C1734" s="287"/>
      <c r="D1734" s="284" t="s">
        <v>1382</v>
      </c>
      <c r="E1734" s="287"/>
      <c r="F1734" s="285" t="s">
        <v>1854</v>
      </c>
      <c r="G1734" s="266" t="s">
        <v>121</v>
      </c>
      <c r="H1734" s="266">
        <f>IF(G1734="Traditional Stove",0.1,0.2)</f>
        <v>0.1</v>
      </c>
      <c r="I1734" s="266">
        <f>YEAR(J1734)</f>
        <v>2023</v>
      </c>
      <c r="J1734" s="267">
        <v>44969</v>
      </c>
      <c r="K1734" s="267">
        <f>J1734+1</f>
        <v>44970</v>
      </c>
      <c r="L1734" s="266">
        <f>IF(M1734&lt;=365,1,2)</f>
        <v>1</v>
      </c>
      <c r="M1734" s="266">
        <f>IF(K1734&lt;$C$1,$C$2-$C$1+1,$C$2-K1734+1)</f>
        <v>77</v>
      </c>
      <c r="N1734" s="268">
        <f>M1734/365</f>
        <v>0.21095890410958903</v>
      </c>
      <c r="O1734" s="269">
        <f>'Data and Parameter'!$E$4*'Data and Parameter'!$E$5*('Data and Parameter'!$E$6+'Data and Parameter'!$E$7)*'Data and Parameter'!$E$19*'Data and Parameter'!$E$14*'ER calculations'!N1734</f>
        <v>1.0922922755728799</v>
      </c>
    </row>
    <row r="1735" spans="1:15" ht="15">
      <c r="A1735" s="284">
        <v>1731</v>
      </c>
      <c r="B1735" s="287"/>
      <c r="C1735" s="287"/>
      <c r="D1735" s="284" t="s">
        <v>1382</v>
      </c>
      <c r="E1735" s="287"/>
      <c r="F1735" s="285" t="s">
        <v>1855</v>
      </c>
      <c r="G1735" s="266" t="s">
        <v>121</v>
      </c>
      <c r="H1735" s="266">
        <f>IF(G1735="Traditional Stove",0.1,0.2)</f>
        <v>0.1</v>
      </c>
      <c r="I1735" s="266">
        <f>YEAR(J1735)</f>
        <v>2023</v>
      </c>
      <c r="J1735" s="267">
        <v>44969</v>
      </c>
      <c r="K1735" s="267">
        <f>J1735+1</f>
        <v>44970</v>
      </c>
      <c r="L1735" s="266">
        <f>IF(M1735&lt;=365,1,2)</f>
        <v>1</v>
      </c>
      <c r="M1735" s="266">
        <f>IF(K1735&lt;$C$1,$C$2-$C$1+1,$C$2-K1735+1)</f>
        <v>77</v>
      </c>
      <c r="N1735" s="268">
        <f>M1735/365</f>
        <v>0.21095890410958903</v>
      </c>
      <c r="O1735" s="269">
        <f>'Data and Parameter'!$E$4*'Data and Parameter'!$E$5*('Data and Parameter'!$E$6+'Data and Parameter'!$E$7)*'Data and Parameter'!$E$19*'Data and Parameter'!$E$14*'ER calculations'!N1735</f>
        <v>1.0922922755728799</v>
      </c>
    </row>
    <row r="1736" spans="1:15" ht="15">
      <c r="A1736" s="284">
        <v>1732</v>
      </c>
      <c r="B1736" s="287"/>
      <c r="C1736" s="287"/>
      <c r="D1736" s="284" t="s">
        <v>1382</v>
      </c>
      <c r="E1736" s="287"/>
      <c r="F1736" s="285" t="s">
        <v>1856</v>
      </c>
      <c r="G1736" s="266" t="s">
        <v>121</v>
      </c>
      <c r="H1736" s="266">
        <f>IF(G1736="Traditional Stove",0.1,0.2)</f>
        <v>0.1</v>
      </c>
      <c r="I1736" s="266">
        <f>YEAR(J1736)</f>
        <v>2023</v>
      </c>
      <c r="J1736" s="267">
        <v>44969</v>
      </c>
      <c r="K1736" s="267">
        <f>J1736+1</f>
        <v>44970</v>
      </c>
      <c r="L1736" s="266">
        <f>IF(M1736&lt;=365,1,2)</f>
        <v>1</v>
      </c>
      <c r="M1736" s="266">
        <f>IF(K1736&lt;$C$1,$C$2-$C$1+1,$C$2-K1736+1)</f>
        <v>77</v>
      </c>
      <c r="N1736" s="268">
        <f>M1736/365</f>
        <v>0.21095890410958903</v>
      </c>
      <c r="O1736" s="269">
        <f>'Data and Parameter'!$E$4*'Data and Parameter'!$E$5*('Data and Parameter'!$E$6+'Data and Parameter'!$E$7)*'Data and Parameter'!$E$19*'Data and Parameter'!$E$14*'ER calculations'!N1736</f>
        <v>1.0922922755728799</v>
      </c>
    </row>
    <row r="1737" spans="1:15" ht="15">
      <c r="A1737" s="284">
        <v>1733</v>
      </c>
      <c r="B1737" s="287"/>
      <c r="C1737" s="287"/>
      <c r="D1737" s="284" t="s">
        <v>1382</v>
      </c>
      <c r="E1737" s="287"/>
      <c r="F1737" s="285" t="s">
        <v>1857</v>
      </c>
      <c r="G1737" s="266" t="s">
        <v>121</v>
      </c>
      <c r="H1737" s="266">
        <f>IF(G1737="Traditional Stove",0.1,0.2)</f>
        <v>0.1</v>
      </c>
      <c r="I1737" s="266">
        <f>YEAR(J1737)</f>
        <v>2023</v>
      </c>
      <c r="J1737" s="267">
        <v>44969</v>
      </c>
      <c r="K1737" s="267">
        <f>J1737+1</f>
        <v>44970</v>
      </c>
      <c r="L1737" s="266">
        <f>IF(M1737&lt;=365,1,2)</f>
        <v>1</v>
      </c>
      <c r="M1737" s="266">
        <f>IF(K1737&lt;$C$1,$C$2-$C$1+1,$C$2-K1737+1)</f>
        <v>77</v>
      </c>
      <c r="N1737" s="268">
        <f>M1737/365</f>
        <v>0.21095890410958903</v>
      </c>
      <c r="O1737" s="269">
        <f>'Data and Parameter'!$E$4*'Data and Parameter'!$E$5*('Data and Parameter'!$E$6+'Data and Parameter'!$E$7)*'Data and Parameter'!$E$19*'Data and Parameter'!$E$14*'ER calculations'!N1737</f>
        <v>1.0922922755728799</v>
      </c>
    </row>
    <row r="1738" spans="1:15" ht="15">
      <c r="A1738" s="284">
        <v>1734</v>
      </c>
      <c r="B1738" s="287"/>
      <c r="C1738" s="287"/>
      <c r="D1738" s="284" t="s">
        <v>1382</v>
      </c>
      <c r="E1738" s="287"/>
      <c r="F1738" s="285" t="s">
        <v>1858</v>
      </c>
      <c r="G1738" s="266" t="s">
        <v>121</v>
      </c>
      <c r="H1738" s="266">
        <f>IF(G1738="Traditional Stove",0.1,0.2)</f>
        <v>0.1</v>
      </c>
      <c r="I1738" s="266">
        <f>YEAR(J1738)</f>
        <v>2023</v>
      </c>
      <c r="J1738" s="267">
        <v>44969</v>
      </c>
      <c r="K1738" s="267">
        <f>J1738+1</f>
        <v>44970</v>
      </c>
      <c r="L1738" s="266">
        <f>IF(M1738&lt;=365,1,2)</f>
        <v>1</v>
      </c>
      <c r="M1738" s="266">
        <f>IF(K1738&lt;$C$1,$C$2-$C$1+1,$C$2-K1738+1)</f>
        <v>77</v>
      </c>
      <c r="N1738" s="268">
        <f>M1738/365</f>
        <v>0.21095890410958903</v>
      </c>
      <c r="O1738" s="269">
        <f>'Data and Parameter'!$E$4*'Data and Parameter'!$E$5*('Data and Parameter'!$E$6+'Data and Parameter'!$E$7)*'Data and Parameter'!$E$19*'Data and Parameter'!$E$14*'ER calculations'!N1738</f>
        <v>1.0922922755728799</v>
      </c>
    </row>
    <row r="1739" spans="1:15" ht="15">
      <c r="A1739" s="284">
        <v>1735</v>
      </c>
      <c r="B1739" s="287"/>
      <c r="C1739" s="287"/>
      <c r="D1739" s="284" t="s">
        <v>1382</v>
      </c>
      <c r="E1739" s="287"/>
      <c r="F1739" s="285" t="s">
        <v>1859</v>
      </c>
      <c r="G1739" s="266" t="s">
        <v>121</v>
      </c>
      <c r="H1739" s="266">
        <f>IF(G1739="Traditional Stove",0.1,0.2)</f>
        <v>0.1</v>
      </c>
      <c r="I1739" s="266">
        <f>YEAR(J1739)</f>
        <v>2023</v>
      </c>
      <c r="J1739" s="267">
        <v>44969</v>
      </c>
      <c r="K1739" s="267">
        <f>J1739+1</f>
        <v>44970</v>
      </c>
      <c r="L1739" s="266">
        <f>IF(M1739&lt;=365,1,2)</f>
        <v>1</v>
      </c>
      <c r="M1739" s="266">
        <f>IF(K1739&lt;$C$1,$C$2-$C$1+1,$C$2-K1739+1)</f>
        <v>77</v>
      </c>
      <c r="N1739" s="268">
        <f>M1739/365</f>
        <v>0.21095890410958903</v>
      </c>
      <c r="O1739" s="269">
        <f>'Data and Parameter'!$E$4*'Data and Parameter'!$E$5*('Data and Parameter'!$E$6+'Data and Parameter'!$E$7)*'Data and Parameter'!$E$19*'Data and Parameter'!$E$14*'ER calculations'!N1739</f>
        <v>1.0922922755728799</v>
      </c>
    </row>
    <row r="1740" spans="1:15" ht="15">
      <c r="A1740" s="284">
        <v>1736</v>
      </c>
      <c r="B1740" s="287"/>
      <c r="C1740" s="287"/>
      <c r="D1740" s="284" t="s">
        <v>1382</v>
      </c>
      <c r="E1740" s="287"/>
      <c r="F1740" s="285" t="s">
        <v>1860</v>
      </c>
      <c r="G1740" s="266" t="s">
        <v>121</v>
      </c>
      <c r="H1740" s="266">
        <f>IF(G1740="Traditional Stove",0.1,0.2)</f>
        <v>0.1</v>
      </c>
      <c r="I1740" s="266">
        <f>YEAR(J1740)</f>
        <v>2023</v>
      </c>
      <c r="J1740" s="267">
        <v>44969</v>
      </c>
      <c r="K1740" s="267">
        <f>J1740+1</f>
        <v>44970</v>
      </c>
      <c r="L1740" s="266">
        <f>IF(M1740&lt;=365,1,2)</f>
        <v>1</v>
      </c>
      <c r="M1740" s="266">
        <f>IF(K1740&lt;$C$1,$C$2-$C$1+1,$C$2-K1740+1)</f>
        <v>77</v>
      </c>
      <c r="N1740" s="268">
        <f>M1740/365</f>
        <v>0.21095890410958903</v>
      </c>
      <c r="O1740" s="269">
        <f>'Data and Parameter'!$E$4*'Data and Parameter'!$E$5*('Data and Parameter'!$E$6+'Data and Parameter'!$E$7)*'Data and Parameter'!$E$19*'Data and Parameter'!$E$14*'ER calculations'!N1740</f>
        <v>1.0922922755728799</v>
      </c>
    </row>
    <row r="1741" spans="1:15" ht="15">
      <c r="A1741" s="284">
        <v>1737</v>
      </c>
      <c r="B1741" s="287"/>
      <c r="C1741" s="287"/>
      <c r="D1741" s="284" t="s">
        <v>1382</v>
      </c>
      <c r="E1741" s="287"/>
      <c r="F1741" s="285" t="s">
        <v>1861</v>
      </c>
      <c r="G1741" s="266" t="s">
        <v>121</v>
      </c>
      <c r="H1741" s="266">
        <f>IF(G1741="Traditional Stove",0.1,0.2)</f>
        <v>0.1</v>
      </c>
      <c r="I1741" s="266">
        <f>YEAR(J1741)</f>
        <v>2023</v>
      </c>
      <c r="J1741" s="267">
        <v>44969</v>
      </c>
      <c r="K1741" s="267">
        <f>J1741+1</f>
        <v>44970</v>
      </c>
      <c r="L1741" s="266">
        <f>IF(M1741&lt;=365,1,2)</f>
        <v>1</v>
      </c>
      <c r="M1741" s="266">
        <f>IF(K1741&lt;$C$1,$C$2-$C$1+1,$C$2-K1741+1)</f>
        <v>77</v>
      </c>
      <c r="N1741" s="268">
        <f>M1741/365</f>
        <v>0.21095890410958903</v>
      </c>
      <c r="O1741" s="269">
        <f>'Data and Parameter'!$E$4*'Data and Parameter'!$E$5*('Data and Parameter'!$E$6+'Data and Parameter'!$E$7)*'Data and Parameter'!$E$19*'Data and Parameter'!$E$14*'ER calculations'!N1741</f>
        <v>1.0922922755728799</v>
      </c>
    </row>
    <row r="1742" spans="1:15" ht="15">
      <c r="A1742" s="284">
        <v>1738</v>
      </c>
      <c r="B1742" s="287"/>
      <c r="C1742" s="287"/>
      <c r="D1742" s="284" t="s">
        <v>1382</v>
      </c>
      <c r="E1742" s="287"/>
      <c r="F1742" s="285" t="s">
        <v>1862</v>
      </c>
      <c r="G1742" s="266" t="s">
        <v>121</v>
      </c>
      <c r="H1742" s="266">
        <f>IF(G1742="Traditional Stove",0.1,0.2)</f>
        <v>0.1</v>
      </c>
      <c r="I1742" s="266">
        <f>YEAR(J1742)</f>
        <v>2023</v>
      </c>
      <c r="J1742" s="267">
        <v>44969</v>
      </c>
      <c r="K1742" s="267">
        <f>J1742+1</f>
        <v>44970</v>
      </c>
      <c r="L1742" s="266">
        <f>IF(M1742&lt;=365,1,2)</f>
        <v>1</v>
      </c>
      <c r="M1742" s="266">
        <f>IF(K1742&lt;$C$1,$C$2-$C$1+1,$C$2-K1742+1)</f>
        <v>77</v>
      </c>
      <c r="N1742" s="268">
        <f>M1742/365</f>
        <v>0.21095890410958903</v>
      </c>
      <c r="O1742" s="269">
        <f>'Data and Parameter'!$E$4*'Data and Parameter'!$E$5*('Data and Parameter'!$E$6+'Data and Parameter'!$E$7)*'Data and Parameter'!$E$19*'Data and Parameter'!$E$14*'ER calculations'!N1742</f>
        <v>1.0922922755728799</v>
      </c>
    </row>
    <row r="1743" spans="1:15" ht="15">
      <c r="A1743" s="284">
        <v>1739</v>
      </c>
      <c r="B1743" s="287"/>
      <c r="C1743" s="287"/>
      <c r="D1743" s="284" t="s">
        <v>1382</v>
      </c>
      <c r="E1743" s="287"/>
      <c r="F1743" s="285" t="s">
        <v>1863</v>
      </c>
      <c r="G1743" s="266" t="s">
        <v>121</v>
      </c>
      <c r="H1743" s="266">
        <f>IF(G1743="Traditional Stove",0.1,0.2)</f>
        <v>0.1</v>
      </c>
      <c r="I1743" s="266">
        <f>YEAR(J1743)</f>
        <v>2023</v>
      </c>
      <c r="J1743" s="267">
        <v>44969</v>
      </c>
      <c r="K1743" s="267">
        <f>J1743+1</f>
        <v>44970</v>
      </c>
      <c r="L1743" s="266">
        <f>IF(M1743&lt;=365,1,2)</f>
        <v>1</v>
      </c>
      <c r="M1743" s="266">
        <f>IF(K1743&lt;$C$1,$C$2-$C$1+1,$C$2-K1743+1)</f>
        <v>77</v>
      </c>
      <c r="N1743" s="268">
        <f>M1743/365</f>
        <v>0.21095890410958903</v>
      </c>
      <c r="O1743" s="269">
        <f>'Data and Parameter'!$E$4*'Data and Parameter'!$E$5*('Data and Parameter'!$E$6+'Data and Parameter'!$E$7)*'Data and Parameter'!$E$19*'Data and Parameter'!$E$14*'ER calculations'!N1743</f>
        <v>1.0922922755728799</v>
      </c>
    </row>
    <row r="1744" spans="1:15" ht="15">
      <c r="A1744" s="284">
        <v>1740</v>
      </c>
      <c r="B1744" s="287"/>
      <c r="C1744" s="287"/>
      <c r="D1744" s="284" t="s">
        <v>1382</v>
      </c>
      <c r="E1744" s="287"/>
      <c r="F1744" s="285" t="s">
        <v>1864</v>
      </c>
      <c r="G1744" s="266" t="s">
        <v>121</v>
      </c>
      <c r="H1744" s="266">
        <f>IF(G1744="Traditional Stove",0.1,0.2)</f>
        <v>0.1</v>
      </c>
      <c r="I1744" s="266">
        <f>YEAR(J1744)</f>
        <v>2023</v>
      </c>
      <c r="J1744" s="267">
        <v>44969</v>
      </c>
      <c r="K1744" s="267">
        <f>J1744+1</f>
        <v>44970</v>
      </c>
      <c r="L1744" s="266">
        <f>IF(M1744&lt;=365,1,2)</f>
        <v>1</v>
      </c>
      <c r="M1744" s="266">
        <f>IF(K1744&lt;$C$1,$C$2-$C$1+1,$C$2-K1744+1)</f>
        <v>77</v>
      </c>
      <c r="N1744" s="268">
        <f>M1744/365</f>
        <v>0.21095890410958903</v>
      </c>
      <c r="O1744" s="269">
        <f>'Data and Parameter'!$E$4*'Data and Parameter'!$E$5*('Data and Parameter'!$E$6+'Data and Parameter'!$E$7)*'Data and Parameter'!$E$19*'Data and Parameter'!$E$14*'ER calculations'!N1744</f>
        <v>1.0922922755728799</v>
      </c>
    </row>
    <row r="1745" spans="1:15" ht="15">
      <c r="A1745" s="284">
        <v>1741</v>
      </c>
      <c r="B1745" s="287"/>
      <c r="C1745" s="287"/>
      <c r="D1745" s="284" t="s">
        <v>1382</v>
      </c>
      <c r="E1745" s="287"/>
      <c r="F1745" s="285" t="s">
        <v>1865</v>
      </c>
      <c r="G1745" s="266" t="s">
        <v>121</v>
      </c>
      <c r="H1745" s="266">
        <f>IF(G1745="Traditional Stove",0.1,0.2)</f>
        <v>0.1</v>
      </c>
      <c r="I1745" s="266">
        <f>YEAR(J1745)</f>
        <v>2023</v>
      </c>
      <c r="J1745" s="267">
        <v>45019</v>
      </c>
      <c r="K1745" s="267">
        <f>J1745+1</f>
        <v>45020</v>
      </c>
      <c r="L1745" s="266">
        <f>IF(M1745&lt;=365,1,2)</f>
        <v>1</v>
      </c>
      <c r="M1745" s="266">
        <f>IF(K1745&lt;$C$1,$C$2-$C$1+1,$C$2-K1745+1)</f>
        <v>27</v>
      </c>
      <c r="N1745" s="268">
        <f>M1745/365</f>
        <v>7.3972602739726029E-2</v>
      </c>
      <c r="O1745" s="269">
        <f>'Data and Parameter'!$E$4*'Data and Parameter'!$E$5*('Data and Parameter'!$E$6+'Data and Parameter'!$E$7)*'Data and Parameter'!$E$19*'Data and Parameter'!$E$14*'ER calculations'!N1745</f>
        <v>0.38301157714893197</v>
      </c>
    </row>
    <row r="1746" spans="1:15" ht="15">
      <c r="A1746" s="284">
        <v>1742</v>
      </c>
      <c r="B1746" s="287"/>
      <c r="C1746" s="287"/>
      <c r="D1746" s="284" t="s">
        <v>1382</v>
      </c>
      <c r="E1746" s="287"/>
      <c r="F1746" s="285" t="s">
        <v>1866</v>
      </c>
      <c r="G1746" s="266" t="s">
        <v>121</v>
      </c>
      <c r="H1746" s="266">
        <f>IF(G1746="Traditional Stove",0.1,0.2)</f>
        <v>0.1</v>
      </c>
      <c r="I1746" s="266">
        <f>YEAR(J1746)</f>
        <v>2023</v>
      </c>
      <c r="J1746" s="267">
        <v>45019</v>
      </c>
      <c r="K1746" s="267">
        <f>J1746+1</f>
        <v>45020</v>
      </c>
      <c r="L1746" s="266">
        <f>IF(M1746&lt;=365,1,2)</f>
        <v>1</v>
      </c>
      <c r="M1746" s="266">
        <f>IF(K1746&lt;$C$1,$C$2-$C$1+1,$C$2-K1746+1)</f>
        <v>27</v>
      </c>
      <c r="N1746" s="268">
        <f>M1746/365</f>
        <v>7.3972602739726029E-2</v>
      </c>
      <c r="O1746" s="269">
        <f>'Data and Parameter'!$E$4*'Data and Parameter'!$E$5*('Data and Parameter'!$E$6+'Data and Parameter'!$E$7)*'Data and Parameter'!$E$19*'Data and Parameter'!$E$14*'ER calculations'!N1746</f>
        <v>0.38301157714893197</v>
      </c>
    </row>
    <row r="1747" spans="1:15" ht="15">
      <c r="A1747" s="284">
        <v>1743</v>
      </c>
      <c r="B1747" s="287"/>
      <c r="C1747" s="287"/>
      <c r="D1747" s="284" t="s">
        <v>1382</v>
      </c>
      <c r="E1747" s="287"/>
      <c r="F1747" s="285" t="s">
        <v>1867</v>
      </c>
      <c r="G1747" s="266" t="s">
        <v>121</v>
      </c>
      <c r="H1747" s="266">
        <f>IF(G1747="Traditional Stove",0.1,0.2)</f>
        <v>0.1</v>
      </c>
      <c r="I1747" s="266">
        <f>YEAR(J1747)</f>
        <v>2023</v>
      </c>
      <c r="J1747" s="267">
        <v>45019</v>
      </c>
      <c r="K1747" s="267">
        <f>J1747+1</f>
        <v>45020</v>
      </c>
      <c r="L1747" s="266">
        <f>IF(M1747&lt;=365,1,2)</f>
        <v>1</v>
      </c>
      <c r="M1747" s="266">
        <f>IF(K1747&lt;$C$1,$C$2-$C$1+1,$C$2-K1747+1)</f>
        <v>27</v>
      </c>
      <c r="N1747" s="268">
        <f>M1747/365</f>
        <v>7.3972602739726029E-2</v>
      </c>
      <c r="O1747" s="269">
        <f>'Data and Parameter'!$E$4*'Data and Parameter'!$E$5*('Data and Parameter'!$E$6+'Data and Parameter'!$E$7)*'Data and Parameter'!$E$19*'Data and Parameter'!$E$14*'ER calculations'!N1747</f>
        <v>0.38301157714893197</v>
      </c>
    </row>
    <row r="1748" spans="1:15" ht="15">
      <c r="A1748" s="284">
        <v>1744</v>
      </c>
      <c r="B1748" s="287"/>
      <c r="C1748" s="287"/>
      <c r="D1748" s="284" t="s">
        <v>1382</v>
      </c>
      <c r="E1748" s="287"/>
      <c r="F1748" s="285" t="s">
        <v>1868</v>
      </c>
      <c r="G1748" s="266" t="s">
        <v>121</v>
      </c>
      <c r="H1748" s="266">
        <f>IF(G1748="Traditional Stove",0.1,0.2)</f>
        <v>0.1</v>
      </c>
      <c r="I1748" s="266">
        <f>YEAR(J1748)</f>
        <v>2023</v>
      </c>
      <c r="J1748" s="267">
        <v>45019</v>
      </c>
      <c r="K1748" s="267">
        <f>J1748+1</f>
        <v>45020</v>
      </c>
      <c r="L1748" s="266">
        <f>IF(M1748&lt;=365,1,2)</f>
        <v>1</v>
      </c>
      <c r="M1748" s="266">
        <f>IF(K1748&lt;$C$1,$C$2-$C$1+1,$C$2-K1748+1)</f>
        <v>27</v>
      </c>
      <c r="N1748" s="268">
        <f>M1748/365</f>
        <v>7.3972602739726029E-2</v>
      </c>
      <c r="O1748" s="269">
        <f>'Data and Parameter'!$E$4*'Data and Parameter'!$E$5*('Data and Parameter'!$E$6+'Data and Parameter'!$E$7)*'Data and Parameter'!$E$19*'Data and Parameter'!$E$14*'ER calculations'!N1748</f>
        <v>0.38301157714893197</v>
      </c>
    </row>
    <row r="1749" spans="1:15" ht="15">
      <c r="A1749" s="284">
        <v>1745</v>
      </c>
      <c r="B1749" s="287"/>
      <c r="C1749" s="287"/>
      <c r="D1749" s="284" t="s">
        <v>1382</v>
      </c>
      <c r="E1749" s="287"/>
      <c r="F1749" s="285" t="s">
        <v>1869</v>
      </c>
      <c r="G1749" s="266" t="s">
        <v>121</v>
      </c>
      <c r="H1749" s="266">
        <f>IF(G1749="Traditional Stove",0.1,0.2)</f>
        <v>0.1</v>
      </c>
      <c r="I1749" s="266">
        <f>YEAR(J1749)</f>
        <v>2023</v>
      </c>
      <c r="J1749" s="267">
        <v>45019</v>
      </c>
      <c r="K1749" s="267">
        <f>J1749+1</f>
        <v>45020</v>
      </c>
      <c r="L1749" s="266">
        <f>IF(M1749&lt;=365,1,2)</f>
        <v>1</v>
      </c>
      <c r="M1749" s="266">
        <f>IF(K1749&lt;$C$1,$C$2-$C$1+1,$C$2-K1749+1)</f>
        <v>27</v>
      </c>
      <c r="N1749" s="268">
        <f>M1749/365</f>
        <v>7.3972602739726029E-2</v>
      </c>
      <c r="O1749" s="269">
        <f>'Data and Parameter'!$E$4*'Data and Parameter'!$E$5*('Data and Parameter'!$E$6+'Data and Parameter'!$E$7)*'Data and Parameter'!$E$19*'Data and Parameter'!$E$14*'ER calculations'!N1749</f>
        <v>0.38301157714893197</v>
      </c>
    </row>
    <row r="1750" spans="1:15" ht="15">
      <c r="A1750" s="284">
        <v>1746</v>
      </c>
      <c r="B1750" s="287"/>
      <c r="C1750" s="287"/>
      <c r="D1750" s="284" t="s">
        <v>1382</v>
      </c>
      <c r="E1750" s="287"/>
      <c r="F1750" s="285" t="s">
        <v>1870</v>
      </c>
      <c r="G1750" s="266" t="s">
        <v>121</v>
      </c>
      <c r="H1750" s="266">
        <f>IF(G1750="Traditional Stove",0.1,0.2)</f>
        <v>0.1</v>
      </c>
      <c r="I1750" s="266">
        <f>YEAR(J1750)</f>
        <v>2023</v>
      </c>
      <c r="J1750" s="267">
        <v>45019</v>
      </c>
      <c r="K1750" s="267">
        <f>J1750+1</f>
        <v>45020</v>
      </c>
      <c r="L1750" s="266">
        <f>IF(M1750&lt;=365,1,2)</f>
        <v>1</v>
      </c>
      <c r="M1750" s="266">
        <f>IF(K1750&lt;$C$1,$C$2-$C$1+1,$C$2-K1750+1)</f>
        <v>27</v>
      </c>
      <c r="N1750" s="268">
        <f>M1750/365</f>
        <v>7.3972602739726029E-2</v>
      </c>
      <c r="O1750" s="269">
        <f>'Data and Parameter'!$E$4*'Data and Parameter'!$E$5*('Data and Parameter'!$E$6+'Data and Parameter'!$E$7)*'Data and Parameter'!$E$19*'Data and Parameter'!$E$14*'ER calculations'!N1750</f>
        <v>0.38301157714893197</v>
      </c>
    </row>
    <row r="1751" spans="1:15" ht="15">
      <c r="A1751" s="284">
        <v>1747</v>
      </c>
      <c r="B1751" s="287"/>
      <c r="C1751" s="287"/>
      <c r="D1751" s="284" t="s">
        <v>1382</v>
      </c>
      <c r="E1751" s="287"/>
      <c r="F1751" s="285" t="s">
        <v>1871</v>
      </c>
      <c r="G1751" s="266" t="s">
        <v>121</v>
      </c>
      <c r="H1751" s="266">
        <f>IF(G1751="Traditional Stove",0.1,0.2)</f>
        <v>0.1</v>
      </c>
      <c r="I1751" s="266">
        <f>YEAR(J1751)</f>
        <v>2023</v>
      </c>
      <c r="J1751" s="267">
        <v>45019</v>
      </c>
      <c r="K1751" s="267">
        <f>J1751+1</f>
        <v>45020</v>
      </c>
      <c r="L1751" s="266">
        <f>IF(M1751&lt;=365,1,2)</f>
        <v>1</v>
      </c>
      <c r="M1751" s="266">
        <f>IF(K1751&lt;$C$1,$C$2-$C$1+1,$C$2-K1751+1)</f>
        <v>27</v>
      </c>
      <c r="N1751" s="268">
        <f>M1751/365</f>
        <v>7.3972602739726029E-2</v>
      </c>
      <c r="O1751" s="269">
        <f>'Data and Parameter'!$E$4*'Data and Parameter'!$E$5*('Data and Parameter'!$E$6+'Data and Parameter'!$E$7)*'Data and Parameter'!$E$19*'Data and Parameter'!$E$14*'ER calculations'!N1751</f>
        <v>0.38301157714893197</v>
      </c>
    </row>
    <row r="1752" spans="1:15" ht="15">
      <c r="A1752" s="284">
        <v>1748</v>
      </c>
      <c r="B1752" s="287"/>
      <c r="C1752" s="287"/>
      <c r="D1752" s="284" t="s">
        <v>1382</v>
      </c>
      <c r="E1752" s="287"/>
      <c r="F1752" s="285" t="s">
        <v>1872</v>
      </c>
      <c r="G1752" s="266" t="s">
        <v>121</v>
      </c>
      <c r="H1752" s="266">
        <f>IF(G1752="Traditional Stove",0.1,0.2)</f>
        <v>0.1</v>
      </c>
      <c r="I1752" s="266">
        <f>YEAR(J1752)</f>
        <v>2023</v>
      </c>
      <c r="J1752" s="267">
        <v>45019</v>
      </c>
      <c r="K1752" s="267">
        <f>J1752+1</f>
        <v>45020</v>
      </c>
      <c r="L1752" s="266">
        <f>IF(M1752&lt;=365,1,2)</f>
        <v>1</v>
      </c>
      <c r="M1752" s="266">
        <f>IF(K1752&lt;$C$1,$C$2-$C$1+1,$C$2-K1752+1)</f>
        <v>27</v>
      </c>
      <c r="N1752" s="268">
        <f>M1752/365</f>
        <v>7.3972602739726029E-2</v>
      </c>
      <c r="O1752" s="269">
        <f>'Data and Parameter'!$E$4*'Data and Parameter'!$E$5*('Data and Parameter'!$E$6+'Data and Parameter'!$E$7)*'Data and Parameter'!$E$19*'Data and Parameter'!$E$14*'ER calculations'!N1752</f>
        <v>0.38301157714893197</v>
      </c>
    </row>
    <row r="1753" spans="1:15" ht="15">
      <c r="A1753" s="284">
        <v>1749</v>
      </c>
      <c r="B1753" s="287"/>
      <c r="C1753" s="287"/>
      <c r="D1753" s="284" t="s">
        <v>1382</v>
      </c>
      <c r="E1753" s="287"/>
      <c r="F1753" s="285" t="s">
        <v>1873</v>
      </c>
      <c r="G1753" s="266" t="s">
        <v>121</v>
      </c>
      <c r="H1753" s="266">
        <f>IF(G1753="Traditional Stove",0.1,0.2)</f>
        <v>0.1</v>
      </c>
      <c r="I1753" s="266">
        <f>YEAR(J1753)</f>
        <v>2023</v>
      </c>
      <c r="J1753" s="267">
        <v>45019</v>
      </c>
      <c r="K1753" s="267">
        <f>J1753+1</f>
        <v>45020</v>
      </c>
      <c r="L1753" s="266">
        <f>IF(M1753&lt;=365,1,2)</f>
        <v>1</v>
      </c>
      <c r="M1753" s="266">
        <f>IF(K1753&lt;$C$1,$C$2-$C$1+1,$C$2-K1753+1)</f>
        <v>27</v>
      </c>
      <c r="N1753" s="268">
        <f>M1753/365</f>
        <v>7.3972602739726029E-2</v>
      </c>
      <c r="O1753" s="269">
        <f>'Data and Parameter'!$E$4*'Data and Parameter'!$E$5*('Data and Parameter'!$E$6+'Data and Parameter'!$E$7)*'Data and Parameter'!$E$19*'Data and Parameter'!$E$14*'ER calculations'!N1753</f>
        <v>0.38301157714893197</v>
      </c>
    </row>
    <row r="1754" spans="1:15" ht="15">
      <c r="A1754" s="284">
        <v>1750</v>
      </c>
      <c r="B1754" s="287"/>
      <c r="C1754" s="287"/>
      <c r="D1754" s="284" t="s">
        <v>1382</v>
      </c>
      <c r="E1754" s="287"/>
      <c r="F1754" s="285" t="s">
        <v>1874</v>
      </c>
      <c r="G1754" s="266" t="s">
        <v>121</v>
      </c>
      <c r="H1754" s="266">
        <f>IF(G1754="Traditional Stove",0.1,0.2)</f>
        <v>0.1</v>
      </c>
      <c r="I1754" s="266">
        <f>YEAR(J1754)</f>
        <v>2023</v>
      </c>
      <c r="J1754" s="267">
        <v>45019</v>
      </c>
      <c r="K1754" s="267">
        <f>J1754+1</f>
        <v>45020</v>
      </c>
      <c r="L1754" s="266">
        <f>IF(M1754&lt;=365,1,2)</f>
        <v>1</v>
      </c>
      <c r="M1754" s="266">
        <f>IF(K1754&lt;$C$1,$C$2-$C$1+1,$C$2-K1754+1)</f>
        <v>27</v>
      </c>
      <c r="N1754" s="268">
        <f>M1754/365</f>
        <v>7.3972602739726029E-2</v>
      </c>
      <c r="O1754" s="269">
        <f>'Data and Parameter'!$E$4*'Data and Parameter'!$E$5*('Data and Parameter'!$E$6+'Data and Parameter'!$E$7)*'Data and Parameter'!$E$19*'Data and Parameter'!$E$14*'ER calculations'!N1754</f>
        <v>0.38301157714893197</v>
      </c>
    </row>
    <row r="1755" spans="1:15" ht="15">
      <c r="A1755" s="284">
        <v>1751</v>
      </c>
      <c r="B1755" s="287"/>
      <c r="C1755" s="287"/>
      <c r="D1755" s="284" t="s">
        <v>1382</v>
      </c>
      <c r="E1755" s="287"/>
      <c r="F1755" s="285" t="s">
        <v>1875</v>
      </c>
      <c r="G1755" s="266" t="s">
        <v>121</v>
      </c>
      <c r="H1755" s="266">
        <f>IF(G1755="Traditional Stove",0.1,0.2)</f>
        <v>0.1</v>
      </c>
      <c r="I1755" s="266">
        <f>YEAR(J1755)</f>
        <v>2023</v>
      </c>
      <c r="J1755" s="267">
        <v>45019</v>
      </c>
      <c r="K1755" s="267">
        <f>J1755+1</f>
        <v>45020</v>
      </c>
      <c r="L1755" s="266">
        <f>IF(M1755&lt;=365,1,2)</f>
        <v>1</v>
      </c>
      <c r="M1755" s="266">
        <f>IF(K1755&lt;$C$1,$C$2-$C$1+1,$C$2-K1755+1)</f>
        <v>27</v>
      </c>
      <c r="N1755" s="268">
        <f>M1755/365</f>
        <v>7.3972602739726029E-2</v>
      </c>
      <c r="O1755" s="269">
        <f>'Data and Parameter'!$E$4*'Data and Parameter'!$E$5*('Data and Parameter'!$E$6+'Data and Parameter'!$E$7)*'Data and Parameter'!$E$19*'Data and Parameter'!$E$14*'ER calculations'!N1755</f>
        <v>0.38301157714893197</v>
      </c>
    </row>
    <row r="1756" spans="1:15" ht="15">
      <c r="A1756" s="284">
        <v>1752</v>
      </c>
      <c r="B1756" s="287"/>
      <c r="C1756" s="287"/>
      <c r="D1756" s="284" t="s">
        <v>1382</v>
      </c>
      <c r="E1756" s="287"/>
      <c r="F1756" s="285" t="s">
        <v>1876</v>
      </c>
      <c r="G1756" s="266" t="s">
        <v>121</v>
      </c>
      <c r="H1756" s="266">
        <f>IF(G1756="Traditional Stove",0.1,0.2)</f>
        <v>0.1</v>
      </c>
      <c r="I1756" s="266">
        <f>YEAR(J1756)</f>
        <v>2023</v>
      </c>
      <c r="J1756" s="267">
        <v>45019</v>
      </c>
      <c r="K1756" s="267">
        <f>J1756+1</f>
        <v>45020</v>
      </c>
      <c r="L1756" s="266">
        <f>IF(M1756&lt;=365,1,2)</f>
        <v>1</v>
      </c>
      <c r="M1756" s="266">
        <f>IF(K1756&lt;$C$1,$C$2-$C$1+1,$C$2-K1756+1)</f>
        <v>27</v>
      </c>
      <c r="N1756" s="268">
        <f>M1756/365</f>
        <v>7.3972602739726029E-2</v>
      </c>
      <c r="O1756" s="269">
        <f>'Data and Parameter'!$E$4*'Data and Parameter'!$E$5*('Data and Parameter'!$E$6+'Data and Parameter'!$E$7)*'Data and Parameter'!$E$19*'Data and Parameter'!$E$14*'ER calculations'!N1756</f>
        <v>0.38301157714893197</v>
      </c>
    </row>
    <row r="1757" spans="1:15" ht="15">
      <c r="A1757" s="284">
        <v>1753</v>
      </c>
      <c r="B1757" s="287"/>
      <c r="C1757" s="287"/>
      <c r="D1757" s="284" t="s">
        <v>1382</v>
      </c>
      <c r="E1757" s="287"/>
      <c r="F1757" s="285" t="s">
        <v>1877</v>
      </c>
      <c r="G1757" s="266" t="s">
        <v>121</v>
      </c>
      <c r="H1757" s="266">
        <f>IF(G1757="Traditional Stove",0.1,0.2)</f>
        <v>0.1</v>
      </c>
      <c r="I1757" s="266">
        <f>YEAR(J1757)</f>
        <v>2023</v>
      </c>
      <c r="J1757" s="267">
        <v>45019</v>
      </c>
      <c r="K1757" s="267">
        <f>J1757+1</f>
        <v>45020</v>
      </c>
      <c r="L1757" s="266">
        <f>IF(M1757&lt;=365,1,2)</f>
        <v>1</v>
      </c>
      <c r="M1757" s="266">
        <f>IF(K1757&lt;$C$1,$C$2-$C$1+1,$C$2-K1757+1)</f>
        <v>27</v>
      </c>
      <c r="N1757" s="268">
        <f>M1757/365</f>
        <v>7.3972602739726029E-2</v>
      </c>
      <c r="O1757" s="269">
        <f>'Data and Parameter'!$E$4*'Data and Parameter'!$E$5*('Data and Parameter'!$E$6+'Data and Parameter'!$E$7)*'Data and Parameter'!$E$19*'Data and Parameter'!$E$14*'ER calculations'!N1757</f>
        <v>0.38301157714893197</v>
      </c>
    </row>
    <row r="1758" spans="1:15" ht="15">
      <c r="A1758" s="284">
        <v>1754</v>
      </c>
      <c r="B1758" s="287"/>
      <c r="C1758" s="287"/>
      <c r="D1758" s="284" t="s">
        <v>1382</v>
      </c>
      <c r="E1758" s="287"/>
      <c r="F1758" s="285" t="s">
        <v>1878</v>
      </c>
      <c r="G1758" s="266" t="s">
        <v>121</v>
      </c>
      <c r="H1758" s="266">
        <f>IF(G1758="Traditional Stove",0.1,0.2)</f>
        <v>0.1</v>
      </c>
      <c r="I1758" s="266">
        <f>YEAR(J1758)</f>
        <v>2023</v>
      </c>
      <c r="J1758" s="267">
        <v>45019</v>
      </c>
      <c r="K1758" s="267">
        <f>J1758+1</f>
        <v>45020</v>
      </c>
      <c r="L1758" s="266">
        <f>IF(M1758&lt;=365,1,2)</f>
        <v>1</v>
      </c>
      <c r="M1758" s="266">
        <f>IF(K1758&lt;$C$1,$C$2-$C$1+1,$C$2-K1758+1)</f>
        <v>27</v>
      </c>
      <c r="N1758" s="268">
        <f>M1758/365</f>
        <v>7.3972602739726029E-2</v>
      </c>
      <c r="O1758" s="269">
        <f>'Data and Parameter'!$E$4*'Data and Parameter'!$E$5*('Data and Parameter'!$E$6+'Data and Parameter'!$E$7)*'Data and Parameter'!$E$19*'Data and Parameter'!$E$14*'ER calculations'!N1758</f>
        <v>0.38301157714893197</v>
      </c>
    </row>
    <row r="1759" spans="1:15" ht="15">
      <c r="A1759" s="284">
        <v>1755</v>
      </c>
      <c r="B1759" s="287"/>
      <c r="C1759" s="287"/>
      <c r="D1759" s="284" t="s">
        <v>1382</v>
      </c>
      <c r="E1759" s="287"/>
      <c r="F1759" s="285" t="s">
        <v>1879</v>
      </c>
      <c r="G1759" s="266" t="s">
        <v>121</v>
      </c>
      <c r="H1759" s="266">
        <f>IF(G1759="Traditional Stove",0.1,0.2)</f>
        <v>0.1</v>
      </c>
      <c r="I1759" s="266">
        <f>YEAR(J1759)</f>
        <v>2023</v>
      </c>
      <c r="J1759" s="267">
        <v>45019</v>
      </c>
      <c r="K1759" s="267">
        <f>J1759+1</f>
        <v>45020</v>
      </c>
      <c r="L1759" s="266">
        <f>IF(M1759&lt;=365,1,2)</f>
        <v>1</v>
      </c>
      <c r="M1759" s="266">
        <f>IF(K1759&lt;$C$1,$C$2-$C$1+1,$C$2-K1759+1)</f>
        <v>27</v>
      </c>
      <c r="N1759" s="268">
        <f>M1759/365</f>
        <v>7.3972602739726029E-2</v>
      </c>
      <c r="O1759" s="269">
        <f>'Data and Parameter'!$E$4*'Data and Parameter'!$E$5*('Data and Parameter'!$E$6+'Data and Parameter'!$E$7)*'Data and Parameter'!$E$19*'Data and Parameter'!$E$14*'ER calculations'!N1759</f>
        <v>0.38301157714893197</v>
      </c>
    </row>
    <row r="1760" spans="1:15" ht="15">
      <c r="A1760" s="284">
        <v>1756</v>
      </c>
      <c r="B1760" s="287"/>
      <c r="C1760" s="287"/>
      <c r="D1760" s="284" t="s">
        <v>1382</v>
      </c>
      <c r="E1760" s="287"/>
      <c r="F1760" s="285" t="s">
        <v>1880</v>
      </c>
      <c r="G1760" s="266" t="s">
        <v>121</v>
      </c>
      <c r="H1760" s="266">
        <f>IF(G1760="Traditional Stove",0.1,0.2)</f>
        <v>0.1</v>
      </c>
      <c r="I1760" s="266">
        <f>YEAR(J1760)</f>
        <v>2023</v>
      </c>
      <c r="J1760" s="267">
        <v>45019</v>
      </c>
      <c r="K1760" s="267">
        <f>J1760+1</f>
        <v>45020</v>
      </c>
      <c r="L1760" s="266">
        <f>IF(M1760&lt;=365,1,2)</f>
        <v>1</v>
      </c>
      <c r="M1760" s="266">
        <f>IF(K1760&lt;$C$1,$C$2-$C$1+1,$C$2-K1760+1)</f>
        <v>27</v>
      </c>
      <c r="N1760" s="268">
        <f>M1760/365</f>
        <v>7.3972602739726029E-2</v>
      </c>
      <c r="O1760" s="269">
        <f>'Data and Parameter'!$E$4*'Data and Parameter'!$E$5*('Data and Parameter'!$E$6+'Data and Parameter'!$E$7)*'Data and Parameter'!$E$19*'Data and Parameter'!$E$14*'ER calculations'!N1760</f>
        <v>0.38301157714893197</v>
      </c>
    </row>
    <row r="1761" spans="1:15" ht="15">
      <c r="A1761" s="284">
        <v>1757</v>
      </c>
      <c r="B1761" s="287"/>
      <c r="C1761" s="287"/>
      <c r="D1761" s="284" t="s">
        <v>1382</v>
      </c>
      <c r="E1761" s="287"/>
      <c r="F1761" s="285" t="s">
        <v>1881</v>
      </c>
      <c r="G1761" s="266" t="s">
        <v>121</v>
      </c>
      <c r="H1761" s="266">
        <f>IF(G1761="Traditional Stove",0.1,0.2)</f>
        <v>0.1</v>
      </c>
      <c r="I1761" s="266">
        <f>YEAR(J1761)</f>
        <v>2023</v>
      </c>
      <c r="J1761" s="267">
        <v>45019</v>
      </c>
      <c r="K1761" s="267">
        <f>J1761+1</f>
        <v>45020</v>
      </c>
      <c r="L1761" s="266">
        <f>IF(M1761&lt;=365,1,2)</f>
        <v>1</v>
      </c>
      <c r="M1761" s="266">
        <f>IF(K1761&lt;$C$1,$C$2-$C$1+1,$C$2-K1761+1)</f>
        <v>27</v>
      </c>
      <c r="N1761" s="268">
        <f>M1761/365</f>
        <v>7.3972602739726029E-2</v>
      </c>
      <c r="O1761" s="269">
        <f>'Data and Parameter'!$E$4*'Data and Parameter'!$E$5*('Data and Parameter'!$E$6+'Data and Parameter'!$E$7)*'Data and Parameter'!$E$19*'Data and Parameter'!$E$14*'ER calculations'!N1761</f>
        <v>0.38301157714893197</v>
      </c>
    </row>
    <row r="1762" spans="1:15" ht="15">
      <c r="A1762" s="284">
        <v>1758</v>
      </c>
      <c r="B1762" s="287"/>
      <c r="C1762" s="287"/>
      <c r="D1762" s="284" t="s">
        <v>1382</v>
      </c>
      <c r="E1762" s="287"/>
      <c r="F1762" s="285" t="s">
        <v>1882</v>
      </c>
      <c r="G1762" s="266" t="s">
        <v>121</v>
      </c>
      <c r="H1762" s="266">
        <f>IF(G1762="Traditional Stove",0.1,0.2)</f>
        <v>0.1</v>
      </c>
      <c r="I1762" s="266">
        <f>YEAR(J1762)</f>
        <v>2023</v>
      </c>
      <c r="J1762" s="267">
        <v>45019</v>
      </c>
      <c r="K1762" s="267">
        <f>J1762+1</f>
        <v>45020</v>
      </c>
      <c r="L1762" s="266">
        <f>IF(M1762&lt;=365,1,2)</f>
        <v>1</v>
      </c>
      <c r="M1762" s="266">
        <f>IF(K1762&lt;$C$1,$C$2-$C$1+1,$C$2-K1762+1)</f>
        <v>27</v>
      </c>
      <c r="N1762" s="268">
        <f>M1762/365</f>
        <v>7.3972602739726029E-2</v>
      </c>
      <c r="O1762" s="269">
        <f>'Data and Parameter'!$E$4*'Data and Parameter'!$E$5*('Data and Parameter'!$E$6+'Data and Parameter'!$E$7)*'Data and Parameter'!$E$19*'Data and Parameter'!$E$14*'ER calculations'!N1762</f>
        <v>0.38301157714893197</v>
      </c>
    </row>
    <row r="1763" spans="1:15" ht="15">
      <c r="A1763" s="284">
        <v>1759</v>
      </c>
      <c r="B1763" s="287"/>
      <c r="C1763" s="287"/>
      <c r="D1763" s="284" t="s">
        <v>1382</v>
      </c>
      <c r="E1763" s="287"/>
      <c r="F1763" s="285" t="s">
        <v>1883</v>
      </c>
      <c r="G1763" s="266" t="s">
        <v>121</v>
      </c>
      <c r="H1763" s="266">
        <f>IF(G1763="Traditional Stove",0.1,0.2)</f>
        <v>0.1</v>
      </c>
      <c r="I1763" s="266">
        <f>YEAR(J1763)</f>
        <v>2023</v>
      </c>
      <c r="J1763" s="267">
        <v>45019</v>
      </c>
      <c r="K1763" s="267">
        <f>J1763+1</f>
        <v>45020</v>
      </c>
      <c r="L1763" s="266">
        <f>IF(M1763&lt;=365,1,2)</f>
        <v>1</v>
      </c>
      <c r="M1763" s="266">
        <f>IF(K1763&lt;$C$1,$C$2-$C$1+1,$C$2-K1763+1)</f>
        <v>27</v>
      </c>
      <c r="N1763" s="268">
        <f>M1763/365</f>
        <v>7.3972602739726029E-2</v>
      </c>
      <c r="O1763" s="269">
        <f>'Data and Parameter'!$E$4*'Data and Parameter'!$E$5*('Data and Parameter'!$E$6+'Data and Parameter'!$E$7)*'Data and Parameter'!$E$19*'Data and Parameter'!$E$14*'ER calculations'!N1763</f>
        <v>0.38301157714893197</v>
      </c>
    </row>
    <row r="1764" spans="1:15" ht="15">
      <c r="A1764" s="284">
        <v>1760</v>
      </c>
      <c r="B1764" s="287"/>
      <c r="C1764" s="287"/>
      <c r="D1764" s="284" t="s">
        <v>1382</v>
      </c>
      <c r="E1764" s="287"/>
      <c r="F1764" s="285" t="s">
        <v>1884</v>
      </c>
      <c r="G1764" s="266" t="s">
        <v>121</v>
      </c>
      <c r="H1764" s="266">
        <f>IF(G1764="Traditional Stove",0.1,0.2)</f>
        <v>0.1</v>
      </c>
      <c r="I1764" s="266">
        <f>YEAR(J1764)</f>
        <v>2023</v>
      </c>
      <c r="J1764" s="267">
        <v>44969</v>
      </c>
      <c r="K1764" s="267">
        <f>J1764+1</f>
        <v>44970</v>
      </c>
      <c r="L1764" s="266">
        <f>IF(M1764&lt;=365,1,2)</f>
        <v>1</v>
      </c>
      <c r="M1764" s="266">
        <f>IF(K1764&lt;$C$1,$C$2-$C$1+1,$C$2-K1764+1)</f>
        <v>77</v>
      </c>
      <c r="N1764" s="268">
        <f>M1764/365</f>
        <v>0.21095890410958903</v>
      </c>
      <c r="O1764" s="269">
        <f>'Data and Parameter'!$E$4*'Data and Parameter'!$E$5*('Data and Parameter'!$E$6+'Data and Parameter'!$E$7)*'Data and Parameter'!$E$19*'Data and Parameter'!$E$14*'ER calculations'!N1764</f>
        <v>1.0922922755728799</v>
      </c>
    </row>
    <row r="1765" spans="1:15" ht="15">
      <c r="A1765" s="284">
        <v>1761</v>
      </c>
      <c r="B1765" s="287"/>
      <c r="C1765" s="287"/>
      <c r="D1765" s="284" t="s">
        <v>1382</v>
      </c>
      <c r="E1765" s="287"/>
      <c r="F1765" s="285" t="s">
        <v>1885</v>
      </c>
      <c r="G1765" s="266" t="s">
        <v>121</v>
      </c>
      <c r="H1765" s="266">
        <f>IF(G1765="Traditional Stove",0.1,0.2)</f>
        <v>0.1</v>
      </c>
      <c r="I1765" s="266">
        <f>YEAR(J1765)</f>
        <v>2023</v>
      </c>
      <c r="J1765" s="267">
        <v>44969</v>
      </c>
      <c r="K1765" s="267">
        <f>J1765+1</f>
        <v>44970</v>
      </c>
      <c r="L1765" s="266">
        <f>IF(M1765&lt;=365,1,2)</f>
        <v>1</v>
      </c>
      <c r="M1765" s="266">
        <f>IF(K1765&lt;$C$1,$C$2-$C$1+1,$C$2-K1765+1)</f>
        <v>77</v>
      </c>
      <c r="N1765" s="268">
        <f>M1765/365</f>
        <v>0.21095890410958903</v>
      </c>
      <c r="O1765" s="269">
        <f>'Data and Parameter'!$E$4*'Data and Parameter'!$E$5*('Data and Parameter'!$E$6+'Data and Parameter'!$E$7)*'Data and Parameter'!$E$19*'Data and Parameter'!$E$14*'ER calculations'!N1765</f>
        <v>1.0922922755728799</v>
      </c>
    </row>
    <row r="1766" spans="1:15" ht="15">
      <c r="A1766" s="284">
        <v>1762</v>
      </c>
      <c r="B1766" s="287"/>
      <c r="C1766" s="287"/>
      <c r="D1766" s="284" t="s">
        <v>1382</v>
      </c>
      <c r="E1766" s="287"/>
      <c r="F1766" s="285" t="s">
        <v>1886</v>
      </c>
      <c r="G1766" s="266" t="s">
        <v>121</v>
      </c>
      <c r="H1766" s="266">
        <f>IF(G1766="Traditional Stove",0.1,0.2)</f>
        <v>0.1</v>
      </c>
      <c r="I1766" s="266">
        <f>YEAR(J1766)</f>
        <v>2023</v>
      </c>
      <c r="J1766" s="267">
        <v>44969</v>
      </c>
      <c r="K1766" s="267">
        <f>J1766+1</f>
        <v>44970</v>
      </c>
      <c r="L1766" s="266">
        <f>IF(M1766&lt;=365,1,2)</f>
        <v>1</v>
      </c>
      <c r="M1766" s="266">
        <f>IF(K1766&lt;$C$1,$C$2-$C$1+1,$C$2-K1766+1)</f>
        <v>77</v>
      </c>
      <c r="N1766" s="268">
        <f>M1766/365</f>
        <v>0.21095890410958903</v>
      </c>
      <c r="O1766" s="269">
        <f>'Data and Parameter'!$E$4*'Data and Parameter'!$E$5*('Data and Parameter'!$E$6+'Data and Parameter'!$E$7)*'Data and Parameter'!$E$19*'Data and Parameter'!$E$14*'ER calculations'!N1766</f>
        <v>1.0922922755728799</v>
      </c>
    </row>
    <row r="1767" spans="1:15" ht="15">
      <c r="A1767" s="284">
        <v>1763</v>
      </c>
      <c r="B1767" s="287"/>
      <c r="C1767" s="287"/>
      <c r="D1767" s="284" t="s">
        <v>1382</v>
      </c>
      <c r="E1767" s="287"/>
      <c r="F1767" s="285" t="s">
        <v>1887</v>
      </c>
      <c r="G1767" s="266" t="s">
        <v>121</v>
      </c>
      <c r="H1767" s="266">
        <f>IF(G1767="Traditional Stove",0.1,0.2)</f>
        <v>0.1</v>
      </c>
      <c r="I1767" s="266">
        <f>YEAR(J1767)</f>
        <v>2023</v>
      </c>
      <c r="J1767" s="267">
        <v>44969</v>
      </c>
      <c r="K1767" s="267">
        <f>J1767+1</f>
        <v>44970</v>
      </c>
      <c r="L1767" s="266">
        <f>IF(M1767&lt;=365,1,2)</f>
        <v>1</v>
      </c>
      <c r="M1767" s="266">
        <f>IF(K1767&lt;$C$1,$C$2-$C$1+1,$C$2-K1767+1)</f>
        <v>77</v>
      </c>
      <c r="N1767" s="268">
        <f>M1767/365</f>
        <v>0.21095890410958903</v>
      </c>
      <c r="O1767" s="269">
        <f>'Data and Parameter'!$E$4*'Data and Parameter'!$E$5*('Data and Parameter'!$E$6+'Data and Parameter'!$E$7)*'Data and Parameter'!$E$19*'Data and Parameter'!$E$14*'ER calculations'!N1767</f>
        <v>1.0922922755728799</v>
      </c>
    </row>
    <row r="1768" spans="1:15" ht="15">
      <c r="A1768" s="284">
        <v>1764</v>
      </c>
      <c r="B1768" s="287"/>
      <c r="C1768" s="287"/>
      <c r="D1768" s="284" t="s">
        <v>1382</v>
      </c>
      <c r="E1768" s="287"/>
      <c r="F1768" s="285" t="s">
        <v>1888</v>
      </c>
      <c r="G1768" s="266" t="s">
        <v>121</v>
      </c>
      <c r="H1768" s="266">
        <f>IF(G1768="Traditional Stove",0.1,0.2)</f>
        <v>0.1</v>
      </c>
      <c r="I1768" s="266">
        <f>YEAR(J1768)</f>
        <v>2023</v>
      </c>
      <c r="J1768" s="267">
        <v>44969</v>
      </c>
      <c r="K1768" s="267">
        <f>J1768+1</f>
        <v>44970</v>
      </c>
      <c r="L1768" s="266">
        <f>IF(M1768&lt;=365,1,2)</f>
        <v>1</v>
      </c>
      <c r="M1768" s="266">
        <f>IF(K1768&lt;$C$1,$C$2-$C$1+1,$C$2-K1768+1)</f>
        <v>77</v>
      </c>
      <c r="N1768" s="268">
        <f>M1768/365</f>
        <v>0.21095890410958903</v>
      </c>
      <c r="O1768" s="269">
        <f>'Data and Parameter'!$E$4*'Data and Parameter'!$E$5*('Data and Parameter'!$E$6+'Data and Parameter'!$E$7)*'Data and Parameter'!$E$19*'Data and Parameter'!$E$14*'ER calculations'!N1768</f>
        <v>1.0922922755728799</v>
      </c>
    </row>
    <row r="1769" spans="1:15" ht="15">
      <c r="A1769" s="284">
        <v>1765</v>
      </c>
      <c r="B1769" s="287"/>
      <c r="C1769" s="287"/>
      <c r="D1769" s="284" t="s">
        <v>1382</v>
      </c>
      <c r="E1769" s="287"/>
      <c r="F1769" s="285" t="s">
        <v>1889</v>
      </c>
      <c r="G1769" s="266" t="s">
        <v>121</v>
      </c>
      <c r="H1769" s="266">
        <f>IF(G1769="Traditional Stove",0.1,0.2)</f>
        <v>0.1</v>
      </c>
      <c r="I1769" s="266">
        <f>YEAR(J1769)</f>
        <v>2023</v>
      </c>
      <c r="J1769" s="267">
        <v>44969</v>
      </c>
      <c r="K1769" s="267">
        <f>J1769+1</f>
        <v>44970</v>
      </c>
      <c r="L1769" s="266">
        <f>IF(M1769&lt;=365,1,2)</f>
        <v>1</v>
      </c>
      <c r="M1769" s="266">
        <f>IF(K1769&lt;$C$1,$C$2-$C$1+1,$C$2-K1769+1)</f>
        <v>77</v>
      </c>
      <c r="N1769" s="268">
        <f>M1769/365</f>
        <v>0.21095890410958903</v>
      </c>
      <c r="O1769" s="269">
        <f>'Data and Parameter'!$E$4*'Data and Parameter'!$E$5*('Data and Parameter'!$E$6+'Data and Parameter'!$E$7)*'Data and Parameter'!$E$19*'Data and Parameter'!$E$14*'ER calculations'!N1769</f>
        <v>1.0922922755728799</v>
      </c>
    </row>
    <row r="1770" spans="1:15" ht="15">
      <c r="A1770" s="284">
        <v>1766</v>
      </c>
      <c r="B1770" s="287"/>
      <c r="C1770" s="287"/>
      <c r="D1770" s="284" t="s">
        <v>1382</v>
      </c>
      <c r="E1770" s="287"/>
      <c r="F1770" s="285" t="s">
        <v>1890</v>
      </c>
      <c r="G1770" s="266" t="s">
        <v>121</v>
      </c>
      <c r="H1770" s="266">
        <f>IF(G1770="Traditional Stove",0.1,0.2)</f>
        <v>0.1</v>
      </c>
      <c r="I1770" s="266">
        <f>YEAR(J1770)</f>
        <v>2023</v>
      </c>
      <c r="J1770" s="267">
        <v>44969</v>
      </c>
      <c r="K1770" s="267">
        <f>J1770+1</f>
        <v>44970</v>
      </c>
      <c r="L1770" s="266">
        <f>IF(M1770&lt;=365,1,2)</f>
        <v>1</v>
      </c>
      <c r="M1770" s="266">
        <f>IF(K1770&lt;$C$1,$C$2-$C$1+1,$C$2-K1770+1)</f>
        <v>77</v>
      </c>
      <c r="N1770" s="268">
        <f>M1770/365</f>
        <v>0.21095890410958903</v>
      </c>
      <c r="O1770" s="269">
        <f>'Data and Parameter'!$E$4*'Data and Parameter'!$E$5*('Data and Parameter'!$E$6+'Data and Parameter'!$E$7)*'Data and Parameter'!$E$19*'Data and Parameter'!$E$14*'ER calculations'!N1770</f>
        <v>1.0922922755728799</v>
      </c>
    </row>
    <row r="1771" spans="1:15" ht="15">
      <c r="A1771" s="284">
        <v>1767</v>
      </c>
      <c r="B1771" s="287"/>
      <c r="C1771" s="287"/>
      <c r="D1771" s="284" t="s">
        <v>1382</v>
      </c>
      <c r="E1771" s="287"/>
      <c r="F1771" s="285" t="s">
        <v>1891</v>
      </c>
      <c r="G1771" s="266" t="s">
        <v>121</v>
      </c>
      <c r="H1771" s="266">
        <f>IF(G1771="Traditional Stove",0.1,0.2)</f>
        <v>0.1</v>
      </c>
      <c r="I1771" s="266">
        <f>YEAR(J1771)</f>
        <v>2023</v>
      </c>
      <c r="J1771" s="267">
        <v>44969</v>
      </c>
      <c r="K1771" s="267">
        <f>J1771+1</f>
        <v>44970</v>
      </c>
      <c r="L1771" s="266">
        <f>IF(M1771&lt;=365,1,2)</f>
        <v>1</v>
      </c>
      <c r="M1771" s="266">
        <f>IF(K1771&lt;$C$1,$C$2-$C$1+1,$C$2-K1771+1)</f>
        <v>77</v>
      </c>
      <c r="N1771" s="268">
        <f>M1771/365</f>
        <v>0.21095890410958903</v>
      </c>
      <c r="O1771" s="269">
        <f>'Data and Parameter'!$E$4*'Data and Parameter'!$E$5*('Data and Parameter'!$E$6+'Data and Parameter'!$E$7)*'Data and Parameter'!$E$19*'Data and Parameter'!$E$14*'ER calculations'!N1771</f>
        <v>1.0922922755728799</v>
      </c>
    </row>
    <row r="1772" spans="1:15" ht="15">
      <c r="A1772" s="284">
        <v>1768</v>
      </c>
      <c r="B1772" s="287"/>
      <c r="C1772" s="287"/>
      <c r="D1772" s="284" t="s">
        <v>1382</v>
      </c>
      <c r="E1772" s="287"/>
      <c r="F1772" s="285" t="s">
        <v>1892</v>
      </c>
      <c r="G1772" s="266" t="s">
        <v>121</v>
      </c>
      <c r="H1772" s="266">
        <f>IF(G1772="Traditional Stove",0.1,0.2)</f>
        <v>0.1</v>
      </c>
      <c r="I1772" s="266">
        <f>YEAR(J1772)</f>
        <v>2023</v>
      </c>
      <c r="J1772" s="267">
        <v>44969</v>
      </c>
      <c r="K1772" s="267">
        <f>J1772+1</f>
        <v>44970</v>
      </c>
      <c r="L1772" s="266">
        <f>IF(M1772&lt;=365,1,2)</f>
        <v>1</v>
      </c>
      <c r="M1772" s="266">
        <f>IF(K1772&lt;$C$1,$C$2-$C$1+1,$C$2-K1772+1)</f>
        <v>77</v>
      </c>
      <c r="N1772" s="268">
        <f>M1772/365</f>
        <v>0.21095890410958903</v>
      </c>
      <c r="O1772" s="269">
        <f>'Data and Parameter'!$E$4*'Data and Parameter'!$E$5*('Data and Parameter'!$E$6+'Data and Parameter'!$E$7)*'Data and Parameter'!$E$19*'Data and Parameter'!$E$14*'ER calculations'!N1772</f>
        <v>1.0922922755728799</v>
      </c>
    </row>
    <row r="1773" spans="1:15" ht="15">
      <c r="A1773" s="284">
        <v>1769</v>
      </c>
      <c r="B1773" s="287"/>
      <c r="C1773" s="287"/>
      <c r="D1773" s="284" t="s">
        <v>1382</v>
      </c>
      <c r="E1773" s="287"/>
      <c r="F1773" s="285" t="s">
        <v>1893</v>
      </c>
      <c r="G1773" s="266" t="s">
        <v>121</v>
      </c>
      <c r="H1773" s="266">
        <f>IF(G1773="Traditional Stove",0.1,0.2)</f>
        <v>0.1</v>
      </c>
      <c r="I1773" s="266">
        <f>YEAR(J1773)</f>
        <v>2023</v>
      </c>
      <c r="J1773" s="267">
        <v>44970</v>
      </c>
      <c r="K1773" s="267">
        <f>J1773+1</f>
        <v>44971</v>
      </c>
      <c r="L1773" s="266">
        <f>IF(M1773&lt;=365,1,2)</f>
        <v>1</v>
      </c>
      <c r="M1773" s="266">
        <f>IF(K1773&lt;$C$1,$C$2-$C$1+1,$C$2-K1773+1)</f>
        <v>76</v>
      </c>
      <c r="N1773" s="268">
        <f>M1773/365</f>
        <v>0.20821917808219179</v>
      </c>
      <c r="O1773" s="269">
        <f>'Data and Parameter'!$E$4*'Data and Parameter'!$E$5*('Data and Parameter'!$E$6+'Data and Parameter'!$E$7)*'Data and Parameter'!$E$19*'Data and Parameter'!$E$14*'ER calculations'!N1773</f>
        <v>1.0781066616044011</v>
      </c>
    </row>
    <row r="1774" spans="1:15" ht="15">
      <c r="A1774" s="284">
        <v>1770</v>
      </c>
      <c r="B1774" s="287"/>
      <c r="C1774" s="287"/>
      <c r="D1774" s="284" t="s">
        <v>1382</v>
      </c>
      <c r="E1774" s="287"/>
      <c r="F1774" s="285" t="s">
        <v>1894</v>
      </c>
      <c r="G1774" s="266" t="s">
        <v>121</v>
      </c>
      <c r="H1774" s="266">
        <f>IF(G1774="Traditional Stove",0.1,0.2)</f>
        <v>0.1</v>
      </c>
      <c r="I1774" s="266">
        <f>YEAR(J1774)</f>
        <v>2023</v>
      </c>
      <c r="J1774" s="267">
        <v>44970</v>
      </c>
      <c r="K1774" s="267">
        <f>J1774+1</f>
        <v>44971</v>
      </c>
      <c r="L1774" s="266">
        <f>IF(M1774&lt;=365,1,2)</f>
        <v>1</v>
      </c>
      <c r="M1774" s="266">
        <f>IF(K1774&lt;$C$1,$C$2-$C$1+1,$C$2-K1774+1)</f>
        <v>76</v>
      </c>
      <c r="N1774" s="268">
        <f>M1774/365</f>
        <v>0.20821917808219179</v>
      </c>
      <c r="O1774" s="269">
        <f>'Data and Parameter'!$E$4*'Data and Parameter'!$E$5*('Data and Parameter'!$E$6+'Data and Parameter'!$E$7)*'Data and Parameter'!$E$19*'Data and Parameter'!$E$14*'ER calculations'!N1774</f>
        <v>1.0781066616044011</v>
      </c>
    </row>
    <row r="1775" spans="1:15" ht="15">
      <c r="A1775" s="284">
        <v>1771</v>
      </c>
      <c r="B1775" s="287"/>
      <c r="C1775" s="287"/>
      <c r="D1775" s="284" t="s">
        <v>1382</v>
      </c>
      <c r="E1775" s="287"/>
      <c r="F1775" s="285" t="s">
        <v>1895</v>
      </c>
      <c r="G1775" s="266" t="s">
        <v>121</v>
      </c>
      <c r="H1775" s="266">
        <f>IF(G1775="Traditional Stove",0.1,0.2)</f>
        <v>0.1</v>
      </c>
      <c r="I1775" s="266">
        <f>YEAR(J1775)</f>
        <v>2023</v>
      </c>
      <c r="J1775" s="267">
        <v>44970</v>
      </c>
      <c r="K1775" s="267">
        <f>J1775+1</f>
        <v>44971</v>
      </c>
      <c r="L1775" s="266">
        <f>IF(M1775&lt;=365,1,2)</f>
        <v>1</v>
      </c>
      <c r="M1775" s="266">
        <f>IF(K1775&lt;$C$1,$C$2-$C$1+1,$C$2-K1775+1)</f>
        <v>76</v>
      </c>
      <c r="N1775" s="268">
        <f>M1775/365</f>
        <v>0.20821917808219179</v>
      </c>
      <c r="O1775" s="269">
        <f>'Data and Parameter'!$E$4*'Data and Parameter'!$E$5*('Data and Parameter'!$E$6+'Data and Parameter'!$E$7)*'Data and Parameter'!$E$19*'Data and Parameter'!$E$14*'ER calculations'!N1775</f>
        <v>1.0781066616044011</v>
      </c>
    </row>
    <row r="1776" spans="1:15" ht="15">
      <c r="A1776" s="284">
        <v>1772</v>
      </c>
      <c r="B1776" s="287"/>
      <c r="C1776" s="287"/>
      <c r="D1776" s="284" t="s">
        <v>1382</v>
      </c>
      <c r="E1776" s="287"/>
      <c r="F1776" s="285" t="s">
        <v>1896</v>
      </c>
      <c r="G1776" s="266" t="s">
        <v>121</v>
      </c>
      <c r="H1776" s="266">
        <f>IF(G1776="Traditional Stove",0.1,0.2)</f>
        <v>0.1</v>
      </c>
      <c r="I1776" s="266">
        <f>YEAR(J1776)</f>
        <v>2023</v>
      </c>
      <c r="J1776" s="267">
        <v>44970</v>
      </c>
      <c r="K1776" s="267">
        <f>J1776+1</f>
        <v>44971</v>
      </c>
      <c r="L1776" s="266">
        <f>IF(M1776&lt;=365,1,2)</f>
        <v>1</v>
      </c>
      <c r="M1776" s="266">
        <f>IF(K1776&lt;$C$1,$C$2-$C$1+1,$C$2-K1776+1)</f>
        <v>76</v>
      </c>
      <c r="N1776" s="268">
        <f>M1776/365</f>
        <v>0.20821917808219179</v>
      </c>
      <c r="O1776" s="269">
        <f>'Data and Parameter'!$E$4*'Data and Parameter'!$E$5*('Data and Parameter'!$E$6+'Data and Parameter'!$E$7)*'Data and Parameter'!$E$19*'Data and Parameter'!$E$14*'ER calculations'!N1776</f>
        <v>1.0781066616044011</v>
      </c>
    </row>
    <row r="1777" spans="1:15" ht="15">
      <c r="A1777" s="284">
        <v>1773</v>
      </c>
      <c r="B1777" s="287"/>
      <c r="C1777" s="287"/>
      <c r="D1777" s="284" t="s">
        <v>1382</v>
      </c>
      <c r="E1777" s="287"/>
      <c r="F1777" s="285" t="s">
        <v>1897</v>
      </c>
      <c r="G1777" s="266" t="s">
        <v>121</v>
      </c>
      <c r="H1777" s="266">
        <f>IF(G1777="Traditional Stove",0.1,0.2)</f>
        <v>0.1</v>
      </c>
      <c r="I1777" s="266">
        <f>YEAR(J1777)</f>
        <v>2023</v>
      </c>
      <c r="J1777" s="267">
        <v>44970</v>
      </c>
      <c r="K1777" s="267">
        <f>J1777+1</f>
        <v>44971</v>
      </c>
      <c r="L1777" s="266">
        <f>IF(M1777&lt;=365,1,2)</f>
        <v>1</v>
      </c>
      <c r="M1777" s="266">
        <f>IF(K1777&lt;$C$1,$C$2-$C$1+1,$C$2-K1777+1)</f>
        <v>76</v>
      </c>
      <c r="N1777" s="268">
        <f>M1777/365</f>
        <v>0.20821917808219179</v>
      </c>
      <c r="O1777" s="269">
        <f>'Data and Parameter'!$E$4*'Data and Parameter'!$E$5*('Data and Parameter'!$E$6+'Data and Parameter'!$E$7)*'Data and Parameter'!$E$19*'Data and Parameter'!$E$14*'ER calculations'!N1777</f>
        <v>1.0781066616044011</v>
      </c>
    </row>
    <row r="1778" spans="1:15" ht="15">
      <c r="A1778" s="284">
        <v>1774</v>
      </c>
      <c r="B1778" s="287"/>
      <c r="C1778" s="287"/>
      <c r="D1778" s="284" t="s">
        <v>1382</v>
      </c>
      <c r="E1778" s="287"/>
      <c r="F1778" s="285" t="s">
        <v>1898</v>
      </c>
      <c r="G1778" s="266" t="s">
        <v>121</v>
      </c>
      <c r="H1778" s="266">
        <f>IF(G1778="Traditional Stove",0.1,0.2)</f>
        <v>0.1</v>
      </c>
      <c r="I1778" s="266">
        <f>YEAR(J1778)</f>
        <v>2023</v>
      </c>
      <c r="J1778" s="267">
        <v>44970</v>
      </c>
      <c r="K1778" s="267">
        <f>J1778+1</f>
        <v>44971</v>
      </c>
      <c r="L1778" s="266">
        <f>IF(M1778&lt;=365,1,2)</f>
        <v>1</v>
      </c>
      <c r="M1778" s="266">
        <f>IF(K1778&lt;$C$1,$C$2-$C$1+1,$C$2-K1778+1)</f>
        <v>76</v>
      </c>
      <c r="N1778" s="268">
        <f>M1778/365</f>
        <v>0.20821917808219179</v>
      </c>
      <c r="O1778" s="269">
        <f>'Data and Parameter'!$E$4*'Data and Parameter'!$E$5*('Data and Parameter'!$E$6+'Data and Parameter'!$E$7)*'Data and Parameter'!$E$19*'Data and Parameter'!$E$14*'ER calculations'!N1778</f>
        <v>1.0781066616044011</v>
      </c>
    </row>
    <row r="1779" spans="1:15" ht="15">
      <c r="A1779" s="284">
        <v>1775</v>
      </c>
      <c r="B1779" s="287"/>
      <c r="C1779" s="287"/>
      <c r="D1779" s="284" t="s">
        <v>1382</v>
      </c>
      <c r="E1779" s="287"/>
      <c r="F1779" s="285" t="s">
        <v>1899</v>
      </c>
      <c r="G1779" s="266" t="s">
        <v>121</v>
      </c>
      <c r="H1779" s="266">
        <f>IF(G1779="Traditional Stove",0.1,0.2)</f>
        <v>0.1</v>
      </c>
      <c r="I1779" s="266">
        <f>YEAR(J1779)</f>
        <v>2023</v>
      </c>
      <c r="J1779" s="267">
        <v>44970</v>
      </c>
      <c r="K1779" s="267">
        <f>J1779+1</f>
        <v>44971</v>
      </c>
      <c r="L1779" s="266">
        <f>IF(M1779&lt;=365,1,2)</f>
        <v>1</v>
      </c>
      <c r="M1779" s="266">
        <f>IF(K1779&lt;$C$1,$C$2-$C$1+1,$C$2-K1779+1)</f>
        <v>76</v>
      </c>
      <c r="N1779" s="268">
        <f>M1779/365</f>
        <v>0.20821917808219179</v>
      </c>
      <c r="O1779" s="269">
        <f>'Data and Parameter'!$E$4*'Data and Parameter'!$E$5*('Data and Parameter'!$E$6+'Data and Parameter'!$E$7)*'Data and Parameter'!$E$19*'Data and Parameter'!$E$14*'ER calculations'!N1779</f>
        <v>1.0781066616044011</v>
      </c>
    </row>
    <row r="1780" spans="1:15" ht="15">
      <c r="A1780" s="284">
        <v>1776</v>
      </c>
      <c r="B1780" s="287"/>
      <c r="C1780" s="287"/>
      <c r="D1780" s="284" t="s">
        <v>1382</v>
      </c>
      <c r="E1780" s="287"/>
      <c r="F1780" s="285" t="s">
        <v>1900</v>
      </c>
      <c r="G1780" s="266" t="s">
        <v>121</v>
      </c>
      <c r="H1780" s="266">
        <f>IF(G1780="Traditional Stove",0.1,0.2)</f>
        <v>0.1</v>
      </c>
      <c r="I1780" s="266">
        <f>YEAR(J1780)</f>
        <v>2023</v>
      </c>
      <c r="J1780" s="267">
        <v>44970</v>
      </c>
      <c r="K1780" s="267">
        <f>J1780+1</f>
        <v>44971</v>
      </c>
      <c r="L1780" s="266">
        <f>IF(M1780&lt;=365,1,2)</f>
        <v>1</v>
      </c>
      <c r="M1780" s="266">
        <f>IF(K1780&lt;$C$1,$C$2-$C$1+1,$C$2-K1780+1)</f>
        <v>76</v>
      </c>
      <c r="N1780" s="268">
        <f>M1780/365</f>
        <v>0.20821917808219179</v>
      </c>
      <c r="O1780" s="269">
        <f>'Data and Parameter'!$E$4*'Data and Parameter'!$E$5*('Data and Parameter'!$E$6+'Data and Parameter'!$E$7)*'Data and Parameter'!$E$19*'Data and Parameter'!$E$14*'ER calculations'!N1780</f>
        <v>1.0781066616044011</v>
      </c>
    </row>
    <row r="1781" spans="1:15" ht="15">
      <c r="A1781" s="284">
        <v>1777</v>
      </c>
      <c r="B1781" s="287"/>
      <c r="C1781" s="287"/>
      <c r="D1781" s="284" t="s">
        <v>1382</v>
      </c>
      <c r="E1781" s="287"/>
      <c r="F1781" s="285" t="s">
        <v>1901</v>
      </c>
      <c r="G1781" s="266" t="s">
        <v>121</v>
      </c>
      <c r="H1781" s="266">
        <f>IF(G1781="Traditional Stove",0.1,0.2)</f>
        <v>0.1</v>
      </c>
      <c r="I1781" s="266">
        <f>YEAR(J1781)</f>
        <v>2023</v>
      </c>
      <c r="J1781" s="267">
        <v>44970</v>
      </c>
      <c r="K1781" s="267">
        <f>J1781+1</f>
        <v>44971</v>
      </c>
      <c r="L1781" s="266">
        <f>IF(M1781&lt;=365,1,2)</f>
        <v>1</v>
      </c>
      <c r="M1781" s="266">
        <f>IF(K1781&lt;$C$1,$C$2-$C$1+1,$C$2-K1781+1)</f>
        <v>76</v>
      </c>
      <c r="N1781" s="268">
        <f>M1781/365</f>
        <v>0.20821917808219179</v>
      </c>
      <c r="O1781" s="269">
        <f>'Data and Parameter'!$E$4*'Data and Parameter'!$E$5*('Data and Parameter'!$E$6+'Data and Parameter'!$E$7)*'Data and Parameter'!$E$19*'Data and Parameter'!$E$14*'ER calculations'!N1781</f>
        <v>1.0781066616044011</v>
      </c>
    </row>
    <row r="1782" spans="1:15" ht="15">
      <c r="A1782" s="284">
        <v>1778</v>
      </c>
      <c r="B1782" s="287"/>
      <c r="C1782" s="287"/>
      <c r="D1782" s="284" t="s">
        <v>1382</v>
      </c>
      <c r="E1782" s="287"/>
      <c r="F1782" s="285" t="s">
        <v>1902</v>
      </c>
      <c r="G1782" s="266" t="s">
        <v>121</v>
      </c>
      <c r="H1782" s="266">
        <f>IF(G1782="Traditional Stove",0.1,0.2)</f>
        <v>0.1</v>
      </c>
      <c r="I1782" s="266">
        <f>YEAR(J1782)</f>
        <v>2023</v>
      </c>
      <c r="J1782" s="267">
        <v>44970</v>
      </c>
      <c r="K1782" s="267">
        <f>J1782+1</f>
        <v>44971</v>
      </c>
      <c r="L1782" s="266">
        <f>IF(M1782&lt;=365,1,2)</f>
        <v>1</v>
      </c>
      <c r="M1782" s="266">
        <f>IF(K1782&lt;$C$1,$C$2-$C$1+1,$C$2-K1782+1)</f>
        <v>76</v>
      </c>
      <c r="N1782" s="268">
        <f>M1782/365</f>
        <v>0.20821917808219179</v>
      </c>
      <c r="O1782" s="269">
        <f>'Data and Parameter'!$E$4*'Data and Parameter'!$E$5*('Data and Parameter'!$E$6+'Data and Parameter'!$E$7)*'Data and Parameter'!$E$19*'Data and Parameter'!$E$14*'ER calculations'!N1782</f>
        <v>1.0781066616044011</v>
      </c>
    </row>
    <row r="1783" spans="1:15" ht="15">
      <c r="A1783" s="284">
        <v>1779</v>
      </c>
      <c r="B1783" s="287"/>
      <c r="C1783" s="287"/>
      <c r="D1783" s="284" t="s">
        <v>1382</v>
      </c>
      <c r="E1783" s="287"/>
      <c r="F1783" s="285" t="s">
        <v>1903</v>
      </c>
      <c r="G1783" s="266" t="s">
        <v>121</v>
      </c>
      <c r="H1783" s="266">
        <f>IF(G1783="Traditional Stove",0.1,0.2)</f>
        <v>0.1</v>
      </c>
      <c r="I1783" s="266">
        <f>YEAR(J1783)</f>
        <v>2023</v>
      </c>
      <c r="J1783" s="267">
        <v>44970</v>
      </c>
      <c r="K1783" s="267">
        <f>J1783+1</f>
        <v>44971</v>
      </c>
      <c r="L1783" s="266">
        <f>IF(M1783&lt;=365,1,2)</f>
        <v>1</v>
      </c>
      <c r="M1783" s="266">
        <f>IF(K1783&lt;$C$1,$C$2-$C$1+1,$C$2-K1783+1)</f>
        <v>76</v>
      </c>
      <c r="N1783" s="268">
        <f>M1783/365</f>
        <v>0.20821917808219179</v>
      </c>
      <c r="O1783" s="269">
        <f>'Data and Parameter'!$E$4*'Data and Parameter'!$E$5*('Data and Parameter'!$E$6+'Data and Parameter'!$E$7)*'Data and Parameter'!$E$19*'Data and Parameter'!$E$14*'ER calculations'!N1783</f>
        <v>1.0781066616044011</v>
      </c>
    </row>
    <row r="1784" spans="1:15" ht="15">
      <c r="A1784" s="284">
        <v>1780</v>
      </c>
      <c r="B1784" s="287"/>
      <c r="C1784" s="287"/>
      <c r="D1784" s="284" t="s">
        <v>1382</v>
      </c>
      <c r="E1784" s="287"/>
      <c r="F1784" s="285" t="s">
        <v>1904</v>
      </c>
      <c r="G1784" s="266" t="s">
        <v>121</v>
      </c>
      <c r="H1784" s="266">
        <f>IF(G1784="Traditional Stove",0.1,0.2)</f>
        <v>0.1</v>
      </c>
      <c r="I1784" s="266">
        <f>YEAR(J1784)</f>
        <v>2023</v>
      </c>
      <c r="J1784" s="267">
        <v>44970</v>
      </c>
      <c r="K1784" s="267">
        <f>J1784+1</f>
        <v>44971</v>
      </c>
      <c r="L1784" s="266">
        <f>IF(M1784&lt;=365,1,2)</f>
        <v>1</v>
      </c>
      <c r="M1784" s="266">
        <f>IF(K1784&lt;$C$1,$C$2-$C$1+1,$C$2-K1784+1)</f>
        <v>76</v>
      </c>
      <c r="N1784" s="268">
        <f>M1784/365</f>
        <v>0.20821917808219179</v>
      </c>
      <c r="O1784" s="269">
        <f>'Data and Parameter'!$E$4*'Data and Parameter'!$E$5*('Data and Parameter'!$E$6+'Data and Parameter'!$E$7)*'Data and Parameter'!$E$19*'Data and Parameter'!$E$14*'ER calculations'!N1784</f>
        <v>1.0781066616044011</v>
      </c>
    </row>
    <row r="1785" spans="1:15" ht="15">
      <c r="A1785" s="284">
        <v>1781</v>
      </c>
      <c r="B1785" s="287"/>
      <c r="C1785" s="287"/>
      <c r="D1785" s="284" t="s">
        <v>1382</v>
      </c>
      <c r="E1785" s="287"/>
      <c r="F1785" s="285" t="s">
        <v>1905</v>
      </c>
      <c r="G1785" s="266" t="s">
        <v>121</v>
      </c>
      <c r="H1785" s="266">
        <f>IF(G1785="Traditional Stove",0.1,0.2)</f>
        <v>0.1</v>
      </c>
      <c r="I1785" s="266">
        <f>YEAR(J1785)</f>
        <v>2023</v>
      </c>
      <c r="J1785" s="267">
        <v>44970</v>
      </c>
      <c r="K1785" s="267">
        <f>J1785+1</f>
        <v>44971</v>
      </c>
      <c r="L1785" s="266">
        <f>IF(M1785&lt;=365,1,2)</f>
        <v>1</v>
      </c>
      <c r="M1785" s="266">
        <f>IF(K1785&lt;$C$1,$C$2-$C$1+1,$C$2-K1785+1)</f>
        <v>76</v>
      </c>
      <c r="N1785" s="268">
        <f>M1785/365</f>
        <v>0.20821917808219179</v>
      </c>
      <c r="O1785" s="269">
        <f>'Data and Parameter'!$E$4*'Data and Parameter'!$E$5*('Data and Parameter'!$E$6+'Data and Parameter'!$E$7)*'Data and Parameter'!$E$19*'Data and Parameter'!$E$14*'ER calculations'!N1785</f>
        <v>1.0781066616044011</v>
      </c>
    </row>
    <row r="1786" spans="1:15" ht="15">
      <c r="A1786" s="284">
        <v>1782</v>
      </c>
      <c r="B1786" s="287"/>
      <c r="C1786" s="287"/>
      <c r="D1786" s="284" t="s">
        <v>1382</v>
      </c>
      <c r="E1786" s="287"/>
      <c r="F1786" s="285" t="s">
        <v>1906</v>
      </c>
      <c r="G1786" s="266" t="s">
        <v>121</v>
      </c>
      <c r="H1786" s="266">
        <f>IF(G1786="Traditional Stove",0.1,0.2)</f>
        <v>0.1</v>
      </c>
      <c r="I1786" s="266">
        <f>YEAR(J1786)</f>
        <v>2023</v>
      </c>
      <c r="J1786" s="267">
        <v>44970</v>
      </c>
      <c r="K1786" s="267">
        <f>J1786+1</f>
        <v>44971</v>
      </c>
      <c r="L1786" s="266">
        <f>IF(M1786&lt;=365,1,2)</f>
        <v>1</v>
      </c>
      <c r="M1786" s="266">
        <f>IF(K1786&lt;$C$1,$C$2-$C$1+1,$C$2-K1786+1)</f>
        <v>76</v>
      </c>
      <c r="N1786" s="268">
        <f>M1786/365</f>
        <v>0.20821917808219179</v>
      </c>
      <c r="O1786" s="269">
        <f>'Data and Parameter'!$E$4*'Data and Parameter'!$E$5*('Data and Parameter'!$E$6+'Data and Parameter'!$E$7)*'Data and Parameter'!$E$19*'Data and Parameter'!$E$14*'ER calculations'!N1786</f>
        <v>1.0781066616044011</v>
      </c>
    </row>
    <row r="1787" spans="1:15" ht="15">
      <c r="A1787" s="284">
        <v>1783</v>
      </c>
      <c r="B1787" s="287"/>
      <c r="C1787" s="287"/>
      <c r="D1787" s="284" t="s">
        <v>1382</v>
      </c>
      <c r="E1787" s="287"/>
      <c r="F1787" s="285" t="s">
        <v>1907</v>
      </c>
      <c r="G1787" s="266" t="s">
        <v>121</v>
      </c>
      <c r="H1787" s="266">
        <f>IF(G1787="Traditional Stove",0.1,0.2)</f>
        <v>0.1</v>
      </c>
      <c r="I1787" s="266">
        <f>YEAR(J1787)</f>
        <v>2023</v>
      </c>
      <c r="J1787" s="267">
        <v>44970</v>
      </c>
      <c r="K1787" s="267">
        <f>J1787+1</f>
        <v>44971</v>
      </c>
      <c r="L1787" s="266">
        <f>IF(M1787&lt;=365,1,2)</f>
        <v>1</v>
      </c>
      <c r="M1787" s="266">
        <f>IF(K1787&lt;$C$1,$C$2-$C$1+1,$C$2-K1787+1)</f>
        <v>76</v>
      </c>
      <c r="N1787" s="268">
        <f>M1787/365</f>
        <v>0.20821917808219179</v>
      </c>
      <c r="O1787" s="269">
        <f>'Data and Parameter'!$E$4*'Data and Parameter'!$E$5*('Data and Parameter'!$E$6+'Data and Parameter'!$E$7)*'Data and Parameter'!$E$19*'Data and Parameter'!$E$14*'ER calculations'!N1787</f>
        <v>1.0781066616044011</v>
      </c>
    </row>
    <row r="1788" spans="1:15" ht="15">
      <c r="A1788" s="284">
        <v>1784</v>
      </c>
      <c r="B1788" s="287"/>
      <c r="C1788" s="287"/>
      <c r="D1788" s="284" t="s">
        <v>1382</v>
      </c>
      <c r="E1788" s="287"/>
      <c r="F1788" s="285" t="s">
        <v>1908</v>
      </c>
      <c r="G1788" s="266" t="s">
        <v>121</v>
      </c>
      <c r="H1788" s="266">
        <f>IF(G1788="Traditional Stove",0.1,0.2)</f>
        <v>0.1</v>
      </c>
      <c r="I1788" s="266">
        <f>YEAR(J1788)</f>
        <v>2023</v>
      </c>
      <c r="J1788" s="267">
        <v>44970</v>
      </c>
      <c r="K1788" s="267">
        <f>J1788+1</f>
        <v>44971</v>
      </c>
      <c r="L1788" s="266">
        <f>IF(M1788&lt;=365,1,2)</f>
        <v>1</v>
      </c>
      <c r="M1788" s="266">
        <f>IF(K1788&lt;$C$1,$C$2-$C$1+1,$C$2-K1788+1)</f>
        <v>76</v>
      </c>
      <c r="N1788" s="268">
        <f>M1788/365</f>
        <v>0.20821917808219179</v>
      </c>
      <c r="O1788" s="269">
        <f>'Data and Parameter'!$E$4*'Data and Parameter'!$E$5*('Data and Parameter'!$E$6+'Data and Parameter'!$E$7)*'Data and Parameter'!$E$19*'Data and Parameter'!$E$14*'ER calculations'!N1788</f>
        <v>1.0781066616044011</v>
      </c>
    </row>
    <row r="1789" spans="1:15" ht="15">
      <c r="A1789" s="284">
        <v>1785</v>
      </c>
      <c r="B1789" s="287"/>
      <c r="C1789" s="287"/>
      <c r="D1789" s="284" t="s">
        <v>1382</v>
      </c>
      <c r="E1789" s="287"/>
      <c r="F1789" s="285" t="s">
        <v>1909</v>
      </c>
      <c r="G1789" s="266" t="s">
        <v>121</v>
      </c>
      <c r="H1789" s="266">
        <f>IF(G1789="Traditional Stove",0.1,0.2)</f>
        <v>0.1</v>
      </c>
      <c r="I1789" s="266">
        <f>YEAR(J1789)</f>
        <v>2023</v>
      </c>
      <c r="J1789" s="267">
        <v>44970</v>
      </c>
      <c r="K1789" s="267">
        <f>J1789+1</f>
        <v>44971</v>
      </c>
      <c r="L1789" s="266">
        <f>IF(M1789&lt;=365,1,2)</f>
        <v>1</v>
      </c>
      <c r="M1789" s="266">
        <f>IF(K1789&lt;$C$1,$C$2-$C$1+1,$C$2-K1789+1)</f>
        <v>76</v>
      </c>
      <c r="N1789" s="268">
        <f>M1789/365</f>
        <v>0.20821917808219179</v>
      </c>
      <c r="O1789" s="269">
        <f>'Data and Parameter'!$E$4*'Data and Parameter'!$E$5*('Data and Parameter'!$E$6+'Data and Parameter'!$E$7)*'Data and Parameter'!$E$19*'Data and Parameter'!$E$14*'ER calculations'!N1789</f>
        <v>1.0781066616044011</v>
      </c>
    </row>
    <row r="1790" spans="1:15" ht="15">
      <c r="A1790" s="284">
        <v>1786</v>
      </c>
      <c r="B1790" s="287"/>
      <c r="C1790" s="287"/>
      <c r="D1790" s="284" t="s">
        <v>1382</v>
      </c>
      <c r="E1790" s="287"/>
      <c r="F1790" s="285" t="s">
        <v>1910</v>
      </c>
      <c r="G1790" s="266" t="s">
        <v>121</v>
      </c>
      <c r="H1790" s="266">
        <f>IF(G1790="Traditional Stove",0.1,0.2)</f>
        <v>0.1</v>
      </c>
      <c r="I1790" s="266">
        <f>YEAR(J1790)</f>
        <v>2023</v>
      </c>
      <c r="J1790" s="267">
        <v>44972</v>
      </c>
      <c r="K1790" s="267">
        <f>J1790+1</f>
        <v>44973</v>
      </c>
      <c r="L1790" s="266">
        <f>IF(M1790&lt;=365,1,2)</f>
        <v>1</v>
      </c>
      <c r="M1790" s="266">
        <f>IF(K1790&lt;$C$1,$C$2-$C$1+1,$C$2-K1790+1)</f>
        <v>74</v>
      </c>
      <c r="N1790" s="268">
        <f>M1790/365</f>
        <v>0.20273972602739726</v>
      </c>
      <c r="O1790" s="269">
        <f>'Data and Parameter'!$E$4*'Data and Parameter'!$E$5*('Data and Parameter'!$E$6+'Data and Parameter'!$E$7)*'Data and Parameter'!$E$19*'Data and Parameter'!$E$14*'ER calculations'!N1790</f>
        <v>1.0497354336674432</v>
      </c>
    </row>
    <row r="1791" spans="1:15" ht="15">
      <c r="A1791" s="284">
        <v>1787</v>
      </c>
      <c r="B1791" s="287"/>
      <c r="C1791" s="287"/>
      <c r="D1791" s="284" t="s">
        <v>1382</v>
      </c>
      <c r="E1791" s="287"/>
      <c r="F1791" s="285" t="s">
        <v>1911</v>
      </c>
      <c r="G1791" s="266" t="s">
        <v>121</v>
      </c>
      <c r="H1791" s="266">
        <f>IF(G1791="Traditional Stove",0.1,0.2)</f>
        <v>0.1</v>
      </c>
      <c r="I1791" s="266">
        <f>YEAR(J1791)</f>
        <v>2023</v>
      </c>
      <c r="J1791" s="267">
        <v>44972</v>
      </c>
      <c r="K1791" s="267">
        <f>J1791+1</f>
        <v>44973</v>
      </c>
      <c r="L1791" s="266">
        <f>IF(M1791&lt;=365,1,2)</f>
        <v>1</v>
      </c>
      <c r="M1791" s="266">
        <f>IF(K1791&lt;$C$1,$C$2-$C$1+1,$C$2-K1791+1)</f>
        <v>74</v>
      </c>
      <c r="N1791" s="268">
        <f>M1791/365</f>
        <v>0.20273972602739726</v>
      </c>
      <c r="O1791" s="269">
        <f>'Data and Parameter'!$E$4*'Data and Parameter'!$E$5*('Data and Parameter'!$E$6+'Data and Parameter'!$E$7)*'Data and Parameter'!$E$19*'Data and Parameter'!$E$14*'ER calculations'!N1791</f>
        <v>1.0497354336674432</v>
      </c>
    </row>
    <row r="1792" spans="1:15" ht="15">
      <c r="A1792" s="284">
        <v>1788</v>
      </c>
      <c r="B1792" s="287"/>
      <c r="C1792" s="287"/>
      <c r="D1792" s="284" t="s">
        <v>1382</v>
      </c>
      <c r="E1792" s="287"/>
      <c r="F1792" s="285" t="s">
        <v>1912</v>
      </c>
      <c r="G1792" s="266" t="s">
        <v>121</v>
      </c>
      <c r="H1792" s="266">
        <f>IF(G1792="Traditional Stove",0.1,0.2)</f>
        <v>0.1</v>
      </c>
      <c r="I1792" s="266">
        <f>YEAR(J1792)</f>
        <v>2023</v>
      </c>
      <c r="J1792" s="267">
        <v>44972</v>
      </c>
      <c r="K1792" s="267">
        <f>J1792+1</f>
        <v>44973</v>
      </c>
      <c r="L1792" s="266">
        <f>IF(M1792&lt;=365,1,2)</f>
        <v>1</v>
      </c>
      <c r="M1792" s="266">
        <f>IF(K1792&lt;$C$1,$C$2-$C$1+1,$C$2-K1792+1)</f>
        <v>74</v>
      </c>
      <c r="N1792" s="268">
        <f>M1792/365</f>
        <v>0.20273972602739726</v>
      </c>
      <c r="O1792" s="269">
        <f>'Data and Parameter'!$E$4*'Data and Parameter'!$E$5*('Data and Parameter'!$E$6+'Data and Parameter'!$E$7)*'Data and Parameter'!$E$19*'Data and Parameter'!$E$14*'ER calculations'!N1792</f>
        <v>1.0497354336674432</v>
      </c>
    </row>
    <row r="1793" spans="1:15" ht="15">
      <c r="A1793" s="284">
        <v>1789</v>
      </c>
      <c r="B1793" s="287"/>
      <c r="C1793" s="287"/>
      <c r="D1793" s="284" t="s">
        <v>1382</v>
      </c>
      <c r="E1793" s="287"/>
      <c r="F1793" s="285" t="s">
        <v>1913</v>
      </c>
      <c r="G1793" s="266" t="s">
        <v>121</v>
      </c>
      <c r="H1793" s="266">
        <f>IF(G1793="Traditional Stove",0.1,0.2)</f>
        <v>0.1</v>
      </c>
      <c r="I1793" s="266">
        <f>YEAR(J1793)</f>
        <v>2023</v>
      </c>
      <c r="J1793" s="267">
        <v>44972</v>
      </c>
      <c r="K1793" s="267">
        <f>J1793+1</f>
        <v>44973</v>
      </c>
      <c r="L1793" s="266">
        <f>IF(M1793&lt;=365,1,2)</f>
        <v>1</v>
      </c>
      <c r="M1793" s="266">
        <f>IF(K1793&lt;$C$1,$C$2-$C$1+1,$C$2-K1793+1)</f>
        <v>74</v>
      </c>
      <c r="N1793" s="268">
        <f>M1793/365</f>
        <v>0.20273972602739726</v>
      </c>
      <c r="O1793" s="269">
        <f>'Data and Parameter'!$E$4*'Data and Parameter'!$E$5*('Data and Parameter'!$E$6+'Data and Parameter'!$E$7)*'Data and Parameter'!$E$19*'Data and Parameter'!$E$14*'ER calculations'!N1793</f>
        <v>1.0497354336674432</v>
      </c>
    </row>
    <row r="1794" spans="1:15" ht="15">
      <c r="A1794" s="284">
        <v>1790</v>
      </c>
      <c r="B1794" s="287"/>
      <c r="C1794" s="287"/>
      <c r="D1794" s="284" t="s">
        <v>1382</v>
      </c>
      <c r="E1794" s="287"/>
      <c r="F1794" s="285" t="s">
        <v>1914</v>
      </c>
      <c r="G1794" s="266" t="s">
        <v>121</v>
      </c>
      <c r="H1794" s="266">
        <f>IF(G1794="Traditional Stove",0.1,0.2)</f>
        <v>0.1</v>
      </c>
      <c r="I1794" s="266">
        <f>YEAR(J1794)</f>
        <v>2023</v>
      </c>
      <c r="J1794" s="267">
        <v>44972</v>
      </c>
      <c r="K1794" s="267">
        <f>J1794+1</f>
        <v>44973</v>
      </c>
      <c r="L1794" s="266">
        <f>IF(M1794&lt;=365,1,2)</f>
        <v>1</v>
      </c>
      <c r="M1794" s="266">
        <f>IF(K1794&lt;$C$1,$C$2-$C$1+1,$C$2-K1794+1)</f>
        <v>74</v>
      </c>
      <c r="N1794" s="268">
        <f>M1794/365</f>
        <v>0.20273972602739726</v>
      </c>
      <c r="O1794" s="269">
        <f>'Data and Parameter'!$E$4*'Data and Parameter'!$E$5*('Data and Parameter'!$E$6+'Data and Parameter'!$E$7)*'Data and Parameter'!$E$19*'Data and Parameter'!$E$14*'ER calculations'!N1794</f>
        <v>1.0497354336674432</v>
      </c>
    </row>
    <row r="1795" spans="1:15" ht="15">
      <c r="A1795" s="284">
        <v>1791</v>
      </c>
      <c r="B1795" s="287"/>
      <c r="C1795" s="287"/>
      <c r="D1795" s="284" t="s">
        <v>1382</v>
      </c>
      <c r="E1795" s="287"/>
      <c r="F1795" s="285" t="s">
        <v>1915</v>
      </c>
      <c r="G1795" s="266" t="s">
        <v>121</v>
      </c>
      <c r="H1795" s="266">
        <f>IF(G1795="Traditional Stove",0.1,0.2)</f>
        <v>0.1</v>
      </c>
      <c r="I1795" s="266">
        <f>YEAR(J1795)</f>
        <v>2023</v>
      </c>
      <c r="J1795" s="267">
        <v>44972</v>
      </c>
      <c r="K1795" s="267">
        <f>J1795+1</f>
        <v>44973</v>
      </c>
      <c r="L1795" s="266">
        <f>IF(M1795&lt;=365,1,2)</f>
        <v>1</v>
      </c>
      <c r="M1795" s="266">
        <f>IF(K1795&lt;$C$1,$C$2-$C$1+1,$C$2-K1795+1)</f>
        <v>74</v>
      </c>
      <c r="N1795" s="268">
        <f>M1795/365</f>
        <v>0.20273972602739726</v>
      </c>
      <c r="O1795" s="269">
        <f>'Data and Parameter'!$E$4*'Data and Parameter'!$E$5*('Data and Parameter'!$E$6+'Data and Parameter'!$E$7)*'Data and Parameter'!$E$19*'Data and Parameter'!$E$14*'ER calculations'!N1795</f>
        <v>1.0497354336674432</v>
      </c>
    </row>
    <row r="1796" spans="1:15" ht="15">
      <c r="A1796" s="284">
        <v>1792</v>
      </c>
      <c r="B1796" s="287"/>
      <c r="C1796" s="287"/>
      <c r="D1796" s="284" t="s">
        <v>1382</v>
      </c>
      <c r="E1796" s="287"/>
      <c r="F1796" s="285" t="s">
        <v>1916</v>
      </c>
      <c r="G1796" s="266" t="s">
        <v>121</v>
      </c>
      <c r="H1796" s="266">
        <f>IF(G1796="Traditional Stove",0.1,0.2)</f>
        <v>0.1</v>
      </c>
      <c r="I1796" s="266">
        <f>YEAR(J1796)</f>
        <v>2023</v>
      </c>
      <c r="J1796" s="267">
        <v>44972</v>
      </c>
      <c r="K1796" s="267">
        <f>J1796+1</f>
        <v>44973</v>
      </c>
      <c r="L1796" s="266">
        <f>IF(M1796&lt;=365,1,2)</f>
        <v>1</v>
      </c>
      <c r="M1796" s="266">
        <f>IF(K1796&lt;$C$1,$C$2-$C$1+1,$C$2-K1796+1)</f>
        <v>74</v>
      </c>
      <c r="N1796" s="268">
        <f>M1796/365</f>
        <v>0.20273972602739726</v>
      </c>
      <c r="O1796" s="269">
        <f>'Data and Parameter'!$E$4*'Data and Parameter'!$E$5*('Data and Parameter'!$E$6+'Data and Parameter'!$E$7)*'Data and Parameter'!$E$19*'Data and Parameter'!$E$14*'ER calculations'!N1796</f>
        <v>1.0497354336674432</v>
      </c>
    </row>
    <row r="1797" spans="1:15" ht="15">
      <c r="A1797" s="284">
        <v>1793</v>
      </c>
      <c r="B1797" s="287"/>
      <c r="C1797" s="287"/>
      <c r="D1797" s="284" t="s">
        <v>1382</v>
      </c>
      <c r="E1797" s="287"/>
      <c r="F1797" s="285" t="s">
        <v>1917</v>
      </c>
      <c r="G1797" s="266" t="s">
        <v>121</v>
      </c>
      <c r="H1797" s="266">
        <f>IF(G1797="Traditional Stove",0.1,0.2)</f>
        <v>0.1</v>
      </c>
      <c r="I1797" s="266">
        <f>YEAR(J1797)</f>
        <v>2023</v>
      </c>
      <c r="J1797" s="267">
        <v>44972</v>
      </c>
      <c r="K1797" s="267">
        <f>J1797+1</f>
        <v>44973</v>
      </c>
      <c r="L1797" s="266">
        <f>IF(M1797&lt;=365,1,2)</f>
        <v>1</v>
      </c>
      <c r="M1797" s="266">
        <f>IF(K1797&lt;$C$1,$C$2-$C$1+1,$C$2-K1797+1)</f>
        <v>74</v>
      </c>
      <c r="N1797" s="268">
        <f>M1797/365</f>
        <v>0.20273972602739726</v>
      </c>
      <c r="O1797" s="269">
        <f>'Data and Parameter'!$E$4*'Data and Parameter'!$E$5*('Data and Parameter'!$E$6+'Data and Parameter'!$E$7)*'Data and Parameter'!$E$19*'Data and Parameter'!$E$14*'ER calculations'!N1797</f>
        <v>1.0497354336674432</v>
      </c>
    </row>
    <row r="1798" spans="1:15" ht="15">
      <c r="A1798" s="284">
        <v>1794</v>
      </c>
      <c r="B1798" s="287"/>
      <c r="C1798" s="287"/>
      <c r="D1798" s="284" t="s">
        <v>1382</v>
      </c>
      <c r="E1798" s="287"/>
      <c r="F1798" s="285" t="s">
        <v>1918</v>
      </c>
      <c r="G1798" s="266" t="s">
        <v>121</v>
      </c>
      <c r="H1798" s="266">
        <f>IF(G1798="Traditional Stove",0.1,0.2)</f>
        <v>0.1</v>
      </c>
      <c r="I1798" s="266">
        <f>YEAR(J1798)</f>
        <v>2023</v>
      </c>
      <c r="J1798" s="267">
        <v>44972</v>
      </c>
      <c r="K1798" s="267">
        <f>J1798+1</f>
        <v>44973</v>
      </c>
      <c r="L1798" s="266">
        <f>IF(M1798&lt;=365,1,2)</f>
        <v>1</v>
      </c>
      <c r="M1798" s="266">
        <f>IF(K1798&lt;$C$1,$C$2-$C$1+1,$C$2-K1798+1)</f>
        <v>74</v>
      </c>
      <c r="N1798" s="268">
        <f>M1798/365</f>
        <v>0.20273972602739726</v>
      </c>
      <c r="O1798" s="269">
        <f>'Data and Parameter'!$E$4*'Data and Parameter'!$E$5*('Data and Parameter'!$E$6+'Data and Parameter'!$E$7)*'Data and Parameter'!$E$19*'Data and Parameter'!$E$14*'ER calculations'!N1798</f>
        <v>1.0497354336674432</v>
      </c>
    </row>
    <row r="1799" spans="1:15" ht="15">
      <c r="A1799" s="284">
        <v>1795</v>
      </c>
      <c r="B1799" s="287"/>
      <c r="C1799" s="287"/>
      <c r="D1799" s="284" t="s">
        <v>1382</v>
      </c>
      <c r="E1799" s="287"/>
      <c r="F1799" s="285" t="s">
        <v>1919</v>
      </c>
      <c r="G1799" s="266" t="s">
        <v>121</v>
      </c>
      <c r="H1799" s="266">
        <f>IF(G1799="Traditional Stove",0.1,0.2)</f>
        <v>0.1</v>
      </c>
      <c r="I1799" s="266">
        <f>YEAR(J1799)</f>
        <v>2023</v>
      </c>
      <c r="J1799" s="267">
        <v>44972</v>
      </c>
      <c r="K1799" s="267">
        <f>J1799+1</f>
        <v>44973</v>
      </c>
      <c r="L1799" s="266">
        <f>IF(M1799&lt;=365,1,2)</f>
        <v>1</v>
      </c>
      <c r="M1799" s="266">
        <f>IF(K1799&lt;$C$1,$C$2-$C$1+1,$C$2-K1799+1)</f>
        <v>74</v>
      </c>
      <c r="N1799" s="268">
        <f>M1799/365</f>
        <v>0.20273972602739726</v>
      </c>
      <c r="O1799" s="269">
        <f>'Data and Parameter'!$E$4*'Data and Parameter'!$E$5*('Data and Parameter'!$E$6+'Data and Parameter'!$E$7)*'Data and Parameter'!$E$19*'Data and Parameter'!$E$14*'ER calculations'!N1799</f>
        <v>1.0497354336674432</v>
      </c>
    </row>
    <row r="1800" spans="1:15" ht="15">
      <c r="A1800" s="284">
        <v>1796</v>
      </c>
      <c r="B1800" s="287"/>
      <c r="C1800" s="287"/>
      <c r="D1800" s="284" t="s">
        <v>1382</v>
      </c>
      <c r="E1800" s="287"/>
      <c r="F1800" s="285" t="s">
        <v>1920</v>
      </c>
      <c r="G1800" s="266" t="s">
        <v>121</v>
      </c>
      <c r="H1800" s="266">
        <f>IF(G1800="Traditional Stove",0.1,0.2)</f>
        <v>0.1</v>
      </c>
      <c r="I1800" s="266">
        <f>YEAR(J1800)</f>
        <v>2023</v>
      </c>
      <c r="J1800" s="267">
        <v>44968</v>
      </c>
      <c r="K1800" s="267">
        <f>J1800+1</f>
        <v>44969</v>
      </c>
      <c r="L1800" s="266">
        <f>IF(M1800&lt;=365,1,2)</f>
        <v>1</v>
      </c>
      <c r="M1800" s="266">
        <f>IF(K1800&lt;$C$1,$C$2-$C$1+1,$C$2-K1800+1)</f>
        <v>78</v>
      </c>
      <c r="N1800" s="268">
        <f>M1800/365</f>
        <v>0.21369863013698631</v>
      </c>
      <c r="O1800" s="269">
        <f>'Data and Parameter'!$E$4*'Data and Parameter'!$E$5*('Data and Parameter'!$E$6+'Data and Parameter'!$E$7)*'Data and Parameter'!$E$19*'Data and Parameter'!$E$14*'ER calculations'!N1800</f>
        <v>1.1064778895413589</v>
      </c>
    </row>
    <row r="1801" spans="1:15" ht="15">
      <c r="A1801" s="284">
        <v>1797</v>
      </c>
      <c r="B1801" s="287"/>
      <c r="C1801" s="287"/>
      <c r="D1801" s="284" t="s">
        <v>1382</v>
      </c>
      <c r="E1801" s="287"/>
      <c r="F1801" s="285" t="s">
        <v>1921</v>
      </c>
      <c r="G1801" s="266" t="s">
        <v>121</v>
      </c>
      <c r="H1801" s="266">
        <f>IF(G1801="Traditional Stove",0.1,0.2)</f>
        <v>0.1</v>
      </c>
      <c r="I1801" s="266">
        <f>YEAR(J1801)</f>
        <v>2023</v>
      </c>
      <c r="J1801" s="267">
        <v>44968</v>
      </c>
      <c r="K1801" s="267">
        <f>J1801+1</f>
        <v>44969</v>
      </c>
      <c r="L1801" s="266">
        <f>IF(M1801&lt;=365,1,2)</f>
        <v>1</v>
      </c>
      <c r="M1801" s="266">
        <f>IF(K1801&lt;$C$1,$C$2-$C$1+1,$C$2-K1801+1)</f>
        <v>78</v>
      </c>
      <c r="N1801" s="268">
        <f>M1801/365</f>
        <v>0.21369863013698631</v>
      </c>
      <c r="O1801" s="269">
        <f>'Data and Parameter'!$E$4*'Data and Parameter'!$E$5*('Data and Parameter'!$E$6+'Data and Parameter'!$E$7)*'Data and Parameter'!$E$19*'Data and Parameter'!$E$14*'ER calculations'!N1801</f>
        <v>1.1064778895413589</v>
      </c>
    </row>
    <row r="1802" spans="1:15" ht="15">
      <c r="A1802" s="284">
        <v>1798</v>
      </c>
      <c r="B1802" s="287"/>
      <c r="C1802" s="287"/>
      <c r="D1802" s="284" t="s">
        <v>1382</v>
      </c>
      <c r="E1802" s="287"/>
      <c r="F1802" s="285" t="s">
        <v>1922</v>
      </c>
      <c r="G1802" s="266" t="s">
        <v>121</v>
      </c>
      <c r="H1802" s="266">
        <f>IF(G1802="Traditional Stove",0.1,0.2)</f>
        <v>0.1</v>
      </c>
      <c r="I1802" s="266">
        <f>YEAR(J1802)</f>
        <v>2023</v>
      </c>
      <c r="J1802" s="267">
        <v>44968</v>
      </c>
      <c r="K1802" s="267">
        <f>J1802+1</f>
        <v>44969</v>
      </c>
      <c r="L1802" s="266">
        <f>IF(M1802&lt;=365,1,2)</f>
        <v>1</v>
      </c>
      <c r="M1802" s="266">
        <f>IF(K1802&lt;$C$1,$C$2-$C$1+1,$C$2-K1802+1)</f>
        <v>78</v>
      </c>
      <c r="N1802" s="268">
        <f>M1802/365</f>
        <v>0.21369863013698631</v>
      </c>
      <c r="O1802" s="269">
        <f>'Data and Parameter'!$E$4*'Data and Parameter'!$E$5*('Data and Parameter'!$E$6+'Data and Parameter'!$E$7)*'Data and Parameter'!$E$19*'Data and Parameter'!$E$14*'ER calculations'!N1802</f>
        <v>1.1064778895413589</v>
      </c>
    </row>
    <row r="1803" spans="1:15" ht="15">
      <c r="A1803" s="284">
        <v>1799</v>
      </c>
      <c r="B1803" s="287"/>
      <c r="C1803" s="287"/>
      <c r="D1803" s="284" t="s">
        <v>1382</v>
      </c>
      <c r="E1803" s="287"/>
      <c r="F1803" s="285" t="s">
        <v>1923</v>
      </c>
      <c r="G1803" s="266" t="s">
        <v>121</v>
      </c>
      <c r="H1803" s="266">
        <f>IF(G1803="Traditional Stove",0.1,0.2)</f>
        <v>0.1</v>
      </c>
      <c r="I1803" s="266">
        <f>YEAR(J1803)</f>
        <v>2023</v>
      </c>
      <c r="J1803" s="267">
        <v>44968</v>
      </c>
      <c r="K1803" s="267">
        <f>J1803+1</f>
        <v>44969</v>
      </c>
      <c r="L1803" s="266">
        <f>IF(M1803&lt;=365,1,2)</f>
        <v>1</v>
      </c>
      <c r="M1803" s="266">
        <f>IF(K1803&lt;$C$1,$C$2-$C$1+1,$C$2-K1803+1)</f>
        <v>78</v>
      </c>
      <c r="N1803" s="268">
        <f>M1803/365</f>
        <v>0.21369863013698631</v>
      </c>
      <c r="O1803" s="269">
        <f>'Data and Parameter'!$E$4*'Data and Parameter'!$E$5*('Data and Parameter'!$E$6+'Data and Parameter'!$E$7)*'Data and Parameter'!$E$19*'Data and Parameter'!$E$14*'ER calculations'!N1803</f>
        <v>1.1064778895413589</v>
      </c>
    </row>
    <row r="1804" spans="1:15" ht="15">
      <c r="A1804" s="284">
        <v>1800</v>
      </c>
      <c r="B1804" s="287"/>
      <c r="C1804" s="287"/>
      <c r="D1804" s="284" t="s">
        <v>1382</v>
      </c>
      <c r="E1804" s="287"/>
      <c r="F1804" s="285" t="s">
        <v>1924</v>
      </c>
      <c r="G1804" s="266" t="s">
        <v>121</v>
      </c>
      <c r="H1804" s="266">
        <f>IF(G1804="Traditional Stove",0.1,0.2)</f>
        <v>0.1</v>
      </c>
      <c r="I1804" s="266">
        <f>YEAR(J1804)</f>
        <v>2023</v>
      </c>
      <c r="J1804" s="267">
        <v>44968</v>
      </c>
      <c r="K1804" s="267">
        <f>J1804+1</f>
        <v>44969</v>
      </c>
      <c r="L1804" s="266">
        <f>IF(M1804&lt;=365,1,2)</f>
        <v>1</v>
      </c>
      <c r="M1804" s="266">
        <f>IF(K1804&lt;$C$1,$C$2-$C$1+1,$C$2-K1804+1)</f>
        <v>78</v>
      </c>
      <c r="N1804" s="268">
        <f>M1804/365</f>
        <v>0.21369863013698631</v>
      </c>
      <c r="O1804" s="269">
        <f>'Data and Parameter'!$E$4*'Data and Parameter'!$E$5*('Data and Parameter'!$E$6+'Data and Parameter'!$E$7)*'Data and Parameter'!$E$19*'Data and Parameter'!$E$14*'ER calculations'!N1804</f>
        <v>1.1064778895413589</v>
      </c>
    </row>
    <row r="1805" spans="1:15" ht="15">
      <c r="A1805" s="284">
        <v>1801</v>
      </c>
      <c r="B1805" s="287"/>
      <c r="C1805" s="287"/>
      <c r="D1805" s="284" t="s">
        <v>1382</v>
      </c>
      <c r="E1805" s="287"/>
      <c r="F1805" s="285" t="s">
        <v>1925</v>
      </c>
      <c r="G1805" s="266" t="s">
        <v>121</v>
      </c>
      <c r="H1805" s="266">
        <f>IF(G1805="Traditional Stove",0.1,0.2)</f>
        <v>0.1</v>
      </c>
      <c r="I1805" s="266">
        <f>YEAR(J1805)</f>
        <v>2023</v>
      </c>
      <c r="J1805" s="267">
        <v>44968</v>
      </c>
      <c r="K1805" s="267">
        <f>J1805+1</f>
        <v>44969</v>
      </c>
      <c r="L1805" s="266">
        <f>IF(M1805&lt;=365,1,2)</f>
        <v>1</v>
      </c>
      <c r="M1805" s="266">
        <f>IF(K1805&lt;$C$1,$C$2-$C$1+1,$C$2-K1805+1)</f>
        <v>78</v>
      </c>
      <c r="N1805" s="268">
        <f>M1805/365</f>
        <v>0.21369863013698631</v>
      </c>
      <c r="O1805" s="269">
        <f>'Data and Parameter'!$E$4*'Data and Parameter'!$E$5*('Data and Parameter'!$E$6+'Data and Parameter'!$E$7)*'Data and Parameter'!$E$19*'Data and Parameter'!$E$14*'ER calculations'!N1805</f>
        <v>1.1064778895413589</v>
      </c>
    </row>
    <row r="1806" spans="1:15" ht="15">
      <c r="A1806" s="284">
        <v>1802</v>
      </c>
      <c r="B1806" s="287"/>
      <c r="C1806" s="287"/>
      <c r="D1806" s="284" t="s">
        <v>1382</v>
      </c>
      <c r="E1806" s="287"/>
      <c r="F1806" s="285" t="s">
        <v>1926</v>
      </c>
      <c r="G1806" s="266" t="s">
        <v>121</v>
      </c>
      <c r="H1806" s="266">
        <f>IF(G1806="Traditional Stove",0.1,0.2)</f>
        <v>0.1</v>
      </c>
      <c r="I1806" s="266">
        <f>YEAR(J1806)</f>
        <v>2023</v>
      </c>
      <c r="J1806" s="267">
        <v>44968</v>
      </c>
      <c r="K1806" s="267">
        <f>J1806+1</f>
        <v>44969</v>
      </c>
      <c r="L1806" s="266">
        <f>IF(M1806&lt;=365,1,2)</f>
        <v>1</v>
      </c>
      <c r="M1806" s="266">
        <f>IF(K1806&lt;$C$1,$C$2-$C$1+1,$C$2-K1806+1)</f>
        <v>78</v>
      </c>
      <c r="N1806" s="268">
        <f>M1806/365</f>
        <v>0.21369863013698631</v>
      </c>
      <c r="O1806" s="269">
        <f>'Data and Parameter'!$E$4*'Data and Parameter'!$E$5*('Data and Parameter'!$E$6+'Data and Parameter'!$E$7)*'Data and Parameter'!$E$19*'Data and Parameter'!$E$14*'ER calculations'!N1806</f>
        <v>1.1064778895413589</v>
      </c>
    </row>
    <row r="1807" spans="1:15" ht="15">
      <c r="A1807" s="284">
        <v>1803</v>
      </c>
      <c r="B1807" s="287"/>
      <c r="C1807" s="287"/>
      <c r="D1807" s="284" t="s">
        <v>1382</v>
      </c>
      <c r="E1807" s="287"/>
      <c r="F1807" s="285" t="s">
        <v>1927</v>
      </c>
      <c r="G1807" s="266" t="s">
        <v>121</v>
      </c>
      <c r="H1807" s="266">
        <f>IF(G1807="Traditional Stove",0.1,0.2)</f>
        <v>0.1</v>
      </c>
      <c r="I1807" s="266">
        <f>YEAR(J1807)</f>
        <v>2023</v>
      </c>
      <c r="J1807" s="267">
        <v>44968</v>
      </c>
      <c r="K1807" s="267">
        <f>J1807+1</f>
        <v>44969</v>
      </c>
      <c r="L1807" s="266">
        <f>IF(M1807&lt;=365,1,2)</f>
        <v>1</v>
      </c>
      <c r="M1807" s="266">
        <f>IF(K1807&lt;$C$1,$C$2-$C$1+1,$C$2-K1807+1)</f>
        <v>78</v>
      </c>
      <c r="N1807" s="268">
        <f>M1807/365</f>
        <v>0.21369863013698631</v>
      </c>
      <c r="O1807" s="269">
        <f>'Data and Parameter'!$E$4*'Data and Parameter'!$E$5*('Data and Parameter'!$E$6+'Data and Parameter'!$E$7)*'Data and Parameter'!$E$19*'Data and Parameter'!$E$14*'ER calculations'!N1807</f>
        <v>1.1064778895413589</v>
      </c>
    </row>
    <row r="1808" spans="1:15" ht="15">
      <c r="A1808" s="284">
        <v>1804</v>
      </c>
      <c r="B1808" s="287"/>
      <c r="C1808" s="287"/>
      <c r="D1808" s="284" t="s">
        <v>1382</v>
      </c>
      <c r="E1808" s="287"/>
      <c r="F1808" s="285" t="s">
        <v>1928</v>
      </c>
      <c r="G1808" s="266" t="s">
        <v>121</v>
      </c>
      <c r="H1808" s="266">
        <f>IF(G1808="Traditional Stove",0.1,0.2)</f>
        <v>0.1</v>
      </c>
      <c r="I1808" s="266">
        <f>YEAR(J1808)</f>
        <v>2023</v>
      </c>
      <c r="J1808" s="267">
        <v>44968</v>
      </c>
      <c r="K1808" s="267">
        <f>J1808+1</f>
        <v>44969</v>
      </c>
      <c r="L1808" s="266">
        <f>IF(M1808&lt;=365,1,2)</f>
        <v>1</v>
      </c>
      <c r="M1808" s="266">
        <f>IF(K1808&lt;$C$1,$C$2-$C$1+1,$C$2-K1808+1)</f>
        <v>78</v>
      </c>
      <c r="N1808" s="268">
        <f>M1808/365</f>
        <v>0.21369863013698631</v>
      </c>
      <c r="O1808" s="269">
        <f>'Data and Parameter'!$E$4*'Data and Parameter'!$E$5*('Data and Parameter'!$E$6+'Data and Parameter'!$E$7)*'Data and Parameter'!$E$19*'Data and Parameter'!$E$14*'ER calculations'!N1808</f>
        <v>1.1064778895413589</v>
      </c>
    </row>
    <row r="1809" spans="1:15" ht="15">
      <c r="A1809" s="284">
        <v>1805</v>
      </c>
      <c r="B1809" s="287"/>
      <c r="C1809" s="287"/>
      <c r="D1809" s="284" t="s">
        <v>1382</v>
      </c>
      <c r="E1809" s="287"/>
      <c r="F1809" s="285" t="s">
        <v>1929</v>
      </c>
      <c r="G1809" s="266" t="s">
        <v>121</v>
      </c>
      <c r="H1809" s="266">
        <f>IF(G1809="Traditional Stove",0.1,0.2)</f>
        <v>0.1</v>
      </c>
      <c r="I1809" s="266">
        <f>YEAR(J1809)</f>
        <v>2023</v>
      </c>
      <c r="J1809" s="267">
        <v>44968</v>
      </c>
      <c r="K1809" s="267">
        <f>J1809+1</f>
        <v>44969</v>
      </c>
      <c r="L1809" s="266">
        <f>IF(M1809&lt;=365,1,2)</f>
        <v>1</v>
      </c>
      <c r="M1809" s="266">
        <f>IF(K1809&lt;$C$1,$C$2-$C$1+1,$C$2-K1809+1)</f>
        <v>78</v>
      </c>
      <c r="N1809" s="268">
        <f>M1809/365</f>
        <v>0.21369863013698631</v>
      </c>
      <c r="O1809" s="269">
        <f>'Data and Parameter'!$E$4*'Data and Parameter'!$E$5*('Data and Parameter'!$E$6+'Data and Parameter'!$E$7)*'Data and Parameter'!$E$19*'Data and Parameter'!$E$14*'ER calculations'!N1809</f>
        <v>1.1064778895413589</v>
      </c>
    </row>
    <row r="1810" spans="1:15" ht="15">
      <c r="A1810" s="284">
        <v>1806</v>
      </c>
      <c r="B1810" s="287"/>
      <c r="C1810" s="287"/>
      <c r="D1810" s="284" t="s">
        <v>1382</v>
      </c>
      <c r="E1810" s="287"/>
      <c r="F1810" s="285" t="s">
        <v>1930</v>
      </c>
      <c r="G1810" s="266" t="s">
        <v>121</v>
      </c>
      <c r="H1810" s="266">
        <f>IF(G1810="Traditional Stove",0.1,0.2)</f>
        <v>0.1</v>
      </c>
      <c r="I1810" s="266">
        <f>YEAR(J1810)</f>
        <v>2023</v>
      </c>
      <c r="J1810" s="267">
        <v>44968</v>
      </c>
      <c r="K1810" s="267">
        <f>J1810+1</f>
        <v>44969</v>
      </c>
      <c r="L1810" s="266">
        <f>IF(M1810&lt;=365,1,2)</f>
        <v>1</v>
      </c>
      <c r="M1810" s="266">
        <f>IF(K1810&lt;$C$1,$C$2-$C$1+1,$C$2-K1810+1)</f>
        <v>78</v>
      </c>
      <c r="N1810" s="268">
        <f>M1810/365</f>
        <v>0.21369863013698631</v>
      </c>
      <c r="O1810" s="269">
        <f>'Data and Parameter'!$E$4*'Data and Parameter'!$E$5*('Data and Parameter'!$E$6+'Data and Parameter'!$E$7)*'Data and Parameter'!$E$19*'Data and Parameter'!$E$14*'ER calculations'!N1810</f>
        <v>1.1064778895413589</v>
      </c>
    </row>
    <row r="1811" spans="1:15" ht="15">
      <c r="A1811" s="284">
        <v>1807</v>
      </c>
      <c r="B1811" s="287"/>
      <c r="C1811" s="287"/>
      <c r="D1811" s="284" t="s">
        <v>1382</v>
      </c>
      <c r="E1811" s="287"/>
      <c r="F1811" s="285" t="s">
        <v>1931</v>
      </c>
      <c r="G1811" s="266" t="s">
        <v>121</v>
      </c>
      <c r="H1811" s="266">
        <f>IF(G1811="Traditional Stove",0.1,0.2)</f>
        <v>0.1</v>
      </c>
      <c r="I1811" s="266">
        <f>YEAR(J1811)</f>
        <v>2023</v>
      </c>
      <c r="J1811" s="267">
        <v>44968</v>
      </c>
      <c r="K1811" s="267">
        <f>J1811+1</f>
        <v>44969</v>
      </c>
      <c r="L1811" s="266">
        <f>IF(M1811&lt;=365,1,2)</f>
        <v>1</v>
      </c>
      <c r="M1811" s="266">
        <f>IF(K1811&lt;$C$1,$C$2-$C$1+1,$C$2-K1811+1)</f>
        <v>78</v>
      </c>
      <c r="N1811" s="268">
        <f>M1811/365</f>
        <v>0.21369863013698631</v>
      </c>
      <c r="O1811" s="269">
        <f>'Data and Parameter'!$E$4*'Data and Parameter'!$E$5*('Data and Parameter'!$E$6+'Data and Parameter'!$E$7)*'Data and Parameter'!$E$19*'Data and Parameter'!$E$14*'ER calculations'!N1811</f>
        <v>1.1064778895413589</v>
      </c>
    </row>
    <row r="1812" spans="1:15" ht="15">
      <c r="A1812" s="284">
        <v>1808</v>
      </c>
      <c r="B1812" s="287"/>
      <c r="C1812" s="287"/>
      <c r="D1812" s="284" t="s">
        <v>1382</v>
      </c>
      <c r="E1812" s="287"/>
      <c r="F1812" s="285" t="s">
        <v>1932</v>
      </c>
      <c r="G1812" s="266" t="s">
        <v>121</v>
      </c>
      <c r="H1812" s="266">
        <f>IF(G1812="Traditional Stove",0.1,0.2)</f>
        <v>0.1</v>
      </c>
      <c r="I1812" s="266">
        <f>YEAR(J1812)</f>
        <v>2023</v>
      </c>
      <c r="J1812" s="267">
        <v>44968</v>
      </c>
      <c r="K1812" s="267">
        <f>J1812+1</f>
        <v>44969</v>
      </c>
      <c r="L1812" s="266">
        <f>IF(M1812&lt;=365,1,2)</f>
        <v>1</v>
      </c>
      <c r="M1812" s="266">
        <f>IF(K1812&lt;$C$1,$C$2-$C$1+1,$C$2-K1812+1)</f>
        <v>78</v>
      </c>
      <c r="N1812" s="268">
        <f>M1812/365</f>
        <v>0.21369863013698631</v>
      </c>
      <c r="O1812" s="269">
        <f>'Data and Parameter'!$E$4*'Data and Parameter'!$E$5*('Data and Parameter'!$E$6+'Data and Parameter'!$E$7)*'Data and Parameter'!$E$19*'Data and Parameter'!$E$14*'ER calculations'!N1812</f>
        <v>1.1064778895413589</v>
      </c>
    </row>
    <row r="1813" spans="1:15" ht="15">
      <c r="A1813" s="284">
        <v>1809</v>
      </c>
      <c r="B1813" s="287"/>
      <c r="C1813" s="287"/>
      <c r="D1813" s="284" t="s">
        <v>1382</v>
      </c>
      <c r="E1813" s="287"/>
      <c r="F1813" s="285" t="s">
        <v>1933</v>
      </c>
      <c r="G1813" s="266" t="s">
        <v>121</v>
      </c>
      <c r="H1813" s="266">
        <f>IF(G1813="Traditional Stove",0.1,0.2)</f>
        <v>0.1</v>
      </c>
      <c r="I1813" s="266">
        <f>YEAR(J1813)</f>
        <v>2023</v>
      </c>
      <c r="J1813" s="267">
        <v>44968</v>
      </c>
      <c r="K1813" s="267">
        <f>J1813+1</f>
        <v>44969</v>
      </c>
      <c r="L1813" s="266">
        <f>IF(M1813&lt;=365,1,2)</f>
        <v>1</v>
      </c>
      <c r="M1813" s="266">
        <f>IF(K1813&lt;$C$1,$C$2-$C$1+1,$C$2-K1813+1)</f>
        <v>78</v>
      </c>
      <c r="N1813" s="268">
        <f>M1813/365</f>
        <v>0.21369863013698631</v>
      </c>
      <c r="O1813" s="269">
        <f>'Data and Parameter'!$E$4*'Data and Parameter'!$E$5*('Data and Parameter'!$E$6+'Data and Parameter'!$E$7)*'Data and Parameter'!$E$19*'Data and Parameter'!$E$14*'ER calculations'!N1813</f>
        <v>1.1064778895413589</v>
      </c>
    </row>
    <row r="1814" spans="1:15" ht="15">
      <c r="A1814" s="284">
        <v>1810</v>
      </c>
      <c r="B1814" s="287"/>
      <c r="C1814" s="287"/>
      <c r="D1814" s="284" t="s">
        <v>1382</v>
      </c>
      <c r="E1814" s="287"/>
      <c r="F1814" s="285" t="s">
        <v>1934</v>
      </c>
      <c r="G1814" s="266" t="s">
        <v>121</v>
      </c>
      <c r="H1814" s="266">
        <f>IF(G1814="Traditional Stove",0.1,0.2)</f>
        <v>0.1</v>
      </c>
      <c r="I1814" s="266">
        <f>YEAR(J1814)</f>
        <v>2023</v>
      </c>
      <c r="J1814" s="267">
        <v>44968</v>
      </c>
      <c r="K1814" s="267">
        <f>J1814+1</f>
        <v>44969</v>
      </c>
      <c r="L1814" s="266">
        <f>IF(M1814&lt;=365,1,2)</f>
        <v>1</v>
      </c>
      <c r="M1814" s="266">
        <f>IF(K1814&lt;$C$1,$C$2-$C$1+1,$C$2-K1814+1)</f>
        <v>78</v>
      </c>
      <c r="N1814" s="268">
        <f>M1814/365</f>
        <v>0.21369863013698631</v>
      </c>
      <c r="O1814" s="269">
        <f>'Data and Parameter'!$E$4*'Data and Parameter'!$E$5*('Data and Parameter'!$E$6+'Data and Parameter'!$E$7)*'Data and Parameter'!$E$19*'Data and Parameter'!$E$14*'ER calculations'!N1814</f>
        <v>1.1064778895413589</v>
      </c>
    </row>
    <row r="1815" spans="1:15" ht="15">
      <c r="A1815" s="284">
        <v>1811</v>
      </c>
      <c r="B1815" s="287"/>
      <c r="C1815" s="287"/>
      <c r="D1815" s="284" t="s">
        <v>1382</v>
      </c>
      <c r="E1815" s="287"/>
      <c r="F1815" s="285" t="s">
        <v>1935</v>
      </c>
      <c r="G1815" s="266" t="s">
        <v>121</v>
      </c>
      <c r="H1815" s="266">
        <f>IF(G1815="Traditional Stove",0.1,0.2)</f>
        <v>0.1</v>
      </c>
      <c r="I1815" s="266">
        <f>YEAR(J1815)</f>
        <v>2023</v>
      </c>
      <c r="J1815" s="267">
        <v>44969</v>
      </c>
      <c r="K1815" s="267">
        <f>J1815+1</f>
        <v>44970</v>
      </c>
      <c r="L1815" s="266">
        <f>IF(M1815&lt;=365,1,2)</f>
        <v>1</v>
      </c>
      <c r="M1815" s="266">
        <f>IF(K1815&lt;$C$1,$C$2-$C$1+1,$C$2-K1815+1)</f>
        <v>77</v>
      </c>
      <c r="N1815" s="268">
        <f>M1815/365</f>
        <v>0.21095890410958903</v>
      </c>
      <c r="O1815" s="269">
        <f>'Data and Parameter'!$E$4*'Data and Parameter'!$E$5*('Data and Parameter'!$E$6+'Data and Parameter'!$E$7)*'Data and Parameter'!$E$19*'Data and Parameter'!$E$14*'ER calculations'!N1815</f>
        <v>1.0922922755728799</v>
      </c>
    </row>
    <row r="1816" spans="1:15" ht="15">
      <c r="A1816" s="284">
        <v>1812</v>
      </c>
      <c r="B1816" s="287"/>
      <c r="C1816" s="287"/>
      <c r="D1816" s="284" t="s">
        <v>1382</v>
      </c>
      <c r="E1816" s="287"/>
      <c r="F1816" s="285" t="s">
        <v>1936</v>
      </c>
      <c r="G1816" s="266" t="s">
        <v>121</v>
      </c>
      <c r="H1816" s="266">
        <f>IF(G1816="Traditional Stove",0.1,0.2)</f>
        <v>0.1</v>
      </c>
      <c r="I1816" s="266">
        <f>YEAR(J1816)</f>
        <v>2023</v>
      </c>
      <c r="J1816" s="267">
        <v>44969</v>
      </c>
      <c r="K1816" s="267">
        <f>J1816+1</f>
        <v>44970</v>
      </c>
      <c r="L1816" s="266">
        <f>IF(M1816&lt;=365,1,2)</f>
        <v>1</v>
      </c>
      <c r="M1816" s="266">
        <f>IF(K1816&lt;$C$1,$C$2-$C$1+1,$C$2-K1816+1)</f>
        <v>77</v>
      </c>
      <c r="N1816" s="268">
        <f>M1816/365</f>
        <v>0.21095890410958903</v>
      </c>
      <c r="O1816" s="269">
        <f>'Data and Parameter'!$E$4*'Data and Parameter'!$E$5*('Data and Parameter'!$E$6+'Data and Parameter'!$E$7)*'Data and Parameter'!$E$19*'Data and Parameter'!$E$14*'ER calculations'!N1816</f>
        <v>1.0922922755728799</v>
      </c>
    </row>
    <row r="1817" spans="1:15" ht="15">
      <c r="A1817" s="284">
        <v>1813</v>
      </c>
      <c r="B1817" s="287"/>
      <c r="C1817" s="287"/>
      <c r="D1817" s="284" t="s">
        <v>1382</v>
      </c>
      <c r="E1817" s="287"/>
      <c r="F1817" s="285" t="s">
        <v>1937</v>
      </c>
      <c r="G1817" s="266" t="s">
        <v>121</v>
      </c>
      <c r="H1817" s="266">
        <f>IF(G1817="Traditional Stove",0.1,0.2)</f>
        <v>0.1</v>
      </c>
      <c r="I1817" s="266">
        <f>YEAR(J1817)</f>
        <v>2023</v>
      </c>
      <c r="J1817" s="267">
        <v>44969</v>
      </c>
      <c r="K1817" s="267">
        <f>J1817+1</f>
        <v>44970</v>
      </c>
      <c r="L1817" s="266">
        <f>IF(M1817&lt;=365,1,2)</f>
        <v>1</v>
      </c>
      <c r="M1817" s="266">
        <f>IF(K1817&lt;$C$1,$C$2-$C$1+1,$C$2-K1817+1)</f>
        <v>77</v>
      </c>
      <c r="N1817" s="268">
        <f>M1817/365</f>
        <v>0.21095890410958903</v>
      </c>
      <c r="O1817" s="269">
        <f>'Data and Parameter'!$E$4*'Data and Parameter'!$E$5*('Data and Parameter'!$E$6+'Data and Parameter'!$E$7)*'Data and Parameter'!$E$19*'Data and Parameter'!$E$14*'ER calculations'!N1817</f>
        <v>1.0922922755728799</v>
      </c>
    </row>
    <row r="1818" spans="1:15" ht="15">
      <c r="A1818" s="284">
        <v>1814</v>
      </c>
      <c r="B1818" s="287"/>
      <c r="C1818" s="287"/>
      <c r="D1818" s="284" t="s">
        <v>1382</v>
      </c>
      <c r="E1818" s="287"/>
      <c r="F1818" s="285" t="s">
        <v>1938</v>
      </c>
      <c r="G1818" s="266" t="s">
        <v>121</v>
      </c>
      <c r="H1818" s="266">
        <f>IF(G1818="Traditional Stove",0.1,0.2)</f>
        <v>0.1</v>
      </c>
      <c r="I1818" s="266">
        <f>YEAR(J1818)</f>
        <v>2023</v>
      </c>
      <c r="J1818" s="267">
        <v>44969</v>
      </c>
      <c r="K1818" s="267">
        <f>J1818+1</f>
        <v>44970</v>
      </c>
      <c r="L1818" s="266">
        <f>IF(M1818&lt;=365,1,2)</f>
        <v>1</v>
      </c>
      <c r="M1818" s="266">
        <f>IF(K1818&lt;$C$1,$C$2-$C$1+1,$C$2-K1818+1)</f>
        <v>77</v>
      </c>
      <c r="N1818" s="268">
        <f>M1818/365</f>
        <v>0.21095890410958903</v>
      </c>
      <c r="O1818" s="269">
        <f>'Data and Parameter'!$E$4*'Data and Parameter'!$E$5*('Data and Parameter'!$E$6+'Data and Parameter'!$E$7)*'Data and Parameter'!$E$19*'Data and Parameter'!$E$14*'ER calculations'!N1818</f>
        <v>1.0922922755728799</v>
      </c>
    </row>
    <row r="1819" spans="1:15" ht="15">
      <c r="A1819" s="284">
        <v>1815</v>
      </c>
      <c r="B1819" s="287"/>
      <c r="C1819" s="287"/>
      <c r="D1819" s="284" t="s">
        <v>1382</v>
      </c>
      <c r="E1819" s="287"/>
      <c r="F1819" s="285" t="s">
        <v>1939</v>
      </c>
      <c r="G1819" s="266" t="s">
        <v>121</v>
      </c>
      <c r="H1819" s="266">
        <f>IF(G1819="Traditional Stove",0.1,0.2)</f>
        <v>0.1</v>
      </c>
      <c r="I1819" s="266">
        <f>YEAR(J1819)</f>
        <v>2023</v>
      </c>
      <c r="J1819" s="267">
        <v>44969</v>
      </c>
      <c r="K1819" s="267">
        <f>J1819+1</f>
        <v>44970</v>
      </c>
      <c r="L1819" s="266">
        <f>IF(M1819&lt;=365,1,2)</f>
        <v>1</v>
      </c>
      <c r="M1819" s="266">
        <f>IF(K1819&lt;$C$1,$C$2-$C$1+1,$C$2-K1819+1)</f>
        <v>77</v>
      </c>
      <c r="N1819" s="268">
        <f>M1819/365</f>
        <v>0.21095890410958903</v>
      </c>
      <c r="O1819" s="269">
        <f>'Data and Parameter'!$E$4*'Data and Parameter'!$E$5*('Data and Parameter'!$E$6+'Data and Parameter'!$E$7)*'Data and Parameter'!$E$19*'Data and Parameter'!$E$14*'ER calculations'!N1819</f>
        <v>1.0922922755728799</v>
      </c>
    </row>
    <row r="1820" spans="1:15" ht="15">
      <c r="A1820" s="284">
        <v>1816</v>
      </c>
      <c r="B1820" s="287"/>
      <c r="C1820" s="287"/>
      <c r="D1820" s="284" t="s">
        <v>1382</v>
      </c>
      <c r="E1820" s="287"/>
      <c r="F1820" s="285" t="s">
        <v>1940</v>
      </c>
      <c r="G1820" s="266" t="s">
        <v>121</v>
      </c>
      <c r="H1820" s="266">
        <f>IF(G1820="Traditional Stove",0.1,0.2)</f>
        <v>0.1</v>
      </c>
      <c r="I1820" s="266">
        <f>YEAR(J1820)</f>
        <v>2023</v>
      </c>
      <c r="J1820" s="267">
        <v>44969</v>
      </c>
      <c r="K1820" s="267">
        <f>J1820+1</f>
        <v>44970</v>
      </c>
      <c r="L1820" s="266">
        <f>IF(M1820&lt;=365,1,2)</f>
        <v>1</v>
      </c>
      <c r="M1820" s="266">
        <f>IF(K1820&lt;$C$1,$C$2-$C$1+1,$C$2-K1820+1)</f>
        <v>77</v>
      </c>
      <c r="N1820" s="268">
        <f>M1820/365</f>
        <v>0.21095890410958903</v>
      </c>
      <c r="O1820" s="269">
        <f>'Data and Parameter'!$E$4*'Data and Parameter'!$E$5*('Data and Parameter'!$E$6+'Data and Parameter'!$E$7)*'Data and Parameter'!$E$19*'Data and Parameter'!$E$14*'ER calculations'!N1820</f>
        <v>1.0922922755728799</v>
      </c>
    </row>
    <row r="1821" spans="1:15" ht="15">
      <c r="A1821" s="284">
        <v>1817</v>
      </c>
      <c r="B1821" s="287"/>
      <c r="C1821" s="287"/>
      <c r="D1821" s="284" t="s">
        <v>1382</v>
      </c>
      <c r="E1821" s="287"/>
      <c r="F1821" s="285" t="s">
        <v>1941</v>
      </c>
      <c r="G1821" s="266" t="s">
        <v>121</v>
      </c>
      <c r="H1821" s="266">
        <f>IF(G1821="Traditional Stove",0.1,0.2)</f>
        <v>0.1</v>
      </c>
      <c r="I1821" s="266">
        <f>YEAR(J1821)</f>
        <v>2023</v>
      </c>
      <c r="J1821" s="267">
        <v>44969</v>
      </c>
      <c r="K1821" s="267">
        <f>J1821+1</f>
        <v>44970</v>
      </c>
      <c r="L1821" s="266">
        <f>IF(M1821&lt;=365,1,2)</f>
        <v>1</v>
      </c>
      <c r="M1821" s="266">
        <f>IF(K1821&lt;$C$1,$C$2-$C$1+1,$C$2-K1821+1)</f>
        <v>77</v>
      </c>
      <c r="N1821" s="268">
        <f>M1821/365</f>
        <v>0.21095890410958903</v>
      </c>
      <c r="O1821" s="269">
        <f>'Data and Parameter'!$E$4*'Data and Parameter'!$E$5*('Data and Parameter'!$E$6+'Data and Parameter'!$E$7)*'Data and Parameter'!$E$19*'Data and Parameter'!$E$14*'ER calculations'!N1821</f>
        <v>1.0922922755728799</v>
      </c>
    </row>
    <row r="1822" spans="1:15" ht="15">
      <c r="A1822" s="284">
        <v>1818</v>
      </c>
      <c r="B1822" s="287"/>
      <c r="C1822" s="287"/>
      <c r="D1822" s="284" t="s">
        <v>1382</v>
      </c>
      <c r="E1822" s="287"/>
      <c r="F1822" s="285" t="s">
        <v>1942</v>
      </c>
      <c r="G1822" s="266" t="s">
        <v>121</v>
      </c>
      <c r="H1822" s="266">
        <f>IF(G1822="Traditional Stove",0.1,0.2)</f>
        <v>0.1</v>
      </c>
      <c r="I1822" s="266">
        <f>YEAR(J1822)</f>
        <v>2023</v>
      </c>
      <c r="J1822" s="267">
        <v>44969</v>
      </c>
      <c r="K1822" s="267">
        <f>J1822+1</f>
        <v>44970</v>
      </c>
      <c r="L1822" s="266">
        <f>IF(M1822&lt;=365,1,2)</f>
        <v>1</v>
      </c>
      <c r="M1822" s="266">
        <f>IF(K1822&lt;$C$1,$C$2-$C$1+1,$C$2-K1822+1)</f>
        <v>77</v>
      </c>
      <c r="N1822" s="268">
        <f>M1822/365</f>
        <v>0.21095890410958903</v>
      </c>
      <c r="O1822" s="269">
        <f>'Data and Parameter'!$E$4*'Data and Parameter'!$E$5*('Data and Parameter'!$E$6+'Data and Parameter'!$E$7)*'Data and Parameter'!$E$19*'Data and Parameter'!$E$14*'ER calculations'!N1822</f>
        <v>1.0922922755728799</v>
      </c>
    </row>
    <row r="1823" spans="1:15" ht="15">
      <c r="A1823" s="284">
        <v>1819</v>
      </c>
      <c r="B1823" s="287"/>
      <c r="C1823" s="287"/>
      <c r="D1823" s="284" t="s">
        <v>1382</v>
      </c>
      <c r="E1823" s="287"/>
      <c r="F1823" s="285" t="s">
        <v>1943</v>
      </c>
      <c r="G1823" s="266" t="s">
        <v>121</v>
      </c>
      <c r="H1823" s="266">
        <f>IF(G1823="Traditional Stove",0.1,0.2)</f>
        <v>0.1</v>
      </c>
      <c r="I1823" s="266">
        <f>YEAR(J1823)</f>
        <v>2023</v>
      </c>
      <c r="J1823" s="267">
        <v>44969</v>
      </c>
      <c r="K1823" s="267">
        <f>J1823+1</f>
        <v>44970</v>
      </c>
      <c r="L1823" s="266">
        <f>IF(M1823&lt;=365,1,2)</f>
        <v>1</v>
      </c>
      <c r="M1823" s="266">
        <f>IF(K1823&lt;$C$1,$C$2-$C$1+1,$C$2-K1823+1)</f>
        <v>77</v>
      </c>
      <c r="N1823" s="268">
        <f>M1823/365</f>
        <v>0.21095890410958903</v>
      </c>
      <c r="O1823" s="269">
        <f>'Data and Parameter'!$E$4*'Data and Parameter'!$E$5*('Data and Parameter'!$E$6+'Data and Parameter'!$E$7)*'Data and Parameter'!$E$19*'Data and Parameter'!$E$14*'ER calculations'!N1823</f>
        <v>1.0922922755728799</v>
      </c>
    </row>
    <row r="1824" spans="1:15" ht="15">
      <c r="A1824" s="284">
        <v>1820</v>
      </c>
      <c r="B1824" s="287"/>
      <c r="C1824" s="287"/>
      <c r="D1824" s="284" t="s">
        <v>1382</v>
      </c>
      <c r="E1824" s="287"/>
      <c r="F1824" s="285" t="s">
        <v>1944</v>
      </c>
      <c r="G1824" s="266" t="s">
        <v>121</v>
      </c>
      <c r="H1824" s="266">
        <f>IF(G1824="Traditional Stove",0.1,0.2)</f>
        <v>0.1</v>
      </c>
      <c r="I1824" s="266">
        <f>YEAR(J1824)</f>
        <v>2023</v>
      </c>
      <c r="J1824" s="267">
        <v>44969</v>
      </c>
      <c r="K1824" s="267">
        <f>J1824+1</f>
        <v>44970</v>
      </c>
      <c r="L1824" s="266">
        <f>IF(M1824&lt;=365,1,2)</f>
        <v>1</v>
      </c>
      <c r="M1824" s="266">
        <f>IF(K1824&lt;$C$1,$C$2-$C$1+1,$C$2-K1824+1)</f>
        <v>77</v>
      </c>
      <c r="N1824" s="268">
        <f>M1824/365</f>
        <v>0.21095890410958903</v>
      </c>
      <c r="O1824" s="269">
        <f>'Data and Parameter'!$E$4*'Data and Parameter'!$E$5*('Data and Parameter'!$E$6+'Data and Parameter'!$E$7)*'Data and Parameter'!$E$19*'Data and Parameter'!$E$14*'ER calculations'!N1824</f>
        <v>1.0922922755728799</v>
      </c>
    </row>
    <row r="1825" spans="1:15" ht="15">
      <c r="A1825" s="284">
        <v>1821</v>
      </c>
      <c r="B1825" s="287"/>
      <c r="C1825" s="287"/>
      <c r="D1825" s="284" t="s">
        <v>1382</v>
      </c>
      <c r="E1825" s="287"/>
      <c r="F1825" s="285" t="s">
        <v>1945</v>
      </c>
      <c r="G1825" s="266" t="s">
        <v>121</v>
      </c>
      <c r="H1825" s="266">
        <f>IF(G1825="Traditional Stove",0.1,0.2)</f>
        <v>0.1</v>
      </c>
      <c r="I1825" s="266">
        <f>YEAR(J1825)</f>
        <v>2023</v>
      </c>
      <c r="J1825" s="267">
        <v>44969</v>
      </c>
      <c r="K1825" s="267">
        <f>J1825+1</f>
        <v>44970</v>
      </c>
      <c r="L1825" s="266">
        <f>IF(M1825&lt;=365,1,2)</f>
        <v>1</v>
      </c>
      <c r="M1825" s="266">
        <f>IF(K1825&lt;$C$1,$C$2-$C$1+1,$C$2-K1825+1)</f>
        <v>77</v>
      </c>
      <c r="N1825" s="268">
        <f>M1825/365</f>
        <v>0.21095890410958903</v>
      </c>
      <c r="O1825" s="269">
        <f>'Data and Parameter'!$E$4*'Data and Parameter'!$E$5*('Data and Parameter'!$E$6+'Data and Parameter'!$E$7)*'Data and Parameter'!$E$19*'Data and Parameter'!$E$14*'ER calculations'!N1825</f>
        <v>1.0922922755728799</v>
      </c>
    </row>
    <row r="1826" spans="1:15" ht="15">
      <c r="A1826" s="284">
        <v>1822</v>
      </c>
      <c r="B1826" s="287"/>
      <c r="C1826" s="287"/>
      <c r="D1826" s="284" t="s">
        <v>1382</v>
      </c>
      <c r="E1826" s="287"/>
      <c r="F1826" s="285" t="s">
        <v>1946</v>
      </c>
      <c r="G1826" s="266" t="s">
        <v>121</v>
      </c>
      <c r="H1826" s="266">
        <f>IF(G1826="Traditional Stove",0.1,0.2)</f>
        <v>0.1</v>
      </c>
      <c r="I1826" s="266">
        <f>YEAR(J1826)</f>
        <v>2023</v>
      </c>
      <c r="J1826" s="267">
        <v>44969</v>
      </c>
      <c r="K1826" s="267">
        <f>J1826+1</f>
        <v>44970</v>
      </c>
      <c r="L1826" s="266">
        <f>IF(M1826&lt;=365,1,2)</f>
        <v>1</v>
      </c>
      <c r="M1826" s="266">
        <f>IF(K1826&lt;$C$1,$C$2-$C$1+1,$C$2-K1826+1)</f>
        <v>77</v>
      </c>
      <c r="N1826" s="268">
        <f>M1826/365</f>
        <v>0.21095890410958903</v>
      </c>
      <c r="O1826" s="269">
        <f>'Data and Parameter'!$E$4*'Data and Parameter'!$E$5*('Data and Parameter'!$E$6+'Data and Parameter'!$E$7)*'Data and Parameter'!$E$19*'Data and Parameter'!$E$14*'ER calculations'!N1826</f>
        <v>1.0922922755728799</v>
      </c>
    </row>
    <row r="1827" spans="1:15" ht="15">
      <c r="A1827" s="284">
        <v>1823</v>
      </c>
      <c r="B1827" s="287"/>
      <c r="C1827" s="287"/>
      <c r="D1827" s="284" t="s">
        <v>1382</v>
      </c>
      <c r="E1827" s="287"/>
      <c r="F1827" s="285" t="s">
        <v>1947</v>
      </c>
      <c r="G1827" s="266" t="s">
        <v>121</v>
      </c>
      <c r="H1827" s="266">
        <f>IF(G1827="Traditional Stove",0.1,0.2)</f>
        <v>0.1</v>
      </c>
      <c r="I1827" s="266">
        <f>YEAR(J1827)</f>
        <v>2023</v>
      </c>
      <c r="J1827" s="267">
        <v>44969</v>
      </c>
      <c r="K1827" s="267">
        <f>J1827+1</f>
        <v>44970</v>
      </c>
      <c r="L1827" s="266">
        <f>IF(M1827&lt;=365,1,2)</f>
        <v>1</v>
      </c>
      <c r="M1827" s="266">
        <f>IF(K1827&lt;$C$1,$C$2-$C$1+1,$C$2-K1827+1)</f>
        <v>77</v>
      </c>
      <c r="N1827" s="268">
        <f>M1827/365</f>
        <v>0.21095890410958903</v>
      </c>
      <c r="O1827" s="269">
        <f>'Data and Parameter'!$E$4*'Data and Parameter'!$E$5*('Data and Parameter'!$E$6+'Data and Parameter'!$E$7)*'Data and Parameter'!$E$19*'Data and Parameter'!$E$14*'ER calculations'!N1827</f>
        <v>1.0922922755728799</v>
      </c>
    </row>
    <row r="1828" spans="1:15" ht="15">
      <c r="A1828" s="284">
        <v>1824</v>
      </c>
      <c r="B1828" s="287"/>
      <c r="C1828" s="287"/>
      <c r="D1828" s="284" t="s">
        <v>1382</v>
      </c>
      <c r="E1828" s="287"/>
      <c r="F1828" s="285" t="s">
        <v>1948</v>
      </c>
      <c r="G1828" s="266" t="s">
        <v>121</v>
      </c>
      <c r="H1828" s="266">
        <f>IF(G1828="Traditional Stove",0.1,0.2)</f>
        <v>0.1</v>
      </c>
      <c r="I1828" s="266">
        <f>YEAR(J1828)</f>
        <v>2023</v>
      </c>
      <c r="J1828" s="267">
        <v>44969</v>
      </c>
      <c r="K1828" s="267">
        <f>J1828+1</f>
        <v>44970</v>
      </c>
      <c r="L1828" s="266">
        <f>IF(M1828&lt;=365,1,2)</f>
        <v>1</v>
      </c>
      <c r="M1828" s="266">
        <f>IF(K1828&lt;$C$1,$C$2-$C$1+1,$C$2-K1828+1)</f>
        <v>77</v>
      </c>
      <c r="N1828" s="268">
        <f>M1828/365</f>
        <v>0.21095890410958903</v>
      </c>
      <c r="O1828" s="269">
        <f>'Data and Parameter'!$E$4*'Data and Parameter'!$E$5*('Data and Parameter'!$E$6+'Data and Parameter'!$E$7)*'Data and Parameter'!$E$19*'Data and Parameter'!$E$14*'ER calculations'!N1828</f>
        <v>1.0922922755728799</v>
      </c>
    </row>
    <row r="1829" spans="1:15" ht="15">
      <c r="A1829" s="284">
        <v>1825</v>
      </c>
      <c r="B1829" s="287"/>
      <c r="C1829" s="287"/>
      <c r="D1829" s="284" t="s">
        <v>1382</v>
      </c>
      <c r="E1829" s="287"/>
      <c r="F1829" s="285" t="s">
        <v>1949</v>
      </c>
      <c r="G1829" s="266" t="s">
        <v>121</v>
      </c>
      <c r="H1829" s="266">
        <f>IF(G1829="Traditional Stove",0.1,0.2)</f>
        <v>0.1</v>
      </c>
      <c r="I1829" s="266">
        <f>YEAR(J1829)</f>
        <v>2023</v>
      </c>
      <c r="J1829" s="267">
        <v>44969</v>
      </c>
      <c r="K1829" s="267">
        <f>J1829+1</f>
        <v>44970</v>
      </c>
      <c r="L1829" s="266">
        <f>IF(M1829&lt;=365,1,2)</f>
        <v>1</v>
      </c>
      <c r="M1829" s="266">
        <f>IF(K1829&lt;$C$1,$C$2-$C$1+1,$C$2-K1829+1)</f>
        <v>77</v>
      </c>
      <c r="N1829" s="268">
        <f>M1829/365</f>
        <v>0.21095890410958903</v>
      </c>
      <c r="O1829" s="269">
        <f>'Data and Parameter'!$E$4*'Data and Parameter'!$E$5*('Data and Parameter'!$E$6+'Data and Parameter'!$E$7)*'Data and Parameter'!$E$19*'Data and Parameter'!$E$14*'ER calculations'!N1829</f>
        <v>1.0922922755728799</v>
      </c>
    </row>
    <row r="1830" spans="1:15" ht="15">
      <c r="A1830" s="284">
        <v>1826</v>
      </c>
      <c r="B1830" s="287"/>
      <c r="C1830" s="287"/>
      <c r="D1830" s="284" t="s">
        <v>1382</v>
      </c>
      <c r="E1830" s="287"/>
      <c r="F1830" s="285" t="s">
        <v>1950</v>
      </c>
      <c r="G1830" s="266" t="s">
        <v>121</v>
      </c>
      <c r="H1830" s="266">
        <f>IF(G1830="Traditional Stove",0.1,0.2)</f>
        <v>0.1</v>
      </c>
      <c r="I1830" s="266">
        <f>YEAR(J1830)</f>
        <v>2023</v>
      </c>
      <c r="J1830" s="267">
        <v>44969</v>
      </c>
      <c r="K1830" s="267">
        <f>J1830+1</f>
        <v>44970</v>
      </c>
      <c r="L1830" s="266">
        <f>IF(M1830&lt;=365,1,2)</f>
        <v>1</v>
      </c>
      <c r="M1830" s="266">
        <f>IF(K1830&lt;$C$1,$C$2-$C$1+1,$C$2-K1830+1)</f>
        <v>77</v>
      </c>
      <c r="N1830" s="268">
        <f>M1830/365</f>
        <v>0.21095890410958903</v>
      </c>
      <c r="O1830" s="269">
        <f>'Data and Parameter'!$E$4*'Data and Parameter'!$E$5*('Data and Parameter'!$E$6+'Data and Parameter'!$E$7)*'Data and Parameter'!$E$19*'Data and Parameter'!$E$14*'ER calculations'!N1830</f>
        <v>1.0922922755728799</v>
      </c>
    </row>
    <row r="1831" spans="1:15" ht="15">
      <c r="A1831" s="284">
        <v>1827</v>
      </c>
      <c r="B1831" s="287"/>
      <c r="C1831" s="287"/>
      <c r="D1831" s="284" t="s">
        <v>1382</v>
      </c>
      <c r="E1831" s="287"/>
      <c r="F1831" s="285" t="s">
        <v>1951</v>
      </c>
      <c r="G1831" s="266" t="s">
        <v>121</v>
      </c>
      <c r="H1831" s="266">
        <f>IF(G1831="Traditional Stove",0.1,0.2)</f>
        <v>0.1</v>
      </c>
      <c r="I1831" s="266">
        <f>YEAR(J1831)</f>
        <v>2023</v>
      </c>
      <c r="J1831" s="267">
        <v>44969</v>
      </c>
      <c r="K1831" s="267">
        <f>J1831+1</f>
        <v>44970</v>
      </c>
      <c r="L1831" s="266">
        <f>IF(M1831&lt;=365,1,2)</f>
        <v>1</v>
      </c>
      <c r="M1831" s="266">
        <f>IF(K1831&lt;$C$1,$C$2-$C$1+1,$C$2-K1831+1)</f>
        <v>77</v>
      </c>
      <c r="N1831" s="268">
        <f>M1831/365</f>
        <v>0.21095890410958903</v>
      </c>
      <c r="O1831" s="269">
        <f>'Data and Parameter'!$E$4*'Data and Parameter'!$E$5*('Data and Parameter'!$E$6+'Data and Parameter'!$E$7)*'Data and Parameter'!$E$19*'Data and Parameter'!$E$14*'ER calculations'!N1831</f>
        <v>1.0922922755728799</v>
      </c>
    </row>
    <row r="1832" spans="1:15" ht="15">
      <c r="A1832" s="284">
        <v>1828</v>
      </c>
      <c r="B1832" s="287"/>
      <c r="C1832" s="287"/>
      <c r="D1832" s="284" t="s">
        <v>1382</v>
      </c>
      <c r="E1832" s="287"/>
      <c r="F1832" s="285" t="s">
        <v>1952</v>
      </c>
      <c r="G1832" s="266" t="s">
        <v>121</v>
      </c>
      <c r="H1832" s="266">
        <f>IF(G1832="Traditional Stove",0.1,0.2)</f>
        <v>0.1</v>
      </c>
      <c r="I1832" s="266">
        <f>YEAR(J1832)</f>
        <v>2023</v>
      </c>
      <c r="J1832" s="267">
        <v>44969</v>
      </c>
      <c r="K1832" s="267">
        <f>J1832+1</f>
        <v>44970</v>
      </c>
      <c r="L1832" s="266">
        <f>IF(M1832&lt;=365,1,2)</f>
        <v>1</v>
      </c>
      <c r="M1832" s="266">
        <f>IF(K1832&lt;$C$1,$C$2-$C$1+1,$C$2-K1832+1)</f>
        <v>77</v>
      </c>
      <c r="N1832" s="268">
        <f>M1832/365</f>
        <v>0.21095890410958903</v>
      </c>
      <c r="O1832" s="269">
        <f>'Data and Parameter'!$E$4*'Data and Parameter'!$E$5*('Data and Parameter'!$E$6+'Data and Parameter'!$E$7)*'Data and Parameter'!$E$19*'Data and Parameter'!$E$14*'ER calculations'!N1832</f>
        <v>1.0922922755728799</v>
      </c>
    </row>
    <row r="1833" spans="1:15" ht="15">
      <c r="A1833" s="284">
        <v>1829</v>
      </c>
      <c r="B1833" s="287"/>
      <c r="C1833" s="287"/>
      <c r="D1833" s="284" t="s">
        <v>1382</v>
      </c>
      <c r="E1833" s="287"/>
      <c r="F1833" s="285" t="s">
        <v>1953</v>
      </c>
      <c r="G1833" s="266" t="s">
        <v>121</v>
      </c>
      <c r="H1833" s="266">
        <f>IF(G1833="Traditional Stove",0.1,0.2)</f>
        <v>0.1</v>
      </c>
      <c r="I1833" s="266">
        <f>YEAR(J1833)</f>
        <v>2023</v>
      </c>
      <c r="J1833" s="267">
        <v>44974</v>
      </c>
      <c r="K1833" s="267">
        <f>J1833+1</f>
        <v>44975</v>
      </c>
      <c r="L1833" s="266">
        <f>IF(M1833&lt;=365,1,2)</f>
        <v>1</v>
      </c>
      <c r="M1833" s="266">
        <f>IF(K1833&lt;$C$1,$C$2-$C$1+1,$C$2-K1833+1)</f>
        <v>72</v>
      </c>
      <c r="N1833" s="268">
        <f>M1833/365</f>
        <v>0.19726027397260273</v>
      </c>
      <c r="O1833" s="269">
        <f>'Data and Parameter'!$E$4*'Data and Parameter'!$E$5*('Data and Parameter'!$E$6+'Data and Parameter'!$E$7)*'Data and Parameter'!$E$19*'Data and Parameter'!$E$14*'ER calculations'!N1833</f>
        <v>1.0213642057304853</v>
      </c>
    </row>
    <row r="1834" spans="1:15" ht="15">
      <c r="A1834" s="284">
        <v>1830</v>
      </c>
      <c r="B1834" s="287"/>
      <c r="C1834" s="287"/>
      <c r="D1834" s="284" t="s">
        <v>1382</v>
      </c>
      <c r="E1834" s="287"/>
      <c r="F1834" s="285" t="s">
        <v>1954</v>
      </c>
      <c r="G1834" s="266" t="s">
        <v>121</v>
      </c>
      <c r="H1834" s="266">
        <f>IF(G1834="Traditional Stove",0.1,0.2)</f>
        <v>0.1</v>
      </c>
      <c r="I1834" s="266">
        <f>YEAR(J1834)</f>
        <v>2023</v>
      </c>
      <c r="J1834" s="267">
        <v>44974</v>
      </c>
      <c r="K1834" s="267">
        <f>J1834+1</f>
        <v>44975</v>
      </c>
      <c r="L1834" s="266">
        <f>IF(M1834&lt;=365,1,2)</f>
        <v>1</v>
      </c>
      <c r="M1834" s="266">
        <f>IF(K1834&lt;$C$1,$C$2-$C$1+1,$C$2-K1834+1)</f>
        <v>72</v>
      </c>
      <c r="N1834" s="268">
        <f>M1834/365</f>
        <v>0.19726027397260273</v>
      </c>
      <c r="O1834" s="269">
        <f>'Data and Parameter'!$E$4*'Data and Parameter'!$E$5*('Data and Parameter'!$E$6+'Data and Parameter'!$E$7)*'Data and Parameter'!$E$19*'Data and Parameter'!$E$14*'ER calculations'!N1834</f>
        <v>1.0213642057304853</v>
      </c>
    </row>
    <row r="1835" spans="1:15" ht="15">
      <c r="A1835" s="284">
        <v>1831</v>
      </c>
      <c r="B1835" s="287"/>
      <c r="C1835" s="287"/>
      <c r="D1835" s="284" t="s">
        <v>1382</v>
      </c>
      <c r="E1835" s="287"/>
      <c r="F1835" s="285" t="s">
        <v>1955</v>
      </c>
      <c r="G1835" s="266" t="s">
        <v>121</v>
      </c>
      <c r="H1835" s="266">
        <f>IF(G1835="Traditional Stove",0.1,0.2)</f>
        <v>0.1</v>
      </c>
      <c r="I1835" s="266">
        <f>YEAR(J1835)</f>
        <v>2023</v>
      </c>
      <c r="J1835" s="267">
        <v>44974</v>
      </c>
      <c r="K1835" s="267">
        <f>J1835+1</f>
        <v>44975</v>
      </c>
      <c r="L1835" s="266">
        <f>IF(M1835&lt;=365,1,2)</f>
        <v>1</v>
      </c>
      <c r="M1835" s="266">
        <f>IF(K1835&lt;$C$1,$C$2-$C$1+1,$C$2-K1835+1)</f>
        <v>72</v>
      </c>
      <c r="N1835" s="268">
        <f>M1835/365</f>
        <v>0.19726027397260273</v>
      </c>
      <c r="O1835" s="269">
        <f>'Data and Parameter'!$E$4*'Data and Parameter'!$E$5*('Data and Parameter'!$E$6+'Data and Parameter'!$E$7)*'Data and Parameter'!$E$19*'Data and Parameter'!$E$14*'ER calculations'!N1835</f>
        <v>1.0213642057304853</v>
      </c>
    </row>
    <row r="1836" spans="1:15" ht="15">
      <c r="A1836" s="284">
        <v>1832</v>
      </c>
      <c r="B1836" s="287"/>
      <c r="C1836" s="287"/>
      <c r="D1836" s="284" t="s">
        <v>1382</v>
      </c>
      <c r="E1836" s="287"/>
      <c r="F1836" s="285" t="s">
        <v>1956</v>
      </c>
      <c r="G1836" s="266" t="s">
        <v>121</v>
      </c>
      <c r="H1836" s="266">
        <f>IF(G1836="Traditional Stove",0.1,0.2)</f>
        <v>0.1</v>
      </c>
      <c r="I1836" s="266">
        <f>YEAR(J1836)</f>
        <v>2023</v>
      </c>
      <c r="J1836" s="267">
        <v>44974</v>
      </c>
      <c r="K1836" s="267">
        <f>J1836+1</f>
        <v>44975</v>
      </c>
      <c r="L1836" s="266">
        <f>IF(M1836&lt;=365,1,2)</f>
        <v>1</v>
      </c>
      <c r="M1836" s="266">
        <f>IF(K1836&lt;$C$1,$C$2-$C$1+1,$C$2-K1836+1)</f>
        <v>72</v>
      </c>
      <c r="N1836" s="268">
        <f>M1836/365</f>
        <v>0.19726027397260273</v>
      </c>
      <c r="O1836" s="269">
        <f>'Data and Parameter'!$E$4*'Data and Parameter'!$E$5*('Data and Parameter'!$E$6+'Data and Parameter'!$E$7)*'Data and Parameter'!$E$19*'Data and Parameter'!$E$14*'ER calculations'!N1836</f>
        <v>1.0213642057304853</v>
      </c>
    </row>
    <row r="1837" spans="1:15" ht="15">
      <c r="A1837" s="284">
        <v>1833</v>
      </c>
      <c r="B1837" s="287"/>
      <c r="C1837" s="287"/>
      <c r="D1837" s="284" t="s">
        <v>1382</v>
      </c>
      <c r="E1837" s="287"/>
      <c r="F1837" s="285" t="s">
        <v>1957</v>
      </c>
      <c r="G1837" s="266" t="s">
        <v>121</v>
      </c>
      <c r="H1837" s="266">
        <f>IF(G1837="Traditional Stove",0.1,0.2)</f>
        <v>0.1</v>
      </c>
      <c r="I1837" s="266">
        <f>YEAR(J1837)</f>
        <v>2023</v>
      </c>
      <c r="J1837" s="267">
        <v>44974</v>
      </c>
      <c r="K1837" s="267">
        <f>J1837+1</f>
        <v>44975</v>
      </c>
      <c r="L1837" s="266">
        <f>IF(M1837&lt;=365,1,2)</f>
        <v>1</v>
      </c>
      <c r="M1837" s="266">
        <f>IF(K1837&lt;$C$1,$C$2-$C$1+1,$C$2-K1837+1)</f>
        <v>72</v>
      </c>
      <c r="N1837" s="268">
        <f>M1837/365</f>
        <v>0.19726027397260273</v>
      </c>
      <c r="O1837" s="269">
        <f>'Data and Parameter'!$E$4*'Data and Parameter'!$E$5*('Data and Parameter'!$E$6+'Data and Parameter'!$E$7)*'Data and Parameter'!$E$19*'Data and Parameter'!$E$14*'ER calculations'!N1837</f>
        <v>1.0213642057304853</v>
      </c>
    </row>
    <row r="1838" spans="1:15" ht="15">
      <c r="A1838" s="284">
        <v>1834</v>
      </c>
      <c r="B1838" s="287"/>
      <c r="C1838" s="287"/>
      <c r="D1838" s="284" t="s">
        <v>1382</v>
      </c>
      <c r="E1838" s="287"/>
      <c r="F1838" s="285" t="s">
        <v>1958</v>
      </c>
      <c r="G1838" s="266" t="s">
        <v>121</v>
      </c>
      <c r="H1838" s="266">
        <f>IF(G1838="Traditional Stove",0.1,0.2)</f>
        <v>0.1</v>
      </c>
      <c r="I1838" s="266">
        <f>YEAR(J1838)</f>
        <v>2023</v>
      </c>
      <c r="J1838" s="267">
        <v>44974</v>
      </c>
      <c r="K1838" s="267">
        <f>J1838+1</f>
        <v>44975</v>
      </c>
      <c r="L1838" s="266">
        <f>IF(M1838&lt;=365,1,2)</f>
        <v>1</v>
      </c>
      <c r="M1838" s="266">
        <f>IF(K1838&lt;$C$1,$C$2-$C$1+1,$C$2-K1838+1)</f>
        <v>72</v>
      </c>
      <c r="N1838" s="268">
        <f>M1838/365</f>
        <v>0.19726027397260273</v>
      </c>
      <c r="O1838" s="269">
        <f>'Data and Parameter'!$E$4*'Data and Parameter'!$E$5*('Data and Parameter'!$E$6+'Data and Parameter'!$E$7)*'Data and Parameter'!$E$19*'Data and Parameter'!$E$14*'ER calculations'!N1838</f>
        <v>1.0213642057304853</v>
      </c>
    </row>
    <row r="1839" spans="1:15" ht="15">
      <c r="A1839" s="284">
        <v>1835</v>
      </c>
      <c r="B1839" s="287"/>
      <c r="C1839" s="287"/>
      <c r="D1839" s="284" t="s">
        <v>1382</v>
      </c>
      <c r="E1839" s="287"/>
      <c r="F1839" s="285" t="s">
        <v>1959</v>
      </c>
      <c r="G1839" s="266" t="s">
        <v>121</v>
      </c>
      <c r="H1839" s="266">
        <f>IF(G1839="Traditional Stove",0.1,0.2)</f>
        <v>0.1</v>
      </c>
      <c r="I1839" s="266">
        <f>YEAR(J1839)</f>
        <v>2023</v>
      </c>
      <c r="J1839" s="267">
        <v>44974</v>
      </c>
      <c r="K1839" s="267">
        <f>J1839+1</f>
        <v>44975</v>
      </c>
      <c r="L1839" s="266">
        <f>IF(M1839&lt;=365,1,2)</f>
        <v>1</v>
      </c>
      <c r="M1839" s="266">
        <f>IF(K1839&lt;$C$1,$C$2-$C$1+1,$C$2-K1839+1)</f>
        <v>72</v>
      </c>
      <c r="N1839" s="268">
        <f>M1839/365</f>
        <v>0.19726027397260273</v>
      </c>
      <c r="O1839" s="269">
        <f>'Data and Parameter'!$E$4*'Data and Parameter'!$E$5*('Data and Parameter'!$E$6+'Data and Parameter'!$E$7)*'Data and Parameter'!$E$19*'Data and Parameter'!$E$14*'ER calculations'!N1839</f>
        <v>1.0213642057304853</v>
      </c>
    </row>
    <row r="1840" spans="1:15" ht="15">
      <c r="A1840" s="284">
        <v>1836</v>
      </c>
      <c r="B1840" s="287"/>
      <c r="C1840" s="287"/>
      <c r="D1840" s="284" t="s">
        <v>1382</v>
      </c>
      <c r="E1840" s="287"/>
      <c r="F1840" s="285" t="s">
        <v>1960</v>
      </c>
      <c r="G1840" s="266" t="s">
        <v>121</v>
      </c>
      <c r="H1840" s="266">
        <f>IF(G1840="Traditional Stove",0.1,0.2)</f>
        <v>0.1</v>
      </c>
      <c r="I1840" s="266">
        <f>YEAR(J1840)</f>
        <v>2023</v>
      </c>
      <c r="J1840" s="267">
        <v>44974</v>
      </c>
      <c r="K1840" s="267">
        <f>J1840+1</f>
        <v>44975</v>
      </c>
      <c r="L1840" s="266">
        <f>IF(M1840&lt;=365,1,2)</f>
        <v>1</v>
      </c>
      <c r="M1840" s="266">
        <f>IF(K1840&lt;$C$1,$C$2-$C$1+1,$C$2-K1840+1)</f>
        <v>72</v>
      </c>
      <c r="N1840" s="268">
        <f>M1840/365</f>
        <v>0.19726027397260273</v>
      </c>
      <c r="O1840" s="269">
        <f>'Data and Parameter'!$E$4*'Data and Parameter'!$E$5*('Data and Parameter'!$E$6+'Data and Parameter'!$E$7)*'Data and Parameter'!$E$19*'Data and Parameter'!$E$14*'ER calculations'!N1840</f>
        <v>1.0213642057304853</v>
      </c>
    </row>
    <row r="1841" spans="1:15" ht="15">
      <c r="A1841" s="284">
        <v>1837</v>
      </c>
      <c r="B1841" s="287"/>
      <c r="C1841" s="287"/>
      <c r="D1841" s="284" t="s">
        <v>1382</v>
      </c>
      <c r="E1841" s="287"/>
      <c r="F1841" s="285" t="s">
        <v>1961</v>
      </c>
      <c r="G1841" s="266" t="s">
        <v>121</v>
      </c>
      <c r="H1841" s="266">
        <f>IF(G1841="Traditional Stove",0.1,0.2)</f>
        <v>0.1</v>
      </c>
      <c r="I1841" s="266">
        <f>YEAR(J1841)</f>
        <v>2023</v>
      </c>
      <c r="J1841" s="267">
        <v>44974</v>
      </c>
      <c r="K1841" s="267">
        <f>J1841+1</f>
        <v>44975</v>
      </c>
      <c r="L1841" s="266">
        <f>IF(M1841&lt;=365,1,2)</f>
        <v>1</v>
      </c>
      <c r="M1841" s="266">
        <f>IF(K1841&lt;$C$1,$C$2-$C$1+1,$C$2-K1841+1)</f>
        <v>72</v>
      </c>
      <c r="N1841" s="268">
        <f>M1841/365</f>
        <v>0.19726027397260273</v>
      </c>
      <c r="O1841" s="269">
        <f>'Data and Parameter'!$E$4*'Data and Parameter'!$E$5*('Data and Parameter'!$E$6+'Data and Parameter'!$E$7)*'Data and Parameter'!$E$19*'Data and Parameter'!$E$14*'ER calculations'!N1841</f>
        <v>1.0213642057304853</v>
      </c>
    </row>
    <row r="1842" spans="1:15" ht="15">
      <c r="A1842" s="284">
        <v>1838</v>
      </c>
      <c r="B1842" s="287"/>
      <c r="C1842" s="287"/>
      <c r="D1842" s="284" t="s">
        <v>1382</v>
      </c>
      <c r="E1842" s="287"/>
      <c r="F1842" s="285" t="s">
        <v>1962</v>
      </c>
      <c r="G1842" s="266" t="s">
        <v>121</v>
      </c>
      <c r="H1842" s="266">
        <f>IF(G1842="Traditional Stove",0.1,0.2)</f>
        <v>0.1</v>
      </c>
      <c r="I1842" s="266">
        <f>YEAR(J1842)</f>
        <v>2023</v>
      </c>
      <c r="J1842" s="267">
        <v>44974</v>
      </c>
      <c r="K1842" s="267">
        <f>J1842+1</f>
        <v>44975</v>
      </c>
      <c r="L1842" s="266">
        <f>IF(M1842&lt;=365,1,2)</f>
        <v>1</v>
      </c>
      <c r="M1842" s="266">
        <f>IF(K1842&lt;$C$1,$C$2-$C$1+1,$C$2-K1842+1)</f>
        <v>72</v>
      </c>
      <c r="N1842" s="268">
        <f>M1842/365</f>
        <v>0.19726027397260273</v>
      </c>
      <c r="O1842" s="269">
        <f>'Data and Parameter'!$E$4*'Data and Parameter'!$E$5*('Data and Parameter'!$E$6+'Data and Parameter'!$E$7)*'Data and Parameter'!$E$19*'Data and Parameter'!$E$14*'ER calculations'!N1842</f>
        <v>1.0213642057304853</v>
      </c>
    </row>
    <row r="1843" spans="1:15" ht="15">
      <c r="A1843" s="284">
        <v>1839</v>
      </c>
      <c r="B1843" s="287"/>
      <c r="C1843" s="287"/>
      <c r="D1843" s="284" t="s">
        <v>1382</v>
      </c>
      <c r="E1843" s="287"/>
      <c r="F1843" s="285" t="s">
        <v>1963</v>
      </c>
      <c r="G1843" s="266" t="s">
        <v>121</v>
      </c>
      <c r="H1843" s="266">
        <f>IF(G1843="Traditional Stove",0.1,0.2)</f>
        <v>0.1</v>
      </c>
      <c r="I1843" s="266">
        <f>YEAR(J1843)</f>
        <v>2023</v>
      </c>
      <c r="J1843" s="267">
        <v>44974</v>
      </c>
      <c r="K1843" s="267">
        <f>J1843+1</f>
        <v>44975</v>
      </c>
      <c r="L1843" s="266">
        <f>IF(M1843&lt;=365,1,2)</f>
        <v>1</v>
      </c>
      <c r="M1843" s="266">
        <f>IF(K1843&lt;$C$1,$C$2-$C$1+1,$C$2-K1843+1)</f>
        <v>72</v>
      </c>
      <c r="N1843" s="268">
        <f>M1843/365</f>
        <v>0.19726027397260273</v>
      </c>
      <c r="O1843" s="269">
        <f>'Data and Parameter'!$E$4*'Data and Parameter'!$E$5*('Data and Parameter'!$E$6+'Data and Parameter'!$E$7)*'Data and Parameter'!$E$19*'Data and Parameter'!$E$14*'ER calculations'!N1843</f>
        <v>1.0213642057304853</v>
      </c>
    </row>
    <row r="1844" spans="1:15" ht="15">
      <c r="A1844" s="284">
        <v>1840</v>
      </c>
      <c r="B1844" s="287"/>
      <c r="C1844" s="287"/>
      <c r="D1844" s="284" t="s">
        <v>1382</v>
      </c>
      <c r="E1844" s="287"/>
      <c r="F1844" s="285" t="s">
        <v>1964</v>
      </c>
      <c r="G1844" s="266" t="s">
        <v>121</v>
      </c>
      <c r="H1844" s="266">
        <f>IF(G1844="Traditional Stove",0.1,0.2)</f>
        <v>0.1</v>
      </c>
      <c r="I1844" s="266">
        <f>YEAR(J1844)</f>
        <v>2023</v>
      </c>
      <c r="J1844" s="267">
        <v>44974</v>
      </c>
      <c r="K1844" s="267">
        <f>J1844+1</f>
        <v>44975</v>
      </c>
      <c r="L1844" s="266">
        <f>IF(M1844&lt;=365,1,2)</f>
        <v>1</v>
      </c>
      <c r="M1844" s="266">
        <f>IF(K1844&lt;$C$1,$C$2-$C$1+1,$C$2-K1844+1)</f>
        <v>72</v>
      </c>
      <c r="N1844" s="268">
        <f>M1844/365</f>
        <v>0.19726027397260273</v>
      </c>
      <c r="O1844" s="269">
        <f>'Data and Parameter'!$E$4*'Data and Parameter'!$E$5*('Data and Parameter'!$E$6+'Data and Parameter'!$E$7)*'Data and Parameter'!$E$19*'Data and Parameter'!$E$14*'ER calculations'!N1844</f>
        <v>1.0213642057304853</v>
      </c>
    </row>
    <row r="1845" spans="1:15" ht="15">
      <c r="A1845" s="284">
        <v>1841</v>
      </c>
      <c r="B1845" s="287"/>
      <c r="C1845" s="287"/>
      <c r="D1845" s="284" t="s">
        <v>1382</v>
      </c>
      <c r="E1845" s="287"/>
      <c r="F1845" s="285" t="s">
        <v>1965</v>
      </c>
      <c r="G1845" s="266" t="s">
        <v>121</v>
      </c>
      <c r="H1845" s="266">
        <f>IF(G1845="Traditional Stove",0.1,0.2)</f>
        <v>0.1</v>
      </c>
      <c r="I1845" s="266">
        <f>YEAR(J1845)</f>
        <v>2023</v>
      </c>
      <c r="J1845" s="267">
        <v>44974</v>
      </c>
      <c r="K1845" s="267">
        <f>J1845+1</f>
        <v>44975</v>
      </c>
      <c r="L1845" s="266">
        <f>IF(M1845&lt;=365,1,2)</f>
        <v>1</v>
      </c>
      <c r="M1845" s="266">
        <f>IF(K1845&lt;$C$1,$C$2-$C$1+1,$C$2-K1845+1)</f>
        <v>72</v>
      </c>
      <c r="N1845" s="268">
        <f>M1845/365</f>
        <v>0.19726027397260273</v>
      </c>
      <c r="O1845" s="269">
        <f>'Data and Parameter'!$E$4*'Data and Parameter'!$E$5*('Data and Parameter'!$E$6+'Data and Parameter'!$E$7)*'Data and Parameter'!$E$19*'Data and Parameter'!$E$14*'ER calculations'!N1845</f>
        <v>1.0213642057304853</v>
      </c>
    </row>
    <row r="1846" spans="1:15" ht="15">
      <c r="A1846" s="284">
        <v>1842</v>
      </c>
      <c r="B1846" s="287"/>
      <c r="C1846" s="287"/>
      <c r="D1846" s="284" t="s">
        <v>1382</v>
      </c>
      <c r="E1846" s="287"/>
      <c r="F1846" s="285" t="s">
        <v>1966</v>
      </c>
      <c r="G1846" s="266" t="s">
        <v>121</v>
      </c>
      <c r="H1846" s="266">
        <f>IF(G1846="Traditional Stove",0.1,0.2)</f>
        <v>0.1</v>
      </c>
      <c r="I1846" s="266">
        <f>YEAR(J1846)</f>
        <v>2023</v>
      </c>
      <c r="J1846" s="267">
        <v>44974</v>
      </c>
      <c r="K1846" s="267">
        <f>J1846+1</f>
        <v>44975</v>
      </c>
      <c r="L1846" s="266">
        <f>IF(M1846&lt;=365,1,2)</f>
        <v>1</v>
      </c>
      <c r="M1846" s="266">
        <f>IF(K1846&lt;$C$1,$C$2-$C$1+1,$C$2-K1846+1)</f>
        <v>72</v>
      </c>
      <c r="N1846" s="268">
        <f>M1846/365</f>
        <v>0.19726027397260273</v>
      </c>
      <c r="O1846" s="269">
        <f>'Data and Parameter'!$E$4*'Data and Parameter'!$E$5*('Data and Parameter'!$E$6+'Data and Parameter'!$E$7)*'Data and Parameter'!$E$19*'Data and Parameter'!$E$14*'ER calculations'!N1846</f>
        <v>1.0213642057304853</v>
      </c>
    </row>
    <row r="1847" spans="1:15" ht="15">
      <c r="A1847" s="284">
        <v>1843</v>
      </c>
      <c r="B1847" s="287"/>
      <c r="C1847" s="287"/>
      <c r="D1847" s="284" t="s">
        <v>1382</v>
      </c>
      <c r="E1847" s="287"/>
      <c r="F1847" s="285" t="s">
        <v>1967</v>
      </c>
      <c r="G1847" s="266" t="s">
        <v>121</v>
      </c>
      <c r="H1847" s="266">
        <f>IF(G1847="Traditional Stove",0.1,0.2)</f>
        <v>0.1</v>
      </c>
      <c r="I1847" s="266">
        <f>YEAR(J1847)</f>
        <v>2023</v>
      </c>
      <c r="J1847" s="267">
        <v>44974</v>
      </c>
      <c r="K1847" s="267">
        <f>J1847+1</f>
        <v>44975</v>
      </c>
      <c r="L1847" s="266">
        <f>IF(M1847&lt;=365,1,2)</f>
        <v>1</v>
      </c>
      <c r="M1847" s="266">
        <f>IF(K1847&lt;$C$1,$C$2-$C$1+1,$C$2-K1847+1)</f>
        <v>72</v>
      </c>
      <c r="N1847" s="268">
        <f>M1847/365</f>
        <v>0.19726027397260273</v>
      </c>
      <c r="O1847" s="269">
        <f>'Data and Parameter'!$E$4*'Data and Parameter'!$E$5*('Data and Parameter'!$E$6+'Data and Parameter'!$E$7)*'Data and Parameter'!$E$19*'Data and Parameter'!$E$14*'ER calculations'!N1847</f>
        <v>1.0213642057304853</v>
      </c>
    </row>
    <row r="1848" spans="1:15" ht="15">
      <c r="A1848" s="284">
        <v>1844</v>
      </c>
      <c r="B1848" s="287"/>
      <c r="C1848" s="287"/>
      <c r="D1848" s="284" t="s">
        <v>1382</v>
      </c>
      <c r="E1848" s="287"/>
      <c r="F1848" s="285" t="s">
        <v>1968</v>
      </c>
      <c r="G1848" s="266" t="s">
        <v>121</v>
      </c>
      <c r="H1848" s="266">
        <f>IF(G1848="Traditional Stove",0.1,0.2)</f>
        <v>0.1</v>
      </c>
      <c r="I1848" s="266">
        <f>YEAR(J1848)</f>
        <v>2023</v>
      </c>
      <c r="J1848" s="267">
        <v>44974</v>
      </c>
      <c r="K1848" s="267">
        <f>J1848+1</f>
        <v>44975</v>
      </c>
      <c r="L1848" s="266">
        <f>IF(M1848&lt;=365,1,2)</f>
        <v>1</v>
      </c>
      <c r="M1848" s="266">
        <f>IF(K1848&lt;$C$1,$C$2-$C$1+1,$C$2-K1848+1)</f>
        <v>72</v>
      </c>
      <c r="N1848" s="268">
        <f>M1848/365</f>
        <v>0.19726027397260273</v>
      </c>
      <c r="O1848" s="269">
        <f>'Data and Parameter'!$E$4*'Data and Parameter'!$E$5*('Data and Parameter'!$E$6+'Data and Parameter'!$E$7)*'Data and Parameter'!$E$19*'Data and Parameter'!$E$14*'ER calculations'!N1848</f>
        <v>1.0213642057304853</v>
      </c>
    </row>
    <row r="1849" spans="1:15" ht="15">
      <c r="A1849" s="284">
        <v>1845</v>
      </c>
      <c r="B1849" s="287"/>
      <c r="C1849" s="287"/>
      <c r="D1849" s="284" t="s">
        <v>1382</v>
      </c>
      <c r="E1849" s="287"/>
      <c r="F1849" s="285" t="s">
        <v>1969</v>
      </c>
      <c r="G1849" s="266" t="s">
        <v>121</v>
      </c>
      <c r="H1849" s="266">
        <f>IF(G1849="Traditional Stove",0.1,0.2)</f>
        <v>0.1</v>
      </c>
      <c r="I1849" s="266">
        <f>YEAR(J1849)</f>
        <v>2023</v>
      </c>
      <c r="J1849" s="267">
        <v>44974</v>
      </c>
      <c r="K1849" s="267">
        <f>J1849+1</f>
        <v>44975</v>
      </c>
      <c r="L1849" s="266">
        <f>IF(M1849&lt;=365,1,2)</f>
        <v>1</v>
      </c>
      <c r="M1849" s="266">
        <f>IF(K1849&lt;$C$1,$C$2-$C$1+1,$C$2-K1849+1)</f>
        <v>72</v>
      </c>
      <c r="N1849" s="268">
        <f>M1849/365</f>
        <v>0.19726027397260273</v>
      </c>
      <c r="O1849" s="269">
        <f>'Data and Parameter'!$E$4*'Data and Parameter'!$E$5*('Data and Parameter'!$E$6+'Data and Parameter'!$E$7)*'Data and Parameter'!$E$19*'Data and Parameter'!$E$14*'ER calculations'!N1849</f>
        <v>1.0213642057304853</v>
      </c>
    </row>
    <row r="1850" spans="1:15" ht="15">
      <c r="A1850" s="284">
        <v>1846</v>
      </c>
      <c r="B1850" s="287"/>
      <c r="C1850" s="287"/>
      <c r="D1850" s="284" t="s">
        <v>1382</v>
      </c>
      <c r="E1850" s="287"/>
      <c r="F1850" s="285" t="s">
        <v>1970</v>
      </c>
      <c r="G1850" s="266" t="s">
        <v>121</v>
      </c>
      <c r="H1850" s="266">
        <f>IF(G1850="Traditional Stove",0.1,0.2)</f>
        <v>0.1</v>
      </c>
      <c r="I1850" s="266">
        <f>YEAR(J1850)</f>
        <v>2023</v>
      </c>
      <c r="J1850" s="267">
        <v>44974</v>
      </c>
      <c r="K1850" s="267">
        <f>J1850+1</f>
        <v>44975</v>
      </c>
      <c r="L1850" s="266">
        <f>IF(M1850&lt;=365,1,2)</f>
        <v>1</v>
      </c>
      <c r="M1850" s="266">
        <f>IF(K1850&lt;$C$1,$C$2-$C$1+1,$C$2-K1850+1)</f>
        <v>72</v>
      </c>
      <c r="N1850" s="268">
        <f>M1850/365</f>
        <v>0.19726027397260273</v>
      </c>
      <c r="O1850" s="269">
        <f>'Data and Parameter'!$E$4*'Data and Parameter'!$E$5*('Data and Parameter'!$E$6+'Data and Parameter'!$E$7)*'Data and Parameter'!$E$19*'Data and Parameter'!$E$14*'ER calculations'!N1850</f>
        <v>1.0213642057304853</v>
      </c>
    </row>
    <row r="1851" spans="1:15" ht="15">
      <c r="A1851" s="284">
        <v>1847</v>
      </c>
      <c r="B1851" s="287"/>
      <c r="C1851" s="287"/>
      <c r="D1851" s="284" t="s">
        <v>1382</v>
      </c>
      <c r="E1851" s="287"/>
      <c r="F1851" s="285" t="s">
        <v>1971</v>
      </c>
      <c r="G1851" s="266" t="s">
        <v>121</v>
      </c>
      <c r="H1851" s="266">
        <f>IF(G1851="Traditional Stove",0.1,0.2)</f>
        <v>0.1</v>
      </c>
      <c r="I1851" s="266">
        <f>YEAR(J1851)</f>
        <v>2023</v>
      </c>
      <c r="J1851" s="267">
        <v>44974</v>
      </c>
      <c r="K1851" s="267">
        <f>J1851+1</f>
        <v>44975</v>
      </c>
      <c r="L1851" s="266">
        <f>IF(M1851&lt;=365,1,2)</f>
        <v>1</v>
      </c>
      <c r="M1851" s="266">
        <f>IF(K1851&lt;$C$1,$C$2-$C$1+1,$C$2-K1851+1)</f>
        <v>72</v>
      </c>
      <c r="N1851" s="268">
        <f>M1851/365</f>
        <v>0.19726027397260273</v>
      </c>
      <c r="O1851" s="269">
        <f>'Data and Parameter'!$E$4*'Data and Parameter'!$E$5*('Data and Parameter'!$E$6+'Data and Parameter'!$E$7)*'Data and Parameter'!$E$19*'Data and Parameter'!$E$14*'ER calculations'!N1851</f>
        <v>1.0213642057304853</v>
      </c>
    </row>
    <row r="1852" spans="1:15" ht="15">
      <c r="A1852" s="284">
        <v>1848</v>
      </c>
      <c r="B1852" s="287"/>
      <c r="C1852" s="287"/>
      <c r="D1852" s="284" t="s">
        <v>1382</v>
      </c>
      <c r="E1852" s="287"/>
      <c r="F1852" s="285" t="s">
        <v>1972</v>
      </c>
      <c r="G1852" s="266" t="s">
        <v>121</v>
      </c>
      <c r="H1852" s="266">
        <f>IF(G1852="Traditional Stove",0.1,0.2)</f>
        <v>0.1</v>
      </c>
      <c r="I1852" s="266">
        <f>YEAR(J1852)</f>
        <v>2023</v>
      </c>
      <c r="J1852" s="267">
        <v>44974</v>
      </c>
      <c r="K1852" s="267">
        <f>J1852+1</f>
        <v>44975</v>
      </c>
      <c r="L1852" s="266">
        <f>IF(M1852&lt;=365,1,2)</f>
        <v>1</v>
      </c>
      <c r="M1852" s="266">
        <f>IF(K1852&lt;$C$1,$C$2-$C$1+1,$C$2-K1852+1)</f>
        <v>72</v>
      </c>
      <c r="N1852" s="268">
        <f>M1852/365</f>
        <v>0.19726027397260273</v>
      </c>
      <c r="O1852" s="269">
        <f>'Data and Parameter'!$E$4*'Data and Parameter'!$E$5*('Data and Parameter'!$E$6+'Data and Parameter'!$E$7)*'Data and Parameter'!$E$19*'Data and Parameter'!$E$14*'ER calculations'!N1852</f>
        <v>1.0213642057304853</v>
      </c>
    </row>
    <row r="1853" spans="1:15" ht="15">
      <c r="A1853" s="284">
        <v>1849</v>
      </c>
      <c r="B1853" s="287"/>
      <c r="C1853" s="287"/>
      <c r="D1853" s="284" t="s">
        <v>1382</v>
      </c>
      <c r="E1853" s="287"/>
      <c r="F1853" s="285" t="s">
        <v>1973</v>
      </c>
      <c r="G1853" s="266" t="s">
        <v>121</v>
      </c>
      <c r="H1853" s="266">
        <f>IF(G1853="Traditional Stove",0.1,0.2)</f>
        <v>0.1</v>
      </c>
      <c r="I1853" s="266">
        <f>YEAR(J1853)</f>
        <v>2023</v>
      </c>
      <c r="J1853" s="267">
        <v>44974</v>
      </c>
      <c r="K1853" s="267">
        <f>J1853+1</f>
        <v>44975</v>
      </c>
      <c r="L1853" s="266">
        <f>IF(M1853&lt;=365,1,2)</f>
        <v>1</v>
      </c>
      <c r="M1853" s="266">
        <f>IF(K1853&lt;$C$1,$C$2-$C$1+1,$C$2-K1853+1)</f>
        <v>72</v>
      </c>
      <c r="N1853" s="268">
        <f>M1853/365</f>
        <v>0.19726027397260273</v>
      </c>
      <c r="O1853" s="269">
        <f>'Data and Parameter'!$E$4*'Data and Parameter'!$E$5*('Data and Parameter'!$E$6+'Data and Parameter'!$E$7)*'Data and Parameter'!$E$19*'Data and Parameter'!$E$14*'ER calculations'!N1853</f>
        <v>1.0213642057304853</v>
      </c>
    </row>
    <row r="1854" spans="1:15" ht="15">
      <c r="A1854" s="284">
        <v>1850</v>
      </c>
      <c r="B1854" s="287"/>
      <c r="C1854" s="287"/>
      <c r="D1854" s="284" t="s">
        <v>1382</v>
      </c>
      <c r="E1854" s="287"/>
      <c r="F1854" s="285" t="s">
        <v>1974</v>
      </c>
      <c r="G1854" s="266" t="s">
        <v>121</v>
      </c>
      <c r="H1854" s="266">
        <f>IF(G1854="Traditional Stove",0.1,0.2)</f>
        <v>0.1</v>
      </c>
      <c r="I1854" s="266">
        <f>YEAR(J1854)</f>
        <v>2023</v>
      </c>
      <c r="J1854" s="267">
        <v>44974</v>
      </c>
      <c r="K1854" s="267">
        <f>J1854+1</f>
        <v>44975</v>
      </c>
      <c r="L1854" s="266">
        <f>IF(M1854&lt;=365,1,2)</f>
        <v>1</v>
      </c>
      <c r="M1854" s="266">
        <f>IF(K1854&lt;$C$1,$C$2-$C$1+1,$C$2-K1854+1)</f>
        <v>72</v>
      </c>
      <c r="N1854" s="268">
        <f>M1854/365</f>
        <v>0.19726027397260273</v>
      </c>
      <c r="O1854" s="269">
        <f>'Data and Parameter'!$E$4*'Data and Parameter'!$E$5*('Data and Parameter'!$E$6+'Data and Parameter'!$E$7)*'Data and Parameter'!$E$19*'Data and Parameter'!$E$14*'ER calculations'!N1854</f>
        <v>1.0213642057304853</v>
      </c>
    </row>
    <row r="1855" spans="1:15" ht="15">
      <c r="A1855" s="284">
        <v>1851</v>
      </c>
      <c r="B1855" s="287"/>
      <c r="C1855" s="287"/>
      <c r="D1855" s="284" t="s">
        <v>1382</v>
      </c>
      <c r="E1855" s="287"/>
      <c r="F1855" s="285" t="s">
        <v>1975</v>
      </c>
      <c r="G1855" s="266" t="s">
        <v>121</v>
      </c>
      <c r="H1855" s="266">
        <f>IF(G1855="Traditional Stove",0.1,0.2)</f>
        <v>0.1</v>
      </c>
      <c r="I1855" s="266">
        <f>YEAR(J1855)</f>
        <v>2023</v>
      </c>
      <c r="J1855" s="267">
        <v>44974</v>
      </c>
      <c r="K1855" s="267">
        <f>J1855+1</f>
        <v>44975</v>
      </c>
      <c r="L1855" s="266">
        <f>IF(M1855&lt;=365,1,2)</f>
        <v>1</v>
      </c>
      <c r="M1855" s="266">
        <f>IF(K1855&lt;$C$1,$C$2-$C$1+1,$C$2-K1855+1)</f>
        <v>72</v>
      </c>
      <c r="N1855" s="268">
        <f>M1855/365</f>
        <v>0.19726027397260273</v>
      </c>
      <c r="O1855" s="269">
        <f>'Data and Parameter'!$E$4*'Data and Parameter'!$E$5*('Data and Parameter'!$E$6+'Data and Parameter'!$E$7)*'Data and Parameter'!$E$19*'Data and Parameter'!$E$14*'ER calculations'!N1855</f>
        <v>1.0213642057304853</v>
      </c>
    </row>
    <row r="1856" spans="1:15" ht="15">
      <c r="A1856" s="284">
        <v>1852</v>
      </c>
      <c r="B1856" s="287"/>
      <c r="C1856" s="287"/>
      <c r="D1856" s="284" t="s">
        <v>1382</v>
      </c>
      <c r="E1856" s="287"/>
      <c r="F1856" s="285" t="s">
        <v>1976</v>
      </c>
      <c r="G1856" s="266" t="s">
        <v>121</v>
      </c>
      <c r="H1856" s="266">
        <f>IF(G1856="Traditional Stove",0.1,0.2)</f>
        <v>0.1</v>
      </c>
      <c r="I1856" s="266">
        <f>YEAR(J1856)</f>
        <v>2023</v>
      </c>
      <c r="J1856" s="267">
        <v>44974</v>
      </c>
      <c r="K1856" s="267">
        <f>J1856+1</f>
        <v>44975</v>
      </c>
      <c r="L1856" s="266">
        <f>IF(M1856&lt;=365,1,2)</f>
        <v>1</v>
      </c>
      <c r="M1856" s="266">
        <f>IF(K1856&lt;$C$1,$C$2-$C$1+1,$C$2-K1856+1)</f>
        <v>72</v>
      </c>
      <c r="N1856" s="268">
        <f>M1856/365</f>
        <v>0.19726027397260273</v>
      </c>
      <c r="O1856" s="269">
        <f>'Data and Parameter'!$E$4*'Data and Parameter'!$E$5*('Data and Parameter'!$E$6+'Data and Parameter'!$E$7)*'Data and Parameter'!$E$19*'Data and Parameter'!$E$14*'ER calculations'!N1856</f>
        <v>1.0213642057304853</v>
      </c>
    </row>
    <row r="1857" spans="1:15" ht="15">
      <c r="A1857" s="284">
        <v>1853</v>
      </c>
      <c r="B1857" s="287"/>
      <c r="C1857" s="287"/>
      <c r="D1857" s="284" t="s">
        <v>1382</v>
      </c>
      <c r="E1857" s="287"/>
      <c r="F1857" s="285" t="s">
        <v>1977</v>
      </c>
      <c r="G1857" s="266" t="s">
        <v>121</v>
      </c>
      <c r="H1857" s="266">
        <f>IF(G1857="Traditional Stove",0.1,0.2)</f>
        <v>0.1</v>
      </c>
      <c r="I1857" s="266">
        <f>YEAR(J1857)</f>
        <v>2023</v>
      </c>
      <c r="J1857" s="267">
        <v>44974</v>
      </c>
      <c r="K1857" s="267">
        <f>J1857+1</f>
        <v>44975</v>
      </c>
      <c r="L1857" s="266">
        <f>IF(M1857&lt;=365,1,2)</f>
        <v>1</v>
      </c>
      <c r="M1857" s="266">
        <f>IF(K1857&lt;$C$1,$C$2-$C$1+1,$C$2-K1857+1)</f>
        <v>72</v>
      </c>
      <c r="N1857" s="268">
        <f>M1857/365</f>
        <v>0.19726027397260273</v>
      </c>
      <c r="O1857" s="269">
        <f>'Data and Parameter'!$E$4*'Data and Parameter'!$E$5*('Data and Parameter'!$E$6+'Data and Parameter'!$E$7)*'Data and Parameter'!$E$19*'Data and Parameter'!$E$14*'ER calculations'!N1857</f>
        <v>1.0213642057304853</v>
      </c>
    </row>
    <row r="1858" spans="1:15" ht="15">
      <c r="A1858" s="284">
        <v>1854</v>
      </c>
      <c r="B1858" s="287"/>
      <c r="C1858" s="287"/>
      <c r="D1858" s="284" t="s">
        <v>1382</v>
      </c>
      <c r="E1858" s="287"/>
      <c r="F1858" s="285" t="s">
        <v>1978</v>
      </c>
      <c r="G1858" s="266" t="s">
        <v>121</v>
      </c>
      <c r="H1858" s="266">
        <f>IF(G1858="Traditional Stove",0.1,0.2)</f>
        <v>0.1</v>
      </c>
      <c r="I1858" s="266">
        <f>YEAR(J1858)</f>
        <v>2023</v>
      </c>
      <c r="J1858" s="267">
        <v>44974</v>
      </c>
      <c r="K1858" s="267">
        <f>J1858+1</f>
        <v>44975</v>
      </c>
      <c r="L1858" s="266">
        <f>IF(M1858&lt;=365,1,2)</f>
        <v>1</v>
      </c>
      <c r="M1858" s="266">
        <f>IF(K1858&lt;$C$1,$C$2-$C$1+1,$C$2-K1858+1)</f>
        <v>72</v>
      </c>
      <c r="N1858" s="268">
        <f>M1858/365</f>
        <v>0.19726027397260273</v>
      </c>
      <c r="O1858" s="269">
        <f>'Data and Parameter'!$E$4*'Data and Parameter'!$E$5*('Data and Parameter'!$E$6+'Data and Parameter'!$E$7)*'Data and Parameter'!$E$19*'Data and Parameter'!$E$14*'ER calculations'!N1858</f>
        <v>1.0213642057304853</v>
      </c>
    </row>
    <row r="1859" spans="1:15" ht="15">
      <c r="A1859" s="284">
        <v>1855</v>
      </c>
      <c r="B1859" s="287"/>
      <c r="C1859" s="287"/>
      <c r="D1859" s="284" t="s">
        <v>1382</v>
      </c>
      <c r="E1859" s="287"/>
      <c r="F1859" s="285" t="s">
        <v>1979</v>
      </c>
      <c r="G1859" s="266" t="s">
        <v>121</v>
      </c>
      <c r="H1859" s="266">
        <f>IF(G1859="Traditional Stove",0.1,0.2)</f>
        <v>0.1</v>
      </c>
      <c r="I1859" s="266">
        <f>YEAR(J1859)</f>
        <v>2023</v>
      </c>
      <c r="J1859" s="267">
        <v>44974</v>
      </c>
      <c r="K1859" s="267">
        <f>J1859+1</f>
        <v>44975</v>
      </c>
      <c r="L1859" s="266">
        <f>IF(M1859&lt;=365,1,2)</f>
        <v>1</v>
      </c>
      <c r="M1859" s="266">
        <f>IF(K1859&lt;$C$1,$C$2-$C$1+1,$C$2-K1859+1)</f>
        <v>72</v>
      </c>
      <c r="N1859" s="268">
        <f>M1859/365</f>
        <v>0.19726027397260273</v>
      </c>
      <c r="O1859" s="269">
        <f>'Data and Parameter'!$E$4*'Data and Parameter'!$E$5*('Data and Parameter'!$E$6+'Data and Parameter'!$E$7)*'Data and Parameter'!$E$19*'Data and Parameter'!$E$14*'ER calculations'!N1859</f>
        <v>1.0213642057304853</v>
      </c>
    </row>
    <row r="1860" spans="1:15" ht="15">
      <c r="A1860" s="284">
        <v>1856</v>
      </c>
      <c r="B1860" s="287"/>
      <c r="C1860" s="287"/>
      <c r="D1860" s="284" t="s">
        <v>1382</v>
      </c>
      <c r="E1860" s="287"/>
      <c r="F1860" s="285" t="s">
        <v>1980</v>
      </c>
      <c r="G1860" s="266" t="s">
        <v>121</v>
      </c>
      <c r="H1860" s="266">
        <f>IF(G1860="Traditional Stove",0.1,0.2)</f>
        <v>0.1</v>
      </c>
      <c r="I1860" s="266">
        <f>YEAR(J1860)</f>
        <v>2023</v>
      </c>
      <c r="J1860" s="267">
        <v>44974</v>
      </c>
      <c r="K1860" s="267">
        <f>J1860+1</f>
        <v>44975</v>
      </c>
      <c r="L1860" s="266">
        <f>IF(M1860&lt;=365,1,2)</f>
        <v>1</v>
      </c>
      <c r="M1860" s="266">
        <f>IF(K1860&lt;$C$1,$C$2-$C$1+1,$C$2-K1860+1)</f>
        <v>72</v>
      </c>
      <c r="N1860" s="268">
        <f>M1860/365</f>
        <v>0.19726027397260273</v>
      </c>
      <c r="O1860" s="269">
        <f>'Data and Parameter'!$E$4*'Data and Parameter'!$E$5*('Data and Parameter'!$E$6+'Data and Parameter'!$E$7)*'Data and Parameter'!$E$19*'Data and Parameter'!$E$14*'ER calculations'!N1860</f>
        <v>1.0213642057304853</v>
      </c>
    </row>
    <row r="1861" spans="1:15" ht="15">
      <c r="A1861" s="284">
        <v>1857</v>
      </c>
      <c r="B1861" s="287"/>
      <c r="C1861" s="287"/>
      <c r="D1861" s="284" t="s">
        <v>1382</v>
      </c>
      <c r="E1861" s="287"/>
      <c r="F1861" s="285" t="s">
        <v>1981</v>
      </c>
      <c r="G1861" s="266" t="s">
        <v>121</v>
      </c>
      <c r="H1861" s="266">
        <f>IF(G1861="Traditional Stove",0.1,0.2)</f>
        <v>0.1</v>
      </c>
      <c r="I1861" s="266">
        <f>YEAR(J1861)</f>
        <v>2023</v>
      </c>
      <c r="J1861" s="267">
        <v>44974</v>
      </c>
      <c r="K1861" s="267">
        <f>J1861+1</f>
        <v>44975</v>
      </c>
      <c r="L1861" s="266">
        <f>IF(M1861&lt;=365,1,2)</f>
        <v>1</v>
      </c>
      <c r="M1861" s="266">
        <f>IF(K1861&lt;$C$1,$C$2-$C$1+1,$C$2-K1861+1)</f>
        <v>72</v>
      </c>
      <c r="N1861" s="268">
        <f>M1861/365</f>
        <v>0.19726027397260273</v>
      </c>
      <c r="O1861" s="269">
        <f>'Data and Parameter'!$E$4*'Data and Parameter'!$E$5*('Data and Parameter'!$E$6+'Data and Parameter'!$E$7)*'Data and Parameter'!$E$19*'Data and Parameter'!$E$14*'ER calculations'!N1861</f>
        <v>1.0213642057304853</v>
      </c>
    </row>
    <row r="1862" spans="1:15" ht="15">
      <c r="A1862" s="284">
        <v>1858</v>
      </c>
      <c r="B1862" s="287"/>
      <c r="C1862" s="287"/>
      <c r="D1862" s="284" t="s">
        <v>1382</v>
      </c>
      <c r="E1862" s="287"/>
      <c r="F1862" s="285" t="s">
        <v>1982</v>
      </c>
      <c r="G1862" s="266" t="s">
        <v>121</v>
      </c>
      <c r="H1862" s="266">
        <f>IF(G1862="Traditional Stove",0.1,0.2)</f>
        <v>0.1</v>
      </c>
      <c r="I1862" s="266">
        <f>YEAR(J1862)</f>
        <v>2023</v>
      </c>
      <c r="J1862" s="267">
        <v>44974</v>
      </c>
      <c r="K1862" s="267">
        <f>J1862+1</f>
        <v>44975</v>
      </c>
      <c r="L1862" s="266">
        <f>IF(M1862&lt;=365,1,2)</f>
        <v>1</v>
      </c>
      <c r="M1862" s="266">
        <f>IF(K1862&lt;$C$1,$C$2-$C$1+1,$C$2-K1862+1)</f>
        <v>72</v>
      </c>
      <c r="N1862" s="268">
        <f>M1862/365</f>
        <v>0.19726027397260273</v>
      </c>
      <c r="O1862" s="269">
        <f>'Data and Parameter'!$E$4*'Data and Parameter'!$E$5*('Data and Parameter'!$E$6+'Data and Parameter'!$E$7)*'Data and Parameter'!$E$19*'Data and Parameter'!$E$14*'ER calculations'!N1862</f>
        <v>1.0213642057304853</v>
      </c>
    </row>
    <row r="1863" spans="1:15" ht="15">
      <c r="A1863" s="284">
        <v>1859</v>
      </c>
      <c r="B1863" s="287"/>
      <c r="C1863" s="287"/>
      <c r="D1863" s="284" t="s">
        <v>1382</v>
      </c>
      <c r="E1863" s="287"/>
      <c r="F1863" s="285" t="s">
        <v>1983</v>
      </c>
      <c r="G1863" s="266" t="s">
        <v>121</v>
      </c>
      <c r="H1863" s="266">
        <f>IF(G1863="Traditional Stove",0.1,0.2)</f>
        <v>0.1</v>
      </c>
      <c r="I1863" s="266">
        <f>YEAR(J1863)</f>
        <v>2023</v>
      </c>
      <c r="J1863" s="267">
        <v>44974</v>
      </c>
      <c r="K1863" s="267">
        <f>J1863+1</f>
        <v>44975</v>
      </c>
      <c r="L1863" s="266">
        <f>IF(M1863&lt;=365,1,2)</f>
        <v>1</v>
      </c>
      <c r="M1863" s="266">
        <f>IF(K1863&lt;$C$1,$C$2-$C$1+1,$C$2-K1863+1)</f>
        <v>72</v>
      </c>
      <c r="N1863" s="268">
        <f>M1863/365</f>
        <v>0.19726027397260273</v>
      </c>
      <c r="O1863" s="269">
        <f>'Data and Parameter'!$E$4*'Data and Parameter'!$E$5*('Data and Parameter'!$E$6+'Data and Parameter'!$E$7)*'Data and Parameter'!$E$19*'Data and Parameter'!$E$14*'ER calculations'!N1863</f>
        <v>1.0213642057304853</v>
      </c>
    </row>
    <row r="1864" spans="1:15" ht="15">
      <c r="A1864" s="284">
        <v>1860</v>
      </c>
      <c r="B1864" s="287"/>
      <c r="C1864" s="287"/>
      <c r="D1864" s="284" t="s">
        <v>1382</v>
      </c>
      <c r="E1864" s="287"/>
      <c r="F1864" s="285" t="s">
        <v>1984</v>
      </c>
      <c r="G1864" s="266" t="s">
        <v>121</v>
      </c>
      <c r="H1864" s="266">
        <f>IF(G1864="Traditional Stove",0.1,0.2)</f>
        <v>0.1</v>
      </c>
      <c r="I1864" s="266">
        <f>YEAR(J1864)</f>
        <v>2023</v>
      </c>
      <c r="J1864" s="267">
        <v>44974</v>
      </c>
      <c r="K1864" s="267">
        <f>J1864+1</f>
        <v>44975</v>
      </c>
      <c r="L1864" s="266">
        <f>IF(M1864&lt;=365,1,2)</f>
        <v>1</v>
      </c>
      <c r="M1864" s="266">
        <f>IF(K1864&lt;$C$1,$C$2-$C$1+1,$C$2-K1864+1)</f>
        <v>72</v>
      </c>
      <c r="N1864" s="268">
        <f>M1864/365</f>
        <v>0.19726027397260273</v>
      </c>
      <c r="O1864" s="269">
        <f>'Data and Parameter'!$E$4*'Data and Parameter'!$E$5*('Data and Parameter'!$E$6+'Data and Parameter'!$E$7)*'Data and Parameter'!$E$19*'Data and Parameter'!$E$14*'ER calculations'!N1864</f>
        <v>1.0213642057304853</v>
      </c>
    </row>
    <row r="1865" spans="1:15" ht="15">
      <c r="A1865" s="284">
        <v>1861</v>
      </c>
      <c r="B1865" s="287"/>
      <c r="C1865" s="287"/>
      <c r="D1865" s="284" t="s">
        <v>1382</v>
      </c>
      <c r="E1865" s="287"/>
      <c r="F1865" s="285" t="s">
        <v>1985</v>
      </c>
      <c r="G1865" s="266" t="s">
        <v>121</v>
      </c>
      <c r="H1865" s="266">
        <f>IF(G1865="Traditional Stove",0.1,0.2)</f>
        <v>0.1</v>
      </c>
      <c r="I1865" s="266">
        <f>YEAR(J1865)</f>
        <v>2023</v>
      </c>
      <c r="J1865" s="267">
        <v>44977</v>
      </c>
      <c r="K1865" s="267">
        <f>J1865+1</f>
        <v>44978</v>
      </c>
      <c r="L1865" s="266">
        <f>IF(M1865&lt;=365,1,2)</f>
        <v>1</v>
      </c>
      <c r="M1865" s="266">
        <f>IF(K1865&lt;$C$1,$C$2-$C$1+1,$C$2-K1865+1)</f>
        <v>69</v>
      </c>
      <c r="N1865" s="268">
        <f>M1865/365</f>
        <v>0.18904109589041096</v>
      </c>
      <c r="O1865" s="269">
        <f>'Data and Parameter'!$E$4*'Data and Parameter'!$E$5*('Data and Parameter'!$E$6+'Data and Parameter'!$E$7)*'Data and Parameter'!$E$19*'Data and Parameter'!$E$14*'ER calculations'!N1865</f>
        <v>0.97880736382504829</v>
      </c>
    </row>
    <row r="1866" spans="1:15" ht="15">
      <c r="A1866" s="284">
        <v>1862</v>
      </c>
      <c r="B1866" s="287"/>
      <c r="C1866" s="287"/>
      <c r="D1866" s="284" t="s">
        <v>1382</v>
      </c>
      <c r="E1866" s="287"/>
      <c r="F1866" s="285" t="s">
        <v>1986</v>
      </c>
      <c r="G1866" s="266" t="s">
        <v>121</v>
      </c>
      <c r="H1866" s="266">
        <f>IF(G1866="Traditional Stove",0.1,0.2)</f>
        <v>0.1</v>
      </c>
      <c r="I1866" s="266">
        <f>YEAR(J1866)</f>
        <v>2023</v>
      </c>
      <c r="J1866" s="267">
        <v>44977</v>
      </c>
      <c r="K1866" s="267">
        <f>J1866+1</f>
        <v>44978</v>
      </c>
      <c r="L1866" s="266">
        <f>IF(M1866&lt;=365,1,2)</f>
        <v>1</v>
      </c>
      <c r="M1866" s="266">
        <f>IF(K1866&lt;$C$1,$C$2-$C$1+1,$C$2-K1866+1)</f>
        <v>69</v>
      </c>
      <c r="N1866" s="268">
        <f>M1866/365</f>
        <v>0.18904109589041096</v>
      </c>
      <c r="O1866" s="269">
        <f>'Data and Parameter'!$E$4*'Data and Parameter'!$E$5*('Data and Parameter'!$E$6+'Data and Parameter'!$E$7)*'Data and Parameter'!$E$19*'Data and Parameter'!$E$14*'ER calculations'!N1866</f>
        <v>0.97880736382504829</v>
      </c>
    </row>
    <row r="1867" spans="1:15" ht="15">
      <c r="A1867" s="284">
        <v>1863</v>
      </c>
      <c r="B1867" s="287"/>
      <c r="C1867" s="287"/>
      <c r="D1867" s="284" t="s">
        <v>1382</v>
      </c>
      <c r="E1867" s="287"/>
      <c r="F1867" s="285" t="s">
        <v>1987</v>
      </c>
      <c r="G1867" s="266" t="s">
        <v>121</v>
      </c>
      <c r="H1867" s="266">
        <f>IF(G1867="Traditional Stove",0.1,0.2)</f>
        <v>0.1</v>
      </c>
      <c r="I1867" s="266">
        <f>YEAR(J1867)</f>
        <v>2023</v>
      </c>
      <c r="J1867" s="267">
        <v>44977</v>
      </c>
      <c r="K1867" s="267">
        <f>J1867+1</f>
        <v>44978</v>
      </c>
      <c r="L1867" s="266">
        <f>IF(M1867&lt;=365,1,2)</f>
        <v>1</v>
      </c>
      <c r="M1867" s="266">
        <f>IF(K1867&lt;$C$1,$C$2-$C$1+1,$C$2-K1867+1)</f>
        <v>69</v>
      </c>
      <c r="N1867" s="268">
        <f>M1867/365</f>
        <v>0.18904109589041096</v>
      </c>
      <c r="O1867" s="269">
        <f>'Data and Parameter'!$E$4*'Data and Parameter'!$E$5*('Data and Parameter'!$E$6+'Data and Parameter'!$E$7)*'Data and Parameter'!$E$19*'Data and Parameter'!$E$14*'ER calculations'!N1867</f>
        <v>0.97880736382504829</v>
      </c>
    </row>
    <row r="1868" spans="1:15" ht="15">
      <c r="A1868" s="284">
        <v>1864</v>
      </c>
      <c r="B1868" s="287"/>
      <c r="C1868" s="287"/>
      <c r="D1868" s="284" t="s">
        <v>1382</v>
      </c>
      <c r="E1868" s="287"/>
      <c r="F1868" s="285" t="s">
        <v>1988</v>
      </c>
      <c r="G1868" s="266" t="s">
        <v>121</v>
      </c>
      <c r="H1868" s="266">
        <f>IF(G1868="Traditional Stove",0.1,0.2)</f>
        <v>0.1</v>
      </c>
      <c r="I1868" s="266">
        <f>YEAR(J1868)</f>
        <v>2023</v>
      </c>
      <c r="J1868" s="267">
        <v>44977</v>
      </c>
      <c r="K1868" s="267">
        <f>J1868+1</f>
        <v>44978</v>
      </c>
      <c r="L1868" s="266">
        <f>IF(M1868&lt;=365,1,2)</f>
        <v>1</v>
      </c>
      <c r="M1868" s="266">
        <f>IF(K1868&lt;$C$1,$C$2-$C$1+1,$C$2-K1868+1)</f>
        <v>69</v>
      </c>
      <c r="N1868" s="268">
        <f>M1868/365</f>
        <v>0.18904109589041096</v>
      </c>
      <c r="O1868" s="269">
        <f>'Data and Parameter'!$E$4*'Data and Parameter'!$E$5*('Data and Parameter'!$E$6+'Data and Parameter'!$E$7)*'Data and Parameter'!$E$19*'Data and Parameter'!$E$14*'ER calculations'!N1868</f>
        <v>0.97880736382504829</v>
      </c>
    </row>
    <row r="1869" spans="1:15" ht="15">
      <c r="A1869" s="284">
        <v>1865</v>
      </c>
      <c r="B1869" s="287"/>
      <c r="C1869" s="287"/>
      <c r="D1869" s="284" t="s">
        <v>1382</v>
      </c>
      <c r="E1869" s="287"/>
      <c r="F1869" s="285" t="s">
        <v>1989</v>
      </c>
      <c r="G1869" s="266" t="s">
        <v>121</v>
      </c>
      <c r="H1869" s="266">
        <f>IF(G1869="Traditional Stove",0.1,0.2)</f>
        <v>0.1</v>
      </c>
      <c r="I1869" s="266">
        <f>YEAR(J1869)</f>
        <v>2023</v>
      </c>
      <c r="J1869" s="267">
        <v>44977</v>
      </c>
      <c r="K1869" s="267">
        <f>J1869+1</f>
        <v>44978</v>
      </c>
      <c r="L1869" s="266">
        <f>IF(M1869&lt;=365,1,2)</f>
        <v>1</v>
      </c>
      <c r="M1869" s="266">
        <f>IF(K1869&lt;$C$1,$C$2-$C$1+1,$C$2-K1869+1)</f>
        <v>69</v>
      </c>
      <c r="N1869" s="268">
        <f>M1869/365</f>
        <v>0.18904109589041096</v>
      </c>
      <c r="O1869" s="269">
        <f>'Data and Parameter'!$E$4*'Data and Parameter'!$E$5*('Data and Parameter'!$E$6+'Data and Parameter'!$E$7)*'Data and Parameter'!$E$19*'Data and Parameter'!$E$14*'ER calculations'!N1869</f>
        <v>0.97880736382504829</v>
      </c>
    </row>
    <row r="1870" spans="1:15" ht="15">
      <c r="A1870" s="284">
        <v>1866</v>
      </c>
      <c r="B1870" s="287"/>
      <c r="C1870" s="287"/>
      <c r="D1870" s="284" t="s">
        <v>1382</v>
      </c>
      <c r="E1870" s="287"/>
      <c r="F1870" s="285" t="s">
        <v>1990</v>
      </c>
      <c r="G1870" s="266" t="s">
        <v>121</v>
      </c>
      <c r="H1870" s="266">
        <f>IF(G1870="Traditional Stove",0.1,0.2)</f>
        <v>0.1</v>
      </c>
      <c r="I1870" s="266">
        <f>YEAR(J1870)</f>
        <v>2023</v>
      </c>
      <c r="J1870" s="267">
        <v>44977</v>
      </c>
      <c r="K1870" s="267">
        <f>J1870+1</f>
        <v>44978</v>
      </c>
      <c r="L1870" s="266">
        <f>IF(M1870&lt;=365,1,2)</f>
        <v>1</v>
      </c>
      <c r="M1870" s="266">
        <f>IF(K1870&lt;$C$1,$C$2-$C$1+1,$C$2-K1870+1)</f>
        <v>69</v>
      </c>
      <c r="N1870" s="268">
        <f>M1870/365</f>
        <v>0.18904109589041096</v>
      </c>
      <c r="O1870" s="269">
        <f>'Data and Parameter'!$E$4*'Data and Parameter'!$E$5*('Data and Parameter'!$E$6+'Data and Parameter'!$E$7)*'Data and Parameter'!$E$19*'Data and Parameter'!$E$14*'ER calculations'!N1870</f>
        <v>0.97880736382504829</v>
      </c>
    </row>
    <row r="1871" spans="1:15" ht="15">
      <c r="A1871" s="284">
        <v>1867</v>
      </c>
      <c r="B1871" s="287"/>
      <c r="C1871" s="287"/>
      <c r="D1871" s="284" t="s">
        <v>1382</v>
      </c>
      <c r="E1871" s="287"/>
      <c r="F1871" s="285" t="s">
        <v>1991</v>
      </c>
      <c r="G1871" s="266" t="s">
        <v>121</v>
      </c>
      <c r="H1871" s="266">
        <f>IF(G1871="Traditional Stove",0.1,0.2)</f>
        <v>0.1</v>
      </c>
      <c r="I1871" s="266">
        <f>YEAR(J1871)</f>
        <v>2023</v>
      </c>
      <c r="J1871" s="267">
        <v>44977</v>
      </c>
      <c r="K1871" s="267">
        <f>J1871+1</f>
        <v>44978</v>
      </c>
      <c r="L1871" s="266">
        <f>IF(M1871&lt;=365,1,2)</f>
        <v>1</v>
      </c>
      <c r="M1871" s="266">
        <f>IF(K1871&lt;$C$1,$C$2-$C$1+1,$C$2-K1871+1)</f>
        <v>69</v>
      </c>
      <c r="N1871" s="268">
        <f>M1871/365</f>
        <v>0.18904109589041096</v>
      </c>
      <c r="O1871" s="269">
        <f>'Data and Parameter'!$E$4*'Data and Parameter'!$E$5*('Data and Parameter'!$E$6+'Data and Parameter'!$E$7)*'Data and Parameter'!$E$19*'Data and Parameter'!$E$14*'ER calculations'!N1871</f>
        <v>0.97880736382504829</v>
      </c>
    </row>
    <row r="1872" spans="1:15" ht="15">
      <c r="A1872" s="284">
        <v>1868</v>
      </c>
      <c r="B1872" s="287"/>
      <c r="C1872" s="287"/>
      <c r="D1872" s="284" t="s">
        <v>1382</v>
      </c>
      <c r="E1872" s="287"/>
      <c r="F1872" s="285" t="s">
        <v>1992</v>
      </c>
      <c r="G1872" s="266" t="s">
        <v>121</v>
      </c>
      <c r="H1872" s="266">
        <f>IF(G1872="Traditional Stove",0.1,0.2)</f>
        <v>0.1</v>
      </c>
      <c r="I1872" s="266">
        <f>YEAR(J1872)</f>
        <v>2023</v>
      </c>
      <c r="J1872" s="267">
        <v>44977</v>
      </c>
      <c r="K1872" s="267">
        <f>J1872+1</f>
        <v>44978</v>
      </c>
      <c r="L1872" s="266">
        <f>IF(M1872&lt;=365,1,2)</f>
        <v>1</v>
      </c>
      <c r="M1872" s="266">
        <f>IF(K1872&lt;$C$1,$C$2-$C$1+1,$C$2-K1872+1)</f>
        <v>69</v>
      </c>
      <c r="N1872" s="268">
        <f>M1872/365</f>
        <v>0.18904109589041096</v>
      </c>
      <c r="O1872" s="269">
        <f>'Data and Parameter'!$E$4*'Data and Parameter'!$E$5*('Data and Parameter'!$E$6+'Data and Parameter'!$E$7)*'Data and Parameter'!$E$19*'Data and Parameter'!$E$14*'ER calculations'!N1872</f>
        <v>0.97880736382504829</v>
      </c>
    </row>
    <row r="1873" spans="1:15" ht="15">
      <c r="A1873" s="284">
        <v>1869</v>
      </c>
      <c r="B1873" s="287"/>
      <c r="C1873" s="287"/>
      <c r="D1873" s="284" t="s">
        <v>1382</v>
      </c>
      <c r="E1873" s="287"/>
      <c r="F1873" s="285" t="s">
        <v>1993</v>
      </c>
      <c r="G1873" s="266" t="s">
        <v>121</v>
      </c>
      <c r="H1873" s="266">
        <f>IF(G1873="Traditional Stove",0.1,0.2)</f>
        <v>0.1</v>
      </c>
      <c r="I1873" s="266">
        <f>YEAR(J1873)</f>
        <v>2023</v>
      </c>
      <c r="J1873" s="267">
        <v>44977</v>
      </c>
      <c r="K1873" s="267">
        <f>J1873+1</f>
        <v>44978</v>
      </c>
      <c r="L1873" s="266">
        <f>IF(M1873&lt;=365,1,2)</f>
        <v>1</v>
      </c>
      <c r="M1873" s="266">
        <f>IF(K1873&lt;$C$1,$C$2-$C$1+1,$C$2-K1873+1)</f>
        <v>69</v>
      </c>
      <c r="N1873" s="268">
        <f>M1873/365</f>
        <v>0.18904109589041096</v>
      </c>
      <c r="O1873" s="269">
        <f>'Data and Parameter'!$E$4*'Data and Parameter'!$E$5*('Data and Parameter'!$E$6+'Data and Parameter'!$E$7)*'Data and Parameter'!$E$19*'Data and Parameter'!$E$14*'ER calculations'!N1873</f>
        <v>0.97880736382504829</v>
      </c>
    </row>
    <row r="1874" spans="1:15" ht="15">
      <c r="A1874" s="284">
        <v>1870</v>
      </c>
      <c r="B1874" s="287"/>
      <c r="C1874" s="287"/>
      <c r="D1874" s="284" t="s">
        <v>1382</v>
      </c>
      <c r="E1874" s="287"/>
      <c r="F1874" s="285" t="s">
        <v>1994</v>
      </c>
      <c r="G1874" s="266" t="s">
        <v>121</v>
      </c>
      <c r="H1874" s="266">
        <f>IF(G1874="Traditional Stove",0.1,0.2)</f>
        <v>0.1</v>
      </c>
      <c r="I1874" s="266">
        <f>YEAR(J1874)</f>
        <v>2023</v>
      </c>
      <c r="J1874" s="267">
        <v>44977</v>
      </c>
      <c r="K1874" s="267">
        <f>J1874+1</f>
        <v>44978</v>
      </c>
      <c r="L1874" s="266">
        <f>IF(M1874&lt;=365,1,2)</f>
        <v>1</v>
      </c>
      <c r="M1874" s="266">
        <f>IF(K1874&lt;$C$1,$C$2-$C$1+1,$C$2-K1874+1)</f>
        <v>69</v>
      </c>
      <c r="N1874" s="268">
        <f>M1874/365</f>
        <v>0.18904109589041096</v>
      </c>
      <c r="O1874" s="269">
        <f>'Data and Parameter'!$E$4*'Data and Parameter'!$E$5*('Data and Parameter'!$E$6+'Data and Parameter'!$E$7)*'Data and Parameter'!$E$19*'Data and Parameter'!$E$14*'ER calculations'!N1874</f>
        <v>0.97880736382504829</v>
      </c>
    </row>
    <row r="1875" spans="1:15" ht="15">
      <c r="A1875" s="284">
        <v>1871</v>
      </c>
      <c r="B1875" s="287"/>
      <c r="C1875" s="287"/>
      <c r="D1875" s="284" t="s">
        <v>1382</v>
      </c>
      <c r="E1875" s="287"/>
      <c r="F1875" s="285" t="s">
        <v>1995</v>
      </c>
      <c r="G1875" s="266" t="s">
        <v>121</v>
      </c>
      <c r="H1875" s="266">
        <f>IF(G1875="Traditional Stove",0.1,0.2)</f>
        <v>0.1</v>
      </c>
      <c r="I1875" s="266">
        <f>YEAR(J1875)</f>
        <v>2023</v>
      </c>
      <c r="J1875" s="267">
        <v>44977</v>
      </c>
      <c r="K1875" s="267">
        <f>J1875+1</f>
        <v>44978</v>
      </c>
      <c r="L1875" s="266">
        <f>IF(M1875&lt;=365,1,2)</f>
        <v>1</v>
      </c>
      <c r="M1875" s="266">
        <f>IF(K1875&lt;$C$1,$C$2-$C$1+1,$C$2-K1875+1)</f>
        <v>69</v>
      </c>
      <c r="N1875" s="268">
        <f>M1875/365</f>
        <v>0.18904109589041096</v>
      </c>
      <c r="O1875" s="269">
        <f>'Data and Parameter'!$E$4*'Data and Parameter'!$E$5*('Data and Parameter'!$E$6+'Data and Parameter'!$E$7)*'Data and Parameter'!$E$19*'Data and Parameter'!$E$14*'ER calculations'!N1875</f>
        <v>0.97880736382504829</v>
      </c>
    </row>
    <row r="1876" spans="1:15" ht="15">
      <c r="A1876" s="284">
        <v>1872</v>
      </c>
      <c r="B1876" s="287"/>
      <c r="C1876" s="287"/>
      <c r="D1876" s="284" t="s">
        <v>1382</v>
      </c>
      <c r="E1876" s="287"/>
      <c r="F1876" s="285" t="s">
        <v>1996</v>
      </c>
      <c r="G1876" s="266" t="s">
        <v>121</v>
      </c>
      <c r="H1876" s="266">
        <f>IF(G1876="Traditional Stove",0.1,0.2)</f>
        <v>0.1</v>
      </c>
      <c r="I1876" s="266">
        <f>YEAR(J1876)</f>
        <v>2023</v>
      </c>
      <c r="J1876" s="267">
        <v>44977</v>
      </c>
      <c r="K1876" s="267">
        <f>J1876+1</f>
        <v>44978</v>
      </c>
      <c r="L1876" s="266">
        <f>IF(M1876&lt;=365,1,2)</f>
        <v>1</v>
      </c>
      <c r="M1876" s="266">
        <f>IF(K1876&lt;$C$1,$C$2-$C$1+1,$C$2-K1876+1)</f>
        <v>69</v>
      </c>
      <c r="N1876" s="268">
        <f>M1876/365</f>
        <v>0.18904109589041096</v>
      </c>
      <c r="O1876" s="269">
        <f>'Data and Parameter'!$E$4*'Data and Parameter'!$E$5*('Data and Parameter'!$E$6+'Data and Parameter'!$E$7)*'Data and Parameter'!$E$19*'Data and Parameter'!$E$14*'ER calculations'!N1876</f>
        <v>0.97880736382504829</v>
      </c>
    </row>
    <row r="1877" spans="1:15" ht="15">
      <c r="A1877" s="284">
        <v>1873</v>
      </c>
      <c r="B1877" s="287"/>
      <c r="C1877" s="287"/>
      <c r="D1877" s="284" t="s">
        <v>1382</v>
      </c>
      <c r="E1877" s="287"/>
      <c r="F1877" s="285" t="s">
        <v>1997</v>
      </c>
      <c r="G1877" s="266" t="s">
        <v>121</v>
      </c>
      <c r="H1877" s="266">
        <f>IF(G1877="Traditional Stove",0.1,0.2)</f>
        <v>0.1</v>
      </c>
      <c r="I1877" s="266">
        <f>YEAR(J1877)</f>
        <v>2023</v>
      </c>
      <c r="J1877" s="267">
        <v>44977</v>
      </c>
      <c r="K1877" s="267">
        <f>J1877+1</f>
        <v>44978</v>
      </c>
      <c r="L1877" s="266">
        <f>IF(M1877&lt;=365,1,2)</f>
        <v>1</v>
      </c>
      <c r="M1877" s="266">
        <f>IF(K1877&lt;$C$1,$C$2-$C$1+1,$C$2-K1877+1)</f>
        <v>69</v>
      </c>
      <c r="N1877" s="268">
        <f>M1877/365</f>
        <v>0.18904109589041096</v>
      </c>
      <c r="O1877" s="269">
        <f>'Data and Parameter'!$E$4*'Data and Parameter'!$E$5*('Data and Parameter'!$E$6+'Data and Parameter'!$E$7)*'Data and Parameter'!$E$19*'Data and Parameter'!$E$14*'ER calculations'!N1877</f>
        <v>0.97880736382504829</v>
      </c>
    </row>
    <row r="1878" spans="1:15" ht="15">
      <c r="A1878" s="284">
        <v>1874</v>
      </c>
      <c r="B1878" s="287"/>
      <c r="C1878" s="287"/>
      <c r="D1878" s="284" t="s">
        <v>1382</v>
      </c>
      <c r="E1878" s="287"/>
      <c r="F1878" s="285" t="s">
        <v>1998</v>
      </c>
      <c r="G1878" s="266" t="s">
        <v>121</v>
      </c>
      <c r="H1878" s="266">
        <f>IF(G1878="Traditional Stove",0.1,0.2)</f>
        <v>0.1</v>
      </c>
      <c r="I1878" s="266">
        <f>YEAR(J1878)</f>
        <v>2023</v>
      </c>
      <c r="J1878" s="267">
        <v>44977</v>
      </c>
      <c r="K1878" s="267">
        <f>J1878+1</f>
        <v>44978</v>
      </c>
      <c r="L1878" s="266">
        <f>IF(M1878&lt;=365,1,2)</f>
        <v>1</v>
      </c>
      <c r="M1878" s="266">
        <f>IF(K1878&lt;$C$1,$C$2-$C$1+1,$C$2-K1878+1)</f>
        <v>69</v>
      </c>
      <c r="N1878" s="268">
        <f>M1878/365</f>
        <v>0.18904109589041096</v>
      </c>
      <c r="O1878" s="269">
        <f>'Data and Parameter'!$E$4*'Data and Parameter'!$E$5*('Data and Parameter'!$E$6+'Data and Parameter'!$E$7)*'Data and Parameter'!$E$19*'Data and Parameter'!$E$14*'ER calculations'!N1878</f>
        <v>0.97880736382504829</v>
      </c>
    </row>
    <row r="1879" spans="1:15" ht="15">
      <c r="A1879" s="284">
        <v>1875</v>
      </c>
      <c r="B1879" s="287"/>
      <c r="C1879" s="287"/>
      <c r="D1879" s="284" t="s">
        <v>1382</v>
      </c>
      <c r="E1879" s="287"/>
      <c r="F1879" s="285" t="s">
        <v>1999</v>
      </c>
      <c r="G1879" s="266" t="s">
        <v>121</v>
      </c>
      <c r="H1879" s="266">
        <f>IF(G1879="Traditional Stove",0.1,0.2)</f>
        <v>0.1</v>
      </c>
      <c r="I1879" s="266">
        <f>YEAR(J1879)</f>
        <v>2023</v>
      </c>
      <c r="J1879" s="267">
        <v>44977</v>
      </c>
      <c r="K1879" s="267">
        <f>J1879+1</f>
        <v>44978</v>
      </c>
      <c r="L1879" s="266">
        <f>IF(M1879&lt;=365,1,2)</f>
        <v>1</v>
      </c>
      <c r="M1879" s="266">
        <f>IF(K1879&lt;$C$1,$C$2-$C$1+1,$C$2-K1879+1)</f>
        <v>69</v>
      </c>
      <c r="N1879" s="268">
        <f>M1879/365</f>
        <v>0.18904109589041096</v>
      </c>
      <c r="O1879" s="269">
        <f>'Data and Parameter'!$E$4*'Data and Parameter'!$E$5*('Data and Parameter'!$E$6+'Data and Parameter'!$E$7)*'Data and Parameter'!$E$19*'Data and Parameter'!$E$14*'ER calculations'!N1879</f>
        <v>0.97880736382504829</v>
      </c>
    </row>
    <row r="1880" spans="1:15" ht="15">
      <c r="A1880" s="284">
        <v>1876</v>
      </c>
      <c r="B1880" s="287"/>
      <c r="C1880" s="287"/>
      <c r="D1880" s="284" t="s">
        <v>1382</v>
      </c>
      <c r="E1880" s="287"/>
      <c r="F1880" s="285" t="s">
        <v>2000</v>
      </c>
      <c r="G1880" s="266" t="s">
        <v>121</v>
      </c>
      <c r="H1880" s="266">
        <f>IF(G1880="Traditional Stove",0.1,0.2)</f>
        <v>0.1</v>
      </c>
      <c r="I1880" s="266">
        <f>YEAR(J1880)</f>
        <v>2023</v>
      </c>
      <c r="J1880" s="267">
        <v>44977</v>
      </c>
      <c r="K1880" s="267">
        <f>J1880+1</f>
        <v>44978</v>
      </c>
      <c r="L1880" s="266">
        <f>IF(M1880&lt;=365,1,2)</f>
        <v>1</v>
      </c>
      <c r="M1880" s="266">
        <f>IF(K1880&lt;$C$1,$C$2-$C$1+1,$C$2-K1880+1)</f>
        <v>69</v>
      </c>
      <c r="N1880" s="268">
        <f>M1880/365</f>
        <v>0.18904109589041096</v>
      </c>
      <c r="O1880" s="269">
        <f>'Data and Parameter'!$E$4*'Data and Parameter'!$E$5*('Data and Parameter'!$E$6+'Data and Parameter'!$E$7)*'Data and Parameter'!$E$19*'Data and Parameter'!$E$14*'ER calculations'!N1880</f>
        <v>0.97880736382504829</v>
      </c>
    </row>
    <row r="1881" spans="1:15" ht="15">
      <c r="A1881" s="284">
        <v>1877</v>
      </c>
      <c r="B1881" s="287"/>
      <c r="C1881" s="287"/>
      <c r="D1881" s="284" t="s">
        <v>1382</v>
      </c>
      <c r="E1881" s="287"/>
      <c r="F1881" s="285" t="s">
        <v>2001</v>
      </c>
      <c r="G1881" s="266" t="s">
        <v>121</v>
      </c>
      <c r="H1881" s="266">
        <f>IF(G1881="Traditional Stove",0.1,0.2)</f>
        <v>0.1</v>
      </c>
      <c r="I1881" s="266">
        <f>YEAR(J1881)</f>
        <v>2023</v>
      </c>
      <c r="J1881" s="267">
        <v>44977</v>
      </c>
      <c r="K1881" s="267">
        <f>J1881+1</f>
        <v>44978</v>
      </c>
      <c r="L1881" s="266">
        <f>IF(M1881&lt;=365,1,2)</f>
        <v>1</v>
      </c>
      <c r="M1881" s="266">
        <f>IF(K1881&lt;$C$1,$C$2-$C$1+1,$C$2-K1881+1)</f>
        <v>69</v>
      </c>
      <c r="N1881" s="268">
        <f>M1881/365</f>
        <v>0.18904109589041096</v>
      </c>
      <c r="O1881" s="269">
        <f>'Data and Parameter'!$E$4*'Data and Parameter'!$E$5*('Data and Parameter'!$E$6+'Data and Parameter'!$E$7)*'Data and Parameter'!$E$19*'Data and Parameter'!$E$14*'ER calculations'!N1881</f>
        <v>0.97880736382504829</v>
      </c>
    </row>
    <row r="1882" spans="1:15" ht="15">
      <c r="A1882" s="284">
        <v>1878</v>
      </c>
      <c r="B1882" s="287"/>
      <c r="C1882" s="287"/>
      <c r="D1882" s="284" t="s">
        <v>1382</v>
      </c>
      <c r="E1882" s="287"/>
      <c r="F1882" s="285" t="s">
        <v>2002</v>
      </c>
      <c r="G1882" s="266" t="s">
        <v>121</v>
      </c>
      <c r="H1882" s="266">
        <f>IF(G1882="Traditional Stove",0.1,0.2)</f>
        <v>0.1</v>
      </c>
      <c r="I1882" s="266">
        <f>YEAR(J1882)</f>
        <v>2023</v>
      </c>
      <c r="J1882" s="267">
        <v>44977</v>
      </c>
      <c r="K1882" s="267">
        <f>J1882+1</f>
        <v>44978</v>
      </c>
      <c r="L1882" s="266">
        <f>IF(M1882&lt;=365,1,2)</f>
        <v>1</v>
      </c>
      <c r="M1882" s="266">
        <f>IF(K1882&lt;$C$1,$C$2-$C$1+1,$C$2-K1882+1)</f>
        <v>69</v>
      </c>
      <c r="N1882" s="268">
        <f>M1882/365</f>
        <v>0.18904109589041096</v>
      </c>
      <c r="O1882" s="269">
        <f>'Data and Parameter'!$E$4*'Data and Parameter'!$E$5*('Data and Parameter'!$E$6+'Data and Parameter'!$E$7)*'Data and Parameter'!$E$19*'Data and Parameter'!$E$14*'ER calculations'!N1882</f>
        <v>0.97880736382504829</v>
      </c>
    </row>
    <row r="1883" spans="1:15" ht="15">
      <c r="A1883" s="284">
        <v>1879</v>
      </c>
      <c r="B1883" s="287"/>
      <c r="C1883" s="287"/>
      <c r="D1883" s="284" t="s">
        <v>1382</v>
      </c>
      <c r="E1883" s="287"/>
      <c r="F1883" s="285" t="s">
        <v>2003</v>
      </c>
      <c r="G1883" s="266" t="s">
        <v>121</v>
      </c>
      <c r="H1883" s="266">
        <f>IF(G1883="Traditional Stove",0.1,0.2)</f>
        <v>0.1</v>
      </c>
      <c r="I1883" s="266">
        <f>YEAR(J1883)</f>
        <v>2023</v>
      </c>
      <c r="J1883" s="267">
        <v>44977</v>
      </c>
      <c r="K1883" s="267">
        <f>J1883+1</f>
        <v>44978</v>
      </c>
      <c r="L1883" s="266">
        <f>IF(M1883&lt;=365,1,2)</f>
        <v>1</v>
      </c>
      <c r="M1883" s="266">
        <f>IF(K1883&lt;$C$1,$C$2-$C$1+1,$C$2-K1883+1)</f>
        <v>69</v>
      </c>
      <c r="N1883" s="268">
        <f>M1883/365</f>
        <v>0.18904109589041096</v>
      </c>
      <c r="O1883" s="269">
        <f>'Data and Parameter'!$E$4*'Data and Parameter'!$E$5*('Data and Parameter'!$E$6+'Data and Parameter'!$E$7)*'Data and Parameter'!$E$19*'Data and Parameter'!$E$14*'ER calculations'!N1883</f>
        <v>0.97880736382504829</v>
      </c>
    </row>
    <row r="1884" spans="1:15" ht="15">
      <c r="A1884" s="284">
        <v>1880</v>
      </c>
      <c r="B1884" s="287"/>
      <c r="C1884" s="287"/>
      <c r="D1884" s="284" t="s">
        <v>1382</v>
      </c>
      <c r="E1884" s="287"/>
      <c r="F1884" s="285" t="s">
        <v>2004</v>
      </c>
      <c r="G1884" s="266" t="s">
        <v>121</v>
      </c>
      <c r="H1884" s="266">
        <f>IF(G1884="Traditional Stove",0.1,0.2)</f>
        <v>0.1</v>
      </c>
      <c r="I1884" s="266">
        <f>YEAR(J1884)</f>
        <v>2023</v>
      </c>
      <c r="J1884" s="267">
        <v>44977</v>
      </c>
      <c r="K1884" s="267">
        <f>J1884+1</f>
        <v>44978</v>
      </c>
      <c r="L1884" s="266">
        <f>IF(M1884&lt;=365,1,2)</f>
        <v>1</v>
      </c>
      <c r="M1884" s="266">
        <f>IF(K1884&lt;$C$1,$C$2-$C$1+1,$C$2-K1884+1)</f>
        <v>69</v>
      </c>
      <c r="N1884" s="268">
        <f>M1884/365</f>
        <v>0.18904109589041096</v>
      </c>
      <c r="O1884" s="269">
        <f>'Data and Parameter'!$E$4*'Data and Parameter'!$E$5*('Data and Parameter'!$E$6+'Data and Parameter'!$E$7)*'Data and Parameter'!$E$19*'Data and Parameter'!$E$14*'ER calculations'!N1884</f>
        <v>0.97880736382504829</v>
      </c>
    </row>
    <row r="1885" spans="1:15" ht="15">
      <c r="A1885" s="284">
        <v>1881</v>
      </c>
      <c r="B1885" s="287"/>
      <c r="C1885" s="287"/>
      <c r="D1885" s="284" t="s">
        <v>1382</v>
      </c>
      <c r="E1885" s="287"/>
      <c r="F1885" s="285" t="s">
        <v>2005</v>
      </c>
      <c r="G1885" s="266" t="s">
        <v>121</v>
      </c>
      <c r="H1885" s="266">
        <f>IF(G1885="Traditional Stove",0.1,0.2)</f>
        <v>0.1</v>
      </c>
      <c r="I1885" s="266">
        <f>YEAR(J1885)</f>
        <v>2023</v>
      </c>
      <c r="J1885" s="267">
        <v>44977</v>
      </c>
      <c r="K1885" s="267">
        <f>J1885+1</f>
        <v>44978</v>
      </c>
      <c r="L1885" s="266">
        <f>IF(M1885&lt;=365,1,2)</f>
        <v>1</v>
      </c>
      <c r="M1885" s="266">
        <f>IF(K1885&lt;$C$1,$C$2-$C$1+1,$C$2-K1885+1)</f>
        <v>69</v>
      </c>
      <c r="N1885" s="268">
        <f>M1885/365</f>
        <v>0.18904109589041096</v>
      </c>
      <c r="O1885" s="269">
        <f>'Data and Parameter'!$E$4*'Data and Parameter'!$E$5*('Data and Parameter'!$E$6+'Data and Parameter'!$E$7)*'Data and Parameter'!$E$19*'Data and Parameter'!$E$14*'ER calculations'!N1885</f>
        <v>0.97880736382504829</v>
      </c>
    </row>
    <row r="1886" spans="1:15" ht="15">
      <c r="A1886" s="284">
        <v>1882</v>
      </c>
      <c r="B1886" s="287"/>
      <c r="C1886" s="287"/>
      <c r="D1886" s="284" t="s">
        <v>1382</v>
      </c>
      <c r="E1886" s="287"/>
      <c r="F1886" s="285" t="s">
        <v>2006</v>
      </c>
      <c r="G1886" s="266" t="s">
        <v>121</v>
      </c>
      <c r="H1886" s="266">
        <f>IF(G1886="Traditional Stove",0.1,0.2)</f>
        <v>0.1</v>
      </c>
      <c r="I1886" s="266">
        <f>YEAR(J1886)</f>
        <v>2023</v>
      </c>
      <c r="J1886" s="267">
        <v>44977</v>
      </c>
      <c r="K1886" s="267">
        <f>J1886+1</f>
        <v>44978</v>
      </c>
      <c r="L1886" s="266">
        <f>IF(M1886&lt;=365,1,2)</f>
        <v>1</v>
      </c>
      <c r="M1886" s="266">
        <f>IF(K1886&lt;$C$1,$C$2-$C$1+1,$C$2-K1886+1)</f>
        <v>69</v>
      </c>
      <c r="N1886" s="268">
        <f>M1886/365</f>
        <v>0.18904109589041096</v>
      </c>
      <c r="O1886" s="269">
        <f>'Data and Parameter'!$E$4*'Data and Parameter'!$E$5*('Data and Parameter'!$E$6+'Data and Parameter'!$E$7)*'Data and Parameter'!$E$19*'Data and Parameter'!$E$14*'ER calculations'!N1886</f>
        <v>0.97880736382504829</v>
      </c>
    </row>
    <row r="1887" spans="1:15" ht="15">
      <c r="A1887" s="284">
        <v>1883</v>
      </c>
      <c r="B1887" s="287"/>
      <c r="C1887" s="287"/>
      <c r="D1887" s="284" t="s">
        <v>1382</v>
      </c>
      <c r="E1887" s="287"/>
      <c r="F1887" s="285" t="s">
        <v>2007</v>
      </c>
      <c r="G1887" s="266" t="s">
        <v>121</v>
      </c>
      <c r="H1887" s="266">
        <f>IF(G1887="Traditional Stove",0.1,0.2)</f>
        <v>0.1</v>
      </c>
      <c r="I1887" s="266">
        <f>YEAR(J1887)</f>
        <v>2023</v>
      </c>
      <c r="J1887" s="267">
        <v>44977</v>
      </c>
      <c r="K1887" s="267">
        <f>J1887+1</f>
        <v>44978</v>
      </c>
      <c r="L1887" s="266">
        <f>IF(M1887&lt;=365,1,2)</f>
        <v>1</v>
      </c>
      <c r="M1887" s="266">
        <f>IF(K1887&lt;$C$1,$C$2-$C$1+1,$C$2-K1887+1)</f>
        <v>69</v>
      </c>
      <c r="N1887" s="268">
        <f>M1887/365</f>
        <v>0.18904109589041096</v>
      </c>
      <c r="O1887" s="269">
        <f>'Data and Parameter'!$E$4*'Data and Parameter'!$E$5*('Data and Parameter'!$E$6+'Data and Parameter'!$E$7)*'Data and Parameter'!$E$19*'Data and Parameter'!$E$14*'ER calculations'!N1887</f>
        <v>0.97880736382504829</v>
      </c>
    </row>
    <row r="1888" spans="1:15" ht="15">
      <c r="A1888" s="284">
        <v>1884</v>
      </c>
      <c r="B1888" s="287"/>
      <c r="C1888" s="287"/>
      <c r="D1888" s="284" t="s">
        <v>1382</v>
      </c>
      <c r="E1888" s="287"/>
      <c r="F1888" s="285" t="s">
        <v>2008</v>
      </c>
      <c r="G1888" s="266" t="s">
        <v>121</v>
      </c>
      <c r="H1888" s="266">
        <f>IF(G1888="Traditional Stove",0.1,0.2)</f>
        <v>0.1</v>
      </c>
      <c r="I1888" s="266">
        <f>YEAR(J1888)</f>
        <v>2023</v>
      </c>
      <c r="J1888" s="267">
        <v>44977</v>
      </c>
      <c r="K1888" s="267">
        <f>J1888+1</f>
        <v>44978</v>
      </c>
      <c r="L1888" s="266">
        <f>IF(M1888&lt;=365,1,2)</f>
        <v>1</v>
      </c>
      <c r="M1888" s="266">
        <f>IF(K1888&lt;$C$1,$C$2-$C$1+1,$C$2-K1888+1)</f>
        <v>69</v>
      </c>
      <c r="N1888" s="268">
        <f>M1888/365</f>
        <v>0.18904109589041096</v>
      </c>
      <c r="O1888" s="269">
        <f>'Data and Parameter'!$E$4*'Data and Parameter'!$E$5*('Data and Parameter'!$E$6+'Data and Parameter'!$E$7)*'Data and Parameter'!$E$19*'Data and Parameter'!$E$14*'ER calculations'!N1888</f>
        <v>0.97880736382504829</v>
      </c>
    </row>
    <row r="1889" spans="1:15" ht="15">
      <c r="A1889" s="284">
        <v>1885</v>
      </c>
      <c r="B1889" s="287"/>
      <c r="C1889" s="287"/>
      <c r="D1889" s="284" t="s">
        <v>1382</v>
      </c>
      <c r="E1889" s="287"/>
      <c r="F1889" s="285" t="s">
        <v>2009</v>
      </c>
      <c r="G1889" s="266" t="s">
        <v>121</v>
      </c>
      <c r="H1889" s="266">
        <f>IF(G1889="Traditional Stove",0.1,0.2)</f>
        <v>0.1</v>
      </c>
      <c r="I1889" s="266">
        <f>YEAR(J1889)</f>
        <v>2023</v>
      </c>
      <c r="J1889" s="267">
        <v>44977</v>
      </c>
      <c r="K1889" s="267">
        <f>J1889+1</f>
        <v>44978</v>
      </c>
      <c r="L1889" s="266">
        <f>IF(M1889&lt;=365,1,2)</f>
        <v>1</v>
      </c>
      <c r="M1889" s="266">
        <f>IF(K1889&lt;$C$1,$C$2-$C$1+1,$C$2-K1889+1)</f>
        <v>69</v>
      </c>
      <c r="N1889" s="268">
        <f>M1889/365</f>
        <v>0.18904109589041096</v>
      </c>
      <c r="O1889" s="269">
        <f>'Data and Parameter'!$E$4*'Data and Parameter'!$E$5*('Data and Parameter'!$E$6+'Data and Parameter'!$E$7)*'Data and Parameter'!$E$19*'Data and Parameter'!$E$14*'ER calculations'!N1889</f>
        <v>0.97880736382504829</v>
      </c>
    </row>
    <row r="1890" spans="1:15" ht="15">
      <c r="A1890" s="284">
        <v>1886</v>
      </c>
      <c r="B1890" s="287"/>
      <c r="C1890" s="287"/>
      <c r="D1890" s="284" t="s">
        <v>1382</v>
      </c>
      <c r="E1890" s="287"/>
      <c r="F1890" s="285" t="s">
        <v>2010</v>
      </c>
      <c r="G1890" s="266" t="s">
        <v>121</v>
      </c>
      <c r="H1890" s="266">
        <f>IF(G1890="Traditional Stove",0.1,0.2)</f>
        <v>0.1</v>
      </c>
      <c r="I1890" s="266">
        <f>YEAR(J1890)</f>
        <v>2023</v>
      </c>
      <c r="J1890" s="267">
        <v>44977</v>
      </c>
      <c r="K1890" s="267">
        <f>J1890+1</f>
        <v>44978</v>
      </c>
      <c r="L1890" s="266">
        <f>IF(M1890&lt;=365,1,2)</f>
        <v>1</v>
      </c>
      <c r="M1890" s="266">
        <f>IF(K1890&lt;$C$1,$C$2-$C$1+1,$C$2-K1890+1)</f>
        <v>69</v>
      </c>
      <c r="N1890" s="268">
        <f>M1890/365</f>
        <v>0.18904109589041096</v>
      </c>
      <c r="O1890" s="269">
        <f>'Data and Parameter'!$E$4*'Data and Parameter'!$E$5*('Data and Parameter'!$E$6+'Data and Parameter'!$E$7)*'Data and Parameter'!$E$19*'Data and Parameter'!$E$14*'ER calculations'!N1890</f>
        <v>0.97880736382504829</v>
      </c>
    </row>
    <row r="1891" spans="1:15" ht="15">
      <c r="A1891" s="284">
        <v>1887</v>
      </c>
      <c r="B1891" s="287"/>
      <c r="C1891" s="287"/>
      <c r="D1891" s="284" t="s">
        <v>1382</v>
      </c>
      <c r="E1891" s="287"/>
      <c r="F1891" s="285" t="s">
        <v>2011</v>
      </c>
      <c r="G1891" s="266" t="s">
        <v>121</v>
      </c>
      <c r="H1891" s="266">
        <f>IF(G1891="Traditional Stove",0.1,0.2)</f>
        <v>0.1</v>
      </c>
      <c r="I1891" s="266">
        <f>YEAR(J1891)</f>
        <v>2023</v>
      </c>
      <c r="J1891" s="267">
        <v>44977</v>
      </c>
      <c r="K1891" s="267">
        <f>J1891+1</f>
        <v>44978</v>
      </c>
      <c r="L1891" s="266">
        <f>IF(M1891&lt;=365,1,2)</f>
        <v>1</v>
      </c>
      <c r="M1891" s="266">
        <f>IF(K1891&lt;$C$1,$C$2-$C$1+1,$C$2-K1891+1)</f>
        <v>69</v>
      </c>
      <c r="N1891" s="268">
        <f>M1891/365</f>
        <v>0.18904109589041096</v>
      </c>
      <c r="O1891" s="269">
        <f>'Data and Parameter'!$E$4*'Data and Parameter'!$E$5*('Data and Parameter'!$E$6+'Data and Parameter'!$E$7)*'Data and Parameter'!$E$19*'Data and Parameter'!$E$14*'ER calculations'!N1891</f>
        <v>0.97880736382504829</v>
      </c>
    </row>
    <row r="1892" spans="1:15" ht="15">
      <c r="A1892" s="284">
        <v>1888</v>
      </c>
      <c r="B1892" s="287"/>
      <c r="C1892" s="287"/>
      <c r="D1892" s="284" t="s">
        <v>1382</v>
      </c>
      <c r="E1892" s="287"/>
      <c r="F1892" s="285" t="s">
        <v>2012</v>
      </c>
      <c r="G1892" s="266" t="s">
        <v>121</v>
      </c>
      <c r="H1892" s="266">
        <f>IF(G1892="Traditional Stove",0.1,0.2)</f>
        <v>0.1</v>
      </c>
      <c r="I1892" s="266">
        <f>YEAR(J1892)</f>
        <v>2023</v>
      </c>
      <c r="J1892" s="267">
        <v>44977</v>
      </c>
      <c r="K1892" s="267">
        <f>J1892+1</f>
        <v>44978</v>
      </c>
      <c r="L1892" s="266">
        <f>IF(M1892&lt;=365,1,2)</f>
        <v>1</v>
      </c>
      <c r="M1892" s="266">
        <f>IF(K1892&lt;$C$1,$C$2-$C$1+1,$C$2-K1892+1)</f>
        <v>69</v>
      </c>
      <c r="N1892" s="268">
        <f>M1892/365</f>
        <v>0.18904109589041096</v>
      </c>
      <c r="O1892" s="269">
        <f>'Data and Parameter'!$E$4*'Data and Parameter'!$E$5*('Data and Parameter'!$E$6+'Data and Parameter'!$E$7)*'Data and Parameter'!$E$19*'Data and Parameter'!$E$14*'ER calculations'!N1892</f>
        <v>0.97880736382504829</v>
      </c>
    </row>
    <row r="1893" spans="1:15" ht="15">
      <c r="A1893" s="284">
        <v>1889</v>
      </c>
      <c r="B1893" s="287"/>
      <c r="C1893" s="287"/>
      <c r="D1893" s="284" t="s">
        <v>1382</v>
      </c>
      <c r="E1893" s="287"/>
      <c r="F1893" s="285" t="s">
        <v>2013</v>
      </c>
      <c r="G1893" s="266" t="s">
        <v>121</v>
      </c>
      <c r="H1893" s="266">
        <f>IF(G1893="Traditional Stove",0.1,0.2)</f>
        <v>0.1</v>
      </c>
      <c r="I1893" s="266">
        <f>YEAR(J1893)</f>
        <v>2023</v>
      </c>
      <c r="J1893" s="267">
        <v>44977</v>
      </c>
      <c r="K1893" s="267">
        <f>J1893+1</f>
        <v>44978</v>
      </c>
      <c r="L1893" s="266">
        <f>IF(M1893&lt;=365,1,2)</f>
        <v>1</v>
      </c>
      <c r="M1893" s="266">
        <f>IF(K1893&lt;$C$1,$C$2-$C$1+1,$C$2-K1893+1)</f>
        <v>69</v>
      </c>
      <c r="N1893" s="268">
        <f>M1893/365</f>
        <v>0.18904109589041096</v>
      </c>
      <c r="O1893" s="269">
        <f>'Data and Parameter'!$E$4*'Data and Parameter'!$E$5*('Data and Parameter'!$E$6+'Data and Parameter'!$E$7)*'Data and Parameter'!$E$19*'Data and Parameter'!$E$14*'ER calculations'!N1893</f>
        <v>0.97880736382504829</v>
      </c>
    </row>
    <row r="1894" spans="1:15" ht="15">
      <c r="A1894" s="284">
        <v>1890</v>
      </c>
      <c r="B1894" s="287"/>
      <c r="C1894" s="287"/>
      <c r="D1894" s="284" t="s">
        <v>1382</v>
      </c>
      <c r="E1894" s="287"/>
      <c r="F1894" s="285" t="s">
        <v>2014</v>
      </c>
      <c r="G1894" s="266" t="s">
        <v>121</v>
      </c>
      <c r="H1894" s="266">
        <f>IF(G1894="Traditional Stove",0.1,0.2)</f>
        <v>0.1</v>
      </c>
      <c r="I1894" s="266">
        <f>YEAR(J1894)</f>
        <v>2023</v>
      </c>
      <c r="J1894" s="267">
        <v>44977</v>
      </c>
      <c r="K1894" s="267">
        <f>J1894+1</f>
        <v>44978</v>
      </c>
      <c r="L1894" s="266">
        <f>IF(M1894&lt;=365,1,2)</f>
        <v>1</v>
      </c>
      <c r="M1894" s="266">
        <f>IF(K1894&lt;$C$1,$C$2-$C$1+1,$C$2-K1894+1)</f>
        <v>69</v>
      </c>
      <c r="N1894" s="268">
        <f>M1894/365</f>
        <v>0.18904109589041096</v>
      </c>
      <c r="O1894" s="269">
        <f>'Data and Parameter'!$E$4*'Data and Parameter'!$E$5*('Data and Parameter'!$E$6+'Data and Parameter'!$E$7)*'Data and Parameter'!$E$19*'Data and Parameter'!$E$14*'ER calculations'!N1894</f>
        <v>0.97880736382504829</v>
      </c>
    </row>
    <row r="1895" spans="1:15" ht="15">
      <c r="A1895" s="284">
        <v>1891</v>
      </c>
      <c r="B1895" s="287"/>
      <c r="C1895" s="287"/>
      <c r="D1895" s="284" t="s">
        <v>1382</v>
      </c>
      <c r="E1895" s="287"/>
      <c r="F1895" s="285" t="s">
        <v>2015</v>
      </c>
      <c r="G1895" s="266" t="s">
        <v>121</v>
      </c>
      <c r="H1895" s="266">
        <f>IF(G1895="Traditional Stove",0.1,0.2)</f>
        <v>0.1</v>
      </c>
      <c r="I1895" s="266">
        <f>YEAR(J1895)</f>
        <v>2023</v>
      </c>
      <c r="J1895" s="267">
        <v>44977</v>
      </c>
      <c r="K1895" s="267">
        <f>J1895+1</f>
        <v>44978</v>
      </c>
      <c r="L1895" s="266">
        <f>IF(M1895&lt;=365,1,2)</f>
        <v>1</v>
      </c>
      <c r="M1895" s="266">
        <f>IF(K1895&lt;$C$1,$C$2-$C$1+1,$C$2-K1895+1)</f>
        <v>69</v>
      </c>
      <c r="N1895" s="268">
        <f>M1895/365</f>
        <v>0.18904109589041096</v>
      </c>
      <c r="O1895" s="269">
        <f>'Data and Parameter'!$E$4*'Data and Parameter'!$E$5*('Data and Parameter'!$E$6+'Data and Parameter'!$E$7)*'Data and Parameter'!$E$19*'Data and Parameter'!$E$14*'ER calculations'!N1895</f>
        <v>0.97880736382504829</v>
      </c>
    </row>
    <row r="1896" spans="1:15" ht="15">
      <c r="A1896" s="284">
        <v>1892</v>
      </c>
      <c r="B1896" s="287"/>
      <c r="C1896" s="287"/>
      <c r="D1896" s="284" t="s">
        <v>1382</v>
      </c>
      <c r="E1896" s="287"/>
      <c r="F1896" s="285" t="s">
        <v>2016</v>
      </c>
      <c r="G1896" s="266" t="s">
        <v>121</v>
      </c>
      <c r="H1896" s="266">
        <f>IF(G1896="Traditional Stove",0.1,0.2)</f>
        <v>0.1</v>
      </c>
      <c r="I1896" s="266">
        <f>YEAR(J1896)</f>
        <v>2023</v>
      </c>
      <c r="J1896" s="267">
        <v>44969</v>
      </c>
      <c r="K1896" s="267">
        <f>J1896+1</f>
        <v>44970</v>
      </c>
      <c r="L1896" s="266">
        <f>IF(M1896&lt;=365,1,2)</f>
        <v>1</v>
      </c>
      <c r="M1896" s="266">
        <f>IF(K1896&lt;$C$1,$C$2-$C$1+1,$C$2-K1896+1)</f>
        <v>77</v>
      </c>
      <c r="N1896" s="268">
        <f>M1896/365</f>
        <v>0.21095890410958903</v>
      </c>
      <c r="O1896" s="269">
        <f>'Data and Parameter'!$E$4*'Data and Parameter'!$E$5*('Data and Parameter'!$E$6+'Data and Parameter'!$E$7)*'Data and Parameter'!$E$19*'Data and Parameter'!$E$14*'ER calculations'!N1896</f>
        <v>1.0922922755728799</v>
      </c>
    </row>
    <row r="1897" spans="1:15" ht="15">
      <c r="A1897" s="284">
        <v>1893</v>
      </c>
      <c r="B1897" s="287"/>
      <c r="C1897" s="287"/>
      <c r="D1897" s="284" t="s">
        <v>1382</v>
      </c>
      <c r="E1897" s="287"/>
      <c r="F1897" s="285" t="s">
        <v>2017</v>
      </c>
      <c r="G1897" s="266" t="s">
        <v>121</v>
      </c>
      <c r="H1897" s="266">
        <f>IF(G1897="Traditional Stove",0.1,0.2)</f>
        <v>0.1</v>
      </c>
      <c r="I1897" s="266">
        <f>YEAR(J1897)</f>
        <v>2023</v>
      </c>
      <c r="J1897" s="267">
        <v>44969</v>
      </c>
      <c r="K1897" s="267">
        <f>J1897+1</f>
        <v>44970</v>
      </c>
      <c r="L1897" s="266">
        <f>IF(M1897&lt;=365,1,2)</f>
        <v>1</v>
      </c>
      <c r="M1897" s="266">
        <f>IF(K1897&lt;$C$1,$C$2-$C$1+1,$C$2-K1897+1)</f>
        <v>77</v>
      </c>
      <c r="N1897" s="268">
        <f>M1897/365</f>
        <v>0.21095890410958903</v>
      </c>
      <c r="O1897" s="269">
        <f>'Data and Parameter'!$E$4*'Data and Parameter'!$E$5*('Data and Parameter'!$E$6+'Data and Parameter'!$E$7)*'Data and Parameter'!$E$19*'Data and Parameter'!$E$14*'ER calculations'!N1897</f>
        <v>1.0922922755728799</v>
      </c>
    </row>
    <row r="1898" spans="1:15" ht="15">
      <c r="A1898" s="284">
        <v>1894</v>
      </c>
      <c r="B1898" s="287"/>
      <c r="C1898" s="287"/>
      <c r="D1898" s="284" t="s">
        <v>1382</v>
      </c>
      <c r="E1898" s="287"/>
      <c r="F1898" s="285" t="s">
        <v>2018</v>
      </c>
      <c r="G1898" s="266" t="s">
        <v>121</v>
      </c>
      <c r="H1898" s="266">
        <f>IF(G1898="Traditional Stove",0.1,0.2)</f>
        <v>0.1</v>
      </c>
      <c r="I1898" s="266">
        <f>YEAR(J1898)</f>
        <v>2023</v>
      </c>
      <c r="J1898" s="267">
        <v>44969</v>
      </c>
      <c r="K1898" s="267">
        <f>J1898+1</f>
        <v>44970</v>
      </c>
      <c r="L1898" s="266">
        <f>IF(M1898&lt;=365,1,2)</f>
        <v>1</v>
      </c>
      <c r="M1898" s="266">
        <f>IF(K1898&lt;$C$1,$C$2-$C$1+1,$C$2-K1898+1)</f>
        <v>77</v>
      </c>
      <c r="N1898" s="268">
        <f>M1898/365</f>
        <v>0.21095890410958903</v>
      </c>
      <c r="O1898" s="269">
        <f>'Data and Parameter'!$E$4*'Data and Parameter'!$E$5*('Data and Parameter'!$E$6+'Data and Parameter'!$E$7)*'Data and Parameter'!$E$19*'Data and Parameter'!$E$14*'ER calculations'!N1898</f>
        <v>1.0922922755728799</v>
      </c>
    </row>
    <row r="1899" spans="1:15" ht="15">
      <c r="A1899" s="284">
        <v>1895</v>
      </c>
      <c r="B1899" s="287"/>
      <c r="C1899" s="287"/>
      <c r="D1899" s="284" t="s">
        <v>1382</v>
      </c>
      <c r="E1899" s="287"/>
      <c r="F1899" s="285" t="s">
        <v>2019</v>
      </c>
      <c r="G1899" s="266" t="s">
        <v>121</v>
      </c>
      <c r="H1899" s="266">
        <f>IF(G1899="Traditional Stove",0.1,0.2)</f>
        <v>0.1</v>
      </c>
      <c r="I1899" s="266">
        <f>YEAR(J1899)</f>
        <v>2023</v>
      </c>
      <c r="J1899" s="267">
        <v>44969</v>
      </c>
      <c r="K1899" s="267">
        <f>J1899+1</f>
        <v>44970</v>
      </c>
      <c r="L1899" s="266">
        <f>IF(M1899&lt;=365,1,2)</f>
        <v>1</v>
      </c>
      <c r="M1899" s="266">
        <f>IF(K1899&lt;$C$1,$C$2-$C$1+1,$C$2-K1899+1)</f>
        <v>77</v>
      </c>
      <c r="N1899" s="268">
        <f>M1899/365</f>
        <v>0.21095890410958903</v>
      </c>
      <c r="O1899" s="269">
        <f>'Data and Parameter'!$E$4*'Data and Parameter'!$E$5*('Data and Parameter'!$E$6+'Data and Parameter'!$E$7)*'Data and Parameter'!$E$19*'Data and Parameter'!$E$14*'ER calculations'!N1899</f>
        <v>1.0922922755728799</v>
      </c>
    </row>
    <row r="1900" spans="1:15" ht="15">
      <c r="A1900" s="284">
        <v>1896</v>
      </c>
      <c r="B1900" s="287"/>
      <c r="C1900" s="287"/>
      <c r="D1900" s="284" t="s">
        <v>1382</v>
      </c>
      <c r="E1900" s="287"/>
      <c r="F1900" s="285" t="s">
        <v>2020</v>
      </c>
      <c r="G1900" s="266" t="s">
        <v>121</v>
      </c>
      <c r="H1900" s="266">
        <f>IF(G1900="Traditional Stove",0.1,0.2)</f>
        <v>0.1</v>
      </c>
      <c r="I1900" s="266">
        <f>YEAR(J1900)</f>
        <v>2023</v>
      </c>
      <c r="J1900" s="267">
        <v>44969</v>
      </c>
      <c r="K1900" s="267">
        <f>J1900+1</f>
        <v>44970</v>
      </c>
      <c r="L1900" s="266">
        <f>IF(M1900&lt;=365,1,2)</f>
        <v>1</v>
      </c>
      <c r="M1900" s="266">
        <f>IF(K1900&lt;$C$1,$C$2-$C$1+1,$C$2-K1900+1)</f>
        <v>77</v>
      </c>
      <c r="N1900" s="268">
        <f>M1900/365</f>
        <v>0.21095890410958903</v>
      </c>
      <c r="O1900" s="269">
        <f>'Data and Parameter'!$E$4*'Data and Parameter'!$E$5*('Data and Parameter'!$E$6+'Data and Parameter'!$E$7)*'Data and Parameter'!$E$19*'Data and Parameter'!$E$14*'ER calculations'!N1900</f>
        <v>1.0922922755728799</v>
      </c>
    </row>
    <row r="1901" spans="1:15" ht="15">
      <c r="A1901" s="284">
        <v>1897</v>
      </c>
      <c r="B1901" s="287"/>
      <c r="C1901" s="287"/>
      <c r="D1901" s="284" t="s">
        <v>1382</v>
      </c>
      <c r="E1901" s="287"/>
      <c r="F1901" s="285" t="s">
        <v>2021</v>
      </c>
      <c r="G1901" s="266" t="s">
        <v>121</v>
      </c>
      <c r="H1901" s="266">
        <f>IF(G1901="Traditional Stove",0.1,0.2)</f>
        <v>0.1</v>
      </c>
      <c r="I1901" s="266">
        <f>YEAR(J1901)</f>
        <v>2023</v>
      </c>
      <c r="J1901" s="267">
        <v>44969</v>
      </c>
      <c r="K1901" s="267">
        <f>J1901+1</f>
        <v>44970</v>
      </c>
      <c r="L1901" s="266">
        <f>IF(M1901&lt;=365,1,2)</f>
        <v>1</v>
      </c>
      <c r="M1901" s="266">
        <f>IF(K1901&lt;$C$1,$C$2-$C$1+1,$C$2-K1901+1)</f>
        <v>77</v>
      </c>
      <c r="N1901" s="268">
        <f>M1901/365</f>
        <v>0.21095890410958903</v>
      </c>
      <c r="O1901" s="269">
        <f>'Data and Parameter'!$E$4*'Data and Parameter'!$E$5*('Data and Parameter'!$E$6+'Data and Parameter'!$E$7)*'Data and Parameter'!$E$19*'Data and Parameter'!$E$14*'ER calculations'!N1901</f>
        <v>1.0922922755728799</v>
      </c>
    </row>
    <row r="1902" spans="1:15" ht="15">
      <c r="A1902" s="284">
        <v>1898</v>
      </c>
      <c r="B1902" s="287"/>
      <c r="C1902" s="287"/>
      <c r="D1902" s="284" t="s">
        <v>1382</v>
      </c>
      <c r="E1902" s="287"/>
      <c r="F1902" s="285" t="s">
        <v>2022</v>
      </c>
      <c r="G1902" s="266" t="s">
        <v>121</v>
      </c>
      <c r="H1902" s="266">
        <f>IF(G1902="Traditional Stove",0.1,0.2)</f>
        <v>0.1</v>
      </c>
      <c r="I1902" s="266">
        <f>YEAR(J1902)</f>
        <v>2023</v>
      </c>
      <c r="J1902" s="267">
        <v>44969</v>
      </c>
      <c r="K1902" s="267">
        <f>J1902+1</f>
        <v>44970</v>
      </c>
      <c r="L1902" s="266">
        <f>IF(M1902&lt;=365,1,2)</f>
        <v>1</v>
      </c>
      <c r="M1902" s="266">
        <f>IF(K1902&lt;$C$1,$C$2-$C$1+1,$C$2-K1902+1)</f>
        <v>77</v>
      </c>
      <c r="N1902" s="268">
        <f>M1902/365</f>
        <v>0.21095890410958903</v>
      </c>
      <c r="O1902" s="269">
        <f>'Data and Parameter'!$E$4*'Data and Parameter'!$E$5*('Data and Parameter'!$E$6+'Data and Parameter'!$E$7)*'Data and Parameter'!$E$19*'Data and Parameter'!$E$14*'ER calculations'!N1902</f>
        <v>1.0922922755728799</v>
      </c>
    </row>
    <row r="1903" spans="1:15" ht="15">
      <c r="A1903" s="284">
        <v>1899</v>
      </c>
      <c r="B1903" s="287"/>
      <c r="C1903" s="287"/>
      <c r="D1903" s="284" t="s">
        <v>1382</v>
      </c>
      <c r="E1903" s="287"/>
      <c r="F1903" s="285" t="s">
        <v>2023</v>
      </c>
      <c r="G1903" s="266" t="s">
        <v>121</v>
      </c>
      <c r="H1903" s="266">
        <f>IF(G1903="Traditional Stove",0.1,0.2)</f>
        <v>0.1</v>
      </c>
      <c r="I1903" s="266">
        <f>YEAR(J1903)</f>
        <v>2023</v>
      </c>
      <c r="J1903" s="267">
        <v>44997</v>
      </c>
      <c r="K1903" s="267">
        <f>J1903+1</f>
        <v>44998</v>
      </c>
      <c r="L1903" s="266">
        <f>IF(M1903&lt;=365,1,2)</f>
        <v>1</v>
      </c>
      <c r="M1903" s="266">
        <f>IF(K1903&lt;$C$1,$C$2-$C$1+1,$C$2-K1903+1)</f>
        <v>49</v>
      </c>
      <c r="N1903" s="268">
        <f>M1903/365</f>
        <v>0.13424657534246576</v>
      </c>
      <c r="O1903" s="269">
        <f>'Data and Parameter'!$E$4*'Data and Parameter'!$E$5*('Data and Parameter'!$E$6+'Data and Parameter'!$E$7)*'Data and Parameter'!$E$19*'Data and Parameter'!$E$14*'ER calculations'!N1903</f>
        <v>0.69509508445546908</v>
      </c>
    </row>
    <row r="1904" spans="1:15" ht="15">
      <c r="A1904" s="284">
        <v>1900</v>
      </c>
      <c r="B1904" s="287"/>
      <c r="C1904" s="287"/>
      <c r="D1904" s="284" t="s">
        <v>1382</v>
      </c>
      <c r="E1904" s="287"/>
      <c r="F1904" s="285" t="s">
        <v>2024</v>
      </c>
      <c r="G1904" s="266" t="s">
        <v>121</v>
      </c>
      <c r="H1904" s="266">
        <f>IF(G1904="Traditional Stove",0.1,0.2)</f>
        <v>0.1</v>
      </c>
      <c r="I1904" s="266">
        <f>YEAR(J1904)</f>
        <v>2023</v>
      </c>
      <c r="J1904" s="267">
        <v>44997</v>
      </c>
      <c r="K1904" s="267">
        <f>J1904+1</f>
        <v>44998</v>
      </c>
      <c r="L1904" s="266">
        <f>IF(M1904&lt;=365,1,2)</f>
        <v>1</v>
      </c>
      <c r="M1904" s="266">
        <f>IF(K1904&lt;$C$1,$C$2-$C$1+1,$C$2-K1904+1)</f>
        <v>49</v>
      </c>
      <c r="N1904" s="268">
        <f>M1904/365</f>
        <v>0.13424657534246576</v>
      </c>
      <c r="O1904" s="269">
        <f>'Data and Parameter'!$E$4*'Data and Parameter'!$E$5*('Data and Parameter'!$E$6+'Data and Parameter'!$E$7)*'Data and Parameter'!$E$19*'Data and Parameter'!$E$14*'ER calculations'!N1904</f>
        <v>0.69509508445546908</v>
      </c>
    </row>
    <row r="1905" spans="1:15" ht="15">
      <c r="A1905" s="284">
        <v>1901</v>
      </c>
      <c r="B1905" s="287"/>
      <c r="C1905" s="287"/>
      <c r="D1905" s="284" t="s">
        <v>1382</v>
      </c>
      <c r="E1905" s="287"/>
      <c r="F1905" s="285" t="s">
        <v>2025</v>
      </c>
      <c r="G1905" s="266" t="s">
        <v>121</v>
      </c>
      <c r="H1905" s="266">
        <f>IF(G1905="Traditional Stove",0.1,0.2)</f>
        <v>0.1</v>
      </c>
      <c r="I1905" s="266">
        <f>YEAR(J1905)</f>
        <v>2023</v>
      </c>
      <c r="J1905" s="267">
        <v>44997</v>
      </c>
      <c r="K1905" s="267">
        <f>J1905+1</f>
        <v>44998</v>
      </c>
      <c r="L1905" s="266">
        <f>IF(M1905&lt;=365,1,2)</f>
        <v>1</v>
      </c>
      <c r="M1905" s="266">
        <f>IF(K1905&lt;$C$1,$C$2-$C$1+1,$C$2-K1905+1)</f>
        <v>49</v>
      </c>
      <c r="N1905" s="268">
        <f>M1905/365</f>
        <v>0.13424657534246576</v>
      </c>
      <c r="O1905" s="269">
        <f>'Data and Parameter'!$E$4*'Data and Parameter'!$E$5*('Data and Parameter'!$E$6+'Data and Parameter'!$E$7)*'Data and Parameter'!$E$19*'Data and Parameter'!$E$14*'ER calculations'!N1905</f>
        <v>0.69509508445546908</v>
      </c>
    </row>
    <row r="1906" spans="1:15" ht="15">
      <c r="A1906" s="284">
        <v>1902</v>
      </c>
      <c r="B1906" s="287"/>
      <c r="C1906" s="287"/>
      <c r="D1906" s="284" t="s">
        <v>1382</v>
      </c>
      <c r="E1906" s="287"/>
      <c r="F1906" s="285" t="s">
        <v>2026</v>
      </c>
      <c r="G1906" s="266" t="s">
        <v>121</v>
      </c>
      <c r="H1906" s="266">
        <f>IF(G1906="Traditional Stove",0.1,0.2)</f>
        <v>0.1</v>
      </c>
      <c r="I1906" s="266">
        <f>YEAR(J1906)</f>
        <v>2023</v>
      </c>
      <c r="J1906" s="267">
        <v>44997</v>
      </c>
      <c r="K1906" s="267">
        <f>J1906+1</f>
        <v>44998</v>
      </c>
      <c r="L1906" s="266">
        <f>IF(M1906&lt;=365,1,2)</f>
        <v>1</v>
      </c>
      <c r="M1906" s="266">
        <f>IF(K1906&lt;$C$1,$C$2-$C$1+1,$C$2-K1906+1)</f>
        <v>49</v>
      </c>
      <c r="N1906" s="268">
        <f>M1906/365</f>
        <v>0.13424657534246576</v>
      </c>
      <c r="O1906" s="269">
        <f>'Data and Parameter'!$E$4*'Data and Parameter'!$E$5*('Data and Parameter'!$E$6+'Data and Parameter'!$E$7)*'Data and Parameter'!$E$19*'Data and Parameter'!$E$14*'ER calculations'!N1906</f>
        <v>0.69509508445546908</v>
      </c>
    </row>
    <row r="1907" spans="1:15" ht="15">
      <c r="A1907" s="284">
        <v>1903</v>
      </c>
      <c r="B1907" s="287"/>
      <c r="C1907" s="287"/>
      <c r="D1907" s="284" t="s">
        <v>1382</v>
      </c>
      <c r="E1907" s="287"/>
      <c r="F1907" s="285" t="s">
        <v>2027</v>
      </c>
      <c r="G1907" s="266" t="s">
        <v>121</v>
      </c>
      <c r="H1907" s="266">
        <f>IF(G1907="Traditional Stove",0.1,0.2)</f>
        <v>0.1</v>
      </c>
      <c r="I1907" s="266">
        <f>YEAR(J1907)</f>
        <v>2023</v>
      </c>
      <c r="J1907" s="267">
        <v>44997</v>
      </c>
      <c r="K1907" s="267">
        <f>J1907+1</f>
        <v>44998</v>
      </c>
      <c r="L1907" s="266">
        <f>IF(M1907&lt;=365,1,2)</f>
        <v>1</v>
      </c>
      <c r="M1907" s="266">
        <f>IF(K1907&lt;$C$1,$C$2-$C$1+1,$C$2-K1907+1)</f>
        <v>49</v>
      </c>
      <c r="N1907" s="268">
        <f>M1907/365</f>
        <v>0.13424657534246576</v>
      </c>
      <c r="O1907" s="269">
        <f>'Data and Parameter'!$E$4*'Data and Parameter'!$E$5*('Data and Parameter'!$E$6+'Data and Parameter'!$E$7)*'Data and Parameter'!$E$19*'Data and Parameter'!$E$14*'ER calculations'!N1907</f>
        <v>0.69509508445546908</v>
      </c>
    </row>
    <row r="1908" spans="1:15" ht="15">
      <c r="A1908" s="284">
        <v>1904</v>
      </c>
      <c r="B1908" s="287"/>
      <c r="C1908" s="287"/>
      <c r="D1908" s="284" t="s">
        <v>1382</v>
      </c>
      <c r="E1908" s="287"/>
      <c r="F1908" s="285" t="s">
        <v>2028</v>
      </c>
      <c r="G1908" s="266" t="s">
        <v>121</v>
      </c>
      <c r="H1908" s="266">
        <f>IF(G1908="Traditional Stove",0.1,0.2)</f>
        <v>0.1</v>
      </c>
      <c r="I1908" s="266">
        <f>YEAR(J1908)</f>
        <v>2023</v>
      </c>
      <c r="J1908" s="267">
        <v>44997</v>
      </c>
      <c r="K1908" s="267">
        <f>J1908+1</f>
        <v>44998</v>
      </c>
      <c r="L1908" s="266">
        <f>IF(M1908&lt;=365,1,2)</f>
        <v>1</v>
      </c>
      <c r="M1908" s="266">
        <f>IF(K1908&lt;$C$1,$C$2-$C$1+1,$C$2-K1908+1)</f>
        <v>49</v>
      </c>
      <c r="N1908" s="268">
        <f>M1908/365</f>
        <v>0.13424657534246576</v>
      </c>
      <c r="O1908" s="269">
        <f>'Data and Parameter'!$E$4*'Data and Parameter'!$E$5*('Data and Parameter'!$E$6+'Data and Parameter'!$E$7)*'Data and Parameter'!$E$19*'Data and Parameter'!$E$14*'ER calculations'!N1908</f>
        <v>0.69509508445546908</v>
      </c>
    </row>
    <row r="1909" spans="1:15" ht="15">
      <c r="A1909" s="284">
        <v>1905</v>
      </c>
      <c r="B1909" s="287"/>
      <c r="C1909" s="287"/>
      <c r="D1909" s="284" t="s">
        <v>1382</v>
      </c>
      <c r="E1909" s="287"/>
      <c r="F1909" s="285" t="s">
        <v>2029</v>
      </c>
      <c r="G1909" s="266" t="s">
        <v>121</v>
      </c>
      <c r="H1909" s="266">
        <f>IF(G1909="Traditional Stove",0.1,0.2)</f>
        <v>0.1</v>
      </c>
      <c r="I1909" s="266">
        <f>YEAR(J1909)</f>
        <v>2023</v>
      </c>
      <c r="J1909" s="267">
        <v>44997</v>
      </c>
      <c r="K1909" s="267">
        <f>J1909+1</f>
        <v>44998</v>
      </c>
      <c r="L1909" s="266">
        <f>IF(M1909&lt;=365,1,2)</f>
        <v>1</v>
      </c>
      <c r="M1909" s="266">
        <f>IF(K1909&lt;$C$1,$C$2-$C$1+1,$C$2-K1909+1)</f>
        <v>49</v>
      </c>
      <c r="N1909" s="268">
        <f>M1909/365</f>
        <v>0.13424657534246576</v>
      </c>
      <c r="O1909" s="269">
        <f>'Data and Parameter'!$E$4*'Data and Parameter'!$E$5*('Data and Parameter'!$E$6+'Data and Parameter'!$E$7)*'Data and Parameter'!$E$19*'Data and Parameter'!$E$14*'ER calculations'!N1909</f>
        <v>0.69509508445546908</v>
      </c>
    </row>
    <row r="1910" spans="1:15" ht="15">
      <c r="A1910" s="284">
        <v>1906</v>
      </c>
      <c r="B1910" s="287"/>
      <c r="C1910" s="287"/>
      <c r="D1910" s="284" t="s">
        <v>1382</v>
      </c>
      <c r="E1910" s="287"/>
      <c r="F1910" s="285" t="s">
        <v>2030</v>
      </c>
      <c r="G1910" s="266" t="s">
        <v>121</v>
      </c>
      <c r="H1910" s="266">
        <f>IF(G1910="Traditional Stove",0.1,0.2)</f>
        <v>0.1</v>
      </c>
      <c r="I1910" s="266">
        <f>YEAR(J1910)</f>
        <v>2023</v>
      </c>
      <c r="J1910" s="267">
        <v>44997</v>
      </c>
      <c r="K1910" s="267">
        <f>J1910+1</f>
        <v>44998</v>
      </c>
      <c r="L1910" s="266">
        <f>IF(M1910&lt;=365,1,2)</f>
        <v>1</v>
      </c>
      <c r="M1910" s="266">
        <f>IF(K1910&lt;$C$1,$C$2-$C$1+1,$C$2-K1910+1)</f>
        <v>49</v>
      </c>
      <c r="N1910" s="268">
        <f>M1910/365</f>
        <v>0.13424657534246576</v>
      </c>
      <c r="O1910" s="269">
        <f>'Data and Parameter'!$E$4*'Data and Parameter'!$E$5*('Data and Parameter'!$E$6+'Data and Parameter'!$E$7)*'Data and Parameter'!$E$19*'Data and Parameter'!$E$14*'ER calculations'!N1910</f>
        <v>0.69509508445546908</v>
      </c>
    </row>
    <row r="1911" spans="1:15" ht="15">
      <c r="A1911" s="284">
        <v>1907</v>
      </c>
      <c r="B1911" s="287"/>
      <c r="C1911" s="287"/>
      <c r="D1911" s="284" t="s">
        <v>1382</v>
      </c>
      <c r="E1911" s="287"/>
      <c r="F1911" s="285" t="s">
        <v>2031</v>
      </c>
      <c r="G1911" s="266" t="s">
        <v>121</v>
      </c>
      <c r="H1911" s="266">
        <f>IF(G1911="Traditional Stove",0.1,0.2)</f>
        <v>0.1</v>
      </c>
      <c r="I1911" s="266">
        <f>YEAR(J1911)</f>
        <v>2023</v>
      </c>
      <c r="J1911" s="267">
        <v>44997</v>
      </c>
      <c r="K1911" s="267">
        <f>J1911+1</f>
        <v>44998</v>
      </c>
      <c r="L1911" s="266">
        <f>IF(M1911&lt;=365,1,2)</f>
        <v>1</v>
      </c>
      <c r="M1911" s="266">
        <f>IF(K1911&lt;$C$1,$C$2-$C$1+1,$C$2-K1911+1)</f>
        <v>49</v>
      </c>
      <c r="N1911" s="268">
        <f>M1911/365</f>
        <v>0.13424657534246576</v>
      </c>
      <c r="O1911" s="269">
        <f>'Data and Parameter'!$E$4*'Data and Parameter'!$E$5*('Data and Parameter'!$E$6+'Data and Parameter'!$E$7)*'Data and Parameter'!$E$19*'Data and Parameter'!$E$14*'ER calculations'!N1911</f>
        <v>0.69509508445546908</v>
      </c>
    </row>
    <row r="1912" spans="1:15" ht="15">
      <c r="A1912" s="284">
        <v>1908</v>
      </c>
      <c r="B1912" s="287"/>
      <c r="C1912" s="287"/>
      <c r="D1912" s="284" t="s">
        <v>1382</v>
      </c>
      <c r="E1912" s="287"/>
      <c r="F1912" s="285" t="s">
        <v>2032</v>
      </c>
      <c r="G1912" s="266" t="s">
        <v>121</v>
      </c>
      <c r="H1912" s="266">
        <f>IF(G1912="Traditional Stove",0.1,0.2)</f>
        <v>0.1</v>
      </c>
      <c r="I1912" s="266">
        <f>YEAR(J1912)</f>
        <v>2023</v>
      </c>
      <c r="J1912" s="267">
        <v>44997</v>
      </c>
      <c r="K1912" s="267">
        <f>J1912+1</f>
        <v>44998</v>
      </c>
      <c r="L1912" s="266">
        <f>IF(M1912&lt;=365,1,2)</f>
        <v>1</v>
      </c>
      <c r="M1912" s="266">
        <f>IF(K1912&lt;$C$1,$C$2-$C$1+1,$C$2-K1912+1)</f>
        <v>49</v>
      </c>
      <c r="N1912" s="268">
        <f>M1912/365</f>
        <v>0.13424657534246576</v>
      </c>
      <c r="O1912" s="269">
        <f>'Data and Parameter'!$E$4*'Data and Parameter'!$E$5*('Data and Parameter'!$E$6+'Data and Parameter'!$E$7)*'Data and Parameter'!$E$19*'Data and Parameter'!$E$14*'ER calculations'!N1912</f>
        <v>0.69509508445546908</v>
      </c>
    </row>
    <row r="1913" spans="1:15" ht="15">
      <c r="A1913" s="284">
        <v>1909</v>
      </c>
      <c r="B1913" s="287"/>
      <c r="C1913" s="287"/>
      <c r="D1913" s="284" t="s">
        <v>1382</v>
      </c>
      <c r="E1913" s="287"/>
      <c r="F1913" s="285" t="s">
        <v>2033</v>
      </c>
      <c r="G1913" s="266" t="s">
        <v>121</v>
      </c>
      <c r="H1913" s="266">
        <f>IF(G1913="Traditional Stove",0.1,0.2)</f>
        <v>0.1</v>
      </c>
      <c r="I1913" s="266">
        <f>YEAR(J1913)</f>
        <v>2023</v>
      </c>
      <c r="J1913" s="267">
        <v>44997</v>
      </c>
      <c r="K1913" s="267">
        <f>J1913+1</f>
        <v>44998</v>
      </c>
      <c r="L1913" s="266">
        <f>IF(M1913&lt;=365,1,2)</f>
        <v>1</v>
      </c>
      <c r="M1913" s="266">
        <f>IF(K1913&lt;$C$1,$C$2-$C$1+1,$C$2-K1913+1)</f>
        <v>49</v>
      </c>
      <c r="N1913" s="268">
        <f>M1913/365</f>
        <v>0.13424657534246576</v>
      </c>
      <c r="O1913" s="269">
        <f>'Data and Parameter'!$E$4*'Data and Parameter'!$E$5*('Data and Parameter'!$E$6+'Data and Parameter'!$E$7)*'Data and Parameter'!$E$19*'Data and Parameter'!$E$14*'ER calculations'!N1913</f>
        <v>0.69509508445546908</v>
      </c>
    </row>
    <row r="1914" spans="1:15" ht="15">
      <c r="A1914" s="284">
        <v>1910</v>
      </c>
      <c r="B1914" s="287"/>
      <c r="C1914" s="287"/>
      <c r="D1914" s="284" t="s">
        <v>1382</v>
      </c>
      <c r="E1914" s="287"/>
      <c r="F1914" s="285" t="s">
        <v>2034</v>
      </c>
      <c r="G1914" s="266" t="s">
        <v>121</v>
      </c>
      <c r="H1914" s="266">
        <f>IF(G1914="Traditional Stove",0.1,0.2)</f>
        <v>0.1</v>
      </c>
      <c r="I1914" s="266">
        <f>YEAR(J1914)</f>
        <v>2023</v>
      </c>
      <c r="J1914" s="267">
        <v>44997</v>
      </c>
      <c r="K1914" s="267">
        <f>J1914+1</f>
        <v>44998</v>
      </c>
      <c r="L1914" s="266">
        <f>IF(M1914&lt;=365,1,2)</f>
        <v>1</v>
      </c>
      <c r="M1914" s="266">
        <f>IF(K1914&lt;$C$1,$C$2-$C$1+1,$C$2-K1914+1)</f>
        <v>49</v>
      </c>
      <c r="N1914" s="268">
        <f>M1914/365</f>
        <v>0.13424657534246576</v>
      </c>
      <c r="O1914" s="269">
        <f>'Data and Parameter'!$E$4*'Data and Parameter'!$E$5*('Data and Parameter'!$E$6+'Data and Parameter'!$E$7)*'Data and Parameter'!$E$19*'Data and Parameter'!$E$14*'ER calculations'!N1914</f>
        <v>0.69509508445546908</v>
      </c>
    </row>
    <row r="1915" spans="1:15" ht="15">
      <c r="A1915" s="284">
        <v>1911</v>
      </c>
      <c r="B1915" s="287"/>
      <c r="C1915" s="287"/>
      <c r="D1915" s="284" t="s">
        <v>1382</v>
      </c>
      <c r="E1915" s="287"/>
      <c r="F1915" s="285" t="s">
        <v>2035</v>
      </c>
      <c r="G1915" s="266" t="s">
        <v>121</v>
      </c>
      <c r="H1915" s="266">
        <f>IF(G1915="Traditional Stove",0.1,0.2)</f>
        <v>0.1</v>
      </c>
      <c r="I1915" s="266">
        <f>YEAR(J1915)</f>
        <v>2023</v>
      </c>
      <c r="J1915" s="267">
        <v>44997</v>
      </c>
      <c r="K1915" s="267">
        <f>J1915+1</f>
        <v>44998</v>
      </c>
      <c r="L1915" s="266">
        <f>IF(M1915&lt;=365,1,2)</f>
        <v>1</v>
      </c>
      <c r="M1915" s="266">
        <f>IF(K1915&lt;$C$1,$C$2-$C$1+1,$C$2-K1915+1)</f>
        <v>49</v>
      </c>
      <c r="N1915" s="268">
        <f>M1915/365</f>
        <v>0.13424657534246576</v>
      </c>
      <c r="O1915" s="269">
        <f>'Data and Parameter'!$E$4*'Data and Parameter'!$E$5*('Data and Parameter'!$E$6+'Data and Parameter'!$E$7)*'Data and Parameter'!$E$19*'Data and Parameter'!$E$14*'ER calculations'!N1915</f>
        <v>0.69509508445546908</v>
      </c>
    </row>
    <row r="1916" spans="1:15" ht="15">
      <c r="A1916" s="284">
        <v>1912</v>
      </c>
      <c r="B1916" s="287"/>
      <c r="C1916" s="287"/>
      <c r="D1916" s="284" t="s">
        <v>1382</v>
      </c>
      <c r="E1916" s="287"/>
      <c r="F1916" s="285" t="s">
        <v>2036</v>
      </c>
      <c r="G1916" s="266" t="s">
        <v>121</v>
      </c>
      <c r="H1916" s="266">
        <f>IF(G1916="Traditional Stove",0.1,0.2)</f>
        <v>0.1</v>
      </c>
      <c r="I1916" s="266">
        <f>YEAR(J1916)</f>
        <v>2023</v>
      </c>
      <c r="J1916" s="267">
        <v>44997</v>
      </c>
      <c r="K1916" s="267">
        <f>J1916+1</f>
        <v>44998</v>
      </c>
      <c r="L1916" s="266">
        <f>IF(M1916&lt;=365,1,2)</f>
        <v>1</v>
      </c>
      <c r="M1916" s="266">
        <f>IF(K1916&lt;$C$1,$C$2-$C$1+1,$C$2-K1916+1)</f>
        <v>49</v>
      </c>
      <c r="N1916" s="268">
        <f>M1916/365</f>
        <v>0.13424657534246576</v>
      </c>
      <c r="O1916" s="269">
        <f>'Data and Parameter'!$E$4*'Data and Parameter'!$E$5*('Data and Parameter'!$E$6+'Data and Parameter'!$E$7)*'Data and Parameter'!$E$19*'Data and Parameter'!$E$14*'ER calculations'!N1916</f>
        <v>0.69509508445546908</v>
      </c>
    </row>
    <row r="1917" spans="1:15" ht="15">
      <c r="A1917" s="284">
        <v>1913</v>
      </c>
      <c r="B1917" s="287"/>
      <c r="C1917" s="287"/>
      <c r="D1917" s="284" t="s">
        <v>1382</v>
      </c>
      <c r="E1917" s="287"/>
      <c r="F1917" s="285" t="s">
        <v>2037</v>
      </c>
      <c r="G1917" s="266" t="s">
        <v>121</v>
      </c>
      <c r="H1917" s="266">
        <f>IF(G1917="Traditional Stove",0.1,0.2)</f>
        <v>0.1</v>
      </c>
      <c r="I1917" s="266">
        <f>YEAR(J1917)</f>
        <v>2023</v>
      </c>
      <c r="J1917" s="267">
        <v>44997</v>
      </c>
      <c r="K1917" s="267">
        <f>J1917+1</f>
        <v>44998</v>
      </c>
      <c r="L1917" s="266">
        <f>IF(M1917&lt;=365,1,2)</f>
        <v>1</v>
      </c>
      <c r="M1917" s="266">
        <f>IF(K1917&lt;$C$1,$C$2-$C$1+1,$C$2-K1917+1)</f>
        <v>49</v>
      </c>
      <c r="N1917" s="268">
        <f>M1917/365</f>
        <v>0.13424657534246576</v>
      </c>
      <c r="O1917" s="269">
        <f>'Data and Parameter'!$E$4*'Data and Parameter'!$E$5*('Data and Parameter'!$E$6+'Data and Parameter'!$E$7)*'Data and Parameter'!$E$19*'Data and Parameter'!$E$14*'ER calculations'!N1917</f>
        <v>0.69509508445546908</v>
      </c>
    </row>
    <row r="1918" spans="1:15" ht="15">
      <c r="A1918" s="284">
        <v>1914</v>
      </c>
      <c r="B1918" s="287"/>
      <c r="C1918" s="287"/>
      <c r="D1918" s="284" t="s">
        <v>1382</v>
      </c>
      <c r="E1918" s="287"/>
      <c r="F1918" s="285" t="s">
        <v>2038</v>
      </c>
      <c r="G1918" s="266" t="s">
        <v>121</v>
      </c>
      <c r="H1918" s="266">
        <f>IF(G1918="Traditional Stove",0.1,0.2)</f>
        <v>0.1</v>
      </c>
      <c r="I1918" s="266">
        <f>YEAR(J1918)</f>
        <v>2023</v>
      </c>
      <c r="J1918" s="267">
        <v>44997</v>
      </c>
      <c r="K1918" s="267">
        <f>J1918+1</f>
        <v>44998</v>
      </c>
      <c r="L1918" s="266">
        <f>IF(M1918&lt;=365,1,2)</f>
        <v>1</v>
      </c>
      <c r="M1918" s="266">
        <f>IF(K1918&lt;$C$1,$C$2-$C$1+1,$C$2-K1918+1)</f>
        <v>49</v>
      </c>
      <c r="N1918" s="268">
        <f>M1918/365</f>
        <v>0.13424657534246576</v>
      </c>
      <c r="O1918" s="269">
        <f>'Data and Parameter'!$E$4*'Data and Parameter'!$E$5*('Data and Parameter'!$E$6+'Data and Parameter'!$E$7)*'Data and Parameter'!$E$19*'Data and Parameter'!$E$14*'ER calculations'!N1918</f>
        <v>0.69509508445546908</v>
      </c>
    </row>
    <row r="1919" spans="1:15" ht="15">
      <c r="A1919" s="284">
        <v>1915</v>
      </c>
      <c r="B1919" s="287"/>
      <c r="C1919" s="287"/>
      <c r="D1919" s="284" t="s">
        <v>1382</v>
      </c>
      <c r="E1919" s="287"/>
      <c r="F1919" s="285" t="s">
        <v>2039</v>
      </c>
      <c r="G1919" s="266" t="s">
        <v>121</v>
      </c>
      <c r="H1919" s="266">
        <f>IF(G1919="Traditional Stove",0.1,0.2)</f>
        <v>0.1</v>
      </c>
      <c r="I1919" s="266">
        <f>YEAR(J1919)</f>
        <v>2023</v>
      </c>
      <c r="J1919" s="267">
        <v>44997</v>
      </c>
      <c r="K1919" s="267">
        <f>J1919+1</f>
        <v>44998</v>
      </c>
      <c r="L1919" s="266">
        <f>IF(M1919&lt;=365,1,2)</f>
        <v>1</v>
      </c>
      <c r="M1919" s="266">
        <f>IF(K1919&lt;$C$1,$C$2-$C$1+1,$C$2-K1919+1)</f>
        <v>49</v>
      </c>
      <c r="N1919" s="268">
        <f>M1919/365</f>
        <v>0.13424657534246576</v>
      </c>
      <c r="O1919" s="269">
        <f>'Data and Parameter'!$E$4*'Data and Parameter'!$E$5*('Data and Parameter'!$E$6+'Data and Parameter'!$E$7)*'Data and Parameter'!$E$19*'Data and Parameter'!$E$14*'ER calculations'!N1919</f>
        <v>0.69509508445546908</v>
      </c>
    </row>
    <row r="1920" spans="1:15" ht="15">
      <c r="A1920" s="284">
        <v>1916</v>
      </c>
      <c r="B1920" s="287"/>
      <c r="C1920" s="287"/>
      <c r="D1920" s="284" t="s">
        <v>1382</v>
      </c>
      <c r="E1920" s="287"/>
      <c r="F1920" s="285" t="s">
        <v>2040</v>
      </c>
      <c r="G1920" s="266" t="s">
        <v>121</v>
      </c>
      <c r="H1920" s="266">
        <f>IF(G1920="Traditional Stove",0.1,0.2)</f>
        <v>0.1</v>
      </c>
      <c r="I1920" s="266">
        <f>YEAR(J1920)</f>
        <v>2023</v>
      </c>
      <c r="J1920" s="267">
        <v>44997</v>
      </c>
      <c r="K1920" s="267">
        <f>J1920+1</f>
        <v>44998</v>
      </c>
      <c r="L1920" s="266">
        <f>IF(M1920&lt;=365,1,2)</f>
        <v>1</v>
      </c>
      <c r="M1920" s="266">
        <f>IF(K1920&lt;$C$1,$C$2-$C$1+1,$C$2-K1920+1)</f>
        <v>49</v>
      </c>
      <c r="N1920" s="268">
        <f>M1920/365</f>
        <v>0.13424657534246576</v>
      </c>
      <c r="O1920" s="269">
        <f>'Data and Parameter'!$E$4*'Data and Parameter'!$E$5*('Data and Parameter'!$E$6+'Data and Parameter'!$E$7)*'Data and Parameter'!$E$19*'Data and Parameter'!$E$14*'ER calculations'!N1920</f>
        <v>0.69509508445546908</v>
      </c>
    </row>
    <row r="1921" spans="1:15" ht="15">
      <c r="A1921" s="284">
        <v>1917</v>
      </c>
      <c r="B1921" s="287"/>
      <c r="C1921" s="287"/>
      <c r="D1921" s="284" t="s">
        <v>1382</v>
      </c>
      <c r="E1921" s="287"/>
      <c r="F1921" s="285" t="s">
        <v>2041</v>
      </c>
      <c r="G1921" s="266" t="s">
        <v>121</v>
      </c>
      <c r="H1921" s="266">
        <f>IF(G1921="Traditional Stove",0.1,0.2)</f>
        <v>0.1</v>
      </c>
      <c r="I1921" s="266">
        <f>YEAR(J1921)</f>
        <v>2023</v>
      </c>
      <c r="J1921" s="267">
        <v>44997</v>
      </c>
      <c r="K1921" s="267">
        <f>J1921+1</f>
        <v>44998</v>
      </c>
      <c r="L1921" s="266">
        <f>IF(M1921&lt;=365,1,2)</f>
        <v>1</v>
      </c>
      <c r="M1921" s="266">
        <f>IF(K1921&lt;$C$1,$C$2-$C$1+1,$C$2-K1921+1)</f>
        <v>49</v>
      </c>
      <c r="N1921" s="268">
        <f>M1921/365</f>
        <v>0.13424657534246576</v>
      </c>
      <c r="O1921" s="269">
        <f>'Data and Parameter'!$E$4*'Data and Parameter'!$E$5*('Data and Parameter'!$E$6+'Data and Parameter'!$E$7)*'Data and Parameter'!$E$19*'Data and Parameter'!$E$14*'ER calculations'!N1921</f>
        <v>0.69509508445546908</v>
      </c>
    </row>
    <row r="1922" spans="1:15" ht="15">
      <c r="A1922" s="284">
        <v>1918</v>
      </c>
      <c r="B1922" s="287"/>
      <c r="C1922" s="287"/>
      <c r="D1922" s="284" t="s">
        <v>1382</v>
      </c>
      <c r="E1922" s="287"/>
      <c r="F1922" s="285" t="s">
        <v>2042</v>
      </c>
      <c r="G1922" s="266" t="s">
        <v>121</v>
      </c>
      <c r="H1922" s="266">
        <f>IF(G1922="Traditional Stove",0.1,0.2)</f>
        <v>0.1</v>
      </c>
      <c r="I1922" s="266">
        <f>YEAR(J1922)</f>
        <v>2023</v>
      </c>
      <c r="J1922" s="267">
        <v>44997</v>
      </c>
      <c r="K1922" s="267">
        <f>J1922+1</f>
        <v>44998</v>
      </c>
      <c r="L1922" s="266">
        <f>IF(M1922&lt;=365,1,2)</f>
        <v>1</v>
      </c>
      <c r="M1922" s="266">
        <f>IF(K1922&lt;$C$1,$C$2-$C$1+1,$C$2-K1922+1)</f>
        <v>49</v>
      </c>
      <c r="N1922" s="268">
        <f>M1922/365</f>
        <v>0.13424657534246576</v>
      </c>
      <c r="O1922" s="269">
        <f>'Data and Parameter'!$E$4*'Data and Parameter'!$E$5*('Data and Parameter'!$E$6+'Data and Parameter'!$E$7)*'Data and Parameter'!$E$19*'Data and Parameter'!$E$14*'ER calculations'!N1922</f>
        <v>0.69509508445546908</v>
      </c>
    </row>
    <row r="1923" spans="1:15" ht="15">
      <c r="A1923" s="284">
        <v>1919</v>
      </c>
      <c r="B1923" s="287"/>
      <c r="C1923" s="287"/>
      <c r="D1923" s="284" t="s">
        <v>1382</v>
      </c>
      <c r="E1923" s="287"/>
      <c r="F1923" s="285" t="s">
        <v>2043</v>
      </c>
      <c r="G1923" s="266" t="s">
        <v>121</v>
      </c>
      <c r="H1923" s="266">
        <f>IF(G1923="Traditional Stove",0.1,0.2)</f>
        <v>0.1</v>
      </c>
      <c r="I1923" s="266">
        <f>YEAR(J1923)</f>
        <v>2023</v>
      </c>
      <c r="J1923" s="267">
        <v>44997</v>
      </c>
      <c r="K1923" s="267">
        <f>J1923+1</f>
        <v>44998</v>
      </c>
      <c r="L1923" s="266">
        <f>IF(M1923&lt;=365,1,2)</f>
        <v>1</v>
      </c>
      <c r="M1923" s="266">
        <f>IF(K1923&lt;$C$1,$C$2-$C$1+1,$C$2-K1923+1)</f>
        <v>49</v>
      </c>
      <c r="N1923" s="268">
        <f>M1923/365</f>
        <v>0.13424657534246576</v>
      </c>
      <c r="O1923" s="269">
        <f>'Data and Parameter'!$E$4*'Data and Parameter'!$E$5*('Data and Parameter'!$E$6+'Data and Parameter'!$E$7)*'Data and Parameter'!$E$19*'Data and Parameter'!$E$14*'ER calculations'!N1923</f>
        <v>0.69509508445546908</v>
      </c>
    </row>
    <row r="1924" spans="1:15" ht="15">
      <c r="A1924" s="284">
        <v>1920</v>
      </c>
      <c r="B1924" s="287"/>
      <c r="C1924" s="287"/>
      <c r="D1924" s="284" t="s">
        <v>1382</v>
      </c>
      <c r="E1924" s="287"/>
      <c r="F1924" s="285" t="s">
        <v>2044</v>
      </c>
      <c r="G1924" s="266" t="s">
        <v>121</v>
      </c>
      <c r="H1924" s="266">
        <f>IF(G1924="Traditional Stove",0.1,0.2)</f>
        <v>0.1</v>
      </c>
      <c r="I1924" s="266">
        <f>YEAR(J1924)</f>
        <v>2023</v>
      </c>
      <c r="J1924" s="267">
        <v>44997</v>
      </c>
      <c r="K1924" s="267">
        <f>J1924+1</f>
        <v>44998</v>
      </c>
      <c r="L1924" s="266">
        <f>IF(M1924&lt;=365,1,2)</f>
        <v>1</v>
      </c>
      <c r="M1924" s="266">
        <f>IF(K1924&lt;$C$1,$C$2-$C$1+1,$C$2-K1924+1)</f>
        <v>49</v>
      </c>
      <c r="N1924" s="268">
        <f>M1924/365</f>
        <v>0.13424657534246576</v>
      </c>
      <c r="O1924" s="269">
        <f>'Data and Parameter'!$E$4*'Data and Parameter'!$E$5*('Data and Parameter'!$E$6+'Data and Parameter'!$E$7)*'Data and Parameter'!$E$19*'Data and Parameter'!$E$14*'ER calculations'!N1924</f>
        <v>0.69509508445546908</v>
      </c>
    </row>
    <row r="1925" spans="1:15" ht="15">
      <c r="A1925" s="284">
        <v>1921</v>
      </c>
      <c r="B1925" s="287"/>
      <c r="C1925" s="287"/>
      <c r="D1925" s="284" t="s">
        <v>1382</v>
      </c>
      <c r="E1925" s="287"/>
      <c r="F1925" s="285" t="s">
        <v>2045</v>
      </c>
      <c r="G1925" s="266" t="s">
        <v>121</v>
      </c>
      <c r="H1925" s="266">
        <f>IF(G1925="Traditional Stove",0.1,0.2)</f>
        <v>0.1</v>
      </c>
      <c r="I1925" s="266">
        <f>YEAR(J1925)</f>
        <v>2023</v>
      </c>
      <c r="J1925" s="267">
        <v>44997</v>
      </c>
      <c r="K1925" s="267">
        <f>J1925+1</f>
        <v>44998</v>
      </c>
      <c r="L1925" s="266">
        <f>IF(M1925&lt;=365,1,2)</f>
        <v>1</v>
      </c>
      <c r="M1925" s="266">
        <f>IF(K1925&lt;$C$1,$C$2-$C$1+1,$C$2-K1925+1)</f>
        <v>49</v>
      </c>
      <c r="N1925" s="268">
        <f>M1925/365</f>
        <v>0.13424657534246576</v>
      </c>
      <c r="O1925" s="269">
        <f>'Data and Parameter'!$E$4*'Data and Parameter'!$E$5*('Data and Parameter'!$E$6+'Data and Parameter'!$E$7)*'Data and Parameter'!$E$19*'Data and Parameter'!$E$14*'ER calculations'!N1925</f>
        <v>0.69509508445546908</v>
      </c>
    </row>
    <row r="1926" spans="1:15" ht="15">
      <c r="A1926" s="284">
        <v>1922</v>
      </c>
      <c r="B1926" s="287"/>
      <c r="C1926" s="287"/>
      <c r="D1926" s="284" t="s">
        <v>1382</v>
      </c>
      <c r="E1926" s="287"/>
      <c r="F1926" s="285" t="s">
        <v>2046</v>
      </c>
      <c r="G1926" s="266" t="s">
        <v>121</v>
      </c>
      <c r="H1926" s="266">
        <f>IF(G1926="Traditional Stove",0.1,0.2)</f>
        <v>0.1</v>
      </c>
      <c r="I1926" s="266">
        <f>YEAR(J1926)</f>
        <v>2023</v>
      </c>
      <c r="J1926" s="267">
        <v>44997</v>
      </c>
      <c r="K1926" s="267">
        <f>J1926+1</f>
        <v>44998</v>
      </c>
      <c r="L1926" s="266">
        <f>IF(M1926&lt;=365,1,2)</f>
        <v>1</v>
      </c>
      <c r="M1926" s="266">
        <f>IF(K1926&lt;$C$1,$C$2-$C$1+1,$C$2-K1926+1)</f>
        <v>49</v>
      </c>
      <c r="N1926" s="268">
        <f>M1926/365</f>
        <v>0.13424657534246576</v>
      </c>
      <c r="O1926" s="269">
        <f>'Data and Parameter'!$E$4*'Data and Parameter'!$E$5*('Data and Parameter'!$E$6+'Data and Parameter'!$E$7)*'Data and Parameter'!$E$19*'Data and Parameter'!$E$14*'ER calculations'!N1926</f>
        <v>0.69509508445546908</v>
      </c>
    </row>
    <row r="1927" spans="1:15" ht="15">
      <c r="A1927" s="284">
        <v>1923</v>
      </c>
      <c r="B1927" s="287"/>
      <c r="C1927" s="287"/>
      <c r="D1927" s="284" t="s">
        <v>1382</v>
      </c>
      <c r="E1927" s="287"/>
      <c r="F1927" s="285" t="s">
        <v>2047</v>
      </c>
      <c r="G1927" s="266" t="s">
        <v>121</v>
      </c>
      <c r="H1927" s="266">
        <f>IF(G1927="Traditional Stove",0.1,0.2)</f>
        <v>0.1</v>
      </c>
      <c r="I1927" s="266">
        <f>YEAR(J1927)</f>
        <v>2023</v>
      </c>
      <c r="J1927" s="267">
        <v>44997</v>
      </c>
      <c r="K1927" s="267">
        <f>J1927+1</f>
        <v>44998</v>
      </c>
      <c r="L1927" s="266">
        <f>IF(M1927&lt;=365,1,2)</f>
        <v>1</v>
      </c>
      <c r="M1927" s="266">
        <f>IF(K1927&lt;$C$1,$C$2-$C$1+1,$C$2-K1927+1)</f>
        <v>49</v>
      </c>
      <c r="N1927" s="268">
        <f>M1927/365</f>
        <v>0.13424657534246576</v>
      </c>
      <c r="O1927" s="269">
        <f>'Data and Parameter'!$E$4*'Data and Parameter'!$E$5*('Data and Parameter'!$E$6+'Data and Parameter'!$E$7)*'Data and Parameter'!$E$19*'Data and Parameter'!$E$14*'ER calculations'!N1927</f>
        <v>0.69509508445546908</v>
      </c>
    </row>
    <row r="1928" spans="1:15" ht="15">
      <c r="A1928" s="284">
        <v>1924</v>
      </c>
      <c r="B1928" s="287"/>
      <c r="C1928" s="287"/>
      <c r="D1928" s="284" t="s">
        <v>1382</v>
      </c>
      <c r="E1928" s="287"/>
      <c r="F1928" s="285" t="s">
        <v>2048</v>
      </c>
      <c r="G1928" s="266" t="s">
        <v>121</v>
      </c>
      <c r="H1928" s="266">
        <f>IF(G1928="Traditional Stove",0.1,0.2)</f>
        <v>0.1</v>
      </c>
      <c r="I1928" s="266">
        <f>YEAR(J1928)</f>
        <v>2023</v>
      </c>
      <c r="J1928" s="267">
        <v>44997</v>
      </c>
      <c r="K1928" s="267">
        <f>J1928+1</f>
        <v>44998</v>
      </c>
      <c r="L1928" s="266">
        <f>IF(M1928&lt;=365,1,2)</f>
        <v>1</v>
      </c>
      <c r="M1928" s="266">
        <f>IF(K1928&lt;$C$1,$C$2-$C$1+1,$C$2-K1928+1)</f>
        <v>49</v>
      </c>
      <c r="N1928" s="268">
        <f>M1928/365</f>
        <v>0.13424657534246576</v>
      </c>
      <c r="O1928" s="269">
        <f>'Data and Parameter'!$E$4*'Data and Parameter'!$E$5*('Data and Parameter'!$E$6+'Data and Parameter'!$E$7)*'Data and Parameter'!$E$19*'Data and Parameter'!$E$14*'ER calculations'!N1928</f>
        <v>0.69509508445546908</v>
      </c>
    </row>
    <row r="1929" spans="1:15" ht="15">
      <c r="A1929" s="284">
        <v>1925</v>
      </c>
      <c r="B1929" s="287"/>
      <c r="C1929" s="287"/>
      <c r="D1929" s="284" t="s">
        <v>1382</v>
      </c>
      <c r="E1929" s="287"/>
      <c r="F1929" s="285" t="s">
        <v>2049</v>
      </c>
      <c r="G1929" s="266" t="s">
        <v>121</v>
      </c>
      <c r="H1929" s="266">
        <f>IF(G1929="Traditional Stove",0.1,0.2)</f>
        <v>0.1</v>
      </c>
      <c r="I1929" s="266">
        <f>YEAR(J1929)</f>
        <v>2023</v>
      </c>
      <c r="J1929" s="267">
        <v>44997</v>
      </c>
      <c r="K1929" s="267">
        <f>J1929+1</f>
        <v>44998</v>
      </c>
      <c r="L1929" s="266">
        <f>IF(M1929&lt;=365,1,2)</f>
        <v>1</v>
      </c>
      <c r="M1929" s="266">
        <f>IF(K1929&lt;$C$1,$C$2-$C$1+1,$C$2-K1929+1)</f>
        <v>49</v>
      </c>
      <c r="N1929" s="268">
        <f>M1929/365</f>
        <v>0.13424657534246576</v>
      </c>
      <c r="O1929" s="269">
        <f>'Data and Parameter'!$E$4*'Data and Parameter'!$E$5*('Data and Parameter'!$E$6+'Data and Parameter'!$E$7)*'Data and Parameter'!$E$19*'Data and Parameter'!$E$14*'ER calculations'!N1929</f>
        <v>0.69509508445546908</v>
      </c>
    </row>
    <row r="1930" spans="1:15" ht="15">
      <c r="A1930" s="284">
        <v>1926</v>
      </c>
      <c r="B1930" s="287"/>
      <c r="C1930" s="287"/>
      <c r="D1930" s="284" t="s">
        <v>1382</v>
      </c>
      <c r="E1930" s="287"/>
      <c r="F1930" s="285" t="s">
        <v>2050</v>
      </c>
      <c r="G1930" s="266" t="s">
        <v>121</v>
      </c>
      <c r="H1930" s="266">
        <f>IF(G1930="Traditional Stove",0.1,0.2)</f>
        <v>0.1</v>
      </c>
      <c r="I1930" s="266">
        <f>YEAR(J1930)</f>
        <v>2023</v>
      </c>
      <c r="J1930" s="267">
        <v>44997</v>
      </c>
      <c r="K1930" s="267">
        <f>J1930+1</f>
        <v>44998</v>
      </c>
      <c r="L1930" s="266">
        <f>IF(M1930&lt;=365,1,2)</f>
        <v>1</v>
      </c>
      <c r="M1930" s="266">
        <f>IF(K1930&lt;$C$1,$C$2-$C$1+1,$C$2-K1930+1)</f>
        <v>49</v>
      </c>
      <c r="N1930" s="268">
        <f>M1930/365</f>
        <v>0.13424657534246576</v>
      </c>
      <c r="O1930" s="269">
        <f>'Data and Parameter'!$E$4*'Data and Parameter'!$E$5*('Data and Parameter'!$E$6+'Data and Parameter'!$E$7)*'Data and Parameter'!$E$19*'Data and Parameter'!$E$14*'ER calculations'!N1930</f>
        <v>0.69509508445546908</v>
      </c>
    </row>
    <row r="1931" spans="1:15" ht="15">
      <c r="A1931" s="284">
        <v>1927</v>
      </c>
      <c r="B1931" s="287"/>
      <c r="C1931" s="287"/>
      <c r="D1931" s="284" t="s">
        <v>1382</v>
      </c>
      <c r="E1931" s="287"/>
      <c r="F1931" s="285" t="s">
        <v>2051</v>
      </c>
      <c r="G1931" s="266" t="s">
        <v>121</v>
      </c>
      <c r="H1931" s="266">
        <f>IF(G1931="Traditional Stove",0.1,0.2)</f>
        <v>0.1</v>
      </c>
      <c r="I1931" s="266">
        <f>YEAR(J1931)</f>
        <v>2023</v>
      </c>
      <c r="J1931" s="267">
        <v>44997</v>
      </c>
      <c r="K1931" s="267">
        <f>J1931+1</f>
        <v>44998</v>
      </c>
      <c r="L1931" s="266">
        <f>IF(M1931&lt;=365,1,2)</f>
        <v>1</v>
      </c>
      <c r="M1931" s="266">
        <f>IF(K1931&lt;$C$1,$C$2-$C$1+1,$C$2-K1931+1)</f>
        <v>49</v>
      </c>
      <c r="N1931" s="268">
        <f>M1931/365</f>
        <v>0.13424657534246576</v>
      </c>
      <c r="O1931" s="269">
        <f>'Data and Parameter'!$E$4*'Data and Parameter'!$E$5*('Data and Parameter'!$E$6+'Data and Parameter'!$E$7)*'Data and Parameter'!$E$19*'Data and Parameter'!$E$14*'ER calculations'!N1931</f>
        <v>0.69509508445546908</v>
      </c>
    </row>
    <row r="1932" spans="1:15" ht="15">
      <c r="A1932" s="284">
        <v>1928</v>
      </c>
      <c r="B1932" s="287"/>
      <c r="C1932" s="287"/>
      <c r="D1932" s="284" t="s">
        <v>1382</v>
      </c>
      <c r="E1932" s="287"/>
      <c r="F1932" s="285" t="s">
        <v>2052</v>
      </c>
      <c r="G1932" s="266" t="s">
        <v>121</v>
      </c>
      <c r="H1932" s="266">
        <f>IF(G1932="Traditional Stove",0.1,0.2)</f>
        <v>0.1</v>
      </c>
      <c r="I1932" s="266">
        <f>YEAR(J1932)</f>
        <v>2023</v>
      </c>
      <c r="J1932" s="267">
        <v>44997</v>
      </c>
      <c r="K1932" s="267">
        <f>J1932+1</f>
        <v>44998</v>
      </c>
      <c r="L1932" s="266">
        <f>IF(M1932&lt;=365,1,2)</f>
        <v>1</v>
      </c>
      <c r="M1932" s="266">
        <f>IF(K1932&lt;$C$1,$C$2-$C$1+1,$C$2-K1932+1)</f>
        <v>49</v>
      </c>
      <c r="N1932" s="268">
        <f>M1932/365</f>
        <v>0.13424657534246576</v>
      </c>
      <c r="O1932" s="269">
        <f>'Data and Parameter'!$E$4*'Data and Parameter'!$E$5*('Data and Parameter'!$E$6+'Data and Parameter'!$E$7)*'Data and Parameter'!$E$19*'Data and Parameter'!$E$14*'ER calculations'!N1932</f>
        <v>0.69509508445546908</v>
      </c>
    </row>
    <row r="1933" spans="1:15" ht="15">
      <c r="A1933" s="284">
        <v>1929</v>
      </c>
      <c r="B1933" s="287"/>
      <c r="C1933" s="287"/>
      <c r="D1933" s="284" t="s">
        <v>1382</v>
      </c>
      <c r="E1933" s="287"/>
      <c r="F1933" s="285" t="s">
        <v>2053</v>
      </c>
      <c r="G1933" s="266" t="s">
        <v>121</v>
      </c>
      <c r="H1933" s="266">
        <f>IF(G1933="Traditional Stove",0.1,0.2)</f>
        <v>0.1</v>
      </c>
      <c r="I1933" s="266">
        <f>YEAR(J1933)</f>
        <v>2023</v>
      </c>
      <c r="J1933" s="267">
        <v>44997</v>
      </c>
      <c r="K1933" s="267">
        <f>J1933+1</f>
        <v>44998</v>
      </c>
      <c r="L1933" s="266">
        <f>IF(M1933&lt;=365,1,2)</f>
        <v>1</v>
      </c>
      <c r="M1933" s="266">
        <f>IF(K1933&lt;$C$1,$C$2-$C$1+1,$C$2-K1933+1)</f>
        <v>49</v>
      </c>
      <c r="N1933" s="268">
        <f>M1933/365</f>
        <v>0.13424657534246576</v>
      </c>
      <c r="O1933" s="269">
        <f>'Data and Parameter'!$E$4*'Data and Parameter'!$E$5*('Data and Parameter'!$E$6+'Data and Parameter'!$E$7)*'Data and Parameter'!$E$19*'Data and Parameter'!$E$14*'ER calculations'!N1933</f>
        <v>0.69509508445546908</v>
      </c>
    </row>
    <row r="1934" spans="1:15" ht="15">
      <c r="A1934" s="284">
        <v>1930</v>
      </c>
      <c r="B1934" s="287"/>
      <c r="C1934" s="287"/>
      <c r="D1934" s="284" t="s">
        <v>1382</v>
      </c>
      <c r="E1934" s="287"/>
      <c r="F1934" s="285" t="s">
        <v>2054</v>
      </c>
      <c r="G1934" s="266" t="s">
        <v>121</v>
      </c>
      <c r="H1934" s="266">
        <f>IF(G1934="Traditional Stove",0.1,0.2)</f>
        <v>0.1</v>
      </c>
      <c r="I1934" s="266">
        <f>YEAR(J1934)</f>
        <v>2023</v>
      </c>
      <c r="J1934" s="267">
        <v>44997</v>
      </c>
      <c r="K1934" s="267">
        <f>J1934+1</f>
        <v>44998</v>
      </c>
      <c r="L1934" s="266">
        <f>IF(M1934&lt;=365,1,2)</f>
        <v>1</v>
      </c>
      <c r="M1934" s="266">
        <f>IF(K1934&lt;$C$1,$C$2-$C$1+1,$C$2-K1934+1)</f>
        <v>49</v>
      </c>
      <c r="N1934" s="268">
        <f>M1934/365</f>
        <v>0.13424657534246576</v>
      </c>
      <c r="O1934" s="269">
        <f>'Data and Parameter'!$E$4*'Data and Parameter'!$E$5*('Data and Parameter'!$E$6+'Data and Parameter'!$E$7)*'Data and Parameter'!$E$19*'Data and Parameter'!$E$14*'ER calculations'!N1934</f>
        <v>0.69509508445546908</v>
      </c>
    </row>
    <row r="1935" spans="1:15" ht="15">
      <c r="A1935" s="284">
        <v>1931</v>
      </c>
      <c r="B1935" s="287"/>
      <c r="C1935" s="287"/>
      <c r="D1935" s="284" t="s">
        <v>1382</v>
      </c>
      <c r="E1935" s="287"/>
      <c r="F1935" s="285" t="s">
        <v>2055</v>
      </c>
      <c r="G1935" s="266" t="s">
        <v>121</v>
      </c>
      <c r="H1935" s="266">
        <f>IF(G1935="Traditional Stove",0.1,0.2)</f>
        <v>0.1</v>
      </c>
      <c r="I1935" s="266">
        <f>YEAR(J1935)</f>
        <v>2023</v>
      </c>
      <c r="J1935" s="267">
        <v>44968</v>
      </c>
      <c r="K1935" s="267">
        <f>J1935+1</f>
        <v>44969</v>
      </c>
      <c r="L1935" s="266">
        <f>IF(M1935&lt;=365,1,2)</f>
        <v>1</v>
      </c>
      <c r="M1935" s="266">
        <f>IF(K1935&lt;$C$1,$C$2-$C$1+1,$C$2-K1935+1)</f>
        <v>78</v>
      </c>
      <c r="N1935" s="268">
        <f>M1935/365</f>
        <v>0.21369863013698631</v>
      </c>
      <c r="O1935" s="269">
        <f>'Data and Parameter'!$E$4*'Data and Parameter'!$E$5*('Data and Parameter'!$E$6+'Data and Parameter'!$E$7)*'Data and Parameter'!$E$19*'Data and Parameter'!$E$14*'ER calculations'!N1935</f>
        <v>1.1064778895413589</v>
      </c>
    </row>
    <row r="1936" spans="1:15" ht="15">
      <c r="A1936" s="284">
        <v>1932</v>
      </c>
      <c r="B1936" s="287"/>
      <c r="C1936" s="287"/>
      <c r="D1936" s="284" t="s">
        <v>1382</v>
      </c>
      <c r="E1936" s="287"/>
      <c r="F1936" s="285" t="s">
        <v>2056</v>
      </c>
      <c r="G1936" s="266" t="s">
        <v>121</v>
      </c>
      <c r="H1936" s="266">
        <f>IF(G1936="Traditional Stove",0.1,0.2)</f>
        <v>0.1</v>
      </c>
      <c r="I1936" s="266">
        <f>YEAR(J1936)</f>
        <v>2023</v>
      </c>
      <c r="J1936" s="267">
        <v>44968</v>
      </c>
      <c r="K1936" s="267">
        <f>J1936+1</f>
        <v>44969</v>
      </c>
      <c r="L1936" s="266">
        <f>IF(M1936&lt;=365,1,2)</f>
        <v>1</v>
      </c>
      <c r="M1936" s="266">
        <f>IF(K1936&lt;$C$1,$C$2-$C$1+1,$C$2-K1936+1)</f>
        <v>78</v>
      </c>
      <c r="N1936" s="268">
        <f>M1936/365</f>
        <v>0.21369863013698631</v>
      </c>
      <c r="O1936" s="269">
        <f>'Data and Parameter'!$E$4*'Data and Parameter'!$E$5*('Data and Parameter'!$E$6+'Data and Parameter'!$E$7)*'Data and Parameter'!$E$19*'Data and Parameter'!$E$14*'ER calculations'!N1936</f>
        <v>1.1064778895413589</v>
      </c>
    </row>
    <row r="1937" spans="1:15" ht="15">
      <c r="A1937" s="284">
        <v>1933</v>
      </c>
      <c r="B1937" s="287"/>
      <c r="C1937" s="287"/>
      <c r="D1937" s="284" t="s">
        <v>1382</v>
      </c>
      <c r="E1937" s="287"/>
      <c r="F1937" s="285" t="s">
        <v>2057</v>
      </c>
      <c r="G1937" s="266" t="s">
        <v>121</v>
      </c>
      <c r="H1937" s="266">
        <f>IF(G1937="Traditional Stove",0.1,0.2)</f>
        <v>0.1</v>
      </c>
      <c r="I1937" s="266">
        <f>YEAR(J1937)</f>
        <v>2023</v>
      </c>
      <c r="J1937" s="267">
        <v>44968</v>
      </c>
      <c r="K1937" s="267">
        <f>J1937+1</f>
        <v>44969</v>
      </c>
      <c r="L1937" s="266">
        <f>IF(M1937&lt;=365,1,2)</f>
        <v>1</v>
      </c>
      <c r="M1937" s="266">
        <f>IF(K1937&lt;$C$1,$C$2-$C$1+1,$C$2-K1937+1)</f>
        <v>78</v>
      </c>
      <c r="N1937" s="268">
        <f>M1937/365</f>
        <v>0.21369863013698631</v>
      </c>
      <c r="O1937" s="269">
        <f>'Data and Parameter'!$E$4*'Data and Parameter'!$E$5*('Data and Parameter'!$E$6+'Data and Parameter'!$E$7)*'Data and Parameter'!$E$19*'Data and Parameter'!$E$14*'ER calculations'!N1937</f>
        <v>1.1064778895413589</v>
      </c>
    </row>
    <row r="1938" spans="1:15" ht="15">
      <c r="A1938" s="284">
        <v>1934</v>
      </c>
      <c r="B1938" s="287"/>
      <c r="C1938" s="287"/>
      <c r="D1938" s="284" t="s">
        <v>1382</v>
      </c>
      <c r="E1938" s="287"/>
      <c r="F1938" s="285" t="s">
        <v>2058</v>
      </c>
      <c r="G1938" s="266" t="s">
        <v>121</v>
      </c>
      <c r="H1938" s="266">
        <f>IF(G1938="Traditional Stove",0.1,0.2)</f>
        <v>0.1</v>
      </c>
      <c r="I1938" s="266">
        <f>YEAR(J1938)</f>
        <v>2023</v>
      </c>
      <c r="J1938" s="267">
        <v>44968</v>
      </c>
      <c r="K1938" s="267">
        <f>J1938+1</f>
        <v>44969</v>
      </c>
      <c r="L1938" s="266">
        <f>IF(M1938&lt;=365,1,2)</f>
        <v>1</v>
      </c>
      <c r="M1938" s="266">
        <f>IF(K1938&lt;$C$1,$C$2-$C$1+1,$C$2-K1938+1)</f>
        <v>78</v>
      </c>
      <c r="N1938" s="268">
        <f>M1938/365</f>
        <v>0.21369863013698631</v>
      </c>
      <c r="O1938" s="269">
        <f>'Data and Parameter'!$E$4*'Data and Parameter'!$E$5*('Data and Parameter'!$E$6+'Data and Parameter'!$E$7)*'Data and Parameter'!$E$19*'Data and Parameter'!$E$14*'ER calculations'!N1938</f>
        <v>1.1064778895413589</v>
      </c>
    </row>
    <row r="1939" spans="1:15" ht="15">
      <c r="A1939" s="284">
        <v>1935</v>
      </c>
      <c r="B1939" s="287"/>
      <c r="C1939" s="287"/>
      <c r="D1939" s="284" t="s">
        <v>1382</v>
      </c>
      <c r="E1939" s="287"/>
      <c r="F1939" s="285" t="s">
        <v>2059</v>
      </c>
      <c r="G1939" s="266" t="s">
        <v>121</v>
      </c>
      <c r="H1939" s="266">
        <f>IF(G1939="Traditional Stove",0.1,0.2)</f>
        <v>0.1</v>
      </c>
      <c r="I1939" s="266">
        <f>YEAR(J1939)</f>
        <v>2023</v>
      </c>
      <c r="J1939" s="267">
        <v>44968</v>
      </c>
      <c r="K1939" s="267">
        <f>J1939+1</f>
        <v>44969</v>
      </c>
      <c r="L1939" s="266">
        <f>IF(M1939&lt;=365,1,2)</f>
        <v>1</v>
      </c>
      <c r="M1939" s="266">
        <f>IF(K1939&lt;$C$1,$C$2-$C$1+1,$C$2-K1939+1)</f>
        <v>78</v>
      </c>
      <c r="N1939" s="268">
        <f>M1939/365</f>
        <v>0.21369863013698631</v>
      </c>
      <c r="O1939" s="269">
        <f>'Data and Parameter'!$E$4*'Data and Parameter'!$E$5*('Data and Parameter'!$E$6+'Data and Parameter'!$E$7)*'Data and Parameter'!$E$19*'Data and Parameter'!$E$14*'ER calculations'!N1939</f>
        <v>1.1064778895413589</v>
      </c>
    </row>
    <row r="1940" spans="1:15" ht="15">
      <c r="A1940" s="284">
        <v>1936</v>
      </c>
      <c r="B1940" s="287"/>
      <c r="C1940" s="287"/>
      <c r="D1940" s="284" t="s">
        <v>1382</v>
      </c>
      <c r="E1940" s="287"/>
      <c r="F1940" s="285" t="s">
        <v>2060</v>
      </c>
      <c r="G1940" s="266" t="s">
        <v>121</v>
      </c>
      <c r="H1940" s="266">
        <f>IF(G1940="Traditional Stove",0.1,0.2)</f>
        <v>0.1</v>
      </c>
      <c r="I1940" s="266">
        <f>YEAR(J1940)</f>
        <v>2023</v>
      </c>
      <c r="J1940" s="267">
        <v>44968</v>
      </c>
      <c r="K1940" s="267">
        <f>J1940+1</f>
        <v>44969</v>
      </c>
      <c r="L1940" s="266">
        <f>IF(M1940&lt;=365,1,2)</f>
        <v>1</v>
      </c>
      <c r="M1940" s="266">
        <f>IF(K1940&lt;$C$1,$C$2-$C$1+1,$C$2-K1940+1)</f>
        <v>78</v>
      </c>
      <c r="N1940" s="268">
        <f>M1940/365</f>
        <v>0.21369863013698631</v>
      </c>
      <c r="O1940" s="269">
        <f>'Data and Parameter'!$E$4*'Data and Parameter'!$E$5*('Data and Parameter'!$E$6+'Data and Parameter'!$E$7)*'Data and Parameter'!$E$19*'Data and Parameter'!$E$14*'ER calculations'!N1940</f>
        <v>1.1064778895413589</v>
      </c>
    </row>
    <row r="1941" spans="1:15" ht="15">
      <c r="A1941" s="284">
        <v>1937</v>
      </c>
      <c r="B1941" s="287"/>
      <c r="C1941" s="287"/>
      <c r="D1941" s="284" t="s">
        <v>1382</v>
      </c>
      <c r="E1941" s="287"/>
      <c r="F1941" s="285" t="s">
        <v>2061</v>
      </c>
      <c r="G1941" s="266" t="s">
        <v>121</v>
      </c>
      <c r="H1941" s="266">
        <f>IF(G1941="Traditional Stove",0.1,0.2)</f>
        <v>0.1</v>
      </c>
      <c r="I1941" s="266">
        <f>YEAR(J1941)</f>
        <v>2023</v>
      </c>
      <c r="J1941" s="267">
        <v>44968</v>
      </c>
      <c r="K1941" s="267">
        <f>J1941+1</f>
        <v>44969</v>
      </c>
      <c r="L1941" s="266">
        <f>IF(M1941&lt;=365,1,2)</f>
        <v>1</v>
      </c>
      <c r="M1941" s="266">
        <f>IF(K1941&lt;$C$1,$C$2-$C$1+1,$C$2-K1941+1)</f>
        <v>78</v>
      </c>
      <c r="N1941" s="268">
        <f>M1941/365</f>
        <v>0.21369863013698631</v>
      </c>
      <c r="O1941" s="269">
        <f>'Data and Parameter'!$E$4*'Data and Parameter'!$E$5*('Data and Parameter'!$E$6+'Data and Parameter'!$E$7)*'Data and Parameter'!$E$19*'Data and Parameter'!$E$14*'ER calculations'!N1941</f>
        <v>1.1064778895413589</v>
      </c>
    </row>
    <row r="1942" spans="1:15" ht="15">
      <c r="A1942" s="284">
        <v>1938</v>
      </c>
      <c r="B1942" s="287"/>
      <c r="C1942" s="287"/>
      <c r="D1942" s="284" t="s">
        <v>1382</v>
      </c>
      <c r="E1942" s="287"/>
      <c r="F1942" s="285" t="s">
        <v>2062</v>
      </c>
      <c r="G1942" s="266" t="s">
        <v>121</v>
      </c>
      <c r="H1942" s="266">
        <f>IF(G1942="Traditional Stove",0.1,0.2)</f>
        <v>0.1</v>
      </c>
      <c r="I1942" s="266">
        <f>YEAR(J1942)</f>
        <v>2023</v>
      </c>
      <c r="J1942" s="267">
        <v>44968</v>
      </c>
      <c r="K1942" s="267">
        <f>J1942+1</f>
        <v>44969</v>
      </c>
      <c r="L1942" s="266">
        <f>IF(M1942&lt;=365,1,2)</f>
        <v>1</v>
      </c>
      <c r="M1942" s="266">
        <f>IF(K1942&lt;$C$1,$C$2-$C$1+1,$C$2-K1942+1)</f>
        <v>78</v>
      </c>
      <c r="N1942" s="268">
        <f>M1942/365</f>
        <v>0.21369863013698631</v>
      </c>
      <c r="O1942" s="269">
        <f>'Data and Parameter'!$E$4*'Data and Parameter'!$E$5*('Data and Parameter'!$E$6+'Data and Parameter'!$E$7)*'Data and Parameter'!$E$19*'Data and Parameter'!$E$14*'ER calculations'!N1942</f>
        <v>1.1064778895413589</v>
      </c>
    </row>
    <row r="1943" spans="1:15" ht="15">
      <c r="A1943" s="284">
        <v>1939</v>
      </c>
      <c r="B1943" s="287"/>
      <c r="C1943" s="287"/>
      <c r="D1943" s="284" t="s">
        <v>1382</v>
      </c>
      <c r="E1943" s="287"/>
      <c r="F1943" s="285" t="s">
        <v>2063</v>
      </c>
      <c r="G1943" s="266" t="s">
        <v>121</v>
      </c>
      <c r="H1943" s="266">
        <f>IF(G1943="Traditional Stove",0.1,0.2)</f>
        <v>0.1</v>
      </c>
      <c r="I1943" s="266">
        <f>YEAR(J1943)</f>
        <v>2023</v>
      </c>
      <c r="J1943" s="267">
        <v>44968</v>
      </c>
      <c r="K1943" s="267">
        <f>J1943+1</f>
        <v>44969</v>
      </c>
      <c r="L1943" s="266">
        <f>IF(M1943&lt;=365,1,2)</f>
        <v>1</v>
      </c>
      <c r="M1943" s="266">
        <f>IF(K1943&lt;$C$1,$C$2-$C$1+1,$C$2-K1943+1)</f>
        <v>78</v>
      </c>
      <c r="N1943" s="268">
        <f>M1943/365</f>
        <v>0.21369863013698631</v>
      </c>
      <c r="O1943" s="269">
        <f>'Data and Parameter'!$E$4*'Data and Parameter'!$E$5*('Data and Parameter'!$E$6+'Data and Parameter'!$E$7)*'Data and Parameter'!$E$19*'Data and Parameter'!$E$14*'ER calculations'!N1943</f>
        <v>1.1064778895413589</v>
      </c>
    </row>
    <row r="1944" spans="1:15" ht="15">
      <c r="A1944" s="284">
        <v>1940</v>
      </c>
      <c r="B1944" s="287"/>
      <c r="C1944" s="287"/>
      <c r="D1944" s="284" t="s">
        <v>1382</v>
      </c>
      <c r="E1944" s="287"/>
      <c r="F1944" s="285" t="s">
        <v>2064</v>
      </c>
      <c r="G1944" s="266" t="s">
        <v>121</v>
      </c>
      <c r="H1944" s="266">
        <f>IF(G1944="Traditional Stove",0.1,0.2)</f>
        <v>0.1</v>
      </c>
      <c r="I1944" s="266">
        <f>YEAR(J1944)</f>
        <v>2023</v>
      </c>
      <c r="J1944" s="267">
        <v>44968</v>
      </c>
      <c r="K1944" s="267">
        <f>J1944+1</f>
        <v>44969</v>
      </c>
      <c r="L1944" s="266">
        <f>IF(M1944&lt;=365,1,2)</f>
        <v>1</v>
      </c>
      <c r="M1944" s="266">
        <f>IF(K1944&lt;$C$1,$C$2-$C$1+1,$C$2-K1944+1)</f>
        <v>78</v>
      </c>
      <c r="N1944" s="268">
        <f>M1944/365</f>
        <v>0.21369863013698631</v>
      </c>
      <c r="O1944" s="269">
        <f>'Data and Parameter'!$E$4*'Data and Parameter'!$E$5*('Data and Parameter'!$E$6+'Data and Parameter'!$E$7)*'Data and Parameter'!$E$19*'Data and Parameter'!$E$14*'ER calculations'!N1944</f>
        <v>1.1064778895413589</v>
      </c>
    </row>
    <row r="1945" spans="1:15" ht="15">
      <c r="A1945" s="284">
        <v>1941</v>
      </c>
      <c r="B1945" s="287"/>
      <c r="C1945" s="287"/>
      <c r="D1945" s="284" t="s">
        <v>1382</v>
      </c>
      <c r="E1945" s="287"/>
      <c r="F1945" s="285" t="s">
        <v>2065</v>
      </c>
      <c r="G1945" s="266" t="s">
        <v>121</v>
      </c>
      <c r="H1945" s="266">
        <f>IF(G1945="Traditional Stove",0.1,0.2)</f>
        <v>0.1</v>
      </c>
      <c r="I1945" s="266">
        <f>YEAR(J1945)</f>
        <v>2023</v>
      </c>
      <c r="J1945" s="267">
        <v>44968</v>
      </c>
      <c r="K1945" s="267">
        <f>J1945+1</f>
        <v>44969</v>
      </c>
      <c r="L1945" s="266">
        <f>IF(M1945&lt;=365,1,2)</f>
        <v>1</v>
      </c>
      <c r="M1945" s="266">
        <f>IF(K1945&lt;$C$1,$C$2-$C$1+1,$C$2-K1945+1)</f>
        <v>78</v>
      </c>
      <c r="N1945" s="268">
        <f>M1945/365</f>
        <v>0.21369863013698631</v>
      </c>
      <c r="O1945" s="269">
        <f>'Data and Parameter'!$E$4*'Data and Parameter'!$E$5*('Data and Parameter'!$E$6+'Data and Parameter'!$E$7)*'Data and Parameter'!$E$19*'Data and Parameter'!$E$14*'ER calculations'!N1945</f>
        <v>1.1064778895413589</v>
      </c>
    </row>
    <row r="1946" spans="1:15" ht="15">
      <c r="A1946" s="284">
        <v>1942</v>
      </c>
      <c r="B1946" s="287"/>
      <c r="C1946" s="287"/>
      <c r="D1946" s="284" t="s">
        <v>1382</v>
      </c>
      <c r="E1946" s="287"/>
      <c r="F1946" s="285" t="s">
        <v>2066</v>
      </c>
      <c r="G1946" s="266" t="s">
        <v>121</v>
      </c>
      <c r="H1946" s="266">
        <f>IF(G1946="Traditional Stove",0.1,0.2)</f>
        <v>0.1</v>
      </c>
      <c r="I1946" s="266">
        <f>YEAR(J1946)</f>
        <v>2023</v>
      </c>
      <c r="J1946" s="267">
        <v>44968</v>
      </c>
      <c r="K1946" s="267">
        <f>J1946+1</f>
        <v>44969</v>
      </c>
      <c r="L1946" s="266">
        <f>IF(M1946&lt;=365,1,2)</f>
        <v>1</v>
      </c>
      <c r="M1946" s="266">
        <f>IF(K1946&lt;$C$1,$C$2-$C$1+1,$C$2-K1946+1)</f>
        <v>78</v>
      </c>
      <c r="N1946" s="268">
        <f>M1946/365</f>
        <v>0.21369863013698631</v>
      </c>
      <c r="O1946" s="269">
        <f>'Data and Parameter'!$E$4*'Data and Parameter'!$E$5*('Data and Parameter'!$E$6+'Data and Parameter'!$E$7)*'Data and Parameter'!$E$19*'Data and Parameter'!$E$14*'ER calculations'!N1946</f>
        <v>1.1064778895413589</v>
      </c>
    </row>
    <row r="1947" spans="1:15" ht="15">
      <c r="A1947" s="284">
        <v>1943</v>
      </c>
      <c r="B1947" s="287"/>
      <c r="C1947" s="287"/>
      <c r="D1947" s="284" t="s">
        <v>1382</v>
      </c>
      <c r="E1947" s="287"/>
      <c r="F1947" s="285" t="s">
        <v>2067</v>
      </c>
      <c r="G1947" s="266" t="s">
        <v>121</v>
      </c>
      <c r="H1947" s="266">
        <f>IF(G1947="Traditional Stove",0.1,0.2)</f>
        <v>0.1</v>
      </c>
      <c r="I1947" s="266">
        <f>YEAR(J1947)</f>
        <v>2023</v>
      </c>
      <c r="J1947" s="267">
        <v>44968</v>
      </c>
      <c r="K1947" s="267">
        <f>J1947+1</f>
        <v>44969</v>
      </c>
      <c r="L1947" s="266">
        <f>IF(M1947&lt;=365,1,2)</f>
        <v>1</v>
      </c>
      <c r="M1947" s="266">
        <f>IF(K1947&lt;$C$1,$C$2-$C$1+1,$C$2-K1947+1)</f>
        <v>78</v>
      </c>
      <c r="N1947" s="268">
        <f>M1947/365</f>
        <v>0.21369863013698631</v>
      </c>
      <c r="O1947" s="269">
        <f>'Data and Parameter'!$E$4*'Data and Parameter'!$E$5*('Data and Parameter'!$E$6+'Data and Parameter'!$E$7)*'Data and Parameter'!$E$19*'Data and Parameter'!$E$14*'ER calculations'!N1947</f>
        <v>1.1064778895413589</v>
      </c>
    </row>
    <row r="1948" spans="1:15" ht="15">
      <c r="A1948" s="284">
        <v>1944</v>
      </c>
      <c r="B1948" s="287"/>
      <c r="C1948" s="287"/>
      <c r="D1948" s="284" t="s">
        <v>1382</v>
      </c>
      <c r="E1948" s="287"/>
      <c r="F1948" s="285" t="s">
        <v>2068</v>
      </c>
      <c r="G1948" s="266" t="s">
        <v>121</v>
      </c>
      <c r="H1948" s="266">
        <f>IF(G1948="Traditional Stove",0.1,0.2)</f>
        <v>0.1</v>
      </c>
      <c r="I1948" s="266">
        <f>YEAR(J1948)</f>
        <v>2023</v>
      </c>
      <c r="J1948" s="267">
        <v>44968</v>
      </c>
      <c r="K1948" s="267">
        <f>J1948+1</f>
        <v>44969</v>
      </c>
      <c r="L1948" s="266">
        <f>IF(M1948&lt;=365,1,2)</f>
        <v>1</v>
      </c>
      <c r="M1948" s="266">
        <f>IF(K1948&lt;$C$1,$C$2-$C$1+1,$C$2-K1948+1)</f>
        <v>78</v>
      </c>
      <c r="N1948" s="268">
        <f>M1948/365</f>
        <v>0.21369863013698631</v>
      </c>
      <c r="O1948" s="269">
        <f>'Data and Parameter'!$E$4*'Data and Parameter'!$E$5*('Data and Parameter'!$E$6+'Data and Parameter'!$E$7)*'Data and Parameter'!$E$19*'Data and Parameter'!$E$14*'ER calculations'!N1948</f>
        <v>1.1064778895413589</v>
      </c>
    </row>
    <row r="1949" spans="1:15" ht="15">
      <c r="A1949" s="284">
        <v>1945</v>
      </c>
      <c r="B1949" s="287"/>
      <c r="C1949" s="287"/>
      <c r="D1949" s="284" t="s">
        <v>1382</v>
      </c>
      <c r="E1949" s="287"/>
      <c r="F1949" s="285" t="s">
        <v>2069</v>
      </c>
      <c r="G1949" s="266" t="s">
        <v>121</v>
      </c>
      <c r="H1949" s="266">
        <f>IF(G1949="Traditional Stove",0.1,0.2)</f>
        <v>0.1</v>
      </c>
      <c r="I1949" s="266">
        <f>YEAR(J1949)</f>
        <v>2023</v>
      </c>
      <c r="J1949" s="267">
        <v>44968</v>
      </c>
      <c r="K1949" s="267">
        <f>J1949+1</f>
        <v>44969</v>
      </c>
      <c r="L1949" s="266">
        <f>IF(M1949&lt;=365,1,2)</f>
        <v>1</v>
      </c>
      <c r="M1949" s="266">
        <f>IF(K1949&lt;$C$1,$C$2-$C$1+1,$C$2-K1949+1)</f>
        <v>78</v>
      </c>
      <c r="N1949" s="268">
        <f>M1949/365</f>
        <v>0.21369863013698631</v>
      </c>
      <c r="O1949" s="269">
        <f>'Data and Parameter'!$E$4*'Data and Parameter'!$E$5*('Data and Parameter'!$E$6+'Data and Parameter'!$E$7)*'Data and Parameter'!$E$19*'Data and Parameter'!$E$14*'ER calculations'!N1949</f>
        <v>1.1064778895413589</v>
      </c>
    </row>
    <row r="1950" spans="1:15" ht="15">
      <c r="A1950" s="284">
        <v>1946</v>
      </c>
      <c r="B1950" s="287"/>
      <c r="C1950" s="287"/>
      <c r="D1950" s="284" t="s">
        <v>1382</v>
      </c>
      <c r="E1950" s="287"/>
      <c r="F1950" s="285" t="s">
        <v>2070</v>
      </c>
      <c r="G1950" s="266" t="s">
        <v>121</v>
      </c>
      <c r="H1950" s="266">
        <f>IF(G1950="Traditional Stove",0.1,0.2)</f>
        <v>0.1</v>
      </c>
      <c r="I1950" s="266">
        <f>YEAR(J1950)</f>
        <v>2023</v>
      </c>
      <c r="J1950" s="267">
        <v>44968</v>
      </c>
      <c r="K1950" s="267">
        <f>J1950+1</f>
        <v>44969</v>
      </c>
      <c r="L1950" s="266">
        <f>IF(M1950&lt;=365,1,2)</f>
        <v>1</v>
      </c>
      <c r="M1950" s="266">
        <f>IF(K1950&lt;$C$1,$C$2-$C$1+1,$C$2-K1950+1)</f>
        <v>78</v>
      </c>
      <c r="N1950" s="268">
        <f>M1950/365</f>
        <v>0.21369863013698631</v>
      </c>
      <c r="O1950" s="269">
        <f>'Data and Parameter'!$E$4*'Data and Parameter'!$E$5*('Data and Parameter'!$E$6+'Data and Parameter'!$E$7)*'Data and Parameter'!$E$19*'Data and Parameter'!$E$14*'ER calculations'!N1950</f>
        <v>1.1064778895413589</v>
      </c>
    </row>
    <row r="1951" spans="1:15" ht="15">
      <c r="A1951" s="284">
        <v>1947</v>
      </c>
      <c r="B1951" s="287"/>
      <c r="C1951" s="287"/>
      <c r="D1951" s="284" t="s">
        <v>1382</v>
      </c>
      <c r="E1951" s="287"/>
      <c r="F1951" s="285" t="s">
        <v>2071</v>
      </c>
      <c r="G1951" s="266" t="s">
        <v>121</v>
      </c>
      <c r="H1951" s="266">
        <f>IF(G1951="Traditional Stove",0.1,0.2)</f>
        <v>0.1</v>
      </c>
      <c r="I1951" s="266">
        <f>YEAR(J1951)</f>
        <v>2023</v>
      </c>
      <c r="J1951" s="267">
        <v>44968</v>
      </c>
      <c r="K1951" s="267">
        <f>J1951+1</f>
        <v>44969</v>
      </c>
      <c r="L1951" s="266">
        <f>IF(M1951&lt;=365,1,2)</f>
        <v>1</v>
      </c>
      <c r="M1951" s="266">
        <f>IF(K1951&lt;$C$1,$C$2-$C$1+1,$C$2-K1951+1)</f>
        <v>78</v>
      </c>
      <c r="N1951" s="268">
        <f>M1951/365</f>
        <v>0.21369863013698631</v>
      </c>
      <c r="O1951" s="269">
        <f>'Data and Parameter'!$E$4*'Data and Parameter'!$E$5*('Data and Parameter'!$E$6+'Data and Parameter'!$E$7)*'Data and Parameter'!$E$19*'Data and Parameter'!$E$14*'ER calculations'!N1951</f>
        <v>1.1064778895413589</v>
      </c>
    </row>
    <row r="1952" spans="1:15" ht="15">
      <c r="A1952" s="284">
        <v>1948</v>
      </c>
      <c r="B1952" s="287"/>
      <c r="C1952" s="287"/>
      <c r="D1952" s="284" t="s">
        <v>1382</v>
      </c>
      <c r="E1952" s="287"/>
      <c r="F1952" s="285" t="s">
        <v>2072</v>
      </c>
      <c r="G1952" s="266" t="s">
        <v>121</v>
      </c>
      <c r="H1952" s="266">
        <f>IF(G1952="Traditional Stove",0.1,0.2)</f>
        <v>0.1</v>
      </c>
      <c r="I1952" s="266">
        <f>YEAR(J1952)</f>
        <v>2023</v>
      </c>
      <c r="J1952" s="267">
        <v>44968</v>
      </c>
      <c r="K1952" s="267">
        <f>J1952+1</f>
        <v>44969</v>
      </c>
      <c r="L1952" s="266">
        <f>IF(M1952&lt;=365,1,2)</f>
        <v>1</v>
      </c>
      <c r="M1952" s="266">
        <f>IF(K1952&lt;$C$1,$C$2-$C$1+1,$C$2-K1952+1)</f>
        <v>78</v>
      </c>
      <c r="N1952" s="268">
        <f>M1952/365</f>
        <v>0.21369863013698631</v>
      </c>
      <c r="O1952" s="269">
        <f>'Data and Parameter'!$E$4*'Data and Parameter'!$E$5*('Data and Parameter'!$E$6+'Data and Parameter'!$E$7)*'Data and Parameter'!$E$19*'Data and Parameter'!$E$14*'ER calculations'!N1952</f>
        <v>1.1064778895413589</v>
      </c>
    </row>
    <row r="1953" spans="1:15" ht="15">
      <c r="A1953" s="284">
        <v>1949</v>
      </c>
      <c r="B1953" s="287"/>
      <c r="C1953" s="287"/>
      <c r="D1953" s="284" t="s">
        <v>1382</v>
      </c>
      <c r="E1953" s="287"/>
      <c r="F1953" s="285" t="s">
        <v>2073</v>
      </c>
      <c r="G1953" s="266" t="s">
        <v>121</v>
      </c>
      <c r="H1953" s="266">
        <f>IF(G1953="Traditional Stove",0.1,0.2)</f>
        <v>0.1</v>
      </c>
      <c r="I1953" s="266">
        <f>YEAR(J1953)</f>
        <v>2023</v>
      </c>
      <c r="J1953" s="267">
        <v>44968</v>
      </c>
      <c r="K1953" s="267">
        <f>J1953+1</f>
        <v>44969</v>
      </c>
      <c r="L1953" s="266">
        <f>IF(M1953&lt;=365,1,2)</f>
        <v>1</v>
      </c>
      <c r="M1953" s="266">
        <f>IF(K1953&lt;$C$1,$C$2-$C$1+1,$C$2-K1953+1)</f>
        <v>78</v>
      </c>
      <c r="N1953" s="268">
        <f>M1953/365</f>
        <v>0.21369863013698631</v>
      </c>
      <c r="O1953" s="269">
        <f>'Data and Parameter'!$E$4*'Data and Parameter'!$E$5*('Data and Parameter'!$E$6+'Data and Parameter'!$E$7)*'Data and Parameter'!$E$19*'Data and Parameter'!$E$14*'ER calculations'!N1953</f>
        <v>1.1064778895413589</v>
      </c>
    </row>
    <row r="1954" spans="1:15" ht="15">
      <c r="A1954" s="284">
        <v>1950</v>
      </c>
      <c r="B1954" s="287"/>
      <c r="C1954" s="287"/>
      <c r="D1954" s="284" t="s">
        <v>1382</v>
      </c>
      <c r="E1954" s="287"/>
      <c r="F1954" s="285" t="s">
        <v>2074</v>
      </c>
      <c r="G1954" s="266" t="s">
        <v>121</v>
      </c>
      <c r="H1954" s="266">
        <f>IF(G1954="Traditional Stove",0.1,0.2)</f>
        <v>0.1</v>
      </c>
      <c r="I1954" s="266">
        <f>YEAR(J1954)</f>
        <v>2023</v>
      </c>
      <c r="J1954" s="267">
        <v>44968</v>
      </c>
      <c r="K1954" s="267">
        <f>J1954+1</f>
        <v>44969</v>
      </c>
      <c r="L1954" s="266">
        <f>IF(M1954&lt;=365,1,2)</f>
        <v>1</v>
      </c>
      <c r="M1954" s="266">
        <f>IF(K1954&lt;$C$1,$C$2-$C$1+1,$C$2-K1954+1)</f>
        <v>78</v>
      </c>
      <c r="N1954" s="268">
        <f>M1954/365</f>
        <v>0.21369863013698631</v>
      </c>
      <c r="O1954" s="269">
        <f>'Data and Parameter'!$E$4*'Data and Parameter'!$E$5*('Data and Parameter'!$E$6+'Data and Parameter'!$E$7)*'Data and Parameter'!$E$19*'Data and Parameter'!$E$14*'ER calculations'!N1954</f>
        <v>1.1064778895413589</v>
      </c>
    </row>
    <row r="1955" spans="1:15" ht="15">
      <c r="A1955" s="284">
        <v>1951</v>
      </c>
      <c r="B1955" s="287"/>
      <c r="C1955" s="287"/>
      <c r="D1955" s="284" t="s">
        <v>1382</v>
      </c>
      <c r="E1955" s="287"/>
      <c r="F1955" s="285" t="s">
        <v>2075</v>
      </c>
      <c r="G1955" s="266" t="s">
        <v>121</v>
      </c>
      <c r="H1955" s="266">
        <f>IF(G1955="Traditional Stove",0.1,0.2)</f>
        <v>0.1</v>
      </c>
      <c r="I1955" s="266">
        <f>YEAR(J1955)</f>
        <v>2023</v>
      </c>
      <c r="J1955" s="267">
        <v>44968</v>
      </c>
      <c r="K1955" s="267">
        <f>J1955+1</f>
        <v>44969</v>
      </c>
      <c r="L1955" s="266">
        <f>IF(M1955&lt;=365,1,2)</f>
        <v>1</v>
      </c>
      <c r="M1955" s="266">
        <f>IF(K1955&lt;$C$1,$C$2-$C$1+1,$C$2-K1955+1)</f>
        <v>78</v>
      </c>
      <c r="N1955" s="268">
        <f>M1955/365</f>
        <v>0.21369863013698631</v>
      </c>
      <c r="O1955" s="269">
        <f>'Data and Parameter'!$E$4*'Data and Parameter'!$E$5*('Data and Parameter'!$E$6+'Data and Parameter'!$E$7)*'Data and Parameter'!$E$19*'Data and Parameter'!$E$14*'ER calculations'!N1955</f>
        <v>1.1064778895413589</v>
      </c>
    </row>
    <row r="1956" spans="1:15" ht="15">
      <c r="A1956" s="284">
        <v>1952</v>
      </c>
      <c r="B1956" s="287"/>
      <c r="C1956" s="287"/>
      <c r="D1956" s="284" t="s">
        <v>1382</v>
      </c>
      <c r="E1956" s="287"/>
      <c r="F1956" s="285" t="s">
        <v>2076</v>
      </c>
      <c r="G1956" s="266" t="s">
        <v>121</v>
      </c>
      <c r="H1956" s="266">
        <f>IF(G1956="Traditional Stove",0.1,0.2)</f>
        <v>0.1</v>
      </c>
      <c r="I1956" s="266">
        <f>YEAR(J1956)</f>
        <v>2023</v>
      </c>
      <c r="J1956" s="267">
        <v>44968</v>
      </c>
      <c r="K1956" s="267">
        <f>J1956+1</f>
        <v>44969</v>
      </c>
      <c r="L1956" s="266">
        <f>IF(M1956&lt;=365,1,2)</f>
        <v>1</v>
      </c>
      <c r="M1956" s="266">
        <f>IF(K1956&lt;$C$1,$C$2-$C$1+1,$C$2-K1956+1)</f>
        <v>78</v>
      </c>
      <c r="N1956" s="268">
        <f>M1956/365</f>
        <v>0.21369863013698631</v>
      </c>
      <c r="O1956" s="269">
        <f>'Data and Parameter'!$E$4*'Data and Parameter'!$E$5*('Data and Parameter'!$E$6+'Data and Parameter'!$E$7)*'Data and Parameter'!$E$19*'Data and Parameter'!$E$14*'ER calculations'!N1956</f>
        <v>1.1064778895413589</v>
      </c>
    </row>
    <row r="1957" spans="1:15" ht="15">
      <c r="A1957" s="284">
        <v>1953</v>
      </c>
      <c r="B1957" s="287"/>
      <c r="C1957" s="287"/>
      <c r="D1957" s="284" t="s">
        <v>1382</v>
      </c>
      <c r="E1957" s="287"/>
      <c r="F1957" s="285" t="s">
        <v>2077</v>
      </c>
      <c r="G1957" s="266" t="s">
        <v>121</v>
      </c>
      <c r="H1957" s="266">
        <f>IF(G1957="Traditional Stove",0.1,0.2)</f>
        <v>0.1</v>
      </c>
      <c r="I1957" s="266">
        <f>YEAR(J1957)</f>
        <v>2023</v>
      </c>
      <c r="J1957" s="267">
        <v>44968</v>
      </c>
      <c r="K1957" s="267">
        <f>J1957+1</f>
        <v>44969</v>
      </c>
      <c r="L1957" s="266">
        <f>IF(M1957&lt;=365,1,2)</f>
        <v>1</v>
      </c>
      <c r="M1957" s="266">
        <f>IF(K1957&lt;$C$1,$C$2-$C$1+1,$C$2-K1957+1)</f>
        <v>78</v>
      </c>
      <c r="N1957" s="268">
        <f>M1957/365</f>
        <v>0.21369863013698631</v>
      </c>
      <c r="O1957" s="269">
        <f>'Data and Parameter'!$E$4*'Data and Parameter'!$E$5*('Data and Parameter'!$E$6+'Data and Parameter'!$E$7)*'Data and Parameter'!$E$19*'Data and Parameter'!$E$14*'ER calculations'!N1957</f>
        <v>1.1064778895413589</v>
      </c>
    </row>
    <row r="1958" spans="1:15" ht="15">
      <c r="A1958" s="284">
        <v>1954</v>
      </c>
      <c r="B1958" s="287"/>
      <c r="C1958" s="287"/>
      <c r="D1958" s="284" t="s">
        <v>1382</v>
      </c>
      <c r="E1958" s="287"/>
      <c r="F1958" s="285" t="s">
        <v>2078</v>
      </c>
      <c r="G1958" s="266" t="s">
        <v>121</v>
      </c>
      <c r="H1958" s="266">
        <f>IF(G1958="Traditional Stove",0.1,0.2)</f>
        <v>0.1</v>
      </c>
      <c r="I1958" s="266">
        <f>YEAR(J1958)</f>
        <v>2023</v>
      </c>
      <c r="J1958" s="267">
        <v>44968</v>
      </c>
      <c r="K1958" s="267">
        <f>J1958+1</f>
        <v>44969</v>
      </c>
      <c r="L1958" s="266">
        <f>IF(M1958&lt;=365,1,2)</f>
        <v>1</v>
      </c>
      <c r="M1958" s="266">
        <f>IF(K1958&lt;$C$1,$C$2-$C$1+1,$C$2-K1958+1)</f>
        <v>78</v>
      </c>
      <c r="N1958" s="268">
        <f>M1958/365</f>
        <v>0.21369863013698631</v>
      </c>
      <c r="O1958" s="269">
        <f>'Data and Parameter'!$E$4*'Data and Parameter'!$E$5*('Data and Parameter'!$E$6+'Data and Parameter'!$E$7)*'Data and Parameter'!$E$19*'Data and Parameter'!$E$14*'ER calculations'!N1958</f>
        <v>1.1064778895413589</v>
      </c>
    </row>
    <row r="1959" spans="1:15" ht="15">
      <c r="A1959" s="284">
        <v>1955</v>
      </c>
      <c r="B1959" s="287"/>
      <c r="C1959" s="287"/>
      <c r="D1959" s="284" t="s">
        <v>1382</v>
      </c>
      <c r="E1959" s="287"/>
      <c r="F1959" s="285" t="s">
        <v>2079</v>
      </c>
      <c r="G1959" s="266" t="s">
        <v>121</v>
      </c>
      <c r="H1959" s="266">
        <f>IF(G1959="Traditional Stove",0.1,0.2)</f>
        <v>0.1</v>
      </c>
      <c r="I1959" s="266">
        <f>YEAR(J1959)</f>
        <v>2023</v>
      </c>
      <c r="J1959" s="267">
        <v>44968</v>
      </c>
      <c r="K1959" s="267">
        <f>J1959+1</f>
        <v>44969</v>
      </c>
      <c r="L1959" s="266">
        <f>IF(M1959&lt;=365,1,2)</f>
        <v>1</v>
      </c>
      <c r="M1959" s="266">
        <f>IF(K1959&lt;$C$1,$C$2-$C$1+1,$C$2-K1959+1)</f>
        <v>78</v>
      </c>
      <c r="N1959" s="268">
        <f>M1959/365</f>
        <v>0.21369863013698631</v>
      </c>
      <c r="O1959" s="269">
        <f>'Data and Parameter'!$E$4*'Data and Parameter'!$E$5*('Data and Parameter'!$E$6+'Data and Parameter'!$E$7)*'Data and Parameter'!$E$19*'Data and Parameter'!$E$14*'ER calculations'!N1959</f>
        <v>1.1064778895413589</v>
      </c>
    </row>
    <row r="1960" spans="1:15" ht="15">
      <c r="A1960" s="284">
        <v>1956</v>
      </c>
      <c r="B1960" s="287"/>
      <c r="C1960" s="287"/>
      <c r="D1960" s="284" t="s">
        <v>1382</v>
      </c>
      <c r="E1960" s="287"/>
      <c r="F1960" s="285" t="s">
        <v>2080</v>
      </c>
      <c r="G1960" s="266" t="s">
        <v>121</v>
      </c>
      <c r="H1960" s="266">
        <f>IF(G1960="Traditional Stove",0.1,0.2)</f>
        <v>0.1</v>
      </c>
      <c r="I1960" s="266">
        <f>YEAR(J1960)</f>
        <v>2023</v>
      </c>
      <c r="J1960" s="267">
        <v>44968</v>
      </c>
      <c r="K1960" s="267">
        <f>J1960+1</f>
        <v>44969</v>
      </c>
      <c r="L1960" s="266">
        <f>IF(M1960&lt;=365,1,2)</f>
        <v>1</v>
      </c>
      <c r="M1960" s="266">
        <f>IF(K1960&lt;$C$1,$C$2-$C$1+1,$C$2-K1960+1)</f>
        <v>78</v>
      </c>
      <c r="N1960" s="268">
        <f>M1960/365</f>
        <v>0.21369863013698631</v>
      </c>
      <c r="O1960" s="269">
        <f>'Data and Parameter'!$E$4*'Data and Parameter'!$E$5*('Data and Parameter'!$E$6+'Data and Parameter'!$E$7)*'Data and Parameter'!$E$19*'Data and Parameter'!$E$14*'ER calculations'!N1960</f>
        <v>1.1064778895413589</v>
      </c>
    </row>
    <row r="1961" spans="1:15" ht="15">
      <c r="A1961" s="284">
        <v>1957</v>
      </c>
      <c r="B1961" s="287"/>
      <c r="C1961" s="287"/>
      <c r="D1961" s="284" t="s">
        <v>1382</v>
      </c>
      <c r="E1961" s="287"/>
      <c r="F1961" s="285" t="s">
        <v>2081</v>
      </c>
      <c r="G1961" s="266" t="s">
        <v>121</v>
      </c>
      <c r="H1961" s="266">
        <f>IF(G1961="Traditional Stove",0.1,0.2)</f>
        <v>0.1</v>
      </c>
      <c r="I1961" s="266">
        <f>YEAR(J1961)</f>
        <v>2023</v>
      </c>
      <c r="J1961" s="267">
        <v>44968</v>
      </c>
      <c r="K1961" s="267">
        <f>J1961+1</f>
        <v>44969</v>
      </c>
      <c r="L1961" s="266">
        <f>IF(M1961&lt;=365,1,2)</f>
        <v>1</v>
      </c>
      <c r="M1961" s="266">
        <f>IF(K1961&lt;$C$1,$C$2-$C$1+1,$C$2-K1961+1)</f>
        <v>78</v>
      </c>
      <c r="N1961" s="268">
        <f>M1961/365</f>
        <v>0.21369863013698631</v>
      </c>
      <c r="O1961" s="269">
        <f>'Data and Parameter'!$E$4*'Data and Parameter'!$E$5*('Data and Parameter'!$E$6+'Data and Parameter'!$E$7)*'Data and Parameter'!$E$19*'Data and Parameter'!$E$14*'ER calculations'!N1961</f>
        <v>1.1064778895413589</v>
      </c>
    </row>
    <row r="1962" spans="1:15" ht="15">
      <c r="A1962" s="284">
        <v>1958</v>
      </c>
      <c r="B1962" s="287"/>
      <c r="C1962" s="287"/>
      <c r="D1962" s="284" t="s">
        <v>1382</v>
      </c>
      <c r="E1962" s="287"/>
      <c r="F1962" s="285" t="s">
        <v>2082</v>
      </c>
      <c r="G1962" s="266" t="s">
        <v>121</v>
      </c>
      <c r="H1962" s="266">
        <f>IF(G1962="Traditional Stove",0.1,0.2)</f>
        <v>0.1</v>
      </c>
      <c r="I1962" s="266">
        <f>YEAR(J1962)</f>
        <v>2023</v>
      </c>
      <c r="J1962" s="267">
        <v>44968</v>
      </c>
      <c r="K1962" s="267">
        <f>J1962+1</f>
        <v>44969</v>
      </c>
      <c r="L1962" s="266">
        <f>IF(M1962&lt;=365,1,2)</f>
        <v>1</v>
      </c>
      <c r="M1962" s="266">
        <f>IF(K1962&lt;$C$1,$C$2-$C$1+1,$C$2-K1962+1)</f>
        <v>78</v>
      </c>
      <c r="N1962" s="268">
        <f>M1962/365</f>
        <v>0.21369863013698631</v>
      </c>
      <c r="O1962" s="269">
        <f>'Data and Parameter'!$E$4*'Data and Parameter'!$E$5*('Data and Parameter'!$E$6+'Data and Parameter'!$E$7)*'Data and Parameter'!$E$19*'Data and Parameter'!$E$14*'ER calculations'!N1962</f>
        <v>1.1064778895413589</v>
      </c>
    </row>
    <row r="1963" spans="1:15" ht="15">
      <c r="A1963" s="284">
        <v>1959</v>
      </c>
      <c r="B1963" s="287"/>
      <c r="C1963" s="287"/>
      <c r="D1963" s="284" t="s">
        <v>1382</v>
      </c>
      <c r="E1963" s="287"/>
      <c r="F1963" s="285" t="s">
        <v>2083</v>
      </c>
      <c r="G1963" s="266" t="s">
        <v>121</v>
      </c>
      <c r="H1963" s="266">
        <f>IF(G1963="Traditional Stove",0.1,0.2)</f>
        <v>0.1</v>
      </c>
      <c r="I1963" s="266">
        <f>YEAR(J1963)</f>
        <v>2023</v>
      </c>
      <c r="J1963" s="267">
        <v>44968</v>
      </c>
      <c r="K1963" s="267">
        <f>J1963+1</f>
        <v>44969</v>
      </c>
      <c r="L1963" s="266">
        <f>IF(M1963&lt;=365,1,2)</f>
        <v>1</v>
      </c>
      <c r="M1963" s="266">
        <f>IF(K1963&lt;$C$1,$C$2-$C$1+1,$C$2-K1963+1)</f>
        <v>78</v>
      </c>
      <c r="N1963" s="268">
        <f>M1963/365</f>
        <v>0.21369863013698631</v>
      </c>
      <c r="O1963" s="269">
        <f>'Data and Parameter'!$E$4*'Data and Parameter'!$E$5*('Data and Parameter'!$E$6+'Data and Parameter'!$E$7)*'Data and Parameter'!$E$19*'Data and Parameter'!$E$14*'ER calculations'!N1963</f>
        <v>1.1064778895413589</v>
      </c>
    </row>
    <row r="1964" spans="1:15" ht="15">
      <c r="A1964" s="284">
        <v>1960</v>
      </c>
      <c r="B1964" s="287"/>
      <c r="C1964" s="287"/>
      <c r="D1964" s="284" t="s">
        <v>1382</v>
      </c>
      <c r="E1964" s="287"/>
      <c r="F1964" s="285" t="s">
        <v>2084</v>
      </c>
      <c r="G1964" s="266" t="s">
        <v>121</v>
      </c>
      <c r="H1964" s="266">
        <f>IF(G1964="Traditional Stove",0.1,0.2)</f>
        <v>0.1</v>
      </c>
      <c r="I1964" s="266">
        <f>YEAR(J1964)</f>
        <v>2023</v>
      </c>
      <c r="J1964" s="267">
        <v>44968</v>
      </c>
      <c r="K1964" s="267">
        <f>J1964+1</f>
        <v>44969</v>
      </c>
      <c r="L1964" s="266">
        <f>IF(M1964&lt;=365,1,2)</f>
        <v>1</v>
      </c>
      <c r="M1964" s="266">
        <f>IF(K1964&lt;$C$1,$C$2-$C$1+1,$C$2-K1964+1)</f>
        <v>78</v>
      </c>
      <c r="N1964" s="268">
        <f>M1964/365</f>
        <v>0.21369863013698631</v>
      </c>
      <c r="O1964" s="269">
        <f>'Data and Parameter'!$E$4*'Data and Parameter'!$E$5*('Data and Parameter'!$E$6+'Data and Parameter'!$E$7)*'Data and Parameter'!$E$19*'Data and Parameter'!$E$14*'ER calculations'!N1964</f>
        <v>1.1064778895413589</v>
      </c>
    </row>
    <row r="1965" spans="1:15" ht="15">
      <c r="A1965" s="284">
        <v>1961</v>
      </c>
      <c r="B1965" s="287"/>
      <c r="C1965" s="287"/>
      <c r="D1965" s="284" t="s">
        <v>1382</v>
      </c>
      <c r="E1965" s="287"/>
      <c r="F1965" s="285" t="s">
        <v>2085</v>
      </c>
      <c r="G1965" s="266" t="s">
        <v>121</v>
      </c>
      <c r="H1965" s="266">
        <f>IF(G1965="Traditional Stove",0.1,0.2)</f>
        <v>0.1</v>
      </c>
      <c r="I1965" s="266">
        <f>YEAR(J1965)</f>
        <v>2023</v>
      </c>
      <c r="J1965" s="267">
        <v>44968</v>
      </c>
      <c r="K1965" s="267">
        <f>J1965+1</f>
        <v>44969</v>
      </c>
      <c r="L1965" s="266">
        <f>IF(M1965&lt;=365,1,2)</f>
        <v>1</v>
      </c>
      <c r="M1965" s="266">
        <f>IF(K1965&lt;$C$1,$C$2-$C$1+1,$C$2-K1965+1)</f>
        <v>78</v>
      </c>
      <c r="N1965" s="268">
        <f>M1965/365</f>
        <v>0.21369863013698631</v>
      </c>
      <c r="O1965" s="269">
        <f>'Data and Parameter'!$E$4*'Data and Parameter'!$E$5*('Data and Parameter'!$E$6+'Data and Parameter'!$E$7)*'Data and Parameter'!$E$19*'Data and Parameter'!$E$14*'ER calculations'!N1965</f>
        <v>1.1064778895413589</v>
      </c>
    </row>
    <row r="1966" spans="1:15" ht="15">
      <c r="A1966" s="284">
        <v>1962</v>
      </c>
      <c r="B1966" s="287"/>
      <c r="C1966" s="287"/>
      <c r="D1966" s="284" t="s">
        <v>1382</v>
      </c>
      <c r="E1966" s="287"/>
      <c r="F1966" s="285" t="s">
        <v>2086</v>
      </c>
      <c r="G1966" s="266" t="s">
        <v>121</v>
      </c>
      <c r="H1966" s="266">
        <f>IF(G1966="Traditional Stove",0.1,0.2)</f>
        <v>0.1</v>
      </c>
      <c r="I1966" s="266">
        <f>YEAR(J1966)</f>
        <v>2023</v>
      </c>
      <c r="J1966" s="267">
        <v>44968</v>
      </c>
      <c r="K1966" s="267">
        <f>J1966+1</f>
        <v>44969</v>
      </c>
      <c r="L1966" s="266">
        <f>IF(M1966&lt;=365,1,2)</f>
        <v>1</v>
      </c>
      <c r="M1966" s="266">
        <f>IF(K1966&lt;$C$1,$C$2-$C$1+1,$C$2-K1966+1)</f>
        <v>78</v>
      </c>
      <c r="N1966" s="268">
        <f>M1966/365</f>
        <v>0.21369863013698631</v>
      </c>
      <c r="O1966" s="269">
        <f>'Data and Parameter'!$E$4*'Data and Parameter'!$E$5*('Data and Parameter'!$E$6+'Data and Parameter'!$E$7)*'Data and Parameter'!$E$19*'Data and Parameter'!$E$14*'ER calculations'!N1966</f>
        <v>1.1064778895413589</v>
      </c>
    </row>
    <row r="1967" spans="1:15" ht="15">
      <c r="A1967" s="284">
        <v>1963</v>
      </c>
      <c r="B1967" s="287"/>
      <c r="C1967" s="287"/>
      <c r="D1967" s="284" t="s">
        <v>1382</v>
      </c>
      <c r="E1967" s="287"/>
      <c r="F1967" s="285" t="s">
        <v>2087</v>
      </c>
      <c r="G1967" s="266" t="s">
        <v>121</v>
      </c>
      <c r="H1967" s="266">
        <f>IF(G1967="Traditional Stove",0.1,0.2)</f>
        <v>0.1</v>
      </c>
      <c r="I1967" s="266">
        <f>YEAR(J1967)</f>
        <v>2023</v>
      </c>
      <c r="J1967" s="267">
        <v>44968</v>
      </c>
      <c r="K1967" s="267">
        <f>J1967+1</f>
        <v>44969</v>
      </c>
      <c r="L1967" s="266">
        <f>IF(M1967&lt;=365,1,2)</f>
        <v>1</v>
      </c>
      <c r="M1967" s="266">
        <f>IF(K1967&lt;$C$1,$C$2-$C$1+1,$C$2-K1967+1)</f>
        <v>78</v>
      </c>
      <c r="N1967" s="268">
        <f>M1967/365</f>
        <v>0.21369863013698631</v>
      </c>
      <c r="O1967" s="269">
        <f>'Data and Parameter'!$E$4*'Data and Parameter'!$E$5*('Data and Parameter'!$E$6+'Data and Parameter'!$E$7)*'Data and Parameter'!$E$19*'Data and Parameter'!$E$14*'ER calculations'!N1967</f>
        <v>1.1064778895413589</v>
      </c>
    </row>
    <row r="1968" spans="1:15" ht="15">
      <c r="A1968" s="284">
        <v>1964</v>
      </c>
      <c r="B1968" s="287"/>
      <c r="C1968" s="287"/>
      <c r="D1968" s="284" t="s">
        <v>1382</v>
      </c>
      <c r="E1968" s="287"/>
      <c r="F1968" s="285" t="s">
        <v>2088</v>
      </c>
      <c r="G1968" s="266" t="s">
        <v>121</v>
      </c>
      <c r="H1968" s="266">
        <f>IF(G1968="Traditional Stove",0.1,0.2)</f>
        <v>0.1</v>
      </c>
      <c r="I1968" s="266">
        <f>YEAR(J1968)</f>
        <v>2023</v>
      </c>
      <c r="J1968" s="267">
        <v>44968</v>
      </c>
      <c r="K1968" s="267">
        <f>J1968+1</f>
        <v>44969</v>
      </c>
      <c r="L1968" s="266">
        <f>IF(M1968&lt;=365,1,2)</f>
        <v>1</v>
      </c>
      <c r="M1968" s="266">
        <f>IF(K1968&lt;$C$1,$C$2-$C$1+1,$C$2-K1968+1)</f>
        <v>78</v>
      </c>
      <c r="N1968" s="268">
        <f>M1968/365</f>
        <v>0.21369863013698631</v>
      </c>
      <c r="O1968" s="269">
        <f>'Data and Parameter'!$E$4*'Data and Parameter'!$E$5*('Data and Parameter'!$E$6+'Data and Parameter'!$E$7)*'Data and Parameter'!$E$19*'Data and Parameter'!$E$14*'ER calculations'!N1968</f>
        <v>1.1064778895413589</v>
      </c>
    </row>
    <row r="1969" spans="1:15" ht="15">
      <c r="A1969" s="284">
        <v>1965</v>
      </c>
      <c r="B1969" s="287"/>
      <c r="C1969" s="287"/>
      <c r="D1969" s="284" t="s">
        <v>1382</v>
      </c>
      <c r="E1969" s="287"/>
      <c r="F1969" s="285" t="s">
        <v>2089</v>
      </c>
      <c r="G1969" s="266" t="s">
        <v>121</v>
      </c>
      <c r="H1969" s="266">
        <f>IF(G1969="Traditional Stove",0.1,0.2)</f>
        <v>0.1</v>
      </c>
      <c r="I1969" s="266">
        <f>YEAR(J1969)</f>
        <v>2023</v>
      </c>
      <c r="J1969" s="267">
        <v>44968</v>
      </c>
      <c r="K1969" s="267">
        <f>J1969+1</f>
        <v>44969</v>
      </c>
      <c r="L1969" s="266">
        <f>IF(M1969&lt;=365,1,2)</f>
        <v>1</v>
      </c>
      <c r="M1969" s="266">
        <f>IF(K1969&lt;$C$1,$C$2-$C$1+1,$C$2-K1969+1)</f>
        <v>78</v>
      </c>
      <c r="N1969" s="268">
        <f>M1969/365</f>
        <v>0.21369863013698631</v>
      </c>
      <c r="O1969" s="269">
        <f>'Data and Parameter'!$E$4*'Data and Parameter'!$E$5*('Data and Parameter'!$E$6+'Data and Parameter'!$E$7)*'Data and Parameter'!$E$19*'Data and Parameter'!$E$14*'ER calculations'!N1969</f>
        <v>1.1064778895413589</v>
      </c>
    </row>
    <row r="1970" spans="1:15" ht="15">
      <c r="A1970" s="284">
        <v>1966</v>
      </c>
      <c r="B1970" s="287"/>
      <c r="C1970" s="287"/>
      <c r="D1970" s="284" t="s">
        <v>1382</v>
      </c>
      <c r="E1970" s="287"/>
      <c r="F1970" s="285" t="s">
        <v>2090</v>
      </c>
      <c r="G1970" s="266" t="s">
        <v>121</v>
      </c>
      <c r="H1970" s="266">
        <f>IF(G1970="Traditional Stove",0.1,0.2)</f>
        <v>0.1</v>
      </c>
      <c r="I1970" s="266">
        <f>YEAR(J1970)</f>
        <v>2023</v>
      </c>
      <c r="J1970" s="267">
        <v>44968</v>
      </c>
      <c r="K1970" s="267">
        <f>J1970+1</f>
        <v>44969</v>
      </c>
      <c r="L1970" s="266">
        <f>IF(M1970&lt;=365,1,2)</f>
        <v>1</v>
      </c>
      <c r="M1970" s="266">
        <f>IF(K1970&lt;$C$1,$C$2-$C$1+1,$C$2-K1970+1)</f>
        <v>78</v>
      </c>
      <c r="N1970" s="268">
        <f>M1970/365</f>
        <v>0.21369863013698631</v>
      </c>
      <c r="O1970" s="269">
        <f>'Data and Parameter'!$E$4*'Data and Parameter'!$E$5*('Data and Parameter'!$E$6+'Data and Parameter'!$E$7)*'Data and Parameter'!$E$19*'Data and Parameter'!$E$14*'ER calculations'!N1970</f>
        <v>1.1064778895413589</v>
      </c>
    </row>
    <row r="1971" spans="1:15" ht="15">
      <c r="A1971" s="284">
        <v>1967</v>
      </c>
      <c r="B1971" s="287"/>
      <c r="C1971" s="287"/>
      <c r="D1971" s="284" t="s">
        <v>1382</v>
      </c>
      <c r="E1971" s="287"/>
      <c r="F1971" s="285" t="s">
        <v>2091</v>
      </c>
      <c r="G1971" s="266" t="s">
        <v>121</v>
      </c>
      <c r="H1971" s="266">
        <f>IF(G1971="Traditional Stove",0.1,0.2)</f>
        <v>0.1</v>
      </c>
      <c r="I1971" s="266">
        <f>YEAR(J1971)</f>
        <v>2023</v>
      </c>
      <c r="J1971" s="267">
        <v>44968</v>
      </c>
      <c r="K1971" s="267">
        <f>J1971+1</f>
        <v>44969</v>
      </c>
      <c r="L1971" s="266">
        <f>IF(M1971&lt;=365,1,2)</f>
        <v>1</v>
      </c>
      <c r="M1971" s="266">
        <f>IF(K1971&lt;$C$1,$C$2-$C$1+1,$C$2-K1971+1)</f>
        <v>78</v>
      </c>
      <c r="N1971" s="268">
        <f>M1971/365</f>
        <v>0.21369863013698631</v>
      </c>
      <c r="O1971" s="269">
        <f>'Data and Parameter'!$E$4*'Data and Parameter'!$E$5*('Data and Parameter'!$E$6+'Data and Parameter'!$E$7)*'Data and Parameter'!$E$19*'Data and Parameter'!$E$14*'ER calculations'!N1971</f>
        <v>1.1064778895413589</v>
      </c>
    </row>
    <row r="1972" spans="1:15" ht="15">
      <c r="A1972" s="284">
        <v>1968</v>
      </c>
      <c r="B1972" s="287"/>
      <c r="C1972" s="287"/>
      <c r="D1972" s="284" t="s">
        <v>1382</v>
      </c>
      <c r="E1972" s="287"/>
      <c r="F1972" s="285" t="s">
        <v>2092</v>
      </c>
      <c r="G1972" s="266" t="s">
        <v>121</v>
      </c>
      <c r="H1972" s="266">
        <f>IF(G1972="Traditional Stove",0.1,0.2)</f>
        <v>0.1</v>
      </c>
      <c r="I1972" s="266">
        <f>YEAR(J1972)</f>
        <v>2023</v>
      </c>
      <c r="J1972" s="267">
        <v>44968</v>
      </c>
      <c r="K1972" s="267">
        <f>J1972+1</f>
        <v>44969</v>
      </c>
      <c r="L1972" s="266">
        <f>IF(M1972&lt;=365,1,2)</f>
        <v>1</v>
      </c>
      <c r="M1972" s="266">
        <f>IF(K1972&lt;$C$1,$C$2-$C$1+1,$C$2-K1972+1)</f>
        <v>78</v>
      </c>
      <c r="N1972" s="268">
        <f>M1972/365</f>
        <v>0.21369863013698631</v>
      </c>
      <c r="O1972" s="269">
        <f>'Data and Parameter'!$E$4*'Data and Parameter'!$E$5*('Data and Parameter'!$E$6+'Data and Parameter'!$E$7)*'Data and Parameter'!$E$19*'Data and Parameter'!$E$14*'ER calculations'!N1972</f>
        <v>1.1064778895413589</v>
      </c>
    </row>
    <row r="1973" spans="1:15" ht="15">
      <c r="A1973" s="284">
        <v>1969</v>
      </c>
      <c r="B1973" s="287"/>
      <c r="C1973" s="287"/>
      <c r="D1973" s="284" t="s">
        <v>1382</v>
      </c>
      <c r="E1973" s="287"/>
      <c r="F1973" s="285" t="s">
        <v>2093</v>
      </c>
      <c r="G1973" s="266" t="s">
        <v>121</v>
      </c>
      <c r="H1973" s="266">
        <f>IF(G1973="Traditional Stove",0.1,0.2)</f>
        <v>0.1</v>
      </c>
      <c r="I1973" s="266">
        <f>YEAR(J1973)</f>
        <v>2023</v>
      </c>
      <c r="J1973" s="267">
        <v>44968</v>
      </c>
      <c r="K1973" s="267">
        <f>J1973+1</f>
        <v>44969</v>
      </c>
      <c r="L1973" s="266">
        <f>IF(M1973&lt;=365,1,2)</f>
        <v>1</v>
      </c>
      <c r="M1973" s="266">
        <f>IF(K1973&lt;$C$1,$C$2-$C$1+1,$C$2-K1973+1)</f>
        <v>78</v>
      </c>
      <c r="N1973" s="268">
        <f>M1973/365</f>
        <v>0.21369863013698631</v>
      </c>
      <c r="O1973" s="269">
        <f>'Data and Parameter'!$E$4*'Data and Parameter'!$E$5*('Data and Parameter'!$E$6+'Data and Parameter'!$E$7)*'Data and Parameter'!$E$19*'Data and Parameter'!$E$14*'ER calculations'!N1973</f>
        <v>1.1064778895413589</v>
      </c>
    </row>
    <row r="1974" spans="1:15" ht="15">
      <c r="A1974" s="284">
        <v>1970</v>
      </c>
      <c r="B1974" s="287"/>
      <c r="C1974" s="287"/>
      <c r="D1974" s="284" t="s">
        <v>1382</v>
      </c>
      <c r="E1974" s="287"/>
      <c r="F1974" s="285" t="s">
        <v>2094</v>
      </c>
      <c r="G1974" s="266" t="s">
        <v>121</v>
      </c>
      <c r="H1974" s="266">
        <f>IF(G1974="Traditional Stove",0.1,0.2)</f>
        <v>0.1</v>
      </c>
      <c r="I1974" s="266">
        <f>YEAR(J1974)</f>
        <v>2023</v>
      </c>
      <c r="J1974" s="267">
        <v>44968</v>
      </c>
      <c r="K1974" s="267">
        <f>J1974+1</f>
        <v>44969</v>
      </c>
      <c r="L1974" s="266">
        <f>IF(M1974&lt;=365,1,2)</f>
        <v>1</v>
      </c>
      <c r="M1974" s="266">
        <f>IF(K1974&lt;$C$1,$C$2-$C$1+1,$C$2-K1974+1)</f>
        <v>78</v>
      </c>
      <c r="N1974" s="268">
        <f>M1974/365</f>
        <v>0.21369863013698631</v>
      </c>
      <c r="O1974" s="269">
        <f>'Data and Parameter'!$E$4*'Data and Parameter'!$E$5*('Data and Parameter'!$E$6+'Data and Parameter'!$E$7)*'Data and Parameter'!$E$19*'Data and Parameter'!$E$14*'ER calculations'!N1974</f>
        <v>1.1064778895413589</v>
      </c>
    </row>
    <row r="1975" spans="1:15" ht="15">
      <c r="A1975" s="284">
        <v>1971</v>
      </c>
      <c r="B1975" s="287"/>
      <c r="C1975" s="287"/>
      <c r="D1975" s="284" t="s">
        <v>1382</v>
      </c>
      <c r="E1975" s="287"/>
      <c r="F1975" s="285" t="s">
        <v>2095</v>
      </c>
      <c r="G1975" s="266" t="s">
        <v>121</v>
      </c>
      <c r="H1975" s="266">
        <f>IF(G1975="Traditional Stove",0.1,0.2)</f>
        <v>0.1</v>
      </c>
      <c r="I1975" s="266">
        <f>YEAR(J1975)</f>
        <v>2023</v>
      </c>
      <c r="J1975" s="267">
        <v>44968</v>
      </c>
      <c r="K1975" s="267">
        <f>J1975+1</f>
        <v>44969</v>
      </c>
      <c r="L1975" s="266">
        <f>IF(M1975&lt;=365,1,2)</f>
        <v>1</v>
      </c>
      <c r="M1975" s="266">
        <f>IF(K1975&lt;$C$1,$C$2-$C$1+1,$C$2-K1975+1)</f>
        <v>78</v>
      </c>
      <c r="N1975" s="268">
        <f>M1975/365</f>
        <v>0.21369863013698631</v>
      </c>
      <c r="O1975" s="269">
        <f>'Data and Parameter'!$E$4*'Data and Parameter'!$E$5*('Data and Parameter'!$E$6+'Data and Parameter'!$E$7)*'Data and Parameter'!$E$19*'Data and Parameter'!$E$14*'ER calculations'!N1975</f>
        <v>1.1064778895413589</v>
      </c>
    </row>
    <row r="1976" spans="1:15" ht="15">
      <c r="A1976" s="284">
        <v>1972</v>
      </c>
      <c r="B1976" s="287"/>
      <c r="C1976" s="287"/>
      <c r="D1976" s="284" t="s">
        <v>1382</v>
      </c>
      <c r="E1976" s="287"/>
      <c r="F1976" s="285" t="s">
        <v>2096</v>
      </c>
      <c r="G1976" s="266" t="s">
        <v>121</v>
      </c>
      <c r="H1976" s="266">
        <f>IF(G1976="Traditional Stove",0.1,0.2)</f>
        <v>0.1</v>
      </c>
      <c r="I1976" s="266">
        <f>YEAR(J1976)</f>
        <v>2023</v>
      </c>
      <c r="J1976" s="267">
        <v>44968</v>
      </c>
      <c r="K1976" s="267">
        <f>J1976+1</f>
        <v>44969</v>
      </c>
      <c r="L1976" s="266">
        <f>IF(M1976&lt;=365,1,2)</f>
        <v>1</v>
      </c>
      <c r="M1976" s="266">
        <f>IF(K1976&lt;$C$1,$C$2-$C$1+1,$C$2-K1976+1)</f>
        <v>78</v>
      </c>
      <c r="N1976" s="268">
        <f>M1976/365</f>
        <v>0.21369863013698631</v>
      </c>
      <c r="O1976" s="269">
        <f>'Data and Parameter'!$E$4*'Data and Parameter'!$E$5*('Data and Parameter'!$E$6+'Data and Parameter'!$E$7)*'Data and Parameter'!$E$19*'Data and Parameter'!$E$14*'ER calculations'!N1976</f>
        <v>1.1064778895413589</v>
      </c>
    </row>
    <row r="1977" spans="1:15" ht="15">
      <c r="A1977" s="284">
        <v>1973</v>
      </c>
      <c r="B1977" s="287"/>
      <c r="C1977" s="287"/>
      <c r="D1977" s="284" t="s">
        <v>1382</v>
      </c>
      <c r="E1977" s="287"/>
      <c r="F1977" s="285" t="s">
        <v>2097</v>
      </c>
      <c r="G1977" s="266" t="s">
        <v>121</v>
      </c>
      <c r="H1977" s="266">
        <f>IF(G1977="Traditional Stove",0.1,0.2)</f>
        <v>0.1</v>
      </c>
      <c r="I1977" s="266">
        <f>YEAR(J1977)</f>
        <v>2023</v>
      </c>
      <c r="J1977" s="267">
        <v>44968</v>
      </c>
      <c r="K1977" s="267">
        <f>J1977+1</f>
        <v>44969</v>
      </c>
      <c r="L1977" s="266">
        <f>IF(M1977&lt;=365,1,2)</f>
        <v>1</v>
      </c>
      <c r="M1977" s="266">
        <f>IF(K1977&lt;$C$1,$C$2-$C$1+1,$C$2-K1977+1)</f>
        <v>78</v>
      </c>
      <c r="N1977" s="268">
        <f>M1977/365</f>
        <v>0.21369863013698631</v>
      </c>
      <c r="O1977" s="269">
        <f>'Data and Parameter'!$E$4*'Data and Parameter'!$E$5*('Data and Parameter'!$E$6+'Data and Parameter'!$E$7)*'Data and Parameter'!$E$19*'Data and Parameter'!$E$14*'ER calculations'!N1977</f>
        <v>1.1064778895413589</v>
      </c>
    </row>
    <row r="1978" spans="1:15" ht="15">
      <c r="A1978" s="284">
        <v>1974</v>
      </c>
      <c r="B1978" s="287"/>
      <c r="C1978" s="287"/>
      <c r="D1978" s="284" t="s">
        <v>1382</v>
      </c>
      <c r="E1978" s="287"/>
      <c r="F1978" s="285" t="s">
        <v>2098</v>
      </c>
      <c r="G1978" s="266" t="s">
        <v>121</v>
      </c>
      <c r="H1978" s="266">
        <f>IF(G1978="Traditional Stove",0.1,0.2)</f>
        <v>0.1</v>
      </c>
      <c r="I1978" s="266">
        <f>YEAR(J1978)</f>
        <v>2023</v>
      </c>
      <c r="J1978" s="267">
        <v>44968</v>
      </c>
      <c r="K1978" s="267">
        <f>J1978+1</f>
        <v>44969</v>
      </c>
      <c r="L1978" s="266">
        <f>IF(M1978&lt;=365,1,2)</f>
        <v>1</v>
      </c>
      <c r="M1978" s="266">
        <f>IF(K1978&lt;$C$1,$C$2-$C$1+1,$C$2-K1978+1)</f>
        <v>78</v>
      </c>
      <c r="N1978" s="268">
        <f>M1978/365</f>
        <v>0.21369863013698631</v>
      </c>
      <c r="O1978" s="269">
        <f>'Data and Parameter'!$E$4*'Data and Parameter'!$E$5*('Data and Parameter'!$E$6+'Data and Parameter'!$E$7)*'Data and Parameter'!$E$19*'Data and Parameter'!$E$14*'ER calculations'!N1978</f>
        <v>1.1064778895413589</v>
      </c>
    </row>
    <row r="1979" spans="1:15" ht="15">
      <c r="A1979" s="284">
        <v>1975</v>
      </c>
      <c r="B1979" s="287"/>
      <c r="C1979" s="287"/>
      <c r="D1979" s="284" t="s">
        <v>1382</v>
      </c>
      <c r="E1979" s="287"/>
      <c r="F1979" s="285" t="s">
        <v>2099</v>
      </c>
      <c r="G1979" s="266" t="s">
        <v>121</v>
      </c>
      <c r="H1979" s="266">
        <f>IF(G1979="Traditional Stove",0.1,0.2)</f>
        <v>0.1</v>
      </c>
      <c r="I1979" s="266">
        <f>YEAR(J1979)</f>
        <v>2023</v>
      </c>
      <c r="J1979" s="267">
        <v>44968</v>
      </c>
      <c r="K1979" s="267">
        <f>J1979+1</f>
        <v>44969</v>
      </c>
      <c r="L1979" s="266">
        <f>IF(M1979&lt;=365,1,2)</f>
        <v>1</v>
      </c>
      <c r="M1979" s="266">
        <f>IF(K1979&lt;$C$1,$C$2-$C$1+1,$C$2-K1979+1)</f>
        <v>78</v>
      </c>
      <c r="N1979" s="268">
        <f>M1979/365</f>
        <v>0.21369863013698631</v>
      </c>
      <c r="O1979" s="269">
        <f>'Data and Parameter'!$E$4*'Data and Parameter'!$E$5*('Data and Parameter'!$E$6+'Data and Parameter'!$E$7)*'Data and Parameter'!$E$19*'Data and Parameter'!$E$14*'ER calculations'!N1979</f>
        <v>1.1064778895413589</v>
      </c>
    </row>
    <row r="1980" spans="1:15" ht="15">
      <c r="A1980" s="284">
        <v>1976</v>
      </c>
      <c r="B1980" s="287"/>
      <c r="C1980" s="287"/>
      <c r="D1980" s="284" t="s">
        <v>1382</v>
      </c>
      <c r="E1980" s="287"/>
      <c r="F1980" s="285" t="s">
        <v>2100</v>
      </c>
      <c r="G1980" s="266" t="s">
        <v>121</v>
      </c>
      <c r="H1980" s="266">
        <f>IF(G1980="Traditional Stove",0.1,0.2)</f>
        <v>0.1</v>
      </c>
      <c r="I1980" s="266">
        <f>YEAR(J1980)</f>
        <v>2023</v>
      </c>
      <c r="J1980" s="267">
        <v>44968</v>
      </c>
      <c r="K1980" s="267">
        <f>J1980+1</f>
        <v>44969</v>
      </c>
      <c r="L1980" s="266">
        <f>IF(M1980&lt;=365,1,2)</f>
        <v>1</v>
      </c>
      <c r="M1980" s="266">
        <f>IF(K1980&lt;$C$1,$C$2-$C$1+1,$C$2-K1980+1)</f>
        <v>78</v>
      </c>
      <c r="N1980" s="268">
        <f>M1980/365</f>
        <v>0.21369863013698631</v>
      </c>
      <c r="O1980" s="269">
        <f>'Data and Parameter'!$E$4*'Data and Parameter'!$E$5*('Data and Parameter'!$E$6+'Data and Parameter'!$E$7)*'Data and Parameter'!$E$19*'Data and Parameter'!$E$14*'ER calculations'!N1980</f>
        <v>1.1064778895413589</v>
      </c>
    </row>
    <row r="1981" spans="1:15" ht="15">
      <c r="A1981" s="284">
        <v>1977</v>
      </c>
      <c r="B1981" s="287"/>
      <c r="C1981" s="287"/>
      <c r="D1981" s="284" t="s">
        <v>1382</v>
      </c>
      <c r="E1981" s="287"/>
      <c r="F1981" s="285" t="s">
        <v>2101</v>
      </c>
      <c r="G1981" s="266" t="s">
        <v>121</v>
      </c>
      <c r="H1981" s="266">
        <f>IF(G1981="Traditional Stove",0.1,0.2)</f>
        <v>0.1</v>
      </c>
      <c r="I1981" s="266">
        <f>YEAR(J1981)</f>
        <v>2023</v>
      </c>
      <c r="J1981" s="267">
        <v>44968</v>
      </c>
      <c r="K1981" s="267">
        <f>J1981+1</f>
        <v>44969</v>
      </c>
      <c r="L1981" s="266">
        <f>IF(M1981&lt;=365,1,2)</f>
        <v>1</v>
      </c>
      <c r="M1981" s="266">
        <f>IF(K1981&lt;$C$1,$C$2-$C$1+1,$C$2-K1981+1)</f>
        <v>78</v>
      </c>
      <c r="N1981" s="268">
        <f>M1981/365</f>
        <v>0.21369863013698631</v>
      </c>
      <c r="O1981" s="269">
        <f>'Data and Parameter'!$E$4*'Data and Parameter'!$E$5*('Data and Parameter'!$E$6+'Data and Parameter'!$E$7)*'Data and Parameter'!$E$19*'Data and Parameter'!$E$14*'ER calculations'!N1981</f>
        <v>1.1064778895413589</v>
      </c>
    </row>
    <row r="1982" spans="1:15" ht="15">
      <c r="A1982" s="284">
        <v>1978</v>
      </c>
      <c r="B1982" s="287"/>
      <c r="C1982" s="287"/>
      <c r="D1982" s="284" t="s">
        <v>1382</v>
      </c>
      <c r="E1982" s="287"/>
      <c r="F1982" s="285" t="s">
        <v>2102</v>
      </c>
      <c r="G1982" s="266" t="s">
        <v>121</v>
      </c>
      <c r="H1982" s="266">
        <f>IF(G1982="Traditional Stove",0.1,0.2)</f>
        <v>0.1</v>
      </c>
      <c r="I1982" s="266">
        <f>YEAR(J1982)</f>
        <v>2023</v>
      </c>
      <c r="J1982" s="267">
        <v>44968</v>
      </c>
      <c r="K1982" s="267">
        <f>J1982+1</f>
        <v>44969</v>
      </c>
      <c r="L1982" s="266">
        <f>IF(M1982&lt;=365,1,2)</f>
        <v>1</v>
      </c>
      <c r="M1982" s="266">
        <f>IF(K1982&lt;$C$1,$C$2-$C$1+1,$C$2-K1982+1)</f>
        <v>78</v>
      </c>
      <c r="N1982" s="268">
        <f>M1982/365</f>
        <v>0.21369863013698631</v>
      </c>
      <c r="O1982" s="269">
        <f>'Data and Parameter'!$E$4*'Data and Parameter'!$E$5*('Data and Parameter'!$E$6+'Data and Parameter'!$E$7)*'Data and Parameter'!$E$19*'Data and Parameter'!$E$14*'ER calculations'!N1982</f>
        <v>1.1064778895413589</v>
      </c>
    </row>
    <row r="1983" spans="1:15" ht="15">
      <c r="A1983" s="284">
        <v>1979</v>
      </c>
      <c r="B1983" s="287"/>
      <c r="C1983" s="287"/>
      <c r="D1983" s="284" t="s">
        <v>1382</v>
      </c>
      <c r="E1983" s="287"/>
      <c r="F1983" s="285" t="s">
        <v>2103</v>
      </c>
      <c r="G1983" s="266" t="s">
        <v>121</v>
      </c>
      <c r="H1983" s="266">
        <f>IF(G1983="Traditional Stove",0.1,0.2)</f>
        <v>0.1</v>
      </c>
      <c r="I1983" s="266">
        <f>YEAR(J1983)</f>
        <v>2023</v>
      </c>
      <c r="J1983" s="267">
        <v>44968</v>
      </c>
      <c r="K1983" s="267">
        <f>J1983+1</f>
        <v>44969</v>
      </c>
      <c r="L1983" s="266">
        <f>IF(M1983&lt;=365,1,2)</f>
        <v>1</v>
      </c>
      <c r="M1983" s="266">
        <f>IF(K1983&lt;$C$1,$C$2-$C$1+1,$C$2-K1983+1)</f>
        <v>78</v>
      </c>
      <c r="N1983" s="268">
        <f>M1983/365</f>
        <v>0.21369863013698631</v>
      </c>
      <c r="O1983" s="269">
        <f>'Data and Parameter'!$E$4*'Data and Parameter'!$E$5*('Data and Parameter'!$E$6+'Data and Parameter'!$E$7)*'Data and Parameter'!$E$19*'Data and Parameter'!$E$14*'ER calculations'!N1983</f>
        <v>1.1064778895413589</v>
      </c>
    </row>
    <row r="1984" spans="1:15" ht="15">
      <c r="A1984" s="284">
        <v>1980</v>
      </c>
      <c r="B1984" s="287"/>
      <c r="C1984" s="287"/>
      <c r="D1984" s="284" t="s">
        <v>1382</v>
      </c>
      <c r="E1984" s="287"/>
      <c r="F1984" s="285" t="s">
        <v>2104</v>
      </c>
      <c r="G1984" s="266" t="s">
        <v>121</v>
      </c>
      <c r="H1984" s="266">
        <f>IF(G1984="Traditional Stove",0.1,0.2)</f>
        <v>0.1</v>
      </c>
      <c r="I1984" s="266">
        <f>YEAR(J1984)</f>
        <v>2023</v>
      </c>
      <c r="J1984" s="267">
        <v>44968</v>
      </c>
      <c r="K1984" s="267">
        <f>J1984+1</f>
        <v>44969</v>
      </c>
      <c r="L1984" s="266">
        <f>IF(M1984&lt;=365,1,2)</f>
        <v>1</v>
      </c>
      <c r="M1984" s="266">
        <f>IF(K1984&lt;$C$1,$C$2-$C$1+1,$C$2-K1984+1)</f>
        <v>78</v>
      </c>
      <c r="N1984" s="268">
        <f>M1984/365</f>
        <v>0.21369863013698631</v>
      </c>
      <c r="O1984" s="269">
        <f>'Data and Parameter'!$E$4*'Data and Parameter'!$E$5*('Data and Parameter'!$E$6+'Data and Parameter'!$E$7)*'Data and Parameter'!$E$19*'Data and Parameter'!$E$14*'ER calculations'!N1984</f>
        <v>1.1064778895413589</v>
      </c>
    </row>
    <row r="1985" spans="1:15" ht="15">
      <c r="A1985" s="284">
        <v>1981</v>
      </c>
      <c r="B1985" s="287"/>
      <c r="C1985" s="287"/>
      <c r="D1985" s="284" t="s">
        <v>1382</v>
      </c>
      <c r="E1985" s="287"/>
      <c r="F1985" s="285" t="s">
        <v>2105</v>
      </c>
      <c r="G1985" s="266" t="s">
        <v>121</v>
      </c>
      <c r="H1985" s="266">
        <f>IF(G1985="Traditional Stove",0.1,0.2)</f>
        <v>0.1</v>
      </c>
      <c r="I1985" s="266">
        <f>YEAR(J1985)</f>
        <v>2023</v>
      </c>
      <c r="J1985" s="267">
        <v>44968</v>
      </c>
      <c r="K1985" s="267">
        <f>J1985+1</f>
        <v>44969</v>
      </c>
      <c r="L1985" s="266">
        <f>IF(M1985&lt;=365,1,2)</f>
        <v>1</v>
      </c>
      <c r="M1985" s="266">
        <f>IF(K1985&lt;$C$1,$C$2-$C$1+1,$C$2-K1985+1)</f>
        <v>78</v>
      </c>
      <c r="N1985" s="268">
        <f>M1985/365</f>
        <v>0.21369863013698631</v>
      </c>
      <c r="O1985" s="269">
        <f>'Data and Parameter'!$E$4*'Data and Parameter'!$E$5*('Data and Parameter'!$E$6+'Data and Parameter'!$E$7)*'Data and Parameter'!$E$19*'Data and Parameter'!$E$14*'ER calculations'!N1985</f>
        <v>1.1064778895413589</v>
      </c>
    </row>
    <row r="1986" spans="1:15" ht="15">
      <c r="A1986" s="284">
        <v>1982</v>
      </c>
      <c r="B1986" s="287"/>
      <c r="C1986" s="287"/>
      <c r="D1986" s="284" t="s">
        <v>1382</v>
      </c>
      <c r="E1986" s="287"/>
      <c r="F1986" s="285" t="s">
        <v>2106</v>
      </c>
      <c r="G1986" s="266" t="s">
        <v>121</v>
      </c>
      <c r="H1986" s="266">
        <f>IF(G1986="Traditional Stove",0.1,0.2)</f>
        <v>0.1</v>
      </c>
      <c r="I1986" s="266">
        <f>YEAR(J1986)</f>
        <v>2023</v>
      </c>
      <c r="J1986" s="267">
        <v>44968</v>
      </c>
      <c r="K1986" s="267">
        <f>J1986+1</f>
        <v>44969</v>
      </c>
      <c r="L1986" s="266">
        <f>IF(M1986&lt;=365,1,2)</f>
        <v>1</v>
      </c>
      <c r="M1986" s="266">
        <f>IF(K1986&lt;$C$1,$C$2-$C$1+1,$C$2-K1986+1)</f>
        <v>78</v>
      </c>
      <c r="N1986" s="268">
        <f>M1986/365</f>
        <v>0.21369863013698631</v>
      </c>
      <c r="O1986" s="269">
        <f>'Data and Parameter'!$E$4*'Data and Parameter'!$E$5*('Data and Parameter'!$E$6+'Data and Parameter'!$E$7)*'Data and Parameter'!$E$19*'Data and Parameter'!$E$14*'ER calculations'!N1986</f>
        <v>1.1064778895413589</v>
      </c>
    </row>
    <row r="1987" spans="1:15" ht="15">
      <c r="A1987" s="284">
        <v>1983</v>
      </c>
      <c r="B1987" s="287"/>
      <c r="C1987" s="287"/>
      <c r="D1987" s="284" t="s">
        <v>1382</v>
      </c>
      <c r="E1987" s="287"/>
      <c r="F1987" s="285" t="s">
        <v>2107</v>
      </c>
      <c r="G1987" s="266" t="s">
        <v>121</v>
      </c>
      <c r="H1987" s="266">
        <f>IF(G1987="Traditional Stove",0.1,0.2)</f>
        <v>0.1</v>
      </c>
      <c r="I1987" s="266">
        <f>YEAR(J1987)</f>
        <v>2023</v>
      </c>
      <c r="J1987" s="267">
        <v>44968</v>
      </c>
      <c r="K1987" s="267">
        <f>J1987+1</f>
        <v>44969</v>
      </c>
      <c r="L1987" s="266">
        <f>IF(M1987&lt;=365,1,2)</f>
        <v>1</v>
      </c>
      <c r="M1987" s="266">
        <f>IF(K1987&lt;$C$1,$C$2-$C$1+1,$C$2-K1987+1)</f>
        <v>78</v>
      </c>
      <c r="N1987" s="268">
        <f>M1987/365</f>
        <v>0.21369863013698631</v>
      </c>
      <c r="O1987" s="269">
        <f>'Data and Parameter'!$E$4*'Data and Parameter'!$E$5*('Data and Parameter'!$E$6+'Data and Parameter'!$E$7)*'Data and Parameter'!$E$19*'Data and Parameter'!$E$14*'ER calculations'!N1987</f>
        <v>1.1064778895413589</v>
      </c>
    </row>
    <row r="1988" spans="1:15" ht="15">
      <c r="A1988" s="284">
        <v>1984</v>
      </c>
      <c r="B1988" s="287"/>
      <c r="C1988" s="287"/>
      <c r="D1988" s="284" t="s">
        <v>1382</v>
      </c>
      <c r="E1988" s="287"/>
      <c r="F1988" s="285" t="s">
        <v>2108</v>
      </c>
      <c r="G1988" s="266" t="s">
        <v>121</v>
      </c>
      <c r="H1988" s="266">
        <f>IF(G1988="Traditional Stove",0.1,0.2)</f>
        <v>0.1</v>
      </c>
      <c r="I1988" s="266">
        <f>YEAR(J1988)</f>
        <v>2023</v>
      </c>
      <c r="J1988" s="267">
        <v>44968</v>
      </c>
      <c r="K1988" s="267">
        <f>J1988+1</f>
        <v>44969</v>
      </c>
      <c r="L1988" s="266">
        <f>IF(M1988&lt;=365,1,2)</f>
        <v>1</v>
      </c>
      <c r="M1988" s="266">
        <f>IF(K1988&lt;$C$1,$C$2-$C$1+1,$C$2-K1988+1)</f>
        <v>78</v>
      </c>
      <c r="N1988" s="268">
        <f>M1988/365</f>
        <v>0.21369863013698631</v>
      </c>
      <c r="O1988" s="269">
        <f>'Data and Parameter'!$E$4*'Data and Parameter'!$E$5*('Data and Parameter'!$E$6+'Data and Parameter'!$E$7)*'Data and Parameter'!$E$19*'Data and Parameter'!$E$14*'ER calculations'!N1988</f>
        <v>1.1064778895413589</v>
      </c>
    </row>
    <row r="1989" spans="1:15" ht="15">
      <c r="A1989" s="284">
        <v>1985</v>
      </c>
      <c r="B1989" s="287"/>
      <c r="C1989" s="287"/>
      <c r="D1989" s="284" t="s">
        <v>1382</v>
      </c>
      <c r="E1989" s="287"/>
      <c r="F1989" s="285" t="s">
        <v>2109</v>
      </c>
      <c r="G1989" s="266" t="s">
        <v>121</v>
      </c>
      <c r="H1989" s="266">
        <f>IF(G1989="Traditional Stove",0.1,0.2)</f>
        <v>0.1</v>
      </c>
      <c r="I1989" s="266">
        <f>YEAR(J1989)</f>
        <v>2023</v>
      </c>
      <c r="J1989" s="267">
        <v>44968</v>
      </c>
      <c r="K1989" s="267">
        <f>J1989+1</f>
        <v>44969</v>
      </c>
      <c r="L1989" s="266">
        <f>IF(M1989&lt;=365,1,2)</f>
        <v>1</v>
      </c>
      <c r="M1989" s="266">
        <f>IF(K1989&lt;$C$1,$C$2-$C$1+1,$C$2-K1989+1)</f>
        <v>78</v>
      </c>
      <c r="N1989" s="268">
        <f>M1989/365</f>
        <v>0.21369863013698631</v>
      </c>
      <c r="O1989" s="269">
        <f>'Data and Parameter'!$E$4*'Data and Parameter'!$E$5*('Data and Parameter'!$E$6+'Data and Parameter'!$E$7)*'Data and Parameter'!$E$19*'Data and Parameter'!$E$14*'ER calculations'!N1989</f>
        <v>1.1064778895413589</v>
      </c>
    </row>
    <row r="1990" spans="1:15" ht="15">
      <c r="A1990" s="284">
        <v>1986</v>
      </c>
      <c r="B1990" s="287"/>
      <c r="C1990" s="287"/>
      <c r="D1990" s="284" t="s">
        <v>1382</v>
      </c>
      <c r="E1990" s="287"/>
      <c r="F1990" s="285" t="s">
        <v>2110</v>
      </c>
      <c r="G1990" s="266" t="s">
        <v>121</v>
      </c>
      <c r="H1990" s="266">
        <f>IF(G1990="Traditional Stove",0.1,0.2)</f>
        <v>0.1</v>
      </c>
      <c r="I1990" s="266">
        <f>YEAR(J1990)</f>
        <v>2023</v>
      </c>
      <c r="J1990" s="267">
        <v>44968</v>
      </c>
      <c r="K1990" s="267">
        <f>J1990+1</f>
        <v>44969</v>
      </c>
      <c r="L1990" s="266">
        <f>IF(M1990&lt;=365,1,2)</f>
        <v>1</v>
      </c>
      <c r="M1990" s="266">
        <f>IF(K1990&lt;$C$1,$C$2-$C$1+1,$C$2-K1990+1)</f>
        <v>78</v>
      </c>
      <c r="N1990" s="268">
        <f>M1990/365</f>
        <v>0.21369863013698631</v>
      </c>
      <c r="O1990" s="269">
        <f>'Data and Parameter'!$E$4*'Data and Parameter'!$E$5*('Data and Parameter'!$E$6+'Data and Parameter'!$E$7)*'Data and Parameter'!$E$19*'Data and Parameter'!$E$14*'ER calculations'!N1990</f>
        <v>1.1064778895413589</v>
      </c>
    </row>
    <row r="1991" spans="1:15" ht="15">
      <c r="A1991" s="284">
        <v>1987</v>
      </c>
      <c r="B1991" s="287"/>
      <c r="C1991" s="287"/>
      <c r="D1991" s="284" t="s">
        <v>1382</v>
      </c>
      <c r="E1991" s="287"/>
      <c r="F1991" s="285" t="s">
        <v>2111</v>
      </c>
      <c r="G1991" s="266" t="s">
        <v>121</v>
      </c>
      <c r="H1991" s="266">
        <f>IF(G1991="Traditional Stove",0.1,0.2)</f>
        <v>0.1</v>
      </c>
      <c r="I1991" s="266">
        <f>YEAR(J1991)</f>
        <v>2023</v>
      </c>
      <c r="J1991" s="267">
        <v>44968</v>
      </c>
      <c r="K1991" s="267">
        <f>J1991+1</f>
        <v>44969</v>
      </c>
      <c r="L1991" s="266">
        <f>IF(M1991&lt;=365,1,2)</f>
        <v>1</v>
      </c>
      <c r="M1991" s="266">
        <f>IF(K1991&lt;$C$1,$C$2-$C$1+1,$C$2-K1991+1)</f>
        <v>78</v>
      </c>
      <c r="N1991" s="268">
        <f>M1991/365</f>
        <v>0.21369863013698631</v>
      </c>
      <c r="O1991" s="269">
        <f>'Data and Parameter'!$E$4*'Data and Parameter'!$E$5*('Data and Parameter'!$E$6+'Data and Parameter'!$E$7)*'Data and Parameter'!$E$19*'Data and Parameter'!$E$14*'ER calculations'!N1991</f>
        <v>1.1064778895413589</v>
      </c>
    </row>
    <row r="1992" spans="1:15" ht="15">
      <c r="A1992" s="284">
        <v>1988</v>
      </c>
      <c r="B1992" s="287"/>
      <c r="C1992" s="287"/>
      <c r="D1992" s="284" t="s">
        <v>1382</v>
      </c>
      <c r="E1992" s="287"/>
      <c r="F1992" s="285" t="s">
        <v>2112</v>
      </c>
      <c r="G1992" s="266" t="s">
        <v>121</v>
      </c>
      <c r="H1992" s="266">
        <f>IF(G1992="Traditional Stove",0.1,0.2)</f>
        <v>0.1</v>
      </c>
      <c r="I1992" s="266">
        <f>YEAR(J1992)</f>
        <v>2023</v>
      </c>
      <c r="J1992" s="267">
        <v>44968</v>
      </c>
      <c r="K1992" s="267">
        <f>J1992+1</f>
        <v>44969</v>
      </c>
      <c r="L1992" s="266">
        <f>IF(M1992&lt;=365,1,2)</f>
        <v>1</v>
      </c>
      <c r="M1992" s="266">
        <f>IF(K1992&lt;$C$1,$C$2-$C$1+1,$C$2-K1992+1)</f>
        <v>78</v>
      </c>
      <c r="N1992" s="268">
        <f>M1992/365</f>
        <v>0.21369863013698631</v>
      </c>
      <c r="O1992" s="269">
        <f>'Data and Parameter'!$E$4*'Data and Parameter'!$E$5*('Data and Parameter'!$E$6+'Data and Parameter'!$E$7)*'Data and Parameter'!$E$19*'Data and Parameter'!$E$14*'ER calculations'!N1992</f>
        <v>1.1064778895413589</v>
      </c>
    </row>
    <row r="1993" spans="1:15" ht="15">
      <c r="A1993" s="284">
        <v>1989</v>
      </c>
      <c r="B1993" s="287"/>
      <c r="C1993" s="287"/>
      <c r="D1993" s="284" t="s">
        <v>1382</v>
      </c>
      <c r="E1993" s="287"/>
      <c r="F1993" s="285" t="s">
        <v>2113</v>
      </c>
      <c r="G1993" s="266" t="s">
        <v>121</v>
      </c>
      <c r="H1993" s="266">
        <f>IF(G1993="Traditional Stove",0.1,0.2)</f>
        <v>0.1</v>
      </c>
      <c r="I1993" s="266">
        <f>YEAR(J1993)</f>
        <v>2023</v>
      </c>
      <c r="J1993" s="267">
        <v>44968</v>
      </c>
      <c r="K1993" s="267">
        <f>J1993+1</f>
        <v>44969</v>
      </c>
      <c r="L1993" s="266">
        <f>IF(M1993&lt;=365,1,2)</f>
        <v>1</v>
      </c>
      <c r="M1993" s="266">
        <f>IF(K1993&lt;$C$1,$C$2-$C$1+1,$C$2-K1993+1)</f>
        <v>78</v>
      </c>
      <c r="N1993" s="268">
        <f>M1993/365</f>
        <v>0.21369863013698631</v>
      </c>
      <c r="O1993" s="269">
        <f>'Data and Parameter'!$E$4*'Data and Parameter'!$E$5*('Data and Parameter'!$E$6+'Data and Parameter'!$E$7)*'Data and Parameter'!$E$19*'Data and Parameter'!$E$14*'ER calculations'!N1993</f>
        <v>1.1064778895413589</v>
      </c>
    </row>
    <row r="1994" spans="1:15" ht="15">
      <c r="A1994" s="284">
        <v>1990</v>
      </c>
      <c r="B1994" s="287"/>
      <c r="C1994" s="287"/>
      <c r="D1994" s="284" t="s">
        <v>1382</v>
      </c>
      <c r="E1994" s="287"/>
      <c r="F1994" s="285" t="s">
        <v>2114</v>
      </c>
      <c r="G1994" s="266" t="s">
        <v>121</v>
      </c>
      <c r="H1994" s="266">
        <f>IF(G1994="Traditional Stove",0.1,0.2)</f>
        <v>0.1</v>
      </c>
      <c r="I1994" s="266">
        <f>YEAR(J1994)</f>
        <v>2023</v>
      </c>
      <c r="J1994" s="267">
        <v>44968</v>
      </c>
      <c r="K1994" s="267">
        <f>J1994+1</f>
        <v>44969</v>
      </c>
      <c r="L1994" s="266">
        <f>IF(M1994&lt;=365,1,2)</f>
        <v>1</v>
      </c>
      <c r="M1994" s="266">
        <f>IF(K1994&lt;$C$1,$C$2-$C$1+1,$C$2-K1994+1)</f>
        <v>78</v>
      </c>
      <c r="N1994" s="268">
        <f>M1994/365</f>
        <v>0.21369863013698631</v>
      </c>
      <c r="O1994" s="269">
        <f>'Data and Parameter'!$E$4*'Data and Parameter'!$E$5*('Data and Parameter'!$E$6+'Data and Parameter'!$E$7)*'Data and Parameter'!$E$19*'Data and Parameter'!$E$14*'ER calculations'!N1994</f>
        <v>1.1064778895413589</v>
      </c>
    </row>
    <row r="1995" spans="1:15" ht="15">
      <c r="A1995" s="284">
        <v>1991</v>
      </c>
      <c r="B1995" s="287"/>
      <c r="C1995" s="287"/>
      <c r="D1995" s="284" t="s">
        <v>1382</v>
      </c>
      <c r="E1995" s="287"/>
      <c r="F1995" s="285" t="s">
        <v>2115</v>
      </c>
      <c r="G1995" s="266" t="s">
        <v>121</v>
      </c>
      <c r="H1995" s="266">
        <f>IF(G1995="Traditional Stove",0.1,0.2)</f>
        <v>0.1</v>
      </c>
      <c r="I1995" s="266">
        <f>YEAR(J1995)</f>
        <v>2023</v>
      </c>
      <c r="J1995" s="267">
        <v>44968</v>
      </c>
      <c r="K1995" s="267">
        <f>J1995+1</f>
        <v>44969</v>
      </c>
      <c r="L1995" s="266">
        <f>IF(M1995&lt;=365,1,2)</f>
        <v>1</v>
      </c>
      <c r="M1995" s="266">
        <f>IF(K1995&lt;$C$1,$C$2-$C$1+1,$C$2-K1995+1)</f>
        <v>78</v>
      </c>
      <c r="N1995" s="268">
        <f>M1995/365</f>
        <v>0.21369863013698631</v>
      </c>
      <c r="O1995" s="269">
        <f>'Data and Parameter'!$E$4*'Data and Parameter'!$E$5*('Data and Parameter'!$E$6+'Data and Parameter'!$E$7)*'Data and Parameter'!$E$19*'Data and Parameter'!$E$14*'ER calculations'!N1995</f>
        <v>1.1064778895413589</v>
      </c>
    </row>
    <row r="1996" spans="1:15" ht="15">
      <c r="A1996" s="284">
        <v>1992</v>
      </c>
      <c r="B1996" s="287"/>
      <c r="C1996" s="287"/>
      <c r="D1996" s="284" t="s">
        <v>1382</v>
      </c>
      <c r="E1996" s="287"/>
      <c r="F1996" s="285" t="s">
        <v>2116</v>
      </c>
      <c r="G1996" s="266" t="s">
        <v>121</v>
      </c>
      <c r="H1996" s="266">
        <f>IF(G1996="Traditional Stove",0.1,0.2)</f>
        <v>0.1</v>
      </c>
      <c r="I1996" s="266">
        <f>YEAR(J1996)</f>
        <v>2023</v>
      </c>
      <c r="J1996" s="267">
        <v>44968</v>
      </c>
      <c r="K1996" s="267">
        <f>J1996+1</f>
        <v>44969</v>
      </c>
      <c r="L1996" s="266">
        <f>IF(M1996&lt;=365,1,2)</f>
        <v>1</v>
      </c>
      <c r="M1996" s="266">
        <f>IF(K1996&lt;$C$1,$C$2-$C$1+1,$C$2-K1996+1)</f>
        <v>78</v>
      </c>
      <c r="N1996" s="268">
        <f>M1996/365</f>
        <v>0.21369863013698631</v>
      </c>
      <c r="O1996" s="269">
        <f>'Data and Parameter'!$E$4*'Data and Parameter'!$E$5*('Data and Parameter'!$E$6+'Data and Parameter'!$E$7)*'Data and Parameter'!$E$19*'Data and Parameter'!$E$14*'ER calculations'!N1996</f>
        <v>1.1064778895413589</v>
      </c>
    </row>
    <row r="1997" spans="1:15" ht="15">
      <c r="A1997" s="284">
        <v>1993</v>
      </c>
      <c r="B1997" s="287"/>
      <c r="C1997" s="287"/>
      <c r="D1997" s="284" t="s">
        <v>1382</v>
      </c>
      <c r="E1997" s="287"/>
      <c r="F1997" s="285" t="s">
        <v>2117</v>
      </c>
      <c r="G1997" s="266" t="s">
        <v>121</v>
      </c>
      <c r="H1997" s="266">
        <f>IF(G1997="Traditional Stove",0.1,0.2)</f>
        <v>0.1</v>
      </c>
      <c r="I1997" s="266">
        <f>YEAR(J1997)</f>
        <v>2023</v>
      </c>
      <c r="J1997" s="267">
        <v>44968</v>
      </c>
      <c r="K1997" s="267">
        <f>J1997+1</f>
        <v>44969</v>
      </c>
      <c r="L1997" s="266">
        <f>IF(M1997&lt;=365,1,2)</f>
        <v>1</v>
      </c>
      <c r="M1997" s="266">
        <f>IF(K1997&lt;$C$1,$C$2-$C$1+1,$C$2-K1997+1)</f>
        <v>78</v>
      </c>
      <c r="N1997" s="268">
        <f>M1997/365</f>
        <v>0.21369863013698631</v>
      </c>
      <c r="O1997" s="269">
        <f>'Data and Parameter'!$E$4*'Data and Parameter'!$E$5*('Data and Parameter'!$E$6+'Data and Parameter'!$E$7)*'Data and Parameter'!$E$19*'Data and Parameter'!$E$14*'ER calculations'!N1997</f>
        <v>1.1064778895413589</v>
      </c>
    </row>
    <row r="1998" spans="1:15" ht="15">
      <c r="A1998" s="284">
        <v>1994</v>
      </c>
      <c r="B1998" s="287"/>
      <c r="C1998" s="287"/>
      <c r="D1998" s="284" t="s">
        <v>1382</v>
      </c>
      <c r="E1998" s="287"/>
      <c r="F1998" s="285" t="s">
        <v>2118</v>
      </c>
      <c r="G1998" s="266" t="s">
        <v>121</v>
      </c>
      <c r="H1998" s="266">
        <f>IF(G1998="Traditional Stove",0.1,0.2)</f>
        <v>0.1</v>
      </c>
      <c r="I1998" s="266">
        <f>YEAR(J1998)</f>
        <v>2023</v>
      </c>
      <c r="J1998" s="267">
        <v>44968</v>
      </c>
      <c r="K1998" s="267">
        <f>J1998+1</f>
        <v>44969</v>
      </c>
      <c r="L1998" s="266">
        <f>IF(M1998&lt;=365,1,2)</f>
        <v>1</v>
      </c>
      <c r="M1998" s="266">
        <f>IF(K1998&lt;$C$1,$C$2-$C$1+1,$C$2-K1998+1)</f>
        <v>78</v>
      </c>
      <c r="N1998" s="268">
        <f>M1998/365</f>
        <v>0.21369863013698631</v>
      </c>
      <c r="O1998" s="269">
        <f>'Data and Parameter'!$E$4*'Data and Parameter'!$E$5*('Data and Parameter'!$E$6+'Data and Parameter'!$E$7)*'Data and Parameter'!$E$19*'Data and Parameter'!$E$14*'ER calculations'!N1998</f>
        <v>1.1064778895413589</v>
      </c>
    </row>
    <row r="1999" spans="1:15" ht="15">
      <c r="A1999" s="284">
        <v>1995</v>
      </c>
      <c r="B1999" s="287"/>
      <c r="C1999" s="287"/>
      <c r="D1999" s="284" t="s">
        <v>1382</v>
      </c>
      <c r="E1999" s="287"/>
      <c r="F1999" s="285" t="s">
        <v>2119</v>
      </c>
      <c r="G1999" s="266" t="s">
        <v>121</v>
      </c>
      <c r="H1999" s="266">
        <f>IF(G1999="Traditional Stove",0.1,0.2)</f>
        <v>0.1</v>
      </c>
      <c r="I1999" s="266">
        <f>YEAR(J1999)</f>
        <v>2023</v>
      </c>
      <c r="J1999" s="267">
        <v>44968</v>
      </c>
      <c r="K1999" s="267">
        <f>J1999+1</f>
        <v>44969</v>
      </c>
      <c r="L1999" s="266">
        <f>IF(M1999&lt;=365,1,2)</f>
        <v>1</v>
      </c>
      <c r="M1999" s="266">
        <f>IF(K1999&lt;$C$1,$C$2-$C$1+1,$C$2-K1999+1)</f>
        <v>78</v>
      </c>
      <c r="N1999" s="268">
        <f>M1999/365</f>
        <v>0.21369863013698631</v>
      </c>
      <c r="O1999" s="269">
        <f>'Data and Parameter'!$E$4*'Data and Parameter'!$E$5*('Data and Parameter'!$E$6+'Data and Parameter'!$E$7)*'Data and Parameter'!$E$19*'Data and Parameter'!$E$14*'ER calculations'!N1999</f>
        <v>1.1064778895413589</v>
      </c>
    </row>
    <row r="2000" spans="1:15" ht="15">
      <c r="A2000" s="284">
        <v>1996</v>
      </c>
      <c r="B2000" s="287"/>
      <c r="C2000" s="287"/>
      <c r="D2000" s="284" t="s">
        <v>1382</v>
      </c>
      <c r="E2000" s="287"/>
      <c r="F2000" s="285" t="s">
        <v>2120</v>
      </c>
      <c r="G2000" s="266" t="s">
        <v>121</v>
      </c>
      <c r="H2000" s="266">
        <f>IF(G2000="Traditional Stove",0.1,0.2)</f>
        <v>0.1</v>
      </c>
      <c r="I2000" s="266">
        <f>YEAR(J2000)</f>
        <v>2023</v>
      </c>
      <c r="J2000" s="267">
        <v>44968</v>
      </c>
      <c r="K2000" s="267">
        <f>J2000+1</f>
        <v>44969</v>
      </c>
      <c r="L2000" s="266">
        <f>IF(M2000&lt;=365,1,2)</f>
        <v>1</v>
      </c>
      <c r="M2000" s="266">
        <f>IF(K2000&lt;$C$1,$C$2-$C$1+1,$C$2-K2000+1)</f>
        <v>78</v>
      </c>
      <c r="N2000" s="268">
        <f>M2000/365</f>
        <v>0.21369863013698631</v>
      </c>
      <c r="O2000" s="269">
        <f>'Data and Parameter'!$E$4*'Data and Parameter'!$E$5*('Data and Parameter'!$E$6+'Data and Parameter'!$E$7)*'Data and Parameter'!$E$19*'Data and Parameter'!$E$14*'ER calculations'!N2000</f>
        <v>1.1064778895413589</v>
      </c>
    </row>
    <row r="2001" spans="1:15" ht="15">
      <c r="A2001" s="284">
        <v>1997</v>
      </c>
      <c r="B2001" s="287"/>
      <c r="C2001" s="287"/>
      <c r="D2001" s="284" t="s">
        <v>1382</v>
      </c>
      <c r="E2001" s="287"/>
      <c r="F2001" s="285" t="s">
        <v>2121</v>
      </c>
      <c r="G2001" s="266" t="s">
        <v>121</v>
      </c>
      <c r="H2001" s="266">
        <f>IF(G2001="Traditional Stove",0.1,0.2)</f>
        <v>0.1</v>
      </c>
      <c r="I2001" s="266">
        <f>YEAR(J2001)</f>
        <v>2023</v>
      </c>
      <c r="J2001" s="267">
        <v>44968</v>
      </c>
      <c r="K2001" s="267">
        <f>J2001+1</f>
        <v>44969</v>
      </c>
      <c r="L2001" s="266">
        <f>IF(M2001&lt;=365,1,2)</f>
        <v>1</v>
      </c>
      <c r="M2001" s="266">
        <f>IF(K2001&lt;$C$1,$C$2-$C$1+1,$C$2-K2001+1)</f>
        <v>78</v>
      </c>
      <c r="N2001" s="268">
        <f>M2001/365</f>
        <v>0.21369863013698631</v>
      </c>
      <c r="O2001" s="269">
        <f>'Data and Parameter'!$E$4*'Data and Parameter'!$E$5*('Data and Parameter'!$E$6+'Data and Parameter'!$E$7)*'Data and Parameter'!$E$19*'Data and Parameter'!$E$14*'ER calculations'!N2001</f>
        <v>1.1064778895413589</v>
      </c>
    </row>
    <row r="2002" spans="1:15" ht="15">
      <c r="A2002" s="284">
        <v>1998</v>
      </c>
      <c r="B2002" s="287"/>
      <c r="C2002" s="287"/>
      <c r="D2002" s="284" t="s">
        <v>1382</v>
      </c>
      <c r="E2002" s="287"/>
      <c r="F2002" s="285" t="s">
        <v>2122</v>
      </c>
      <c r="G2002" s="266" t="s">
        <v>121</v>
      </c>
      <c r="H2002" s="266">
        <f>IF(G2002="Traditional Stove",0.1,0.2)</f>
        <v>0.1</v>
      </c>
      <c r="I2002" s="266">
        <f>YEAR(J2002)</f>
        <v>2023</v>
      </c>
      <c r="J2002" s="267">
        <v>44971</v>
      </c>
      <c r="K2002" s="267">
        <f>J2002+1</f>
        <v>44972</v>
      </c>
      <c r="L2002" s="266">
        <f>IF(M2002&lt;=365,1,2)</f>
        <v>1</v>
      </c>
      <c r="M2002" s="266">
        <f>IF(K2002&lt;$C$1,$C$2-$C$1+1,$C$2-K2002+1)</f>
        <v>75</v>
      </c>
      <c r="N2002" s="268">
        <f>M2002/365</f>
        <v>0.20547945205479451</v>
      </c>
      <c r="O2002" s="269">
        <f>'Data and Parameter'!$E$4*'Data and Parameter'!$E$5*('Data and Parameter'!$E$6+'Data and Parameter'!$E$7)*'Data and Parameter'!$E$19*'Data and Parameter'!$E$14*'ER calculations'!N2002</f>
        <v>1.063921047635922</v>
      </c>
    </row>
    <row r="2003" spans="1:15" ht="15">
      <c r="A2003" s="284">
        <v>1999</v>
      </c>
      <c r="B2003" s="287"/>
      <c r="C2003" s="287"/>
      <c r="D2003" s="284" t="s">
        <v>1382</v>
      </c>
      <c r="E2003" s="287"/>
      <c r="F2003" s="285" t="s">
        <v>2123</v>
      </c>
      <c r="G2003" s="266" t="s">
        <v>121</v>
      </c>
      <c r="H2003" s="266">
        <f>IF(G2003="Traditional Stove",0.1,0.2)</f>
        <v>0.1</v>
      </c>
      <c r="I2003" s="266">
        <f>YEAR(J2003)</f>
        <v>2023</v>
      </c>
      <c r="J2003" s="267">
        <v>44971</v>
      </c>
      <c r="K2003" s="267">
        <f>J2003+1</f>
        <v>44972</v>
      </c>
      <c r="L2003" s="266">
        <f>IF(M2003&lt;=365,1,2)</f>
        <v>1</v>
      </c>
      <c r="M2003" s="266">
        <f>IF(K2003&lt;$C$1,$C$2-$C$1+1,$C$2-K2003+1)</f>
        <v>75</v>
      </c>
      <c r="N2003" s="268">
        <f>M2003/365</f>
        <v>0.20547945205479451</v>
      </c>
      <c r="O2003" s="269">
        <f>'Data and Parameter'!$E$4*'Data and Parameter'!$E$5*('Data and Parameter'!$E$6+'Data and Parameter'!$E$7)*'Data and Parameter'!$E$19*'Data and Parameter'!$E$14*'ER calculations'!N2003</f>
        <v>1.063921047635922</v>
      </c>
    </row>
    <row r="2004" spans="1:15" ht="15">
      <c r="A2004" s="284">
        <v>2000</v>
      </c>
      <c r="B2004" s="287"/>
      <c r="C2004" s="287"/>
      <c r="D2004" s="284" t="s">
        <v>1382</v>
      </c>
      <c r="E2004" s="287"/>
      <c r="F2004" s="285" t="s">
        <v>2124</v>
      </c>
      <c r="G2004" s="266" t="s">
        <v>121</v>
      </c>
      <c r="H2004" s="266">
        <f>IF(G2004="Traditional Stove",0.1,0.2)</f>
        <v>0.1</v>
      </c>
      <c r="I2004" s="266">
        <f>YEAR(J2004)</f>
        <v>2023</v>
      </c>
      <c r="J2004" s="267">
        <v>44971</v>
      </c>
      <c r="K2004" s="267">
        <f>J2004+1</f>
        <v>44972</v>
      </c>
      <c r="L2004" s="266">
        <f>IF(M2004&lt;=365,1,2)</f>
        <v>1</v>
      </c>
      <c r="M2004" s="266">
        <f>IF(K2004&lt;$C$1,$C$2-$C$1+1,$C$2-K2004+1)</f>
        <v>75</v>
      </c>
      <c r="N2004" s="268">
        <f>M2004/365</f>
        <v>0.20547945205479451</v>
      </c>
      <c r="O2004" s="269">
        <f>'Data and Parameter'!$E$4*'Data and Parameter'!$E$5*('Data and Parameter'!$E$6+'Data and Parameter'!$E$7)*'Data and Parameter'!$E$19*'Data and Parameter'!$E$14*'ER calculations'!N2004</f>
        <v>1.063921047635922</v>
      </c>
    </row>
    <row r="2005" spans="1:15" ht="15">
      <c r="A2005" s="284">
        <v>2001</v>
      </c>
      <c r="B2005" s="287"/>
      <c r="C2005" s="287"/>
      <c r="D2005" s="284" t="s">
        <v>1382</v>
      </c>
      <c r="E2005" s="287"/>
      <c r="F2005" s="285" t="s">
        <v>2125</v>
      </c>
      <c r="G2005" s="266" t="s">
        <v>121</v>
      </c>
      <c r="H2005" s="266">
        <f>IF(G2005="Traditional Stove",0.1,0.2)</f>
        <v>0.1</v>
      </c>
      <c r="I2005" s="266">
        <f>YEAR(J2005)</f>
        <v>2023</v>
      </c>
      <c r="J2005" s="267">
        <v>44971</v>
      </c>
      <c r="K2005" s="267">
        <f>J2005+1</f>
        <v>44972</v>
      </c>
      <c r="L2005" s="266">
        <f>IF(M2005&lt;=365,1,2)</f>
        <v>1</v>
      </c>
      <c r="M2005" s="266">
        <f>IF(K2005&lt;$C$1,$C$2-$C$1+1,$C$2-K2005+1)</f>
        <v>75</v>
      </c>
      <c r="N2005" s="268">
        <f>M2005/365</f>
        <v>0.20547945205479451</v>
      </c>
      <c r="O2005" s="269">
        <f>'Data and Parameter'!$E$4*'Data and Parameter'!$E$5*('Data and Parameter'!$E$6+'Data and Parameter'!$E$7)*'Data and Parameter'!$E$19*'Data and Parameter'!$E$14*'ER calculations'!N2005</f>
        <v>1.063921047635922</v>
      </c>
    </row>
    <row r="2006" spans="1:15" ht="15">
      <c r="A2006" s="284">
        <v>2002</v>
      </c>
      <c r="B2006" s="287"/>
      <c r="C2006" s="287"/>
      <c r="D2006" s="284" t="s">
        <v>1382</v>
      </c>
      <c r="E2006" s="287"/>
      <c r="F2006" s="285" t="s">
        <v>2126</v>
      </c>
      <c r="G2006" s="266" t="s">
        <v>121</v>
      </c>
      <c r="H2006" s="266">
        <f>IF(G2006="Traditional Stove",0.1,0.2)</f>
        <v>0.1</v>
      </c>
      <c r="I2006" s="266">
        <f>YEAR(J2006)</f>
        <v>2023</v>
      </c>
      <c r="J2006" s="267">
        <v>44971</v>
      </c>
      <c r="K2006" s="267">
        <f>J2006+1</f>
        <v>44972</v>
      </c>
      <c r="L2006" s="266">
        <f>IF(M2006&lt;=365,1,2)</f>
        <v>1</v>
      </c>
      <c r="M2006" s="266">
        <f>IF(K2006&lt;$C$1,$C$2-$C$1+1,$C$2-K2006+1)</f>
        <v>75</v>
      </c>
      <c r="N2006" s="268">
        <f>M2006/365</f>
        <v>0.20547945205479451</v>
      </c>
      <c r="O2006" s="269">
        <f>'Data and Parameter'!$E$4*'Data and Parameter'!$E$5*('Data and Parameter'!$E$6+'Data and Parameter'!$E$7)*'Data and Parameter'!$E$19*'Data and Parameter'!$E$14*'ER calculations'!N2006</f>
        <v>1.063921047635922</v>
      </c>
    </row>
    <row r="2007" spans="1:15" ht="15">
      <c r="A2007" s="284">
        <v>2003</v>
      </c>
      <c r="B2007" s="287"/>
      <c r="C2007" s="287"/>
      <c r="D2007" s="284" t="s">
        <v>1382</v>
      </c>
      <c r="E2007" s="287"/>
      <c r="F2007" s="285" t="s">
        <v>2127</v>
      </c>
      <c r="G2007" s="266" t="s">
        <v>121</v>
      </c>
      <c r="H2007" s="266">
        <f>IF(G2007="Traditional Stove",0.1,0.2)</f>
        <v>0.1</v>
      </c>
      <c r="I2007" s="266">
        <f>YEAR(J2007)</f>
        <v>2023</v>
      </c>
      <c r="J2007" s="267">
        <v>44971</v>
      </c>
      <c r="K2007" s="267">
        <f>J2007+1</f>
        <v>44972</v>
      </c>
      <c r="L2007" s="266">
        <f>IF(M2007&lt;=365,1,2)</f>
        <v>1</v>
      </c>
      <c r="M2007" s="266">
        <f>IF(K2007&lt;$C$1,$C$2-$C$1+1,$C$2-K2007+1)</f>
        <v>75</v>
      </c>
      <c r="N2007" s="268">
        <f>M2007/365</f>
        <v>0.20547945205479451</v>
      </c>
      <c r="O2007" s="269">
        <f>'Data and Parameter'!$E$4*'Data and Parameter'!$E$5*('Data and Parameter'!$E$6+'Data and Parameter'!$E$7)*'Data and Parameter'!$E$19*'Data and Parameter'!$E$14*'ER calculations'!N2007</f>
        <v>1.063921047635922</v>
      </c>
    </row>
    <row r="2008" spans="1:15" ht="15">
      <c r="A2008" s="284">
        <v>2004</v>
      </c>
      <c r="B2008" s="287"/>
      <c r="C2008" s="287"/>
      <c r="D2008" s="284" t="s">
        <v>1382</v>
      </c>
      <c r="E2008" s="287"/>
      <c r="F2008" s="285" t="s">
        <v>2128</v>
      </c>
      <c r="G2008" s="266" t="s">
        <v>121</v>
      </c>
      <c r="H2008" s="266">
        <f>IF(G2008="Traditional Stove",0.1,0.2)</f>
        <v>0.1</v>
      </c>
      <c r="I2008" s="266">
        <f>YEAR(J2008)</f>
        <v>2023</v>
      </c>
      <c r="J2008" s="267">
        <v>44971</v>
      </c>
      <c r="K2008" s="267">
        <f>J2008+1</f>
        <v>44972</v>
      </c>
      <c r="L2008" s="266">
        <f>IF(M2008&lt;=365,1,2)</f>
        <v>1</v>
      </c>
      <c r="M2008" s="266">
        <f>IF(K2008&lt;$C$1,$C$2-$C$1+1,$C$2-K2008+1)</f>
        <v>75</v>
      </c>
      <c r="N2008" s="268">
        <f>M2008/365</f>
        <v>0.20547945205479451</v>
      </c>
      <c r="O2008" s="269">
        <f>'Data and Parameter'!$E$4*'Data and Parameter'!$E$5*('Data and Parameter'!$E$6+'Data and Parameter'!$E$7)*'Data and Parameter'!$E$19*'Data and Parameter'!$E$14*'ER calculations'!N2008</f>
        <v>1.063921047635922</v>
      </c>
    </row>
    <row r="2009" spans="1:15" ht="15">
      <c r="A2009" s="284">
        <v>2005</v>
      </c>
      <c r="B2009" s="287"/>
      <c r="C2009" s="287"/>
      <c r="D2009" s="284" t="s">
        <v>1382</v>
      </c>
      <c r="E2009" s="287"/>
      <c r="F2009" s="285" t="s">
        <v>2129</v>
      </c>
      <c r="G2009" s="266" t="s">
        <v>121</v>
      </c>
      <c r="H2009" s="266">
        <f>IF(G2009="Traditional Stove",0.1,0.2)</f>
        <v>0.1</v>
      </c>
      <c r="I2009" s="266">
        <f>YEAR(J2009)</f>
        <v>2023</v>
      </c>
      <c r="J2009" s="267">
        <v>44971</v>
      </c>
      <c r="K2009" s="267">
        <f>J2009+1</f>
        <v>44972</v>
      </c>
      <c r="L2009" s="266">
        <f>IF(M2009&lt;=365,1,2)</f>
        <v>1</v>
      </c>
      <c r="M2009" s="266">
        <f>IF(K2009&lt;$C$1,$C$2-$C$1+1,$C$2-K2009+1)</f>
        <v>75</v>
      </c>
      <c r="N2009" s="268">
        <f>M2009/365</f>
        <v>0.20547945205479451</v>
      </c>
      <c r="O2009" s="269">
        <f>'Data and Parameter'!$E$4*'Data and Parameter'!$E$5*('Data and Parameter'!$E$6+'Data and Parameter'!$E$7)*'Data and Parameter'!$E$19*'Data and Parameter'!$E$14*'ER calculations'!N2009</f>
        <v>1.063921047635922</v>
      </c>
    </row>
    <row r="2010" spans="1:15" ht="15">
      <c r="A2010" s="284">
        <v>2006</v>
      </c>
      <c r="B2010" s="287"/>
      <c r="C2010" s="287"/>
      <c r="D2010" s="284" t="s">
        <v>1382</v>
      </c>
      <c r="E2010" s="287"/>
      <c r="F2010" s="285" t="s">
        <v>2130</v>
      </c>
      <c r="G2010" s="266" t="s">
        <v>121</v>
      </c>
      <c r="H2010" s="266">
        <f>IF(G2010="Traditional Stove",0.1,0.2)</f>
        <v>0.1</v>
      </c>
      <c r="I2010" s="266">
        <f>YEAR(J2010)</f>
        <v>2023</v>
      </c>
      <c r="J2010" s="267">
        <v>44971</v>
      </c>
      <c r="K2010" s="267">
        <f>J2010+1</f>
        <v>44972</v>
      </c>
      <c r="L2010" s="266">
        <f>IF(M2010&lt;=365,1,2)</f>
        <v>1</v>
      </c>
      <c r="M2010" s="266">
        <f>IF(K2010&lt;$C$1,$C$2-$C$1+1,$C$2-K2010+1)</f>
        <v>75</v>
      </c>
      <c r="N2010" s="268">
        <f>M2010/365</f>
        <v>0.20547945205479451</v>
      </c>
      <c r="O2010" s="269">
        <f>'Data and Parameter'!$E$4*'Data and Parameter'!$E$5*('Data and Parameter'!$E$6+'Data and Parameter'!$E$7)*'Data and Parameter'!$E$19*'Data and Parameter'!$E$14*'ER calculations'!N2010</f>
        <v>1.063921047635922</v>
      </c>
    </row>
    <row r="2011" spans="1:15" ht="15">
      <c r="A2011" s="284">
        <v>2007</v>
      </c>
      <c r="B2011" s="287"/>
      <c r="C2011" s="287"/>
      <c r="D2011" s="284" t="s">
        <v>1382</v>
      </c>
      <c r="E2011" s="287"/>
      <c r="F2011" s="285" t="s">
        <v>2131</v>
      </c>
      <c r="G2011" s="266" t="s">
        <v>121</v>
      </c>
      <c r="H2011" s="266">
        <f>IF(G2011="Traditional Stove",0.1,0.2)</f>
        <v>0.1</v>
      </c>
      <c r="I2011" s="266">
        <f>YEAR(J2011)</f>
        <v>2023</v>
      </c>
      <c r="J2011" s="267">
        <v>44971</v>
      </c>
      <c r="K2011" s="267">
        <f>J2011+1</f>
        <v>44972</v>
      </c>
      <c r="L2011" s="266">
        <f>IF(M2011&lt;=365,1,2)</f>
        <v>1</v>
      </c>
      <c r="M2011" s="266">
        <f>IF(K2011&lt;$C$1,$C$2-$C$1+1,$C$2-K2011+1)</f>
        <v>75</v>
      </c>
      <c r="N2011" s="268">
        <f>M2011/365</f>
        <v>0.20547945205479451</v>
      </c>
      <c r="O2011" s="269">
        <f>'Data and Parameter'!$E$4*'Data and Parameter'!$E$5*('Data and Parameter'!$E$6+'Data and Parameter'!$E$7)*'Data and Parameter'!$E$19*'Data and Parameter'!$E$14*'ER calculations'!N2011</f>
        <v>1.063921047635922</v>
      </c>
    </row>
    <row r="2012" spans="1:15" ht="15">
      <c r="A2012" s="284">
        <v>2008</v>
      </c>
      <c r="B2012" s="287"/>
      <c r="C2012" s="287"/>
      <c r="D2012" s="284" t="s">
        <v>1382</v>
      </c>
      <c r="E2012" s="287"/>
      <c r="F2012" s="285" t="s">
        <v>2132</v>
      </c>
      <c r="G2012" s="266" t="s">
        <v>121</v>
      </c>
      <c r="H2012" s="266">
        <f>IF(G2012="Traditional Stove",0.1,0.2)</f>
        <v>0.1</v>
      </c>
      <c r="I2012" s="266">
        <f>YEAR(J2012)</f>
        <v>2023</v>
      </c>
      <c r="J2012" s="267">
        <v>44971</v>
      </c>
      <c r="K2012" s="267">
        <f>J2012+1</f>
        <v>44972</v>
      </c>
      <c r="L2012" s="266">
        <f>IF(M2012&lt;=365,1,2)</f>
        <v>1</v>
      </c>
      <c r="M2012" s="266">
        <f>IF(K2012&lt;$C$1,$C$2-$C$1+1,$C$2-K2012+1)</f>
        <v>75</v>
      </c>
      <c r="N2012" s="268">
        <f>M2012/365</f>
        <v>0.20547945205479451</v>
      </c>
      <c r="O2012" s="269">
        <f>'Data and Parameter'!$E$4*'Data and Parameter'!$E$5*('Data and Parameter'!$E$6+'Data and Parameter'!$E$7)*'Data and Parameter'!$E$19*'Data and Parameter'!$E$14*'ER calculations'!N2012</f>
        <v>1.063921047635922</v>
      </c>
    </row>
    <row r="2013" spans="1:15" ht="15">
      <c r="A2013" s="284">
        <v>2009</v>
      </c>
      <c r="B2013" s="287"/>
      <c r="C2013" s="287"/>
      <c r="D2013" s="284" t="s">
        <v>1382</v>
      </c>
      <c r="E2013" s="287"/>
      <c r="F2013" s="285" t="s">
        <v>2133</v>
      </c>
      <c r="G2013" s="266" t="s">
        <v>121</v>
      </c>
      <c r="H2013" s="266">
        <f>IF(G2013="Traditional Stove",0.1,0.2)</f>
        <v>0.1</v>
      </c>
      <c r="I2013" s="266">
        <f>YEAR(J2013)</f>
        <v>2023</v>
      </c>
      <c r="J2013" s="267">
        <v>44971</v>
      </c>
      <c r="K2013" s="267">
        <f>J2013+1</f>
        <v>44972</v>
      </c>
      <c r="L2013" s="266">
        <f>IF(M2013&lt;=365,1,2)</f>
        <v>1</v>
      </c>
      <c r="M2013" s="266">
        <f>IF(K2013&lt;$C$1,$C$2-$C$1+1,$C$2-K2013+1)</f>
        <v>75</v>
      </c>
      <c r="N2013" s="268">
        <f>M2013/365</f>
        <v>0.20547945205479451</v>
      </c>
      <c r="O2013" s="269">
        <f>'Data and Parameter'!$E$4*'Data and Parameter'!$E$5*('Data and Parameter'!$E$6+'Data and Parameter'!$E$7)*'Data and Parameter'!$E$19*'Data and Parameter'!$E$14*'ER calculations'!N2013</f>
        <v>1.063921047635922</v>
      </c>
    </row>
    <row r="2014" spans="1:15" ht="15">
      <c r="A2014" s="284">
        <v>2010</v>
      </c>
      <c r="B2014" s="287"/>
      <c r="C2014" s="287"/>
      <c r="D2014" s="284" t="s">
        <v>1382</v>
      </c>
      <c r="E2014" s="287"/>
      <c r="F2014" s="285" t="s">
        <v>2134</v>
      </c>
      <c r="G2014" s="266" t="s">
        <v>121</v>
      </c>
      <c r="H2014" s="266">
        <f>IF(G2014="Traditional Stove",0.1,0.2)</f>
        <v>0.1</v>
      </c>
      <c r="I2014" s="266">
        <f>YEAR(J2014)</f>
        <v>2023</v>
      </c>
      <c r="J2014" s="267">
        <v>44971</v>
      </c>
      <c r="K2014" s="267">
        <f>J2014+1</f>
        <v>44972</v>
      </c>
      <c r="L2014" s="266">
        <f>IF(M2014&lt;=365,1,2)</f>
        <v>1</v>
      </c>
      <c r="M2014" s="266">
        <f>IF(K2014&lt;$C$1,$C$2-$C$1+1,$C$2-K2014+1)</f>
        <v>75</v>
      </c>
      <c r="N2014" s="268">
        <f>M2014/365</f>
        <v>0.20547945205479451</v>
      </c>
      <c r="O2014" s="269">
        <f>'Data and Parameter'!$E$4*'Data and Parameter'!$E$5*('Data and Parameter'!$E$6+'Data and Parameter'!$E$7)*'Data and Parameter'!$E$19*'Data and Parameter'!$E$14*'ER calculations'!N2014</f>
        <v>1.063921047635922</v>
      </c>
    </row>
    <row r="2015" spans="1:15" ht="15">
      <c r="A2015" s="284">
        <v>2011</v>
      </c>
      <c r="B2015" s="287"/>
      <c r="C2015" s="287"/>
      <c r="D2015" s="284" t="s">
        <v>1382</v>
      </c>
      <c r="E2015" s="287"/>
      <c r="F2015" s="285" t="s">
        <v>2135</v>
      </c>
      <c r="G2015" s="266" t="s">
        <v>121</v>
      </c>
      <c r="H2015" s="266">
        <f>IF(G2015="Traditional Stove",0.1,0.2)</f>
        <v>0.1</v>
      </c>
      <c r="I2015" s="266">
        <f>YEAR(J2015)</f>
        <v>2023</v>
      </c>
      <c r="J2015" s="267">
        <v>44971</v>
      </c>
      <c r="K2015" s="267">
        <f>J2015+1</f>
        <v>44972</v>
      </c>
      <c r="L2015" s="266">
        <f>IF(M2015&lt;=365,1,2)</f>
        <v>1</v>
      </c>
      <c r="M2015" s="266">
        <f>IF(K2015&lt;$C$1,$C$2-$C$1+1,$C$2-K2015+1)</f>
        <v>75</v>
      </c>
      <c r="N2015" s="268">
        <f>M2015/365</f>
        <v>0.20547945205479451</v>
      </c>
      <c r="O2015" s="269">
        <f>'Data and Parameter'!$E$4*'Data and Parameter'!$E$5*('Data and Parameter'!$E$6+'Data and Parameter'!$E$7)*'Data and Parameter'!$E$19*'Data and Parameter'!$E$14*'ER calculations'!N2015</f>
        <v>1.063921047635922</v>
      </c>
    </row>
    <row r="2016" spans="1:15" ht="15">
      <c r="A2016" s="284">
        <v>2012</v>
      </c>
      <c r="B2016" s="287"/>
      <c r="C2016" s="287"/>
      <c r="D2016" s="284" t="s">
        <v>1382</v>
      </c>
      <c r="E2016" s="287"/>
      <c r="F2016" s="285" t="s">
        <v>2136</v>
      </c>
      <c r="G2016" s="266" t="s">
        <v>121</v>
      </c>
      <c r="H2016" s="266">
        <f>IF(G2016="Traditional Stove",0.1,0.2)</f>
        <v>0.1</v>
      </c>
      <c r="I2016" s="266">
        <f>YEAR(J2016)</f>
        <v>2023</v>
      </c>
      <c r="J2016" s="267">
        <v>44971</v>
      </c>
      <c r="K2016" s="267">
        <f>J2016+1</f>
        <v>44972</v>
      </c>
      <c r="L2016" s="266">
        <f>IF(M2016&lt;=365,1,2)</f>
        <v>1</v>
      </c>
      <c r="M2016" s="266">
        <f>IF(K2016&lt;$C$1,$C$2-$C$1+1,$C$2-K2016+1)</f>
        <v>75</v>
      </c>
      <c r="N2016" s="268">
        <f>M2016/365</f>
        <v>0.20547945205479451</v>
      </c>
      <c r="O2016" s="269">
        <f>'Data and Parameter'!$E$4*'Data and Parameter'!$E$5*('Data and Parameter'!$E$6+'Data and Parameter'!$E$7)*'Data and Parameter'!$E$19*'Data and Parameter'!$E$14*'ER calculations'!N2016</f>
        <v>1.063921047635922</v>
      </c>
    </row>
    <row r="2017" spans="1:15" ht="15">
      <c r="A2017" s="284">
        <v>2013</v>
      </c>
      <c r="B2017" s="287"/>
      <c r="C2017" s="287"/>
      <c r="D2017" s="284" t="s">
        <v>1382</v>
      </c>
      <c r="E2017" s="287"/>
      <c r="F2017" s="285" t="s">
        <v>2137</v>
      </c>
      <c r="G2017" s="266" t="s">
        <v>121</v>
      </c>
      <c r="H2017" s="266">
        <f>IF(G2017="Traditional Stove",0.1,0.2)</f>
        <v>0.1</v>
      </c>
      <c r="I2017" s="266">
        <f>YEAR(J2017)</f>
        <v>2023</v>
      </c>
      <c r="J2017" s="267">
        <v>44971</v>
      </c>
      <c r="K2017" s="267">
        <f>J2017+1</f>
        <v>44972</v>
      </c>
      <c r="L2017" s="266">
        <f>IF(M2017&lt;=365,1,2)</f>
        <v>1</v>
      </c>
      <c r="M2017" s="266">
        <f>IF(K2017&lt;$C$1,$C$2-$C$1+1,$C$2-K2017+1)</f>
        <v>75</v>
      </c>
      <c r="N2017" s="268">
        <f>M2017/365</f>
        <v>0.20547945205479451</v>
      </c>
      <c r="O2017" s="269">
        <f>'Data and Parameter'!$E$4*'Data and Parameter'!$E$5*('Data and Parameter'!$E$6+'Data and Parameter'!$E$7)*'Data and Parameter'!$E$19*'Data and Parameter'!$E$14*'ER calculations'!N2017</f>
        <v>1.063921047635922</v>
      </c>
    </row>
    <row r="2018" spans="1:15" ht="15">
      <c r="A2018" s="284">
        <v>2014</v>
      </c>
      <c r="B2018" s="287"/>
      <c r="C2018" s="287"/>
      <c r="D2018" s="284" t="s">
        <v>1382</v>
      </c>
      <c r="E2018" s="287"/>
      <c r="F2018" s="285" t="s">
        <v>2138</v>
      </c>
      <c r="G2018" s="266" t="s">
        <v>121</v>
      </c>
      <c r="H2018" s="266">
        <f>IF(G2018="Traditional Stove",0.1,0.2)</f>
        <v>0.1</v>
      </c>
      <c r="I2018" s="266">
        <f>YEAR(J2018)</f>
        <v>2023</v>
      </c>
      <c r="J2018" s="267">
        <v>44971</v>
      </c>
      <c r="K2018" s="267">
        <f>J2018+1</f>
        <v>44972</v>
      </c>
      <c r="L2018" s="266">
        <f>IF(M2018&lt;=365,1,2)</f>
        <v>1</v>
      </c>
      <c r="M2018" s="266">
        <f>IF(K2018&lt;$C$1,$C$2-$C$1+1,$C$2-K2018+1)</f>
        <v>75</v>
      </c>
      <c r="N2018" s="268">
        <f>M2018/365</f>
        <v>0.20547945205479451</v>
      </c>
      <c r="O2018" s="269">
        <f>'Data and Parameter'!$E$4*'Data and Parameter'!$E$5*('Data and Parameter'!$E$6+'Data and Parameter'!$E$7)*'Data and Parameter'!$E$19*'Data and Parameter'!$E$14*'ER calculations'!N2018</f>
        <v>1.063921047635922</v>
      </c>
    </row>
    <row r="2019" spans="1:15" ht="15">
      <c r="A2019" s="284">
        <v>2015</v>
      </c>
      <c r="B2019" s="287"/>
      <c r="C2019" s="287"/>
      <c r="D2019" s="284" t="s">
        <v>1382</v>
      </c>
      <c r="E2019" s="287"/>
      <c r="F2019" s="285" t="s">
        <v>2139</v>
      </c>
      <c r="G2019" s="266" t="s">
        <v>121</v>
      </c>
      <c r="H2019" s="266">
        <f>IF(G2019="Traditional Stove",0.1,0.2)</f>
        <v>0.1</v>
      </c>
      <c r="I2019" s="266">
        <f>YEAR(J2019)</f>
        <v>2023</v>
      </c>
      <c r="J2019" s="267">
        <v>44971</v>
      </c>
      <c r="K2019" s="267">
        <f>J2019+1</f>
        <v>44972</v>
      </c>
      <c r="L2019" s="266">
        <f>IF(M2019&lt;=365,1,2)</f>
        <v>1</v>
      </c>
      <c r="M2019" s="266">
        <f>IF(K2019&lt;$C$1,$C$2-$C$1+1,$C$2-K2019+1)</f>
        <v>75</v>
      </c>
      <c r="N2019" s="268">
        <f>M2019/365</f>
        <v>0.20547945205479451</v>
      </c>
      <c r="O2019" s="269">
        <f>'Data and Parameter'!$E$4*'Data and Parameter'!$E$5*('Data and Parameter'!$E$6+'Data and Parameter'!$E$7)*'Data and Parameter'!$E$19*'Data and Parameter'!$E$14*'ER calculations'!N2019</f>
        <v>1.063921047635922</v>
      </c>
    </row>
    <row r="2020" spans="1:15" ht="15">
      <c r="A2020" s="284">
        <v>2016</v>
      </c>
      <c r="B2020" s="287"/>
      <c r="C2020" s="287"/>
      <c r="D2020" s="284" t="s">
        <v>1382</v>
      </c>
      <c r="E2020" s="287"/>
      <c r="F2020" s="285" t="s">
        <v>2140</v>
      </c>
      <c r="G2020" s="266" t="s">
        <v>121</v>
      </c>
      <c r="H2020" s="266">
        <f>IF(G2020="Traditional Stove",0.1,0.2)</f>
        <v>0.1</v>
      </c>
      <c r="I2020" s="266">
        <f>YEAR(J2020)</f>
        <v>2023</v>
      </c>
      <c r="J2020" s="267">
        <v>44971</v>
      </c>
      <c r="K2020" s="267">
        <f>J2020+1</f>
        <v>44972</v>
      </c>
      <c r="L2020" s="266">
        <f>IF(M2020&lt;=365,1,2)</f>
        <v>1</v>
      </c>
      <c r="M2020" s="266">
        <f>IF(K2020&lt;$C$1,$C$2-$C$1+1,$C$2-K2020+1)</f>
        <v>75</v>
      </c>
      <c r="N2020" s="268">
        <f>M2020/365</f>
        <v>0.20547945205479451</v>
      </c>
      <c r="O2020" s="269">
        <f>'Data and Parameter'!$E$4*'Data and Parameter'!$E$5*('Data and Parameter'!$E$6+'Data and Parameter'!$E$7)*'Data and Parameter'!$E$19*'Data and Parameter'!$E$14*'ER calculations'!N2020</f>
        <v>1.063921047635922</v>
      </c>
    </row>
    <row r="2021" spans="1:15" ht="15">
      <c r="A2021" s="284">
        <v>2017</v>
      </c>
      <c r="B2021" s="287"/>
      <c r="C2021" s="287"/>
      <c r="D2021" s="284" t="s">
        <v>1382</v>
      </c>
      <c r="E2021" s="287"/>
      <c r="F2021" s="285" t="s">
        <v>2141</v>
      </c>
      <c r="G2021" s="266" t="s">
        <v>121</v>
      </c>
      <c r="H2021" s="266">
        <f>IF(G2021="Traditional Stove",0.1,0.2)</f>
        <v>0.1</v>
      </c>
      <c r="I2021" s="266">
        <f>YEAR(J2021)</f>
        <v>2023</v>
      </c>
      <c r="J2021" s="267">
        <v>44971</v>
      </c>
      <c r="K2021" s="267">
        <f>J2021+1</f>
        <v>44972</v>
      </c>
      <c r="L2021" s="266">
        <f>IF(M2021&lt;=365,1,2)</f>
        <v>1</v>
      </c>
      <c r="M2021" s="266">
        <f>IF(K2021&lt;$C$1,$C$2-$C$1+1,$C$2-K2021+1)</f>
        <v>75</v>
      </c>
      <c r="N2021" s="268">
        <f>M2021/365</f>
        <v>0.20547945205479451</v>
      </c>
      <c r="O2021" s="269">
        <f>'Data and Parameter'!$E$4*'Data and Parameter'!$E$5*('Data and Parameter'!$E$6+'Data and Parameter'!$E$7)*'Data and Parameter'!$E$19*'Data and Parameter'!$E$14*'ER calculations'!N2021</f>
        <v>1.063921047635922</v>
      </c>
    </row>
    <row r="2022" spans="1:15" ht="15">
      <c r="A2022" s="284">
        <v>2018</v>
      </c>
      <c r="B2022" s="287"/>
      <c r="C2022" s="287"/>
      <c r="D2022" s="284" t="s">
        <v>1382</v>
      </c>
      <c r="E2022" s="287"/>
      <c r="F2022" s="285" t="s">
        <v>2142</v>
      </c>
      <c r="G2022" s="266" t="s">
        <v>121</v>
      </c>
      <c r="H2022" s="266">
        <f>IF(G2022="Traditional Stove",0.1,0.2)</f>
        <v>0.1</v>
      </c>
      <c r="I2022" s="266">
        <f>YEAR(J2022)</f>
        <v>2023</v>
      </c>
      <c r="J2022" s="267">
        <v>44971</v>
      </c>
      <c r="K2022" s="267">
        <f>J2022+1</f>
        <v>44972</v>
      </c>
      <c r="L2022" s="266">
        <f>IF(M2022&lt;=365,1,2)</f>
        <v>1</v>
      </c>
      <c r="M2022" s="266">
        <f>IF(K2022&lt;$C$1,$C$2-$C$1+1,$C$2-K2022+1)</f>
        <v>75</v>
      </c>
      <c r="N2022" s="268">
        <f>M2022/365</f>
        <v>0.20547945205479451</v>
      </c>
      <c r="O2022" s="269">
        <f>'Data and Parameter'!$E$4*'Data and Parameter'!$E$5*('Data and Parameter'!$E$6+'Data and Parameter'!$E$7)*'Data and Parameter'!$E$19*'Data and Parameter'!$E$14*'ER calculations'!N2022</f>
        <v>1.063921047635922</v>
      </c>
    </row>
    <row r="2023" spans="1:15" ht="15">
      <c r="A2023" s="284">
        <v>2019</v>
      </c>
      <c r="B2023" s="287"/>
      <c r="C2023" s="287"/>
      <c r="D2023" s="284" t="s">
        <v>1382</v>
      </c>
      <c r="E2023" s="287"/>
      <c r="F2023" s="285" t="s">
        <v>2143</v>
      </c>
      <c r="G2023" s="266" t="s">
        <v>121</v>
      </c>
      <c r="H2023" s="266">
        <f>IF(G2023="Traditional Stove",0.1,0.2)</f>
        <v>0.1</v>
      </c>
      <c r="I2023" s="266">
        <f>YEAR(J2023)</f>
        <v>2023</v>
      </c>
      <c r="J2023" s="267">
        <v>44971</v>
      </c>
      <c r="K2023" s="267">
        <f>J2023+1</f>
        <v>44972</v>
      </c>
      <c r="L2023" s="266">
        <f>IF(M2023&lt;=365,1,2)</f>
        <v>1</v>
      </c>
      <c r="M2023" s="266">
        <f>IF(K2023&lt;$C$1,$C$2-$C$1+1,$C$2-K2023+1)</f>
        <v>75</v>
      </c>
      <c r="N2023" s="268">
        <f>M2023/365</f>
        <v>0.20547945205479451</v>
      </c>
      <c r="O2023" s="269">
        <f>'Data and Parameter'!$E$4*'Data and Parameter'!$E$5*('Data and Parameter'!$E$6+'Data and Parameter'!$E$7)*'Data and Parameter'!$E$19*'Data and Parameter'!$E$14*'ER calculations'!N2023</f>
        <v>1.063921047635922</v>
      </c>
    </row>
    <row r="2024" spans="1:15" ht="15">
      <c r="A2024" s="284">
        <v>2020</v>
      </c>
      <c r="B2024" s="287"/>
      <c r="C2024" s="287"/>
      <c r="D2024" s="284" t="s">
        <v>1382</v>
      </c>
      <c r="E2024" s="287"/>
      <c r="F2024" s="285" t="s">
        <v>2144</v>
      </c>
      <c r="G2024" s="266" t="s">
        <v>121</v>
      </c>
      <c r="H2024" s="266">
        <f>IF(G2024="Traditional Stove",0.1,0.2)</f>
        <v>0.1</v>
      </c>
      <c r="I2024" s="266">
        <f>YEAR(J2024)</f>
        <v>2023</v>
      </c>
      <c r="J2024" s="267">
        <v>44971</v>
      </c>
      <c r="K2024" s="267">
        <f>J2024+1</f>
        <v>44972</v>
      </c>
      <c r="L2024" s="266">
        <f>IF(M2024&lt;=365,1,2)</f>
        <v>1</v>
      </c>
      <c r="M2024" s="266">
        <f>IF(K2024&lt;$C$1,$C$2-$C$1+1,$C$2-K2024+1)</f>
        <v>75</v>
      </c>
      <c r="N2024" s="268">
        <f>M2024/365</f>
        <v>0.20547945205479451</v>
      </c>
      <c r="O2024" s="269">
        <f>'Data and Parameter'!$E$4*'Data and Parameter'!$E$5*('Data and Parameter'!$E$6+'Data and Parameter'!$E$7)*'Data and Parameter'!$E$19*'Data and Parameter'!$E$14*'ER calculations'!N2024</f>
        <v>1.063921047635922</v>
      </c>
    </row>
    <row r="2025" spans="1:15" ht="15">
      <c r="A2025" s="284">
        <v>2021</v>
      </c>
      <c r="B2025" s="287"/>
      <c r="C2025" s="287"/>
      <c r="D2025" s="284" t="s">
        <v>1382</v>
      </c>
      <c r="E2025" s="287"/>
      <c r="F2025" s="285" t="s">
        <v>2145</v>
      </c>
      <c r="G2025" s="266" t="s">
        <v>121</v>
      </c>
      <c r="H2025" s="266">
        <f>IF(G2025="Traditional Stove",0.1,0.2)</f>
        <v>0.1</v>
      </c>
      <c r="I2025" s="266">
        <f>YEAR(J2025)</f>
        <v>2023</v>
      </c>
      <c r="J2025" s="267">
        <v>44971</v>
      </c>
      <c r="K2025" s="267">
        <f>J2025+1</f>
        <v>44972</v>
      </c>
      <c r="L2025" s="266">
        <f>IF(M2025&lt;=365,1,2)</f>
        <v>1</v>
      </c>
      <c r="M2025" s="266">
        <f>IF(K2025&lt;$C$1,$C$2-$C$1+1,$C$2-K2025+1)</f>
        <v>75</v>
      </c>
      <c r="N2025" s="268">
        <f>M2025/365</f>
        <v>0.20547945205479451</v>
      </c>
      <c r="O2025" s="269">
        <f>'Data and Parameter'!$E$4*'Data and Parameter'!$E$5*('Data and Parameter'!$E$6+'Data and Parameter'!$E$7)*'Data and Parameter'!$E$19*'Data and Parameter'!$E$14*'ER calculations'!N2025</f>
        <v>1.063921047635922</v>
      </c>
    </row>
    <row r="2026" spans="1:15" ht="15">
      <c r="A2026" s="284">
        <v>2022</v>
      </c>
      <c r="B2026" s="287"/>
      <c r="C2026" s="287"/>
      <c r="D2026" s="284" t="s">
        <v>1382</v>
      </c>
      <c r="E2026" s="287"/>
      <c r="F2026" s="285" t="s">
        <v>2146</v>
      </c>
      <c r="G2026" s="266" t="s">
        <v>121</v>
      </c>
      <c r="H2026" s="266">
        <f>IF(G2026="Traditional Stove",0.1,0.2)</f>
        <v>0.1</v>
      </c>
      <c r="I2026" s="266">
        <f>YEAR(J2026)</f>
        <v>2023</v>
      </c>
      <c r="J2026" s="267">
        <v>44971</v>
      </c>
      <c r="K2026" s="267">
        <f>J2026+1</f>
        <v>44972</v>
      </c>
      <c r="L2026" s="266">
        <f>IF(M2026&lt;=365,1,2)</f>
        <v>1</v>
      </c>
      <c r="M2026" s="266">
        <f>IF(K2026&lt;$C$1,$C$2-$C$1+1,$C$2-K2026+1)</f>
        <v>75</v>
      </c>
      <c r="N2026" s="268">
        <f>M2026/365</f>
        <v>0.20547945205479451</v>
      </c>
      <c r="O2026" s="269">
        <f>'Data and Parameter'!$E$4*'Data and Parameter'!$E$5*('Data and Parameter'!$E$6+'Data and Parameter'!$E$7)*'Data and Parameter'!$E$19*'Data and Parameter'!$E$14*'ER calculations'!N2026</f>
        <v>1.063921047635922</v>
      </c>
    </row>
    <row r="2027" spans="1:15" ht="15">
      <c r="A2027" s="284">
        <v>2023</v>
      </c>
      <c r="B2027" s="287"/>
      <c r="C2027" s="287"/>
      <c r="D2027" s="284" t="s">
        <v>1382</v>
      </c>
      <c r="E2027" s="287"/>
      <c r="F2027" s="285" t="s">
        <v>2147</v>
      </c>
      <c r="G2027" s="266" t="s">
        <v>121</v>
      </c>
      <c r="H2027" s="266">
        <f>IF(G2027="Traditional Stove",0.1,0.2)</f>
        <v>0.1</v>
      </c>
      <c r="I2027" s="266">
        <f>YEAR(J2027)</f>
        <v>2023</v>
      </c>
      <c r="J2027" s="267">
        <v>44971</v>
      </c>
      <c r="K2027" s="267">
        <f>J2027+1</f>
        <v>44972</v>
      </c>
      <c r="L2027" s="266">
        <f>IF(M2027&lt;=365,1,2)</f>
        <v>1</v>
      </c>
      <c r="M2027" s="266">
        <f>IF(K2027&lt;$C$1,$C$2-$C$1+1,$C$2-K2027+1)</f>
        <v>75</v>
      </c>
      <c r="N2027" s="268">
        <f>M2027/365</f>
        <v>0.20547945205479451</v>
      </c>
      <c r="O2027" s="269">
        <f>'Data and Parameter'!$E$4*'Data and Parameter'!$E$5*('Data and Parameter'!$E$6+'Data and Parameter'!$E$7)*'Data and Parameter'!$E$19*'Data and Parameter'!$E$14*'ER calculations'!N2027</f>
        <v>1.063921047635922</v>
      </c>
    </row>
    <row r="2028" spans="1:15" ht="15">
      <c r="A2028" s="284">
        <v>2024</v>
      </c>
      <c r="B2028" s="287"/>
      <c r="C2028" s="287"/>
      <c r="D2028" s="284" t="s">
        <v>1382</v>
      </c>
      <c r="E2028" s="287"/>
      <c r="F2028" s="285" t="s">
        <v>2148</v>
      </c>
      <c r="G2028" s="266" t="s">
        <v>121</v>
      </c>
      <c r="H2028" s="266">
        <f>IF(G2028="Traditional Stove",0.1,0.2)</f>
        <v>0.1</v>
      </c>
      <c r="I2028" s="266">
        <f>YEAR(J2028)</f>
        <v>2023</v>
      </c>
      <c r="J2028" s="267">
        <v>44971</v>
      </c>
      <c r="K2028" s="267">
        <f>J2028+1</f>
        <v>44972</v>
      </c>
      <c r="L2028" s="266">
        <f>IF(M2028&lt;=365,1,2)</f>
        <v>1</v>
      </c>
      <c r="M2028" s="266">
        <f>IF(K2028&lt;$C$1,$C$2-$C$1+1,$C$2-K2028+1)</f>
        <v>75</v>
      </c>
      <c r="N2028" s="268">
        <f>M2028/365</f>
        <v>0.20547945205479451</v>
      </c>
      <c r="O2028" s="269">
        <f>'Data and Parameter'!$E$4*'Data and Parameter'!$E$5*('Data and Parameter'!$E$6+'Data and Parameter'!$E$7)*'Data and Parameter'!$E$19*'Data and Parameter'!$E$14*'ER calculations'!N2028</f>
        <v>1.063921047635922</v>
      </c>
    </row>
    <row r="2029" spans="1:15" ht="15">
      <c r="A2029" s="284">
        <v>2025</v>
      </c>
      <c r="B2029" s="287"/>
      <c r="C2029" s="287"/>
      <c r="D2029" s="284" t="s">
        <v>1382</v>
      </c>
      <c r="E2029" s="287"/>
      <c r="F2029" s="285" t="s">
        <v>2149</v>
      </c>
      <c r="G2029" s="266" t="s">
        <v>121</v>
      </c>
      <c r="H2029" s="266">
        <f>IF(G2029="Traditional Stove",0.1,0.2)</f>
        <v>0.1</v>
      </c>
      <c r="I2029" s="266">
        <f>YEAR(J2029)</f>
        <v>2023</v>
      </c>
      <c r="J2029" s="267">
        <v>44971</v>
      </c>
      <c r="K2029" s="267">
        <f>J2029+1</f>
        <v>44972</v>
      </c>
      <c r="L2029" s="266">
        <f>IF(M2029&lt;=365,1,2)</f>
        <v>1</v>
      </c>
      <c r="M2029" s="266">
        <f>IF(K2029&lt;$C$1,$C$2-$C$1+1,$C$2-K2029+1)</f>
        <v>75</v>
      </c>
      <c r="N2029" s="268">
        <f>M2029/365</f>
        <v>0.20547945205479451</v>
      </c>
      <c r="O2029" s="269">
        <f>'Data and Parameter'!$E$4*'Data and Parameter'!$E$5*('Data and Parameter'!$E$6+'Data and Parameter'!$E$7)*'Data and Parameter'!$E$19*'Data and Parameter'!$E$14*'ER calculations'!N2029</f>
        <v>1.063921047635922</v>
      </c>
    </row>
    <row r="2030" spans="1:15" ht="15">
      <c r="A2030" s="284">
        <v>2026</v>
      </c>
      <c r="B2030" s="287"/>
      <c r="C2030" s="287"/>
      <c r="D2030" s="284" t="s">
        <v>1382</v>
      </c>
      <c r="E2030" s="287"/>
      <c r="F2030" s="285" t="s">
        <v>2150</v>
      </c>
      <c r="G2030" s="266" t="s">
        <v>121</v>
      </c>
      <c r="H2030" s="266">
        <f>IF(G2030="Traditional Stove",0.1,0.2)</f>
        <v>0.1</v>
      </c>
      <c r="I2030" s="266">
        <f>YEAR(J2030)</f>
        <v>2023</v>
      </c>
      <c r="J2030" s="267">
        <v>44971</v>
      </c>
      <c r="K2030" s="267">
        <f>J2030+1</f>
        <v>44972</v>
      </c>
      <c r="L2030" s="266">
        <f>IF(M2030&lt;=365,1,2)</f>
        <v>1</v>
      </c>
      <c r="M2030" s="266">
        <f>IF(K2030&lt;$C$1,$C$2-$C$1+1,$C$2-K2030+1)</f>
        <v>75</v>
      </c>
      <c r="N2030" s="268">
        <f>M2030/365</f>
        <v>0.20547945205479451</v>
      </c>
      <c r="O2030" s="269">
        <f>'Data and Parameter'!$E$4*'Data and Parameter'!$E$5*('Data and Parameter'!$E$6+'Data and Parameter'!$E$7)*'Data and Parameter'!$E$19*'Data and Parameter'!$E$14*'ER calculations'!N2030</f>
        <v>1.063921047635922</v>
      </c>
    </row>
    <row r="2031" spans="1:15" ht="15">
      <c r="A2031" s="284">
        <v>2027</v>
      </c>
      <c r="B2031" s="287"/>
      <c r="C2031" s="287"/>
      <c r="D2031" s="284" t="s">
        <v>1382</v>
      </c>
      <c r="E2031" s="287"/>
      <c r="F2031" s="285" t="s">
        <v>2151</v>
      </c>
      <c r="G2031" s="266" t="s">
        <v>121</v>
      </c>
      <c r="H2031" s="266">
        <f>IF(G2031="Traditional Stove",0.1,0.2)</f>
        <v>0.1</v>
      </c>
      <c r="I2031" s="266">
        <f>YEAR(J2031)</f>
        <v>2023</v>
      </c>
      <c r="J2031" s="267">
        <v>44971</v>
      </c>
      <c r="K2031" s="267">
        <f>J2031+1</f>
        <v>44972</v>
      </c>
      <c r="L2031" s="266">
        <f>IF(M2031&lt;=365,1,2)</f>
        <v>1</v>
      </c>
      <c r="M2031" s="266">
        <f>IF(K2031&lt;$C$1,$C$2-$C$1+1,$C$2-K2031+1)</f>
        <v>75</v>
      </c>
      <c r="N2031" s="268">
        <f>M2031/365</f>
        <v>0.20547945205479451</v>
      </c>
      <c r="O2031" s="269">
        <f>'Data and Parameter'!$E$4*'Data and Parameter'!$E$5*('Data and Parameter'!$E$6+'Data and Parameter'!$E$7)*'Data and Parameter'!$E$19*'Data and Parameter'!$E$14*'ER calculations'!N2031</f>
        <v>1.063921047635922</v>
      </c>
    </row>
    <row r="2032" spans="1:15" ht="15">
      <c r="A2032" s="284">
        <v>2028</v>
      </c>
      <c r="B2032" s="287"/>
      <c r="C2032" s="287"/>
      <c r="D2032" s="284" t="s">
        <v>1382</v>
      </c>
      <c r="E2032" s="287"/>
      <c r="F2032" s="285" t="s">
        <v>2152</v>
      </c>
      <c r="G2032" s="266" t="s">
        <v>121</v>
      </c>
      <c r="H2032" s="266">
        <f>IF(G2032="Traditional Stove",0.1,0.2)</f>
        <v>0.1</v>
      </c>
      <c r="I2032" s="266">
        <f>YEAR(J2032)</f>
        <v>2023</v>
      </c>
      <c r="J2032" s="267">
        <v>44971</v>
      </c>
      <c r="K2032" s="267">
        <f>J2032+1</f>
        <v>44972</v>
      </c>
      <c r="L2032" s="266">
        <f>IF(M2032&lt;=365,1,2)</f>
        <v>1</v>
      </c>
      <c r="M2032" s="266">
        <f>IF(K2032&lt;$C$1,$C$2-$C$1+1,$C$2-K2032+1)</f>
        <v>75</v>
      </c>
      <c r="N2032" s="268">
        <f>M2032/365</f>
        <v>0.20547945205479451</v>
      </c>
      <c r="O2032" s="269">
        <f>'Data and Parameter'!$E$4*'Data and Parameter'!$E$5*('Data and Parameter'!$E$6+'Data and Parameter'!$E$7)*'Data and Parameter'!$E$19*'Data and Parameter'!$E$14*'ER calculations'!N2032</f>
        <v>1.063921047635922</v>
      </c>
    </row>
    <row r="2033" spans="1:15" ht="15">
      <c r="A2033" s="284">
        <v>2029</v>
      </c>
      <c r="B2033" s="287"/>
      <c r="C2033" s="287"/>
      <c r="D2033" s="284" t="s">
        <v>1382</v>
      </c>
      <c r="E2033" s="287"/>
      <c r="F2033" s="285" t="s">
        <v>2153</v>
      </c>
      <c r="G2033" s="266" t="s">
        <v>121</v>
      </c>
      <c r="H2033" s="266">
        <f>IF(G2033="Traditional Stove",0.1,0.2)</f>
        <v>0.1</v>
      </c>
      <c r="I2033" s="266">
        <f>YEAR(J2033)</f>
        <v>2023</v>
      </c>
      <c r="J2033" s="267">
        <v>44971</v>
      </c>
      <c r="K2033" s="267">
        <f>J2033+1</f>
        <v>44972</v>
      </c>
      <c r="L2033" s="266">
        <f>IF(M2033&lt;=365,1,2)</f>
        <v>1</v>
      </c>
      <c r="M2033" s="266">
        <f>IF(K2033&lt;$C$1,$C$2-$C$1+1,$C$2-K2033+1)</f>
        <v>75</v>
      </c>
      <c r="N2033" s="268">
        <f>M2033/365</f>
        <v>0.20547945205479451</v>
      </c>
      <c r="O2033" s="269">
        <f>'Data and Parameter'!$E$4*'Data and Parameter'!$E$5*('Data and Parameter'!$E$6+'Data and Parameter'!$E$7)*'Data and Parameter'!$E$19*'Data and Parameter'!$E$14*'ER calculations'!N2033</f>
        <v>1.063921047635922</v>
      </c>
    </row>
    <row r="2034" spans="1:15" ht="15">
      <c r="A2034" s="284">
        <v>2030</v>
      </c>
      <c r="B2034" s="287"/>
      <c r="C2034" s="287"/>
      <c r="D2034" s="284" t="s">
        <v>1382</v>
      </c>
      <c r="E2034" s="287"/>
      <c r="F2034" s="285" t="s">
        <v>2154</v>
      </c>
      <c r="G2034" s="266" t="s">
        <v>121</v>
      </c>
      <c r="H2034" s="266">
        <f>IF(G2034="Traditional Stove",0.1,0.2)</f>
        <v>0.1</v>
      </c>
      <c r="I2034" s="266">
        <f>YEAR(J2034)</f>
        <v>2023</v>
      </c>
      <c r="J2034" s="267">
        <v>44971</v>
      </c>
      <c r="K2034" s="267">
        <f>J2034+1</f>
        <v>44972</v>
      </c>
      <c r="L2034" s="266">
        <f>IF(M2034&lt;=365,1,2)</f>
        <v>1</v>
      </c>
      <c r="M2034" s="266">
        <f>IF(K2034&lt;$C$1,$C$2-$C$1+1,$C$2-K2034+1)</f>
        <v>75</v>
      </c>
      <c r="N2034" s="268">
        <f>M2034/365</f>
        <v>0.20547945205479451</v>
      </c>
      <c r="O2034" s="269">
        <f>'Data and Parameter'!$E$4*'Data and Parameter'!$E$5*('Data and Parameter'!$E$6+'Data and Parameter'!$E$7)*'Data and Parameter'!$E$19*'Data and Parameter'!$E$14*'ER calculations'!N2034</f>
        <v>1.063921047635922</v>
      </c>
    </row>
    <row r="2035" spans="1:15" ht="15">
      <c r="A2035" s="284">
        <v>2031</v>
      </c>
      <c r="B2035" s="287"/>
      <c r="C2035" s="287"/>
      <c r="D2035" s="284" t="s">
        <v>1382</v>
      </c>
      <c r="E2035" s="287"/>
      <c r="F2035" s="285" t="s">
        <v>2155</v>
      </c>
      <c r="G2035" s="266" t="s">
        <v>121</v>
      </c>
      <c r="H2035" s="266">
        <f>IF(G2035="Traditional Stove",0.1,0.2)</f>
        <v>0.1</v>
      </c>
      <c r="I2035" s="266">
        <f>YEAR(J2035)</f>
        <v>2023</v>
      </c>
      <c r="J2035" s="267">
        <v>44971</v>
      </c>
      <c r="K2035" s="267">
        <f>J2035+1</f>
        <v>44972</v>
      </c>
      <c r="L2035" s="266">
        <f>IF(M2035&lt;=365,1,2)</f>
        <v>1</v>
      </c>
      <c r="M2035" s="266">
        <f>IF(K2035&lt;$C$1,$C$2-$C$1+1,$C$2-K2035+1)</f>
        <v>75</v>
      </c>
      <c r="N2035" s="268">
        <f>M2035/365</f>
        <v>0.20547945205479451</v>
      </c>
      <c r="O2035" s="269">
        <f>'Data and Parameter'!$E$4*'Data and Parameter'!$E$5*('Data and Parameter'!$E$6+'Data and Parameter'!$E$7)*'Data and Parameter'!$E$19*'Data and Parameter'!$E$14*'ER calculations'!N2035</f>
        <v>1.063921047635922</v>
      </c>
    </row>
    <row r="2036" spans="1:15" ht="15">
      <c r="A2036" s="284">
        <v>2032</v>
      </c>
      <c r="B2036" s="287"/>
      <c r="C2036" s="287"/>
      <c r="D2036" s="284" t="s">
        <v>1382</v>
      </c>
      <c r="E2036" s="287"/>
      <c r="F2036" s="285" t="s">
        <v>2156</v>
      </c>
      <c r="G2036" s="266" t="s">
        <v>121</v>
      </c>
      <c r="H2036" s="266">
        <f>IF(G2036="Traditional Stove",0.1,0.2)</f>
        <v>0.1</v>
      </c>
      <c r="I2036" s="266">
        <f>YEAR(J2036)</f>
        <v>2023</v>
      </c>
      <c r="J2036" s="267">
        <v>44971</v>
      </c>
      <c r="K2036" s="267">
        <f>J2036+1</f>
        <v>44972</v>
      </c>
      <c r="L2036" s="266">
        <f>IF(M2036&lt;=365,1,2)</f>
        <v>1</v>
      </c>
      <c r="M2036" s="266">
        <f>IF(K2036&lt;$C$1,$C$2-$C$1+1,$C$2-K2036+1)</f>
        <v>75</v>
      </c>
      <c r="N2036" s="268">
        <f>M2036/365</f>
        <v>0.20547945205479451</v>
      </c>
      <c r="O2036" s="269">
        <f>'Data and Parameter'!$E$4*'Data and Parameter'!$E$5*('Data and Parameter'!$E$6+'Data and Parameter'!$E$7)*'Data and Parameter'!$E$19*'Data and Parameter'!$E$14*'ER calculations'!N2036</f>
        <v>1.063921047635922</v>
      </c>
    </row>
    <row r="2037" spans="1:15" ht="15">
      <c r="A2037" s="284">
        <v>2033</v>
      </c>
      <c r="B2037" s="287"/>
      <c r="C2037" s="287"/>
      <c r="D2037" s="284" t="s">
        <v>1382</v>
      </c>
      <c r="E2037" s="287"/>
      <c r="F2037" s="285" t="s">
        <v>2157</v>
      </c>
      <c r="G2037" s="266" t="s">
        <v>121</v>
      </c>
      <c r="H2037" s="266">
        <f>IF(G2037="Traditional Stove",0.1,0.2)</f>
        <v>0.1</v>
      </c>
      <c r="I2037" s="266">
        <f>YEAR(J2037)</f>
        <v>2023</v>
      </c>
      <c r="J2037" s="267">
        <v>44971</v>
      </c>
      <c r="K2037" s="267">
        <f>J2037+1</f>
        <v>44972</v>
      </c>
      <c r="L2037" s="266">
        <f>IF(M2037&lt;=365,1,2)</f>
        <v>1</v>
      </c>
      <c r="M2037" s="266">
        <f>IF(K2037&lt;$C$1,$C$2-$C$1+1,$C$2-K2037+1)</f>
        <v>75</v>
      </c>
      <c r="N2037" s="268">
        <f>M2037/365</f>
        <v>0.20547945205479451</v>
      </c>
      <c r="O2037" s="269">
        <f>'Data and Parameter'!$E$4*'Data and Parameter'!$E$5*('Data and Parameter'!$E$6+'Data and Parameter'!$E$7)*'Data and Parameter'!$E$19*'Data and Parameter'!$E$14*'ER calculations'!N2037</f>
        <v>1.063921047635922</v>
      </c>
    </row>
    <row r="2038" spans="1:15" ht="15">
      <c r="A2038" s="284">
        <v>2034</v>
      </c>
      <c r="B2038" s="287"/>
      <c r="C2038" s="287"/>
      <c r="D2038" s="284" t="s">
        <v>1382</v>
      </c>
      <c r="E2038" s="287"/>
      <c r="F2038" s="285" t="s">
        <v>2158</v>
      </c>
      <c r="G2038" s="266" t="s">
        <v>121</v>
      </c>
      <c r="H2038" s="266">
        <f>IF(G2038="Traditional Stove",0.1,0.2)</f>
        <v>0.1</v>
      </c>
      <c r="I2038" s="266">
        <f>YEAR(J2038)</f>
        <v>2023</v>
      </c>
      <c r="J2038" s="267">
        <v>44971</v>
      </c>
      <c r="K2038" s="267">
        <f>J2038+1</f>
        <v>44972</v>
      </c>
      <c r="L2038" s="266">
        <f>IF(M2038&lt;=365,1,2)</f>
        <v>1</v>
      </c>
      <c r="M2038" s="266">
        <f>IF(K2038&lt;$C$1,$C$2-$C$1+1,$C$2-K2038+1)</f>
        <v>75</v>
      </c>
      <c r="N2038" s="268">
        <f>M2038/365</f>
        <v>0.20547945205479451</v>
      </c>
      <c r="O2038" s="269">
        <f>'Data and Parameter'!$E$4*'Data and Parameter'!$E$5*('Data and Parameter'!$E$6+'Data and Parameter'!$E$7)*'Data and Parameter'!$E$19*'Data and Parameter'!$E$14*'ER calculations'!N2038</f>
        <v>1.063921047635922</v>
      </c>
    </row>
    <row r="2039" spans="1:15" ht="15">
      <c r="A2039" s="284">
        <v>2035</v>
      </c>
      <c r="B2039" s="287"/>
      <c r="C2039" s="287"/>
      <c r="D2039" s="284" t="s">
        <v>1382</v>
      </c>
      <c r="E2039" s="287"/>
      <c r="F2039" s="285" t="s">
        <v>2159</v>
      </c>
      <c r="G2039" s="266" t="s">
        <v>121</v>
      </c>
      <c r="H2039" s="266">
        <f>IF(G2039="Traditional Stove",0.1,0.2)</f>
        <v>0.1</v>
      </c>
      <c r="I2039" s="266">
        <f>YEAR(J2039)</f>
        <v>2023</v>
      </c>
      <c r="J2039" s="267">
        <v>44971</v>
      </c>
      <c r="K2039" s="267">
        <f>J2039+1</f>
        <v>44972</v>
      </c>
      <c r="L2039" s="266">
        <f>IF(M2039&lt;=365,1,2)</f>
        <v>1</v>
      </c>
      <c r="M2039" s="266">
        <f>IF(K2039&lt;$C$1,$C$2-$C$1+1,$C$2-K2039+1)</f>
        <v>75</v>
      </c>
      <c r="N2039" s="268">
        <f>M2039/365</f>
        <v>0.20547945205479451</v>
      </c>
      <c r="O2039" s="269">
        <f>'Data and Parameter'!$E$4*'Data and Parameter'!$E$5*('Data and Parameter'!$E$6+'Data and Parameter'!$E$7)*'Data and Parameter'!$E$19*'Data and Parameter'!$E$14*'ER calculations'!N2039</f>
        <v>1.063921047635922</v>
      </c>
    </row>
    <row r="2040" spans="1:15" ht="15">
      <c r="A2040" s="284">
        <v>2036</v>
      </c>
      <c r="B2040" s="287"/>
      <c r="C2040" s="287"/>
      <c r="D2040" s="284" t="s">
        <v>1382</v>
      </c>
      <c r="E2040" s="287"/>
      <c r="F2040" s="285" t="s">
        <v>2160</v>
      </c>
      <c r="G2040" s="266" t="s">
        <v>121</v>
      </c>
      <c r="H2040" s="266">
        <f>IF(G2040="Traditional Stove",0.1,0.2)</f>
        <v>0.1</v>
      </c>
      <c r="I2040" s="266">
        <f>YEAR(J2040)</f>
        <v>2023</v>
      </c>
      <c r="J2040" s="267">
        <v>44971</v>
      </c>
      <c r="K2040" s="267">
        <f>J2040+1</f>
        <v>44972</v>
      </c>
      <c r="L2040" s="266">
        <f>IF(M2040&lt;=365,1,2)</f>
        <v>1</v>
      </c>
      <c r="M2040" s="266">
        <f>IF(K2040&lt;$C$1,$C$2-$C$1+1,$C$2-K2040+1)</f>
        <v>75</v>
      </c>
      <c r="N2040" s="268">
        <f>M2040/365</f>
        <v>0.20547945205479451</v>
      </c>
      <c r="O2040" s="269">
        <f>'Data and Parameter'!$E$4*'Data and Parameter'!$E$5*('Data and Parameter'!$E$6+'Data and Parameter'!$E$7)*'Data and Parameter'!$E$19*'Data and Parameter'!$E$14*'ER calculations'!N2040</f>
        <v>1.063921047635922</v>
      </c>
    </row>
    <row r="2041" spans="1:15" ht="15">
      <c r="A2041" s="284">
        <v>2037</v>
      </c>
      <c r="B2041" s="287"/>
      <c r="C2041" s="287"/>
      <c r="D2041" s="284" t="s">
        <v>1382</v>
      </c>
      <c r="E2041" s="287"/>
      <c r="F2041" s="285" t="s">
        <v>2161</v>
      </c>
      <c r="G2041" s="266" t="s">
        <v>121</v>
      </c>
      <c r="H2041" s="266">
        <f>IF(G2041="Traditional Stove",0.1,0.2)</f>
        <v>0.1</v>
      </c>
      <c r="I2041" s="266">
        <f>YEAR(J2041)</f>
        <v>2023</v>
      </c>
      <c r="J2041" s="267">
        <v>44971</v>
      </c>
      <c r="K2041" s="267">
        <f>J2041+1</f>
        <v>44972</v>
      </c>
      <c r="L2041" s="266">
        <f>IF(M2041&lt;=365,1,2)</f>
        <v>1</v>
      </c>
      <c r="M2041" s="266">
        <f>IF(K2041&lt;$C$1,$C$2-$C$1+1,$C$2-K2041+1)</f>
        <v>75</v>
      </c>
      <c r="N2041" s="268">
        <f>M2041/365</f>
        <v>0.20547945205479451</v>
      </c>
      <c r="O2041" s="269">
        <f>'Data and Parameter'!$E$4*'Data and Parameter'!$E$5*('Data and Parameter'!$E$6+'Data and Parameter'!$E$7)*'Data and Parameter'!$E$19*'Data and Parameter'!$E$14*'ER calculations'!N2041</f>
        <v>1.063921047635922</v>
      </c>
    </row>
    <row r="2042" spans="1:15" ht="15">
      <c r="A2042" s="284">
        <v>2038</v>
      </c>
      <c r="B2042" s="287"/>
      <c r="C2042" s="287"/>
      <c r="D2042" s="284" t="s">
        <v>1382</v>
      </c>
      <c r="E2042" s="287"/>
      <c r="F2042" s="285" t="s">
        <v>2162</v>
      </c>
      <c r="G2042" s="266" t="s">
        <v>121</v>
      </c>
      <c r="H2042" s="266">
        <f>IF(G2042="Traditional Stove",0.1,0.2)</f>
        <v>0.1</v>
      </c>
      <c r="I2042" s="266">
        <f>YEAR(J2042)</f>
        <v>2023</v>
      </c>
      <c r="J2042" s="267">
        <v>44971</v>
      </c>
      <c r="K2042" s="267">
        <f>J2042+1</f>
        <v>44972</v>
      </c>
      <c r="L2042" s="266">
        <f>IF(M2042&lt;=365,1,2)</f>
        <v>1</v>
      </c>
      <c r="M2042" s="266">
        <f>IF(K2042&lt;$C$1,$C$2-$C$1+1,$C$2-K2042+1)</f>
        <v>75</v>
      </c>
      <c r="N2042" s="268">
        <f>M2042/365</f>
        <v>0.20547945205479451</v>
      </c>
      <c r="O2042" s="269">
        <f>'Data and Parameter'!$E$4*'Data and Parameter'!$E$5*('Data and Parameter'!$E$6+'Data and Parameter'!$E$7)*'Data and Parameter'!$E$19*'Data and Parameter'!$E$14*'ER calculations'!N2042</f>
        <v>1.063921047635922</v>
      </c>
    </row>
    <row r="2043" spans="1:15" ht="15">
      <c r="A2043" s="284">
        <v>2039</v>
      </c>
      <c r="B2043" s="287"/>
      <c r="C2043" s="287"/>
      <c r="D2043" s="284" t="s">
        <v>1382</v>
      </c>
      <c r="E2043" s="287"/>
      <c r="F2043" s="285" t="s">
        <v>2163</v>
      </c>
      <c r="G2043" s="266" t="s">
        <v>121</v>
      </c>
      <c r="H2043" s="266">
        <f>IF(G2043="Traditional Stove",0.1,0.2)</f>
        <v>0.1</v>
      </c>
      <c r="I2043" s="266">
        <f>YEAR(J2043)</f>
        <v>2023</v>
      </c>
      <c r="J2043" s="267">
        <v>44971</v>
      </c>
      <c r="K2043" s="267">
        <f>J2043+1</f>
        <v>44972</v>
      </c>
      <c r="L2043" s="266">
        <f>IF(M2043&lt;=365,1,2)</f>
        <v>1</v>
      </c>
      <c r="M2043" s="266">
        <f>IF(K2043&lt;$C$1,$C$2-$C$1+1,$C$2-K2043+1)</f>
        <v>75</v>
      </c>
      <c r="N2043" s="268">
        <f>M2043/365</f>
        <v>0.20547945205479451</v>
      </c>
      <c r="O2043" s="269">
        <f>'Data and Parameter'!$E$4*'Data and Parameter'!$E$5*('Data and Parameter'!$E$6+'Data and Parameter'!$E$7)*'Data and Parameter'!$E$19*'Data and Parameter'!$E$14*'ER calculations'!N2043</f>
        <v>1.063921047635922</v>
      </c>
    </row>
    <row r="2044" spans="1:15" ht="15">
      <c r="A2044" s="284">
        <v>2040</v>
      </c>
      <c r="B2044" s="287"/>
      <c r="C2044" s="287"/>
      <c r="D2044" s="284" t="s">
        <v>1382</v>
      </c>
      <c r="E2044" s="287"/>
      <c r="F2044" s="285" t="s">
        <v>2164</v>
      </c>
      <c r="G2044" s="266" t="s">
        <v>121</v>
      </c>
      <c r="H2044" s="266">
        <f>IF(G2044="Traditional Stove",0.1,0.2)</f>
        <v>0.1</v>
      </c>
      <c r="I2044" s="266">
        <f>YEAR(J2044)</f>
        <v>2023</v>
      </c>
      <c r="J2044" s="267">
        <v>44971</v>
      </c>
      <c r="K2044" s="267">
        <f>J2044+1</f>
        <v>44972</v>
      </c>
      <c r="L2044" s="266">
        <f>IF(M2044&lt;=365,1,2)</f>
        <v>1</v>
      </c>
      <c r="M2044" s="266">
        <f>IF(K2044&lt;$C$1,$C$2-$C$1+1,$C$2-K2044+1)</f>
        <v>75</v>
      </c>
      <c r="N2044" s="268">
        <f>M2044/365</f>
        <v>0.20547945205479451</v>
      </c>
      <c r="O2044" s="269">
        <f>'Data and Parameter'!$E$4*'Data and Parameter'!$E$5*('Data and Parameter'!$E$6+'Data and Parameter'!$E$7)*'Data and Parameter'!$E$19*'Data and Parameter'!$E$14*'ER calculations'!N2044</f>
        <v>1.063921047635922</v>
      </c>
    </row>
    <row r="2045" spans="1:15" ht="15">
      <c r="A2045" s="284">
        <v>2041</v>
      </c>
      <c r="B2045" s="287"/>
      <c r="C2045" s="287"/>
      <c r="D2045" s="284" t="s">
        <v>1382</v>
      </c>
      <c r="E2045" s="287"/>
      <c r="F2045" s="285" t="s">
        <v>2165</v>
      </c>
      <c r="G2045" s="266" t="s">
        <v>121</v>
      </c>
      <c r="H2045" s="266">
        <f>IF(G2045="Traditional Stove",0.1,0.2)</f>
        <v>0.1</v>
      </c>
      <c r="I2045" s="266">
        <f>YEAR(J2045)</f>
        <v>2023</v>
      </c>
      <c r="J2045" s="267">
        <v>44971</v>
      </c>
      <c r="K2045" s="267">
        <f>J2045+1</f>
        <v>44972</v>
      </c>
      <c r="L2045" s="266">
        <f>IF(M2045&lt;=365,1,2)</f>
        <v>1</v>
      </c>
      <c r="M2045" s="266">
        <f>IF(K2045&lt;$C$1,$C$2-$C$1+1,$C$2-K2045+1)</f>
        <v>75</v>
      </c>
      <c r="N2045" s="268">
        <f>M2045/365</f>
        <v>0.20547945205479451</v>
      </c>
      <c r="O2045" s="269">
        <f>'Data and Parameter'!$E$4*'Data and Parameter'!$E$5*('Data and Parameter'!$E$6+'Data and Parameter'!$E$7)*'Data and Parameter'!$E$19*'Data and Parameter'!$E$14*'ER calculations'!N2045</f>
        <v>1.063921047635922</v>
      </c>
    </row>
    <row r="2046" spans="1:15" ht="15">
      <c r="A2046" s="284">
        <v>2042</v>
      </c>
      <c r="B2046" s="287"/>
      <c r="C2046" s="287"/>
      <c r="D2046" s="284" t="s">
        <v>1382</v>
      </c>
      <c r="E2046" s="287"/>
      <c r="F2046" s="285" t="s">
        <v>2166</v>
      </c>
      <c r="G2046" s="266" t="s">
        <v>121</v>
      </c>
      <c r="H2046" s="266">
        <f>IF(G2046="Traditional Stove",0.1,0.2)</f>
        <v>0.1</v>
      </c>
      <c r="I2046" s="266">
        <f>YEAR(J2046)</f>
        <v>2023</v>
      </c>
      <c r="J2046" s="267">
        <v>44971</v>
      </c>
      <c r="K2046" s="267">
        <f>J2046+1</f>
        <v>44972</v>
      </c>
      <c r="L2046" s="266">
        <f>IF(M2046&lt;=365,1,2)</f>
        <v>1</v>
      </c>
      <c r="M2046" s="266">
        <f>IF(K2046&lt;$C$1,$C$2-$C$1+1,$C$2-K2046+1)</f>
        <v>75</v>
      </c>
      <c r="N2046" s="268">
        <f>M2046/365</f>
        <v>0.20547945205479451</v>
      </c>
      <c r="O2046" s="269">
        <f>'Data and Parameter'!$E$4*'Data and Parameter'!$E$5*('Data and Parameter'!$E$6+'Data and Parameter'!$E$7)*'Data and Parameter'!$E$19*'Data and Parameter'!$E$14*'ER calculations'!N2046</f>
        <v>1.063921047635922</v>
      </c>
    </row>
    <row r="2047" spans="1:15" ht="15">
      <c r="A2047" s="284">
        <v>2043</v>
      </c>
      <c r="B2047" s="287"/>
      <c r="C2047" s="287"/>
      <c r="D2047" s="284" t="s">
        <v>1382</v>
      </c>
      <c r="E2047" s="287"/>
      <c r="F2047" s="285" t="s">
        <v>2167</v>
      </c>
      <c r="G2047" s="266" t="s">
        <v>121</v>
      </c>
      <c r="H2047" s="266">
        <f>IF(G2047="Traditional Stove",0.1,0.2)</f>
        <v>0.1</v>
      </c>
      <c r="I2047" s="266">
        <f>YEAR(J2047)</f>
        <v>2023</v>
      </c>
      <c r="J2047" s="267">
        <v>44971</v>
      </c>
      <c r="K2047" s="267">
        <f>J2047+1</f>
        <v>44972</v>
      </c>
      <c r="L2047" s="266">
        <f>IF(M2047&lt;=365,1,2)</f>
        <v>1</v>
      </c>
      <c r="M2047" s="266">
        <f>IF(K2047&lt;$C$1,$C$2-$C$1+1,$C$2-K2047+1)</f>
        <v>75</v>
      </c>
      <c r="N2047" s="268">
        <f>M2047/365</f>
        <v>0.20547945205479451</v>
      </c>
      <c r="O2047" s="269">
        <f>'Data and Parameter'!$E$4*'Data and Parameter'!$E$5*('Data and Parameter'!$E$6+'Data and Parameter'!$E$7)*'Data and Parameter'!$E$19*'Data and Parameter'!$E$14*'ER calculations'!N2047</f>
        <v>1.063921047635922</v>
      </c>
    </row>
    <row r="2048" spans="1:15" ht="15">
      <c r="A2048" s="284">
        <v>2044</v>
      </c>
      <c r="B2048" s="287"/>
      <c r="C2048" s="287"/>
      <c r="D2048" s="284" t="s">
        <v>1382</v>
      </c>
      <c r="E2048" s="287"/>
      <c r="F2048" s="285" t="s">
        <v>2168</v>
      </c>
      <c r="G2048" s="266" t="s">
        <v>121</v>
      </c>
      <c r="H2048" s="266">
        <f>IF(G2048="Traditional Stove",0.1,0.2)</f>
        <v>0.1</v>
      </c>
      <c r="I2048" s="266">
        <f>YEAR(J2048)</f>
        <v>2023</v>
      </c>
      <c r="J2048" s="267">
        <v>44971</v>
      </c>
      <c r="K2048" s="267">
        <f>J2048+1</f>
        <v>44972</v>
      </c>
      <c r="L2048" s="266">
        <f>IF(M2048&lt;=365,1,2)</f>
        <v>1</v>
      </c>
      <c r="M2048" s="266">
        <f>IF(K2048&lt;$C$1,$C$2-$C$1+1,$C$2-K2048+1)</f>
        <v>75</v>
      </c>
      <c r="N2048" s="268">
        <f>M2048/365</f>
        <v>0.20547945205479451</v>
      </c>
      <c r="O2048" s="269">
        <f>'Data and Parameter'!$E$4*'Data and Parameter'!$E$5*('Data and Parameter'!$E$6+'Data and Parameter'!$E$7)*'Data and Parameter'!$E$19*'Data and Parameter'!$E$14*'ER calculations'!N2048</f>
        <v>1.063921047635922</v>
      </c>
    </row>
    <row r="2049" spans="1:15" ht="15">
      <c r="A2049" s="284">
        <v>2045</v>
      </c>
      <c r="B2049" s="287"/>
      <c r="C2049" s="287"/>
      <c r="D2049" s="284" t="s">
        <v>1382</v>
      </c>
      <c r="E2049" s="287"/>
      <c r="F2049" s="285" t="s">
        <v>2169</v>
      </c>
      <c r="G2049" s="266" t="s">
        <v>121</v>
      </c>
      <c r="H2049" s="266">
        <f>IF(G2049="Traditional Stove",0.1,0.2)</f>
        <v>0.1</v>
      </c>
      <c r="I2049" s="266">
        <f>YEAR(J2049)</f>
        <v>2023</v>
      </c>
      <c r="J2049" s="267">
        <v>44971</v>
      </c>
      <c r="K2049" s="267">
        <f>J2049+1</f>
        <v>44972</v>
      </c>
      <c r="L2049" s="266">
        <f>IF(M2049&lt;=365,1,2)</f>
        <v>1</v>
      </c>
      <c r="M2049" s="266">
        <f>IF(K2049&lt;$C$1,$C$2-$C$1+1,$C$2-K2049+1)</f>
        <v>75</v>
      </c>
      <c r="N2049" s="268">
        <f>M2049/365</f>
        <v>0.20547945205479451</v>
      </c>
      <c r="O2049" s="269">
        <f>'Data and Parameter'!$E$4*'Data and Parameter'!$E$5*('Data and Parameter'!$E$6+'Data and Parameter'!$E$7)*'Data and Parameter'!$E$19*'Data and Parameter'!$E$14*'ER calculations'!N2049</f>
        <v>1.063921047635922</v>
      </c>
    </row>
    <row r="2050" spans="1:15" ht="15">
      <c r="A2050" s="284">
        <v>2046</v>
      </c>
      <c r="B2050" s="287"/>
      <c r="C2050" s="287"/>
      <c r="D2050" s="284" t="s">
        <v>1382</v>
      </c>
      <c r="E2050" s="287"/>
      <c r="F2050" s="285" t="s">
        <v>2170</v>
      </c>
      <c r="G2050" s="266" t="s">
        <v>121</v>
      </c>
      <c r="H2050" s="266">
        <f>IF(G2050="Traditional Stove",0.1,0.2)</f>
        <v>0.1</v>
      </c>
      <c r="I2050" s="266">
        <f>YEAR(J2050)</f>
        <v>2023</v>
      </c>
      <c r="J2050" s="267">
        <v>44971</v>
      </c>
      <c r="K2050" s="267">
        <f>J2050+1</f>
        <v>44972</v>
      </c>
      <c r="L2050" s="266">
        <f>IF(M2050&lt;=365,1,2)</f>
        <v>1</v>
      </c>
      <c r="M2050" s="266">
        <f>IF(K2050&lt;$C$1,$C$2-$C$1+1,$C$2-K2050+1)</f>
        <v>75</v>
      </c>
      <c r="N2050" s="268">
        <f>M2050/365</f>
        <v>0.20547945205479451</v>
      </c>
      <c r="O2050" s="269">
        <f>'Data and Parameter'!$E$4*'Data and Parameter'!$E$5*('Data and Parameter'!$E$6+'Data and Parameter'!$E$7)*'Data and Parameter'!$E$19*'Data and Parameter'!$E$14*'ER calculations'!N2050</f>
        <v>1.063921047635922</v>
      </c>
    </row>
    <row r="2051" spans="1:15" ht="15">
      <c r="A2051" s="284">
        <v>2047</v>
      </c>
      <c r="B2051" s="287"/>
      <c r="C2051" s="287"/>
      <c r="D2051" s="284" t="s">
        <v>1382</v>
      </c>
      <c r="E2051" s="287"/>
      <c r="F2051" s="285" t="s">
        <v>2171</v>
      </c>
      <c r="G2051" s="266" t="s">
        <v>121</v>
      </c>
      <c r="H2051" s="266">
        <f>IF(G2051="Traditional Stove",0.1,0.2)</f>
        <v>0.1</v>
      </c>
      <c r="I2051" s="266">
        <f>YEAR(J2051)</f>
        <v>2023</v>
      </c>
      <c r="J2051" s="267">
        <v>44971</v>
      </c>
      <c r="K2051" s="267">
        <f>J2051+1</f>
        <v>44972</v>
      </c>
      <c r="L2051" s="266">
        <f>IF(M2051&lt;=365,1,2)</f>
        <v>1</v>
      </c>
      <c r="M2051" s="266">
        <f>IF(K2051&lt;$C$1,$C$2-$C$1+1,$C$2-K2051+1)</f>
        <v>75</v>
      </c>
      <c r="N2051" s="268">
        <f>M2051/365</f>
        <v>0.20547945205479451</v>
      </c>
      <c r="O2051" s="269">
        <f>'Data and Parameter'!$E$4*'Data and Parameter'!$E$5*('Data and Parameter'!$E$6+'Data and Parameter'!$E$7)*'Data and Parameter'!$E$19*'Data and Parameter'!$E$14*'ER calculations'!N2051</f>
        <v>1.063921047635922</v>
      </c>
    </row>
    <row r="2052" spans="1:15" ht="15">
      <c r="A2052" s="284">
        <v>2048</v>
      </c>
      <c r="B2052" s="287"/>
      <c r="C2052" s="287"/>
      <c r="D2052" s="284" t="s">
        <v>1382</v>
      </c>
      <c r="E2052" s="287"/>
      <c r="F2052" s="285" t="s">
        <v>2172</v>
      </c>
      <c r="G2052" s="266" t="s">
        <v>121</v>
      </c>
      <c r="H2052" s="266">
        <f>IF(G2052="Traditional Stove",0.1,0.2)</f>
        <v>0.1</v>
      </c>
      <c r="I2052" s="266">
        <f>YEAR(J2052)</f>
        <v>2023</v>
      </c>
      <c r="J2052" s="267">
        <v>44971</v>
      </c>
      <c r="K2052" s="267">
        <f>J2052+1</f>
        <v>44972</v>
      </c>
      <c r="L2052" s="266">
        <f>IF(M2052&lt;=365,1,2)</f>
        <v>1</v>
      </c>
      <c r="M2052" s="266">
        <f>IF(K2052&lt;$C$1,$C$2-$C$1+1,$C$2-K2052+1)</f>
        <v>75</v>
      </c>
      <c r="N2052" s="268">
        <f>M2052/365</f>
        <v>0.20547945205479451</v>
      </c>
      <c r="O2052" s="269">
        <f>'Data and Parameter'!$E$4*'Data and Parameter'!$E$5*('Data and Parameter'!$E$6+'Data and Parameter'!$E$7)*'Data and Parameter'!$E$19*'Data and Parameter'!$E$14*'ER calculations'!N2052</f>
        <v>1.063921047635922</v>
      </c>
    </row>
    <row r="2053" spans="1:15" ht="15">
      <c r="A2053" s="284">
        <v>2049</v>
      </c>
      <c r="B2053" s="287"/>
      <c r="C2053" s="287"/>
      <c r="D2053" s="284" t="s">
        <v>1382</v>
      </c>
      <c r="E2053" s="287"/>
      <c r="F2053" s="285" t="s">
        <v>2173</v>
      </c>
      <c r="G2053" s="266" t="s">
        <v>121</v>
      </c>
      <c r="H2053" s="266">
        <f>IF(G2053="Traditional Stove",0.1,0.2)</f>
        <v>0.1</v>
      </c>
      <c r="I2053" s="266">
        <f>YEAR(J2053)</f>
        <v>2023</v>
      </c>
      <c r="J2053" s="267">
        <v>44971</v>
      </c>
      <c r="K2053" s="267">
        <f>J2053+1</f>
        <v>44972</v>
      </c>
      <c r="L2053" s="266">
        <f>IF(M2053&lt;=365,1,2)</f>
        <v>1</v>
      </c>
      <c r="M2053" s="266">
        <f>IF(K2053&lt;$C$1,$C$2-$C$1+1,$C$2-K2053+1)</f>
        <v>75</v>
      </c>
      <c r="N2053" s="268">
        <f>M2053/365</f>
        <v>0.20547945205479451</v>
      </c>
      <c r="O2053" s="269">
        <f>'Data and Parameter'!$E$4*'Data and Parameter'!$E$5*('Data and Parameter'!$E$6+'Data and Parameter'!$E$7)*'Data and Parameter'!$E$19*'Data and Parameter'!$E$14*'ER calculations'!N2053</f>
        <v>1.063921047635922</v>
      </c>
    </row>
    <row r="2054" spans="1:15" ht="15">
      <c r="A2054" s="284">
        <v>2050</v>
      </c>
      <c r="B2054" s="287"/>
      <c r="C2054" s="287"/>
      <c r="D2054" s="284" t="s">
        <v>1382</v>
      </c>
      <c r="E2054" s="287"/>
      <c r="F2054" s="285" t="s">
        <v>2174</v>
      </c>
      <c r="G2054" s="266" t="s">
        <v>121</v>
      </c>
      <c r="H2054" s="266">
        <f>IF(G2054="Traditional Stove",0.1,0.2)</f>
        <v>0.1</v>
      </c>
      <c r="I2054" s="266">
        <f>YEAR(J2054)</f>
        <v>2023</v>
      </c>
      <c r="J2054" s="267">
        <v>44971</v>
      </c>
      <c r="K2054" s="267">
        <f>J2054+1</f>
        <v>44972</v>
      </c>
      <c r="L2054" s="266">
        <f>IF(M2054&lt;=365,1,2)</f>
        <v>1</v>
      </c>
      <c r="M2054" s="266">
        <f>IF(K2054&lt;$C$1,$C$2-$C$1+1,$C$2-K2054+1)</f>
        <v>75</v>
      </c>
      <c r="N2054" s="268">
        <f>M2054/365</f>
        <v>0.20547945205479451</v>
      </c>
      <c r="O2054" s="269">
        <f>'Data and Parameter'!$E$4*'Data and Parameter'!$E$5*('Data and Parameter'!$E$6+'Data and Parameter'!$E$7)*'Data and Parameter'!$E$19*'Data and Parameter'!$E$14*'ER calculations'!N2054</f>
        <v>1.063921047635922</v>
      </c>
    </row>
    <row r="2055" spans="1:15" ht="15">
      <c r="A2055" s="284">
        <v>2051</v>
      </c>
      <c r="B2055" s="287"/>
      <c r="C2055" s="287"/>
      <c r="D2055" s="284" t="s">
        <v>1382</v>
      </c>
      <c r="E2055" s="287"/>
      <c r="F2055" s="285" t="s">
        <v>2175</v>
      </c>
      <c r="G2055" s="266" t="s">
        <v>121</v>
      </c>
      <c r="H2055" s="266">
        <f>IF(G2055="Traditional Stove",0.1,0.2)</f>
        <v>0.1</v>
      </c>
      <c r="I2055" s="266">
        <f>YEAR(J2055)</f>
        <v>2023</v>
      </c>
      <c r="J2055" s="267">
        <v>44971</v>
      </c>
      <c r="K2055" s="267">
        <f>J2055+1</f>
        <v>44972</v>
      </c>
      <c r="L2055" s="266">
        <f>IF(M2055&lt;=365,1,2)</f>
        <v>1</v>
      </c>
      <c r="M2055" s="266">
        <f>IF(K2055&lt;$C$1,$C$2-$C$1+1,$C$2-K2055+1)</f>
        <v>75</v>
      </c>
      <c r="N2055" s="268">
        <f>M2055/365</f>
        <v>0.20547945205479451</v>
      </c>
      <c r="O2055" s="269">
        <f>'Data and Parameter'!$E$4*'Data and Parameter'!$E$5*('Data and Parameter'!$E$6+'Data and Parameter'!$E$7)*'Data and Parameter'!$E$19*'Data and Parameter'!$E$14*'ER calculations'!N2055</f>
        <v>1.063921047635922</v>
      </c>
    </row>
    <row r="2056" spans="1:15" ht="15">
      <c r="A2056" s="284">
        <v>2052</v>
      </c>
      <c r="B2056" s="287"/>
      <c r="C2056" s="287"/>
      <c r="D2056" s="284" t="s">
        <v>1382</v>
      </c>
      <c r="E2056" s="287"/>
      <c r="F2056" s="285" t="s">
        <v>2176</v>
      </c>
      <c r="G2056" s="266" t="s">
        <v>121</v>
      </c>
      <c r="H2056" s="266">
        <f>IF(G2056="Traditional Stove",0.1,0.2)</f>
        <v>0.1</v>
      </c>
      <c r="I2056" s="266">
        <f>YEAR(J2056)</f>
        <v>2023</v>
      </c>
      <c r="J2056" s="267">
        <v>44971</v>
      </c>
      <c r="K2056" s="267">
        <f>J2056+1</f>
        <v>44972</v>
      </c>
      <c r="L2056" s="266">
        <f>IF(M2056&lt;=365,1,2)</f>
        <v>1</v>
      </c>
      <c r="M2056" s="266">
        <f>IF(K2056&lt;$C$1,$C$2-$C$1+1,$C$2-K2056+1)</f>
        <v>75</v>
      </c>
      <c r="N2056" s="268">
        <f>M2056/365</f>
        <v>0.20547945205479451</v>
      </c>
      <c r="O2056" s="269">
        <f>'Data and Parameter'!$E$4*'Data and Parameter'!$E$5*('Data and Parameter'!$E$6+'Data and Parameter'!$E$7)*'Data and Parameter'!$E$19*'Data and Parameter'!$E$14*'ER calculations'!N2056</f>
        <v>1.063921047635922</v>
      </c>
    </row>
    <row r="2057" spans="1:15" ht="15">
      <c r="A2057" s="284">
        <v>2053</v>
      </c>
      <c r="B2057" s="287"/>
      <c r="C2057" s="287"/>
      <c r="D2057" s="284" t="s">
        <v>1382</v>
      </c>
      <c r="E2057" s="287"/>
      <c r="F2057" s="285" t="s">
        <v>2177</v>
      </c>
      <c r="G2057" s="266" t="s">
        <v>121</v>
      </c>
      <c r="H2057" s="266">
        <f>IF(G2057="Traditional Stove",0.1,0.2)</f>
        <v>0.1</v>
      </c>
      <c r="I2057" s="266">
        <f>YEAR(J2057)</f>
        <v>2023</v>
      </c>
      <c r="J2057" s="267">
        <v>44971</v>
      </c>
      <c r="K2057" s="267">
        <f>J2057+1</f>
        <v>44972</v>
      </c>
      <c r="L2057" s="266">
        <f>IF(M2057&lt;=365,1,2)</f>
        <v>1</v>
      </c>
      <c r="M2057" s="266">
        <f>IF(K2057&lt;$C$1,$C$2-$C$1+1,$C$2-K2057+1)</f>
        <v>75</v>
      </c>
      <c r="N2057" s="268">
        <f>M2057/365</f>
        <v>0.20547945205479451</v>
      </c>
      <c r="O2057" s="269">
        <f>'Data and Parameter'!$E$4*'Data and Parameter'!$E$5*('Data and Parameter'!$E$6+'Data and Parameter'!$E$7)*'Data and Parameter'!$E$19*'Data and Parameter'!$E$14*'ER calculations'!N2057</f>
        <v>1.063921047635922</v>
      </c>
    </row>
    <row r="2058" spans="1:15" ht="15">
      <c r="A2058" s="284">
        <v>2054</v>
      </c>
      <c r="B2058" s="287"/>
      <c r="C2058" s="287"/>
      <c r="D2058" s="284" t="s">
        <v>1382</v>
      </c>
      <c r="E2058" s="287"/>
      <c r="F2058" s="285" t="s">
        <v>2178</v>
      </c>
      <c r="G2058" s="266" t="s">
        <v>121</v>
      </c>
      <c r="H2058" s="266">
        <f>IF(G2058="Traditional Stove",0.1,0.2)</f>
        <v>0.1</v>
      </c>
      <c r="I2058" s="266">
        <f>YEAR(J2058)</f>
        <v>2023</v>
      </c>
      <c r="J2058" s="267">
        <v>44971</v>
      </c>
      <c r="K2058" s="267">
        <f>J2058+1</f>
        <v>44972</v>
      </c>
      <c r="L2058" s="266">
        <f>IF(M2058&lt;=365,1,2)</f>
        <v>1</v>
      </c>
      <c r="M2058" s="266">
        <f>IF(K2058&lt;$C$1,$C$2-$C$1+1,$C$2-K2058+1)</f>
        <v>75</v>
      </c>
      <c r="N2058" s="268">
        <f>M2058/365</f>
        <v>0.20547945205479451</v>
      </c>
      <c r="O2058" s="269">
        <f>'Data and Parameter'!$E$4*'Data and Parameter'!$E$5*('Data and Parameter'!$E$6+'Data and Parameter'!$E$7)*'Data and Parameter'!$E$19*'Data and Parameter'!$E$14*'ER calculations'!N2058</f>
        <v>1.063921047635922</v>
      </c>
    </row>
    <row r="2059" spans="1:15" ht="15">
      <c r="A2059" s="284">
        <v>2055</v>
      </c>
      <c r="B2059" s="287"/>
      <c r="C2059" s="287"/>
      <c r="D2059" s="284" t="s">
        <v>1382</v>
      </c>
      <c r="E2059" s="287"/>
      <c r="F2059" s="285" t="s">
        <v>2179</v>
      </c>
      <c r="G2059" s="266" t="s">
        <v>121</v>
      </c>
      <c r="H2059" s="266">
        <f>IF(G2059="Traditional Stove",0.1,0.2)</f>
        <v>0.1</v>
      </c>
      <c r="I2059" s="266">
        <f>YEAR(J2059)</f>
        <v>2023</v>
      </c>
      <c r="J2059" s="267">
        <v>44971</v>
      </c>
      <c r="K2059" s="267">
        <f>J2059+1</f>
        <v>44972</v>
      </c>
      <c r="L2059" s="266">
        <f>IF(M2059&lt;=365,1,2)</f>
        <v>1</v>
      </c>
      <c r="M2059" s="266">
        <f>IF(K2059&lt;$C$1,$C$2-$C$1+1,$C$2-K2059+1)</f>
        <v>75</v>
      </c>
      <c r="N2059" s="268">
        <f>M2059/365</f>
        <v>0.20547945205479451</v>
      </c>
      <c r="O2059" s="269">
        <f>'Data and Parameter'!$E$4*'Data and Parameter'!$E$5*('Data and Parameter'!$E$6+'Data and Parameter'!$E$7)*'Data and Parameter'!$E$19*'Data and Parameter'!$E$14*'ER calculations'!N2059</f>
        <v>1.063921047635922</v>
      </c>
    </row>
    <row r="2060" spans="1:15" ht="15">
      <c r="A2060" s="284">
        <v>2056</v>
      </c>
      <c r="B2060" s="287"/>
      <c r="C2060" s="287"/>
      <c r="D2060" s="284" t="s">
        <v>1382</v>
      </c>
      <c r="E2060" s="287"/>
      <c r="F2060" s="285" t="s">
        <v>2180</v>
      </c>
      <c r="G2060" s="266" t="s">
        <v>121</v>
      </c>
      <c r="H2060" s="266">
        <f>IF(G2060="Traditional Stove",0.1,0.2)</f>
        <v>0.1</v>
      </c>
      <c r="I2060" s="266">
        <f>YEAR(J2060)</f>
        <v>2023</v>
      </c>
      <c r="J2060" s="267">
        <v>44971</v>
      </c>
      <c r="K2060" s="267">
        <f>J2060+1</f>
        <v>44972</v>
      </c>
      <c r="L2060" s="266">
        <f>IF(M2060&lt;=365,1,2)</f>
        <v>1</v>
      </c>
      <c r="M2060" s="266">
        <f>IF(K2060&lt;$C$1,$C$2-$C$1+1,$C$2-K2060+1)</f>
        <v>75</v>
      </c>
      <c r="N2060" s="268">
        <f>M2060/365</f>
        <v>0.20547945205479451</v>
      </c>
      <c r="O2060" s="269">
        <f>'Data and Parameter'!$E$4*'Data and Parameter'!$E$5*('Data and Parameter'!$E$6+'Data and Parameter'!$E$7)*'Data and Parameter'!$E$19*'Data and Parameter'!$E$14*'ER calculations'!N2060</f>
        <v>1.063921047635922</v>
      </c>
    </row>
    <row r="2061" spans="1:15" ht="15">
      <c r="A2061" s="284">
        <v>2057</v>
      </c>
      <c r="B2061" s="287"/>
      <c r="C2061" s="287"/>
      <c r="D2061" s="284" t="s">
        <v>1382</v>
      </c>
      <c r="E2061" s="287"/>
      <c r="F2061" s="285" t="s">
        <v>2181</v>
      </c>
      <c r="G2061" s="266" t="s">
        <v>121</v>
      </c>
      <c r="H2061" s="266">
        <f>IF(G2061="Traditional Stove",0.1,0.2)</f>
        <v>0.1</v>
      </c>
      <c r="I2061" s="266">
        <f>YEAR(J2061)</f>
        <v>2023</v>
      </c>
      <c r="J2061" s="267">
        <v>44971</v>
      </c>
      <c r="K2061" s="267">
        <f>J2061+1</f>
        <v>44972</v>
      </c>
      <c r="L2061" s="266">
        <f>IF(M2061&lt;=365,1,2)</f>
        <v>1</v>
      </c>
      <c r="M2061" s="266">
        <f>IF(K2061&lt;$C$1,$C$2-$C$1+1,$C$2-K2061+1)</f>
        <v>75</v>
      </c>
      <c r="N2061" s="268">
        <f>M2061/365</f>
        <v>0.20547945205479451</v>
      </c>
      <c r="O2061" s="269">
        <f>'Data and Parameter'!$E$4*'Data and Parameter'!$E$5*('Data and Parameter'!$E$6+'Data and Parameter'!$E$7)*'Data and Parameter'!$E$19*'Data and Parameter'!$E$14*'ER calculations'!N2061</f>
        <v>1.063921047635922</v>
      </c>
    </row>
    <row r="2062" spans="1:15" ht="15">
      <c r="A2062" s="284">
        <v>2058</v>
      </c>
      <c r="B2062" s="287"/>
      <c r="C2062" s="287"/>
      <c r="D2062" s="284" t="s">
        <v>1382</v>
      </c>
      <c r="E2062" s="287"/>
      <c r="F2062" s="285" t="s">
        <v>2182</v>
      </c>
      <c r="G2062" s="266" t="s">
        <v>121</v>
      </c>
      <c r="H2062" s="266">
        <f>IF(G2062="Traditional Stove",0.1,0.2)</f>
        <v>0.1</v>
      </c>
      <c r="I2062" s="266">
        <f>YEAR(J2062)</f>
        <v>2023</v>
      </c>
      <c r="J2062" s="267">
        <v>44971</v>
      </c>
      <c r="K2062" s="267">
        <f>J2062+1</f>
        <v>44972</v>
      </c>
      <c r="L2062" s="266">
        <f>IF(M2062&lt;=365,1,2)</f>
        <v>1</v>
      </c>
      <c r="M2062" s="266">
        <f>IF(K2062&lt;$C$1,$C$2-$C$1+1,$C$2-K2062+1)</f>
        <v>75</v>
      </c>
      <c r="N2062" s="268">
        <f>M2062/365</f>
        <v>0.20547945205479451</v>
      </c>
      <c r="O2062" s="269">
        <f>'Data and Parameter'!$E$4*'Data and Parameter'!$E$5*('Data and Parameter'!$E$6+'Data and Parameter'!$E$7)*'Data and Parameter'!$E$19*'Data and Parameter'!$E$14*'ER calculations'!N2062</f>
        <v>1.063921047635922</v>
      </c>
    </row>
    <row r="2063" spans="1:15" ht="15">
      <c r="A2063" s="284">
        <v>2059</v>
      </c>
      <c r="B2063" s="287"/>
      <c r="C2063" s="287"/>
      <c r="D2063" s="284" t="s">
        <v>1382</v>
      </c>
      <c r="E2063" s="287"/>
      <c r="F2063" s="285" t="s">
        <v>2183</v>
      </c>
      <c r="G2063" s="266" t="s">
        <v>121</v>
      </c>
      <c r="H2063" s="266">
        <f>IF(G2063="Traditional Stove",0.1,0.2)</f>
        <v>0.1</v>
      </c>
      <c r="I2063" s="266">
        <f>YEAR(J2063)</f>
        <v>2023</v>
      </c>
      <c r="J2063" s="267">
        <v>44971</v>
      </c>
      <c r="K2063" s="267">
        <f>J2063+1</f>
        <v>44972</v>
      </c>
      <c r="L2063" s="266">
        <f>IF(M2063&lt;=365,1,2)</f>
        <v>1</v>
      </c>
      <c r="M2063" s="266">
        <f>IF(K2063&lt;$C$1,$C$2-$C$1+1,$C$2-K2063+1)</f>
        <v>75</v>
      </c>
      <c r="N2063" s="268">
        <f>M2063/365</f>
        <v>0.20547945205479451</v>
      </c>
      <c r="O2063" s="269">
        <f>'Data and Parameter'!$E$4*'Data and Parameter'!$E$5*('Data and Parameter'!$E$6+'Data and Parameter'!$E$7)*'Data and Parameter'!$E$19*'Data and Parameter'!$E$14*'ER calculations'!N2063</f>
        <v>1.063921047635922</v>
      </c>
    </row>
    <row r="2064" spans="1:15" ht="15">
      <c r="A2064" s="284">
        <v>2060</v>
      </c>
      <c r="B2064" s="287"/>
      <c r="C2064" s="287"/>
      <c r="D2064" s="284" t="s">
        <v>1382</v>
      </c>
      <c r="E2064" s="287"/>
      <c r="F2064" s="285" t="s">
        <v>2184</v>
      </c>
      <c r="G2064" s="266" t="s">
        <v>121</v>
      </c>
      <c r="H2064" s="266">
        <f>IF(G2064="Traditional Stove",0.1,0.2)</f>
        <v>0.1</v>
      </c>
      <c r="I2064" s="266">
        <f>YEAR(J2064)</f>
        <v>2023</v>
      </c>
      <c r="J2064" s="267">
        <v>44971</v>
      </c>
      <c r="K2064" s="267">
        <f>J2064+1</f>
        <v>44972</v>
      </c>
      <c r="L2064" s="266">
        <f>IF(M2064&lt;=365,1,2)</f>
        <v>1</v>
      </c>
      <c r="M2064" s="266">
        <f>IF(K2064&lt;$C$1,$C$2-$C$1+1,$C$2-K2064+1)</f>
        <v>75</v>
      </c>
      <c r="N2064" s="268">
        <f>M2064/365</f>
        <v>0.20547945205479451</v>
      </c>
      <c r="O2064" s="269">
        <f>'Data and Parameter'!$E$4*'Data and Parameter'!$E$5*('Data and Parameter'!$E$6+'Data and Parameter'!$E$7)*'Data and Parameter'!$E$19*'Data and Parameter'!$E$14*'ER calculations'!N2064</f>
        <v>1.063921047635922</v>
      </c>
    </row>
    <row r="2065" spans="1:15" ht="15">
      <c r="A2065" s="284">
        <v>2061</v>
      </c>
      <c r="B2065" s="287"/>
      <c r="C2065" s="287"/>
      <c r="D2065" s="284" t="s">
        <v>1382</v>
      </c>
      <c r="E2065" s="287"/>
      <c r="F2065" s="285" t="s">
        <v>2185</v>
      </c>
      <c r="G2065" s="266" t="s">
        <v>121</v>
      </c>
      <c r="H2065" s="266">
        <f>IF(G2065="Traditional Stove",0.1,0.2)</f>
        <v>0.1</v>
      </c>
      <c r="I2065" s="266">
        <f>YEAR(J2065)</f>
        <v>2023</v>
      </c>
      <c r="J2065" s="267">
        <v>44971</v>
      </c>
      <c r="K2065" s="267">
        <f>J2065+1</f>
        <v>44972</v>
      </c>
      <c r="L2065" s="266">
        <f>IF(M2065&lt;=365,1,2)</f>
        <v>1</v>
      </c>
      <c r="M2065" s="266">
        <f>IF(K2065&lt;$C$1,$C$2-$C$1+1,$C$2-K2065+1)</f>
        <v>75</v>
      </c>
      <c r="N2065" s="268">
        <f>M2065/365</f>
        <v>0.20547945205479451</v>
      </c>
      <c r="O2065" s="269">
        <f>'Data and Parameter'!$E$4*'Data and Parameter'!$E$5*('Data and Parameter'!$E$6+'Data and Parameter'!$E$7)*'Data and Parameter'!$E$19*'Data and Parameter'!$E$14*'ER calculations'!N2065</f>
        <v>1.063921047635922</v>
      </c>
    </row>
    <row r="2066" spans="1:15" ht="15">
      <c r="A2066" s="284">
        <v>2062</v>
      </c>
      <c r="B2066" s="287"/>
      <c r="C2066" s="287"/>
      <c r="D2066" s="284" t="s">
        <v>1382</v>
      </c>
      <c r="E2066" s="287"/>
      <c r="F2066" s="285" t="s">
        <v>2186</v>
      </c>
      <c r="G2066" s="266" t="s">
        <v>121</v>
      </c>
      <c r="H2066" s="266">
        <f>IF(G2066="Traditional Stove",0.1,0.2)</f>
        <v>0.1</v>
      </c>
      <c r="I2066" s="266">
        <f>YEAR(J2066)</f>
        <v>2023</v>
      </c>
      <c r="J2066" s="267">
        <v>44971</v>
      </c>
      <c r="K2066" s="267">
        <f>J2066+1</f>
        <v>44972</v>
      </c>
      <c r="L2066" s="266">
        <f>IF(M2066&lt;=365,1,2)</f>
        <v>1</v>
      </c>
      <c r="M2066" s="266">
        <f>IF(K2066&lt;$C$1,$C$2-$C$1+1,$C$2-K2066+1)</f>
        <v>75</v>
      </c>
      <c r="N2066" s="268">
        <f>M2066/365</f>
        <v>0.20547945205479451</v>
      </c>
      <c r="O2066" s="269">
        <f>'Data and Parameter'!$E$4*'Data and Parameter'!$E$5*('Data and Parameter'!$E$6+'Data and Parameter'!$E$7)*'Data and Parameter'!$E$19*'Data and Parameter'!$E$14*'ER calculations'!N2066</f>
        <v>1.063921047635922</v>
      </c>
    </row>
    <row r="2067" spans="1:15" ht="15">
      <c r="A2067" s="284">
        <v>2063</v>
      </c>
      <c r="B2067" s="287"/>
      <c r="C2067" s="287"/>
      <c r="D2067" s="284" t="s">
        <v>1382</v>
      </c>
      <c r="E2067" s="287"/>
      <c r="F2067" s="285" t="s">
        <v>2187</v>
      </c>
      <c r="G2067" s="266" t="s">
        <v>121</v>
      </c>
      <c r="H2067" s="266">
        <f>IF(G2067="Traditional Stove",0.1,0.2)</f>
        <v>0.1</v>
      </c>
      <c r="I2067" s="266">
        <f>YEAR(J2067)</f>
        <v>2023</v>
      </c>
      <c r="J2067" s="267">
        <v>44971</v>
      </c>
      <c r="K2067" s="267">
        <f>J2067+1</f>
        <v>44972</v>
      </c>
      <c r="L2067" s="266">
        <f>IF(M2067&lt;=365,1,2)</f>
        <v>1</v>
      </c>
      <c r="M2067" s="266">
        <f>IF(K2067&lt;$C$1,$C$2-$C$1+1,$C$2-K2067+1)</f>
        <v>75</v>
      </c>
      <c r="N2067" s="268">
        <f>M2067/365</f>
        <v>0.20547945205479451</v>
      </c>
      <c r="O2067" s="269">
        <f>'Data and Parameter'!$E$4*'Data and Parameter'!$E$5*('Data and Parameter'!$E$6+'Data and Parameter'!$E$7)*'Data and Parameter'!$E$19*'Data and Parameter'!$E$14*'ER calculations'!N2067</f>
        <v>1.063921047635922</v>
      </c>
    </row>
    <row r="2068" spans="1:15" ht="15">
      <c r="A2068" s="284">
        <v>2064</v>
      </c>
      <c r="B2068" s="287"/>
      <c r="C2068" s="287"/>
      <c r="D2068" s="284" t="s">
        <v>1382</v>
      </c>
      <c r="E2068" s="287"/>
      <c r="F2068" s="285" t="s">
        <v>2188</v>
      </c>
      <c r="G2068" s="266" t="s">
        <v>121</v>
      </c>
      <c r="H2068" s="266">
        <f>IF(G2068="Traditional Stove",0.1,0.2)</f>
        <v>0.1</v>
      </c>
      <c r="I2068" s="266">
        <f>YEAR(J2068)</f>
        <v>2023</v>
      </c>
      <c r="J2068" s="267">
        <v>44971</v>
      </c>
      <c r="K2068" s="267">
        <f>J2068+1</f>
        <v>44972</v>
      </c>
      <c r="L2068" s="266">
        <f>IF(M2068&lt;=365,1,2)</f>
        <v>1</v>
      </c>
      <c r="M2068" s="266">
        <f>IF(K2068&lt;$C$1,$C$2-$C$1+1,$C$2-K2068+1)</f>
        <v>75</v>
      </c>
      <c r="N2068" s="268">
        <f>M2068/365</f>
        <v>0.20547945205479451</v>
      </c>
      <c r="O2068" s="269">
        <f>'Data and Parameter'!$E$4*'Data and Parameter'!$E$5*('Data and Parameter'!$E$6+'Data and Parameter'!$E$7)*'Data and Parameter'!$E$19*'Data and Parameter'!$E$14*'ER calculations'!N2068</f>
        <v>1.063921047635922</v>
      </c>
    </row>
    <row r="2069" spans="1:15" ht="15">
      <c r="A2069" s="284">
        <v>2065</v>
      </c>
      <c r="B2069" s="287"/>
      <c r="C2069" s="287"/>
      <c r="D2069" s="284" t="s">
        <v>1382</v>
      </c>
      <c r="E2069" s="287"/>
      <c r="F2069" s="285" t="s">
        <v>2189</v>
      </c>
      <c r="G2069" s="266" t="s">
        <v>121</v>
      </c>
      <c r="H2069" s="266">
        <f>IF(G2069="Traditional Stove",0.1,0.2)</f>
        <v>0.1</v>
      </c>
      <c r="I2069" s="266">
        <f>YEAR(J2069)</f>
        <v>2023</v>
      </c>
      <c r="J2069" s="267">
        <v>44971</v>
      </c>
      <c r="K2069" s="267">
        <f>J2069+1</f>
        <v>44972</v>
      </c>
      <c r="L2069" s="266">
        <f>IF(M2069&lt;=365,1,2)</f>
        <v>1</v>
      </c>
      <c r="M2069" s="266">
        <f>IF(K2069&lt;$C$1,$C$2-$C$1+1,$C$2-K2069+1)</f>
        <v>75</v>
      </c>
      <c r="N2069" s="268">
        <f>M2069/365</f>
        <v>0.20547945205479451</v>
      </c>
      <c r="O2069" s="269">
        <f>'Data and Parameter'!$E$4*'Data and Parameter'!$E$5*('Data and Parameter'!$E$6+'Data and Parameter'!$E$7)*'Data and Parameter'!$E$19*'Data and Parameter'!$E$14*'ER calculations'!N2069</f>
        <v>1.063921047635922</v>
      </c>
    </row>
    <row r="2070" spans="1:15" ht="15">
      <c r="A2070" s="284">
        <v>2066</v>
      </c>
      <c r="B2070" s="287"/>
      <c r="C2070" s="287"/>
      <c r="D2070" s="284" t="s">
        <v>1382</v>
      </c>
      <c r="E2070" s="287"/>
      <c r="F2070" s="285" t="s">
        <v>2190</v>
      </c>
      <c r="G2070" s="266" t="s">
        <v>121</v>
      </c>
      <c r="H2070" s="266">
        <f>IF(G2070="Traditional Stove",0.1,0.2)</f>
        <v>0.1</v>
      </c>
      <c r="I2070" s="266">
        <f>YEAR(J2070)</f>
        <v>2023</v>
      </c>
      <c r="J2070" s="267">
        <v>44971</v>
      </c>
      <c r="K2070" s="267">
        <f>J2070+1</f>
        <v>44972</v>
      </c>
      <c r="L2070" s="266">
        <f>IF(M2070&lt;=365,1,2)</f>
        <v>1</v>
      </c>
      <c r="M2070" s="266">
        <f>IF(K2070&lt;$C$1,$C$2-$C$1+1,$C$2-K2070+1)</f>
        <v>75</v>
      </c>
      <c r="N2070" s="268">
        <f>M2070/365</f>
        <v>0.20547945205479451</v>
      </c>
      <c r="O2070" s="269">
        <f>'Data and Parameter'!$E$4*'Data and Parameter'!$E$5*('Data and Parameter'!$E$6+'Data and Parameter'!$E$7)*'Data and Parameter'!$E$19*'Data and Parameter'!$E$14*'ER calculations'!N2070</f>
        <v>1.063921047635922</v>
      </c>
    </row>
    <row r="2071" spans="1:15" ht="15">
      <c r="A2071" s="284">
        <v>2067</v>
      </c>
      <c r="B2071" s="287"/>
      <c r="C2071" s="287"/>
      <c r="D2071" s="284" t="s">
        <v>1382</v>
      </c>
      <c r="E2071" s="287"/>
      <c r="F2071" s="285" t="s">
        <v>2191</v>
      </c>
      <c r="G2071" s="266" t="s">
        <v>121</v>
      </c>
      <c r="H2071" s="266">
        <f>IF(G2071="Traditional Stove",0.1,0.2)</f>
        <v>0.1</v>
      </c>
      <c r="I2071" s="266">
        <f>YEAR(J2071)</f>
        <v>2023</v>
      </c>
      <c r="J2071" s="267">
        <v>44971</v>
      </c>
      <c r="K2071" s="267">
        <f>J2071+1</f>
        <v>44972</v>
      </c>
      <c r="L2071" s="266">
        <f>IF(M2071&lt;=365,1,2)</f>
        <v>1</v>
      </c>
      <c r="M2071" s="266">
        <f>IF(K2071&lt;$C$1,$C$2-$C$1+1,$C$2-K2071+1)</f>
        <v>75</v>
      </c>
      <c r="N2071" s="268">
        <f>M2071/365</f>
        <v>0.20547945205479451</v>
      </c>
      <c r="O2071" s="269">
        <f>'Data and Parameter'!$E$4*'Data and Parameter'!$E$5*('Data and Parameter'!$E$6+'Data and Parameter'!$E$7)*'Data and Parameter'!$E$19*'Data and Parameter'!$E$14*'ER calculations'!N2071</f>
        <v>1.063921047635922</v>
      </c>
    </row>
    <row r="2072" spans="1:15" ht="15">
      <c r="A2072" s="284">
        <v>2068</v>
      </c>
      <c r="B2072" s="287"/>
      <c r="C2072" s="287"/>
      <c r="D2072" s="284" t="s">
        <v>1382</v>
      </c>
      <c r="E2072" s="287"/>
      <c r="F2072" s="285" t="s">
        <v>2192</v>
      </c>
      <c r="G2072" s="266" t="s">
        <v>121</v>
      </c>
      <c r="H2072" s="266">
        <f>IF(G2072="Traditional Stove",0.1,0.2)</f>
        <v>0.1</v>
      </c>
      <c r="I2072" s="266">
        <f>YEAR(J2072)</f>
        <v>2023</v>
      </c>
      <c r="J2072" s="267">
        <v>44971</v>
      </c>
      <c r="K2072" s="267">
        <f>J2072+1</f>
        <v>44972</v>
      </c>
      <c r="L2072" s="266">
        <f>IF(M2072&lt;=365,1,2)</f>
        <v>1</v>
      </c>
      <c r="M2072" s="266">
        <f>IF(K2072&lt;$C$1,$C$2-$C$1+1,$C$2-K2072+1)</f>
        <v>75</v>
      </c>
      <c r="N2072" s="268">
        <f>M2072/365</f>
        <v>0.20547945205479451</v>
      </c>
      <c r="O2072" s="269">
        <f>'Data and Parameter'!$E$4*'Data and Parameter'!$E$5*('Data and Parameter'!$E$6+'Data and Parameter'!$E$7)*'Data and Parameter'!$E$19*'Data and Parameter'!$E$14*'ER calculations'!N2072</f>
        <v>1.063921047635922</v>
      </c>
    </row>
    <row r="2073" spans="1:15" ht="15">
      <c r="A2073" s="284">
        <v>2069</v>
      </c>
      <c r="B2073" s="287"/>
      <c r="C2073" s="287"/>
      <c r="D2073" s="284" t="s">
        <v>1382</v>
      </c>
      <c r="E2073" s="287"/>
      <c r="F2073" s="285" t="s">
        <v>2193</v>
      </c>
      <c r="G2073" s="266" t="s">
        <v>121</v>
      </c>
      <c r="H2073" s="266">
        <f>IF(G2073="Traditional Stove",0.1,0.2)</f>
        <v>0.1</v>
      </c>
      <c r="I2073" s="266">
        <f>YEAR(J2073)</f>
        <v>2023</v>
      </c>
      <c r="J2073" s="267">
        <v>44971</v>
      </c>
      <c r="K2073" s="267">
        <f>J2073+1</f>
        <v>44972</v>
      </c>
      <c r="L2073" s="266">
        <f>IF(M2073&lt;=365,1,2)</f>
        <v>1</v>
      </c>
      <c r="M2073" s="266">
        <f>IF(K2073&lt;$C$1,$C$2-$C$1+1,$C$2-K2073+1)</f>
        <v>75</v>
      </c>
      <c r="N2073" s="268">
        <f>M2073/365</f>
        <v>0.20547945205479451</v>
      </c>
      <c r="O2073" s="269">
        <f>'Data and Parameter'!$E$4*'Data and Parameter'!$E$5*('Data and Parameter'!$E$6+'Data and Parameter'!$E$7)*'Data and Parameter'!$E$19*'Data and Parameter'!$E$14*'ER calculations'!N2073</f>
        <v>1.063921047635922</v>
      </c>
    </row>
    <row r="2074" spans="1:15" ht="15">
      <c r="A2074" s="284">
        <v>2070</v>
      </c>
      <c r="B2074" s="287"/>
      <c r="C2074" s="287"/>
      <c r="D2074" s="284" t="s">
        <v>1382</v>
      </c>
      <c r="E2074" s="287"/>
      <c r="F2074" s="285" t="s">
        <v>2194</v>
      </c>
      <c r="G2074" s="266" t="s">
        <v>121</v>
      </c>
      <c r="H2074" s="266">
        <f>IF(G2074="Traditional Stove",0.1,0.2)</f>
        <v>0.1</v>
      </c>
      <c r="I2074" s="266">
        <f>YEAR(J2074)</f>
        <v>2023</v>
      </c>
      <c r="J2074" s="267">
        <v>44971</v>
      </c>
      <c r="K2074" s="267">
        <f>J2074+1</f>
        <v>44972</v>
      </c>
      <c r="L2074" s="266">
        <f>IF(M2074&lt;=365,1,2)</f>
        <v>1</v>
      </c>
      <c r="M2074" s="266">
        <f>IF(K2074&lt;$C$1,$C$2-$C$1+1,$C$2-K2074+1)</f>
        <v>75</v>
      </c>
      <c r="N2074" s="268">
        <f>M2074/365</f>
        <v>0.20547945205479451</v>
      </c>
      <c r="O2074" s="269">
        <f>'Data and Parameter'!$E$4*'Data and Parameter'!$E$5*('Data and Parameter'!$E$6+'Data and Parameter'!$E$7)*'Data and Parameter'!$E$19*'Data and Parameter'!$E$14*'ER calculations'!N2074</f>
        <v>1.063921047635922</v>
      </c>
    </row>
    <row r="2075" spans="1:15" ht="15">
      <c r="A2075" s="284">
        <v>2071</v>
      </c>
      <c r="B2075" s="287"/>
      <c r="C2075" s="287"/>
      <c r="D2075" s="284" t="s">
        <v>1382</v>
      </c>
      <c r="E2075" s="287"/>
      <c r="F2075" s="285" t="s">
        <v>2195</v>
      </c>
      <c r="G2075" s="266" t="s">
        <v>121</v>
      </c>
      <c r="H2075" s="266">
        <f>IF(G2075="Traditional Stove",0.1,0.2)</f>
        <v>0.1</v>
      </c>
      <c r="I2075" s="266">
        <f>YEAR(J2075)</f>
        <v>2023</v>
      </c>
      <c r="J2075" s="267">
        <v>44971</v>
      </c>
      <c r="K2075" s="267">
        <f>J2075+1</f>
        <v>44972</v>
      </c>
      <c r="L2075" s="266">
        <f>IF(M2075&lt;=365,1,2)</f>
        <v>1</v>
      </c>
      <c r="M2075" s="266">
        <f>IF(K2075&lt;$C$1,$C$2-$C$1+1,$C$2-K2075+1)</f>
        <v>75</v>
      </c>
      <c r="N2075" s="268">
        <f>M2075/365</f>
        <v>0.20547945205479451</v>
      </c>
      <c r="O2075" s="269">
        <f>'Data and Parameter'!$E$4*'Data and Parameter'!$E$5*('Data and Parameter'!$E$6+'Data and Parameter'!$E$7)*'Data and Parameter'!$E$19*'Data and Parameter'!$E$14*'ER calculations'!N2075</f>
        <v>1.063921047635922</v>
      </c>
    </row>
    <row r="2076" spans="1:15" ht="15">
      <c r="A2076" s="284">
        <v>2072</v>
      </c>
      <c r="B2076" s="287"/>
      <c r="C2076" s="287"/>
      <c r="D2076" s="284" t="s">
        <v>1382</v>
      </c>
      <c r="E2076" s="287"/>
      <c r="F2076" s="285" t="s">
        <v>2196</v>
      </c>
      <c r="G2076" s="266" t="s">
        <v>121</v>
      </c>
      <c r="H2076" s="266">
        <f>IF(G2076="Traditional Stove",0.1,0.2)</f>
        <v>0.1</v>
      </c>
      <c r="I2076" s="266">
        <f>YEAR(J2076)</f>
        <v>2023</v>
      </c>
      <c r="J2076" s="267">
        <v>44971</v>
      </c>
      <c r="K2076" s="267">
        <f>J2076+1</f>
        <v>44972</v>
      </c>
      <c r="L2076" s="266">
        <f>IF(M2076&lt;=365,1,2)</f>
        <v>1</v>
      </c>
      <c r="M2076" s="266">
        <f>IF(K2076&lt;$C$1,$C$2-$C$1+1,$C$2-K2076+1)</f>
        <v>75</v>
      </c>
      <c r="N2076" s="268">
        <f>M2076/365</f>
        <v>0.20547945205479451</v>
      </c>
      <c r="O2076" s="269">
        <f>'Data and Parameter'!$E$4*'Data and Parameter'!$E$5*('Data and Parameter'!$E$6+'Data and Parameter'!$E$7)*'Data and Parameter'!$E$19*'Data and Parameter'!$E$14*'ER calculations'!N2076</f>
        <v>1.063921047635922</v>
      </c>
    </row>
    <row r="2077" spans="1:15" ht="15">
      <c r="A2077" s="284">
        <v>2073</v>
      </c>
      <c r="B2077" s="287"/>
      <c r="C2077" s="287"/>
      <c r="D2077" s="284" t="s">
        <v>1382</v>
      </c>
      <c r="E2077" s="287"/>
      <c r="F2077" s="285" t="s">
        <v>2197</v>
      </c>
      <c r="G2077" s="266" t="s">
        <v>121</v>
      </c>
      <c r="H2077" s="266">
        <f>IF(G2077="Traditional Stove",0.1,0.2)</f>
        <v>0.1</v>
      </c>
      <c r="I2077" s="266">
        <f>YEAR(J2077)</f>
        <v>2023</v>
      </c>
      <c r="J2077" s="267">
        <v>44971</v>
      </c>
      <c r="K2077" s="267">
        <f>J2077+1</f>
        <v>44972</v>
      </c>
      <c r="L2077" s="266">
        <f>IF(M2077&lt;=365,1,2)</f>
        <v>1</v>
      </c>
      <c r="M2077" s="266">
        <f>IF(K2077&lt;$C$1,$C$2-$C$1+1,$C$2-K2077+1)</f>
        <v>75</v>
      </c>
      <c r="N2077" s="268">
        <f>M2077/365</f>
        <v>0.20547945205479451</v>
      </c>
      <c r="O2077" s="269">
        <f>'Data and Parameter'!$E$4*'Data and Parameter'!$E$5*('Data and Parameter'!$E$6+'Data and Parameter'!$E$7)*'Data and Parameter'!$E$19*'Data and Parameter'!$E$14*'ER calculations'!N2077</f>
        <v>1.063921047635922</v>
      </c>
    </row>
    <row r="2078" spans="1:15" ht="15">
      <c r="A2078" s="284">
        <v>2074</v>
      </c>
      <c r="B2078" s="287"/>
      <c r="C2078" s="287"/>
      <c r="D2078" s="284" t="s">
        <v>1382</v>
      </c>
      <c r="E2078" s="287"/>
      <c r="F2078" s="285" t="s">
        <v>2198</v>
      </c>
      <c r="G2078" s="266" t="s">
        <v>121</v>
      </c>
      <c r="H2078" s="266">
        <f>IF(G2078="Traditional Stove",0.1,0.2)</f>
        <v>0.1</v>
      </c>
      <c r="I2078" s="266">
        <f>YEAR(J2078)</f>
        <v>2023</v>
      </c>
      <c r="J2078" s="267">
        <v>44971</v>
      </c>
      <c r="K2078" s="267">
        <f>J2078+1</f>
        <v>44972</v>
      </c>
      <c r="L2078" s="266">
        <f>IF(M2078&lt;=365,1,2)</f>
        <v>1</v>
      </c>
      <c r="M2078" s="266">
        <f>IF(K2078&lt;$C$1,$C$2-$C$1+1,$C$2-K2078+1)</f>
        <v>75</v>
      </c>
      <c r="N2078" s="268">
        <f>M2078/365</f>
        <v>0.20547945205479451</v>
      </c>
      <c r="O2078" s="269">
        <f>'Data and Parameter'!$E$4*'Data and Parameter'!$E$5*('Data and Parameter'!$E$6+'Data and Parameter'!$E$7)*'Data and Parameter'!$E$19*'Data and Parameter'!$E$14*'ER calculations'!N2078</f>
        <v>1.063921047635922</v>
      </c>
    </row>
    <row r="2079" spans="1:15" ht="15">
      <c r="A2079" s="284">
        <v>2075</v>
      </c>
      <c r="B2079" s="287"/>
      <c r="C2079" s="287"/>
      <c r="D2079" s="284" t="s">
        <v>1382</v>
      </c>
      <c r="E2079" s="287"/>
      <c r="F2079" s="285" t="s">
        <v>2199</v>
      </c>
      <c r="G2079" s="266" t="s">
        <v>121</v>
      </c>
      <c r="H2079" s="266">
        <f>IF(G2079="Traditional Stove",0.1,0.2)</f>
        <v>0.1</v>
      </c>
      <c r="I2079" s="266">
        <f>YEAR(J2079)</f>
        <v>2023</v>
      </c>
      <c r="J2079" s="267">
        <v>44971</v>
      </c>
      <c r="K2079" s="267">
        <f>J2079+1</f>
        <v>44972</v>
      </c>
      <c r="L2079" s="266">
        <f>IF(M2079&lt;=365,1,2)</f>
        <v>1</v>
      </c>
      <c r="M2079" s="266">
        <f>IF(K2079&lt;$C$1,$C$2-$C$1+1,$C$2-K2079+1)</f>
        <v>75</v>
      </c>
      <c r="N2079" s="268">
        <f>M2079/365</f>
        <v>0.20547945205479451</v>
      </c>
      <c r="O2079" s="269">
        <f>'Data and Parameter'!$E$4*'Data and Parameter'!$E$5*('Data and Parameter'!$E$6+'Data and Parameter'!$E$7)*'Data and Parameter'!$E$19*'Data and Parameter'!$E$14*'ER calculations'!N2079</f>
        <v>1.063921047635922</v>
      </c>
    </row>
    <row r="2080" spans="1:15" ht="15">
      <c r="A2080" s="284">
        <v>2076</v>
      </c>
      <c r="B2080" s="287"/>
      <c r="C2080" s="287"/>
      <c r="D2080" s="284" t="s">
        <v>1382</v>
      </c>
      <c r="E2080" s="287"/>
      <c r="F2080" s="285" t="s">
        <v>2200</v>
      </c>
      <c r="G2080" s="266" t="s">
        <v>121</v>
      </c>
      <c r="H2080" s="266">
        <f>IF(G2080="Traditional Stove",0.1,0.2)</f>
        <v>0.1</v>
      </c>
      <c r="I2080" s="266">
        <f>YEAR(J2080)</f>
        <v>2023</v>
      </c>
      <c r="J2080" s="267">
        <v>44971</v>
      </c>
      <c r="K2080" s="267">
        <f>J2080+1</f>
        <v>44972</v>
      </c>
      <c r="L2080" s="266">
        <f>IF(M2080&lt;=365,1,2)</f>
        <v>1</v>
      </c>
      <c r="M2080" s="266">
        <f>IF(K2080&lt;$C$1,$C$2-$C$1+1,$C$2-K2080+1)</f>
        <v>75</v>
      </c>
      <c r="N2080" s="268">
        <f>M2080/365</f>
        <v>0.20547945205479451</v>
      </c>
      <c r="O2080" s="269">
        <f>'Data and Parameter'!$E$4*'Data and Parameter'!$E$5*('Data and Parameter'!$E$6+'Data and Parameter'!$E$7)*'Data and Parameter'!$E$19*'Data and Parameter'!$E$14*'ER calculations'!N2080</f>
        <v>1.063921047635922</v>
      </c>
    </row>
    <row r="2081" spans="1:15" ht="15">
      <c r="A2081" s="284">
        <v>2077</v>
      </c>
      <c r="B2081" s="287"/>
      <c r="C2081" s="287"/>
      <c r="D2081" s="284" t="s">
        <v>1382</v>
      </c>
      <c r="E2081" s="287"/>
      <c r="F2081" s="285" t="s">
        <v>2201</v>
      </c>
      <c r="G2081" s="266" t="s">
        <v>121</v>
      </c>
      <c r="H2081" s="266">
        <f>IF(G2081="Traditional Stove",0.1,0.2)</f>
        <v>0.1</v>
      </c>
      <c r="I2081" s="266">
        <f>YEAR(J2081)</f>
        <v>2023</v>
      </c>
      <c r="J2081" s="267">
        <v>44971</v>
      </c>
      <c r="K2081" s="267">
        <f>J2081+1</f>
        <v>44972</v>
      </c>
      <c r="L2081" s="266">
        <f>IF(M2081&lt;=365,1,2)</f>
        <v>1</v>
      </c>
      <c r="M2081" s="266">
        <f>IF(K2081&lt;$C$1,$C$2-$C$1+1,$C$2-K2081+1)</f>
        <v>75</v>
      </c>
      <c r="N2081" s="268">
        <f>M2081/365</f>
        <v>0.20547945205479451</v>
      </c>
      <c r="O2081" s="269">
        <f>'Data and Parameter'!$E$4*'Data and Parameter'!$E$5*('Data and Parameter'!$E$6+'Data and Parameter'!$E$7)*'Data and Parameter'!$E$19*'Data and Parameter'!$E$14*'ER calculations'!N2081</f>
        <v>1.063921047635922</v>
      </c>
    </row>
    <row r="2082" spans="1:15" ht="15">
      <c r="A2082" s="284">
        <v>2078</v>
      </c>
      <c r="B2082" s="287"/>
      <c r="C2082" s="287"/>
      <c r="D2082" s="284" t="s">
        <v>1382</v>
      </c>
      <c r="E2082" s="287"/>
      <c r="F2082" s="285" t="s">
        <v>2202</v>
      </c>
      <c r="G2082" s="266" t="s">
        <v>121</v>
      </c>
      <c r="H2082" s="266">
        <f>IF(G2082="Traditional Stove",0.1,0.2)</f>
        <v>0.1</v>
      </c>
      <c r="I2082" s="266">
        <f>YEAR(J2082)</f>
        <v>2023</v>
      </c>
      <c r="J2082" s="267">
        <v>44971</v>
      </c>
      <c r="K2082" s="267">
        <f>J2082+1</f>
        <v>44972</v>
      </c>
      <c r="L2082" s="266">
        <f>IF(M2082&lt;=365,1,2)</f>
        <v>1</v>
      </c>
      <c r="M2082" s="266">
        <f>IF(K2082&lt;$C$1,$C$2-$C$1+1,$C$2-K2082+1)</f>
        <v>75</v>
      </c>
      <c r="N2082" s="268">
        <f>M2082/365</f>
        <v>0.20547945205479451</v>
      </c>
      <c r="O2082" s="269">
        <f>'Data and Parameter'!$E$4*'Data and Parameter'!$E$5*('Data and Parameter'!$E$6+'Data and Parameter'!$E$7)*'Data and Parameter'!$E$19*'Data and Parameter'!$E$14*'ER calculations'!N2082</f>
        <v>1.063921047635922</v>
      </c>
    </row>
    <row r="2083" spans="1:15" ht="15">
      <c r="A2083" s="284">
        <v>2079</v>
      </c>
      <c r="B2083" s="287"/>
      <c r="C2083" s="287"/>
      <c r="D2083" s="284" t="s">
        <v>1382</v>
      </c>
      <c r="E2083" s="287"/>
      <c r="F2083" s="285" t="s">
        <v>2203</v>
      </c>
      <c r="G2083" s="266" t="s">
        <v>121</v>
      </c>
      <c r="H2083" s="266">
        <f>IF(G2083="Traditional Stove",0.1,0.2)</f>
        <v>0.1</v>
      </c>
      <c r="I2083" s="266">
        <f>YEAR(J2083)</f>
        <v>2023</v>
      </c>
      <c r="J2083" s="267">
        <v>44971</v>
      </c>
      <c r="K2083" s="267">
        <f>J2083+1</f>
        <v>44972</v>
      </c>
      <c r="L2083" s="266">
        <f>IF(M2083&lt;=365,1,2)</f>
        <v>1</v>
      </c>
      <c r="M2083" s="266">
        <f>IF(K2083&lt;$C$1,$C$2-$C$1+1,$C$2-K2083+1)</f>
        <v>75</v>
      </c>
      <c r="N2083" s="268">
        <f>M2083/365</f>
        <v>0.20547945205479451</v>
      </c>
      <c r="O2083" s="269">
        <f>'Data and Parameter'!$E$4*'Data and Parameter'!$E$5*('Data and Parameter'!$E$6+'Data and Parameter'!$E$7)*'Data and Parameter'!$E$19*'Data and Parameter'!$E$14*'ER calculations'!N2083</f>
        <v>1.063921047635922</v>
      </c>
    </row>
    <row r="2084" spans="1:15" ht="15">
      <c r="A2084" s="284">
        <v>2080</v>
      </c>
      <c r="B2084" s="287"/>
      <c r="C2084" s="287"/>
      <c r="D2084" s="284" t="s">
        <v>1382</v>
      </c>
      <c r="E2084" s="287"/>
      <c r="F2084" s="285" t="s">
        <v>2204</v>
      </c>
      <c r="G2084" s="266" t="s">
        <v>121</v>
      </c>
      <c r="H2084" s="266">
        <f>IF(G2084="Traditional Stove",0.1,0.2)</f>
        <v>0.1</v>
      </c>
      <c r="I2084" s="266">
        <f>YEAR(J2084)</f>
        <v>2023</v>
      </c>
      <c r="J2084" s="267">
        <v>44971</v>
      </c>
      <c r="K2084" s="267">
        <f>J2084+1</f>
        <v>44972</v>
      </c>
      <c r="L2084" s="266">
        <f>IF(M2084&lt;=365,1,2)</f>
        <v>1</v>
      </c>
      <c r="M2084" s="266">
        <f>IF(K2084&lt;$C$1,$C$2-$C$1+1,$C$2-K2084+1)</f>
        <v>75</v>
      </c>
      <c r="N2084" s="268">
        <f>M2084/365</f>
        <v>0.20547945205479451</v>
      </c>
      <c r="O2084" s="269">
        <f>'Data and Parameter'!$E$4*'Data and Parameter'!$E$5*('Data and Parameter'!$E$6+'Data and Parameter'!$E$7)*'Data and Parameter'!$E$19*'Data and Parameter'!$E$14*'ER calculations'!N2084</f>
        <v>1.063921047635922</v>
      </c>
    </row>
    <row r="2085" spans="1:15" ht="15">
      <c r="A2085" s="284">
        <v>2081</v>
      </c>
      <c r="B2085" s="287"/>
      <c r="C2085" s="287"/>
      <c r="D2085" s="284" t="s">
        <v>1382</v>
      </c>
      <c r="E2085" s="287"/>
      <c r="F2085" s="285" t="s">
        <v>2205</v>
      </c>
      <c r="G2085" s="266" t="s">
        <v>121</v>
      </c>
      <c r="H2085" s="266">
        <f>IF(G2085="Traditional Stove",0.1,0.2)</f>
        <v>0.1</v>
      </c>
      <c r="I2085" s="266">
        <f>YEAR(J2085)</f>
        <v>2023</v>
      </c>
      <c r="J2085" s="267">
        <v>44971</v>
      </c>
      <c r="K2085" s="267">
        <f>J2085+1</f>
        <v>44972</v>
      </c>
      <c r="L2085" s="266">
        <f>IF(M2085&lt;=365,1,2)</f>
        <v>1</v>
      </c>
      <c r="M2085" s="266">
        <f>IF(K2085&lt;$C$1,$C$2-$C$1+1,$C$2-K2085+1)</f>
        <v>75</v>
      </c>
      <c r="N2085" s="268">
        <f>M2085/365</f>
        <v>0.20547945205479451</v>
      </c>
      <c r="O2085" s="269">
        <f>'Data and Parameter'!$E$4*'Data and Parameter'!$E$5*('Data and Parameter'!$E$6+'Data and Parameter'!$E$7)*'Data and Parameter'!$E$19*'Data and Parameter'!$E$14*'ER calculations'!N2085</f>
        <v>1.063921047635922</v>
      </c>
    </row>
    <row r="2086" spans="1:15" ht="15">
      <c r="A2086" s="284">
        <v>2082</v>
      </c>
      <c r="B2086" s="287"/>
      <c r="C2086" s="287"/>
      <c r="D2086" s="284" t="s">
        <v>1382</v>
      </c>
      <c r="E2086" s="287"/>
      <c r="F2086" s="285" t="s">
        <v>2206</v>
      </c>
      <c r="G2086" s="266" t="s">
        <v>121</v>
      </c>
      <c r="H2086" s="266">
        <f>IF(G2086="Traditional Stove",0.1,0.2)</f>
        <v>0.1</v>
      </c>
      <c r="I2086" s="266">
        <f>YEAR(J2086)</f>
        <v>2023</v>
      </c>
      <c r="J2086" s="267">
        <v>44971</v>
      </c>
      <c r="K2086" s="267">
        <f>J2086+1</f>
        <v>44972</v>
      </c>
      <c r="L2086" s="266">
        <f>IF(M2086&lt;=365,1,2)</f>
        <v>1</v>
      </c>
      <c r="M2086" s="266">
        <f>IF(K2086&lt;$C$1,$C$2-$C$1+1,$C$2-K2086+1)</f>
        <v>75</v>
      </c>
      <c r="N2086" s="268">
        <f>M2086/365</f>
        <v>0.20547945205479451</v>
      </c>
      <c r="O2086" s="269">
        <f>'Data and Parameter'!$E$4*'Data and Parameter'!$E$5*('Data and Parameter'!$E$6+'Data and Parameter'!$E$7)*'Data and Parameter'!$E$19*'Data and Parameter'!$E$14*'ER calculations'!N2086</f>
        <v>1.063921047635922</v>
      </c>
    </row>
    <row r="2087" spans="1:15" ht="15">
      <c r="A2087" s="284">
        <v>2083</v>
      </c>
      <c r="B2087" s="287"/>
      <c r="C2087" s="287"/>
      <c r="D2087" s="284" t="s">
        <v>1382</v>
      </c>
      <c r="E2087" s="287"/>
      <c r="F2087" s="285" t="s">
        <v>2207</v>
      </c>
      <c r="G2087" s="266" t="s">
        <v>121</v>
      </c>
      <c r="H2087" s="266">
        <f>IF(G2087="Traditional Stove",0.1,0.2)</f>
        <v>0.1</v>
      </c>
      <c r="I2087" s="266">
        <f>YEAR(J2087)</f>
        <v>2023</v>
      </c>
      <c r="J2087" s="267">
        <v>44971</v>
      </c>
      <c r="K2087" s="267">
        <f>J2087+1</f>
        <v>44972</v>
      </c>
      <c r="L2087" s="266">
        <f>IF(M2087&lt;=365,1,2)</f>
        <v>1</v>
      </c>
      <c r="M2087" s="266">
        <f>IF(K2087&lt;$C$1,$C$2-$C$1+1,$C$2-K2087+1)</f>
        <v>75</v>
      </c>
      <c r="N2087" s="268">
        <f>M2087/365</f>
        <v>0.20547945205479451</v>
      </c>
      <c r="O2087" s="269">
        <f>'Data and Parameter'!$E$4*'Data and Parameter'!$E$5*('Data and Parameter'!$E$6+'Data and Parameter'!$E$7)*'Data and Parameter'!$E$19*'Data and Parameter'!$E$14*'ER calculations'!N2087</f>
        <v>1.063921047635922</v>
      </c>
    </row>
    <row r="2088" spans="1:15" ht="15">
      <c r="A2088" s="284">
        <v>2084</v>
      </c>
      <c r="B2088" s="287"/>
      <c r="C2088" s="287"/>
      <c r="D2088" s="284" t="s">
        <v>1382</v>
      </c>
      <c r="E2088" s="287"/>
      <c r="F2088" s="285" t="s">
        <v>2208</v>
      </c>
      <c r="G2088" s="266" t="s">
        <v>121</v>
      </c>
      <c r="H2088" s="266">
        <f>IF(G2088="Traditional Stove",0.1,0.2)</f>
        <v>0.1</v>
      </c>
      <c r="I2088" s="266">
        <f>YEAR(J2088)</f>
        <v>2023</v>
      </c>
      <c r="J2088" s="267">
        <v>44971</v>
      </c>
      <c r="K2088" s="267">
        <f>J2088+1</f>
        <v>44972</v>
      </c>
      <c r="L2088" s="266">
        <f>IF(M2088&lt;=365,1,2)</f>
        <v>1</v>
      </c>
      <c r="M2088" s="266">
        <f>IF(K2088&lt;$C$1,$C$2-$C$1+1,$C$2-K2088+1)</f>
        <v>75</v>
      </c>
      <c r="N2088" s="268">
        <f>M2088/365</f>
        <v>0.20547945205479451</v>
      </c>
      <c r="O2088" s="269">
        <f>'Data and Parameter'!$E$4*'Data and Parameter'!$E$5*('Data and Parameter'!$E$6+'Data and Parameter'!$E$7)*'Data and Parameter'!$E$19*'Data and Parameter'!$E$14*'ER calculations'!N2088</f>
        <v>1.063921047635922</v>
      </c>
    </row>
    <row r="2089" spans="1:15" ht="15">
      <c r="A2089" s="284">
        <v>2085</v>
      </c>
      <c r="B2089" s="287"/>
      <c r="C2089" s="287"/>
      <c r="D2089" s="284" t="s">
        <v>1382</v>
      </c>
      <c r="E2089" s="287"/>
      <c r="F2089" s="285" t="s">
        <v>2209</v>
      </c>
      <c r="G2089" s="266" t="s">
        <v>121</v>
      </c>
      <c r="H2089" s="266">
        <f>IF(G2089="Traditional Stove",0.1,0.2)</f>
        <v>0.1</v>
      </c>
      <c r="I2089" s="266">
        <f>YEAR(J2089)</f>
        <v>2023</v>
      </c>
      <c r="J2089" s="267">
        <v>44971</v>
      </c>
      <c r="K2089" s="267">
        <f>J2089+1</f>
        <v>44972</v>
      </c>
      <c r="L2089" s="266">
        <f>IF(M2089&lt;=365,1,2)</f>
        <v>1</v>
      </c>
      <c r="M2089" s="266">
        <f>IF(K2089&lt;$C$1,$C$2-$C$1+1,$C$2-K2089+1)</f>
        <v>75</v>
      </c>
      <c r="N2089" s="268">
        <f>M2089/365</f>
        <v>0.20547945205479451</v>
      </c>
      <c r="O2089" s="269">
        <f>'Data and Parameter'!$E$4*'Data and Parameter'!$E$5*('Data and Parameter'!$E$6+'Data and Parameter'!$E$7)*'Data and Parameter'!$E$19*'Data and Parameter'!$E$14*'ER calculations'!N2089</f>
        <v>1.063921047635922</v>
      </c>
    </row>
    <row r="2090" spans="1:15" ht="15">
      <c r="A2090" s="284">
        <v>2086</v>
      </c>
      <c r="B2090" s="287"/>
      <c r="C2090" s="287"/>
      <c r="D2090" s="284" t="s">
        <v>1382</v>
      </c>
      <c r="E2090" s="287"/>
      <c r="F2090" s="285" t="s">
        <v>2210</v>
      </c>
      <c r="G2090" s="266" t="s">
        <v>121</v>
      </c>
      <c r="H2090" s="266">
        <f>IF(G2090="Traditional Stove",0.1,0.2)</f>
        <v>0.1</v>
      </c>
      <c r="I2090" s="266">
        <f>YEAR(J2090)</f>
        <v>2023</v>
      </c>
      <c r="J2090" s="267">
        <v>44971</v>
      </c>
      <c r="K2090" s="267">
        <f>J2090+1</f>
        <v>44972</v>
      </c>
      <c r="L2090" s="266">
        <f>IF(M2090&lt;=365,1,2)</f>
        <v>1</v>
      </c>
      <c r="M2090" s="266">
        <f>IF(K2090&lt;$C$1,$C$2-$C$1+1,$C$2-K2090+1)</f>
        <v>75</v>
      </c>
      <c r="N2090" s="268">
        <f>M2090/365</f>
        <v>0.20547945205479451</v>
      </c>
      <c r="O2090" s="269">
        <f>'Data and Parameter'!$E$4*'Data and Parameter'!$E$5*('Data and Parameter'!$E$6+'Data and Parameter'!$E$7)*'Data and Parameter'!$E$19*'Data and Parameter'!$E$14*'ER calculations'!N2090</f>
        <v>1.063921047635922</v>
      </c>
    </row>
    <row r="2091" spans="1:15" ht="15">
      <c r="A2091" s="284">
        <v>2087</v>
      </c>
      <c r="B2091" s="287"/>
      <c r="C2091" s="287"/>
      <c r="D2091" s="284" t="s">
        <v>1382</v>
      </c>
      <c r="E2091" s="287"/>
      <c r="F2091" s="285" t="s">
        <v>2211</v>
      </c>
      <c r="G2091" s="266" t="s">
        <v>121</v>
      </c>
      <c r="H2091" s="266">
        <f>IF(G2091="Traditional Stove",0.1,0.2)</f>
        <v>0.1</v>
      </c>
      <c r="I2091" s="266">
        <f>YEAR(J2091)</f>
        <v>2023</v>
      </c>
      <c r="J2091" s="267">
        <v>44971</v>
      </c>
      <c r="K2091" s="267">
        <f>J2091+1</f>
        <v>44972</v>
      </c>
      <c r="L2091" s="266">
        <f>IF(M2091&lt;=365,1,2)</f>
        <v>1</v>
      </c>
      <c r="M2091" s="266">
        <f>IF(K2091&lt;$C$1,$C$2-$C$1+1,$C$2-K2091+1)</f>
        <v>75</v>
      </c>
      <c r="N2091" s="268">
        <f>M2091/365</f>
        <v>0.20547945205479451</v>
      </c>
      <c r="O2091" s="269">
        <f>'Data and Parameter'!$E$4*'Data and Parameter'!$E$5*('Data and Parameter'!$E$6+'Data and Parameter'!$E$7)*'Data and Parameter'!$E$19*'Data and Parameter'!$E$14*'ER calculations'!N2091</f>
        <v>1.063921047635922</v>
      </c>
    </row>
    <row r="2092" spans="1:15" ht="15">
      <c r="A2092" s="284">
        <v>2088</v>
      </c>
      <c r="B2092" s="287"/>
      <c r="C2092" s="287"/>
      <c r="D2092" s="284" t="s">
        <v>1382</v>
      </c>
      <c r="E2092" s="287"/>
      <c r="F2092" s="285" t="s">
        <v>2212</v>
      </c>
      <c r="G2092" s="266" t="s">
        <v>121</v>
      </c>
      <c r="H2092" s="266">
        <f>IF(G2092="Traditional Stove",0.1,0.2)</f>
        <v>0.1</v>
      </c>
      <c r="I2092" s="266">
        <f>YEAR(J2092)</f>
        <v>2023</v>
      </c>
      <c r="J2092" s="267">
        <v>44971</v>
      </c>
      <c r="K2092" s="267">
        <f>J2092+1</f>
        <v>44972</v>
      </c>
      <c r="L2092" s="266">
        <f>IF(M2092&lt;=365,1,2)</f>
        <v>1</v>
      </c>
      <c r="M2092" s="266">
        <f>IF(K2092&lt;$C$1,$C$2-$C$1+1,$C$2-K2092+1)</f>
        <v>75</v>
      </c>
      <c r="N2092" s="268">
        <f>M2092/365</f>
        <v>0.20547945205479451</v>
      </c>
      <c r="O2092" s="269">
        <f>'Data and Parameter'!$E$4*'Data and Parameter'!$E$5*('Data and Parameter'!$E$6+'Data and Parameter'!$E$7)*'Data and Parameter'!$E$19*'Data and Parameter'!$E$14*'ER calculations'!N2092</f>
        <v>1.063921047635922</v>
      </c>
    </row>
    <row r="2093" spans="1:15" ht="15">
      <c r="A2093" s="284">
        <v>2089</v>
      </c>
      <c r="B2093" s="287"/>
      <c r="C2093" s="287"/>
      <c r="D2093" s="284" t="s">
        <v>1382</v>
      </c>
      <c r="E2093" s="287"/>
      <c r="F2093" s="285" t="s">
        <v>2213</v>
      </c>
      <c r="G2093" s="266" t="s">
        <v>121</v>
      </c>
      <c r="H2093" s="266">
        <f>IF(G2093="Traditional Stove",0.1,0.2)</f>
        <v>0.1</v>
      </c>
      <c r="I2093" s="266">
        <f>YEAR(J2093)</f>
        <v>2023</v>
      </c>
      <c r="J2093" s="267">
        <v>44971</v>
      </c>
      <c r="K2093" s="267">
        <f>J2093+1</f>
        <v>44972</v>
      </c>
      <c r="L2093" s="266">
        <f>IF(M2093&lt;=365,1,2)</f>
        <v>1</v>
      </c>
      <c r="M2093" s="266">
        <f>IF(K2093&lt;$C$1,$C$2-$C$1+1,$C$2-K2093+1)</f>
        <v>75</v>
      </c>
      <c r="N2093" s="268">
        <f>M2093/365</f>
        <v>0.20547945205479451</v>
      </c>
      <c r="O2093" s="269">
        <f>'Data and Parameter'!$E$4*'Data and Parameter'!$E$5*('Data and Parameter'!$E$6+'Data and Parameter'!$E$7)*'Data and Parameter'!$E$19*'Data and Parameter'!$E$14*'ER calculations'!N2093</f>
        <v>1.063921047635922</v>
      </c>
    </row>
    <row r="2094" spans="1:15" ht="15">
      <c r="A2094" s="284">
        <v>2090</v>
      </c>
      <c r="B2094" s="287"/>
      <c r="C2094" s="287"/>
      <c r="D2094" s="284" t="s">
        <v>1382</v>
      </c>
      <c r="E2094" s="287"/>
      <c r="F2094" s="285" t="s">
        <v>2214</v>
      </c>
      <c r="G2094" s="266" t="s">
        <v>121</v>
      </c>
      <c r="H2094" s="266">
        <f>IF(G2094="Traditional Stove",0.1,0.2)</f>
        <v>0.1</v>
      </c>
      <c r="I2094" s="266">
        <f>YEAR(J2094)</f>
        <v>2023</v>
      </c>
      <c r="J2094" s="267">
        <v>44971</v>
      </c>
      <c r="K2094" s="267">
        <f>J2094+1</f>
        <v>44972</v>
      </c>
      <c r="L2094" s="266">
        <f>IF(M2094&lt;=365,1,2)</f>
        <v>1</v>
      </c>
      <c r="M2094" s="266">
        <f>IF(K2094&lt;$C$1,$C$2-$C$1+1,$C$2-K2094+1)</f>
        <v>75</v>
      </c>
      <c r="N2094" s="268">
        <f>M2094/365</f>
        <v>0.20547945205479451</v>
      </c>
      <c r="O2094" s="269">
        <f>'Data and Parameter'!$E$4*'Data and Parameter'!$E$5*('Data and Parameter'!$E$6+'Data and Parameter'!$E$7)*'Data and Parameter'!$E$19*'Data and Parameter'!$E$14*'ER calculations'!N2094</f>
        <v>1.063921047635922</v>
      </c>
    </row>
    <row r="2095" spans="1:15" ht="15">
      <c r="A2095" s="284">
        <v>2091</v>
      </c>
      <c r="B2095" s="287"/>
      <c r="C2095" s="287"/>
      <c r="D2095" s="284" t="s">
        <v>1382</v>
      </c>
      <c r="E2095" s="287"/>
      <c r="F2095" s="285" t="s">
        <v>2215</v>
      </c>
      <c r="G2095" s="266" t="s">
        <v>121</v>
      </c>
      <c r="H2095" s="266">
        <f>IF(G2095="Traditional Stove",0.1,0.2)</f>
        <v>0.1</v>
      </c>
      <c r="I2095" s="266">
        <f>YEAR(J2095)</f>
        <v>2023</v>
      </c>
      <c r="J2095" s="267">
        <v>44971</v>
      </c>
      <c r="K2095" s="267">
        <f>J2095+1</f>
        <v>44972</v>
      </c>
      <c r="L2095" s="266">
        <f>IF(M2095&lt;=365,1,2)</f>
        <v>1</v>
      </c>
      <c r="M2095" s="266">
        <f>IF(K2095&lt;$C$1,$C$2-$C$1+1,$C$2-K2095+1)</f>
        <v>75</v>
      </c>
      <c r="N2095" s="268">
        <f>M2095/365</f>
        <v>0.20547945205479451</v>
      </c>
      <c r="O2095" s="269">
        <f>'Data and Parameter'!$E$4*'Data and Parameter'!$E$5*('Data and Parameter'!$E$6+'Data and Parameter'!$E$7)*'Data and Parameter'!$E$19*'Data and Parameter'!$E$14*'ER calculations'!N2095</f>
        <v>1.063921047635922</v>
      </c>
    </row>
    <row r="2096" spans="1:15" ht="15">
      <c r="A2096" s="284">
        <v>2092</v>
      </c>
      <c r="B2096" s="287"/>
      <c r="C2096" s="287"/>
      <c r="D2096" s="284" t="s">
        <v>1382</v>
      </c>
      <c r="E2096" s="287"/>
      <c r="F2096" s="285" t="s">
        <v>2216</v>
      </c>
      <c r="G2096" s="266" t="s">
        <v>121</v>
      </c>
      <c r="H2096" s="266">
        <f>IF(G2096="Traditional Stove",0.1,0.2)</f>
        <v>0.1</v>
      </c>
      <c r="I2096" s="266">
        <f>YEAR(J2096)</f>
        <v>2023</v>
      </c>
      <c r="J2096" s="267">
        <v>44971</v>
      </c>
      <c r="K2096" s="267">
        <f>J2096+1</f>
        <v>44972</v>
      </c>
      <c r="L2096" s="266">
        <f>IF(M2096&lt;=365,1,2)</f>
        <v>1</v>
      </c>
      <c r="M2096" s="266">
        <f>IF(K2096&lt;$C$1,$C$2-$C$1+1,$C$2-K2096+1)</f>
        <v>75</v>
      </c>
      <c r="N2096" s="268">
        <f>M2096/365</f>
        <v>0.20547945205479451</v>
      </c>
      <c r="O2096" s="269">
        <f>'Data and Parameter'!$E$4*'Data and Parameter'!$E$5*('Data and Parameter'!$E$6+'Data and Parameter'!$E$7)*'Data and Parameter'!$E$19*'Data and Parameter'!$E$14*'ER calculations'!N2096</f>
        <v>1.063921047635922</v>
      </c>
    </row>
    <row r="2097" spans="1:15" ht="15">
      <c r="A2097" s="284">
        <v>2093</v>
      </c>
      <c r="B2097" s="287"/>
      <c r="C2097" s="287"/>
      <c r="D2097" s="284" t="s">
        <v>1382</v>
      </c>
      <c r="E2097" s="287"/>
      <c r="F2097" s="285" t="s">
        <v>2217</v>
      </c>
      <c r="G2097" s="266" t="s">
        <v>121</v>
      </c>
      <c r="H2097" s="266">
        <f>IF(G2097="Traditional Stove",0.1,0.2)</f>
        <v>0.1</v>
      </c>
      <c r="I2097" s="266">
        <f>YEAR(J2097)</f>
        <v>2023</v>
      </c>
      <c r="J2097" s="267">
        <v>45002</v>
      </c>
      <c r="K2097" s="267">
        <f>J2097+1</f>
        <v>45003</v>
      </c>
      <c r="L2097" s="266">
        <f>IF(M2097&lt;=365,1,2)</f>
        <v>1</v>
      </c>
      <c r="M2097" s="266">
        <f>IF(K2097&lt;$C$1,$C$2-$C$1+1,$C$2-K2097+1)</f>
        <v>44</v>
      </c>
      <c r="N2097" s="268">
        <f>M2097/365</f>
        <v>0.12054794520547946</v>
      </c>
      <c r="O2097" s="269">
        <f>'Data and Parameter'!$E$4*'Data and Parameter'!$E$5*('Data and Parameter'!$E$6+'Data and Parameter'!$E$7)*'Data and Parameter'!$E$19*'Data and Parameter'!$E$14*'ER calculations'!N2097</f>
        <v>0.62416701461307433</v>
      </c>
    </row>
    <row r="2098" spans="1:15" ht="15">
      <c r="A2098" s="284">
        <v>2094</v>
      </c>
      <c r="B2098" s="287"/>
      <c r="C2098" s="287"/>
      <c r="D2098" s="284" t="s">
        <v>1382</v>
      </c>
      <c r="E2098" s="287"/>
      <c r="F2098" s="285" t="s">
        <v>2218</v>
      </c>
      <c r="G2098" s="266" t="s">
        <v>121</v>
      </c>
      <c r="H2098" s="266">
        <f>IF(G2098="Traditional Stove",0.1,0.2)</f>
        <v>0.1</v>
      </c>
      <c r="I2098" s="266">
        <f>YEAR(J2098)</f>
        <v>2023</v>
      </c>
      <c r="J2098" s="267">
        <v>45002</v>
      </c>
      <c r="K2098" s="267">
        <f>J2098+1</f>
        <v>45003</v>
      </c>
      <c r="L2098" s="266">
        <f>IF(M2098&lt;=365,1,2)</f>
        <v>1</v>
      </c>
      <c r="M2098" s="266">
        <f>IF(K2098&lt;$C$1,$C$2-$C$1+1,$C$2-K2098+1)</f>
        <v>44</v>
      </c>
      <c r="N2098" s="268">
        <f>M2098/365</f>
        <v>0.12054794520547946</v>
      </c>
      <c r="O2098" s="269">
        <f>'Data and Parameter'!$E$4*'Data and Parameter'!$E$5*('Data and Parameter'!$E$6+'Data and Parameter'!$E$7)*'Data and Parameter'!$E$19*'Data and Parameter'!$E$14*'ER calculations'!N2098</f>
        <v>0.62416701461307433</v>
      </c>
    </row>
    <row r="2099" spans="1:15" ht="15">
      <c r="A2099" s="284">
        <v>2095</v>
      </c>
      <c r="B2099" s="287"/>
      <c r="C2099" s="287"/>
      <c r="D2099" s="284" t="s">
        <v>1382</v>
      </c>
      <c r="E2099" s="287"/>
      <c r="F2099" s="285" t="s">
        <v>2219</v>
      </c>
      <c r="G2099" s="266" t="s">
        <v>121</v>
      </c>
      <c r="H2099" s="266">
        <f>IF(G2099="Traditional Stove",0.1,0.2)</f>
        <v>0.1</v>
      </c>
      <c r="I2099" s="266">
        <f>YEAR(J2099)</f>
        <v>2023</v>
      </c>
      <c r="J2099" s="267">
        <v>45002</v>
      </c>
      <c r="K2099" s="267">
        <f>J2099+1</f>
        <v>45003</v>
      </c>
      <c r="L2099" s="266">
        <f>IF(M2099&lt;=365,1,2)</f>
        <v>1</v>
      </c>
      <c r="M2099" s="266">
        <f>IF(K2099&lt;$C$1,$C$2-$C$1+1,$C$2-K2099+1)</f>
        <v>44</v>
      </c>
      <c r="N2099" s="268">
        <f>M2099/365</f>
        <v>0.12054794520547946</v>
      </c>
      <c r="O2099" s="269">
        <f>'Data and Parameter'!$E$4*'Data and Parameter'!$E$5*('Data and Parameter'!$E$6+'Data and Parameter'!$E$7)*'Data and Parameter'!$E$19*'Data and Parameter'!$E$14*'ER calculations'!N2099</f>
        <v>0.62416701461307433</v>
      </c>
    </row>
    <row r="2100" spans="1:15" ht="15">
      <c r="A2100" s="284">
        <v>2096</v>
      </c>
      <c r="B2100" s="287"/>
      <c r="C2100" s="287"/>
      <c r="D2100" s="284" t="s">
        <v>1382</v>
      </c>
      <c r="E2100" s="287"/>
      <c r="F2100" s="285" t="s">
        <v>2220</v>
      </c>
      <c r="G2100" s="266" t="s">
        <v>121</v>
      </c>
      <c r="H2100" s="266">
        <f>IF(G2100="Traditional Stove",0.1,0.2)</f>
        <v>0.1</v>
      </c>
      <c r="I2100" s="266">
        <f>YEAR(J2100)</f>
        <v>2023</v>
      </c>
      <c r="J2100" s="267">
        <v>45002</v>
      </c>
      <c r="K2100" s="267">
        <f>J2100+1</f>
        <v>45003</v>
      </c>
      <c r="L2100" s="266">
        <f>IF(M2100&lt;=365,1,2)</f>
        <v>1</v>
      </c>
      <c r="M2100" s="266">
        <f>IF(K2100&lt;$C$1,$C$2-$C$1+1,$C$2-K2100+1)</f>
        <v>44</v>
      </c>
      <c r="N2100" s="268">
        <f>M2100/365</f>
        <v>0.12054794520547946</v>
      </c>
      <c r="O2100" s="269">
        <f>'Data and Parameter'!$E$4*'Data and Parameter'!$E$5*('Data and Parameter'!$E$6+'Data and Parameter'!$E$7)*'Data and Parameter'!$E$19*'Data and Parameter'!$E$14*'ER calculations'!N2100</f>
        <v>0.62416701461307433</v>
      </c>
    </row>
    <row r="2101" spans="1:15" ht="15">
      <c r="A2101" s="284">
        <v>2097</v>
      </c>
      <c r="B2101" s="287"/>
      <c r="C2101" s="287"/>
      <c r="D2101" s="284" t="s">
        <v>1382</v>
      </c>
      <c r="E2101" s="287"/>
      <c r="F2101" s="285" t="s">
        <v>2221</v>
      </c>
      <c r="G2101" s="266" t="s">
        <v>121</v>
      </c>
      <c r="H2101" s="266">
        <f>IF(G2101="Traditional Stove",0.1,0.2)</f>
        <v>0.1</v>
      </c>
      <c r="I2101" s="266">
        <f>YEAR(J2101)</f>
        <v>2023</v>
      </c>
      <c r="J2101" s="267">
        <v>45002</v>
      </c>
      <c r="K2101" s="267">
        <f>J2101+1</f>
        <v>45003</v>
      </c>
      <c r="L2101" s="266">
        <f>IF(M2101&lt;=365,1,2)</f>
        <v>1</v>
      </c>
      <c r="M2101" s="266">
        <f>IF(K2101&lt;$C$1,$C$2-$C$1+1,$C$2-K2101+1)</f>
        <v>44</v>
      </c>
      <c r="N2101" s="268">
        <f>M2101/365</f>
        <v>0.12054794520547946</v>
      </c>
      <c r="O2101" s="269">
        <f>'Data and Parameter'!$E$4*'Data and Parameter'!$E$5*('Data and Parameter'!$E$6+'Data and Parameter'!$E$7)*'Data and Parameter'!$E$19*'Data and Parameter'!$E$14*'ER calculations'!N2101</f>
        <v>0.62416701461307433</v>
      </c>
    </row>
    <row r="2102" spans="1:15" ht="15">
      <c r="A2102" s="284">
        <v>2098</v>
      </c>
      <c r="B2102" s="287"/>
      <c r="C2102" s="287"/>
      <c r="D2102" s="284" t="s">
        <v>1382</v>
      </c>
      <c r="E2102" s="287"/>
      <c r="F2102" s="285" t="s">
        <v>2222</v>
      </c>
      <c r="G2102" s="266" t="s">
        <v>121</v>
      </c>
      <c r="H2102" s="266">
        <f>IF(G2102="Traditional Stove",0.1,0.2)</f>
        <v>0.1</v>
      </c>
      <c r="I2102" s="266">
        <f>YEAR(J2102)</f>
        <v>2023</v>
      </c>
      <c r="J2102" s="267">
        <v>45002</v>
      </c>
      <c r="K2102" s="267">
        <f>J2102+1</f>
        <v>45003</v>
      </c>
      <c r="L2102" s="266">
        <f>IF(M2102&lt;=365,1,2)</f>
        <v>1</v>
      </c>
      <c r="M2102" s="266">
        <f>IF(K2102&lt;$C$1,$C$2-$C$1+1,$C$2-K2102+1)</f>
        <v>44</v>
      </c>
      <c r="N2102" s="268">
        <f>M2102/365</f>
        <v>0.12054794520547946</v>
      </c>
      <c r="O2102" s="269">
        <f>'Data and Parameter'!$E$4*'Data and Parameter'!$E$5*('Data and Parameter'!$E$6+'Data and Parameter'!$E$7)*'Data and Parameter'!$E$19*'Data and Parameter'!$E$14*'ER calculations'!N2102</f>
        <v>0.62416701461307433</v>
      </c>
    </row>
    <row r="2103" spans="1:15" ht="15">
      <c r="A2103" s="284">
        <v>2099</v>
      </c>
      <c r="B2103" s="287"/>
      <c r="C2103" s="287"/>
      <c r="D2103" s="284" t="s">
        <v>1382</v>
      </c>
      <c r="E2103" s="287"/>
      <c r="F2103" s="285" t="s">
        <v>2223</v>
      </c>
      <c r="G2103" s="266" t="s">
        <v>121</v>
      </c>
      <c r="H2103" s="266">
        <f>IF(G2103="Traditional Stove",0.1,0.2)</f>
        <v>0.1</v>
      </c>
      <c r="I2103" s="266">
        <f>YEAR(J2103)</f>
        <v>2023</v>
      </c>
      <c r="J2103" s="267">
        <v>45002</v>
      </c>
      <c r="K2103" s="267">
        <f>J2103+1</f>
        <v>45003</v>
      </c>
      <c r="L2103" s="266">
        <f>IF(M2103&lt;=365,1,2)</f>
        <v>1</v>
      </c>
      <c r="M2103" s="266">
        <f>IF(K2103&lt;$C$1,$C$2-$C$1+1,$C$2-K2103+1)</f>
        <v>44</v>
      </c>
      <c r="N2103" s="268">
        <f>M2103/365</f>
        <v>0.12054794520547946</v>
      </c>
      <c r="O2103" s="269">
        <f>'Data and Parameter'!$E$4*'Data and Parameter'!$E$5*('Data and Parameter'!$E$6+'Data and Parameter'!$E$7)*'Data and Parameter'!$E$19*'Data and Parameter'!$E$14*'ER calculations'!N2103</f>
        <v>0.62416701461307433</v>
      </c>
    </row>
    <row r="2104" spans="1:15" ht="15">
      <c r="A2104" s="284">
        <v>2100</v>
      </c>
      <c r="B2104" s="287"/>
      <c r="C2104" s="287"/>
      <c r="D2104" s="284" t="s">
        <v>1382</v>
      </c>
      <c r="E2104" s="287"/>
      <c r="F2104" s="285" t="s">
        <v>2224</v>
      </c>
      <c r="G2104" s="266" t="s">
        <v>121</v>
      </c>
      <c r="H2104" s="266">
        <f>IF(G2104="Traditional Stove",0.1,0.2)</f>
        <v>0.1</v>
      </c>
      <c r="I2104" s="266">
        <f>YEAR(J2104)</f>
        <v>2023</v>
      </c>
      <c r="J2104" s="267">
        <v>45002</v>
      </c>
      <c r="K2104" s="267">
        <f>J2104+1</f>
        <v>45003</v>
      </c>
      <c r="L2104" s="266">
        <f>IF(M2104&lt;=365,1,2)</f>
        <v>1</v>
      </c>
      <c r="M2104" s="266">
        <f>IF(K2104&lt;$C$1,$C$2-$C$1+1,$C$2-K2104+1)</f>
        <v>44</v>
      </c>
      <c r="N2104" s="268">
        <f>M2104/365</f>
        <v>0.12054794520547946</v>
      </c>
      <c r="O2104" s="269">
        <f>'Data and Parameter'!$E$4*'Data and Parameter'!$E$5*('Data and Parameter'!$E$6+'Data and Parameter'!$E$7)*'Data and Parameter'!$E$19*'Data and Parameter'!$E$14*'ER calculations'!N2104</f>
        <v>0.62416701461307433</v>
      </c>
    </row>
    <row r="2105" spans="1:15" ht="15">
      <c r="A2105" s="284">
        <v>2101</v>
      </c>
      <c r="B2105" s="287"/>
      <c r="C2105" s="287"/>
      <c r="D2105" s="284" t="s">
        <v>1382</v>
      </c>
      <c r="E2105" s="287"/>
      <c r="F2105" s="285" t="s">
        <v>2225</v>
      </c>
      <c r="G2105" s="266" t="s">
        <v>121</v>
      </c>
      <c r="H2105" s="266">
        <f>IF(G2105="Traditional Stove",0.1,0.2)</f>
        <v>0.1</v>
      </c>
      <c r="I2105" s="266">
        <f>YEAR(J2105)</f>
        <v>2023</v>
      </c>
      <c r="J2105" s="267">
        <v>45002</v>
      </c>
      <c r="K2105" s="267">
        <f>J2105+1</f>
        <v>45003</v>
      </c>
      <c r="L2105" s="266">
        <f>IF(M2105&lt;=365,1,2)</f>
        <v>1</v>
      </c>
      <c r="M2105" s="266">
        <f>IF(K2105&lt;$C$1,$C$2-$C$1+1,$C$2-K2105+1)</f>
        <v>44</v>
      </c>
      <c r="N2105" s="268">
        <f>M2105/365</f>
        <v>0.12054794520547946</v>
      </c>
      <c r="O2105" s="269">
        <f>'Data and Parameter'!$E$4*'Data and Parameter'!$E$5*('Data and Parameter'!$E$6+'Data and Parameter'!$E$7)*'Data and Parameter'!$E$19*'Data and Parameter'!$E$14*'ER calculations'!N2105</f>
        <v>0.62416701461307433</v>
      </c>
    </row>
    <row r="2106" spans="1:15" ht="15">
      <c r="A2106" s="284">
        <v>2102</v>
      </c>
      <c r="B2106" s="287"/>
      <c r="C2106" s="287"/>
      <c r="D2106" s="284" t="s">
        <v>1382</v>
      </c>
      <c r="E2106" s="287"/>
      <c r="F2106" s="285" t="s">
        <v>2226</v>
      </c>
      <c r="G2106" s="266" t="s">
        <v>121</v>
      </c>
      <c r="H2106" s="266">
        <f>IF(G2106="Traditional Stove",0.1,0.2)</f>
        <v>0.1</v>
      </c>
      <c r="I2106" s="266">
        <f>YEAR(J2106)</f>
        <v>2023</v>
      </c>
      <c r="J2106" s="267">
        <v>45002</v>
      </c>
      <c r="K2106" s="267">
        <f>J2106+1</f>
        <v>45003</v>
      </c>
      <c r="L2106" s="266">
        <f>IF(M2106&lt;=365,1,2)</f>
        <v>1</v>
      </c>
      <c r="M2106" s="266">
        <f>IF(K2106&lt;$C$1,$C$2-$C$1+1,$C$2-K2106+1)</f>
        <v>44</v>
      </c>
      <c r="N2106" s="268">
        <f>M2106/365</f>
        <v>0.12054794520547946</v>
      </c>
      <c r="O2106" s="269">
        <f>'Data and Parameter'!$E$4*'Data and Parameter'!$E$5*('Data and Parameter'!$E$6+'Data and Parameter'!$E$7)*'Data and Parameter'!$E$19*'Data and Parameter'!$E$14*'ER calculations'!N2106</f>
        <v>0.62416701461307433</v>
      </c>
    </row>
    <row r="2107" spans="1:15" ht="15">
      <c r="A2107" s="284">
        <v>2103</v>
      </c>
      <c r="B2107" s="287"/>
      <c r="C2107" s="287"/>
      <c r="D2107" s="284" t="s">
        <v>1382</v>
      </c>
      <c r="E2107" s="287"/>
      <c r="F2107" s="285" t="s">
        <v>2227</v>
      </c>
      <c r="G2107" s="266" t="s">
        <v>121</v>
      </c>
      <c r="H2107" s="266">
        <f>IF(G2107="Traditional Stove",0.1,0.2)</f>
        <v>0.1</v>
      </c>
      <c r="I2107" s="266">
        <f>YEAR(J2107)</f>
        <v>2023</v>
      </c>
      <c r="J2107" s="267">
        <v>45002</v>
      </c>
      <c r="K2107" s="267">
        <f>J2107+1</f>
        <v>45003</v>
      </c>
      <c r="L2107" s="266">
        <f>IF(M2107&lt;=365,1,2)</f>
        <v>1</v>
      </c>
      <c r="M2107" s="266">
        <f>IF(K2107&lt;$C$1,$C$2-$C$1+1,$C$2-K2107+1)</f>
        <v>44</v>
      </c>
      <c r="N2107" s="268">
        <f>M2107/365</f>
        <v>0.12054794520547946</v>
      </c>
      <c r="O2107" s="269">
        <f>'Data and Parameter'!$E$4*'Data and Parameter'!$E$5*('Data and Parameter'!$E$6+'Data and Parameter'!$E$7)*'Data and Parameter'!$E$19*'Data and Parameter'!$E$14*'ER calculations'!N2107</f>
        <v>0.62416701461307433</v>
      </c>
    </row>
    <row r="2108" spans="1:15" ht="15">
      <c r="A2108" s="284">
        <v>2104</v>
      </c>
      <c r="B2108" s="287"/>
      <c r="C2108" s="287"/>
      <c r="D2108" s="284" t="s">
        <v>1382</v>
      </c>
      <c r="E2108" s="287"/>
      <c r="F2108" s="285" t="s">
        <v>2228</v>
      </c>
      <c r="G2108" s="266" t="s">
        <v>121</v>
      </c>
      <c r="H2108" s="266">
        <f>IF(G2108="Traditional Stove",0.1,0.2)</f>
        <v>0.1</v>
      </c>
      <c r="I2108" s="266">
        <f>YEAR(J2108)</f>
        <v>2023</v>
      </c>
      <c r="J2108" s="267">
        <v>45002</v>
      </c>
      <c r="K2108" s="267">
        <f>J2108+1</f>
        <v>45003</v>
      </c>
      <c r="L2108" s="266">
        <f>IF(M2108&lt;=365,1,2)</f>
        <v>1</v>
      </c>
      <c r="M2108" s="266">
        <f>IF(K2108&lt;$C$1,$C$2-$C$1+1,$C$2-K2108+1)</f>
        <v>44</v>
      </c>
      <c r="N2108" s="268">
        <f>M2108/365</f>
        <v>0.12054794520547946</v>
      </c>
      <c r="O2108" s="269">
        <f>'Data and Parameter'!$E$4*'Data and Parameter'!$E$5*('Data and Parameter'!$E$6+'Data and Parameter'!$E$7)*'Data and Parameter'!$E$19*'Data and Parameter'!$E$14*'ER calculations'!N2108</f>
        <v>0.62416701461307433</v>
      </c>
    </row>
    <row r="2109" spans="1:15" ht="15">
      <c r="A2109" s="284">
        <v>2105</v>
      </c>
      <c r="B2109" s="287"/>
      <c r="C2109" s="287"/>
      <c r="D2109" s="284" t="s">
        <v>1382</v>
      </c>
      <c r="E2109" s="287"/>
      <c r="F2109" s="285" t="s">
        <v>2229</v>
      </c>
      <c r="G2109" s="266" t="s">
        <v>121</v>
      </c>
      <c r="H2109" s="266">
        <f>IF(G2109="Traditional Stove",0.1,0.2)</f>
        <v>0.1</v>
      </c>
      <c r="I2109" s="266">
        <f>YEAR(J2109)</f>
        <v>2023</v>
      </c>
      <c r="J2109" s="267">
        <v>45002</v>
      </c>
      <c r="K2109" s="267">
        <f>J2109+1</f>
        <v>45003</v>
      </c>
      <c r="L2109" s="266">
        <f>IF(M2109&lt;=365,1,2)</f>
        <v>1</v>
      </c>
      <c r="M2109" s="266">
        <f>IF(K2109&lt;$C$1,$C$2-$C$1+1,$C$2-K2109+1)</f>
        <v>44</v>
      </c>
      <c r="N2109" s="268">
        <f>M2109/365</f>
        <v>0.12054794520547946</v>
      </c>
      <c r="O2109" s="269">
        <f>'Data and Parameter'!$E$4*'Data and Parameter'!$E$5*('Data and Parameter'!$E$6+'Data and Parameter'!$E$7)*'Data and Parameter'!$E$19*'Data and Parameter'!$E$14*'ER calculations'!N2109</f>
        <v>0.62416701461307433</v>
      </c>
    </row>
    <row r="2110" spans="1:15" ht="15">
      <c r="A2110" s="284">
        <v>2106</v>
      </c>
      <c r="B2110" s="287"/>
      <c r="C2110" s="287"/>
      <c r="D2110" s="284" t="s">
        <v>1382</v>
      </c>
      <c r="E2110" s="287"/>
      <c r="F2110" s="285" t="s">
        <v>2230</v>
      </c>
      <c r="G2110" s="266" t="s">
        <v>121</v>
      </c>
      <c r="H2110" s="266">
        <f>IF(G2110="Traditional Stove",0.1,0.2)</f>
        <v>0.1</v>
      </c>
      <c r="I2110" s="266">
        <f>YEAR(J2110)</f>
        <v>2023</v>
      </c>
      <c r="J2110" s="267">
        <v>45002</v>
      </c>
      <c r="K2110" s="267">
        <f>J2110+1</f>
        <v>45003</v>
      </c>
      <c r="L2110" s="266">
        <f>IF(M2110&lt;=365,1,2)</f>
        <v>1</v>
      </c>
      <c r="M2110" s="266">
        <f>IF(K2110&lt;$C$1,$C$2-$C$1+1,$C$2-K2110+1)</f>
        <v>44</v>
      </c>
      <c r="N2110" s="268">
        <f>M2110/365</f>
        <v>0.12054794520547946</v>
      </c>
      <c r="O2110" s="269">
        <f>'Data and Parameter'!$E$4*'Data and Parameter'!$E$5*('Data and Parameter'!$E$6+'Data and Parameter'!$E$7)*'Data and Parameter'!$E$19*'Data and Parameter'!$E$14*'ER calculations'!N2110</f>
        <v>0.62416701461307433</v>
      </c>
    </row>
    <row r="2111" spans="1:15" ht="15">
      <c r="A2111" s="284">
        <v>2107</v>
      </c>
      <c r="B2111" s="287"/>
      <c r="C2111" s="287"/>
      <c r="D2111" s="284" t="s">
        <v>1382</v>
      </c>
      <c r="E2111" s="287"/>
      <c r="F2111" s="285" t="s">
        <v>2231</v>
      </c>
      <c r="G2111" s="266" t="s">
        <v>121</v>
      </c>
      <c r="H2111" s="266">
        <f>IF(G2111="Traditional Stove",0.1,0.2)</f>
        <v>0.1</v>
      </c>
      <c r="I2111" s="266">
        <f>YEAR(J2111)</f>
        <v>2023</v>
      </c>
      <c r="J2111" s="267">
        <v>45002</v>
      </c>
      <c r="K2111" s="267">
        <f>J2111+1</f>
        <v>45003</v>
      </c>
      <c r="L2111" s="266">
        <f>IF(M2111&lt;=365,1,2)</f>
        <v>1</v>
      </c>
      <c r="M2111" s="266">
        <f>IF(K2111&lt;$C$1,$C$2-$C$1+1,$C$2-K2111+1)</f>
        <v>44</v>
      </c>
      <c r="N2111" s="268">
        <f>M2111/365</f>
        <v>0.12054794520547946</v>
      </c>
      <c r="O2111" s="269">
        <f>'Data and Parameter'!$E$4*'Data and Parameter'!$E$5*('Data and Parameter'!$E$6+'Data and Parameter'!$E$7)*'Data and Parameter'!$E$19*'Data and Parameter'!$E$14*'ER calculations'!N2111</f>
        <v>0.62416701461307433</v>
      </c>
    </row>
    <row r="2112" spans="1:15" ht="15">
      <c r="A2112" s="284">
        <v>2108</v>
      </c>
      <c r="B2112" s="287"/>
      <c r="C2112" s="287"/>
      <c r="D2112" s="284" t="s">
        <v>1382</v>
      </c>
      <c r="E2112" s="287"/>
      <c r="F2112" s="285" t="s">
        <v>2232</v>
      </c>
      <c r="G2112" s="266" t="s">
        <v>121</v>
      </c>
      <c r="H2112" s="266">
        <f>IF(G2112="Traditional Stove",0.1,0.2)</f>
        <v>0.1</v>
      </c>
      <c r="I2112" s="266">
        <f>YEAR(J2112)</f>
        <v>2023</v>
      </c>
      <c r="J2112" s="267">
        <v>45002</v>
      </c>
      <c r="K2112" s="267">
        <f>J2112+1</f>
        <v>45003</v>
      </c>
      <c r="L2112" s="266">
        <f>IF(M2112&lt;=365,1,2)</f>
        <v>1</v>
      </c>
      <c r="M2112" s="266">
        <f>IF(K2112&lt;$C$1,$C$2-$C$1+1,$C$2-K2112+1)</f>
        <v>44</v>
      </c>
      <c r="N2112" s="268">
        <f>M2112/365</f>
        <v>0.12054794520547946</v>
      </c>
      <c r="O2112" s="269">
        <f>'Data and Parameter'!$E$4*'Data and Parameter'!$E$5*('Data and Parameter'!$E$6+'Data and Parameter'!$E$7)*'Data and Parameter'!$E$19*'Data and Parameter'!$E$14*'ER calculations'!N2112</f>
        <v>0.62416701461307433</v>
      </c>
    </row>
    <row r="2113" spans="1:15" ht="15">
      <c r="A2113" s="284">
        <v>2109</v>
      </c>
      <c r="B2113" s="287"/>
      <c r="C2113" s="287"/>
      <c r="D2113" s="284" t="s">
        <v>1382</v>
      </c>
      <c r="E2113" s="287"/>
      <c r="F2113" s="285" t="s">
        <v>2233</v>
      </c>
      <c r="G2113" s="266" t="s">
        <v>121</v>
      </c>
      <c r="H2113" s="266">
        <f>IF(G2113="Traditional Stove",0.1,0.2)</f>
        <v>0.1</v>
      </c>
      <c r="I2113" s="266">
        <f>YEAR(J2113)</f>
        <v>2023</v>
      </c>
      <c r="J2113" s="267">
        <v>45002</v>
      </c>
      <c r="K2113" s="267">
        <f>J2113+1</f>
        <v>45003</v>
      </c>
      <c r="L2113" s="266">
        <f>IF(M2113&lt;=365,1,2)</f>
        <v>1</v>
      </c>
      <c r="M2113" s="266">
        <f>IF(K2113&lt;$C$1,$C$2-$C$1+1,$C$2-K2113+1)</f>
        <v>44</v>
      </c>
      <c r="N2113" s="268">
        <f>M2113/365</f>
        <v>0.12054794520547946</v>
      </c>
      <c r="O2113" s="269">
        <f>'Data and Parameter'!$E$4*'Data and Parameter'!$E$5*('Data and Parameter'!$E$6+'Data and Parameter'!$E$7)*'Data and Parameter'!$E$19*'Data and Parameter'!$E$14*'ER calculations'!N2113</f>
        <v>0.62416701461307433</v>
      </c>
    </row>
    <row r="2114" spans="1:15" ht="15">
      <c r="A2114" s="284">
        <v>2110</v>
      </c>
      <c r="B2114" s="287"/>
      <c r="C2114" s="287"/>
      <c r="D2114" s="284" t="s">
        <v>1382</v>
      </c>
      <c r="E2114" s="287"/>
      <c r="F2114" s="285" t="s">
        <v>2234</v>
      </c>
      <c r="G2114" s="266" t="s">
        <v>121</v>
      </c>
      <c r="H2114" s="266">
        <f>IF(G2114="Traditional Stove",0.1,0.2)</f>
        <v>0.1</v>
      </c>
      <c r="I2114" s="266">
        <f>YEAR(J2114)</f>
        <v>2023</v>
      </c>
      <c r="J2114" s="267">
        <v>45002</v>
      </c>
      <c r="K2114" s="267">
        <f>J2114+1</f>
        <v>45003</v>
      </c>
      <c r="L2114" s="266">
        <f>IF(M2114&lt;=365,1,2)</f>
        <v>1</v>
      </c>
      <c r="M2114" s="266">
        <f>IF(K2114&lt;$C$1,$C$2-$C$1+1,$C$2-K2114+1)</f>
        <v>44</v>
      </c>
      <c r="N2114" s="268">
        <f>M2114/365</f>
        <v>0.12054794520547946</v>
      </c>
      <c r="O2114" s="269">
        <f>'Data and Parameter'!$E$4*'Data and Parameter'!$E$5*('Data and Parameter'!$E$6+'Data and Parameter'!$E$7)*'Data and Parameter'!$E$19*'Data and Parameter'!$E$14*'ER calculations'!N2114</f>
        <v>0.62416701461307433</v>
      </c>
    </row>
    <row r="2115" spans="1:15" ht="15">
      <c r="A2115" s="284">
        <v>2111</v>
      </c>
      <c r="B2115" s="287"/>
      <c r="C2115" s="287"/>
      <c r="D2115" s="284" t="s">
        <v>1382</v>
      </c>
      <c r="E2115" s="287"/>
      <c r="F2115" s="285" t="s">
        <v>2235</v>
      </c>
      <c r="G2115" s="266" t="s">
        <v>121</v>
      </c>
      <c r="H2115" s="266">
        <f>IF(G2115="Traditional Stove",0.1,0.2)</f>
        <v>0.1</v>
      </c>
      <c r="I2115" s="266">
        <f>YEAR(J2115)</f>
        <v>2023</v>
      </c>
      <c r="J2115" s="267">
        <v>45002</v>
      </c>
      <c r="K2115" s="267">
        <f>J2115+1</f>
        <v>45003</v>
      </c>
      <c r="L2115" s="266">
        <f>IF(M2115&lt;=365,1,2)</f>
        <v>1</v>
      </c>
      <c r="M2115" s="266">
        <f>IF(K2115&lt;$C$1,$C$2-$C$1+1,$C$2-K2115+1)</f>
        <v>44</v>
      </c>
      <c r="N2115" s="268">
        <f>M2115/365</f>
        <v>0.12054794520547946</v>
      </c>
      <c r="O2115" s="269">
        <f>'Data and Parameter'!$E$4*'Data and Parameter'!$E$5*('Data and Parameter'!$E$6+'Data and Parameter'!$E$7)*'Data and Parameter'!$E$19*'Data and Parameter'!$E$14*'ER calculations'!N2115</f>
        <v>0.62416701461307433</v>
      </c>
    </row>
    <row r="2116" spans="1:15" ht="15">
      <c r="A2116" s="284">
        <v>2112</v>
      </c>
      <c r="B2116" s="287"/>
      <c r="C2116" s="287"/>
      <c r="D2116" s="284" t="s">
        <v>1382</v>
      </c>
      <c r="E2116" s="287"/>
      <c r="F2116" s="285" t="s">
        <v>2236</v>
      </c>
      <c r="G2116" s="266" t="s">
        <v>121</v>
      </c>
      <c r="H2116" s="266">
        <f>IF(G2116="Traditional Stove",0.1,0.2)</f>
        <v>0.1</v>
      </c>
      <c r="I2116" s="266">
        <f>YEAR(J2116)</f>
        <v>2023</v>
      </c>
      <c r="J2116" s="267">
        <v>45002</v>
      </c>
      <c r="K2116" s="267">
        <f>J2116+1</f>
        <v>45003</v>
      </c>
      <c r="L2116" s="266">
        <f>IF(M2116&lt;=365,1,2)</f>
        <v>1</v>
      </c>
      <c r="M2116" s="266">
        <f>IF(K2116&lt;$C$1,$C$2-$C$1+1,$C$2-K2116+1)</f>
        <v>44</v>
      </c>
      <c r="N2116" s="268">
        <f>M2116/365</f>
        <v>0.12054794520547946</v>
      </c>
      <c r="O2116" s="269">
        <f>'Data and Parameter'!$E$4*'Data and Parameter'!$E$5*('Data and Parameter'!$E$6+'Data and Parameter'!$E$7)*'Data and Parameter'!$E$19*'Data and Parameter'!$E$14*'ER calculations'!N2116</f>
        <v>0.62416701461307433</v>
      </c>
    </row>
    <row r="2117" spans="1:15" ht="15">
      <c r="A2117" s="284">
        <v>2113</v>
      </c>
      <c r="B2117" s="287"/>
      <c r="C2117" s="287"/>
      <c r="D2117" s="284" t="s">
        <v>1382</v>
      </c>
      <c r="E2117" s="287"/>
      <c r="F2117" s="285" t="s">
        <v>2237</v>
      </c>
      <c r="G2117" s="266" t="s">
        <v>121</v>
      </c>
      <c r="H2117" s="266">
        <f>IF(G2117="Traditional Stove",0.1,0.2)</f>
        <v>0.1</v>
      </c>
      <c r="I2117" s="266">
        <f>YEAR(J2117)</f>
        <v>2023</v>
      </c>
      <c r="J2117" s="267">
        <v>45002</v>
      </c>
      <c r="K2117" s="267">
        <f>J2117+1</f>
        <v>45003</v>
      </c>
      <c r="L2117" s="266">
        <f>IF(M2117&lt;=365,1,2)</f>
        <v>1</v>
      </c>
      <c r="M2117" s="266">
        <f>IF(K2117&lt;$C$1,$C$2-$C$1+1,$C$2-K2117+1)</f>
        <v>44</v>
      </c>
      <c r="N2117" s="268">
        <f>M2117/365</f>
        <v>0.12054794520547946</v>
      </c>
      <c r="O2117" s="269">
        <f>'Data and Parameter'!$E$4*'Data and Parameter'!$E$5*('Data and Parameter'!$E$6+'Data and Parameter'!$E$7)*'Data and Parameter'!$E$19*'Data and Parameter'!$E$14*'ER calculations'!N2117</f>
        <v>0.62416701461307433</v>
      </c>
    </row>
    <row r="2118" spans="1:15" ht="15">
      <c r="A2118" s="284">
        <v>2114</v>
      </c>
      <c r="B2118" s="287"/>
      <c r="C2118" s="287"/>
      <c r="D2118" s="284" t="s">
        <v>1382</v>
      </c>
      <c r="E2118" s="287"/>
      <c r="F2118" s="285" t="s">
        <v>2238</v>
      </c>
      <c r="G2118" s="266" t="s">
        <v>121</v>
      </c>
      <c r="H2118" s="266">
        <f>IF(G2118="Traditional Stove",0.1,0.2)</f>
        <v>0.1</v>
      </c>
      <c r="I2118" s="266">
        <f>YEAR(J2118)</f>
        <v>2023</v>
      </c>
      <c r="J2118" s="267">
        <v>45002</v>
      </c>
      <c r="K2118" s="267">
        <f>J2118+1</f>
        <v>45003</v>
      </c>
      <c r="L2118" s="266">
        <f>IF(M2118&lt;=365,1,2)</f>
        <v>1</v>
      </c>
      <c r="M2118" s="266">
        <f>IF(K2118&lt;$C$1,$C$2-$C$1+1,$C$2-K2118+1)</f>
        <v>44</v>
      </c>
      <c r="N2118" s="268">
        <f>M2118/365</f>
        <v>0.12054794520547946</v>
      </c>
      <c r="O2118" s="269">
        <f>'Data and Parameter'!$E$4*'Data and Parameter'!$E$5*('Data and Parameter'!$E$6+'Data and Parameter'!$E$7)*'Data and Parameter'!$E$19*'Data and Parameter'!$E$14*'ER calculations'!N2118</f>
        <v>0.62416701461307433</v>
      </c>
    </row>
    <row r="2119" spans="1:15" ht="15">
      <c r="A2119" s="284">
        <v>2115</v>
      </c>
      <c r="B2119" s="287"/>
      <c r="C2119" s="287"/>
      <c r="D2119" s="284" t="s">
        <v>1382</v>
      </c>
      <c r="E2119" s="287"/>
      <c r="F2119" s="285" t="s">
        <v>2239</v>
      </c>
      <c r="G2119" s="266" t="s">
        <v>121</v>
      </c>
      <c r="H2119" s="266">
        <f>IF(G2119="Traditional Stove",0.1,0.2)</f>
        <v>0.1</v>
      </c>
      <c r="I2119" s="266">
        <f>YEAR(J2119)</f>
        <v>2023</v>
      </c>
      <c r="J2119" s="267">
        <v>45002</v>
      </c>
      <c r="K2119" s="267">
        <f>J2119+1</f>
        <v>45003</v>
      </c>
      <c r="L2119" s="266">
        <f>IF(M2119&lt;=365,1,2)</f>
        <v>1</v>
      </c>
      <c r="M2119" s="266">
        <f>IF(K2119&lt;$C$1,$C$2-$C$1+1,$C$2-K2119+1)</f>
        <v>44</v>
      </c>
      <c r="N2119" s="268">
        <f>M2119/365</f>
        <v>0.12054794520547946</v>
      </c>
      <c r="O2119" s="269">
        <f>'Data and Parameter'!$E$4*'Data and Parameter'!$E$5*('Data and Parameter'!$E$6+'Data and Parameter'!$E$7)*'Data and Parameter'!$E$19*'Data and Parameter'!$E$14*'ER calculations'!N2119</f>
        <v>0.62416701461307433</v>
      </c>
    </row>
    <row r="2120" spans="1:15" ht="15">
      <c r="A2120" s="284">
        <v>2116</v>
      </c>
      <c r="B2120" s="287"/>
      <c r="C2120" s="287"/>
      <c r="D2120" s="284" t="s">
        <v>1382</v>
      </c>
      <c r="E2120" s="287"/>
      <c r="F2120" s="285" t="s">
        <v>2240</v>
      </c>
      <c r="G2120" s="266" t="s">
        <v>121</v>
      </c>
      <c r="H2120" s="266">
        <f>IF(G2120="Traditional Stove",0.1,0.2)</f>
        <v>0.1</v>
      </c>
      <c r="I2120" s="266">
        <f>YEAR(J2120)</f>
        <v>2023</v>
      </c>
      <c r="J2120" s="267">
        <v>45002</v>
      </c>
      <c r="K2120" s="267">
        <f>J2120+1</f>
        <v>45003</v>
      </c>
      <c r="L2120" s="266">
        <f>IF(M2120&lt;=365,1,2)</f>
        <v>1</v>
      </c>
      <c r="M2120" s="266">
        <f>IF(K2120&lt;$C$1,$C$2-$C$1+1,$C$2-K2120+1)</f>
        <v>44</v>
      </c>
      <c r="N2120" s="268">
        <f>M2120/365</f>
        <v>0.12054794520547946</v>
      </c>
      <c r="O2120" s="269">
        <f>'Data and Parameter'!$E$4*'Data and Parameter'!$E$5*('Data and Parameter'!$E$6+'Data and Parameter'!$E$7)*'Data and Parameter'!$E$19*'Data and Parameter'!$E$14*'ER calculations'!N2120</f>
        <v>0.62416701461307433</v>
      </c>
    </row>
    <row r="2121" spans="1:15" ht="15">
      <c r="A2121" s="284">
        <v>2117</v>
      </c>
      <c r="B2121" s="287"/>
      <c r="C2121" s="287"/>
      <c r="D2121" s="284" t="s">
        <v>1382</v>
      </c>
      <c r="E2121" s="287"/>
      <c r="F2121" s="285" t="s">
        <v>2241</v>
      </c>
      <c r="G2121" s="266" t="s">
        <v>121</v>
      </c>
      <c r="H2121" s="266">
        <f>IF(G2121="Traditional Stove",0.1,0.2)</f>
        <v>0.1</v>
      </c>
      <c r="I2121" s="266">
        <f>YEAR(J2121)</f>
        <v>2023</v>
      </c>
      <c r="J2121" s="267">
        <v>45002</v>
      </c>
      <c r="K2121" s="267">
        <f>J2121+1</f>
        <v>45003</v>
      </c>
      <c r="L2121" s="266">
        <f>IF(M2121&lt;=365,1,2)</f>
        <v>1</v>
      </c>
      <c r="M2121" s="266">
        <f>IF(K2121&lt;$C$1,$C$2-$C$1+1,$C$2-K2121+1)</f>
        <v>44</v>
      </c>
      <c r="N2121" s="268">
        <f>M2121/365</f>
        <v>0.12054794520547946</v>
      </c>
      <c r="O2121" s="269">
        <f>'Data and Parameter'!$E$4*'Data and Parameter'!$E$5*('Data and Parameter'!$E$6+'Data and Parameter'!$E$7)*'Data and Parameter'!$E$19*'Data and Parameter'!$E$14*'ER calculations'!N2121</f>
        <v>0.62416701461307433</v>
      </c>
    </row>
    <row r="2122" spans="1:15" ht="15">
      <c r="A2122" s="284">
        <v>2118</v>
      </c>
      <c r="B2122" s="287"/>
      <c r="C2122" s="287"/>
      <c r="D2122" s="284" t="s">
        <v>1382</v>
      </c>
      <c r="E2122" s="287"/>
      <c r="F2122" s="285" t="s">
        <v>2242</v>
      </c>
      <c r="G2122" s="266" t="s">
        <v>121</v>
      </c>
      <c r="H2122" s="266">
        <f>IF(G2122="Traditional Stove",0.1,0.2)</f>
        <v>0.1</v>
      </c>
      <c r="I2122" s="266">
        <f>YEAR(J2122)</f>
        <v>2023</v>
      </c>
      <c r="J2122" s="267">
        <v>45002</v>
      </c>
      <c r="K2122" s="267">
        <f>J2122+1</f>
        <v>45003</v>
      </c>
      <c r="L2122" s="266">
        <f>IF(M2122&lt;=365,1,2)</f>
        <v>1</v>
      </c>
      <c r="M2122" s="266">
        <f>IF(K2122&lt;$C$1,$C$2-$C$1+1,$C$2-K2122+1)</f>
        <v>44</v>
      </c>
      <c r="N2122" s="268">
        <f>M2122/365</f>
        <v>0.12054794520547946</v>
      </c>
      <c r="O2122" s="269">
        <f>'Data and Parameter'!$E$4*'Data and Parameter'!$E$5*('Data and Parameter'!$E$6+'Data and Parameter'!$E$7)*'Data and Parameter'!$E$19*'Data and Parameter'!$E$14*'ER calculations'!N2122</f>
        <v>0.62416701461307433</v>
      </c>
    </row>
    <row r="2123" spans="1:15" ht="15">
      <c r="A2123" s="284">
        <v>2119</v>
      </c>
      <c r="B2123" s="287"/>
      <c r="C2123" s="287"/>
      <c r="D2123" s="284" t="s">
        <v>1382</v>
      </c>
      <c r="E2123" s="287"/>
      <c r="F2123" s="285" t="s">
        <v>2243</v>
      </c>
      <c r="G2123" s="266" t="s">
        <v>121</v>
      </c>
      <c r="H2123" s="266">
        <f>IF(G2123="Traditional Stove",0.1,0.2)</f>
        <v>0.1</v>
      </c>
      <c r="I2123" s="266">
        <f>YEAR(J2123)</f>
        <v>2023</v>
      </c>
      <c r="J2123" s="267">
        <v>45002</v>
      </c>
      <c r="K2123" s="267">
        <f>J2123+1</f>
        <v>45003</v>
      </c>
      <c r="L2123" s="266">
        <f>IF(M2123&lt;=365,1,2)</f>
        <v>1</v>
      </c>
      <c r="M2123" s="266">
        <f>IF(K2123&lt;$C$1,$C$2-$C$1+1,$C$2-K2123+1)</f>
        <v>44</v>
      </c>
      <c r="N2123" s="268">
        <f>M2123/365</f>
        <v>0.12054794520547946</v>
      </c>
      <c r="O2123" s="269">
        <f>'Data and Parameter'!$E$4*'Data and Parameter'!$E$5*('Data and Parameter'!$E$6+'Data and Parameter'!$E$7)*'Data and Parameter'!$E$19*'Data and Parameter'!$E$14*'ER calculations'!N2123</f>
        <v>0.62416701461307433</v>
      </c>
    </row>
    <row r="2124" spans="1:15" ht="15">
      <c r="A2124" s="284">
        <v>2120</v>
      </c>
      <c r="B2124" s="287"/>
      <c r="C2124" s="287"/>
      <c r="D2124" s="284" t="s">
        <v>1382</v>
      </c>
      <c r="E2124" s="287"/>
      <c r="F2124" s="285" t="s">
        <v>2244</v>
      </c>
      <c r="G2124" s="266" t="s">
        <v>121</v>
      </c>
      <c r="H2124" s="266">
        <f>IF(G2124="Traditional Stove",0.1,0.2)</f>
        <v>0.1</v>
      </c>
      <c r="I2124" s="266">
        <f>YEAR(J2124)</f>
        <v>2023</v>
      </c>
      <c r="J2124" s="267">
        <v>45002</v>
      </c>
      <c r="K2124" s="267">
        <f>J2124+1</f>
        <v>45003</v>
      </c>
      <c r="L2124" s="266">
        <f>IF(M2124&lt;=365,1,2)</f>
        <v>1</v>
      </c>
      <c r="M2124" s="266">
        <f>IF(K2124&lt;$C$1,$C$2-$C$1+1,$C$2-K2124+1)</f>
        <v>44</v>
      </c>
      <c r="N2124" s="268">
        <f>M2124/365</f>
        <v>0.12054794520547946</v>
      </c>
      <c r="O2124" s="269">
        <f>'Data and Parameter'!$E$4*'Data and Parameter'!$E$5*('Data and Parameter'!$E$6+'Data and Parameter'!$E$7)*'Data and Parameter'!$E$19*'Data and Parameter'!$E$14*'ER calculations'!N2124</f>
        <v>0.62416701461307433</v>
      </c>
    </row>
    <row r="2125" spans="1:15" ht="15">
      <c r="A2125" s="284">
        <v>2121</v>
      </c>
      <c r="B2125" s="287"/>
      <c r="C2125" s="287"/>
      <c r="D2125" s="284" t="s">
        <v>1382</v>
      </c>
      <c r="E2125" s="287"/>
      <c r="F2125" s="285" t="s">
        <v>2245</v>
      </c>
      <c r="G2125" s="266" t="s">
        <v>121</v>
      </c>
      <c r="H2125" s="266">
        <f>IF(G2125="Traditional Stove",0.1,0.2)</f>
        <v>0.1</v>
      </c>
      <c r="I2125" s="266">
        <f>YEAR(J2125)</f>
        <v>2023</v>
      </c>
      <c r="J2125" s="267">
        <v>45002</v>
      </c>
      <c r="K2125" s="267">
        <f>J2125+1</f>
        <v>45003</v>
      </c>
      <c r="L2125" s="266">
        <f>IF(M2125&lt;=365,1,2)</f>
        <v>1</v>
      </c>
      <c r="M2125" s="266">
        <f>IF(K2125&lt;$C$1,$C$2-$C$1+1,$C$2-K2125+1)</f>
        <v>44</v>
      </c>
      <c r="N2125" s="268">
        <f>M2125/365</f>
        <v>0.12054794520547946</v>
      </c>
      <c r="O2125" s="269">
        <f>'Data and Parameter'!$E$4*'Data and Parameter'!$E$5*('Data and Parameter'!$E$6+'Data and Parameter'!$E$7)*'Data and Parameter'!$E$19*'Data and Parameter'!$E$14*'ER calculations'!N2125</f>
        <v>0.62416701461307433</v>
      </c>
    </row>
    <row r="2126" spans="1:15" ht="15">
      <c r="A2126" s="284">
        <v>2122</v>
      </c>
      <c r="B2126" s="287"/>
      <c r="C2126" s="287"/>
      <c r="D2126" s="284" t="s">
        <v>1382</v>
      </c>
      <c r="E2126" s="287"/>
      <c r="F2126" s="285" t="s">
        <v>2246</v>
      </c>
      <c r="G2126" s="266" t="s">
        <v>121</v>
      </c>
      <c r="H2126" s="266">
        <f>IF(G2126="Traditional Stove",0.1,0.2)</f>
        <v>0.1</v>
      </c>
      <c r="I2126" s="266">
        <f>YEAR(J2126)</f>
        <v>2023</v>
      </c>
      <c r="J2126" s="267">
        <v>45002</v>
      </c>
      <c r="K2126" s="267">
        <f>J2126+1</f>
        <v>45003</v>
      </c>
      <c r="L2126" s="266">
        <f>IF(M2126&lt;=365,1,2)</f>
        <v>1</v>
      </c>
      <c r="M2126" s="266">
        <f>IF(K2126&lt;$C$1,$C$2-$C$1+1,$C$2-K2126+1)</f>
        <v>44</v>
      </c>
      <c r="N2126" s="268">
        <f>M2126/365</f>
        <v>0.12054794520547946</v>
      </c>
      <c r="O2126" s="269">
        <f>'Data and Parameter'!$E$4*'Data and Parameter'!$E$5*('Data and Parameter'!$E$6+'Data and Parameter'!$E$7)*'Data and Parameter'!$E$19*'Data and Parameter'!$E$14*'ER calculations'!N2126</f>
        <v>0.62416701461307433</v>
      </c>
    </row>
    <row r="2127" spans="1:15" ht="15">
      <c r="A2127" s="284">
        <v>2123</v>
      </c>
      <c r="B2127" s="287"/>
      <c r="C2127" s="287"/>
      <c r="D2127" s="284" t="s">
        <v>1382</v>
      </c>
      <c r="E2127" s="287"/>
      <c r="F2127" s="285" t="s">
        <v>2247</v>
      </c>
      <c r="G2127" s="266" t="s">
        <v>121</v>
      </c>
      <c r="H2127" s="266">
        <f>IF(G2127="Traditional Stove",0.1,0.2)</f>
        <v>0.1</v>
      </c>
      <c r="I2127" s="266">
        <f>YEAR(J2127)</f>
        <v>2023</v>
      </c>
      <c r="J2127" s="267">
        <v>45002</v>
      </c>
      <c r="K2127" s="267">
        <f>J2127+1</f>
        <v>45003</v>
      </c>
      <c r="L2127" s="266">
        <f>IF(M2127&lt;=365,1,2)</f>
        <v>1</v>
      </c>
      <c r="M2127" s="266">
        <f>IF(K2127&lt;$C$1,$C$2-$C$1+1,$C$2-K2127+1)</f>
        <v>44</v>
      </c>
      <c r="N2127" s="268">
        <f>M2127/365</f>
        <v>0.12054794520547946</v>
      </c>
      <c r="O2127" s="269">
        <f>'Data and Parameter'!$E$4*'Data and Parameter'!$E$5*('Data and Parameter'!$E$6+'Data and Parameter'!$E$7)*'Data and Parameter'!$E$19*'Data and Parameter'!$E$14*'ER calculations'!N2127</f>
        <v>0.62416701461307433</v>
      </c>
    </row>
    <row r="2128" spans="1:15" ht="15">
      <c r="A2128" s="284">
        <v>2124</v>
      </c>
      <c r="B2128" s="287"/>
      <c r="C2128" s="287"/>
      <c r="D2128" s="284" t="s">
        <v>1382</v>
      </c>
      <c r="E2128" s="287"/>
      <c r="F2128" s="285" t="s">
        <v>2248</v>
      </c>
      <c r="G2128" s="266" t="s">
        <v>121</v>
      </c>
      <c r="H2128" s="266">
        <f>IF(G2128="Traditional Stove",0.1,0.2)</f>
        <v>0.1</v>
      </c>
      <c r="I2128" s="266">
        <f>YEAR(J2128)</f>
        <v>2023</v>
      </c>
      <c r="J2128" s="267">
        <v>45002</v>
      </c>
      <c r="K2128" s="267">
        <f>J2128+1</f>
        <v>45003</v>
      </c>
      <c r="L2128" s="266">
        <f>IF(M2128&lt;=365,1,2)</f>
        <v>1</v>
      </c>
      <c r="M2128" s="266">
        <f>IF(K2128&lt;$C$1,$C$2-$C$1+1,$C$2-K2128+1)</f>
        <v>44</v>
      </c>
      <c r="N2128" s="268">
        <f>M2128/365</f>
        <v>0.12054794520547946</v>
      </c>
      <c r="O2128" s="269">
        <f>'Data and Parameter'!$E$4*'Data and Parameter'!$E$5*('Data and Parameter'!$E$6+'Data and Parameter'!$E$7)*'Data and Parameter'!$E$19*'Data and Parameter'!$E$14*'ER calculations'!N2128</f>
        <v>0.62416701461307433</v>
      </c>
    </row>
    <row r="2129" spans="1:15" ht="15">
      <c r="A2129" s="284">
        <v>2125</v>
      </c>
      <c r="B2129" s="287"/>
      <c r="C2129" s="287"/>
      <c r="D2129" s="284" t="s">
        <v>1382</v>
      </c>
      <c r="E2129" s="287"/>
      <c r="F2129" s="285" t="s">
        <v>2249</v>
      </c>
      <c r="G2129" s="266" t="s">
        <v>121</v>
      </c>
      <c r="H2129" s="266">
        <f>IF(G2129="Traditional Stove",0.1,0.2)</f>
        <v>0.1</v>
      </c>
      <c r="I2129" s="266">
        <f>YEAR(J2129)</f>
        <v>2023</v>
      </c>
      <c r="J2129" s="267">
        <v>45002</v>
      </c>
      <c r="K2129" s="267">
        <f>J2129+1</f>
        <v>45003</v>
      </c>
      <c r="L2129" s="266">
        <f>IF(M2129&lt;=365,1,2)</f>
        <v>1</v>
      </c>
      <c r="M2129" s="266">
        <f>IF(K2129&lt;$C$1,$C$2-$C$1+1,$C$2-K2129+1)</f>
        <v>44</v>
      </c>
      <c r="N2129" s="268">
        <f>M2129/365</f>
        <v>0.12054794520547946</v>
      </c>
      <c r="O2129" s="269">
        <f>'Data and Parameter'!$E$4*'Data and Parameter'!$E$5*('Data and Parameter'!$E$6+'Data and Parameter'!$E$7)*'Data and Parameter'!$E$19*'Data and Parameter'!$E$14*'ER calculations'!N2129</f>
        <v>0.62416701461307433</v>
      </c>
    </row>
    <row r="2130" spans="1:15" ht="15">
      <c r="A2130" s="284">
        <v>2126</v>
      </c>
      <c r="B2130" s="287"/>
      <c r="C2130" s="287"/>
      <c r="D2130" s="284" t="s">
        <v>1382</v>
      </c>
      <c r="E2130" s="287"/>
      <c r="F2130" s="285" t="s">
        <v>2250</v>
      </c>
      <c r="G2130" s="266" t="s">
        <v>121</v>
      </c>
      <c r="H2130" s="266">
        <f>IF(G2130="Traditional Stove",0.1,0.2)</f>
        <v>0.1</v>
      </c>
      <c r="I2130" s="266">
        <f>YEAR(J2130)</f>
        <v>2023</v>
      </c>
      <c r="J2130" s="267">
        <v>45002</v>
      </c>
      <c r="K2130" s="267">
        <f>J2130+1</f>
        <v>45003</v>
      </c>
      <c r="L2130" s="266">
        <f>IF(M2130&lt;=365,1,2)</f>
        <v>1</v>
      </c>
      <c r="M2130" s="266">
        <f>IF(K2130&lt;$C$1,$C$2-$C$1+1,$C$2-K2130+1)</f>
        <v>44</v>
      </c>
      <c r="N2130" s="268">
        <f>M2130/365</f>
        <v>0.12054794520547946</v>
      </c>
      <c r="O2130" s="269">
        <f>'Data and Parameter'!$E$4*'Data and Parameter'!$E$5*('Data and Parameter'!$E$6+'Data and Parameter'!$E$7)*'Data and Parameter'!$E$19*'Data and Parameter'!$E$14*'ER calculations'!N2130</f>
        <v>0.62416701461307433</v>
      </c>
    </row>
    <row r="2131" spans="1:15" ht="15">
      <c r="A2131" s="284">
        <v>2127</v>
      </c>
      <c r="B2131" s="287"/>
      <c r="C2131" s="287"/>
      <c r="D2131" s="284" t="s">
        <v>1382</v>
      </c>
      <c r="E2131" s="287"/>
      <c r="F2131" s="285" t="s">
        <v>2251</v>
      </c>
      <c r="G2131" s="266" t="s">
        <v>121</v>
      </c>
      <c r="H2131" s="266">
        <f>IF(G2131="Traditional Stove",0.1,0.2)</f>
        <v>0.1</v>
      </c>
      <c r="I2131" s="266">
        <f>YEAR(J2131)</f>
        <v>2023</v>
      </c>
      <c r="J2131" s="267">
        <v>45002</v>
      </c>
      <c r="K2131" s="267">
        <f>J2131+1</f>
        <v>45003</v>
      </c>
      <c r="L2131" s="266">
        <f>IF(M2131&lt;=365,1,2)</f>
        <v>1</v>
      </c>
      <c r="M2131" s="266">
        <f>IF(K2131&lt;$C$1,$C$2-$C$1+1,$C$2-K2131+1)</f>
        <v>44</v>
      </c>
      <c r="N2131" s="268">
        <f>M2131/365</f>
        <v>0.12054794520547946</v>
      </c>
      <c r="O2131" s="269">
        <f>'Data and Parameter'!$E$4*'Data and Parameter'!$E$5*('Data and Parameter'!$E$6+'Data and Parameter'!$E$7)*'Data and Parameter'!$E$19*'Data and Parameter'!$E$14*'ER calculations'!N2131</f>
        <v>0.62416701461307433</v>
      </c>
    </row>
    <row r="2132" spans="1:15" ht="15">
      <c r="A2132" s="284">
        <v>2128</v>
      </c>
      <c r="B2132" s="287"/>
      <c r="C2132" s="287"/>
      <c r="D2132" s="284" t="s">
        <v>1382</v>
      </c>
      <c r="E2132" s="287"/>
      <c r="F2132" s="285" t="s">
        <v>2252</v>
      </c>
      <c r="G2132" s="266" t="s">
        <v>121</v>
      </c>
      <c r="H2132" s="266">
        <f>IF(G2132="Traditional Stove",0.1,0.2)</f>
        <v>0.1</v>
      </c>
      <c r="I2132" s="266">
        <f>YEAR(J2132)</f>
        <v>2023</v>
      </c>
      <c r="J2132" s="267">
        <v>45002</v>
      </c>
      <c r="K2132" s="267">
        <f>J2132+1</f>
        <v>45003</v>
      </c>
      <c r="L2132" s="266">
        <f>IF(M2132&lt;=365,1,2)</f>
        <v>1</v>
      </c>
      <c r="M2132" s="266">
        <f>IF(K2132&lt;$C$1,$C$2-$C$1+1,$C$2-K2132+1)</f>
        <v>44</v>
      </c>
      <c r="N2132" s="268">
        <f>M2132/365</f>
        <v>0.12054794520547946</v>
      </c>
      <c r="O2132" s="269">
        <f>'Data and Parameter'!$E$4*'Data and Parameter'!$E$5*('Data and Parameter'!$E$6+'Data and Parameter'!$E$7)*'Data and Parameter'!$E$19*'Data and Parameter'!$E$14*'ER calculations'!N2132</f>
        <v>0.62416701461307433</v>
      </c>
    </row>
    <row r="2133" spans="1:15" ht="15">
      <c r="A2133" s="284">
        <v>2129</v>
      </c>
      <c r="B2133" s="287"/>
      <c r="C2133" s="287"/>
      <c r="D2133" s="284" t="s">
        <v>1382</v>
      </c>
      <c r="E2133" s="287"/>
      <c r="F2133" s="285" t="s">
        <v>2253</v>
      </c>
      <c r="G2133" s="266" t="s">
        <v>121</v>
      </c>
      <c r="H2133" s="266">
        <f>IF(G2133="Traditional Stove",0.1,0.2)</f>
        <v>0.1</v>
      </c>
      <c r="I2133" s="266">
        <f>YEAR(J2133)</f>
        <v>2023</v>
      </c>
      <c r="J2133" s="267">
        <v>45002</v>
      </c>
      <c r="K2133" s="267">
        <f>J2133+1</f>
        <v>45003</v>
      </c>
      <c r="L2133" s="266">
        <f>IF(M2133&lt;=365,1,2)</f>
        <v>1</v>
      </c>
      <c r="M2133" s="266">
        <f>IF(K2133&lt;$C$1,$C$2-$C$1+1,$C$2-K2133+1)</f>
        <v>44</v>
      </c>
      <c r="N2133" s="268">
        <f>M2133/365</f>
        <v>0.12054794520547946</v>
      </c>
      <c r="O2133" s="269">
        <f>'Data and Parameter'!$E$4*'Data and Parameter'!$E$5*('Data and Parameter'!$E$6+'Data and Parameter'!$E$7)*'Data and Parameter'!$E$19*'Data and Parameter'!$E$14*'ER calculations'!N2133</f>
        <v>0.62416701461307433</v>
      </c>
    </row>
    <row r="2134" spans="1:15" ht="15">
      <c r="A2134" s="284">
        <v>2130</v>
      </c>
      <c r="B2134" s="287"/>
      <c r="C2134" s="287"/>
      <c r="D2134" s="284" t="s">
        <v>1382</v>
      </c>
      <c r="E2134" s="287"/>
      <c r="F2134" s="285" t="s">
        <v>2254</v>
      </c>
      <c r="G2134" s="266" t="s">
        <v>121</v>
      </c>
      <c r="H2134" s="266">
        <f>IF(G2134="Traditional Stove",0.1,0.2)</f>
        <v>0.1</v>
      </c>
      <c r="I2134" s="266">
        <f>YEAR(J2134)</f>
        <v>2023</v>
      </c>
      <c r="J2134" s="267">
        <v>45002</v>
      </c>
      <c r="K2134" s="267">
        <f>J2134+1</f>
        <v>45003</v>
      </c>
      <c r="L2134" s="266">
        <f>IF(M2134&lt;=365,1,2)</f>
        <v>1</v>
      </c>
      <c r="M2134" s="266">
        <f>IF(K2134&lt;$C$1,$C$2-$C$1+1,$C$2-K2134+1)</f>
        <v>44</v>
      </c>
      <c r="N2134" s="268">
        <f>M2134/365</f>
        <v>0.12054794520547946</v>
      </c>
      <c r="O2134" s="269">
        <f>'Data and Parameter'!$E$4*'Data and Parameter'!$E$5*('Data and Parameter'!$E$6+'Data and Parameter'!$E$7)*'Data and Parameter'!$E$19*'Data and Parameter'!$E$14*'ER calculations'!N2134</f>
        <v>0.62416701461307433</v>
      </c>
    </row>
    <row r="2135" spans="1:15" ht="15">
      <c r="A2135" s="284">
        <v>2131</v>
      </c>
      <c r="B2135" s="287"/>
      <c r="C2135" s="287"/>
      <c r="D2135" s="284" t="s">
        <v>1382</v>
      </c>
      <c r="E2135" s="287"/>
      <c r="F2135" s="285" t="s">
        <v>2255</v>
      </c>
      <c r="G2135" s="266" t="s">
        <v>121</v>
      </c>
      <c r="H2135" s="266">
        <f>IF(G2135="Traditional Stove",0.1,0.2)</f>
        <v>0.1</v>
      </c>
      <c r="I2135" s="266">
        <f>YEAR(J2135)</f>
        <v>2023</v>
      </c>
      <c r="J2135" s="267">
        <v>45002</v>
      </c>
      <c r="K2135" s="267">
        <f>J2135+1</f>
        <v>45003</v>
      </c>
      <c r="L2135" s="266">
        <f>IF(M2135&lt;=365,1,2)</f>
        <v>1</v>
      </c>
      <c r="M2135" s="266">
        <f>IF(K2135&lt;$C$1,$C$2-$C$1+1,$C$2-K2135+1)</f>
        <v>44</v>
      </c>
      <c r="N2135" s="268">
        <f>M2135/365</f>
        <v>0.12054794520547946</v>
      </c>
      <c r="O2135" s="269">
        <f>'Data and Parameter'!$E$4*'Data and Parameter'!$E$5*('Data and Parameter'!$E$6+'Data and Parameter'!$E$7)*'Data and Parameter'!$E$19*'Data and Parameter'!$E$14*'ER calculations'!N2135</f>
        <v>0.62416701461307433</v>
      </c>
    </row>
    <row r="2136" spans="1:15" ht="15">
      <c r="A2136" s="284">
        <v>2132</v>
      </c>
      <c r="B2136" s="287"/>
      <c r="C2136" s="287"/>
      <c r="D2136" s="284" t="s">
        <v>1382</v>
      </c>
      <c r="E2136" s="287"/>
      <c r="F2136" s="285" t="s">
        <v>2256</v>
      </c>
      <c r="G2136" s="266" t="s">
        <v>121</v>
      </c>
      <c r="H2136" s="266">
        <f>IF(G2136="Traditional Stove",0.1,0.2)</f>
        <v>0.1</v>
      </c>
      <c r="I2136" s="266">
        <f>YEAR(J2136)</f>
        <v>2023</v>
      </c>
      <c r="J2136" s="267">
        <v>45002</v>
      </c>
      <c r="K2136" s="267">
        <f>J2136+1</f>
        <v>45003</v>
      </c>
      <c r="L2136" s="266">
        <f>IF(M2136&lt;=365,1,2)</f>
        <v>1</v>
      </c>
      <c r="M2136" s="266">
        <f>IF(K2136&lt;$C$1,$C$2-$C$1+1,$C$2-K2136+1)</f>
        <v>44</v>
      </c>
      <c r="N2136" s="268">
        <f>M2136/365</f>
        <v>0.12054794520547946</v>
      </c>
      <c r="O2136" s="269">
        <f>'Data and Parameter'!$E$4*'Data and Parameter'!$E$5*('Data and Parameter'!$E$6+'Data and Parameter'!$E$7)*'Data and Parameter'!$E$19*'Data and Parameter'!$E$14*'ER calculations'!N2136</f>
        <v>0.62416701461307433</v>
      </c>
    </row>
    <row r="2137" spans="1:15" ht="15">
      <c r="A2137" s="284">
        <v>2133</v>
      </c>
      <c r="B2137" s="287"/>
      <c r="C2137" s="287"/>
      <c r="D2137" s="284" t="s">
        <v>1382</v>
      </c>
      <c r="E2137" s="287"/>
      <c r="F2137" s="285" t="s">
        <v>2257</v>
      </c>
      <c r="G2137" s="266" t="s">
        <v>121</v>
      </c>
      <c r="H2137" s="266">
        <f>IF(G2137="Traditional Stove",0.1,0.2)</f>
        <v>0.1</v>
      </c>
      <c r="I2137" s="266">
        <f>YEAR(J2137)</f>
        <v>2023</v>
      </c>
      <c r="J2137" s="267">
        <v>45002</v>
      </c>
      <c r="K2137" s="267">
        <f>J2137+1</f>
        <v>45003</v>
      </c>
      <c r="L2137" s="266">
        <f>IF(M2137&lt;=365,1,2)</f>
        <v>1</v>
      </c>
      <c r="M2137" s="266">
        <f>IF(K2137&lt;$C$1,$C$2-$C$1+1,$C$2-K2137+1)</f>
        <v>44</v>
      </c>
      <c r="N2137" s="268">
        <f>M2137/365</f>
        <v>0.12054794520547946</v>
      </c>
      <c r="O2137" s="269">
        <f>'Data and Parameter'!$E$4*'Data and Parameter'!$E$5*('Data and Parameter'!$E$6+'Data and Parameter'!$E$7)*'Data and Parameter'!$E$19*'Data and Parameter'!$E$14*'ER calculations'!N2137</f>
        <v>0.62416701461307433</v>
      </c>
    </row>
    <row r="2138" spans="1:15" ht="15">
      <c r="A2138" s="284">
        <v>2134</v>
      </c>
      <c r="B2138" s="287"/>
      <c r="C2138" s="287"/>
      <c r="D2138" s="284" t="s">
        <v>1382</v>
      </c>
      <c r="E2138" s="287"/>
      <c r="F2138" s="285" t="s">
        <v>2258</v>
      </c>
      <c r="G2138" s="266" t="s">
        <v>121</v>
      </c>
      <c r="H2138" s="266">
        <f>IF(G2138="Traditional Stove",0.1,0.2)</f>
        <v>0.1</v>
      </c>
      <c r="I2138" s="266">
        <f>YEAR(J2138)</f>
        <v>2023</v>
      </c>
      <c r="J2138" s="267">
        <v>45002</v>
      </c>
      <c r="K2138" s="267">
        <f>J2138+1</f>
        <v>45003</v>
      </c>
      <c r="L2138" s="266">
        <f>IF(M2138&lt;=365,1,2)</f>
        <v>1</v>
      </c>
      <c r="M2138" s="266">
        <f>IF(K2138&lt;$C$1,$C$2-$C$1+1,$C$2-K2138+1)</f>
        <v>44</v>
      </c>
      <c r="N2138" s="268">
        <f>M2138/365</f>
        <v>0.12054794520547946</v>
      </c>
      <c r="O2138" s="269">
        <f>'Data and Parameter'!$E$4*'Data and Parameter'!$E$5*('Data and Parameter'!$E$6+'Data and Parameter'!$E$7)*'Data and Parameter'!$E$19*'Data and Parameter'!$E$14*'ER calculations'!N2138</f>
        <v>0.62416701461307433</v>
      </c>
    </row>
    <row r="2139" spans="1:15" ht="15">
      <c r="A2139" s="284">
        <v>2135</v>
      </c>
      <c r="B2139" s="287"/>
      <c r="C2139" s="287"/>
      <c r="D2139" s="284" t="s">
        <v>1382</v>
      </c>
      <c r="E2139" s="287"/>
      <c r="F2139" s="285" t="s">
        <v>2259</v>
      </c>
      <c r="G2139" s="266" t="s">
        <v>121</v>
      </c>
      <c r="H2139" s="266">
        <f>IF(G2139="Traditional Stove",0.1,0.2)</f>
        <v>0.1</v>
      </c>
      <c r="I2139" s="266">
        <f>YEAR(J2139)</f>
        <v>2023</v>
      </c>
      <c r="J2139" s="267">
        <v>45002</v>
      </c>
      <c r="K2139" s="267">
        <f>J2139+1</f>
        <v>45003</v>
      </c>
      <c r="L2139" s="266">
        <f>IF(M2139&lt;=365,1,2)</f>
        <v>1</v>
      </c>
      <c r="M2139" s="266">
        <f>IF(K2139&lt;$C$1,$C$2-$C$1+1,$C$2-K2139+1)</f>
        <v>44</v>
      </c>
      <c r="N2139" s="268">
        <f>M2139/365</f>
        <v>0.12054794520547946</v>
      </c>
      <c r="O2139" s="269">
        <f>'Data and Parameter'!$E$4*'Data and Parameter'!$E$5*('Data and Parameter'!$E$6+'Data and Parameter'!$E$7)*'Data and Parameter'!$E$19*'Data and Parameter'!$E$14*'ER calculations'!N2139</f>
        <v>0.62416701461307433</v>
      </c>
    </row>
    <row r="2140" spans="1:15" ht="15">
      <c r="A2140" s="284">
        <v>2136</v>
      </c>
      <c r="B2140" s="287"/>
      <c r="C2140" s="287"/>
      <c r="D2140" s="284" t="s">
        <v>1382</v>
      </c>
      <c r="E2140" s="287"/>
      <c r="F2140" s="285" t="s">
        <v>2260</v>
      </c>
      <c r="G2140" s="266" t="s">
        <v>121</v>
      </c>
      <c r="H2140" s="266">
        <f>IF(G2140="Traditional Stove",0.1,0.2)</f>
        <v>0.1</v>
      </c>
      <c r="I2140" s="266">
        <f>YEAR(J2140)</f>
        <v>2023</v>
      </c>
      <c r="J2140" s="267">
        <v>45002</v>
      </c>
      <c r="K2140" s="267">
        <f>J2140+1</f>
        <v>45003</v>
      </c>
      <c r="L2140" s="266">
        <f>IF(M2140&lt;=365,1,2)</f>
        <v>1</v>
      </c>
      <c r="M2140" s="266">
        <f>IF(K2140&lt;$C$1,$C$2-$C$1+1,$C$2-K2140+1)</f>
        <v>44</v>
      </c>
      <c r="N2140" s="268">
        <f>M2140/365</f>
        <v>0.12054794520547946</v>
      </c>
      <c r="O2140" s="269">
        <f>'Data and Parameter'!$E$4*'Data and Parameter'!$E$5*('Data and Parameter'!$E$6+'Data and Parameter'!$E$7)*'Data and Parameter'!$E$19*'Data and Parameter'!$E$14*'ER calculations'!N2140</f>
        <v>0.62416701461307433</v>
      </c>
    </row>
    <row r="2141" spans="1:15" ht="15">
      <c r="A2141" s="284">
        <v>2137</v>
      </c>
      <c r="B2141" s="287"/>
      <c r="C2141" s="287"/>
      <c r="D2141" s="284" t="s">
        <v>1382</v>
      </c>
      <c r="E2141" s="287"/>
      <c r="F2141" s="285" t="s">
        <v>2261</v>
      </c>
      <c r="G2141" s="266" t="s">
        <v>121</v>
      </c>
      <c r="H2141" s="266">
        <f>IF(G2141="Traditional Stove",0.1,0.2)</f>
        <v>0.1</v>
      </c>
      <c r="I2141" s="266">
        <f>YEAR(J2141)</f>
        <v>2023</v>
      </c>
      <c r="J2141" s="267">
        <v>45002</v>
      </c>
      <c r="K2141" s="267">
        <f>J2141+1</f>
        <v>45003</v>
      </c>
      <c r="L2141" s="266">
        <f>IF(M2141&lt;=365,1,2)</f>
        <v>1</v>
      </c>
      <c r="M2141" s="266">
        <f>IF(K2141&lt;$C$1,$C$2-$C$1+1,$C$2-K2141+1)</f>
        <v>44</v>
      </c>
      <c r="N2141" s="268">
        <f>M2141/365</f>
        <v>0.12054794520547946</v>
      </c>
      <c r="O2141" s="269">
        <f>'Data and Parameter'!$E$4*'Data and Parameter'!$E$5*('Data and Parameter'!$E$6+'Data and Parameter'!$E$7)*'Data and Parameter'!$E$19*'Data and Parameter'!$E$14*'ER calculations'!N2141</f>
        <v>0.62416701461307433</v>
      </c>
    </row>
    <row r="2142" spans="1:15" ht="15">
      <c r="A2142" s="284">
        <v>2138</v>
      </c>
      <c r="B2142" s="287"/>
      <c r="C2142" s="287"/>
      <c r="D2142" s="284" t="s">
        <v>1382</v>
      </c>
      <c r="E2142" s="287"/>
      <c r="F2142" s="285" t="s">
        <v>2262</v>
      </c>
      <c r="G2142" s="266" t="s">
        <v>121</v>
      </c>
      <c r="H2142" s="266">
        <f>IF(G2142="Traditional Stove",0.1,0.2)</f>
        <v>0.1</v>
      </c>
      <c r="I2142" s="266">
        <f>YEAR(J2142)</f>
        <v>2023</v>
      </c>
      <c r="J2142" s="267">
        <v>45002</v>
      </c>
      <c r="K2142" s="267">
        <f>J2142+1</f>
        <v>45003</v>
      </c>
      <c r="L2142" s="266">
        <f>IF(M2142&lt;=365,1,2)</f>
        <v>1</v>
      </c>
      <c r="M2142" s="266">
        <f>IF(K2142&lt;$C$1,$C$2-$C$1+1,$C$2-K2142+1)</f>
        <v>44</v>
      </c>
      <c r="N2142" s="268">
        <f>M2142/365</f>
        <v>0.12054794520547946</v>
      </c>
      <c r="O2142" s="269">
        <f>'Data and Parameter'!$E$4*'Data and Parameter'!$E$5*('Data and Parameter'!$E$6+'Data and Parameter'!$E$7)*'Data and Parameter'!$E$19*'Data and Parameter'!$E$14*'ER calculations'!N2142</f>
        <v>0.62416701461307433</v>
      </c>
    </row>
    <row r="2143" spans="1:15" ht="15">
      <c r="A2143" s="284">
        <v>2139</v>
      </c>
      <c r="B2143" s="287"/>
      <c r="C2143" s="287"/>
      <c r="D2143" s="284" t="s">
        <v>1382</v>
      </c>
      <c r="E2143" s="287"/>
      <c r="F2143" s="285" t="s">
        <v>2263</v>
      </c>
      <c r="G2143" s="266" t="s">
        <v>121</v>
      </c>
      <c r="H2143" s="266">
        <f>IF(G2143="Traditional Stove",0.1,0.2)</f>
        <v>0.1</v>
      </c>
      <c r="I2143" s="266">
        <f>YEAR(J2143)</f>
        <v>2023</v>
      </c>
      <c r="J2143" s="267">
        <v>45002</v>
      </c>
      <c r="K2143" s="267">
        <f>J2143+1</f>
        <v>45003</v>
      </c>
      <c r="L2143" s="266">
        <f>IF(M2143&lt;=365,1,2)</f>
        <v>1</v>
      </c>
      <c r="M2143" s="266">
        <f>IF(K2143&lt;$C$1,$C$2-$C$1+1,$C$2-K2143+1)</f>
        <v>44</v>
      </c>
      <c r="N2143" s="268">
        <f>M2143/365</f>
        <v>0.12054794520547946</v>
      </c>
      <c r="O2143" s="269">
        <f>'Data and Parameter'!$E$4*'Data and Parameter'!$E$5*('Data and Parameter'!$E$6+'Data and Parameter'!$E$7)*'Data and Parameter'!$E$19*'Data and Parameter'!$E$14*'ER calculations'!N2143</f>
        <v>0.62416701461307433</v>
      </c>
    </row>
    <row r="2144" spans="1:15" ht="15">
      <c r="A2144" s="284">
        <v>2140</v>
      </c>
      <c r="B2144" s="287"/>
      <c r="C2144" s="287"/>
      <c r="D2144" s="284" t="s">
        <v>1382</v>
      </c>
      <c r="E2144" s="287"/>
      <c r="F2144" s="285" t="s">
        <v>2264</v>
      </c>
      <c r="G2144" s="266" t="s">
        <v>121</v>
      </c>
      <c r="H2144" s="266">
        <f>IF(G2144="Traditional Stove",0.1,0.2)</f>
        <v>0.1</v>
      </c>
      <c r="I2144" s="266">
        <f>YEAR(J2144)</f>
        <v>2023</v>
      </c>
      <c r="J2144" s="267">
        <v>45002</v>
      </c>
      <c r="K2144" s="267">
        <f>J2144+1</f>
        <v>45003</v>
      </c>
      <c r="L2144" s="266">
        <f>IF(M2144&lt;=365,1,2)</f>
        <v>1</v>
      </c>
      <c r="M2144" s="266">
        <f>IF(K2144&lt;$C$1,$C$2-$C$1+1,$C$2-K2144+1)</f>
        <v>44</v>
      </c>
      <c r="N2144" s="268">
        <f>M2144/365</f>
        <v>0.12054794520547946</v>
      </c>
      <c r="O2144" s="269">
        <f>'Data and Parameter'!$E$4*'Data and Parameter'!$E$5*('Data and Parameter'!$E$6+'Data and Parameter'!$E$7)*'Data and Parameter'!$E$19*'Data and Parameter'!$E$14*'ER calculations'!N2144</f>
        <v>0.62416701461307433</v>
      </c>
    </row>
    <row r="2145" spans="1:15" ht="15">
      <c r="A2145" s="284">
        <v>2141</v>
      </c>
      <c r="B2145" s="287"/>
      <c r="C2145" s="287"/>
      <c r="D2145" s="284" t="s">
        <v>1382</v>
      </c>
      <c r="E2145" s="287"/>
      <c r="F2145" s="285" t="s">
        <v>2265</v>
      </c>
      <c r="G2145" s="266" t="s">
        <v>121</v>
      </c>
      <c r="H2145" s="266">
        <f>IF(G2145="Traditional Stove",0.1,0.2)</f>
        <v>0.1</v>
      </c>
      <c r="I2145" s="266">
        <f>YEAR(J2145)</f>
        <v>2023</v>
      </c>
      <c r="J2145" s="267">
        <v>45002</v>
      </c>
      <c r="K2145" s="267">
        <f>J2145+1</f>
        <v>45003</v>
      </c>
      <c r="L2145" s="266">
        <f>IF(M2145&lt;=365,1,2)</f>
        <v>1</v>
      </c>
      <c r="M2145" s="266">
        <f>IF(K2145&lt;$C$1,$C$2-$C$1+1,$C$2-K2145+1)</f>
        <v>44</v>
      </c>
      <c r="N2145" s="268">
        <f>M2145/365</f>
        <v>0.12054794520547946</v>
      </c>
      <c r="O2145" s="269">
        <f>'Data and Parameter'!$E$4*'Data and Parameter'!$E$5*('Data and Parameter'!$E$6+'Data and Parameter'!$E$7)*'Data and Parameter'!$E$19*'Data and Parameter'!$E$14*'ER calculations'!N2145</f>
        <v>0.62416701461307433</v>
      </c>
    </row>
    <row r="2146" spans="1:15" ht="15">
      <c r="A2146" s="284">
        <v>2142</v>
      </c>
      <c r="B2146" s="287"/>
      <c r="C2146" s="287"/>
      <c r="D2146" s="284" t="s">
        <v>1382</v>
      </c>
      <c r="E2146" s="287"/>
      <c r="F2146" s="285" t="s">
        <v>2266</v>
      </c>
      <c r="G2146" s="266" t="s">
        <v>121</v>
      </c>
      <c r="H2146" s="266">
        <f>IF(G2146="Traditional Stove",0.1,0.2)</f>
        <v>0.1</v>
      </c>
      <c r="I2146" s="266">
        <f>YEAR(J2146)</f>
        <v>2023</v>
      </c>
      <c r="J2146" s="267">
        <v>45002</v>
      </c>
      <c r="K2146" s="267">
        <f>J2146+1</f>
        <v>45003</v>
      </c>
      <c r="L2146" s="266">
        <f>IF(M2146&lt;=365,1,2)</f>
        <v>1</v>
      </c>
      <c r="M2146" s="266">
        <f>IF(K2146&lt;$C$1,$C$2-$C$1+1,$C$2-K2146+1)</f>
        <v>44</v>
      </c>
      <c r="N2146" s="268">
        <f>M2146/365</f>
        <v>0.12054794520547946</v>
      </c>
      <c r="O2146" s="269">
        <f>'Data and Parameter'!$E$4*'Data and Parameter'!$E$5*('Data and Parameter'!$E$6+'Data and Parameter'!$E$7)*'Data and Parameter'!$E$19*'Data and Parameter'!$E$14*'ER calculations'!N2146</f>
        <v>0.62416701461307433</v>
      </c>
    </row>
    <row r="2147" spans="1:15" ht="15">
      <c r="A2147" s="284">
        <v>2143</v>
      </c>
      <c r="B2147" s="287"/>
      <c r="C2147" s="287"/>
      <c r="D2147" s="284" t="s">
        <v>1382</v>
      </c>
      <c r="E2147" s="287"/>
      <c r="F2147" s="285" t="s">
        <v>2267</v>
      </c>
      <c r="G2147" s="266" t="s">
        <v>121</v>
      </c>
      <c r="H2147" s="266">
        <f>IF(G2147="Traditional Stove",0.1,0.2)</f>
        <v>0.1</v>
      </c>
      <c r="I2147" s="266">
        <f>YEAR(J2147)</f>
        <v>2023</v>
      </c>
      <c r="J2147" s="267">
        <v>45002</v>
      </c>
      <c r="K2147" s="267">
        <f>J2147+1</f>
        <v>45003</v>
      </c>
      <c r="L2147" s="266">
        <f>IF(M2147&lt;=365,1,2)</f>
        <v>1</v>
      </c>
      <c r="M2147" s="266">
        <f>IF(K2147&lt;$C$1,$C$2-$C$1+1,$C$2-K2147+1)</f>
        <v>44</v>
      </c>
      <c r="N2147" s="268">
        <f>M2147/365</f>
        <v>0.12054794520547946</v>
      </c>
      <c r="O2147" s="269">
        <f>'Data and Parameter'!$E$4*'Data and Parameter'!$E$5*('Data and Parameter'!$E$6+'Data and Parameter'!$E$7)*'Data and Parameter'!$E$19*'Data and Parameter'!$E$14*'ER calculations'!N2147</f>
        <v>0.62416701461307433</v>
      </c>
    </row>
    <row r="2148" spans="1:15" ht="15">
      <c r="A2148" s="284">
        <v>2144</v>
      </c>
      <c r="B2148" s="287"/>
      <c r="C2148" s="287"/>
      <c r="D2148" s="284" t="s">
        <v>1382</v>
      </c>
      <c r="E2148" s="287"/>
      <c r="F2148" s="285" t="s">
        <v>2268</v>
      </c>
      <c r="G2148" s="266" t="s">
        <v>121</v>
      </c>
      <c r="H2148" s="266">
        <f>IF(G2148="Traditional Stove",0.1,0.2)</f>
        <v>0.1</v>
      </c>
      <c r="I2148" s="266">
        <f>YEAR(J2148)</f>
        <v>2023</v>
      </c>
      <c r="J2148" s="267">
        <v>45002</v>
      </c>
      <c r="K2148" s="267">
        <f>J2148+1</f>
        <v>45003</v>
      </c>
      <c r="L2148" s="266">
        <f>IF(M2148&lt;=365,1,2)</f>
        <v>1</v>
      </c>
      <c r="M2148" s="266">
        <f>IF(K2148&lt;$C$1,$C$2-$C$1+1,$C$2-K2148+1)</f>
        <v>44</v>
      </c>
      <c r="N2148" s="268">
        <f>M2148/365</f>
        <v>0.12054794520547946</v>
      </c>
      <c r="O2148" s="269">
        <f>'Data and Parameter'!$E$4*'Data and Parameter'!$E$5*('Data and Parameter'!$E$6+'Data and Parameter'!$E$7)*'Data and Parameter'!$E$19*'Data and Parameter'!$E$14*'ER calculations'!N2148</f>
        <v>0.62416701461307433</v>
      </c>
    </row>
    <row r="2149" spans="1:15" ht="15">
      <c r="A2149" s="284">
        <v>2145</v>
      </c>
      <c r="B2149" s="287"/>
      <c r="C2149" s="287"/>
      <c r="D2149" s="284" t="s">
        <v>1382</v>
      </c>
      <c r="E2149" s="287"/>
      <c r="F2149" s="285" t="s">
        <v>2269</v>
      </c>
      <c r="G2149" s="266" t="s">
        <v>121</v>
      </c>
      <c r="H2149" s="266">
        <f>IF(G2149="Traditional Stove",0.1,0.2)</f>
        <v>0.1</v>
      </c>
      <c r="I2149" s="266">
        <f>YEAR(J2149)</f>
        <v>2023</v>
      </c>
      <c r="J2149" s="267">
        <v>45002</v>
      </c>
      <c r="K2149" s="267">
        <f>J2149+1</f>
        <v>45003</v>
      </c>
      <c r="L2149" s="266">
        <f>IF(M2149&lt;=365,1,2)</f>
        <v>1</v>
      </c>
      <c r="M2149" s="266">
        <f>IF(K2149&lt;$C$1,$C$2-$C$1+1,$C$2-K2149+1)</f>
        <v>44</v>
      </c>
      <c r="N2149" s="268">
        <f>M2149/365</f>
        <v>0.12054794520547946</v>
      </c>
      <c r="O2149" s="269">
        <f>'Data and Parameter'!$E$4*'Data and Parameter'!$E$5*('Data and Parameter'!$E$6+'Data and Parameter'!$E$7)*'Data and Parameter'!$E$19*'Data and Parameter'!$E$14*'ER calculations'!N2149</f>
        <v>0.62416701461307433</v>
      </c>
    </row>
    <row r="2150" spans="1:15" ht="15">
      <c r="A2150" s="284">
        <v>2146</v>
      </c>
      <c r="B2150" s="287"/>
      <c r="C2150" s="287"/>
      <c r="D2150" s="284" t="s">
        <v>1382</v>
      </c>
      <c r="E2150" s="287"/>
      <c r="F2150" s="285" t="s">
        <v>2270</v>
      </c>
      <c r="G2150" s="266" t="s">
        <v>121</v>
      </c>
      <c r="H2150" s="266">
        <f>IF(G2150="Traditional Stove",0.1,0.2)</f>
        <v>0.1</v>
      </c>
      <c r="I2150" s="266">
        <f>YEAR(J2150)</f>
        <v>2023</v>
      </c>
      <c r="J2150" s="267">
        <v>45002</v>
      </c>
      <c r="K2150" s="267">
        <f>J2150+1</f>
        <v>45003</v>
      </c>
      <c r="L2150" s="266">
        <f>IF(M2150&lt;=365,1,2)</f>
        <v>1</v>
      </c>
      <c r="M2150" s="266">
        <f>IF(K2150&lt;$C$1,$C$2-$C$1+1,$C$2-K2150+1)</f>
        <v>44</v>
      </c>
      <c r="N2150" s="268">
        <f>M2150/365</f>
        <v>0.12054794520547946</v>
      </c>
      <c r="O2150" s="269">
        <f>'Data and Parameter'!$E$4*'Data and Parameter'!$E$5*('Data and Parameter'!$E$6+'Data and Parameter'!$E$7)*'Data and Parameter'!$E$19*'Data and Parameter'!$E$14*'ER calculations'!N2150</f>
        <v>0.62416701461307433</v>
      </c>
    </row>
    <row r="2151" spans="1:15" ht="15">
      <c r="A2151" s="284">
        <v>2147</v>
      </c>
      <c r="B2151" s="287"/>
      <c r="C2151" s="287"/>
      <c r="D2151" s="284" t="s">
        <v>1382</v>
      </c>
      <c r="E2151" s="287"/>
      <c r="F2151" s="285" t="s">
        <v>2271</v>
      </c>
      <c r="G2151" s="266" t="s">
        <v>121</v>
      </c>
      <c r="H2151" s="266">
        <f>IF(G2151="Traditional Stove",0.1,0.2)</f>
        <v>0.1</v>
      </c>
      <c r="I2151" s="266">
        <f>YEAR(J2151)</f>
        <v>2023</v>
      </c>
      <c r="J2151" s="267">
        <v>45002</v>
      </c>
      <c r="K2151" s="267">
        <f>J2151+1</f>
        <v>45003</v>
      </c>
      <c r="L2151" s="266">
        <f>IF(M2151&lt;=365,1,2)</f>
        <v>1</v>
      </c>
      <c r="M2151" s="266">
        <f>IF(K2151&lt;$C$1,$C$2-$C$1+1,$C$2-K2151+1)</f>
        <v>44</v>
      </c>
      <c r="N2151" s="268">
        <f>M2151/365</f>
        <v>0.12054794520547946</v>
      </c>
      <c r="O2151" s="269">
        <f>'Data and Parameter'!$E$4*'Data and Parameter'!$E$5*('Data and Parameter'!$E$6+'Data and Parameter'!$E$7)*'Data and Parameter'!$E$19*'Data and Parameter'!$E$14*'ER calculations'!N2151</f>
        <v>0.62416701461307433</v>
      </c>
    </row>
    <row r="2152" spans="1:15" ht="15">
      <c r="A2152" s="284">
        <v>2148</v>
      </c>
      <c r="B2152" s="287"/>
      <c r="C2152" s="287"/>
      <c r="D2152" s="284" t="s">
        <v>1382</v>
      </c>
      <c r="E2152" s="287"/>
      <c r="F2152" s="285" t="s">
        <v>2272</v>
      </c>
      <c r="G2152" s="266" t="s">
        <v>121</v>
      </c>
      <c r="H2152" s="266">
        <f>IF(G2152="Traditional Stove",0.1,0.2)</f>
        <v>0.1</v>
      </c>
      <c r="I2152" s="266">
        <f>YEAR(J2152)</f>
        <v>2023</v>
      </c>
      <c r="J2152" s="267">
        <v>45002</v>
      </c>
      <c r="K2152" s="267">
        <f>J2152+1</f>
        <v>45003</v>
      </c>
      <c r="L2152" s="266">
        <f>IF(M2152&lt;=365,1,2)</f>
        <v>1</v>
      </c>
      <c r="M2152" s="266">
        <f>IF(K2152&lt;$C$1,$C$2-$C$1+1,$C$2-K2152+1)</f>
        <v>44</v>
      </c>
      <c r="N2152" s="268">
        <f>M2152/365</f>
        <v>0.12054794520547946</v>
      </c>
      <c r="O2152" s="269">
        <f>'Data and Parameter'!$E$4*'Data and Parameter'!$E$5*('Data and Parameter'!$E$6+'Data and Parameter'!$E$7)*'Data and Parameter'!$E$19*'Data and Parameter'!$E$14*'ER calculations'!N2152</f>
        <v>0.62416701461307433</v>
      </c>
    </row>
    <row r="2153" spans="1:15" ht="15">
      <c r="A2153" s="284">
        <v>2149</v>
      </c>
      <c r="B2153" s="287"/>
      <c r="C2153" s="287"/>
      <c r="D2153" s="284" t="s">
        <v>1382</v>
      </c>
      <c r="E2153" s="287"/>
      <c r="F2153" s="285" t="s">
        <v>2273</v>
      </c>
      <c r="G2153" s="266" t="s">
        <v>121</v>
      </c>
      <c r="H2153" s="266">
        <f>IF(G2153="Traditional Stove",0.1,0.2)</f>
        <v>0.1</v>
      </c>
      <c r="I2153" s="266">
        <f>YEAR(J2153)</f>
        <v>2023</v>
      </c>
      <c r="J2153" s="267">
        <v>45002</v>
      </c>
      <c r="K2153" s="267">
        <f>J2153+1</f>
        <v>45003</v>
      </c>
      <c r="L2153" s="266">
        <f>IF(M2153&lt;=365,1,2)</f>
        <v>1</v>
      </c>
      <c r="M2153" s="266">
        <f>IF(K2153&lt;$C$1,$C$2-$C$1+1,$C$2-K2153+1)</f>
        <v>44</v>
      </c>
      <c r="N2153" s="268">
        <f>M2153/365</f>
        <v>0.12054794520547946</v>
      </c>
      <c r="O2153" s="269">
        <f>'Data and Parameter'!$E$4*'Data and Parameter'!$E$5*('Data and Parameter'!$E$6+'Data and Parameter'!$E$7)*'Data and Parameter'!$E$19*'Data and Parameter'!$E$14*'ER calculations'!N2153</f>
        <v>0.62416701461307433</v>
      </c>
    </row>
    <row r="2154" spans="1:15" ht="15">
      <c r="A2154" s="284">
        <v>2150</v>
      </c>
      <c r="B2154" s="287"/>
      <c r="C2154" s="287"/>
      <c r="D2154" s="284" t="s">
        <v>1382</v>
      </c>
      <c r="E2154" s="287"/>
      <c r="F2154" s="285" t="s">
        <v>2274</v>
      </c>
      <c r="G2154" s="266" t="s">
        <v>121</v>
      </c>
      <c r="H2154" s="266">
        <f>IF(G2154="Traditional Stove",0.1,0.2)</f>
        <v>0.1</v>
      </c>
      <c r="I2154" s="266">
        <f>YEAR(J2154)</f>
        <v>2023</v>
      </c>
      <c r="J2154" s="267">
        <v>45002</v>
      </c>
      <c r="K2154" s="267">
        <f>J2154+1</f>
        <v>45003</v>
      </c>
      <c r="L2154" s="266">
        <f>IF(M2154&lt;=365,1,2)</f>
        <v>1</v>
      </c>
      <c r="M2154" s="266">
        <f>IF(K2154&lt;$C$1,$C$2-$C$1+1,$C$2-K2154+1)</f>
        <v>44</v>
      </c>
      <c r="N2154" s="268">
        <f>M2154/365</f>
        <v>0.12054794520547946</v>
      </c>
      <c r="O2154" s="269">
        <f>'Data and Parameter'!$E$4*'Data and Parameter'!$E$5*('Data and Parameter'!$E$6+'Data and Parameter'!$E$7)*'Data and Parameter'!$E$19*'Data and Parameter'!$E$14*'ER calculations'!N2154</f>
        <v>0.62416701461307433</v>
      </c>
    </row>
    <row r="2155" spans="1:15" ht="15">
      <c r="A2155" s="284">
        <v>2151</v>
      </c>
      <c r="B2155" s="287"/>
      <c r="C2155" s="287"/>
      <c r="D2155" s="284" t="s">
        <v>1382</v>
      </c>
      <c r="E2155" s="287"/>
      <c r="F2155" s="285" t="s">
        <v>2275</v>
      </c>
      <c r="G2155" s="266" t="s">
        <v>121</v>
      </c>
      <c r="H2155" s="266">
        <f>IF(G2155="Traditional Stove",0.1,0.2)</f>
        <v>0.1</v>
      </c>
      <c r="I2155" s="266">
        <f>YEAR(J2155)</f>
        <v>2023</v>
      </c>
      <c r="J2155" s="267">
        <v>45002</v>
      </c>
      <c r="K2155" s="267">
        <f>J2155+1</f>
        <v>45003</v>
      </c>
      <c r="L2155" s="266">
        <f>IF(M2155&lt;=365,1,2)</f>
        <v>1</v>
      </c>
      <c r="M2155" s="266">
        <f>IF(K2155&lt;$C$1,$C$2-$C$1+1,$C$2-K2155+1)</f>
        <v>44</v>
      </c>
      <c r="N2155" s="268">
        <f>M2155/365</f>
        <v>0.12054794520547946</v>
      </c>
      <c r="O2155" s="269">
        <f>'Data and Parameter'!$E$4*'Data and Parameter'!$E$5*('Data and Parameter'!$E$6+'Data and Parameter'!$E$7)*'Data and Parameter'!$E$19*'Data and Parameter'!$E$14*'ER calculations'!N2155</f>
        <v>0.62416701461307433</v>
      </c>
    </row>
    <row r="2156" spans="1:15" ht="15">
      <c r="A2156" s="284">
        <v>2152</v>
      </c>
      <c r="B2156" s="287"/>
      <c r="C2156" s="287"/>
      <c r="D2156" s="284" t="s">
        <v>1382</v>
      </c>
      <c r="E2156" s="287"/>
      <c r="F2156" s="285" t="s">
        <v>2276</v>
      </c>
      <c r="G2156" s="266" t="s">
        <v>121</v>
      </c>
      <c r="H2156" s="266">
        <f>IF(G2156="Traditional Stove",0.1,0.2)</f>
        <v>0.1</v>
      </c>
      <c r="I2156" s="266">
        <f>YEAR(J2156)</f>
        <v>2023</v>
      </c>
      <c r="J2156" s="267">
        <v>45002</v>
      </c>
      <c r="K2156" s="267">
        <f>J2156+1</f>
        <v>45003</v>
      </c>
      <c r="L2156" s="266">
        <f>IF(M2156&lt;=365,1,2)</f>
        <v>1</v>
      </c>
      <c r="M2156" s="266">
        <f>IF(K2156&lt;$C$1,$C$2-$C$1+1,$C$2-K2156+1)</f>
        <v>44</v>
      </c>
      <c r="N2156" s="268">
        <f>M2156/365</f>
        <v>0.12054794520547946</v>
      </c>
      <c r="O2156" s="269">
        <f>'Data and Parameter'!$E$4*'Data and Parameter'!$E$5*('Data and Parameter'!$E$6+'Data and Parameter'!$E$7)*'Data and Parameter'!$E$19*'Data and Parameter'!$E$14*'ER calculations'!N2156</f>
        <v>0.62416701461307433</v>
      </c>
    </row>
    <row r="2157" spans="1:15" ht="15">
      <c r="A2157" s="284">
        <v>2153</v>
      </c>
      <c r="B2157" s="287"/>
      <c r="C2157" s="287"/>
      <c r="D2157" s="284" t="s">
        <v>1382</v>
      </c>
      <c r="E2157" s="287"/>
      <c r="F2157" s="285" t="s">
        <v>2277</v>
      </c>
      <c r="G2157" s="266" t="s">
        <v>121</v>
      </c>
      <c r="H2157" s="266">
        <f>IF(G2157="Traditional Stove",0.1,0.2)</f>
        <v>0.1</v>
      </c>
      <c r="I2157" s="266">
        <f>YEAR(J2157)</f>
        <v>2023</v>
      </c>
      <c r="J2157" s="267">
        <v>45002</v>
      </c>
      <c r="K2157" s="267">
        <f>J2157+1</f>
        <v>45003</v>
      </c>
      <c r="L2157" s="266">
        <f>IF(M2157&lt;=365,1,2)</f>
        <v>1</v>
      </c>
      <c r="M2157" s="266">
        <f>IF(K2157&lt;$C$1,$C$2-$C$1+1,$C$2-K2157+1)</f>
        <v>44</v>
      </c>
      <c r="N2157" s="268">
        <f>M2157/365</f>
        <v>0.12054794520547946</v>
      </c>
      <c r="O2157" s="269">
        <f>'Data and Parameter'!$E$4*'Data and Parameter'!$E$5*('Data and Parameter'!$E$6+'Data and Parameter'!$E$7)*'Data and Parameter'!$E$19*'Data and Parameter'!$E$14*'ER calculations'!N2157</f>
        <v>0.62416701461307433</v>
      </c>
    </row>
    <row r="2158" spans="1:15" ht="15">
      <c r="A2158" s="284">
        <v>2154</v>
      </c>
      <c r="B2158" s="287"/>
      <c r="C2158" s="287"/>
      <c r="D2158" s="284" t="s">
        <v>1382</v>
      </c>
      <c r="E2158" s="287"/>
      <c r="F2158" s="285" t="s">
        <v>2278</v>
      </c>
      <c r="G2158" s="266" t="s">
        <v>121</v>
      </c>
      <c r="H2158" s="266">
        <f>IF(G2158="Traditional Stove",0.1,0.2)</f>
        <v>0.1</v>
      </c>
      <c r="I2158" s="266">
        <f>YEAR(J2158)</f>
        <v>2023</v>
      </c>
      <c r="J2158" s="267">
        <v>45002</v>
      </c>
      <c r="K2158" s="267">
        <f>J2158+1</f>
        <v>45003</v>
      </c>
      <c r="L2158" s="266">
        <f>IF(M2158&lt;=365,1,2)</f>
        <v>1</v>
      </c>
      <c r="M2158" s="266">
        <f>IF(K2158&lt;$C$1,$C$2-$C$1+1,$C$2-K2158+1)</f>
        <v>44</v>
      </c>
      <c r="N2158" s="268">
        <f>M2158/365</f>
        <v>0.12054794520547946</v>
      </c>
      <c r="O2158" s="269">
        <f>'Data and Parameter'!$E$4*'Data and Parameter'!$E$5*('Data and Parameter'!$E$6+'Data and Parameter'!$E$7)*'Data and Parameter'!$E$19*'Data and Parameter'!$E$14*'ER calculations'!N2158</f>
        <v>0.62416701461307433</v>
      </c>
    </row>
    <row r="2159" spans="1:15" ht="15">
      <c r="A2159" s="284">
        <v>2155</v>
      </c>
      <c r="B2159" s="287"/>
      <c r="C2159" s="287"/>
      <c r="D2159" s="284" t="s">
        <v>1382</v>
      </c>
      <c r="E2159" s="287"/>
      <c r="F2159" s="285" t="s">
        <v>2279</v>
      </c>
      <c r="G2159" s="266" t="s">
        <v>121</v>
      </c>
      <c r="H2159" s="266">
        <f>IF(G2159="Traditional Stove",0.1,0.2)</f>
        <v>0.1</v>
      </c>
      <c r="I2159" s="266">
        <f>YEAR(J2159)</f>
        <v>2023</v>
      </c>
      <c r="J2159" s="267">
        <v>45002</v>
      </c>
      <c r="K2159" s="267">
        <f>J2159+1</f>
        <v>45003</v>
      </c>
      <c r="L2159" s="266">
        <f>IF(M2159&lt;=365,1,2)</f>
        <v>1</v>
      </c>
      <c r="M2159" s="266">
        <f>IF(K2159&lt;$C$1,$C$2-$C$1+1,$C$2-K2159+1)</f>
        <v>44</v>
      </c>
      <c r="N2159" s="268">
        <f>M2159/365</f>
        <v>0.12054794520547946</v>
      </c>
      <c r="O2159" s="269">
        <f>'Data and Parameter'!$E$4*'Data and Parameter'!$E$5*('Data and Parameter'!$E$6+'Data and Parameter'!$E$7)*'Data and Parameter'!$E$19*'Data and Parameter'!$E$14*'ER calculations'!N2159</f>
        <v>0.62416701461307433</v>
      </c>
    </row>
    <row r="2160" spans="1:15" ht="15">
      <c r="A2160" s="284">
        <v>2156</v>
      </c>
      <c r="B2160" s="287"/>
      <c r="C2160" s="287"/>
      <c r="D2160" s="284" t="s">
        <v>1382</v>
      </c>
      <c r="E2160" s="287"/>
      <c r="F2160" s="285" t="s">
        <v>2280</v>
      </c>
      <c r="G2160" s="266" t="s">
        <v>121</v>
      </c>
      <c r="H2160" s="266">
        <f>IF(G2160="Traditional Stove",0.1,0.2)</f>
        <v>0.1</v>
      </c>
      <c r="I2160" s="266">
        <f>YEAR(J2160)</f>
        <v>2023</v>
      </c>
      <c r="J2160" s="267">
        <v>45002</v>
      </c>
      <c r="K2160" s="267">
        <f>J2160+1</f>
        <v>45003</v>
      </c>
      <c r="L2160" s="266">
        <f>IF(M2160&lt;=365,1,2)</f>
        <v>1</v>
      </c>
      <c r="M2160" s="266">
        <f>IF(K2160&lt;$C$1,$C$2-$C$1+1,$C$2-K2160+1)</f>
        <v>44</v>
      </c>
      <c r="N2160" s="268">
        <f>M2160/365</f>
        <v>0.12054794520547946</v>
      </c>
      <c r="O2160" s="269">
        <f>'Data and Parameter'!$E$4*'Data and Parameter'!$E$5*('Data and Parameter'!$E$6+'Data and Parameter'!$E$7)*'Data and Parameter'!$E$19*'Data and Parameter'!$E$14*'ER calculations'!N2160</f>
        <v>0.62416701461307433</v>
      </c>
    </row>
    <row r="2161" spans="1:15" ht="15">
      <c r="A2161" s="284">
        <v>2157</v>
      </c>
      <c r="B2161" s="287"/>
      <c r="C2161" s="287"/>
      <c r="D2161" s="284" t="s">
        <v>1382</v>
      </c>
      <c r="E2161" s="287"/>
      <c r="F2161" s="285" t="s">
        <v>2281</v>
      </c>
      <c r="G2161" s="266" t="s">
        <v>121</v>
      </c>
      <c r="H2161" s="266">
        <f>IF(G2161="Traditional Stove",0.1,0.2)</f>
        <v>0.1</v>
      </c>
      <c r="I2161" s="266">
        <f>YEAR(J2161)</f>
        <v>2023</v>
      </c>
      <c r="J2161" s="267">
        <v>45002</v>
      </c>
      <c r="K2161" s="267">
        <f>J2161+1</f>
        <v>45003</v>
      </c>
      <c r="L2161" s="266">
        <f>IF(M2161&lt;=365,1,2)</f>
        <v>1</v>
      </c>
      <c r="M2161" s="266">
        <f>IF(K2161&lt;$C$1,$C$2-$C$1+1,$C$2-K2161+1)</f>
        <v>44</v>
      </c>
      <c r="N2161" s="268">
        <f>M2161/365</f>
        <v>0.12054794520547946</v>
      </c>
      <c r="O2161" s="269">
        <f>'Data and Parameter'!$E$4*'Data and Parameter'!$E$5*('Data and Parameter'!$E$6+'Data and Parameter'!$E$7)*'Data and Parameter'!$E$19*'Data and Parameter'!$E$14*'ER calculations'!N2161</f>
        <v>0.62416701461307433</v>
      </c>
    </row>
    <row r="2162" spans="1:15" ht="15">
      <c r="A2162" s="284">
        <v>2158</v>
      </c>
      <c r="B2162" s="287"/>
      <c r="C2162" s="287"/>
      <c r="D2162" s="284" t="s">
        <v>1382</v>
      </c>
      <c r="E2162" s="287"/>
      <c r="F2162" s="285" t="s">
        <v>2282</v>
      </c>
      <c r="G2162" s="266" t="s">
        <v>121</v>
      </c>
      <c r="H2162" s="266">
        <f>IF(G2162="Traditional Stove",0.1,0.2)</f>
        <v>0.1</v>
      </c>
      <c r="I2162" s="266">
        <f>YEAR(J2162)</f>
        <v>2023</v>
      </c>
      <c r="J2162" s="267">
        <v>45002</v>
      </c>
      <c r="K2162" s="267">
        <f>J2162+1</f>
        <v>45003</v>
      </c>
      <c r="L2162" s="266">
        <f>IF(M2162&lt;=365,1,2)</f>
        <v>1</v>
      </c>
      <c r="M2162" s="266">
        <f>IF(K2162&lt;$C$1,$C$2-$C$1+1,$C$2-K2162+1)</f>
        <v>44</v>
      </c>
      <c r="N2162" s="268">
        <f>M2162/365</f>
        <v>0.12054794520547946</v>
      </c>
      <c r="O2162" s="269">
        <f>'Data and Parameter'!$E$4*'Data and Parameter'!$E$5*('Data and Parameter'!$E$6+'Data and Parameter'!$E$7)*'Data and Parameter'!$E$19*'Data and Parameter'!$E$14*'ER calculations'!N2162</f>
        <v>0.62416701461307433</v>
      </c>
    </row>
    <row r="2163" spans="1:15" ht="15">
      <c r="A2163" s="284">
        <v>2159</v>
      </c>
      <c r="B2163" s="287"/>
      <c r="C2163" s="287"/>
      <c r="D2163" s="284" t="s">
        <v>1382</v>
      </c>
      <c r="E2163" s="287"/>
      <c r="F2163" s="285" t="s">
        <v>2283</v>
      </c>
      <c r="G2163" s="266" t="s">
        <v>121</v>
      </c>
      <c r="H2163" s="266">
        <f>IF(G2163="Traditional Stove",0.1,0.2)</f>
        <v>0.1</v>
      </c>
      <c r="I2163" s="266">
        <f>YEAR(J2163)</f>
        <v>2023</v>
      </c>
      <c r="J2163" s="267">
        <v>45002</v>
      </c>
      <c r="K2163" s="267">
        <f>J2163+1</f>
        <v>45003</v>
      </c>
      <c r="L2163" s="266">
        <f>IF(M2163&lt;=365,1,2)</f>
        <v>1</v>
      </c>
      <c r="M2163" s="266">
        <f>IF(K2163&lt;$C$1,$C$2-$C$1+1,$C$2-K2163+1)</f>
        <v>44</v>
      </c>
      <c r="N2163" s="268">
        <f>M2163/365</f>
        <v>0.12054794520547946</v>
      </c>
      <c r="O2163" s="269">
        <f>'Data and Parameter'!$E$4*'Data and Parameter'!$E$5*('Data and Parameter'!$E$6+'Data and Parameter'!$E$7)*'Data and Parameter'!$E$19*'Data and Parameter'!$E$14*'ER calculations'!N2163</f>
        <v>0.62416701461307433</v>
      </c>
    </row>
    <row r="2164" spans="1:15" ht="15">
      <c r="A2164" s="284">
        <v>2160</v>
      </c>
      <c r="B2164" s="287"/>
      <c r="C2164" s="287"/>
      <c r="D2164" s="284" t="s">
        <v>1382</v>
      </c>
      <c r="E2164" s="287"/>
      <c r="F2164" s="285" t="s">
        <v>2284</v>
      </c>
      <c r="G2164" s="266" t="s">
        <v>121</v>
      </c>
      <c r="H2164" s="266">
        <f>IF(G2164="Traditional Stove",0.1,0.2)</f>
        <v>0.1</v>
      </c>
      <c r="I2164" s="266">
        <f>YEAR(J2164)</f>
        <v>2023</v>
      </c>
      <c r="J2164" s="267">
        <v>45002</v>
      </c>
      <c r="K2164" s="267">
        <f>J2164+1</f>
        <v>45003</v>
      </c>
      <c r="L2164" s="266">
        <f>IF(M2164&lt;=365,1,2)</f>
        <v>1</v>
      </c>
      <c r="M2164" s="266">
        <f>IF(K2164&lt;$C$1,$C$2-$C$1+1,$C$2-K2164+1)</f>
        <v>44</v>
      </c>
      <c r="N2164" s="268">
        <f>M2164/365</f>
        <v>0.12054794520547946</v>
      </c>
      <c r="O2164" s="269">
        <f>'Data and Parameter'!$E$4*'Data and Parameter'!$E$5*('Data and Parameter'!$E$6+'Data and Parameter'!$E$7)*'Data and Parameter'!$E$19*'Data and Parameter'!$E$14*'ER calculations'!N2164</f>
        <v>0.62416701461307433</v>
      </c>
    </row>
    <row r="2165" spans="1:15" ht="15">
      <c r="A2165" s="284">
        <v>2161</v>
      </c>
      <c r="B2165" s="287"/>
      <c r="C2165" s="287"/>
      <c r="D2165" s="284" t="s">
        <v>1382</v>
      </c>
      <c r="E2165" s="287"/>
      <c r="F2165" s="285" t="s">
        <v>2285</v>
      </c>
      <c r="G2165" s="266" t="s">
        <v>121</v>
      </c>
      <c r="H2165" s="266">
        <f>IF(G2165="Traditional Stove",0.1,0.2)</f>
        <v>0.1</v>
      </c>
      <c r="I2165" s="266">
        <f>YEAR(J2165)</f>
        <v>2023</v>
      </c>
      <c r="J2165" s="267">
        <v>45002</v>
      </c>
      <c r="K2165" s="267">
        <f>J2165+1</f>
        <v>45003</v>
      </c>
      <c r="L2165" s="266">
        <f>IF(M2165&lt;=365,1,2)</f>
        <v>1</v>
      </c>
      <c r="M2165" s="266">
        <f>IF(K2165&lt;$C$1,$C$2-$C$1+1,$C$2-K2165+1)</f>
        <v>44</v>
      </c>
      <c r="N2165" s="268">
        <f>M2165/365</f>
        <v>0.12054794520547946</v>
      </c>
      <c r="O2165" s="269">
        <f>'Data and Parameter'!$E$4*'Data and Parameter'!$E$5*('Data and Parameter'!$E$6+'Data and Parameter'!$E$7)*'Data and Parameter'!$E$19*'Data and Parameter'!$E$14*'ER calculations'!N2165</f>
        <v>0.62416701461307433</v>
      </c>
    </row>
    <row r="2166" spans="1:15" ht="15">
      <c r="A2166" s="284">
        <v>2162</v>
      </c>
      <c r="B2166" s="287"/>
      <c r="C2166" s="287"/>
      <c r="D2166" s="284" t="s">
        <v>1382</v>
      </c>
      <c r="E2166" s="287"/>
      <c r="F2166" s="285" t="s">
        <v>2286</v>
      </c>
      <c r="G2166" s="266" t="s">
        <v>121</v>
      </c>
      <c r="H2166" s="266">
        <f>IF(G2166="Traditional Stove",0.1,0.2)</f>
        <v>0.1</v>
      </c>
      <c r="I2166" s="266">
        <f>YEAR(J2166)</f>
        <v>2023</v>
      </c>
      <c r="J2166" s="267">
        <v>45002</v>
      </c>
      <c r="K2166" s="267">
        <f>J2166+1</f>
        <v>45003</v>
      </c>
      <c r="L2166" s="266">
        <f>IF(M2166&lt;=365,1,2)</f>
        <v>1</v>
      </c>
      <c r="M2166" s="266">
        <f>IF(K2166&lt;$C$1,$C$2-$C$1+1,$C$2-K2166+1)</f>
        <v>44</v>
      </c>
      <c r="N2166" s="268">
        <f>M2166/365</f>
        <v>0.12054794520547946</v>
      </c>
      <c r="O2166" s="269">
        <f>'Data and Parameter'!$E$4*'Data and Parameter'!$E$5*('Data and Parameter'!$E$6+'Data and Parameter'!$E$7)*'Data and Parameter'!$E$19*'Data and Parameter'!$E$14*'ER calculations'!N2166</f>
        <v>0.62416701461307433</v>
      </c>
    </row>
    <row r="2167" spans="1:15" ht="15">
      <c r="A2167" s="284">
        <v>2163</v>
      </c>
      <c r="B2167" s="287"/>
      <c r="C2167" s="287"/>
      <c r="D2167" s="284" t="s">
        <v>1382</v>
      </c>
      <c r="E2167" s="287"/>
      <c r="F2167" s="285" t="s">
        <v>2287</v>
      </c>
      <c r="G2167" s="266" t="s">
        <v>121</v>
      </c>
      <c r="H2167" s="266">
        <f>IF(G2167="Traditional Stove",0.1,0.2)</f>
        <v>0.1</v>
      </c>
      <c r="I2167" s="266">
        <f>YEAR(J2167)</f>
        <v>2023</v>
      </c>
      <c r="J2167" s="267">
        <v>45002</v>
      </c>
      <c r="K2167" s="267">
        <f>J2167+1</f>
        <v>45003</v>
      </c>
      <c r="L2167" s="266">
        <f>IF(M2167&lt;=365,1,2)</f>
        <v>1</v>
      </c>
      <c r="M2167" s="266">
        <f>IF(K2167&lt;$C$1,$C$2-$C$1+1,$C$2-K2167+1)</f>
        <v>44</v>
      </c>
      <c r="N2167" s="268">
        <f>M2167/365</f>
        <v>0.12054794520547946</v>
      </c>
      <c r="O2167" s="269">
        <f>'Data and Parameter'!$E$4*'Data and Parameter'!$E$5*('Data and Parameter'!$E$6+'Data and Parameter'!$E$7)*'Data and Parameter'!$E$19*'Data and Parameter'!$E$14*'ER calculations'!N2167</f>
        <v>0.62416701461307433</v>
      </c>
    </row>
    <row r="2168" spans="1:15" ht="15">
      <c r="A2168" s="284">
        <v>2164</v>
      </c>
      <c r="B2168" s="287"/>
      <c r="C2168" s="287"/>
      <c r="D2168" s="284" t="s">
        <v>1382</v>
      </c>
      <c r="E2168" s="287"/>
      <c r="F2168" s="285" t="s">
        <v>2288</v>
      </c>
      <c r="G2168" s="266" t="s">
        <v>121</v>
      </c>
      <c r="H2168" s="266">
        <f>IF(G2168="Traditional Stove",0.1,0.2)</f>
        <v>0.1</v>
      </c>
      <c r="I2168" s="266">
        <f>YEAR(J2168)</f>
        <v>2023</v>
      </c>
      <c r="J2168" s="267">
        <v>45002</v>
      </c>
      <c r="K2168" s="267">
        <f>J2168+1</f>
        <v>45003</v>
      </c>
      <c r="L2168" s="266">
        <f>IF(M2168&lt;=365,1,2)</f>
        <v>1</v>
      </c>
      <c r="M2168" s="266">
        <f>IF(K2168&lt;$C$1,$C$2-$C$1+1,$C$2-K2168+1)</f>
        <v>44</v>
      </c>
      <c r="N2168" s="268">
        <f>M2168/365</f>
        <v>0.12054794520547946</v>
      </c>
      <c r="O2168" s="269">
        <f>'Data and Parameter'!$E$4*'Data and Parameter'!$E$5*('Data and Parameter'!$E$6+'Data and Parameter'!$E$7)*'Data and Parameter'!$E$19*'Data and Parameter'!$E$14*'ER calculations'!N2168</f>
        <v>0.62416701461307433</v>
      </c>
    </row>
    <row r="2169" spans="1:15" ht="15">
      <c r="A2169" s="284">
        <v>2165</v>
      </c>
      <c r="B2169" s="287"/>
      <c r="C2169" s="287"/>
      <c r="D2169" s="284" t="s">
        <v>1382</v>
      </c>
      <c r="E2169" s="287"/>
      <c r="F2169" s="285" t="s">
        <v>2289</v>
      </c>
      <c r="G2169" s="266" t="s">
        <v>121</v>
      </c>
      <c r="H2169" s="266">
        <f>IF(G2169="Traditional Stove",0.1,0.2)</f>
        <v>0.1</v>
      </c>
      <c r="I2169" s="266">
        <f>YEAR(J2169)</f>
        <v>2023</v>
      </c>
      <c r="J2169" s="267">
        <v>45002</v>
      </c>
      <c r="K2169" s="267">
        <f>J2169+1</f>
        <v>45003</v>
      </c>
      <c r="L2169" s="266">
        <f>IF(M2169&lt;=365,1,2)</f>
        <v>1</v>
      </c>
      <c r="M2169" s="266">
        <f>IF(K2169&lt;$C$1,$C$2-$C$1+1,$C$2-K2169+1)</f>
        <v>44</v>
      </c>
      <c r="N2169" s="268">
        <f>M2169/365</f>
        <v>0.12054794520547946</v>
      </c>
      <c r="O2169" s="269">
        <f>'Data and Parameter'!$E$4*'Data and Parameter'!$E$5*('Data and Parameter'!$E$6+'Data and Parameter'!$E$7)*'Data and Parameter'!$E$19*'Data and Parameter'!$E$14*'ER calculations'!N2169</f>
        <v>0.62416701461307433</v>
      </c>
    </row>
    <row r="2170" spans="1:15" ht="15">
      <c r="A2170" s="284">
        <v>2166</v>
      </c>
      <c r="B2170" s="287"/>
      <c r="C2170" s="287"/>
      <c r="D2170" s="284" t="s">
        <v>1382</v>
      </c>
      <c r="E2170" s="287"/>
      <c r="F2170" s="285" t="s">
        <v>2290</v>
      </c>
      <c r="G2170" s="266" t="s">
        <v>121</v>
      </c>
      <c r="H2170" s="266">
        <f>IF(G2170="Traditional Stove",0.1,0.2)</f>
        <v>0.1</v>
      </c>
      <c r="I2170" s="266">
        <f>YEAR(J2170)</f>
        <v>2023</v>
      </c>
      <c r="J2170" s="267">
        <v>45002</v>
      </c>
      <c r="K2170" s="267">
        <f>J2170+1</f>
        <v>45003</v>
      </c>
      <c r="L2170" s="266">
        <f>IF(M2170&lt;=365,1,2)</f>
        <v>1</v>
      </c>
      <c r="M2170" s="266">
        <f>IF(K2170&lt;$C$1,$C$2-$C$1+1,$C$2-K2170+1)</f>
        <v>44</v>
      </c>
      <c r="N2170" s="268">
        <f>M2170/365</f>
        <v>0.12054794520547946</v>
      </c>
      <c r="O2170" s="269">
        <f>'Data and Parameter'!$E$4*'Data and Parameter'!$E$5*('Data and Parameter'!$E$6+'Data and Parameter'!$E$7)*'Data and Parameter'!$E$19*'Data and Parameter'!$E$14*'ER calculations'!N2170</f>
        <v>0.62416701461307433</v>
      </c>
    </row>
    <row r="2171" spans="1:15" ht="15">
      <c r="A2171" s="284">
        <v>2167</v>
      </c>
      <c r="B2171" s="287"/>
      <c r="C2171" s="287"/>
      <c r="D2171" s="284" t="s">
        <v>1382</v>
      </c>
      <c r="E2171" s="287"/>
      <c r="F2171" s="285" t="s">
        <v>2291</v>
      </c>
      <c r="G2171" s="266" t="s">
        <v>121</v>
      </c>
      <c r="H2171" s="266">
        <f>IF(G2171="Traditional Stove",0.1,0.2)</f>
        <v>0.1</v>
      </c>
      <c r="I2171" s="266">
        <f>YEAR(J2171)</f>
        <v>2023</v>
      </c>
      <c r="J2171" s="267">
        <v>45002</v>
      </c>
      <c r="K2171" s="267">
        <f>J2171+1</f>
        <v>45003</v>
      </c>
      <c r="L2171" s="266">
        <f>IF(M2171&lt;=365,1,2)</f>
        <v>1</v>
      </c>
      <c r="M2171" s="266">
        <f>IF(K2171&lt;$C$1,$C$2-$C$1+1,$C$2-K2171+1)</f>
        <v>44</v>
      </c>
      <c r="N2171" s="268">
        <f>M2171/365</f>
        <v>0.12054794520547946</v>
      </c>
      <c r="O2171" s="269">
        <f>'Data and Parameter'!$E$4*'Data and Parameter'!$E$5*('Data and Parameter'!$E$6+'Data and Parameter'!$E$7)*'Data and Parameter'!$E$19*'Data and Parameter'!$E$14*'ER calculations'!N2171</f>
        <v>0.62416701461307433</v>
      </c>
    </row>
    <row r="2172" spans="1:15" ht="15">
      <c r="A2172" s="284">
        <v>2168</v>
      </c>
      <c r="B2172" s="287"/>
      <c r="C2172" s="287"/>
      <c r="D2172" s="284" t="s">
        <v>1382</v>
      </c>
      <c r="E2172" s="287"/>
      <c r="F2172" s="285" t="s">
        <v>2292</v>
      </c>
      <c r="G2172" s="266" t="s">
        <v>121</v>
      </c>
      <c r="H2172" s="266">
        <f>IF(G2172="Traditional Stove",0.1,0.2)</f>
        <v>0.1</v>
      </c>
      <c r="I2172" s="266">
        <f>YEAR(J2172)</f>
        <v>2023</v>
      </c>
      <c r="J2172" s="267">
        <v>45002</v>
      </c>
      <c r="K2172" s="267">
        <f>J2172+1</f>
        <v>45003</v>
      </c>
      <c r="L2172" s="266">
        <f>IF(M2172&lt;=365,1,2)</f>
        <v>1</v>
      </c>
      <c r="M2172" s="266">
        <f>IF(K2172&lt;$C$1,$C$2-$C$1+1,$C$2-K2172+1)</f>
        <v>44</v>
      </c>
      <c r="N2172" s="268">
        <f>M2172/365</f>
        <v>0.12054794520547946</v>
      </c>
      <c r="O2172" s="269">
        <f>'Data and Parameter'!$E$4*'Data and Parameter'!$E$5*('Data and Parameter'!$E$6+'Data and Parameter'!$E$7)*'Data and Parameter'!$E$19*'Data and Parameter'!$E$14*'ER calculations'!N2172</f>
        <v>0.62416701461307433</v>
      </c>
    </row>
    <row r="2173" spans="1:15" ht="15">
      <c r="A2173" s="284">
        <v>2169</v>
      </c>
      <c r="B2173" s="287"/>
      <c r="C2173" s="287"/>
      <c r="D2173" s="284" t="s">
        <v>1382</v>
      </c>
      <c r="E2173" s="287"/>
      <c r="F2173" s="285" t="s">
        <v>2293</v>
      </c>
      <c r="G2173" s="266" t="s">
        <v>121</v>
      </c>
      <c r="H2173" s="266">
        <f>IF(G2173="Traditional Stove",0.1,0.2)</f>
        <v>0.1</v>
      </c>
      <c r="I2173" s="266">
        <f>YEAR(J2173)</f>
        <v>2023</v>
      </c>
      <c r="J2173" s="267">
        <v>45002</v>
      </c>
      <c r="K2173" s="267">
        <f>J2173+1</f>
        <v>45003</v>
      </c>
      <c r="L2173" s="266">
        <f>IF(M2173&lt;=365,1,2)</f>
        <v>1</v>
      </c>
      <c r="M2173" s="266">
        <f>IF(K2173&lt;$C$1,$C$2-$C$1+1,$C$2-K2173+1)</f>
        <v>44</v>
      </c>
      <c r="N2173" s="268">
        <f>M2173/365</f>
        <v>0.12054794520547946</v>
      </c>
      <c r="O2173" s="269">
        <f>'Data and Parameter'!$E$4*'Data and Parameter'!$E$5*('Data and Parameter'!$E$6+'Data and Parameter'!$E$7)*'Data and Parameter'!$E$19*'Data and Parameter'!$E$14*'ER calculations'!N2173</f>
        <v>0.62416701461307433</v>
      </c>
    </row>
    <row r="2174" spans="1:15" ht="15">
      <c r="A2174" s="284">
        <v>2170</v>
      </c>
      <c r="B2174" s="287"/>
      <c r="C2174" s="287"/>
      <c r="D2174" s="284" t="s">
        <v>1382</v>
      </c>
      <c r="E2174" s="287"/>
      <c r="F2174" s="285" t="s">
        <v>2294</v>
      </c>
      <c r="G2174" s="266" t="s">
        <v>121</v>
      </c>
      <c r="H2174" s="266">
        <f>IF(G2174="Traditional Stove",0.1,0.2)</f>
        <v>0.1</v>
      </c>
      <c r="I2174" s="266">
        <f>YEAR(J2174)</f>
        <v>2023</v>
      </c>
      <c r="J2174" s="267">
        <v>45002</v>
      </c>
      <c r="K2174" s="267">
        <f>J2174+1</f>
        <v>45003</v>
      </c>
      <c r="L2174" s="266">
        <f>IF(M2174&lt;=365,1,2)</f>
        <v>1</v>
      </c>
      <c r="M2174" s="266">
        <f>IF(K2174&lt;$C$1,$C$2-$C$1+1,$C$2-K2174+1)</f>
        <v>44</v>
      </c>
      <c r="N2174" s="268">
        <f>M2174/365</f>
        <v>0.12054794520547946</v>
      </c>
      <c r="O2174" s="269">
        <f>'Data and Parameter'!$E$4*'Data and Parameter'!$E$5*('Data and Parameter'!$E$6+'Data and Parameter'!$E$7)*'Data and Parameter'!$E$19*'Data and Parameter'!$E$14*'ER calculations'!N2174</f>
        <v>0.62416701461307433</v>
      </c>
    </row>
    <row r="2175" spans="1:15" ht="15">
      <c r="A2175" s="284">
        <v>2171</v>
      </c>
      <c r="B2175" s="287"/>
      <c r="C2175" s="287"/>
      <c r="D2175" s="284" t="s">
        <v>1382</v>
      </c>
      <c r="E2175" s="287"/>
      <c r="F2175" s="285" t="s">
        <v>2295</v>
      </c>
      <c r="G2175" s="266" t="s">
        <v>121</v>
      </c>
      <c r="H2175" s="266">
        <f>IF(G2175="Traditional Stove",0.1,0.2)</f>
        <v>0.1</v>
      </c>
      <c r="I2175" s="266">
        <f>YEAR(J2175)</f>
        <v>2023</v>
      </c>
      <c r="J2175" s="267">
        <v>45002</v>
      </c>
      <c r="K2175" s="267">
        <f>J2175+1</f>
        <v>45003</v>
      </c>
      <c r="L2175" s="266">
        <f>IF(M2175&lt;=365,1,2)</f>
        <v>1</v>
      </c>
      <c r="M2175" s="266">
        <f>IF(K2175&lt;$C$1,$C$2-$C$1+1,$C$2-K2175+1)</f>
        <v>44</v>
      </c>
      <c r="N2175" s="268">
        <f>M2175/365</f>
        <v>0.12054794520547946</v>
      </c>
      <c r="O2175" s="269">
        <f>'Data and Parameter'!$E$4*'Data and Parameter'!$E$5*('Data and Parameter'!$E$6+'Data and Parameter'!$E$7)*'Data and Parameter'!$E$19*'Data and Parameter'!$E$14*'ER calculations'!N2175</f>
        <v>0.62416701461307433</v>
      </c>
    </row>
    <row r="2176" spans="1:15" ht="15">
      <c r="A2176" s="284">
        <v>2172</v>
      </c>
      <c r="B2176" s="287"/>
      <c r="C2176" s="287"/>
      <c r="D2176" s="284" t="s">
        <v>1382</v>
      </c>
      <c r="E2176" s="287"/>
      <c r="F2176" s="285" t="s">
        <v>2296</v>
      </c>
      <c r="G2176" s="266" t="s">
        <v>121</v>
      </c>
      <c r="H2176" s="266">
        <f>IF(G2176="Traditional Stove",0.1,0.2)</f>
        <v>0.1</v>
      </c>
      <c r="I2176" s="266">
        <f>YEAR(J2176)</f>
        <v>2023</v>
      </c>
      <c r="J2176" s="267">
        <v>45002</v>
      </c>
      <c r="K2176" s="267">
        <f>J2176+1</f>
        <v>45003</v>
      </c>
      <c r="L2176" s="266">
        <f>IF(M2176&lt;=365,1,2)</f>
        <v>1</v>
      </c>
      <c r="M2176" s="266">
        <f>IF(K2176&lt;$C$1,$C$2-$C$1+1,$C$2-K2176+1)</f>
        <v>44</v>
      </c>
      <c r="N2176" s="268">
        <f>M2176/365</f>
        <v>0.12054794520547946</v>
      </c>
      <c r="O2176" s="269">
        <f>'Data and Parameter'!$E$4*'Data and Parameter'!$E$5*('Data and Parameter'!$E$6+'Data and Parameter'!$E$7)*'Data and Parameter'!$E$19*'Data and Parameter'!$E$14*'ER calculations'!N2176</f>
        <v>0.62416701461307433</v>
      </c>
    </row>
    <row r="2177" spans="1:15" ht="15">
      <c r="A2177" s="284">
        <v>2173</v>
      </c>
      <c r="B2177" s="287"/>
      <c r="C2177" s="287"/>
      <c r="D2177" s="284" t="s">
        <v>1382</v>
      </c>
      <c r="E2177" s="287"/>
      <c r="F2177" s="285" t="s">
        <v>2297</v>
      </c>
      <c r="G2177" s="266" t="s">
        <v>121</v>
      </c>
      <c r="H2177" s="266">
        <f>IF(G2177="Traditional Stove",0.1,0.2)</f>
        <v>0.1</v>
      </c>
      <c r="I2177" s="266">
        <f>YEAR(J2177)</f>
        <v>2023</v>
      </c>
      <c r="J2177" s="267">
        <v>45002</v>
      </c>
      <c r="K2177" s="267">
        <f>J2177+1</f>
        <v>45003</v>
      </c>
      <c r="L2177" s="266">
        <f>IF(M2177&lt;=365,1,2)</f>
        <v>1</v>
      </c>
      <c r="M2177" s="266">
        <f>IF(K2177&lt;$C$1,$C$2-$C$1+1,$C$2-K2177+1)</f>
        <v>44</v>
      </c>
      <c r="N2177" s="268">
        <f>M2177/365</f>
        <v>0.12054794520547946</v>
      </c>
      <c r="O2177" s="269">
        <f>'Data and Parameter'!$E$4*'Data and Parameter'!$E$5*('Data and Parameter'!$E$6+'Data and Parameter'!$E$7)*'Data and Parameter'!$E$19*'Data and Parameter'!$E$14*'ER calculations'!N2177</f>
        <v>0.62416701461307433</v>
      </c>
    </row>
    <row r="2178" spans="1:15" ht="15">
      <c r="A2178" s="284">
        <v>2174</v>
      </c>
      <c r="B2178" s="287"/>
      <c r="C2178" s="287"/>
      <c r="D2178" s="284" t="s">
        <v>1382</v>
      </c>
      <c r="E2178" s="287"/>
      <c r="F2178" s="285" t="s">
        <v>2298</v>
      </c>
      <c r="G2178" s="266" t="s">
        <v>121</v>
      </c>
      <c r="H2178" s="266">
        <f>IF(G2178="Traditional Stove",0.1,0.2)</f>
        <v>0.1</v>
      </c>
      <c r="I2178" s="266">
        <f>YEAR(J2178)</f>
        <v>2023</v>
      </c>
      <c r="J2178" s="267">
        <v>45002</v>
      </c>
      <c r="K2178" s="267">
        <f>J2178+1</f>
        <v>45003</v>
      </c>
      <c r="L2178" s="266">
        <f>IF(M2178&lt;=365,1,2)</f>
        <v>1</v>
      </c>
      <c r="M2178" s="266">
        <f>IF(K2178&lt;$C$1,$C$2-$C$1+1,$C$2-K2178+1)</f>
        <v>44</v>
      </c>
      <c r="N2178" s="268">
        <f>M2178/365</f>
        <v>0.12054794520547946</v>
      </c>
      <c r="O2178" s="269">
        <f>'Data and Parameter'!$E$4*'Data and Parameter'!$E$5*('Data and Parameter'!$E$6+'Data and Parameter'!$E$7)*'Data and Parameter'!$E$19*'Data and Parameter'!$E$14*'ER calculations'!N2178</f>
        <v>0.62416701461307433</v>
      </c>
    </row>
    <row r="2179" spans="1:15" ht="15">
      <c r="A2179" s="284">
        <v>2175</v>
      </c>
      <c r="B2179" s="287"/>
      <c r="C2179" s="287"/>
      <c r="D2179" s="284" t="s">
        <v>1382</v>
      </c>
      <c r="E2179" s="287"/>
      <c r="F2179" s="285" t="s">
        <v>2299</v>
      </c>
      <c r="G2179" s="266" t="s">
        <v>121</v>
      </c>
      <c r="H2179" s="266">
        <f>IF(G2179="Traditional Stove",0.1,0.2)</f>
        <v>0.1</v>
      </c>
      <c r="I2179" s="266">
        <f>YEAR(J2179)</f>
        <v>2023</v>
      </c>
      <c r="J2179" s="267">
        <v>45002</v>
      </c>
      <c r="K2179" s="267">
        <f>J2179+1</f>
        <v>45003</v>
      </c>
      <c r="L2179" s="266">
        <f>IF(M2179&lt;=365,1,2)</f>
        <v>1</v>
      </c>
      <c r="M2179" s="266">
        <f>IF(K2179&lt;$C$1,$C$2-$C$1+1,$C$2-K2179+1)</f>
        <v>44</v>
      </c>
      <c r="N2179" s="268">
        <f>M2179/365</f>
        <v>0.12054794520547946</v>
      </c>
      <c r="O2179" s="269">
        <f>'Data and Parameter'!$E$4*'Data and Parameter'!$E$5*('Data and Parameter'!$E$6+'Data and Parameter'!$E$7)*'Data and Parameter'!$E$19*'Data and Parameter'!$E$14*'ER calculations'!N2179</f>
        <v>0.62416701461307433</v>
      </c>
    </row>
    <row r="2180" spans="1:15" ht="15">
      <c r="A2180" s="284">
        <v>2176</v>
      </c>
      <c r="B2180" s="287"/>
      <c r="C2180" s="287"/>
      <c r="D2180" s="284" t="s">
        <v>1382</v>
      </c>
      <c r="E2180" s="287"/>
      <c r="F2180" s="285" t="s">
        <v>2300</v>
      </c>
      <c r="G2180" s="266" t="s">
        <v>121</v>
      </c>
      <c r="H2180" s="266">
        <f>IF(G2180="Traditional Stove",0.1,0.2)</f>
        <v>0.1</v>
      </c>
      <c r="I2180" s="266">
        <f>YEAR(J2180)</f>
        <v>2023</v>
      </c>
      <c r="J2180" s="267">
        <v>45002</v>
      </c>
      <c r="K2180" s="267">
        <f>J2180+1</f>
        <v>45003</v>
      </c>
      <c r="L2180" s="266">
        <f>IF(M2180&lt;=365,1,2)</f>
        <v>1</v>
      </c>
      <c r="M2180" s="266">
        <f>IF(K2180&lt;$C$1,$C$2-$C$1+1,$C$2-K2180+1)</f>
        <v>44</v>
      </c>
      <c r="N2180" s="268">
        <f>M2180/365</f>
        <v>0.12054794520547946</v>
      </c>
      <c r="O2180" s="269">
        <f>'Data and Parameter'!$E$4*'Data and Parameter'!$E$5*('Data and Parameter'!$E$6+'Data and Parameter'!$E$7)*'Data and Parameter'!$E$19*'Data and Parameter'!$E$14*'ER calculations'!N2180</f>
        <v>0.62416701461307433</v>
      </c>
    </row>
    <row r="2181" spans="1:15" ht="15">
      <c r="A2181" s="284">
        <v>2177</v>
      </c>
      <c r="B2181" s="287"/>
      <c r="C2181" s="287"/>
      <c r="D2181" s="284" t="s">
        <v>1382</v>
      </c>
      <c r="E2181" s="287"/>
      <c r="F2181" s="285" t="s">
        <v>2301</v>
      </c>
      <c r="G2181" s="266" t="s">
        <v>121</v>
      </c>
      <c r="H2181" s="266">
        <f>IF(G2181="Traditional Stove",0.1,0.2)</f>
        <v>0.1</v>
      </c>
      <c r="I2181" s="266">
        <f>YEAR(J2181)</f>
        <v>2023</v>
      </c>
      <c r="J2181" s="267">
        <v>45002</v>
      </c>
      <c r="K2181" s="267">
        <f>J2181+1</f>
        <v>45003</v>
      </c>
      <c r="L2181" s="266">
        <f>IF(M2181&lt;=365,1,2)</f>
        <v>1</v>
      </c>
      <c r="M2181" s="266">
        <f>IF(K2181&lt;$C$1,$C$2-$C$1+1,$C$2-K2181+1)</f>
        <v>44</v>
      </c>
      <c r="N2181" s="268">
        <f>M2181/365</f>
        <v>0.12054794520547946</v>
      </c>
      <c r="O2181" s="269">
        <f>'Data and Parameter'!$E$4*'Data and Parameter'!$E$5*('Data and Parameter'!$E$6+'Data and Parameter'!$E$7)*'Data and Parameter'!$E$19*'Data and Parameter'!$E$14*'ER calculations'!N2181</f>
        <v>0.62416701461307433</v>
      </c>
    </row>
    <row r="2182" spans="1:15" ht="15">
      <c r="A2182" s="284">
        <v>2178</v>
      </c>
      <c r="B2182" s="287"/>
      <c r="C2182" s="287"/>
      <c r="D2182" s="284" t="s">
        <v>1382</v>
      </c>
      <c r="E2182" s="287"/>
      <c r="F2182" s="285" t="s">
        <v>2302</v>
      </c>
      <c r="G2182" s="266" t="s">
        <v>121</v>
      </c>
      <c r="H2182" s="266">
        <f>IF(G2182="Traditional Stove",0.1,0.2)</f>
        <v>0.1</v>
      </c>
      <c r="I2182" s="266">
        <f>YEAR(J2182)</f>
        <v>2023</v>
      </c>
      <c r="J2182" s="267">
        <v>45002</v>
      </c>
      <c r="K2182" s="267">
        <f>J2182+1</f>
        <v>45003</v>
      </c>
      <c r="L2182" s="266">
        <f>IF(M2182&lt;=365,1,2)</f>
        <v>1</v>
      </c>
      <c r="M2182" s="266">
        <f>IF(K2182&lt;$C$1,$C$2-$C$1+1,$C$2-K2182+1)</f>
        <v>44</v>
      </c>
      <c r="N2182" s="268">
        <f>M2182/365</f>
        <v>0.12054794520547946</v>
      </c>
      <c r="O2182" s="269">
        <f>'Data and Parameter'!$E$4*'Data and Parameter'!$E$5*('Data and Parameter'!$E$6+'Data and Parameter'!$E$7)*'Data and Parameter'!$E$19*'Data and Parameter'!$E$14*'ER calculations'!N2182</f>
        <v>0.62416701461307433</v>
      </c>
    </row>
    <row r="2183" spans="1:15" ht="15">
      <c r="A2183" s="284">
        <v>2179</v>
      </c>
      <c r="B2183" s="287"/>
      <c r="C2183" s="287"/>
      <c r="D2183" s="284" t="s">
        <v>1382</v>
      </c>
      <c r="E2183" s="287"/>
      <c r="F2183" s="285" t="s">
        <v>2303</v>
      </c>
      <c r="G2183" s="266" t="s">
        <v>121</v>
      </c>
      <c r="H2183" s="266">
        <f>IF(G2183="Traditional Stove",0.1,0.2)</f>
        <v>0.1</v>
      </c>
      <c r="I2183" s="266">
        <f>YEAR(J2183)</f>
        <v>2023</v>
      </c>
      <c r="J2183" s="267">
        <v>45002</v>
      </c>
      <c r="K2183" s="267">
        <f>J2183+1</f>
        <v>45003</v>
      </c>
      <c r="L2183" s="266">
        <f>IF(M2183&lt;=365,1,2)</f>
        <v>1</v>
      </c>
      <c r="M2183" s="266">
        <f>IF(K2183&lt;$C$1,$C$2-$C$1+1,$C$2-K2183+1)</f>
        <v>44</v>
      </c>
      <c r="N2183" s="268">
        <f>M2183/365</f>
        <v>0.12054794520547946</v>
      </c>
      <c r="O2183" s="269">
        <f>'Data and Parameter'!$E$4*'Data and Parameter'!$E$5*('Data and Parameter'!$E$6+'Data and Parameter'!$E$7)*'Data and Parameter'!$E$19*'Data and Parameter'!$E$14*'ER calculations'!N2183</f>
        <v>0.62416701461307433</v>
      </c>
    </row>
    <row r="2184" spans="1:15" ht="15">
      <c r="A2184" s="284">
        <v>2180</v>
      </c>
      <c r="B2184" s="287"/>
      <c r="C2184" s="287"/>
      <c r="D2184" s="284" t="s">
        <v>1382</v>
      </c>
      <c r="E2184" s="287"/>
      <c r="F2184" s="285" t="s">
        <v>2304</v>
      </c>
      <c r="G2184" s="266" t="s">
        <v>121</v>
      </c>
      <c r="H2184" s="266">
        <f>IF(G2184="Traditional Stove",0.1,0.2)</f>
        <v>0.1</v>
      </c>
      <c r="I2184" s="266">
        <f>YEAR(J2184)</f>
        <v>2023</v>
      </c>
      <c r="J2184" s="267">
        <v>45002</v>
      </c>
      <c r="K2184" s="267">
        <f>J2184+1</f>
        <v>45003</v>
      </c>
      <c r="L2184" s="266">
        <f>IF(M2184&lt;=365,1,2)</f>
        <v>1</v>
      </c>
      <c r="M2184" s="266">
        <f>IF(K2184&lt;$C$1,$C$2-$C$1+1,$C$2-K2184+1)</f>
        <v>44</v>
      </c>
      <c r="N2184" s="268">
        <f>M2184/365</f>
        <v>0.12054794520547946</v>
      </c>
      <c r="O2184" s="269">
        <f>'Data and Parameter'!$E$4*'Data and Parameter'!$E$5*('Data and Parameter'!$E$6+'Data and Parameter'!$E$7)*'Data and Parameter'!$E$19*'Data and Parameter'!$E$14*'ER calculations'!N2184</f>
        <v>0.62416701461307433</v>
      </c>
    </row>
    <row r="2185" spans="1:15" ht="15">
      <c r="A2185" s="284">
        <v>2181</v>
      </c>
      <c r="B2185" s="287"/>
      <c r="C2185" s="287"/>
      <c r="D2185" s="284" t="s">
        <v>1382</v>
      </c>
      <c r="E2185" s="287"/>
      <c r="F2185" s="285" t="s">
        <v>2305</v>
      </c>
      <c r="G2185" s="266" t="s">
        <v>121</v>
      </c>
      <c r="H2185" s="266">
        <f>IF(G2185="Traditional Stove",0.1,0.2)</f>
        <v>0.1</v>
      </c>
      <c r="I2185" s="266">
        <f>YEAR(J2185)</f>
        <v>2023</v>
      </c>
      <c r="J2185" s="267">
        <v>45002</v>
      </c>
      <c r="K2185" s="267">
        <f>J2185+1</f>
        <v>45003</v>
      </c>
      <c r="L2185" s="266">
        <f>IF(M2185&lt;=365,1,2)</f>
        <v>1</v>
      </c>
      <c r="M2185" s="266">
        <f>IF(K2185&lt;$C$1,$C$2-$C$1+1,$C$2-K2185+1)</f>
        <v>44</v>
      </c>
      <c r="N2185" s="268">
        <f>M2185/365</f>
        <v>0.12054794520547946</v>
      </c>
      <c r="O2185" s="269">
        <f>'Data and Parameter'!$E$4*'Data and Parameter'!$E$5*('Data and Parameter'!$E$6+'Data and Parameter'!$E$7)*'Data and Parameter'!$E$19*'Data and Parameter'!$E$14*'ER calculations'!N2185</f>
        <v>0.62416701461307433</v>
      </c>
    </row>
    <row r="2186" spans="1:15" ht="15">
      <c r="A2186" s="284">
        <v>2182</v>
      </c>
      <c r="B2186" s="287"/>
      <c r="C2186" s="287"/>
      <c r="D2186" s="284" t="s">
        <v>1382</v>
      </c>
      <c r="E2186" s="287"/>
      <c r="F2186" s="285" t="s">
        <v>2306</v>
      </c>
      <c r="G2186" s="266" t="s">
        <v>121</v>
      </c>
      <c r="H2186" s="266">
        <f>IF(G2186="Traditional Stove",0.1,0.2)</f>
        <v>0.1</v>
      </c>
      <c r="I2186" s="266">
        <f>YEAR(J2186)</f>
        <v>2023</v>
      </c>
      <c r="J2186" s="267">
        <v>45002</v>
      </c>
      <c r="K2186" s="267">
        <f>J2186+1</f>
        <v>45003</v>
      </c>
      <c r="L2186" s="266">
        <f>IF(M2186&lt;=365,1,2)</f>
        <v>1</v>
      </c>
      <c r="M2186" s="266">
        <f>IF(K2186&lt;$C$1,$C$2-$C$1+1,$C$2-K2186+1)</f>
        <v>44</v>
      </c>
      <c r="N2186" s="268">
        <f>M2186/365</f>
        <v>0.12054794520547946</v>
      </c>
      <c r="O2186" s="269">
        <f>'Data and Parameter'!$E$4*'Data and Parameter'!$E$5*('Data and Parameter'!$E$6+'Data and Parameter'!$E$7)*'Data and Parameter'!$E$19*'Data and Parameter'!$E$14*'ER calculations'!N2186</f>
        <v>0.62416701461307433</v>
      </c>
    </row>
    <row r="2187" spans="1:15" ht="15">
      <c r="A2187" s="284">
        <v>2183</v>
      </c>
      <c r="B2187" s="287"/>
      <c r="C2187" s="287"/>
      <c r="D2187" s="284" t="s">
        <v>1382</v>
      </c>
      <c r="E2187" s="287"/>
      <c r="F2187" s="285" t="s">
        <v>2307</v>
      </c>
      <c r="G2187" s="266" t="s">
        <v>121</v>
      </c>
      <c r="H2187" s="266">
        <f>IF(G2187="Traditional Stove",0.1,0.2)</f>
        <v>0.1</v>
      </c>
      <c r="I2187" s="266">
        <f>YEAR(J2187)</f>
        <v>2023</v>
      </c>
      <c r="J2187" s="267">
        <v>45002</v>
      </c>
      <c r="K2187" s="267">
        <f>J2187+1</f>
        <v>45003</v>
      </c>
      <c r="L2187" s="266">
        <f>IF(M2187&lt;=365,1,2)</f>
        <v>1</v>
      </c>
      <c r="M2187" s="266">
        <f>IF(K2187&lt;$C$1,$C$2-$C$1+1,$C$2-K2187+1)</f>
        <v>44</v>
      </c>
      <c r="N2187" s="268">
        <f>M2187/365</f>
        <v>0.12054794520547946</v>
      </c>
      <c r="O2187" s="269">
        <f>'Data and Parameter'!$E$4*'Data and Parameter'!$E$5*('Data and Parameter'!$E$6+'Data and Parameter'!$E$7)*'Data and Parameter'!$E$19*'Data and Parameter'!$E$14*'ER calculations'!N2187</f>
        <v>0.62416701461307433</v>
      </c>
    </row>
    <row r="2188" spans="1:15" ht="15">
      <c r="A2188" s="284">
        <v>2184</v>
      </c>
      <c r="B2188" s="287"/>
      <c r="C2188" s="287"/>
      <c r="D2188" s="284" t="s">
        <v>1382</v>
      </c>
      <c r="E2188" s="287"/>
      <c r="F2188" s="285" t="s">
        <v>2308</v>
      </c>
      <c r="G2188" s="266" t="s">
        <v>121</v>
      </c>
      <c r="H2188" s="266">
        <f>IF(G2188="Traditional Stove",0.1,0.2)</f>
        <v>0.1</v>
      </c>
      <c r="I2188" s="266">
        <f>YEAR(J2188)</f>
        <v>2023</v>
      </c>
      <c r="J2188" s="267">
        <v>45002</v>
      </c>
      <c r="K2188" s="267">
        <f>J2188+1</f>
        <v>45003</v>
      </c>
      <c r="L2188" s="266">
        <f>IF(M2188&lt;=365,1,2)</f>
        <v>1</v>
      </c>
      <c r="M2188" s="266">
        <f>IF(K2188&lt;$C$1,$C$2-$C$1+1,$C$2-K2188+1)</f>
        <v>44</v>
      </c>
      <c r="N2188" s="268">
        <f>M2188/365</f>
        <v>0.12054794520547946</v>
      </c>
      <c r="O2188" s="269">
        <f>'Data and Parameter'!$E$4*'Data and Parameter'!$E$5*('Data and Parameter'!$E$6+'Data and Parameter'!$E$7)*'Data and Parameter'!$E$19*'Data and Parameter'!$E$14*'ER calculations'!N2188</f>
        <v>0.62416701461307433</v>
      </c>
    </row>
    <row r="2189" spans="1:15" ht="15">
      <c r="A2189" s="284">
        <v>2185</v>
      </c>
      <c r="B2189" s="287"/>
      <c r="C2189" s="287"/>
      <c r="D2189" s="284" t="s">
        <v>1382</v>
      </c>
      <c r="E2189" s="287"/>
      <c r="F2189" s="285" t="s">
        <v>2309</v>
      </c>
      <c r="G2189" s="266" t="s">
        <v>121</v>
      </c>
      <c r="H2189" s="266">
        <f>IF(G2189="Traditional Stove",0.1,0.2)</f>
        <v>0.1</v>
      </c>
      <c r="I2189" s="266">
        <f>YEAR(J2189)</f>
        <v>2023</v>
      </c>
      <c r="J2189" s="267">
        <v>45002</v>
      </c>
      <c r="K2189" s="267">
        <f>J2189+1</f>
        <v>45003</v>
      </c>
      <c r="L2189" s="266">
        <f>IF(M2189&lt;=365,1,2)</f>
        <v>1</v>
      </c>
      <c r="M2189" s="266">
        <f>IF(K2189&lt;$C$1,$C$2-$C$1+1,$C$2-K2189+1)</f>
        <v>44</v>
      </c>
      <c r="N2189" s="268">
        <f>M2189/365</f>
        <v>0.12054794520547946</v>
      </c>
      <c r="O2189" s="269">
        <f>'Data and Parameter'!$E$4*'Data and Parameter'!$E$5*('Data and Parameter'!$E$6+'Data and Parameter'!$E$7)*'Data and Parameter'!$E$19*'Data and Parameter'!$E$14*'ER calculations'!N2189</f>
        <v>0.62416701461307433</v>
      </c>
    </row>
    <row r="2190" spans="1:15" ht="15">
      <c r="A2190" s="284">
        <v>2186</v>
      </c>
      <c r="B2190" s="287"/>
      <c r="C2190" s="287"/>
      <c r="D2190" s="284" t="s">
        <v>1382</v>
      </c>
      <c r="E2190" s="287"/>
      <c r="F2190" s="285" t="s">
        <v>2310</v>
      </c>
      <c r="G2190" s="266" t="s">
        <v>121</v>
      </c>
      <c r="H2190" s="266">
        <f>IF(G2190="Traditional Stove",0.1,0.2)</f>
        <v>0.1</v>
      </c>
      <c r="I2190" s="266">
        <f>YEAR(J2190)</f>
        <v>2023</v>
      </c>
      <c r="J2190" s="267">
        <v>45002</v>
      </c>
      <c r="K2190" s="267">
        <f>J2190+1</f>
        <v>45003</v>
      </c>
      <c r="L2190" s="266">
        <f>IF(M2190&lt;=365,1,2)</f>
        <v>1</v>
      </c>
      <c r="M2190" s="266">
        <f>IF(K2190&lt;$C$1,$C$2-$C$1+1,$C$2-K2190+1)</f>
        <v>44</v>
      </c>
      <c r="N2190" s="268">
        <f>M2190/365</f>
        <v>0.12054794520547946</v>
      </c>
      <c r="O2190" s="269">
        <f>'Data and Parameter'!$E$4*'Data and Parameter'!$E$5*('Data and Parameter'!$E$6+'Data and Parameter'!$E$7)*'Data and Parameter'!$E$19*'Data and Parameter'!$E$14*'ER calculations'!N2190</f>
        <v>0.62416701461307433</v>
      </c>
    </row>
    <row r="2191" spans="1:15" ht="15">
      <c r="A2191" s="284">
        <v>2187</v>
      </c>
      <c r="B2191" s="287"/>
      <c r="C2191" s="287"/>
      <c r="D2191" s="284" t="s">
        <v>1382</v>
      </c>
      <c r="E2191" s="287"/>
      <c r="F2191" s="285" t="s">
        <v>2311</v>
      </c>
      <c r="G2191" s="266" t="s">
        <v>121</v>
      </c>
      <c r="H2191" s="266">
        <f>IF(G2191="Traditional Stove",0.1,0.2)</f>
        <v>0.1</v>
      </c>
      <c r="I2191" s="266">
        <f>YEAR(J2191)</f>
        <v>2023</v>
      </c>
      <c r="J2191" s="267">
        <v>45002</v>
      </c>
      <c r="K2191" s="267">
        <f>J2191+1</f>
        <v>45003</v>
      </c>
      <c r="L2191" s="266">
        <f>IF(M2191&lt;=365,1,2)</f>
        <v>1</v>
      </c>
      <c r="M2191" s="266">
        <f>IF(K2191&lt;$C$1,$C$2-$C$1+1,$C$2-K2191+1)</f>
        <v>44</v>
      </c>
      <c r="N2191" s="268">
        <f>M2191/365</f>
        <v>0.12054794520547946</v>
      </c>
      <c r="O2191" s="269">
        <f>'Data and Parameter'!$E$4*'Data and Parameter'!$E$5*('Data and Parameter'!$E$6+'Data and Parameter'!$E$7)*'Data and Parameter'!$E$19*'Data and Parameter'!$E$14*'ER calculations'!N2191</f>
        <v>0.62416701461307433</v>
      </c>
    </row>
    <row r="2192" spans="1:15" ht="15">
      <c r="A2192" s="284">
        <v>2188</v>
      </c>
      <c r="B2192" s="287"/>
      <c r="C2192" s="287"/>
      <c r="D2192" s="284" t="s">
        <v>1382</v>
      </c>
      <c r="E2192" s="287"/>
      <c r="F2192" s="285" t="s">
        <v>2312</v>
      </c>
      <c r="G2192" s="266" t="s">
        <v>121</v>
      </c>
      <c r="H2192" s="266">
        <f>IF(G2192="Traditional Stove",0.1,0.2)</f>
        <v>0.1</v>
      </c>
      <c r="I2192" s="266">
        <f>YEAR(J2192)</f>
        <v>2023</v>
      </c>
      <c r="J2192" s="267">
        <v>45002</v>
      </c>
      <c r="K2192" s="267">
        <f>J2192+1</f>
        <v>45003</v>
      </c>
      <c r="L2192" s="266">
        <f>IF(M2192&lt;=365,1,2)</f>
        <v>1</v>
      </c>
      <c r="M2192" s="266">
        <f>IF(K2192&lt;$C$1,$C$2-$C$1+1,$C$2-K2192+1)</f>
        <v>44</v>
      </c>
      <c r="N2192" s="268">
        <f>M2192/365</f>
        <v>0.12054794520547946</v>
      </c>
      <c r="O2192" s="269">
        <f>'Data and Parameter'!$E$4*'Data and Parameter'!$E$5*('Data and Parameter'!$E$6+'Data and Parameter'!$E$7)*'Data and Parameter'!$E$19*'Data and Parameter'!$E$14*'ER calculations'!N2192</f>
        <v>0.62416701461307433</v>
      </c>
    </row>
    <row r="2193" spans="1:15" ht="15">
      <c r="A2193" s="284">
        <v>2189</v>
      </c>
      <c r="B2193" s="287"/>
      <c r="C2193" s="287"/>
      <c r="D2193" s="284" t="s">
        <v>1382</v>
      </c>
      <c r="E2193" s="287"/>
      <c r="F2193" s="285" t="s">
        <v>2313</v>
      </c>
      <c r="G2193" s="266" t="s">
        <v>121</v>
      </c>
      <c r="H2193" s="266">
        <f>IF(G2193="Traditional Stove",0.1,0.2)</f>
        <v>0.1</v>
      </c>
      <c r="I2193" s="266">
        <f>YEAR(J2193)</f>
        <v>2023</v>
      </c>
      <c r="J2193" s="267">
        <v>45002</v>
      </c>
      <c r="K2193" s="267">
        <f>J2193+1</f>
        <v>45003</v>
      </c>
      <c r="L2193" s="266">
        <f>IF(M2193&lt;=365,1,2)</f>
        <v>1</v>
      </c>
      <c r="M2193" s="266">
        <f>IF(K2193&lt;$C$1,$C$2-$C$1+1,$C$2-K2193+1)</f>
        <v>44</v>
      </c>
      <c r="N2193" s="268">
        <f>M2193/365</f>
        <v>0.12054794520547946</v>
      </c>
      <c r="O2193" s="269">
        <f>'Data and Parameter'!$E$4*'Data and Parameter'!$E$5*('Data and Parameter'!$E$6+'Data and Parameter'!$E$7)*'Data and Parameter'!$E$19*'Data and Parameter'!$E$14*'ER calculations'!N2193</f>
        <v>0.62416701461307433</v>
      </c>
    </row>
    <row r="2194" spans="1:15" ht="15">
      <c r="A2194" s="284">
        <v>2190</v>
      </c>
      <c r="B2194" s="287"/>
      <c r="C2194" s="287"/>
      <c r="D2194" s="284" t="s">
        <v>1382</v>
      </c>
      <c r="E2194" s="287"/>
      <c r="F2194" s="285" t="s">
        <v>2314</v>
      </c>
      <c r="G2194" s="266" t="s">
        <v>121</v>
      </c>
      <c r="H2194" s="266">
        <f>IF(G2194="Traditional Stove",0.1,0.2)</f>
        <v>0.1</v>
      </c>
      <c r="I2194" s="266">
        <f>YEAR(J2194)</f>
        <v>2023</v>
      </c>
      <c r="J2194" s="267">
        <v>45002</v>
      </c>
      <c r="K2194" s="267">
        <f>J2194+1</f>
        <v>45003</v>
      </c>
      <c r="L2194" s="266">
        <f>IF(M2194&lt;=365,1,2)</f>
        <v>1</v>
      </c>
      <c r="M2194" s="266">
        <f>IF(K2194&lt;$C$1,$C$2-$C$1+1,$C$2-K2194+1)</f>
        <v>44</v>
      </c>
      <c r="N2194" s="268">
        <f>M2194/365</f>
        <v>0.12054794520547946</v>
      </c>
      <c r="O2194" s="269">
        <f>'Data and Parameter'!$E$4*'Data and Parameter'!$E$5*('Data and Parameter'!$E$6+'Data and Parameter'!$E$7)*'Data and Parameter'!$E$19*'Data and Parameter'!$E$14*'ER calculations'!N2194</f>
        <v>0.62416701461307433</v>
      </c>
    </row>
    <row r="2195" spans="1:15" ht="15">
      <c r="A2195" s="284">
        <v>2191</v>
      </c>
      <c r="B2195" s="287"/>
      <c r="C2195" s="287"/>
      <c r="D2195" s="284" t="s">
        <v>1382</v>
      </c>
      <c r="E2195" s="287"/>
      <c r="F2195" s="285" t="s">
        <v>2315</v>
      </c>
      <c r="G2195" s="266" t="s">
        <v>121</v>
      </c>
      <c r="H2195" s="266">
        <f>IF(G2195="Traditional Stove",0.1,0.2)</f>
        <v>0.1</v>
      </c>
      <c r="I2195" s="266">
        <f>YEAR(J2195)</f>
        <v>2023</v>
      </c>
      <c r="J2195" s="267">
        <v>45002</v>
      </c>
      <c r="K2195" s="267">
        <f>J2195+1</f>
        <v>45003</v>
      </c>
      <c r="L2195" s="266">
        <f>IF(M2195&lt;=365,1,2)</f>
        <v>1</v>
      </c>
      <c r="M2195" s="266">
        <f>IF(K2195&lt;$C$1,$C$2-$C$1+1,$C$2-K2195+1)</f>
        <v>44</v>
      </c>
      <c r="N2195" s="268">
        <f>M2195/365</f>
        <v>0.12054794520547946</v>
      </c>
      <c r="O2195" s="269">
        <f>'Data and Parameter'!$E$4*'Data and Parameter'!$E$5*('Data and Parameter'!$E$6+'Data and Parameter'!$E$7)*'Data and Parameter'!$E$19*'Data and Parameter'!$E$14*'ER calculations'!N2195</f>
        <v>0.62416701461307433</v>
      </c>
    </row>
    <row r="2196" spans="1:15" ht="15">
      <c r="A2196" s="284">
        <v>2192</v>
      </c>
      <c r="B2196" s="287"/>
      <c r="C2196" s="287"/>
      <c r="D2196" s="284" t="s">
        <v>1382</v>
      </c>
      <c r="E2196" s="287"/>
      <c r="F2196" s="285" t="s">
        <v>2316</v>
      </c>
      <c r="G2196" s="266" t="s">
        <v>121</v>
      </c>
      <c r="H2196" s="266">
        <f>IF(G2196="Traditional Stove",0.1,0.2)</f>
        <v>0.1</v>
      </c>
      <c r="I2196" s="266">
        <f>YEAR(J2196)</f>
        <v>2023</v>
      </c>
      <c r="J2196" s="267">
        <v>45002</v>
      </c>
      <c r="K2196" s="267">
        <f>J2196+1</f>
        <v>45003</v>
      </c>
      <c r="L2196" s="266">
        <f>IF(M2196&lt;=365,1,2)</f>
        <v>1</v>
      </c>
      <c r="M2196" s="266">
        <f>IF(K2196&lt;$C$1,$C$2-$C$1+1,$C$2-K2196+1)</f>
        <v>44</v>
      </c>
      <c r="N2196" s="268">
        <f>M2196/365</f>
        <v>0.12054794520547946</v>
      </c>
      <c r="O2196" s="269">
        <f>'Data and Parameter'!$E$4*'Data and Parameter'!$E$5*('Data and Parameter'!$E$6+'Data and Parameter'!$E$7)*'Data and Parameter'!$E$19*'Data and Parameter'!$E$14*'ER calculations'!N2196</f>
        <v>0.62416701461307433</v>
      </c>
    </row>
    <row r="2197" spans="1:15" ht="15">
      <c r="A2197" s="284">
        <v>2193</v>
      </c>
      <c r="B2197" s="287"/>
      <c r="C2197" s="287"/>
      <c r="D2197" s="284" t="s">
        <v>1382</v>
      </c>
      <c r="E2197" s="287"/>
      <c r="F2197" s="285" t="s">
        <v>2317</v>
      </c>
      <c r="G2197" s="266" t="s">
        <v>121</v>
      </c>
      <c r="H2197" s="266">
        <f>IF(G2197="Traditional Stove",0.1,0.2)</f>
        <v>0.1</v>
      </c>
      <c r="I2197" s="266">
        <f>YEAR(J2197)</f>
        <v>2023</v>
      </c>
      <c r="J2197" s="267">
        <v>45002</v>
      </c>
      <c r="K2197" s="267">
        <f>J2197+1</f>
        <v>45003</v>
      </c>
      <c r="L2197" s="266">
        <f>IF(M2197&lt;=365,1,2)</f>
        <v>1</v>
      </c>
      <c r="M2197" s="266">
        <f>IF(K2197&lt;$C$1,$C$2-$C$1+1,$C$2-K2197+1)</f>
        <v>44</v>
      </c>
      <c r="N2197" s="268">
        <f>M2197/365</f>
        <v>0.12054794520547946</v>
      </c>
      <c r="O2197" s="269">
        <f>'Data and Parameter'!$E$4*'Data and Parameter'!$E$5*('Data and Parameter'!$E$6+'Data and Parameter'!$E$7)*'Data and Parameter'!$E$19*'Data and Parameter'!$E$14*'ER calculations'!N2197</f>
        <v>0.62416701461307433</v>
      </c>
    </row>
    <row r="2198" spans="1:15" ht="15">
      <c r="A2198" s="284">
        <v>2194</v>
      </c>
      <c r="B2198" s="287"/>
      <c r="C2198" s="287"/>
      <c r="D2198" s="284" t="s">
        <v>1382</v>
      </c>
      <c r="E2198" s="287"/>
      <c r="F2198" s="285" t="s">
        <v>2318</v>
      </c>
      <c r="G2198" s="266" t="s">
        <v>121</v>
      </c>
      <c r="H2198" s="266">
        <f>IF(G2198="Traditional Stove",0.1,0.2)</f>
        <v>0.1</v>
      </c>
      <c r="I2198" s="266">
        <f>YEAR(J2198)</f>
        <v>2023</v>
      </c>
      <c r="J2198" s="267">
        <v>45002</v>
      </c>
      <c r="K2198" s="267">
        <f>J2198+1</f>
        <v>45003</v>
      </c>
      <c r="L2198" s="266">
        <f>IF(M2198&lt;=365,1,2)</f>
        <v>1</v>
      </c>
      <c r="M2198" s="266">
        <f>IF(K2198&lt;$C$1,$C$2-$C$1+1,$C$2-K2198+1)</f>
        <v>44</v>
      </c>
      <c r="N2198" s="268">
        <f>M2198/365</f>
        <v>0.12054794520547946</v>
      </c>
      <c r="O2198" s="269">
        <f>'Data and Parameter'!$E$4*'Data and Parameter'!$E$5*('Data and Parameter'!$E$6+'Data and Parameter'!$E$7)*'Data and Parameter'!$E$19*'Data and Parameter'!$E$14*'ER calculations'!N2198</f>
        <v>0.62416701461307433</v>
      </c>
    </row>
    <row r="2199" spans="1:15" ht="15">
      <c r="A2199" s="284">
        <v>2195</v>
      </c>
      <c r="B2199" s="287"/>
      <c r="C2199" s="287"/>
      <c r="D2199" s="284" t="s">
        <v>1382</v>
      </c>
      <c r="E2199" s="287"/>
      <c r="F2199" s="285" t="s">
        <v>2319</v>
      </c>
      <c r="G2199" s="266" t="s">
        <v>121</v>
      </c>
      <c r="H2199" s="266">
        <f>IF(G2199="Traditional Stove",0.1,0.2)</f>
        <v>0.1</v>
      </c>
      <c r="I2199" s="266">
        <f>YEAR(J2199)</f>
        <v>2023</v>
      </c>
      <c r="J2199" s="267">
        <v>45002</v>
      </c>
      <c r="K2199" s="267">
        <f>J2199+1</f>
        <v>45003</v>
      </c>
      <c r="L2199" s="266">
        <f>IF(M2199&lt;=365,1,2)</f>
        <v>1</v>
      </c>
      <c r="M2199" s="266">
        <f>IF(K2199&lt;$C$1,$C$2-$C$1+1,$C$2-K2199+1)</f>
        <v>44</v>
      </c>
      <c r="N2199" s="268">
        <f>M2199/365</f>
        <v>0.12054794520547946</v>
      </c>
      <c r="O2199" s="269">
        <f>'Data and Parameter'!$E$4*'Data and Parameter'!$E$5*('Data and Parameter'!$E$6+'Data and Parameter'!$E$7)*'Data and Parameter'!$E$19*'Data and Parameter'!$E$14*'ER calculations'!N2199</f>
        <v>0.62416701461307433</v>
      </c>
    </row>
    <row r="2200" spans="1:15" ht="15">
      <c r="A2200" s="284">
        <v>2196</v>
      </c>
      <c r="B2200" s="287"/>
      <c r="C2200" s="287"/>
      <c r="D2200" s="284" t="s">
        <v>1382</v>
      </c>
      <c r="E2200" s="287"/>
      <c r="F2200" s="285" t="s">
        <v>2320</v>
      </c>
      <c r="G2200" s="266" t="s">
        <v>121</v>
      </c>
      <c r="H2200" s="266">
        <f>IF(G2200="Traditional Stove",0.1,0.2)</f>
        <v>0.1</v>
      </c>
      <c r="I2200" s="266">
        <f>YEAR(J2200)</f>
        <v>2023</v>
      </c>
      <c r="J2200" s="267">
        <v>45002</v>
      </c>
      <c r="K2200" s="267">
        <f>J2200+1</f>
        <v>45003</v>
      </c>
      <c r="L2200" s="266">
        <f>IF(M2200&lt;=365,1,2)</f>
        <v>1</v>
      </c>
      <c r="M2200" s="266">
        <f>IF(K2200&lt;$C$1,$C$2-$C$1+1,$C$2-K2200+1)</f>
        <v>44</v>
      </c>
      <c r="N2200" s="268">
        <f>M2200/365</f>
        <v>0.12054794520547946</v>
      </c>
      <c r="O2200" s="269">
        <f>'Data and Parameter'!$E$4*'Data and Parameter'!$E$5*('Data and Parameter'!$E$6+'Data and Parameter'!$E$7)*'Data and Parameter'!$E$19*'Data and Parameter'!$E$14*'ER calculations'!N2200</f>
        <v>0.62416701461307433</v>
      </c>
    </row>
    <row r="2201" spans="1:15" ht="15">
      <c r="A2201" s="284">
        <v>2197</v>
      </c>
      <c r="B2201" s="287"/>
      <c r="C2201" s="287"/>
      <c r="D2201" s="284" t="s">
        <v>1382</v>
      </c>
      <c r="E2201" s="287"/>
      <c r="F2201" s="285" t="s">
        <v>2321</v>
      </c>
      <c r="G2201" s="266" t="s">
        <v>121</v>
      </c>
      <c r="H2201" s="266">
        <f>IF(G2201="Traditional Stove",0.1,0.2)</f>
        <v>0.1</v>
      </c>
      <c r="I2201" s="266">
        <f>YEAR(J2201)</f>
        <v>2023</v>
      </c>
      <c r="J2201" s="267">
        <v>45002</v>
      </c>
      <c r="K2201" s="267">
        <f>J2201+1</f>
        <v>45003</v>
      </c>
      <c r="L2201" s="266">
        <f>IF(M2201&lt;=365,1,2)</f>
        <v>1</v>
      </c>
      <c r="M2201" s="266">
        <f>IF(K2201&lt;$C$1,$C$2-$C$1+1,$C$2-K2201+1)</f>
        <v>44</v>
      </c>
      <c r="N2201" s="268">
        <f>M2201/365</f>
        <v>0.12054794520547946</v>
      </c>
      <c r="O2201" s="269">
        <f>'Data and Parameter'!$E$4*'Data and Parameter'!$E$5*('Data and Parameter'!$E$6+'Data and Parameter'!$E$7)*'Data and Parameter'!$E$19*'Data and Parameter'!$E$14*'ER calculations'!N2201</f>
        <v>0.62416701461307433</v>
      </c>
    </row>
    <row r="2202" spans="1:15" ht="15">
      <c r="A2202" s="284">
        <v>2198</v>
      </c>
      <c r="B2202" s="287"/>
      <c r="C2202" s="287"/>
      <c r="D2202" s="284" t="s">
        <v>1382</v>
      </c>
      <c r="E2202" s="287"/>
      <c r="F2202" s="285" t="s">
        <v>2322</v>
      </c>
      <c r="G2202" s="266" t="s">
        <v>121</v>
      </c>
      <c r="H2202" s="266">
        <f>IF(G2202="Traditional Stove",0.1,0.2)</f>
        <v>0.1</v>
      </c>
      <c r="I2202" s="266">
        <f>YEAR(J2202)</f>
        <v>2023</v>
      </c>
      <c r="J2202" s="267">
        <v>45002</v>
      </c>
      <c r="K2202" s="267">
        <f>J2202+1</f>
        <v>45003</v>
      </c>
      <c r="L2202" s="266">
        <f>IF(M2202&lt;=365,1,2)</f>
        <v>1</v>
      </c>
      <c r="M2202" s="266">
        <f>IF(K2202&lt;$C$1,$C$2-$C$1+1,$C$2-K2202+1)</f>
        <v>44</v>
      </c>
      <c r="N2202" s="268">
        <f>M2202/365</f>
        <v>0.12054794520547946</v>
      </c>
      <c r="O2202" s="269">
        <f>'Data and Parameter'!$E$4*'Data and Parameter'!$E$5*('Data and Parameter'!$E$6+'Data and Parameter'!$E$7)*'Data and Parameter'!$E$19*'Data and Parameter'!$E$14*'ER calculations'!N2202</f>
        <v>0.62416701461307433</v>
      </c>
    </row>
    <row r="2203" spans="1:15" ht="15">
      <c r="A2203" s="284">
        <v>2199</v>
      </c>
      <c r="B2203" s="287"/>
      <c r="C2203" s="287"/>
      <c r="D2203" s="284" t="s">
        <v>1382</v>
      </c>
      <c r="E2203" s="287"/>
      <c r="F2203" s="285" t="s">
        <v>2323</v>
      </c>
      <c r="G2203" s="266" t="s">
        <v>121</v>
      </c>
      <c r="H2203" s="266">
        <f>IF(G2203="Traditional Stove",0.1,0.2)</f>
        <v>0.1</v>
      </c>
      <c r="I2203" s="266">
        <f>YEAR(J2203)</f>
        <v>2023</v>
      </c>
      <c r="J2203" s="267">
        <v>45002</v>
      </c>
      <c r="K2203" s="267">
        <f>J2203+1</f>
        <v>45003</v>
      </c>
      <c r="L2203" s="266">
        <f>IF(M2203&lt;=365,1,2)</f>
        <v>1</v>
      </c>
      <c r="M2203" s="266">
        <f>IF(K2203&lt;$C$1,$C$2-$C$1+1,$C$2-K2203+1)</f>
        <v>44</v>
      </c>
      <c r="N2203" s="268">
        <f>M2203/365</f>
        <v>0.12054794520547946</v>
      </c>
      <c r="O2203" s="269">
        <f>'Data and Parameter'!$E$4*'Data and Parameter'!$E$5*('Data and Parameter'!$E$6+'Data and Parameter'!$E$7)*'Data and Parameter'!$E$19*'Data and Parameter'!$E$14*'ER calculations'!N2203</f>
        <v>0.62416701461307433</v>
      </c>
    </row>
    <row r="2204" spans="1:15" ht="15">
      <c r="A2204" s="284">
        <v>2200</v>
      </c>
      <c r="B2204" s="287"/>
      <c r="C2204" s="287"/>
      <c r="D2204" s="284" t="s">
        <v>1382</v>
      </c>
      <c r="E2204" s="287"/>
      <c r="F2204" s="285" t="s">
        <v>2324</v>
      </c>
      <c r="G2204" s="266" t="s">
        <v>121</v>
      </c>
      <c r="H2204" s="266">
        <f>IF(G2204="Traditional Stove",0.1,0.2)</f>
        <v>0.1</v>
      </c>
      <c r="I2204" s="266">
        <f>YEAR(J2204)</f>
        <v>2023</v>
      </c>
      <c r="J2204" s="267">
        <v>45002</v>
      </c>
      <c r="K2204" s="267">
        <f>J2204+1</f>
        <v>45003</v>
      </c>
      <c r="L2204" s="266">
        <f>IF(M2204&lt;=365,1,2)</f>
        <v>1</v>
      </c>
      <c r="M2204" s="266">
        <f>IF(K2204&lt;$C$1,$C$2-$C$1+1,$C$2-K2204+1)</f>
        <v>44</v>
      </c>
      <c r="N2204" s="268">
        <f>M2204/365</f>
        <v>0.12054794520547946</v>
      </c>
      <c r="O2204" s="269">
        <f>'Data and Parameter'!$E$4*'Data and Parameter'!$E$5*('Data and Parameter'!$E$6+'Data and Parameter'!$E$7)*'Data and Parameter'!$E$19*'Data and Parameter'!$E$14*'ER calculations'!N2204</f>
        <v>0.62416701461307433</v>
      </c>
    </row>
    <row r="2205" spans="1:15" ht="15">
      <c r="A2205" s="284">
        <v>2201</v>
      </c>
      <c r="B2205" s="287"/>
      <c r="C2205" s="287"/>
      <c r="D2205" s="284" t="s">
        <v>1382</v>
      </c>
      <c r="E2205" s="287"/>
      <c r="F2205" s="285" t="s">
        <v>2325</v>
      </c>
      <c r="G2205" s="266" t="s">
        <v>121</v>
      </c>
      <c r="H2205" s="266">
        <f>IF(G2205="Traditional Stove",0.1,0.2)</f>
        <v>0.1</v>
      </c>
      <c r="I2205" s="266">
        <f>YEAR(J2205)</f>
        <v>2023</v>
      </c>
      <c r="J2205" s="267">
        <v>45002</v>
      </c>
      <c r="K2205" s="267">
        <f>J2205+1</f>
        <v>45003</v>
      </c>
      <c r="L2205" s="266">
        <f>IF(M2205&lt;=365,1,2)</f>
        <v>1</v>
      </c>
      <c r="M2205" s="266">
        <f>IF(K2205&lt;$C$1,$C$2-$C$1+1,$C$2-K2205+1)</f>
        <v>44</v>
      </c>
      <c r="N2205" s="268">
        <f>M2205/365</f>
        <v>0.12054794520547946</v>
      </c>
      <c r="O2205" s="269">
        <f>'Data and Parameter'!$E$4*'Data and Parameter'!$E$5*('Data and Parameter'!$E$6+'Data and Parameter'!$E$7)*'Data and Parameter'!$E$19*'Data and Parameter'!$E$14*'ER calculations'!N2205</f>
        <v>0.62416701461307433</v>
      </c>
    </row>
    <row r="2206" spans="1:15" ht="15">
      <c r="A2206" s="284">
        <v>2202</v>
      </c>
      <c r="B2206" s="287"/>
      <c r="C2206" s="287"/>
      <c r="D2206" s="284" t="s">
        <v>1382</v>
      </c>
      <c r="E2206" s="287"/>
      <c r="F2206" s="285" t="s">
        <v>2326</v>
      </c>
      <c r="G2206" s="266" t="s">
        <v>121</v>
      </c>
      <c r="H2206" s="266">
        <f>IF(G2206="Traditional Stove",0.1,0.2)</f>
        <v>0.1</v>
      </c>
      <c r="I2206" s="266">
        <f>YEAR(J2206)</f>
        <v>2023</v>
      </c>
      <c r="J2206" s="267">
        <v>45002</v>
      </c>
      <c r="K2206" s="267">
        <f>J2206+1</f>
        <v>45003</v>
      </c>
      <c r="L2206" s="266">
        <f>IF(M2206&lt;=365,1,2)</f>
        <v>1</v>
      </c>
      <c r="M2206" s="266">
        <f>IF(K2206&lt;$C$1,$C$2-$C$1+1,$C$2-K2206+1)</f>
        <v>44</v>
      </c>
      <c r="N2206" s="268">
        <f>M2206/365</f>
        <v>0.12054794520547946</v>
      </c>
      <c r="O2206" s="269">
        <f>'Data and Parameter'!$E$4*'Data and Parameter'!$E$5*('Data and Parameter'!$E$6+'Data and Parameter'!$E$7)*'Data and Parameter'!$E$19*'Data and Parameter'!$E$14*'ER calculations'!N2206</f>
        <v>0.62416701461307433</v>
      </c>
    </row>
    <row r="2207" spans="1:15" ht="15">
      <c r="A2207" s="284">
        <v>2203</v>
      </c>
      <c r="B2207" s="287"/>
      <c r="C2207" s="287"/>
      <c r="D2207" s="284" t="s">
        <v>1382</v>
      </c>
      <c r="E2207" s="287"/>
      <c r="F2207" s="285" t="s">
        <v>2327</v>
      </c>
      <c r="G2207" s="266" t="s">
        <v>121</v>
      </c>
      <c r="H2207" s="266">
        <f>IF(G2207="Traditional Stove",0.1,0.2)</f>
        <v>0.1</v>
      </c>
      <c r="I2207" s="266">
        <f>YEAR(J2207)</f>
        <v>2023</v>
      </c>
      <c r="J2207" s="267">
        <v>45002</v>
      </c>
      <c r="K2207" s="267">
        <f>J2207+1</f>
        <v>45003</v>
      </c>
      <c r="L2207" s="266">
        <f>IF(M2207&lt;=365,1,2)</f>
        <v>1</v>
      </c>
      <c r="M2207" s="266">
        <f>IF(K2207&lt;$C$1,$C$2-$C$1+1,$C$2-K2207+1)</f>
        <v>44</v>
      </c>
      <c r="N2207" s="268">
        <f>M2207/365</f>
        <v>0.12054794520547946</v>
      </c>
      <c r="O2207" s="269">
        <f>'Data and Parameter'!$E$4*'Data and Parameter'!$E$5*('Data and Parameter'!$E$6+'Data and Parameter'!$E$7)*'Data and Parameter'!$E$19*'Data and Parameter'!$E$14*'ER calculations'!N2207</f>
        <v>0.62416701461307433</v>
      </c>
    </row>
    <row r="2208" spans="1:15" ht="15">
      <c r="A2208" s="284">
        <v>2204</v>
      </c>
      <c r="B2208" s="287"/>
      <c r="C2208" s="287"/>
      <c r="D2208" s="284" t="s">
        <v>1382</v>
      </c>
      <c r="E2208" s="287"/>
      <c r="F2208" s="285" t="s">
        <v>2328</v>
      </c>
      <c r="G2208" s="266" t="s">
        <v>121</v>
      </c>
      <c r="H2208" s="266">
        <f>IF(G2208="Traditional Stove",0.1,0.2)</f>
        <v>0.1</v>
      </c>
      <c r="I2208" s="266">
        <f>YEAR(J2208)</f>
        <v>2023</v>
      </c>
      <c r="J2208" s="267">
        <v>45002</v>
      </c>
      <c r="K2208" s="267">
        <f>J2208+1</f>
        <v>45003</v>
      </c>
      <c r="L2208" s="266">
        <f>IF(M2208&lt;=365,1,2)</f>
        <v>1</v>
      </c>
      <c r="M2208" s="266">
        <f>IF(K2208&lt;$C$1,$C$2-$C$1+1,$C$2-K2208+1)</f>
        <v>44</v>
      </c>
      <c r="N2208" s="268">
        <f>M2208/365</f>
        <v>0.12054794520547946</v>
      </c>
      <c r="O2208" s="269">
        <f>'Data and Parameter'!$E$4*'Data and Parameter'!$E$5*('Data and Parameter'!$E$6+'Data and Parameter'!$E$7)*'Data and Parameter'!$E$19*'Data and Parameter'!$E$14*'ER calculations'!N2208</f>
        <v>0.62416701461307433</v>
      </c>
    </row>
    <row r="2209" spans="1:15" ht="15">
      <c r="A2209" s="284">
        <v>2205</v>
      </c>
      <c r="B2209" s="287"/>
      <c r="C2209" s="287"/>
      <c r="D2209" s="284" t="s">
        <v>1382</v>
      </c>
      <c r="E2209" s="287"/>
      <c r="F2209" s="285" t="s">
        <v>2329</v>
      </c>
      <c r="G2209" s="266" t="s">
        <v>121</v>
      </c>
      <c r="H2209" s="266">
        <f>IF(G2209="Traditional Stove",0.1,0.2)</f>
        <v>0.1</v>
      </c>
      <c r="I2209" s="266">
        <f>YEAR(J2209)</f>
        <v>2023</v>
      </c>
      <c r="J2209" s="267">
        <v>45002</v>
      </c>
      <c r="K2209" s="267">
        <f>J2209+1</f>
        <v>45003</v>
      </c>
      <c r="L2209" s="266">
        <f>IF(M2209&lt;=365,1,2)</f>
        <v>1</v>
      </c>
      <c r="M2209" s="266">
        <f>IF(K2209&lt;$C$1,$C$2-$C$1+1,$C$2-K2209+1)</f>
        <v>44</v>
      </c>
      <c r="N2209" s="268">
        <f>M2209/365</f>
        <v>0.12054794520547946</v>
      </c>
      <c r="O2209" s="269">
        <f>'Data and Parameter'!$E$4*'Data and Parameter'!$E$5*('Data and Parameter'!$E$6+'Data and Parameter'!$E$7)*'Data and Parameter'!$E$19*'Data and Parameter'!$E$14*'ER calculations'!N2209</f>
        <v>0.62416701461307433</v>
      </c>
    </row>
    <row r="2210" spans="1:15" ht="15">
      <c r="A2210" s="284">
        <v>2206</v>
      </c>
      <c r="B2210" s="287"/>
      <c r="C2210" s="287"/>
      <c r="D2210" s="284" t="s">
        <v>1382</v>
      </c>
      <c r="E2210" s="287"/>
      <c r="F2210" s="285" t="s">
        <v>2330</v>
      </c>
      <c r="G2210" s="266" t="s">
        <v>121</v>
      </c>
      <c r="H2210" s="266">
        <f>IF(G2210="Traditional Stove",0.1,0.2)</f>
        <v>0.1</v>
      </c>
      <c r="I2210" s="266">
        <f>YEAR(J2210)</f>
        <v>2023</v>
      </c>
      <c r="J2210" s="267">
        <v>45002</v>
      </c>
      <c r="K2210" s="267">
        <f>J2210+1</f>
        <v>45003</v>
      </c>
      <c r="L2210" s="266">
        <f>IF(M2210&lt;=365,1,2)</f>
        <v>1</v>
      </c>
      <c r="M2210" s="266">
        <f>IF(K2210&lt;$C$1,$C$2-$C$1+1,$C$2-K2210+1)</f>
        <v>44</v>
      </c>
      <c r="N2210" s="268">
        <f>M2210/365</f>
        <v>0.12054794520547946</v>
      </c>
      <c r="O2210" s="269">
        <f>'Data and Parameter'!$E$4*'Data and Parameter'!$E$5*('Data and Parameter'!$E$6+'Data and Parameter'!$E$7)*'Data and Parameter'!$E$19*'Data and Parameter'!$E$14*'ER calculations'!N2210</f>
        <v>0.62416701461307433</v>
      </c>
    </row>
    <row r="2211" spans="1:15" ht="15">
      <c r="A2211" s="284">
        <v>2207</v>
      </c>
      <c r="B2211" s="287"/>
      <c r="C2211" s="287"/>
      <c r="D2211" s="284" t="s">
        <v>1382</v>
      </c>
      <c r="E2211" s="287"/>
      <c r="F2211" s="285" t="s">
        <v>2331</v>
      </c>
      <c r="G2211" s="266" t="s">
        <v>121</v>
      </c>
      <c r="H2211" s="266">
        <f>IF(G2211="Traditional Stove",0.1,0.2)</f>
        <v>0.1</v>
      </c>
      <c r="I2211" s="266">
        <f>YEAR(J2211)</f>
        <v>2023</v>
      </c>
      <c r="J2211" s="267">
        <v>45002</v>
      </c>
      <c r="K2211" s="267">
        <f>J2211+1</f>
        <v>45003</v>
      </c>
      <c r="L2211" s="266">
        <f>IF(M2211&lt;=365,1,2)</f>
        <v>1</v>
      </c>
      <c r="M2211" s="266">
        <f>IF(K2211&lt;$C$1,$C$2-$C$1+1,$C$2-K2211+1)</f>
        <v>44</v>
      </c>
      <c r="N2211" s="268">
        <f>M2211/365</f>
        <v>0.12054794520547946</v>
      </c>
      <c r="O2211" s="269">
        <f>'Data and Parameter'!$E$4*'Data and Parameter'!$E$5*('Data and Parameter'!$E$6+'Data and Parameter'!$E$7)*'Data and Parameter'!$E$19*'Data and Parameter'!$E$14*'ER calculations'!N2211</f>
        <v>0.62416701461307433</v>
      </c>
    </row>
    <row r="2212" spans="1:15" ht="15">
      <c r="A2212" s="284">
        <v>2208</v>
      </c>
      <c r="B2212" s="287"/>
      <c r="C2212" s="287"/>
      <c r="D2212" s="284" t="s">
        <v>1382</v>
      </c>
      <c r="E2212" s="287"/>
      <c r="F2212" s="285" t="s">
        <v>2332</v>
      </c>
      <c r="G2212" s="266" t="s">
        <v>121</v>
      </c>
      <c r="H2212" s="266">
        <f>IF(G2212="Traditional Stove",0.1,0.2)</f>
        <v>0.1</v>
      </c>
      <c r="I2212" s="266">
        <f>YEAR(J2212)</f>
        <v>2023</v>
      </c>
      <c r="J2212" s="267">
        <v>45002</v>
      </c>
      <c r="K2212" s="267">
        <f>J2212+1</f>
        <v>45003</v>
      </c>
      <c r="L2212" s="266">
        <f>IF(M2212&lt;=365,1,2)</f>
        <v>1</v>
      </c>
      <c r="M2212" s="266">
        <f>IF(K2212&lt;$C$1,$C$2-$C$1+1,$C$2-K2212+1)</f>
        <v>44</v>
      </c>
      <c r="N2212" s="268">
        <f>M2212/365</f>
        <v>0.12054794520547946</v>
      </c>
      <c r="O2212" s="269">
        <f>'Data and Parameter'!$E$4*'Data and Parameter'!$E$5*('Data and Parameter'!$E$6+'Data and Parameter'!$E$7)*'Data and Parameter'!$E$19*'Data and Parameter'!$E$14*'ER calculations'!N2212</f>
        <v>0.62416701461307433</v>
      </c>
    </row>
    <row r="2213" spans="1:15" ht="15">
      <c r="A2213" s="284">
        <v>2209</v>
      </c>
      <c r="B2213" s="287"/>
      <c r="C2213" s="287"/>
      <c r="D2213" s="284" t="s">
        <v>1382</v>
      </c>
      <c r="E2213" s="287"/>
      <c r="F2213" s="285" t="s">
        <v>2333</v>
      </c>
      <c r="G2213" s="266" t="s">
        <v>121</v>
      </c>
      <c r="H2213" s="266">
        <f>IF(G2213="Traditional Stove",0.1,0.2)</f>
        <v>0.1</v>
      </c>
      <c r="I2213" s="266">
        <f>YEAR(J2213)</f>
        <v>2023</v>
      </c>
      <c r="J2213" s="267">
        <v>45002</v>
      </c>
      <c r="K2213" s="267">
        <f>J2213+1</f>
        <v>45003</v>
      </c>
      <c r="L2213" s="266">
        <f>IF(M2213&lt;=365,1,2)</f>
        <v>1</v>
      </c>
      <c r="M2213" s="266">
        <f>IF(K2213&lt;$C$1,$C$2-$C$1+1,$C$2-K2213+1)</f>
        <v>44</v>
      </c>
      <c r="N2213" s="268">
        <f>M2213/365</f>
        <v>0.12054794520547946</v>
      </c>
      <c r="O2213" s="269">
        <f>'Data and Parameter'!$E$4*'Data and Parameter'!$E$5*('Data and Parameter'!$E$6+'Data and Parameter'!$E$7)*'Data and Parameter'!$E$19*'Data and Parameter'!$E$14*'ER calculations'!N2213</f>
        <v>0.62416701461307433</v>
      </c>
    </row>
    <row r="2214" spans="1:15" ht="15">
      <c r="A2214" s="284">
        <v>2210</v>
      </c>
      <c r="B2214" s="287"/>
      <c r="C2214" s="287"/>
      <c r="D2214" s="284" t="s">
        <v>1382</v>
      </c>
      <c r="E2214" s="287"/>
      <c r="F2214" s="285" t="s">
        <v>2334</v>
      </c>
      <c r="G2214" s="266" t="s">
        <v>121</v>
      </c>
      <c r="H2214" s="266">
        <f>IF(G2214="Traditional Stove",0.1,0.2)</f>
        <v>0.1</v>
      </c>
      <c r="I2214" s="266">
        <f>YEAR(J2214)</f>
        <v>2023</v>
      </c>
      <c r="J2214" s="267">
        <v>45002</v>
      </c>
      <c r="K2214" s="267">
        <f>J2214+1</f>
        <v>45003</v>
      </c>
      <c r="L2214" s="266">
        <f>IF(M2214&lt;=365,1,2)</f>
        <v>1</v>
      </c>
      <c r="M2214" s="266">
        <f>IF(K2214&lt;$C$1,$C$2-$C$1+1,$C$2-K2214+1)</f>
        <v>44</v>
      </c>
      <c r="N2214" s="268">
        <f>M2214/365</f>
        <v>0.12054794520547946</v>
      </c>
      <c r="O2214" s="269">
        <f>'Data and Parameter'!$E$4*'Data and Parameter'!$E$5*('Data and Parameter'!$E$6+'Data and Parameter'!$E$7)*'Data and Parameter'!$E$19*'Data and Parameter'!$E$14*'ER calculations'!N2214</f>
        <v>0.62416701461307433</v>
      </c>
    </row>
    <row r="2215" spans="1:15" ht="15">
      <c r="A2215" s="284">
        <v>2211</v>
      </c>
      <c r="B2215" s="287"/>
      <c r="C2215" s="287"/>
      <c r="D2215" s="284" t="s">
        <v>1382</v>
      </c>
      <c r="E2215" s="287"/>
      <c r="F2215" s="285" t="s">
        <v>2335</v>
      </c>
      <c r="G2215" s="266" t="s">
        <v>121</v>
      </c>
      <c r="H2215" s="266">
        <f>IF(G2215="Traditional Stove",0.1,0.2)</f>
        <v>0.1</v>
      </c>
      <c r="I2215" s="266">
        <f>YEAR(J2215)</f>
        <v>2023</v>
      </c>
      <c r="J2215" s="267">
        <v>45002</v>
      </c>
      <c r="K2215" s="267">
        <f>J2215+1</f>
        <v>45003</v>
      </c>
      <c r="L2215" s="266">
        <f>IF(M2215&lt;=365,1,2)</f>
        <v>1</v>
      </c>
      <c r="M2215" s="266">
        <f>IF(K2215&lt;$C$1,$C$2-$C$1+1,$C$2-K2215+1)</f>
        <v>44</v>
      </c>
      <c r="N2215" s="268">
        <f>M2215/365</f>
        <v>0.12054794520547946</v>
      </c>
      <c r="O2215" s="269">
        <f>'Data and Parameter'!$E$4*'Data and Parameter'!$E$5*('Data and Parameter'!$E$6+'Data and Parameter'!$E$7)*'Data and Parameter'!$E$19*'Data and Parameter'!$E$14*'ER calculations'!N2215</f>
        <v>0.62416701461307433</v>
      </c>
    </row>
    <row r="2216" spans="1:15" ht="15">
      <c r="A2216" s="284">
        <v>2212</v>
      </c>
      <c r="B2216" s="287"/>
      <c r="C2216" s="287"/>
      <c r="D2216" s="284" t="s">
        <v>1382</v>
      </c>
      <c r="E2216" s="287"/>
      <c r="F2216" s="285" t="s">
        <v>2336</v>
      </c>
      <c r="G2216" s="266" t="s">
        <v>121</v>
      </c>
      <c r="H2216" s="266">
        <f>IF(G2216="Traditional Stove",0.1,0.2)</f>
        <v>0.1</v>
      </c>
      <c r="I2216" s="266">
        <f>YEAR(J2216)</f>
        <v>2023</v>
      </c>
      <c r="J2216" s="267">
        <v>45002</v>
      </c>
      <c r="K2216" s="267">
        <f>J2216+1</f>
        <v>45003</v>
      </c>
      <c r="L2216" s="266">
        <f>IF(M2216&lt;=365,1,2)</f>
        <v>1</v>
      </c>
      <c r="M2216" s="266">
        <f>IF(K2216&lt;$C$1,$C$2-$C$1+1,$C$2-K2216+1)</f>
        <v>44</v>
      </c>
      <c r="N2216" s="268">
        <f>M2216/365</f>
        <v>0.12054794520547946</v>
      </c>
      <c r="O2216" s="269">
        <f>'Data and Parameter'!$E$4*'Data and Parameter'!$E$5*('Data and Parameter'!$E$6+'Data and Parameter'!$E$7)*'Data and Parameter'!$E$19*'Data and Parameter'!$E$14*'ER calculations'!N2216</f>
        <v>0.62416701461307433</v>
      </c>
    </row>
    <row r="2217" spans="1:15" ht="15">
      <c r="A2217" s="284">
        <v>2213</v>
      </c>
      <c r="B2217" s="287"/>
      <c r="C2217" s="287"/>
      <c r="D2217" s="284" t="s">
        <v>1382</v>
      </c>
      <c r="E2217" s="287"/>
      <c r="F2217" s="285" t="s">
        <v>2337</v>
      </c>
      <c r="G2217" s="266" t="s">
        <v>121</v>
      </c>
      <c r="H2217" s="266">
        <f>IF(G2217="Traditional Stove",0.1,0.2)</f>
        <v>0.1</v>
      </c>
      <c r="I2217" s="266">
        <f>YEAR(J2217)</f>
        <v>2023</v>
      </c>
      <c r="J2217" s="267">
        <v>45002</v>
      </c>
      <c r="K2217" s="267">
        <f>J2217+1</f>
        <v>45003</v>
      </c>
      <c r="L2217" s="266">
        <f>IF(M2217&lt;=365,1,2)</f>
        <v>1</v>
      </c>
      <c r="M2217" s="266">
        <f>IF(K2217&lt;$C$1,$C$2-$C$1+1,$C$2-K2217+1)</f>
        <v>44</v>
      </c>
      <c r="N2217" s="268">
        <f>M2217/365</f>
        <v>0.12054794520547946</v>
      </c>
      <c r="O2217" s="269">
        <f>'Data and Parameter'!$E$4*'Data and Parameter'!$E$5*('Data and Parameter'!$E$6+'Data and Parameter'!$E$7)*'Data and Parameter'!$E$19*'Data and Parameter'!$E$14*'ER calculations'!N2217</f>
        <v>0.62416701461307433</v>
      </c>
    </row>
    <row r="2218" spans="1:15" ht="15">
      <c r="A2218" s="284">
        <v>2214</v>
      </c>
      <c r="B2218" s="287"/>
      <c r="C2218" s="287"/>
      <c r="D2218" s="284" t="s">
        <v>1382</v>
      </c>
      <c r="E2218" s="287"/>
      <c r="F2218" s="285" t="s">
        <v>2338</v>
      </c>
      <c r="G2218" s="266" t="s">
        <v>121</v>
      </c>
      <c r="H2218" s="266">
        <f>IF(G2218="Traditional Stove",0.1,0.2)</f>
        <v>0.1</v>
      </c>
      <c r="I2218" s="266">
        <f>YEAR(J2218)</f>
        <v>2023</v>
      </c>
      <c r="J2218" s="267">
        <v>45002</v>
      </c>
      <c r="K2218" s="267">
        <f>J2218+1</f>
        <v>45003</v>
      </c>
      <c r="L2218" s="266">
        <f>IF(M2218&lt;=365,1,2)</f>
        <v>1</v>
      </c>
      <c r="M2218" s="266">
        <f>IF(K2218&lt;$C$1,$C$2-$C$1+1,$C$2-K2218+1)</f>
        <v>44</v>
      </c>
      <c r="N2218" s="268">
        <f>M2218/365</f>
        <v>0.12054794520547946</v>
      </c>
      <c r="O2218" s="269">
        <f>'Data and Parameter'!$E$4*'Data and Parameter'!$E$5*('Data and Parameter'!$E$6+'Data and Parameter'!$E$7)*'Data and Parameter'!$E$19*'Data and Parameter'!$E$14*'ER calculations'!N2218</f>
        <v>0.62416701461307433</v>
      </c>
    </row>
    <row r="2219" spans="1:15" ht="15">
      <c r="A2219" s="284">
        <v>2215</v>
      </c>
      <c r="B2219" s="287"/>
      <c r="C2219" s="287"/>
      <c r="D2219" s="284" t="s">
        <v>1382</v>
      </c>
      <c r="E2219" s="287"/>
      <c r="F2219" s="285" t="s">
        <v>2339</v>
      </c>
      <c r="G2219" s="266" t="s">
        <v>121</v>
      </c>
      <c r="H2219" s="266">
        <f>IF(G2219="Traditional Stove",0.1,0.2)</f>
        <v>0.1</v>
      </c>
      <c r="I2219" s="266">
        <f>YEAR(J2219)</f>
        <v>2023</v>
      </c>
      <c r="J2219" s="267">
        <v>45002</v>
      </c>
      <c r="K2219" s="267">
        <f>J2219+1</f>
        <v>45003</v>
      </c>
      <c r="L2219" s="266">
        <f>IF(M2219&lt;=365,1,2)</f>
        <v>1</v>
      </c>
      <c r="M2219" s="266">
        <f>IF(K2219&lt;$C$1,$C$2-$C$1+1,$C$2-K2219+1)</f>
        <v>44</v>
      </c>
      <c r="N2219" s="268">
        <f>M2219/365</f>
        <v>0.12054794520547946</v>
      </c>
      <c r="O2219" s="269">
        <f>'Data and Parameter'!$E$4*'Data and Parameter'!$E$5*('Data and Parameter'!$E$6+'Data and Parameter'!$E$7)*'Data and Parameter'!$E$19*'Data and Parameter'!$E$14*'ER calculations'!N2219</f>
        <v>0.62416701461307433</v>
      </c>
    </row>
    <row r="2220" spans="1:15" ht="15">
      <c r="A2220" s="284">
        <v>2216</v>
      </c>
      <c r="B2220" s="287"/>
      <c r="C2220" s="287"/>
      <c r="D2220" s="284" t="s">
        <v>1382</v>
      </c>
      <c r="E2220" s="287"/>
      <c r="F2220" s="285" t="s">
        <v>2340</v>
      </c>
      <c r="G2220" s="266" t="s">
        <v>121</v>
      </c>
      <c r="H2220" s="266">
        <f>IF(G2220="Traditional Stove",0.1,0.2)</f>
        <v>0.1</v>
      </c>
      <c r="I2220" s="266">
        <f>YEAR(J2220)</f>
        <v>2023</v>
      </c>
      <c r="J2220" s="267">
        <v>45007</v>
      </c>
      <c r="K2220" s="267">
        <f>J2220+1</f>
        <v>45008</v>
      </c>
      <c r="L2220" s="266">
        <f>IF(M2220&lt;=365,1,2)</f>
        <v>1</v>
      </c>
      <c r="M2220" s="266">
        <f>IF(K2220&lt;$C$1,$C$2-$C$1+1,$C$2-K2220+1)</f>
        <v>39</v>
      </c>
      <c r="N2220" s="268">
        <f>M2220/365</f>
        <v>0.10684931506849316</v>
      </c>
      <c r="O2220" s="269">
        <f>'Data and Parameter'!$E$4*'Data and Parameter'!$E$5*('Data and Parameter'!$E$6+'Data and Parameter'!$E$7)*'Data and Parameter'!$E$19*'Data and Parameter'!$E$14*'ER calculations'!N2220</f>
        <v>0.55323894477067947</v>
      </c>
    </row>
    <row r="2221" spans="1:15" ht="15">
      <c r="A2221" s="284">
        <v>2217</v>
      </c>
      <c r="B2221" s="287"/>
      <c r="C2221" s="287"/>
      <c r="D2221" s="284" t="s">
        <v>1382</v>
      </c>
      <c r="E2221" s="287"/>
      <c r="F2221" s="285" t="s">
        <v>2341</v>
      </c>
      <c r="G2221" s="266" t="s">
        <v>121</v>
      </c>
      <c r="H2221" s="266">
        <f>IF(G2221="Traditional Stove",0.1,0.2)</f>
        <v>0.1</v>
      </c>
      <c r="I2221" s="266">
        <f>YEAR(J2221)</f>
        <v>2023</v>
      </c>
      <c r="J2221" s="267">
        <v>45007</v>
      </c>
      <c r="K2221" s="267">
        <f>J2221+1</f>
        <v>45008</v>
      </c>
      <c r="L2221" s="266">
        <f>IF(M2221&lt;=365,1,2)</f>
        <v>1</v>
      </c>
      <c r="M2221" s="266">
        <f>IF(K2221&lt;$C$1,$C$2-$C$1+1,$C$2-K2221+1)</f>
        <v>39</v>
      </c>
      <c r="N2221" s="268">
        <f>M2221/365</f>
        <v>0.10684931506849316</v>
      </c>
      <c r="O2221" s="269">
        <f>'Data and Parameter'!$E$4*'Data and Parameter'!$E$5*('Data and Parameter'!$E$6+'Data and Parameter'!$E$7)*'Data and Parameter'!$E$19*'Data and Parameter'!$E$14*'ER calculations'!N2221</f>
        <v>0.55323894477067947</v>
      </c>
    </row>
    <row r="2222" spans="1:15" ht="15">
      <c r="A2222" s="284">
        <v>2218</v>
      </c>
      <c r="B2222" s="287"/>
      <c r="C2222" s="287"/>
      <c r="D2222" s="284" t="s">
        <v>1382</v>
      </c>
      <c r="E2222" s="287"/>
      <c r="F2222" s="285" t="s">
        <v>2342</v>
      </c>
      <c r="G2222" s="266" t="s">
        <v>121</v>
      </c>
      <c r="H2222" s="266">
        <f>IF(G2222="Traditional Stove",0.1,0.2)</f>
        <v>0.1</v>
      </c>
      <c r="I2222" s="266">
        <f>YEAR(J2222)</f>
        <v>2023</v>
      </c>
      <c r="J2222" s="267">
        <v>45007</v>
      </c>
      <c r="K2222" s="267">
        <f>J2222+1</f>
        <v>45008</v>
      </c>
      <c r="L2222" s="266">
        <f>IF(M2222&lt;=365,1,2)</f>
        <v>1</v>
      </c>
      <c r="M2222" s="266">
        <f>IF(K2222&lt;$C$1,$C$2-$C$1+1,$C$2-K2222+1)</f>
        <v>39</v>
      </c>
      <c r="N2222" s="268">
        <f>M2222/365</f>
        <v>0.10684931506849316</v>
      </c>
      <c r="O2222" s="269">
        <f>'Data and Parameter'!$E$4*'Data and Parameter'!$E$5*('Data and Parameter'!$E$6+'Data and Parameter'!$E$7)*'Data and Parameter'!$E$19*'Data and Parameter'!$E$14*'ER calculations'!N2222</f>
        <v>0.55323894477067947</v>
      </c>
    </row>
    <row r="2223" spans="1:15" ht="15">
      <c r="A2223" s="284">
        <v>2219</v>
      </c>
      <c r="B2223" s="287"/>
      <c r="C2223" s="287"/>
      <c r="D2223" s="284" t="s">
        <v>1382</v>
      </c>
      <c r="E2223" s="287"/>
      <c r="F2223" s="285" t="s">
        <v>2343</v>
      </c>
      <c r="G2223" s="266" t="s">
        <v>121</v>
      </c>
      <c r="H2223" s="266">
        <f>IF(G2223="Traditional Stove",0.1,0.2)</f>
        <v>0.1</v>
      </c>
      <c r="I2223" s="266">
        <f>YEAR(J2223)</f>
        <v>2023</v>
      </c>
      <c r="J2223" s="267">
        <v>45007</v>
      </c>
      <c r="K2223" s="267">
        <f>J2223+1</f>
        <v>45008</v>
      </c>
      <c r="L2223" s="266">
        <f>IF(M2223&lt;=365,1,2)</f>
        <v>1</v>
      </c>
      <c r="M2223" s="266">
        <f>IF(K2223&lt;$C$1,$C$2-$C$1+1,$C$2-K2223+1)</f>
        <v>39</v>
      </c>
      <c r="N2223" s="268">
        <f>M2223/365</f>
        <v>0.10684931506849316</v>
      </c>
      <c r="O2223" s="269">
        <f>'Data and Parameter'!$E$4*'Data and Parameter'!$E$5*('Data and Parameter'!$E$6+'Data and Parameter'!$E$7)*'Data and Parameter'!$E$19*'Data and Parameter'!$E$14*'ER calculations'!N2223</f>
        <v>0.55323894477067947</v>
      </c>
    </row>
    <row r="2224" spans="1:15" ht="15">
      <c r="A2224" s="284">
        <v>2220</v>
      </c>
      <c r="B2224" s="287"/>
      <c r="C2224" s="287"/>
      <c r="D2224" s="284" t="s">
        <v>1382</v>
      </c>
      <c r="E2224" s="287"/>
      <c r="F2224" s="285" t="s">
        <v>2344</v>
      </c>
      <c r="G2224" s="266" t="s">
        <v>121</v>
      </c>
      <c r="H2224" s="266">
        <f>IF(G2224="Traditional Stove",0.1,0.2)</f>
        <v>0.1</v>
      </c>
      <c r="I2224" s="266">
        <f>YEAR(J2224)</f>
        <v>2023</v>
      </c>
      <c r="J2224" s="267">
        <v>45007</v>
      </c>
      <c r="K2224" s="267">
        <f>J2224+1</f>
        <v>45008</v>
      </c>
      <c r="L2224" s="266">
        <f>IF(M2224&lt;=365,1,2)</f>
        <v>1</v>
      </c>
      <c r="M2224" s="266">
        <f>IF(K2224&lt;$C$1,$C$2-$C$1+1,$C$2-K2224+1)</f>
        <v>39</v>
      </c>
      <c r="N2224" s="268">
        <f>M2224/365</f>
        <v>0.10684931506849316</v>
      </c>
      <c r="O2224" s="269">
        <f>'Data and Parameter'!$E$4*'Data and Parameter'!$E$5*('Data and Parameter'!$E$6+'Data and Parameter'!$E$7)*'Data and Parameter'!$E$19*'Data and Parameter'!$E$14*'ER calculations'!N2224</f>
        <v>0.55323894477067947</v>
      </c>
    </row>
    <row r="2225" spans="1:15" ht="15">
      <c r="A2225" s="284">
        <v>2221</v>
      </c>
      <c r="B2225" s="287"/>
      <c r="C2225" s="287"/>
      <c r="D2225" s="284" t="s">
        <v>1382</v>
      </c>
      <c r="E2225" s="287"/>
      <c r="F2225" s="285" t="s">
        <v>2345</v>
      </c>
      <c r="G2225" s="266" t="s">
        <v>121</v>
      </c>
      <c r="H2225" s="266">
        <f>IF(G2225="Traditional Stove",0.1,0.2)</f>
        <v>0.1</v>
      </c>
      <c r="I2225" s="266">
        <f>YEAR(J2225)</f>
        <v>2023</v>
      </c>
      <c r="J2225" s="267">
        <v>45007</v>
      </c>
      <c r="K2225" s="267">
        <f>J2225+1</f>
        <v>45008</v>
      </c>
      <c r="L2225" s="266">
        <f>IF(M2225&lt;=365,1,2)</f>
        <v>1</v>
      </c>
      <c r="M2225" s="266">
        <f>IF(K2225&lt;$C$1,$C$2-$C$1+1,$C$2-K2225+1)</f>
        <v>39</v>
      </c>
      <c r="N2225" s="268">
        <f>M2225/365</f>
        <v>0.10684931506849316</v>
      </c>
      <c r="O2225" s="269">
        <f>'Data and Parameter'!$E$4*'Data and Parameter'!$E$5*('Data and Parameter'!$E$6+'Data and Parameter'!$E$7)*'Data and Parameter'!$E$19*'Data and Parameter'!$E$14*'ER calculations'!N2225</f>
        <v>0.55323894477067947</v>
      </c>
    </row>
    <row r="2226" spans="1:15" ht="15">
      <c r="A2226" s="284">
        <v>2222</v>
      </c>
      <c r="B2226" s="287"/>
      <c r="C2226" s="287"/>
      <c r="D2226" s="284" t="s">
        <v>1382</v>
      </c>
      <c r="E2226" s="287"/>
      <c r="F2226" s="285" t="s">
        <v>2346</v>
      </c>
      <c r="G2226" s="266" t="s">
        <v>121</v>
      </c>
      <c r="H2226" s="266">
        <f>IF(G2226="Traditional Stove",0.1,0.2)</f>
        <v>0.1</v>
      </c>
      <c r="I2226" s="266">
        <f>YEAR(J2226)</f>
        <v>2023</v>
      </c>
      <c r="J2226" s="267">
        <v>45007</v>
      </c>
      <c r="K2226" s="267">
        <f>J2226+1</f>
        <v>45008</v>
      </c>
      <c r="L2226" s="266">
        <f>IF(M2226&lt;=365,1,2)</f>
        <v>1</v>
      </c>
      <c r="M2226" s="266">
        <f>IF(K2226&lt;$C$1,$C$2-$C$1+1,$C$2-K2226+1)</f>
        <v>39</v>
      </c>
      <c r="N2226" s="268">
        <f>M2226/365</f>
        <v>0.10684931506849316</v>
      </c>
      <c r="O2226" s="269">
        <f>'Data and Parameter'!$E$4*'Data and Parameter'!$E$5*('Data and Parameter'!$E$6+'Data and Parameter'!$E$7)*'Data and Parameter'!$E$19*'Data and Parameter'!$E$14*'ER calculations'!N2226</f>
        <v>0.55323894477067947</v>
      </c>
    </row>
    <row r="2227" spans="1:15" ht="15">
      <c r="A2227" s="284">
        <v>2223</v>
      </c>
      <c r="B2227" s="287"/>
      <c r="C2227" s="287"/>
      <c r="D2227" s="284" t="s">
        <v>1382</v>
      </c>
      <c r="E2227" s="287"/>
      <c r="F2227" s="285" t="s">
        <v>2347</v>
      </c>
      <c r="G2227" s="266" t="s">
        <v>121</v>
      </c>
      <c r="H2227" s="266">
        <f>IF(G2227="Traditional Stove",0.1,0.2)</f>
        <v>0.1</v>
      </c>
      <c r="I2227" s="266">
        <f>YEAR(J2227)</f>
        <v>2023</v>
      </c>
      <c r="J2227" s="267">
        <v>45007</v>
      </c>
      <c r="K2227" s="267">
        <f>J2227+1</f>
        <v>45008</v>
      </c>
      <c r="L2227" s="266">
        <f>IF(M2227&lt;=365,1,2)</f>
        <v>1</v>
      </c>
      <c r="M2227" s="266">
        <f>IF(K2227&lt;$C$1,$C$2-$C$1+1,$C$2-K2227+1)</f>
        <v>39</v>
      </c>
      <c r="N2227" s="268">
        <f>M2227/365</f>
        <v>0.10684931506849316</v>
      </c>
      <c r="O2227" s="269">
        <f>'Data and Parameter'!$E$4*'Data and Parameter'!$E$5*('Data and Parameter'!$E$6+'Data and Parameter'!$E$7)*'Data and Parameter'!$E$19*'Data and Parameter'!$E$14*'ER calculations'!N2227</f>
        <v>0.55323894477067947</v>
      </c>
    </row>
    <row r="2228" spans="1:15" ht="15">
      <c r="A2228" s="284">
        <v>2224</v>
      </c>
      <c r="B2228" s="287"/>
      <c r="C2228" s="287"/>
      <c r="D2228" s="284" t="s">
        <v>1382</v>
      </c>
      <c r="E2228" s="287"/>
      <c r="F2228" s="285" t="s">
        <v>2348</v>
      </c>
      <c r="G2228" s="266" t="s">
        <v>121</v>
      </c>
      <c r="H2228" s="266">
        <f>IF(G2228="Traditional Stove",0.1,0.2)</f>
        <v>0.1</v>
      </c>
      <c r="I2228" s="266">
        <f>YEAR(J2228)</f>
        <v>2023</v>
      </c>
      <c r="J2228" s="267">
        <v>45007</v>
      </c>
      <c r="K2228" s="267">
        <f>J2228+1</f>
        <v>45008</v>
      </c>
      <c r="L2228" s="266">
        <f>IF(M2228&lt;=365,1,2)</f>
        <v>1</v>
      </c>
      <c r="M2228" s="266">
        <f>IF(K2228&lt;$C$1,$C$2-$C$1+1,$C$2-K2228+1)</f>
        <v>39</v>
      </c>
      <c r="N2228" s="268">
        <f>M2228/365</f>
        <v>0.10684931506849316</v>
      </c>
      <c r="O2228" s="269">
        <f>'Data and Parameter'!$E$4*'Data and Parameter'!$E$5*('Data and Parameter'!$E$6+'Data and Parameter'!$E$7)*'Data and Parameter'!$E$19*'Data and Parameter'!$E$14*'ER calculations'!N2228</f>
        <v>0.55323894477067947</v>
      </c>
    </row>
    <row r="2229" spans="1:15" ht="15">
      <c r="A2229" s="284">
        <v>2225</v>
      </c>
      <c r="B2229" s="287"/>
      <c r="C2229" s="287"/>
      <c r="D2229" s="284" t="s">
        <v>1382</v>
      </c>
      <c r="E2229" s="287"/>
      <c r="F2229" s="285" t="s">
        <v>2349</v>
      </c>
      <c r="G2229" s="266" t="s">
        <v>121</v>
      </c>
      <c r="H2229" s="266">
        <f>IF(G2229="Traditional Stove",0.1,0.2)</f>
        <v>0.1</v>
      </c>
      <c r="I2229" s="266">
        <f>YEAR(J2229)</f>
        <v>2023</v>
      </c>
      <c r="J2229" s="267">
        <v>45007</v>
      </c>
      <c r="K2229" s="267">
        <f>J2229+1</f>
        <v>45008</v>
      </c>
      <c r="L2229" s="266">
        <f>IF(M2229&lt;=365,1,2)</f>
        <v>1</v>
      </c>
      <c r="M2229" s="266">
        <f>IF(K2229&lt;$C$1,$C$2-$C$1+1,$C$2-K2229+1)</f>
        <v>39</v>
      </c>
      <c r="N2229" s="268">
        <f>M2229/365</f>
        <v>0.10684931506849316</v>
      </c>
      <c r="O2229" s="269">
        <f>'Data and Parameter'!$E$4*'Data and Parameter'!$E$5*('Data and Parameter'!$E$6+'Data and Parameter'!$E$7)*'Data and Parameter'!$E$19*'Data and Parameter'!$E$14*'ER calculations'!N2229</f>
        <v>0.55323894477067947</v>
      </c>
    </row>
    <row r="2230" spans="1:15" ht="15">
      <c r="A2230" s="284">
        <v>2226</v>
      </c>
      <c r="B2230" s="287"/>
      <c r="C2230" s="287"/>
      <c r="D2230" s="284" t="s">
        <v>1382</v>
      </c>
      <c r="E2230" s="287"/>
      <c r="F2230" s="285" t="s">
        <v>2350</v>
      </c>
      <c r="G2230" s="266" t="s">
        <v>121</v>
      </c>
      <c r="H2230" s="266">
        <f>IF(G2230="Traditional Stove",0.1,0.2)</f>
        <v>0.1</v>
      </c>
      <c r="I2230" s="266">
        <f>YEAR(J2230)</f>
        <v>2023</v>
      </c>
      <c r="J2230" s="267">
        <v>45007</v>
      </c>
      <c r="K2230" s="267">
        <f>J2230+1</f>
        <v>45008</v>
      </c>
      <c r="L2230" s="266">
        <f>IF(M2230&lt;=365,1,2)</f>
        <v>1</v>
      </c>
      <c r="M2230" s="266">
        <f>IF(K2230&lt;$C$1,$C$2-$C$1+1,$C$2-K2230+1)</f>
        <v>39</v>
      </c>
      <c r="N2230" s="268">
        <f>M2230/365</f>
        <v>0.10684931506849316</v>
      </c>
      <c r="O2230" s="269">
        <f>'Data and Parameter'!$E$4*'Data and Parameter'!$E$5*('Data and Parameter'!$E$6+'Data and Parameter'!$E$7)*'Data and Parameter'!$E$19*'Data and Parameter'!$E$14*'ER calculations'!N2230</f>
        <v>0.55323894477067947</v>
      </c>
    </row>
    <row r="2231" spans="1:15" ht="15">
      <c r="A2231" s="284">
        <v>2227</v>
      </c>
      <c r="B2231" s="287"/>
      <c r="C2231" s="287"/>
      <c r="D2231" s="284" t="s">
        <v>1382</v>
      </c>
      <c r="E2231" s="287"/>
      <c r="F2231" s="285" t="s">
        <v>2351</v>
      </c>
      <c r="G2231" s="266" t="s">
        <v>121</v>
      </c>
      <c r="H2231" s="266">
        <f>IF(G2231="Traditional Stove",0.1,0.2)</f>
        <v>0.1</v>
      </c>
      <c r="I2231" s="266">
        <f>YEAR(J2231)</f>
        <v>2023</v>
      </c>
      <c r="J2231" s="267">
        <v>45007</v>
      </c>
      <c r="K2231" s="267">
        <f>J2231+1</f>
        <v>45008</v>
      </c>
      <c r="L2231" s="266">
        <f>IF(M2231&lt;=365,1,2)</f>
        <v>1</v>
      </c>
      <c r="M2231" s="266">
        <f>IF(K2231&lt;$C$1,$C$2-$C$1+1,$C$2-K2231+1)</f>
        <v>39</v>
      </c>
      <c r="N2231" s="268">
        <f>M2231/365</f>
        <v>0.10684931506849316</v>
      </c>
      <c r="O2231" s="269">
        <f>'Data and Parameter'!$E$4*'Data and Parameter'!$E$5*('Data and Parameter'!$E$6+'Data and Parameter'!$E$7)*'Data and Parameter'!$E$19*'Data and Parameter'!$E$14*'ER calculations'!N2231</f>
        <v>0.55323894477067947</v>
      </c>
    </row>
    <row r="2232" spans="1:15" ht="15">
      <c r="A2232" s="284">
        <v>2228</v>
      </c>
      <c r="B2232" s="287"/>
      <c r="C2232" s="287"/>
      <c r="D2232" s="284" t="s">
        <v>1382</v>
      </c>
      <c r="E2232" s="287"/>
      <c r="F2232" s="285" t="s">
        <v>2352</v>
      </c>
      <c r="G2232" s="266" t="s">
        <v>121</v>
      </c>
      <c r="H2232" s="266">
        <f>IF(G2232="Traditional Stove",0.1,0.2)</f>
        <v>0.1</v>
      </c>
      <c r="I2232" s="266">
        <f>YEAR(J2232)</f>
        <v>2023</v>
      </c>
      <c r="J2232" s="267">
        <v>45007</v>
      </c>
      <c r="K2232" s="267">
        <f>J2232+1</f>
        <v>45008</v>
      </c>
      <c r="L2232" s="266">
        <f>IF(M2232&lt;=365,1,2)</f>
        <v>1</v>
      </c>
      <c r="M2232" s="266">
        <f>IF(K2232&lt;$C$1,$C$2-$C$1+1,$C$2-K2232+1)</f>
        <v>39</v>
      </c>
      <c r="N2232" s="268">
        <f>M2232/365</f>
        <v>0.10684931506849316</v>
      </c>
      <c r="O2232" s="269">
        <f>'Data and Parameter'!$E$4*'Data and Parameter'!$E$5*('Data and Parameter'!$E$6+'Data and Parameter'!$E$7)*'Data and Parameter'!$E$19*'Data and Parameter'!$E$14*'ER calculations'!N2232</f>
        <v>0.55323894477067947</v>
      </c>
    </row>
    <row r="2233" spans="1:15" ht="15">
      <c r="A2233" s="284">
        <v>2229</v>
      </c>
      <c r="B2233" s="287"/>
      <c r="C2233" s="287"/>
      <c r="D2233" s="284" t="s">
        <v>1382</v>
      </c>
      <c r="E2233" s="287"/>
      <c r="F2233" s="285" t="s">
        <v>2353</v>
      </c>
      <c r="G2233" s="266" t="s">
        <v>121</v>
      </c>
      <c r="H2233" s="266">
        <f>IF(G2233="Traditional Stove",0.1,0.2)</f>
        <v>0.1</v>
      </c>
      <c r="I2233" s="266">
        <f>YEAR(J2233)</f>
        <v>2023</v>
      </c>
      <c r="J2233" s="267">
        <v>45007</v>
      </c>
      <c r="K2233" s="267">
        <f>J2233+1</f>
        <v>45008</v>
      </c>
      <c r="L2233" s="266">
        <f>IF(M2233&lt;=365,1,2)</f>
        <v>1</v>
      </c>
      <c r="M2233" s="266">
        <f>IF(K2233&lt;$C$1,$C$2-$C$1+1,$C$2-K2233+1)</f>
        <v>39</v>
      </c>
      <c r="N2233" s="268">
        <f>M2233/365</f>
        <v>0.10684931506849316</v>
      </c>
      <c r="O2233" s="269">
        <f>'Data and Parameter'!$E$4*'Data and Parameter'!$E$5*('Data and Parameter'!$E$6+'Data and Parameter'!$E$7)*'Data and Parameter'!$E$19*'Data and Parameter'!$E$14*'ER calculations'!N2233</f>
        <v>0.55323894477067947</v>
      </c>
    </row>
    <row r="2234" spans="1:15" ht="15">
      <c r="A2234" s="284">
        <v>2230</v>
      </c>
      <c r="B2234" s="287"/>
      <c r="C2234" s="287"/>
      <c r="D2234" s="284" t="s">
        <v>1382</v>
      </c>
      <c r="E2234" s="287"/>
      <c r="F2234" s="285" t="s">
        <v>2354</v>
      </c>
      <c r="G2234" s="266" t="s">
        <v>121</v>
      </c>
      <c r="H2234" s="266">
        <f>IF(G2234="Traditional Stove",0.1,0.2)</f>
        <v>0.1</v>
      </c>
      <c r="I2234" s="266">
        <f>YEAR(J2234)</f>
        <v>2023</v>
      </c>
      <c r="J2234" s="267">
        <v>45007</v>
      </c>
      <c r="K2234" s="267">
        <f>J2234+1</f>
        <v>45008</v>
      </c>
      <c r="L2234" s="266">
        <f>IF(M2234&lt;=365,1,2)</f>
        <v>1</v>
      </c>
      <c r="M2234" s="266">
        <f>IF(K2234&lt;$C$1,$C$2-$C$1+1,$C$2-K2234+1)</f>
        <v>39</v>
      </c>
      <c r="N2234" s="268">
        <f>M2234/365</f>
        <v>0.10684931506849316</v>
      </c>
      <c r="O2234" s="269">
        <f>'Data and Parameter'!$E$4*'Data and Parameter'!$E$5*('Data and Parameter'!$E$6+'Data and Parameter'!$E$7)*'Data and Parameter'!$E$19*'Data and Parameter'!$E$14*'ER calculations'!N2234</f>
        <v>0.55323894477067947</v>
      </c>
    </row>
    <row r="2235" spans="1:15" ht="15">
      <c r="A2235" s="284">
        <v>2231</v>
      </c>
      <c r="B2235" s="287"/>
      <c r="C2235" s="287"/>
      <c r="D2235" s="284" t="s">
        <v>1382</v>
      </c>
      <c r="E2235" s="287"/>
      <c r="F2235" s="285" t="s">
        <v>2355</v>
      </c>
      <c r="G2235" s="266" t="s">
        <v>121</v>
      </c>
      <c r="H2235" s="266">
        <f>IF(G2235="Traditional Stove",0.1,0.2)</f>
        <v>0.1</v>
      </c>
      <c r="I2235" s="266">
        <f>YEAR(J2235)</f>
        <v>2023</v>
      </c>
      <c r="J2235" s="267">
        <v>45007</v>
      </c>
      <c r="K2235" s="267">
        <f>J2235+1</f>
        <v>45008</v>
      </c>
      <c r="L2235" s="266">
        <f>IF(M2235&lt;=365,1,2)</f>
        <v>1</v>
      </c>
      <c r="M2235" s="266">
        <f>IF(K2235&lt;$C$1,$C$2-$C$1+1,$C$2-K2235+1)</f>
        <v>39</v>
      </c>
      <c r="N2235" s="268">
        <f>M2235/365</f>
        <v>0.10684931506849316</v>
      </c>
      <c r="O2235" s="269">
        <f>'Data and Parameter'!$E$4*'Data and Parameter'!$E$5*('Data and Parameter'!$E$6+'Data and Parameter'!$E$7)*'Data and Parameter'!$E$19*'Data and Parameter'!$E$14*'ER calculations'!N2235</f>
        <v>0.55323894477067947</v>
      </c>
    </row>
    <row r="2236" spans="1:15" ht="15">
      <c r="A2236" s="284">
        <v>2232</v>
      </c>
      <c r="B2236" s="287"/>
      <c r="C2236" s="287"/>
      <c r="D2236" s="284" t="s">
        <v>1382</v>
      </c>
      <c r="E2236" s="287"/>
      <c r="F2236" s="285" t="s">
        <v>2356</v>
      </c>
      <c r="G2236" s="266" t="s">
        <v>121</v>
      </c>
      <c r="H2236" s="266">
        <f>IF(G2236="Traditional Stove",0.1,0.2)</f>
        <v>0.1</v>
      </c>
      <c r="I2236" s="266">
        <f>YEAR(J2236)</f>
        <v>2023</v>
      </c>
      <c r="J2236" s="267">
        <v>45007</v>
      </c>
      <c r="K2236" s="267">
        <f>J2236+1</f>
        <v>45008</v>
      </c>
      <c r="L2236" s="266">
        <f>IF(M2236&lt;=365,1,2)</f>
        <v>1</v>
      </c>
      <c r="M2236" s="266">
        <f>IF(K2236&lt;$C$1,$C$2-$C$1+1,$C$2-K2236+1)</f>
        <v>39</v>
      </c>
      <c r="N2236" s="268">
        <f>M2236/365</f>
        <v>0.10684931506849316</v>
      </c>
      <c r="O2236" s="269">
        <f>'Data and Parameter'!$E$4*'Data and Parameter'!$E$5*('Data and Parameter'!$E$6+'Data and Parameter'!$E$7)*'Data and Parameter'!$E$19*'Data and Parameter'!$E$14*'ER calculations'!N2236</f>
        <v>0.55323894477067947</v>
      </c>
    </row>
    <row r="2237" spans="1:15" ht="15">
      <c r="A2237" s="284">
        <v>2233</v>
      </c>
      <c r="B2237" s="287"/>
      <c r="C2237" s="287"/>
      <c r="D2237" s="284" t="s">
        <v>1382</v>
      </c>
      <c r="E2237" s="287"/>
      <c r="F2237" s="285" t="s">
        <v>2357</v>
      </c>
      <c r="G2237" s="266" t="s">
        <v>121</v>
      </c>
      <c r="H2237" s="266">
        <f>IF(G2237="Traditional Stove",0.1,0.2)</f>
        <v>0.1</v>
      </c>
      <c r="I2237" s="266">
        <f>YEAR(J2237)</f>
        <v>2023</v>
      </c>
      <c r="J2237" s="267">
        <v>45007</v>
      </c>
      <c r="K2237" s="267">
        <f>J2237+1</f>
        <v>45008</v>
      </c>
      <c r="L2237" s="266">
        <f>IF(M2237&lt;=365,1,2)</f>
        <v>1</v>
      </c>
      <c r="M2237" s="266">
        <f>IF(K2237&lt;$C$1,$C$2-$C$1+1,$C$2-K2237+1)</f>
        <v>39</v>
      </c>
      <c r="N2237" s="268">
        <f>M2237/365</f>
        <v>0.10684931506849316</v>
      </c>
      <c r="O2237" s="269">
        <f>'Data and Parameter'!$E$4*'Data and Parameter'!$E$5*('Data and Parameter'!$E$6+'Data and Parameter'!$E$7)*'Data and Parameter'!$E$19*'Data and Parameter'!$E$14*'ER calculations'!N2237</f>
        <v>0.55323894477067947</v>
      </c>
    </row>
    <row r="2238" spans="1:15" ht="15">
      <c r="A2238" s="284">
        <v>2234</v>
      </c>
      <c r="B2238" s="287"/>
      <c r="C2238" s="287"/>
      <c r="D2238" s="284" t="s">
        <v>1382</v>
      </c>
      <c r="E2238" s="287"/>
      <c r="F2238" s="285" t="s">
        <v>2358</v>
      </c>
      <c r="G2238" s="266" t="s">
        <v>121</v>
      </c>
      <c r="H2238" s="266">
        <f>IF(G2238="Traditional Stove",0.1,0.2)</f>
        <v>0.1</v>
      </c>
      <c r="I2238" s="266">
        <f>YEAR(J2238)</f>
        <v>2023</v>
      </c>
      <c r="J2238" s="267">
        <v>45007</v>
      </c>
      <c r="K2238" s="267">
        <f>J2238+1</f>
        <v>45008</v>
      </c>
      <c r="L2238" s="266">
        <f>IF(M2238&lt;=365,1,2)</f>
        <v>1</v>
      </c>
      <c r="M2238" s="266">
        <f>IF(K2238&lt;$C$1,$C$2-$C$1+1,$C$2-K2238+1)</f>
        <v>39</v>
      </c>
      <c r="N2238" s="268">
        <f>M2238/365</f>
        <v>0.10684931506849316</v>
      </c>
      <c r="O2238" s="269">
        <f>'Data and Parameter'!$E$4*'Data and Parameter'!$E$5*('Data and Parameter'!$E$6+'Data and Parameter'!$E$7)*'Data and Parameter'!$E$19*'Data and Parameter'!$E$14*'ER calculations'!N2238</f>
        <v>0.55323894477067947</v>
      </c>
    </row>
    <row r="2239" spans="1:15" ht="15">
      <c r="A2239" s="284">
        <v>2235</v>
      </c>
      <c r="B2239" s="287"/>
      <c r="C2239" s="287"/>
      <c r="D2239" s="284" t="s">
        <v>1382</v>
      </c>
      <c r="E2239" s="287"/>
      <c r="F2239" s="285" t="s">
        <v>2359</v>
      </c>
      <c r="G2239" s="266" t="s">
        <v>121</v>
      </c>
      <c r="H2239" s="266">
        <f>IF(G2239="Traditional Stove",0.1,0.2)</f>
        <v>0.1</v>
      </c>
      <c r="I2239" s="266">
        <f>YEAR(J2239)</f>
        <v>2023</v>
      </c>
      <c r="J2239" s="267">
        <v>45007</v>
      </c>
      <c r="K2239" s="267">
        <f>J2239+1</f>
        <v>45008</v>
      </c>
      <c r="L2239" s="266">
        <f>IF(M2239&lt;=365,1,2)</f>
        <v>1</v>
      </c>
      <c r="M2239" s="266">
        <f>IF(K2239&lt;$C$1,$C$2-$C$1+1,$C$2-K2239+1)</f>
        <v>39</v>
      </c>
      <c r="N2239" s="268">
        <f>M2239/365</f>
        <v>0.10684931506849316</v>
      </c>
      <c r="O2239" s="269">
        <f>'Data and Parameter'!$E$4*'Data and Parameter'!$E$5*('Data and Parameter'!$E$6+'Data and Parameter'!$E$7)*'Data and Parameter'!$E$19*'Data and Parameter'!$E$14*'ER calculations'!N2239</f>
        <v>0.55323894477067947</v>
      </c>
    </row>
    <row r="2240" spans="1:15" ht="15">
      <c r="A2240" s="284">
        <v>2236</v>
      </c>
      <c r="B2240" s="287"/>
      <c r="C2240" s="287"/>
      <c r="D2240" s="284" t="s">
        <v>1382</v>
      </c>
      <c r="E2240" s="287"/>
      <c r="F2240" s="285" t="s">
        <v>2360</v>
      </c>
      <c r="G2240" s="266" t="s">
        <v>121</v>
      </c>
      <c r="H2240" s="266">
        <f>IF(G2240="Traditional Stove",0.1,0.2)</f>
        <v>0.1</v>
      </c>
      <c r="I2240" s="266">
        <f>YEAR(J2240)</f>
        <v>2023</v>
      </c>
      <c r="J2240" s="267">
        <v>45007</v>
      </c>
      <c r="K2240" s="267">
        <f>J2240+1</f>
        <v>45008</v>
      </c>
      <c r="L2240" s="266">
        <f>IF(M2240&lt;=365,1,2)</f>
        <v>1</v>
      </c>
      <c r="M2240" s="266">
        <f>IF(K2240&lt;$C$1,$C$2-$C$1+1,$C$2-K2240+1)</f>
        <v>39</v>
      </c>
      <c r="N2240" s="268">
        <f>M2240/365</f>
        <v>0.10684931506849316</v>
      </c>
      <c r="O2240" s="269">
        <f>'Data and Parameter'!$E$4*'Data and Parameter'!$E$5*('Data and Parameter'!$E$6+'Data and Parameter'!$E$7)*'Data and Parameter'!$E$19*'Data and Parameter'!$E$14*'ER calculations'!N2240</f>
        <v>0.55323894477067947</v>
      </c>
    </row>
    <row r="2241" spans="1:15" ht="15">
      <c r="A2241" s="284">
        <v>2237</v>
      </c>
      <c r="B2241" s="287"/>
      <c r="C2241" s="287"/>
      <c r="D2241" s="284" t="s">
        <v>1382</v>
      </c>
      <c r="E2241" s="287"/>
      <c r="F2241" s="285" t="s">
        <v>2361</v>
      </c>
      <c r="G2241" s="266" t="s">
        <v>121</v>
      </c>
      <c r="H2241" s="266">
        <f>IF(G2241="Traditional Stove",0.1,0.2)</f>
        <v>0.1</v>
      </c>
      <c r="I2241" s="266">
        <f>YEAR(J2241)</f>
        <v>2023</v>
      </c>
      <c r="J2241" s="267">
        <v>45007</v>
      </c>
      <c r="K2241" s="267">
        <f>J2241+1</f>
        <v>45008</v>
      </c>
      <c r="L2241" s="266">
        <f>IF(M2241&lt;=365,1,2)</f>
        <v>1</v>
      </c>
      <c r="M2241" s="266">
        <f>IF(K2241&lt;$C$1,$C$2-$C$1+1,$C$2-K2241+1)</f>
        <v>39</v>
      </c>
      <c r="N2241" s="268">
        <f>M2241/365</f>
        <v>0.10684931506849316</v>
      </c>
      <c r="O2241" s="269">
        <f>'Data and Parameter'!$E$4*'Data and Parameter'!$E$5*('Data and Parameter'!$E$6+'Data and Parameter'!$E$7)*'Data and Parameter'!$E$19*'Data and Parameter'!$E$14*'ER calculations'!N2241</f>
        <v>0.55323894477067947</v>
      </c>
    </row>
    <row r="2242" spans="1:15" ht="15">
      <c r="A2242" s="284">
        <v>2238</v>
      </c>
      <c r="B2242" s="287"/>
      <c r="C2242" s="287"/>
      <c r="D2242" s="284" t="s">
        <v>1382</v>
      </c>
      <c r="E2242" s="287"/>
      <c r="F2242" s="285" t="s">
        <v>2362</v>
      </c>
      <c r="G2242" s="266" t="s">
        <v>121</v>
      </c>
      <c r="H2242" s="266">
        <f>IF(G2242="Traditional Stove",0.1,0.2)</f>
        <v>0.1</v>
      </c>
      <c r="I2242" s="266">
        <f>YEAR(J2242)</f>
        <v>2023</v>
      </c>
      <c r="J2242" s="267">
        <v>45007</v>
      </c>
      <c r="K2242" s="267">
        <f>J2242+1</f>
        <v>45008</v>
      </c>
      <c r="L2242" s="266">
        <f>IF(M2242&lt;=365,1,2)</f>
        <v>1</v>
      </c>
      <c r="M2242" s="266">
        <f>IF(K2242&lt;$C$1,$C$2-$C$1+1,$C$2-K2242+1)</f>
        <v>39</v>
      </c>
      <c r="N2242" s="268">
        <f>M2242/365</f>
        <v>0.10684931506849316</v>
      </c>
      <c r="O2242" s="269">
        <f>'Data and Parameter'!$E$4*'Data and Parameter'!$E$5*('Data and Parameter'!$E$6+'Data and Parameter'!$E$7)*'Data and Parameter'!$E$19*'Data and Parameter'!$E$14*'ER calculations'!N2242</f>
        <v>0.55323894477067947</v>
      </c>
    </row>
    <row r="2243" spans="1:15" ht="15">
      <c r="A2243" s="284">
        <v>2239</v>
      </c>
      <c r="B2243" s="287"/>
      <c r="C2243" s="287"/>
      <c r="D2243" s="284" t="s">
        <v>1382</v>
      </c>
      <c r="E2243" s="287"/>
      <c r="F2243" s="285" t="s">
        <v>2363</v>
      </c>
      <c r="G2243" s="266" t="s">
        <v>121</v>
      </c>
      <c r="H2243" s="266">
        <f>IF(G2243="Traditional Stove",0.1,0.2)</f>
        <v>0.1</v>
      </c>
      <c r="I2243" s="266">
        <f>YEAR(J2243)</f>
        <v>2023</v>
      </c>
      <c r="J2243" s="267">
        <v>45007</v>
      </c>
      <c r="K2243" s="267">
        <f>J2243+1</f>
        <v>45008</v>
      </c>
      <c r="L2243" s="266">
        <f>IF(M2243&lt;=365,1,2)</f>
        <v>1</v>
      </c>
      <c r="M2243" s="266">
        <f>IF(K2243&lt;$C$1,$C$2-$C$1+1,$C$2-K2243+1)</f>
        <v>39</v>
      </c>
      <c r="N2243" s="268">
        <f>M2243/365</f>
        <v>0.10684931506849316</v>
      </c>
      <c r="O2243" s="269">
        <f>'Data and Parameter'!$E$4*'Data and Parameter'!$E$5*('Data and Parameter'!$E$6+'Data and Parameter'!$E$7)*'Data and Parameter'!$E$19*'Data and Parameter'!$E$14*'ER calculations'!N2243</f>
        <v>0.55323894477067947</v>
      </c>
    </row>
    <row r="2244" spans="1:15" ht="15">
      <c r="A2244" s="284">
        <v>2240</v>
      </c>
      <c r="B2244" s="287"/>
      <c r="C2244" s="287"/>
      <c r="D2244" s="284" t="s">
        <v>1382</v>
      </c>
      <c r="E2244" s="287"/>
      <c r="F2244" s="285" t="s">
        <v>2364</v>
      </c>
      <c r="G2244" s="266" t="s">
        <v>121</v>
      </c>
      <c r="H2244" s="266">
        <f>IF(G2244="Traditional Stove",0.1,0.2)</f>
        <v>0.1</v>
      </c>
      <c r="I2244" s="266">
        <f>YEAR(J2244)</f>
        <v>2023</v>
      </c>
      <c r="J2244" s="267">
        <v>45007</v>
      </c>
      <c r="K2244" s="267">
        <f>J2244+1</f>
        <v>45008</v>
      </c>
      <c r="L2244" s="266">
        <f>IF(M2244&lt;=365,1,2)</f>
        <v>1</v>
      </c>
      <c r="M2244" s="266">
        <f>IF(K2244&lt;$C$1,$C$2-$C$1+1,$C$2-K2244+1)</f>
        <v>39</v>
      </c>
      <c r="N2244" s="268">
        <f>M2244/365</f>
        <v>0.10684931506849316</v>
      </c>
      <c r="O2244" s="269">
        <f>'Data and Parameter'!$E$4*'Data and Parameter'!$E$5*('Data and Parameter'!$E$6+'Data and Parameter'!$E$7)*'Data and Parameter'!$E$19*'Data and Parameter'!$E$14*'ER calculations'!N2244</f>
        <v>0.55323894477067947</v>
      </c>
    </row>
    <row r="2245" spans="1:15" ht="15">
      <c r="A2245" s="284">
        <v>2241</v>
      </c>
      <c r="B2245" s="287"/>
      <c r="C2245" s="287"/>
      <c r="D2245" s="284" t="s">
        <v>1382</v>
      </c>
      <c r="E2245" s="287"/>
      <c r="F2245" s="285" t="s">
        <v>2365</v>
      </c>
      <c r="G2245" s="266" t="s">
        <v>121</v>
      </c>
      <c r="H2245" s="266">
        <f>IF(G2245="Traditional Stove",0.1,0.2)</f>
        <v>0.1</v>
      </c>
      <c r="I2245" s="266">
        <f>YEAR(J2245)</f>
        <v>2023</v>
      </c>
      <c r="J2245" s="267">
        <v>45007</v>
      </c>
      <c r="K2245" s="267">
        <f>J2245+1</f>
        <v>45008</v>
      </c>
      <c r="L2245" s="266">
        <f>IF(M2245&lt;=365,1,2)</f>
        <v>1</v>
      </c>
      <c r="M2245" s="266">
        <f>IF(K2245&lt;$C$1,$C$2-$C$1+1,$C$2-K2245+1)</f>
        <v>39</v>
      </c>
      <c r="N2245" s="268">
        <f>M2245/365</f>
        <v>0.10684931506849316</v>
      </c>
      <c r="O2245" s="269">
        <f>'Data and Parameter'!$E$4*'Data and Parameter'!$E$5*('Data and Parameter'!$E$6+'Data and Parameter'!$E$7)*'Data and Parameter'!$E$19*'Data and Parameter'!$E$14*'ER calculations'!N2245</f>
        <v>0.55323894477067947</v>
      </c>
    </row>
    <row r="2246" spans="1:15" ht="15">
      <c r="A2246" s="284">
        <v>2242</v>
      </c>
      <c r="B2246" s="287"/>
      <c r="C2246" s="287"/>
      <c r="D2246" s="284" t="s">
        <v>1382</v>
      </c>
      <c r="E2246" s="287"/>
      <c r="F2246" s="285" t="s">
        <v>2366</v>
      </c>
      <c r="G2246" s="266" t="s">
        <v>121</v>
      </c>
      <c r="H2246" s="266">
        <f>IF(G2246="Traditional Stove",0.1,0.2)</f>
        <v>0.1</v>
      </c>
      <c r="I2246" s="266">
        <f>YEAR(J2246)</f>
        <v>2023</v>
      </c>
      <c r="J2246" s="267">
        <v>45007</v>
      </c>
      <c r="K2246" s="267">
        <f>J2246+1</f>
        <v>45008</v>
      </c>
      <c r="L2246" s="266">
        <f>IF(M2246&lt;=365,1,2)</f>
        <v>1</v>
      </c>
      <c r="M2246" s="266">
        <f>IF(K2246&lt;$C$1,$C$2-$C$1+1,$C$2-K2246+1)</f>
        <v>39</v>
      </c>
      <c r="N2246" s="268">
        <f>M2246/365</f>
        <v>0.10684931506849316</v>
      </c>
      <c r="O2246" s="269">
        <f>'Data and Parameter'!$E$4*'Data and Parameter'!$E$5*('Data and Parameter'!$E$6+'Data and Parameter'!$E$7)*'Data and Parameter'!$E$19*'Data and Parameter'!$E$14*'ER calculations'!N2246</f>
        <v>0.55323894477067947</v>
      </c>
    </row>
    <row r="2247" spans="1:15" ht="15">
      <c r="A2247" s="284">
        <v>2243</v>
      </c>
      <c r="B2247" s="287"/>
      <c r="C2247" s="287"/>
      <c r="D2247" s="284" t="s">
        <v>1382</v>
      </c>
      <c r="E2247" s="287"/>
      <c r="F2247" s="285" t="s">
        <v>2367</v>
      </c>
      <c r="G2247" s="266" t="s">
        <v>121</v>
      </c>
      <c r="H2247" s="266">
        <f>IF(G2247="Traditional Stove",0.1,0.2)</f>
        <v>0.1</v>
      </c>
      <c r="I2247" s="266">
        <f>YEAR(J2247)</f>
        <v>2023</v>
      </c>
      <c r="J2247" s="267">
        <v>45007</v>
      </c>
      <c r="K2247" s="267">
        <f>J2247+1</f>
        <v>45008</v>
      </c>
      <c r="L2247" s="266">
        <f>IF(M2247&lt;=365,1,2)</f>
        <v>1</v>
      </c>
      <c r="M2247" s="266">
        <f>IF(K2247&lt;$C$1,$C$2-$C$1+1,$C$2-K2247+1)</f>
        <v>39</v>
      </c>
      <c r="N2247" s="268">
        <f>M2247/365</f>
        <v>0.10684931506849316</v>
      </c>
      <c r="O2247" s="269">
        <f>'Data and Parameter'!$E$4*'Data and Parameter'!$E$5*('Data and Parameter'!$E$6+'Data and Parameter'!$E$7)*'Data and Parameter'!$E$19*'Data and Parameter'!$E$14*'ER calculations'!N2247</f>
        <v>0.55323894477067947</v>
      </c>
    </row>
    <row r="2248" spans="1:15" ht="15">
      <c r="A2248" s="284">
        <v>2244</v>
      </c>
      <c r="B2248" s="287"/>
      <c r="C2248" s="287"/>
      <c r="D2248" s="284" t="s">
        <v>1382</v>
      </c>
      <c r="E2248" s="287"/>
      <c r="F2248" s="285" t="s">
        <v>2368</v>
      </c>
      <c r="G2248" s="266" t="s">
        <v>121</v>
      </c>
      <c r="H2248" s="266">
        <f>IF(G2248="Traditional Stove",0.1,0.2)</f>
        <v>0.1</v>
      </c>
      <c r="I2248" s="266">
        <f>YEAR(J2248)</f>
        <v>2023</v>
      </c>
      <c r="J2248" s="267">
        <v>45007</v>
      </c>
      <c r="K2248" s="267">
        <f>J2248+1</f>
        <v>45008</v>
      </c>
      <c r="L2248" s="266">
        <f>IF(M2248&lt;=365,1,2)</f>
        <v>1</v>
      </c>
      <c r="M2248" s="266">
        <f>IF(K2248&lt;$C$1,$C$2-$C$1+1,$C$2-K2248+1)</f>
        <v>39</v>
      </c>
      <c r="N2248" s="268">
        <f>M2248/365</f>
        <v>0.10684931506849316</v>
      </c>
      <c r="O2248" s="269">
        <f>'Data and Parameter'!$E$4*'Data and Parameter'!$E$5*('Data and Parameter'!$E$6+'Data and Parameter'!$E$7)*'Data and Parameter'!$E$19*'Data and Parameter'!$E$14*'ER calculations'!N2248</f>
        <v>0.55323894477067947</v>
      </c>
    </row>
    <row r="2249" spans="1:15" ht="15">
      <c r="A2249" s="284">
        <v>2245</v>
      </c>
      <c r="B2249" s="287"/>
      <c r="C2249" s="287"/>
      <c r="D2249" s="284" t="s">
        <v>1382</v>
      </c>
      <c r="E2249" s="287"/>
      <c r="F2249" s="285" t="s">
        <v>2369</v>
      </c>
      <c r="G2249" s="266" t="s">
        <v>121</v>
      </c>
      <c r="H2249" s="266">
        <f>IF(G2249="Traditional Stove",0.1,0.2)</f>
        <v>0.1</v>
      </c>
      <c r="I2249" s="266">
        <f>YEAR(J2249)</f>
        <v>2023</v>
      </c>
      <c r="J2249" s="267">
        <v>45007</v>
      </c>
      <c r="K2249" s="267">
        <f>J2249+1</f>
        <v>45008</v>
      </c>
      <c r="L2249" s="266">
        <f>IF(M2249&lt;=365,1,2)</f>
        <v>1</v>
      </c>
      <c r="M2249" s="266">
        <f>IF(K2249&lt;$C$1,$C$2-$C$1+1,$C$2-K2249+1)</f>
        <v>39</v>
      </c>
      <c r="N2249" s="268">
        <f>M2249/365</f>
        <v>0.10684931506849316</v>
      </c>
      <c r="O2249" s="269">
        <f>'Data and Parameter'!$E$4*'Data and Parameter'!$E$5*('Data and Parameter'!$E$6+'Data and Parameter'!$E$7)*'Data and Parameter'!$E$19*'Data and Parameter'!$E$14*'ER calculations'!N2249</f>
        <v>0.55323894477067947</v>
      </c>
    </row>
    <row r="2250" spans="1:15" ht="15">
      <c r="A2250" s="284">
        <v>2246</v>
      </c>
      <c r="B2250" s="287"/>
      <c r="C2250" s="287"/>
      <c r="D2250" s="284" t="s">
        <v>1382</v>
      </c>
      <c r="E2250" s="287"/>
      <c r="F2250" s="285" t="s">
        <v>2370</v>
      </c>
      <c r="G2250" s="266" t="s">
        <v>121</v>
      </c>
      <c r="H2250" s="266">
        <f>IF(G2250="Traditional Stove",0.1,0.2)</f>
        <v>0.1</v>
      </c>
      <c r="I2250" s="266">
        <f>YEAR(J2250)</f>
        <v>2023</v>
      </c>
      <c r="J2250" s="267">
        <v>45007</v>
      </c>
      <c r="K2250" s="267">
        <f>J2250+1</f>
        <v>45008</v>
      </c>
      <c r="L2250" s="266">
        <f>IF(M2250&lt;=365,1,2)</f>
        <v>1</v>
      </c>
      <c r="M2250" s="266">
        <f>IF(K2250&lt;$C$1,$C$2-$C$1+1,$C$2-K2250+1)</f>
        <v>39</v>
      </c>
      <c r="N2250" s="268">
        <f>M2250/365</f>
        <v>0.10684931506849316</v>
      </c>
      <c r="O2250" s="269">
        <f>'Data and Parameter'!$E$4*'Data and Parameter'!$E$5*('Data and Parameter'!$E$6+'Data and Parameter'!$E$7)*'Data and Parameter'!$E$19*'Data and Parameter'!$E$14*'ER calculations'!N2250</f>
        <v>0.55323894477067947</v>
      </c>
    </row>
    <row r="2251" spans="1:15" ht="15">
      <c r="A2251" s="284">
        <v>2247</v>
      </c>
      <c r="B2251" s="287"/>
      <c r="C2251" s="287"/>
      <c r="D2251" s="284" t="s">
        <v>1382</v>
      </c>
      <c r="E2251" s="287"/>
      <c r="F2251" s="285" t="s">
        <v>2371</v>
      </c>
      <c r="G2251" s="266" t="s">
        <v>121</v>
      </c>
      <c r="H2251" s="266">
        <f>IF(G2251="Traditional Stove",0.1,0.2)</f>
        <v>0.1</v>
      </c>
      <c r="I2251" s="266">
        <f>YEAR(J2251)</f>
        <v>2023</v>
      </c>
      <c r="J2251" s="267">
        <v>45007</v>
      </c>
      <c r="K2251" s="267">
        <f>J2251+1</f>
        <v>45008</v>
      </c>
      <c r="L2251" s="266">
        <f>IF(M2251&lt;=365,1,2)</f>
        <v>1</v>
      </c>
      <c r="M2251" s="266">
        <f>IF(K2251&lt;$C$1,$C$2-$C$1+1,$C$2-K2251+1)</f>
        <v>39</v>
      </c>
      <c r="N2251" s="268">
        <f>M2251/365</f>
        <v>0.10684931506849316</v>
      </c>
      <c r="O2251" s="269">
        <f>'Data and Parameter'!$E$4*'Data and Parameter'!$E$5*('Data and Parameter'!$E$6+'Data and Parameter'!$E$7)*'Data and Parameter'!$E$19*'Data and Parameter'!$E$14*'ER calculations'!N2251</f>
        <v>0.55323894477067947</v>
      </c>
    </row>
    <row r="2252" spans="1:15" ht="15">
      <c r="A2252" s="284">
        <v>2248</v>
      </c>
      <c r="B2252" s="287"/>
      <c r="C2252" s="287"/>
      <c r="D2252" s="284" t="s">
        <v>1382</v>
      </c>
      <c r="E2252" s="287"/>
      <c r="F2252" s="285" t="s">
        <v>2372</v>
      </c>
      <c r="G2252" s="266" t="s">
        <v>121</v>
      </c>
      <c r="H2252" s="266">
        <f>IF(G2252="Traditional Stove",0.1,0.2)</f>
        <v>0.1</v>
      </c>
      <c r="I2252" s="266">
        <f>YEAR(J2252)</f>
        <v>2023</v>
      </c>
      <c r="J2252" s="267">
        <v>45007</v>
      </c>
      <c r="K2252" s="267">
        <f>J2252+1</f>
        <v>45008</v>
      </c>
      <c r="L2252" s="266">
        <f>IF(M2252&lt;=365,1,2)</f>
        <v>1</v>
      </c>
      <c r="M2252" s="266">
        <f>IF(K2252&lt;$C$1,$C$2-$C$1+1,$C$2-K2252+1)</f>
        <v>39</v>
      </c>
      <c r="N2252" s="268">
        <f>M2252/365</f>
        <v>0.10684931506849316</v>
      </c>
      <c r="O2252" s="269">
        <f>'Data and Parameter'!$E$4*'Data and Parameter'!$E$5*('Data and Parameter'!$E$6+'Data and Parameter'!$E$7)*'Data and Parameter'!$E$19*'Data and Parameter'!$E$14*'ER calculations'!N2252</f>
        <v>0.55323894477067947</v>
      </c>
    </row>
    <row r="2253" spans="1:15" ht="15">
      <c r="A2253" s="284">
        <v>2249</v>
      </c>
      <c r="B2253" s="287"/>
      <c r="C2253" s="287"/>
      <c r="D2253" s="284" t="s">
        <v>1382</v>
      </c>
      <c r="E2253" s="287"/>
      <c r="F2253" s="285" t="s">
        <v>2373</v>
      </c>
      <c r="G2253" s="266" t="s">
        <v>121</v>
      </c>
      <c r="H2253" s="266">
        <f>IF(G2253="Traditional Stove",0.1,0.2)</f>
        <v>0.1</v>
      </c>
      <c r="I2253" s="266">
        <f>YEAR(J2253)</f>
        <v>2023</v>
      </c>
      <c r="J2253" s="267">
        <v>45007</v>
      </c>
      <c r="K2253" s="267">
        <f>J2253+1</f>
        <v>45008</v>
      </c>
      <c r="L2253" s="266">
        <f>IF(M2253&lt;=365,1,2)</f>
        <v>1</v>
      </c>
      <c r="M2253" s="266">
        <f>IF(K2253&lt;$C$1,$C$2-$C$1+1,$C$2-K2253+1)</f>
        <v>39</v>
      </c>
      <c r="N2253" s="268">
        <f>M2253/365</f>
        <v>0.10684931506849316</v>
      </c>
      <c r="O2253" s="269">
        <f>'Data and Parameter'!$E$4*'Data and Parameter'!$E$5*('Data and Parameter'!$E$6+'Data and Parameter'!$E$7)*'Data and Parameter'!$E$19*'Data and Parameter'!$E$14*'ER calculations'!N2253</f>
        <v>0.55323894477067947</v>
      </c>
    </row>
    <row r="2254" spans="1:15" ht="15">
      <c r="A2254" s="284">
        <v>2250</v>
      </c>
      <c r="B2254" s="287"/>
      <c r="C2254" s="287"/>
      <c r="D2254" s="284" t="s">
        <v>1382</v>
      </c>
      <c r="E2254" s="287"/>
      <c r="F2254" s="285" t="s">
        <v>2374</v>
      </c>
      <c r="G2254" s="266" t="s">
        <v>121</v>
      </c>
      <c r="H2254" s="266">
        <f>IF(G2254="Traditional Stove",0.1,0.2)</f>
        <v>0.1</v>
      </c>
      <c r="I2254" s="266">
        <f>YEAR(J2254)</f>
        <v>2023</v>
      </c>
      <c r="J2254" s="267">
        <v>45007</v>
      </c>
      <c r="K2254" s="267">
        <f>J2254+1</f>
        <v>45008</v>
      </c>
      <c r="L2254" s="266">
        <f>IF(M2254&lt;=365,1,2)</f>
        <v>1</v>
      </c>
      <c r="M2254" s="266">
        <f>IF(K2254&lt;$C$1,$C$2-$C$1+1,$C$2-K2254+1)</f>
        <v>39</v>
      </c>
      <c r="N2254" s="268">
        <f>M2254/365</f>
        <v>0.10684931506849316</v>
      </c>
      <c r="O2254" s="269">
        <f>'Data and Parameter'!$E$4*'Data and Parameter'!$E$5*('Data and Parameter'!$E$6+'Data and Parameter'!$E$7)*'Data and Parameter'!$E$19*'Data and Parameter'!$E$14*'ER calculations'!N2254</f>
        <v>0.55323894477067947</v>
      </c>
    </row>
    <row r="2255" spans="1:15" ht="15">
      <c r="A2255" s="284">
        <v>2251</v>
      </c>
      <c r="B2255" s="287"/>
      <c r="C2255" s="287"/>
      <c r="D2255" s="284" t="s">
        <v>1382</v>
      </c>
      <c r="E2255" s="287"/>
      <c r="F2255" s="285" t="s">
        <v>2375</v>
      </c>
      <c r="G2255" s="266" t="s">
        <v>121</v>
      </c>
      <c r="H2255" s="266">
        <f>IF(G2255="Traditional Stove",0.1,0.2)</f>
        <v>0.1</v>
      </c>
      <c r="I2255" s="266">
        <f>YEAR(J2255)</f>
        <v>2023</v>
      </c>
      <c r="J2255" s="267">
        <v>45007</v>
      </c>
      <c r="K2255" s="267">
        <f>J2255+1</f>
        <v>45008</v>
      </c>
      <c r="L2255" s="266">
        <f>IF(M2255&lt;=365,1,2)</f>
        <v>1</v>
      </c>
      <c r="M2255" s="266">
        <f>IF(K2255&lt;$C$1,$C$2-$C$1+1,$C$2-K2255+1)</f>
        <v>39</v>
      </c>
      <c r="N2255" s="268">
        <f>M2255/365</f>
        <v>0.10684931506849316</v>
      </c>
      <c r="O2255" s="269">
        <f>'Data and Parameter'!$E$4*'Data and Parameter'!$E$5*('Data and Parameter'!$E$6+'Data and Parameter'!$E$7)*'Data and Parameter'!$E$19*'Data and Parameter'!$E$14*'ER calculations'!N2255</f>
        <v>0.55323894477067947</v>
      </c>
    </row>
    <row r="2256" spans="1:15" ht="15">
      <c r="A2256" s="284">
        <v>2252</v>
      </c>
      <c r="B2256" s="287"/>
      <c r="C2256" s="287"/>
      <c r="D2256" s="284" t="s">
        <v>1382</v>
      </c>
      <c r="E2256" s="287"/>
      <c r="F2256" s="285" t="s">
        <v>2376</v>
      </c>
      <c r="G2256" s="266" t="s">
        <v>121</v>
      </c>
      <c r="H2256" s="266">
        <f>IF(G2256="Traditional Stove",0.1,0.2)</f>
        <v>0.1</v>
      </c>
      <c r="I2256" s="266">
        <f>YEAR(J2256)</f>
        <v>2023</v>
      </c>
      <c r="J2256" s="267">
        <v>45007</v>
      </c>
      <c r="K2256" s="267">
        <f>J2256+1</f>
        <v>45008</v>
      </c>
      <c r="L2256" s="266">
        <f>IF(M2256&lt;=365,1,2)</f>
        <v>1</v>
      </c>
      <c r="M2256" s="266">
        <f>IF(K2256&lt;$C$1,$C$2-$C$1+1,$C$2-K2256+1)</f>
        <v>39</v>
      </c>
      <c r="N2256" s="268">
        <f>M2256/365</f>
        <v>0.10684931506849316</v>
      </c>
      <c r="O2256" s="269">
        <f>'Data and Parameter'!$E$4*'Data and Parameter'!$E$5*('Data and Parameter'!$E$6+'Data and Parameter'!$E$7)*'Data and Parameter'!$E$19*'Data and Parameter'!$E$14*'ER calculations'!N2256</f>
        <v>0.55323894477067947</v>
      </c>
    </row>
    <row r="2257" spans="1:15" ht="15">
      <c r="A2257" s="284">
        <v>2253</v>
      </c>
      <c r="B2257" s="287"/>
      <c r="C2257" s="287"/>
      <c r="D2257" s="284" t="s">
        <v>1382</v>
      </c>
      <c r="E2257" s="287"/>
      <c r="F2257" s="285" t="s">
        <v>2377</v>
      </c>
      <c r="G2257" s="266" t="s">
        <v>121</v>
      </c>
      <c r="H2257" s="266">
        <f>IF(G2257="Traditional Stove",0.1,0.2)</f>
        <v>0.1</v>
      </c>
      <c r="I2257" s="266">
        <f>YEAR(J2257)</f>
        <v>2023</v>
      </c>
      <c r="J2257" s="267">
        <v>45007</v>
      </c>
      <c r="K2257" s="267">
        <f>J2257+1</f>
        <v>45008</v>
      </c>
      <c r="L2257" s="266">
        <f>IF(M2257&lt;=365,1,2)</f>
        <v>1</v>
      </c>
      <c r="M2257" s="266">
        <f>IF(K2257&lt;$C$1,$C$2-$C$1+1,$C$2-K2257+1)</f>
        <v>39</v>
      </c>
      <c r="N2257" s="268">
        <f>M2257/365</f>
        <v>0.10684931506849316</v>
      </c>
      <c r="O2257" s="269">
        <f>'Data and Parameter'!$E$4*'Data and Parameter'!$E$5*('Data and Parameter'!$E$6+'Data and Parameter'!$E$7)*'Data and Parameter'!$E$19*'Data and Parameter'!$E$14*'ER calculations'!N2257</f>
        <v>0.55323894477067947</v>
      </c>
    </row>
    <row r="2258" spans="1:15" ht="15">
      <c r="A2258" s="284">
        <v>2254</v>
      </c>
      <c r="B2258" s="287"/>
      <c r="C2258" s="287"/>
      <c r="D2258" s="284" t="s">
        <v>1382</v>
      </c>
      <c r="E2258" s="287"/>
      <c r="F2258" s="285" t="s">
        <v>2378</v>
      </c>
      <c r="G2258" s="266" t="s">
        <v>121</v>
      </c>
      <c r="H2258" s="266">
        <f>IF(G2258="Traditional Stove",0.1,0.2)</f>
        <v>0.1</v>
      </c>
      <c r="I2258" s="266">
        <f>YEAR(J2258)</f>
        <v>2023</v>
      </c>
      <c r="J2258" s="267">
        <v>45007</v>
      </c>
      <c r="K2258" s="267">
        <f>J2258+1</f>
        <v>45008</v>
      </c>
      <c r="L2258" s="266">
        <f>IF(M2258&lt;=365,1,2)</f>
        <v>1</v>
      </c>
      <c r="M2258" s="266">
        <f>IF(K2258&lt;$C$1,$C$2-$C$1+1,$C$2-K2258+1)</f>
        <v>39</v>
      </c>
      <c r="N2258" s="268">
        <f>M2258/365</f>
        <v>0.10684931506849316</v>
      </c>
      <c r="O2258" s="269">
        <f>'Data and Parameter'!$E$4*'Data and Parameter'!$E$5*('Data and Parameter'!$E$6+'Data and Parameter'!$E$7)*'Data and Parameter'!$E$19*'Data and Parameter'!$E$14*'ER calculations'!N2258</f>
        <v>0.55323894477067947</v>
      </c>
    </row>
    <row r="2259" spans="1:15" ht="15">
      <c r="A2259" s="284">
        <v>2255</v>
      </c>
      <c r="B2259" s="287"/>
      <c r="C2259" s="287"/>
      <c r="D2259" s="284" t="s">
        <v>1382</v>
      </c>
      <c r="E2259" s="287"/>
      <c r="F2259" s="285" t="s">
        <v>2379</v>
      </c>
      <c r="G2259" s="266" t="s">
        <v>121</v>
      </c>
      <c r="H2259" s="266">
        <f>IF(G2259="Traditional Stove",0.1,0.2)</f>
        <v>0.1</v>
      </c>
      <c r="I2259" s="266">
        <f>YEAR(J2259)</f>
        <v>2023</v>
      </c>
      <c r="J2259" s="267">
        <v>45007</v>
      </c>
      <c r="K2259" s="267">
        <f>J2259+1</f>
        <v>45008</v>
      </c>
      <c r="L2259" s="266">
        <f>IF(M2259&lt;=365,1,2)</f>
        <v>1</v>
      </c>
      <c r="M2259" s="266">
        <f>IF(K2259&lt;$C$1,$C$2-$C$1+1,$C$2-K2259+1)</f>
        <v>39</v>
      </c>
      <c r="N2259" s="268">
        <f>M2259/365</f>
        <v>0.10684931506849316</v>
      </c>
      <c r="O2259" s="269">
        <f>'Data and Parameter'!$E$4*'Data and Parameter'!$E$5*('Data and Parameter'!$E$6+'Data and Parameter'!$E$7)*'Data and Parameter'!$E$19*'Data and Parameter'!$E$14*'ER calculations'!N2259</f>
        <v>0.55323894477067947</v>
      </c>
    </row>
    <row r="2260" spans="1:15" ht="15">
      <c r="A2260" s="284">
        <v>2256</v>
      </c>
      <c r="B2260" s="287"/>
      <c r="C2260" s="287"/>
      <c r="D2260" s="284" t="s">
        <v>1382</v>
      </c>
      <c r="E2260" s="287"/>
      <c r="F2260" s="285" t="s">
        <v>2380</v>
      </c>
      <c r="G2260" s="266" t="s">
        <v>121</v>
      </c>
      <c r="H2260" s="266">
        <f>IF(G2260="Traditional Stove",0.1,0.2)</f>
        <v>0.1</v>
      </c>
      <c r="I2260" s="266">
        <f>YEAR(J2260)</f>
        <v>2023</v>
      </c>
      <c r="J2260" s="267">
        <v>45007</v>
      </c>
      <c r="K2260" s="267">
        <f>J2260+1</f>
        <v>45008</v>
      </c>
      <c r="L2260" s="266">
        <f>IF(M2260&lt;=365,1,2)</f>
        <v>1</v>
      </c>
      <c r="M2260" s="266">
        <f>IF(K2260&lt;$C$1,$C$2-$C$1+1,$C$2-K2260+1)</f>
        <v>39</v>
      </c>
      <c r="N2260" s="268">
        <f>M2260/365</f>
        <v>0.10684931506849316</v>
      </c>
      <c r="O2260" s="269">
        <f>'Data and Parameter'!$E$4*'Data and Parameter'!$E$5*('Data and Parameter'!$E$6+'Data and Parameter'!$E$7)*'Data and Parameter'!$E$19*'Data and Parameter'!$E$14*'ER calculations'!N2260</f>
        <v>0.55323894477067947</v>
      </c>
    </row>
    <row r="2261" spans="1:15" ht="15">
      <c r="A2261" s="284">
        <v>2257</v>
      </c>
      <c r="B2261" s="287"/>
      <c r="C2261" s="287"/>
      <c r="D2261" s="284" t="s">
        <v>1382</v>
      </c>
      <c r="E2261" s="287"/>
      <c r="F2261" s="285" t="s">
        <v>2381</v>
      </c>
      <c r="G2261" s="266" t="s">
        <v>121</v>
      </c>
      <c r="H2261" s="266">
        <f>IF(G2261="Traditional Stove",0.1,0.2)</f>
        <v>0.1</v>
      </c>
      <c r="I2261" s="266">
        <f>YEAR(J2261)</f>
        <v>2023</v>
      </c>
      <c r="J2261" s="267">
        <v>45007</v>
      </c>
      <c r="K2261" s="267">
        <f>J2261+1</f>
        <v>45008</v>
      </c>
      <c r="L2261" s="266">
        <f>IF(M2261&lt;=365,1,2)</f>
        <v>1</v>
      </c>
      <c r="M2261" s="266">
        <f>IF(K2261&lt;$C$1,$C$2-$C$1+1,$C$2-K2261+1)</f>
        <v>39</v>
      </c>
      <c r="N2261" s="268">
        <f>M2261/365</f>
        <v>0.10684931506849316</v>
      </c>
      <c r="O2261" s="269">
        <f>'Data and Parameter'!$E$4*'Data and Parameter'!$E$5*('Data and Parameter'!$E$6+'Data and Parameter'!$E$7)*'Data and Parameter'!$E$19*'Data and Parameter'!$E$14*'ER calculations'!N2261</f>
        <v>0.55323894477067947</v>
      </c>
    </row>
    <row r="2262" spans="1:15" ht="15">
      <c r="A2262" s="284">
        <v>2258</v>
      </c>
      <c r="B2262" s="287"/>
      <c r="C2262" s="287"/>
      <c r="D2262" s="284" t="s">
        <v>1382</v>
      </c>
      <c r="E2262" s="287"/>
      <c r="F2262" s="285" t="s">
        <v>2382</v>
      </c>
      <c r="G2262" s="266" t="s">
        <v>121</v>
      </c>
      <c r="H2262" s="266">
        <f>IF(G2262="Traditional Stove",0.1,0.2)</f>
        <v>0.1</v>
      </c>
      <c r="I2262" s="266">
        <f>YEAR(J2262)</f>
        <v>2023</v>
      </c>
      <c r="J2262" s="267">
        <v>45007</v>
      </c>
      <c r="K2262" s="267">
        <f>J2262+1</f>
        <v>45008</v>
      </c>
      <c r="L2262" s="266">
        <f>IF(M2262&lt;=365,1,2)</f>
        <v>1</v>
      </c>
      <c r="M2262" s="266">
        <f>IF(K2262&lt;$C$1,$C$2-$C$1+1,$C$2-K2262+1)</f>
        <v>39</v>
      </c>
      <c r="N2262" s="268">
        <f>M2262/365</f>
        <v>0.10684931506849316</v>
      </c>
      <c r="O2262" s="269">
        <f>'Data and Parameter'!$E$4*'Data and Parameter'!$E$5*('Data and Parameter'!$E$6+'Data and Parameter'!$E$7)*'Data and Parameter'!$E$19*'Data and Parameter'!$E$14*'ER calculations'!N2262</f>
        <v>0.55323894477067947</v>
      </c>
    </row>
    <row r="2263" spans="1:15" ht="15">
      <c r="A2263" s="284">
        <v>2259</v>
      </c>
      <c r="B2263" s="287"/>
      <c r="C2263" s="287"/>
      <c r="D2263" s="284" t="s">
        <v>1382</v>
      </c>
      <c r="E2263" s="287"/>
      <c r="F2263" s="285" t="s">
        <v>2383</v>
      </c>
      <c r="G2263" s="266" t="s">
        <v>121</v>
      </c>
      <c r="H2263" s="266">
        <f>IF(G2263="Traditional Stove",0.1,0.2)</f>
        <v>0.1</v>
      </c>
      <c r="I2263" s="266">
        <f>YEAR(J2263)</f>
        <v>2023</v>
      </c>
      <c r="J2263" s="267">
        <v>45007</v>
      </c>
      <c r="K2263" s="267">
        <f>J2263+1</f>
        <v>45008</v>
      </c>
      <c r="L2263" s="266">
        <f>IF(M2263&lt;=365,1,2)</f>
        <v>1</v>
      </c>
      <c r="M2263" s="266">
        <f>IF(K2263&lt;$C$1,$C$2-$C$1+1,$C$2-K2263+1)</f>
        <v>39</v>
      </c>
      <c r="N2263" s="268">
        <f>M2263/365</f>
        <v>0.10684931506849316</v>
      </c>
      <c r="O2263" s="269">
        <f>'Data and Parameter'!$E$4*'Data and Parameter'!$E$5*('Data and Parameter'!$E$6+'Data and Parameter'!$E$7)*'Data and Parameter'!$E$19*'Data and Parameter'!$E$14*'ER calculations'!N2263</f>
        <v>0.55323894477067947</v>
      </c>
    </row>
    <row r="2264" spans="1:15" ht="15">
      <c r="A2264" s="284">
        <v>2260</v>
      </c>
      <c r="B2264" s="287"/>
      <c r="C2264" s="287"/>
      <c r="D2264" s="284" t="s">
        <v>1382</v>
      </c>
      <c r="E2264" s="287"/>
      <c r="F2264" s="285" t="s">
        <v>2384</v>
      </c>
      <c r="G2264" s="266" t="s">
        <v>121</v>
      </c>
      <c r="H2264" s="266">
        <f>IF(G2264="Traditional Stove",0.1,0.2)</f>
        <v>0.1</v>
      </c>
      <c r="I2264" s="266">
        <f>YEAR(J2264)</f>
        <v>2023</v>
      </c>
      <c r="J2264" s="267">
        <v>45007</v>
      </c>
      <c r="K2264" s="267">
        <f>J2264+1</f>
        <v>45008</v>
      </c>
      <c r="L2264" s="266">
        <f>IF(M2264&lt;=365,1,2)</f>
        <v>1</v>
      </c>
      <c r="M2264" s="266">
        <f>IF(K2264&lt;$C$1,$C$2-$C$1+1,$C$2-K2264+1)</f>
        <v>39</v>
      </c>
      <c r="N2264" s="268">
        <f>M2264/365</f>
        <v>0.10684931506849316</v>
      </c>
      <c r="O2264" s="269">
        <f>'Data and Parameter'!$E$4*'Data and Parameter'!$E$5*('Data and Parameter'!$E$6+'Data and Parameter'!$E$7)*'Data and Parameter'!$E$19*'Data and Parameter'!$E$14*'ER calculations'!N2264</f>
        <v>0.55323894477067947</v>
      </c>
    </row>
    <row r="2265" spans="1:15" ht="15">
      <c r="A2265" s="284">
        <v>2261</v>
      </c>
      <c r="B2265" s="287"/>
      <c r="C2265" s="287"/>
      <c r="D2265" s="284" t="s">
        <v>1382</v>
      </c>
      <c r="E2265" s="287"/>
      <c r="F2265" s="285" t="s">
        <v>2385</v>
      </c>
      <c r="G2265" s="266" t="s">
        <v>121</v>
      </c>
      <c r="H2265" s="266">
        <f>IF(G2265="Traditional Stove",0.1,0.2)</f>
        <v>0.1</v>
      </c>
      <c r="I2265" s="266">
        <f>YEAR(J2265)</f>
        <v>2023</v>
      </c>
      <c r="J2265" s="267">
        <v>45007</v>
      </c>
      <c r="K2265" s="267">
        <f>J2265+1</f>
        <v>45008</v>
      </c>
      <c r="L2265" s="266">
        <f>IF(M2265&lt;=365,1,2)</f>
        <v>1</v>
      </c>
      <c r="M2265" s="266">
        <f>IF(K2265&lt;$C$1,$C$2-$C$1+1,$C$2-K2265+1)</f>
        <v>39</v>
      </c>
      <c r="N2265" s="268">
        <f>M2265/365</f>
        <v>0.10684931506849316</v>
      </c>
      <c r="O2265" s="269">
        <f>'Data and Parameter'!$E$4*'Data and Parameter'!$E$5*('Data and Parameter'!$E$6+'Data and Parameter'!$E$7)*'Data and Parameter'!$E$19*'Data and Parameter'!$E$14*'ER calculations'!N2265</f>
        <v>0.55323894477067947</v>
      </c>
    </row>
    <row r="2266" spans="1:15" ht="15">
      <c r="A2266" s="284">
        <v>2262</v>
      </c>
      <c r="B2266" s="287"/>
      <c r="C2266" s="287"/>
      <c r="D2266" s="284" t="s">
        <v>1382</v>
      </c>
      <c r="E2266" s="287"/>
      <c r="F2266" s="285" t="s">
        <v>2386</v>
      </c>
      <c r="G2266" s="266" t="s">
        <v>121</v>
      </c>
      <c r="H2266" s="266">
        <f>IF(G2266="Traditional Stove",0.1,0.2)</f>
        <v>0.1</v>
      </c>
      <c r="I2266" s="266">
        <f>YEAR(J2266)</f>
        <v>2023</v>
      </c>
      <c r="J2266" s="267">
        <v>45007</v>
      </c>
      <c r="K2266" s="267">
        <f>J2266+1</f>
        <v>45008</v>
      </c>
      <c r="L2266" s="266">
        <f>IF(M2266&lt;=365,1,2)</f>
        <v>1</v>
      </c>
      <c r="M2266" s="266">
        <f>IF(K2266&lt;$C$1,$C$2-$C$1+1,$C$2-K2266+1)</f>
        <v>39</v>
      </c>
      <c r="N2266" s="268">
        <f>M2266/365</f>
        <v>0.10684931506849316</v>
      </c>
      <c r="O2266" s="269">
        <f>'Data and Parameter'!$E$4*'Data and Parameter'!$E$5*('Data and Parameter'!$E$6+'Data and Parameter'!$E$7)*'Data and Parameter'!$E$19*'Data and Parameter'!$E$14*'ER calculations'!N2266</f>
        <v>0.55323894477067947</v>
      </c>
    </row>
    <row r="2267" spans="1:15" ht="15">
      <c r="A2267" s="284">
        <v>2263</v>
      </c>
      <c r="B2267" s="287"/>
      <c r="C2267" s="287"/>
      <c r="D2267" s="284" t="s">
        <v>1382</v>
      </c>
      <c r="E2267" s="287"/>
      <c r="F2267" s="285" t="s">
        <v>2387</v>
      </c>
      <c r="G2267" s="266" t="s">
        <v>121</v>
      </c>
      <c r="H2267" s="266">
        <f>IF(G2267="Traditional Stove",0.1,0.2)</f>
        <v>0.1</v>
      </c>
      <c r="I2267" s="266">
        <f>YEAR(J2267)</f>
        <v>2023</v>
      </c>
      <c r="J2267" s="267">
        <v>45007</v>
      </c>
      <c r="K2267" s="267">
        <f>J2267+1</f>
        <v>45008</v>
      </c>
      <c r="L2267" s="266">
        <f>IF(M2267&lt;=365,1,2)</f>
        <v>1</v>
      </c>
      <c r="M2267" s="266">
        <f>IF(K2267&lt;$C$1,$C$2-$C$1+1,$C$2-K2267+1)</f>
        <v>39</v>
      </c>
      <c r="N2267" s="268">
        <f>M2267/365</f>
        <v>0.10684931506849316</v>
      </c>
      <c r="O2267" s="269">
        <f>'Data and Parameter'!$E$4*'Data and Parameter'!$E$5*('Data and Parameter'!$E$6+'Data and Parameter'!$E$7)*'Data and Parameter'!$E$19*'Data and Parameter'!$E$14*'ER calculations'!N2267</f>
        <v>0.55323894477067947</v>
      </c>
    </row>
    <row r="2268" spans="1:15" ht="15">
      <c r="A2268" s="284">
        <v>2264</v>
      </c>
      <c r="B2268" s="287"/>
      <c r="C2268" s="287"/>
      <c r="D2268" s="284" t="s">
        <v>1382</v>
      </c>
      <c r="E2268" s="287"/>
      <c r="F2268" s="285" t="s">
        <v>2388</v>
      </c>
      <c r="G2268" s="266" t="s">
        <v>121</v>
      </c>
      <c r="H2268" s="266">
        <f>IF(G2268="Traditional Stove",0.1,0.2)</f>
        <v>0.1</v>
      </c>
      <c r="I2268" s="266">
        <f>YEAR(J2268)</f>
        <v>2023</v>
      </c>
      <c r="J2268" s="267">
        <v>45007</v>
      </c>
      <c r="K2268" s="267">
        <f>J2268+1</f>
        <v>45008</v>
      </c>
      <c r="L2268" s="266">
        <f>IF(M2268&lt;=365,1,2)</f>
        <v>1</v>
      </c>
      <c r="M2268" s="266">
        <f>IF(K2268&lt;$C$1,$C$2-$C$1+1,$C$2-K2268+1)</f>
        <v>39</v>
      </c>
      <c r="N2268" s="268">
        <f>M2268/365</f>
        <v>0.10684931506849316</v>
      </c>
      <c r="O2268" s="269">
        <f>'Data and Parameter'!$E$4*'Data and Parameter'!$E$5*('Data and Parameter'!$E$6+'Data and Parameter'!$E$7)*'Data and Parameter'!$E$19*'Data and Parameter'!$E$14*'ER calculations'!N2268</f>
        <v>0.55323894477067947</v>
      </c>
    </row>
    <row r="2269" spans="1:15" ht="15">
      <c r="A2269" s="284">
        <v>2265</v>
      </c>
      <c r="B2269" s="287"/>
      <c r="C2269" s="287"/>
      <c r="D2269" s="284" t="s">
        <v>1382</v>
      </c>
      <c r="E2269" s="287"/>
      <c r="F2269" s="285" t="s">
        <v>2389</v>
      </c>
      <c r="G2269" s="266" t="s">
        <v>121</v>
      </c>
      <c r="H2269" s="266">
        <f>IF(G2269="Traditional Stove",0.1,0.2)</f>
        <v>0.1</v>
      </c>
      <c r="I2269" s="266">
        <f>YEAR(J2269)</f>
        <v>2023</v>
      </c>
      <c r="J2269" s="267">
        <v>45007</v>
      </c>
      <c r="K2269" s="267">
        <f>J2269+1</f>
        <v>45008</v>
      </c>
      <c r="L2269" s="266">
        <f>IF(M2269&lt;=365,1,2)</f>
        <v>1</v>
      </c>
      <c r="M2269" s="266">
        <f>IF(K2269&lt;$C$1,$C$2-$C$1+1,$C$2-K2269+1)</f>
        <v>39</v>
      </c>
      <c r="N2269" s="268">
        <f>M2269/365</f>
        <v>0.10684931506849316</v>
      </c>
      <c r="O2269" s="269">
        <f>'Data and Parameter'!$E$4*'Data and Parameter'!$E$5*('Data and Parameter'!$E$6+'Data and Parameter'!$E$7)*'Data and Parameter'!$E$19*'Data and Parameter'!$E$14*'ER calculations'!N2269</f>
        <v>0.55323894477067947</v>
      </c>
    </row>
    <row r="2270" spans="1:15" ht="15">
      <c r="A2270" s="284">
        <v>2266</v>
      </c>
      <c r="B2270" s="287"/>
      <c r="C2270" s="287"/>
      <c r="D2270" s="284" t="s">
        <v>1382</v>
      </c>
      <c r="E2270" s="287"/>
      <c r="F2270" s="285" t="s">
        <v>2390</v>
      </c>
      <c r="G2270" s="266" t="s">
        <v>121</v>
      </c>
      <c r="H2270" s="266">
        <f>IF(G2270="Traditional Stove",0.1,0.2)</f>
        <v>0.1</v>
      </c>
      <c r="I2270" s="266">
        <f>YEAR(J2270)</f>
        <v>2023</v>
      </c>
      <c r="J2270" s="267">
        <v>45007</v>
      </c>
      <c r="K2270" s="267">
        <f>J2270+1</f>
        <v>45008</v>
      </c>
      <c r="L2270" s="266">
        <f>IF(M2270&lt;=365,1,2)</f>
        <v>1</v>
      </c>
      <c r="M2270" s="266">
        <f>IF(K2270&lt;$C$1,$C$2-$C$1+1,$C$2-K2270+1)</f>
        <v>39</v>
      </c>
      <c r="N2270" s="268">
        <f>M2270/365</f>
        <v>0.10684931506849316</v>
      </c>
      <c r="O2270" s="269">
        <f>'Data and Parameter'!$E$4*'Data and Parameter'!$E$5*('Data and Parameter'!$E$6+'Data and Parameter'!$E$7)*'Data and Parameter'!$E$19*'Data and Parameter'!$E$14*'ER calculations'!N2270</f>
        <v>0.55323894477067947</v>
      </c>
    </row>
    <row r="2271" spans="1:15" ht="15">
      <c r="A2271" s="284">
        <v>2267</v>
      </c>
      <c r="B2271" s="287"/>
      <c r="C2271" s="287"/>
      <c r="D2271" s="284" t="s">
        <v>1382</v>
      </c>
      <c r="E2271" s="287"/>
      <c r="F2271" s="285" t="s">
        <v>2391</v>
      </c>
      <c r="G2271" s="266" t="s">
        <v>121</v>
      </c>
      <c r="H2271" s="266">
        <f>IF(G2271="Traditional Stove",0.1,0.2)</f>
        <v>0.1</v>
      </c>
      <c r="I2271" s="266">
        <f>YEAR(J2271)</f>
        <v>2023</v>
      </c>
      <c r="J2271" s="267">
        <v>45007</v>
      </c>
      <c r="K2271" s="267">
        <f>J2271+1</f>
        <v>45008</v>
      </c>
      <c r="L2271" s="266">
        <f>IF(M2271&lt;=365,1,2)</f>
        <v>1</v>
      </c>
      <c r="M2271" s="266">
        <f>IF(K2271&lt;$C$1,$C$2-$C$1+1,$C$2-K2271+1)</f>
        <v>39</v>
      </c>
      <c r="N2271" s="268">
        <f>M2271/365</f>
        <v>0.10684931506849316</v>
      </c>
      <c r="O2271" s="269">
        <f>'Data and Parameter'!$E$4*'Data and Parameter'!$E$5*('Data and Parameter'!$E$6+'Data and Parameter'!$E$7)*'Data and Parameter'!$E$19*'Data and Parameter'!$E$14*'ER calculations'!N2271</f>
        <v>0.55323894477067947</v>
      </c>
    </row>
    <row r="2272" spans="1:15" ht="15">
      <c r="A2272" s="284">
        <v>2268</v>
      </c>
      <c r="B2272" s="287"/>
      <c r="C2272" s="287"/>
      <c r="D2272" s="284" t="s">
        <v>1382</v>
      </c>
      <c r="E2272" s="287"/>
      <c r="F2272" s="285" t="s">
        <v>2392</v>
      </c>
      <c r="G2272" s="266" t="s">
        <v>121</v>
      </c>
      <c r="H2272" s="266">
        <f>IF(G2272="Traditional Stove",0.1,0.2)</f>
        <v>0.1</v>
      </c>
      <c r="I2272" s="266">
        <f>YEAR(J2272)</f>
        <v>2023</v>
      </c>
      <c r="J2272" s="267">
        <v>45007</v>
      </c>
      <c r="K2272" s="267">
        <f>J2272+1</f>
        <v>45008</v>
      </c>
      <c r="L2272" s="266">
        <f>IF(M2272&lt;=365,1,2)</f>
        <v>1</v>
      </c>
      <c r="M2272" s="266">
        <f>IF(K2272&lt;$C$1,$C$2-$C$1+1,$C$2-K2272+1)</f>
        <v>39</v>
      </c>
      <c r="N2272" s="268">
        <f>M2272/365</f>
        <v>0.10684931506849316</v>
      </c>
      <c r="O2272" s="269">
        <f>'Data and Parameter'!$E$4*'Data and Parameter'!$E$5*('Data and Parameter'!$E$6+'Data and Parameter'!$E$7)*'Data and Parameter'!$E$19*'Data and Parameter'!$E$14*'ER calculations'!N2272</f>
        <v>0.55323894477067947</v>
      </c>
    </row>
    <row r="2273" spans="1:15" ht="15">
      <c r="A2273" s="284">
        <v>2269</v>
      </c>
      <c r="B2273" s="287"/>
      <c r="C2273" s="287"/>
      <c r="D2273" s="284" t="s">
        <v>1382</v>
      </c>
      <c r="E2273" s="287"/>
      <c r="F2273" s="285" t="s">
        <v>2393</v>
      </c>
      <c r="G2273" s="266" t="s">
        <v>121</v>
      </c>
      <c r="H2273" s="266">
        <f>IF(G2273="Traditional Stove",0.1,0.2)</f>
        <v>0.1</v>
      </c>
      <c r="I2273" s="266">
        <f>YEAR(J2273)</f>
        <v>2023</v>
      </c>
      <c r="J2273" s="267">
        <v>45007</v>
      </c>
      <c r="K2273" s="267">
        <f>J2273+1</f>
        <v>45008</v>
      </c>
      <c r="L2273" s="266">
        <f>IF(M2273&lt;=365,1,2)</f>
        <v>1</v>
      </c>
      <c r="M2273" s="266">
        <f>IF(K2273&lt;$C$1,$C$2-$C$1+1,$C$2-K2273+1)</f>
        <v>39</v>
      </c>
      <c r="N2273" s="268">
        <f>M2273/365</f>
        <v>0.10684931506849316</v>
      </c>
      <c r="O2273" s="269">
        <f>'Data and Parameter'!$E$4*'Data and Parameter'!$E$5*('Data and Parameter'!$E$6+'Data and Parameter'!$E$7)*'Data and Parameter'!$E$19*'Data and Parameter'!$E$14*'ER calculations'!N2273</f>
        <v>0.55323894477067947</v>
      </c>
    </row>
    <row r="2274" spans="1:15" ht="15">
      <c r="A2274" s="284">
        <v>2270</v>
      </c>
      <c r="B2274" s="287"/>
      <c r="C2274" s="287"/>
      <c r="D2274" s="284" t="s">
        <v>1382</v>
      </c>
      <c r="E2274" s="287"/>
      <c r="F2274" s="285" t="s">
        <v>2394</v>
      </c>
      <c r="G2274" s="266" t="s">
        <v>121</v>
      </c>
      <c r="H2274" s="266">
        <f>IF(G2274="Traditional Stove",0.1,0.2)</f>
        <v>0.1</v>
      </c>
      <c r="I2274" s="266">
        <f>YEAR(J2274)</f>
        <v>2023</v>
      </c>
      <c r="J2274" s="267">
        <v>45007</v>
      </c>
      <c r="K2274" s="267">
        <f>J2274+1</f>
        <v>45008</v>
      </c>
      <c r="L2274" s="266">
        <f>IF(M2274&lt;=365,1,2)</f>
        <v>1</v>
      </c>
      <c r="M2274" s="266">
        <f>IF(K2274&lt;$C$1,$C$2-$C$1+1,$C$2-K2274+1)</f>
        <v>39</v>
      </c>
      <c r="N2274" s="268">
        <f>M2274/365</f>
        <v>0.10684931506849316</v>
      </c>
      <c r="O2274" s="269">
        <f>'Data and Parameter'!$E$4*'Data and Parameter'!$E$5*('Data and Parameter'!$E$6+'Data and Parameter'!$E$7)*'Data and Parameter'!$E$19*'Data and Parameter'!$E$14*'ER calculations'!N2274</f>
        <v>0.55323894477067947</v>
      </c>
    </row>
    <row r="2275" spans="1:15" ht="15">
      <c r="A2275" s="284">
        <v>2271</v>
      </c>
      <c r="B2275" s="287"/>
      <c r="C2275" s="287"/>
      <c r="D2275" s="284" t="s">
        <v>1382</v>
      </c>
      <c r="E2275" s="287"/>
      <c r="F2275" s="285" t="s">
        <v>2395</v>
      </c>
      <c r="G2275" s="266" t="s">
        <v>121</v>
      </c>
      <c r="H2275" s="266">
        <f>IF(G2275="Traditional Stove",0.1,0.2)</f>
        <v>0.1</v>
      </c>
      <c r="I2275" s="266">
        <f>YEAR(J2275)</f>
        <v>2023</v>
      </c>
      <c r="J2275" s="267">
        <v>45007</v>
      </c>
      <c r="K2275" s="267">
        <f>J2275+1</f>
        <v>45008</v>
      </c>
      <c r="L2275" s="266">
        <f>IF(M2275&lt;=365,1,2)</f>
        <v>1</v>
      </c>
      <c r="M2275" s="266">
        <f>IF(K2275&lt;$C$1,$C$2-$C$1+1,$C$2-K2275+1)</f>
        <v>39</v>
      </c>
      <c r="N2275" s="268">
        <f>M2275/365</f>
        <v>0.10684931506849316</v>
      </c>
      <c r="O2275" s="269">
        <f>'Data and Parameter'!$E$4*'Data and Parameter'!$E$5*('Data and Parameter'!$E$6+'Data and Parameter'!$E$7)*'Data and Parameter'!$E$19*'Data and Parameter'!$E$14*'ER calculations'!N2275</f>
        <v>0.55323894477067947</v>
      </c>
    </row>
    <row r="2276" spans="1:15" ht="15">
      <c r="A2276" s="284">
        <v>2272</v>
      </c>
      <c r="B2276" s="287"/>
      <c r="C2276" s="287"/>
      <c r="D2276" s="284" t="s">
        <v>1382</v>
      </c>
      <c r="E2276" s="287"/>
      <c r="F2276" s="285" t="s">
        <v>2396</v>
      </c>
      <c r="G2276" s="266" t="s">
        <v>121</v>
      </c>
      <c r="H2276" s="266">
        <f>IF(G2276="Traditional Stove",0.1,0.2)</f>
        <v>0.1</v>
      </c>
      <c r="I2276" s="266">
        <f>YEAR(J2276)</f>
        <v>2023</v>
      </c>
      <c r="J2276" s="267">
        <v>45007</v>
      </c>
      <c r="K2276" s="267">
        <f>J2276+1</f>
        <v>45008</v>
      </c>
      <c r="L2276" s="266">
        <f>IF(M2276&lt;=365,1,2)</f>
        <v>1</v>
      </c>
      <c r="M2276" s="266">
        <f>IF(K2276&lt;$C$1,$C$2-$C$1+1,$C$2-K2276+1)</f>
        <v>39</v>
      </c>
      <c r="N2276" s="268">
        <f>M2276/365</f>
        <v>0.10684931506849316</v>
      </c>
      <c r="O2276" s="269">
        <f>'Data and Parameter'!$E$4*'Data and Parameter'!$E$5*('Data and Parameter'!$E$6+'Data and Parameter'!$E$7)*'Data and Parameter'!$E$19*'Data and Parameter'!$E$14*'ER calculations'!N2276</f>
        <v>0.55323894477067947</v>
      </c>
    </row>
    <row r="2277" spans="1:15" ht="15">
      <c r="A2277" s="284">
        <v>2273</v>
      </c>
      <c r="B2277" s="287"/>
      <c r="C2277" s="287"/>
      <c r="D2277" s="284" t="s">
        <v>1382</v>
      </c>
      <c r="E2277" s="287"/>
      <c r="F2277" s="285" t="s">
        <v>2397</v>
      </c>
      <c r="G2277" s="266" t="s">
        <v>121</v>
      </c>
      <c r="H2277" s="266">
        <f>IF(G2277="Traditional Stove",0.1,0.2)</f>
        <v>0.1</v>
      </c>
      <c r="I2277" s="266">
        <f>YEAR(J2277)</f>
        <v>2023</v>
      </c>
      <c r="J2277" s="267">
        <v>45007</v>
      </c>
      <c r="K2277" s="267">
        <f>J2277+1</f>
        <v>45008</v>
      </c>
      <c r="L2277" s="266">
        <f>IF(M2277&lt;=365,1,2)</f>
        <v>1</v>
      </c>
      <c r="M2277" s="266">
        <f>IF(K2277&lt;$C$1,$C$2-$C$1+1,$C$2-K2277+1)</f>
        <v>39</v>
      </c>
      <c r="N2277" s="268">
        <f>M2277/365</f>
        <v>0.10684931506849316</v>
      </c>
      <c r="O2277" s="269">
        <f>'Data and Parameter'!$E$4*'Data and Parameter'!$E$5*('Data and Parameter'!$E$6+'Data and Parameter'!$E$7)*'Data and Parameter'!$E$19*'Data and Parameter'!$E$14*'ER calculations'!N2277</f>
        <v>0.55323894477067947</v>
      </c>
    </row>
    <row r="2278" spans="1:15" ht="15">
      <c r="A2278" s="284">
        <v>2274</v>
      </c>
      <c r="B2278" s="287"/>
      <c r="C2278" s="287"/>
      <c r="D2278" s="284" t="s">
        <v>1382</v>
      </c>
      <c r="E2278" s="287"/>
      <c r="F2278" s="285" t="s">
        <v>2398</v>
      </c>
      <c r="G2278" s="266" t="s">
        <v>121</v>
      </c>
      <c r="H2278" s="266">
        <f>IF(G2278="Traditional Stove",0.1,0.2)</f>
        <v>0.1</v>
      </c>
      <c r="I2278" s="266">
        <f>YEAR(J2278)</f>
        <v>2023</v>
      </c>
      <c r="J2278" s="267">
        <v>45007</v>
      </c>
      <c r="K2278" s="267">
        <f>J2278+1</f>
        <v>45008</v>
      </c>
      <c r="L2278" s="266">
        <f>IF(M2278&lt;=365,1,2)</f>
        <v>1</v>
      </c>
      <c r="M2278" s="266">
        <f>IF(K2278&lt;$C$1,$C$2-$C$1+1,$C$2-K2278+1)</f>
        <v>39</v>
      </c>
      <c r="N2278" s="268">
        <f>M2278/365</f>
        <v>0.10684931506849316</v>
      </c>
      <c r="O2278" s="269">
        <f>'Data and Parameter'!$E$4*'Data and Parameter'!$E$5*('Data and Parameter'!$E$6+'Data and Parameter'!$E$7)*'Data and Parameter'!$E$19*'Data and Parameter'!$E$14*'ER calculations'!N2278</f>
        <v>0.55323894477067947</v>
      </c>
    </row>
    <row r="2279" spans="1:15" ht="15">
      <c r="A2279" s="284">
        <v>2275</v>
      </c>
      <c r="B2279" s="287"/>
      <c r="C2279" s="287"/>
      <c r="D2279" s="284" t="s">
        <v>1382</v>
      </c>
      <c r="E2279" s="287"/>
      <c r="F2279" s="285" t="s">
        <v>2399</v>
      </c>
      <c r="G2279" s="266" t="s">
        <v>121</v>
      </c>
      <c r="H2279" s="266">
        <f>IF(G2279="Traditional Stove",0.1,0.2)</f>
        <v>0.1</v>
      </c>
      <c r="I2279" s="266">
        <f>YEAR(J2279)</f>
        <v>2023</v>
      </c>
      <c r="J2279" s="267">
        <v>45007</v>
      </c>
      <c r="K2279" s="267">
        <f>J2279+1</f>
        <v>45008</v>
      </c>
      <c r="L2279" s="266">
        <f>IF(M2279&lt;=365,1,2)</f>
        <v>1</v>
      </c>
      <c r="M2279" s="266">
        <f>IF(K2279&lt;$C$1,$C$2-$C$1+1,$C$2-K2279+1)</f>
        <v>39</v>
      </c>
      <c r="N2279" s="268">
        <f>M2279/365</f>
        <v>0.10684931506849316</v>
      </c>
      <c r="O2279" s="269">
        <f>'Data and Parameter'!$E$4*'Data and Parameter'!$E$5*('Data and Parameter'!$E$6+'Data and Parameter'!$E$7)*'Data and Parameter'!$E$19*'Data and Parameter'!$E$14*'ER calculations'!N2279</f>
        <v>0.55323894477067947</v>
      </c>
    </row>
    <row r="2280" spans="1:15" ht="15">
      <c r="A2280" s="284">
        <v>2276</v>
      </c>
      <c r="B2280" s="287"/>
      <c r="C2280" s="287"/>
      <c r="D2280" s="284" t="s">
        <v>1382</v>
      </c>
      <c r="E2280" s="287"/>
      <c r="F2280" s="285" t="s">
        <v>2400</v>
      </c>
      <c r="G2280" s="266" t="s">
        <v>121</v>
      </c>
      <c r="H2280" s="266">
        <f>IF(G2280="Traditional Stove",0.1,0.2)</f>
        <v>0.1</v>
      </c>
      <c r="I2280" s="266">
        <f>YEAR(J2280)</f>
        <v>2023</v>
      </c>
      <c r="J2280" s="267">
        <v>45007</v>
      </c>
      <c r="K2280" s="267">
        <f>J2280+1</f>
        <v>45008</v>
      </c>
      <c r="L2280" s="266">
        <f>IF(M2280&lt;=365,1,2)</f>
        <v>1</v>
      </c>
      <c r="M2280" s="266">
        <f>IF(K2280&lt;$C$1,$C$2-$C$1+1,$C$2-K2280+1)</f>
        <v>39</v>
      </c>
      <c r="N2280" s="268">
        <f>M2280/365</f>
        <v>0.10684931506849316</v>
      </c>
      <c r="O2280" s="269">
        <f>'Data and Parameter'!$E$4*'Data and Parameter'!$E$5*('Data and Parameter'!$E$6+'Data and Parameter'!$E$7)*'Data and Parameter'!$E$19*'Data and Parameter'!$E$14*'ER calculations'!N2280</f>
        <v>0.55323894477067947</v>
      </c>
    </row>
    <row r="2281" spans="1:15" ht="15">
      <c r="A2281" s="284">
        <v>2277</v>
      </c>
      <c r="B2281" s="287"/>
      <c r="C2281" s="287"/>
      <c r="D2281" s="284" t="s">
        <v>1382</v>
      </c>
      <c r="E2281" s="287"/>
      <c r="F2281" s="285" t="s">
        <v>2401</v>
      </c>
      <c r="G2281" s="266" t="s">
        <v>121</v>
      </c>
      <c r="H2281" s="266">
        <f>IF(G2281="Traditional Stove",0.1,0.2)</f>
        <v>0.1</v>
      </c>
      <c r="I2281" s="266">
        <f>YEAR(J2281)</f>
        <v>2023</v>
      </c>
      <c r="J2281" s="267">
        <v>45007</v>
      </c>
      <c r="K2281" s="267">
        <f>J2281+1</f>
        <v>45008</v>
      </c>
      <c r="L2281" s="266">
        <f>IF(M2281&lt;=365,1,2)</f>
        <v>1</v>
      </c>
      <c r="M2281" s="266">
        <f>IF(K2281&lt;$C$1,$C$2-$C$1+1,$C$2-K2281+1)</f>
        <v>39</v>
      </c>
      <c r="N2281" s="268">
        <f>M2281/365</f>
        <v>0.10684931506849316</v>
      </c>
      <c r="O2281" s="269">
        <f>'Data and Parameter'!$E$4*'Data and Parameter'!$E$5*('Data and Parameter'!$E$6+'Data and Parameter'!$E$7)*'Data and Parameter'!$E$19*'Data and Parameter'!$E$14*'ER calculations'!N2281</f>
        <v>0.55323894477067947</v>
      </c>
    </row>
    <row r="2282" spans="1:15" ht="15">
      <c r="A2282" s="284">
        <v>2278</v>
      </c>
      <c r="B2282" s="287"/>
      <c r="C2282" s="287"/>
      <c r="D2282" s="284" t="s">
        <v>1382</v>
      </c>
      <c r="E2282" s="287"/>
      <c r="F2282" s="285" t="s">
        <v>2402</v>
      </c>
      <c r="G2282" s="266" t="s">
        <v>121</v>
      </c>
      <c r="H2282" s="266">
        <f>IF(G2282="Traditional Stove",0.1,0.2)</f>
        <v>0.1</v>
      </c>
      <c r="I2282" s="266">
        <f>YEAR(J2282)</f>
        <v>2023</v>
      </c>
      <c r="J2282" s="267">
        <v>45007</v>
      </c>
      <c r="K2282" s="267">
        <f>J2282+1</f>
        <v>45008</v>
      </c>
      <c r="L2282" s="266">
        <f>IF(M2282&lt;=365,1,2)</f>
        <v>1</v>
      </c>
      <c r="M2282" s="266">
        <f>IF(K2282&lt;$C$1,$C$2-$C$1+1,$C$2-K2282+1)</f>
        <v>39</v>
      </c>
      <c r="N2282" s="268">
        <f>M2282/365</f>
        <v>0.10684931506849316</v>
      </c>
      <c r="O2282" s="269">
        <f>'Data and Parameter'!$E$4*'Data and Parameter'!$E$5*('Data and Parameter'!$E$6+'Data and Parameter'!$E$7)*'Data and Parameter'!$E$19*'Data and Parameter'!$E$14*'ER calculations'!N2282</f>
        <v>0.55323894477067947</v>
      </c>
    </row>
    <row r="2283" spans="1:15" ht="15">
      <c r="A2283" s="284">
        <v>2279</v>
      </c>
      <c r="B2283" s="287"/>
      <c r="C2283" s="287"/>
      <c r="D2283" s="284" t="s">
        <v>1382</v>
      </c>
      <c r="E2283" s="287"/>
      <c r="F2283" s="285" t="s">
        <v>2403</v>
      </c>
      <c r="G2283" s="266" t="s">
        <v>121</v>
      </c>
      <c r="H2283" s="266">
        <f>IF(G2283="Traditional Stove",0.1,0.2)</f>
        <v>0.1</v>
      </c>
      <c r="I2283" s="266">
        <f>YEAR(J2283)</f>
        <v>2023</v>
      </c>
      <c r="J2283" s="267">
        <v>45007</v>
      </c>
      <c r="K2283" s="267">
        <f>J2283+1</f>
        <v>45008</v>
      </c>
      <c r="L2283" s="266">
        <f>IF(M2283&lt;=365,1,2)</f>
        <v>1</v>
      </c>
      <c r="M2283" s="266">
        <f>IF(K2283&lt;$C$1,$C$2-$C$1+1,$C$2-K2283+1)</f>
        <v>39</v>
      </c>
      <c r="N2283" s="268">
        <f>M2283/365</f>
        <v>0.10684931506849316</v>
      </c>
      <c r="O2283" s="269">
        <f>'Data and Parameter'!$E$4*'Data and Parameter'!$E$5*('Data and Parameter'!$E$6+'Data and Parameter'!$E$7)*'Data and Parameter'!$E$19*'Data and Parameter'!$E$14*'ER calculations'!N2283</f>
        <v>0.55323894477067947</v>
      </c>
    </row>
    <row r="2284" spans="1:15" ht="15">
      <c r="A2284" s="284">
        <v>2280</v>
      </c>
      <c r="B2284" s="287"/>
      <c r="C2284" s="287"/>
      <c r="D2284" s="284" t="s">
        <v>1382</v>
      </c>
      <c r="E2284" s="287"/>
      <c r="F2284" s="285" t="s">
        <v>2404</v>
      </c>
      <c r="G2284" s="266" t="s">
        <v>121</v>
      </c>
      <c r="H2284" s="266">
        <f>IF(G2284="Traditional Stove",0.1,0.2)</f>
        <v>0.1</v>
      </c>
      <c r="I2284" s="266">
        <f>YEAR(J2284)</f>
        <v>2023</v>
      </c>
      <c r="J2284" s="267">
        <v>45007</v>
      </c>
      <c r="K2284" s="267">
        <f>J2284+1</f>
        <v>45008</v>
      </c>
      <c r="L2284" s="266">
        <f>IF(M2284&lt;=365,1,2)</f>
        <v>1</v>
      </c>
      <c r="M2284" s="266">
        <f>IF(K2284&lt;$C$1,$C$2-$C$1+1,$C$2-K2284+1)</f>
        <v>39</v>
      </c>
      <c r="N2284" s="268">
        <f>M2284/365</f>
        <v>0.10684931506849316</v>
      </c>
      <c r="O2284" s="269">
        <f>'Data and Parameter'!$E$4*'Data and Parameter'!$E$5*('Data and Parameter'!$E$6+'Data and Parameter'!$E$7)*'Data and Parameter'!$E$19*'Data and Parameter'!$E$14*'ER calculations'!N2284</f>
        <v>0.55323894477067947</v>
      </c>
    </row>
    <row r="2285" spans="1:15" ht="15">
      <c r="A2285" s="284">
        <v>2281</v>
      </c>
      <c r="B2285" s="287"/>
      <c r="C2285" s="287"/>
      <c r="D2285" s="284" t="s">
        <v>1382</v>
      </c>
      <c r="E2285" s="287"/>
      <c r="F2285" s="285" t="s">
        <v>2405</v>
      </c>
      <c r="G2285" s="266" t="s">
        <v>121</v>
      </c>
      <c r="H2285" s="266">
        <f>IF(G2285="Traditional Stove",0.1,0.2)</f>
        <v>0.1</v>
      </c>
      <c r="I2285" s="266">
        <f>YEAR(J2285)</f>
        <v>2023</v>
      </c>
      <c r="J2285" s="267">
        <v>45009</v>
      </c>
      <c r="K2285" s="267">
        <f>J2285+1</f>
        <v>45010</v>
      </c>
      <c r="L2285" s="266">
        <f>IF(M2285&lt;=365,1,2)</f>
        <v>1</v>
      </c>
      <c r="M2285" s="266">
        <f>IF(K2285&lt;$C$1,$C$2-$C$1+1,$C$2-K2285+1)</f>
        <v>37</v>
      </c>
      <c r="N2285" s="268">
        <f>M2285/365</f>
        <v>0.10136986301369863</v>
      </c>
      <c r="O2285" s="269">
        <f>'Data and Parameter'!$E$4*'Data and Parameter'!$E$5*('Data and Parameter'!$E$6+'Data and Parameter'!$E$7)*'Data and Parameter'!$E$19*'Data and Parameter'!$E$14*'ER calculations'!N2285</f>
        <v>0.52486771683372158</v>
      </c>
    </row>
    <row r="2286" spans="1:15" ht="15">
      <c r="A2286" s="284">
        <v>2282</v>
      </c>
      <c r="B2286" s="287"/>
      <c r="C2286" s="287"/>
      <c r="D2286" s="284" t="s">
        <v>1382</v>
      </c>
      <c r="E2286" s="287"/>
      <c r="F2286" s="285" t="s">
        <v>2406</v>
      </c>
      <c r="G2286" s="266" t="s">
        <v>121</v>
      </c>
      <c r="H2286" s="266">
        <f>IF(G2286="Traditional Stove",0.1,0.2)</f>
        <v>0.1</v>
      </c>
      <c r="I2286" s="266">
        <f>YEAR(J2286)</f>
        <v>2023</v>
      </c>
      <c r="J2286" s="267">
        <v>45009</v>
      </c>
      <c r="K2286" s="267">
        <f>J2286+1</f>
        <v>45010</v>
      </c>
      <c r="L2286" s="266">
        <f>IF(M2286&lt;=365,1,2)</f>
        <v>1</v>
      </c>
      <c r="M2286" s="266">
        <f>IF(K2286&lt;$C$1,$C$2-$C$1+1,$C$2-K2286+1)</f>
        <v>37</v>
      </c>
      <c r="N2286" s="268">
        <f>M2286/365</f>
        <v>0.10136986301369863</v>
      </c>
      <c r="O2286" s="269">
        <f>'Data and Parameter'!$E$4*'Data and Parameter'!$E$5*('Data and Parameter'!$E$6+'Data and Parameter'!$E$7)*'Data and Parameter'!$E$19*'Data and Parameter'!$E$14*'ER calculations'!N2286</f>
        <v>0.52486771683372158</v>
      </c>
    </row>
    <row r="2287" spans="1:15" ht="15">
      <c r="A2287" s="284">
        <v>2283</v>
      </c>
      <c r="B2287" s="287"/>
      <c r="C2287" s="287"/>
      <c r="D2287" s="284" t="s">
        <v>1382</v>
      </c>
      <c r="E2287" s="287"/>
      <c r="F2287" s="285" t="s">
        <v>2407</v>
      </c>
      <c r="G2287" s="266" t="s">
        <v>121</v>
      </c>
      <c r="H2287" s="266">
        <f>IF(G2287="Traditional Stove",0.1,0.2)</f>
        <v>0.1</v>
      </c>
      <c r="I2287" s="266">
        <f>YEAR(J2287)</f>
        <v>2023</v>
      </c>
      <c r="J2287" s="267">
        <v>45009</v>
      </c>
      <c r="K2287" s="267">
        <f>J2287+1</f>
        <v>45010</v>
      </c>
      <c r="L2287" s="266">
        <f>IF(M2287&lt;=365,1,2)</f>
        <v>1</v>
      </c>
      <c r="M2287" s="266">
        <f>IF(K2287&lt;$C$1,$C$2-$C$1+1,$C$2-K2287+1)</f>
        <v>37</v>
      </c>
      <c r="N2287" s="268">
        <f>M2287/365</f>
        <v>0.10136986301369863</v>
      </c>
      <c r="O2287" s="269">
        <f>'Data and Parameter'!$E$4*'Data and Parameter'!$E$5*('Data and Parameter'!$E$6+'Data and Parameter'!$E$7)*'Data and Parameter'!$E$19*'Data and Parameter'!$E$14*'ER calculations'!N2287</f>
        <v>0.52486771683372158</v>
      </c>
    </row>
    <row r="2288" spans="1:15" ht="15">
      <c r="A2288" s="284">
        <v>2284</v>
      </c>
      <c r="B2288" s="287"/>
      <c r="C2288" s="287"/>
      <c r="D2288" s="284" t="s">
        <v>1382</v>
      </c>
      <c r="E2288" s="287"/>
      <c r="F2288" s="285" t="s">
        <v>2408</v>
      </c>
      <c r="G2288" s="266" t="s">
        <v>121</v>
      </c>
      <c r="H2288" s="266">
        <f>IF(G2288="Traditional Stove",0.1,0.2)</f>
        <v>0.1</v>
      </c>
      <c r="I2288" s="266">
        <f>YEAR(J2288)</f>
        <v>2023</v>
      </c>
      <c r="J2288" s="267">
        <v>45009</v>
      </c>
      <c r="K2288" s="267">
        <f>J2288+1</f>
        <v>45010</v>
      </c>
      <c r="L2288" s="266">
        <f>IF(M2288&lt;=365,1,2)</f>
        <v>1</v>
      </c>
      <c r="M2288" s="266">
        <f>IF(K2288&lt;$C$1,$C$2-$C$1+1,$C$2-K2288+1)</f>
        <v>37</v>
      </c>
      <c r="N2288" s="268">
        <f>M2288/365</f>
        <v>0.10136986301369863</v>
      </c>
      <c r="O2288" s="269">
        <f>'Data and Parameter'!$E$4*'Data and Parameter'!$E$5*('Data and Parameter'!$E$6+'Data and Parameter'!$E$7)*'Data and Parameter'!$E$19*'Data and Parameter'!$E$14*'ER calculations'!N2288</f>
        <v>0.52486771683372158</v>
      </c>
    </row>
    <row r="2289" spans="1:15" ht="15">
      <c r="A2289" s="284">
        <v>2285</v>
      </c>
      <c r="B2289" s="287"/>
      <c r="C2289" s="287"/>
      <c r="D2289" s="284" t="s">
        <v>1382</v>
      </c>
      <c r="E2289" s="287"/>
      <c r="F2289" s="285" t="s">
        <v>2409</v>
      </c>
      <c r="G2289" s="266" t="s">
        <v>121</v>
      </c>
      <c r="H2289" s="266">
        <f>IF(G2289="Traditional Stove",0.1,0.2)</f>
        <v>0.1</v>
      </c>
      <c r="I2289" s="266">
        <f>YEAR(J2289)</f>
        <v>2023</v>
      </c>
      <c r="J2289" s="267">
        <v>45009</v>
      </c>
      <c r="K2289" s="267">
        <f>J2289+1</f>
        <v>45010</v>
      </c>
      <c r="L2289" s="266">
        <f>IF(M2289&lt;=365,1,2)</f>
        <v>1</v>
      </c>
      <c r="M2289" s="266">
        <f>IF(K2289&lt;$C$1,$C$2-$C$1+1,$C$2-K2289+1)</f>
        <v>37</v>
      </c>
      <c r="N2289" s="268">
        <f>M2289/365</f>
        <v>0.10136986301369863</v>
      </c>
      <c r="O2289" s="269">
        <f>'Data and Parameter'!$E$4*'Data and Parameter'!$E$5*('Data and Parameter'!$E$6+'Data and Parameter'!$E$7)*'Data and Parameter'!$E$19*'Data and Parameter'!$E$14*'ER calculations'!N2289</f>
        <v>0.52486771683372158</v>
      </c>
    </row>
    <row r="2290" spans="1:15" ht="15">
      <c r="A2290" s="284">
        <v>2286</v>
      </c>
      <c r="B2290" s="287"/>
      <c r="C2290" s="287"/>
      <c r="D2290" s="284" t="s">
        <v>1382</v>
      </c>
      <c r="E2290" s="287"/>
      <c r="F2290" s="285" t="s">
        <v>2410</v>
      </c>
      <c r="G2290" s="266" t="s">
        <v>121</v>
      </c>
      <c r="H2290" s="266">
        <f>IF(G2290="Traditional Stove",0.1,0.2)</f>
        <v>0.1</v>
      </c>
      <c r="I2290" s="266">
        <f>YEAR(J2290)</f>
        <v>2023</v>
      </c>
      <c r="J2290" s="267">
        <v>45009</v>
      </c>
      <c r="K2290" s="267">
        <f>J2290+1</f>
        <v>45010</v>
      </c>
      <c r="L2290" s="266">
        <f>IF(M2290&lt;=365,1,2)</f>
        <v>1</v>
      </c>
      <c r="M2290" s="266">
        <f>IF(K2290&lt;$C$1,$C$2-$C$1+1,$C$2-K2290+1)</f>
        <v>37</v>
      </c>
      <c r="N2290" s="268">
        <f>M2290/365</f>
        <v>0.10136986301369863</v>
      </c>
      <c r="O2290" s="269">
        <f>'Data and Parameter'!$E$4*'Data and Parameter'!$E$5*('Data and Parameter'!$E$6+'Data and Parameter'!$E$7)*'Data and Parameter'!$E$19*'Data and Parameter'!$E$14*'ER calculations'!N2290</f>
        <v>0.52486771683372158</v>
      </c>
    </row>
    <row r="2291" spans="1:15" ht="15">
      <c r="A2291" s="284">
        <v>2287</v>
      </c>
      <c r="B2291" s="287"/>
      <c r="C2291" s="287"/>
      <c r="D2291" s="284" t="s">
        <v>1382</v>
      </c>
      <c r="E2291" s="287"/>
      <c r="F2291" s="285" t="s">
        <v>2411</v>
      </c>
      <c r="G2291" s="266" t="s">
        <v>121</v>
      </c>
      <c r="H2291" s="266">
        <f>IF(G2291="Traditional Stove",0.1,0.2)</f>
        <v>0.1</v>
      </c>
      <c r="I2291" s="266">
        <f>YEAR(J2291)</f>
        <v>2023</v>
      </c>
      <c r="J2291" s="267">
        <v>45009</v>
      </c>
      <c r="K2291" s="267">
        <f>J2291+1</f>
        <v>45010</v>
      </c>
      <c r="L2291" s="266">
        <f>IF(M2291&lt;=365,1,2)</f>
        <v>1</v>
      </c>
      <c r="M2291" s="266">
        <f>IF(K2291&lt;$C$1,$C$2-$C$1+1,$C$2-K2291+1)</f>
        <v>37</v>
      </c>
      <c r="N2291" s="268">
        <f>M2291/365</f>
        <v>0.10136986301369863</v>
      </c>
      <c r="O2291" s="269">
        <f>'Data and Parameter'!$E$4*'Data and Parameter'!$E$5*('Data and Parameter'!$E$6+'Data and Parameter'!$E$7)*'Data and Parameter'!$E$19*'Data and Parameter'!$E$14*'ER calculations'!N2291</f>
        <v>0.52486771683372158</v>
      </c>
    </row>
    <row r="2292" spans="1:15" ht="15">
      <c r="A2292" s="284">
        <v>2288</v>
      </c>
      <c r="B2292" s="287"/>
      <c r="C2292" s="287"/>
      <c r="D2292" s="284" t="s">
        <v>1382</v>
      </c>
      <c r="E2292" s="287"/>
      <c r="F2292" s="285" t="s">
        <v>2412</v>
      </c>
      <c r="G2292" s="266" t="s">
        <v>121</v>
      </c>
      <c r="H2292" s="266">
        <f>IF(G2292="Traditional Stove",0.1,0.2)</f>
        <v>0.1</v>
      </c>
      <c r="I2292" s="266">
        <f>YEAR(J2292)</f>
        <v>2023</v>
      </c>
      <c r="J2292" s="267">
        <v>45009</v>
      </c>
      <c r="K2292" s="267">
        <f>J2292+1</f>
        <v>45010</v>
      </c>
      <c r="L2292" s="266">
        <f>IF(M2292&lt;=365,1,2)</f>
        <v>1</v>
      </c>
      <c r="M2292" s="266">
        <f>IF(K2292&lt;$C$1,$C$2-$C$1+1,$C$2-K2292+1)</f>
        <v>37</v>
      </c>
      <c r="N2292" s="268">
        <f>M2292/365</f>
        <v>0.10136986301369863</v>
      </c>
      <c r="O2292" s="269">
        <f>'Data and Parameter'!$E$4*'Data and Parameter'!$E$5*('Data and Parameter'!$E$6+'Data and Parameter'!$E$7)*'Data and Parameter'!$E$19*'Data and Parameter'!$E$14*'ER calculations'!N2292</f>
        <v>0.52486771683372158</v>
      </c>
    </row>
    <row r="2293" spans="1:15" ht="15">
      <c r="A2293" s="284">
        <v>2289</v>
      </c>
      <c r="B2293" s="287"/>
      <c r="C2293" s="287"/>
      <c r="D2293" s="284" t="s">
        <v>1382</v>
      </c>
      <c r="E2293" s="287"/>
      <c r="F2293" s="285" t="s">
        <v>2413</v>
      </c>
      <c r="G2293" s="266" t="s">
        <v>121</v>
      </c>
      <c r="H2293" s="266">
        <f>IF(G2293="Traditional Stove",0.1,0.2)</f>
        <v>0.1</v>
      </c>
      <c r="I2293" s="266">
        <f>YEAR(J2293)</f>
        <v>2023</v>
      </c>
      <c r="J2293" s="267">
        <v>45009</v>
      </c>
      <c r="K2293" s="267">
        <f>J2293+1</f>
        <v>45010</v>
      </c>
      <c r="L2293" s="266">
        <f>IF(M2293&lt;=365,1,2)</f>
        <v>1</v>
      </c>
      <c r="M2293" s="266">
        <f>IF(K2293&lt;$C$1,$C$2-$C$1+1,$C$2-K2293+1)</f>
        <v>37</v>
      </c>
      <c r="N2293" s="268">
        <f>M2293/365</f>
        <v>0.10136986301369863</v>
      </c>
      <c r="O2293" s="269">
        <f>'Data and Parameter'!$E$4*'Data and Parameter'!$E$5*('Data and Parameter'!$E$6+'Data and Parameter'!$E$7)*'Data and Parameter'!$E$19*'Data and Parameter'!$E$14*'ER calculations'!N2293</f>
        <v>0.52486771683372158</v>
      </c>
    </row>
    <row r="2294" spans="1:15" ht="15">
      <c r="A2294" s="284">
        <v>2290</v>
      </c>
      <c r="B2294" s="287"/>
      <c r="C2294" s="287"/>
      <c r="D2294" s="284" t="s">
        <v>1382</v>
      </c>
      <c r="E2294" s="287"/>
      <c r="F2294" s="285" t="s">
        <v>2414</v>
      </c>
      <c r="G2294" s="266" t="s">
        <v>121</v>
      </c>
      <c r="H2294" s="266">
        <f>IF(G2294="Traditional Stove",0.1,0.2)</f>
        <v>0.1</v>
      </c>
      <c r="I2294" s="266">
        <f>YEAR(J2294)</f>
        <v>2023</v>
      </c>
      <c r="J2294" s="267">
        <v>45009</v>
      </c>
      <c r="K2294" s="267">
        <f>J2294+1</f>
        <v>45010</v>
      </c>
      <c r="L2294" s="266">
        <f>IF(M2294&lt;=365,1,2)</f>
        <v>1</v>
      </c>
      <c r="M2294" s="266">
        <f>IF(K2294&lt;$C$1,$C$2-$C$1+1,$C$2-K2294+1)</f>
        <v>37</v>
      </c>
      <c r="N2294" s="268">
        <f>M2294/365</f>
        <v>0.10136986301369863</v>
      </c>
      <c r="O2294" s="269">
        <f>'Data and Parameter'!$E$4*'Data and Parameter'!$E$5*('Data and Parameter'!$E$6+'Data and Parameter'!$E$7)*'Data and Parameter'!$E$19*'Data and Parameter'!$E$14*'ER calculations'!N2294</f>
        <v>0.52486771683372158</v>
      </c>
    </row>
    <row r="2295" spans="1:15" ht="15">
      <c r="A2295" s="284">
        <v>2291</v>
      </c>
      <c r="B2295" s="287"/>
      <c r="C2295" s="287"/>
      <c r="D2295" s="284" t="s">
        <v>1382</v>
      </c>
      <c r="E2295" s="287"/>
      <c r="F2295" s="285" t="s">
        <v>2415</v>
      </c>
      <c r="G2295" s="266" t="s">
        <v>121</v>
      </c>
      <c r="H2295" s="266">
        <f>IF(G2295="Traditional Stove",0.1,0.2)</f>
        <v>0.1</v>
      </c>
      <c r="I2295" s="266">
        <f>YEAR(J2295)</f>
        <v>2023</v>
      </c>
      <c r="J2295" s="267">
        <v>45009</v>
      </c>
      <c r="K2295" s="267">
        <f>J2295+1</f>
        <v>45010</v>
      </c>
      <c r="L2295" s="266">
        <f>IF(M2295&lt;=365,1,2)</f>
        <v>1</v>
      </c>
      <c r="M2295" s="266">
        <f>IF(K2295&lt;$C$1,$C$2-$C$1+1,$C$2-K2295+1)</f>
        <v>37</v>
      </c>
      <c r="N2295" s="268">
        <f>M2295/365</f>
        <v>0.10136986301369863</v>
      </c>
      <c r="O2295" s="269">
        <f>'Data and Parameter'!$E$4*'Data and Parameter'!$E$5*('Data and Parameter'!$E$6+'Data and Parameter'!$E$7)*'Data and Parameter'!$E$19*'Data and Parameter'!$E$14*'ER calculations'!N2295</f>
        <v>0.52486771683372158</v>
      </c>
    </row>
    <row r="2296" spans="1:15" ht="15">
      <c r="A2296" s="284">
        <v>2292</v>
      </c>
      <c r="B2296" s="287"/>
      <c r="C2296" s="287"/>
      <c r="D2296" s="284" t="s">
        <v>1382</v>
      </c>
      <c r="E2296" s="287"/>
      <c r="F2296" s="285" t="s">
        <v>2416</v>
      </c>
      <c r="G2296" s="266" t="s">
        <v>121</v>
      </c>
      <c r="H2296" s="266">
        <f>IF(G2296="Traditional Stove",0.1,0.2)</f>
        <v>0.1</v>
      </c>
      <c r="I2296" s="266">
        <f>YEAR(J2296)</f>
        <v>2023</v>
      </c>
      <c r="J2296" s="267">
        <v>45009</v>
      </c>
      <c r="K2296" s="267">
        <f>J2296+1</f>
        <v>45010</v>
      </c>
      <c r="L2296" s="266">
        <f>IF(M2296&lt;=365,1,2)</f>
        <v>1</v>
      </c>
      <c r="M2296" s="266">
        <f>IF(K2296&lt;$C$1,$C$2-$C$1+1,$C$2-K2296+1)</f>
        <v>37</v>
      </c>
      <c r="N2296" s="268">
        <f>M2296/365</f>
        <v>0.10136986301369863</v>
      </c>
      <c r="O2296" s="269">
        <f>'Data and Parameter'!$E$4*'Data and Parameter'!$E$5*('Data and Parameter'!$E$6+'Data and Parameter'!$E$7)*'Data and Parameter'!$E$19*'Data and Parameter'!$E$14*'ER calculations'!N2296</f>
        <v>0.52486771683372158</v>
      </c>
    </row>
    <row r="2297" spans="1:15" ht="15">
      <c r="A2297" s="284">
        <v>2293</v>
      </c>
      <c r="B2297" s="287"/>
      <c r="C2297" s="287"/>
      <c r="D2297" s="284" t="s">
        <v>1382</v>
      </c>
      <c r="E2297" s="287"/>
      <c r="F2297" s="285" t="s">
        <v>2417</v>
      </c>
      <c r="G2297" s="266" t="s">
        <v>121</v>
      </c>
      <c r="H2297" s="266">
        <f>IF(G2297="Traditional Stove",0.1,0.2)</f>
        <v>0.1</v>
      </c>
      <c r="I2297" s="266">
        <f>YEAR(J2297)</f>
        <v>2023</v>
      </c>
      <c r="J2297" s="267">
        <v>45009</v>
      </c>
      <c r="K2297" s="267">
        <f>J2297+1</f>
        <v>45010</v>
      </c>
      <c r="L2297" s="266">
        <f>IF(M2297&lt;=365,1,2)</f>
        <v>1</v>
      </c>
      <c r="M2297" s="266">
        <f>IF(K2297&lt;$C$1,$C$2-$C$1+1,$C$2-K2297+1)</f>
        <v>37</v>
      </c>
      <c r="N2297" s="268">
        <f>M2297/365</f>
        <v>0.10136986301369863</v>
      </c>
      <c r="O2297" s="269">
        <f>'Data and Parameter'!$E$4*'Data and Parameter'!$E$5*('Data and Parameter'!$E$6+'Data and Parameter'!$E$7)*'Data and Parameter'!$E$19*'Data and Parameter'!$E$14*'ER calculations'!N2297</f>
        <v>0.52486771683372158</v>
      </c>
    </row>
    <row r="2298" spans="1:15" ht="15">
      <c r="A2298" s="284">
        <v>2294</v>
      </c>
      <c r="B2298" s="287"/>
      <c r="C2298" s="287"/>
      <c r="D2298" s="284" t="s">
        <v>1382</v>
      </c>
      <c r="E2298" s="287"/>
      <c r="F2298" s="285" t="s">
        <v>2418</v>
      </c>
      <c r="G2298" s="266" t="s">
        <v>121</v>
      </c>
      <c r="H2298" s="266">
        <f>IF(G2298="Traditional Stove",0.1,0.2)</f>
        <v>0.1</v>
      </c>
      <c r="I2298" s="266">
        <f>YEAR(J2298)</f>
        <v>2023</v>
      </c>
      <c r="J2298" s="267">
        <v>45009</v>
      </c>
      <c r="K2298" s="267">
        <f>J2298+1</f>
        <v>45010</v>
      </c>
      <c r="L2298" s="266">
        <f>IF(M2298&lt;=365,1,2)</f>
        <v>1</v>
      </c>
      <c r="M2298" s="266">
        <f>IF(K2298&lt;$C$1,$C$2-$C$1+1,$C$2-K2298+1)</f>
        <v>37</v>
      </c>
      <c r="N2298" s="268">
        <f>M2298/365</f>
        <v>0.10136986301369863</v>
      </c>
      <c r="O2298" s="269">
        <f>'Data and Parameter'!$E$4*'Data and Parameter'!$E$5*('Data and Parameter'!$E$6+'Data and Parameter'!$E$7)*'Data and Parameter'!$E$19*'Data and Parameter'!$E$14*'ER calculations'!N2298</f>
        <v>0.52486771683372158</v>
      </c>
    </row>
    <row r="2299" spans="1:15" ht="15">
      <c r="A2299" s="284">
        <v>2295</v>
      </c>
      <c r="B2299" s="287"/>
      <c r="C2299" s="287"/>
      <c r="D2299" s="284" t="s">
        <v>1382</v>
      </c>
      <c r="E2299" s="287"/>
      <c r="F2299" s="285" t="s">
        <v>2419</v>
      </c>
      <c r="G2299" s="266" t="s">
        <v>121</v>
      </c>
      <c r="H2299" s="266">
        <f>IF(G2299="Traditional Stove",0.1,0.2)</f>
        <v>0.1</v>
      </c>
      <c r="I2299" s="266">
        <f>YEAR(J2299)</f>
        <v>2023</v>
      </c>
      <c r="J2299" s="267">
        <v>45009</v>
      </c>
      <c r="K2299" s="267">
        <f>J2299+1</f>
        <v>45010</v>
      </c>
      <c r="L2299" s="266">
        <f>IF(M2299&lt;=365,1,2)</f>
        <v>1</v>
      </c>
      <c r="M2299" s="266">
        <f>IF(K2299&lt;$C$1,$C$2-$C$1+1,$C$2-K2299+1)</f>
        <v>37</v>
      </c>
      <c r="N2299" s="268">
        <f>M2299/365</f>
        <v>0.10136986301369863</v>
      </c>
      <c r="O2299" s="269">
        <f>'Data and Parameter'!$E$4*'Data and Parameter'!$E$5*('Data and Parameter'!$E$6+'Data and Parameter'!$E$7)*'Data and Parameter'!$E$19*'Data and Parameter'!$E$14*'ER calculations'!N2299</f>
        <v>0.52486771683372158</v>
      </c>
    </row>
    <row r="2300" spans="1:15" ht="15">
      <c r="A2300" s="284">
        <v>2296</v>
      </c>
      <c r="B2300" s="287"/>
      <c r="C2300" s="287"/>
      <c r="D2300" s="284" t="s">
        <v>1382</v>
      </c>
      <c r="E2300" s="287"/>
      <c r="F2300" s="285" t="s">
        <v>2420</v>
      </c>
      <c r="G2300" s="266" t="s">
        <v>121</v>
      </c>
      <c r="H2300" s="266">
        <f>IF(G2300="Traditional Stove",0.1,0.2)</f>
        <v>0.1</v>
      </c>
      <c r="I2300" s="266">
        <f>YEAR(J2300)</f>
        <v>2023</v>
      </c>
      <c r="J2300" s="267">
        <v>45009</v>
      </c>
      <c r="K2300" s="267">
        <f>J2300+1</f>
        <v>45010</v>
      </c>
      <c r="L2300" s="266">
        <f>IF(M2300&lt;=365,1,2)</f>
        <v>1</v>
      </c>
      <c r="M2300" s="266">
        <f>IF(K2300&lt;$C$1,$C$2-$C$1+1,$C$2-K2300+1)</f>
        <v>37</v>
      </c>
      <c r="N2300" s="268">
        <f>M2300/365</f>
        <v>0.10136986301369863</v>
      </c>
      <c r="O2300" s="269">
        <f>'Data and Parameter'!$E$4*'Data and Parameter'!$E$5*('Data and Parameter'!$E$6+'Data and Parameter'!$E$7)*'Data and Parameter'!$E$19*'Data and Parameter'!$E$14*'ER calculations'!N2300</f>
        <v>0.52486771683372158</v>
      </c>
    </row>
    <row r="2301" spans="1:15" ht="15">
      <c r="A2301" s="284">
        <v>2297</v>
      </c>
      <c r="B2301" s="287"/>
      <c r="C2301" s="287"/>
      <c r="D2301" s="284" t="s">
        <v>1382</v>
      </c>
      <c r="E2301" s="287"/>
      <c r="F2301" s="285" t="s">
        <v>2421</v>
      </c>
      <c r="G2301" s="266" t="s">
        <v>121</v>
      </c>
      <c r="H2301" s="266">
        <f>IF(G2301="Traditional Stove",0.1,0.2)</f>
        <v>0.1</v>
      </c>
      <c r="I2301" s="266">
        <f>YEAR(J2301)</f>
        <v>2023</v>
      </c>
      <c r="J2301" s="267">
        <v>45009</v>
      </c>
      <c r="K2301" s="267">
        <f>J2301+1</f>
        <v>45010</v>
      </c>
      <c r="L2301" s="266">
        <f>IF(M2301&lt;=365,1,2)</f>
        <v>1</v>
      </c>
      <c r="M2301" s="266">
        <f>IF(K2301&lt;$C$1,$C$2-$C$1+1,$C$2-K2301+1)</f>
        <v>37</v>
      </c>
      <c r="N2301" s="268">
        <f>M2301/365</f>
        <v>0.10136986301369863</v>
      </c>
      <c r="O2301" s="269">
        <f>'Data and Parameter'!$E$4*'Data and Parameter'!$E$5*('Data and Parameter'!$E$6+'Data and Parameter'!$E$7)*'Data and Parameter'!$E$19*'Data and Parameter'!$E$14*'ER calculations'!N2301</f>
        <v>0.52486771683372158</v>
      </c>
    </row>
    <row r="2302" spans="1:15" ht="15">
      <c r="A2302" s="284">
        <v>2298</v>
      </c>
      <c r="B2302" s="287"/>
      <c r="C2302" s="287"/>
      <c r="D2302" s="284" t="s">
        <v>1382</v>
      </c>
      <c r="E2302" s="287"/>
      <c r="F2302" s="285" t="s">
        <v>2422</v>
      </c>
      <c r="G2302" s="266" t="s">
        <v>121</v>
      </c>
      <c r="H2302" s="266">
        <f>IF(G2302="Traditional Stove",0.1,0.2)</f>
        <v>0.1</v>
      </c>
      <c r="I2302" s="266">
        <f>YEAR(J2302)</f>
        <v>2023</v>
      </c>
      <c r="J2302" s="267">
        <v>45009</v>
      </c>
      <c r="K2302" s="267">
        <f>J2302+1</f>
        <v>45010</v>
      </c>
      <c r="L2302" s="266">
        <f>IF(M2302&lt;=365,1,2)</f>
        <v>1</v>
      </c>
      <c r="M2302" s="266">
        <f>IF(K2302&lt;$C$1,$C$2-$C$1+1,$C$2-K2302+1)</f>
        <v>37</v>
      </c>
      <c r="N2302" s="268">
        <f>M2302/365</f>
        <v>0.10136986301369863</v>
      </c>
      <c r="O2302" s="269">
        <f>'Data and Parameter'!$E$4*'Data and Parameter'!$E$5*('Data and Parameter'!$E$6+'Data and Parameter'!$E$7)*'Data and Parameter'!$E$19*'Data and Parameter'!$E$14*'ER calculations'!N2302</f>
        <v>0.52486771683372158</v>
      </c>
    </row>
    <row r="2303" spans="1:15" ht="15">
      <c r="A2303" s="284">
        <v>2299</v>
      </c>
      <c r="B2303" s="287"/>
      <c r="C2303" s="287"/>
      <c r="D2303" s="284" t="s">
        <v>1382</v>
      </c>
      <c r="E2303" s="287"/>
      <c r="F2303" s="285" t="s">
        <v>2423</v>
      </c>
      <c r="G2303" s="266" t="s">
        <v>121</v>
      </c>
      <c r="H2303" s="266">
        <f>IF(G2303="Traditional Stove",0.1,0.2)</f>
        <v>0.1</v>
      </c>
      <c r="I2303" s="266">
        <f>YEAR(J2303)</f>
        <v>2023</v>
      </c>
      <c r="J2303" s="267">
        <v>45009</v>
      </c>
      <c r="K2303" s="267">
        <f>J2303+1</f>
        <v>45010</v>
      </c>
      <c r="L2303" s="266">
        <f>IF(M2303&lt;=365,1,2)</f>
        <v>1</v>
      </c>
      <c r="M2303" s="266">
        <f>IF(K2303&lt;$C$1,$C$2-$C$1+1,$C$2-K2303+1)</f>
        <v>37</v>
      </c>
      <c r="N2303" s="268">
        <f>M2303/365</f>
        <v>0.10136986301369863</v>
      </c>
      <c r="O2303" s="269">
        <f>'Data and Parameter'!$E$4*'Data and Parameter'!$E$5*('Data and Parameter'!$E$6+'Data and Parameter'!$E$7)*'Data and Parameter'!$E$19*'Data and Parameter'!$E$14*'ER calculations'!N2303</f>
        <v>0.52486771683372158</v>
      </c>
    </row>
    <row r="2304" spans="1:15" ht="15">
      <c r="A2304" s="284">
        <v>2300</v>
      </c>
      <c r="B2304" s="287"/>
      <c r="C2304" s="287"/>
      <c r="D2304" s="284" t="s">
        <v>1382</v>
      </c>
      <c r="E2304" s="287"/>
      <c r="F2304" s="285" t="s">
        <v>2424</v>
      </c>
      <c r="G2304" s="266" t="s">
        <v>121</v>
      </c>
      <c r="H2304" s="266">
        <f>IF(G2304="Traditional Stove",0.1,0.2)</f>
        <v>0.1</v>
      </c>
      <c r="I2304" s="266">
        <f>YEAR(J2304)</f>
        <v>2023</v>
      </c>
      <c r="J2304" s="267">
        <v>45009</v>
      </c>
      <c r="K2304" s="267">
        <f>J2304+1</f>
        <v>45010</v>
      </c>
      <c r="L2304" s="266">
        <f>IF(M2304&lt;=365,1,2)</f>
        <v>1</v>
      </c>
      <c r="M2304" s="266">
        <f>IF(K2304&lt;$C$1,$C$2-$C$1+1,$C$2-K2304+1)</f>
        <v>37</v>
      </c>
      <c r="N2304" s="268">
        <f>M2304/365</f>
        <v>0.10136986301369863</v>
      </c>
      <c r="O2304" s="269">
        <f>'Data and Parameter'!$E$4*'Data and Parameter'!$E$5*('Data and Parameter'!$E$6+'Data and Parameter'!$E$7)*'Data and Parameter'!$E$19*'Data and Parameter'!$E$14*'ER calculations'!N2304</f>
        <v>0.52486771683372158</v>
      </c>
    </row>
    <row r="2305" spans="1:15" ht="15">
      <c r="A2305" s="284">
        <v>2301</v>
      </c>
      <c r="B2305" s="287"/>
      <c r="C2305" s="287"/>
      <c r="D2305" s="284" t="s">
        <v>1382</v>
      </c>
      <c r="E2305" s="287"/>
      <c r="F2305" s="285" t="s">
        <v>2425</v>
      </c>
      <c r="G2305" s="266" t="s">
        <v>121</v>
      </c>
      <c r="H2305" s="266">
        <f>IF(G2305="Traditional Stove",0.1,0.2)</f>
        <v>0.1</v>
      </c>
      <c r="I2305" s="266">
        <f>YEAR(J2305)</f>
        <v>2023</v>
      </c>
      <c r="J2305" s="267">
        <v>45009</v>
      </c>
      <c r="K2305" s="267">
        <f>J2305+1</f>
        <v>45010</v>
      </c>
      <c r="L2305" s="266">
        <f>IF(M2305&lt;=365,1,2)</f>
        <v>1</v>
      </c>
      <c r="M2305" s="266">
        <f>IF(K2305&lt;$C$1,$C$2-$C$1+1,$C$2-K2305+1)</f>
        <v>37</v>
      </c>
      <c r="N2305" s="268">
        <f>M2305/365</f>
        <v>0.10136986301369863</v>
      </c>
      <c r="O2305" s="269">
        <f>'Data and Parameter'!$E$4*'Data and Parameter'!$E$5*('Data and Parameter'!$E$6+'Data and Parameter'!$E$7)*'Data and Parameter'!$E$19*'Data and Parameter'!$E$14*'ER calculations'!N2305</f>
        <v>0.52486771683372158</v>
      </c>
    </row>
    <row r="2306" spans="1:15" ht="15">
      <c r="A2306" s="284">
        <v>2302</v>
      </c>
      <c r="B2306" s="287"/>
      <c r="C2306" s="287"/>
      <c r="D2306" s="284" t="s">
        <v>1382</v>
      </c>
      <c r="E2306" s="287"/>
      <c r="F2306" s="285" t="s">
        <v>2426</v>
      </c>
      <c r="G2306" s="266" t="s">
        <v>121</v>
      </c>
      <c r="H2306" s="266">
        <f>IF(G2306="Traditional Stove",0.1,0.2)</f>
        <v>0.1</v>
      </c>
      <c r="I2306" s="266">
        <f>YEAR(J2306)</f>
        <v>2023</v>
      </c>
      <c r="J2306" s="267">
        <v>45009</v>
      </c>
      <c r="K2306" s="267">
        <f>J2306+1</f>
        <v>45010</v>
      </c>
      <c r="L2306" s="266">
        <f>IF(M2306&lt;=365,1,2)</f>
        <v>1</v>
      </c>
      <c r="M2306" s="266">
        <f>IF(K2306&lt;$C$1,$C$2-$C$1+1,$C$2-K2306+1)</f>
        <v>37</v>
      </c>
      <c r="N2306" s="268">
        <f>M2306/365</f>
        <v>0.10136986301369863</v>
      </c>
      <c r="O2306" s="269">
        <f>'Data and Parameter'!$E$4*'Data and Parameter'!$E$5*('Data and Parameter'!$E$6+'Data and Parameter'!$E$7)*'Data and Parameter'!$E$19*'Data and Parameter'!$E$14*'ER calculations'!N2306</f>
        <v>0.52486771683372158</v>
      </c>
    </row>
    <row r="2307" spans="1:15" ht="15">
      <c r="A2307" s="284">
        <v>2303</v>
      </c>
      <c r="B2307" s="287"/>
      <c r="C2307" s="287"/>
      <c r="D2307" s="284" t="s">
        <v>1382</v>
      </c>
      <c r="E2307" s="287"/>
      <c r="F2307" s="285" t="s">
        <v>2427</v>
      </c>
      <c r="G2307" s="266" t="s">
        <v>121</v>
      </c>
      <c r="H2307" s="266">
        <f>IF(G2307="Traditional Stove",0.1,0.2)</f>
        <v>0.1</v>
      </c>
      <c r="I2307" s="266">
        <f>YEAR(J2307)</f>
        <v>2023</v>
      </c>
      <c r="J2307" s="267">
        <v>45009</v>
      </c>
      <c r="K2307" s="267">
        <f>J2307+1</f>
        <v>45010</v>
      </c>
      <c r="L2307" s="266">
        <f>IF(M2307&lt;=365,1,2)</f>
        <v>1</v>
      </c>
      <c r="M2307" s="266">
        <f>IF(K2307&lt;$C$1,$C$2-$C$1+1,$C$2-K2307+1)</f>
        <v>37</v>
      </c>
      <c r="N2307" s="268">
        <f>M2307/365</f>
        <v>0.10136986301369863</v>
      </c>
      <c r="O2307" s="269">
        <f>'Data and Parameter'!$E$4*'Data and Parameter'!$E$5*('Data and Parameter'!$E$6+'Data and Parameter'!$E$7)*'Data and Parameter'!$E$19*'Data and Parameter'!$E$14*'ER calculations'!N2307</f>
        <v>0.52486771683372158</v>
      </c>
    </row>
    <row r="2308" spans="1:15" ht="15">
      <c r="A2308" s="284">
        <v>2304</v>
      </c>
      <c r="B2308" s="287"/>
      <c r="C2308" s="287"/>
      <c r="D2308" s="284" t="s">
        <v>1382</v>
      </c>
      <c r="E2308" s="287"/>
      <c r="F2308" s="285" t="s">
        <v>2428</v>
      </c>
      <c r="G2308" s="266" t="s">
        <v>121</v>
      </c>
      <c r="H2308" s="266">
        <f>IF(G2308="Traditional Stove",0.1,0.2)</f>
        <v>0.1</v>
      </c>
      <c r="I2308" s="266">
        <f>YEAR(J2308)</f>
        <v>2023</v>
      </c>
      <c r="J2308" s="267">
        <v>45009</v>
      </c>
      <c r="K2308" s="267">
        <f>J2308+1</f>
        <v>45010</v>
      </c>
      <c r="L2308" s="266">
        <f>IF(M2308&lt;=365,1,2)</f>
        <v>1</v>
      </c>
      <c r="M2308" s="266">
        <f>IF(K2308&lt;$C$1,$C$2-$C$1+1,$C$2-K2308+1)</f>
        <v>37</v>
      </c>
      <c r="N2308" s="268">
        <f>M2308/365</f>
        <v>0.10136986301369863</v>
      </c>
      <c r="O2308" s="269">
        <f>'Data and Parameter'!$E$4*'Data and Parameter'!$E$5*('Data and Parameter'!$E$6+'Data and Parameter'!$E$7)*'Data and Parameter'!$E$19*'Data and Parameter'!$E$14*'ER calculations'!N2308</f>
        <v>0.52486771683372158</v>
      </c>
    </row>
    <row r="2309" spans="1:15" ht="15">
      <c r="A2309" s="284">
        <v>2305</v>
      </c>
      <c r="B2309" s="287"/>
      <c r="C2309" s="287"/>
      <c r="D2309" s="284" t="s">
        <v>1382</v>
      </c>
      <c r="E2309" s="287"/>
      <c r="F2309" s="285" t="s">
        <v>2429</v>
      </c>
      <c r="G2309" s="266" t="s">
        <v>121</v>
      </c>
      <c r="H2309" s="266">
        <f>IF(G2309="Traditional Stove",0.1,0.2)</f>
        <v>0.1</v>
      </c>
      <c r="I2309" s="266">
        <f>YEAR(J2309)</f>
        <v>2023</v>
      </c>
      <c r="J2309" s="267">
        <v>45009</v>
      </c>
      <c r="K2309" s="267">
        <f>J2309+1</f>
        <v>45010</v>
      </c>
      <c r="L2309" s="266">
        <f>IF(M2309&lt;=365,1,2)</f>
        <v>1</v>
      </c>
      <c r="M2309" s="266">
        <f>IF(K2309&lt;$C$1,$C$2-$C$1+1,$C$2-K2309+1)</f>
        <v>37</v>
      </c>
      <c r="N2309" s="268">
        <f>M2309/365</f>
        <v>0.10136986301369863</v>
      </c>
      <c r="O2309" s="269">
        <f>'Data and Parameter'!$E$4*'Data and Parameter'!$E$5*('Data and Parameter'!$E$6+'Data and Parameter'!$E$7)*'Data and Parameter'!$E$19*'Data and Parameter'!$E$14*'ER calculations'!N2309</f>
        <v>0.52486771683372158</v>
      </c>
    </row>
    <row r="2310" spans="1:15" ht="15">
      <c r="A2310" s="284">
        <v>2306</v>
      </c>
      <c r="B2310" s="287"/>
      <c r="C2310" s="287"/>
      <c r="D2310" s="284" t="s">
        <v>1382</v>
      </c>
      <c r="E2310" s="287"/>
      <c r="F2310" s="285" t="s">
        <v>2430</v>
      </c>
      <c r="G2310" s="266" t="s">
        <v>121</v>
      </c>
      <c r="H2310" s="266">
        <f>IF(G2310="Traditional Stove",0.1,0.2)</f>
        <v>0.1</v>
      </c>
      <c r="I2310" s="266">
        <f>YEAR(J2310)</f>
        <v>2023</v>
      </c>
      <c r="J2310" s="267">
        <v>45009</v>
      </c>
      <c r="K2310" s="267">
        <f>J2310+1</f>
        <v>45010</v>
      </c>
      <c r="L2310" s="266">
        <f>IF(M2310&lt;=365,1,2)</f>
        <v>1</v>
      </c>
      <c r="M2310" s="266">
        <f>IF(K2310&lt;$C$1,$C$2-$C$1+1,$C$2-K2310+1)</f>
        <v>37</v>
      </c>
      <c r="N2310" s="268">
        <f>M2310/365</f>
        <v>0.10136986301369863</v>
      </c>
      <c r="O2310" s="269">
        <f>'Data and Parameter'!$E$4*'Data and Parameter'!$E$5*('Data and Parameter'!$E$6+'Data and Parameter'!$E$7)*'Data and Parameter'!$E$19*'Data and Parameter'!$E$14*'ER calculations'!N2310</f>
        <v>0.52486771683372158</v>
      </c>
    </row>
    <row r="2311" spans="1:15" ht="15">
      <c r="A2311" s="284">
        <v>2307</v>
      </c>
      <c r="B2311" s="287"/>
      <c r="C2311" s="287"/>
      <c r="D2311" s="284" t="s">
        <v>1382</v>
      </c>
      <c r="E2311" s="287"/>
      <c r="F2311" s="285" t="s">
        <v>2431</v>
      </c>
      <c r="G2311" s="266" t="s">
        <v>121</v>
      </c>
      <c r="H2311" s="266">
        <f>IF(G2311="Traditional Stove",0.1,0.2)</f>
        <v>0.1</v>
      </c>
      <c r="I2311" s="266">
        <f>YEAR(J2311)</f>
        <v>2023</v>
      </c>
      <c r="J2311" s="267">
        <v>45009</v>
      </c>
      <c r="K2311" s="267">
        <f>J2311+1</f>
        <v>45010</v>
      </c>
      <c r="L2311" s="266">
        <f>IF(M2311&lt;=365,1,2)</f>
        <v>1</v>
      </c>
      <c r="M2311" s="266">
        <f>IF(K2311&lt;$C$1,$C$2-$C$1+1,$C$2-K2311+1)</f>
        <v>37</v>
      </c>
      <c r="N2311" s="268">
        <f>M2311/365</f>
        <v>0.10136986301369863</v>
      </c>
      <c r="O2311" s="269">
        <f>'Data and Parameter'!$E$4*'Data and Parameter'!$E$5*('Data and Parameter'!$E$6+'Data and Parameter'!$E$7)*'Data and Parameter'!$E$19*'Data and Parameter'!$E$14*'ER calculations'!N2311</f>
        <v>0.52486771683372158</v>
      </c>
    </row>
    <row r="2312" spans="1:15" ht="15">
      <c r="A2312" s="284">
        <v>2308</v>
      </c>
      <c r="B2312" s="287"/>
      <c r="C2312" s="287"/>
      <c r="D2312" s="284" t="s">
        <v>1382</v>
      </c>
      <c r="E2312" s="287"/>
      <c r="F2312" s="285" t="s">
        <v>2432</v>
      </c>
      <c r="G2312" s="266" t="s">
        <v>121</v>
      </c>
      <c r="H2312" s="266">
        <f>IF(G2312="Traditional Stove",0.1,0.2)</f>
        <v>0.1</v>
      </c>
      <c r="I2312" s="266">
        <f>YEAR(J2312)</f>
        <v>2023</v>
      </c>
      <c r="J2312" s="267">
        <v>45009</v>
      </c>
      <c r="K2312" s="267">
        <f>J2312+1</f>
        <v>45010</v>
      </c>
      <c r="L2312" s="266">
        <f>IF(M2312&lt;=365,1,2)</f>
        <v>1</v>
      </c>
      <c r="M2312" s="266">
        <f>IF(K2312&lt;$C$1,$C$2-$C$1+1,$C$2-K2312+1)</f>
        <v>37</v>
      </c>
      <c r="N2312" s="268">
        <f>M2312/365</f>
        <v>0.10136986301369863</v>
      </c>
      <c r="O2312" s="269">
        <f>'Data and Parameter'!$E$4*'Data and Parameter'!$E$5*('Data and Parameter'!$E$6+'Data and Parameter'!$E$7)*'Data and Parameter'!$E$19*'Data and Parameter'!$E$14*'ER calculations'!N2312</f>
        <v>0.52486771683372158</v>
      </c>
    </row>
    <row r="2313" spans="1:15" ht="15">
      <c r="A2313" s="284">
        <v>2309</v>
      </c>
      <c r="B2313" s="287"/>
      <c r="C2313" s="287"/>
      <c r="D2313" s="284" t="s">
        <v>1382</v>
      </c>
      <c r="E2313" s="287"/>
      <c r="F2313" s="285" t="s">
        <v>2433</v>
      </c>
      <c r="G2313" s="266" t="s">
        <v>121</v>
      </c>
      <c r="H2313" s="266">
        <f>IF(G2313="Traditional Stove",0.1,0.2)</f>
        <v>0.1</v>
      </c>
      <c r="I2313" s="266">
        <f>YEAR(J2313)</f>
        <v>2023</v>
      </c>
      <c r="J2313" s="267">
        <v>45009</v>
      </c>
      <c r="K2313" s="267">
        <f>J2313+1</f>
        <v>45010</v>
      </c>
      <c r="L2313" s="266">
        <f>IF(M2313&lt;=365,1,2)</f>
        <v>1</v>
      </c>
      <c r="M2313" s="266">
        <f>IF(K2313&lt;$C$1,$C$2-$C$1+1,$C$2-K2313+1)</f>
        <v>37</v>
      </c>
      <c r="N2313" s="268">
        <f>M2313/365</f>
        <v>0.10136986301369863</v>
      </c>
      <c r="O2313" s="269">
        <f>'Data and Parameter'!$E$4*'Data and Parameter'!$E$5*('Data and Parameter'!$E$6+'Data and Parameter'!$E$7)*'Data and Parameter'!$E$19*'Data and Parameter'!$E$14*'ER calculations'!N2313</f>
        <v>0.52486771683372158</v>
      </c>
    </row>
    <row r="2314" spans="1:15" ht="15">
      <c r="A2314" s="284">
        <v>2310</v>
      </c>
      <c r="B2314" s="287"/>
      <c r="C2314" s="287"/>
      <c r="D2314" s="284" t="s">
        <v>1382</v>
      </c>
      <c r="E2314" s="287"/>
      <c r="F2314" s="285" t="s">
        <v>2434</v>
      </c>
      <c r="G2314" s="266" t="s">
        <v>121</v>
      </c>
      <c r="H2314" s="266">
        <f>IF(G2314="Traditional Stove",0.1,0.2)</f>
        <v>0.1</v>
      </c>
      <c r="I2314" s="266">
        <f>YEAR(J2314)</f>
        <v>2023</v>
      </c>
      <c r="J2314" s="267">
        <v>45009</v>
      </c>
      <c r="K2314" s="267">
        <f>J2314+1</f>
        <v>45010</v>
      </c>
      <c r="L2314" s="266">
        <f>IF(M2314&lt;=365,1,2)</f>
        <v>1</v>
      </c>
      <c r="M2314" s="266">
        <f>IF(K2314&lt;$C$1,$C$2-$C$1+1,$C$2-K2314+1)</f>
        <v>37</v>
      </c>
      <c r="N2314" s="268">
        <f>M2314/365</f>
        <v>0.10136986301369863</v>
      </c>
      <c r="O2314" s="269">
        <f>'Data and Parameter'!$E$4*'Data and Parameter'!$E$5*('Data and Parameter'!$E$6+'Data and Parameter'!$E$7)*'Data and Parameter'!$E$19*'Data and Parameter'!$E$14*'ER calculations'!N2314</f>
        <v>0.52486771683372158</v>
      </c>
    </row>
    <row r="2315" spans="1:15" ht="15">
      <c r="A2315" s="284">
        <v>2311</v>
      </c>
      <c r="B2315" s="287"/>
      <c r="C2315" s="287"/>
      <c r="D2315" s="284" t="s">
        <v>1382</v>
      </c>
      <c r="E2315" s="287"/>
      <c r="F2315" s="285" t="s">
        <v>2435</v>
      </c>
      <c r="G2315" s="266" t="s">
        <v>121</v>
      </c>
      <c r="H2315" s="266">
        <f>IF(G2315="Traditional Stove",0.1,0.2)</f>
        <v>0.1</v>
      </c>
      <c r="I2315" s="266">
        <f>YEAR(J2315)</f>
        <v>2023</v>
      </c>
      <c r="J2315" s="267">
        <v>45009</v>
      </c>
      <c r="K2315" s="267">
        <f>J2315+1</f>
        <v>45010</v>
      </c>
      <c r="L2315" s="266">
        <f>IF(M2315&lt;=365,1,2)</f>
        <v>1</v>
      </c>
      <c r="M2315" s="266">
        <f>IF(K2315&lt;$C$1,$C$2-$C$1+1,$C$2-K2315+1)</f>
        <v>37</v>
      </c>
      <c r="N2315" s="268">
        <f>M2315/365</f>
        <v>0.10136986301369863</v>
      </c>
      <c r="O2315" s="269">
        <f>'Data and Parameter'!$E$4*'Data and Parameter'!$E$5*('Data and Parameter'!$E$6+'Data and Parameter'!$E$7)*'Data and Parameter'!$E$19*'Data and Parameter'!$E$14*'ER calculations'!N2315</f>
        <v>0.52486771683372158</v>
      </c>
    </row>
    <row r="2316" spans="1:15" ht="15">
      <c r="A2316" s="284">
        <v>2312</v>
      </c>
      <c r="B2316" s="287"/>
      <c r="C2316" s="287"/>
      <c r="D2316" s="284" t="s">
        <v>1382</v>
      </c>
      <c r="E2316" s="287"/>
      <c r="F2316" s="285" t="s">
        <v>2436</v>
      </c>
      <c r="G2316" s="266" t="s">
        <v>121</v>
      </c>
      <c r="H2316" s="266">
        <f>IF(G2316="Traditional Stove",0.1,0.2)</f>
        <v>0.1</v>
      </c>
      <c r="I2316" s="266">
        <f>YEAR(J2316)</f>
        <v>2023</v>
      </c>
      <c r="J2316" s="267">
        <v>45009</v>
      </c>
      <c r="K2316" s="267">
        <f>J2316+1</f>
        <v>45010</v>
      </c>
      <c r="L2316" s="266">
        <f>IF(M2316&lt;=365,1,2)</f>
        <v>1</v>
      </c>
      <c r="M2316" s="266">
        <f>IF(K2316&lt;$C$1,$C$2-$C$1+1,$C$2-K2316+1)</f>
        <v>37</v>
      </c>
      <c r="N2316" s="268">
        <f>M2316/365</f>
        <v>0.10136986301369863</v>
      </c>
      <c r="O2316" s="269">
        <f>'Data and Parameter'!$E$4*'Data and Parameter'!$E$5*('Data and Parameter'!$E$6+'Data and Parameter'!$E$7)*'Data and Parameter'!$E$19*'Data and Parameter'!$E$14*'ER calculations'!N2316</f>
        <v>0.52486771683372158</v>
      </c>
    </row>
    <row r="2317" spans="1:15" ht="15">
      <c r="A2317" s="284">
        <v>2313</v>
      </c>
      <c r="B2317" s="287"/>
      <c r="C2317" s="287"/>
      <c r="D2317" s="284" t="s">
        <v>1382</v>
      </c>
      <c r="E2317" s="287"/>
      <c r="F2317" s="285" t="s">
        <v>2437</v>
      </c>
      <c r="G2317" s="266" t="s">
        <v>121</v>
      </c>
      <c r="H2317" s="266">
        <f>IF(G2317="Traditional Stove",0.1,0.2)</f>
        <v>0.1</v>
      </c>
      <c r="I2317" s="266">
        <f>YEAR(J2317)</f>
        <v>2023</v>
      </c>
      <c r="J2317" s="267">
        <v>45009</v>
      </c>
      <c r="K2317" s="267">
        <f>J2317+1</f>
        <v>45010</v>
      </c>
      <c r="L2317" s="266">
        <f>IF(M2317&lt;=365,1,2)</f>
        <v>1</v>
      </c>
      <c r="M2317" s="266">
        <f>IF(K2317&lt;$C$1,$C$2-$C$1+1,$C$2-K2317+1)</f>
        <v>37</v>
      </c>
      <c r="N2317" s="268">
        <f>M2317/365</f>
        <v>0.10136986301369863</v>
      </c>
      <c r="O2317" s="269">
        <f>'Data and Parameter'!$E$4*'Data and Parameter'!$E$5*('Data and Parameter'!$E$6+'Data and Parameter'!$E$7)*'Data and Parameter'!$E$19*'Data and Parameter'!$E$14*'ER calculations'!N2317</f>
        <v>0.52486771683372158</v>
      </c>
    </row>
    <row r="2318" spans="1:15" ht="15">
      <c r="A2318" s="284">
        <v>2314</v>
      </c>
      <c r="B2318" s="287"/>
      <c r="C2318" s="287"/>
      <c r="D2318" s="284" t="s">
        <v>1382</v>
      </c>
      <c r="E2318" s="287"/>
      <c r="F2318" s="285" t="s">
        <v>2438</v>
      </c>
      <c r="G2318" s="266" t="s">
        <v>121</v>
      </c>
      <c r="H2318" s="266">
        <f>IF(G2318="Traditional Stove",0.1,0.2)</f>
        <v>0.1</v>
      </c>
      <c r="I2318" s="266">
        <f>YEAR(J2318)</f>
        <v>2023</v>
      </c>
      <c r="J2318" s="267">
        <v>45009</v>
      </c>
      <c r="K2318" s="267">
        <f>J2318+1</f>
        <v>45010</v>
      </c>
      <c r="L2318" s="266">
        <f>IF(M2318&lt;=365,1,2)</f>
        <v>1</v>
      </c>
      <c r="M2318" s="266">
        <f>IF(K2318&lt;$C$1,$C$2-$C$1+1,$C$2-K2318+1)</f>
        <v>37</v>
      </c>
      <c r="N2318" s="268">
        <f>M2318/365</f>
        <v>0.10136986301369863</v>
      </c>
      <c r="O2318" s="269">
        <f>'Data and Parameter'!$E$4*'Data and Parameter'!$E$5*('Data and Parameter'!$E$6+'Data and Parameter'!$E$7)*'Data and Parameter'!$E$19*'Data and Parameter'!$E$14*'ER calculations'!N2318</f>
        <v>0.52486771683372158</v>
      </c>
    </row>
    <row r="2319" spans="1:15" ht="15">
      <c r="A2319" s="284">
        <v>2315</v>
      </c>
      <c r="B2319" s="287"/>
      <c r="C2319" s="287"/>
      <c r="D2319" s="284" t="s">
        <v>1382</v>
      </c>
      <c r="E2319" s="287"/>
      <c r="F2319" s="285" t="s">
        <v>2439</v>
      </c>
      <c r="G2319" s="266" t="s">
        <v>121</v>
      </c>
      <c r="H2319" s="266">
        <f>IF(G2319="Traditional Stove",0.1,0.2)</f>
        <v>0.1</v>
      </c>
      <c r="I2319" s="266">
        <f>YEAR(J2319)</f>
        <v>2023</v>
      </c>
      <c r="J2319" s="267">
        <v>45009</v>
      </c>
      <c r="K2319" s="267">
        <f>J2319+1</f>
        <v>45010</v>
      </c>
      <c r="L2319" s="266">
        <f>IF(M2319&lt;=365,1,2)</f>
        <v>1</v>
      </c>
      <c r="M2319" s="266">
        <f>IF(K2319&lt;$C$1,$C$2-$C$1+1,$C$2-K2319+1)</f>
        <v>37</v>
      </c>
      <c r="N2319" s="268">
        <f>M2319/365</f>
        <v>0.10136986301369863</v>
      </c>
      <c r="O2319" s="269">
        <f>'Data and Parameter'!$E$4*'Data and Parameter'!$E$5*('Data and Parameter'!$E$6+'Data and Parameter'!$E$7)*'Data and Parameter'!$E$19*'Data and Parameter'!$E$14*'ER calculations'!N2319</f>
        <v>0.52486771683372158</v>
      </c>
    </row>
    <row r="2320" spans="1:15" ht="15">
      <c r="A2320" s="284">
        <v>2316</v>
      </c>
      <c r="B2320" s="287"/>
      <c r="C2320" s="287"/>
      <c r="D2320" s="284" t="s">
        <v>1382</v>
      </c>
      <c r="E2320" s="287"/>
      <c r="F2320" s="285" t="s">
        <v>2440</v>
      </c>
      <c r="G2320" s="266" t="s">
        <v>121</v>
      </c>
      <c r="H2320" s="266">
        <f>IF(G2320="Traditional Stove",0.1,0.2)</f>
        <v>0.1</v>
      </c>
      <c r="I2320" s="266">
        <f>YEAR(J2320)</f>
        <v>2023</v>
      </c>
      <c r="J2320" s="267">
        <v>45009</v>
      </c>
      <c r="K2320" s="267">
        <f>J2320+1</f>
        <v>45010</v>
      </c>
      <c r="L2320" s="266">
        <f>IF(M2320&lt;=365,1,2)</f>
        <v>1</v>
      </c>
      <c r="M2320" s="266">
        <f>IF(K2320&lt;$C$1,$C$2-$C$1+1,$C$2-K2320+1)</f>
        <v>37</v>
      </c>
      <c r="N2320" s="268">
        <f>M2320/365</f>
        <v>0.10136986301369863</v>
      </c>
      <c r="O2320" s="269">
        <f>'Data and Parameter'!$E$4*'Data and Parameter'!$E$5*('Data and Parameter'!$E$6+'Data and Parameter'!$E$7)*'Data and Parameter'!$E$19*'Data and Parameter'!$E$14*'ER calculations'!N2320</f>
        <v>0.52486771683372158</v>
      </c>
    </row>
    <row r="2321" spans="1:15" ht="15">
      <c r="A2321" s="284">
        <v>2317</v>
      </c>
      <c r="B2321" s="287"/>
      <c r="C2321" s="287"/>
      <c r="D2321" s="284" t="s">
        <v>1382</v>
      </c>
      <c r="E2321" s="287"/>
      <c r="F2321" s="285" t="s">
        <v>2441</v>
      </c>
      <c r="G2321" s="266" t="s">
        <v>121</v>
      </c>
      <c r="H2321" s="266">
        <f>IF(G2321="Traditional Stove",0.1,0.2)</f>
        <v>0.1</v>
      </c>
      <c r="I2321" s="266">
        <f>YEAR(J2321)</f>
        <v>2023</v>
      </c>
      <c r="J2321" s="267">
        <v>45009</v>
      </c>
      <c r="K2321" s="267">
        <f>J2321+1</f>
        <v>45010</v>
      </c>
      <c r="L2321" s="266">
        <f>IF(M2321&lt;=365,1,2)</f>
        <v>1</v>
      </c>
      <c r="M2321" s="266">
        <f>IF(K2321&lt;$C$1,$C$2-$C$1+1,$C$2-K2321+1)</f>
        <v>37</v>
      </c>
      <c r="N2321" s="268">
        <f>M2321/365</f>
        <v>0.10136986301369863</v>
      </c>
      <c r="O2321" s="269">
        <f>'Data and Parameter'!$E$4*'Data and Parameter'!$E$5*('Data and Parameter'!$E$6+'Data and Parameter'!$E$7)*'Data and Parameter'!$E$19*'Data and Parameter'!$E$14*'ER calculations'!N2321</f>
        <v>0.52486771683372158</v>
      </c>
    </row>
    <row r="2322" spans="1:15" ht="15">
      <c r="A2322" s="284">
        <v>2318</v>
      </c>
      <c r="B2322" s="287"/>
      <c r="C2322" s="287"/>
      <c r="D2322" s="284" t="s">
        <v>1382</v>
      </c>
      <c r="E2322" s="287"/>
      <c r="F2322" s="285" t="s">
        <v>2442</v>
      </c>
      <c r="G2322" s="266" t="s">
        <v>121</v>
      </c>
      <c r="H2322" s="266">
        <f>IF(G2322="Traditional Stove",0.1,0.2)</f>
        <v>0.1</v>
      </c>
      <c r="I2322" s="266">
        <f>YEAR(J2322)</f>
        <v>2023</v>
      </c>
      <c r="J2322" s="267">
        <v>45009</v>
      </c>
      <c r="K2322" s="267">
        <f>J2322+1</f>
        <v>45010</v>
      </c>
      <c r="L2322" s="266">
        <f>IF(M2322&lt;=365,1,2)</f>
        <v>1</v>
      </c>
      <c r="M2322" s="266">
        <f>IF(K2322&lt;$C$1,$C$2-$C$1+1,$C$2-K2322+1)</f>
        <v>37</v>
      </c>
      <c r="N2322" s="268">
        <f>M2322/365</f>
        <v>0.10136986301369863</v>
      </c>
      <c r="O2322" s="269">
        <f>'Data and Parameter'!$E$4*'Data and Parameter'!$E$5*('Data and Parameter'!$E$6+'Data and Parameter'!$E$7)*'Data and Parameter'!$E$19*'Data and Parameter'!$E$14*'ER calculations'!N2322</f>
        <v>0.52486771683372158</v>
      </c>
    </row>
    <row r="2323" spans="1:15" ht="15">
      <c r="A2323" s="284">
        <v>2319</v>
      </c>
      <c r="B2323" s="287"/>
      <c r="C2323" s="287"/>
      <c r="D2323" s="284" t="s">
        <v>1382</v>
      </c>
      <c r="E2323" s="287"/>
      <c r="F2323" s="285" t="s">
        <v>2443</v>
      </c>
      <c r="G2323" s="266" t="s">
        <v>121</v>
      </c>
      <c r="H2323" s="266">
        <f>IF(G2323="Traditional Stove",0.1,0.2)</f>
        <v>0.1</v>
      </c>
      <c r="I2323" s="266">
        <f>YEAR(J2323)</f>
        <v>2023</v>
      </c>
      <c r="J2323" s="267">
        <v>45009</v>
      </c>
      <c r="K2323" s="267">
        <f>J2323+1</f>
        <v>45010</v>
      </c>
      <c r="L2323" s="266">
        <f>IF(M2323&lt;=365,1,2)</f>
        <v>1</v>
      </c>
      <c r="M2323" s="266">
        <f>IF(K2323&lt;$C$1,$C$2-$C$1+1,$C$2-K2323+1)</f>
        <v>37</v>
      </c>
      <c r="N2323" s="268">
        <f>M2323/365</f>
        <v>0.10136986301369863</v>
      </c>
      <c r="O2323" s="269">
        <f>'Data and Parameter'!$E$4*'Data and Parameter'!$E$5*('Data and Parameter'!$E$6+'Data and Parameter'!$E$7)*'Data and Parameter'!$E$19*'Data and Parameter'!$E$14*'ER calculations'!N2323</f>
        <v>0.52486771683372158</v>
      </c>
    </row>
    <row r="2324" spans="1:15" ht="15">
      <c r="A2324" s="284">
        <v>2320</v>
      </c>
      <c r="B2324" s="287"/>
      <c r="C2324" s="287"/>
      <c r="D2324" s="284" t="s">
        <v>1382</v>
      </c>
      <c r="E2324" s="287"/>
      <c r="F2324" s="285" t="s">
        <v>2444</v>
      </c>
      <c r="G2324" s="266" t="s">
        <v>121</v>
      </c>
      <c r="H2324" s="266">
        <f>IF(G2324="Traditional Stove",0.1,0.2)</f>
        <v>0.1</v>
      </c>
      <c r="I2324" s="266">
        <f>YEAR(J2324)</f>
        <v>2023</v>
      </c>
      <c r="J2324" s="267">
        <v>45009</v>
      </c>
      <c r="K2324" s="267">
        <f>J2324+1</f>
        <v>45010</v>
      </c>
      <c r="L2324" s="266">
        <f>IF(M2324&lt;=365,1,2)</f>
        <v>1</v>
      </c>
      <c r="M2324" s="266">
        <f>IF(K2324&lt;$C$1,$C$2-$C$1+1,$C$2-K2324+1)</f>
        <v>37</v>
      </c>
      <c r="N2324" s="268">
        <f>M2324/365</f>
        <v>0.10136986301369863</v>
      </c>
      <c r="O2324" s="269">
        <f>'Data and Parameter'!$E$4*'Data and Parameter'!$E$5*('Data and Parameter'!$E$6+'Data and Parameter'!$E$7)*'Data and Parameter'!$E$19*'Data and Parameter'!$E$14*'ER calculations'!N2324</f>
        <v>0.52486771683372158</v>
      </c>
    </row>
    <row r="2325" spans="1:15" ht="15">
      <c r="A2325" s="284">
        <v>2321</v>
      </c>
      <c r="B2325" s="287"/>
      <c r="C2325" s="287"/>
      <c r="D2325" s="284" t="s">
        <v>1382</v>
      </c>
      <c r="E2325" s="287"/>
      <c r="F2325" s="285" t="s">
        <v>2445</v>
      </c>
      <c r="G2325" s="266" t="s">
        <v>121</v>
      </c>
      <c r="H2325" s="266">
        <f>IF(G2325="Traditional Stove",0.1,0.2)</f>
        <v>0.1</v>
      </c>
      <c r="I2325" s="266">
        <f>YEAR(J2325)</f>
        <v>2023</v>
      </c>
      <c r="J2325" s="267">
        <v>45009</v>
      </c>
      <c r="K2325" s="267">
        <f>J2325+1</f>
        <v>45010</v>
      </c>
      <c r="L2325" s="266">
        <f>IF(M2325&lt;=365,1,2)</f>
        <v>1</v>
      </c>
      <c r="M2325" s="266">
        <f>IF(K2325&lt;$C$1,$C$2-$C$1+1,$C$2-K2325+1)</f>
        <v>37</v>
      </c>
      <c r="N2325" s="268">
        <f>M2325/365</f>
        <v>0.10136986301369863</v>
      </c>
      <c r="O2325" s="269">
        <f>'Data and Parameter'!$E$4*'Data and Parameter'!$E$5*('Data and Parameter'!$E$6+'Data and Parameter'!$E$7)*'Data and Parameter'!$E$19*'Data and Parameter'!$E$14*'ER calculations'!N2325</f>
        <v>0.52486771683372158</v>
      </c>
    </row>
    <row r="2326" spans="1:15" ht="15">
      <c r="A2326" s="284">
        <v>2322</v>
      </c>
      <c r="B2326" s="287"/>
      <c r="C2326" s="287"/>
      <c r="D2326" s="284" t="s">
        <v>1382</v>
      </c>
      <c r="E2326" s="287"/>
      <c r="F2326" s="285" t="s">
        <v>2446</v>
      </c>
      <c r="G2326" s="266" t="s">
        <v>121</v>
      </c>
      <c r="H2326" s="266">
        <f>IF(G2326="Traditional Stove",0.1,0.2)</f>
        <v>0.1</v>
      </c>
      <c r="I2326" s="266">
        <f>YEAR(J2326)</f>
        <v>2023</v>
      </c>
      <c r="J2326" s="267">
        <v>45009</v>
      </c>
      <c r="K2326" s="267">
        <f>J2326+1</f>
        <v>45010</v>
      </c>
      <c r="L2326" s="266">
        <f>IF(M2326&lt;=365,1,2)</f>
        <v>1</v>
      </c>
      <c r="M2326" s="266">
        <f>IF(K2326&lt;$C$1,$C$2-$C$1+1,$C$2-K2326+1)</f>
        <v>37</v>
      </c>
      <c r="N2326" s="268">
        <f>M2326/365</f>
        <v>0.10136986301369863</v>
      </c>
      <c r="O2326" s="269">
        <f>'Data and Parameter'!$E$4*'Data and Parameter'!$E$5*('Data and Parameter'!$E$6+'Data and Parameter'!$E$7)*'Data and Parameter'!$E$19*'Data and Parameter'!$E$14*'ER calculations'!N2326</f>
        <v>0.52486771683372158</v>
      </c>
    </row>
    <row r="2327" spans="1:15" ht="15">
      <c r="A2327" s="284">
        <v>2323</v>
      </c>
      <c r="B2327" s="287"/>
      <c r="C2327" s="287"/>
      <c r="D2327" s="284" t="s">
        <v>1382</v>
      </c>
      <c r="E2327" s="287"/>
      <c r="F2327" s="285" t="s">
        <v>2447</v>
      </c>
      <c r="G2327" s="266" t="s">
        <v>121</v>
      </c>
      <c r="H2327" s="266">
        <f>IF(G2327="Traditional Stove",0.1,0.2)</f>
        <v>0.1</v>
      </c>
      <c r="I2327" s="266">
        <f>YEAR(J2327)</f>
        <v>2023</v>
      </c>
      <c r="J2327" s="267">
        <v>45009</v>
      </c>
      <c r="K2327" s="267">
        <f>J2327+1</f>
        <v>45010</v>
      </c>
      <c r="L2327" s="266">
        <f>IF(M2327&lt;=365,1,2)</f>
        <v>1</v>
      </c>
      <c r="M2327" s="266">
        <f>IF(K2327&lt;$C$1,$C$2-$C$1+1,$C$2-K2327+1)</f>
        <v>37</v>
      </c>
      <c r="N2327" s="268">
        <f>M2327/365</f>
        <v>0.10136986301369863</v>
      </c>
      <c r="O2327" s="269">
        <f>'Data and Parameter'!$E$4*'Data and Parameter'!$E$5*('Data and Parameter'!$E$6+'Data and Parameter'!$E$7)*'Data and Parameter'!$E$19*'Data and Parameter'!$E$14*'ER calculations'!N2327</f>
        <v>0.52486771683372158</v>
      </c>
    </row>
    <row r="2328" spans="1:15" ht="15">
      <c r="A2328" s="284">
        <v>2324</v>
      </c>
      <c r="B2328" s="287"/>
      <c r="C2328" s="287"/>
      <c r="D2328" s="284" t="s">
        <v>1382</v>
      </c>
      <c r="E2328" s="287"/>
      <c r="F2328" s="285" t="s">
        <v>2448</v>
      </c>
      <c r="G2328" s="266" t="s">
        <v>121</v>
      </c>
      <c r="H2328" s="266">
        <f>IF(G2328="Traditional Stove",0.1,0.2)</f>
        <v>0.1</v>
      </c>
      <c r="I2328" s="266">
        <f>YEAR(J2328)</f>
        <v>2023</v>
      </c>
      <c r="J2328" s="267">
        <v>45009</v>
      </c>
      <c r="K2328" s="267">
        <f>J2328+1</f>
        <v>45010</v>
      </c>
      <c r="L2328" s="266">
        <f>IF(M2328&lt;=365,1,2)</f>
        <v>1</v>
      </c>
      <c r="M2328" s="266">
        <f>IF(K2328&lt;$C$1,$C$2-$C$1+1,$C$2-K2328+1)</f>
        <v>37</v>
      </c>
      <c r="N2328" s="268">
        <f>M2328/365</f>
        <v>0.10136986301369863</v>
      </c>
      <c r="O2328" s="269">
        <f>'Data and Parameter'!$E$4*'Data and Parameter'!$E$5*('Data and Parameter'!$E$6+'Data and Parameter'!$E$7)*'Data and Parameter'!$E$19*'Data and Parameter'!$E$14*'ER calculations'!N2328</f>
        <v>0.52486771683372158</v>
      </c>
    </row>
    <row r="2329" spans="1:15" ht="15">
      <c r="A2329" s="284">
        <v>2325</v>
      </c>
      <c r="B2329" s="287"/>
      <c r="C2329" s="287"/>
      <c r="D2329" s="284" t="s">
        <v>1382</v>
      </c>
      <c r="E2329" s="287"/>
      <c r="F2329" s="285" t="s">
        <v>2449</v>
      </c>
      <c r="G2329" s="266" t="s">
        <v>121</v>
      </c>
      <c r="H2329" s="266">
        <f>IF(G2329="Traditional Stove",0.1,0.2)</f>
        <v>0.1</v>
      </c>
      <c r="I2329" s="266">
        <f>YEAR(J2329)</f>
        <v>2023</v>
      </c>
      <c r="J2329" s="267">
        <v>45009</v>
      </c>
      <c r="K2329" s="267">
        <f>J2329+1</f>
        <v>45010</v>
      </c>
      <c r="L2329" s="266">
        <f>IF(M2329&lt;=365,1,2)</f>
        <v>1</v>
      </c>
      <c r="M2329" s="266">
        <f>IF(K2329&lt;$C$1,$C$2-$C$1+1,$C$2-K2329+1)</f>
        <v>37</v>
      </c>
      <c r="N2329" s="268">
        <f>M2329/365</f>
        <v>0.10136986301369863</v>
      </c>
      <c r="O2329" s="269">
        <f>'Data and Parameter'!$E$4*'Data and Parameter'!$E$5*('Data and Parameter'!$E$6+'Data and Parameter'!$E$7)*'Data and Parameter'!$E$19*'Data and Parameter'!$E$14*'ER calculations'!N2329</f>
        <v>0.52486771683372158</v>
      </c>
    </row>
    <row r="2330" spans="1:15" ht="15">
      <c r="A2330" s="284">
        <v>2326</v>
      </c>
      <c r="B2330" s="287"/>
      <c r="C2330" s="287"/>
      <c r="D2330" s="284" t="s">
        <v>1382</v>
      </c>
      <c r="E2330" s="287"/>
      <c r="F2330" s="285" t="s">
        <v>2450</v>
      </c>
      <c r="G2330" s="266" t="s">
        <v>121</v>
      </c>
      <c r="H2330" s="266">
        <f>IF(G2330="Traditional Stove",0.1,0.2)</f>
        <v>0.1</v>
      </c>
      <c r="I2330" s="266">
        <f>YEAR(J2330)</f>
        <v>2023</v>
      </c>
      <c r="J2330" s="267">
        <v>45009</v>
      </c>
      <c r="K2330" s="267">
        <f>J2330+1</f>
        <v>45010</v>
      </c>
      <c r="L2330" s="266">
        <f>IF(M2330&lt;=365,1,2)</f>
        <v>1</v>
      </c>
      <c r="M2330" s="266">
        <f>IF(K2330&lt;$C$1,$C$2-$C$1+1,$C$2-K2330+1)</f>
        <v>37</v>
      </c>
      <c r="N2330" s="268">
        <f>M2330/365</f>
        <v>0.10136986301369863</v>
      </c>
      <c r="O2330" s="269">
        <f>'Data and Parameter'!$E$4*'Data and Parameter'!$E$5*('Data and Parameter'!$E$6+'Data and Parameter'!$E$7)*'Data and Parameter'!$E$19*'Data and Parameter'!$E$14*'ER calculations'!N2330</f>
        <v>0.52486771683372158</v>
      </c>
    </row>
    <row r="2331" spans="1:15" ht="15">
      <c r="A2331" s="284">
        <v>2327</v>
      </c>
      <c r="B2331" s="287"/>
      <c r="C2331" s="287"/>
      <c r="D2331" s="284" t="s">
        <v>1382</v>
      </c>
      <c r="E2331" s="287"/>
      <c r="F2331" s="285" t="s">
        <v>2451</v>
      </c>
      <c r="G2331" s="266" t="s">
        <v>121</v>
      </c>
      <c r="H2331" s="266">
        <f>IF(G2331="Traditional Stove",0.1,0.2)</f>
        <v>0.1</v>
      </c>
      <c r="I2331" s="266">
        <f>YEAR(J2331)</f>
        <v>2023</v>
      </c>
      <c r="J2331" s="267">
        <v>45009</v>
      </c>
      <c r="K2331" s="267">
        <f>J2331+1</f>
        <v>45010</v>
      </c>
      <c r="L2331" s="266">
        <f>IF(M2331&lt;=365,1,2)</f>
        <v>1</v>
      </c>
      <c r="M2331" s="266">
        <f>IF(K2331&lt;$C$1,$C$2-$C$1+1,$C$2-K2331+1)</f>
        <v>37</v>
      </c>
      <c r="N2331" s="268">
        <f>M2331/365</f>
        <v>0.10136986301369863</v>
      </c>
      <c r="O2331" s="269">
        <f>'Data and Parameter'!$E$4*'Data and Parameter'!$E$5*('Data and Parameter'!$E$6+'Data and Parameter'!$E$7)*'Data and Parameter'!$E$19*'Data and Parameter'!$E$14*'ER calculations'!N2331</f>
        <v>0.52486771683372158</v>
      </c>
    </row>
    <row r="2332" spans="1:15" ht="15">
      <c r="A2332" s="284">
        <v>2328</v>
      </c>
      <c r="B2332" s="287"/>
      <c r="C2332" s="287"/>
      <c r="D2332" s="284" t="s">
        <v>1382</v>
      </c>
      <c r="E2332" s="287"/>
      <c r="F2332" s="285" t="s">
        <v>2452</v>
      </c>
      <c r="G2332" s="266" t="s">
        <v>121</v>
      </c>
      <c r="H2332" s="266">
        <f>IF(G2332="Traditional Stove",0.1,0.2)</f>
        <v>0.1</v>
      </c>
      <c r="I2332" s="266">
        <f>YEAR(J2332)</f>
        <v>2023</v>
      </c>
      <c r="J2332" s="267">
        <v>45009</v>
      </c>
      <c r="K2332" s="267">
        <f>J2332+1</f>
        <v>45010</v>
      </c>
      <c r="L2332" s="266">
        <f>IF(M2332&lt;=365,1,2)</f>
        <v>1</v>
      </c>
      <c r="M2332" s="266">
        <f>IF(K2332&lt;$C$1,$C$2-$C$1+1,$C$2-K2332+1)</f>
        <v>37</v>
      </c>
      <c r="N2332" s="268">
        <f>M2332/365</f>
        <v>0.10136986301369863</v>
      </c>
      <c r="O2332" s="269">
        <f>'Data and Parameter'!$E$4*'Data and Parameter'!$E$5*('Data and Parameter'!$E$6+'Data and Parameter'!$E$7)*'Data and Parameter'!$E$19*'Data and Parameter'!$E$14*'ER calculations'!N2332</f>
        <v>0.52486771683372158</v>
      </c>
    </row>
    <row r="2333" spans="1:15" ht="15">
      <c r="A2333" s="284">
        <v>2329</v>
      </c>
      <c r="B2333" s="287"/>
      <c r="C2333" s="287"/>
      <c r="D2333" s="284" t="s">
        <v>1382</v>
      </c>
      <c r="E2333" s="287"/>
      <c r="F2333" s="285" t="s">
        <v>2453</v>
      </c>
      <c r="G2333" s="266" t="s">
        <v>121</v>
      </c>
      <c r="H2333" s="266">
        <f>IF(G2333="Traditional Stove",0.1,0.2)</f>
        <v>0.1</v>
      </c>
      <c r="I2333" s="266">
        <f>YEAR(J2333)</f>
        <v>2023</v>
      </c>
      <c r="J2333" s="267">
        <v>45009</v>
      </c>
      <c r="K2333" s="267">
        <f>J2333+1</f>
        <v>45010</v>
      </c>
      <c r="L2333" s="266">
        <f>IF(M2333&lt;=365,1,2)</f>
        <v>1</v>
      </c>
      <c r="M2333" s="266">
        <f>IF(K2333&lt;$C$1,$C$2-$C$1+1,$C$2-K2333+1)</f>
        <v>37</v>
      </c>
      <c r="N2333" s="268">
        <f>M2333/365</f>
        <v>0.10136986301369863</v>
      </c>
      <c r="O2333" s="269">
        <f>'Data and Parameter'!$E$4*'Data and Parameter'!$E$5*('Data and Parameter'!$E$6+'Data and Parameter'!$E$7)*'Data and Parameter'!$E$19*'Data and Parameter'!$E$14*'ER calculations'!N2333</f>
        <v>0.52486771683372158</v>
      </c>
    </row>
    <row r="2334" spans="1:15" ht="15">
      <c r="A2334" s="284">
        <v>2330</v>
      </c>
      <c r="B2334" s="287"/>
      <c r="C2334" s="287"/>
      <c r="D2334" s="284" t="s">
        <v>1382</v>
      </c>
      <c r="E2334" s="287"/>
      <c r="F2334" s="285" t="s">
        <v>2454</v>
      </c>
      <c r="G2334" s="266" t="s">
        <v>121</v>
      </c>
      <c r="H2334" s="266">
        <f>IF(G2334="Traditional Stove",0.1,0.2)</f>
        <v>0.1</v>
      </c>
      <c r="I2334" s="266">
        <f>YEAR(J2334)</f>
        <v>2023</v>
      </c>
      <c r="J2334" s="267">
        <v>45009</v>
      </c>
      <c r="K2334" s="267">
        <f>J2334+1</f>
        <v>45010</v>
      </c>
      <c r="L2334" s="266">
        <f>IF(M2334&lt;=365,1,2)</f>
        <v>1</v>
      </c>
      <c r="M2334" s="266">
        <f>IF(K2334&lt;$C$1,$C$2-$C$1+1,$C$2-K2334+1)</f>
        <v>37</v>
      </c>
      <c r="N2334" s="268">
        <f>M2334/365</f>
        <v>0.10136986301369863</v>
      </c>
      <c r="O2334" s="269">
        <f>'Data and Parameter'!$E$4*'Data and Parameter'!$E$5*('Data and Parameter'!$E$6+'Data and Parameter'!$E$7)*'Data and Parameter'!$E$19*'Data and Parameter'!$E$14*'ER calculations'!N2334</f>
        <v>0.52486771683372158</v>
      </c>
    </row>
    <row r="2335" spans="1:15" ht="15">
      <c r="A2335" s="284">
        <v>2331</v>
      </c>
      <c r="B2335" s="287"/>
      <c r="C2335" s="287"/>
      <c r="D2335" s="284" t="s">
        <v>1382</v>
      </c>
      <c r="E2335" s="287"/>
      <c r="F2335" s="285" t="s">
        <v>2455</v>
      </c>
      <c r="G2335" s="266" t="s">
        <v>121</v>
      </c>
      <c r="H2335" s="266">
        <f>IF(G2335="Traditional Stove",0.1,0.2)</f>
        <v>0.1</v>
      </c>
      <c r="I2335" s="266">
        <f>YEAR(J2335)</f>
        <v>2023</v>
      </c>
      <c r="J2335" s="267">
        <v>45009</v>
      </c>
      <c r="K2335" s="267">
        <f>J2335+1</f>
        <v>45010</v>
      </c>
      <c r="L2335" s="266">
        <f>IF(M2335&lt;=365,1,2)</f>
        <v>1</v>
      </c>
      <c r="M2335" s="266">
        <f>IF(K2335&lt;$C$1,$C$2-$C$1+1,$C$2-K2335+1)</f>
        <v>37</v>
      </c>
      <c r="N2335" s="268">
        <f>M2335/365</f>
        <v>0.10136986301369863</v>
      </c>
      <c r="O2335" s="269">
        <f>'Data and Parameter'!$E$4*'Data and Parameter'!$E$5*('Data and Parameter'!$E$6+'Data and Parameter'!$E$7)*'Data and Parameter'!$E$19*'Data and Parameter'!$E$14*'ER calculations'!N2335</f>
        <v>0.52486771683372158</v>
      </c>
    </row>
    <row r="2336" spans="1:15" ht="15">
      <c r="A2336" s="284">
        <v>2332</v>
      </c>
      <c r="B2336" s="287"/>
      <c r="C2336" s="287"/>
      <c r="D2336" s="284" t="s">
        <v>1382</v>
      </c>
      <c r="E2336" s="287"/>
      <c r="F2336" s="285" t="s">
        <v>2456</v>
      </c>
      <c r="G2336" s="266" t="s">
        <v>121</v>
      </c>
      <c r="H2336" s="266">
        <f>IF(G2336="Traditional Stove",0.1,0.2)</f>
        <v>0.1</v>
      </c>
      <c r="I2336" s="266">
        <f>YEAR(J2336)</f>
        <v>2023</v>
      </c>
      <c r="J2336" s="267">
        <v>45009</v>
      </c>
      <c r="K2336" s="267">
        <f>J2336+1</f>
        <v>45010</v>
      </c>
      <c r="L2336" s="266">
        <f>IF(M2336&lt;=365,1,2)</f>
        <v>1</v>
      </c>
      <c r="M2336" s="266">
        <f>IF(K2336&lt;$C$1,$C$2-$C$1+1,$C$2-K2336+1)</f>
        <v>37</v>
      </c>
      <c r="N2336" s="268">
        <f>M2336/365</f>
        <v>0.10136986301369863</v>
      </c>
      <c r="O2336" s="269">
        <f>'Data and Parameter'!$E$4*'Data and Parameter'!$E$5*('Data and Parameter'!$E$6+'Data and Parameter'!$E$7)*'Data and Parameter'!$E$19*'Data and Parameter'!$E$14*'ER calculations'!N2336</f>
        <v>0.52486771683372158</v>
      </c>
    </row>
    <row r="2337" spans="1:15" ht="15">
      <c r="A2337" s="284">
        <v>2333</v>
      </c>
      <c r="B2337" s="287"/>
      <c r="C2337" s="287"/>
      <c r="D2337" s="284" t="s">
        <v>1382</v>
      </c>
      <c r="E2337" s="287"/>
      <c r="F2337" s="285" t="s">
        <v>2457</v>
      </c>
      <c r="G2337" s="266" t="s">
        <v>121</v>
      </c>
      <c r="H2337" s="266">
        <f>IF(G2337="Traditional Stove",0.1,0.2)</f>
        <v>0.1</v>
      </c>
      <c r="I2337" s="266">
        <f>YEAR(J2337)</f>
        <v>2023</v>
      </c>
      <c r="J2337" s="267">
        <v>45009</v>
      </c>
      <c r="K2337" s="267">
        <f>J2337+1</f>
        <v>45010</v>
      </c>
      <c r="L2337" s="266">
        <f>IF(M2337&lt;=365,1,2)</f>
        <v>1</v>
      </c>
      <c r="M2337" s="266">
        <f>IF(K2337&lt;$C$1,$C$2-$C$1+1,$C$2-K2337+1)</f>
        <v>37</v>
      </c>
      <c r="N2337" s="268">
        <f>M2337/365</f>
        <v>0.10136986301369863</v>
      </c>
      <c r="O2337" s="269">
        <f>'Data and Parameter'!$E$4*'Data and Parameter'!$E$5*('Data and Parameter'!$E$6+'Data and Parameter'!$E$7)*'Data and Parameter'!$E$19*'Data and Parameter'!$E$14*'ER calculations'!N2337</f>
        <v>0.52486771683372158</v>
      </c>
    </row>
    <row r="2338" spans="1:15" ht="15">
      <c r="A2338" s="284">
        <v>2334</v>
      </c>
      <c r="B2338" s="287"/>
      <c r="C2338" s="287"/>
      <c r="D2338" s="284" t="s">
        <v>1382</v>
      </c>
      <c r="E2338" s="287"/>
      <c r="F2338" s="285" t="s">
        <v>2458</v>
      </c>
      <c r="G2338" s="266" t="s">
        <v>121</v>
      </c>
      <c r="H2338" s="266">
        <f>IF(G2338="Traditional Stove",0.1,0.2)</f>
        <v>0.1</v>
      </c>
      <c r="I2338" s="266">
        <f>YEAR(J2338)</f>
        <v>2023</v>
      </c>
      <c r="J2338" s="267">
        <v>45009</v>
      </c>
      <c r="K2338" s="267">
        <f>J2338+1</f>
        <v>45010</v>
      </c>
      <c r="L2338" s="266">
        <f>IF(M2338&lt;=365,1,2)</f>
        <v>1</v>
      </c>
      <c r="M2338" s="266">
        <f>IF(K2338&lt;$C$1,$C$2-$C$1+1,$C$2-K2338+1)</f>
        <v>37</v>
      </c>
      <c r="N2338" s="268">
        <f>M2338/365</f>
        <v>0.10136986301369863</v>
      </c>
      <c r="O2338" s="269">
        <f>'Data and Parameter'!$E$4*'Data and Parameter'!$E$5*('Data and Parameter'!$E$6+'Data and Parameter'!$E$7)*'Data and Parameter'!$E$19*'Data and Parameter'!$E$14*'ER calculations'!N2338</f>
        <v>0.52486771683372158</v>
      </c>
    </row>
    <row r="2339" spans="1:15" ht="15">
      <c r="A2339" s="284">
        <v>2335</v>
      </c>
      <c r="B2339" s="287"/>
      <c r="C2339" s="287"/>
      <c r="D2339" s="284" t="s">
        <v>1382</v>
      </c>
      <c r="E2339" s="287"/>
      <c r="F2339" s="285" t="s">
        <v>2459</v>
      </c>
      <c r="G2339" s="266" t="s">
        <v>121</v>
      </c>
      <c r="H2339" s="266">
        <f>IF(G2339="Traditional Stove",0.1,0.2)</f>
        <v>0.1</v>
      </c>
      <c r="I2339" s="266">
        <f>YEAR(J2339)</f>
        <v>2023</v>
      </c>
      <c r="J2339" s="267">
        <v>45009</v>
      </c>
      <c r="K2339" s="267">
        <f>J2339+1</f>
        <v>45010</v>
      </c>
      <c r="L2339" s="266">
        <f>IF(M2339&lt;=365,1,2)</f>
        <v>1</v>
      </c>
      <c r="M2339" s="266">
        <f>IF(K2339&lt;$C$1,$C$2-$C$1+1,$C$2-K2339+1)</f>
        <v>37</v>
      </c>
      <c r="N2339" s="268">
        <f>M2339/365</f>
        <v>0.10136986301369863</v>
      </c>
      <c r="O2339" s="269">
        <f>'Data and Parameter'!$E$4*'Data and Parameter'!$E$5*('Data and Parameter'!$E$6+'Data and Parameter'!$E$7)*'Data and Parameter'!$E$19*'Data and Parameter'!$E$14*'ER calculations'!N2339</f>
        <v>0.52486771683372158</v>
      </c>
    </row>
    <row r="2340" spans="1:15" ht="15">
      <c r="A2340" s="284">
        <v>2336</v>
      </c>
      <c r="B2340" s="287"/>
      <c r="C2340" s="287"/>
      <c r="D2340" s="284" t="s">
        <v>1382</v>
      </c>
      <c r="E2340" s="287"/>
      <c r="F2340" s="285" t="s">
        <v>2460</v>
      </c>
      <c r="G2340" s="266" t="s">
        <v>121</v>
      </c>
      <c r="H2340" s="266">
        <f>IF(G2340="Traditional Stove",0.1,0.2)</f>
        <v>0.1</v>
      </c>
      <c r="I2340" s="266">
        <f>YEAR(J2340)</f>
        <v>2023</v>
      </c>
      <c r="J2340" s="267">
        <v>45009</v>
      </c>
      <c r="K2340" s="267">
        <f>J2340+1</f>
        <v>45010</v>
      </c>
      <c r="L2340" s="266">
        <f>IF(M2340&lt;=365,1,2)</f>
        <v>1</v>
      </c>
      <c r="M2340" s="266">
        <f>IF(K2340&lt;$C$1,$C$2-$C$1+1,$C$2-K2340+1)</f>
        <v>37</v>
      </c>
      <c r="N2340" s="268">
        <f>M2340/365</f>
        <v>0.10136986301369863</v>
      </c>
      <c r="O2340" s="269">
        <f>'Data and Parameter'!$E$4*'Data and Parameter'!$E$5*('Data and Parameter'!$E$6+'Data and Parameter'!$E$7)*'Data and Parameter'!$E$19*'Data and Parameter'!$E$14*'ER calculations'!N2340</f>
        <v>0.52486771683372158</v>
      </c>
    </row>
    <row r="2341" spans="1:15" ht="15">
      <c r="A2341" s="284">
        <v>2337</v>
      </c>
      <c r="B2341" s="287"/>
      <c r="C2341" s="287"/>
      <c r="D2341" s="284" t="s">
        <v>1382</v>
      </c>
      <c r="E2341" s="287"/>
      <c r="F2341" s="285" t="s">
        <v>2461</v>
      </c>
      <c r="G2341" s="266" t="s">
        <v>121</v>
      </c>
      <c r="H2341" s="266">
        <f>IF(G2341="Traditional Stove",0.1,0.2)</f>
        <v>0.1</v>
      </c>
      <c r="I2341" s="266">
        <f>YEAR(J2341)</f>
        <v>2023</v>
      </c>
      <c r="J2341" s="267">
        <v>45009</v>
      </c>
      <c r="K2341" s="267">
        <f>J2341+1</f>
        <v>45010</v>
      </c>
      <c r="L2341" s="266">
        <f>IF(M2341&lt;=365,1,2)</f>
        <v>1</v>
      </c>
      <c r="M2341" s="266">
        <f>IF(K2341&lt;$C$1,$C$2-$C$1+1,$C$2-K2341+1)</f>
        <v>37</v>
      </c>
      <c r="N2341" s="268">
        <f>M2341/365</f>
        <v>0.10136986301369863</v>
      </c>
      <c r="O2341" s="269">
        <f>'Data and Parameter'!$E$4*'Data and Parameter'!$E$5*('Data and Parameter'!$E$6+'Data and Parameter'!$E$7)*'Data and Parameter'!$E$19*'Data and Parameter'!$E$14*'ER calculations'!N2341</f>
        <v>0.52486771683372158</v>
      </c>
    </row>
    <row r="2342" spans="1:15" ht="15">
      <c r="A2342" s="284">
        <v>2338</v>
      </c>
      <c r="B2342" s="287"/>
      <c r="C2342" s="287"/>
      <c r="D2342" s="284" t="s">
        <v>1382</v>
      </c>
      <c r="E2342" s="287"/>
      <c r="F2342" s="285" t="s">
        <v>2462</v>
      </c>
      <c r="G2342" s="266" t="s">
        <v>121</v>
      </c>
      <c r="H2342" s="266">
        <f>IF(G2342="Traditional Stove",0.1,0.2)</f>
        <v>0.1</v>
      </c>
      <c r="I2342" s="266">
        <f>YEAR(J2342)</f>
        <v>2023</v>
      </c>
      <c r="J2342" s="267">
        <v>45009</v>
      </c>
      <c r="K2342" s="267">
        <f>J2342+1</f>
        <v>45010</v>
      </c>
      <c r="L2342" s="266">
        <f>IF(M2342&lt;=365,1,2)</f>
        <v>1</v>
      </c>
      <c r="M2342" s="266">
        <f>IF(K2342&lt;$C$1,$C$2-$C$1+1,$C$2-K2342+1)</f>
        <v>37</v>
      </c>
      <c r="N2342" s="268">
        <f>M2342/365</f>
        <v>0.10136986301369863</v>
      </c>
      <c r="O2342" s="269">
        <f>'Data and Parameter'!$E$4*'Data and Parameter'!$E$5*('Data and Parameter'!$E$6+'Data and Parameter'!$E$7)*'Data and Parameter'!$E$19*'Data and Parameter'!$E$14*'ER calculations'!N2342</f>
        <v>0.52486771683372158</v>
      </c>
    </row>
    <row r="2343" spans="1:15" ht="15">
      <c r="A2343" s="284">
        <v>2339</v>
      </c>
      <c r="B2343" s="287"/>
      <c r="C2343" s="287"/>
      <c r="D2343" s="284" t="s">
        <v>1382</v>
      </c>
      <c r="E2343" s="287"/>
      <c r="F2343" s="285" t="s">
        <v>2463</v>
      </c>
      <c r="G2343" s="266" t="s">
        <v>121</v>
      </c>
      <c r="H2343" s="266">
        <f>IF(G2343="Traditional Stove",0.1,0.2)</f>
        <v>0.1</v>
      </c>
      <c r="I2343" s="266">
        <f>YEAR(J2343)</f>
        <v>2023</v>
      </c>
      <c r="J2343" s="267">
        <v>45009</v>
      </c>
      <c r="K2343" s="267">
        <f>J2343+1</f>
        <v>45010</v>
      </c>
      <c r="L2343" s="266">
        <f>IF(M2343&lt;=365,1,2)</f>
        <v>1</v>
      </c>
      <c r="M2343" s="266">
        <f>IF(K2343&lt;$C$1,$C$2-$C$1+1,$C$2-K2343+1)</f>
        <v>37</v>
      </c>
      <c r="N2343" s="268">
        <f>M2343/365</f>
        <v>0.10136986301369863</v>
      </c>
      <c r="O2343" s="269">
        <f>'Data and Parameter'!$E$4*'Data and Parameter'!$E$5*('Data and Parameter'!$E$6+'Data and Parameter'!$E$7)*'Data and Parameter'!$E$19*'Data and Parameter'!$E$14*'ER calculations'!N2343</f>
        <v>0.52486771683372158</v>
      </c>
    </row>
    <row r="2344" spans="1:15" ht="15">
      <c r="A2344" s="284">
        <v>2340</v>
      </c>
      <c r="B2344" s="287"/>
      <c r="C2344" s="287"/>
      <c r="D2344" s="284" t="s">
        <v>1382</v>
      </c>
      <c r="E2344" s="287"/>
      <c r="F2344" s="285" t="s">
        <v>2464</v>
      </c>
      <c r="G2344" s="266" t="s">
        <v>121</v>
      </c>
      <c r="H2344" s="266">
        <f>IF(G2344="Traditional Stove",0.1,0.2)</f>
        <v>0.1</v>
      </c>
      <c r="I2344" s="266">
        <f>YEAR(J2344)</f>
        <v>2023</v>
      </c>
      <c r="J2344" s="267">
        <v>45009</v>
      </c>
      <c r="K2344" s="267">
        <f>J2344+1</f>
        <v>45010</v>
      </c>
      <c r="L2344" s="266">
        <f>IF(M2344&lt;=365,1,2)</f>
        <v>1</v>
      </c>
      <c r="M2344" s="266">
        <f>IF(K2344&lt;$C$1,$C$2-$C$1+1,$C$2-K2344+1)</f>
        <v>37</v>
      </c>
      <c r="N2344" s="268">
        <f>M2344/365</f>
        <v>0.10136986301369863</v>
      </c>
      <c r="O2344" s="269">
        <f>'Data and Parameter'!$E$4*'Data and Parameter'!$E$5*('Data and Parameter'!$E$6+'Data and Parameter'!$E$7)*'Data and Parameter'!$E$19*'Data and Parameter'!$E$14*'ER calculations'!N2344</f>
        <v>0.52486771683372158</v>
      </c>
    </row>
    <row r="2345" spans="1:15" ht="15">
      <c r="A2345" s="284">
        <v>2341</v>
      </c>
      <c r="B2345" s="287"/>
      <c r="C2345" s="287"/>
      <c r="D2345" s="284" t="s">
        <v>1382</v>
      </c>
      <c r="E2345" s="287"/>
      <c r="F2345" s="285" t="s">
        <v>2465</v>
      </c>
      <c r="G2345" s="266" t="s">
        <v>121</v>
      </c>
      <c r="H2345" s="266">
        <f>IF(G2345="Traditional Stove",0.1,0.2)</f>
        <v>0.1</v>
      </c>
      <c r="I2345" s="266">
        <f>YEAR(J2345)</f>
        <v>2023</v>
      </c>
      <c r="J2345" s="267">
        <v>45009</v>
      </c>
      <c r="K2345" s="267">
        <f>J2345+1</f>
        <v>45010</v>
      </c>
      <c r="L2345" s="266">
        <f>IF(M2345&lt;=365,1,2)</f>
        <v>1</v>
      </c>
      <c r="M2345" s="266">
        <f>IF(K2345&lt;$C$1,$C$2-$C$1+1,$C$2-K2345+1)</f>
        <v>37</v>
      </c>
      <c r="N2345" s="268">
        <f>M2345/365</f>
        <v>0.10136986301369863</v>
      </c>
      <c r="O2345" s="269">
        <f>'Data and Parameter'!$E$4*'Data and Parameter'!$E$5*('Data and Parameter'!$E$6+'Data and Parameter'!$E$7)*'Data and Parameter'!$E$19*'Data and Parameter'!$E$14*'ER calculations'!N2345</f>
        <v>0.52486771683372158</v>
      </c>
    </row>
    <row r="2346" spans="1:15" ht="15">
      <c r="A2346" s="284">
        <v>2342</v>
      </c>
      <c r="B2346" s="287"/>
      <c r="C2346" s="287"/>
      <c r="D2346" s="284" t="s">
        <v>1382</v>
      </c>
      <c r="E2346" s="287"/>
      <c r="F2346" s="285" t="s">
        <v>2466</v>
      </c>
      <c r="G2346" s="266" t="s">
        <v>121</v>
      </c>
      <c r="H2346" s="266">
        <f>IF(G2346="Traditional Stove",0.1,0.2)</f>
        <v>0.1</v>
      </c>
      <c r="I2346" s="266">
        <f>YEAR(J2346)</f>
        <v>2023</v>
      </c>
      <c r="J2346" s="267">
        <v>45009</v>
      </c>
      <c r="K2346" s="267">
        <f>J2346+1</f>
        <v>45010</v>
      </c>
      <c r="L2346" s="266">
        <f>IF(M2346&lt;=365,1,2)</f>
        <v>1</v>
      </c>
      <c r="M2346" s="266">
        <f>IF(K2346&lt;$C$1,$C$2-$C$1+1,$C$2-K2346+1)</f>
        <v>37</v>
      </c>
      <c r="N2346" s="268">
        <f>M2346/365</f>
        <v>0.10136986301369863</v>
      </c>
      <c r="O2346" s="269">
        <f>'Data and Parameter'!$E$4*'Data and Parameter'!$E$5*('Data and Parameter'!$E$6+'Data and Parameter'!$E$7)*'Data and Parameter'!$E$19*'Data and Parameter'!$E$14*'ER calculations'!N2346</f>
        <v>0.52486771683372158</v>
      </c>
    </row>
    <row r="2347" spans="1:15" ht="15">
      <c r="A2347" s="284">
        <v>2343</v>
      </c>
      <c r="B2347" s="287"/>
      <c r="C2347" s="287"/>
      <c r="D2347" s="284" t="s">
        <v>1382</v>
      </c>
      <c r="E2347" s="287"/>
      <c r="F2347" s="285" t="s">
        <v>2467</v>
      </c>
      <c r="G2347" s="266" t="s">
        <v>121</v>
      </c>
      <c r="H2347" s="266">
        <f>IF(G2347="Traditional Stove",0.1,0.2)</f>
        <v>0.1</v>
      </c>
      <c r="I2347" s="266">
        <f>YEAR(J2347)</f>
        <v>2023</v>
      </c>
      <c r="J2347" s="267">
        <v>45009</v>
      </c>
      <c r="K2347" s="267">
        <f>J2347+1</f>
        <v>45010</v>
      </c>
      <c r="L2347" s="266">
        <f>IF(M2347&lt;=365,1,2)</f>
        <v>1</v>
      </c>
      <c r="M2347" s="266">
        <f>IF(K2347&lt;$C$1,$C$2-$C$1+1,$C$2-K2347+1)</f>
        <v>37</v>
      </c>
      <c r="N2347" s="268">
        <f>M2347/365</f>
        <v>0.10136986301369863</v>
      </c>
      <c r="O2347" s="269">
        <f>'Data and Parameter'!$E$4*'Data and Parameter'!$E$5*('Data and Parameter'!$E$6+'Data and Parameter'!$E$7)*'Data and Parameter'!$E$19*'Data and Parameter'!$E$14*'ER calculations'!N2347</f>
        <v>0.52486771683372158</v>
      </c>
    </row>
    <row r="2348" spans="1:15" ht="15">
      <c r="A2348" s="284">
        <v>2344</v>
      </c>
      <c r="B2348" s="287"/>
      <c r="C2348" s="287"/>
      <c r="D2348" s="284" t="s">
        <v>1382</v>
      </c>
      <c r="E2348" s="287"/>
      <c r="F2348" s="285" t="s">
        <v>2468</v>
      </c>
      <c r="G2348" s="266" t="s">
        <v>121</v>
      </c>
      <c r="H2348" s="266">
        <f>IF(G2348="Traditional Stove",0.1,0.2)</f>
        <v>0.1</v>
      </c>
      <c r="I2348" s="266">
        <f>YEAR(J2348)</f>
        <v>2023</v>
      </c>
      <c r="J2348" s="267">
        <v>45009</v>
      </c>
      <c r="K2348" s="267">
        <f>J2348+1</f>
        <v>45010</v>
      </c>
      <c r="L2348" s="266">
        <f>IF(M2348&lt;=365,1,2)</f>
        <v>1</v>
      </c>
      <c r="M2348" s="266">
        <f>IF(K2348&lt;$C$1,$C$2-$C$1+1,$C$2-K2348+1)</f>
        <v>37</v>
      </c>
      <c r="N2348" s="268">
        <f>M2348/365</f>
        <v>0.10136986301369863</v>
      </c>
      <c r="O2348" s="269">
        <f>'Data and Parameter'!$E$4*'Data and Parameter'!$E$5*('Data and Parameter'!$E$6+'Data and Parameter'!$E$7)*'Data and Parameter'!$E$19*'Data and Parameter'!$E$14*'ER calculations'!N2348</f>
        <v>0.52486771683372158</v>
      </c>
    </row>
    <row r="2349" spans="1:15" ht="15">
      <c r="A2349" s="284">
        <v>2345</v>
      </c>
      <c r="B2349" s="287"/>
      <c r="C2349" s="287"/>
      <c r="D2349" s="284" t="s">
        <v>1382</v>
      </c>
      <c r="E2349" s="287"/>
      <c r="F2349" s="285" t="s">
        <v>2469</v>
      </c>
      <c r="G2349" s="266" t="s">
        <v>121</v>
      </c>
      <c r="H2349" s="266">
        <f>IF(G2349="Traditional Stove",0.1,0.2)</f>
        <v>0.1</v>
      </c>
      <c r="I2349" s="266">
        <f>YEAR(J2349)</f>
        <v>2023</v>
      </c>
      <c r="J2349" s="267">
        <v>45009</v>
      </c>
      <c r="K2349" s="267">
        <f>J2349+1</f>
        <v>45010</v>
      </c>
      <c r="L2349" s="266">
        <f>IF(M2349&lt;=365,1,2)</f>
        <v>1</v>
      </c>
      <c r="M2349" s="266">
        <f>IF(K2349&lt;$C$1,$C$2-$C$1+1,$C$2-K2349+1)</f>
        <v>37</v>
      </c>
      <c r="N2349" s="268">
        <f>M2349/365</f>
        <v>0.10136986301369863</v>
      </c>
      <c r="O2349" s="269">
        <f>'Data and Parameter'!$E$4*'Data and Parameter'!$E$5*('Data and Parameter'!$E$6+'Data and Parameter'!$E$7)*'Data and Parameter'!$E$19*'Data and Parameter'!$E$14*'ER calculations'!N2349</f>
        <v>0.52486771683372158</v>
      </c>
    </row>
    <row r="2350" spans="1:15" ht="15">
      <c r="A2350" s="284">
        <v>2346</v>
      </c>
      <c r="B2350" s="287"/>
      <c r="C2350" s="287"/>
      <c r="D2350" s="284" t="s">
        <v>1382</v>
      </c>
      <c r="E2350" s="287"/>
      <c r="F2350" s="285" t="s">
        <v>2470</v>
      </c>
      <c r="G2350" s="266" t="s">
        <v>121</v>
      </c>
      <c r="H2350" s="266">
        <f>IF(G2350="Traditional Stove",0.1,0.2)</f>
        <v>0.1</v>
      </c>
      <c r="I2350" s="266">
        <f>YEAR(J2350)</f>
        <v>2023</v>
      </c>
      <c r="J2350" s="267">
        <v>45009</v>
      </c>
      <c r="K2350" s="267">
        <f>J2350+1</f>
        <v>45010</v>
      </c>
      <c r="L2350" s="266">
        <f>IF(M2350&lt;=365,1,2)</f>
        <v>1</v>
      </c>
      <c r="M2350" s="266">
        <f>IF(K2350&lt;$C$1,$C$2-$C$1+1,$C$2-K2350+1)</f>
        <v>37</v>
      </c>
      <c r="N2350" s="268">
        <f>M2350/365</f>
        <v>0.10136986301369863</v>
      </c>
      <c r="O2350" s="269">
        <f>'Data and Parameter'!$E$4*'Data and Parameter'!$E$5*('Data and Parameter'!$E$6+'Data and Parameter'!$E$7)*'Data and Parameter'!$E$19*'Data and Parameter'!$E$14*'ER calculations'!N2350</f>
        <v>0.52486771683372158</v>
      </c>
    </row>
    <row r="2351" spans="1:15" ht="15">
      <c r="A2351" s="284">
        <v>2347</v>
      </c>
      <c r="B2351" s="287"/>
      <c r="C2351" s="287"/>
      <c r="D2351" s="284" t="s">
        <v>1382</v>
      </c>
      <c r="E2351" s="287"/>
      <c r="F2351" s="285" t="s">
        <v>2471</v>
      </c>
      <c r="G2351" s="266" t="s">
        <v>121</v>
      </c>
      <c r="H2351" s="266">
        <f>IF(G2351="Traditional Stove",0.1,0.2)</f>
        <v>0.1</v>
      </c>
      <c r="I2351" s="266">
        <f>YEAR(J2351)</f>
        <v>2023</v>
      </c>
      <c r="J2351" s="267">
        <v>45009</v>
      </c>
      <c r="K2351" s="267">
        <f>J2351+1</f>
        <v>45010</v>
      </c>
      <c r="L2351" s="266">
        <f>IF(M2351&lt;=365,1,2)</f>
        <v>1</v>
      </c>
      <c r="M2351" s="266">
        <f>IF(K2351&lt;$C$1,$C$2-$C$1+1,$C$2-K2351+1)</f>
        <v>37</v>
      </c>
      <c r="N2351" s="268">
        <f>M2351/365</f>
        <v>0.10136986301369863</v>
      </c>
      <c r="O2351" s="269">
        <f>'Data and Parameter'!$E$4*'Data and Parameter'!$E$5*('Data and Parameter'!$E$6+'Data and Parameter'!$E$7)*'Data and Parameter'!$E$19*'Data and Parameter'!$E$14*'ER calculations'!N2351</f>
        <v>0.52486771683372158</v>
      </c>
    </row>
    <row r="2352" spans="1:15" ht="15">
      <c r="A2352" s="284">
        <v>2348</v>
      </c>
      <c r="B2352" s="287"/>
      <c r="C2352" s="287"/>
      <c r="D2352" s="284" t="s">
        <v>1382</v>
      </c>
      <c r="E2352" s="287"/>
      <c r="F2352" s="285" t="s">
        <v>2472</v>
      </c>
      <c r="G2352" s="266" t="s">
        <v>121</v>
      </c>
      <c r="H2352" s="266">
        <f>IF(G2352="Traditional Stove",0.1,0.2)</f>
        <v>0.1</v>
      </c>
      <c r="I2352" s="266">
        <f>YEAR(J2352)</f>
        <v>2023</v>
      </c>
      <c r="J2352" s="267">
        <v>45009</v>
      </c>
      <c r="K2352" s="267">
        <f>J2352+1</f>
        <v>45010</v>
      </c>
      <c r="L2352" s="266">
        <f>IF(M2352&lt;=365,1,2)</f>
        <v>1</v>
      </c>
      <c r="M2352" s="266">
        <f>IF(K2352&lt;$C$1,$C$2-$C$1+1,$C$2-K2352+1)</f>
        <v>37</v>
      </c>
      <c r="N2352" s="268">
        <f>M2352/365</f>
        <v>0.10136986301369863</v>
      </c>
      <c r="O2352" s="269">
        <f>'Data and Parameter'!$E$4*'Data and Parameter'!$E$5*('Data and Parameter'!$E$6+'Data and Parameter'!$E$7)*'Data and Parameter'!$E$19*'Data and Parameter'!$E$14*'ER calculations'!N2352</f>
        <v>0.52486771683372158</v>
      </c>
    </row>
    <row r="2353" spans="1:15" ht="15">
      <c r="A2353" s="284">
        <v>2349</v>
      </c>
      <c r="B2353" s="287"/>
      <c r="C2353" s="287"/>
      <c r="D2353" s="284" t="s">
        <v>1382</v>
      </c>
      <c r="E2353" s="287"/>
      <c r="F2353" s="285" t="s">
        <v>2473</v>
      </c>
      <c r="G2353" s="266" t="s">
        <v>121</v>
      </c>
      <c r="H2353" s="266">
        <f>IF(G2353="Traditional Stove",0.1,0.2)</f>
        <v>0.1</v>
      </c>
      <c r="I2353" s="266">
        <f>YEAR(J2353)</f>
        <v>2023</v>
      </c>
      <c r="J2353" s="267">
        <v>45009</v>
      </c>
      <c r="K2353" s="267">
        <f>J2353+1</f>
        <v>45010</v>
      </c>
      <c r="L2353" s="266">
        <f>IF(M2353&lt;=365,1,2)</f>
        <v>1</v>
      </c>
      <c r="M2353" s="266">
        <f>IF(K2353&lt;$C$1,$C$2-$C$1+1,$C$2-K2353+1)</f>
        <v>37</v>
      </c>
      <c r="N2353" s="268">
        <f>M2353/365</f>
        <v>0.10136986301369863</v>
      </c>
      <c r="O2353" s="269">
        <f>'Data and Parameter'!$E$4*'Data and Parameter'!$E$5*('Data and Parameter'!$E$6+'Data and Parameter'!$E$7)*'Data and Parameter'!$E$19*'Data and Parameter'!$E$14*'ER calculations'!N2353</f>
        <v>0.52486771683372158</v>
      </c>
    </row>
    <row r="2354" spans="1:15" ht="15">
      <c r="A2354" s="284">
        <v>2350</v>
      </c>
      <c r="B2354" s="287"/>
      <c r="C2354" s="287"/>
      <c r="D2354" s="284" t="s">
        <v>1382</v>
      </c>
      <c r="E2354" s="287"/>
      <c r="F2354" s="285" t="s">
        <v>2474</v>
      </c>
      <c r="G2354" s="266" t="s">
        <v>121</v>
      </c>
      <c r="H2354" s="266">
        <f>IF(G2354="Traditional Stove",0.1,0.2)</f>
        <v>0.1</v>
      </c>
      <c r="I2354" s="266">
        <f>YEAR(J2354)</f>
        <v>2023</v>
      </c>
      <c r="J2354" s="267">
        <v>45009</v>
      </c>
      <c r="K2354" s="267">
        <f>J2354+1</f>
        <v>45010</v>
      </c>
      <c r="L2354" s="266">
        <f>IF(M2354&lt;=365,1,2)</f>
        <v>1</v>
      </c>
      <c r="M2354" s="266">
        <f>IF(K2354&lt;$C$1,$C$2-$C$1+1,$C$2-K2354+1)</f>
        <v>37</v>
      </c>
      <c r="N2354" s="268">
        <f>M2354/365</f>
        <v>0.10136986301369863</v>
      </c>
      <c r="O2354" s="269">
        <f>'Data and Parameter'!$E$4*'Data and Parameter'!$E$5*('Data and Parameter'!$E$6+'Data and Parameter'!$E$7)*'Data and Parameter'!$E$19*'Data and Parameter'!$E$14*'ER calculations'!N2354</f>
        <v>0.52486771683372158</v>
      </c>
    </row>
    <row r="2355" spans="1:15" ht="15">
      <c r="A2355" s="284">
        <v>2351</v>
      </c>
      <c r="B2355" s="287"/>
      <c r="C2355" s="287"/>
      <c r="D2355" s="284" t="s">
        <v>1382</v>
      </c>
      <c r="E2355" s="287"/>
      <c r="F2355" s="285" t="s">
        <v>2475</v>
      </c>
      <c r="G2355" s="266" t="s">
        <v>121</v>
      </c>
      <c r="H2355" s="266">
        <f>IF(G2355="Traditional Stove",0.1,0.2)</f>
        <v>0.1</v>
      </c>
      <c r="I2355" s="266">
        <f>YEAR(J2355)</f>
        <v>2023</v>
      </c>
      <c r="J2355" s="267">
        <v>45009</v>
      </c>
      <c r="K2355" s="267">
        <f>J2355+1</f>
        <v>45010</v>
      </c>
      <c r="L2355" s="266">
        <f>IF(M2355&lt;=365,1,2)</f>
        <v>1</v>
      </c>
      <c r="M2355" s="266">
        <f>IF(K2355&lt;$C$1,$C$2-$C$1+1,$C$2-K2355+1)</f>
        <v>37</v>
      </c>
      <c r="N2355" s="268">
        <f>M2355/365</f>
        <v>0.10136986301369863</v>
      </c>
      <c r="O2355" s="269">
        <f>'Data and Parameter'!$E$4*'Data and Parameter'!$E$5*('Data and Parameter'!$E$6+'Data and Parameter'!$E$7)*'Data and Parameter'!$E$19*'Data and Parameter'!$E$14*'ER calculations'!N2355</f>
        <v>0.52486771683372158</v>
      </c>
    </row>
    <row r="2356" spans="1:15" ht="15">
      <c r="A2356" s="284">
        <v>2352</v>
      </c>
      <c r="B2356" s="287"/>
      <c r="C2356" s="287"/>
      <c r="D2356" s="284" t="s">
        <v>1382</v>
      </c>
      <c r="E2356" s="287"/>
      <c r="F2356" s="285" t="s">
        <v>2476</v>
      </c>
      <c r="G2356" s="266" t="s">
        <v>121</v>
      </c>
      <c r="H2356" s="266">
        <f>IF(G2356="Traditional Stove",0.1,0.2)</f>
        <v>0.1</v>
      </c>
      <c r="I2356" s="266">
        <f>YEAR(J2356)</f>
        <v>2023</v>
      </c>
      <c r="J2356" s="267">
        <v>45009</v>
      </c>
      <c r="K2356" s="267">
        <f>J2356+1</f>
        <v>45010</v>
      </c>
      <c r="L2356" s="266">
        <f>IF(M2356&lt;=365,1,2)</f>
        <v>1</v>
      </c>
      <c r="M2356" s="266">
        <f>IF(K2356&lt;$C$1,$C$2-$C$1+1,$C$2-K2356+1)</f>
        <v>37</v>
      </c>
      <c r="N2356" s="268">
        <f>M2356/365</f>
        <v>0.10136986301369863</v>
      </c>
      <c r="O2356" s="269">
        <f>'Data and Parameter'!$E$4*'Data and Parameter'!$E$5*('Data and Parameter'!$E$6+'Data and Parameter'!$E$7)*'Data and Parameter'!$E$19*'Data and Parameter'!$E$14*'ER calculations'!N2356</f>
        <v>0.52486771683372158</v>
      </c>
    </row>
    <row r="2357" spans="1:15" ht="15">
      <c r="A2357" s="284">
        <v>2353</v>
      </c>
      <c r="B2357" s="287"/>
      <c r="C2357" s="287"/>
      <c r="D2357" s="284" t="s">
        <v>1382</v>
      </c>
      <c r="E2357" s="287"/>
      <c r="F2357" s="285" t="s">
        <v>2477</v>
      </c>
      <c r="G2357" s="266" t="s">
        <v>121</v>
      </c>
      <c r="H2357" s="266">
        <f>IF(G2357="Traditional Stove",0.1,0.2)</f>
        <v>0.1</v>
      </c>
      <c r="I2357" s="266">
        <f>YEAR(J2357)</f>
        <v>2023</v>
      </c>
      <c r="J2357" s="267">
        <v>45009</v>
      </c>
      <c r="K2357" s="267">
        <f>J2357+1</f>
        <v>45010</v>
      </c>
      <c r="L2357" s="266">
        <f>IF(M2357&lt;=365,1,2)</f>
        <v>1</v>
      </c>
      <c r="M2357" s="266">
        <f>IF(K2357&lt;$C$1,$C$2-$C$1+1,$C$2-K2357+1)</f>
        <v>37</v>
      </c>
      <c r="N2357" s="268">
        <f>M2357/365</f>
        <v>0.10136986301369863</v>
      </c>
      <c r="O2357" s="269">
        <f>'Data and Parameter'!$E$4*'Data and Parameter'!$E$5*('Data and Parameter'!$E$6+'Data and Parameter'!$E$7)*'Data and Parameter'!$E$19*'Data and Parameter'!$E$14*'ER calculations'!N2357</f>
        <v>0.52486771683372158</v>
      </c>
    </row>
    <row r="2358" spans="1:15" ht="15">
      <c r="A2358" s="284">
        <v>2354</v>
      </c>
      <c r="B2358" s="287"/>
      <c r="C2358" s="287"/>
      <c r="D2358" s="284" t="s">
        <v>1382</v>
      </c>
      <c r="E2358" s="287"/>
      <c r="F2358" s="285" t="s">
        <v>2478</v>
      </c>
      <c r="G2358" s="266" t="s">
        <v>121</v>
      </c>
      <c r="H2358" s="266">
        <f>IF(G2358="Traditional Stove",0.1,0.2)</f>
        <v>0.1</v>
      </c>
      <c r="I2358" s="266">
        <f>YEAR(J2358)</f>
        <v>2023</v>
      </c>
      <c r="J2358" s="267">
        <v>45009</v>
      </c>
      <c r="K2358" s="267">
        <f>J2358+1</f>
        <v>45010</v>
      </c>
      <c r="L2358" s="266">
        <f>IF(M2358&lt;=365,1,2)</f>
        <v>1</v>
      </c>
      <c r="M2358" s="266">
        <f>IF(K2358&lt;$C$1,$C$2-$C$1+1,$C$2-K2358+1)</f>
        <v>37</v>
      </c>
      <c r="N2358" s="268">
        <f>M2358/365</f>
        <v>0.10136986301369863</v>
      </c>
      <c r="O2358" s="269">
        <f>'Data and Parameter'!$E$4*'Data and Parameter'!$E$5*('Data and Parameter'!$E$6+'Data and Parameter'!$E$7)*'Data and Parameter'!$E$19*'Data and Parameter'!$E$14*'ER calculations'!N2358</f>
        <v>0.52486771683372158</v>
      </c>
    </row>
    <row r="2359" spans="1:15" ht="15">
      <c r="A2359" s="284">
        <v>2355</v>
      </c>
      <c r="B2359" s="287"/>
      <c r="C2359" s="287"/>
      <c r="D2359" s="284" t="s">
        <v>1382</v>
      </c>
      <c r="E2359" s="287"/>
      <c r="F2359" s="285" t="s">
        <v>2479</v>
      </c>
      <c r="G2359" s="266" t="s">
        <v>121</v>
      </c>
      <c r="H2359" s="266">
        <f>IF(G2359="Traditional Stove",0.1,0.2)</f>
        <v>0.1</v>
      </c>
      <c r="I2359" s="266">
        <f>YEAR(J2359)</f>
        <v>2023</v>
      </c>
      <c r="J2359" s="267">
        <v>45009</v>
      </c>
      <c r="K2359" s="267">
        <f>J2359+1</f>
        <v>45010</v>
      </c>
      <c r="L2359" s="266">
        <f>IF(M2359&lt;=365,1,2)</f>
        <v>1</v>
      </c>
      <c r="M2359" s="266">
        <f>IF(K2359&lt;$C$1,$C$2-$C$1+1,$C$2-K2359+1)</f>
        <v>37</v>
      </c>
      <c r="N2359" s="268">
        <f>M2359/365</f>
        <v>0.10136986301369863</v>
      </c>
      <c r="O2359" s="269">
        <f>'Data and Parameter'!$E$4*'Data and Parameter'!$E$5*('Data and Parameter'!$E$6+'Data and Parameter'!$E$7)*'Data and Parameter'!$E$19*'Data and Parameter'!$E$14*'ER calculations'!N2359</f>
        <v>0.52486771683372158</v>
      </c>
    </row>
    <row r="2360" spans="1:15" ht="15">
      <c r="A2360" s="284">
        <v>2356</v>
      </c>
      <c r="B2360" s="287"/>
      <c r="C2360" s="287"/>
      <c r="D2360" s="284" t="s">
        <v>1382</v>
      </c>
      <c r="E2360" s="287"/>
      <c r="F2360" s="285" t="s">
        <v>2480</v>
      </c>
      <c r="G2360" s="266" t="s">
        <v>121</v>
      </c>
      <c r="H2360" s="266">
        <f>IF(G2360="Traditional Stove",0.1,0.2)</f>
        <v>0.1</v>
      </c>
      <c r="I2360" s="266">
        <f>YEAR(J2360)</f>
        <v>2023</v>
      </c>
      <c r="J2360" s="267">
        <v>45009</v>
      </c>
      <c r="K2360" s="267">
        <f>J2360+1</f>
        <v>45010</v>
      </c>
      <c r="L2360" s="266">
        <f>IF(M2360&lt;=365,1,2)</f>
        <v>1</v>
      </c>
      <c r="M2360" s="266">
        <f>IF(K2360&lt;$C$1,$C$2-$C$1+1,$C$2-K2360+1)</f>
        <v>37</v>
      </c>
      <c r="N2360" s="268">
        <f>M2360/365</f>
        <v>0.10136986301369863</v>
      </c>
      <c r="O2360" s="269">
        <f>'Data and Parameter'!$E$4*'Data and Parameter'!$E$5*('Data and Parameter'!$E$6+'Data and Parameter'!$E$7)*'Data and Parameter'!$E$19*'Data and Parameter'!$E$14*'ER calculations'!N2360</f>
        <v>0.52486771683372158</v>
      </c>
    </row>
    <row r="2361" spans="1:15" ht="15">
      <c r="A2361" s="284">
        <v>2357</v>
      </c>
      <c r="B2361" s="287"/>
      <c r="C2361" s="287"/>
      <c r="D2361" s="284" t="s">
        <v>1382</v>
      </c>
      <c r="E2361" s="287"/>
      <c r="F2361" s="285" t="s">
        <v>2481</v>
      </c>
      <c r="G2361" s="266" t="s">
        <v>121</v>
      </c>
      <c r="H2361" s="266">
        <f>IF(G2361="Traditional Stove",0.1,0.2)</f>
        <v>0.1</v>
      </c>
      <c r="I2361" s="266">
        <f>YEAR(J2361)</f>
        <v>2023</v>
      </c>
      <c r="J2361" s="267">
        <v>45009</v>
      </c>
      <c r="K2361" s="267">
        <f>J2361+1</f>
        <v>45010</v>
      </c>
      <c r="L2361" s="266">
        <f>IF(M2361&lt;=365,1,2)</f>
        <v>1</v>
      </c>
      <c r="M2361" s="266">
        <f>IF(K2361&lt;$C$1,$C$2-$C$1+1,$C$2-K2361+1)</f>
        <v>37</v>
      </c>
      <c r="N2361" s="268">
        <f>M2361/365</f>
        <v>0.10136986301369863</v>
      </c>
      <c r="O2361" s="269">
        <f>'Data and Parameter'!$E$4*'Data and Parameter'!$E$5*('Data and Parameter'!$E$6+'Data and Parameter'!$E$7)*'Data and Parameter'!$E$19*'Data and Parameter'!$E$14*'ER calculations'!N2361</f>
        <v>0.52486771683372158</v>
      </c>
    </row>
    <row r="2362" spans="1:15" ht="15">
      <c r="A2362" s="284">
        <v>2358</v>
      </c>
      <c r="B2362" s="287"/>
      <c r="C2362" s="287"/>
      <c r="D2362" s="284" t="s">
        <v>1382</v>
      </c>
      <c r="E2362" s="287"/>
      <c r="F2362" s="285" t="s">
        <v>2482</v>
      </c>
      <c r="G2362" s="266" t="s">
        <v>121</v>
      </c>
      <c r="H2362" s="266">
        <f>IF(G2362="Traditional Stove",0.1,0.2)</f>
        <v>0.1</v>
      </c>
      <c r="I2362" s="266">
        <f>YEAR(J2362)</f>
        <v>2023</v>
      </c>
      <c r="J2362" s="267">
        <v>45009</v>
      </c>
      <c r="K2362" s="267">
        <f>J2362+1</f>
        <v>45010</v>
      </c>
      <c r="L2362" s="266">
        <f>IF(M2362&lt;=365,1,2)</f>
        <v>1</v>
      </c>
      <c r="M2362" s="266">
        <f>IF(K2362&lt;$C$1,$C$2-$C$1+1,$C$2-K2362+1)</f>
        <v>37</v>
      </c>
      <c r="N2362" s="268">
        <f>M2362/365</f>
        <v>0.10136986301369863</v>
      </c>
      <c r="O2362" s="269">
        <f>'Data and Parameter'!$E$4*'Data and Parameter'!$E$5*('Data and Parameter'!$E$6+'Data and Parameter'!$E$7)*'Data and Parameter'!$E$19*'Data and Parameter'!$E$14*'ER calculations'!N2362</f>
        <v>0.52486771683372158</v>
      </c>
    </row>
    <row r="2363" spans="1:15" ht="15">
      <c r="A2363" s="284">
        <v>2359</v>
      </c>
      <c r="B2363" s="287"/>
      <c r="C2363" s="287"/>
      <c r="D2363" s="284" t="s">
        <v>1382</v>
      </c>
      <c r="E2363" s="287"/>
      <c r="F2363" s="285" t="s">
        <v>2483</v>
      </c>
      <c r="G2363" s="266" t="s">
        <v>121</v>
      </c>
      <c r="H2363" s="266">
        <f>IF(G2363="Traditional Stove",0.1,0.2)</f>
        <v>0.1</v>
      </c>
      <c r="I2363" s="266">
        <f>YEAR(J2363)</f>
        <v>2023</v>
      </c>
      <c r="J2363" s="267">
        <v>45009</v>
      </c>
      <c r="K2363" s="267">
        <f>J2363+1</f>
        <v>45010</v>
      </c>
      <c r="L2363" s="266">
        <f>IF(M2363&lt;=365,1,2)</f>
        <v>1</v>
      </c>
      <c r="M2363" s="266">
        <f>IF(K2363&lt;$C$1,$C$2-$C$1+1,$C$2-K2363+1)</f>
        <v>37</v>
      </c>
      <c r="N2363" s="268">
        <f>M2363/365</f>
        <v>0.10136986301369863</v>
      </c>
      <c r="O2363" s="269">
        <f>'Data and Parameter'!$E$4*'Data and Parameter'!$E$5*('Data and Parameter'!$E$6+'Data and Parameter'!$E$7)*'Data and Parameter'!$E$19*'Data and Parameter'!$E$14*'ER calculations'!N2363</f>
        <v>0.52486771683372158</v>
      </c>
    </row>
    <row r="2364" spans="1:15" ht="15">
      <c r="A2364" s="284">
        <v>2360</v>
      </c>
      <c r="B2364" s="287"/>
      <c r="C2364" s="287"/>
      <c r="D2364" s="284" t="s">
        <v>1382</v>
      </c>
      <c r="E2364" s="287"/>
      <c r="F2364" s="285" t="s">
        <v>2484</v>
      </c>
      <c r="G2364" s="266" t="s">
        <v>121</v>
      </c>
      <c r="H2364" s="266">
        <f>IF(G2364="Traditional Stove",0.1,0.2)</f>
        <v>0.1</v>
      </c>
      <c r="I2364" s="266">
        <f>YEAR(J2364)</f>
        <v>2023</v>
      </c>
      <c r="J2364" s="267">
        <v>45009</v>
      </c>
      <c r="K2364" s="267">
        <f>J2364+1</f>
        <v>45010</v>
      </c>
      <c r="L2364" s="266">
        <f>IF(M2364&lt;=365,1,2)</f>
        <v>1</v>
      </c>
      <c r="M2364" s="266">
        <f>IF(K2364&lt;$C$1,$C$2-$C$1+1,$C$2-K2364+1)</f>
        <v>37</v>
      </c>
      <c r="N2364" s="268">
        <f>M2364/365</f>
        <v>0.10136986301369863</v>
      </c>
      <c r="O2364" s="269">
        <f>'Data and Parameter'!$E$4*'Data and Parameter'!$E$5*('Data and Parameter'!$E$6+'Data and Parameter'!$E$7)*'Data and Parameter'!$E$19*'Data and Parameter'!$E$14*'ER calculations'!N2364</f>
        <v>0.52486771683372158</v>
      </c>
    </row>
    <row r="2365" spans="1:15" ht="15">
      <c r="A2365" s="284">
        <v>2361</v>
      </c>
      <c r="B2365" s="287"/>
      <c r="C2365" s="287"/>
      <c r="D2365" s="284" t="s">
        <v>1382</v>
      </c>
      <c r="E2365" s="287"/>
      <c r="F2365" s="285" t="s">
        <v>2485</v>
      </c>
      <c r="G2365" s="266" t="s">
        <v>121</v>
      </c>
      <c r="H2365" s="266">
        <f>IF(G2365="Traditional Stove",0.1,0.2)</f>
        <v>0.1</v>
      </c>
      <c r="I2365" s="266">
        <f>YEAR(J2365)</f>
        <v>2023</v>
      </c>
      <c r="J2365" s="267">
        <v>45009</v>
      </c>
      <c r="K2365" s="267">
        <f>J2365+1</f>
        <v>45010</v>
      </c>
      <c r="L2365" s="266">
        <f>IF(M2365&lt;=365,1,2)</f>
        <v>1</v>
      </c>
      <c r="M2365" s="266">
        <f>IF(K2365&lt;$C$1,$C$2-$C$1+1,$C$2-K2365+1)</f>
        <v>37</v>
      </c>
      <c r="N2365" s="268">
        <f>M2365/365</f>
        <v>0.10136986301369863</v>
      </c>
      <c r="O2365" s="269">
        <f>'Data and Parameter'!$E$4*'Data and Parameter'!$E$5*('Data and Parameter'!$E$6+'Data and Parameter'!$E$7)*'Data and Parameter'!$E$19*'Data and Parameter'!$E$14*'ER calculations'!N2365</f>
        <v>0.52486771683372158</v>
      </c>
    </row>
    <row r="2366" spans="1:15" ht="15">
      <c r="A2366" s="284">
        <v>2362</v>
      </c>
      <c r="B2366" s="287"/>
      <c r="C2366" s="287"/>
      <c r="D2366" s="284" t="s">
        <v>1382</v>
      </c>
      <c r="E2366" s="287"/>
      <c r="F2366" s="285" t="s">
        <v>2486</v>
      </c>
      <c r="G2366" s="266" t="s">
        <v>121</v>
      </c>
      <c r="H2366" s="266">
        <f>IF(G2366="Traditional Stove",0.1,0.2)</f>
        <v>0.1</v>
      </c>
      <c r="I2366" s="266">
        <f>YEAR(J2366)</f>
        <v>2023</v>
      </c>
      <c r="J2366" s="267">
        <v>45009</v>
      </c>
      <c r="K2366" s="267">
        <f>J2366+1</f>
        <v>45010</v>
      </c>
      <c r="L2366" s="266">
        <f>IF(M2366&lt;=365,1,2)</f>
        <v>1</v>
      </c>
      <c r="M2366" s="266">
        <f>IF(K2366&lt;$C$1,$C$2-$C$1+1,$C$2-K2366+1)</f>
        <v>37</v>
      </c>
      <c r="N2366" s="268">
        <f>M2366/365</f>
        <v>0.10136986301369863</v>
      </c>
      <c r="O2366" s="269">
        <f>'Data and Parameter'!$E$4*'Data and Parameter'!$E$5*('Data and Parameter'!$E$6+'Data and Parameter'!$E$7)*'Data and Parameter'!$E$19*'Data and Parameter'!$E$14*'ER calculations'!N2366</f>
        <v>0.52486771683372158</v>
      </c>
    </row>
    <row r="2367" spans="1:15" ht="15">
      <c r="A2367" s="284">
        <v>2363</v>
      </c>
      <c r="B2367" s="287"/>
      <c r="C2367" s="287"/>
      <c r="D2367" s="284" t="s">
        <v>1382</v>
      </c>
      <c r="E2367" s="287"/>
      <c r="F2367" s="285" t="s">
        <v>2487</v>
      </c>
      <c r="G2367" s="266" t="s">
        <v>121</v>
      </c>
      <c r="H2367" s="266">
        <f>IF(G2367="Traditional Stove",0.1,0.2)</f>
        <v>0.1</v>
      </c>
      <c r="I2367" s="266">
        <f>YEAR(J2367)</f>
        <v>2023</v>
      </c>
      <c r="J2367" s="267">
        <v>45009</v>
      </c>
      <c r="K2367" s="267">
        <f>J2367+1</f>
        <v>45010</v>
      </c>
      <c r="L2367" s="266">
        <f>IF(M2367&lt;=365,1,2)</f>
        <v>1</v>
      </c>
      <c r="M2367" s="266">
        <f>IF(K2367&lt;$C$1,$C$2-$C$1+1,$C$2-K2367+1)</f>
        <v>37</v>
      </c>
      <c r="N2367" s="268">
        <f>M2367/365</f>
        <v>0.10136986301369863</v>
      </c>
      <c r="O2367" s="269">
        <f>'Data and Parameter'!$E$4*'Data and Parameter'!$E$5*('Data and Parameter'!$E$6+'Data and Parameter'!$E$7)*'Data and Parameter'!$E$19*'Data and Parameter'!$E$14*'ER calculations'!N2367</f>
        <v>0.52486771683372158</v>
      </c>
    </row>
    <row r="2368" spans="1:15" ht="15">
      <c r="A2368" s="284">
        <v>2364</v>
      </c>
      <c r="B2368" s="287"/>
      <c r="C2368" s="287"/>
      <c r="D2368" s="284" t="s">
        <v>1382</v>
      </c>
      <c r="E2368" s="287"/>
      <c r="F2368" s="285" t="s">
        <v>2488</v>
      </c>
      <c r="G2368" s="266" t="s">
        <v>121</v>
      </c>
      <c r="H2368" s="266">
        <f>IF(G2368="Traditional Stove",0.1,0.2)</f>
        <v>0.1</v>
      </c>
      <c r="I2368" s="266">
        <f>YEAR(J2368)</f>
        <v>2023</v>
      </c>
      <c r="J2368" s="267">
        <v>45009</v>
      </c>
      <c r="K2368" s="267">
        <f>J2368+1</f>
        <v>45010</v>
      </c>
      <c r="L2368" s="266">
        <f>IF(M2368&lt;=365,1,2)</f>
        <v>1</v>
      </c>
      <c r="M2368" s="266">
        <f>IF(K2368&lt;$C$1,$C$2-$C$1+1,$C$2-K2368+1)</f>
        <v>37</v>
      </c>
      <c r="N2368" s="268">
        <f>M2368/365</f>
        <v>0.10136986301369863</v>
      </c>
      <c r="O2368" s="269">
        <f>'Data and Parameter'!$E$4*'Data and Parameter'!$E$5*('Data and Parameter'!$E$6+'Data and Parameter'!$E$7)*'Data and Parameter'!$E$19*'Data and Parameter'!$E$14*'ER calculations'!N2368</f>
        <v>0.52486771683372158</v>
      </c>
    </row>
    <row r="2369" spans="1:15" ht="15">
      <c r="A2369" s="284">
        <v>2365</v>
      </c>
      <c r="B2369" s="287"/>
      <c r="C2369" s="287"/>
      <c r="D2369" s="284" t="s">
        <v>1382</v>
      </c>
      <c r="E2369" s="287"/>
      <c r="F2369" s="285" t="s">
        <v>2489</v>
      </c>
      <c r="G2369" s="266" t="s">
        <v>121</v>
      </c>
      <c r="H2369" s="266">
        <f>IF(G2369="Traditional Stove",0.1,0.2)</f>
        <v>0.1</v>
      </c>
      <c r="I2369" s="266">
        <f>YEAR(J2369)</f>
        <v>2023</v>
      </c>
      <c r="J2369" s="267">
        <v>45009</v>
      </c>
      <c r="K2369" s="267">
        <f>J2369+1</f>
        <v>45010</v>
      </c>
      <c r="L2369" s="266">
        <f>IF(M2369&lt;=365,1,2)</f>
        <v>1</v>
      </c>
      <c r="M2369" s="266">
        <f>IF(K2369&lt;$C$1,$C$2-$C$1+1,$C$2-K2369+1)</f>
        <v>37</v>
      </c>
      <c r="N2369" s="268">
        <f>M2369/365</f>
        <v>0.10136986301369863</v>
      </c>
      <c r="O2369" s="269">
        <f>'Data and Parameter'!$E$4*'Data and Parameter'!$E$5*('Data and Parameter'!$E$6+'Data and Parameter'!$E$7)*'Data and Parameter'!$E$19*'Data and Parameter'!$E$14*'ER calculations'!N2369</f>
        <v>0.52486771683372158</v>
      </c>
    </row>
    <row r="2370" spans="1:15" ht="15">
      <c r="A2370" s="284">
        <v>2366</v>
      </c>
      <c r="B2370" s="287"/>
      <c r="C2370" s="287"/>
      <c r="D2370" s="284" t="s">
        <v>1382</v>
      </c>
      <c r="E2370" s="287"/>
      <c r="F2370" s="285" t="s">
        <v>2490</v>
      </c>
      <c r="G2370" s="266" t="s">
        <v>121</v>
      </c>
      <c r="H2370" s="266">
        <f>IF(G2370="Traditional Stove",0.1,0.2)</f>
        <v>0.1</v>
      </c>
      <c r="I2370" s="266">
        <f>YEAR(J2370)</f>
        <v>2023</v>
      </c>
      <c r="J2370" s="267">
        <v>45009</v>
      </c>
      <c r="K2370" s="267">
        <f>J2370+1</f>
        <v>45010</v>
      </c>
      <c r="L2370" s="266">
        <f>IF(M2370&lt;=365,1,2)</f>
        <v>1</v>
      </c>
      <c r="M2370" s="266">
        <f>IF(K2370&lt;$C$1,$C$2-$C$1+1,$C$2-K2370+1)</f>
        <v>37</v>
      </c>
      <c r="N2370" s="268">
        <f>M2370/365</f>
        <v>0.10136986301369863</v>
      </c>
      <c r="O2370" s="269">
        <f>'Data and Parameter'!$E$4*'Data and Parameter'!$E$5*('Data and Parameter'!$E$6+'Data and Parameter'!$E$7)*'Data and Parameter'!$E$19*'Data and Parameter'!$E$14*'ER calculations'!N2370</f>
        <v>0.52486771683372158</v>
      </c>
    </row>
    <row r="2371" spans="1:15" ht="15">
      <c r="A2371" s="284">
        <v>2367</v>
      </c>
      <c r="B2371" s="287"/>
      <c r="C2371" s="287"/>
      <c r="D2371" s="284" t="s">
        <v>1382</v>
      </c>
      <c r="E2371" s="287"/>
      <c r="F2371" s="285" t="s">
        <v>2491</v>
      </c>
      <c r="G2371" s="266" t="s">
        <v>121</v>
      </c>
      <c r="H2371" s="266">
        <f>IF(G2371="Traditional Stove",0.1,0.2)</f>
        <v>0.1</v>
      </c>
      <c r="I2371" s="266">
        <f>YEAR(J2371)</f>
        <v>2023</v>
      </c>
      <c r="J2371" s="267">
        <v>45009</v>
      </c>
      <c r="K2371" s="267">
        <f>J2371+1</f>
        <v>45010</v>
      </c>
      <c r="L2371" s="266">
        <f>IF(M2371&lt;=365,1,2)</f>
        <v>1</v>
      </c>
      <c r="M2371" s="266">
        <f>IF(K2371&lt;$C$1,$C$2-$C$1+1,$C$2-K2371+1)</f>
        <v>37</v>
      </c>
      <c r="N2371" s="268">
        <f>M2371/365</f>
        <v>0.10136986301369863</v>
      </c>
      <c r="O2371" s="269">
        <f>'Data and Parameter'!$E$4*'Data and Parameter'!$E$5*('Data and Parameter'!$E$6+'Data and Parameter'!$E$7)*'Data and Parameter'!$E$19*'Data and Parameter'!$E$14*'ER calculations'!N2371</f>
        <v>0.52486771683372158</v>
      </c>
    </row>
    <row r="2372" spans="1:15" ht="15">
      <c r="A2372" s="284">
        <v>2368</v>
      </c>
      <c r="B2372" s="287"/>
      <c r="C2372" s="287"/>
      <c r="D2372" s="284" t="s">
        <v>1382</v>
      </c>
      <c r="E2372" s="287"/>
      <c r="F2372" s="285" t="s">
        <v>2492</v>
      </c>
      <c r="G2372" s="266" t="s">
        <v>121</v>
      </c>
      <c r="H2372" s="266">
        <f>IF(G2372="Traditional Stove",0.1,0.2)</f>
        <v>0.1</v>
      </c>
      <c r="I2372" s="266">
        <f>YEAR(J2372)</f>
        <v>2023</v>
      </c>
      <c r="J2372" s="267">
        <v>45009</v>
      </c>
      <c r="K2372" s="267">
        <f>J2372+1</f>
        <v>45010</v>
      </c>
      <c r="L2372" s="266">
        <f>IF(M2372&lt;=365,1,2)</f>
        <v>1</v>
      </c>
      <c r="M2372" s="266">
        <f>IF(K2372&lt;$C$1,$C$2-$C$1+1,$C$2-K2372+1)</f>
        <v>37</v>
      </c>
      <c r="N2372" s="268">
        <f>M2372/365</f>
        <v>0.10136986301369863</v>
      </c>
      <c r="O2372" s="269">
        <f>'Data and Parameter'!$E$4*'Data and Parameter'!$E$5*('Data and Parameter'!$E$6+'Data and Parameter'!$E$7)*'Data and Parameter'!$E$19*'Data and Parameter'!$E$14*'ER calculations'!N2372</f>
        <v>0.52486771683372158</v>
      </c>
    </row>
    <row r="2373" spans="1:15" ht="15">
      <c r="A2373" s="284">
        <v>2369</v>
      </c>
      <c r="B2373" s="287"/>
      <c r="C2373" s="287"/>
      <c r="D2373" s="284" t="s">
        <v>1382</v>
      </c>
      <c r="E2373" s="287"/>
      <c r="F2373" s="285" t="s">
        <v>2493</v>
      </c>
      <c r="G2373" s="266" t="s">
        <v>121</v>
      </c>
      <c r="H2373" s="266">
        <f>IF(G2373="Traditional Stove",0.1,0.2)</f>
        <v>0.1</v>
      </c>
      <c r="I2373" s="266">
        <f>YEAR(J2373)</f>
        <v>2023</v>
      </c>
      <c r="J2373" s="267">
        <v>45009</v>
      </c>
      <c r="K2373" s="267">
        <f>J2373+1</f>
        <v>45010</v>
      </c>
      <c r="L2373" s="266">
        <f>IF(M2373&lt;=365,1,2)</f>
        <v>1</v>
      </c>
      <c r="M2373" s="266">
        <f>IF(K2373&lt;$C$1,$C$2-$C$1+1,$C$2-K2373+1)</f>
        <v>37</v>
      </c>
      <c r="N2373" s="268">
        <f>M2373/365</f>
        <v>0.10136986301369863</v>
      </c>
      <c r="O2373" s="269">
        <f>'Data and Parameter'!$E$4*'Data and Parameter'!$E$5*('Data and Parameter'!$E$6+'Data and Parameter'!$E$7)*'Data and Parameter'!$E$19*'Data and Parameter'!$E$14*'ER calculations'!N2373</f>
        <v>0.52486771683372158</v>
      </c>
    </row>
    <row r="2374" spans="1:15" ht="15">
      <c r="A2374" s="284">
        <v>2370</v>
      </c>
      <c r="B2374" s="287"/>
      <c r="C2374" s="287"/>
      <c r="D2374" s="284" t="s">
        <v>1382</v>
      </c>
      <c r="E2374" s="287"/>
      <c r="F2374" s="285" t="s">
        <v>2494</v>
      </c>
      <c r="G2374" s="266" t="s">
        <v>121</v>
      </c>
      <c r="H2374" s="266">
        <f>IF(G2374="Traditional Stove",0.1,0.2)</f>
        <v>0.1</v>
      </c>
      <c r="I2374" s="266">
        <f>YEAR(J2374)</f>
        <v>2023</v>
      </c>
      <c r="J2374" s="267">
        <v>45009</v>
      </c>
      <c r="K2374" s="267">
        <f>J2374+1</f>
        <v>45010</v>
      </c>
      <c r="L2374" s="266">
        <f>IF(M2374&lt;=365,1,2)</f>
        <v>1</v>
      </c>
      <c r="M2374" s="266">
        <f>IF(K2374&lt;$C$1,$C$2-$C$1+1,$C$2-K2374+1)</f>
        <v>37</v>
      </c>
      <c r="N2374" s="268">
        <f>M2374/365</f>
        <v>0.10136986301369863</v>
      </c>
      <c r="O2374" s="269">
        <f>'Data and Parameter'!$E$4*'Data and Parameter'!$E$5*('Data and Parameter'!$E$6+'Data and Parameter'!$E$7)*'Data and Parameter'!$E$19*'Data and Parameter'!$E$14*'ER calculations'!N2374</f>
        <v>0.52486771683372158</v>
      </c>
    </row>
    <row r="2375" spans="1:15" ht="15">
      <c r="A2375" s="284">
        <v>2371</v>
      </c>
      <c r="B2375" s="287"/>
      <c r="C2375" s="287"/>
      <c r="D2375" s="284" t="s">
        <v>1382</v>
      </c>
      <c r="E2375" s="287"/>
      <c r="F2375" s="285" t="s">
        <v>2495</v>
      </c>
      <c r="G2375" s="266" t="s">
        <v>121</v>
      </c>
      <c r="H2375" s="266">
        <f>IF(G2375="Traditional Stove",0.1,0.2)</f>
        <v>0.1</v>
      </c>
      <c r="I2375" s="266">
        <f>YEAR(J2375)</f>
        <v>2023</v>
      </c>
      <c r="J2375" s="267">
        <v>45009</v>
      </c>
      <c r="K2375" s="267">
        <f>J2375+1</f>
        <v>45010</v>
      </c>
      <c r="L2375" s="266">
        <f>IF(M2375&lt;=365,1,2)</f>
        <v>1</v>
      </c>
      <c r="M2375" s="266">
        <f>IF(K2375&lt;$C$1,$C$2-$C$1+1,$C$2-K2375+1)</f>
        <v>37</v>
      </c>
      <c r="N2375" s="268">
        <f>M2375/365</f>
        <v>0.10136986301369863</v>
      </c>
      <c r="O2375" s="269">
        <f>'Data and Parameter'!$E$4*'Data and Parameter'!$E$5*('Data and Parameter'!$E$6+'Data and Parameter'!$E$7)*'Data and Parameter'!$E$19*'Data and Parameter'!$E$14*'ER calculations'!N2375</f>
        <v>0.52486771683372158</v>
      </c>
    </row>
    <row r="2376" spans="1:15" ht="15">
      <c r="A2376" s="284">
        <v>2372</v>
      </c>
      <c r="B2376" s="287"/>
      <c r="C2376" s="287"/>
      <c r="D2376" s="284" t="s">
        <v>1382</v>
      </c>
      <c r="E2376" s="287"/>
      <c r="F2376" s="285" t="s">
        <v>2496</v>
      </c>
      <c r="G2376" s="266" t="s">
        <v>121</v>
      </c>
      <c r="H2376" s="266">
        <f>IF(G2376="Traditional Stove",0.1,0.2)</f>
        <v>0.1</v>
      </c>
      <c r="I2376" s="266">
        <f>YEAR(J2376)</f>
        <v>2023</v>
      </c>
      <c r="J2376" s="267">
        <v>45009</v>
      </c>
      <c r="K2376" s="267">
        <f>J2376+1</f>
        <v>45010</v>
      </c>
      <c r="L2376" s="266">
        <f>IF(M2376&lt;=365,1,2)</f>
        <v>1</v>
      </c>
      <c r="M2376" s="266">
        <f>IF(K2376&lt;$C$1,$C$2-$C$1+1,$C$2-K2376+1)</f>
        <v>37</v>
      </c>
      <c r="N2376" s="268">
        <f>M2376/365</f>
        <v>0.10136986301369863</v>
      </c>
      <c r="O2376" s="269">
        <f>'Data and Parameter'!$E$4*'Data and Parameter'!$E$5*('Data and Parameter'!$E$6+'Data and Parameter'!$E$7)*'Data and Parameter'!$E$19*'Data and Parameter'!$E$14*'ER calculations'!N2376</f>
        <v>0.52486771683372158</v>
      </c>
    </row>
    <row r="2377" spans="1:15" ht="15">
      <c r="A2377" s="284">
        <v>2373</v>
      </c>
      <c r="B2377" s="287"/>
      <c r="C2377" s="287"/>
      <c r="D2377" s="284" t="s">
        <v>1382</v>
      </c>
      <c r="E2377" s="287"/>
      <c r="F2377" s="285" t="s">
        <v>2497</v>
      </c>
      <c r="G2377" s="266" t="s">
        <v>121</v>
      </c>
      <c r="H2377" s="266">
        <f>IF(G2377="Traditional Stove",0.1,0.2)</f>
        <v>0.1</v>
      </c>
      <c r="I2377" s="266">
        <f>YEAR(J2377)</f>
        <v>2023</v>
      </c>
      <c r="J2377" s="267">
        <v>45009</v>
      </c>
      <c r="K2377" s="267">
        <f>J2377+1</f>
        <v>45010</v>
      </c>
      <c r="L2377" s="266">
        <f>IF(M2377&lt;=365,1,2)</f>
        <v>1</v>
      </c>
      <c r="M2377" s="266">
        <f>IF(K2377&lt;$C$1,$C$2-$C$1+1,$C$2-K2377+1)</f>
        <v>37</v>
      </c>
      <c r="N2377" s="268">
        <f>M2377/365</f>
        <v>0.10136986301369863</v>
      </c>
      <c r="O2377" s="269">
        <f>'Data and Parameter'!$E$4*'Data and Parameter'!$E$5*('Data and Parameter'!$E$6+'Data and Parameter'!$E$7)*'Data and Parameter'!$E$19*'Data and Parameter'!$E$14*'ER calculations'!N2377</f>
        <v>0.52486771683372158</v>
      </c>
    </row>
    <row r="2378" spans="1:15" ht="15">
      <c r="A2378" s="284">
        <v>2374</v>
      </c>
      <c r="B2378" s="287"/>
      <c r="C2378" s="287"/>
      <c r="D2378" s="284" t="s">
        <v>1382</v>
      </c>
      <c r="E2378" s="287"/>
      <c r="F2378" s="285" t="s">
        <v>2498</v>
      </c>
      <c r="G2378" s="266" t="s">
        <v>121</v>
      </c>
      <c r="H2378" s="266">
        <f>IF(G2378="Traditional Stove",0.1,0.2)</f>
        <v>0.1</v>
      </c>
      <c r="I2378" s="266">
        <f>YEAR(J2378)</f>
        <v>2023</v>
      </c>
      <c r="J2378" s="267">
        <v>45009</v>
      </c>
      <c r="K2378" s="267">
        <f>J2378+1</f>
        <v>45010</v>
      </c>
      <c r="L2378" s="266">
        <f>IF(M2378&lt;=365,1,2)</f>
        <v>1</v>
      </c>
      <c r="M2378" s="266">
        <f>IF(K2378&lt;$C$1,$C$2-$C$1+1,$C$2-K2378+1)</f>
        <v>37</v>
      </c>
      <c r="N2378" s="268">
        <f>M2378/365</f>
        <v>0.10136986301369863</v>
      </c>
      <c r="O2378" s="269">
        <f>'Data and Parameter'!$E$4*'Data and Parameter'!$E$5*('Data and Parameter'!$E$6+'Data and Parameter'!$E$7)*'Data and Parameter'!$E$19*'Data and Parameter'!$E$14*'ER calculations'!N2378</f>
        <v>0.52486771683372158</v>
      </c>
    </row>
    <row r="2379" spans="1:15" ht="15">
      <c r="A2379" s="284">
        <v>2375</v>
      </c>
      <c r="B2379" s="287"/>
      <c r="C2379" s="287"/>
      <c r="D2379" s="284" t="s">
        <v>1382</v>
      </c>
      <c r="E2379" s="287"/>
      <c r="F2379" s="285" t="s">
        <v>2499</v>
      </c>
      <c r="G2379" s="266" t="s">
        <v>121</v>
      </c>
      <c r="H2379" s="266">
        <f>IF(G2379="Traditional Stove",0.1,0.2)</f>
        <v>0.1</v>
      </c>
      <c r="I2379" s="266">
        <f>YEAR(J2379)</f>
        <v>2023</v>
      </c>
      <c r="J2379" s="267">
        <v>45009</v>
      </c>
      <c r="K2379" s="267">
        <f>J2379+1</f>
        <v>45010</v>
      </c>
      <c r="L2379" s="266">
        <f>IF(M2379&lt;=365,1,2)</f>
        <v>1</v>
      </c>
      <c r="M2379" s="266">
        <f>IF(K2379&lt;$C$1,$C$2-$C$1+1,$C$2-K2379+1)</f>
        <v>37</v>
      </c>
      <c r="N2379" s="268">
        <f>M2379/365</f>
        <v>0.10136986301369863</v>
      </c>
      <c r="O2379" s="269">
        <f>'Data and Parameter'!$E$4*'Data and Parameter'!$E$5*('Data and Parameter'!$E$6+'Data and Parameter'!$E$7)*'Data and Parameter'!$E$19*'Data and Parameter'!$E$14*'ER calculations'!N2379</f>
        <v>0.52486771683372158</v>
      </c>
    </row>
    <row r="2380" spans="1:15" ht="15">
      <c r="A2380" s="284">
        <v>2376</v>
      </c>
      <c r="B2380" s="287"/>
      <c r="C2380" s="287"/>
      <c r="D2380" s="284" t="s">
        <v>1382</v>
      </c>
      <c r="E2380" s="287"/>
      <c r="F2380" s="285" t="s">
        <v>2500</v>
      </c>
      <c r="G2380" s="266" t="s">
        <v>121</v>
      </c>
      <c r="H2380" s="266">
        <f>IF(G2380="Traditional Stove",0.1,0.2)</f>
        <v>0.1</v>
      </c>
      <c r="I2380" s="266">
        <f>YEAR(J2380)</f>
        <v>2023</v>
      </c>
      <c r="J2380" s="267">
        <v>45009</v>
      </c>
      <c r="K2380" s="267">
        <f>J2380+1</f>
        <v>45010</v>
      </c>
      <c r="L2380" s="266">
        <f>IF(M2380&lt;=365,1,2)</f>
        <v>1</v>
      </c>
      <c r="M2380" s="266">
        <f>IF(K2380&lt;$C$1,$C$2-$C$1+1,$C$2-K2380+1)</f>
        <v>37</v>
      </c>
      <c r="N2380" s="268">
        <f>M2380/365</f>
        <v>0.10136986301369863</v>
      </c>
      <c r="O2380" s="269">
        <f>'Data and Parameter'!$E$4*'Data and Parameter'!$E$5*('Data and Parameter'!$E$6+'Data and Parameter'!$E$7)*'Data and Parameter'!$E$19*'Data and Parameter'!$E$14*'ER calculations'!N2380</f>
        <v>0.52486771683372158</v>
      </c>
    </row>
    <row r="2381" spans="1:15" ht="15">
      <c r="A2381" s="284">
        <v>2377</v>
      </c>
      <c r="B2381" s="287"/>
      <c r="C2381" s="287"/>
      <c r="D2381" s="284" t="s">
        <v>1382</v>
      </c>
      <c r="E2381" s="287"/>
      <c r="F2381" s="285" t="s">
        <v>2501</v>
      </c>
      <c r="G2381" s="266" t="s">
        <v>121</v>
      </c>
      <c r="H2381" s="266">
        <f>IF(G2381="Traditional Stove",0.1,0.2)</f>
        <v>0.1</v>
      </c>
      <c r="I2381" s="266">
        <f>YEAR(J2381)</f>
        <v>2023</v>
      </c>
      <c r="J2381" s="267">
        <v>45009</v>
      </c>
      <c r="K2381" s="267">
        <f>J2381+1</f>
        <v>45010</v>
      </c>
      <c r="L2381" s="266">
        <f>IF(M2381&lt;=365,1,2)</f>
        <v>1</v>
      </c>
      <c r="M2381" s="266">
        <f>IF(K2381&lt;$C$1,$C$2-$C$1+1,$C$2-K2381+1)</f>
        <v>37</v>
      </c>
      <c r="N2381" s="268">
        <f>M2381/365</f>
        <v>0.10136986301369863</v>
      </c>
      <c r="O2381" s="269">
        <f>'Data and Parameter'!$E$4*'Data and Parameter'!$E$5*('Data and Parameter'!$E$6+'Data and Parameter'!$E$7)*'Data and Parameter'!$E$19*'Data and Parameter'!$E$14*'ER calculations'!N2381</f>
        <v>0.52486771683372158</v>
      </c>
    </row>
    <row r="2382" spans="1:15" ht="15">
      <c r="A2382" s="284">
        <v>2378</v>
      </c>
      <c r="B2382" s="287"/>
      <c r="C2382" s="287"/>
      <c r="D2382" s="284" t="s">
        <v>1382</v>
      </c>
      <c r="E2382" s="287"/>
      <c r="F2382" s="285" t="s">
        <v>2502</v>
      </c>
      <c r="G2382" s="266" t="s">
        <v>121</v>
      </c>
      <c r="H2382" s="266">
        <f>IF(G2382="Traditional Stove",0.1,0.2)</f>
        <v>0.1</v>
      </c>
      <c r="I2382" s="266">
        <f>YEAR(J2382)</f>
        <v>2023</v>
      </c>
      <c r="J2382" s="267">
        <v>45009</v>
      </c>
      <c r="K2382" s="267">
        <f>J2382+1</f>
        <v>45010</v>
      </c>
      <c r="L2382" s="266">
        <f>IF(M2382&lt;=365,1,2)</f>
        <v>1</v>
      </c>
      <c r="M2382" s="266">
        <f>IF(K2382&lt;$C$1,$C$2-$C$1+1,$C$2-K2382+1)</f>
        <v>37</v>
      </c>
      <c r="N2382" s="268">
        <f>M2382/365</f>
        <v>0.10136986301369863</v>
      </c>
      <c r="O2382" s="269">
        <f>'Data and Parameter'!$E$4*'Data and Parameter'!$E$5*('Data and Parameter'!$E$6+'Data and Parameter'!$E$7)*'Data and Parameter'!$E$19*'Data and Parameter'!$E$14*'ER calculations'!N2382</f>
        <v>0.52486771683372158</v>
      </c>
    </row>
    <row r="2383" spans="1:15" ht="15">
      <c r="A2383" s="284">
        <v>2379</v>
      </c>
      <c r="B2383" s="287"/>
      <c r="C2383" s="287"/>
      <c r="D2383" s="284" t="s">
        <v>1382</v>
      </c>
      <c r="E2383" s="287"/>
      <c r="F2383" s="285" t="s">
        <v>2503</v>
      </c>
      <c r="G2383" s="266" t="s">
        <v>121</v>
      </c>
      <c r="H2383" s="266">
        <f>IF(G2383="Traditional Stove",0.1,0.2)</f>
        <v>0.1</v>
      </c>
      <c r="I2383" s="266">
        <f>YEAR(J2383)</f>
        <v>2023</v>
      </c>
      <c r="J2383" s="267">
        <v>45009</v>
      </c>
      <c r="K2383" s="267">
        <f>J2383+1</f>
        <v>45010</v>
      </c>
      <c r="L2383" s="266">
        <f>IF(M2383&lt;=365,1,2)</f>
        <v>1</v>
      </c>
      <c r="M2383" s="266">
        <f>IF(K2383&lt;$C$1,$C$2-$C$1+1,$C$2-K2383+1)</f>
        <v>37</v>
      </c>
      <c r="N2383" s="268">
        <f>M2383/365</f>
        <v>0.10136986301369863</v>
      </c>
      <c r="O2383" s="269">
        <f>'Data and Parameter'!$E$4*'Data and Parameter'!$E$5*('Data and Parameter'!$E$6+'Data and Parameter'!$E$7)*'Data and Parameter'!$E$19*'Data and Parameter'!$E$14*'ER calculations'!N2383</f>
        <v>0.52486771683372158</v>
      </c>
    </row>
    <row r="2384" spans="1:15" ht="15">
      <c r="A2384" s="284">
        <v>2380</v>
      </c>
      <c r="B2384" s="287"/>
      <c r="C2384" s="287"/>
      <c r="D2384" s="284" t="s">
        <v>1382</v>
      </c>
      <c r="E2384" s="287"/>
      <c r="F2384" s="285" t="s">
        <v>2504</v>
      </c>
      <c r="G2384" s="266" t="s">
        <v>121</v>
      </c>
      <c r="H2384" s="266">
        <f>IF(G2384="Traditional Stove",0.1,0.2)</f>
        <v>0.1</v>
      </c>
      <c r="I2384" s="266">
        <f>YEAR(J2384)</f>
        <v>2023</v>
      </c>
      <c r="J2384" s="267">
        <v>45009</v>
      </c>
      <c r="K2384" s="267">
        <f>J2384+1</f>
        <v>45010</v>
      </c>
      <c r="L2384" s="266">
        <f>IF(M2384&lt;=365,1,2)</f>
        <v>1</v>
      </c>
      <c r="M2384" s="266">
        <f>IF(K2384&lt;$C$1,$C$2-$C$1+1,$C$2-K2384+1)</f>
        <v>37</v>
      </c>
      <c r="N2384" s="268">
        <f>M2384/365</f>
        <v>0.10136986301369863</v>
      </c>
      <c r="O2384" s="269">
        <f>'Data and Parameter'!$E$4*'Data and Parameter'!$E$5*('Data and Parameter'!$E$6+'Data and Parameter'!$E$7)*'Data and Parameter'!$E$19*'Data and Parameter'!$E$14*'ER calculations'!N2384</f>
        <v>0.52486771683372158</v>
      </c>
    </row>
    <row r="2385" spans="1:15" ht="15">
      <c r="A2385" s="284">
        <v>2381</v>
      </c>
      <c r="B2385" s="287"/>
      <c r="C2385" s="287"/>
      <c r="D2385" s="284" t="s">
        <v>1382</v>
      </c>
      <c r="E2385" s="287"/>
      <c r="F2385" s="285" t="s">
        <v>2505</v>
      </c>
      <c r="G2385" s="266" t="s">
        <v>121</v>
      </c>
      <c r="H2385" s="266">
        <f>IF(G2385="Traditional Stove",0.1,0.2)</f>
        <v>0.1</v>
      </c>
      <c r="I2385" s="266">
        <f>YEAR(J2385)</f>
        <v>2023</v>
      </c>
      <c r="J2385" s="267">
        <v>45009</v>
      </c>
      <c r="K2385" s="267">
        <f>J2385+1</f>
        <v>45010</v>
      </c>
      <c r="L2385" s="266">
        <f>IF(M2385&lt;=365,1,2)</f>
        <v>1</v>
      </c>
      <c r="M2385" s="266">
        <f>IF(K2385&lt;$C$1,$C$2-$C$1+1,$C$2-K2385+1)</f>
        <v>37</v>
      </c>
      <c r="N2385" s="268">
        <f>M2385/365</f>
        <v>0.10136986301369863</v>
      </c>
      <c r="O2385" s="269">
        <f>'Data and Parameter'!$E$4*'Data and Parameter'!$E$5*('Data and Parameter'!$E$6+'Data and Parameter'!$E$7)*'Data and Parameter'!$E$19*'Data and Parameter'!$E$14*'ER calculations'!N2385</f>
        <v>0.52486771683372158</v>
      </c>
    </row>
    <row r="2386" spans="1:15" ht="15">
      <c r="A2386" s="284">
        <v>2382</v>
      </c>
      <c r="B2386" s="287"/>
      <c r="C2386" s="287"/>
      <c r="D2386" s="284" t="s">
        <v>1382</v>
      </c>
      <c r="E2386" s="287"/>
      <c r="F2386" s="285" t="s">
        <v>2506</v>
      </c>
      <c r="G2386" s="266" t="s">
        <v>121</v>
      </c>
      <c r="H2386" s="266">
        <f>IF(G2386="Traditional Stove",0.1,0.2)</f>
        <v>0.1</v>
      </c>
      <c r="I2386" s="266">
        <f>YEAR(J2386)</f>
        <v>2023</v>
      </c>
      <c r="J2386" s="267">
        <v>45009</v>
      </c>
      <c r="K2386" s="267">
        <f>J2386+1</f>
        <v>45010</v>
      </c>
      <c r="L2386" s="266">
        <f>IF(M2386&lt;=365,1,2)</f>
        <v>1</v>
      </c>
      <c r="M2386" s="266">
        <f>IF(K2386&lt;$C$1,$C$2-$C$1+1,$C$2-K2386+1)</f>
        <v>37</v>
      </c>
      <c r="N2386" s="268">
        <f>M2386/365</f>
        <v>0.10136986301369863</v>
      </c>
      <c r="O2386" s="269">
        <f>'Data and Parameter'!$E$4*'Data and Parameter'!$E$5*('Data and Parameter'!$E$6+'Data and Parameter'!$E$7)*'Data and Parameter'!$E$19*'Data and Parameter'!$E$14*'ER calculations'!N2386</f>
        <v>0.52486771683372158</v>
      </c>
    </row>
    <row r="2387" spans="1:15" ht="15">
      <c r="A2387" s="284">
        <v>2383</v>
      </c>
      <c r="B2387" s="287"/>
      <c r="C2387" s="287"/>
      <c r="D2387" s="284" t="s">
        <v>1382</v>
      </c>
      <c r="E2387" s="287"/>
      <c r="F2387" s="285" t="s">
        <v>2507</v>
      </c>
      <c r="G2387" s="266" t="s">
        <v>121</v>
      </c>
      <c r="H2387" s="266">
        <f>IF(G2387="Traditional Stove",0.1,0.2)</f>
        <v>0.1</v>
      </c>
      <c r="I2387" s="266">
        <f>YEAR(J2387)</f>
        <v>2023</v>
      </c>
      <c r="J2387" s="267">
        <v>45009</v>
      </c>
      <c r="K2387" s="267">
        <f>J2387+1</f>
        <v>45010</v>
      </c>
      <c r="L2387" s="266">
        <f>IF(M2387&lt;=365,1,2)</f>
        <v>1</v>
      </c>
      <c r="M2387" s="266">
        <f>IF(K2387&lt;$C$1,$C$2-$C$1+1,$C$2-K2387+1)</f>
        <v>37</v>
      </c>
      <c r="N2387" s="268">
        <f>M2387/365</f>
        <v>0.10136986301369863</v>
      </c>
      <c r="O2387" s="269">
        <f>'Data and Parameter'!$E$4*'Data and Parameter'!$E$5*('Data and Parameter'!$E$6+'Data and Parameter'!$E$7)*'Data and Parameter'!$E$19*'Data and Parameter'!$E$14*'ER calculations'!N2387</f>
        <v>0.52486771683372158</v>
      </c>
    </row>
    <row r="2388" spans="1:15" ht="15">
      <c r="A2388" s="284">
        <v>2384</v>
      </c>
      <c r="B2388" s="287"/>
      <c r="C2388" s="287"/>
      <c r="D2388" s="284" t="s">
        <v>1382</v>
      </c>
      <c r="E2388" s="287"/>
      <c r="F2388" s="285" t="s">
        <v>2508</v>
      </c>
      <c r="G2388" s="266" t="s">
        <v>121</v>
      </c>
      <c r="H2388" s="266">
        <f>IF(G2388="Traditional Stove",0.1,0.2)</f>
        <v>0.1</v>
      </c>
      <c r="I2388" s="266">
        <f>YEAR(J2388)</f>
        <v>2023</v>
      </c>
      <c r="J2388" s="267">
        <v>45009</v>
      </c>
      <c r="K2388" s="267">
        <f>J2388+1</f>
        <v>45010</v>
      </c>
      <c r="L2388" s="266">
        <f>IF(M2388&lt;=365,1,2)</f>
        <v>1</v>
      </c>
      <c r="M2388" s="266">
        <f>IF(K2388&lt;$C$1,$C$2-$C$1+1,$C$2-K2388+1)</f>
        <v>37</v>
      </c>
      <c r="N2388" s="268">
        <f>M2388/365</f>
        <v>0.10136986301369863</v>
      </c>
      <c r="O2388" s="269">
        <f>'Data and Parameter'!$E$4*'Data and Parameter'!$E$5*('Data and Parameter'!$E$6+'Data and Parameter'!$E$7)*'Data and Parameter'!$E$19*'Data and Parameter'!$E$14*'ER calculations'!N2388</f>
        <v>0.52486771683372158</v>
      </c>
    </row>
    <row r="2389" spans="1:15" ht="15">
      <c r="A2389" s="284">
        <v>2385</v>
      </c>
      <c r="B2389" s="287"/>
      <c r="C2389" s="287"/>
      <c r="D2389" s="284" t="s">
        <v>1382</v>
      </c>
      <c r="E2389" s="287"/>
      <c r="F2389" s="285" t="s">
        <v>2509</v>
      </c>
      <c r="G2389" s="266" t="s">
        <v>121</v>
      </c>
      <c r="H2389" s="266">
        <f>IF(G2389="Traditional Stove",0.1,0.2)</f>
        <v>0.1</v>
      </c>
      <c r="I2389" s="266">
        <f>YEAR(J2389)</f>
        <v>2023</v>
      </c>
      <c r="J2389" s="267">
        <v>45009</v>
      </c>
      <c r="K2389" s="267">
        <f>J2389+1</f>
        <v>45010</v>
      </c>
      <c r="L2389" s="266">
        <f>IF(M2389&lt;=365,1,2)</f>
        <v>1</v>
      </c>
      <c r="M2389" s="266">
        <f>IF(K2389&lt;$C$1,$C$2-$C$1+1,$C$2-K2389+1)</f>
        <v>37</v>
      </c>
      <c r="N2389" s="268">
        <f>M2389/365</f>
        <v>0.10136986301369863</v>
      </c>
      <c r="O2389" s="269">
        <f>'Data and Parameter'!$E$4*'Data and Parameter'!$E$5*('Data and Parameter'!$E$6+'Data and Parameter'!$E$7)*'Data and Parameter'!$E$19*'Data and Parameter'!$E$14*'ER calculations'!N2389</f>
        <v>0.52486771683372158</v>
      </c>
    </row>
    <row r="2390" spans="1:15" ht="15">
      <c r="A2390" s="284">
        <v>2386</v>
      </c>
      <c r="B2390" s="287"/>
      <c r="C2390" s="287"/>
      <c r="D2390" s="284" t="s">
        <v>1382</v>
      </c>
      <c r="E2390" s="287"/>
      <c r="F2390" s="285" t="s">
        <v>2510</v>
      </c>
      <c r="G2390" s="266" t="s">
        <v>121</v>
      </c>
      <c r="H2390" s="266">
        <f>IF(G2390="Traditional Stove",0.1,0.2)</f>
        <v>0.1</v>
      </c>
      <c r="I2390" s="266">
        <f>YEAR(J2390)</f>
        <v>2023</v>
      </c>
      <c r="J2390" s="267">
        <v>45009</v>
      </c>
      <c r="K2390" s="267">
        <f>J2390+1</f>
        <v>45010</v>
      </c>
      <c r="L2390" s="266">
        <f>IF(M2390&lt;=365,1,2)</f>
        <v>1</v>
      </c>
      <c r="M2390" s="266">
        <f>IF(K2390&lt;$C$1,$C$2-$C$1+1,$C$2-K2390+1)</f>
        <v>37</v>
      </c>
      <c r="N2390" s="268">
        <f>M2390/365</f>
        <v>0.10136986301369863</v>
      </c>
      <c r="O2390" s="269">
        <f>'Data and Parameter'!$E$4*'Data and Parameter'!$E$5*('Data and Parameter'!$E$6+'Data and Parameter'!$E$7)*'Data and Parameter'!$E$19*'Data and Parameter'!$E$14*'ER calculations'!N2390</f>
        <v>0.52486771683372158</v>
      </c>
    </row>
    <row r="2391" spans="1:15" ht="15">
      <c r="A2391" s="284">
        <v>2387</v>
      </c>
      <c r="B2391" s="287"/>
      <c r="C2391" s="287"/>
      <c r="D2391" s="284" t="s">
        <v>1382</v>
      </c>
      <c r="E2391" s="287"/>
      <c r="F2391" s="285" t="s">
        <v>2511</v>
      </c>
      <c r="G2391" s="266" t="s">
        <v>121</v>
      </c>
      <c r="H2391" s="266">
        <f>IF(G2391="Traditional Stove",0.1,0.2)</f>
        <v>0.1</v>
      </c>
      <c r="I2391" s="266">
        <f>YEAR(J2391)</f>
        <v>2023</v>
      </c>
      <c r="J2391" s="267">
        <v>45009</v>
      </c>
      <c r="K2391" s="267">
        <f>J2391+1</f>
        <v>45010</v>
      </c>
      <c r="L2391" s="266">
        <f>IF(M2391&lt;=365,1,2)</f>
        <v>1</v>
      </c>
      <c r="M2391" s="266">
        <f>IF(K2391&lt;$C$1,$C$2-$C$1+1,$C$2-K2391+1)</f>
        <v>37</v>
      </c>
      <c r="N2391" s="268">
        <f>M2391/365</f>
        <v>0.10136986301369863</v>
      </c>
      <c r="O2391" s="269">
        <f>'Data and Parameter'!$E$4*'Data and Parameter'!$E$5*('Data and Parameter'!$E$6+'Data and Parameter'!$E$7)*'Data and Parameter'!$E$19*'Data and Parameter'!$E$14*'ER calculations'!N2391</f>
        <v>0.52486771683372158</v>
      </c>
    </row>
    <row r="2392" spans="1:15" ht="15">
      <c r="A2392" s="284">
        <v>2388</v>
      </c>
      <c r="B2392" s="287"/>
      <c r="C2392" s="287"/>
      <c r="D2392" s="284" t="s">
        <v>1382</v>
      </c>
      <c r="E2392" s="287"/>
      <c r="F2392" s="285" t="s">
        <v>2512</v>
      </c>
      <c r="G2392" s="266" t="s">
        <v>121</v>
      </c>
      <c r="H2392" s="266">
        <f>IF(G2392="Traditional Stove",0.1,0.2)</f>
        <v>0.1</v>
      </c>
      <c r="I2392" s="266">
        <f>YEAR(J2392)</f>
        <v>2023</v>
      </c>
      <c r="J2392" s="267">
        <v>45009</v>
      </c>
      <c r="K2392" s="267">
        <f>J2392+1</f>
        <v>45010</v>
      </c>
      <c r="L2392" s="266">
        <f>IF(M2392&lt;=365,1,2)</f>
        <v>1</v>
      </c>
      <c r="M2392" s="266">
        <f>IF(K2392&lt;$C$1,$C$2-$C$1+1,$C$2-K2392+1)</f>
        <v>37</v>
      </c>
      <c r="N2392" s="268">
        <f>M2392/365</f>
        <v>0.10136986301369863</v>
      </c>
      <c r="O2392" s="269">
        <f>'Data and Parameter'!$E$4*'Data and Parameter'!$E$5*('Data and Parameter'!$E$6+'Data and Parameter'!$E$7)*'Data and Parameter'!$E$19*'Data and Parameter'!$E$14*'ER calculations'!N2392</f>
        <v>0.52486771683372158</v>
      </c>
    </row>
    <row r="2393" spans="1:15" ht="15">
      <c r="A2393" s="284">
        <v>2389</v>
      </c>
      <c r="B2393" s="287"/>
      <c r="C2393" s="287"/>
      <c r="D2393" s="284" t="s">
        <v>1382</v>
      </c>
      <c r="E2393" s="287"/>
      <c r="F2393" s="285" t="s">
        <v>2513</v>
      </c>
      <c r="G2393" s="266" t="s">
        <v>121</v>
      </c>
      <c r="H2393" s="266">
        <f>IF(G2393="Traditional Stove",0.1,0.2)</f>
        <v>0.1</v>
      </c>
      <c r="I2393" s="266">
        <f>YEAR(J2393)</f>
        <v>2023</v>
      </c>
      <c r="J2393" s="267">
        <v>45009</v>
      </c>
      <c r="K2393" s="267">
        <f>J2393+1</f>
        <v>45010</v>
      </c>
      <c r="L2393" s="266">
        <f>IF(M2393&lt;=365,1,2)</f>
        <v>1</v>
      </c>
      <c r="M2393" s="266">
        <f>IF(K2393&lt;$C$1,$C$2-$C$1+1,$C$2-K2393+1)</f>
        <v>37</v>
      </c>
      <c r="N2393" s="268">
        <f>M2393/365</f>
        <v>0.10136986301369863</v>
      </c>
      <c r="O2393" s="269">
        <f>'Data and Parameter'!$E$4*'Data and Parameter'!$E$5*('Data and Parameter'!$E$6+'Data and Parameter'!$E$7)*'Data and Parameter'!$E$19*'Data and Parameter'!$E$14*'ER calculations'!N2393</f>
        <v>0.52486771683372158</v>
      </c>
    </row>
    <row r="2394" spans="1:15" ht="15">
      <c r="A2394" s="284">
        <v>2390</v>
      </c>
      <c r="B2394" s="287"/>
      <c r="C2394" s="287"/>
      <c r="D2394" s="284" t="s">
        <v>1382</v>
      </c>
      <c r="E2394" s="287"/>
      <c r="F2394" s="285" t="s">
        <v>2514</v>
      </c>
      <c r="G2394" s="266" t="s">
        <v>121</v>
      </c>
      <c r="H2394" s="266">
        <f>IF(G2394="Traditional Stove",0.1,0.2)</f>
        <v>0.1</v>
      </c>
      <c r="I2394" s="266">
        <f>YEAR(J2394)</f>
        <v>2023</v>
      </c>
      <c r="J2394" s="267">
        <v>45009</v>
      </c>
      <c r="K2394" s="267">
        <f>J2394+1</f>
        <v>45010</v>
      </c>
      <c r="L2394" s="266">
        <f>IF(M2394&lt;=365,1,2)</f>
        <v>1</v>
      </c>
      <c r="M2394" s="266">
        <f>IF(K2394&lt;$C$1,$C$2-$C$1+1,$C$2-K2394+1)</f>
        <v>37</v>
      </c>
      <c r="N2394" s="268">
        <f>M2394/365</f>
        <v>0.10136986301369863</v>
      </c>
      <c r="O2394" s="269">
        <f>'Data and Parameter'!$E$4*'Data and Parameter'!$E$5*('Data and Parameter'!$E$6+'Data and Parameter'!$E$7)*'Data and Parameter'!$E$19*'Data and Parameter'!$E$14*'ER calculations'!N2394</f>
        <v>0.52486771683372158</v>
      </c>
    </row>
    <row r="2395" spans="1:15" ht="15">
      <c r="A2395" s="284">
        <v>2391</v>
      </c>
      <c r="B2395" s="287"/>
      <c r="C2395" s="287"/>
      <c r="D2395" s="284" t="s">
        <v>1382</v>
      </c>
      <c r="E2395" s="287"/>
      <c r="F2395" s="285" t="s">
        <v>2515</v>
      </c>
      <c r="G2395" s="266" t="s">
        <v>121</v>
      </c>
      <c r="H2395" s="266">
        <f>IF(G2395="Traditional Stove",0.1,0.2)</f>
        <v>0.1</v>
      </c>
      <c r="I2395" s="266">
        <f>YEAR(J2395)</f>
        <v>2023</v>
      </c>
      <c r="J2395" s="267">
        <v>45009</v>
      </c>
      <c r="K2395" s="267">
        <f>J2395+1</f>
        <v>45010</v>
      </c>
      <c r="L2395" s="266">
        <f>IF(M2395&lt;=365,1,2)</f>
        <v>1</v>
      </c>
      <c r="M2395" s="266">
        <f>IF(K2395&lt;$C$1,$C$2-$C$1+1,$C$2-K2395+1)</f>
        <v>37</v>
      </c>
      <c r="N2395" s="268">
        <f>M2395/365</f>
        <v>0.10136986301369863</v>
      </c>
      <c r="O2395" s="269">
        <f>'Data and Parameter'!$E$4*'Data and Parameter'!$E$5*('Data and Parameter'!$E$6+'Data and Parameter'!$E$7)*'Data and Parameter'!$E$19*'Data and Parameter'!$E$14*'ER calculations'!N2395</f>
        <v>0.52486771683372158</v>
      </c>
    </row>
    <row r="2396" spans="1:15" ht="15">
      <c r="A2396" s="284">
        <v>2392</v>
      </c>
      <c r="B2396" s="287"/>
      <c r="C2396" s="287"/>
      <c r="D2396" s="284" t="s">
        <v>1382</v>
      </c>
      <c r="E2396" s="287"/>
      <c r="F2396" s="285" t="s">
        <v>2516</v>
      </c>
      <c r="G2396" s="266" t="s">
        <v>121</v>
      </c>
      <c r="H2396" s="266">
        <f>IF(G2396="Traditional Stove",0.1,0.2)</f>
        <v>0.1</v>
      </c>
      <c r="I2396" s="266">
        <f>YEAR(J2396)</f>
        <v>2023</v>
      </c>
      <c r="J2396" s="267">
        <v>45009</v>
      </c>
      <c r="K2396" s="267">
        <f>J2396+1</f>
        <v>45010</v>
      </c>
      <c r="L2396" s="266">
        <f>IF(M2396&lt;=365,1,2)</f>
        <v>1</v>
      </c>
      <c r="M2396" s="266">
        <f>IF(K2396&lt;$C$1,$C$2-$C$1+1,$C$2-K2396+1)</f>
        <v>37</v>
      </c>
      <c r="N2396" s="268">
        <f>M2396/365</f>
        <v>0.10136986301369863</v>
      </c>
      <c r="O2396" s="269">
        <f>'Data and Parameter'!$E$4*'Data and Parameter'!$E$5*('Data and Parameter'!$E$6+'Data and Parameter'!$E$7)*'Data and Parameter'!$E$19*'Data and Parameter'!$E$14*'ER calculations'!N2396</f>
        <v>0.52486771683372158</v>
      </c>
    </row>
    <row r="2397" spans="1:15" ht="15">
      <c r="A2397" s="284">
        <v>2393</v>
      </c>
      <c r="B2397" s="287"/>
      <c r="C2397" s="287"/>
      <c r="D2397" s="284" t="s">
        <v>1382</v>
      </c>
      <c r="E2397" s="287"/>
      <c r="F2397" s="285" t="s">
        <v>2517</v>
      </c>
      <c r="G2397" s="266" t="s">
        <v>121</v>
      </c>
      <c r="H2397" s="266">
        <f>IF(G2397="Traditional Stove",0.1,0.2)</f>
        <v>0.1</v>
      </c>
      <c r="I2397" s="266">
        <f>YEAR(J2397)</f>
        <v>2023</v>
      </c>
      <c r="J2397" s="267">
        <v>45009</v>
      </c>
      <c r="K2397" s="267">
        <f>J2397+1</f>
        <v>45010</v>
      </c>
      <c r="L2397" s="266">
        <f>IF(M2397&lt;=365,1,2)</f>
        <v>1</v>
      </c>
      <c r="M2397" s="266">
        <f>IF(K2397&lt;$C$1,$C$2-$C$1+1,$C$2-K2397+1)</f>
        <v>37</v>
      </c>
      <c r="N2397" s="268">
        <f>M2397/365</f>
        <v>0.10136986301369863</v>
      </c>
      <c r="O2397" s="269">
        <f>'Data and Parameter'!$E$4*'Data and Parameter'!$E$5*('Data and Parameter'!$E$6+'Data and Parameter'!$E$7)*'Data and Parameter'!$E$19*'Data and Parameter'!$E$14*'ER calculations'!N2397</f>
        <v>0.52486771683372158</v>
      </c>
    </row>
    <row r="2398" spans="1:15" ht="15">
      <c r="A2398" s="284">
        <v>2394</v>
      </c>
      <c r="B2398" s="287"/>
      <c r="C2398" s="287"/>
      <c r="D2398" s="284" t="s">
        <v>1382</v>
      </c>
      <c r="E2398" s="287"/>
      <c r="F2398" s="285" t="s">
        <v>2518</v>
      </c>
      <c r="G2398" s="266" t="s">
        <v>121</v>
      </c>
      <c r="H2398" s="266">
        <f>IF(G2398="Traditional Stove",0.1,0.2)</f>
        <v>0.1</v>
      </c>
      <c r="I2398" s="266">
        <f>YEAR(J2398)</f>
        <v>2023</v>
      </c>
      <c r="J2398" s="267">
        <v>45009</v>
      </c>
      <c r="K2398" s="267">
        <f>J2398+1</f>
        <v>45010</v>
      </c>
      <c r="L2398" s="266">
        <f>IF(M2398&lt;=365,1,2)</f>
        <v>1</v>
      </c>
      <c r="M2398" s="266">
        <f>IF(K2398&lt;$C$1,$C$2-$C$1+1,$C$2-K2398+1)</f>
        <v>37</v>
      </c>
      <c r="N2398" s="268">
        <f>M2398/365</f>
        <v>0.10136986301369863</v>
      </c>
      <c r="O2398" s="269">
        <f>'Data and Parameter'!$E$4*'Data and Parameter'!$E$5*('Data and Parameter'!$E$6+'Data and Parameter'!$E$7)*'Data and Parameter'!$E$19*'Data and Parameter'!$E$14*'ER calculations'!N2398</f>
        <v>0.52486771683372158</v>
      </c>
    </row>
    <row r="2399" spans="1:15" ht="15">
      <c r="A2399" s="284">
        <v>2395</v>
      </c>
      <c r="B2399" s="287"/>
      <c r="C2399" s="287"/>
      <c r="D2399" s="284" t="s">
        <v>1382</v>
      </c>
      <c r="E2399" s="287"/>
      <c r="F2399" s="285" t="s">
        <v>2519</v>
      </c>
      <c r="G2399" s="266" t="s">
        <v>121</v>
      </c>
      <c r="H2399" s="266">
        <f>IF(G2399="Traditional Stove",0.1,0.2)</f>
        <v>0.1</v>
      </c>
      <c r="I2399" s="266">
        <f>YEAR(J2399)</f>
        <v>2023</v>
      </c>
      <c r="J2399" s="267">
        <v>45009</v>
      </c>
      <c r="K2399" s="267">
        <f>J2399+1</f>
        <v>45010</v>
      </c>
      <c r="L2399" s="266">
        <f>IF(M2399&lt;=365,1,2)</f>
        <v>1</v>
      </c>
      <c r="M2399" s="266">
        <f>IF(K2399&lt;$C$1,$C$2-$C$1+1,$C$2-K2399+1)</f>
        <v>37</v>
      </c>
      <c r="N2399" s="268">
        <f>M2399/365</f>
        <v>0.10136986301369863</v>
      </c>
      <c r="O2399" s="269">
        <f>'Data and Parameter'!$E$4*'Data and Parameter'!$E$5*('Data and Parameter'!$E$6+'Data and Parameter'!$E$7)*'Data and Parameter'!$E$19*'Data and Parameter'!$E$14*'ER calculations'!N2399</f>
        <v>0.52486771683372158</v>
      </c>
    </row>
    <row r="2400" spans="1:15" ht="15">
      <c r="A2400" s="284">
        <v>2396</v>
      </c>
      <c r="B2400" s="287"/>
      <c r="C2400" s="287"/>
      <c r="D2400" s="284" t="s">
        <v>1382</v>
      </c>
      <c r="E2400" s="287"/>
      <c r="F2400" s="285" t="s">
        <v>2520</v>
      </c>
      <c r="G2400" s="266" t="s">
        <v>121</v>
      </c>
      <c r="H2400" s="266">
        <f>IF(G2400="Traditional Stove",0.1,0.2)</f>
        <v>0.1</v>
      </c>
      <c r="I2400" s="266">
        <f>YEAR(J2400)</f>
        <v>2023</v>
      </c>
      <c r="J2400" s="267">
        <v>45009</v>
      </c>
      <c r="K2400" s="267">
        <f>J2400+1</f>
        <v>45010</v>
      </c>
      <c r="L2400" s="266">
        <f>IF(M2400&lt;=365,1,2)</f>
        <v>1</v>
      </c>
      <c r="M2400" s="266">
        <f>IF(K2400&lt;$C$1,$C$2-$C$1+1,$C$2-K2400+1)</f>
        <v>37</v>
      </c>
      <c r="N2400" s="268">
        <f>M2400/365</f>
        <v>0.10136986301369863</v>
      </c>
      <c r="O2400" s="269">
        <f>'Data and Parameter'!$E$4*'Data and Parameter'!$E$5*('Data and Parameter'!$E$6+'Data and Parameter'!$E$7)*'Data and Parameter'!$E$19*'Data and Parameter'!$E$14*'ER calculations'!N2400</f>
        <v>0.52486771683372158</v>
      </c>
    </row>
    <row r="2401" spans="1:15" ht="15">
      <c r="A2401" s="284">
        <v>2397</v>
      </c>
      <c r="B2401" s="287"/>
      <c r="C2401" s="287"/>
      <c r="D2401" s="284" t="s">
        <v>1382</v>
      </c>
      <c r="E2401" s="287"/>
      <c r="F2401" s="285" t="s">
        <v>2521</v>
      </c>
      <c r="G2401" s="266" t="s">
        <v>121</v>
      </c>
      <c r="H2401" s="266">
        <f>IF(G2401="Traditional Stove",0.1,0.2)</f>
        <v>0.1</v>
      </c>
      <c r="I2401" s="266">
        <f>YEAR(J2401)</f>
        <v>2023</v>
      </c>
      <c r="J2401" s="267">
        <v>45009</v>
      </c>
      <c r="K2401" s="267">
        <f>J2401+1</f>
        <v>45010</v>
      </c>
      <c r="L2401" s="266">
        <f>IF(M2401&lt;=365,1,2)</f>
        <v>1</v>
      </c>
      <c r="M2401" s="266">
        <f>IF(K2401&lt;$C$1,$C$2-$C$1+1,$C$2-K2401+1)</f>
        <v>37</v>
      </c>
      <c r="N2401" s="268">
        <f>M2401/365</f>
        <v>0.10136986301369863</v>
      </c>
      <c r="O2401" s="269">
        <f>'Data and Parameter'!$E$4*'Data and Parameter'!$E$5*('Data and Parameter'!$E$6+'Data and Parameter'!$E$7)*'Data and Parameter'!$E$19*'Data and Parameter'!$E$14*'ER calculations'!N2401</f>
        <v>0.52486771683372158</v>
      </c>
    </row>
    <row r="2402" spans="1:15" ht="15">
      <c r="A2402" s="284">
        <v>2398</v>
      </c>
      <c r="B2402" s="287"/>
      <c r="C2402" s="287"/>
      <c r="D2402" s="284" t="s">
        <v>1382</v>
      </c>
      <c r="E2402" s="287"/>
      <c r="F2402" s="285" t="s">
        <v>2522</v>
      </c>
      <c r="G2402" s="266" t="s">
        <v>121</v>
      </c>
      <c r="H2402" s="266">
        <f>IF(G2402="Traditional Stove",0.1,0.2)</f>
        <v>0.1</v>
      </c>
      <c r="I2402" s="266">
        <f>YEAR(J2402)</f>
        <v>2023</v>
      </c>
      <c r="J2402" s="267">
        <v>45009</v>
      </c>
      <c r="K2402" s="267">
        <f>J2402+1</f>
        <v>45010</v>
      </c>
      <c r="L2402" s="266">
        <f>IF(M2402&lt;=365,1,2)</f>
        <v>1</v>
      </c>
      <c r="M2402" s="266">
        <f>IF(K2402&lt;$C$1,$C$2-$C$1+1,$C$2-K2402+1)</f>
        <v>37</v>
      </c>
      <c r="N2402" s="268">
        <f>M2402/365</f>
        <v>0.10136986301369863</v>
      </c>
      <c r="O2402" s="269">
        <f>'Data and Parameter'!$E$4*'Data and Parameter'!$E$5*('Data and Parameter'!$E$6+'Data and Parameter'!$E$7)*'Data and Parameter'!$E$19*'Data and Parameter'!$E$14*'ER calculations'!N2402</f>
        <v>0.52486771683372158</v>
      </c>
    </row>
    <row r="2403" spans="1:15" ht="15">
      <c r="A2403" s="284">
        <v>2399</v>
      </c>
      <c r="B2403" s="287"/>
      <c r="C2403" s="287"/>
      <c r="D2403" s="284" t="s">
        <v>1382</v>
      </c>
      <c r="E2403" s="287"/>
      <c r="F2403" s="285" t="s">
        <v>2523</v>
      </c>
      <c r="G2403" s="266" t="s">
        <v>121</v>
      </c>
      <c r="H2403" s="266">
        <f>IF(G2403="Traditional Stove",0.1,0.2)</f>
        <v>0.1</v>
      </c>
      <c r="I2403" s="266">
        <f>YEAR(J2403)</f>
        <v>2023</v>
      </c>
      <c r="J2403" s="267">
        <v>45009</v>
      </c>
      <c r="K2403" s="267">
        <f>J2403+1</f>
        <v>45010</v>
      </c>
      <c r="L2403" s="266">
        <f>IF(M2403&lt;=365,1,2)</f>
        <v>1</v>
      </c>
      <c r="M2403" s="266">
        <f>IF(K2403&lt;$C$1,$C$2-$C$1+1,$C$2-K2403+1)</f>
        <v>37</v>
      </c>
      <c r="N2403" s="268">
        <f>M2403/365</f>
        <v>0.10136986301369863</v>
      </c>
      <c r="O2403" s="269">
        <f>'Data and Parameter'!$E$4*'Data and Parameter'!$E$5*('Data and Parameter'!$E$6+'Data and Parameter'!$E$7)*'Data and Parameter'!$E$19*'Data and Parameter'!$E$14*'ER calculations'!N2403</f>
        <v>0.52486771683372158</v>
      </c>
    </row>
    <row r="2404" spans="1:15" ht="15">
      <c r="A2404" s="284">
        <v>2400</v>
      </c>
      <c r="B2404" s="287"/>
      <c r="C2404" s="287"/>
      <c r="D2404" s="284" t="s">
        <v>1382</v>
      </c>
      <c r="E2404" s="287"/>
      <c r="F2404" s="285" t="s">
        <v>2524</v>
      </c>
      <c r="G2404" s="266" t="s">
        <v>121</v>
      </c>
      <c r="H2404" s="266">
        <f>IF(G2404="Traditional Stove",0.1,0.2)</f>
        <v>0.1</v>
      </c>
      <c r="I2404" s="266">
        <f>YEAR(J2404)</f>
        <v>2023</v>
      </c>
      <c r="J2404" s="267">
        <v>45009</v>
      </c>
      <c r="K2404" s="267">
        <f>J2404+1</f>
        <v>45010</v>
      </c>
      <c r="L2404" s="266">
        <f>IF(M2404&lt;=365,1,2)</f>
        <v>1</v>
      </c>
      <c r="M2404" s="266">
        <f>IF(K2404&lt;$C$1,$C$2-$C$1+1,$C$2-K2404+1)</f>
        <v>37</v>
      </c>
      <c r="N2404" s="268">
        <f>M2404/365</f>
        <v>0.10136986301369863</v>
      </c>
      <c r="O2404" s="269">
        <f>'Data and Parameter'!$E$4*'Data and Parameter'!$E$5*('Data and Parameter'!$E$6+'Data and Parameter'!$E$7)*'Data and Parameter'!$E$19*'Data and Parameter'!$E$14*'ER calculations'!N2404</f>
        <v>0.52486771683372158</v>
      </c>
    </row>
    <row r="2405" spans="1:15" ht="15">
      <c r="A2405" s="284">
        <v>2401</v>
      </c>
      <c r="B2405" s="287"/>
      <c r="C2405" s="287"/>
      <c r="D2405" s="284" t="s">
        <v>1382</v>
      </c>
      <c r="E2405" s="287"/>
      <c r="F2405" s="285" t="s">
        <v>2525</v>
      </c>
      <c r="G2405" s="266" t="s">
        <v>121</v>
      </c>
      <c r="H2405" s="266">
        <f>IF(G2405="Traditional Stove",0.1,0.2)</f>
        <v>0.1</v>
      </c>
      <c r="I2405" s="266">
        <f>YEAR(J2405)</f>
        <v>2023</v>
      </c>
      <c r="J2405" s="267">
        <v>45009</v>
      </c>
      <c r="K2405" s="267">
        <f>J2405+1</f>
        <v>45010</v>
      </c>
      <c r="L2405" s="266">
        <f>IF(M2405&lt;=365,1,2)</f>
        <v>1</v>
      </c>
      <c r="M2405" s="266">
        <f>IF(K2405&lt;$C$1,$C$2-$C$1+1,$C$2-K2405+1)</f>
        <v>37</v>
      </c>
      <c r="N2405" s="268">
        <f>M2405/365</f>
        <v>0.10136986301369863</v>
      </c>
      <c r="O2405" s="269">
        <f>'Data and Parameter'!$E$4*'Data and Parameter'!$E$5*('Data and Parameter'!$E$6+'Data and Parameter'!$E$7)*'Data and Parameter'!$E$19*'Data and Parameter'!$E$14*'ER calculations'!N2405</f>
        <v>0.52486771683372158</v>
      </c>
    </row>
    <row r="2406" spans="1:15" ht="15">
      <c r="A2406" s="284">
        <v>2402</v>
      </c>
      <c r="B2406" s="287"/>
      <c r="C2406" s="287"/>
      <c r="D2406" s="284" t="s">
        <v>1382</v>
      </c>
      <c r="E2406" s="287"/>
      <c r="F2406" s="285" t="s">
        <v>2526</v>
      </c>
      <c r="G2406" s="266" t="s">
        <v>121</v>
      </c>
      <c r="H2406" s="266">
        <f>IF(G2406="Traditional Stove",0.1,0.2)</f>
        <v>0.1</v>
      </c>
      <c r="I2406" s="266">
        <f>YEAR(J2406)</f>
        <v>2023</v>
      </c>
      <c r="J2406" s="267">
        <v>45009</v>
      </c>
      <c r="K2406" s="267">
        <f>J2406+1</f>
        <v>45010</v>
      </c>
      <c r="L2406" s="266">
        <f>IF(M2406&lt;=365,1,2)</f>
        <v>1</v>
      </c>
      <c r="M2406" s="266">
        <f>IF(K2406&lt;$C$1,$C$2-$C$1+1,$C$2-K2406+1)</f>
        <v>37</v>
      </c>
      <c r="N2406" s="268">
        <f>M2406/365</f>
        <v>0.10136986301369863</v>
      </c>
      <c r="O2406" s="269">
        <f>'Data and Parameter'!$E$4*'Data and Parameter'!$E$5*('Data and Parameter'!$E$6+'Data and Parameter'!$E$7)*'Data and Parameter'!$E$19*'Data and Parameter'!$E$14*'ER calculations'!N2406</f>
        <v>0.52486771683372158</v>
      </c>
    </row>
    <row r="2407" spans="1:15" ht="15">
      <c r="A2407" s="284">
        <v>2403</v>
      </c>
      <c r="B2407" s="287"/>
      <c r="C2407" s="287"/>
      <c r="D2407" s="284" t="s">
        <v>1382</v>
      </c>
      <c r="E2407" s="287"/>
      <c r="F2407" s="285" t="s">
        <v>2527</v>
      </c>
      <c r="G2407" s="266" t="s">
        <v>121</v>
      </c>
      <c r="H2407" s="266">
        <f>IF(G2407="Traditional Stove",0.1,0.2)</f>
        <v>0.1</v>
      </c>
      <c r="I2407" s="266">
        <f>YEAR(J2407)</f>
        <v>2023</v>
      </c>
      <c r="J2407" s="267">
        <v>45009</v>
      </c>
      <c r="K2407" s="267">
        <f>J2407+1</f>
        <v>45010</v>
      </c>
      <c r="L2407" s="266">
        <f>IF(M2407&lt;=365,1,2)</f>
        <v>1</v>
      </c>
      <c r="M2407" s="266">
        <f>IF(K2407&lt;$C$1,$C$2-$C$1+1,$C$2-K2407+1)</f>
        <v>37</v>
      </c>
      <c r="N2407" s="268">
        <f>M2407/365</f>
        <v>0.10136986301369863</v>
      </c>
      <c r="O2407" s="269">
        <f>'Data and Parameter'!$E$4*'Data and Parameter'!$E$5*('Data and Parameter'!$E$6+'Data and Parameter'!$E$7)*'Data and Parameter'!$E$19*'Data and Parameter'!$E$14*'ER calculations'!N2407</f>
        <v>0.52486771683372158</v>
      </c>
    </row>
    <row r="2408" spans="1:15" ht="15">
      <c r="A2408" s="284">
        <v>2404</v>
      </c>
      <c r="B2408" s="287"/>
      <c r="C2408" s="287"/>
      <c r="D2408" s="284" t="s">
        <v>1382</v>
      </c>
      <c r="E2408" s="287"/>
      <c r="F2408" s="285" t="s">
        <v>2528</v>
      </c>
      <c r="G2408" s="266" t="s">
        <v>121</v>
      </c>
      <c r="H2408" s="266">
        <f>IF(G2408="Traditional Stove",0.1,0.2)</f>
        <v>0.1</v>
      </c>
      <c r="I2408" s="266">
        <f>YEAR(J2408)</f>
        <v>2023</v>
      </c>
      <c r="J2408" s="267">
        <v>45009</v>
      </c>
      <c r="K2408" s="267">
        <f>J2408+1</f>
        <v>45010</v>
      </c>
      <c r="L2408" s="266">
        <f>IF(M2408&lt;=365,1,2)</f>
        <v>1</v>
      </c>
      <c r="M2408" s="266">
        <f>IF(K2408&lt;$C$1,$C$2-$C$1+1,$C$2-K2408+1)</f>
        <v>37</v>
      </c>
      <c r="N2408" s="268">
        <f>M2408/365</f>
        <v>0.10136986301369863</v>
      </c>
      <c r="O2408" s="269">
        <f>'Data and Parameter'!$E$4*'Data and Parameter'!$E$5*('Data and Parameter'!$E$6+'Data and Parameter'!$E$7)*'Data and Parameter'!$E$19*'Data and Parameter'!$E$14*'ER calculations'!N2408</f>
        <v>0.52486771683372158</v>
      </c>
    </row>
    <row r="2409" spans="1:15" ht="15">
      <c r="A2409" s="284">
        <v>2405</v>
      </c>
      <c r="B2409" s="287"/>
      <c r="C2409" s="287"/>
      <c r="D2409" s="284" t="s">
        <v>1382</v>
      </c>
      <c r="E2409" s="287"/>
      <c r="F2409" s="285" t="s">
        <v>2529</v>
      </c>
      <c r="G2409" s="266" t="s">
        <v>121</v>
      </c>
      <c r="H2409" s="266">
        <f>IF(G2409="Traditional Stove",0.1,0.2)</f>
        <v>0.1</v>
      </c>
      <c r="I2409" s="266">
        <f>YEAR(J2409)</f>
        <v>2023</v>
      </c>
      <c r="J2409" s="267">
        <v>45009</v>
      </c>
      <c r="K2409" s="267">
        <f>J2409+1</f>
        <v>45010</v>
      </c>
      <c r="L2409" s="266">
        <f>IF(M2409&lt;=365,1,2)</f>
        <v>1</v>
      </c>
      <c r="M2409" s="266">
        <f>IF(K2409&lt;$C$1,$C$2-$C$1+1,$C$2-K2409+1)</f>
        <v>37</v>
      </c>
      <c r="N2409" s="268">
        <f>M2409/365</f>
        <v>0.10136986301369863</v>
      </c>
      <c r="O2409" s="269">
        <f>'Data and Parameter'!$E$4*'Data and Parameter'!$E$5*('Data and Parameter'!$E$6+'Data and Parameter'!$E$7)*'Data and Parameter'!$E$19*'Data and Parameter'!$E$14*'ER calculations'!N2409</f>
        <v>0.52486771683372158</v>
      </c>
    </row>
    <row r="2410" spans="1:15" ht="15">
      <c r="A2410" s="284">
        <v>2406</v>
      </c>
      <c r="B2410" s="287"/>
      <c r="C2410" s="287"/>
      <c r="D2410" s="284" t="s">
        <v>1382</v>
      </c>
      <c r="E2410" s="287"/>
      <c r="F2410" s="285" t="s">
        <v>2530</v>
      </c>
      <c r="G2410" s="266" t="s">
        <v>121</v>
      </c>
      <c r="H2410" s="266">
        <f>IF(G2410="Traditional Stove",0.1,0.2)</f>
        <v>0.1</v>
      </c>
      <c r="I2410" s="266">
        <f>YEAR(J2410)</f>
        <v>2023</v>
      </c>
      <c r="J2410" s="267">
        <v>45009</v>
      </c>
      <c r="K2410" s="267">
        <f>J2410+1</f>
        <v>45010</v>
      </c>
      <c r="L2410" s="266">
        <f>IF(M2410&lt;=365,1,2)</f>
        <v>1</v>
      </c>
      <c r="M2410" s="266">
        <f>IF(K2410&lt;$C$1,$C$2-$C$1+1,$C$2-K2410+1)</f>
        <v>37</v>
      </c>
      <c r="N2410" s="268">
        <f>M2410/365</f>
        <v>0.10136986301369863</v>
      </c>
      <c r="O2410" s="269">
        <f>'Data and Parameter'!$E$4*'Data and Parameter'!$E$5*('Data and Parameter'!$E$6+'Data and Parameter'!$E$7)*'Data and Parameter'!$E$19*'Data and Parameter'!$E$14*'ER calculations'!N2410</f>
        <v>0.52486771683372158</v>
      </c>
    </row>
    <row r="2411" spans="1:15" ht="15">
      <c r="A2411" s="284">
        <v>2407</v>
      </c>
      <c r="B2411" s="287"/>
      <c r="C2411" s="287"/>
      <c r="D2411" s="284" t="s">
        <v>1382</v>
      </c>
      <c r="E2411" s="287"/>
      <c r="F2411" s="285" t="s">
        <v>2531</v>
      </c>
      <c r="G2411" s="266" t="s">
        <v>121</v>
      </c>
      <c r="H2411" s="266">
        <f>IF(G2411="Traditional Stove",0.1,0.2)</f>
        <v>0.1</v>
      </c>
      <c r="I2411" s="266">
        <f>YEAR(J2411)</f>
        <v>2023</v>
      </c>
      <c r="J2411" s="267">
        <v>45009</v>
      </c>
      <c r="K2411" s="267">
        <f>J2411+1</f>
        <v>45010</v>
      </c>
      <c r="L2411" s="266">
        <f>IF(M2411&lt;=365,1,2)</f>
        <v>1</v>
      </c>
      <c r="M2411" s="266">
        <f>IF(K2411&lt;$C$1,$C$2-$C$1+1,$C$2-K2411+1)</f>
        <v>37</v>
      </c>
      <c r="N2411" s="268">
        <f>M2411/365</f>
        <v>0.10136986301369863</v>
      </c>
      <c r="O2411" s="269">
        <f>'Data and Parameter'!$E$4*'Data and Parameter'!$E$5*('Data and Parameter'!$E$6+'Data and Parameter'!$E$7)*'Data and Parameter'!$E$19*'Data and Parameter'!$E$14*'ER calculations'!N2411</f>
        <v>0.52486771683372158</v>
      </c>
    </row>
    <row r="2412" spans="1:15" ht="15">
      <c r="A2412" s="284">
        <v>2408</v>
      </c>
      <c r="B2412" s="287"/>
      <c r="C2412" s="287"/>
      <c r="D2412" s="284" t="s">
        <v>1382</v>
      </c>
      <c r="E2412" s="287"/>
      <c r="F2412" s="285" t="s">
        <v>2532</v>
      </c>
      <c r="G2412" s="266" t="s">
        <v>121</v>
      </c>
      <c r="H2412" s="266">
        <f>IF(G2412="Traditional Stove",0.1,0.2)</f>
        <v>0.1</v>
      </c>
      <c r="I2412" s="266">
        <f>YEAR(J2412)</f>
        <v>2023</v>
      </c>
      <c r="J2412" s="267">
        <v>45009</v>
      </c>
      <c r="K2412" s="267">
        <f>J2412+1</f>
        <v>45010</v>
      </c>
      <c r="L2412" s="266">
        <f>IF(M2412&lt;=365,1,2)</f>
        <v>1</v>
      </c>
      <c r="M2412" s="266">
        <f>IF(K2412&lt;$C$1,$C$2-$C$1+1,$C$2-K2412+1)</f>
        <v>37</v>
      </c>
      <c r="N2412" s="268">
        <f>M2412/365</f>
        <v>0.10136986301369863</v>
      </c>
      <c r="O2412" s="269">
        <f>'Data and Parameter'!$E$4*'Data and Parameter'!$E$5*('Data and Parameter'!$E$6+'Data and Parameter'!$E$7)*'Data and Parameter'!$E$19*'Data and Parameter'!$E$14*'ER calculations'!N2412</f>
        <v>0.52486771683372158</v>
      </c>
    </row>
    <row r="2413" spans="1:15" ht="15">
      <c r="A2413" s="284">
        <v>2409</v>
      </c>
      <c r="B2413" s="287"/>
      <c r="C2413" s="287"/>
      <c r="D2413" s="284" t="s">
        <v>1382</v>
      </c>
      <c r="E2413" s="287"/>
      <c r="F2413" s="285" t="s">
        <v>2533</v>
      </c>
      <c r="G2413" s="266" t="s">
        <v>121</v>
      </c>
      <c r="H2413" s="266">
        <f>IF(G2413="Traditional Stove",0.1,0.2)</f>
        <v>0.1</v>
      </c>
      <c r="I2413" s="266">
        <f>YEAR(J2413)</f>
        <v>2023</v>
      </c>
      <c r="J2413" s="267">
        <v>45009</v>
      </c>
      <c r="K2413" s="267">
        <f>J2413+1</f>
        <v>45010</v>
      </c>
      <c r="L2413" s="266">
        <f>IF(M2413&lt;=365,1,2)</f>
        <v>1</v>
      </c>
      <c r="M2413" s="266">
        <f>IF(K2413&lt;$C$1,$C$2-$C$1+1,$C$2-K2413+1)</f>
        <v>37</v>
      </c>
      <c r="N2413" s="268">
        <f>M2413/365</f>
        <v>0.10136986301369863</v>
      </c>
      <c r="O2413" s="269">
        <f>'Data and Parameter'!$E$4*'Data and Parameter'!$E$5*('Data and Parameter'!$E$6+'Data and Parameter'!$E$7)*'Data and Parameter'!$E$19*'Data and Parameter'!$E$14*'ER calculations'!N2413</f>
        <v>0.52486771683372158</v>
      </c>
    </row>
    <row r="2414" spans="1:15" ht="15">
      <c r="A2414" s="284">
        <v>2410</v>
      </c>
      <c r="B2414" s="287"/>
      <c r="C2414" s="287"/>
      <c r="D2414" s="284" t="s">
        <v>1382</v>
      </c>
      <c r="E2414" s="287"/>
      <c r="F2414" s="285" t="s">
        <v>2534</v>
      </c>
      <c r="G2414" s="266" t="s">
        <v>121</v>
      </c>
      <c r="H2414" s="266">
        <f>IF(G2414="Traditional Stove",0.1,0.2)</f>
        <v>0.1</v>
      </c>
      <c r="I2414" s="266">
        <f>YEAR(J2414)</f>
        <v>2023</v>
      </c>
      <c r="J2414" s="267">
        <v>45009</v>
      </c>
      <c r="K2414" s="267">
        <f>J2414+1</f>
        <v>45010</v>
      </c>
      <c r="L2414" s="266">
        <f>IF(M2414&lt;=365,1,2)</f>
        <v>1</v>
      </c>
      <c r="M2414" s="266">
        <f>IF(K2414&lt;$C$1,$C$2-$C$1+1,$C$2-K2414+1)</f>
        <v>37</v>
      </c>
      <c r="N2414" s="268">
        <f>M2414/365</f>
        <v>0.10136986301369863</v>
      </c>
      <c r="O2414" s="269">
        <f>'Data and Parameter'!$E$4*'Data and Parameter'!$E$5*('Data and Parameter'!$E$6+'Data and Parameter'!$E$7)*'Data and Parameter'!$E$19*'Data and Parameter'!$E$14*'ER calculations'!N2414</f>
        <v>0.52486771683372158</v>
      </c>
    </row>
    <row r="2415" spans="1:15" ht="15">
      <c r="A2415" s="284">
        <v>2411</v>
      </c>
      <c r="B2415" s="287"/>
      <c r="C2415" s="287"/>
      <c r="D2415" s="284" t="s">
        <v>1382</v>
      </c>
      <c r="E2415" s="287"/>
      <c r="F2415" s="285" t="s">
        <v>2535</v>
      </c>
      <c r="G2415" s="266" t="s">
        <v>121</v>
      </c>
      <c r="H2415" s="266">
        <f>IF(G2415="Traditional Stove",0.1,0.2)</f>
        <v>0.1</v>
      </c>
      <c r="I2415" s="266">
        <f>YEAR(J2415)</f>
        <v>2023</v>
      </c>
      <c r="J2415" s="267">
        <v>45009</v>
      </c>
      <c r="K2415" s="267">
        <f>J2415+1</f>
        <v>45010</v>
      </c>
      <c r="L2415" s="266">
        <f>IF(M2415&lt;=365,1,2)</f>
        <v>1</v>
      </c>
      <c r="M2415" s="266">
        <f>IF(K2415&lt;$C$1,$C$2-$C$1+1,$C$2-K2415+1)</f>
        <v>37</v>
      </c>
      <c r="N2415" s="268">
        <f>M2415/365</f>
        <v>0.10136986301369863</v>
      </c>
      <c r="O2415" s="269">
        <f>'Data and Parameter'!$E$4*'Data and Parameter'!$E$5*('Data and Parameter'!$E$6+'Data and Parameter'!$E$7)*'Data and Parameter'!$E$19*'Data and Parameter'!$E$14*'ER calculations'!N2415</f>
        <v>0.52486771683372158</v>
      </c>
    </row>
    <row r="2416" spans="1:15" ht="15">
      <c r="A2416" s="284">
        <v>2412</v>
      </c>
      <c r="B2416" s="287"/>
      <c r="C2416" s="287"/>
      <c r="D2416" s="284" t="s">
        <v>1382</v>
      </c>
      <c r="E2416" s="287"/>
      <c r="F2416" s="285" t="s">
        <v>2536</v>
      </c>
      <c r="G2416" s="266" t="s">
        <v>121</v>
      </c>
      <c r="H2416" s="266">
        <f>IF(G2416="Traditional Stove",0.1,0.2)</f>
        <v>0.1</v>
      </c>
      <c r="I2416" s="266">
        <f>YEAR(J2416)</f>
        <v>2023</v>
      </c>
      <c r="J2416" s="267">
        <v>45009</v>
      </c>
      <c r="K2416" s="267">
        <f>J2416+1</f>
        <v>45010</v>
      </c>
      <c r="L2416" s="266">
        <f>IF(M2416&lt;=365,1,2)</f>
        <v>1</v>
      </c>
      <c r="M2416" s="266">
        <f>IF(K2416&lt;$C$1,$C$2-$C$1+1,$C$2-K2416+1)</f>
        <v>37</v>
      </c>
      <c r="N2416" s="268">
        <f>M2416/365</f>
        <v>0.10136986301369863</v>
      </c>
      <c r="O2416" s="269">
        <f>'Data and Parameter'!$E$4*'Data and Parameter'!$E$5*('Data and Parameter'!$E$6+'Data and Parameter'!$E$7)*'Data and Parameter'!$E$19*'Data and Parameter'!$E$14*'ER calculations'!N2416</f>
        <v>0.52486771683372158</v>
      </c>
    </row>
    <row r="2417" spans="1:15" ht="15">
      <c r="A2417" s="284">
        <v>2413</v>
      </c>
      <c r="B2417" s="287"/>
      <c r="C2417" s="287"/>
      <c r="D2417" s="284" t="s">
        <v>1382</v>
      </c>
      <c r="E2417" s="287"/>
      <c r="F2417" s="285" t="s">
        <v>2537</v>
      </c>
      <c r="G2417" s="266" t="s">
        <v>121</v>
      </c>
      <c r="H2417" s="266">
        <f>IF(G2417="Traditional Stove",0.1,0.2)</f>
        <v>0.1</v>
      </c>
      <c r="I2417" s="266">
        <f>YEAR(J2417)</f>
        <v>2023</v>
      </c>
      <c r="J2417" s="267">
        <v>45009</v>
      </c>
      <c r="K2417" s="267">
        <f>J2417+1</f>
        <v>45010</v>
      </c>
      <c r="L2417" s="266">
        <f>IF(M2417&lt;=365,1,2)</f>
        <v>1</v>
      </c>
      <c r="M2417" s="266">
        <f>IF(K2417&lt;$C$1,$C$2-$C$1+1,$C$2-K2417+1)</f>
        <v>37</v>
      </c>
      <c r="N2417" s="268">
        <f>M2417/365</f>
        <v>0.10136986301369863</v>
      </c>
      <c r="O2417" s="269">
        <f>'Data and Parameter'!$E$4*'Data and Parameter'!$E$5*('Data and Parameter'!$E$6+'Data and Parameter'!$E$7)*'Data and Parameter'!$E$19*'Data and Parameter'!$E$14*'ER calculations'!N2417</f>
        <v>0.52486771683372158</v>
      </c>
    </row>
    <row r="2418" spans="1:15" ht="15">
      <c r="A2418" s="284">
        <v>2414</v>
      </c>
      <c r="B2418" s="287"/>
      <c r="C2418" s="287"/>
      <c r="D2418" s="284" t="s">
        <v>1382</v>
      </c>
      <c r="E2418" s="287"/>
      <c r="F2418" s="285" t="s">
        <v>2538</v>
      </c>
      <c r="G2418" s="266" t="s">
        <v>121</v>
      </c>
      <c r="H2418" s="266">
        <f>IF(G2418="Traditional Stove",0.1,0.2)</f>
        <v>0.1</v>
      </c>
      <c r="I2418" s="266">
        <f>YEAR(J2418)</f>
        <v>2023</v>
      </c>
      <c r="J2418" s="267">
        <v>45009</v>
      </c>
      <c r="K2418" s="267">
        <f>J2418+1</f>
        <v>45010</v>
      </c>
      <c r="L2418" s="266">
        <f>IF(M2418&lt;=365,1,2)</f>
        <v>1</v>
      </c>
      <c r="M2418" s="266">
        <f>IF(K2418&lt;$C$1,$C$2-$C$1+1,$C$2-K2418+1)</f>
        <v>37</v>
      </c>
      <c r="N2418" s="268">
        <f>M2418/365</f>
        <v>0.10136986301369863</v>
      </c>
      <c r="O2418" s="269">
        <f>'Data and Parameter'!$E$4*'Data and Parameter'!$E$5*('Data and Parameter'!$E$6+'Data and Parameter'!$E$7)*'Data and Parameter'!$E$19*'Data and Parameter'!$E$14*'ER calculations'!N2418</f>
        <v>0.52486771683372158</v>
      </c>
    </row>
    <row r="2419" spans="1:15" ht="15">
      <c r="A2419" s="284">
        <v>2415</v>
      </c>
      <c r="B2419" s="287"/>
      <c r="C2419" s="287"/>
      <c r="D2419" s="284" t="s">
        <v>1382</v>
      </c>
      <c r="E2419" s="287"/>
      <c r="F2419" s="285" t="s">
        <v>2539</v>
      </c>
      <c r="G2419" s="266" t="s">
        <v>121</v>
      </c>
      <c r="H2419" s="266">
        <f>IF(G2419="Traditional Stove",0.1,0.2)</f>
        <v>0.1</v>
      </c>
      <c r="I2419" s="266">
        <f>YEAR(J2419)</f>
        <v>2023</v>
      </c>
      <c r="J2419" s="267">
        <v>45009</v>
      </c>
      <c r="K2419" s="267">
        <f>J2419+1</f>
        <v>45010</v>
      </c>
      <c r="L2419" s="266">
        <f>IF(M2419&lt;=365,1,2)</f>
        <v>1</v>
      </c>
      <c r="M2419" s="266">
        <f>IF(K2419&lt;$C$1,$C$2-$C$1+1,$C$2-K2419+1)</f>
        <v>37</v>
      </c>
      <c r="N2419" s="268">
        <f>M2419/365</f>
        <v>0.10136986301369863</v>
      </c>
      <c r="O2419" s="269">
        <f>'Data and Parameter'!$E$4*'Data and Parameter'!$E$5*('Data and Parameter'!$E$6+'Data and Parameter'!$E$7)*'Data and Parameter'!$E$19*'Data and Parameter'!$E$14*'ER calculations'!N2419</f>
        <v>0.52486771683372158</v>
      </c>
    </row>
    <row r="2420" spans="1:15" ht="15">
      <c r="A2420" s="284">
        <v>2416</v>
      </c>
      <c r="B2420" s="287"/>
      <c r="C2420" s="287"/>
      <c r="D2420" s="284" t="s">
        <v>1382</v>
      </c>
      <c r="E2420" s="287"/>
      <c r="F2420" s="285" t="s">
        <v>2540</v>
      </c>
      <c r="G2420" s="266" t="s">
        <v>121</v>
      </c>
      <c r="H2420" s="266">
        <f>IF(G2420="Traditional Stove",0.1,0.2)</f>
        <v>0.1</v>
      </c>
      <c r="I2420" s="266">
        <f>YEAR(J2420)</f>
        <v>2023</v>
      </c>
      <c r="J2420" s="267">
        <v>45009</v>
      </c>
      <c r="K2420" s="267">
        <f>J2420+1</f>
        <v>45010</v>
      </c>
      <c r="L2420" s="266">
        <f>IF(M2420&lt;=365,1,2)</f>
        <v>1</v>
      </c>
      <c r="M2420" s="266">
        <f>IF(K2420&lt;$C$1,$C$2-$C$1+1,$C$2-K2420+1)</f>
        <v>37</v>
      </c>
      <c r="N2420" s="268">
        <f>M2420/365</f>
        <v>0.10136986301369863</v>
      </c>
      <c r="O2420" s="269">
        <f>'Data and Parameter'!$E$4*'Data and Parameter'!$E$5*('Data and Parameter'!$E$6+'Data and Parameter'!$E$7)*'Data and Parameter'!$E$19*'Data and Parameter'!$E$14*'ER calculations'!N2420</f>
        <v>0.52486771683372158</v>
      </c>
    </row>
    <row r="2421" spans="1:15" ht="15">
      <c r="A2421" s="284">
        <v>2417</v>
      </c>
      <c r="B2421" s="287"/>
      <c r="C2421" s="287"/>
      <c r="D2421" s="284" t="s">
        <v>1382</v>
      </c>
      <c r="E2421" s="287"/>
      <c r="F2421" s="285" t="s">
        <v>2541</v>
      </c>
      <c r="G2421" s="266" t="s">
        <v>121</v>
      </c>
      <c r="H2421" s="266">
        <f>IF(G2421="Traditional Stove",0.1,0.2)</f>
        <v>0.1</v>
      </c>
      <c r="I2421" s="266">
        <f>YEAR(J2421)</f>
        <v>2023</v>
      </c>
      <c r="J2421" s="267">
        <v>45009</v>
      </c>
      <c r="K2421" s="267">
        <f>J2421+1</f>
        <v>45010</v>
      </c>
      <c r="L2421" s="266">
        <f>IF(M2421&lt;=365,1,2)</f>
        <v>1</v>
      </c>
      <c r="M2421" s="266">
        <f>IF(K2421&lt;$C$1,$C$2-$C$1+1,$C$2-K2421+1)</f>
        <v>37</v>
      </c>
      <c r="N2421" s="268">
        <f>M2421/365</f>
        <v>0.10136986301369863</v>
      </c>
      <c r="O2421" s="269">
        <f>'Data and Parameter'!$E$4*'Data and Parameter'!$E$5*('Data and Parameter'!$E$6+'Data and Parameter'!$E$7)*'Data and Parameter'!$E$19*'Data and Parameter'!$E$14*'ER calculations'!N2421</f>
        <v>0.52486771683372158</v>
      </c>
    </row>
    <row r="2422" spans="1:15" ht="15">
      <c r="A2422" s="284">
        <v>2418</v>
      </c>
      <c r="B2422" s="287"/>
      <c r="C2422" s="287"/>
      <c r="D2422" s="284" t="s">
        <v>1382</v>
      </c>
      <c r="E2422" s="287"/>
      <c r="F2422" s="285" t="s">
        <v>2542</v>
      </c>
      <c r="G2422" s="266" t="s">
        <v>121</v>
      </c>
      <c r="H2422" s="266">
        <f>IF(G2422="Traditional Stove",0.1,0.2)</f>
        <v>0.1</v>
      </c>
      <c r="I2422" s="266">
        <f>YEAR(J2422)</f>
        <v>2023</v>
      </c>
      <c r="J2422" s="267">
        <v>45009</v>
      </c>
      <c r="K2422" s="267">
        <f>J2422+1</f>
        <v>45010</v>
      </c>
      <c r="L2422" s="266">
        <f>IF(M2422&lt;=365,1,2)</f>
        <v>1</v>
      </c>
      <c r="M2422" s="266">
        <f>IF(K2422&lt;$C$1,$C$2-$C$1+1,$C$2-K2422+1)</f>
        <v>37</v>
      </c>
      <c r="N2422" s="268">
        <f>M2422/365</f>
        <v>0.10136986301369863</v>
      </c>
      <c r="O2422" s="269">
        <f>'Data and Parameter'!$E$4*'Data and Parameter'!$E$5*('Data and Parameter'!$E$6+'Data and Parameter'!$E$7)*'Data and Parameter'!$E$19*'Data and Parameter'!$E$14*'ER calculations'!N2422</f>
        <v>0.52486771683372158</v>
      </c>
    </row>
    <row r="2423" spans="1:15" ht="15">
      <c r="A2423" s="284">
        <v>2419</v>
      </c>
      <c r="B2423" s="287"/>
      <c r="C2423" s="287"/>
      <c r="D2423" s="284" t="s">
        <v>1382</v>
      </c>
      <c r="E2423" s="287"/>
      <c r="F2423" s="285" t="s">
        <v>2543</v>
      </c>
      <c r="G2423" s="266" t="s">
        <v>121</v>
      </c>
      <c r="H2423" s="266">
        <f>IF(G2423="Traditional Stove",0.1,0.2)</f>
        <v>0.1</v>
      </c>
      <c r="I2423" s="266">
        <f>YEAR(J2423)</f>
        <v>2023</v>
      </c>
      <c r="J2423" s="267">
        <v>45009</v>
      </c>
      <c r="K2423" s="267">
        <f>J2423+1</f>
        <v>45010</v>
      </c>
      <c r="L2423" s="266">
        <f>IF(M2423&lt;=365,1,2)</f>
        <v>1</v>
      </c>
      <c r="M2423" s="266">
        <f>IF(K2423&lt;$C$1,$C$2-$C$1+1,$C$2-K2423+1)</f>
        <v>37</v>
      </c>
      <c r="N2423" s="268">
        <f>M2423/365</f>
        <v>0.10136986301369863</v>
      </c>
      <c r="O2423" s="269">
        <f>'Data and Parameter'!$E$4*'Data and Parameter'!$E$5*('Data and Parameter'!$E$6+'Data and Parameter'!$E$7)*'Data and Parameter'!$E$19*'Data and Parameter'!$E$14*'ER calculations'!N2423</f>
        <v>0.52486771683372158</v>
      </c>
    </row>
    <row r="2424" spans="1:15" ht="15">
      <c r="A2424" s="284">
        <v>2420</v>
      </c>
      <c r="B2424" s="287"/>
      <c r="C2424" s="287"/>
      <c r="D2424" s="284" t="s">
        <v>1382</v>
      </c>
      <c r="E2424" s="287"/>
      <c r="F2424" s="285" t="s">
        <v>2544</v>
      </c>
      <c r="G2424" s="266" t="s">
        <v>121</v>
      </c>
      <c r="H2424" s="266">
        <f>IF(G2424="Traditional Stove",0.1,0.2)</f>
        <v>0.1</v>
      </c>
      <c r="I2424" s="266">
        <f>YEAR(J2424)</f>
        <v>2023</v>
      </c>
      <c r="J2424" s="267">
        <v>45009</v>
      </c>
      <c r="K2424" s="267">
        <f>J2424+1</f>
        <v>45010</v>
      </c>
      <c r="L2424" s="266">
        <f>IF(M2424&lt;=365,1,2)</f>
        <v>1</v>
      </c>
      <c r="M2424" s="266">
        <f>IF(K2424&lt;$C$1,$C$2-$C$1+1,$C$2-K2424+1)</f>
        <v>37</v>
      </c>
      <c r="N2424" s="268">
        <f>M2424/365</f>
        <v>0.10136986301369863</v>
      </c>
      <c r="O2424" s="269">
        <f>'Data and Parameter'!$E$4*'Data and Parameter'!$E$5*('Data and Parameter'!$E$6+'Data and Parameter'!$E$7)*'Data and Parameter'!$E$19*'Data and Parameter'!$E$14*'ER calculations'!N2424</f>
        <v>0.52486771683372158</v>
      </c>
    </row>
    <row r="2425" spans="1:15" ht="15">
      <c r="A2425" s="284">
        <v>2421</v>
      </c>
      <c r="B2425" s="287"/>
      <c r="C2425" s="287"/>
      <c r="D2425" s="284" t="s">
        <v>1382</v>
      </c>
      <c r="E2425" s="287"/>
      <c r="F2425" s="285" t="s">
        <v>2545</v>
      </c>
      <c r="G2425" s="266" t="s">
        <v>121</v>
      </c>
      <c r="H2425" s="266">
        <f>IF(G2425="Traditional Stove",0.1,0.2)</f>
        <v>0.1</v>
      </c>
      <c r="I2425" s="266">
        <f>YEAR(J2425)</f>
        <v>2023</v>
      </c>
      <c r="J2425" s="267">
        <v>45009</v>
      </c>
      <c r="K2425" s="267">
        <f>J2425+1</f>
        <v>45010</v>
      </c>
      <c r="L2425" s="266">
        <f>IF(M2425&lt;=365,1,2)</f>
        <v>1</v>
      </c>
      <c r="M2425" s="266">
        <f>IF(K2425&lt;$C$1,$C$2-$C$1+1,$C$2-K2425+1)</f>
        <v>37</v>
      </c>
      <c r="N2425" s="268">
        <f>M2425/365</f>
        <v>0.10136986301369863</v>
      </c>
      <c r="O2425" s="269">
        <f>'Data and Parameter'!$E$4*'Data and Parameter'!$E$5*('Data and Parameter'!$E$6+'Data and Parameter'!$E$7)*'Data and Parameter'!$E$19*'Data and Parameter'!$E$14*'ER calculations'!N2425</f>
        <v>0.52486771683372158</v>
      </c>
    </row>
    <row r="2426" spans="1:15" ht="15">
      <c r="A2426" s="284">
        <v>2422</v>
      </c>
      <c r="B2426" s="287"/>
      <c r="C2426" s="287"/>
      <c r="D2426" s="284" t="s">
        <v>1382</v>
      </c>
      <c r="E2426" s="287"/>
      <c r="F2426" s="285" t="s">
        <v>2546</v>
      </c>
      <c r="G2426" s="266" t="s">
        <v>121</v>
      </c>
      <c r="H2426" s="266">
        <f>IF(G2426="Traditional Stove",0.1,0.2)</f>
        <v>0.1</v>
      </c>
      <c r="I2426" s="266">
        <f>YEAR(J2426)</f>
        <v>2023</v>
      </c>
      <c r="J2426" s="267">
        <v>45009</v>
      </c>
      <c r="K2426" s="267">
        <f>J2426+1</f>
        <v>45010</v>
      </c>
      <c r="L2426" s="266">
        <f>IF(M2426&lt;=365,1,2)</f>
        <v>1</v>
      </c>
      <c r="M2426" s="266">
        <f>IF(K2426&lt;$C$1,$C$2-$C$1+1,$C$2-K2426+1)</f>
        <v>37</v>
      </c>
      <c r="N2426" s="268">
        <f>M2426/365</f>
        <v>0.10136986301369863</v>
      </c>
      <c r="O2426" s="269">
        <f>'Data and Parameter'!$E$4*'Data and Parameter'!$E$5*('Data and Parameter'!$E$6+'Data and Parameter'!$E$7)*'Data and Parameter'!$E$19*'Data and Parameter'!$E$14*'ER calculations'!N2426</f>
        <v>0.52486771683372158</v>
      </c>
    </row>
    <row r="2427" spans="1:15" ht="15">
      <c r="A2427" s="284">
        <v>2423</v>
      </c>
      <c r="B2427" s="287"/>
      <c r="C2427" s="287"/>
      <c r="D2427" s="284" t="s">
        <v>1382</v>
      </c>
      <c r="E2427" s="287"/>
      <c r="F2427" s="285" t="s">
        <v>2547</v>
      </c>
      <c r="G2427" s="266" t="s">
        <v>121</v>
      </c>
      <c r="H2427" s="266">
        <f>IF(G2427="Traditional Stove",0.1,0.2)</f>
        <v>0.1</v>
      </c>
      <c r="I2427" s="266">
        <f>YEAR(J2427)</f>
        <v>2023</v>
      </c>
      <c r="J2427" s="267">
        <v>45009</v>
      </c>
      <c r="K2427" s="267">
        <f>J2427+1</f>
        <v>45010</v>
      </c>
      <c r="L2427" s="266">
        <f>IF(M2427&lt;=365,1,2)</f>
        <v>1</v>
      </c>
      <c r="M2427" s="266">
        <f>IF(K2427&lt;$C$1,$C$2-$C$1+1,$C$2-K2427+1)</f>
        <v>37</v>
      </c>
      <c r="N2427" s="268">
        <f>M2427/365</f>
        <v>0.10136986301369863</v>
      </c>
      <c r="O2427" s="269">
        <f>'Data and Parameter'!$E$4*'Data and Parameter'!$E$5*('Data and Parameter'!$E$6+'Data and Parameter'!$E$7)*'Data and Parameter'!$E$19*'Data and Parameter'!$E$14*'ER calculations'!N2427</f>
        <v>0.52486771683372158</v>
      </c>
    </row>
    <row r="2428" spans="1:15" ht="15">
      <c r="A2428" s="284">
        <v>2424</v>
      </c>
      <c r="B2428" s="287"/>
      <c r="C2428" s="287"/>
      <c r="D2428" s="284" t="s">
        <v>1382</v>
      </c>
      <c r="E2428" s="287"/>
      <c r="F2428" s="285" t="s">
        <v>2548</v>
      </c>
      <c r="G2428" s="266" t="s">
        <v>121</v>
      </c>
      <c r="H2428" s="266">
        <f>IF(G2428="Traditional Stove",0.1,0.2)</f>
        <v>0.1</v>
      </c>
      <c r="I2428" s="266">
        <f>YEAR(J2428)</f>
        <v>2023</v>
      </c>
      <c r="J2428" s="267">
        <v>45009</v>
      </c>
      <c r="K2428" s="267">
        <f>J2428+1</f>
        <v>45010</v>
      </c>
      <c r="L2428" s="266">
        <f>IF(M2428&lt;=365,1,2)</f>
        <v>1</v>
      </c>
      <c r="M2428" s="266">
        <f>IF(K2428&lt;$C$1,$C$2-$C$1+1,$C$2-K2428+1)</f>
        <v>37</v>
      </c>
      <c r="N2428" s="268">
        <f>M2428/365</f>
        <v>0.10136986301369863</v>
      </c>
      <c r="O2428" s="269">
        <f>'Data and Parameter'!$E$4*'Data and Parameter'!$E$5*('Data and Parameter'!$E$6+'Data and Parameter'!$E$7)*'Data and Parameter'!$E$19*'Data and Parameter'!$E$14*'ER calculations'!N2428</f>
        <v>0.52486771683372158</v>
      </c>
    </row>
    <row r="2429" spans="1:15" ht="15">
      <c r="A2429" s="284">
        <v>2425</v>
      </c>
      <c r="B2429" s="287"/>
      <c r="C2429" s="287"/>
      <c r="D2429" s="284" t="s">
        <v>1382</v>
      </c>
      <c r="E2429" s="287"/>
      <c r="F2429" s="285" t="s">
        <v>2549</v>
      </c>
      <c r="G2429" s="266" t="s">
        <v>121</v>
      </c>
      <c r="H2429" s="266">
        <f>IF(G2429="Traditional Stove",0.1,0.2)</f>
        <v>0.1</v>
      </c>
      <c r="I2429" s="266">
        <f>YEAR(J2429)</f>
        <v>2023</v>
      </c>
      <c r="J2429" s="267">
        <v>45009</v>
      </c>
      <c r="K2429" s="267">
        <f>J2429+1</f>
        <v>45010</v>
      </c>
      <c r="L2429" s="266">
        <f>IF(M2429&lt;=365,1,2)</f>
        <v>1</v>
      </c>
      <c r="M2429" s="266">
        <f>IF(K2429&lt;$C$1,$C$2-$C$1+1,$C$2-K2429+1)</f>
        <v>37</v>
      </c>
      <c r="N2429" s="268">
        <f>M2429/365</f>
        <v>0.10136986301369863</v>
      </c>
      <c r="O2429" s="269">
        <f>'Data and Parameter'!$E$4*'Data and Parameter'!$E$5*('Data and Parameter'!$E$6+'Data and Parameter'!$E$7)*'Data and Parameter'!$E$19*'Data and Parameter'!$E$14*'ER calculations'!N2429</f>
        <v>0.52486771683372158</v>
      </c>
    </row>
    <row r="2430" spans="1:15" ht="15">
      <c r="A2430" s="284">
        <v>2426</v>
      </c>
      <c r="B2430" s="287"/>
      <c r="C2430" s="287"/>
      <c r="D2430" s="284" t="s">
        <v>1382</v>
      </c>
      <c r="E2430" s="287"/>
      <c r="F2430" s="285" t="s">
        <v>2550</v>
      </c>
      <c r="G2430" s="266" t="s">
        <v>121</v>
      </c>
      <c r="H2430" s="266">
        <f>IF(G2430="Traditional Stove",0.1,0.2)</f>
        <v>0.1</v>
      </c>
      <c r="I2430" s="266">
        <f>YEAR(J2430)</f>
        <v>2023</v>
      </c>
      <c r="J2430" s="267">
        <v>45009</v>
      </c>
      <c r="K2430" s="267">
        <f>J2430+1</f>
        <v>45010</v>
      </c>
      <c r="L2430" s="266">
        <f>IF(M2430&lt;=365,1,2)</f>
        <v>1</v>
      </c>
      <c r="M2430" s="266">
        <f>IF(K2430&lt;$C$1,$C$2-$C$1+1,$C$2-K2430+1)</f>
        <v>37</v>
      </c>
      <c r="N2430" s="268">
        <f>M2430/365</f>
        <v>0.10136986301369863</v>
      </c>
      <c r="O2430" s="269">
        <f>'Data and Parameter'!$E$4*'Data and Parameter'!$E$5*('Data and Parameter'!$E$6+'Data and Parameter'!$E$7)*'Data and Parameter'!$E$19*'Data and Parameter'!$E$14*'ER calculations'!N2430</f>
        <v>0.52486771683372158</v>
      </c>
    </row>
    <row r="2431" spans="1:15" ht="15">
      <c r="A2431" s="284">
        <v>2427</v>
      </c>
      <c r="B2431" s="287"/>
      <c r="C2431" s="287"/>
      <c r="D2431" s="284" t="s">
        <v>1382</v>
      </c>
      <c r="E2431" s="287"/>
      <c r="F2431" s="285" t="s">
        <v>2551</v>
      </c>
      <c r="G2431" s="266" t="s">
        <v>121</v>
      </c>
      <c r="H2431" s="266">
        <f>IF(G2431="Traditional Stove",0.1,0.2)</f>
        <v>0.1</v>
      </c>
      <c r="I2431" s="266">
        <f>YEAR(J2431)</f>
        <v>2023</v>
      </c>
      <c r="J2431" s="267">
        <v>45009</v>
      </c>
      <c r="K2431" s="267">
        <f>J2431+1</f>
        <v>45010</v>
      </c>
      <c r="L2431" s="266">
        <f>IF(M2431&lt;=365,1,2)</f>
        <v>1</v>
      </c>
      <c r="M2431" s="266">
        <f>IF(K2431&lt;$C$1,$C$2-$C$1+1,$C$2-K2431+1)</f>
        <v>37</v>
      </c>
      <c r="N2431" s="268">
        <f>M2431/365</f>
        <v>0.10136986301369863</v>
      </c>
      <c r="O2431" s="269">
        <f>'Data and Parameter'!$E$4*'Data and Parameter'!$E$5*('Data and Parameter'!$E$6+'Data and Parameter'!$E$7)*'Data and Parameter'!$E$19*'Data and Parameter'!$E$14*'ER calculations'!N2431</f>
        <v>0.52486771683372158</v>
      </c>
    </row>
    <row r="2432" spans="1:15" ht="15">
      <c r="A2432" s="284">
        <v>2428</v>
      </c>
      <c r="B2432" s="287"/>
      <c r="C2432" s="287"/>
      <c r="D2432" s="284" t="s">
        <v>1382</v>
      </c>
      <c r="E2432" s="287"/>
      <c r="F2432" s="285" t="s">
        <v>2552</v>
      </c>
      <c r="G2432" s="266" t="s">
        <v>121</v>
      </c>
      <c r="H2432" s="266">
        <f>IF(G2432="Traditional Stove",0.1,0.2)</f>
        <v>0.1</v>
      </c>
      <c r="I2432" s="266">
        <f>YEAR(J2432)</f>
        <v>2023</v>
      </c>
      <c r="J2432" s="267">
        <v>45009</v>
      </c>
      <c r="K2432" s="267">
        <f>J2432+1</f>
        <v>45010</v>
      </c>
      <c r="L2432" s="266">
        <f>IF(M2432&lt;=365,1,2)</f>
        <v>1</v>
      </c>
      <c r="M2432" s="266">
        <f>IF(K2432&lt;$C$1,$C$2-$C$1+1,$C$2-K2432+1)</f>
        <v>37</v>
      </c>
      <c r="N2432" s="268">
        <f>M2432/365</f>
        <v>0.10136986301369863</v>
      </c>
      <c r="O2432" s="269">
        <f>'Data and Parameter'!$E$4*'Data and Parameter'!$E$5*('Data and Parameter'!$E$6+'Data and Parameter'!$E$7)*'Data and Parameter'!$E$19*'Data and Parameter'!$E$14*'ER calculations'!N2432</f>
        <v>0.52486771683372158</v>
      </c>
    </row>
    <row r="2433" spans="1:15" ht="15">
      <c r="A2433" s="284">
        <v>2429</v>
      </c>
      <c r="B2433" s="287"/>
      <c r="C2433" s="287"/>
      <c r="D2433" s="284" t="s">
        <v>1382</v>
      </c>
      <c r="E2433" s="287"/>
      <c r="F2433" s="285" t="s">
        <v>2553</v>
      </c>
      <c r="G2433" s="266" t="s">
        <v>121</v>
      </c>
      <c r="H2433" s="266">
        <f>IF(G2433="Traditional Stove",0.1,0.2)</f>
        <v>0.1</v>
      </c>
      <c r="I2433" s="266">
        <f>YEAR(J2433)</f>
        <v>2023</v>
      </c>
      <c r="J2433" s="267">
        <v>45009</v>
      </c>
      <c r="K2433" s="267">
        <f>J2433+1</f>
        <v>45010</v>
      </c>
      <c r="L2433" s="266">
        <f>IF(M2433&lt;=365,1,2)</f>
        <v>1</v>
      </c>
      <c r="M2433" s="266">
        <f>IF(K2433&lt;$C$1,$C$2-$C$1+1,$C$2-K2433+1)</f>
        <v>37</v>
      </c>
      <c r="N2433" s="268">
        <f>M2433/365</f>
        <v>0.10136986301369863</v>
      </c>
      <c r="O2433" s="269">
        <f>'Data and Parameter'!$E$4*'Data and Parameter'!$E$5*('Data and Parameter'!$E$6+'Data and Parameter'!$E$7)*'Data and Parameter'!$E$19*'Data and Parameter'!$E$14*'ER calculations'!N2433</f>
        <v>0.52486771683372158</v>
      </c>
    </row>
    <row r="2434" spans="1:15" ht="15">
      <c r="A2434" s="284">
        <v>2430</v>
      </c>
      <c r="B2434" s="287"/>
      <c r="C2434" s="287"/>
      <c r="D2434" s="284" t="s">
        <v>1382</v>
      </c>
      <c r="E2434" s="287"/>
      <c r="F2434" s="285" t="s">
        <v>2554</v>
      </c>
      <c r="G2434" s="266" t="s">
        <v>121</v>
      </c>
      <c r="H2434" s="266">
        <f>IF(G2434="Traditional Stove",0.1,0.2)</f>
        <v>0.1</v>
      </c>
      <c r="I2434" s="266">
        <f>YEAR(J2434)</f>
        <v>2023</v>
      </c>
      <c r="J2434" s="267">
        <v>45009</v>
      </c>
      <c r="K2434" s="267">
        <f>J2434+1</f>
        <v>45010</v>
      </c>
      <c r="L2434" s="266">
        <f>IF(M2434&lt;=365,1,2)</f>
        <v>1</v>
      </c>
      <c r="M2434" s="266">
        <f>IF(K2434&lt;$C$1,$C$2-$C$1+1,$C$2-K2434+1)</f>
        <v>37</v>
      </c>
      <c r="N2434" s="268">
        <f>M2434/365</f>
        <v>0.10136986301369863</v>
      </c>
      <c r="O2434" s="269">
        <f>'Data and Parameter'!$E$4*'Data and Parameter'!$E$5*('Data and Parameter'!$E$6+'Data and Parameter'!$E$7)*'Data and Parameter'!$E$19*'Data and Parameter'!$E$14*'ER calculations'!N2434</f>
        <v>0.52486771683372158</v>
      </c>
    </row>
    <row r="2435" spans="1:15" ht="15">
      <c r="A2435" s="284">
        <v>2431</v>
      </c>
      <c r="B2435" s="287"/>
      <c r="C2435" s="287"/>
      <c r="D2435" s="284" t="s">
        <v>1382</v>
      </c>
      <c r="E2435" s="287"/>
      <c r="F2435" s="285" t="s">
        <v>2555</v>
      </c>
      <c r="G2435" s="266" t="s">
        <v>121</v>
      </c>
      <c r="H2435" s="266">
        <f>IF(G2435="Traditional Stove",0.1,0.2)</f>
        <v>0.1</v>
      </c>
      <c r="I2435" s="266">
        <f>YEAR(J2435)</f>
        <v>2023</v>
      </c>
      <c r="J2435" s="267">
        <v>45009</v>
      </c>
      <c r="K2435" s="267">
        <f>J2435+1</f>
        <v>45010</v>
      </c>
      <c r="L2435" s="266">
        <f>IF(M2435&lt;=365,1,2)</f>
        <v>1</v>
      </c>
      <c r="M2435" s="266">
        <f>IF(K2435&lt;$C$1,$C$2-$C$1+1,$C$2-K2435+1)</f>
        <v>37</v>
      </c>
      <c r="N2435" s="268">
        <f>M2435/365</f>
        <v>0.10136986301369863</v>
      </c>
      <c r="O2435" s="269">
        <f>'Data and Parameter'!$E$4*'Data and Parameter'!$E$5*('Data and Parameter'!$E$6+'Data and Parameter'!$E$7)*'Data and Parameter'!$E$19*'Data and Parameter'!$E$14*'ER calculations'!N2435</f>
        <v>0.52486771683372158</v>
      </c>
    </row>
    <row r="2436" spans="1:15" ht="15">
      <c r="A2436" s="284">
        <v>2432</v>
      </c>
      <c r="B2436" s="287"/>
      <c r="C2436" s="287"/>
      <c r="D2436" s="284" t="s">
        <v>1382</v>
      </c>
      <c r="E2436" s="287"/>
      <c r="F2436" s="285" t="s">
        <v>2556</v>
      </c>
      <c r="G2436" s="266" t="s">
        <v>121</v>
      </c>
      <c r="H2436" s="266">
        <f>IF(G2436="Traditional Stove",0.1,0.2)</f>
        <v>0.1</v>
      </c>
      <c r="I2436" s="266">
        <f>YEAR(J2436)</f>
        <v>2023</v>
      </c>
      <c r="J2436" s="267">
        <v>45009</v>
      </c>
      <c r="K2436" s="267">
        <f>J2436+1</f>
        <v>45010</v>
      </c>
      <c r="L2436" s="266">
        <f>IF(M2436&lt;=365,1,2)</f>
        <v>1</v>
      </c>
      <c r="M2436" s="266">
        <f>IF(K2436&lt;$C$1,$C$2-$C$1+1,$C$2-K2436+1)</f>
        <v>37</v>
      </c>
      <c r="N2436" s="268">
        <f>M2436/365</f>
        <v>0.10136986301369863</v>
      </c>
      <c r="O2436" s="269">
        <f>'Data and Parameter'!$E$4*'Data and Parameter'!$E$5*('Data and Parameter'!$E$6+'Data and Parameter'!$E$7)*'Data and Parameter'!$E$19*'Data and Parameter'!$E$14*'ER calculations'!N2436</f>
        <v>0.52486771683372158</v>
      </c>
    </row>
    <row r="2437" spans="1:15" ht="15">
      <c r="A2437" s="284">
        <v>2433</v>
      </c>
      <c r="B2437" s="287"/>
      <c r="C2437" s="287"/>
      <c r="D2437" s="284" t="s">
        <v>1382</v>
      </c>
      <c r="E2437" s="287"/>
      <c r="F2437" s="285" t="s">
        <v>2557</v>
      </c>
      <c r="G2437" s="266" t="s">
        <v>121</v>
      </c>
      <c r="H2437" s="266">
        <f>IF(G2437="Traditional Stove",0.1,0.2)</f>
        <v>0.1</v>
      </c>
      <c r="I2437" s="266">
        <f>YEAR(J2437)</f>
        <v>2023</v>
      </c>
      <c r="J2437" s="267">
        <v>45009</v>
      </c>
      <c r="K2437" s="267">
        <f>J2437+1</f>
        <v>45010</v>
      </c>
      <c r="L2437" s="266">
        <f>IF(M2437&lt;=365,1,2)</f>
        <v>1</v>
      </c>
      <c r="M2437" s="266">
        <f>IF(K2437&lt;$C$1,$C$2-$C$1+1,$C$2-K2437+1)</f>
        <v>37</v>
      </c>
      <c r="N2437" s="268">
        <f>M2437/365</f>
        <v>0.10136986301369863</v>
      </c>
      <c r="O2437" s="269">
        <f>'Data and Parameter'!$E$4*'Data and Parameter'!$E$5*('Data and Parameter'!$E$6+'Data and Parameter'!$E$7)*'Data and Parameter'!$E$19*'Data and Parameter'!$E$14*'ER calculations'!N2437</f>
        <v>0.52486771683372158</v>
      </c>
    </row>
    <row r="2438" spans="1:15" ht="15">
      <c r="A2438" s="284">
        <v>2434</v>
      </c>
      <c r="B2438" s="287"/>
      <c r="C2438" s="287"/>
      <c r="D2438" s="284" t="s">
        <v>1382</v>
      </c>
      <c r="E2438" s="287"/>
      <c r="F2438" s="285" t="s">
        <v>2558</v>
      </c>
      <c r="G2438" s="266" t="s">
        <v>121</v>
      </c>
      <c r="H2438" s="266">
        <f>IF(G2438="Traditional Stove",0.1,0.2)</f>
        <v>0.1</v>
      </c>
      <c r="I2438" s="266">
        <f>YEAR(J2438)</f>
        <v>2023</v>
      </c>
      <c r="J2438" s="267">
        <v>45009</v>
      </c>
      <c r="K2438" s="267">
        <f>J2438+1</f>
        <v>45010</v>
      </c>
      <c r="L2438" s="266">
        <f>IF(M2438&lt;=365,1,2)</f>
        <v>1</v>
      </c>
      <c r="M2438" s="266">
        <f>IF(K2438&lt;$C$1,$C$2-$C$1+1,$C$2-K2438+1)</f>
        <v>37</v>
      </c>
      <c r="N2438" s="268">
        <f>M2438/365</f>
        <v>0.10136986301369863</v>
      </c>
      <c r="O2438" s="269">
        <f>'Data and Parameter'!$E$4*'Data and Parameter'!$E$5*('Data and Parameter'!$E$6+'Data and Parameter'!$E$7)*'Data and Parameter'!$E$19*'Data and Parameter'!$E$14*'ER calculations'!N2438</f>
        <v>0.52486771683372158</v>
      </c>
    </row>
    <row r="2439" spans="1:15" ht="15">
      <c r="A2439" s="284">
        <v>2435</v>
      </c>
      <c r="B2439" s="287"/>
      <c r="C2439" s="287"/>
      <c r="D2439" s="284" t="s">
        <v>1382</v>
      </c>
      <c r="E2439" s="287"/>
      <c r="F2439" s="285" t="s">
        <v>2559</v>
      </c>
      <c r="G2439" s="266" t="s">
        <v>121</v>
      </c>
      <c r="H2439" s="266">
        <f>IF(G2439="Traditional Stove",0.1,0.2)</f>
        <v>0.1</v>
      </c>
      <c r="I2439" s="266">
        <f>YEAR(J2439)</f>
        <v>2023</v>
      </c>
      <c r="J2439" s="267">
        <v>45009</v>
      </c>
      <c r="K2439" s="267">
        <f>J2439+1</f>
        <v>45010</v>
      </c>
      <c r="L2439" s="266">
        <f>IF(M2439&lt;=365,1,2)</f>
        <v>1</v>
      </c>
      <c r="M2439" s="266">
        <f>IF(K2439&lt;$C$1,$C$2-$C$1+1,$C$2-K2439+1)</f>
        <v>37</v>
      </c>
      <c r="N2439" s="268">
        <f>M2439/365</f>
        <v>0.10136986301369863</v>
      </c>
      <c r="O2439" s="269">
        <f>'Data and Parameter'!$E$4*'Data and Parameter'!$E$5*('Data and Parameter'!$E$6+'Data and Parameter'!$E$7)*'Data and Parameter'!$E$19*'Data and Parameter'!$E$14*'ER calculations'!N2439</f>
        <v>0.52486771683372158</v>
      </c>
    </row>
    <row r="2440" spans="1:15" ht="15">
      <c r="A2440" s="284">
        <v>2436</v>
      </c>
      <c r="B2440" s="287"/>
      <c r="C2440" s="287"/>
      <c r="D2440" s="284" t="s">
        <v>1382</v>
      </c>
      <c r="E2440" s="287"/>
      <c r="F2440" s="285" t="s">
        <v>2560</v>
      </c>
      <c r="G2440" s="266" t="s">
        <v>121</v>
      </c>
      <c r="H2440" s="266">
        <f>IF(G2440="Traditional Stove",0.1,0.2)</f>
        <v>0.1</v>
      </c>
      <c r="I2440" s="266">
        <f>YEAR(J2440)</f>
        <v>2023</v>
      </c>
      <c r="J2440" s="267">
        <v>45009</v>
      </c>
      <c r="K2440" s="267">
        <f>J2440+1</f>
        <v>45010</v>
      </c>
      <c r="L2440" s="266">
        <f>IF(M2440&lt;=365,1,2)</f>
        <v>1</v>
      </c>
      <c r="M2440" s="266">
        <f>IF(K2440&lt;$C$1,$C$2-$C$1+1,$C$2-K2440+1)</f>
        <v>37</v>
      </c>
      <c r="N2440" s="268">
        <f>M2440/365</f>
        <v>0.10136986301369863</v>
      </c>
      <c r="O2440" s="269">
        <f>'Data and Parameter'!$E$4*'Data and Parameter'!$E$5*('Data and Parameter'!$E$6+'Data and Parameter'!$E$7)*'Data and Parameter'!$E$19*'Data and Parameter'!$E$14*'ER calculations'!N2440</f>
        <v>0.52486771683372158</v>
      </c>
    </row>
    <row r="2441" spans="1:15" ht="15">
      <c r="A2441" s="284">
        <v>2437</v>
      </c>
      <c r="B2441" s="287"/>
      <c r="C2441" s="287"/>
      <c r="D2441" s="284" t="s">
        <v>1382</v>
      </c>
      <c r="E2441" s="287"/>
      <c r="F2441" s="285" t="s">
        <v>2561</v>
      </c>
      <c r="G2441" s="266" t="s">
        <v>121</v>
      </c>
      <c r="H2441" s="266">
        <f>IF(G2441="Traditional Stove",0.1,0.2)</f>
        <v>0.1</v>
      </c>
      <c r="I2441" s="266">
        <f>YEAR(J2441)</f>
        <v>2023</v>
      </c>
      <c r="J2441" s="267">
        <v>45009</v>
      </c>
      <c r="K2441" s="267">
        <f>J2441+1</f>
        <v>45010</v>
      </c>
      <c r="L2441" s="266">
        <f>IF(M2441&lt;=365,1,2)</f>
        <v>1</v>
      </c>
      <c r="M2441" s="266">
        <f>IF(K2441&lt;$C$1,$C$2-$C$1+1,$C$2-K2441+1)</f>
        <v>37</v>
      </c>
      <c r="N2441" s="268">
        <f>M2441/365</f>
        <v>0.10136986301369863</v>
      </c>
      <c r="O2441" s="269">
        <f>'Data and Parameter'!$E$4*'Data and Parameter'!$E$5*('Data and Parameter'!$E$6+'Data and Parameter'!$E$7)*'Data and Parameter'!$E$19*'Data and Parameter'!$E$14*'ER calculations'!N2441</f>
        <v>0.52486771683372158</v>
      </c>
    </row>
    <row r="2442" spans="1:15" ht="15">
      <c r="A2442" s="284">
        <v>2438</v>
      </c>
      <c r="B2442" s="287"/>
      <c r="C2442" s="287"/>
      <c r="D2442" s="284" t="s">
        <v>1382</v>
      </c>
      <c r="E2442" s="287"/>
      <c r="F2442" s="285" t="s">
        <v>2562</v>
      </c>
      <c r="G2442" s="266" t="s">
        <v>121</v>
      </c>
      <c r="H2442" s="266">
        <f>IF(G2442="Traditional Stove",0.1,0.2)</f>
        <v>0.1</v>
      </c>
      <c r="I2442" s="266">
        <f>YEAR(J2442)</f>
        <v>2023</v>
      </c>
      <c r="J2442" s="267">
        <v>45009</v>
      </c>
      <c r="K2442" s="267">
        <f>J2442+1</f>
        <v>45010</v>
      </c>
      <c r="L2442" s="266">
        <f>IF(M2442&lt;=365,1,2)</f>
        <v>1</v>
      </c>
      <c r="M2442" s="266">
        <f>IF(K2442&lt;$C$1,$C$2-$C$1+1,$C$2-K2442+1)</f>
        <v>37</v>
      </c>
      <c r="N2442" s="268">
        <f>M2442/365</f>
        <v>0.10136986301369863</v>
      </c>
      <c r="O2442" s="269">
        <f>'Data and Parameter'!$E$4*'Data and Parameter'!$E$5*('Data and Parameter'!$E$6+'Data and Parameter'!$E$7)*'Data and Parameter'!$E$19*'Data and Parameter'!$E$14*'ER calculations'!N2442</f>
        <v>0.52486771683372158</v>
      </c>
    </row>
    <row r="2443" spans="1:15" ht="15">
      <c r="A2443" s="284">
        <v>2439</v>
      </c>
      <c r="B2443" s="287"/>
      <c r="C2443" s="287"/>
      <c r="D2443" s="284" t="s">
        <v>1382</v>
      </c>
      <c r="E2443" s="287"/>
      <c r="F2443" s="285" t="s">
        <v>2563</v>
      </c>
      <c r="G2443" s="266" t="s">
        <v>121</v>
      </c>
      <c r="H2443" s="266">
        <f>IF(G2443="Traditional Stove",0.1,0.2)</f>
        <v>0.1</v>
      </c>
      <c r="I2443" s="266">
        <f>YEAR(J2443)</f>
        <v>2023</v>
      </c>
      <c r="J2443" s="267">
        <v>45009</v>
      </c>
      <c r="K2443" s="267">
        <f>J2443+1</f>
        <v>45010</v>
      </c>
      <c r="L2443" s="266">
        <f>IF(M2443&lt;=365,1,2)</f>
        <v>1</v>
      </c>
      <c r="M2443" s="266">
        <f>IF(K2443&lt;$C$1,$C$2-$C$1+1,$C$2-K2443+1)</f>
        <v>37</v>
      </c>
      <c r="N2443" s="268">
        <f>M2443/365</f>
        <v>0.10136986301369863</v>
      </c>
      <c r="O2443" s="269">
        <f>'Data and Parameter'!$E$4*'Data and Parameter'!$E$5*('Data and Parameter'!$E$6+'Data and Parameter'!$E$7)*'Data and Parameter'!$E$19*'Data and Parameter'!$E$14*'ER calculations'!N2443</f>
        <v>0.52486771683372158</v>
      </c>
    </row>
    <row r="2444" spans="1:15" ht="15">
      <c r="A2444" s="284">
        <v>2440</v>
      </c>
      <c r="B2444" s="287"/>
      <c r="C2444" s="287"/>
      <c r="D2444" s="284" t="s">
        <v>1382</v>
      </c>
      <c r="E2444" s="287"/>
      <c r="F2444" s="285" t="s">
        <v>2564</v>
      </c>
      <c r="G2444" s="266" t="s">
        <v>121</v>
      </c>
      <c r="H2444" s="266">
        <f>IF(G2444="Traditional Stove",0.1,0.2)</f>
        <v>0.1</v>
      </c>
      <c r="I2444" s="266">
        <f>YEAR(J2444)</f>
        <v>2023</v>
      </c>
      <c r="J2444" s="267">
        <v>45009</v>
      </c>
      <c r="K2444" s="267">
        <f>J2444+1</f>
        <v>45010</v>
      </c>
      <c r="L2444" s="266">
        <f>IF(M2444&lt;=365,1,2)</f>
        <v>1</v>
      </c>
      <c r="M2444" s="266">
        <f>IF(K2444&lt;$C$1,$C$2-$C$1+1,$C$2-K2444+1)</f>
        <v>37</v>
      </c>
      <c r="N2444" s="268">
        <f>M2444/365</f>
        <v>0.10136986301369863</v>
      </c>
      <c r="O2444" s="269">
        <f>'Data and Parameter'!$E$4*'Data and Parameter'!$E$5*('Data and Parameter'!$E$6+'Data and Parameter'!$E$7)*'Data and Parameter'!$E$19*'Data and Parameter'!$E$14*'ER calculations'!N2444</f>
        <v>0.52486771683372158</v>
      </c>
    </row>
    <row r="2445" spans="1:15" ht="15">
      <c r="A2445" s="284">
        <v>2441</v>
      </c>
      <c r="B2445" s="287"/>
      <c r="C2445" s="287"/>
      <c r="D2445" s="284" t="s">
        <v>1382</v>
      </c>
      <c r="E2445" s="287"/>
      <c r="F2445" s="285" t="s">
        <v>2565</v>
      </c>
      <c r="G2445" s="266" t="s">
        <v>121</v>
      </c>
      <c r="H2445" s="266">
        <f>IF(G2445="Traditional Stove",0.1,0.2)</f>
        <v>0.1</v>
      </c>
      <c r="I2445" s="266">
        <f>YEAR(J2445)</f>
        <v>2023</v>
      </c>
      <c r="J2445" s="267">
        <v>45009</v>
      </c>
      <c r="K2445" s="267">
        <f>J2445+1</f>
        <v>45010</v>
      </c>
      <c r="L2445" s="266">
        <f>IF(M2445&lt;=365,1,2)</f>
        <v>1</v>
      </c>
      <c r="M2445" s="266">
        <f>IF(K2445&lt;$C$1,$C$2-$C$1+1,$C$2-K2445+1)</f>
        <v>37</v>
      </c>
      <c r="N2445" s="268">
        <f>M2445/365</f>
        <v>0.10136986301369863</v>
      </c>
      <c r="O2445" s="269">
        <f>'Data and Parameter'!$E$4*'Data and Parameter'!$E$5*('Data and Parameter'!$E$6+'Data and Parameter'!$E$7)*'Data and Parameter'!$E$19*'Data and Parameter'!$E$14*'ER calculations'!N2445</f>
        <v>0.52486771683372158</v>
      </c>
    </row>
    <row r="2446" spans="1:15" ht="15">
      <c r="A2446" s="284">
        <v>2442</v>
      </c>
      <c r="B2446" s="287"/>
      <c r="C2446" s="287"/>
      <c r="D2446" s="284" t="s">
        <v>1382</v>
      </c>
      <c r="E2446" s="287"/>
      <c r="F2446" s="285" t="s">
        <v>2566</v>
      </c>
      <c r="G2446" s="266" t="s">
        <v>121</v>
      </c>
      <c r="H2446" s="266">
        <f>IF(G2446="Traditional Stove",0.1,0.2)</f>
        <v>0.1</v>
      </c>
      <c r="I2446" s="266">
        <f>YEAR(J2446)</f>
        <v>2023</v>
      </c>
      <c r="J2446" s="267">
        <v>45009</v>
      </c>
      <c r="K2446" s="267">
        <f>J2446+1</f>
        <v>45010</v>
      </c>
      <c r="L2446" s="266">
        <f>IF(M2446&lt;=365,1,2)</f>
        <v>1</v>
      </c>
      <c r="M2446" s="266">
        <f>IF(K2446&lt;$C$1,$C$2-$C$1+1,$C$2-K2446+1)</f>
        <v>37</v>
      </c>
      <c r="N2446" s="268">
        <f>M2446/365</f>
        <v>0.10136986301369863</v>
      </c>
      <c r="O2446" s="269">
        <f>'Data and Parameter'!$E$4*'Data and Parameter'!$E$5*('Data and Parameter'!$E$6+'Data and Parameter'!$E$7)*'Data and Parameter'!$E$19*'Data and Parameter'!$E$14*'ER calculations'!N2446</f>
        <v>0.52486771683372158</v>
      </c>
    </row>
    <row r="2447" spans="1:15" ht="15">
      <c r="A2447" s="284">
        <v>2443</v>
      </c>
      <c r="B2447" s="287"/>
      <c r="C2447" s="287"/>
      <c r="D2447" s="284" t="s">
        <v>1382</v>
      </c>
      <c r="E2447" s="287"/>
      <c r="F2447" s="285" t="s">
        <v>2567</v>
      </c>
      <c r="G2447" s="266" t="s">
        <v>121</v>
      </c>
      <c r="H2447" s="266">
        <f>IF(G2447="Traditional Stove",0.1,0.2)</f>
        <v>0.1</v>
      </c>
      <c r="I2447" s="266">
        <f>YEAR(J2447)</f>
        <v>2023</v>
      </c>
      <c r="J2447" s="267">
        <v>45009</v>
      </c>
      <c r="K2447" s="267">
        <f>J2447+1</f>
        <v>45010</v>
      </c>
      <c r="L2447" s="266">
        <f>IF(M2447&lt;=365,1,2)</f>
        <v>1</v>
      </c>
      <c r="M2447" s="266">
        <f>IF(K2447&lt;$C$1,$C$2-$C$1+1,$C$2-K2447+1)</f>
        <v>37</v>
      </c>
      <c r="N2447" s="268">
        <f>M2447/365</f>
        <v>0.10136986301369863</v>
      </c>
      <c r="O2447" s="269">
        <f>'Data and Parameter'!$E$4*'Data and Parameter'!$E$5*('Data and Parameter'!$E$6+'Data and Parameter'!$E$7)*'Data and Parameter'!$E$19*'Data and Parameter'!$E$14*'ER calculations'!N2447</f>
        <v>0.52486771683372158</v>
      </c>
    </row>
    <row r="2448" spans="1:15" ht="15">
      <c r="A2448" s="284">
        <v>2444</v>
      </c>
      <c r="B2448" s="287"/>
      <c r="C2448" s="287"/>
      <c r="D2448" s="284" t="s">
        <v>1382</v>
      </c>
      <c r="E2448" s="287"/>
      <c r="F2448" s="285" t="s">
        <v>2568</v>
      </c>
      <c r="G2448" s="266" t="s">
        <v>121</v>
      </c>
      <c r="H2448" s="266">
        <f>IF(G2448="Traditional Stove",0.1,0.2)</f>
        <v>0.1</v>
      </c>
      <c r="I2448" s="266">
        <f>YEAR(J2448)</f>
        <v>2023</v>
      </c>
      <c r="J2448" s="267">
        <v>45009</v>
      </c>
      <c r="K2448" s="267">
        <f>J2448+1</f>
        <v>45010</v>
      </c>
      <c r="L2448" s="266">
        <f>IF(M2448&lt;=365,1,2)</f>
        <v>1</v>
      </c>
      <c r="M2448" s="266">
        <f>IF(K2448&lt;$C$1,$C$2-$C$1+1,$C$2-K2448+1)</f>
        <v>37</v>
      </c>
      <c r="N2448" s="268">
        <f>M2448/365</f>
        <v>0.10136986301369863</v>
      </c>
      <c r="O2448" s="269">
        <f>'Data and Parameter'!$E$4*'Data and Parameter'!$E$5*('Data and Parameter'!$E$6+'Data and Parameter'!$E$7)*'Data and Parameter'!$E$19*'Data and Parameter'!$E$14*'ER calculations'!N2448</f>
        <v>0.52486771683372158</v>
      </c>
    </row>
    <row r="2449" spans="1:15" ht="15">
      <c r="A2449" s="284">
        <v>2445</v>
      </c>
      <c r="B2449" s="287"/>
      <c r="C2449" s="287"/>
      <c r="D2449" s="284" t="s">
        <v>1382</v>
      </c>
      <c r="E2449" s="287"/>
      <c r="F2449" s="285" t="s">
        <v>2569</v>
      </c>
      <c r="G2449" s="266" t="s">
        <v>121</v>
      </c>
      <c r="H2449" s="266">
        <f>IF(G2449="Traditional Stove",0.1,0.2)</f>
        <v>0.1</v>
      </c>
      <c r="I2449" s="266">
        <f>YEAR(J2449)</f>
        <v>2023</v>
      </c>
      <c r="J2449" s="267">
        <v>45009</v>
      </c>
      <c r="K2449" s="267">
        <f>J2449+1</f>
        <v>45010</v>
      </c>
      <c r="L2449" s="266">
        <f>IF(M2449&lt;=365,1,2)</f>
        <v>1</v>
      </c>
      <c r="M2449" s="266">
        <f>IF(K2449&lt;$C$1,$C$2-$C$1+1,$C$2-K2449+1)</f>
        <v>37</v>
      </c>
      <c r="N2449" s="268">
        <f>M2449/365</f>
        <v>0.10136986301369863</v>
      </c>
      <c r="O2449" s="269">
        <f>'Data and Parameter'!$E$4*'Data and Parameter'!$E$5*('Data and Parameter'!$E$6+'Data and Parameter'!$E$7)*'Data and Parameter'!$E$19*'Data and Parameter'!$E$14*'ER calculations'!N2449</f>
        <v>0.52486771683372158</v>
      </c>
    </row>
    <row r="2450" spans="1:15" ht="15">
      <c r="A2450" s="284">
        <v>2446</v>
      </c>
      <c r="B2450" s="287"/>
      <c r="C2450" s="287"/>
      <c r="D2450" s="284" t="s">
        <v>1382</v>
      </c>
      <c r="E2450" s="287"/>
      <c r="F2450" s="285" t="s">
        <v>2570</v>
      </c>
      <c r="G2450" s="266" t="s">
        <v>121</v>
      </c>
      <c r="H2450" s="266">
        <f>IF(G2450="Traditional Stove",0.1,0.2)</f>
        <v>0.1</v>
      </c>
      <c r="I2450" s="266">
        <f>YEAR(J2450)</f>
        <v>2023</v>
      </c>
      <c r="J2450" s="267">
        <v>45009</v>
      </c>
      <c r="K2450" s="267">
        <f>J2450+1</f>
        <v>45010</v>
      </c>
      <c r="L2450" s="266">
        <f>IF(M2450&lt;=365,1,2)</f>
        <v>1</v>
      </c>
      <c r="M2450" s="266">
        <f>IF(K2450&lt;$C$1,$C$2-$C$1+1,$C$2-K2450+1)</f>
        <v>37</v>
      </c>
      <c r="N2450" s="268">
        <f>M2450/365</f>
        <v>0.10136986301369863</v>
      </c>
      <c r="O2450" s="269">
        <f>'Data and Parameter'!$E$4*'Data and Parameter'!$E$5*('Data and Parameter'!$E$6+'Data and Parameter'!$E$7)*'Data and Parameter'!$E$19*'Data and Parameter'!$E$14*'ER calculations'!N2450</f>
        <v>0.52486771683372158</v>
      </c>
    </row>
    <row r="2451" spans="1:15" ht="15">
      <c r="A2451" s="284">
        <v>2447</v>
      </c>
      <c r="B2451" s="287"/>
      <c r="C2451" s="287"/>
      <c r="D2451" s="284" t="s">
        <v>1382</v>
      </c>
      <c r="E2451" s="287"/>
      <c r="F2451" s="285" t="s">
        <v>2571</v>
      </c>
      <c r="G2451" s="266" t="s">
        <v>121</v>
      </c>
      <c r="H2451" s="266">
        <f>IF(G2451="Traditional Stove",0.1,0.2)</f>
        <v>0.1</v>
      </c>
      <c r="I2451" s="266">
        <f>YEAR(J2451)</f>
        <v>2023</v>
      </c>
      <c r="J2451" s="267">
        <v>45009</v>
      </c>
      <c r="K2451" s="267">
        <f>J2451+1</f>
        <v>45010</v>
      </c>
      <c r="L2451" s="266">
        <f>IF(M2451&lt;=365,1,2)</f>
        <v>1</v>
      </c>
      <c r="M2451" s="266">
        <f>IF(K2451&lt;$C$1,$C$2-$C$1+1,$C$2-K2451+1)</f>
        <v>37</v>
      </c>
      <c r="N2451" s="268">
        <f>M2451/365</f>
        <v>0.10136986301369863</v>
      </c>
      <c r="O2451" s="269">
        <f>'Data and Parameter'!$E$4*'Data and Parameter'!$E$5*('Data and Parameter'!$E$6+'Data and Parameter'!$E$7)*'Data and Parameter'!$E$19*'Data and Parameter'!$E$14*'ER calculations'!N2451</f>
        <v>0.52486771683372158</v>
      </c>
    </row>
    <row r="2452" spans="1:15" ht="15">
      <c r="A2452" s="284">
        <v>2448</v>
      </c>
      <c r="B2452" s="287"/>
      <c r="C2452" s="287"/>
      <c r="D2452" s="284" t="s">
        <v>1382</v>
      </c>
      <c r="E2452" s="287"/>
      <c r="F2452" s="285" t="s">
        <v>2572</v>
      </c>
      <c r="G2452" s="266" t="s">
        <v>121</v>
      </c>
      <c r="H2452" s="266">
        <f>IF(G2452="Traditional Stove",0.1,0.2)</f>
        <v>0.1</v>
      </c>
      <c r="I2452" s="266">
        <f>YEAR(J2452)</f>
        <v>2023</v>
      </c>
      <c r="J2452" s="267">
        <v>45009</v>
      </c>
      <c r="K2452" s="267">
        <f>J2452+1</f>
        <v>45010</v>
      </c>
      <c r="L2452" s="266">
        <f>IF(M2452&lt;=365,1,2)</f>
        <v>1</v>
      </c>
      <c r="M2452" s="266">
        <f>IF(K2452&lt;$C$1,$C$2-$C$1+1,$C$2-K2452+1)</f>
        <v>37</v>
      </c>
      <c r="N2452" s="268">
        <f>M2452/365</f>
        <v>0.10136986301369863</v>
      </c>
      <c r="O2452" s="269">
        <f>'Data and Parameter'!$E$4*'Data and Parameter'!$E$5*('Data and Parameter'!$E$6+'Data and Parameter'!$E$7)*'Data and Parameter'!$E$19*'Data and Parameter'!$E$14*'ER calculations'!N2452</f>
        <v>0.52486771683372158</v>
      </c>
    </row>
    <row r="2453" spans="1:15" ht="15">
      <c r="A2453" s="284">
        <v>2449</v>
      </c>
      <c r="B2453" s="287"/>
      <c r="C2453" s="287"/>
      <c r="D2453" s="284" t="s">
        <v>1382</v>
      </c>
      <c r="E2453" s="287"/>
      <c r="F2453" s="285" t="s">
        <v>2573</v>
      </c>
      <c r="G2453" s="266" t="s">
        <v>121</v>
      </c>
      <c r="H2453" s="266">
        <f>IF(G2453="Traditional Stove",0.1,0.2)</f>
        <v>0.1</v>
      </c>
      <c r="I2453" s="266">
        <f>YEAR(J2453)</f>
        <v>2023</v>
      </c>
      <c r="J2453" s="267">
        <v>45009</v>
      </c>
      <c r="K2453" s="267">
        <f>J2453+1</f>
        <v>45010</v>
      </c>
      <c r="L2453" s="266">
        <f>IF(M2453&lt;=365,1,2)</f>
        <v>1</v>
      </c>
      <c r="M2453" s="266">
        <f>IF(K2453&lt;$C$1,$C$2-$C$1+1,$C$2-K2453+1)</f>
        <v>37</v>
      </c>
      <c r="N2453" s="268">
        <f>M2453/365</f>
        <v>0.10136986301369863</v>
      </c>
      <c r="O2453" s="269">
        <f>'Data and Parameter'!$E$4*'Data and Parameter'!$E$5*('Data and Parameter'!$E$6+'Data and Parameter'!$E$7)*'Data and Parameter'!$E$19*'Data and Parameter'!$E$14*'ER calculations'!N2453</f>
        <v>0.52486771683372158</v>
      </c>
    </row>
    <row r="2454" spans="1:15" ht="15">
      <c r="A2454" s="284">
        <v>2450</v>
      </c>
      <c r="B2454" s="287"/>
      <c r="C2454" s="287"/>
      <c r="D2454" s="284" t="s">
        <v>1382</v>
      </c>
      <c r="E2454" s="287"/>
      <c r="F2454" s="285" t="s">
        <v>2574</v>
      </c>
      <c r="G2454" s="266" t="s">
        <v>121</v>
      </c>
      <c r="H2454" s="266">
        <f>IF(G2454="Traditional Stove",0.1,0.2)</f>
        <v>0.1</v>
      </c>
      <c r="I2454" s="266">
        <f>YEAR(J2454)</f>
        <v>2023</v>
      </c>
      <c r="J2454" s="267">
        <v>45009</v>
      </c>
      <c r="K2454" s="267">
        <f>J2454+1</f>
        <v>45010</v>
      </c>
      <c r="L2454" s="266">
        <f>IF(M2454&lt;=365,1,2)</f>
        <v>1</v>
      </c>
      <c r="M2454" s="266">
        <f>IF(K2454&lt;$C$1,$C$2-$C$1+1,$C$2-K2454+1)</f>
        <v>37</v>
      </c>
      <c r="N2454" s="268">
        <f>M2454/365</f>
        <v>0.10136986301369863</v>
      </c>
      <c r="O2454" s="269">
        <f>'Data and Parameter'!$E$4*'Data and Parameter'!$E$5*('Data and Parameter'!$E$6+'Data and Parameter'!$E$7)*'Data and Parameter'!$E$19*'Data and Parameter'!$E$14*'ER calculations'!N2454</f>
        <v>0.52486771683372158</v>
      </c>
    </row>
    <row r="2455" spans="1:15" ht="15">
      <c r="A2455" s="284">
        <v>2451</v>
      </c>
      <c r="B2455" s="287"/>
      <c r="C2455" s="287"/>
      <c r="D2455" s="284" t="s">
        <v>1382</v>
      </c>
      <c r="E2455" s="287"/>
      <c r="F2455" s="285" t="s">
        <v>2575</v>
      </c>
      <c r="G2455" s="266" t="s">
        <v>121</v>
      </c>
      <c r="H2455" s="266">
        <f>IF(G2455="Traditional Stove",0.1,0.2)</f>
        <v>0.1</v>
      </c>
      <c r="I2455" s="266">
        <f>YEAR(J2455)</f>
        <v>2023</v>
      </c>
      <c r="J2455" s="267">
        <v>45009</v>
      </c>
      <c r="K2455" s="267">
        <f>J2455+1</f>
        <v>45010</v>
      </c>
      <c r="L2455" s="266">
        <f>IF(M2455&lt;=365,1,2)</f>
        <v>1</v>
      </c>
      <c r="M2455" s="266">
        <f>IF(K2455&lt;$C$1,$C$2-$C$1+1,$C$2-K2455+1)</f>
        <v>37</v>
      </c>
      <c r="N2455" s="268">
        <f>M2455/365</f>
        <v>0.10136986301369863</v>
      </c>
      <c r="O2455" s="269">
        <f>'Data and Parameter'!$E$4*'Data and Parameter'!$E$5*('Data and Parameter'!$E$6+'Data and Parameter'!$E$7)*'Data and Parameter'!$E$19*'Data and Parameter'!$E$14*'ER calculations'!N2455</f>
        <v>0.52486771683372158</v>
      </c>
    </row>
    <row r="2456" spans="1:15" ht="15">
      <c r="A2456" s="284">
        <v>2452</v>
      </c>
      <c r="B2456" s="287"/>
      <c r="C2456" s="287"/>
      <c r="D2456" s="284" t="s">
        <v>1382</v>
      </c>
      <c r="E2456" s="287"/>
      <c r="F2456" s="285" t="s">
        <v>2576</v>
      </c>
      <c r="G2456" s="266" t="s">
        <v>121</v>
      </c>
      <c r="H2456" s="266">
        <f>IF(G2456="Traditional Stove",0.1,0.2)</f>
        <v>0.1</v>
      </c>
      <c r="I2456" s="266">
        <f>YEAR(J2456)</f>
        <v>2023</v>
      </c>
      <c r="J2456" s="267">
        <v>45009</v>
      </c>
      <c r="K2456" s="267">
        <f>J2456+1</f>
        <v>45010</v>
      </c>
      <c r="L2456" s="266">
        <f>IF(M2456&lt;=365,1,2)</f>
        <v>1</v>
      </c>
      <c r="M2456" s="266">
        <f>IF(K2456&lt;$C$1,$C$2-$C$1+1,$C$2-K2456+1)</f>
        <v>37</v>
      </c>
      <c r="N2456" s="268">
        <f>M2456/365</f>
        <v>0.10136986301369863</v>
      </c>
      <c r="O2456" s="269">
        <f>'Data and Parameter'!$E$4*'Data and Parameter'!$E$5*('Data and Parameter'!$E$6+'Data and Parameter'!$E$7)*'Data and Parameter'!$E$19*'Data and Parameter'!$E$14*'ER calculations'!N2456</f>
        <v>0.52486771683372158</v>
      </c>
    </row>
    <row r="2457" spans="1:15" ht="15">
      <c r="A2457" s="284">
        <v>2453</v>
      </c>
      <c r="B2457" s="287"/>
      <c r="C2457" s="287"/>
      <c r="D2457" s="284" t="s">
        <v>1382</v>
      </c>
      <c r="E2457" s="287"/>
      <c r="F2457" s="285" t="s">
        <v>2577</v>
      </c>
      <c r="G2457" s="266" t="s">
        <v>121</v>
      </c>
      <c r="H2457" s="266">
        <f>IF(G2457="Traditional Stove",0.1,0.2)</f>
        <v>0.1</v>
      </c>
      <c r="I2457" s="266">
        <f>YEAR(J2457)</f>
        <v>2023</v>
      </c>
      <c r="J2457" s="267">
        <v>45009</v>
      </c>
      <c r="K2457" s="267">
        <f>J2457+1</f>
        <v>45010</v>
      </c>
      <c r="L2457" s="266">
        <f>IF(M2457&lt;=365,1,2)</f>
        <v>1</v>
      </c>
      <c r="M2457" s="266">
        <f>IF(K2457&lt;$C$1,$C$2-$C$1+1,$C$2-K2457+1)</f>
        <v>37</v>
      </c>
      <c r="N2457" s="268">
        <f>M2457/365</f>
        <v>0.10136986301369863</v>
      </c>
      <c r="O2457" s="269">
        <f>'Data and Parameter'!$E$4*'Data and Parameter'!$E$5*('Data and Parameter'!$E$6+'Data and Parameter'!$E$7)*'Data and Parameter'!$E$19*'Data and Parameter'!$E$14*'ER calculations'!N2457</f>
        <v>0.52486771683372158</v>
      </c>
    </row>
    <row r="2458" spans="1:15" ht="15">
      <c r="A2458" s="284">
        <v>2454</v>
      </c>
      <c r="B2458" s="287"/>
      <c r="C2458" s="287"/>
      <c r="D2458" s="284" t="s">
        <v>1382</v>
      </c>
      <c r="E2458" s="287"/>
      <c r="F2458" s="285" t="s">
        <v>2578</v>
      </c>
      <c r="G2458" s="266" t="s">
        <v>121</v>
      </c>
      <c r="H2458" s="266">
        <f>IF(G2458="Traditional Stove",0.1,0.2)</f>
        <v>0.1</v>
      </c>
      <c r="I2458" s="266">
        <f>YEAR(J2458)</f>
        <v>2023</v>
      </c>
      <c r="J2458" s="267">
        <v>45009</v>
      </c>
      <c r="K2458" s="267">
        <f>J2458+1</f>
        <v>45010</v>
      </c>
      <c r="L2458" s="266">
        <f>IF(M2458&lt;=365,1,2)</f>
        <v>1</v>
      </c>
      <c r="M2458" s="266">
        <f>IF(K2458&lt;$C$1,$C$2-$C$1+1,$C$2-K2458+1)</f>
        <v>37</v>
      </c>
      <c r="N2458" s="268">
        <f>M2458/365</f>
        <v>0.10136986301369863</v>
      </c>
      <c r="O2458" s="269">
        <f>'Data and Parameter'!$E$4*'Data and Parameter'!$E$5*('Data and Parameter'!$E$6+'Data and Parameter'!$E$7)*'Data and Parameter'!$E$19*'Data and Parameter'!$E$14*'ER calculations'!N2458</f>
        <v>0.52486771683372158</v>
      </c>
    </row>
    <row r="2459" spans="1:15" ht="15">
      <c r="A2459" s="284">
        <v>2455</v>
      </c>
      <c r="B2459" s="287"/>
      <c r="C2459" s="287"/>
      <c r="D2459" s="284" t="s">
        <v>1382</v>
      </c>
      <c r="E2459" s="287"/>
      <c r="F2459" s="285" t="s">
        <v>2579</v>
      </c>
      <c r="G2459" s="266" t="s">
        <v>121</v>
      </c>
      <c r="H2459" s="266">
        <f>IF(G2459="Traditional Stove",0.1,0.2)</f>
        <v>0.1</v>
      </c>
      <c r="I2459" s="266">
        <f>YEAR(J2459)</f>
        <v>2023</v>
      </c>
      <c r="J2459" s="267">
        <v>45009</v>
      </c>
      <c r="K2459" s="267">
        <f>J2459+1</f>
        <v>45010</v>
      </c>
      <c r="L2459" s="266">
        <f>IF(M2459&lt;=365,1,2)</f>
        <v>1</v>
      </c>
      <c r="M2459" s="266">
        <f>IF(K2459&lt;$C$1,$C$2-$C$1+1,$C$2-K2459+1)</f>
        <v>37</v>
      </c>
      <c r="N2459" s="268">
        <f>M2459/365</f>
        <v>0.10136986301369863</v>
      </c>
      <c r="O2459" s="269">
        <f>'Data and Parameter'!$E$4*'Data and Parameter'!$E$5*('Data and Parameter'!$E$6+'Data and Parameter'!$E$7)*'Data and Parameter'!$E$19*'Data and Parameter'!$E$14*'ER calculations'!N2459</f>
        <v>0.52486771683372158</v>
      </c>
    </row>
    <row r="2460" spans="1:15" ht="15">
      <c r="A2460" s="284">
        <v>2456</v>
      </c>
      <c r="B2460" s="287"/>
      <c r="C2460" s="287"/>
      <c r="D2460" s="284" t="s">
        <v>1382</v>
      </c>
      <c r="E2460" s="287"/>
      <c r="F2460" s="285" t="s">
        <v>2580</v>
      </c>
      <c r="G2460" s="266" t="s">
        <v>121</v>
      </c>
      <c r="H2460" s="266">
        <f>IF(G2460="Traditional Stove",0.1,0.2)</f>
        <v>0.1</v>
      </c>
      <c r="I2460" s="266">
        <f>YEAR(J2460)</f>
        <v>2023</v>
      </c>
      <c r="J2460" s="267">
        <v>45009</v>
      </c>
      <c r="K2460" s="267">
        <f>J2460+1</f>
        <v>45010</v>
      </c>
      <c r="L2460" s="266">
        <f>IF(M2460&lt;=365,1,2)</f>
        <v>1</v>
      </c>
      <c r="M2460" s="266">
        <f>IF(K2460&lt;$C$1,$C$2-$C$1+1,$C$2-K2460+1)</f>
        <v>37</v>
      </c>
      <c r="N2460" s="268">
        <f>M2460/365</f>
        <v>0.10136986301369863</v>
      </c>
      <c r="O2460" s="269">
        <f>'Data and Parameter'!$E$4*'Data and Parameter'!$E$5*('Data and Parameter'!$E$6+'Data and Parameter'!$E$7)*'Data and Parameter'!$E$19*'Data and Parameter'!$E$14*'ER calculations'!N2460</f>
        <v>0.52486771683372158</v>
      </c>
    </row>
    <row r="2461" spans="1:15" ht="15">
      <c r="A2461" s="284">
        <v>2457</v>
      </c>
      <c r="B2461" s="287"/>
      <c r="C2461" s="287"/>
      <c r="D2461" s="284" t="s">
        <v>1382</v>
      </c>
      <c r="E2461" s="287"/>
      <c r="F2461" s="285" t="s">
        <v>2581</v>
      </c>
      <c r="G2461" s="266" t="s">
        <v>121</v>
      </c>
      <c r="H2461" s="266">
        <f>IF(G2461="Traditional Stove",0.1,0.2)</f>
        <v>0.1</v>
      </c>
      <c r="I2461" s="266">
        <f>YEAR(J2461)</f>
        <v>2023</v>
      </c>
      <c r="J2461" s="267">
        <v>45009</v>
      </c>
      <c r="K2461" s="267">
        <f>J2461+1</f>
        <v>45010</v>
      </c>
      <c r="L2461" s="266">
        <f>IF(M2461&lt;=365,1,2)</f>
        <v>1</v>
      </c>
      <c r="M2461" s="266">
        <f>IF(K2461&lt;$C$1,$C$2-$C$1+1,$C$2-K2461+1)</f>
        <v>37</v>
      </c>
      <c r="N2461" s="268">
        <f>M2461/365</f>
        <v>0.10136986301369863</v>
      </c>
      <c r="O2461" s="269">
        <f>'Data and Parameter'!$E$4*'Data and Parameter'!$E$5*('Data and Parameter'!$E$6+'Data and Parameter'!$E$7)*'Data and Parameter'!$E$19*'Data and Parameter'!$E$14*'ER calculations'!N2461</f>
        <v>0.52486771683372158</v>
      </c>
    </row>
    <row r="2462" spans="1:15" ht="15">
      <c r="A2462" s="284">
        <v>2458</v>
      </c>
      <c r="B2462" s="287"/>
      <c r="C2462" s="287"/>
      <c r="D2462" s="284" t="s">
        <v>1382</v>
      </c>
      <c r="E2462" s="287"/>
      <c r="F2462" s="285" t="s">
        <v>2582</v>
      </c>
      <c r="G2462" s="266" t="s">
        <v>121</v>
      </c>
      <c r="H2462" s="266">
        <f>IF(G2462="Traditional Stove",0.1,0.2)</f>
        <v>0.1</v>
      </c>
      <c r="I2462" s="266">
        <f>YEAR(J2462)</f>
        <v>2023</v>
      </c>
      <c r="J2462" s="267">
        <v>45012</v>
      </c>
      <c r="K2462" s="267">
        <f>J2462+1</f>
        <v>45013</v>
      </c>
      <c r="L2462" s="266">
        <f>IF(M2462&lt;=365,1,2)</f>
        <v>1</v>
      </c>
      <c r="M2462" s="266">
        <f>IF(K2462&lt;$C$1,$C$2-$C$1+1,$C$2-K2462+1)</f>
        <v>34</v>
      </c>
      <c r="N2462" s="268">
        <f>M2462/365</f>
        <v>9.3150684931506855E-2</v>
      </c>
      <c r="O2462" s="269">
        <f>'Data and Parameter'!$E$4*'Data and Parameter'!$E$5*('Data and Parameter'!$E$6+'Data and Parameter'!$E$7)*'Data and Parameter'!$E$19*'Data and Parameter'!$E$14*'ER calculations'!N2462</f>
        <v>0.48231087492828467</v>
      </c>
    </row>
    <row r="2463" spans="1:15" ht="15">
      <c r="A2463" s="284">
        <v>2459</v>
      </c>
      <c r="B2463" s="287"/>
      <c r="C2463" s="287"/>
      <c r="D2463" s="284" t="s">
        <v>1382</v>
      </c>
      <c r="E2463" s="287"/>
      <c r="F2463" s="285" t="s">
        <v>2583</v>
      </c>
      <c r="G2463" s="266" t="s">
        <v>121</v>
      </c>
      <c r="H2463" s="266">
        <f>IF(G2463="Traditional Stove",0.1,0.2)</f>
        <v>0.1</v>
      </c>
      <c r="I2463" s="266">
        <f>YEAR(J2463)</f>
        <v>2023</v>
      </c>
      <c r="J2463" s="267">
        <v>45012</v>
      </c>
      <c r="K2463" s="267">
        <f>J2463+1</f>
        <v>45013</v>
      </c>
      <c r="L2463" s="266">
        <f>IF(M2463&lt;=365,1,2)</f>
        <v>1</v>
      </c>
      <c r="M2463" s="266">
        <f>IF(K2463&lt;$C$1,$C$2-$C$1+1,$C$2-K2463+1)</f>
        <v>34</v>
      </c>
      <c r="N2463" s="268">
        <f>M2463/365</f>
        <v>9.3150684931506855E-2</v>
      </c>
      <c r="O2463" s="269">
        <f>'Data and Parameter'!$E$4*'Data and Parameter'!$E$5*('Data and Parameter'!$E$6+'Data and Parameter'!$E$7)*'Data and Parameter'!$E$19*'Data and Parameter'!$E$14*'ER calculations'!N2463</f>
        <v>0.48231087492828467</v>
      </c>
    </row>
    <row r="2464" spans="1:15" ht="15">
      <c r="A2464" s="284">
        <v>2460</v>
      </c>
      <c r="B2464" s="287"/>
      <c r="C2464" s="287"/>
      <c r="D2464" s="284" t="s">
        <v>1382</v>
      </c>
      <c r="E2464" s="287"/>
      <c r="F2464" s="285" t="s">
        <v>2584</v>
      </c>
      <c r="G2464" s="266" t="s">
        <v>121</v>
      </c>
      <c r="H2464" s="266">
        <f>IF(G2464="Traditional Stove",0.1,0.2)</f>
        <v>0.1</v>
      </c>
      <c r="I2464" s="266">
        <f>YEAR(J2464)</f>
        <v>2023</v>
      </c>
      <c r="J2464" s="267">
        <v>45012</v>
      </c>
      <c r="K2464" s="267">
        <f>J2464+1</f>
        <v>45013</v>
      </c>
      <c r="L2464" s="266">
        <f>IF(M2464&lt;=365,1,2)</f>
        <v>1</v>
      </c>
      <c r="M2464" s="266">
        <f>IF(K2464&lt;$C$1,$C$2-$C$1+1,$C$2-K2464+1)</f>
        <v>34</v>
      </c>
      <c r="N2464" s="268">
        <f>M2464/365</f>
        <v>9.3150684931506855E-2</v>
      </c>
      <c r="O2464" s="269">
        <f>'Data and Parameter'!$E$4*'Data and Parameter'!$E$5*('Data and Parameter'!$E$6+'Data and Parameter'!$E$7)*'Data and Parameter'!$E$19*'Data and Parameter'!$E$14*'ER calculations'!N2464</f>
        <v>0.48231087492828467</v>
      </c>
    </row>
    <row r="2465" spans="1:15" ht="15">
      <c r="A2465" s="284">
        <v>2461</v>
      </c>
      <c r="B2465" s="287"/>
      <c r="C2465" s="287"/>
      <c r="D2465" s="284" t="s">
        <v>1382</v>
      </c>
      <c r="E2465" s="287"/>
      <c r="F2465" s="285" t="s">
        <v>2585</v>
      </c>
      <c r="G2465" s="266" t="s">
        <v>121</v>
      </c>
      <c r="H2465" s="266">
        <f>IF(G2465="Traditional Stove",0.1,0.2)</f>
        <v>0.1</v>
      </c>
      <c r="I2465" s="266">
        <f>YEAR(J2465)</f>
        <v>2023</v>
      </c>
      <c r="J2465" s="267">
        <v>45012</v>
      </c>
      <c r="K2465" s="267">
        <f>J2465+1</f>
        <v>45013</v>
      </c>
      <c r="L2465" s="266">
        <f>IF(M2465&lt;=365,1,2)</f>
        <v>1</v>
      </c>
      <c r="M2465" s="266">
        <f>IF(K2465&lt;$C$1,$C$2-$C$1+1,$C$2-K2465+1)</f>
        <v>34</v>
      </c>
      <c r="N2465" s="268">
        <f>M2465/365</f>
        <v>9.3150684931506855E-2</v>
      </c>
      <c r="O2465" s="269">
        <f>'Data and Parameter'!$E$4*'Data and Parameter'!$E$5*('Data and Parameter'!$E$6+'Data and Parameter'!$E$7)*'Data and Parameter'!$E$19*'Data and Parameter'!$E$14*'ER calculations'!N2465</f>
        <v>0.48231087492828467</v>
      </c>
    </row>
    <row r="2466" spans="1:15" ht="15">
      <c r="A2466" s="284">
        <v>2462</v>
      </c>
      <c r="B2466" s="287"/>
      <c r="C2466" s="287"/>
      <c r="D2466" s="284" t="s">
        <v>1382</v>
      </c>
      <c r="E2466" s="287"/>
      <c r="F2466" s="285" t="s">
        <v>2586</v>
      </c>
      <c r="G2466" s="266" t="s">
        <v>121</v>
      </c>
      <c r="H2466" s="266">
        <f>IF(G2466="Traditional Stove",0.1,0.2)</f>
        <v>0.1</v>
      </c>
      <c r="I2466" s="266">
        <f>YEAR(J2466)</f>
        <v>2023</v>
      </c>
      <c r="J2466" s="267">
        <v>45012</v>
      </c>
      <c r="K2466" s="267">
        <f>J2466+1</f>
        <v>45013</v>
      </c>
      <c r="L2466" s="266">
        <f>IF(M2466&lt;=365,1,2)</f>
        <v>1</v>
      </c>
      <c r="M2466" s="266">
        <f>IF(K2466&lt;$C$1,$C$2-$C$1+1,$C$2-K2466+1)</f>
        <v>34</v>
      </c>
      <c r="N2466" s="268">
        <f>M2466/365</f>
        <v>9.3150684931506855E-2</v>
      </c>
      <c r="O2466" s="269">
        <f>'Data and Parameter'!$E$4*'Data and Parameter'!$E$5*('Data and Parameter'!$E$6+'Data and Parameter'!$E$7)*'Data and Parameter'!$E$19*'Data and Parameter'!$E$14*'ER calculations'!N2466</f>
        <v>0.48231087492828467</v>
      </c>
    </row>
    <row r="2467" spans="1:15" ht="15">
      <c r="A2467" s="284">
        <v>2463</v>
      </c>
      <c r="B2467" s="287"/>
      <c r="C2467" s="287"/>
      <c r="D2467" s="284" t="s">
        <v>1382</v>
      </c>
      <c r="E2467" s="287"/>
      <c r="F2467" s="285" t="s">
        <v>2587</v>
      </c>
      <c r="G2467" s="266" t="s">
        <v>121</v>
      </c>
      <c r="H2467" s="266">
        <f>IF(G2467="Traditional Stove",0.1,0.2)</f>
        <v>0.1</v>
      </c>
      <c r="I2467" s="266">
        <f>YEAR(J2467)</f>
        <v>2023</v>
      </c>
      <c r="J2467" s="267">
        <v>45012</v>
      </c>
      <c r="K2467" s="267">
        <f>J2467+1</f>
        <v>45013</v>
      </c>
      <c r="L2467" s="266">
        <f>IF(M2467&lt;=365,1,2)</f>
        <v>1</v>
      </c>
      <c r="M2467" s="266">
        <f>IF(K2467&lt;$C$1,$C$2-$C$1+1,$C$2-K2467+1)</f>
        <v>34</v>
      </c>
      <c r="N2467" s="268">
        <f>M2467/365</f>
        <v>9.3150684931506855E-2</v>
      </c>
      <c r="O2467" s="269">
        <f>'Data and Parameter'!$E$4*'Data and Parameter'!$E$5*('Data and Parameter'!$E$6+'Data and Parameter'!$E$7)*'Data and Parameter'!$E$19*'Data and Parameter'!$E$14*'ER calculations'!N2467</f>
        <v>0.48231087492828467</v>
      </c>
    </row>
    <row r="2468" spans="1:15" ht="15">
      <c r="A2468" s="284">
        <v>2464</v>
      </c>
      <c r="B2468" s="287"/>
      <c r="C2468" s="287"/>
      <c r="D2468" s="284" t="s">
        <v>1382</v>
      </c>
      <c r="E2468" s="287"/>
      <c r="F2468" s="285" t="s">
        <v>2588</v>
      </c>
      <c r="G2468" s="266" t="s">
        <v>121</v>
      </c>
      <c r="H2468" s="266">
        <f>IF(G2468="Traditional Stove",0.1,0.2)</f>
        <v>0.1</v>
      </c>
      <c r="I2468" s="266">
        <f>YEAR(J2468)</f>
        <v>2023</v>
      </c>
      <c r="J2468" s="267">
        <v>45012</v>
      </c>
      <c r="K2468" s="267">
        <f>J2468+1</f>
        <v>45013</v>
      </c>
      <c r="L2468" s="266">
        <f>IF(M2468&lt;=365,1,2)</f>
        <v>1</v>
      </c>
      <c r="M2468" s="266">
        <f>IF(K2468&lt;$C$1,$C$2-$C$1+1,$C$2-K2468+1)</f>
        <v>34</v>
      </c>
      <c r="N2468" s="268">
        <f>M2468/365</f>
        <v>9.3150684931506855E-2</v>
      </c>
      <c r="O2468" s="269">
        <f>'Data and Parameter'!$E$4*'Data and Parameter'!$E$5*('Data and Parameter'!$E$6+'Data and Parameter'!$E$7)*'Data and Parameter'!$E$19*'Data and Parameter'!$E$14*'ER calculations'!N2468</f>
        <v>0.48231087492828467</v>
      </c>
    </row>
    <row r="2469" spans="1:15" ht="15">
      <c r="A2469" s="284">
        <v>2465</v>
      </c>
      <c r="B2469" s="287"/>
      <c r="C2469" s="287"/>
      <c r="D2469" s="284" t="s">
        <v>1382</v>
      </c>
      <c r="E2469" s="287"/>
      <c r="F2469" s="285" t="s">
        <v>2589</v>
      </c>
      <c r="G2469" s="266" t="s">
        <v>121</v>
      </c>
      <c r="H2469" s="266">
        <f>IF(G2469="Traditional Stove",0.1,0.2)</f>
        <v>0.1</v>
      </c>
      <c r="I2469" s="266">
        <f>YEAR(J2469)</f>
        <v>2023</v>
      </c>
      <c r="J2469" s="267">
        <v>45012</v>
      </c>
      <c r="K2469" s="267">
        <f>J2469+1</f>
        <v>45013</v>
      </c>
      <c r="L2469" s="266">
        <f>IF(M2469&lt;=365,1,2)</f>
        <v>1</v>
      </c>
      <c r="M2469" s="266">
        <f>IF(K2469&lt;$C$1,$C$2-$C$1+1,$C$2-K2469+1)</f>
        <v>34</v>
      </c>
      <c r="N2469" s="268">
        <f>M2469/365</f>
        <v>9.3150684931506855E-2</v>
      </c>
      <c r="O2469" s="269">
        <f>'Data and Parameter'!$E$4*'Data and Parameter'!$E$5*('Data and Parameter'!$E$6+'Data and Parameter'!$E$7)*'Data and Parameter'!$E$19*'Data and Parameter'!$E$14*'ER calculations'!N2469</f>
        <v>0.48231087492828467</v>
      </c>
    </row>
    <row r="2470" spans="1:15" ht="15">
      <c r="A2470" s="284">
        <v>2466</v>
      </c>
      <c r="B2470" s="287"/>
      <c r="C2470" s="287"/>
      <c r="D2470" s="284" t="s">
        <v>1382</v>
      </c>
      <c r="E2470" s="287"/>
      <c r="F2470" s="285" t="s">
        <v>2590</v>
      </c>
      <c r="G2470" s="266" t="s">
        <v>121</v>
      </c>
      <c r="H2470" s="266">
        <f>IF(G2470="Traditional Stove",0.1,0.2)</f>
        <v>0.1</v>
      </c>
      <c r="I2470" s="266">
        <f>YEAR(J2470)</f>
        <v>2023</v>
      </c>
      <c r="J2470" s="267">
        <v>45012</v>
      </c>
      <c r="K2470" s="267">
        <f>J2470+1</f>
        <v>45013</v>
      </c>
      <c r="L2470" s="266">
        <f>IF(M2470&lt;=365,1,2)</f>
        <v>1</v>
      </c>
      <c r="M2470" s="266">
        <f>IF(K2470&lt;$C$1,$C$2-$C$1+1,$C$2-K2470+1)</f>
        <v>34</v>
      </c>
      <c r="N2470" s="268">
        <f>M2470/365</f>
        <v>9.3150684931506855E-2</v>
      </c>
      <c r="O2470" s="269">
        <f>'Data and Parameter'!$E$4*'Data and Parameter'!$E$5*('Data and Parameter'!$E$6+'Data and Parameter'!$E$7)*'Data and Parameter'!$E$19*'Data and Parameter'!$E$14*'ER calculations'!N2470</f>
        <v>0.48231087492828467</v>
      </c>
    </row>
    <row r="2471" spans="1:15" ht="15">
      <c r="A2471" s="284">
        <v>2467</v>
      </c>
      <c r="B2471" s="287"/>
      <c r="C2471" s="287"/>
      <c r="D2471" s="284" t="s">
        <v>1382</v>
      </c>
      <c r="E2471" s="287"/>
      <c r="F2471" s="285" t="s">
        <v>2591</v>
      </c>
      <c r="G2471" s="266" t="s">
        <v>121</v>
      </c>
      <c r="H2471" s="266">
        <f>IF(G2471="Traditional Stove",0.1,0.2)</f>
        <v>0.1</v>
      </c>
      <c r="I2471" s="266">
        <f>YEAR(J2471)</f>
        <v>2023</v>
      </c>
      <c r="J2471" s="267">
        <v>45012</v>
      </c>
      <c r="K2471" s="267">
        <f>J2471+1</f>
        <v>45013</v>
      </c>
      <c r="L2471" s="266">
        <f>IF(M2471&lt;=365,1,2)</f>
        <v>1</v>
      </c>
      <c r="M2471" s="266">
        <f>IF(K2471&lt;$C$1,$C$2-$C$1+1,$C$2-K2471+1)</f>
        <v>34</v>
      </c>
      <c r="N2471" s="268">
        <f>M2471/365</f>
        <v>9.3150684931506855E-2</v>
      </c>
      <c r="O2471" s="269">
        <f>'Data and Parameter'!$E$4*'Data and Parameter'!$E$5*('Data and Parameter'!$E$6+'Data and Parameter'!$E$7)*'Data and Parameter'!$E$19*'Data and Parameter'!$E$14*'ER calculations'!N2471</f>
        <v>0.48231087492828467</v>
      </c>
    </row>
    <row r="2472" spans="1:15" ht="15">
      <c r="A2472" s="284">
        <v>2468</v>
      </c>
      <c r="B2472" s="287"/>
      <c r="C2472" s="287"/>
      <c r="D2472" s="284" t="s">
        <v>1382</v>
      </c>
      <c r="E2472" s="287"/>
      <c r="F2472" s="285" t="s">
        <v>2592</v>
      </c>
      <c r="G2472" s="266" t="s">
        <v>121</v>
      </c>
      <c r="H2472" s="266">
        <f>IF(G2472="Traditional Stove",0.1,0.2)</f>
        <v>0.1</v>
      </c>
      <c r="I2472" s="266">
        <f>YEAR(J2472)</f>
        <v>2023</v>
      </c>
      <c r="J2472" s="267">
        <v>45012</v>
      </c>
      <c r="K2472" s="267">
        <f>J2472+1</f>
        <v>45013</v>
      </c>
      <c r="L2472" s="266">
        <f>IF(M2472&lt;=365,1,2)</f>
        <v>1</v>
      </c>
      <c r="M2472" s="266">
        <f>IF(K2472&lt;$C$1,$C$2-$C$1+1,$C$2-K2472+1)</f>
        <v>34</v>
      </c>
      <c r="N2472" s="268">
        <f>M2472/365</f>
        <v>9.3150684931506855E-2</v>
      </c>
      <c r="O2472" s="269">
        <f>'Data and Parameter'!$E$4*'Data and Parameter'!$E$5*('Data and Parameter'!$E$6+'Data and Parameter'!$E$7)*'Data and Parameter'!$E$19*'Data and Parameter'!$E$14*'ER calculations'!N2472</f>
        <v>0.48231087492828467</v>
      </c>
    </row>
    <row r="2473" spans="1:15" ht="15">
      <c r="A2473" s="284">
        <v>2469</v>
      </c>
      <c r="B2473" s="287"/>
      <c r="C2473" s="287"/>
      <c r="D2473" s="284" t="s">
        <v>1382</v>
      </c>
      <c r="E2473" s="287"/>
      <c r="F2473" s="285" t="s">
        <v>2593</v>
      </c>
      <c r="G2473" s="266" t="s">
        <v>121</v>
      </c>
      <c r="H2473" s="266">
        <f>IF(G2473="Traditional Stove",0.1,0.2)</f>
        <v>0.1</v>
      </c>
      <c r="I2473" s="266">
        <f>YEAR(J2473)</f>
        <v>2023</v>
      </c>
      <c r="J2473" s="267">
        <v>45012</v>
      </c>
      <c r="K2473" s="267">
        <f>J2473+1</f>
        <v>45013</v>
      </c>
      <c r="L2473" s="266">
        <f>IF(M2473&lt;=365,1,2)</f>
        <v>1</v>
      </c>
      <c r="M2473" s="266">
        <f>IF(K2473&lt;$C$1,$C$2-$C$1+1,$C$2-K2473+1)</f>
        <v>34</v>
      </c>
      <c r="N2473" s="268">
        <f>M2473/365</f>
        <v>9.3150684931506855E-2</v>
      </c>
      <c r="O2473" s="269">
        <f>'Data and Parameter'!$E$4*'Data and Parameter'!$E$5*('Data and Parameter'!$E$6+'Data and Parameter'!$E$7)*'Data and Parameter'!$E$19*'Data and Parameter'!$E$14*'ER calculations'!N2473</f>
        <v>0.48231087492828467</v>
      </c>
    </row>
    <row r="2474" spans="1:15" ht="15">
      <c r="A2474" s="284">
        <v>2470</v>
      </c>
      <c r="B2474" s="287"/>
      <c r="C2474" s="287"/>
      <c r="D2474" s="284" t="s">
        <v>1382</v>
      </c>
      <c r="E2474" s="287"/>
      <c r="F2474" s="285" t="s">
        <v>2594</v>
      </c>
      <c r="G2474" s="266" t="s">
        <v>121</v>
      </c>
      <c r="H2474" s="266">
        <f>IF(G2474="Traditional Stove",0.1,0.2)</f>
        <v>0.1</v>
      </c>
      <c r="I2474" s="266">
        <f>YEAR(J2474)</f>
        <v>2023</v>
      </c>
      <c r="J2474" s="267">
        <v>45012</v>
      </c>
      <c r="K2474" s="267">
        <f>J2474+1</f>
        <v>45013</v>
      </c>
      <c r="L2474" s="266">
        <f>IF(M2474&lt;=365,1,2)</f>
        <v>1</v>
      </c>
      <c r="M2474" s="266">
        <f>IF(K2474&lt;$C$1,$C$2-$C$1+1,$C$2-K2474+1)</f>
        <v>34</v>
      </c>
      <c r="N2474" s="268">
        <f>M2474/365</f>
        <v>9.3150684931506855E-2</v>
      </c>
      <c r="O2474" s="269">
        <f>'Data and Parameter'!$E$4*'Data and Parameter'!$E$5*('Data and Parameter'!$E$6+'Data and Parameter'!$E$7)*'Data and Parameter'!$E$19*'Data and Parameter'!$E$14*'ER calculations'!N2474</f>
        <v>0.48231087492828467</v>
      </c>
    </row>
    <row r="2475" spans="1:15" ht="15">
      <c r="A2475" s="284">
        <v>2471</v>
      </c>
      <c r="B2475" s="287"/>
      <c r="C2475" s="287"/>
      <c r="D2475" s="284" t="s">
        <v>1382</v>
      </c>
      <c r="E2475" s="287"/>
      <c r="F2475" s="285" t="s">
        <v>2595</v>
      </c>
      <c r="G2475" s="266" t="s">
        <v>121</v>
      </c>
      <c r="H2475" s="266">
        <f>IF(G2475="Traditional Stove",0.1,0.2)</f>
        <v>0.1</v>
      </c>
      <c r="I2475" s="266">
        <f>YEAR(J2475)</f>
        <v>2023</v>
      </c>
      <c r="J2475" s="267">
        <v>45012</v>
      </c>
      <c r="K2475" s="267">
        <f>J2475+1</f>
        <v>45013</v>
      </c>
      <c r="L2475" s="266">
        <f>IF(M2475&lt;=365,1,2)</f>
        <v>1</v>
      </c>
      <c r="M2475" s="266">
        <f>IF(K2475&lt;$C$1,$C$2-$C$1+1,$C$2-K2475+1)</f>
        <v>34</v>
      </c>
      <c r="N2475" s="268">
        <f>M2475/365</f>
        <v>9.3150684931506855E-2</v>
      </c>
      <c r="O2475" s="269">
        <f>'Data and Parameter'!$E$4*'Data and Parameter'!$E$5*('Data and Parameter'!$E$6+'Data and Parameter'!$E$7)*'Data and Parameter'!$E$19*'Data and Parameter'!$E$14*'ER calculations'!N2475</f>
        <v>0.48231087492828467</v>
      </c>
    </row>
    <row r="2476" spans="1:15" ht="15">
      <c r="A2476" s="284">
        <v>2472</v>
      </c>
      <c r="B2476" s="287"/>
      <c r="C2476" s="287"/>
      <c r="D2476" s="284" t="s">
        <v>1382</v>
      </c>
      <c r="E2476" s="287"/>
      <c r="F2476" s="285" t="s">
        <v>2596</v>
      </c>
      <c r="G2476" s="266" t="s">
        <v>121</v>
      </c>
      <c r="H2476" s="266">
        <f>IF(G2476="Traditional Stove",0.1,0.2)</f>
        <v>0.1</v>
      </c>
      <c r="I2476" s="266">
        <f>YEAR(J2476)</f>
        <v>2023</v>
      </c>
      <c r="J2476" s="267">
        <v>45012</v>
      </c>
      <c r="K2476" s="267">
        <f>J2476+1</f>
        <v>45013</v>
      </c>
      <c r="L2476" s="266">
        <f>IF(M2476&lt;=365,1,2)</f>
        <v>1</v>
      </c>
      <c r="M2476" s="266">
        <f>IF(K2476&lt;$C$1,$C$2-$C$1+1,$C$2-K2476+1)</f>
        <v>34</v>
      </c>
      <c r="N2476" s="268">
        <f>M2476/365</f>
        <v>9.3150684931506855E-2</v>
      </c>
      <c r="O2476" s="269">
        <f>'Data and Parameter'!$E$4*'Data and Parameter'!$E$5*('Data and Parameter'!$E$6+'Data and Parameter'!$E$7)*'Data and Parameter'!$E$19*'Data and Parameter'!$E$14*'ER calculations'!N2476</f>
        <v>0.48231087492828467</v>
      </c>
    </row>
    <row r="2477" spans="1:15" ht="15">
      <c r="A2477" s="284">
        <v>2473</v>
      </c>
      <c r="B2477" s="287"/>
      <c r="C2477" s="287"/>
      <c r="D2477" s="284" t="s">
        <v>1382</v>
      </c>
      <c r="E2477" s="287"/>
      <c r="F2477" s="285" t="s">
        <v>2597</v>
      </c>
      <c r="G2477" s="266" t="s">
        <v>121</v>
      </c>
      <c r="H2477" s="266">
        <f>IF(G2477="Traditional Stove",0.1,0.2)</f>
        <v>0.1</v>
      </c>
      <c r="I2477" s="266">
        <f>YEAR(J2477)</f>
        <v>2023</v>
      </c>
      <c r="J2477" s="267">
        <v>45012</v>
      </c>
      <c r="K2477" s="267">
        <f>J2477+1</f>
        <v>45013</v>
      </c>
      <c r="L2477" s="266">
        <f>IF(M2477&lt;=365,1,2)</f>
        <v>1</v>
      </c>
      <c r="M2477" s="266">
        <f>IF(K2477&lt;$C$1,$C$2-$C$1+1,$C$2-K2477+1)</f>
        <v>34</v>
      </c>
      <c r="N2477" s="268">
        <f>M2477/365</f>
        <v>9.3150684931506855E-2</v>
      </c>
      <c r="O2477" s="269">
        <f>'Data and Parameter'!$E$4*'Data and Parameter'!$E$5*('Data and Parameter'!$E$6+'Data and Parameter'!$E$7)*'Data and Parameter'!$E$19*'Data and Parameter'!$E$14*'ER calculations'!N2477</f>
        <v>0.48231087492828467</v>
      </c>
    </row>
    <row r="2478" spans="1:15" ht="15">
      <c r="A2478" s="284">
        <v>2474</v>
      </c>
      <c r="B2478" s="287"/>
      <c r="C2478" s="287"/>
      <c r="D2478" s="284" t="s">
        <v>1382</v>
      </c>
      <c r="E2478" s="287"/>
      <c r="F2478" s="285" t="s">
        <v>2598</v>
      </c>
      <c r="G2478" s="266" t="s">
        <v>121</v>
      </c>
      <c r="H2478" s="266">
        <f>IF(G2478="Traditional Stove",0.1,0.2)</f>
        <v>0.1</v>
      </c>
      <c r="I2478" s="266">
        <f>YEAR(J2478)</f>
        <v>2023</v>
      </c>
      <c r="J2478" s="267">
        <v>45012</v>
      </c>
      <c r="K2478" s="267">
        <f>J2478+1</f>
        <v>45013</v>
      </c>
      <c r="L2478" s="266">
        <f>IF(M2478&lt;=365,1,2)</f>
        <v>1</v>
      </c>
      <c r="M2478" s="266">
        <f>IF(K2478&lt;$C$1,$C$2-$C$1+1,$C$2-K2478+1)</f>
        <v>34</v>
      </c>
      <c r="N2478" s="268">
        <f>M2478/365</f>
        <v>9.3150684931506855E-2</v>
      </c>
      <c r="O2478" s="269">
        <f>'Data and Parameter'!$E$4*'Data and Parameter'!$E$5*('Data and Parameter'!$E$6+'Data and Parameter'!$E$7)*'Data and Parameter'!$E$19*'Data and Parameter'!$E$14*'ER calculations'!N2478</f>
        <v>0.48231087492828467</v>
      </c>
    </row>
    <row r="2479" spans="1:15" ht="15">
      <c r="A2479" s="284">
        <v>2475</v>
      </c>
      <c r="B2479" s="287"/>
      <c r="C2479" s="287"/>
      <c r="D2479" s="284" t="s">
        <v>1382</v>
      </c>
      <c r="E2479" s="287"/>
      <c r="F2479" s="285" t="s">
        <v>2599</v>
      </c>
      <c r="G2479" s="266" t="s">
        <v>121</v>
      </c>
      <c r="H2479" s="266">
        <f>IF(G2479="Traditional Stove",0.1,0.2)</f>
        <v>0.1</v>
      </c>
      <c r="I2479" s="266">
        <f>YEAR(J2479)</f>
        <v>2023</v>
      </c>
      <c r="J2479" s="267">
        <v>45012</v>
      </c>
      <c r="K2479" s="267">
        <f>J2479+1</f>
        <v>45013</v>
      </c>
      <c r="L2479" s="266">
        <f>IF(M2479&lt;=365,1,2)</f>
        <v>1</v>
      </c>
      <c r="M2479" s="266">
        <f>IF(K2479&lt;$C$1,$C$2-$C$1+1,$C$2-K2479+1)</f>
        <v>34</v>
      </c>
      <c r="N2479" s="268">
        <f>M2479/365</f>
        <v>9.3150684931506855E-2</v>
      </c>
      <c r="O2479" s="269">
        <f>'Data and Parameter'!$E$4*'Data and Parameter'!$E$5*('Data and Parameter'!$E$6+'Data and Parameter'!$E$7)*'Data and Parameter'!$E$19*'Data and Parameter'!$E$14*'ER calculations'!N2479</f>
        <v>0.48231087492828467</v>
      </c>
    </row>
    <row r="2480" spans="1:15" ht="15">
      <c r="A2480" s="284">
        <v>2476</v>
      </c>
      <c r="B2480" s="287"/>
      <c r="C2480" s="287"/>
      <c r="D2480" s="284" t="s">
        <v>1382</v>
      </c>
      <c r="E2480" s="287"/>
      <c r="F2480" s="285" t="s">
        <v>2600</v>
      </c>
      <c r="G2480" s="266" t="s">
        <v>121</v>
      </c>
      <c r="H2480" s="266">
        <f>IF(G2480="Traditional Stove",0.1,0.2)</f>
        <v>0.1</v>
      </c>
      <c r="I2480" s="266">
        <f>YEAR(J2480)</f>
        <v>2023</v>
      </c>
      <c r="J2480" s="267">
        <v>45012</v>
      </c>
      <c r="K2480" s="267">
        <f>J2480+1</f>
        <v>45013</v>
      </c>
      <c r="L2480" s="266">
        <f>IF(M2480&lt;=365,1,2)</f>
        <v>1</v>
      </c>
      <c r="M2480" s="266">
        <f>IF(K2480&lt;$C$1,$C$2-$C$1+1,$C$2-K2480+1)</f>
        <v>34</v>
      </c>
      <c r="N2480" s="268">
        <f>M2480/365</f>
        <v>9.3150684931506855E-2</v>
      </c>
      <c r="O2480" s="269">
        <f>'Data and Parameter'!$E$4*'Data and Parameter'!$E$5*('Data and Parameter'!$E$6+'Data and Parameter'!$E$7)*'Data and Parameter'!$E$19*'Data and Parameter'!$E$14*'ER calculations'!N2480</f>
        <v>0.48231087492828467</v>
      </c>
    </row>
    <row r="2481" spans="1:15" ht="15">
      <c r="A2481" s="284">
        <v>2477</v>
      </c>
      <c r="B2481" s="287"/>
      <c r="C2481" s="287"/>
      <c r="D2481" s="284" t="s">
        <v>1382</v>
      </c>
      <c r="E2481" s="287"/>
      <c r="F2481" s="285" t="s">
        <v>2601</v>
      </c>
      <c r="G2481" s="266" t="s">
        <v>121</v>
      </c>
      <c r="H2481" s="266">
        <f>IF(G2481="Traditional Stove",0.1,0.2)</f>
        <v>0.1</v>
      </c>
      <c r="I2481" s="266">
        <f>YEAR(J2481)</f>
        <v>2023</v>
      </c>
      <c r="J2481" s="267">
        <v>45012</v>
      </c>
      <c r="K2481" s="267">
        <f>J2481+1</f>
        <v>45013</v>
      </c>
      <c r="L2481" s="266">
        <f>IF(M2481&lt;=365,1,2)</f>
        <v>1</v>
      </c>
      <c r="M2481" s="266">
        <f>IF(K2481&lt;$C$1,$C$2-$C$1+1,$C$2-K2481+1)</f>
        <v>34</v>
      </c>
      <c r="N2481" s="268">
        <f>M2481/365</f>
        <v>9.3150684931506855E-2</v>
      </c>
      <c r="O2481" s="269">
        <f>'Data and Parameter'!$E$4*'Data and Parameter'!$E$5*('Data and Parameter'!$E$6+'Data and Parameter'!$E$7)*'Data and Parameter'!$E$19*'Data and Parameter'!$E$14*'ER calculations'!N2481</f>
        <v>0.48231087492828467</v>
      </c>
    </row>
    <row r="2482" spans="1:15" ht="15">
      <c r="A2482" s="284">
        <v>2478</v>
      </c>
      <c r="B2482" s="287"/>
      <c r="C2482" s="287"/>
      <c r="D2482" s="284" t="s">
        <v>1382</v>
      </c>
      <c r="E2482" s="287"/>
      <c r="F2482" s="285" t="s">
        <v>2602</v>
      </c>
      <c r="G2482" s="266" t="s">
        <v>121</v>
      </c>
      <c r="H2482" s="266">
        <f>IF(G2482="Traditional Stove",0.1,0.2)</f>
        <v>0.1</v>
      </c>
      <c r="I2482" s="266">
        <f>YEAR(J2482)</f>
        <v>2023</v>
      </c>
      <c r="J2482" s="267">
        <v>45012</v>
      </c>
      <c r="K2482" s="267">
        <f>J2482+1</f>
        <v>45013</v>
      </c>
      <c r="L2482" s="266">
        <f>IF(M2482&lt;=365,1,2)</f>
        <v>1</v>
      </c>
      <c r="M2482" s="266">
        <f>IF(K2482&lt;$C$1,$C$2-$C$1+1,$C$2-K2482+1)</f>
        <v>34</v>
      </c>
      <c r="N2482" s="268">
        <f>M2482/365</f>
        <v>9.3150684931506855E-2</v>
      </c>
      <c r="O2482" s="269">
        <f>'Data and Parameter'!$E$4*'Data and Parameter'!$E$5*('Data and Parameter'!$E$6+'Data and Parameter'!$E$7)*'Data and Parameter'!$E$19*'Data and Parameter'!$E$14*'ER calculations'!N2482</f>
        <v>0.48231087492828467</v>
      </c>
    </row>
    <row r="2483" spans="1:15" ht="15">
      <c r="A2483" s="284">
        <v>2479</v>
      </c>
      <c r="B2483" s="287"/>
      <c r="C2483" s="287"/>
      <c r="D2483" s="284" t="s">
        <v>1382</v>
      </c>
      <c r="E2483" s="287"/>
      <c r="F2483" s="285" t="s">
        <v>2603</v>
      </c>
      <c r="G2483" s="266" t="s">
        <v>121</v>
      </c>
      <c r="H2483" s="266">
        <f>IF(G2483="Traditional Stove",0.1,0.2)</f>
        <v>0.1</v>
      </c>
      <c r="I2483" s="266">
        <f>YEAR(J2483)</f>
        <v>2023</v>
      </c>
      <c r="J2483" s="267">
        <v>45012</v>
      </c>
      <c r="K2483" s="267">
        <f>J2483+1</f>
        <v>45013</v>
      </c>
      <c r="L2483" s="266">
        <f>IF(M2483&lt;=365,1,2)</f>
        <v>1</v>
      </c>
      <c r="M2483" s="266">
        <f>IF(K2483&lt;$C$1,$C$2-$C$1+1,$C$2-K2483+1)</f>
        <v>34</v>
      </c>
      <c r="N2483" s="268">
        <f>M2483/365</f>
        <v>9.3150684931506855E-2</v>
      </c>
      <c r="O2483" s="269">
        <f>'Data and Parameter'!$E$4*'Data and Parameter'!$E$5*('Data and Parameter'!$E$6+'Data and Parameter'!$E$7)*'Data and Parameter'!$E$19*'Data and Parameter'!$E$14*'ER calculations'!N2483</f>
        <v>0.48231087492828467</v>
      </c>
    </row>
    <row r="2484" spans="1:15" ht="15">
      <c r="A2484" s="284">
        <v>2480</v>
      </c>
      <c r="B2484" s="287"/>
      <c r="C2484" s="287"/>
      <c r="D2484" s="284" t="s">
        <v>1382</v>
      </c>
      <c r="E2484" s="287"/>
      <c r="F2484" s="285" t="s">
        <v>2604</v>
      </c>
      <c r="G2484" s="266" t="s">
        <v>121</v>
      </c>
      <c r="H2484" s="266">
        <f>IF(G2484="Traditional Stove",0.1,0.2)</f>
        <v>0.1</v>
      </c>
      <c r="I2484" s="266">
        <f>YEAR(J2484)</f>
        <v>2023</v>
      </c>
      <c r="J2484" s="267">
        <v>45012</v>
      </c>
      <c r="K2484" s="267">
        <f>J2484+1</f>
        <v>45013</v>
      </c>
      <c r="L2484" s="266">
        <f>IF(M2484&lt;=365,1,2)</f>
        <v>1</v>
      </c>
      <c r="M2484" s="266">
        <f>IF(K2484&lt;$C$1,$C$2-$C$1+1,$C$2-K2484+1)</f>
        <v>34</v>
      </c>
      <c r="N2484" s="268">
        <f>M2484/365</f>
        <v>9.3150684931506855E-2</v>
      </c>
      <c r="O2484" s="269">
        <f>'Data and Parameter'!$E$4*'Data and Parameter'!$E$5*('Data and Parameter'!$E$6+'Data and Parameter'!$E$7)*'Data and Parameter'!$E$19*'Data and Parameter'!$E$14*'ER calculations'!N2484</f>
        <v>0.48231087492828467</v>
      </c>
    </row>
    <row r="2485" spans="1:15" ht="15">
      <c r="A2485" s="284">
        <v>2481</v>
      </c>
      <c r="B2485" s="287"/>
      <c r="C2485" s="287"/>
      <c r="D2485" s="284" t="s">
        <v>1382</v>
      </c>
      <c r="E2485" s="287"/>
      <c r="F2485" s="285" t="s">
        <v>2605</v>
      </c>
      <c r="G2485" s="266" t="s">
        <v>121</v>
      </c>
      <c r="H2485" s="266">
        <f>IF(G2485="Traditional Stove",0.1,0.2)</f>
        <v>0.1</v>
      </c>
      <c r="I2485" s="266">
        <f>YEAR(J2485)</f>
        <v>2023</v>
      </c>
      <c r="J2485" s="267">
        <v>45012</v>
      </c>
      <c r="K2485" s="267">
        <f>J2485+1</f>
        <v>45013</v>
      </c>
      <c r="L2485" s="266">
        <f>IF(M2485&lt;=365,1,2)</f>
        <v>1</v>
      </c>
      <c r="M2485" s="266">
        <f>IF(K2485&lt;$C$1,$C$2-$C$1+1,$C$2-K2485+1)</f>
        <v>34</v>
      </c>
      <c r="N2485" s="268">
        <f>M2485/365</f>
        <v>9.3150684931506855E-2</v>
      </c>
      <c r="O2485" s="269">
        <f>'Data and Parameter'!$E$4*'Data and Parameter'!$E$5*('Data and Parameter'!$E$6+'Data and Parameter'!$E$7)*'Data and Parameter'!$E$19*'Data and Parameter'!$E$14*'ER calculations'!N2485</f>
        <v>0.48231087492828467</v>
      </c>
    </row>
    <row r="2486" spans="1:15" ht="15">
      <c r="A2486" s="284">
        <v>2482</v>
      </c>
      <c r="B2486" s="287"/>
      <c r="C2486" s="287"/>
      <c r="D2486" s="284" t="s">
        <v>1382</v>
      </c>
      <c r="E2486" s="287"/>
      <c r="F2486" s="285" t="s">
        <v>2606</v>
      </c>
      <c r="G2486" s="266" t="s">
        <v>121</v>
      </c>
      <c r="H2486" s="266">
        <f>IF(G2486="Traditional Stove",0.1,0.2)</f>
        <v>0.1</v>
      </c>
      <c r="I2486" s="266">
        <f>YEAR(J2486)</f>
        <v>2023</v>
      </c>
      <c r="J2486" s="267">
        <v>45012</v>
      </c>
      <c r="K2486" s="267">
        <f>J2486+1</f>
        <v>45013</v>
      </c>
      <c r="L2486" s="266">
        <f>IF(M2486&lt;=365,1,2)</f>
        <v>1</v>
      </c>
      <c r="M2486" s="266">
        <f>IF(K2486&lt;$C$1,$C$2-$C$1+1,$C$2-K2486+1)</f>
        <v>34</v>
      </c>
      <c r="N2486" s="268">
        <f>M2486/365</f>
        <v>9.3150684931506855E-2</v>
      </c>
      <c r="O2486" s="269">
        <f>'Data and Parameter'!$E$4*'Data and Parameter'!$E$5*('Data and Parameter'!$E$6+'Data and Parameter'!$E$7)*'Data and Parameter'!$E$19*'Data and Parameter'!$E$14*'ER calculations'!N2486</f>
        <v>0.48231087492828467</v>
      </c>
    </row>
    <row r="2487" spans="1:15" ht="15">
      <c r="A2487" s="284">
        <v>2483</v>
      </c>
      <c r="B2487" s="287"/>
      <c r="C2487" s="287"/>
      <c r="D2487" s="284" t="s">
        <v>1382</v>
      </c>
      <c r="E2487" s="287"/>
      <c r="F2487" s="285" t="s">
        <v>2607</v>
      </c>
      <c r="G2487" s="266" t="s">
        <v>121</v>
      </c>
      <c r="H2487" s="266">
        <f>IF(G2487="Traditional Stove",0.1,0.2)</f>
        <v>0.1</v>
      </c>
      <c r="I2487" s="266">
        <f>YEAR(J2487)</f>
        <v>2023</v>
      </c>
      <c r="J2487" s="267">
        <v>45012</v>
      </c>
      <c r="K2487" s="267">
        <f>J2487+1</f>
        <v>45013</v>
      </c>
      <c r="L2487" s="266">
        <f>IF(M2487&lt;=365,1,2)</f>
        <v>1</v>
      </c>
      <c r="M2487" s="266">
        <f>IF(K2487&lt;$C$1,$C$2-$C$1+1,$C$2-K2487+1)</f>
        <v>34</v>
      </c>
      <c r="N2487" s="268">
        <f>M2487/365</f>
        <v>9.3150684931506855E-2</v>
      </c>
      <c r="O2487" s="269">
        <f>'Data and Parameter'!$E$4*'Data and Parameter'!$E$5*('Data and Parameter'!$E$6+'Data and Parameter'!$E$7)*'Data and Parameter'!$E$19*'Data and Parameter'!$E$14*'ER calculations'!N2487</f>
        <v>0.48231087492828467</v>
      </c>
    </row>
    <row r="2488" spans="1:15" ht="15">
      <c r="A2488" s="284">
        <v>2484</v>
      </c>
      <c r="B2488" s="287"/>
      <c r="C2488" s="287"/>
      <c r="D2488" s="284" t="s">
        <v>1382</v>
      </c>
      <c r="E2488" s="287"/>
      <c r="F2488" s="285" t="s">
        <v>2608</v>
      </c>
      <c r="G2488" s="266" t="s">
        <v>121</v>
      </c>
      <c r="H2488" s="266">
        <f>IF(G2488="Traditional Stove",0.1,0.2)</f>
        <v>0.1</v>
      </c>
      <c r="I2488" s="266">
        <f>YEAR(J2488)</f>
        <v>2023</v>
      </c>
      <c r="J2488" s="267">
        <v>45012</v>
      </c>
      <c r="K2488" s="267">
        <f>J2488+1</f>
        <v>45013</v>
      </c>
      <c r="L2488" s="266">
        <f>IF(M2488&lt;=365,1,2)</f>
        <v>1</v>
      </c>
      <c r="M2488" s="266">
        <f>IF(K2488&lt;$C$1,$C$2-$C$1+1,$C$2-K2488+1)</f>
        <v>34</v>
      </c>
      <c r="N2488" s="268">
        <f>M2488/365</f>
        <v>9.3150684931506855E-2</v>
      </c>
      <c r="O2488" s="269">
        <f>'Data and Parameter'!$E$4*'Data and Parameter'!$E$5*('Data and Parameter'!$E$6+'Data and Parameter'!$E$7)*'Data and Parameter'!$E$19*'Data and Parameter'!$E$14*'ER calculations'!N2488</f>
        <v>0.48231087492828467</v>
      </c>
    </row>
    <row r="2489" spans="1:15" ht="15">
      <c r="A2489" s="284">
        <v>2485</v>
      </c>
      <c r="B2489" s="287"/>
      <c r="C2489" s="287"/>
      <c r="D2489" s="284" t="s">
        <v>1382</v>
      </c>
      <c r="E2489" s="287"/>
      <c r="F2489" s="285" t="s">
        <v>2609</v>
      </c>
      <c r="G2489" s="266" t="s">
        <v>121</v>
      </c>
      <c r="H2489" s="266">
        <f>IF(G2489="Traditional Stove",0.1,0.2)</f>
        <v>0.1</v>
      </c>
      <c r="I2489" s="266">
        <f>YEAR(J2489)</f>
        <v>2023</v>
      </c>
      <c r="J2489" s="267">
        <v>45012</v>
      </c>
      <c r="K2489" s="267">
        <f>J2489+1</f>
        <v>45013</v>
      </c>
      <c r="L2489" s="266">
        <f>IF(M2489&lt;=365,1,2)</f>
        <v>1</v>
      </c>
      <c r="M2489" s="266">
        <f>IF(K2489&lt;$C$1,$C$2-$C$1+1,$C$2-K2489+1)</f>
        <v>34</v>
      </c>
      <c r="N2489" s="268">
        <f>M2489/365</f>
        <v>9.3150684931506855E-2</v>
      </c>
      <c r="O2489" s="269">
        <f>'Data and Parameter'!$E$4*'Data and Parameter'!$E$5*('Data and Parameter'!$E$6+'Data and Parameter'!$E$7)*'Data and Parameter'!$E$19*'Data and Parameter'!$E$14*'ER calculations'!N2489</f>
        <v>0.48231087492828467</v>
      </c>
    </row>
    <row r="2490" spans="1:15" ht="15">
      <c r="A2490" s="284">
        <v>2486</v>
      </c>
      <c r="B2490" s="287"/>
      <c r="C2490" s="287"/>
      <c r="D2490" s="284" t="s">
        <v>1382</v>
      </c>
      <c r="E2490" s="287"/>
      <c r="F2490" s="285" t="s">
        <v>2610</v>
      </c>
      <c r="G2490" s="266" t="s">
        <v>121</v>
      </c>
      <c r="H2490" s="266">
        <f>IF(G2490="Traditional Stove",0.1,0.2)</f>
        <v>0.1</v>
      </c>
      <c r="I2490" s="266">
        <f>YEAR(J2490)</f>
        <v>2023</v>
      </c>
      <c r="J2490" s="267">
        <v>45012</v>
      </c>
      <c r="K2490" s="267">
        <f>J2490+1</f>
        <v>45013</v>
      </c>
      <c r="L2490" s="266">
        <f>IF(M2490&lt;=365,1,2)</f>
        <v>1</v>
      </c>
      <c r="M2490" s="266">
        <f>IF(K2490&lt;$C$1,$C$2-$C$1+1,$C$2-K2490+1)</f>
        <v>34</v>
      </c>
      <c r="N2490" s="268">
        <f>M2490/365</f>
        <v>9.3150684931506855E-2</v>
      </c>
      <c r="O2490" s="269">
        <f>'Data and Parameter'!$E$4*'Data and Parameter'!$E$5*('Data and Parameter'!$E$6+'Data and Parameter'!$E$7)*'Data and Parameter'!$E$19*'Data and Parameter'!$E$14*'ER calculations'!N2490</f>
        <v>0.48231087492828467</v>
      </c>
    </row>
    <row r="2491" spans="1:15" ht="15">
      <c r="A2491" s="284">
        <v>2487</v>
      </c>
      <c r="B2491" s="287"/>
      <c r="C2491" s="287"/>
      <c r="D2491" s="284" t="s">
        <v>1382</v>
      </c>
      <c r="E2491" s="287"/>
      <c r="F2491" s="285" t="s">
        <v>2611</v>
      </c>
      <c r="G2491" s="266" t="s">
        <v>121</v>
      </c>
      <c r="H2491" s="266">
        <f>IF(G2491="Traditional Stove",0.1,0.2)</f>
        <v>0.1</v>
      </c>
      <c r="I2491" s="266">
        <f>YEAR(J2491)</f>
        <v>2023</v>
      </c>
      <c r="J2491" s="267">
        <v>45012</v>
      </c>
      <c r="K2491" s="267">
        <f>J2491+1</f>
        <v>45013</v>
      </c>
      <c r="L2491" s="266">
        <f>IF(M2491&lt;=365,1,2)</f>
        <v>1</v>
      </c>
      <c r="M2491" s="266">
        <f>IF(K2491&lt;$C$1,$C$2-$C$1+1,$C$2-K2491+1)</f>
        <v>34</v>
      </c>
      <c r="N2491" s="268">
        <f>M2491/365</f>
        <v>9.3150684931506855E-2</v>
      </c>
      <c r="O2491" s="269">
        <f>'Data and Parameter'!$E$4*'Data and Parameter'!$E$5*('Data and Parameter'!$E$6+'Data and Parameter'!$E$7)*'Data and Parameter'!$E$19*'Data and Parameter'!$E$14*'ER calculations'!N2491</f>
        <v>0.48231087492828467</v>
      </c>
    </row>
    <row r="2492" spans="1:15" ht="15">
      <c r="A2492" s="284">
        <v>2488</v>
      </c>
      <c r="B2492" s="287"/>
      <c r="C2492" s="287"/>
      <c r="D2492" s="284" t="s">
        <v>1382</v>
      </c>
      <c r="E2492" s="287"/>
      <c r="F2492" s="285" t="s">
        <v>2612</v>
      </c>
      <c r="G2492" s="266" t="s">
        <v>121</v>
      </c>
      <c r="H2492" s="266">
        <f>IF(G2492="Traditional Stove",0.1,0.2)</f>
        <v>0.1</v>
      </c>
      <c r="I2492" s="266">
        <f>YEAR(J2492)</f>
        <v>2023</v>
      </c>
      <c r="J2492" s="267">
        <v>45012</v>
      </c>
      <c r="K2492" s="267">
        <f>J2492+1</f>
        <v>45013</v>
      </c>
      <c r="L2492" s="266">
        <f>IF(M2492&lt;=365,1,2)</f>
        <v>1</v>
      </c>
      <c r="M2492" s="266">
        <f>IF(K2492&lt;$C$1,$C$2-$C$1+1,$C$2-K2492+1)</f>
        <v>34</v>
      </c>
      <c r="N2492" s="268">
        <f>M2492/365</f>
        <v>9.3150684931506855E-2</v>
      </c>
      <c r="O2492" s="269">
        <f>'Data and Parameter'!$E$4*'Data and Parameter'!$E$5*('Data and Parameter'!$E$6+'Data and Parameter'!$E$7)*'Data and Parameter'!$E$19*'Data and Parameter'!$E$14*'ER calculations'!N2492</f>
        <v>0.48231087492828467</v>
      </c>
    </row>
    <row r="2493" spans="1:15" ht="15">
      <c r="A2493" s="284">
        <v>2489</v>
      </c>
      <c r="B2493" s="287"/>
      <c r="C2493" s="287"/>
      <c r="D2493" s="284" t="s">
        <v>1382</v>
      </c>
      <c r="E2493" s="287"/>
      <c r="F2493" s="285" t="s">
        <v>2613</v>
      </c>
      <c r="G2493" s="266" t="s">
        <v>121</v>
      </c>
      <c r="H2493" s="266">
        <f>IF(G2493="Traditional Stove",0.1,0.2)</f>
        <v>0.1</v>
      </c>
      <c r="I2493" s="266">
        <f>YEAR(J2493)</f>
        <v>2023</v>
      </c>
      <c r="J2493" s="267">
        <v>45012</v>
      </c>
      <c r="K2493" s="267">
        <f>J2493+1</f>
        <v>45013</v>
      </c>
      <c r="L2493" s="266">
        <f>IF(M2493&lt;=365,1,2)</f>
        <v>1</v>
      </c>
      <c r="M2493" s="266">
        <f>IF(K2493&lt;$C$1,$C$2-$C$1+1,$C$2-K2493+1)</f>
        <v>34</v>
      </c>
      <c r="N2493" s="268">
        <f>M2493/365</f>
        <v>9.3150684931506855E-2</v>
      </c>
      <c r="O2493" s="269">
        <f>'Data and Parameter'!$E$4*'Data and Parameter'!$E$5*('Data and Parameter'!$E$6+'Data and Parameter'!$E$7)*'Data and Parameter'!$E$19*'Data and Parameter'!$E$14*'ER calculations'!N2493</f>
        <v>0.48231087492828467</v>
      </c>
    </row>
    <row r="2494" spans="1:15" ht="15">
      <c r="A2494" s="284">
        <v>2490</v>
      </c>
      <c r="B2494" s="287"/>
      <c r="C2494" s="287"/>
      <c r="D2494" s="284" t="s">
        <v>1382</v>
      </c>
      <c r="E2494" s="287"/>
      <c r="F2494" s="285" t="s">
        <v>2614</v>
      </c>
      <c r="G2494" s="266" t="s">
        <v>121</v>
      </c>
      <c r="H2494" s="266">
        <f>IF(G2494="Traditional Stove",0.1,0.2)</f>
        <v>0.1</v>
      </c>
      <c r="I2494" s="266">
        <f>YEAR(J2494)</f>
        <v>2023</v>
      </c>
      <c r="J2494" s="267">
        <v>45012</v>
      </c>
      <c r="K2494" s="267">
        <f>J2494+1</f>
        <v>45013</v>
      </c>
      <c r="L2494" s="266">
        <f>IF(M2494&lt;=365,1,2)</f>
        <v>1</v>
      </c>
      <c r="M2494" s="266">
        <f>IF(K2494&lt;$C$1,$C$2-$C$1+1,$C$2-K2494+1)</f>
        <v>34</v>
      </c>
      <c r="N2494" s="268">
        <f>M2494/365</f>
        <v>9.3150684931506855E-2</v>
      </c>
      <c r="O2494" s="269">
        <f>'Data and Parameter'!$E$4*'Data and Parameter'!$E$5*('Data and Parameter'!$E$6+'Data and Parameter'!$E$7)*'Data and Parameter'!$E$19*'Data and Parameter'!$E$14*'ER calculations'!N2494</f>
        <v>0.48231087492828467</v>
      </c>
    </row>
    <row r="2495" spans="1:15" ht="15">
      <c r="A2495" s="284">
        <v>2491</v>
      </c>
      <c r="B2495" s="287"/>
      <c r="C2495" s="287"/>
      <c r="D2495" s="284" t="s">
        <v>1382</v>
      </c>
      <c r="E2495" s="287"/>
      <c r="F2495" s="285" t="s">
        <v>2615</v>
      </c>
      <c r="G2495" s="266" t="s">
        <v>121</v>
      </c>
      <c r="H2495" s="266">
        <f>IF(G2495="Traditional Stove",0.1,0.2)</f>
        <v>0.1</v>
      </c>
      <c r="I2495" s="266">
        <f>YEAR(J2495)</f>
        <v>2023</v>
      </c>
      <c r="J2495" s="267">
        <v>45012</v>
      </c>
      <c r="K2495" s="267">
        <f>J2495+1</f>
        <v>45013</v>
      </c>
      <c r="L2495" s="266">
        <f>IF(M2495&lt;=365,1,2)</f>
        <v>1</v>
      </c>
      <c r="M2495" s="266">
        <f>IF(K2495&lt;$C$1,$C$2-$C$1+1,$C$2-K2495+1)</f>
        <v>34</v>
      </c>
      <c r="N2495" s="268">
        <f>M2495/365</f>
        <v>9.3150684931506855E-2</v>
      </c>
      <c r="O2495" s="269">
        <f>'Data and Parameter'!$E$4*'Data and Parameter'!$E$5*('Data and Parameter'!$E$6+'Data and Parameter'!$E$7)*'Data and Parameter'!$E$19*'Data and Parameter'!$E$14*'ER calculations'!N2495</f>
        <v>0.48231087492828467</v>
      </c>
    </row>
    <row r="2496" spans="1:15" ht="15">
      <c r="A2496" s="284">
        <v>2492</v>
      </c>
      <c r="B2496" s="287"/>
      <c r="C2496" s="287"/>
      <c r="D2496" s="284" t="s">
        <v>1382</v>
      </c>
      <c r="E2496" s="287"/>
      <c r="F2496" s="285" t="s">
        <v>2616</v>
      </c>
      <c r="G2496" s="266" t="s">
        <v>121</v>
      </c>
      <c r="H2496" s="266">
        <f>IF(G2496="Traditional Stove",0.1,0.2)</f>
        <v>0.1</v>
      </c>
      <c r="I2496" s="266">
        <f>YEAR(J2496)</f>
        <v>2023</v>
      </c>
      <c r="J2496" s="267">
        <v>45012</v>
      </c>
      <c r="K2496" s="267">
        <f>J2496+1</f>
        <v>45013</v>
      </c>
      <c r="L2496" s="266">
        <f>IF(M2496&lt;=365,1,2)</f>
        <v>1</v>
      </c>
      <c r="M2496" s="266">
        <f>IF(K2496&lt;$C$1,$C$2-$C$1+1,$C$2-K2496+1)</f>
        <v>34</v>
      </c>
      <c r="N2496" s="268">
        <f>M2496/365</f>
        <v>9.3150684931506855E-2</v>
      </c>
      <c r="O2496" s="269">
        <f>'Data and Parameter'!$E$4*'Data and Parameter'!$E$5*('Data and Parameter'!$E$6+'Data and Parameter'!$E$7)*'Data and Parameter'!$E$19*'Data and Parameter'!$E$14*'ER calculations'!N2496</f>
        <v>0.48231087492828467</v>
      </c>
    </row>
    <row r="2497" spans="1:15" ht="15">
      <c r="A2497" s="284">
        <v>2493</v>
      </c>
      <c r="B2497" s="287"/>
      <c r="C2497" s="287"/>
      <c r="D2497" s="284" t="s">
        <v>1382</v>
      </c>
      <c r="E2497" s="287"/>
      <c r="F2497" s="285" t="s">
        <v>2617</v>
      </c>
      <c r="G2497" s="266" t="s">
        <v>121</v>
      </c>
      <c r="H2497" s="266">
        <f>IF(G2497="Traditional Stove",0.1,0.2)</f>
        <v>0.1</v>
      </c>
      <c r="I2497" s="266">
        <f>YEAR(J2497)</f>
        <v>2023</v>
      </c>
      <c r="J2497" s="267">
        <v>45012</v>
      </c>
      <c r="K2497" s="267">
        <f>J2497+1</f>
        <v>45013</v>
      </c>
      <c r="L2497" s="266">
        <f>IF(M2497&lt;=365,1,2)</f>
        <v>1</v>
      </c>
      <c r="M2497" s="266">
        <f>IF(K2497&lt;$C$1,$C$2-$C$1+1,$C$2-K2497+1)</f>
        <v>34</v>
      </c>
      <c r="N2497" s="268">
        <f>M2497/365</f>
        <v>9.3150684931506855E-2</v>
      </c>
      <c r="O2497" s="269">
        <f>'Data and Parameter'!$E$4*'Data and Parameter'!$E$5*('Data and Parameter'!$E$6+'Data and Parameter'!$E$7)*'Data and Parameter'!$E$19*'Data and Parameter'!$E$14*'ER calculations'!N2497</f>
        <v>0.48231087492828467</v>
      </c>
    </row>
    <row r="2498" spans="1:15" ht="15">
      <c r="A2498" s="284">
        <v>2494</v>
      </c>
      <c r="B2498" s="287"/>
      <c r="C2498" s="287"/>
      <c r="D2498" s="284" t="s">
        <v>1382</v>
      </c>
      <c r="E2498" s="287"/>
      <c r="F2498" s="285" t="s">
        <v>2618</v>
      </c>
      <c r="G2498" s="266" t="s">
        <v>121</v>
      </c>
      <c r="H2498" s="266">
        <f>IF(G2498="Traditional Stove",0.1,0.2)</f>
        <v>0.1</v>
      </c>
      <c r="I2498" s="266">
        <f>YEAR(J2498)</f>
        <v>2023</v>
      </c>
      <c r="J2498" s="267">
        <v>45012</v>
      </c>
      <c r="K2498" s="267">
        <f>J2498+1</f>
        <v>45013</v>
      </c>
      <c r="L2498" s="266">
        <f>IF(M2498&lt;=365,1,2)</f>
        <v>1</v>
      </c>
      <c r="M2498" s="266">
        <f>IF(K2498&lt;$C$1,$C$2-$C$1+1,$C$2-K2498+1)</f>
        <v>34</v>
      </c>
      <c r="N2498" s="268">
        <f>M2498/365</f>
        <v>9.3150684931506855E-2</v>
      </c>
      <c r="O2498" s="269">
        <f>'Data and Parameter'!$E$4*'Data and Parameter'!$E$5*('Data and Parameter'!$E$6+'Data and Parameter'!$E$7)*'Data and Parameter'!$E$19*'Data and Parameter'!$E$14*'ER calculations'!N2498</f>
        <v>0.48231087492828467</v>
      </c>
    </row>
    <row r="2499" spans="1:15" ht="15">
      <c r="A2499" s="284">
        <v>2495</v>
      </c>
      <c r="B2499" s="287"/>
      <c r="C2499" s="287"/>
      <c r="D2499" s="284" t="s">
        <v>1382</v>
      </c>
      <c r="E2499" s="287"/>
      <c r="F2499" s="285" t="s">
        <v>2619</v>
      </c>
      <c r="G2499" s="266" t="s">
        <v>121</v>
      </c>
      <c r="H2499" s="266">
        <f>IF(G2499="Traditional Stove",0.1,0.2)</f>
        <v>0.1</v>
      </c>
      <c r="I2499" s="266">
        <f>YEAR(J2499)</f>
        <v>2023</v>
      </c>
      <c r="J2499" s="267">
        <v>45012</v>
      </c>
      <c r="K2499" s="267">
        <f>J2499+1</f>
        <v>45013</v>
      </c>
      <c r="L2499" s="266">
        <f>IF(M2499&lt;=365,1,2)</f>
        <v>1</v>
      </c>
      <c r="M2499" s="266">
        <f>IF(K2499&lt;$C$1,$C$2-$C$1+1,$C$2-K2499+1)</f>
        <v>34</v>
      </c>
      <c r="N2499" s="268">
        <f>M2499/365</f>
        <v>9.3150684931506855E-2</v>
      </c>
      <c r="O2499" s="269">
        <f>'Data and Parameter'!$E$4*'Data and Parameter'!$E$5*('Data and Parameter'!$E$6+'Data and Parameter'!$E$7)*'Data and Parameter'!$E$19*'Data and Parameter'!$E$14*'ER calculations'!N2499</f>
        <v>0.48231087492828467</v>
      </c>
    </row>
    <row r="2500" spans="1:15" ht="15">
      <c r="A2500" s="284">
        <v>2496</v>
      </c>
      <c r="B2500" s="287"/>
      <c r="C2500" s="287"/>
      <c r="D2500" s="284" t="s">
        <v>1382</v>
      </c>
      <c r="E2500" s="287"/>
      <c r="F2500" s="285" t="s">
        <v>2620</v>
      </c>
      <c r="G2500" s="266" t="s">
        <v>121</v>
      </c>
      <c r="H2500" s="266">
        <f>IF(G2500="Traditional Stove",0.1,0.2)</f>
        <v>0.1</v>
      </c>
      <c r="I2500" s="266">
        <f>YEAR(J2500)</f>
        <v>2023</v>
      </c>
      <c r="J2500" s="267">
        <v>45012</v>
      </c>
      <c r="K2500" s="267">
        <f>J2500+1</f>
        <v>45013</v>
      </c>
      <c r="L2500" s="266">
        <f>IF(M2500&lt;=365,1,2)</f>
        <v>1</v>
      </c>
      <c r="M2500" s="266">
        <f>IF(K2500&lt;$C$1,$C$2-$C$1+1,$C$2-K2500+1)</f>
        <v>34</v>
      </c>
      <c r="N2500" s="268">
        <f>M2500/365</f>
        <v>9.3150684931506855E-2</v>
      </c>
      <c r="O2500" s="269">
        <f>'Data and Parameter'!$E$4*'Data and Parameter'!$E$5*('Data and Parameter'!$E$6+'Data and Parameter'!$E$7)*'Data and Parameter'!$E$19*'Data and Parameter'!$E$14*'ER calculations'!N2500</f>
        <v>0.48231087492828467</v>
      </c>
    </row>
    <row r="2501" spans="1:15" ht="15">
      <c r="A2501" s="284">
        <v>2497</v>
      </c>
      <c r="B2501" s="287"/>
      <c r="C2501" s="287"/>
      <c r="D2501" s="284" t="s">
        <v>1382</v>
      </c>
      <c r="E2501" s="287"/>
      <c r="F2501" s="285" t="s">
        <v>2621</v>
      </c>
      <c r="G2501" s="266" t="s">
        <v>121</v>
      </c>
      <c r="H2501" s="266">
        <f>IF(G2501="Traditional Stove",0.1,0.2)</f>
        <v>0.1</v>
      </c>
      <c r="I2501" s="266">
        <f>YEAR(J2501)</f>
        <v>2023</v>
      </c>
      <c r="J2501" s="267">
        <v>45012</v>
      </c>
      <c r="K2501" s="267">
        <f>J2501+1</f>
        <v>45013</v>
      </c>
      <c r="L2501" s="266">
        <f>IF(M2501&lt;=365,1,2)</f>
        <v>1</v>
      </c>
      <c r="M2501" s="266">
        <f>IF(K2501&lt;$C$1,$C$2-$C$1+1,$C$2-K2501+1)</f>
        <v>34</v>
      </c>
      <c r="N2501" s="268">
        <f>M2501/365</f>
        <v>9.3150684931506855E-2</v>
      </c>
      <c r="O2501" s="269">
        <f>'Data and Parameter'!$E$4*'Data and Parameter'!$E$5*('Data and Parameter'!$E$6+'Data and Parameter'!$E$7)*'Data and Parameter'!$E$19*'Data and Parameter'!$E$14*'ER calculations'!N2501</f>
        <v>0.48231087492828467</v>
      </c>
    </row>
    <row r="2502" spans="1:15" ht="15">
      <c r="A2502" s="284">
        <v>2498</v>
      </c>
      <c r="B2502" s="287"/>
      <c r="C2502" s="287"/>
      <c r="D2502" s="284" t="s">
        <v>1382</v>
      </c>
      <c r="E2502" s="287"/>
      <c r="F2502" s="285" t="s">
        <v>2622</v>
      </c>
      <c r="G2502" s="266" t="s">
        <v>121</v>
      </c>
      <c r="H2502" s="266">
        <f>IF(G2502="Traditional Stove",0.1,0.2)</f>
        <v>0.1</v>
      </c>
      <c r="I2502" s="266">
        <f>YEAR(J2502)</f>
        <v>2023</v>
      </c>
      <c r="J2502" s="267">
        <v>45012</v>
      </c>
      <c r="K2502" s="267">
        <f>J2502+1</f>
        <v>45013</v>
      </c>
      <c r="L2502" s="266">
        <f>IF(M2502&lt;=365,1,2)</f>
        <v>1</v>
      </c>
      <c r="M2502" s="266">
        <f>IF(K2502&lt;$C$1,$C$2-$C$1+1,$C$2-K2502+1)</f>
        <v>34</v>
      </c>
      <c r="N2502" s="268">
        <f>M2502/365</f>
        <v>9.3150684931506855E-2</v>
      </c>
      <c r="O2502" s="269">
        <f>'Data and Parameter'!$E$4*'Data and Parameter'!$E$5*('Data and Parameter'!$E$6+'Data and Parameter'!$E$7)*'Data and Parameter'!$E$19*'Data and Parameter'!$E$14*'ER calculations'!N2502</f>
        <v>0.48231087492828467</v>
      </c>
    </row>
    <row r="2503" spans="1:15" ht="15">
      <c r="A2503" s="284">
        <v>2499</v>
      </c>
      <c r="B2503" s="287"/>
      <c r="C2503" s="287"/>
      <c r="D2503" s="284" t="s">
        <v>1382</v>
      </c>
      <c r="E2503" s="287"/>
      <c r="F2503" s="285" t="s">
        <v>2623</v>
      </c>
      <c r="G2503" s="266" t="s">
        <v>121</v>
      </c>
      <c r="H2503" s="266">
        <f>IF(G2503="Traditional Stove",0.1,0.2)</f>
        <v>0.1</v>
      </c>
      <c r="I2503" s="266">
        <f>YEAR(J2503)</f>
        <v>2023</v>
      </c>
      <c r="J2503" s="267">
        <v>45012</v>
      </c>
      <c r="K2503" s="267">
        <f>J2503+1</f>
        <v>45013</v>
      </c>
      <c r="L2503" s="266">
        <f>IF(M2503&lt;=365,1,2)</f>
        <v>1</v>
      </c>
      <c r="M2503" s="266">
        <f>IF(K2503&lt;$C$1,$C$2-$C$1+1,$C$2-K2503+1)</f>
        <v>34</v>
      </c>
      <c r="N2503" s="268">
        <f>M2503/365</f>
        <v>9.3150684931506855E-2</v>
      </c>
      <c r="O2503" s="269">
        <f>'Data and Parameter'!$E$4*'Data and Parameter'!$E$5*('Data and Parameter'!$E$6+'Data and Parameter'!$E$7)*'Data and Parameter'!$E$19*'Data and Parameter'!$E$14*'ER calculations'!N2503</f>
        <v>0.48231087492828467</v>
      </c>
    </row>
    <row r="2504" spans="1:15" ht="15">
      <c r="A2504" s="284">
        <v>2500</v>
      </c>
      <c r="B2504" s="287"/>
      <c r="C2504" s="287"/>
      <c r="D2504" s="284" t="s">
        <v>1382</v>
      </c>
      <c r="E2504" s="287"/>
      <c r="F2504" s="285" t="s">
        <v>2624</v>
      </c>
      <c r="G2504" s="266" t="s">
        <v>121</v>
      </c>
      <c r="H2504" s="266">
        <f>IF(G2504="Traditional Stove",0.1,0.2)</f>
        <v>0.1</v>
      </c>
      <c r="I2504" s="266">
        <f>YEAR(J2504)</f>
        <v>2023</v>
      </c>
      <c r="J2504" s="267">
        <v>45012</v>
      </c>
      <c r="K2504" s="267">
        <f>J2504+1</f>
        <v>45013</v>
      </c>
      <c r="L2504" s="266">
        <f>IF(M2504&lt;=365,1,2)</f>
        <v>1</v>
      </c>
      <c r="M2504" s="266">
        <f>IF(K2504&lt;$C$1,$C$2-$C$1+1,$C$2-K2504+1)</f>
        <v>34</v>
      </c>
      <c r="N2504" s="268">
        <f>M2504/365</f>
        <v>9.3150684931506855E-2</v>
      </c>
      <c r="O2504" s="269">
        <f>'Data and Parameter'!$E$4*'Data and Parameter'!$E$5*('Data and Parameter'!$E$6+'Data and Parameter'!$E$7)*'Data and Parameter'!$E$19*'Data and Parameter'!$E$14*'ER calculations'!N2504</f>
        <v>0.48231087492828467</v>
      </c>
    </row>
    <row r="2505" spans="1:15" ht="15">
      <c r="A2505" s="284">
        <v>2501</v>
      </c>
      <c r="B2505" s="287"/>
      <c r="C2505" s="287"/>
      <c r="D2505" s="284" t="s">
        <v>1382</v>
      </c>
      <c r="E2505" s="287"/>
      <c r="F2505" s="285" t="s">
        <v>2625</v>
      </c>
      <c r="G2505" s="266" t="s">
        <v>121</v>
      </c>
      <c r="H2505" s="266">
        <f>IF(G2505="Traditional Stove",0.1,0.2)</f>
        <v>0.1</v>
      </c>
      <c r="I2505" s="266">
        <f>YEAR(J2505)</f>
        <v>2023</v>
      </c>
      <c r="J2505" s="267">
        <v>45012</v>
      </c>
      <c r="K2505" s="267">
        <f>J2505+1</f>
        <v>45013</v>
      </c>
      <c r="L2505" s="266">
        <f>IF(M2505&lt;=365,1,2)</f>
        <v>1</v>
      </c>
      <c r="M2505" s="266">
        <f>IF(K2505&lt;$C$1,$C$2-$C$1+1,$C$2-K2505+1)</f>
        <v>34</v>
      </c>
      <c r="N2505" s="268">
        <f>M2505/365</f>
        <v>9.3150684931506855E-2</v>
      </c>
      <c r="O2505" s="269">
        <f>'Data and Parameter'!$E$4*'Data and Parameter'!$E$5*('Data and Parameter'!$E$6+'Data and Parameter'!$E$7)*'Data and Parameter'!$E$19*'Data and Parameter'!$E$14*'ER calculations'!N2505</f>
        <v>0.48231087492828467</v>
      </c>
    </row>
    <row r="2506" spans="1:15" ht="15">
      <c r="A2506" s="284">
        <v>2502</v>
      </c>
      <c r="B2506" s="287"/>
      <c r="C2506" s="287"/>
      <c r="D2506" s="284" t="s">
        <v>1382</v>
      </c>
      <c r="E2506" s="287"/>
      <c r="F2506" s="285" t="s">
        <v>2626</v>
      </c>
      <c r="G2506" s="266" t="s">
        <v>121</v>
      </c>
      <c r="H2506" s="266">
        <f>IF(G2506="Traditional Stove",0.1,0.2)</f>
        <v>0.1</v>
      </c>
      <c r="I2506" s="266">
        <f>YEAR(J2506)</f>
        <v>2023</v>
      </c>
      <c r="J2506" s="267">
        <v>45012</v>
      </c>
      <c r="K2506" s="267">
        <f>J2506+1</f>
        <v>45013</v>
      </c>
      <c r="L2506" s="266">
        <f>IF(M2506&lt;=365,1,2)</f>
        <v>1</v>
      </c>
      <c r="M2506" s="266">
        <f>IF(K2506&lt;$C$1,$C$2-$C$1+1,$C$2-K2506+1)</f>
        <v>34</v>
      </c>
      <c r="N2506" s="268">
        <f>M2506/365</f>
        <v>9.3150684931506855E-2</v>
      </c>
      <c r="O2506" s="269">
        <f>'Data and Parameter'!$E$4*'Data and Parameter'!$E$5*('Data and Parameter'!$E$6+'Data and Parameter'!$E$7)*'Data and Parameter'!$E$19*'Data and Parameter'!$E$14*'ER calculations'!N2506</f>
        <v>0.48231087492828467</v>
      </c>
    </row>
    <row r="2507" spans="1:15" ht="15">
      <c r="A2507" s="284">
        <v>2503</v>
      </c>
      <c r="B2507" s="287"/>
      <c r="C2507" s="287"/>
      <c r="D2507" s="284" t="s">
        <v>1382</v>
      </c>
      <c r="E2507" s="287"/>
      <c r="F2507" s="285" t="s">
        <v>2627</v>
      </c>
      <c r="G2507" s="266" t="s">
        <v>121</v>
      </c>
      <c r="H2507" s="266">
        <f>IF(G2507="Traditional Stove",0.1,0.2)</f>
        <v>0.1</v>
      </c>
      <c r="I2507" s="266">
        <f>YEAR(J2507)</f>
        <v>2023</v>
      </c>
      <c r="J2507" s="267">
        <v>45012</v>
      </c>
      <c r="K2507" s="267">
        <f>J2507+1</f>
        <v>45013</v>
      </c>
      <c r="L2507" s="266">
        <f>IF(M2507&lt;=365,1,2)</f>
        <v>1</v>
      </c>
      <c r="M2507" s="266">
        <f>IF(K2507&lt;$C$1,$C$2-$C$1+1,$C$2-K2507+1)</f>
        <v>34</v>
      </c>
      <c r="N2507" s="268">
        <f>M2507/365</f>
        <v>9.3150684931506855E-2</v>
      </c>
      <c r="O2507" s="269">
        <f>'Data and Parameter'!$E$4*'Data and Parameter'!$E$5*('Data and Parameter'!$E$6+'Data and Parameter'!$E$7)*'Data and Parameter'!$E$19*'Data and Parameter'!$E$14*'ER calculations'!N2507</f>
        <v>0.48231087492828467</v>
      </c>
    </row>
    <row r="2508" spans="1:15" ht="15">
      <c r="A2508" s="284">
        <v>2504</v>
      </c>
      <c r="B2508" s="287"/>
      <c r="C2508" s="287"/>
      <c r="D2508" s="284" t="s">
        <v>1382</v>
      </c>
      <c r="E2508" s="287"/>
      <c r="F2508" s="285" t="s">
        <v>2628</v>
      </c>
      <c r="G2508" s="266" t="s">
        <v>121</v>
      </c>
      <c r="H2508" s="266">
        <f>IF(G2508="Traditional Stove",0.1,0.2)</f>
        <v>0.1</v>
      </c>
      <c r="I2508" s="266">
        <f>YEAR(J2508)</f>
        <v>2023</v>
      </c>
      <c r="J2508" s="267">
        <v>45012</v>
      </c>
      <c r="K2508" s="267">
        <f>J2508+1</f>
        <v>45013</v>
      </c>
      <c r="L2508" s="266">
        <f>IF(M2508&lt;=365,1,2)</f>
        <v>1</v>
      </c>
      <c r="M2508" s="266">
        <f>IF(K2508&lt;$C$1,$C$2-$C$1+1,$C$2-K2508+1)</f>
        <v>34</v>
      </c>
      <c r="N2508" s="268">
        <f>M2508/365</f>
        <v>9.3150684931506855E-2</v>
      </c>
      <c r="O2508" s="269">
        <f>'Data and Parameter'!$E$4*'Data and Parameter'!$E$5*('Data and Parameter'!$E$6+'Data and Parameter'!$E$7)*'Data and Parameter'!$E$19*'Data and Parameter'!$E$14*'ER calculations'!N2508</f>
        <v>0.48231087492828467</v>
      </c>
    </row>
    <row r="2509" spans="1:15" ht="15">
      <c r="A2509" s="284">
        <v>2505</v>
      </c>
      <c r="B2509" s="287"/>
      <c r="C2509" s="287"/>
      <c r="D2509" s="284" t="s">
        <v>1382</v>
      </c>
      <c r="E2509" s="287"/>
      <c r="F2509" s="285" t="s">
        <v>2629</v>
      </c>
      <c r="G2509" s="266" t="s">
        <v>121</v>
      </c>
      <c r="H2509" s="266">
        <f>IF(G2509="Traditional Stove",0.1,0.2)</f>
        <v>0.1</v>
      </c>
      <c r="I2509" s="266">
        <f>YEAR(J2509)</f>
        <v>2023</v>
      </c>
      <c r="J2509" s="267">
        <v>45012</v>
      </c>
      <c r="K2509" s="267">
        <f>J2509+1</f>
        <v>45013</v>
      </c>
      <c r="L2509" s="266">
        <f>IF(M2509&lt;=365,1,2)</f>
        <v>1</v>
      </c>
      <c r="M2509" s="266">
        <f>IF(K2509&lt;$C$1,$C$2-$C$1+1,$C$2-K2509+1)</f>
        <v>34</v>
      </c>
      <c r="N2509" s="268">
        <f>M2509/365</f>
        <v>9.3150684931506855E-2</v>
      </c>
      <c r="O2509" s="269">
        <f>'Data and Parameter'!$E$4*'Data and Parameter'!$E$5*('Data and Parameter'!$E$6+'Data and Parameter'!$E$7)*'Data and Parameter'!$E$19*'Data and Parameter'!$E$14*'ER calculations'!N2509</f>
        <v>0.48231087492828467</v>
      </c>
    </row>
    <row r="2510" spans="1:15" ht="15">
      <c r="A2510" s="284">
        <v>2506</v>
      </c>
      <c r="B2510" s="287"/>
      <c r="C2510" s="287"/>
      <c r="D2510" s="284" t="s">
        <v>1382</v>
      </c>
      <c r="E2510" s="287"/>
      <c r="F2510" s="285" t="s">
        <v>2630</v>
      </c>
      <c r="G2510" s="266" t="s">
        <v>121</v>
      </c>
      <c r="H2510" s="266">
        <f>IF(G2510="Traditional Stove",0.1,0.2)</f>
        <v>0.1</v>
      </c>
      <c r="I2510" s="266">
        <f>YEAR(J2510)</f>
        <v>2023</v>
      </c>
      <c r="J2510" s="267">
        <v>45012</v>
      </c>
      <c r="K2510" s="267">
        <f>J2510+1</f>
        <v>45013</v>
      </c>
      <c r="L2510" s="266">
        <f>IF(M2510&lt;=365,1,2)</f>
        <v>1</v>
      </c>
      <c r="M2510" s="266">
        <f>IF(K2510&lt;$C$1,$C$2-$C$1+1,$C$2-K2510+1)</f>
        <v>34</v>
      </c>
      <c r="N2510" s="268">
        <f>M2510/365</f>
        <v>9.3150684931506855E-2</v>
      </c>
      <c r="O2510" s="269">
        <f>'Data and Parameter'!$E$4*'Data and Parameter'!$E$5*('Data and Parameter'!$E$6+'Data and Parameter'!$E$7)*'Data and Parameter'!$E$19*'Data and Parameter'!$E$14*'ER calculations'!N2510</f>
        <v>0.48231087492828467</v>
      </c>
    </row>
    <row r="2511" spans="1:15" ht="15">
      <c r="A2511" s="284">
        <v>2507</v>
      </c>
      <c r="B2511" s="287"/>
      <c r="C2511" s="287"/>
      <c r="D2511" s="284" t="s">
        <v>1382</v>
      </c>
      <c r="E2511" s="287"/>
      <c r="F2511" s="285" t="s">
        <v>2631</v>
      </c>
      <c r="G2511" s="266" t="s">
        <v>121</v>
      </c>
      <c r="H2511" s="266">
        <f>IF(G2511="Traditional Stove",0.1,0.2)</f>
        <v>0.1</v>
      </c>
      <c r="I2511" s="266">
        <f>YEAR(J2511)</f>
        <v>2023</v>
      </c>
      <c r="J2511" s="267">
        <v>45012</v>
      </c>
      <c r="K2511" s="267">
        <f>J2511+1</f>
        <v>45013</v>
      </c>
      <c r="L2511" s="266">
        <f>IF(M2511&lt;=365,1,2)</f>
        <v>1</v>
      </c>
      <c r="M2511" s="266">
        <f>IF(K2511&lt;$C$1,$C$2-$C$1+1,$C$2-K2511+1)</f>
        <v>34</v>
      </c>
      <c r="N2511" s="268">
        <f>M2511/365</f>
        <v>9.3150684931506855E-2</v>
      </c>
      <c r="O2511" s="269">
        <f>'Data and Parameter'!$E$4*'Data and Parameter'!$E$5*('Data and Parameter'!$E$6+'Data and Parameter'!$E$7)*'Data and Parameter'!$E$19*'Data and Parameter'!$E$14*'ER calculations'!N2511</f>
        <v>0.48231087492828467</v>
      </c>
    </row>
    <row r="2512" spans="1:15" ht="15">
      <c r="A2512" s="284">
        <v>2508</v>
      </c>
      <c r="B2512" s="287"/>
      <c r="C2512" s="287"/>
      <c r="D2512" s="284" t="s">
        <v>1382</v>
      </c>
      <c r="E2512" s="287"/>
      <c r="F2512" s="285" t="s">
        <v>2632</v>
      </c>
      <c r="G2512" s="266" t="s">
        <v>121</v>
      </c>
      <c r="H2512" s="266">
        <f>IF(G2512="Traditional Stove",0.1,0.2)</f>
        <v>0.1</v>
      </c>
      <c r="I2512" s="266">
        <f>YEAR(J2512)</f>
        <v>2023</v>
      </c>
      <c r="J2512" s="267">
        <v>45012</v>
      </c>
      <c r="K2512" s="267">
        <f>J2512+1</f>
        <v>45013</v>
      </c>
      <c r="L2512" s="266">
        <f>IF(M2512&lt;=365,1,2)</f>
        <v>1</v>
      </c>
      <c r="M2512" s="266">
        <f>IF(K2512&lt;$C$1,$C$2-$C$1+1,$C$2-K2512+1)</f>
        <v>34</v>
      </c>
      <c r="N2512" s="268">
        <f>M2512/365</f>
        <v>9.3150684931506855E-2</v>
      </c>
      <c r="O2512" s="269">
        <f>'Data and Parameter'!$E$4*'Data and Parameter'!$E$5*('Data and Parameter'!$E$6+'Data and Parameter'!$E$7)*'Data and Parameter'!$E$19*'Data and Parameter'!$E$14*'ER calculations'!N2512</f>
        <v>0.48231087492828467</v>
      </c>
    </row>
    <row r="2513" spans="1:15" ht="15">
      <c r="A2513" s="284">
        <v>2509</v>
      </c>
      <c r="B2513" s="287"/>
      <c r="C2513" s="287"/>
      <c r="D2513" s="284" t="s">
        <v>1382</v>
      </c>
      <c r="E2513" s="287"/>
      <c r="F2513" s="285" t="s">
        <v>2633</v>
      </c>
      <c r="G2513" s="266" t="s">
        <v>121</v>
      </c>
      <c r="H2513" s="266">
        <f>IF(G2513="Traditional Stove",0.1,0.2)</f>
        <v>0.1</v>
      </c>
      <c r="I2513" s="266">
        <f>YEAR(J2513)</f>
        <v>2023</v>
      </c>
      <c r="J2513" s="267">
        <v>45012</v>
      </c>
      <c r="K2513" s="267">
        <f>J2513+1</f>
        <v>45013</v>
      </c>
      <c r="L2513" s="266">
        <f>IF(M2513&lt;=365,1,2)</f>
        <v>1</v>
      </c>
      <c r="M2513" s="266">
        <f>IF(K2513&lt;$C$1,$C$2-$C$1+1,$C$2-K2513+1)</f>
        <v>34</v>
      </c>
      <c r="N2513" s="268">
        <f>M2513/365</f>
        <v>9.3150684931506855E-2</v>
      </c>
      <c r="O2513" s="269">
        <f>'Data and Parameter'!$E$4*'Data and Parameter'!$E$5*('Data and Parameter'!$E$6+'Data and Parameter'!$E$7)*'Data and Parameter'!$E$19*'Data and Parameter'!$E$14*'ER calculations'!N2513</f>
        <v>0.48231087492828467</v>
      </c>
    </row>
    <row r="2514" spans="1:15" ht="15">
      <c r="A2514" s="284">
        <v>2510</v>
      </c>
      <c r="B2514" s="287"/>
      <c r="C2514" s="287"/>
      <c r="D2514" s="284" t="s">
        <v>1382</v>
      </c>
      <c r="E2514" s="287"/>
      <c r="F2514" s="285" t="s">
        <v>2634</v>
      </c>
      <c r="G2514" s="266" t="s">
        <v>121</v>
      </c>
      <c r="H2514" s="266">
        <f>IF(G2514="Traditional Stove",0.1,0.2)</f>
        <v>0.1</v>
      </c>
      <c r="I2514" s="266">
        <f>YEAR(J2514)</f>
        <v>2023</v>
      </c>
      <c r="J2514" s="267">
        <v>45012</v>
      </c>
      <c r="K2514" s="267">
        <f>J2514+1</f>
        <v>45013</v>
      </c>
      <c r="L2514" s="266">
        <f>IF(M2514&lt;=365,1,2)</f>
        <v>1</v>
      </c>
      <c r="M2514" s="266">
        <f>IF(K2514&lt;$C$1,$C$2-$C$1+1,$C$2-K2514+1)</f>
        <v>34</v>
      </c>
      <c r="N2514" s="268">
        <f>M2514/365</f>
        <v>9.3150684931506855E-2</v>
      </c>
      <c r="O2514" s="269">
        <f>'Data and Parameter'!$E$4*'Data and Parameter'!$E$5*('Data and Parameter'!$E$6+'Data and Parameter'!$E$7)*'Data and Parameter'!$E$19*'Data and Parameter'!$E$14*'ER calculations'!N2514</f>
        <v>0.48231087492828467</v>
      </c>
    </row>
    <row r="2515" spans="1:15" ht="15">
      <c r="A2515" s="284">
        <v>2511</v>
      </c>
      <c r="B2515" s="287"/>
      <c r="C2515" s="287"/>
      <c r="D2515" s="284" t="s">
        <v>1382</v>
      </c>
      <c r="E2515" s="287"/>
      <c r="F2515" s="285" t="s">
        <v>2635</v>
      </c>
      <c r="G2515" s="266" t="s">
        <v>121</v>
      </c>
      <c r="H2515" s="266">
        <f>IF(G2515="Traditional Stove",0.1,0.2)</f>
        <v>0.1</v>
      </c>
      <c r="I2515" s="266">
        <f>YEAR(J2515)</f>
        <v>2023</v>
      </c>
      <c r="J2515" s="267">
        <v>45012</v>
      </c>
      <c r="K2515" s="267">
        <f>J2515+1</f>
        <v>45013</v>
      </c>
      <c r="L2515" s="266">
        <f>IF(M2515&lt;=365,1,2)</f>
        <v>1</v>
      </c>
      <c r="M2515" s="266">
        <f>IF(K2515&lt;$C$1,$C$2-$C$1+1,$C$2-K2515+1)</f>
        <v>34</v>
      </c>
      <c r="N2515" s="268">
        <f>M2515/365</f>
        <v>9.3150684931506855E-2</v>
      </c>
      <c r="O2515" s="269">
        <f>'Data and Parameter'!$E$4*'Data and Parameter'!$E$5*('Data and Parameter'!$E$6+'Data and Parameter'!$E$7)*'Data and Parameter'!$E$19*'Data and Parameter'!$E$14*'ER calculations'!N2515</f>
        <v>0.48231087492828467</v>
      </c>
    </row>
    <row r="2516" spans="1:15" ht="15">
      <c r="A2516" s="284">
        <v>2512</v>
      </c>
      <c r="B2516" s="287"/>
      <c r="C2516" s="287"/>
      <c r="D2516" s="284" t="s">
        <v>1382</v>
      </c>
      <c r="E2516" s="287"/>
      <c r="F2516" s="285" t="s">
        <v>2636</v>
      </c>
      <c r="G2516" s="266" t="s">
        <v>121</v>
      </c>
      <c r="H2516" s="266">
        <f>IF(G2516="Traditional Stove",0.1,0.2)</f>
        <v>0.1</v>
      </c>
      <c r="I2516" s="266">
        <f>YEAR(J2516)</f>
        <v>2023</v>
      </c>
      <c r="J2516" s="267">
        <v>45012</v>
      </c>
      <c r="K2516" s="267">
        <f>J2516+1</f>
        <v>45013</v>
      </c>
      <c r="L2516" s="266">
        <f>IF(M2516&lt;=365,1,2)</f>
        <v>1</v>
      </c>
      <c r="M2516" s="266">
        <f>IF(K2516&lt;$C$1,$C$2-$C$1+1,$C$2-K2516+1)</f>
        <v>34</v>
      </c>
      <c r="N2516" s="268">
        <f>M2516/365</f>
        <v>9.3150684931506855E-2</v>
      </c>
      <c r="O2516" s="269">
        <f>'Data and Parameter'!$E$4*'Data and Parameter'!$E$5*('Data and Parameter'!$E$6+'Data and Parameter'!$E$7)*'Data and Parameter'!$E$19*'Data and Parameter'!$E$14*'ER calculations'!N2516</f>
        <v>0.48231087492828467</v>
      </c>
    </row>
    <row r="2517" spans="1:15" ht="15">
      <c r="A2517" s="284">
        <v>2513</v>
      </c>
      <c r="B2517" s="287"/>
      <c r="C2517" s="287"/>
      <c r="D2517" s="284" t="s">
        <v>1382</v>
      </c>
      <c r="E2517" s="287"/>
      <c r="F2517" s="285" t="s">
        <v>2637</v>
      </c>
      <c r="G2517" s="266" t="s">
        <v>121</v>
      </c>
      <c r="H2517" s="266">
        <f>IF(G2517="Traditional Stove",0.1,0.2)</f>
        <v>0.1</v>
      </c>
      <c r="I2517" s="266">
        <f>YEAR(J2517)</f>
        <v>2023</v>
      </c>
      <c r="J2517" s="267">
        <v>45012</v>
      </c>
      <c r="K2517" s="267">
        <f>J2517+1</f>
        <v>45013</v>
      </c>
      <c r="L2517" s="266">
        <f>IF(M2517&lt;=365,1,2)</f>
        <v>1</v>
      </c>
      <c r="M2517" s="266">
        <f>IF(K2517&lt;$C$1,$C$2-$C$1+1,$C$2-K2517+1)</f>
        <v>34</v>
      </c>
      <c r="N2517" s="268">
        <f>M2517/365</f>
        <v>9.3150684931506855E-2</v>
      </c>
      <c r="O2517" s="269">
        <f>'Data and Parameter'!$E$4*'Data and Parameter'!$E$5*('Data and Parameter'!$E$6+'Data and Parameter'!$E$7)*'Data and Parameter'!$E$19*'Data and Parameter'!$E$14*'ER calculations'!N2517</f>
        <v>0.48231087492828467</v>
      </c>
    </row>
    <row r="2518" spans="1:15" ht="15">
      <c r="A2518" s="284">
        <v>2514</v>
      </c>
      <c r="B2518" s="287"/>
      <c r="C2518" s="287"/>
      <c r="D2518" s="284" t="s">
        <v>1382</v>
      </c>
      <c r="E2518" s="287"/>
      <c r="F2518" s="285" t="s">
        <v>2638</v>
      </c>
      <c r="G2518" s="266" t="s">
        <v>121</v>
      </c>
      <c r="H2518" s="266">
        <f>IF(G2518="Traditional Stove",0.1,0.2)</f>
        <v>0.1</v>
      </c>
      <c r="I2518" s="266">
        <f>YEAR(J2518)</f>
        <v>2023</v>
      </c>
      <c r="J2518" s="267">
        <v>45012</v>
      </c>
      <c r="K2518" s="267">
        <f>J2518+1</f>
        <v>45013</v>
      </c>
      <c r="L2518" s="266">
        <f>IF(M2518&lt;=365,1,2)</f>
        <v>1</v>
      </c>
      <c r="M2518" s="266">
        <f>IF(K2518&lt;$C$1,$C$2-$C$1+1,$C$2-K2518+1)</f>
        <v>34</v>
      </c>
      <c r="N2518" s="268">
        <f>M2518/365</f>
        <v>9.3150684931506855E-2</v>
      </c>
      <c r="O2518" s="269">
        <f>'Data and Parameter'!$E$4*'Data and Parameter'!$E$5*('Data and Parameter'!$E$6+'Data and Parameter'!$E$7)*'Data and Parameter'!$E$19*'Data and Parameter'!$E$14*'ER calculations'!N2518</f>
        <v>0.48231087492828467</v>
      </c>
    </row>
    <row r="2519" spans="1:15" ht="15">
      <c r="A2519" s="284">
        <v>2515</v>
      </c>
      <c r="B2519" s="287"/>
      <c r="C2519" s="287"/>
      <c r="D2519" s="284" t="s">
        <v>1382</v>
      </c>
      <c r="E2519" s="287"/>
      <c r="F2519" s="285" t="s">
        <v>2639</v>
      </c>
      <c r="G2519" s="266" t="s">
        <v>121</v>
      </c>
      <c r="H2519" s="266">
        <f>IF(G2519="Traditional Stove",0.1,0.2)</f>
        <v>0.1</v>
      </c>
      <c r="I2519" s="266">
        <f>YEAR(J2519)</f>
        <v>2023</v>
      </c>
      <c r="J2519" s="267">
        <v>45012</v>
      </c>
      <c r="K2519" s="267">
        <f>J2519+1</f>
        <v>45013</v>
      </c>
      <c r="L2519" s="266">
        <f>IF(M2519&lt;=365,1,2)</f>
        <v>1</v>
      </c>
      <c r="M2519" s="266">
        <f>IF(K2519&lt;$C$1,$C$2-$C$1+1,$C$2-K2519+1)</f>
        <v>34</v>
      </c>
      <c r="N2519" s="268">
        <f>M2519/365</f>
        <v>9.3150684931506855E-2</v>
      </c>
      <c r="O2519" s="269">
        <f>'Data and Parameter'!$E$4*'Data and Parameter'!$E$5*('Data and Parameter'!$E$6+'Data and Parameter'!$E$7)*'Data and Parameter'!$E$19*'Data and Parameter'!$E$14*'ER calculations'!N2519</f>
        <v>0.48231087492828467</v>
      </c>
    </row>
    <row r="2520" spans="1:15" ht="15">
      <c r="A2520" s="284">
        <v>2516</v>
      </c>
      <c r="B2520" s="287"/>
      <c r="C2520" s="287"/>
      <c r="D2520" s="284" t="s">
        <v>1382</v>
      </c>
      <c r="E2520" s="287"/>
      <c r="F2520" s="285" t="s">
        <v>2640</v>
      </c>
      <c r="G2520" s="266" t="s">
        <v>121</v>
      </c>
      <c r="H2520" s="266">
        <f>IF(G2520="Traditional Stove",0.1,0.2)</f>
        <v>0.1</v>
      </c>
      <c r="I2520" s="266">
        <f>YEAR(J2520)</f>
        <v>2023</v>
      </c>
      <c r="J2520" s="267">
        <v>45012</v>
      </c>
      <c r="K2520" s="267">
        <f>J2520+1</f>
        <v>45013</v>
      </c>
      <c r="L2520" s="266">
        <f>IF(M2520&lt;=365,1,2)</f>
        <v>1</v>
      </c>
      <c r="M2520" s="266">
        <f>IF(K2520&lt;$C$1,$C$2-$C$1+1,$C$2-K2520+1)</f>
        <v>34</v>
      </c>
      <c r="N2520" s="268">
        <f>M2520/365</f>
        <v>9.3150684931506855E-2</v>
      </c>
      <c r="O2520" s="269">
        <f>'Data and Parameter'!$E$4*'Data and Parameter'!$E$5*('Data and Parameter'!$E$6+'Data and Parameter'!$E$7)*'Data and Parameter'!$E$19*'Data and Parameter'!$E$14*'ER calculations'!N2520</f>
        <v>0.48231087492828467</v>
      </c>
    </row>
    <row r="2521" spans="1:15" ht="15">
      <c r="A2521" s="284">
        <v>2517</v>
      </c>
      <c r="B2521" s="287"/>
      <c r="C2521" s="287"/>
      <c r="D2521" s="284" t="s">
        <v>1382</v>
      </c>
      <c r="E2521" s="287"/>
      <c r="F2521" s="285" t="s">
        <v>2641</v>
      </c>
      <c r="G2521" s="266" t="s">
        <v>121</v>
      </c>
      <c r="H2521" s="266">
        <f>IF(G2521="Traditional Stove",0.1,0.2)</f>
        <v>0.1</v>
      </c>
      <c r="I2521" s="266">
        <f>YEAR(J2521)</f>
        <v>2023</v>
      </c>
      <c r="J2521" s="267">
        <v>45012</v>
      </c>
      <c r="K2521" s="267">
        <f>J2521+1</f>
        <v>45013</v>
      </c>
      <c r="L2521" s="266">
        <f>IF(M2521&lt;=365,1,2)</f>
        <v>1</v>
      </c>
      <c r="M2521" s="266">
        <f>IF(K2521&lt;$C$1,$C$2-$C$1+1,$C$2-K2521+1)</f>
        <v>34</v>
      </c>
      <c r="N2521" s="268">
        <f>M2521/365</f>
        <v>9.3150684931506855E-2</v>
      </c>
      <c r="O2521" s="269">
        <f>'Data and Parameter'!$E$4*'Data and Parameter'!$E$5*('Data and Parameter'!$E$6+'Data and Parameter'!$E$7)*'Data and Parameter'!$E$19*'Data and Parameter'!$E$14*'ER calculations'!N2521</f>
        <v>0.48231087492828467</v>
      </c>
    </row>
    <row r="2522" spans="1:15" ht="15">
      <c r="A2522" s="284">
        <v>2518</v>
      </c>
      <c r="B2522" s="287"/>
      <c r="C2522" s="287"/>
      <c r="D2522" s="284" t="s">
        <v>1382</v>
      </c>
      <c r="E2522" s="287"/>
      <c r="F2522" s="285" t="s">
        <v>2642</v>
      </c>
      <c r="G2522" s="266" t="s">
        <v>121</v>
      </c>
      <c r="H2522" s="266">
        <f>IF(G2522="Traditional Stove",0.1,0.2)</f>
        <v>0.1</v>
      </c>
      <c r="I2522" s="266">
        <f>YEAR(J2522)</f>
        <v>2023</v>
      </c>
      <c r="J2522" s="267">
        <v>45012</v>
      </c>
      <c r="K2522" s="267">
        <f>J2522+1</f>
        <v>45013</v>
      </c>
      <c r="L2522" s="266">
        <f>IF(M2522&lt;=365,1,2)</f>
        <v>1</v>
      </c>
      <c r="M2522" s="266">
        <f>IF(K2522&lt;$C$1,$C$2-$C$1+1,$C$2-K2522+1)</f>
        <v>34</v>
      </c>
      <c r="N2522" s="268">
        <f>M2522/365</f>
        <v>9.3150684931506855E-2</v>
      </c>
      <c r="O2522" s="269">
        <f>'Data and Parameter'!$E$4*'Data and Parameter'!$E$5*('Data and Parameter'!$E$6+'Data and Parameter'!$E$7)*'Data and Parameter'!$E$19*'Data and Parameter'!$E$14*'ER calculations'!N2522</f>
        <v>0.48231087492828467</v>
      </c>
    </row>
    <row r="2523" spans="1:15" ht="15">
      <c r="A2523" s="284">
        <v>2519</v>
      </c>
      <c r="B2523" s="287"/>
      <c r="C2523" s="287"/>
      <c r="D2523" s="284" t="s">
        <v>1382</v>
      </c>
      <c r="E2523" s="287"/>
      <c r="F2523" s="285" t="s">
        <v>2643</v>
      </c>
      <c r="G2523" s="266" t="s">
        <v>121</v>
      </c>
      <c r="H2523" s="266">
        <f>IF(G2523="Traditional Stove",0.1,0.2)</f>
        <v>0.1</v>
      </c>
      <c r="I2523" s="266">
        <f>YEAR(J2523)</f>
        <v>2023</v>
      </c>
      <c r="J2523" s="267">
        <v>45012</v>
      </c>
      <c r="K2523" s="267">
        <f>J2523+1</f>
        <v>45013</v>
      </c>
      <c r="L2523" s="266">
        <f>IF(M2523&lt;=365,1,2)</f>
        <v>1</v>
      </c>
      <c r="M2523" s="266">
        <f>IF(K2523&lt;$C$1,$C$2-$C$1+1,$C$2-K2523+1)</f>
        <v>34</v>
      </c>
      <c r="N2523" s="268">
        <f>M2523/365</f>
        <v>9.3150684931506855E-2</v>
      </c>
      <c r="O2523" s="269">
        <f>'Data and Parameter'!$E$4*'Data and Parameter'!$E$5*('Data and Parameter'!$E$6+'Data and Parameter'!$E$7)*'Data and Parameter'!$E$19*'Data and Parameter'!$E$14*'ER calculations'!N2523</f>
        <v>0.48231087492828467</v>
      </c>
    </row>
    <row r="2524" spans="1:15" ht="15">
      <c r="A2524" s="284">
        <v>2520</v>
      </c>
      <c r="B2524" s="287"/>
      <c r="C2524" s="287"/>
      <c r="D2524" s="284" t="s">
        <v>1382</v>
      </c>
      <c r="E2524" s="287"/>
      <c r="F2524" s="285" t="s">
        <v>2644</v>
      </c>
      <c r="G2524" s="266" t="s">
        <v>121</v>
      </c>
      <c r="H2524" s="266">
        <f>IF(G2524="Traditional Stove",0.1,0.2)</f>
        <v>0.1</v>
      </c>
      <c r="I2524" s="266">
        <f>YEAR(J2524)</f>
        <v>2023</v>
      </c>
      <c r="J2524" s="267">
        <v>45012</v>
      </c>
      <c r="K2524" s="267">
        <f>J2524+1</f>
        <v>45013</v>
      </c>
      <c r="L2524" s="266">
        <f>IF(M2524&lt;=365,1,2)</f>
        <v>1</v>
      </c>
      <c r="M2524" s="266">
        <f>IF(K2524&lt;$C$1,$C$2-$C$1+1,$C$2-K2524+1)</f>
        <v>34</v>
      </c>
      <c r="N2524" s="268">
        <f>M2524/365</f>
        <v>9.3150684931506855E-2</v>
      </c>
      <c r="O2524" s="269">
        <f>'Data and Parameter'!$E$4*'Data and Parameter'!$E$5*('Data and Parameter'!$E$6+'Data and Parameter'!$E$7)*'Data and Parameter'!$E$19*'Data and Parameter'!$E$14*'ER calculations'!N2524</f>
        <v>0.48231087492828467</v>
      </c>
    </row>
    <row r="2525" spans="1:15" ht="15">
      <c r="A2525" s="284">
        <v>2521</v>
      </c>
      <c r="B2525" s="287"/>
      <c r="C2525" s="287"/>
      <c r="D2525" s="284" t="s">
        <v>1382</v>
      </c>
      <c r="E2525" s="287"/>
      <c r="F2525" s="285" t="s">
        <v>2645</v>
      </c>
      <c r="G2525" s="266" t="s">
        <v>121</v>
      </c>
      <c r="H2525" s="266">
        <f>IF(G2525="Traditional Stove",0.1,0.2)</f>
        <v>0.1</v>
      </c>
      <c r="I2525" s="266">
        <f>YEAR(J2525)</f>
        <v>2023</v>
      </c>
      <c r="J2525" s="267">
        <v>45012</v>
      </c>
      <c r="K2525" s="267">
        <f>J2525+1</f>
        <v>45013</v>
      </c>
      <c r="L2525" s="266">
        <f>IF(M2525&lt;=365,1,2)</f>
        <v>1</v>
      </c>
      <c r="M2525" s="266">
        <f>IF(K2525&lt;$C$1,$C$2-$C$1+1,$C$2-K2525+1)</f>
        <v>34</v>
      </c>
      <c r="N2525" s="268">
        <f>M2525/365</f>
        <v>9.3150684931506855E-2</v>
      </c>
      <c r="O2525" s="269">
        <f>'Data and Parameter'!$E$4*'Data and Parameter'!$E$5*('Data and Parameter'!$E$6+'Data and Parameter'!$E$7)*'Data and Parameter'!$E$19*'Data and Parameter'!$E$14*'ER calculations'!N2525</f>
        <v>0.48231087492828467</v>
      </c>
    </row>
    <row r="2526" spans="1:15" ht="15">
      <c r="A2526" s="284">
        <v>2522</v>
      </c>
      <c r="B2526" s="287"/>
      <c r="C2526" s="287"/>
      <c r="D2526" s="284" t="s">
        <v>1382</v>
      </c>
      <c r="E2526" s="287"/>
      <c r="F2526" s="285" t="s">
        <v>2646</v>
      </c>
      <c r="G2526" s="266" t="s">
        <v>121</v>
      </c>
      <c r="H2526" s="266">
        <f>IF(G2526="Traditional Stove",0.1,0.2)</f>
        <v>0.1</v>
      </c>
      <c r="I2526" s="266">
        <f>YEAR(J2526)</f>
        <v>2023</v>
      </c>
      <c r="J2526" s="267">
        <v>45012</v>
      </c>
      <c r="K2526" s="267">
        <f>J2526+1</f>
        <v>45013</v>
      </c>
      <c r="L2526" s="266">
        <f>IF(M2526&lt;=365,1,2)</f>
        <v>1</v>
      </c>
      <c r="M2526" s="266">
        <f>IF(K2526&lt;$C$1,$C$2-$C$1+1,$C$2-K2526+1)</f>
        <v>34</v>
      </c>
      <c r="N2526" s="268">
        <f>M2526/365</f>
        <v>9.3150684931506855E-2</v>
      </c>
      <c r="O2526" s="269">
        <f>'Data and Parameter'!$E$4*'Data and Parameter'!$E$5*('Data and Parameter'!$E$6+'Data and Parameter'!$E$7)*'Data and Parameter'!$E$19*'Data and Parameter'!$E$14*'ER calculations'!N2526</f>
        <v>0.48231087492828467</v>
      </c>
    </row>
    <row r="2527" spans="1:15" ht="15">
      <c r="A2527" s="284">
        <v>2523</v>
      </c>
      <c r="B2527" s="287"/>
      <c r="C2527" s="287"/>
      <c r="D2527" s="284" t="s">
        <v>1382</v>
      </c>
      <c r="E2527" s="287"/>
      <c r="F2527" s="285" t="s">
        <v>2647</v>
      </c>
      <c r="G2527" s="266" t="s">
        <v>121</v>
      </c>
      <c r="H2527" s="266">
        <f>IF(G2527="Traditional Stove",0.1,0.2)</f>
        <v>0.1</v>
      </c>
      <c r="I2527" s="266">
        <f>YEAR(J2527)</f>
        <v>2023</v>
      </c>
      <c r="J2527" s="267">
        <v>45012</v>
      </c>
      <c r="K2527" s="267">
        <f>J2527+1</f>
        <v>45013</v>
      </c>
      <c r="L2527" s="266">
        <f>IF(M2527&lt;=365,1,2)</f>
        <v>1</v>
      </c>
      <c r="M2527" s="266">
        <f>IF(K2527&lt;$C$1,$C$2-$C$1+1,$C$2-K2527+1)</f>
        <v>34</v>
      </c>
      <c r="N2527" s="268">
        <f>M2527/365</f>
        <v>9.3150684931506855E-2</v>
      </c>
      <c r="O2527" s="269">
        <f>'Data and Parameter'!$E$4*'Data and Parameter'!$E$5*('Data and Parameter'!$E$6+'Data and Parameter'!$E$7)*'Data and Parameter'!$E$19*'Data and Parameter'!$E$14*'ER calculations'!N2527</f>
        <v>0.48231087492828467</v>
      </c>
    </row>
    <row r="2528" spans="1:15" ht="15">
      <c r="A2528" s="284">
        <v>2524</v>
      </c>
      <c r="B2528" s="287"/>
      <c r="C2528" s="287"/>
      <c r="D2528" s="284" t="s">
        <v>1382</v>
      </c>
      <c r="E2528" s="287"/>
      <c r="F2528" s="285" t="s">
        <v>2648</v>
      </c>
      <c r="G2528" s="266" t="s">
        <v>121</v>
      </c>
      <c r="H2528" s="266">
        <f>IF(G2528="Traditional Stove",0.1,0.2)</f>
        <v>0.1</v>
      </c>
      <c r="I2528" s="266">
        <f>YEAR(J2528)</f>
        <v>2023</v>
      </c>
      <c r="J2528" s="267">
        <v>45012</v>
      </c>
      <c r="K2528" s="267">
        <f>J2528+1</f>
        <v>45013</v>
      </c>
      <c r="L2528" s="266">
        <f>IF(M2528&lt;=365,1,2)</f>
        <v>1</v>
      </c>
      <c r="M2528" s="266">
        <f>IF(K2528&lt;$C$1,$C$2-$C$1+1,$C$2-K2528+1)</f>
        <v>34</v>
      </c>
      <c r="N2528" s="268">
        <f>M2528/365</f>
        <v>9.3150684931506855E-2</v>
      </c>
      <c r="O2528" s="269">
        <f>'Data and Parameter'!$E$4*'Data and Parameter'!$E$5*('Data and Parameter'!$E$6+'Data and Parameter'!$E$7)*'Data and Parameter'!$E$19*'Data and Parameter'!$E$14*'ER calculations'!N2528</f>
        <v>0.48231087492828467</v>
      </c>
    </row>
    <row r="2529" spans="1:15" ht="15">
      <c r="A2529" s="284">
        <v>2525</v>
      </c>
      <c r="B2529" s="287"/>
      <c r="C2529" s="287"/>
      <c r="D2529" s="284" t="s">
        <v>1382</v>
      </c>
      <c r="E2529" s="287"/>
      <c r="F2529" s="285" t="s">
        <v>2649</v>
      </c>
      <c r="G2529" s="266" t="s">
        <v>121</v>
      </c>
      <c r="H2529" s="266">
        <f>IF(G2529="Traditional Stove",0.1,0.2)</f>
        <v>0.1</v>
      </c>
      <c r="I2529" s="266">
        <f>YEAR(J2529)</f>
        <v>2023</v>
      </c>
      <c r="J2529" s="267">
        <v>45012</v>
      </c>
      <c r="K2529" s="267">
        <f>J2529+1</f>
        <v>45013</v>
      </c>
      <c r="L2529" s="266">
        <f>IF(M2529&lt;=365,1,2)</f>
        <v>1</v>
      </c>
      <c r="M2529" s="266">
        <f>IF(K2529&lt;$C$1,$C$2-$C$1+1,$C$2-K2529+1)</f>
        <v>34</v>
      </c>
      <c r="N2529" s="268">
        <f>M2529/365</f>
        <v>9.3150684931506855E-2</v>
      </c>
      <c r="O2529" s="269">
        <f>'Data and Parameter'!$E$4*'Data and Parameter'!$E$5*('Data and Parameter'!$E$6+'Data and Parameter'!$E$7)*'Data and Parameter'!$E$19*'Data and Parameter'!$E$14*'ER calculations'!N2529</f>
        <v>0.48231087492828467</v>
      </c>
    </row>
    <row r="2530" spans="1:15" ht="15">
      <c r="A2530" s="284">
        <v>2526</v>
      </c>
      <c r="B2530" s="287"/>
      <c r="C2530" s="287"/>
      <c r="D2530" s="284" t="s">
        <v>1382</v>
      </c>
      <c r="E2530" s="287"/>
      <c r="F2530" s="285" t="s">
        <v>2650</v>
      </c>
      <c r="G2530" s="266" t="s">
        <v>121</v>
      </c>
      <c r="H2530" s="266">
        <f>IF(G2530="Traditional Stove",0.1,0.2)</f>
        <v>0.1</v>
      </c>
      <c r="I2530" s="266">
        <f>YEAR(J2530)</f>
        <v>2023</v>
      </c>
      <c r="J2530" s="267">
        <v>45012</v>
      </c>
      <c r="K2530" s="267">
        <f>J2530+1</f>
        <v>45013</v>
      </c>
      <c r="L2530" s="266">
        <f>IF(M2530&lt;=365,1,2)</f>
        <v>1</v>
      </c>
      <c r="M2530" s="266">
        <f>IF(K2530&lt;$C$1,$C$2-$C$1+1,$C$2-K2530+1)</f>
        <v>34</v>
      </c>
      <c r="N2530" s="268">
        <f>M2530/365</f>
        <v>9.3150684931506855E-2</v>
      </c>
      <c r="O2530" s="269">
        <f>'Data and Parameter'!$E$4*'Data and Parameter'!$E$5*('Data and Parameter'!$E$6+'Data and Parameter'!$E$7)*'Data and Parameter'!$E$19*'Data and Parameter'!$E$14*'ER calculations'!N2530</f>
        <v>0.48231087492828467</v>
      </c>
    </row>
    <row r="2531" spans="1:15" ht="15">
      <c r="A2531" s="284">
        <v>2527</v>
      </c>
      <c r="B2531" s="287"/>
      <c r="C2531" s="287"/>
      <c r="D2531" s="284" t="s">
        <v>1382</v>
      </c>
      <c r="E2531" s="287"/>
      <c r="F2531" s="285" t="s">
        <v>2651</v>
      </c>
      <c r="G2531" s="266" t="s">
        <v>121</v>
      </c>
      <c r="H2531" s="266">
        <f>IF(G2531="Traditional Stove",0.1,0.2)</f>
        <v>0.1</v>
      </c>
      <c r="I2531" s="266">
        <f>YEAR(J2531)</f>
        <v>2023</v>
      </c>
      <c r="J2531" s="267">
        <v>45012</v>
      </c>
      <c r="K2531" s="267">
        <f>J2531+1</f>
        <v>45013</v>
      </c>
      <c r="L2531" s="266">
        <f>IF(M2531&lt;=365,1,2)</f>
        <v>1</v>
      </c>
      <c r="M2531" s="266">
        <f>IF(K2531&lt;$C$1,$C$2-$C$1+1,$C$2-K2531+1)</f>
        <v>34</v>
      </c>
      <c r="N2531" s="268">
        <f>M2531/365</f>
        <v>9.3150684931506855E-2</v>
      </c>
      <c r="O2531" s="269">
        <f>'Data and Parameter'!$E$4*'Data and Parameter'!$E$5*('Data and Parameter'!$E$6+'Data and Parameter'!$E$7)*'Data and Parameter'!$E$19*'Data and Parameter'!$E$14*'ER calculations'!N2531</f>
        <v>0.48231087492828467</v>
      </c>
    </row>
    <row r="2532" spans="1:15" ht="15">
      <c r="A2532" s="284">
        <v>2528</v>
      </c>
      <c r="B2532" s="287"/>
      <c r="C2532" s="287"/>
      <c r="D2532" s="284" t="s">
        <v>1382</v>
      </c>
      <c r="E2532" s="287"/>
      <c r="F2532" s="285" t="s">
        <v>2652</v>
      </c>
      <c r="G2532" s="266" t="s">
        <v>121</v>
      </c>
      <c r="H2532" s="266">
        <f>IF(G2532="Traditional Stove",0.1,0.2)</f>
        <v>0.1</v>
      </c>
      <c r="I2532" s="266">
        <f>YEAR(J2532)</f>
        <v>2023</v>
      </c>
      <c r="J2532" s="267">
        <v>45012</v>
      </c>
      <c r="K2532" s="267">
        <f>J2532+1</f>
        <v>45013</v>
      </c>
      <c r="L2532" s="266">
        <f>IF(M2532&lt;=365,1,2)</f>
        <v>1</v>
      </c>
      <c r="M2532" s="266">
        <f>IF(K2532&lt;$C$1,$C$2-$C$1+1,$C$2-K2532+1)</f>
        <v>34</v>
      </c>
      <c r="N2532" s="268">
        <f>M2532/365</f>
        <v>9.3150684931506855E-2</v>
      </c>
      <c r="O2532" s="269">
        <f>'Data and Parameter'!$E$4*'Data and Parameter'!$E$5*('Data and Parameter'!$E$6+'Data and Parameter'!$E$7)*'Data and Parameter'!$E$19*'Data and Parameter'!$E$14*'ER calculations'!N2532</f>
        <v>0.48231087492828467</v>
      </c>
    </row>
    <row r="2533" spans="1:15" ht="15">
      <c r="A2533" s="284">
        <v>2529</v>
      </c>
      <c r="B2533" s="287"/>
      <c r="C2533" s="287"/>
      <c r="D2533" s="284" t="s">
        <v>1382</v>
      </c>
      <c r="E2533" s="287"/>
      <c r="F2533" s="285" t="s">
        <v>2653</v>
      </c>
      <c r="G2533" s="266" t="s">
        <v>121</v>
      </c>
      <c r="H2533" s="266">
        <f>IF(G2533="Traditional Stove",0.1,0.2)</f>
        <v>0.1</v>
      </c>
      <c r="I2533" s="266">
        <f>YEAR(J2533)</f>
        <v>2023</v>
      </c>
      <c r="J2533" s="267">
        <v>45012</v>
      </c>
      <c r="K2533" s="267">
        <f>J2533+1</f>
        <v>45013</v>
      </c>
      <c r="L2533" s="266">
        <f>IF(M2533&lt;=365,1,2)</f>
        <v>1</v>
      </c>
      <c r="M2533" s="266">
        <f>IF(K2533&lt;$C$1,$C$2-$C$1+1,$C$2-K2533+1)</f>
        <v>34</v>
      </c>
      <c r="N2533" s="268">
        <f>M2533/365</f>
        <v>9.3150684931506855E-2</v>
      </c>
      <c r="O2533" s="269">
        <f>'Data and Parameter'!$E$4*'Data and Parameter'!$E$5*('Data and Parameter'!$E$6+'Data and Parameter'!$E$7)*'Data and Parameter'!$E$19*'Data and Parameter'!$E$14*'ER calculations'!N2533</f>
        <v>0.48231087492828467</v>
      </c>
    </row>
    <row r="2534" spans="1:15" ht="15">
      <c r="A2534" s="284">
        <v>2530</v>
      </c>
      <c r="B2534" s="287"/>
      <c r="C2534" s="287"/>
      <c r="D2534" s="284" t="s">
        <v>1382</v>
      </c>
      <c r="E2534" s="287"/>
      <c r="F2534" s="285" t="s">
        <v>2654</v>
      </c>
      <c r="G2534" s="266" t="s">
        <v>121</v>
      </c>
      <c r="H2534" s="266">
        <f>IF(G2534="Traditional Stove",0.1,0.2)</f>
        <v>0.1</v>
      </c>
      <c r="I2534" s="266">
        <f>YEAR(J2534)</f>
        <v>2023</v>
      </c>
      <c r="J2534" s="267">
        <v>45012</v>
      </c>
      <c r="K2534" s="267">
        <f>J2534+1</f>
        <v>45013</v>
      </c>
      <c r="L2534" s="266">
        <f>IF(M2534&lt;=365,1,2)</f>
        <v>1</v>
      </c>
      <c r="M2534" s="266">
        <f>IF(K2534&lt;$C$1,$C$2-$C$1+1,$C$2-K2534+1)</f>
        <v>34</v>
      </c>
      <c r="N2534" s="268">
        <f>M2534/365</f>
        <v>9.3150684931506855E-2</v>
      </c>
      <c r="O2534" s="269">
        <f>'Data and Parameter'!$E$4*'Data and Parameter'!$E$5*('Data and Parameter'!$E$6+'Data and Parameter'!$E$7)*'Data and Parameter'!$E$19*'Data and Parameter'!$E$14*'ER calculations'!N2534</f>
        <v>0.48231087492828467</v>
      </c>
    </row>
    <row r="2535" spans="1:15" ht="15">
      <c r="A2535" s="284">
        <v>2531</v>
      </c>
      <c r="B2535" s="287"/>
      <c r="C2535" s="287"/>
      <c r="D2535" s="284" t="s">
        <v>1382</v>
      </c>
      <c r="E2535" s="287"/>
      <c r="F2535" s="285" t="s">
        <v>2655</v>
      </c>
      <c r="G2535" s="266" t="s">
        <v>121</v>
      </c>
      <c r="H2535" s="266">
        <f>IF(G2535="Traditional Stove",0.1,0.2)</f>
        <v>0.1</v>
      </c>
      <c r="I2535" s="266">
        <f>YEAR(J2535)</f>
        <v>2023</v>
      </c>
      <c r="J2535" s="267">
        <v>45012</v>
      </c>
      <c r="K2535" s="267">
        <f>J2535+1</f>
        <v>45013</v>
      </c>
      <c r="L2535" s="266">
        <f>IF(M2535&lt;=365,1,2)</f>
        <v>1</v>
      </c>
      <c r="M2535" s="266">
        <f>IF(K2535&lt;$C$1,$C$2-$C$1+1,$C$2-K2535+1)</f>
        <v>34</v>
      </c>
      <c r="N2535" s="268">
        <f>M2535/365</f>
        <v>9.3150684931506855E-2</v>
      </c>
      <c r="O2535" s="269">
        <f>'Data and Parameter'!$E$4*'Data and Parameter'!$E$5*('Data and Parameter'!$E$6+'Data and Parameter'!$E$7)*'Data and Parameter'!$E$19*'Data and Parameter'!$E$14*'ER calculations'!N2535</f>
        <v>0.48231087492828467</v>
      </c>
    </row>
    <row r="2536" spans="1:15" ht="15">
      <c r="A2536" s="284">
        <v>2532</v>
      </c>
      <c r="B2536" s="287"/>
      <c r="C2536" s="287"/>
      <c r="D2536" s="284" t="s">
        <v>1382</v>
      </c>
      <c r="E2536" s="287"/>
      <c r="F2536" s="285" t="s">
        <v>2656</v>
      </c>
      <c r="G2536" s="266" t="s">
        <v>121</v>
      </c>
      <c r="H2536" s="266">
        <f>IF(G2536="Traditional Stove",0.1,0.2)</f>
        <v>0.1</v>
      </c>
      <c r="I2536" s="266">
        <f>YEAR(J2536)</f>
        <v>2023</v>
      </c>
      <c r="J2536" s="267">
        <v>45012</v>
      </c>
      <c r="K2536" s="267">
        <f>J2536+1</f>
        <v>45013</v>
      </c>
      <c r="L2536" s="266">
        <f>IF(M2536&lt;=365,1,2)</f>
        <v>1</v>
      </c>
      <c r="M2536" s="266">
        <f>IF(K2536&lt;$C$1,$C$2-$C$1+1,$C$2-K2536+1)</f>
        <v>34</v>
      </c>
      <c r="N2536" s="268">
        <f>M2536/365</f>
        <v>9.3150684931506855E-2</v>
      </c>
      <c r="O2536" s="269">
        <f>'Data and Parameter'!$E$4*'Data and Parameter'!$E$5*('Data and Parameter'!$E$6+'Data and Parameter'!$E$7)*'Data and Parameter'!$E$19*'Data and Parameter'!$E$14*'ER calculations'!N2536</f>
        <v>0.48231087492828467</v>
      </c>
    </row>
    <row r="2537" spans="1:15" ht="15">
      <c r="A2537" s="284">
        <v>2533</v>
      </c>
      <c r="B2537" s="287"/>
      <c r="C2537" s="287"/>
      <c r="D2537" s="284" t="s">
        <v>1382</v>
      </c>
      <c r="E2537" s="287"/>
      <c r="F2537" s="285" t="s">
        <v>2657</v>
      </c>
      <c r="G2537" s="266" t="s">
        <v>121</v>
      </c>
      <c r="H2537" s="266">
        <f>IF(G2537="Traditional Stove",0.1,0.2)</f>
        <v>0.1</v>
      </c>
      <c r="I2537" s="266">
        <f>YEAR(J2537)</f>
        <v>2023</v>
      </c>
      <c r="J2537" s="267">
        <v>45012</v>
      </c>
      <c r="K2537" s="267">
        <f>J2537+1</f>
        <v>45013</v>
      </c>
      <c r="L2537" s="266">
        <f>IF(M2537&lt;=365,1,2)</f>
        <v>1</v>
      </c>
      <c r="M2537" s="266">
        <f>IF(K2537&lt;$C$1,$C$2-$C$1+1,$C$2-K2537+1)</f>
        <v>34</v>
      </c>
      <c r="N2537" s="268">
        <f>M2537/365</f>
        <v>9.3150684931506855E-2</v>
      </c>
      <c r="O2537" s="269">
        <f>'Data and Parameter'!$E$4*'Data and Parameter'!$E$5*('Data and Parameter'!$E$6+'Data and Parameter'!$E$7)*'Data and Parameter'!$E$19*'Data and Parameter'!$E$14*'ER calculations'!N2537</f>
        <v>0.48231087492828467</v>
      </c>
    </row>
    <row r="2538" spans="1:15" ht="15">
      <c r="A2538" s="284">
        <v>2534</v>
      </c>
      <c r="B2538" s="287"/>
      <c r="C2538" s="287"/>
      <c r="D2538" s="284" t="s">
        <v>1382</v>
      </c>
      <c r="E2538" s="287"/>
      <c r="F2538" s="285" t="s">
        <v>2658</v>
      </c>
      <c r="G2538" s="266" t="s">
        <v>121</v>
      </c>
      <c r="H2538" s="266">
        <f>IF(G2538="Traditional Stove",0.1,0.2)</f>
        <v>0.1</v>
      </c>
      <c r="I2538" s="266">
        <f>YEAR(J2538)</f>
        <v>2023</v>
      </c>
      <c r="J2538" s="267">
        <v>45012</v>
      </c>
      <c r="K2538" s="267">
        <f>J2538+1</f>
        <v>45013</v>
      </c>
      <c r="L2538" s="266">
        <f>IF(M2538&lt;=365,1,2)</f>
        <v>1</v>
      </c>
      <c r="M2538" s="266">
        <f>IF(K2538&lt;$C$1,$C$2-$C$1+1,$C$2-K2538+1)</f>
        <v>34</v>
      </c>
      <c r="N2538" s="268">
        <f>M2538/365</f>
        <v>9.3150684931506855E-2</v>
      </c>
      <c r="O2538" s="269">
        <f>'Data and Parameter'!$E$4*'Data and Parameter'!$E$5*('Data and Parameter'!$E$6+'Data and Parameter'!$E$7)*'Data and Parameter'!$E$19*'Data and Parameter'!$E$14*'ER calculations'!N2538</f>
        <v>0.48231087492828467</v>
      </c>
    </row>
    <row r="2539" spans="1:15" ht="15">
      <c r="A2539" s="284">
        <v>2535</v>
      </c>
      <c r="B2539" s="287"/>
      <c r="C2539" s="287"/>
      <c r="D2539" s="284" t="s">
        <v>1382</v>
      </c>
      <c r="E2539" s="287"/>
      <c r="F2539" s="285" t="s">
        <v>2659</v>
      </c>
      <c r="G2539" s="266" t="s">
        <v>121</v>
      </c>
      <c r="H2539" s="266">
        <f>IF(G2539="Traditional Stove",0.1,0.2)</f>
        <v>0.1</v>
      </c>
      <c r="I2539" s="266">
        <f>YEAR(J2539)</f>
        <v>2023</v>
      </c>
      <c r="J2539" s="267">
        <v>45012</v>
      </c>
      <c r="K2539" s="267">
        <f>J2539+1</f>
        <v>45013</v>
      </c>
      <c r="L2539" s="266">
        <f>IF(M2539&lt;=365,1,2)</f>
        <v>1</v>
      </c>
      <c r="M2539" s="266">
        <f>IF(K2539&lt;$C$1,$C$2-$C$1+1,$C$2-K2539+1)</f>
        <v>34</v>
      </c>
      <c r="N2539" s="268">
        <f>M2539/365</f>
        <v>9.3150684931506855E-2</v>
      </c>
      <c r="O2539" s="269">
        <f>'Data and Parameter'!$E$4*'Data and Parameter'!$E$5*('Data and Parameter'!$E$6+'Data and Parameter'!$E$7)*'Data and Parameter'!$E$19*'Data and Parameter'!$E$14*'ER calculations'!N2539</f>
        <v>0.48231087492828467</v>
      </c>
    </row>
    <row r="2540" spans="1:15" ht="15">
      <c r="A2540" s="284">
        <v>2536</v>
      </c>
      <c r="B2540" s="287"/>
      <c r="C2540" s="287"/>
      <c r="D2540" s="284" t="s">
        <v>1382</v>
      </c>
      <c r="E2540" s="287"/>
      <c r="F2540" s="285" t="s">
        <v>2660</v>
      </c>
      <c r="G2540" s="266" t="s">
        <v>121</v>
      </c>
      <c r="H2540" s="266">
        <f>IF(G2540="Traditional Stove",0.1,0.2)</f>
        <v>0.1</v>
      </c>
      <c r="I2540" s="266">
        <f>YEAR(J2540)</f>
        <v>2023</v>
      </c>
      <c r="J2540" s="267">
        <v>45012</v>
      </c>
      <c r="K2540" s="267">
        <f>J2540+1</f>
        <v>45013</v>
      </c>
      <c r="L2540" s="266">
        <f>IF(M2540&lt;=365,1,2)</f>
        <v>1</v>
      </c>
      <c r="M2540" s="266">
        <f>IF(K2540&lt;$C$1,$C$2-$C$1+1,$C$2-K2540+1)</f>
        <v>34</v>
      </c>
      <c r="N2540" s="268">
        <f>M2540/365</f>
        <v>9.3150684931506855E-2</v>
      </c>
      <c r="O2540" s="269">
        <f>'Data and Parameter'!$E$4*'Data and Parameter'!$E$5*('Data and Parameter'!$E$6+'Data and Parameter'!$E$7)*'Data and Parameter'!$E$19*'Data and Parameter'!$E$14*'ER calculations'!N2540</f>
        <v>0.48231087492828467</v>
      </c>
    </row>
    <row r="2541" spans="1:15" ht="15">
      <c r="A2541" s="284">
        <v>2537</v>
      </c>
      <c r="B2541" s="287"/>
      <c r="C2541" s="287"/>
      <c r="D2541" s="284" t="s">
        <v>1382</v>
      </c>
      <c r="E2541" s="287"/>
      <c r="F2541" s="285" t="s">
        <v>2661</v>
      </c>
      <c r="G2541" s="266" t="s">
        <v>121</v>
      </c>
      <c r="H2541" s="266">
        <f>IF(G2541="Traditional Stove",0.1,0.2)</f>
        <v>0.1</v>
      </c>
      <c r="I2541" s="266">
        <f>YEAR(J2541)</f>
        <v>2023</v>
      </c>
      <c r="J2541" s="267">
        <v>45012</v>
      </c>
      <c r="K2541" s="267">
        <f>J2541+1</f>
        <v>45013</v>
      </c>
      <c r="L2541" s="266">
        <f>IF(M2541&lt;=365,1,2)</f>
        <v>1</v>
      </c>
      <c r="M2541" s="266">
        <f>IF(K2541&lt;$C$1,$C$2-$C$1+1,$C$2-K2541+1)</f>
        <v>34</v>
      </c>
      <c r="N2541" s="268">
        <f>M2541/365</f>
        <v>9.3150684931506855E-2</v>
      </c>
      <c r="O2541" s="269">
        <f>'Data and Parameter'!$E$4*'Data and Parameter'!$E$5*('Data and Parameter'!$E$6+'Data and Parameter'!$E$7)*'Data and Parameter'!$E$19*'Data and Parameter'!$E$14*'ER calculations'!N2541</f>
        <v>0.48231087492828467</v>
      </c>
    </row>
    <row r="2542" spans="1:15" ht="15">
      <c r="A2542" s="284">
        <v>2538</v>
      </c>
      <c r="B2542" s="287"/>
      <c r="C2542" s="287"/>
      <c r="D2542" s="284" t="s">
        <v>1382</v>
      </c>
      <c r="E2542" s="287"/>
      <c r="F2542" s="285" t="s">
        <v>2662</v>
      </c>
      <c r="G2542" s="266" t="s">
        <v>121</v>
      </c>
      <c r="H2542" s="266">
        <f>IF(G2542="Traditional Stove",0.1,0.2)</f>
        <v>0.1</v>
      </c>
      <c r="I2542" s="266">
        <f>YEAR(J2542)</f>
        <v>2023</v>
      </c>
      <c r="J2542" s="267">
        <v>45012</v>
      </c>
      <c r="K2542" s="267">
        <f>J2542+1</f>
        <v>45013</v>
      </c>
      <c r="L2542" s="266">
        <f>IF(M2542&lt;=365,1,2)</f>
        <v>1</v>
      </c>
      <c r="M2542" s="266">
        <f>IF(K2542&lt;$C$1,$C$2-$C$1+1,$C$2-K2542+1)</f>
        <v>34</v>
      </c>
      <c r="N2542" s="268">
        <f>M2542/365</f>
        <v>9.3150684931506855E-2</v>
      </c>
      <c r="O2542" s="269">
        <f>'Data and Parameter'!$E$4*'Data and Parameter'!$E$5*('Data and Parameter'!$E$6+'Data and Parameter'!$E$7)*'Data and Parameter'!$E$19*'Data and Parameter'!$E$14*'ER calculations'!N2542</f>
        <v>0.48231087492828467</v>
      </c>
    </row>
    <row r="2543" spans="1:15" ht="15">
      <c r="A2543" s="284">
        <v>2539</v>
      </c>
      <c r="B2543" s="287"/>
      <c r="C2543" s="287"/>
      <c r="D2543" s="284" t="s">
        <v>1382</v>
      </c>
      <c r="E2543" s="287"/>
      <c r="F2543" s="285" t="s">
        <v>2663</v>
      </c>
      <c r="G2543" s="266" t="s">
        <v>121</v>
      </c>
      <c r="H2543" s="266">
        <f>IF(G2543="Traditional Stove",0.1,0.2)</f>
        <v>0.1</v>
      </c>
      <c r="I2543" s="266">
        <f>YEAR(J2543)</f>
        <v>2023</v>
      </c>
      <c r="J2543" s="267">
        <v>45012</v>
      </c>
      <c r="K2543" s="267">
        <f>J2543+1</f>
        <v>45013</v>
      </c>
      <c r="L2543" s="266">
        <f>IF(M2543&lt;=365,1,2)</f>
        <v>1</v>
      </c>
      <c r="M2543" s="266">
        <f>IF(K2543&lt;$C$1,$C$2-$C$1+1,$C$2-K2543+1)</f>
        <v>34</v>
      </c>
      <c r="N2543" s="268">
        <f>M2543/365</f>
        <v>9.3150684931506855E-2</v>
      </c>
      <c r="O2543" s="269">
        <f>'Data and Parameter'!$E$4*'Data and Parameter'!$E$5*('Data and Parameter'!$E$6+'Data and Parameter'!$E$7)*'Data and Parameter'!$E$19*'Data and Parameter'!$E$14*'ER calculations'!N2543</f>
        <v>0.48231087492828467</v>
      </c>
    </row>
    <row r="2544" spans="1:15" ht="15">
      <c r="A2544" s="284">
        <v>2540</v>
      </c>
      <c r="B2544" s="287"/>
      <c r="C2544" s="287"/>
      <c r="D2544" s="284" t="s">
        <v>1382</v>
      </c>
      <c r="E2544" s="287"/>
      <c r="F2544" s="285" t="s">
        <v>2664</v>
      </c>
      <c r="G2544" s="266" t="s">
        <v>121</v>
      </c>
      <c r="H2544" s="266">
        <f>IF(G2544="Traditional Stove",0.1,0.2)</f>
        <v>0.1</v>
      </c>
      <c r="I2544" s="266">
        <f>YEAR(J2544)</f>
        <v>2023</v>
      </c>
      <c r="J2544" s="267">
        <v>45012</v>
      </c>
      <c r="K2544" s="267">
        <f>J2544+1</f>
        <v>45013</v>
      </c>
      <c r="L2544" s="266">
        <f>IF(M2544&lt;=365,1,2)</f>
        <v>1</v>
      </c>
      <c r="M2544" s="266">
        <f>IF(K2544&lt;$C$1,$C$2-$C$1+1,$C$2-K2544+1)</f>
        <v>34</v>
      </c>
      <c r="N2544" s="268">
        <f>M2544/365</f>
        <v>9.3150684931506855E-2</v>
      </c>
      <c r="O2544" s="269">
        <f>'Data and Parameter'!$E$4*'Data and Parameter'!$E$5*('Data and Parameter'!$E$6+'Data and Parameter'!$E$7)*'Data and Parameter'!$E$19*'Data and Parameter'!$E$14*'ER calculations'!N2544</f>
        <v>0.48231087492828467</v>
      </c>
    </row>
    <row r="2545" spans="1:15" ht="15">
      <c r="A2545" s="284">
        <v>2541</v>
      </c>
      <c r="B2545" s="287"/>
      <c r="C2545" s="287"/>
      <c r="D2545" s="284" t="s">
        <v>1382</v>
      </c>
      <c r="E2545" s="287"/>
      <c r="F2545" s="285" t="s">
        <v>2665</v>
      </c>
      <c r="G2545" s="266" t="s">
        <v>121</v>
      </c>
      <c r="H2545" s="266">
        <f>IF(G2545="Traditional Stove",0.1,0.2)</f>
        <v>0.1</v>
      </c>
      <c r="I2545" s="266">
        <f>YEAR(J2545)</f>
        <v>2023</v>
      </c>
      <c r="J2545" s="267">
        <v>45012</v>
      </c>
      <c r="K2545" s="267">
        <f>J2545+1</f>
        <v>45013</v>
      </c>
      <c r="L2545" s="266">
        <f>IF(M2545&lt;=365,1,2)</f>
        <v>1</v>
      </c>
      <c r="M2545" s="266">
        <f>IF(K2545&lt;$C$1,$C$2-$C$1+1,$C$2-K2545+1)</f>
        <v>34</v>
      </c>
      <c r="N2545" s="268">
        <f>M2545/365</f>
        <v>9.3150684931506855E-2</v>
      </c>
      <c r="O2545" s="269">
        <f>'Data and Parameter'!$E$4*'Data and Parameter'!$E$5*('Data and Parameter'!$E$6+'Data and Parameter'!$E$7)*'Data and Parameter'!$E$19*'Data and Parameter'!$E$14*'ER calculations'!N2545</f>
        <v>0.48231087492828467</v>
      </c>
    </row>
    <row r="2546" spans="1:15" ht="15">
      <c r="A2546" s="284">
        <v>2542</v>
      </c>
      <c r="B2546" s="287"/>
      <c r="C2546" s="287"/>
      <c r="D2546" s="284" t="s">
        <v>1382</v>
      </c>
      <c r="E2546" s="287"/>
      <c r="F2546" s="285" t="s">
        <v>2666</v>
      </c>
      <c r="G2546" s="266" t="s">
        <v>121</v>
      </c>
      <c r="H2546" s="266">
        <f>IF(G2546="Traditional Stove",0.1,0.2)</f>
        <v>0.1</v>
      </c>
      <c r="I2546" s="266">
        <f>YEAR(J2546)</f>
        <v>2023</v>
      </c>
      <c r="J2546" s="267">
        <v>45012</v>
      </c>
      <c r="K2546" s="267">
        <f>J2546+1</f>
        <v>45013</v>
      </c>
      <c r="L2546" s="266">
        <f>IF(M2546&lt;=365,1,2)</f>
        <v>1</v>
      </c>
      <c r="M2546" s="266">
        <f>IF(K2546&lt;$C$1,$C$2-$C$1+1,$C$2-K2546+1)</f>
        <v>34</v>
      </c>
      <c r="N2546" s="268">
        <f>M2546/365</f>
        <v>9.3150684931506855E-2</v>
      </c>
      <c r="O2546" s="269">
        <f>'Data and Parameter'!$E$4*'Data and Parameter'!$E$5*('Data and Parameter'!$E$6+'Data and Parameter'!$E$7)*'Data and Parameter'!$E$19*'Data and Parameter'!$E$14*'ER calculations'!N2546</f>
        <v>0.48231087492828467</v>
      </c>
    </row>
    <row r="2547" spans="1:15" ht="15">
      <c r="A2547" s="284">
        <v>2543</v>
      </c>
      <c r="B2547" s="287"/>
      <c r="C2547" s="287"/>
      <c r="D2547" s="284" t="s">
        <v>1382</v>
      </c>
      <c r="E2547" s="287"/>
      <c r="F2547" s="285" t="s">
        <v>2667</v>
      </c>
      <c r="G2547" s="266" t="s">
        <v>121</v>
      </c>
      <c r="H2547" s="266">
        <f>IF(G2547="Traditional Stove",0.1,0.2)</f>
        <v>0.1</v>
      </c>
      <c r="I2547" s="266">
        <f>YEAR(J2547)</f>
        <v>2023</v>
      </c>
      <c r="J2547" s="267">
        <v>45012</v>
      </c>
      <c r="K2547" s="267">
        <f>J2547+1</f>
        <v>45013</v>
      </c>
      <c r="L2547" s="266">
        <f>IF(M2547&lt;=365,1,2)</f>
        <v>1</v>
      </c>
      <c r="M2547" s="266">
        <f>IF(K2547&lt;$C$1,$C$2-$C$1+1,$C$2-K2547+1)</f>
        <v>34</v>
      </c>
      <c r="N2547" s="268">
        <f>M2547/365</f>
        <v>9.3150684931506855E-2</v>
      </c>
      <c r="O2547" s="269">
        <f>'Data and Parameter'!$E$4*'Data and Parameter'!$E$5*('Data and Parameter'!$E$6+'Data and Parameter'!$E$7)*'Data and Parameter'!$E$19*'Data and Parameter'!$E$14*'ER calculations'!N2547</f>
        <v>0.48231087492828467</v>
      </c>
    </row>
    <row r="2548" spans="1:15" ht="15">
      <c r="A2548" s="284">
        <v>2544</v>
      </c>
      <c r="B2548" s="287"/>
      <c r="C2548" s="287"/>
      <c r="D2548" s="284" t="s">
        <v>1382</v>
      </c>
      <c r="E2548" s="287"/>
      <c r="F2548" s="285" t="s">
        <v>2668</v>
      </c>
      <c r="G2548" s="266" t="s">
        <v>121</v>
      </c>
      <c r="H2548" s="266">
        <f>IF(G2548="Traditional Stove",0.1,0.2)</f>
        <v>0.1</v>
      </c>
      <c r="I2548" s="266">
        <f>YEAR(J2548)</f>
        <v>2023</v>
      </c>
      <c r="J2548" s="267">
        <v>45012</v>
      </c>
      <c r="K2548" s="267">
        <f>J2548+1</f>
        <v>45013</v>
      </c>
      <c r="L2548" s="266">
        <f>IF(M2548&lt;=365,1,2)</f>
        <v>1</v>
      </c>
      <c r="M2548" s="266">
        <f>IF(K2548&lt;$C$1,$C$2-$C$1+1,$C$2-K2548+1)</f>
        <v>34</v>
      </c>
      <c r="N2548" s="268">
        <f>M2548/365</f>
        <v>9.3150684931506855E-2</v>
      </c>
      <c r="O2548" s="269">
        <f>'Data and Parameter'!$E$4*'Data and Parameter'!$E$5*('Data and Parameter'!$E$6+'Data and Parameter'!$E$7)*'Data and Parameter'!$E$19*'Data and Parameter'!$E$14*'ER calculations'!N2548</f>
        <v>0.48231087492828467</v>
      </c>
    </row>
    <row r="2549" spans="1:15" ht="15">
      <c r="A2549" s="284">
        <v>2545</v>
      </c>
      <c r="B2549" s="287"/>
      <c r="C2549" s="287"/>
      <c r="D2549" s="284" t="s">
        <v>1382</v>
      </c>
      <c r="E2549" s="287"/>
      <c r="F2549" s="285" t="s">
        <v>2669</v>
      </c>
      <c r="G2549" s="266" t="s">
        <v>121</v>
      </c>
      <c r="H2549" s="266">
        <f>IF(G2549="Traditional Stove",0.1,0.2)</f>
        <v>0.1</v>
      </c>
      <c r="I2549" s="266">
        <f>YEAR(J2549)</f>
        <v>2023</v>
      </c>
      <c r="J2549" s="267">
        <v>45012</v>
      </c>
      <c r="K2549" s="267">
        <f>J2549+1</f>
        <v>45013</v>
      </c>
      <c r="L2549" s="266">
        <f>IF(M2549&lt;=365,1,2)</f>
        <v>1</v>
      </c>
      <c r="M2549" s="266">
        <f>IF(K2549&lt;$C$1,$C$2-$C$1+1,$C$2-K2549+1)</f>
        <v>34</v>
      </c>
      <c r="N2549" s="268">
        <f>M2549/365</f>
        <v>9.3150684931506855E-2</v>
      </c>
      <c r="O2549" s="269">
        <f>'Data and Parameter'!$E$4*'Data and Parameter'!$E$5*('Data and Parameter'!$E$6+'Data and Parameter'!$E$7)*'Data and Parameter'!$E$19*'Data and Parameter'!$E$14*'ER calculations'!N2549</f>
        <v>0.48231087492828467</v>
      </c>
    </row>
    <row r="2550" spans="1:15" ht="15">
      <c r="A2550" s="284">
        <v>2546</v>
      </c>
      <c r="B2550" s="287"/>
      <c r="C2550" s="287"/>
      <c r="D2550" s="284" t="s">
        <v>1382</v>
      </c>
      <c r="E2550" s="287"/>
      <c r="F2550" s="285" t="s">
        <v>2670</v>
      </c>
      <c r="G2550" s="266" t="s">
        <v>121</v>
      </c>
      <c r="H2550" s="266">
        <f>IF(G2550="Traditional Stove",0.1,0.2)</f>
        <v>0.1</v>
      </c>
      <c r="I2550" s="266">
        <f>YEAR(J2550)</f>
        <v>2023</v>
      </c>
      <c r="J2550" s="267">
        <v>45012</v>
      </c>
      <c r="K2550" s="267">
        <f>J2550+1</f>
        <v>45013</v>
      </c>
      <c r="L2550" s="266">
        <f>IF(M2550&lt;=365,1,2)</f>
        <v>1</v>
      </c>
      <c r="M2550" s="266">
        <f>IF(K2550&lt;$C$1,$C$2-$C$1+1,$C$2-K2550+1)</f>
        <v>34</v>
      </c>
      <c r="N2550" s="268">
        <f>M2550/365</f>
        <v>9.3150684931506855E-2</v>
      </c>
      <c r="O2550" s="269">
        <f>'Data and Parameter'!$E$4*'Data and Parameter'!$E$5*('Data and Parameter'!$E$6+'Data and Parameter'!$E$7)*'Data and Parameter'!$E$19*'Data and Parameter'!$E$14*'ER calculations'!N2550</f>
        <v>0.48231087492828467</v>
      </c>
    </row>
    <row r="2551" spans="1:15" ht="15">
      <c r="A2551" s="284">
        <v>2547</v>
      </c>
      <c r="B2551" s="287"/>
      <c r="C2551" s="287"/>
      <c r="D2551" s="284" t="s">
        <v>1382</v>
      </c>
      <c r="E2551" s="287"/>
      <c r="F2551" s="285" t="s">
        <v>2671</v>
      </c>
      <c r="G2551" s="266" t="s">
        <v>121</v>
      </c>
      <c r="H2551" s="266">
        <f>IF(G2551="Traditional Stove",0.1,0.2)</f>
        <v>0.1</v>
      </c>
      <c r="I2551" s="266">
        <f>YEAR(J2551)</f>
        <v>2023</v>
      </c>
      <c r="J2551" s="267">
        <v>45012</v>
      </c>
      <c r="K2551" s="267">
        <f>J2551+1</f>
        <v>45013</v>
      </c>
      <c r="L2551" s="266">
        <f>IF(M2551&lt;=365,1,2)</f>
        <v>1</v>
      </c>
      <c r="M2551" s="266">
        <f>IF(K2551&lt;$C$1,$C$2-$C$1+1,$C$2-K2551+1)</f>
        <v>34</v>
      </c>
      <c r="N2551" s="268">
        <f>M2551/365</f>
        <v>9.3150684931506855E-2</v>
      </c>
      <c r="O2551" s="269">
        <f>'Data and Parameter'!$E$4*'Data and Parameter'!$E$5*('Data and Parameter'!$E$6+'Data and Parameter'!$E$7)*'Data and Parameter'!$E$19*'Data and Parameter'!$E$14*'ER calculations'!N2551</f>
        <v>0.48231087492828467</v>
      </c>
    </row>
    <row r="2552" spans="1:15" ht="15">
      <c r="A2552" s="284">
        <v>2548</v>
      </c>
      <c r="B2552" s="287"/>
      <c r="C2552" s="287"/>
      <c r="D2552" s="284" t="s">
        <v>1382</v>
      </c>
      <c r="E2552" s="287"/>
      <c r="F2552" s="285" t="s">
        <v>2672</v>
      </c>
      <c r="G2552" s="266" t="s">
        <v>121</v>
      </c>
      <c r="H2552" s="266">
        <f>IF(G2552="Traditional Stove",0.1,0.2)</f>
        <v>0.1</v>
      </c>
      <c r="I2552" s="266">
        <f>YEAR(J2552)</f>
        <v>2023</v>
      </c>
      <c r="J2552" s="267">
        <v>45012</v>
      </c>
      <c r="K2552" s="267">
        <f>J2552+1</f>
        <v>45013</v>
      </c>
      <c r="L2552" s="266">
        <f>IF(M2552&lt;=365,1,2)</f>
        <v>1</v>
      </c>
      <c r="M2552" s="266">
        <f>IF(K2552&lt;$C$1,$C$2-$C$1+1,$C$2-K2552+1)</f>
        <v>34</v>
      </c>
      <c r="N2552" s="268">
        <f>M2552/365</f>
        <v>9.3150684931506855E-2</v>
      </c>
      <c r="O2552" s="269">
        <f>'Data and Parameter'!$E$4*'Data and Parameter'!$E$5*('Data and Parameter'!$E$6+'Data and Parameter'!$E$7)*'Data and Parameter'!$E$19*'Data and Parameter'!$E$14*'ER calculations'!N2552</f>
        <v>0.48231087492828467</v>
      </c>
    </row>
    <row r="2553" spans="1:15" ht="15">
      <c r="A2553" s="284">
        <v>2549</v>
      </c>
      <c r="B2553" s="287"/>
      <c r="C2553" s="287"/>
      <c r="D2553" s="284" t="s">
        <v>1382</v>
      </c>
      <c r="E2553" s="287"/>
      <c r="F2553" s="285" t="s">
        <v>2673</v>
      </c>
      <c r="G2553" s="266" t="s">
        <v>121</v>
      </c>
      <c r="H2553" s="266">
        <f>IF(G2553="Traditional Stove",0.1,0.2)</f>
        <v>0.1</v>
      </c>
      <c r="I2553" s="266">
        <f>YEAR(J2553)</f>
        <v>2023</v>
      </c>
      <c r="J2553" s="267">
        <v>45012</v>
      </c>
      <c r="K2553" s="267">
        <f>J2553+1</f>
        <v>45013</v>
      </c>
      <c r="L2553" s="266">
        <f>IF(M2553&lt;=365,1,2)</f>
        <v>1</v>
      </c>
      <c r="M2553" s="266">
        <f>IF(K2553&lt;$C$1,$C$2-$C$1+1,$C$2-K2553+1)</f>
        <v>34</v>
      </c>
      <c r="N2553" s="268">
        <f>M2553/365</f>
        <v>9.3150684931506855E-2</v>
      </c>
      <c r="O2553" s="269">
        <f>'Data and Parameter'!$E$4*'Data and Parameter'!$E$5*('Data and Parameter'!$E$6+'Data and Parameter'!$E$7)*'Data and Parameter'!$E$19*'Data and Parameter'!$E$14*'ER calculations'!N2553</f>
        <v>0.48231087492828467</v>
      </c>
    </row>
    <row r="2554" spans="1:15" ht="15">
      <c r="A2554" s="284">
        <v>2550</v>
      </c>
      <c r="B2554" s="287"/>
      <c r="C2554" s="287"/>
      <c r="D2554" s="284" t="s">
        <v>1382</v>
      </c>
      <c r="E2554" s="287"/>
      <c r="F2554" s="285" t="s">
        <v>2674</v>
      </c>
      <c r="G2554" s="266" t="s">
        <v>121</v>
      </c>
      <c r="H2554" s="266">
        <f>IF(G2554="Traditional Stove",0.1,0.2)</f>
        <v>0.1</v>
      </c>
      <c r="I2554" s="266">
        <f>YEAR(J2554)</f>
        <v>2023</v>
      </c>
      <c r="J2554" s="267">
        <v>45012</v>
      </c>
      <c r="K2554" s="267">
        <f>J2554+1</f>
        <v>45013</v>
      </c>
      <c r="L2554" s="266">
        <f>IF(M2554&lt;=365,1,2)</f>
        <v>1</v>
      </c>
      <c r="M2554" s="266">
        <f>IF(K2554&lt;$C$1,$C$2-$C$1+1,$C$2-K2554+1)</f>
        <v>34</v>
      </c>
      <c r="N2554" s="268">
        <f>M2554/365</f>
        <v>9.3150684931506855E-2</v>
      </c>
      <c r="O2554" s="269">
        <f>'Data and Parameter'!$E$4*'Data and Parameter'!$E$5*('Data and Parameter'!$E$6+'Data and Parameter'!$E$7)*'Data and Parameter'!$E$19*'Data and Parameter'!$E$14*'ER calculations'!N2554</f>
        <v>0.48231087492828467</v>
      </c>
    </row>
    <row r="2555" spans="1:15" ht="15">
      <c r="A2555" s="284">
        <v>2551</v>
      </c>
      <c r="B2555" s="287"/>
      <c r="C2555" s="287"/>
      <c r="D2555" s="284" t="s">
        <v>1382</v>
      </c>
      <c r="E2555" s="287"/>
      <c r="F2555" s="285" t="s">
        <v>2675</v>
      </c>
      <c r="G2555" s="266" t="s">
        <v>121</v>
      </c>
      <c r="H2555" s="266">
        <f>IF(G2555="Traditional Stove",0.1,0.2)</f>
        <v>0.1</v>
      </c>
      <c r="I2555" s="266">
        <f>YEAR(J2555)</f>
        <v>2023</v>
      </c>
      <c r="J2555" s="267">
        <v>45012</v>
      </c>
      <c r="K2555" s="267">
        <f>J2555+1</f>
        <v>45013</v>
      </c>
      <c r="L2555" s="266">
        <f>IF(M2555&lt;=365,1,2)</f>
        <v>1</v>
      </c>
      <c r="M2555" s="266">
        <f>IF(K2555&lt;$C$1,$C$2-$C$1+1,$C$2-K2555+1)</f>
        <v>34</v>
      </c>
      <c r="N2555" s="268">
        <f>M2555/365</f>
        <v>9.3150684931506855E-2</v>
      </c>
      <c r="O2555" s="269">
        <f>'Data and Parameter'!$E$4*'Data and Parameter'!$E$5*('Data and Parameter'!$E$6+'Data and Parameter'!$E$7)*'Data and Parameter'!$E$19*'Data and Parameter'!$E$14*'ER calculations'!N2555</f>
        <v>0.48231087492828467</v>
      </c>
    </row>
    <row r="2556" spans="1:15" ht="15">
      <c r="A2556" s="284">
        <v>2552</v>
      </c>
      <c r="B2556" s="287"/>
      <c r="C2556" s="287"/>
      <c r="D2556" s="284" t="s">
        <v>1382</v>
      </c>
      <c r="E2556" s="287"/>
      <c r="F2556" s="285" t="s">
        <v>2676</v>
      </c>
      <c r="G2556" s="266" t="s">
        <v>121</v>
      </c>
      <c r="H2556" s="266">
        <f>IF(G2556="Traditional Stove",0.1,0.2)</f>
        <v>0.1</v>
      </c>
      <c r="I2556" s="266">
        <f>YEAR(J2556)</f>
        <v>2023</v>
      </c>
      <c r="J2556" s="267">
        <v>45012</v>
      </c>
      <c r="K2556" s="267">
        <f>J2556+1</f>
        <v>45013</v>
      </c>
      <c r="L2556" s="266">
        <f>IF(M2556&lt;=365,1,2)</f>
        <v>1</v>
      </c>
      <c r="M2556" s="266">
        <f>IF(K2556&lt;$C$1,$C$2-$C$1+1,$C$2-K2556+1)</f>
        <v>34</v>
      </c>
      <c r="N2556" s="268">
        <f>M2556/365</f>
        <v>9.3150684931506855E-2</v>
      </c>
      <c r="O2556" s="269">
        <f>'Data and Parameter'!$E$4*'Data and Parameter'!$E$5*('Data and Parameter'!$E$6+'Data and Parameter'!$E$7)*'Data and Parameter'!$E$19*'Data and Parameter'!$E$14*'ER calculations'!N2556</f>
        <v>0.48231087492828467</v>
      </c>
    </row>
    <row r="2557" spans="1:15" ht="15">
      <c r="A2557" s="284">
        <v>2553</v>
      </c>
      <c r="B2557" s="287"/>
      <c r="C2557" s="287"/>
      <c r="D2557" s="284" t="s">
        <v>1382</v>
      </c>
      <c r="E2557" s="287"/>
      <c r="F2557" s="285" t="s">
        <v>2677</v>
      </c>
      <c r="G2557" s="266" t="s">
        <v>121</v>
      </c>
      <c r="H2557" s="266">
        <f>IF(G2557="Traditional Stove",0.1,0.2)</f>
        <v>0.1</v>
      </c>
      <c r="I2557" s="266">
        <f>YEAR(J2557)</f>
        <v>2023</v>
      </c>
      <c r="J2557" s="267">
        <v>45012</v>
      </c>
      <c r="K2557" s="267">
        <f>J2557+1</f>
        <v>45013</v>
      </c>
      <c r="L2557" s="266">
        <f>IF(M2557&lt;=365,1,2)</f>
        <v>1</v>
      </c>
      <c r="M2557" s="266">
        <f>IF(K2557&lt;$C$1,$C$2-$C$1+1,$C$2-K2557+1)</f>
        <v>34</v>
      </c>
      <c r="N2557" s="268">
        <f>M2557/365</f>
        <v>9.3150684931506855E-2</v>
      </c>
      <c r="O2557" s="269">
        <f>'Data and Parameter'!$E$4*'Data and Parameter'!$E$5*('Data and Parameter'!$E$6+'Data and Parameter'!$E$7)*'Data and Parameter'!$E$19*'Data and Parameter'!$E$14*'ER calculations'!N2557</f>
        <v>0.48231087492828467</v>
      </c>
    </row>
    <row r="2558" spans="1:15" ht="15">
      <c r="A2558" s="284">
        <v>2554</v>
      </c>
      <c r="B2558" s="287"/>
      <c r="C2558" s="287"/>
      <c r="D2558" s="284" t="s">
        <v>1382</v>
      </c>
      <c r="E2558" s="287"/>
      <c r="F2558" s="285" t="s">
        <v>2678</v>
      </c>
      <c r="G2558" s="266" t="s">
        <v>121</v>
      </c>
      <c r="H2558" s="266">
        <f>IF(G2558="Traditional Stove",0.1,0.2)</f>
        <v>0.1</v>
      </c>
      <c r="I2558" s="266">
        <f>YEAR(J2558)</f>
        <v>2023</v>
      </c>
      <c r="J2558" s="267">
        <v>45012</v>
      </c>
      <c r="K2558" s="267">
        <f>J2558+1</f>
        <v>45013</v>
      </c>
      <c r="L2558" s="266">
        <f>IF(M2558&lt;=365,1,2)</f>
        <v>1</v>
      </c>
      <c r="M2558" s="266">
        <f>IF(K2558&lt;$C$1,$C$2-$C$1+1,$C$2-K2558+1)</f>
        <v>34</v>
      </c>
      <c r="N2558" s="268">
        <f>M2558/365</f>
        <v>9.3150684931506855E-2</v>
      </c>
      <c r="O2558" s="269">
        <f>'Data and Parameter'!$E$4*'Data and Parameter'!$E$5*('Data and Parameter'!$E$6+'Data and Parameter'!$E$7)*'Data and Parameter'!$E$19*'Data and Parameter'!$E$14*'ER calculations'!N2558</f>
        <v>0.48231087492828467</v>
      </c>
    </row>
    <row r="2559" spans="1:15" ht="15">
      <c r="A2559" s="284">
        <v>2555</v>
      </c>
      <c r="B2559" s="287"/>
      <c r="C2559" s="287"/>
      <c r="D2559" s="284" t="s">
        <v>1382</v>
      </c>
      <c r="E2559" s="287"/>
      <c r="F2559" s="285" t="s">
        <v>2679</v>
      </c>
      <c r="G2559" s="266" t="s">
        <v>121</v>
      </c>
      <c r="H2559" s="266">
        <f>IF(G2559="Traditional Stove",0.1,0.2)</f>
        <v>0.1</v>
      </c>
      <c r="I2559" s="266">
        <f>YEAR(J2559)</f>
        <v>2023</v>
      </c>
      <c r="J2559" s="267">
        <v>45012</v>
      </c>
      <c r="K2559" s="267">
        <f>J2559+1</f>
        <v>45013</v>
      </c>
      <c r="L2559" s="266">
        <f>IF(M2559&lt;=365,1,2)</f>
        <v>1</v>
      </c>
      <c r="M2559" s="266">
        <f>IF(K2559&lt;$C$1,$C$2-$C$1+1,$C$2-K2559+1)</f>
        <v>34</v>
      </c>
      <c r="N2559" s="268">
        <f>M2559/365</f>
        <v>9.3150684931506855E-2</v>
      </c>
      <c r="O2559" s="269">
        <f>'Data and Parameter'!$E$4*'Data and Parameter'!$E$5*('Data and Parameter'!$E$6+'Data and Parameter'!$E$7)*'Data and Parameter'!$E$19*'Data and Parameter'!$E$14*'ER calculations'!N2559</f>
        <v>0.48231087492828467</v>
      </c>
    </row>
    <row r="2560" spans="1:15" ht="15">
      <c r="A2560" s="284">
        <v>2556</v>
      </c>
      <c r="B2560" s="287"/>
      <c r="C2560" s="287"/>
      <c r="D2560" s="284" t="s">
        <v>1382</v>
      </c>
      <c r="E2560" s="287"/>
      <c r="F2560" s="285" t="s">
        <v>2680</v>
      </c>
      <c r="G2560" s="266" t="s">
        <v>121</v>
      </c>
      <c r="H2560" s="266">
        <f>IF(G2560="Traditional Stove",0.1,0.2)</f>
        <v>0.1</v>
      </c>
      <c r="I2560" s="266">
        <f>YEAR(J2560)</f>
        <v>2023</v>
      </c>
      <c r="J2560" s="267">
        <v>45012</v>
      </c>
      <c r="K2560" s="267">
        <f>J2560+1</f>
        <v>45013</v>
      </c>
      <c r="L2560" s="266">
        <f>IF(M2560&lt;=365,1,2)</f>
        <v>1</v>
      </c>
      <c r="M2560" s="266">
        <f>IF(K2560&lt;$C$1,$C$2-$C$1+1,$C$2-K2560+1)</f>
        <v>34</v>
      </c>
      <c r="N2560" s="268">
        <f>M2560/365</f>
        <v>9.3150684931506855E-2</v>
      </c>
      <c r="O2560" s="269">
        <f>'Data and Parameter'!$E$4*'Data and Parameter'!$E$5*('Data and Parameter'!$E$6+'Data and Parameter'!$E$7)*'Data and Parameter'!$E$19*'Data and Parameter'!$E$14*'ER calculations'!N2560</f>
        <v>0.48231087492828467</v>
      </c>
    </row>
    <row r="2561" spans="1:15" ht="15">
      <c r="A2561" s="284">
        <v>2557</v>
      </c>
      <c r="B2561" s="287"/>
      <c r="C2561" s="287"/>
      <c r="D2561" s="284" t="s">
        <v>1382</v>
      </c>
      <c r="E2561" s="287"/>
      <c r="F2561" s="285" t="s">
        <v>2681</v>
      </c>
      <c r="G2561" s="266" t="s">
        <v>121</v>
      </c>
      <c r="H2561" s="266">
        <f>IF(G2561="Traditional Stove",0.1,0.2)</f>
        <v>0.1</v>
      </c>
      <c r="I2561" s="266">
        <f>YEAR(J2561)</f>
        <v>2023</v>
      </c>
      <c r="J2561" s="267">
        <v>45012</v>
      </c>
      <c r="K2561" s="267">
        <f>J2561+1</f>
        <v>45013</v>
      </c>
      <c r="L2561" s="266">
        <f>IF(M2561&lt;=365,1,2)</f>
        <v>1</v>
      </c>
      <c r="M2561" s="266">
        <f>IF(K2561&lt;$C$1,$C$2-$C$1+1,$C$2-K2561+1)</f>
        <v>34</v>
      </c>
      <c r="N2561" s="268">
        <f>M2561/365</f>
        <v>9.3150684931506855E-2</v>
      </c>
      <c r="O2561" s="269">
        <f>'Data and Parameter'!$E$4*'Data and Parameter'!$E$5*('Data and Parameter'!$E$6+'Data and Parameter'!$E$7)*'Data and Parameter'!$E$19*'Data and Parameter'!$E$14*'ER calculations'!N2561</f>
        <v>0.48231087492828467</v>
      </c>
    </row>
    <row r="2562" spans="1:15" ht="15">
      <c r="A2562" s="284">
        <v>2558</v>
      </c>
      <c r="B2562" s="287"/>
      <c r="C2562" s="287"/>
      <c r="D2562" s="284" t="s">
        <v>1382</v>
      </c>
      <c r="E2562" s="287"/>
      <c r="F2562" s="285" t="s">
        <v>2682</v>
      </c>
      <c r="G2562" s="266" t="s">
        <v>121</v>
      </c>
      <c r="H2562" s="266">
        <f>IF(G2562="Traditional Stove",0.1,0.2)</f>
        <v>0.1</v>
      </c>
      <c r="I2562" s="266">
        <f>YEAR(J2562)</f>
        <v>2023</v>
      </c>
      <c r="J2562" s="267">
        <v>45012</v>
      </c>
      <c r="K2562" s="267">
        <f>J2562+1</f>
        <v>45013</v>
      </c>
      <c r="L2562" s="266">
        <f>IF(M2562&lt;=365,1,2)</f>
        <v>1</v>
      </c>
      <c r="M2562" s="266">
        <f>IF(K2562&lt;$C$1,$C$2-$C$1+1,$C$2-K2562+1)</f>
        <v>34</v>
      </c>
      <c r="N2562" s="268">
        <f>M2562/365</f>
        <v>9.3150684931506855E-2</v>
      </c>
      <c r="O2562" s="269">
        <f>'Data and Parameter'!$E$4*'Data and Parameter'!$E$5*('Data and Parameter'!$E$6+'Data and Parameter'!$E$7)*'Data and Parameter'!$E$19*'Data and Parameter'!$E$14*'ER calculations'!N2562</f>
        <v>0.48231087492828467</v>
      </c>
    </row>
    <row r="2563" spans="1:15" ht="15">
      <c r="A2563" s="284">
        <v>2559</v>
      </c>
      <c r="B2563" s="287"/>
      <c r="C2563" s="287"/>
      <c r="D2563" s="284" t="s">
        <v>1382</v>
      </c>
      <c r="E2563" s="287"/>
      <c r="F2563" s="285" t="s">
        <v>2683</v>
      </c>
      <c r="G2563" s="266" t="s">
        <v>121</v>
      </c>
      <c r="H2563" s="266">
        <f>IF(G2563="Traditional Stove",0.1,0.2)</f>
        <v>0.1</v>
      </c>
      <c r="I2563" s="266">
        <f>YEAR(J2563)</f>
        <v>2023</v>
      </c>
      <c r="J2563" s="267">
        <v>45012</v>
      </c>
      <c r="K2563" s="267">
        <f>J2563+1</f>
        <v>45013</v>
      </c>
      <c r="L2563" s="266">
        <f>IF(M2563&lt;=365,1,2)</f>
        <v>1</v>
      </c>
      <c r="M2563" s="266">
        <f>IF(K2563&lt;$C$1,$C$2-$C$1+1,$C$2-K2563+1)</f>
        <v>34</v>
      </c>
      <c r="N2563" s="268">
        <f>M2563/365</f>
        <v>9.3150684931506855E-2</v>
      </c>
      <c r="O2563" s="269">
        <f>'Data and Parameter'!$E$4*'Data and Parameter'!$E$5*('Data and Parameter'!$E$6+'Data and Parameter'!$E$7)*'Data and Parameter'!$E$19*'Data and Parameter'!$E$14*'ER calculations'!N2563</f>
        <v>0.48231087492828467</v>
      </c>
    </row>
    <row r="2564" spans="1:15" ht="15">
      <c r="A2564" s="284">
        <v>2560</v>
      </c>
      <c r="B2564" s="287"/>
      <c r="C2564" s="287"/>
      <c r="D2564" s="284" t="s">
        <v>1382</v>
      </c>
      <c r="E2564" s="287"/>
      <c r="F2564" s="285" t="s">
        <v>2684</v>
      </c>
      <c r="G2564" s="266" t="s">
        <v>121</v>
      </c>
      <c r="H2564" s="266">
        <f>IF(G2564="Traditional Stove",0.1,0.2)</f>
        <v>0.1</v>
      </c>
      <c r="I2564" s="266">
        <f>YEAR(J2564)</f>
        <v>2023</v>
      </c>
      <c r="J2564" s="267">
        <v>45012</v>
      </c>
      <c r="K2564" s="267">
        <f>J2564+1</f>
        <v>45013</v>
      </c>
      <c r="L2564" s="266">
        <f>IF(M2564&lt;=365,1,2)</f>
        <v>1</v>
      </c>
      <c r="M2564" s="266">
        <f>IF(K2564&lt;$C$1,$C$2-$C$1+1,$C$2-K2564+1)</f>
        <v>34</v>
      </c>
      <c r="N2564" s="268">
        <f>M2564/365</f>
        <v>9.3150684931506855E-2</v>
      </c>
      <c r="O2564" s="269">
        <f>'Data and Parameter'!$E$4*'Data and Parameter'!$E$5*('Data and Parameter'!$E$6+'Data and Parameter'!$E$7)*'Data and Parameter'!$E$19*'Data and Parameter'!$E$14*'ER calculations'!N2564</f>
        <v>0.48231087492828467</v>
      </c>
    </row>
    <row r="2565" spans="1:15" ht="15">
      <c r="A2565" s="284">
        <v>2561</v>
      </c>
      <c r="B2565" s="287"/>
      <c r="C2565" s="287"/>
      <c r="D2565" s="284" t="s">
        <v>1382</v>
      </c>
      <c r="E2565" s="287"/>
      <c r="F2565" s="285" t="s">
        <v>2685</v>
      </c>
      <c r="G2565" s="266" t="s">
        <v>121</v>
      </c>
      <c r="H2565" s="266">
        <f>IF(G2565="Traditional Stove",0.1,0.2)</f>
        <v>0.1</v>
      </c>
      <c r="I2565" s="266">
        <f>YEAR(J2565)</f>
        <v>2023</v>
      </c>
      <c r="J2565" s="267">
        <v>45012</v>
      </c>
      <c r="K2565" s="267">
        <f>J2565+1</f>
        <v>45013</v>
      </c>
      <c r="L2565" s="266">
        <f>IF(M2565&lt;=365,1,2)</f>
        <v>1</v>
      </c>
      <c r="M2565" s="266">
        <f>IF(K2565&lt;$C$1,$C$2-$C$1+1,$C$2-K2565+1)</f>
        <v>34</v>
      </c>
      <c r="N2565" s="268">
        <f>M2565/365</f>
        <v>9.3150684931506855E-2</v>
      </c>
      <c r="O2565" s="269">
        <f>'Data and Parameter'!$E$4*'Data and Parameter'!$E$5*('Data and Parameter'!$E$6+'Data and Parameter'!$E$7)*'Data and Parameter'!$E$19*'Data and Parameter'!$E$14*'ER calculations'!N2565</f>
        <v>0.48231087492828467</v>
      </c>
    </row>
    <row r="2566" spans="1:15" ht="15">
      <c r="A2566" s="284">
        <v>2562</v>
      </c>
      <c r="B2566" s="287"/>
      <c r="C2566" s="287"/>
      <c r="D2566" s="284" t="s">
        <v>1382</v>
      </c>
      <c r="E2566" s="287"/>
      <c r="F2566" s="285" t="s">
        <v>2686</v>
      </c>
      <c r="G2566" s="266" t="s">
        <v>121</v>
      </c>
      <c r="H2566" s="266">
        <f>IF(G2566="Traditional Stove",0.1,0.2)</f>
        <v>0.1</v>
      </c>
      <c r="I2566" s="266">
        <f>YEAR(J2566)</f>
        <v>2023</v>
      </c>
      <c r="J2566" s="267">
        <v>45012</v>
      </c>
      <c r="K2566" s="267">
        <f>J2566+1</f>
        <v>45013</v>
      </c>
      <c r="L2566" s="266">
        <f>IF(M2566&lt;=365,1,2)</f>
        <v>1</v>
      </c>
      <c r="M2566" s="266">
        <f>IF(K2566&lt;$C$1,$C$2-$C$1+1,$C$2-K2566+1)</f>
        <v>34</v>
      </c>
      <c r="N2566" s="268">
        <f>M2566/365</f>
        <v>9.3150684931506855E-2</v>
      </c>
      <c r="O2566" s="269">
        <f>'Data and Parameter'!$E$4*'Data and Parameter'!$E$5*('Data and Parameter'!$E$6+'Data and Parameter'!$E$7)*'Data and Parameter'!$E$19*'Data and Parameter'!$E$14*'ER calculations'!N2566</f>
        <v>0.48231087492828467</v>
      </c>
    </row>
    <row r="2567" spans="1:15" ht="15">
      <c r="A2567" s="284">
        <v>2563</v>
      </c>
      <c r="B2567" s="287"/>
      <c r="C2567" s="287"/>
      <c r="D2567" s="284" t="s">
        <v>1382</v>
      </c>
      <c r="E2567" s="287"/>
      <c r="F2567" s="285" t="s">
        <v>2687</v>
      </c>
      <c r="G2567" s="266" t="s">
        <v>121</v>
      </c>
      <c r="H2567" s="266">
        <f>IF(G2567="Traditional Stove",0.1,0.2)</f>
        <v>0.1</v>
      </c>
      <c r="I2567" s="266">
        <f>YEAR(J2567)</f>
        <v>2023</v>
      </c>
      <c r="J2567" s="267">
        <v>45012</v>
      </c>
      <c r="K2567" s="267">
        <f>J2567+1</f>
        <v>45013</v>
      </c>
      <c r="L2567" s="266">
        <f>IF(M2567&lt;=365,1,2)</f>
        <v>1</v>
      </c>
      <c r="M2567" s="266">
        <f>IF(K2567&lt;$C$1,$C$2-$C$1+1,$C$2-K2567+1)</f>
        <v>34</v>
      </c>
      <c r="N2567" s="268">
        <f>M2567/365</f>
        <v>9.3150684931506855E-2</v>
      </c>
      <c r="O2567" s="269">
        <f>'Data and Parameter'!$E$4*'Data and Parameter'!$E$5*('Data and Parameter'!$E$6+'Data and Parameter'!$E$7)*'Data and Parameter'!$E$19*'Data and Parameter'!$E$14*'ER calculations'!N2567</f>
        <v>0.48231087492828467</v>
      </c>
    </row>
    <row r="2568" spans="1:15" ht="15">
      <c r="A2568" s="284">
        <v>2564</v>
      </c>
      <c r="B2568" s="287"/>
      <c r="C2568" s="287"/>
      <c r="D2568" s="284" t="s">
        <v>1382</v>
      </c>
      <c r="E2568" s="287"/>
      <c r="F2568" s="285" t="s">
        <v>2688</v>
      </c>
      <c r="G2568" s="266" t="s">
        <v>121</v>
      </c>
      <c r="H2568" s="266">
        <f>IF(G2568="Traditional Stove",0.1,0.2)</f>
        <v>0.1</v>
      </c>
      <c r="I2568" s="266">
        <f>YEAR(J2568)</f>
        <v>2023</v>
      </c>
      <c r="J2568" s="267">
        <v>45012</v>
      </c>
      <c r="K2568" s="267">
        <f>J2568+1</f>
        <v>45013</v>
      </c>
      <c r="L2568" s="266">
        <f>IF(M2568&lt;=365,1,2)</f>
        <v>1</v>
      </c>
      <c r="M2568" s="266">
        <f>IF(K2568&lt;$C$1,$C$2-$C$1+1,$C$2-K2568+1)</f>
        <v>34</v>
      </c>
      <c r="N2568" s="268">
        <f>M2568/365</f>
        <v>9.3150684931506855E-2</v>
      </c>
      <c r="O2568" s="269">
        <f>'Data and Parameter'!$E$4*'Data and Parameter'!$E$5*('Data and Parameter'!$E$6+'Data and Parameter'!$E$7)*'Data and Parameter'!$E$19*'Data and Parameter'!$E$14*'ER calculations'!N2568</f>
        <v>0.48231087492828467</v>
      </c>
    </row>
    <row r="2569" spans="1:15" ht="15">
      <c r="A2569" s="284">
        <v>2565</v>
      </c>
      <c r="B2569" s="287"/>
      <c r="C2569" s="287"/>
      <c r="D2569" s="284" t="s">
        <v>1382</v>
      </c>
      <c r="E2569" s="287"/>
      <c r="F2569" s="285" t="s">
        <v>2689</v>
      </c>
      <c r="G2569" s="266" t="s">
        <v>121</v>
      </c>
      <c r="H2569" s="266">
        <f>IF(G2569="Traditional Stove",0.1,0.2)</f>
        <v>0.1</v>
      </c>
      <c r="I2569" s="266">
        <f>YEAR(J2569)</f>
        <v>2023</v>
      </c>
      <c r="J2569" s="267">
        <v>45012</v>
      </c>
      <c r="K2569" s="267">
        <f>J2569+1</f>
        <v>45013</v>
      </c>
      <c r="L2569" s="266">
        <f>IF(M2569&lt;=365,1,2)</f>
        <v>1</v>
      </c>
      <c r="M2569" s="266">
        <f>IF(K2569&lt;$C$1,$C$2-$C$1+1,$C$2-K2569+1)</f>
        <v>34</v>
      </c>
      <c r="N2569" s="268">
        <f>M2569/365</f>
        <v>9.3150684931506855E-2</v>
      </c>
      <c r="O2569" s="269">
        <f>'Data and Parameter'!$E$4*'Data and Parameter'!$E$5*('Data and Parameter'!$E$6+'Data and Parameter'!$E$7)*'Data and Parameter'!$E$19*'Data and Parameter'!$E$14*'ER calculations'!N2569</f>
        <v>0.48231087492828467</v>
      </c>
    </row>
    <row r="2570" spans="1:15" ht="15">
      <c r="A2570" s="284">
        <v>2566</v>
      </c>
      <c r="B2570" s="287"/>
      <c r="C2570" s="287"/>
      <c r="D2570" s="284" t="s">
        <v>1382</v>
      </c>
      <c r="E2570" s="287"/>
      <c r="F2570" s="285" t="s">
        <v>2690</v>
      </c>
      <c r="G2570" s="266" t="s">
        <v>121</v>
      </c>
      <c r="H2570" s="266">
        <f>IF(G2570="Traditional Stove",0.1,0.2)</f>
        <v>0.1</v>
      </c>
      <c r="I2570" s="266">
        <f>YEAR(J2570)</f>
        <v>2023</v>
      </c>
      <c r="J2570" s="267">
        <v>45012</v>
      </c>
      <c r="K2570" s="267">
        <f>J2570+1</f>
        <v>45013</v>
      </c>
      <c r="L2570" s="266">
        <f>IF(M2570&lt;=365,1,2)</f>
        <v>1</v>
      </c>
      <c r="M2570" s="266">
        <f>IF(K2570&lt;$C$1,$C$2-$C$1+1,$C$2-K2570+1)</f>
        <v>34</v>
      </c>
      <c r="N2570" s="268">
        <f>M2570/365</f>
        <v>9.3150684931506855E-2</v>
      </c>
      <c r="O2570" s="269">
        <f>'Data and Parameter'!$E$4*'Data and Parameter'!$E$5*('Data and Parameter'!$E$6+'Data and Parameter'!$E$7)*'Data and Parameter'!$E$19*'Data and Parameter'!$E$14*'ER calculations'!N2570</f>
        <v>0.48231087492828467</v>
      </c>
    </row>
    <row r="2571" spans="1:15" ht="15">
      <c r="A2571" s="284">
        <v>2567</v>
      </c>
      <c r="B2571" s="287"/>
      <c r="C2571" s="287"/>
      <c r="D2571" s="284" t="s">
        <v>1382</v>
      </c>
      <c r="E2571" s="287"/>
      <c r="F2571" s="285" t="s">
        <v>2691</v>
      </c>
      <c r="G2571" s="266" t="s">
        <v>121</v>
      </c>
      <c r="H2571" s="266">
        <f>IF(G2571="Traditional Stove",0.1,0.2)</f>
        <v>0.1</v>
      </c>
      <c r="I2571" s="266">
        <f>YEAR(J2571)</f>
        <v>2023</v>
      </c>
      <c r="J2571" s="267">
        <v>45012</v>
      </c>
      <c r="K2571" s="267">
        <f>J2571+1</f>
        <v>45013</v>
      </c>
      <c r="L2571" s="266">
        <f>IF(M2571&lt;=365,1,2)</f>
        <v>1</v>
      </c>
      <c r="M2571" s="266">
        <f>IF(K2571&lt;$C$1,$C$2-$C$1+1,$C$2-K2571+1)</f>
        <v>34</v>
      </c>
      <c r="N2571" s="268">
        <f>M2571/365</f>
        <v>9.3150684931506855E-2</v>
      </c>
      <c r="O2571" s="269">
        <f>'Data and Parameter'!$E$4*'Data and Parameter'!$E$5*('Data and Parameter'!$E$6+'Data and Parameter'!$E$7)*'Data and Parameter'!$E$19*'Data and Parameter'!$E$14*'ER calculations'!N2571</f>
        <v>0.48231087492828467</v>
      </c>
    </row>
    <row r="2572" spans="1:15" ht="15">
      <c r="A2572" s="284">
        <v>2568</v>
      </c>
      <c r="B2572" s="287"/>
      <c r="C2572" s="287"/>
      <c r="D2572" s="284" t="s">
        <v>1382</v>
      </c>
      <c r="E2572" s="287"/>
      <c r="F2572" s="285" t="s">
        <v>2692</v>
      </c>
      <c r="G2572" s="266" t="s">
        <v>121</v>
      </c>
      <c r="H2572" s="266">
        <f>IF(G2572="Traditional Stove",0.1,0.2)</f>
        <v>0.1</v>
      </c>
      <c r="I2572" s="266">
        <f>YEAR(J2572)</f>
        <v>2023</v>
      </c>
      <c r="J2572" s="267">
        <v>45012</v>
      </c>
      <c r="K2572" s="267">
        <f>J2572+1</f>
        <v>45013</v>
      </c>
      <c r="L2572" s="266">
        <f>IF(M2572&lt;=365,1,2)</f>
        <v>1</v>
      </c>
      <c r="M2572" s="266">
        <f>IF(K2572&lt;$C$1,$C$2-$C$1+1,$C$2-K2572+1)</f>
        <v>34</v>
      </c>
      <c r="N2572" s="268">
        <f>M2572/365</f>
        <v>9.3150684931506855E-2</v>
      </c>
      <c r="O2572" s="269">
        <f>'Data and Parameter'!$E$4*'Data and Parameter'!$E$5*('Data and Parameter'!$E$6+'Data and Parameter'!$E$7)*'Data and Parameter'!$E$19*'Data and Parameter'!$E$14*'ER calculations'!N2572</f>
        <v>0.48231087492828467</v>
      </c>
    </row>
    <row r="2573" spans="1:15" ht="15">
      <c r="A2573" s="284">
        <v>2569</v>
      </c>
      <c r="B2573" s="287"/>
      <c r="C2573" s="287"/>
      <c r="D2573" s="284" t="s">
        <v>1382</v>
      </c>
      <c r="E2573" s="287"/>
      <c r="F2573" s="285" t="s">
        <v>2693</v>
      </c>
      <c r="G2573" s="266" t="s">
        <v>121</v>
      </c>
      <c r="H2573" s="266">
        <f>IF(G2573="Traditional Stove",0.1,0.2)</f>
        <v>0.1</v>
      </c>
      <c r="I2573" s="266">
        <f>YEAR(J2573)</f>
        <v>2023</v>
      </c>
      <c r="J2573" s="267">
        <v>45012</v>
      </c>
      <c r="K2573" s="267">
        <f>J2573+1</f>
        <v>45013</v>
      </c>
      <c r="L2573" s="266">
        <f>IF(M2573&lt;=365,1,2)</f>
        <v>1</v>
      </c>
      <c r="M2573" s="266">
        <f>IF(K2573&lt;$C$1,$C$2-$C$1+1,$C$2-K2573+1)</f>
        <v>34</v>
      </c>
      <c r="N2573" s="268">
        <f>M2573/365</f>
        <v>9.3150684931506855E-2</v>
      </c>
      <c r="O2573" s="269">
        <f>'Data and Parameter'!$E$4*'Data and Parameter'!$E$5*('Data and Parameter'!$E$6+'Data and Parameter'!$E$7)*'Data and Parameter'!$E$19*'Data and Parameter'!$E$14*'ER calculations'!N2573</f>
        <v>0.48231087492828467</v>
      </c>
    </row>
    <row r="2574" spans="1:15" ht="15">
      <c r="A2574" s="284">
        <v>2570</v>
      </c>
      <c r="B2574" s="287"/>
      <c r="C2574" s="287"/>
      <c r="D2574" s="284" t="s">
        <v>1382</v>
      </c>
      <c r="E2574" s="287"/>
      <c r="F2574" s="285" t="s">
        <v>2694</v>
      </c>
      <c r="G2574" s="266" t="s">
        <v>121</v>
      </c>
      <c r="H2574" s="266">
        <f>IF(G2574="Traditional Stove",0.1,0.2)</f>
        <v>0.1</v>
      </c>
      <c r="I2574" s="266">
        <f>YEAR(J2574)</f>
        <v>2023</v>
      </c>
      <c r="J2574" s="267">
        <v>45012</v>
      </c>
      <c r="K2574" s="267">
        <f>J2574+1</f>
        <v>45013</v>
      </c>
      <c r="L2574" s="266">
        <f>IF(M2574&lt;=365,1,2)</f>
        <v>1</v>
      </c>
      <c r="M2574" s="266">
        <f>IF(K2574&lt;$C$1,$C$2-$C$1+1,$C$2-K2574+1)</f>
        <v>34</v>
      </c>
      <c r="N2574" s="268">
        <f>M2574/365</f>
        <v>9.3150684931506855E-2</v>
      </c>
      <c r="O2574" s="269">
        <f>'Data and Parameter'!$E$4*'Data and Parameter'!$E$5*('Data and Parameter'!$E$6+'Data and Parameter'!$E$7)*'Data and Parameter'!$E$19*'Data and Parameter'!$E$14*'ER calculations'!N2574</f>
        <v>0.48231087492828467</v>
      </c>
    </row>
    <row r="2575" spans="1:15" ht="15">
      <c r="A2575" s="284">
        <v>2571</v>
      </c>
      <c r="B2575" s="287"/>
      <c r="C2575" s="287"/>
      <c r="D2575" s="284" t="s">
        <v>1382</v>
      </c>
      <c r="E2575" s="287"/>
      <c r="F2575" s="285" t="s">
        <v>2695</v>
      </c>
      <c r="G2575" s="266" t="s">
        <v>121</v>
      </c>
      <c r="H2575" s="266">
        <f>IF(G2575="Traditional Stove",0.1,0.2)</f>
        <v>0.1</v>
      </c>
      <c r="I2575" s="266">
        <f>YEAR(J2575)</f>
        <v>2023</v>
      </c>
      <c r="J2575" s="267">
        <v>45012</v>
      </c>
      <c r="K2575" s="267">
        <f>J2575+1</f>
        <v>45013</v>
      </c>
      <c r="L2575" s="266">
        <f>IF(M2575&lt;=365,1,2)</f>
        <v>1</v>
      </c>
      <c r="M2575" s="266">
        <f>IF(K2575&lt;$C$1,$C$2-$C$1+1,$C$2-K2575+1)</f>
        <v>34</v>
      </c>
      <c r="N2575" s="268">
        <f>M2575/365</f>
        <v>9.3150684931506855E-2</v>
      </c>
      <c r="O2575" s="269">
        <f>'Data and Parameter'!$E$4*'Data and Parameter'!$E$5*('Data and Parameter'!$E$6+'Data and Parameter'!$E$7)*'Data and Parameter'!$E$19*'Data and Parameter'!$E$14*'ER calculations'!N2575</f>
        <v>0.48231087492828467</v>
      </c>
    </row>
    <row r="2576" spans="1:15" ht="15">
      <c r="A2576" s="284">
        <v>2572</v>
      </c>
      <c r="B2576" s="287"/>
      <c r="C2576" s="287"/>
      <c r="D2576" s="284" t="s">
        <v>1382</v>
      </c>
      <c r="E2576" s="287"/>
      <c r="F2576" s="285" t="s">
        <v>2696</v>
      </c>
      <c r="G2576" s="266" t="s">
        <v>121</v>
      </c>
      <c r="H2576" s="266">
        <f>IF(G2576="Traditional Stove",0.1,0.2)</f>
        <v>0.1</v>
      </c>
      <c r="I2576" s="266">
        <f>YEAR(J2576)</f>
        <v>2023</v>
      </c>
      <c r="J2576" s="267">
        <v>45012</v>
      </c>
      <c r="K2576" s="267">
        <f>J2576+1</f>
        <v>45013</v>
      </c>
      <c r="L2576" s="266">
        <f>IF(M2576&lt;=365,1,2)</f>
        <v>1</v>
      </c>
      <c r="M2576" s="266">
        <f>IF(K2576&lt;$C$1,$C$2-$C$1+1,$C$2-K2576+1)</f>
        <v>34</v>
      </c>
      <c r="N2576" s="268">
        <f>M2576/365</f>
        <v>9.3150684931506855E-2</v>
      </c>
      <c r="O2576" s="269">
        <f>'Data and Parameter'!$E$4*'Data and Parameter'!$E$5*('Data and Parameter'!$E$6+'Data and Parameter'!$E$7)*'Data and Parameter'!$E$19*'Data and Parameter'!$E$14*'ER calculations'!N2576</f>
        <v>0.48231087492828467</v>
      </c>
    </row>
    <row r="2577" spans="1:15" ht="15">
      <c r="A2577" s="284">
        <v>2573</v>
      </c>
      <c r="B2577" s="287"/>
      <c r="C2577" s="287"/>
      <c r="D2577" s="284" t="s">
        <v>1382</v>
      </c>
      <c r="E2577" s="287"/>
      <c r="F2577" s="285" t="s">
        <v>2697</v>
      </c>
      <c r="G2577" s="266" t="s">
        <v>121</v>
      </c>
      <c r="H2577" s="266">
        <f>IF(G2577="Traditional Stove",0.1,0.2)</f>
        <v>0.1</v>
      </c>
      <c r="I2577" s="266">
        <f>YEAR(J2577)</f>
        <v>2023</v>
      </c>
      <c r="J2577" s="267">
        <v>45012</v>
      </c>
      <c r="K2577" s="267">
        <f>J2577+1</f>
        <v>45013</v>
      </c>
      <c r="L2577" s="266">
        <f>IF(M2577&lt;=365,1,2)</f>
        <v>1</v>
      </c>
      <c r="M2577" s="266">
        <f>IF(K2577&lt;$C$1,$C$2-$C$1+1,$C$2-K2577+1)</f>
        <v>34</v>
      </c>
      <c r="N2577" s="268">
        <f>M2577/365</f>
        <v>9.3150684931506855E-2</v>
      </c>
      <c r="O2577" s="269">
        <f>'Data and Parameter'!$E$4*'Data and Parameter'!$E$5*('Data and Parameter'!$E$6+'Data and Parameter'!$E$7)*'Data and Parameter'!$E$19*'Data and Parameter'!$E$14*'ER calculations'!N2577</f>
        <v>0.48231087492828467</v>
      </c>
    </row>
    <row r="2578" spans="1:15" ht="15">
      <c r="A2578" s="284">
        <v>2574</v>
      </c>
      <c r="B2578" s="287"/>
      <c r="C2578" s="287"/>
      <c r="D2578" s="284" t="s">
        <v>1382</v>
      </c>
      <c r="E2578" s="287"/>
      <c r="F2578" s="285" t="s">
        <v>2698</v>
      </c>
      <c r="G2578" s="266" t="s">
        <v>121</v>
      </c>
      <c r="H2578" s="266">
        <f>IF(G2578="Traditional Stove",0.1,0.2)</f>
        <v>0.1</v>
      </c>
      <c r="I2578" s="266">
        <f>YEAR(J2578)</f>
        <v>2023</v>
      </c>
      <c r="J2578" s="267">
        <v>45012</v>
      </c>
      <c r="K2578" s="267">
        <f>J2578+1</f>
        <v>45013</v>
      </c>
      <c r="L2578" s="266">
        <f>IF(M2578&lt;=365,1,2)</f>
        <v>1</v>
      </c>
      <c r="M2578" s="266">
        <f>IF(K2578&lt;$C$1,$C$2-$C$1+1,$C$2-K2578+1)</f>
        <v>34</v>
      </c>
      <c r="N2578" s="268">
        <f>M2578/365</f>
        <v>9.3150684931506855E-2</v>
      </c>
      <c r="O2578" s="269">
        <f>'Data and Parameter'!$E$4*'Data and Parameter'!$E$5*('Data and Parameter'!$E$6+'Data and Parameter'!$E$7)*'Data and Parameter'!$E$19*'Data and Parameter'!$E$14*'ER calculations'!N2578</f>
        <v>0.48231087492828467</v>
      </c>
    </row>
    <row r="2579" spans="1:15" ht="15">
      <c r="A2579" s="284">
        <v>2575</v>
      </c>
      <c r="B2579" s="287"/>
      <c r="C2579" s="287"/>
      <c r="D2579" s="284" t="s">
        <v>1382</v>
      </c>
      <c r="E2579" s="287"/>
      <c r="F2579" s="285" t="s">
        <v>2699</v>
      </c>
      <c r="G2579" s="266" t="s">
        <v>121</v>
      </c>
      <c r="H2579" s="266">
        <f>IF(G2579="Traditional Stove",0.1,0.2)</f>
        <v>0.1</v>
      </c>
      <c r="I2579" s="266">
        <f>YEAR(J2579)</f>
        <v>2023</v>
      </c>
      <c r="J2579" s="267">
        <v>45012</v>
      </c>
      <c r="K2579" s="267">
        <f>J2579+1</f>
        <v>45013</v>
      </c>
      <c r="L2579" s="266">
        <f>IF(M2579&lt;=365,1,2)</f>
        <v>1</v>
      </c>
      <c r="M2579" s="266">
        <f>IF(K2579&lt;$C$1,$C$2-$C$1+1,$C$2-K2579+1)</f>
        <v>34</v>
      </c>
      <c r="N2579" s="268">
        <f>M2579/365</f>
        <v>9.3150684931506855E-2</v>
      </c>
      <c r="O2579" s="269">
        <f>'Data and Parameter'!$E$4*'Data and Parameter'!$E$5*('Data and Parameter'!$E$6+'Data and Parameter'!$E$7)*'Data and Parameter'!$E$19*'Data and Parameter'!$E$14*'ER calculations'!N2579</f>
        <v>0.48231087492828467</v>
      </c>
    </row>
    <row r="2580" spans="1:15" ht="15">
      <c r="A2580" s="284">
        <v>2576</v>
      </c>
      <c r="B2580" s="287"/>
      <c r="C2580" s="287"/>
      <c r="D2580" s="284" t="s">
        <v>1382</v>
      </c>
      <c r="E2580" s="287"/>
      <c r="F2580" s="285" t="s">
        <v>2700</v>
      </c>
      <c r="G2580" s="266" t="s">
        <v>121</v>
      </c>
      <c r="H2580" s="266">
        <f>IF(G2580="Traditional Stove",0.1,0.2)</f>
        <v>0.1</v>
      </c>
      <c r="I2580" s="266">
        <f>YEAR(J2580)</f>
        <v>2023</v>
      </c>
      <c r="J2580" s="267">
        <v>45012</v>
      </c>
      <c r="K2580" s="267">
        <f>J2580+1</f>
        <v>45013</v>
      </c>
      <c r="L2580" s="266">
        <f>IF(M2580&lt;=365,1,2)</f>
        <v>1</v>
      </c>
      <c r="M2580" s="266">
        <f>IF(K2580&lt;$C$1,$C$2-$C$1+1,$C$2-K2580+1)</f>
        <v>34</v>
      </c>
      <c r="N2580" s="268">
        <f>M2580/365</f>
        <v>9.3150684931506855E-2</v>
      </c>
      <c r="O2580" s="269">
        <f>'Data and Parameter'!$E$4*'Data and Parameter'!$E$5*('Data and Parameter'!$E$6+'Data and Parameter'!$E$7)*'Data and Parameter'!$E$19*'Data and Parameter'!$E$14*'ER calculations'!N2580</f>
        <v>0.48231087492828467</v>
      </c>
    </row>
    <row r="2581" spans="1:15" ht="15">
      <c r="A2581" s="284">
        <v>2577</v>
      </c>
      <c r="B2581" s="287"/>
      <c r="C2581" s="287"/>
      <c r="D2581" s="284" t="s">
        <v>1382</v>
      </c>
      <c r="E2581" s="287"/>
      <c r="F2581" s="285" t="s">
        <v>2701</v>
      </c>
      <c r="G2581" s="266" t="s">
        <v>121</v>
      </c>
      <c r="H2581" s="266">
        <f>IF(G2581="Traditional Stove",0.1,0.2)</f>
        <v>0.1</v>
      </c>
      <c r="I2581" s="266">
        <f>YEAR(J2581)</f>
        <v>2023</v>
      </c>
      <c r="J2581" s="267">
        <v>45012</v>
      </c>
      <c r="K2581" s="267">
        <f>J2581+1</f>
        <v>45013</v>
      </c>
      <c r="L2581" s="266">
        <f>IF(M2581&lt;=365,1,2)</f>
        <v>1</v>
      </c>
      <c r="M2581" s="266">
        <f>IF(K2581&lt;$C$1,$C$2-$C$1+1,$C$2-K2581+1)</f>
        <v>34</v>
      </c>
      <c r="N2581" s="268">
        <f>M2581/365</f>
        <v>9.3150684931506855E-2</v>
      </c>
      <c r="O2581" s="269">
        <f>'Data and Parameter'!$E$4*'Data and Parameter'!$E$5*('Data and Parameter'!$E$6+'Data and Parameter'!$E$7)*'Data and Parameter'!$E$19*'Data and Parameter'!$E$14*'ER calculations'!N2581</f>
        <v>0.48231087492828467</v>
      </c>
    </row>
    <row r="2582" spans="1:15" ht="15">
      <c r="A2582" s="284">
        <v>2578</v>
      </c>
      <c r="B2582" s="287"/>
      <c r="C2582" s="287"/>
      <c r="D2582" s="284" t="s">
        <v>1382</v>
      </c>
      <c r="E2582" s="287"/>
      <c r="F2582" s="285" t="s">
        <v>2702</v>
      </c>
      <c r="G2582" s="266" t="s">
        <v>121</v>
      </c>
      <c r="H2582" s="266">
        <f>IF(G2582="Traditional Stove",0.1,0.2)</f>
        <v>0.1</v>
      </c>
      <c r="I2582" s="266">
        <f>YEAR(J2582)</f>
        <v>2023</v>
      </c>
      <c r="J2582" s="267">
        <v>45012</v>
      </c>
      <c r="K2582" s="267">
        <f>J2582+1</f>
        <v>45013</v>
      </c>
      <c r="L2582" s="266">
        <f>IF(M2582&lt;=365,1,2)</f>
        <v>1</v>
      </c>
      <c r="M2582" s="266">
        <f>IF(K2582&lt;$C$1,$C$2-$C$1+1,$C$2-K2582+1)</f>
        <v>34</v>
      </c>
      <c r="N2582" s="268">
        <f>M2582/365</f>
        <v>9.3150684931506855E-2</v>
      </c>
      <c r="O2582" s="269">
        <f>'Data and Parameter'!$E$4*'Data and Parameter'!$E$5*('Data and Parameter'!$E$6+'Data and Parameter'!$E$7)*'Data and Parameter'!$E$19*'Data and Parameter'!$E$14*'ER calculations'!N2582</f>
        <v>0.48231087492828467</v>
      </c>
    </row>
    <row r="2583" spans="1:15" ht="15">
      <c r="A2583" s="284">
        <v>2579</v>
      </c>
      <c r="B2583" s="287"/>
      <c r="C2583" s="287"/>
      <c r="D2583" s="284" t="s">
        <v>1382</v>
      </c>
      <c r="E2583" s="287"/>
      <c r="F2583" s="285" t="s">
        <v>2703</v>
      </c>
      <c r="G2583" s="266" t="s">
        <v>121</v>
      </c>
      <c r="H2583" s="266">
        <f>IF(G2583="Traditional Stove",0.1,0.2)</f>
        <v>0.1</v>
      </c>
      <c r="I2583" s="266">
        <f>YEAR(J2583)</f>
        <v>2023</v>
      </c>
      <c r="J2583" s="267">
        <v>45012</v>
      </c>
      <c r="K2583" s="267">
        <f>J2583+1</f>
        <v>45013</v>
      </c>
      <c r="L2583" s="266">
        <f>IF(M2583&lt;=365,1,2)</f>
        <v>1</v>
      </c>
      <c r="M2583" s="266">
        <f>IF(K2583&lt;$C$1,$C$2-$C$1+1,$C$2-K2583+1)</f>
        <v>34</v>
      </c>
      <c r="N2583" s="268">
        <f>M2583/365</f>
        <v>9.3150684931506855E-2</v>
      </c>
      <c r="O2583" s="269">
        <f>'Data and Parameter'!$E$4*'Data and Parameter'!$E$5*('Data and Parameter'!$E$6+'Data and Parameter'!$E$7)*'Data and Parameter'!$E$19*'Data and Parameter'!$E$14*'ER calculations'!N2583</f>
        <v>0.48231087492828467</v>
      </c>
    </row>
    <row r="2584" spans="1:15" ht="15">
      <c r="A2584" s="284">
        <v>2580</v>
      </c>
      <c r="B2584" s="287"/>
      <c r="C2584" s="287"/>
      <c r="D2584" s="284" t="s">
        <v>1382</v>
      </c>
      <c r="E2584" s="287"/>
      <c r="F2584" s="285" t="s">
        <v>2704</v>
      </c>
      <c r="G2584" s="266" t="s">
        <v>121</v>
      </c>
      <c r="H2584" s="266">
        <f>IF(G2584="Traditional Stove",0.1,0.2)</f>
        <v>0.1</v>
      </c>
      <c r="I2584" s="266">
        <f>YEAR(J2584)</f>
        <v>2023</v>
      </c>
      <c r="J2584" s="267">
        <v>45012</v>
      </c>
      <c r="K2584" s="267">
        <f>J2584+1</f>
        <v>45013</v>
      </c>
      <c r="L2584" s="266">
        <f>IF(M2584&lt;=365,1,2)</f>
        <v>1</v>
      </c>
      <c r="M2584" s="266">
        <f>IF(K2584&lt;$C$1,$C$2-$C$1+1,$C$2-K2584+1)</f>
        <v>34</v>
      </c>
      <c r="N2584" s="268">
        <f>M2584/365</f>
        <v>9.3150684931506855E-2</v>
      </c>
      <c r="O2584" s="269">
        <f>'Data and Parameter'!$E$4*'Data and Parameter'!$E$5*('Data and Parameter'!$E$6+'Data and Parameter'!$E$7)*'Data and Parameter'!$E$19*'Data and Parameter'!$E$14*'ER calculations'!N2584</f>
        <v>0.48231087492828467</v>
      </c>
    </row>
    <row r="2585" spans="1:15" ht="15">
      <c r="A2585" s="284">
        <v>2581</v>
      </c>
      <c r="B2585" s="287"/>
      <c r="C2585" s="287"/>
      <c r="D2585" s="284" t="s">
        <v>1382</v>
      </c>
      <c r="E2585" s="287"/>
      <c r="F2585" s="285" t="s">
        <v>2705</v>
      </c>
      <c r="G2585" s="266" t="s">
        <v>121</v>
      </c>
      <c r="H2585" s="266">
        <f>IF(G2585="Traditional Stove",0.1,0.2)</f>
        <v>0.1</v>
      </c>
      <c r="I2585" s="266">
        <f>YEAR(J2585)</f>
        <v>2023</v>
      </c>
      <c r="J2585" s="267">
        <v>45012</v>
      </c>
      <c r="K2585" s="267">
        <f>J2585+1</f>
        <v>45013</v>
      </c>
      <c r="L2585" s="266">
        <f>IF(M2585&lt;=365,1,2)</f>
        <v>1</v>
      </c>
      <c r="M2585" s="266">
        <f>IF(K2585&lt;$C$1,$C$2-$C$1+1,$C$2-K2585+1)</f>
        <v>34</v>
      </c>
      <c r="N2585" s="268">
        <f>M2585/365</f>
        <v>9.3150684931506855E-2</v>
      </c>
      <c r="O2585" s="269">
        <f>'Data and Parameter'!$E$4*'Data and Parameter'!$E$5*('Data and Parameter'!$E$6+'Data and Parameter'!$E$7)*'Data and Parameter'!$E$19*'Data and Parameter'!$E$14*'ER calculations'!N2585</f>
        <v>0.48231087492828467</v>
      </c>
    </row>
    <row r="2586" spans="1:15" ht="15">
      <c r="A2586" s="284">
        <v>2582</v>
      </c>
      <c r="B2586" s="287"/>
      <c r="C2586" s="287"/>
      <c r="D2586" s="284" t="s">
        <v>1382</v>
      </c>
      <c r="E2586" s="287"/>
      <c r="F2586" s="285" t="s">
        <v>2706</v>
      </c>
      <c r="G2586" s="266" t="s">
        <v>121</v>
      </c>
      <c r="H2586" s="266">
        <f>IF(G2586="Traditional Stove",0.1,0.2)</f>
        <v>0.1</v>
      </c>
      <c r="I2586" s="266">
        <f>YEAR(J2586)</f>
        <v>2023</v>
      </c>
      <c r="J2586" s="267">
        <v>45012</v>
      </c>
      <c r="K2586" s="267">
        <f>J2586+1</f>
        <v>45013</v>
      </c>
      <c r="L2586" s="266">
        <f>IF(M2586&lt;=365,1,2)</f>
        <v>1</v>
      </c>
      <c r="M2586" s="266">
        <f>IF(K2586&lt;$C$1,$C$2-$C$1+1,$C$2-K2586+1)</f>
        <v>34</v>
      </c>
      <c r="N2586" s="268">
        <f>M2586/365</f>
        <v>9.3150684931506855E-2</v>
      </c>
      <c r="O2586" s="269">
        <f>'Data and Parameter'!$E$4*'Data and Parameter'!$E$5*('Data and Parameter'!$E$6+'Data and Parameter'!$E$7)*'Data and Parameter'!$E$19*'Data and Parameter'!$E$14*'ER calculations'!N2586</f>
        <v>0.48231087492828467</v>
      </c>
    </row>
    <row r="2587" spans="1:15" ht="15">
      <c r="A2587" s="284">
        <v>2583</v>
      </c>
      <c r="B2587" s="287"/>
      <c r="C2587" s="287"/>
      <c r="D2587" s="284" t="s">
        <v>1382</v>
      </c>
      <c r="E2587" s="287"/>
      <c r="F2587" s="285" t="s">
        <v>2707</v>
      </c>
      <c r="G2587" s="266" t="s">
        <v>121</v>
      </c>
      <c r="H2587" s="266">
        <f>IF(G2587="Traditional Stove",0.1,0.2)</f>
        <v>0.1</v>
      </c>
      <c r="I2587" s="266">
        <f>YEAR(J2587)</f>
        <v>2023</v>
      </c>
      <c r="J2587" s="267">
        <v>45012</v>
      </c>
      <c r="K2587" s="267">
        <f>J2587+1</f>
        <v>45013</v>
      </c>
      <c r="L2587" s="266">
        <f>IF(M2587&lt;=365,1,2)</f>
        <v>1</v>
      </c>
      <c r="M2587" s="266">
        <f>IF(K2587&lt;$C$1,$C$2-$C$1+1,$C$2-K2587+1)</f>
        <v>34</v>
      </c>
      <c r="N2587" s="268">
        <f>M2587/365</f>
        <v>9.3150684931506855E-2</v>
      </c>
      <c r="O2587" s="269">
        <f>'Data and Parameter'!$E$4*'Data and Parameter'!$E$5*('Data and Parameter'!$E$6+'Data and Parameter'!$E$7)*'Data and Parameter'!$E$19*'Data and Parameter'!$E$14*'ER calculations'!N2587</f>
        <v>0.48231087492828467</v>
      </c>
    </row>
    <row r="2588" spans="1:15" ht="15">
      <c r="A2588" s="284">
        <v>2584</v>
      </c>
      <c r="B2588" s="287"/>
      <c r="C2588" s="287"/>
      <c r="D2588" s="284" t="s">
        <v>1382</v>
      </c>
      <c r="E2588" s="287"/>
      <c r="F2588" s="285" t="s">
        <v>2708</v>
      </c>
      <c r="G2588" s="266" t="s">
        <v>121</v>
      </c>
      <c r="H2588" s="266">
        <f>IF(G2588="Traditional Stove",0.1,0.2)</f>
        <v>0.1</v>
      </c>
      <c r="I2588" s="266">
        <f>YEAR(J2588)</f>
        <v>2023</v>
      </c>
      <c r="J2588" s="267">
        <v>45012</v>
      </c>
      <c r="K2588" s="267">
        <f>J2588+1</f>
        <v>45013</v>
      </c>
      <c r="L2588" s="266">
        <f>IF(M2588&lt;=365,1,2)</f>
        <v>1</v>
      </c>
      <c r="M2588" s="266">
        <f>IF(K2588&lt;$C$1,$C$2-$C$1+1,$C$2-K2588+1)</f>
        <v>34</v>
      </c>
      <c r="N2588" s="268">
        <f>M2588/365</f>
        <v>9.3150684931506855E-2</v>
      </c>
      <c r="O2588" s="269">
        <f>'Data and Parameter'!$E$4*'Data and Parameter'!$E$5*('Data and Parameter'!$E$6+'Data and Parameter'!$E$7)*'Data and Parameter'!$E$19*'Data and Parameter'!$E$14*'ER calculations'!N2588</f>
        <v>0.48231087492828467</v>
      </c>
    </row>
    <row r="2589" spans="1:15" ht="15">
      <c r="A2589" s="284">
        <v>2585</v>
      </c>
      <c r="B2589" s="287"/>
      <c r="C2589" s="287"/>
      <c r="D2589" s="284" t="s">
        <v>1382</v>
      </c>
      <c r="E2589" s="287"/>
      <c r="F2589" s="285" t="s">
        <v>2709</v>
      </c>
      <c r="G2589" s="266" t="s">
        <v>121</v>
      </c>
      <c r="H2589" s="266">
        <f>IF(G2589="Traditional Stove",0.1,0.2)</f>
        <v>0.1</v>
      </c>
      <c r="I2589" s="266">
        <f>YEAR(J2589)</f>
        <v>2023</v>
      </c>
      <c r="J2589" s="267">
        <v>45012</v>
      </c>
      <c r="K2589" s="267">
        <f>J2589+1</f>
        <v>45013</v>
      </c>
      <c r="L2589" s="266">
        <f>IF(M2589&lt;=365,1,2)</f>
        <v>1</v>
      </c>
      <c r="M2589" s="266">
        <f>IF(K2589&lt;$C$1,$C$2-$C$1+1,$C$2-K2589+1)</f>
        <v>34</v>
      </c>
      <c r="N2589" s="268">
        <f>M2589/365</f>
        <v>9.3150684931506855E-2</v>
      </c>
      <c r="O2589" s="269">
        <f>'Data and Parameter'!$E$4*'Data and Parameter'!$E$5*('Data and Parameter'!$E$6+'Data and Parameter'!$E$7)*'Data and Parameter'!$E$19*'Data and Parameter'!$E$14*'ER calculations'!N2589</f>
        <v>0.48231087492828467</v>
      </c>
    </row>
    <row r="2590" spans="1:15" ht="15">
      <c r="A2590" s="284">
        <v>2586</v>
      </c>
      <c r="B2590" s="287"/>
      <c r="C2590" s="287"/>
      <c r="D2590" s="284" t="s">
        <v>1382</v>
      </c>
      <c r="E2590" s="287"/>
      <c r="F2590" s="285" t="s">
        <v>2710</v>
      </c>
      <c r="G2590" s="266" t="s">
        <v>121</v>
      </c>
      <c r="H2590" s="266">
        <f>IF(G2590="Traditional Stove",0.1,0.2)</f>
        <v>0.1</v>
      </c>
      <c r="I2590" s="266">
        <f>YEAR(J2590)</f>
        <v>2023</v>
      </c>
      <c r="J2590" s="267">
        <v>45012</v>
      </c>
      <c r="K2590" s="267">
        <f>J2590+1</f>
        <v>45013</v>
      </c>
      <c r="L2590" s="266">
        <f>IF(M2590&lt;=365,1,2)</f>
        <v>1</v>
      </c>
      <c r="M2590" s="266">
        <f>IF(K2590&lt;$C$1,$C$2-$C$1+1,$C$2-K2590+1)</f>
        <v>34</v>
      </c>
      <c r="N2590" s="268">
        <f>M2590/365</f>
        <v>9.3150684931506855E-2</v>
      </c>
      <c r="O2590" s="269">
        <f>'Data and Parameter'!$E$4*'Data and Parameter'!$E$5*('Data and Parameter'!$E$6+'Data and Parameter'!$E$7)*'Data and Parameter'!$E$19*'Data and Parameter'!$E$14*'ER calculations'!N2590</f>
        <v>0.48231087492828467</v>
      </c>
    </row>
    <row r="2591" spans="1:15" ht="15">
      <c r="A2591" s="284">
        <v>2587</v>
      </c>
      <c r="B2591" s="287"/>
      <c r="C2591" s="287"/>
      <c r="D2591" s="284" t="s">
        <v>1382</v>
      </c>
      <c r="E2591" s="287"/>
      <c r="F2591" s="285" t="s">
        <v>2711</v>
      </c>
      <c r="G2591" s="266" t="s">
        <v>121</v>
      </c>
      <c r="H2591" s="266">
        <f>IF(G2591="Traditional Stove",0.1,0.2)</f>
        <v>0.1</v>
      </c>
      <c r="I2591" s="266">
        <f>YEAR(J2591)</f>
        <v>2023</v>
      </c>
      <c r="J2591" s="267">
        <v>45012</v>
      </c>
      <c r="K2591" s="267">
        <f>J2591+1</f>
        <v>45013</v>
      </c>
      <c r="L2591" s="266">
        <f>IF(M2591&lt;=365,1,2)</f>
        <v>1</v>
      </c>
      <c r="M2591" s="266">
        <f>IF(K2591&lt;$C$1,$C$2-$C$1+1,$C$2-K2591+1)</f>
        <v>34</v>
      </c>
      <c r="N2591" s="268">
        <f>M2591/365</f>
        <v>9.3150684931506855E-2</v>
      </c>
      <c r="O2591" s="269">
        <f>'Data and Parameter'!$E$4*'Data and Parameter'!$E$5*('Data and Parameter'!$E$6+'Data and Parameter'!$E$7)*'Data and Parameter'!$E$19*'Data and Parameter'!$E$14*'ER calculations'!N2591</f>
        <v>0.48231087492828467</v>
      </c>
    </row>
    <row r="2592" spans="1:15" ht="15">
      <c r="A2592" s="284">
        <v>2588</v>
      </c>
      <c r="B2592" s="287"/>
      <c r="C2592" s="287"/>
      <c r="D2592" s="284" t="s">
        <v>1382</v>
      </c>
      <c r="E2592" s="287"/>
      <c r="F2592" s="285" t="s">
        <v>2712</v>
      </c>
      <c r="G2592" s="266" t="s">
        <v>121</v>
      </c>
      <c r="H2592" s="266">
        <f>IF(G2592="Traditional Stove",0.1,0.2)</f>
        <v>0.1</v>
      </c>
      <c r="I2592" s="266">
        <f>YEAR(J2592)</f>
        <v>2023</v>
      </c>
      <c r="J2592" s="267">
        <v>45012</v>
      </c>
      <c r="K2592" s="267">
        <f>J2592+1</f>
        <v>45013</v>
      </c>
      <c r="L2592" s="266">
        <f>IF(M2592&lt;=365,1,2)</f>
        <v>1</v>
      </c>
      <c r="M2592" s="266">
        <f>IF(K2592&lt;$C$1,$C$2-$C$1+1,$C$2-K2592+1)</f>
        <v>34</v>
      </c>
      <c r="N2592" s="268">
        <f>M2592/365</f>
        <v>9.3150684931506855E-2</v>
      </c>
      <c r="O2592" s="269">
        <f>'Data and Parameter'!$E$4*'Data and Parameter'!$E$5*('Data and Parameter'!$E$6+'Data and Parameter'!$E$7)*'Data and Parameter'!$E$19*'Data and Parameter'!$E$14*'ER calculations'!N2592</f>
        <v>0.48231087492828467</v>
      </c>
    </row>
    <row r="2593" spans="1:15" ht="15">
      <c r="A2593" s="284">
        <v>2589</v>
      </c>
      <c r="B2593" s="287"/>
      <c r="C2593" s="287"/>
      <c r="D2593" s="284" t="s">
        <v>1382</v>
      </c>
      <c r="E2593" s="287"/>
      <c r="F2593" s="285" t="s">
        <v>2713</v>
      </c>
      <c r="G2593" s="266" t="s">
        <v>121</v>
      </c>
      <c r="H2593" s="266">
        <f>IF(G2593="Traditional Stove",0.1,0.2)</f>
        <v>0.1</v>
      </c>
      <c r="I2593" s="266">
        <f>YEAR(J2593)</f>
        <v>2023</v>
      </c>
      <c r="J2593" s="267">
        <v>45012</v>
      </c>
      <c r="K2593" s="267">
        <f>J2593+1</f>
        <v>45013</v>
      </c>
      <c r="L2593" s="266">
        <f>IF(M2593&lt;=365,1,2)</f>
        <v>1</v>
      </c>
      <c r="M2593" s="266">
        <f>IF(K2593&lt;$C$1,$C$2-$C$1+1,$C$2-K2593+1)</f>
        <v>34</v>
      </c>
      <c r="N2593" s="268">
        <f>M2593/365</f>
        <v>9.3150684931506855E-2</v>
      </c>
      <c r="O2593" s="269">
        <f>'Data and Parameter'!$E$4*'Data and Parameter'!$E$5*('Data and Parameter'!$E$6+'Data and Parameter'!$E$7)*'Data and Parameter'!$E$19*'Data and Parameter'!$E$14*'ER calculations'!N2593</f>
        <v>0.48231087492828467</v>
      </c>
    </row>
    <row r="2594" spans="1:15" ht="15">
      <c r="A2594" s="284">
        <v>2590</v>
      </c>
      <c r="B2594" s="287"/>
      <c r="C2594" s="287"/>
      <c r="D2594" s="284" t="s">
        <v>1382</v>
      </c>
      <c r="E2594" s="287"/>
      <c r="F2594" s="285" t="s">
        <v>2714</v>
      </c>
      <c r="G2594" s="266" t="s">
        <v>121</v>
      </c>
      <c r="H2594" s="266">
        <f>IF(G2594="Traditional Stove",0.1,0.2)</f>
        <v>0.1</v>
      </c>
      <c r="I2594" s="266">
        <f>YEAR(J2594)</f>
        <v>2023</v>
      </c>
      <c r="J2594" s="267">
        <v>45012</v>
      </c>
      <c r="K2594" s="267">
        <f>J2594+1</f>
        <v>45013</v>
      </c>
      <c r="L2594" s="266">
        <f>IF(M2594&lt;=365,1,2)</f>
        <v>1</v>
      </c>
      <c r="M2594" s="266">
        <f>IF(K2594&lt;$C$1,$C$2-$C$1+1,$C$2-K2594+1)</f>
        <v>34</v>
      </c>
      <c r="N2594" s="268">
        <f>M2594/365</f>
        <v>9.3150684931506855E-2</v>
      </c>
      <c r="O2594" s="269">
        <f>'Data and Parameter'!$E$4*'Data and Parameter'!$E$5*('Data and Parameter'!$E$6+'Data and Parameter'!$E$7)*'Data and Parameter'!$E$19*'Data and Parameter'!$E$14*'ER calculations'!N2594</f>
        <v>0.48231087492828467</v>
      </c>
    </row>
    <row r="2595" spans="1:15" ht="15">
      <c r="A2595" s="284">
        <v>2591</v>
      </c>
      <c r="B2595" s="287"/>
      <c r="C2595" s="287"/>
      <c r="D2595" s="284" t="s">
        <v>1382</v>
      </c>
      <c r="E2595" s="287"/>
      <c r="F2595" s="285" t="s">
        <v>2715</v>
      </c>
      <c r="G2595" s="266" t="s">
        <v>121</v>
      </c>
      <c r="H2595" s="266">
        <f>IF(G2595="Traditional Stove",0.1,0.2)</f>
        <v>0.1</v>
      </c>
      <c r="I2595" s="266">
        <f>YEAR(J2595)</f>
        <v>2023</v>
      </c>
      <c r="J2595" s="267">
        <v>45012</v>
      </c>
      <c r="K2595" s="267">
        <f>J2595+1</f>
        <v>45013</v>
      </c>
      <c r="L2595" s="266">
        <f>IF(M2595&lt;=365,1,2)</f>
        <v>1</v>
      </c>
      <c r="M2595" s="266">
        <f>IF(K2595&lt;$C$1,$C$2-$C$1+1,$C$2-K2595+1)</f>
        <v>34</v>
      </c>
      <c r="N2595" s="268">
        <f>M2595/365</f>
        <v>9.3150684931506855E-2</v>
      </c>
      <c r="O2595" s="269">
        <f>'Data and Parameter'!$E$4*'Data and Parameter'!$E$5*('Data and Parameter'!$E$6+'Data and Parameter'!$E$7)*'Data and Parameter'!$E$19*'Data and Parameter'!$E$14*'ER calculations'!N2595</f>
        <v>0.48231087492828467</v>
      </c>
    </row>
    <row r="2596" spans="1:15" ht="15">
      <c r="A2596" s="284">
        <v>2592</v>
      </c>
      <c r="B2596" s="287"/>
      <c r="C2596" s="287"/>
      <c r="D2596" s="284" t="s">
        <v>1382</v>
      </c>
      <c r="E2596" s="287"/>
      <c r="F2596" s="285" t="s">
        <v>2716</v>
      </c>
      <c r="G2596" s="266" t="s">
        <v>121</v>
      </c>
      <c r="H2596" s="266">
        <f>IF(G2596="Traditional Stove",0.1,0.2)</f>
        <v>0.1</v>
      </c>
      <c r="I2596" s="266">
        <f>YEAR(J2596)</f>
        <v>2023</v>
      </c>
      <c r="J2596" s="267">
        <v>45012</v>
      </c>
      <c r="K2596" s="267">
        <f>J2596+1</f>
        <v>45013</v>
      </c>
      <c r="L2596" s="266">
        <f>IF(M2596&lt;=365,1,2)</f>
        <v>1</v>
      </c>
      <c r="M2596" s="266">
        <f>IF(K2596&lt;$C$1,$C$2-$C$1+1,$C$2-K2596+1)</f>
        <v>34</v>
      </c>
      <c r="N2596" s="268">
        <f>M2596/365</f>
        <v>9.3150684931506855E-2</v>
      </c>
      <c r="O2596" s="269">
        <f>'Data and Parameter'!$E$4*'Data and Parameter'!$E$5*('Data and Parameter'!$E$6+'Data and Parameter'!$E$7)*'Data and Parameter'!$E$19*'Data and Parameter'!$E$14*'ER calculations'!N2596</f>
        <v>0.48231087492828467</v>
      </c>
    </row>
    <row r="2597" spans="1:15" ht="15">
      <c r="A2597" s="284">
        <v>2593</v>
      </c>
      <c r="B2597" s="287"/>
      <c r="C2597" s="287"/>
      <c r="D2597" s="284" t="s">
        <v>1382</v>
      </c>
      <c r="E2597" s="287"/>
      <c r="F2597" s="285" t="s">
        <v>2717</v>
      </c>
      <c r="G2597" s="266" t="s">
        <v>121</v>
      </c>
      <c r="H2597" s="266">
        <f>IF(G2597="Traditional Stove",0.1,0.2)</f>
        <v>0.1</v>
      </c>
      <c r="I2597" s="266">
        <f>YEAR(J2597)</f>
        <v>2023</v>
      </c>
      <c r="J2597" s="267">
        <v>45012</v>
      </c>
      <c r="K2597" s="267">
        <f>J2597+1</f>
        <v>45013</v>
      </c>
      <c r="L2597" s="266">
        <f>IF(M2597&lt;=365,1,2)</f>
        <v>1</v>
      </c>
      <c r="M2597" s="266">
        <f>IF(K2597&lt;$C$1,$C$2-$C$1+1,$C$2-K2597+1)</f>
        <v>34</v>
      </c>
      <c r="N2597" s="268">
        <f>M2597/365</f>
        <v>9.3150684931506855E-2</v>
      </c>
      <c r="O2597" s="269">
        <f>'Data and Parameter'!$E$4*'Data and Parameter'!$E$5*('Data and Parameter'!$E$6+'Data and Parameter'!$E$7)*'Data and Parameter'!$E$19*'Data and Parameter'!$E$14*'ER calculations'!N2597</f>
        <v>0.48231087492828467</v>
      </c>
    </row>
    <row r="2598" spans="1:15" ht="15">
      <c r="A2598" s="284">
        <v>2594</v>
      </c>
      <c r="B2598" s="287"/>
      <c r="C2598" s="287"/>
      <c r="D2598" s="284" t="s">
        <v>1382</v>
      </c>
      <c r="E2598" s="287"/>
      <c r="F2598" s="285" t="s">
        <v>2718</v>
      </c>
      <c r="G2598" s="266" t="s">
        <v>121</v>
      </c>
      <c r="H2598" s="266">
        <f>IF(G2598="Traditional Stove",0.1,0.2)</f>
        <v>0.1</v>
      </c>
      <c r="I2598" s="266">
        <f>YEAR(J2598)</f>
        <v>2023</v>
      </c>
      <c r="J2598" s="267">
        <v>45012</v>
      </c>
      <c r="K2598" s="267">
        <f>J2598+1</f>
        <v>45013</v>
      </c>
      <c r="L2598" s="266">
        <f>IF(M2598&lt;=365,1,2)</f>
        <v>1</v>
      </c>
      <c r="M2598" s="266">
        <f>IF(K2598&lt;$C$1,$C$2-$C$1+1,$C$2-K2598+1)</f>
        <v>34</v>
      </c>
      <c r="N2598" s="268">
        <f>M2598/365</f>
        <v>9.3150684931506855E-2</v>
      </c>
      <c r="O2598" s="269">
        <f>'Data and Parameter'!$E$4*'Data and Parameter'!$E$5*('Data and Parameter'!$E$6+'Data and Parameter'!$E$7)*'Data and Parameter'!$E$19*'Data and Parameter'!$E$14*'ER calculations'!N2598</f>
        <v>0.48231087492828467</v>
      </c>
    </row>
    <row r="2599" spans="1:15" ht="15">
      <c r="A2599" s="284">
        <v>2595</v>
      </c>
      <c r="B2599" s="287"/>
      <c r="C2599" s="287"/>
      <c r="D2599" s="284" t="s">
        <v>1382</v>
      </c>
      <c r="E2599" s="287"/>
      <c r="F2599" s="285" t="s">
        <v>2719</v>
      </c>
      <c r="G2599" s="266" t="s">
        <v>121</v>
      </c>
      <c r="H2599" s="266">
        <f>IF(G2599="Traditional Stove",0.1,0.2)</f>
        <v>0.1</v>
      </c>
      <c r="I2599" s="266">
        <f>YEAR(J2599)</f>
        <v>2023</v>
      </c>
      <c r="J2599" s="267">
        <v>45012</v>
      </c>
      <c r="K2599" s="267">
        <f>J2599+1</f>
        <v>45013</v>
      </c>
      <c r="L2599" s="266">
        <f>IF(M2599&lt;=365,1,2)</f>
        <v>1</v>
      </c>
      <c r="M2599" s="266">
        <f>IF(K2599&lt;$C$1,$C$2-$C$1+1,$C$2-K2599+1)</f>
        <v>34</v>
      </c>
      <c r="N2599" s="268">
        <f>M2599/365</f>
        <v>9.3150684931506855E-2</v>
      </c>
      <c r="O2599" s="269">
        <f>'Data and Parameter'!$E$4*'Data and Parameter'!$E$5*('Data and Parameter'!$E$6+'Data and Parameter'!$E$7)*'Data and Parameter'!$E$19*'Data and Parameter'!$E$14*'ER calculations'!N2599</f>
        <v>0.48231087492828467</v>
      </c>
    </row>
    <row r="2600" spans="1:15" ht="15">
      <c r="A2600" s="284">
        <v>2596</v>
      </c>
      <c r="B2600" s="287"/>
      <c r="C2600" s="287"/>
      <c r="D2600" s="284" t="s">
        <v>1382</v>
      </c>
      <c r="E2600" s="287"/>
      <c r="F2600" s="285" t="s">
        <v>2720</v>
      </c>
      <c r="G2600" s="266" t="s">
        <v>121</v>
      </c>
      <c r="H2600" s="266">
        <f>IF(G2600="Traditional Stove",0.1,0.2)</f>
        <v>0.1</v>
      </c>
      <c r="I2600" s="266">
        <f>YEAR(J2600)</f>
        <v>2023</v>
      </c>
      <c r="J2600" s="267">
        <v>45012</v>
      </c>
      <c r="K2600" s="267">
        <f>J2600+1</f>
        <v>45013</v>
      </c>
      <c r="L2600" s="266">
        <f>IF(M2600&lt;=365,1,2)</f>
        <v>1</v>
      </c>
      <c r="M2600" s="266">
        <f>IF(K2600&lt;$C$1,$C$2-$C$1+1,$C$2-K2600+1)</f>
        <v>34</v>
      </c>
      <c r="N2600" s="268">
        <f>M2600/365</f>
        <v>9.3150684931506855E-2</v>
      </c>
      <c r="O2600" s="269">
        <f>'Data and Parameter'!$E$4*'Data and Parameter'!$E$5*('Data and Parameter'!$E$6+'Data and Parameter'!$E$7)*'Data and Parameter'!$E$19*'Data and Parameter'!$E$14*'ER calculations'!N2600</f>
        <v>0.48231087492828467</v>
      </c>
    </row>
    <row r="2601" spans="1:15" ht="15">
      <c r="A2601" s="284">
        <v>2597</v>
      </c>
      <c r="B2601" s="287"/>
      <c r="C2601" s="287"/>
      <c r="D2601" s="284" t="s">
        <v>1382</v>
      </c>
      <c r="E2601" s="287"/>
      <c r="F2601" s="285" t="s">
        <v>2721</v>
      </c>
      <c r="G2601" s="266" t="s">
        <v>121</v>
      </c>
      <c r="H2601" s="266">
        <f>IF(G2601="Traditional Stove",0.1,0.2)</f>
        <v>0.1</v>
      </c>
      <c r="I2601" s="266">
        <f>YEAR(J2601)</f>
        <v>2023</v>
      </c>
      <c r="J2601" s="267">
        <v>45012</v>
      </c>
      <c r="K2601" s="267">
        <f>J2601+1</f>
        <v>45013</v>
      </c>
      <c r="L2601" s="266">
        <f>IF(M2601&lt;=365,1,2)</f>
        <v>1</v>
      </c>
      <c r="M2601" s="266">
        <f>IF(K2601&lt;$C$1,$C$2-$C$1+1,$C$2-K2601+1)</f>
        <v>34</v>
      </c>
      <c r="N2601" s="268">
        <f>M2601/365</f>
        <v>9.3150684931506855E-2</v>
      </c>
      <c r="O2601" s="269">
        <f>'Data and Parameter'!$E$4*'Data and Parameter'!$E$5*('Data and Parameter'!$E$6+'Data and Parameter'!$E$7)*'Data and Parameter'!$E$19*'Data and Parameter'!$E$14*'ER calculations'!N2601</f>
        <v>0.48231087492828467</v>
      </c>
    </row>
    <row r="2602" spans="1:15" ht="15">
      <c r="A2602" s="284">
        <v>2598</v>
      </c>
      <c r="B2602" s="287"/>
      <c r="C2602" s="287"/>
      <c r="D2602" s="284" t="s">
        <v>1382</v>
      </c>
      <c r="E2602" s="287"/>
      <c r="F2602" s="285" t="s">
        <v>2722</v>
      </c>
      <c r="G2602" s="266" t="s">
        <v>121</v>
      </c>
      <c r="H2602" s="266">
        <f>IF(G2602="Traditional Stove",0.1,0.2)</f>
        <v>0.1</v>
      </c>
      <c r="I2602" s="266">
        <f>YEAR(J2602)</f>
        <v>2023</v>
      </c>
      <c r="J2602" s="267">
        <v>45012</v>
      </c>
      <c r="K2602" s="267">
        <f>J2602+1</f>
        <v>45013</v>
      </c>
      <c r="L2602" s="266">
        <f>IF(M2602&lt;=365,1,2)</f>
        <v>1</v>
      </c>
      <c r="M2602" s="266">
        <f>IF(K2602&lt;$C$1,$C$2-$C$1+1,$C$2-K2602+1)</f>
        <v>34</v>
      </c>
      <c r="N2602" s="268">
        <f>M2602/365</f>
        <v>9.3150684931506855E-2</v>
      </c>
      <c r="O2602" s="269">
        <f>'Data and Parameter'!$E$4*'Data and Parameter'!$E$5*('Data and Parameter'!$E$6+'Data and Parameter'!$E$7)*'Data and Parameter'!$E$19*'Data and Parameter'!$E$14*'ER calculations'!N2602</f>
        <v>0.48231087492828467</v>
      </c>
    </row>
    <row r="2603" spans="1:15" ht="15">
      <c r="A2603" s="284">
        <v>2599</v>
      </c>
      <c r="B2603" s="287"/>
      <c r="C2603" s="287"/>
      <c r="D2603" s="284" t="s">
        <v>1382</v>
      </c>
      <c r="E2603" s="287"/>
      <c r="F2603" s="285" t="s">
        <v>2723</v>
      </c>
      <c r="G2603" s="266" t="s">
        <v>121</v>
      </c>
      <c r="H2603" s="266">
        <f>IF(G2603="Traditional Stove",0.1,0.2)</f>
        <v>0.1</v>
      </c>
      <c r="I2603" s="266">
        <f>YEAR(J2603)</f>
        <v>2023</v>
      </c>
      <c r="J2603" s="267">
        <v>45012</v>
      </c>
      <c r="K2603" s="267">
        <f>J2603+1</f>
        <v>45013</v>
      </c>
      <c r="L2603" s="266">
        <f>IF(M2603&lt;=365,1,2)</f>
        <v>1</v>
      </c>
      <c r="M2603" s="266">
        <f>IF(K2603&lt;$C$1,$C$2-$C$1+1,$C$2-K2603+1)</f>
        <v>34</v>
      </c>
      <c r="N2603" s="268">
        <f>M2603/365</f>
        <v>9.3150684931506855E-2</v>
      </c>
      <c r="O2603" s="269">
        <f>'Data and Parameter'!$E$4*'Data and Parameter'!$E$5*('Data and Parameter'!$E$6+'Data and Parameter'!$E$7)*'Data and Parameter'!$E$19*'Data and Parameter'!$E$14*'ER calculations'!N2603</f>
        <v>0.48231087492828467</v>
      </c>
    </row>
    <row r="2604" spans="1:15" ht="15">
      <c r="A2604" s="284">
        <v>2600</v>
      </c>
      <c r="B2604" s="287"/>
      <c r="C2604" s="287"/>
      <c r="D2604" s="284" t="s">
        <v>1382</v>
      </c>
      <c r="E2604" s="287"/>
      <c r="F2604" s="285" t="s">
        <v>2724</v>
      </c>
      <c r="G2604" s="266" t="s">
        <v>121</v>
      </c>
      <c r="H2604" s="266">
        <f>IF(G2604="Traditional Stove",0.1,0.2)</f>
        <v>0.1</v>
      </c>
      <c r="I2604" s="266">
        <f>YEAR(J2604)</f>
        <v>2023</v>
      </c>
      <c r="J2604" s="267">
        <v>45012</v>
      </c>
      <c r="K2604" s="267">
        <f>J2604+1</f>
        <v>45013</v>
      </c>
      <c r="L2604" s="266">
        <f>IF(M2604&lt;=365,1,2)</f>
        <v>1</v>
      </c>
      <c r="M2604" s="266">
        <f>IF(K2604&lt;$C$1,$C$2-$C$1+1,$C$2-K2604+1)</f>
        <v>34</v>
      </c>
      <c r="N2604" s="268">
        <f>M2604/365</f>
        <v>9.3150684931506855E-2</v>
      </c>
      <c r="O2604" s="269">
        <f>'Data and Parameter'!$E$4*'Data and Parameter'!$E$5*('Data and Parameter'!$E$6+'Data and Parameter'!$E$7)*'Data and Parameter'!$E$19*'Data and Parameter'!$E$14*'ER calculations'!N2604</f>
        <v>0.48231087492828467</v>
      </c>
    </row>
    <row r="2605" spans="1:15" ht="15">
      <c r="A2605" s="284">
        <v>2601</v>
      </c>
      <c r="B2605" s="287"/>
      <c r="C2605" s="287"/>
      <c r="D2605" s="284" t="s">
        <v>1382</v>
      </c>
      <c r="E2605" s="287"/>
      <c r="F2605" s="285" t="s">
        <v>2725</v>
      </c>
      <c r="G2605" s="266" t="s">
        <v>121</v>
      </c>
      <c r="H2605" s="266">
        <f>IF(G2605="Traditional Stove",0.1,0.2)</f>
        <v>0.1</v>
      </c>
      <c r="I2605" s="266">
        <f>YEAR(J2605)</f>
        <v>2023</v>
      </c>
      <c r="J2605" s="267">
        <v>45012</v>
      </c>
      <c r="K2605" s="267">
        <f>J2605+1</f>
        <v>45013</v>
      </c>
      <c r="L2605" s="266">
        <f>IF(M2605&lt;=365,1,2)</f>
        <v>1</v>
      </c>
      <c r="M2605" s="266">
        <f>IF(K2605&lt;$C$1,$C$2-$C$1+1,$C$2-K2605+1)</f>
        <v>34</v>
      </c>
      <c r="N2605" s="268">
        <f>M2605/365</f>
        <v>9.3150684931506855E-2</v>
      </c>
      <c r="O2605" s="269">
        <f>'Data and Parameter'!$E$4*'Data and Parameter'!$E$5*('Data and Parameter'!$E$6+'Data and Parameter'!$E$7)*'Data and Parameter'!$E$19*'Data and Parameter'!$E$14*'ER calculations'!N2605</f>
        <v>0.48231087492828467</v>
      </c>
    </row>
    <row r="2606" spans="1:15" ht="15">
      <c r="A2606" s="284">
        <v>2602</v>
      </c>
      <c r="B2606" s="287"/>
      <c r="C2606" s="287"/>
      <c r="D2606" s="284" t="s">
        <v>1382</v>
      </c>
      <c r="E2606" s="287"/>
      <c r="F2606" s="285" t="s">
        <v>2726</v>
      </c>
      <c r="G2606" s="266" t="s">
        <v>121</v>
      </c>
      <c r="H2606" s="266">
        <f>IF(G2606="Traditional Stove",0.1,0.2)</f>
        <v>0.1</v>
      </c>
      <c r="I2606" s="266">
        <f>YEAR(J2606)</f>
        <v>2023</v>
      </c>
      <c r="J2606" s="267">
        <v>45012</v>
      </c>
      <c r="K2606" s="267">
        <f>J2606+1</f>
        <v>45013</v>
      </c>
      <c r="L2606" s="266">
        <f>IF(M2606&lt;=365,1,2)</f>
        <v>1</v>
      </c>
      <c r="M2606" s="266">
        <f>IF(K2606&lt;$C$1,$C$2-$C$1+1,$C$2-K2606+1)</f>
        <v>34</v>
      </c>
      <c r="N2606" s="268">
        <f>M2606/365</f>
        <v>9.3150684931506855E-2</v>
      </c>
      <c r="O2606" s="269">
        <f>'Data and Parameter'!$E$4*'Data and Parameter'!$E$5*('Data and Parameter'!$E$6+'Data and Parameter'!$E$7)*'Data and Parameter'!$E$19*'Data and Parameter'!$E$14*'ER calculations'!N2606</f>
        <v>0.48231087492828467</v>
      </c>
    </row>
    <row r="2607" spans="1:15" ht="15">
      <c r="A2607" s="284">
        <v>2603</v>
      </c>
      <c r="B2607" s="287"/>
      <c r="C2607" s="287"/>
      <c r="D2607" s="284" t="s">
        <v>1382</v>
      </c>
      <c r="E2607" s="287"/>
      <c r="F2607" s="285" t="s">
        <v>2727</v>
      </c>
      <c r="G2607" s="266" t="s">
        <v>121</v>
      </c>
      <c r="H2607" s="266">
        <f>IF(G2607="Traditional Stove",0.1,0.2)</f>
        <v>0.1</v>
      </c>
      <c r="I2607" s="266">
        <f>YEAR(J2607)</f>
        <v>2023</v>
      </c>
      <c r="J2607" s="267">
        <v>45012</v>
      </c>
      <c r="K2607" s="267">
        <f>J2607+1</f>
        <v>45013</v>
      </c>
      <c r="L2607" s="266">
        <f>IF(M2607&lt;=365,1,2)</f>
        <v>1</v>
      </c>
      <c r="M2607" s="266">
        <f>IF(K2607&lt;$C$1,$C$2-$C$1+1,$C$2-K2607+1)</f>
        <v>34</v>
      </c>
      <c r="N2607" s="268">
        <f>M2607/365</f>
        <v>9.3150684931506855E-2</v>
      </c>
      <c r="O2607" s="269">
        <f>'Data and Parameter'!$E$4*'Data and Parameter'!$E$5*('Data and Parameter'!$E$6+'Data and Parameter'!$E$7)*'Data and Parameter'!$E$19*'Data and Parameter'!$E$14*'ER calculations'!N2607</f>
        <v>0.48231087492828467</v>
      </c>
    </row>
    <row r="2608" spans="1:15" ht="15">
      <c r="A2608" s="284">
        <v>2604</v>
      </c>
      <c r="B2608" s="287"/>
      <c r="C2608" s="287"/>
      <c r="D2608" s="284" t="s">
        <v>1382</v>
      </c>
      <c r="E2608" s="287"/>
      <c r="F2608" s="285" t="s">
        <v>2728</v>
      </c>
      <c r="G2608" s="266" t="s">
        <v>121</v>
      </c>
      <c r="H2608" s="266">
        <f>IF(G2608="Traditional Stove",0.1,0.2)</f>
        <v>0.1</v>
      </c>
      <c r="I2608" s="266">
        <f>YEAR(J2608)</f>
        <v>2023</v>
      </c>
      <c r="J2608" s="267">
        <v>45012</v>
      </c>
      <c r="K2608" s="267">
        <f>J2608+1</f>
        <v>45013</v>
      </c>
      <c r="L2608" s="266">
        <f>IF(M2608&lt;=365,1,2)</f>
        <v>1</v>
      </c>
      <c r="M2608" s="266">
        <f>IF(K2608&lt;$C$1,$C$2-$C$1+1,$C$2-K2608+1)</f>
        <v>34</v>
      </c>
      <c r="N2608" s="268">
        <f>M2608/365</f>
        <v>9.3150684931506855E-2</v>
      </c>
      <c r="O2608" s="269">
        <f>'Data and Parameter'!$E$4*'Data and Parameter'!$E$5*('Data and Parameter'!$E$6+'Data and Parameter'!$E$7)*'Data and Parameter'!$E$19*'Data and Parameter'!$E$14*'ER calculations'!N2608</f>
        <v>0.48231087492828467</v>
      </c>
    </row>
    <row r="2609" spans="1:15" ht="15">
      <c r="A2609" s="284">
        <v>2605</v>
      </c>
      <c r="B2609" s="287"/>
      <c r="C2609" s="287"/>
      <c r="D2609" s="284" t="s">
        <v>1382</v>
      </c>
      <c r="E2609" s="287"/>
      <c r="F2609" s="285" t="s">
        <v>2729</v>
      </c>
      <c r="G2609" s="266" t="s">
        <v>121</v>
      </c>
      <c r="H2609" s="266">
        <f>IF(G2609="Traditional Stove",0.1,0.2)</f>
        <v>0.1</v>
      </c>
      <c r="I2609" s="266">
        <f>YEAR(J2609)</f>
        <v>2023</v>
      </c>
      <c r="J2609" s="267">
        <v>45012</v>
      </c>
      <c r="K2609" s="267">
        <f>J2609+1</f>
        <v>45013</v>
      </c>
      <c r="L2609" s="266">
        <f>IF(M2609&lt;=365,1,2)</f>
        <v>1</v>
      </c>
      <c r="M2609" s="266">
        <f>IF(K2609&lt;$C$1,$C$2-$C$1+1,$C$2-K2609+1)</f>
        <v>34</v>
      </c>
      <c r="N2609" s="268">
        <f>M2609/365</f>
        <v>9.3150684931506855E-2</v>
      </c>
      <c r="O2609" s="269">
        <f>'Data and Parameter'!$E$4*'Data and Parameter'!$E$5*('Data and Parameter'!$E$6+'Data and Parameter'!$E$7)*'Data and Parameter'!$E$19*'Data and Parameter'!$E$14*'ER calculations'!N2609</f>
        <v>0.48231087492828467</v>
      </c>
    </row>
    <row r="2610" spans="1:15" ht="15">
      <c r="A2610" s="284">
        <v>2606</v>
      </c>
      <c r="B2610" s="287"/>
      <c r="C2610" s="287"/>
      <c r="D2610" s="284" t="s">
        <v>1382</v>
      </c>
      <c r="E2610" s="287"/>
      <c r="F2610" s="285" t="s">
        <v>2730</v>
      </c>
      <c r="G2610" s="266" t="s">
        <v>121</v>
      </c>
      <c r="H2610" s="266">
        <f>IF(G2610="Traditional Stove",0.1,0.2)</f>
        <v>0.1</v>
      </c>
      <c r="I2610" s="266">
        <f>YEAR(J2610)</f>
        <v>2023</v>
      </c>
      <c r="J2610" s="267">
        <v>45012</v>
      </c>
      <c r="K2610" s="267">
        <f>J2610+1</f>
        <v>45013</v>
      </c>
      <c r="L2610" s="266">
        <f>IF(M2610&lt;=365,1,2)</f>
        <v>1</v>
      </c>
      <c r="M2610" s="266">
        <f>IF(K2610&lt;$C$1,$C$2-$C$1+1,$C$2-K2610+1)</f>
        <v>34</v>
      </c>
      <c r="N2610" s="268">
        <f>M2610/365</f>
        <v>9.3150684931506855E-2</v>
      </c>
      <c r="O2610" s="269">
        <f>'Data and Parameter'!$E$4*'Data and Parameter'!$E$5*('Data and Parameter'!$E$6+'Data and Parameter'!$E$7)*'Data and Parameter'!$E$19*'Data and Parameter'!$E$14*'ER calculations'!N2610</f>
        <v>0.48231087492828467</v>
      </c>
    </row>
    <row r="2611" spans="1:15" ht="15">
      <c r="A2611" s="284">
        <v>2607</v>
      </c>
      <c r="B2611" s="287"/>
      <c r="C2611" s="287"/>
      <c r="D2611" s="284" t="s">
        <v>1382</v>
      </c>
      <c r="E2611" s="287"/>
      <c r="F2611" s="285" t="s">
        <v>2731</v>
      </c>
      <c r="G2611" s="266" t="s">
        <v>121</v>
      </c>
      <c r="H2611" s="266">
        <f>IF(G2611="Traditional Stove",0.1,0.2)</f>
        <v>0.1</v>
      </c>
      <c r="I2611" s="266">
        <f>YEAR(J2611)</f>
        <v>2023</v>
      </c>
      <c r="J2611" s="267">
        <v>45012</v>
      </c>
      <c r="K2611" s="267">
        <f>J2611+1</f>
        <v>45013</v>
      </c>
      <c r="L2611" s="266">
        <f>IF(M2611&lt;=365,1,2)</f>
        <v>1</v>
      </c>
      <c r="M2611" s="266">
        <f>IF(K2611&lt;$C$1,$C$2-$C$1+1,$C$2-K2611+1)</f>
        <v>34</v>
      </c>
      <c r="N2611" s="268">
        <f>M2611/365</f>
        <v>9.3150684931506855E-2</v>
      </c>
      <c r="O2611" s="269">
        <f>'Data and Parameter'!$E$4*'Data and Parameter'!$E$5*('Data and Parameter'!$E$6+'Data and Parameter'!$E$7)*'Data and Parameter'!$E$19*'Data and Parameter'!$E$14*'ER calculations'!N2611</f>
        <v>0.48231087492828467</v>
      </c>
    </row>
    <row r="2612" spans="1:15" ht="15">
      <c r="A2612" s="284">
        <v>2608</v>
      </c>
      <c r="B2612" s="287"/>
      <c r="C2612" s="287"/>
      <c r="D2612" s="284" t="s">
        <v>1382</v>
      </c>
      <c r="E2612" s="287"/>
      <c r="F2612" s="285" t="s">
        <v>2732</v>
      </c>
      <c r="G2612" s="266" t="s">
        <v>121</v>
      </c>
      <c r="H2612" s="266">
        <f>IF(G2612="Traditional Stove",0.1,0.2)</f>
        <v>0.1</v>
      </c>
      <c r="I2612" s="266">
        <f>YEAR(J2612)</f>
        <v>2023</v>
      </c>
      <c r="J2612" s="267">
        <v>45012</v>
      </c>
      <c r="K2612" s="267">
        <f>J2612+1</f>
        <v>45013</v>
      </c>
      <c r="L2612" s="266">
        <f>IF(M2612&lt;=365,1,2)</f>
        <v>1</v>
      </c>
      <c r="M2612" s="266">
        <f>IF(K2612&lt;$C$1,$C$2-$C$1+1,$C$2-K2612+1)</f>
        <v>34</v>
      </c>
      <c r="N2612" s="268">
        <f>M2612/365</f>
        <v>9.3150684931506855E-2</v>
      </c>
      <c r="O2612" s="269">
        <f>'Data and Parameter'!$E$4*'Data and Parameter'!$E$5*('Data and Parameter'!$E$6+'Data and Parameter'!$E$7)*'Data and Parameter'!$E$19*'Data and Parameter'!$E$14*'ER calculations'!N2612</f>
        <v>0.48231087492828467</v>
      </c>
    </row>
    <row r="2613" spans="1:15" ht="15">
      <c r="A2613" s="284">
        <v>2609</v>
      </c>
      <c r="B2613" s="287"/>
      <c r="C2613" s="287"/>
      <c r="D2613" s="284" t="s">
        <v>1382</v>
      </c>
      <c r="E2613" s="287"/>
      <c r="F2613" s="285" t="s">
        <v>2733</v>
      </c>
      <c r="G2613" s="266" t="s">
        <v>121</v>
      </c>
      <c r="H2613" s="266">
        <f>IF(G2613="Traditional Stove",0.1,0.2)</f>
        <v>0.1</v>
      </c>
      <c r="I2613" s="266">
        <f>YEAR(J2613)</f>
        <v>2023</v>
      </c>
      <c r="J2613" s="267">
        <v>45012</v>
      </c>
      <c r="K2613" s="267">
        <f>J2613+1</f>
        <v>45013</v>
      </c>
      <c r="L2613" s="266">
        <f>IF(M2613&lt;=365,1,2)</f>
        <v>1</v>
      </c>
      <c r="M2613" s="266">
        <f>IF(K2613&lt;$C$1,$C$2-$C$1+1,$C$2-K2613+1)</f>
        <v>34</v>
      </c>
      <c r="N2613" s="268">
        <f>M2613/365</f>
        <v>9.3150684931506855E-2</v>
      </c>
      <c r="O2613" s="269">
        <f>'Data and Parameter'!$E$4*'Data and Parameter'!$E$5*('Data and Parameter'!$E$6+'Data and Parameter'!$E$7)*'Data and Parameter'!$E$19*'Data and Parameter'!$E$14*'ER calculations'!N2613</f>
        <v>0.48231087492828467</v>
      </c>
    </row>
    <row r="2614" spans="1:15" ht="15">
      <c r="A2614" s="284">
        <v>2610</v>
      </c>
      <c r="B2614" s="287"/>
      <c r="C2614" s="287"/>
      <c r="D2614" s="284" t="s">
        <v>1382</v>
      </c>
      <c r="E2614" s="287"/>
      <c r="F2614" s="285" t="s">
        <v>2734</v>
      </c>
      <c r="G2614" s="266" t="s">
        <v>121</v>
      </c>
      <c r="H2614" s="266">
        <f>IF(G2614="Traditional Stove",0.1,0.2)</f>
        <v>0.1</v>
      </c>
      <c r="I2614" s="266">
        <f>YEAR(J2614)</f>
        <v>2023</v>
      </c>
      <c r="J2614" s="267">
        <v>45012</v>
      </c>
      <c r="K2614" s="267">
        <f>J2614+1</f>
        <v>45013</v>
      </c>
      <c r="L2614" s="266">
        <f>IF(M2614&lt;=365,1,2)</f>
        <v>1</v>
      </c>
      <c r="M2614" s="266">
        <f>IF(K2614&lt;$C$1,$C$2-$C$1+1,$C$2-K2614+1)</f>
        <v>34</v>
      </c>
      <c r="N2614" s="268">
        <f>M2614/365</f>
        <v>9.3150684931506855E-2</v>
      </c>
      <c r="O2614" s="269">
        <f>'Data and Parameter'!$E$4*'Data and Parameter'!$E$5*('Data and Parameter'!$E$6+'Data and Parameter'!$E$7)*'Data and Parameter'!$E$19*'Data and Parameter'!$E$14*'ER calculations'!N2614</f>
        <v>0.48231087492828467</v>
      </c>
    </row>
    <row r="2615" spans="1:15" ht="15">
      <c r="A2615" s="284">
        <v>2611</v>
      </c>
      <c r="B2615" s="287"/>
      <c r="C2615" s="287"/>
      <c r="D2615" s="284" t="s">
        <v>1382</v>
      </c>
      <c r="E2615" s="287"/>
      <c r="F2615" s="285" t="s">
        <v>2735</v>
      </c>
      <c r="G2615" s="266" t="s">
        <v>121</v>
      </c>
      <c r="H2615" s="266">
        <f>IF(G2615="Traditional Stove",0.1,0.2)</f>
        <v>0.1</v>
      </c>
      <c r="I2615" s="266">
        <f>YEAR(J2615)</f>
        <v>2023</v>
      </c>
      <c r="J2615" s="267">
        <v>45012</v>
      </c>
      <c r="K2615" s="267">
        <f>J2615+1</f>
        <v>45013</v>
      </c>
      <c r="L2615" s="266">
        <f>IF(M2615&lt;=365,1,2)</f>
        <v>1</v>
      </c>
      <c r="M2615" s="266">
        <f>IF(K2615&lt;$C$1,$C$2-$C$1+1,$C$2-K2615+1)</f>
        <v>34</v>
      </c>
      <c r="N2615" s="268">
        <f>M2615/365</f>
        <v>9.3150684931506855E-2</v>
      </c>
      <c r="O2615" s="269">
        <f>'Data and Parameter'!$E$4*'Data and Parameter'!$E$5*('Data and Parameter'!$E$6+'Data and Parameter'!$E$7)*'Data and Parameter'!$E$19*'Data and Parameter'!$E$14*'ER calculations'!N2615</f>
        <v>0.48231087492828467</v>
      </c>
    </row>
    <row r="2616" spans="1:15" ht="15">
      <c r="A2616" s="284">
        <v>2612</v>
      </c>
      <c r="B2616" s="287"/>
      <c r="C2616" s="287"/>
      <c r="D2616" s="284" t="s">
        <v>1382</v>
      </c>
      <c r="E2616" s="287"/>
      <c r="F2616" s="285" t="s">
        <v>2736</v>
      </c>
      <c r="G2616" s="266" t="s">
        <v>121</v>
      </c>
      <c r="H2616" s="266">
        <f>IF(G2616="Traditional Stove",0.1,0.2)</f>
        <v>0.1</v>
      </c>
      <c r="I2616" s="266">
        <f>YEAR(J2616)</f>
        <v>2023</v>
      </c>
      <c r="J2616" s="267">
        <v>45012</v>
      </c>
      <c r="K2616" s="267">
        <f>J2616+1</f>
        <v>45013</v>
      </c>
      <c r="L2616" s="266">
        <f>IF(M2616&lt;=365,1,2)</f>
        <v>1</v>
      </c>
      <c r="M2616" s="266">
        <f>IF(K2616&lt;$C$1,$C$2-$C$1+1,$C$2-K2616+1)</f>
        <v>34</v>
      </c>
      <c r="N2616" s="268">
        <f>M2616/365</f>
        <v>9.3150684931506855E-2</v>
      </c>
      <c r="O2616" s="269">
        <f>'Data and Parameter'!$E$4*'Data and Parameter'!$E$5*('Data and Parameter'!$E$6+'Data and Parameter'!$E$7)*'Data and Parameter'!$E$19*'Data and Parameter'!$E$14*'ER calculations'!N2616</f>
        <v>0.48231087492828467</v>
      </c>
    </row>
    <row r="2617" spans="1:15" ht="15">
      <c r="A2617" s="284">
        <v>2613</v>
      </c>
      <c r="B2617" s="287"/>
      <c r="C2617" s="287"/>
      <c r="D2617" s="284" t="s">
        <v>1382</v>
      </c>
      <c r="E2617" s="287"/>
      <c r="F2617" s="285" t="s">
        <v>2737</v>
      </c>
      <c r="G2617" s="266" t="s">
        <v>121</v>
      </c>
      <c r="H2617" s="266">
        <f>IF(G2617="Traditional Stove",0.1,0.2)</f>
        <v>0.1</v>
      </c>
      <c r="I2617" s="266">
        <f>YEAR(J2617)</f>
        <v>2023</v>
      </c>
      <c r="J2617" s="267">
        <v>45012</v>
      </c>
      <c r="K2617" s="267">
        <f>J2617+1</f>
        <v>45013</v>
      </c>
      <c r="L2617" s="266">
        <f>IF(M2617&lt;=365,1,2)</f>
        <v>1</v>
      </c>
      <c r="M2617" s="266">
        <f>IF(K2617&lt;$C$1,$C$2-$C$1+1,$C$2-K2617+1)</f>
        <v>34</v>
      </c>
      <c r="N2617" s="268">
        <f>M2617/365</f>
        <v>9.3150684931506855E-2</v>
      </c>
      <c r="O2617" s="269">
        <f>'Data and Parameter'!$E$4*'Data and Parameter'!$E$5*('Data and Parameter'!$E$6+'Data and Parameter'!$E$7)*'Data and Parameter'!$E$19*'Data and Parameter'!$E$14*'ER calculations'!N2617</f>
        <v>0.48231087492828467</v>
      </c>
    </row>
    <row r="2618" spans="1:15" ht="15">
      <c r="A2618" s="284">
        <v>2614</v>
      </c>
      <c r="B2618" s="287"/>
      <c r="C2618" s="287"/>
      <c r="D2618" s="284" t="s">
        <v>1382</v>
      </c>
      <c r="E2618" s="287"/>
      <c r="F2618" s="285" t="s">
        <v>2738</v>
      </c>
      <c r="G2618" s="266" t="s">
        <v>121</v>
      </c>
      <c r="H2618" s="266">
        <f>IF(G2618="Traditional Stove",0.1,0.2)</f>
        <v>0.1</v>
      </c>
      <c r="I2618" s="266">
        <f>YEAR(J2618)</f>
        <v>2023</v>
      </c>
      <c r="J2618" s="267">
        <v>45012</v>
      </c>
      <c r="K2618" s="267">
        <f>J2618+1</f>
        <v>45013</v>
      </c>
      <c r="L2618" s="266">
        <f>IF(M2618&lt;=365,1,2)</f>
        <v>1</v>
      </c>
      <c r="M2618" s="266">
        <f>IF(K2618&lt;$C$1,$C$2-$C$1+1,$C$2-K2618+1)</f>
        <v>34</v>
      </c>
      <c r="N2618" s="268">
        <f>M2618/365</f>
        <v>9.3150684931506855E-2</v>
      </c>
      <c r="O2618" s="269">
        <f>'Data and Parameter'!$E$4*'Data and Parameter'!$E$5*('Data and Parameter'!$E$6+'Data and Parameter'!$E$7)*'Data and Parameter'!$E$19*'Data and Parameter'!$E$14*'ER calculations'!N2618</f>
        <v>0.48231087492828467</v>
      </c>
    </row>
    <row r="2619" spans="1:15" ht="15">
      <c r="A2619" s="284">
        <v>2615</v>
      </c>
      <c r="B2619" s="287"/>
      <c r="C2619" s="287"/>
      <c r="D2619" s="284" t="s">
        <v>1382</v>
      </c>
      <c r="E2619" s="287"/>
      <c r="F2619" s="285" t="s">
        <v>2739</v>
      </c>
      <c r="G2619" s="266" t="s">
        <v>121</v>
      </c>
      <c r="H2619" s="266">
        <f>IF(G2619="Traditional Stove",0.1,0.2)</f>
        <v>0.1</v>
      </c>
      <c r="I2619" s="266">
        <f>YEAR(J2619)</f>
        <v>2023</v>
      </c>
      <c r="J2619" s="267">
        <v>45012</v>
      </c>
      <c r="K2619" s="267">
        <f>J2619+1</f>
        <v>45013</v>
      </c>
      <c r="L2619" s="266">
        <f>IF(M2619&lt;=365,1,2)</f>
        <v>1</v>
      </c>
      <c r="M2619" s="266">
        <f>IF(K2619&lt;$C$1,$C$2-$C$1+1,$C$2-K2619+1)</f>
        <v>34</v>
      </c>
      <c r="N2619" s="268">
        <f>M2619/365</f>
        <v>9.3150684931506855E-2</v>
      </c>
      <c r="O2619" s="269">
        <f>'Data and Parameter'!$E$4*'Data and Parameter'!$E$5*('Data and Parameter'!$E$6+'Data and Parameter'!$E$7)*'Data and Parameter'!$E$19*'Data and Parameter'!$E$14*'ER calculations'!N2619</f>
        <v>0.48231087492828467</v>
      </c>
    </row>
    <row r="2620" spans="1:15" ht="15">
      <c r="A2620" s="284">
        <v>2616</v>
      </c>
      <c r="B2620" s="287"/>
      <c r="C2620" s="287"/>
      <c r="D2620" s="284" t="s">
        <v>1382</v>
      </c>
      <c r="E2620" s="287"/>
      <c r="F2620" s="285" t="s">
        <v>2740</v>
      </c>
      <c r="G2620" s="266" t="s">
        <v>121</v>
      </c>
      <c r="H2620" s="266">
        <f>IF(G2620="Traditional Stove",0.1,0.2)</f>
        <v>0.1</v>
      </c>
      <c r="I2620" s="266">
        <f>YEAR(J2620)</f>
        <v>2023</v>
      </c>
      <c r="J2620" s="267">
        <v>45012</v>
      </c>
      <c r="K2620" s="267">
        <f>J2620+1</f>
        <v>45013</v>
      </c>
      <c r="L2620" s="266">
        <f>IF(M2620&lt;=365,1,2)</f>
        <v>1</v>
      </c>
      <c r="M2620" s="266">
        <f>IF(K2620&lt;$C$1,$C$2-$C$1+1,$C$2-K2620+1)</f>
        <v>34</v>
      </c>
      <c r="N2620" s="268">
        <f>M2620/365</f>
        <v>9.3150684931506855E-2</v>
      </c>
      <c r="O2620" s="269">
        <f>'Data and Parameter'!$E$4*'Data and Parameter'!$E$5*('Data and Parameter'!$E$6+'Data and Parameter'!$E$7)*'Data and Parameter'!$E$19*'Data and Parameter'!$E$14*'ER calculations'!N2620</f>
        <v>0.48231087492828467</v>
      </c>
    </row>
    <row r="2621" spans="1:15" ht="15">
      <c r="A2621" s="284">
        <v>2617</v>
      </c>
      <c r="B2621" s="287"/>
      <c r="C2621" s="287"/>
      <c r="D2621" s="284" t="s">
        <v>1382</v>
      </c>
      <c r="E2621" s="287"/>
      <c r="F2621" s="285" t="s">
        <v>2741</v>
      </c>
      <c r="G2621" s="266" t="s">
        <v>121</v>
      </c>
      <c r="H2621" s="266">
        <f>IF(G2621="Traditional Stove",0.1,0.2)</f>
        <v>0.1</v>
      </c>
      <c r="I2621" s="266">
        <f>YEAR(J2621)</f>
        <v>2023</v>
      </c>
      <c r="J2621" s="267">
        <v>45012</v>
      </c>
      <c r="K2621" s="267">
        <f>J2621+1</f>
        <v>45013</v>
      </c>
      <c r="L2621" s="266">
        <f>IF(M2621&lt;=365,1,2)</f>
        <v>1</v>
      </c>
      <c r="M2621" s="266">
        <f>IF(K2621&lt;$C$1,$C$2-$C$1+1,$C$2-K2621+1)</f>
        <v>34</v>
      </c>
      <c r="N2621" s="268">
        <f>M2621/365</f>
        <v>9.3150684931506855E-2</v>
      </c>
      <c r="O2621" s="269">
        <f>'Data and Parameter'!$E$4*'Data and Parameter'!$E$5*('Data and Parameter'!$E$6+'Data and Parameter'!$E$7)*'Data and Parameter'!$E$19*'Data and Parameter'!$E$14*'ER calculations'!N2621</f>
        <v>0.48231087492828467</v>
      </c>
    </row>
    <row r="2622" spans="1:15" ht="15">
      <c r="A2622" s="284">
        <v>2618</v>
      </c>
      <c r="B2622" s="287"/>
      <c r="C2622" s="287"/>
      <c r="D2622" s="284" t="s">
        <v>1382</v>
      </c>
      <c r="E2622" s="287"/>
      <c r="F2622" s="285" t="s">
        <v>2742</v>
      </c>
      <c r="G2622" s="266" t="s">
        <v>121</v>
      </c>
      <c r="H2622" s="266">
        <f>IF(G2622="Traditional Stove",0.1,0.2)</f>
        <v>0.1</v>
      </c>
      <c r="I2622" s="266">
        <f>YEAR(J2622)</f>
        <v>2023</v>
      </c>
      <c r="J2622" s="267">
        <v>45012</v>
      </c>
      <c r="K2622" s="267">
        <f>J2622+1</f>
        <v>45013</v>
      </c>
      <c r="L2622" s="266">
        <f>IF(M2622&lt;=365,1,2)</f>
        <v>1</v>
      </c>
      <c r="M2622" s="266">
        <f>IF(K2622&lt;$C$1,$C$2-$C$1+1,$C$2-K2622+1)</f>
        <v>34</v>
      </c>
      <c r="N2622" s="268">
        <f>M2622/365</f>
        <v>9.3150684931506855E-2</v>
      </c>
      <c r="O2622" s="269">
        <f>'Data and Parameter'!$E$4*'Data and Parameter'!$E$5*('Data and Parameter'!$E$6+'Data and Parameter'!$E$7)*'Data and Parameter'!$E$19*'Data and Parameter'!$E$14*'ER calculations'!N2622</f>
        <v>0.48231087492828467</v>
      </c>
    </row>
    <row r="2623" spans="1:15" ht="15">
      <c r="A2623" s="284">
        <v>2619</v>
      </c>
      <c r="B2623" s="287"/>
      <c r="C2623" s="287"/>
      <c r="D2623" s="284" t="s">
        <v>1382</v>
      </c>
      <c r="E2623" s="287"/>
      <c r="F2623" s="285" t="s">
        <v>2743</v>
      </c>
      <c r="G2623" s="266" t="s">
        <v>121</v>
      </c>
      <c r="H2623" s="266">
        <f>IF(G2623="Traditional Stove",0.1,0.2)</f>
        <v>0.1</v>
      </c>
      <c r="I2623" s="266">
        <f>YEAR(J2623)</f>
        <v>2023</v>
      </c>
      <c r="J2623" s="267">
        <v>45012</v>
      </c>
      <c r="K2623" s="267">
        <f>J2623+1</f>
        <v>45013</v>
      </c>
      <c r="L2623" s="266">
        <f>IF(M2623&lt;=365,1,2)</f>
        <v>1</v>
      </c>
      <c r="M2623" s="266">
        <f>IF(K2623&lt;$C$1,$C$2-$C$1+1,$C$2-K2623+1)</f>
        <v>34</v>
      </c>
      <c r="N2623" s="268">
        <f>M2623/365</f>
        <v>9.3150684931506855E-2</v>
      </c>
      <c r="O2623" s="269">
        <f>'Data and Parameter'!$E$4*'Data and Parameter'!$E$5*('Data and Parameter'!$E$6+'Data and Parameter'!$E$7)*'Data and Parameter'!$E$19*'Data and Parameter'!$E$14*'ER calculations'!N2623</f>
        <v>0.48231087492828467</v>
      </c>
    </row>
    <row r="2624" spans="1:15" ht="15">
      <c r="A2624" s="284">
        <v>2620</v>
      </c>
      <c r="B2624" s="287"/>
      <c r="C2624" s="287"/>
      <c r="D2624" s="284" t="s">
        <v>1382</v>
      </c>
      <c r="E2624" s="287"/>
      <c r="F2624" s="285" t="s">
        <v>2744</v>
      </c>
      <c r="G2624" s="266" t="s">
        <v>121</v>
      </c>
      <c r="H2624" s="266">
        <f>IF(G2624="Traditional Stove",0.1,0.2)</f>
        <v>0.1</v>
      </c>
      <c r="I2624" s="266">
        <f>YEAR(J2624)</f>
        <v>2023</v>
      </c>
      <c r="J2624" s="267">
        <v>45012</v>
      </c>
      <c r="K2624" s="267">
        <f>J2624+1</f>
        <v>45013</v>
      </c>
      <c r="L2624" s="266">
        <f>IF(M2624&lt;=365,1,2)</f>
        <v>1</v>
      </c>
      <c r="M2624" s="266">
        <f>IF(K2624&lt;$C$1,$C$2-$C$1+1,$C$2-K2624+1)</f>
        <v>34</v>
      </c>
      <c r="N2624" s="268">
        <f>M2624/365</f>
        <v>9.3150684931506855E-2</v>
      </c>
      <c r="O2624" s="269">
        <f>'Data and Parameter'!$E$4*'Data and Parameter'!$E$5*('Data and Parameter'!$E$6+'Data and Parameter'!$E$7)*'Data and Parameter'!$E$19*'Data and Parameter'!$E$14*'ER calculations'!N2624</f>
        <v>0.48231087492828467</v>
      </c>
    </row>
    <row r="2625" spans="1:15" ht="15">
      <c r="A2625" s="284">
        <v>2621</v>
      </c>
      <c r="B2625" s="287"/>
      <c r="C2625" s="287"/>
      <c r="D2625" s="284" t="s">
        <v>1382</v>
      </c>
      <c r="E2625" s="287"/>
      <c r="F2625" s="285" t="s">
        <v>2745</v>
      </c>
      <c r="G2625" s="266" t="s">
        <v>121</v>
      </c>
      <c r="H2625" s="266">
        <f>IF(G2625="Traditional Stove",0.1,0.2)</f>
        <v>0.1</v>
      </c>
      <c r="I2625" s="266">
        <f>YEAR(J2625)</f>
        <v>2023</v>
      </c>
      <c r="J2625" s="267">
        <v>45012</v>
      </c>
      <c r="K2625" s="267">
        <f>J2625+1</f>
        <v>45013</v>
      </c>
      <c r="L2625" s="266">
        <f>IF(M2625&lt;=365,1,2)</f>
        <v>1</v>
      </c>
      <c r="M2625" s="266">
        <f>IF(K2625&lt;$C$1,$C$2-$C$1+1,$C$2-K2625+1)</f>
        <v>34</v>
      </c>
      <c r="N2625" s="268">
        <f>M2625/365</f>
        <v>9.3150684931506855E-2</v>
      </c>
      <c r="O2625" s="269">
        <f>'Data and Parameter'!$E$4*'Data and Parameter'!$E$5*('Data and Parameter'!$E$6+'Data and Parameter'!$E$7)*'Data and Parameter'!$E$19*'Data and Parameter'!$E$14*'ER calculations'!N2625</f>
        <v>0.48231087492828467</v>
      </c>
    </row>
    <row r="2626" spans="1:15" ht="15">
      <c r="A2626" s="284">
        <v>2622</v>
      </c>
      <c r="B2626" s="287"/>
      <c r="C2626" s="287"/>
      <c r="D2626" s="284" t="s">
        <v>1382</v>
      </c>
      <c r="E2626" s="287"/>
      <c r="F2626" s="285" t="s">
        <v>2746</v>
      </c>
      <c r="G2626" s="266" t="s">
        <v>121</v>
      </c>
      <c r="H2626" s="266">
        <f>IF(G2626="Traditional Stove",0.1,0.2)</f>
        <v>0.1</v>
      </c>
      <c r="I2626" s="266">
        <f>YEAR(J2626)</f>
        <v>2023</v>
      </c>
      <c r="J2626" s="267">
        <v>45012</v>
      </c>
      <c r="K2626" s="267">
        <f>J2626+1</f>
        <v>45013</v>
      </c>
      <c r="L2626" s="266">
        <f>IF(M2626&lt;=365,1,2)</f>
        <v>1</v>
      </c>
      <c r="M2626" s="266">
        <f>IF(K2626&lt;$C$1,$C$2-$C$1+1,$C$2-K2626+1)</f>
        <v>34</v>
      </c>
      <c r="N2626" s="268">
        <f>M2626/365</f>
        <v>9.3150684931506855E-2</v>
      </c>
      <c r="O2626" s="269">
        <f>'Data and Parameter'!$E$4*'Data and Parameter'!$E$5*('Data and Parameter'!$E$6+'Data and Parameter'!$E$7)*'Data and Parameter'!$E$19*'Data and Parameter'!$E$14*'ER calculations'!N2626</f>
        <v>0.48231087492828467</v>
      </c>
    </row>
    <row r="2627" spans="1:15" ht="15">
      <c r="A2627" s="284">
        <v>2623</v>
      </c>
      <c r="B2627" s="287"/>
      <c r="C2627" s="287"/>
      <c r="D2627" s="284" t="s">
        <v>1382</v>
      </c>
      <c r="E2627" s="287"/>
      <c r="F2627" s="285" t="s">
        <v>2747</v>
      </c>
      <c r="G2627" s="266" t="s">
        <v>121</v>
      </c>
      <c r="H2627" s="266">
        <f>IF(G2627="Traditional Stove",0.1,0.2)</f>
        <v>0.1</v>
      </c>
      <c r="I2627" s="266">
        <f>YEAR(J2627)</f>
        <v>2023</v>
      </c>
      <c r="J2627" s="267">
        <v>45012</v>
      </c>
      <c r="K2627" s="267">
        <f>J2627+1</f>
        <v>45013</v>
      </c>
      <c r="L2627" s="266">
        <f>IF(M2627&lt;=365,1,2)</f>
        <v>1</v>
      </c>
      <c r="M2627" s="266">
        <f>IF(K2627&lt;$C$1,$C$2-$C$1+1,$C$2-K2627+1)</f>
        <v>34</v>
      </c>
      <c r="N2627" s="268">
        <f>M2627/365</f>
        <v>9.3150684931506855E-2</v>
      </c>
      <c r="O2627" s="269">
        <f>'Data and Parameter'!$E$4*'Data and Parameter'!$E$5*('Data and Parameter'!$E$6+'Data and Parameter'!$E$7)*'Data and Parameter'!$E$19*'Data and Parameter'!$E$14*'ER calculations'!N2627</f>
        <v>0.48231087492828467</v>
      </c>
    </row>
    <row r="2628" spans="1:15" ht="15">
      <c r="A2628" s="284">
        <v>2624</v>
      </c>
      <c r="B2628" s="287"/>
      <c r="C2628" s="287"/>
      <c r="D2628" s="284" t="s">
        <v>1382</v>
      </c>
      <c r="E2628" s="287"/>
      <c r="F2628" s="285" t="s">
        <v>2748</v>
      </c>
      <c r="G2628" s="266" t="s">
        <v>121</v>
      </c>
      <c r="H2628" s="266">
        <f>IF(G2628="Traditional Stove",0.1,0.2)</f>
        <v>0.1</v>
      </c>
      <c r="I2628" s="266">
        <f>YEAR(J2628)</f>
        <v>2023</v>
      </c>
      <c r="J2628" s="267">
        <v>45012</v>
      </c>
      <c r="K2628" s="267">
        <f>J2628+1</f>
        <v>45013</v>
      </c>
      <c r="L2628" s="266">
        <f>IF(M2628&lt;=365,1,2)</f>
        <v>1</v>
      </c>
      <c r="M2628" s="266">
        <f>IF(K2628&lt;$C$1,$C$2-$C$1+1,$C$2-K2628+1)</f>
        <v>34</v>
      </c>
      <c r="N2628" s="268">
        <f>M2628/365</f>
        <v>9.3150684931506855E-2</v>
      </c>
      <c r="O2628" s="269">
        <f>'Data and Parameter'!$E$4*'Data and Parameter'!$E$5*('Data and Parameter'!$E$6+'Data and Parameter'!$E$7)*'Data and Parameter'!$E$19*'Data and Parameter'!$E$14*'ER calculations'!N2628</f>
        <v>0.48231087492828467</v>
      </c>
    </row>
    <row r="2629" spans="1:15" ht="15">
      <c r="A2629" s="284">
        <v>2625</v>
      </c>
      <c r="B2629" s="287"/>
      <c r="C2629" s="287"/>
      <c r="D2629" s="284" t="s">
        <v>1382</v>
      </c>
      <c r="E2629" s="287"/>
      <c r="F2629" s="285" t="s">
        <v>2749</v>
      </c>
      <c r="G2629" s="266" t="s">
        <v>121</v>
      </c>
      <c r="H2629" s="266">
        <f>IF(G2629="Traditional Stove",0.1,0.2)</f>
        <v>0.1</v>
      </c>
      <c r="I2629" s="266">
        <f>YEAR(J2629)</f>
        <v>2023</v>
      </c>
      <c r="J2629" s="267">
        <v>45012</v>
      </c>
      <c r="K2629" s="267">
        <f>J2629+1</f>
        <v>45013</v>
      </c>
      <c r="L2629" s="266">
        <f>IF(M2629&lt;=365,1,2)</f>
        <v>1</v>
      </c>
      <c r="M2629" s="266">
        <f>IF(K2629&lt;$C$1,$C$2-$C$1+1,$C$2-K2629+1)</f>
        <v>34</v>
      </c>
      <c r="N2629" s="268">
        <f>M2629/365</f>
        <v>9.3150684931506855E-2</v>
      </c>
      <c r="O2629" s="269">
        <f>'Data and Parameter'!$E$4*'Data and Parameter'!$E$5*('Data and Parameter'!$E$6+'Data and Parameter'!$E$7)*'Data and Parameter'!$E$19*'Data and Parameter'!$E$14*'ER calculations'!N2629</f>
        <v>0.48231087492828467</v>
      </c>
    </row>
    <row r="2630" spans="1:15" ht="15">
      <c r="A2630" s="284">
        <v>2626</v>
      </c>
      <c r="B2630" s="287"/>
      <c r="C2630" s="287"/>
      <c r="D2630" s="284" t="s">
        <v>1382</v>
      </c>
      <c r="E2630" s="287"/>
      <c r="F2630" s="285" t="s">
        <v>2750</v>
      </c>
      <c r="G2630" s="266" t="s">
        <v>121</v>
      </c>
      <c r="H2630" s="266">
        <f>IF(G2630="Traditional Stove",0.1,0.2)</f>
        <v>0.1</v>
      </c>
      <c r="I2630" s="266">
        <f>YEAR(J2630)</f>
        <v>2023</v>
      </c>
      <c r="J2630" s="267">
        <v>45012</v>
      </c>
      <c r="K2630" s="267">
        <f>J2630+1</f>
        <v>45013</v>
      </c>
      <c r="L2630" s="266">
        <f>IF(M2630&lt;=365,1,2)</f>
        <v>1</v>
      </c>
      <c r="M2630" s="266">
        <f>IF(K2630&lt;$C$1,$C$2-$C$1+1,$C$2-K2630+1)</f>
        <v>34</v>
      </c>
      <c r="N2630" s="268">
        <f>M2630/365</f>
        <v>9.3150684931506855E-2</v>
      </c>
      <c r="O2630" s="269">
        <f>'Data and Parameter'!$E$4*'Data and Parameter'!$E$5*('Data and Parameter'!$E$6+'Data and Parameter'!$E$7)*'Data and Parameter'!$E$19*'Data and Parameter'!$E$14*'ER calculations'!N2630</f>
        <v>0.48231087492828467</v>
      </c>
    </row>
    <row r="2631" spans="1:15" ht="15">
      <c r="A2631" s="284">
        <v>2627</v>
      </c>
      <c r="B2631" s="287"/>
      <c r="C2631" s="287"/>
      <c r="D2631" s="284" t="s">
        <v>1382</v>
      </c>
      <c r="E2631" s="287"/>
      <c r="F2631" s="285" t="s">
        <v>2751</v>
      </c>
      <c r="G2631" s="266" t="s">
        <v>121</v>
      </c>
      <c r="H2631" s="266">
        <f>IF(G2631="Traditional Stove",0.1,0.2)</f>
        <v>0.1</v>
      </c>
      <c r="I2631" s="266">
        <f>YEAR(J2631)</f>
        <v>2023</v>
      </c>
      <c r="J2631" s="267">
        <v>45012</v>
      </c>
      <c r="K2631" s="267">
        <f>J2631+1</f>
        <v>45013</v>
      </c>
      <c r="L2631" s="266">
        <f>IF(M2631&lt;=365,1,2)</f>
        <v>1</v>
      </c>
      <c r="M2631" s="266">
        <f>IF(K2631&lt;$C$1,$C$2-$C$1+1,$C$2-K2631+1)</f>
        <v>34</v>
      </c>
      <c r="N2631" s="268">
        <f>M2631/365</f>
        <v>9.3150684931506855E-2</v>
      </c>
      <c r="O2631" s="269">
        <f>'Data and Parameter'!$E$4*'Data and Parameter'!$E$5*('Data and Parameter'!$E$6+'Data and Parameter'!$E$7)*'Data and Parameter'!$E$19*'Data and Parameter'!$E$14*'ER calculations'!N2631</f>
        <v>0.48231087492828467</v>
      </c>
    </row>
    <row r="2632" spans="1:15" ht="15">
      <c r="A2632" s="284">
        <v>2628</v>
      </c>
      <c r="B2632" s="287"/>
      <c r="C2632" s="287"/>
      <c r="D2632" s="284" t="s">
        <v>1382</v>
      </c>
      <c r="E2632" s="287"/>
      <c r="F2632" s="285" t="s">
        <v>2752</v>
      </c>
      <c r="G2632" s="266" t="s">
        <v>121</v>
      </c>
      <c r="H2632" s="266">
        <f>IF(G2632="Traditional Stove",0.1,0.2)</f>
        <v>0.1</v>
      </c>
      <c r="I2632" s="266">
        <f>YEAR(J2632)</f>
        <v>2023</v>
      </c>
      <c r="J2632" s="267">
        <v>45012</v>
      </c>
      <c r="K2632" s="267">
        <f>J2632+1</f>
        <v>45013</v>
      </c>
      <c r="L2632" s="266">
        <f>IF(M2632&lt;=365,1,2)</f>
        <v>1</v>
      </c>
      <c r="M2632" s="266">
        <f>IF(K2632&lt;$C$1,$C$2-$C$1+1,$C$2-K2632+1)</f>
        <v>34</v>
      </c>
      <c r="N2632" s="268">
        <f>M2632/365</f>
        <v>9.3150684931506855E-2</v>
      </c>
      <c r="O2632" s="269">
        <f>'Data and Parameter'!$E$4*'Data and Parameter'!$E$5*('Data and Parameter'!$E$6+'Data and Parameter'!$E$7)*'Data and Parameter'!$E$19*'Data and Parameter'!$E$14*'ER calculations'!N2632</f>
        <v>0.48231087492828467</v>
      </c>
    </row>
    <row r="2633" spans="1:15" ht="15">
      <c r="A2633" s="284">
        <v>2629</v>
      </c>
      <c r="B2633" s="287"/>
      <c r="C2633" s="287"/>
      <c r="D2633" s="284" t="s">
        <v>1382</v>
      </c>
      <c r="E2633" s="287"/>
      <c r="F2633" s="285" t="s">
        <v>2753</v>
      </c>
      <c r="G2633" s="266" t="s">
        <v>121</v>
      </c>
      <c r="H2633" s="266">
        <f>IF(G2633="Traditional Stove",0.1,0.2)</f>
        <v>0.1</v>
      </c>
      <c r="I2633" s="266">
        <f>YEAR(J2633)</f>
        <v>2023</v>
      </c>
      <c r="J2633" s="267">
        <v>45012</v>
      </c>
      <c r="K2633" s="267">
        <f>J2633+1</f>
        <v>45013</v>
      </c>
      <c r="L2633" s="266">
        <f>IF(M2633&lt;=365,1,2)</f>
        <v>1</v>
      </c>
      <c r="M2633" s="266">
        <f>IF(K2633&lt;$C$1,$C$2-$C$1+1,$C$2-K2633+1)</f>
        <v>34</v>
      </c>
      <c r="N2633" s="268">
        <f>M2633/365</f>
        <v>9.3150684931506855E-2</v>
      </c>
      <c r="O2633" s="269">
        <f>'Data and Parameter'!$E$4*'Data and Parameter'!$E$5*('Data and Parameter'!$E$6+'Data and Parameter'!$E$7)*'Data and Parameter'!$E$19*'Data and Parameter'!$E$14*'ER calculations'!N2633</f>
        <v>0.48231087492828467</v>
      </c>
    </row>
    <row r="2634" spans="1:15" ht="15">
      <c r="A2634" s="284">
        <v>2630</v>
      </c>
      <c r="B2634" s="287"/>
      <c r="C2634" s="287"/>
      <c r="D2634" s="284" t="s">
        <v>1382</v>
      </c>
      <c r="E2634" s="287"/>
      <c r="F2634" s="285" t="s">
        <v>2754</v>
      </c>
      <c r="G2634" s="266" t="s">
        <v>121</v>
      </c>
      <c r="H2634" s="266">
        <f>IF(G2634="Traditional Stove",0.1,0.2)</f>
        <v>0.1</v>
      </c>
      <c r="I2634" s="266">
        <f>YEAR(J2634)</f>
        <v>2023</v>
      </c>
      <c r="J2634" s="267">
        <v>45012</v>
      </c>
      <c r="K2634" s="267">
        <f>J2634+1</f>
        <v>45013</v>
      </c>
      <c r="L2634" s="266">
        <f>IF(M2634&lt;=365,1,2)</f>
        <v>1</v>
      </c>
      <c r="M2634" s="266">
        <f>IF(K2634&lt;$C$1,$C$2-$C$1+1,$C$2-K2634+1)</f>
        <v>34</v>
      </c>
      <c r="N2634" s="268">
        <f>M2634/365</f>
        <v>9.3150684931506855E-2</v>
      </c>
      <c r="O2634" s="269">
        <f>'Data and Parameter'!$E$4*'Data and Parameter'!$E$5*('Data and Parameter'!$E$6+'Data and Parameter'!$E$7)*'Data and Parameter'!$E$19*'Data and Parameter'!$E$14*'ER calculations'!N2634</f>
        <v>0.48231087492828467</v>
      </c>
    </row>
    <row r="2635" spans="1:15" ht="15">
      <c r="A2635" s="284">
        <v>2631</v>
      </c>
      <c r="B2635" s="287"/>
      <c r="C2635" s="287"/>
      <c r="D2635" s="284" t="s">
        <v>1382</v>
      </c>
      <c r="E2635" s="287"/>
      <c r="F2635" s="285" t="s">
        <v>2755</v>
      </c>
      <c r="G2635" s="266" t="s">
        <v>121</v>
      </c>
      <c r="H2635" s="266">
        <f>IF(G2635="Traditional Stove",0.1,0.2)</f>
        <v>0.1</v>
      </c>
      <c r="I2635" s="266">
        <f>YEAR(J2635)</f>
        <v>2023</v>
      </c>
      <c r="J2635" s="267">
        <v>45012</v>
      </c>
      <c r="K2635" s="267">
        <f>J2635+1</f>
        <v>45013</v>
      </c>
      <c r="L2635" s="266">
        <f>IF(M2635&lt;=365,1,2)</f>
        <v>1</v>
      </c>
      <c r="M2635" s="266">
        <f>IF(K2635&lt;$C$1,$C$2-$C$1+1,$C$2-K2635+1)</f>
        <v>34</v>
      </c>
      <c r="N2635" s="268">
        <f>M2635/365</f>
        <v>9.3150684931506855E-2</v>
      </c>
      <c r="O2635" s="269">
        <f>'Data and Parameter'!$E$4*'Data and Parameter'!$E$5*('Data and Parameter'!$E$6+'Data and Parameter'!$E$7)*'Data and Parameter'!$E$19*'Data and Parameter'!$E$14*'ER calculations'!N2635</f>
        <v>0.48231087492828467</v>
      </c>
    </row>
    <row r="2636" spans="1:15" ht="15">
      <c r="A2636" s="284">
        <v>2632</v>
      </c>
      <c r="B2636" s="287"/>
      <c r="C2636" s="287"/>
      <c r="D2636" s="284" t="s">
        <v>1382</v>
      </c>
      <c r="E2636" s="287"/>
      <c r="F2636" s="285" t="s">
        <v>2756</v>
      </c>
      <c r="G2636" s="266" t="s">
        <v>121</v>
      </c>
      <c r="H2636" s="266">
        <f>IF(G2636="Traditional Stove",0.1,0.2)</f>
        <v>0.1</v>
      </c>
      <c r="I2636" s="266">
        <f>YEAR(J2636)</f>
        <v>2023</v>
      </c>
      <c r="J2636" s="267">
        <v>45012</v>
      </c>
      <c r="K2636" s="267">
        <f>J2636+1</f>
        <v>45013</v>
      </c>
      <c r="L2636" s="266">
        <f>IF(M2636&lt;=365,1,2)</f>
        <v>1</v>
      </c>
      <c r="M2636" s="266">
        <f>IF(K2636&lt;$C$1,$C$2-$C$1+1,$C$2-K2636+1)</f>
        <v>34</v>
      </c>
      <c r="N2636" s="268">
        <f>M2636/365</f>
        <v>9.3150684931506855E-2</v>
      </c>
      <c r="O2636" s="269">
        <f>'Data and Parameter'!$E$4*'Data and Parameter'!$E$5*('Data and Parameter'!$E$6+'Data and Parameter'!$E$7)*'Data and Parameter'!$E$19*'Data and Parameter'!$E$14*'ER calculations'!N2636</f>
        <v>0.48231087492828467</v>
      </c>
    </row>
    <row r="2637" spans="1:15" ht="15">
      <c r="A2637" s="284">
        <v>2633</v>
      </c>
      <c r="B2637" s="287"/>
      <c r="C2637" s="287"/>
      <c r="D2637" s="284" t="s">
        <v>1382</v>
      </c>
      <c r="E2637" s="287"/>
      <c r="F2637" s="285" t="s">
        <v>2757</v>
      </c>
      <c r="G2637" s="266" t="s">
        <v>121</v>
      </c>
      <c r="H2637" s="266">
        <f>IF(G2637="Traditional Stove",0.1,0.2)</f>
        <v>0.1</v>
      </c>
      <c r="I2637" s="266">
        <f>YEAR(J2637)</f>
        <v>2023</v>
      </c>
      <c r="J2637" s="267">
        <v>45012</v>
      </c>
      <c r="K2637" s="267">
        <f>J2637+1</f>
        <v>45013</v>
      </c>
      <c r="L2637" s="266">
        <f>IF(M2637&lt;=365,1,2)</f>
        <v>1</v>
      </c>
      <c r="M2637" s="266">
        <f>IF(K2637&lt;$C$1,$C$2-$C$1+1,$C$2-K2637+1)</f>
        <v>34</v>
      </c>
      <c r="N2637" s="268">
        <f>M2637/365</f>
        <v>9.3150684931506855E-2</v>
      </c>
      <c r="O2637" s="269">
        <f>'Data and Parameter'!$E$4*'Data and Parameter'!$E$5*('Data and Parameter'!$E$6+'Data and Parameter'!$E$7)*'Data and Parameter'!$E$19*'Data and Parameter'!$E$14*'ER calculations'!N2637</f>
        <v>0.48231087492828467</v>
      </c>
    </row>
    <row r="2638" spans="1:15" ht="15">
      <c r="A2638" s="284">
        <v>2634</v>
      </c>
      <c r="B2638" s="287"/>
      <c r="C2638" s="287"/>
      <c r="D2638" s="284" t="s">
        <v>1382</v>
      </c>
      <c r="E2638" s="287"/>
      <c r="F2638" s="285" t="s">
        <v>2758</v>
      </c>
      <c r="G2638" s="266" t="s">
        <v>121</v>
      </c>
      <c r="H2638" s="266">
        <f>IF(G2638="Traditional Stove",0.1,0.2)</f>
        <v>0.1</v>
      </c>
      <c r="I2638" s="266">
        <f>YEAR(J2638)</f>
        <v>2023</v>
      </c>
      <c r="J2638" s="267">
        <v>45012</v>
      </c>
      <c r="K2638" s="267">
        <f>J2638+1</f>
        <v>45013</v>
      </c>
      <c r="L2638" s="266">
        <f>IF(M2638&lt;=365,1,2)</f>
        <v>1</v>
      </c>
      <c r="M2638" s="266">
        <f>IF(K2638&lt;$C$1,$C$2-$C$1+1,$C$2-K2638+1)</f>
        <v>34</v>
      </c>
      <c r="N2638" s="268">
        <f>M2638/365</f>
        <v>9.3150684931506855E-2</v>
      </c>
      <c r="O2638" s="269">
        <f>'Data and Parameter'!$E$4*'Data and Parameter'!$E$5*('Data and Parameter'!$E$6+'Data and Parameter'!$E$7)*'Data and Parameter'!$E$19*'Data and Parameter'!$E$14*'ER calculations'!N2638</f>
        <v>0.48231087492828467</v>
      </c>
    </row>
    <row r="2639" spans="1:15" ht="15">
      <c r="A2639" s="284">
        <v>2635</v>
      </c>
      <c r="B2639" s="287"/>
      <c r="C2639" s="287"/>
      <c r="D2639" s="284" t="s">
        <v>1382</v>
      </c>
      <c r="E2639" s="287"/>
      <c r="F2639" s="285" t="s">
        <v>2759</v>
      </c>
      <c r="G2639" s="266" t="s">
        <v>121</v>
      </c>
      <c r="H2639" s="266">
        <f>IF(G2639="Traditional Stove",0.1,0.2)</f>
        <v>0.1</v>
      </c>
      <c r="I2639" s="266">
        <f>YEAR(J2639)</f>
        <v>2023</v>
      </c>
      <c r="J2639" s="267">
        <v>45012</v>
      </c>
      <c r="K2639" s="267">
        <f>J2639+1</f>
        <v>45013</v>
      </c>
      <c r="L2639" s="266">
        <f>IF(M2639&lt;=365,1,2)</f>
        <v>1</v>
      </c>
      <c r="M2639" s="266">
        <f>IF(K2639&lt;$C$1,$C$2-$C$1+1,$C$2-K2639+1)</f>
        <v>34</v>
      </c>
      <c r="N2639" s="268">
        <f>M2639/365</f>
        <v>9.3150684931506855E-2</v>
      </c>
      <c r="O2639" s="269">
        <f>'Data and Parameter'!$E$4*'Data and Parameter'!$E$5*('Data and Parameter'!$E$6+'Data and Parameter'!$E$7)*'Data and Parameter'!$E$19*'Data and Parameter'!$E$14*'ER calculations'!N2639</f>
        <v>0.48231087492828467</v>
      </c>
    </row>
    <row r="2640" spans="1:15" ht="15">
      <c r="A2640" s="284">
        <v>2636</v>
      </c>
      <c r="B2640" s="287"/>
      <c r="C2640" s="287"/>
      <c r="D2640" s="284" t="s">
        <v>1382</v>
      </c>
      <c r="E2640" s="287"/>
      <c r="F2640" s="285" t="s">
        <v>2760</v>
      </c>
      <c r="G2640" s="266" t="s">
        <v>121</v>
      </c>
      <c r="H2640" s="266">
        <f>IF(G2640="Traditional Stove",0.1,0.2)</f>
        <v>0.1</v>
      </c>
      <c r="I2640" s="266">
        <f>YEAR(J2640)</f>
        <v>2023</v>
      </c>
      <c r="J2640" s="267">
        <v>45012</v>
      </c>
      <c r="K2640" s="267">
        <f>J2640+1</f>
        <v>45013</v>
      </c>
      <c r="L2640" s="266">
        <f>IF(M2640&lt;=365,1,2)</f>
        <v>1</v>
      </c>
      <c r="M2640" s="266">
        <f>IF(K2640&lt;$C$1,$C$2-$C$1+1,$C$2-K2640+1)</f>
        <v>34</v>
      </c>
      <c r="N2640" s="268">
        <f>M2640/365</f>
        <v>9.3150684931506855E-2</v>
      </c>
      <c r="O2640" s="269">
        <f>'Data and Parameter'!$E$4*'Data and Parameter'!$E$5*('Data and Parameter'!$E$6+'Data and Parameter'!$E$7)*'Data and Parameter'!$E$19*'Data and Parameter'!$E$14*'ER calculations'!N2640</f>
        <v>0.48231087492828467</v>
      </c>
    </row>
    <row r="2641" spans="1:15" ht="15">
      <c r="A2641" s="284">
        <v>2637</v>
      </c>
      <c r="B2641" s="287"/>
      <c r="C2641" s="287"/>
      <c r="D2641" s="284" t="s">
        <v>1382</v>
      </c>
      <c r="E2641" s="287"/>
      <c r="F2641" s="285" t="s">
        <v>2761</v>
      </c>
      <c r="G2641" s="266" t="s">
        <v>121</v>
      </c>
      <c r="H2641" s="266">
        <f>IF(G2641="Traditional Stove",0.1,0.2)</f>
        <v>0.1</v>
      </c>
      <c r="I2641" s="266">
        <f>YEAR(J2641)</f>
        <v>2023</v>
      </c>
      <c r="J2641" s="267">
        <v>45012</v>
      </c>
      <c r="K2641" s="267">
        <f>J2641+1</f>
        <v>45013</v>
      </c>
      <c r="L2641" s="266">
        <f>IF(M2641&lt;=365,1,2)</f>
        <v>1</v>
      </c>
      <c r="M2641" s="266">
        <f>IF(K2641&lt;$C$1,$C$2-$C$1+1,$C$2-K2641+1)</f>
        <v>34</v>
      </c>
      <c r="N2641" s="268">
        <f>M2641/365</f>
        <v>9.3150684931506855E-2</v>
      </c>
      <c r="O2641" s="269">
        <f>'Data and Parameter'!$E$4*'Data and Parameter'!$E$5*('Data and Parameter'!$E$6+'Data and Parameter'!$E$7)*'Data and Parameter'!$E$19*'Data and Parameter'!$E$14*'ER calculations'!N2641</f>
        <v>0.48231087492828467</v>
      </c>
    </row>
    <row r="2642" spans="1:15" ht="15">
      <c r="A2642" s="284">
        <v>2638</v>
      </c>
      <c r="B2642" s="287"/>
      <c r="C2642" s="287"/>
      <c r="D2642" s="284" t="s">
        <v>1382</v>
      </c>
      <c r="E2642" s="287"/>
      <c r="F2642" s="285" t="s">
        <v>2762</v>
      </c>
      <c r="G2642" s="266" t="s">
        <v>121</v>
      </c>
      <c r="H2642" s="266">
        <f>IF(G2642="Traditional Stove",0.1,0.2)</f>
        <v>0.1</v>
      </c>
      <c r="I2642" s="266">
        <f>YEAR(J2642)</f>
        <v>2023</v>
      </c>
      <c r="J2642" s="267">
        <v>45012</v>
      </c>
      <c r="K2642" s="267">
        <f>J2642+1</f>
        <v>45013</v>
      </c>
      <c r="L2642" s="266">
        <f>IF(M2642&lt;=365,1,2)</f>
        <v>1</v>
      </c>
      <c r="M2642" s="266">
        <f>IF(K2642&lt;$C$1,$C$2-$C$1+1,$C$2-K2642+1)</f>
        <v>34</v>
      </c>
      <c r="N2642" s="268">
        <f>M2642/365</f>
        <v>9.3150684931506855E-2</v>
      </c>
      <c r="O2642" s="269">
        <f>'Data and Parameter'!$E$4*'Data and Parameter'!$E$5*('Data and Parameter'!$E$6+'Data and Parameter'!$E$7)*'Data and Parameter'!$E$19*'Data and Parameter'!$E$14*'ER calculations'!N2642</f>
        <v>0.48231087492828467</v>
      </c>
    </row>
    <row r="2643" spans="1:15" ht="15">
      <c r="A2643" s="284">
        <v>2639</v>
      </c>
      <c r="B2643" s="287"/>
      <c r="C2643" s="287"/>
      <c r="D2643" s="284" t="s">
        <v>1382</v>
      </c>
      <c r="E2643" s="287"/>
      <c r="F2643" s="285" t="s">
        <v>2763</v>
      </c>
      <c r="G2643" s="266" t="s">
        <v>121</v>
      </c>
      <c r="H2643" s="266">
        <f>IF(G2643="Traditional Stove",0.1,0.2)</f>
        <v>0.1</v>
      </c>
      <c r="I2643" s="266">
        <f>YEAR(J2643)</f>
        <v>2023</v>
      </c>
      <c r="J2643" s="267">
        <v>45012</v>
      </c>
      <c r="K2643" s="267">
        <f>J2643+1</f>
        <v>45013</v>
      </c>
      <c r="L2643" s="266">
        <f>IF(M2643&lt;=365,1,2)</f>
        <v>1</v>
      </c>
      <c r="M2643" s="266">
        <f>IF(K2643&lt;$C$1,$C$2-$C$1+1,$C$2-K2643+1)</f>
        <v>34</v>
      </c>
      <c r="N2643" s="268">
        <f>M2643/365</f>
        <v>9.3150684931506855E-2</v>
      </c>
      <c r="O2643" s="269">
        <f>'Data and Parameter'!$E$4*'Data and Parameter'!$E$5*('Data and Parameter'!$E$6+'Data and Parameter'!$E$7)*'Data and Parameter'!$E$19*'Data and Parameter'!$E$14*'ER calculations'!N2643</f>
        <v>0.48231087492828467</v>
      </c>
    </row>
    <row r="2644" spans="1:15" ht="15">
      <c r="A2644" s="284">
        <v>2640</v>
      </c>
      <c r="B2644" s="287"/>
      <c r="C2644" s="287"/>
      <c r="D2644" s="284" t="s">
        <v>1382</v>
      </c>
      <c r="E2644" s="287"/>
      <c r="F2644" s="285" t="s">
        <v>2764</v>
      </c>
      <c r="G2644" s="266" t="s">
        <v>121</v>
      </c>
      <c r="H2644" s="266">
        <f>IF(G2644="Traditional Stove",0.1,0.2)</f>
        <v>0.1</v>
      </c>
      <c r="I2644" s="266">
        <f>YEAR(J2644)</f>
        <v>2023</v>
      </c>
      <c r="J2644" s="267">
        <v>45012</v>
      </c>
      <c r="K2644" s="267">
        <f>J2644+1</f>
        <v>45013</v>
      </c>
      <c r="L2644" s="266">
        <f>IF(M2644&lt;=365,1,2)</f>
        <v>1</v>
      </c>
      <c r="M2644" s="266">
        <f>IF(K2644&lt;$C$1,$C$2-$C$1+1,$C$2-K2644+1)</f>
        <v>34</v>
      </c>
      <c r="N2644" s="268">
        <f>M2644/365</f>
        <v>9.3150684931506855E-2</v>
      </c>
      <c r="O2644" s="269">
        <f>'Data and Parameter'!$E$4*'Data and Parameter'!$E$5*('Data and Parameter'!$E$6+'Data and Parameter'!$E$7)*'Data and Parameter'!$E$19*'Data and Parameter'!$E$14*'ER calculations'!N2644</f>
        <v>0.48231087492828467</v>
      </c>
    </row>
    <row r="2645" spans="1:15" ht="15">
      <c r="A2645" s="284">
        <v>2641</v>
      </c>
      <c r="B2645" s="287"/>
      <c r="C2645" s="287"/>
      <c r="D2645" s="284" t="s">
        <v>1382</v>
      </c>
      <c r="E2645" s="287"/>
      <c r="F2645" s="285" t="s">
        <v>2765</v>
      </c>
      <c r="G2645" s="266" t="s">
        <v>121</v>
      </c>
      <c r="H2645" s="266">
        <f>IF(G2645="Traditional Stove",0.1,0.2)</f>
        <v>0.1</v>
      </c>
      <c r="I2645" s="266">
        <f>YEAR(J2645)</f>
        <v>2023</v>
      </c>
      <c r="J2645" s="267">
        <v>45016</v>
      </c>
      <c r="K2645" s="267">
        <f>J2645+1</f>
        <v>45017</v>
      </c>
      <c r="L2645" s="266">
        <f>IF(M2645&lt;=365,1,2)</f>
        <v>1</v>
      </c>
      <c r="M2645" s="266">
        <f>IF(K2645&lt;$C$1,$C$2-$C$1+1,$C$2-K2645+1)</f>
        <v>30</v>
      </c>
      <c r="N2645" s="268">
        <f>M2645/365</f>
        <v>8.2191780821917804E-2</v>
      </c>
      <c r="O2645" s="269">
        <f>'Data and Parameter'!$E$4*'Data and Parameter'!$E$5*('Data and Parameter'!$E$6+'Data and Parameter'!$E$7)*'Data and Parameter'!$E$19*'Data and Parameter'!$E$14*'ER calculations'!N2645</f>
        <v>0.42556841905436882</v>
      </c>
    </row>
    <row r="2646" spans="1:15" ht="15">
      <c r="A2646" s="284">
        <v>2642</v>
      </c>
      <c r="B2646" s="287"/>
      <c r="C2646" s="287"/>
      <c r="D2646" s="284" t="s">
        <v>1382</v>
      </c>
      <c r="E2646" s="287"/>
      <c r="F2646" s="285" t="s">
        <v>2766</v>
      </c>
      <c r="G2646" s="266" t="s">
        <v>121</v>
      </c>
      <c r="H2646" s="266">
        <f>IF(G2646="Traditional Stove",0.1,0.2)</f>
        <v>0.1</v>
      </c>
      <c r="I2646" s="266">
        <f>YEAR(J2646)</f>
        <v>2023</v>
      </c>
      <c r="J2646" s="267">
        <v>45016</v>
      </c>
      <c r="K2646" s="267">
        <f>J2646+1</f>
        <v>45017</v>
      </c>
      <c r="L2646" s="266">
        <f>IF(M2646&lt;=365,1,2)</f>
        <v>1</v>
      </c>
      <c r="M2646" s="266">
        <f>IF(K2646&lt;$C$1,$C$2-$C$1+1,$C$2-K2646+1)</f>
        <v>30</v>
      </c>
      <c r="N2646" s="268">
        <f>M2646/365</f>
        <v>8.2191780821917804E-2</v>
      </c>
      <c r="O2646" s="269">
        <f>'Data and Parameter'!$E$4*'Data and Parameter'!$E$5*('Data and Parameter'!$E$6+'Data and Parameter'!$E$7)*'Data and Parameter'!$E$19*'Data and Parameter'!$E$14*'ER calculations'!N2646</f>
        <v>0.42556841905436882</v>
      </c>
    </row>
    <row r="2647" spans="1:15" ht="15">
      <c r="A2647" s="284">
        <v>2643</v>
      </c>
      <c r="B2647" s="287"/>
      <c r="C2647" s="287"/>
      <c r="D2647" s="284" t="s">
        <v>1382</v>
      </c>
      <c r="E2647" s="287"/>
      <c r="F2647" s="285" t="s">
        <v>2767</v>
      </c>
      <c r="G2647" s="266" t="s">
        <v>121</v>
      </c>
      <c r="H2647" s="266">
        <f>IF(G2647="Traditional Stove",0.1,0.2)</f>
        <v>0.1</v>
      </c>
      <c r="I2647" s="266">
        <f>YEAR(J2647)</f>
        <v>2023</v>
      </c>
      <c r="J2647" s="267">
        <v>45016</v>
      </c>
      <c r="K2647" s="267">
        <f>J2647+1</f>
        <v>45017</v>
      </c>
      <c r="L2647" s="266">
        <f>IF(M2647&lt;=365,1,2)</f>
        <v>1</v>
      </c>
      <c r="M2647" s="266">
        <f>IF(K2647&lt;$C$1,$C$2-$C$1+1,$C$2-K2647+1)</f>
        <v>30</v>
      </c>
      <c r="N2647" s="268">
        <f>M2647/365</f>
        <v>8.2191780821917804E-2</v>
      </c>
      <c r="O2647" s="269">
        <f>'Data and Parameter'!$E$4*'Data and Parameter'!$E$5*('Data and Parameter'!$E$6+'Data and Parameter'!$E$7)*'Data and Parameter'!$E$19*'Data and Parameter'!$E$14*'ER calculations'!N2647</f>
        <v>0.42556841905436882</v>
      </c>
    </row>
    <row r="2648" spans="1:15" ht="15">
      <c r="A2648" s="284">
        <v>2644</v>
      </c>
      <c r="B2648" s="287"/>
      <c r="C2648" s="287"/>
      <c r="D2648" s="284" t="s">
        <v>1382</v>
      </c>
      <c r="E2648" s="287"/>
      <c r="F2648" s="285" t="s">
        <v>2768</v>
      </c>
      <c r="G2648" s="266" t="s">
        <v>121</v>
      </c>
      <c r="H2648" s="266">
        <f>IF(G2648="Traditional Stove",0.1,0.2)</f>
        <v>0.1</v>
      </c>
      <c r="I2648" s="266">
        <f>YEAR(J2648)</f>
        <v>2023</v>
      </c>
      <c r="J2648" s="267">
        <v>45016</v>
      </c>
      <c r="K2648" s="267">
        <f>J2648+1</f>
        <v>45017</v>
      </c>
      <c r="L2648" s="266">
        <f>IF(M2648&lt;=365,1,2)</f>
        <v>1</v>
      </c>
      <c r="M2648" s="266">
        <f>IF(K2648&lt;$C$1,$C$2-$C$1+1,$C$2-K2648+1)</f>
        <v>30</v>
      </c>
      <c r="N2648" s="268">
        <f>M2648/365</f>
        <v>8.2191780821917804E-2</v>
      </c>
      <c r="O2648" s="269">
        <f>'Data and Parameter'!$E$4*'Data and Parameter'!$E$5*('Data and Parameter'!$E$6+'Data and Parameter'!$E$7)*'Data and Parameter'!$E$19*'Data and Parameter'!$E$14*'ER calculations'!N2648</f>
        <v>0.42556841905436882</v>
      </c>
    </row>
    <row r="2649" spans="1:15" ht="15">
      <c r="A2649" s="284">
        <v>2645</v>
      </c>
      <c r="B2649" s="287"/>
      <c r="C2649" s="287"/>
      <c r="D2649" s="284" t="s">
        <v>1382</v>
      </c>
      <c r="E2649" s="287"/>
      <c r="F2649" s="285" t="s">
        <v>2769</v>
      </c>
      <c r="G2649" s="266" t="s">
        <v>121</v>
      </c>
      <c r="H2649" s="266">
        <f>IF(G2649="Traditional Stove",0.1,0.2)</f>
        <v>0.1</v>
      </c>
      <c r="I2649" s="266">
        <f>YEAR(J2649)</f>
        <v>2023</v>
      </c>
      <c r="J2649" s="267">
        <v>45016</v>
      </c>
      <c r="K2649" s="267">
        <f>J2649+1</f>
        <v>45017</v>
      </c>
      <c r="L2649" s="266">
        <f>IF(M2649&lt;=365,1,2)</f>
        <v>1</v>
      </c>
      <c r="M2649" s="266">
        <f>IF(K2649&lt;$C$1,$C$2-$C$1+1,$C$2-K2649+1)</f>
        <v>30</v>
      </c>
      <c r="N2649" s="268">
        <f>M2649/365</f>
        <v>8.2191780821917804E-2</v>
      </c>
      <c r="O2649" s="269">
        <f>'Data and Parameter'!$E$4*'Data and Parameter'!$E$5*('Data and Parameter'!$E$6+'Data and Parameter'!$E$7)*'Data and Parameter'!$E$19*'Data and Parameter'!$E$14*'ER calculations'!N2649</f>
        <v>0.42556841905436882</v>
      </c>
    </row>
    <row r="2650" spans="1:15" ht="15">
      <c r="A2650" s="284">
        <v>2646</v>
      </c>
      <c r="B2650" s="287"/>
      <c r="C2650" s="287"/>
      <c r="D2650" s="284" t="s">
        <v>1382</v>
      </c>
      <c r="E2650" s="287"/>
      <c r="F2650" s="285" t="s">
        <v>2770</v>
      </c>
      <c r="G2650" s="266" t="s">
        <v>121</v>
      </c>
      <c r="H2650" s="266">
        <f>IF(G2650="Traditional Stove",0.1,0.2)</f>
        <v>0.1</v>
      </c>
      <c r="I2650" s="266">
        <f>YEAR(J2650)</f>
        <v>2023</v>
      </c>
      <c r="J2650" s="267">
        <v>45016</v>
      </c>
      <c r="K2650" s="267">
        <f>J2650+1</f>
        <v>45017</v>
      </c>
      <c r="L2650" s="266">
        <f>IF(M2650&lt;=365,1,2)</f>
        <v>1</v>
      </c>
      <c r="M2650" s="266">
        <f>IF(K2650&lt;$C$1,$C$2-$C$1+1,$C$2-K2650+1)</f>
        <v>30</v>
      </c>
      <c r="N2650" s="268">
        <f>M2650/365</f>
        <v>8.2191780821917804E-2</v>
      </c>
      <c r="O2650" s="269">
        <f>'Data and Parameter'!$E$4*'Data and Parameter'!$E$5*('Data and Parameter'!$E$6+'Data and Parameter'!$E$7)*'Data and Parameter'!$E$19*'Data and Parameter'!$E$14*'ER calculations'!N2650</f>
        <v>0.42556841905436882</v>
      </c>
    </row>
    <row r="2651" spans="1:15" ht="15">
      <c r="A2651" s="284">
        <v>2647</v>
      </c>
      <c r="B2651" s="287"/>
      <c r="C2651" s="287"/>
      <c r="D2651" s="284" t="s">
        <v>1382</v>
      </c>
      <c r="E2651" s="287"/>
      <c r="F2651" s="285" t="s">
        <v>2771</v>
      </c>
      <c r="G2651" s="266" t="s">
        <v>121</v>
      </c>
      <c r="H2651" s="266">
        <f>IF(G2651="Traditional Stove",0.1,0.2)</f>
        <v>0.1</v>
      </c>
      <c r="I2651" s="266">
        <f>YEAR(J2651)</f>
        <v>2023</v>
      </c>
      <c r="J2651" s="267">
        <v>45016</v>
      </c>
      <c r="K2651" s="267">
        <f>J2651+1</f>
        <v>45017</v>
      </c>
      <c r="L2651" s="266">
        <f>IF(M2651&lt;=365,1,2)</f>
        <v>1</v>
      </c>
      <c r="M2651" s="266">
        <f>IF(K2651&lt;$C$1,$C$2-$C$1+1,$C$2-K2651+1)</f>
        <v>30</v>
      </c>
      <c r="N2651" s="268">
        <f>M2651/365</f>
        <v>8.2191780821917804E-2</v>
      </c>
      <c r="O2651" s="269">
        <f>'Data and Parameter'!$E$4*'Data and Parameter'!$E$5*('Data and Parameter'!$E$6+'Data and Parameter'!$E$7)*'Data and Parameter'!$E$19*'Data and Parameter'!$E$14*'ER calculations'!N2651</f>
        <v>0.42556841905436882</v>
      </c>
    </row>
    <row r="2652" spans="1:15" ht="15">
      <c r="A2652" s="284">
        <v>2648</v>
      </c>
      <c r="B2652" s="287"/>
      <c r="C2652" s="287"/>
      <c r="D2652" s="284" t="s">
        <v>1382</v>
      </c>
      <c r="E2652" s="287"/>
      <c r="F2652" s="285" t="s">
        <v>2772</v>
      </c>
      <c r="G2652" s="266" t="s">
        <v>121</v>
      </c>
      <c r="H2652" s="266">
        <f>IF(G2652="Traditional Stove",0.1,0.2)</f>
        <v>0.1</v>
      </c>
      <c r="I2652" s="266">
        <f>YEAR(J2652)</f>
        <v>2023</v>
      </c>
      <c r="J2652" s="267">
        <v>45016</v>
      </c>
      <c r="K2652" s="267">
        <f>J2652+1</f>
        <v>45017</v>
      </c>
      <c r="L2652" s="266">
        <f>IF(M2652&lt;=365,1,2)</f>
        <v>1</v>
      </c>
      <c r="M2652" s="266">
        <f>IF(K2652&lt;$C$1,$C$2-$C$1+1,$C$2-K2652+1)</f>
        <v>30</v>
      </c>
      <c r="N2652" s="268">
        <f>M2652/365</f>
        <v>8.2191780821917804E-2</v>
      </c>
      <c r="O2652" s="269">
        <f>'Data and Parameter'!$E$4*'Data and Parameter'!$E$5*('Data and Parameter'!$E$6+'Data and Parameter'!$E$7)*'Data and Parameter'!$E$19*'Data and Parameter'!$E$14*'ER calculations'!N2652</f>
        <v>0.42556841905436882</v>
      </c>
    </row>
    <row r="2653" spans="1:15" ht="15">
      <c r="A2653" s="284">
        <v>2649</v>
      </c>
      <c r="B2653" s="287"/>
      <c r="C2653" s="287"/>
      <c r="D2653" s="284" t="s">
        <v>1382</v>
      </c>
      <c r="E2653" s="287"/>
      <c r="F2653" s="285" t="s">
        <v>2773</v>
      </c>
      <c r="G2653" s="266" t="s">
        <v>121</v>
      </c>
      <c r="H2653" s="266">
        <f>IF(G2653="Traditional Stove",0.1,0.2)</f>
        <v>0.1</v>
      </c>
      <c r="I2653" s="266">
        <f>YEAR(J2653)</f>
        <v>2023</v>
      </c>
      <c r="J2653" s="267">
        <v>45016</v>
      </c>
      <c r="K2653" s="267">
        <f>J2653+1</f>
        <v>45017</v>
      </c>
      <c r="L2653" s="266">
        <f>IF(M2653&lt;=365,1,2)</f>
        <v>1</v>
      </c>
      <c r="M2653" s="266">
        <f>IF(K2653&lt;$C$1,$C$2-$C$1+1,$C$2-K2653+1)</f>
        <v>30</v>
      </c>
      <c r="N2653" s="268">
        <f>M2653/365</f>
        <v>8.2191780821917804E-2</v>
      </c>
      <c r="O2653" s="269">
        <f>'Data and Parameter'!$E$4*'Data and Parameter'!$E$5*('Data and Parameter'!$E$6+'Data and Parameter'!$E$7)*'Data and Parameter'!$E$19*'Data and Parameter'!$E$14*'ER calculations'!N2653</f>
        <v>0.42556841905436882</v>
      </c>
    </row>
    <row r="2654" spans="1:15" ht="15">
      <c r="A2654" s="284">
        <v>2650</v>
      </c>
      <c r="B2654" s="287"/>
      <c r="C2654" s="287"/>
      <c r="D2654" s="284" t="s">
        <v>1382</v>
      </c>
      <c r="E2654" s="287"/>
      <c r="F2654" s="285" t="s">
        <v>2774</v>
      </c>
      <c r="G2654" s="266" t="s">
        <v>121</v>
      </c>
      <c r="H2654" s="266">
        <f>IF(G2654="Traditional Stove",0.1,0.2)</f>
        <v>0.1</v>
      </c>
      <c r="I2654" s="266">
        <f>YEAR(J2654)</f>
        <v>2023</v>
      </c>
      <c r="J2654" s="267">
        <v>45016</v>
      </c>
      <c r="K2654" s="267">
        <f>J2654+1</f>
        <v>45017</v>
      </c>
      <c r="L2654" s="266">
        <f>IF(M2654&lt;=365,1,2)</f>
        <v>1</v>
      </c>
      <c r="M2654" s="266">
        <f>IF(K2654&lt;$C$1,$C$2-$C$1+1,$C$2-K2654+1)</f>
        <v>30</v>
      </c>
      <c r="N2654" s="268">
        <f>M2654/365</f>
        <v>8.2191780821917804E-2</v>
      </c>
      <c r="O2654" s="269">
        <f>'Data and Parameter'!$E$4*'Data and Parameter'!$E$5*('Data and Parameter'!$E$6+'Data and Parameter'!$E$7)*'Data and Parameter'!$E$19*'Data and Parameter'!$E$14*'ER calculations'!N2654</f>
        <v>0.42556841905436882</v>
      </c>
    </row>
    <row r="2655" spans="1:15" ht="15">
      <c r="A2655" s="284">
        <v>2651</v>
      </c>
      <c r="B2655" s="287"/>
      <c r="C2655" s="287"/>
      <c r="D2655" s="284" t="s">
        <v>1382</v>
      </c>
      <c r="E2655" s="287"/>
      <c r="F2655" s="285" t="s">
        <v>2775</v>
      </c>
      <c r="G2655" s="266" t="s">
        <v>121</v>
      </c>
      <c r="H2655" s="266">
        <f>IF(G2655="Traditional Stove",0.1,0.2)</f>
        <v>0.1</v>
      </c>
      <c r="I2655" s="266">
        <f>YEAR(J2655)</f>
        <v>2023</v>
      </c>
      <c r="J2655" s="267">
        <v>45016</v>
      </c>
      <c r="K2655" s="267">
        <f>J2655+1</f>
        <v>45017</v>
      </c>
      <c r="L2655" s="266">
        <f>IF(M2655&lt;=365,1,2)</f>
        <v>1</v>
      </c>
      <c r="M2655" s="266">
        <f>IF(K2655&lt;$C$1,$C$2-$C$1+1,$C$2-K2655+1)</f>
        <v>30</v>
      </c>
      <c r="N2655" s="268">
        <f>M2655/365</f>
        <v>8.2191780821917804E-2</v>
      </c>
      <c r="O2655" s="269">
        <f>'Data and Parameter'!$E$4*'Data and Parameter'!$E$5*('Data and Parameter'!$E$6+'Data and Parameter'!$E$7)*'Data and Parameter'!$E$19*'Data and Parameter'!$E$14*'ER calculations'!N2655</f>
        <v>0.42556841905436882</v>
      </c>
    </row>
    <row r="2656" spans="1:15" ht="15">
      <c r="A2656" s="284">
        <v>2652</v>
      </c>
      <c r="B2656" s="287"/>
      <c r="C2656" s="287"/>
      <c r="D2656" s="284" t="s">
        <v>1382</v>
      </c>
      <c r="E2656" s="287"/>
      <c r="F2656" s="285" t="s">
        <v>2776</v>
      </c>
      <c r="G2656" s="266" t="s">
        <v>121</v>
      </c>
      <c r="H2656" s="266">
        <f>IF(G2656="Traditional Stove",0.1,0.2)</f>
        <v>0.1</v>
      </c>
      <c r="I2656" s="266">
        <f>YEAR(J2656)</f>
        <v>2023</v>
      </c>
      <c r="J2656" s="267">
        <v>45016</v>
      </c>
      <c r="K2656" s="267">
        <f>J2656+1</f>
        <v>45017</v>
      </c>
      <c r="L2656" s="266">
        <f>IF(M2656&lt;=365,1,2)</f>
        <v>1</v>
      </c>
      <c r="M2656" s="266">
        <f>IF(K2656&lt;$C$1,$C$2-$C$1+1,$C$2-K2656+1)</f>
        <v>30</v>
      </c>
      <c r="N2656" s="268">
        <f>M2656/365</f>
        <v>8.2191780821917804E-2</v>
      </c>
      <c r="O2656" s="269">
        <f>'Data and Parameter'!$E$4*'Data and Parameter'!$E$5*('Data and Parameter'!$E$6+'Data and Parameter'!$E$7)*'Data and Parameter'!$E$19*'Data and Parameter'!$E$14*'ER calculations'!N2656</f>
        <v>0.42556841905436882</v>
      </c>
    </row>
    <row r="2657" spans="1:15" ht="15">
      <c r="A2657" s="284">
        <v>2653</v>
      </c>
      <c r="B2657" s="287"/>
      <c r="C2657" s="287"/>
      <c r="D2657" s="284" t="s">
        <v>1382</v>
      </c>
      <c r="E2657" s="287"/>
      <c r="F2657" s="285" t="s">
        <v>2777</v>
      </c>
      <c r="G2657" s="266" t="s">
        <v>121</v>
      </c>
      <c r="H2657" s="266">
        <f>IF(G2657="Traditional Stove",0.1,0.2)</f>
        <v>0.1</v>
      </c>
      <c r="I2657" s="266">
        <f>YEAR(J2657)</f>
        <v>2023</v>
      </c>
      <c r="J2657" s="267">
        <v>45016</v>
      </c>
      <c r="K2657" s="267">
        <f>J2657+1</f>
        <v>45017</v>
      </c>
      <c r="L2657" s="266">
        <f>IF(M2657&lt;=365,1,2)</f>
        <v>1</v>
      </c>
      <c r="M2657" s="266">
        <f>IF(K2657&lt;$C$1,$C$2-$C$1+1,$C$2-K2657+1)</f>
        <v>30</v>
      </c>
      <c r="N2657" s="268">
        <f>M2657/365</f>
        <v>8.2191780821917804E-2</v>
      </c>
      <c r="O2657" s="269">
        <f>'Data and Parameter'!$E$4*'Data and Parameter'!$E$5*('Data and Parameter'!$E$6+'Data and Parameter'!$E$7)*'Data and Parameter'!$E$19*'Data and Parameter'!$E$14*'ER calculations'!N2657</f>
        <v>0.42556841905436882</v>
      </c>
    </row>
    <row r="2658" spans="1:15" ht="15">
      <c r="A2658" s="284">
        <v>2654</v>
      </c>
      <c r="B2658" s="287"/>
      <c r="C2658" s="287"/>
      <c r="D2658" s="284" t="s">
        <v>1382</v>
      </c>
      <c r="E2658" s="287"/>
      <c r="F2658" s="285" t="s">
        <v>2778</v>
      </c>
      <c r="G2658" s="266" t="s">
        <v>121</v>
      </c>
      <c r="H2658" s="266">
        <f>IF(G2658="Traditional Stove",0.1,0.2)</f>
        <v>0.1</v>
      </c>
      <c r="I2658" s="266">
        <f>YEAR(J2658)</f>
        <v>2023</v>
      </c>
      <c r="J2658" s="267">
        <v>45016</v>
      </c>
      <c r="K2658" s="267">
        <f>J2658+1</f>
        <v>45017</v>
      </c>
      <c r="L2658" s="266">
        <f>IF(M2658&lt;=365,1,2)</f>
        <v>1</v>
      </c>
      <c r="M2658" s="266">
        <f>IF(K2658&lt;$C$1,$C$2-$C$1+1,$C$2-K2658+1)</f>
        <v>30</v>
      </c>
      <c r="N2658" s="268">
        <f>M2658/365</f>
        <v>8.2191780821917804E-2</v>
      </c>
      <c r="O2658" s="269">
        <f>'Data and Parameter'!$E$4*'Data and Parameter'!$E$5*('Data and Parameter'!$E$6+'Data and Parameter'!$E$7)*'Data and Parameter'!$E$19*'Data and Parameter'!$E$14*'ER calculations'!N2658</f>
        <v>0.42556841905436882</v>
      </c>
    </row>
    <row r="2659" spans="1:15" ht="15">
      <c r="A2659" s="284">
        <v>2655</v>
      </c>
      <c r="B2659" s="287"/>
      <c r="C2659" s="287"/>
      <c r="D2659" s="284" t="s">
        <v>1382</v>
      </c>
      <c r="E2659" s="287"/>
      <c r="F2659" s="285" t="s">
        <v>2779</v>
      </c>
      <c r="G2659" s="266" t="s">
        <v>121</v>
      </c>
      <c r="H2659" s="266">
        <f>IF(G2659="Traditional Stove",0.1,0.2)</f>
        <v>0.1</v>
      </c>
      <c r="I2659" s="266">
        <f>YEAR(J2659)</f>
        <v>2023</v>
      </c>
      <c r="J2659" s="267">
        <v>45016</v>
      </c>
      <c r="K2659" s="267">
        <f>J2659+1</f>
        <v>45017</v>
      </c>
      <c r="L2659" s="266">
        <f>IF(M2659&lt;=365,1,2)</f>
        <v>1</v>
      </c>
      <c r="M2659" s="266">
        <f>IF(K2659&lt;$C$1,$C$2-$C$1+1,$C$2-K2659+1)</f>
        <v>30</v>
      </c>
      <c r="N2659" s="268">
        <f>M2659/365</f>
        <v>8.2191780821917804E-2</v>
      </c>
      <c r="O2659" s="269">
        <f>'Data and Parameter'!$E$4*'Data and Parameter'!$E$5*('Data and Parameter'!$E$6+'Data and Parameter'!$E$7)*'Data and Parameter'!$E$19*'Data and Parameter'!$E$14*'ER calculations'!N2659</f>
        <v>0.42556841905436882</v>
      </c>
    </row>
    <row r="2660" spans="1:15" ht="15">
      <c r="A2660" s="284">
        <v>2656</v>
      </c>
      <c r="B2660" s="287"/>
      <c r="C2660" s="287"/>
      <c r="D2660" s="284" t="s">
        <v>1382</v>
      </c>
      <c r="E2660" s="287"/>
      <c r="F2660" s="285" t="s">
        <v>2780</v>
      </c>
      <c r="G2660" s="266" t="s">
        <v>121</v>
      </c>
      <c r="H2660" s="266">
        <f>IF(G2660="Traditional Stove",0.1,0.2)</f>
        <v>0.1</v>
      </c>
      <c r="I2660" s="266">
        <f>YEAR(J2660)</f>
        <v>2023</v>
      </c>
      <c r="J2660" s="267">
        <v>45016</v>
      </c>
      <c r="K2660" s="267">
        <f>J2660+1</f>
        <v>45017</v>
      </c>
      <c r="L2660" s="266">
        <f>IF(M2660&lt;=365,1,2)</f>
        <v>1</v>
      </c>
      <c r="M2660" s="266">
        <f>IF(K2660&lt;$C$1,$C$2-$C$1+1,$C$2-K2660+1)</f>
        <v>30</v>
      </c>
      <c r="N2660" s="268">
        <f>M2660/365</f>
        <v>8.2191780821917804E-2</v>
      </c>
      <c r="O2660" s="269">
        <f>'Data and Parameter'!$E$4*'Data and Parameter'!$E$5*('Data and Parameter'!$E$6+'Data and Parameter'!$E$7)*'Data and Parameter'!$E$19*'Data and Parameter'!$E$14*'ER calculations'!N2660</f>
        <v>0.42556841905436882</v>
      </c>
    </row>
    <row r="2661" spans="1:15" ht="15">
      <c r="A2661" s="284">
        <v>2657</v>
      </c>
      <c r="B2661" s="287"/>
      <c r="C2661" s="287"/>
      <c r="D2661" s="284" t="s">
        <v>1382</v>
      </c>
      <c r="E2661" s="287"/>
      <c r="F2661" s="285" t="s">
        <v>2781</v>
      </c>
      <c r="G2661" s="266" t="s">
        <v>121</v>
      </c>
      <c r="H2661" s="266">
        <f>IF(G2661="Traditional Stove",0.1,0.2)</f>
        <v>0.1</v>
      </c>
      <c r="I2661" s="266">
        <f>YEAR(J2661)</f>
        <v>2023</v>
      </c>
      <c r="J2661" s="267">
        <v>45016</v>
      </c>
      <c r="K2661" s="267">
        <f>J2661+1</f>
        <v>45017</v>
      </c>
      <c r="L2661" s="266">
        <f>IF(M2661&lt;=365,1,2)</f>
        <v>1</v>
      </c>
      <c r="M2661" s="266">
        <f>IF(K2661&lt;$C$1,$C$2-$C$1+1,$C$2-K2661+1)</f>
        <v>30</v>
      </c>
      <c r="N2661" s="268">
        <f>M2661/365</f>
        <v>8.2191780821917804E-2</v>
      </c>
      <c r="O2661" s="269">
        <f>'Data and Parameter'!$E$4*'Data and Parameter'!$E$5*('Data and Parameter'!$E$6+'Data and Parameter'!$E$7)*'Data and Parameter'!$E$19*'Data and Parameter'!$E$14*'ER calculations'!N2661</f>
        <v>0.42556841905436882</v>
      </c>
    </row>
    <row r="2662" spans="1:15" ht="15">
      <c r="A2662" s="284">
        <v>2658</v>
      </c>
      <c r="B2662" s="287"/>
      <c r="C2662" s="287"/>
      <c r="D2662" s="284" t="s">
        <v>119</v>
      </c>
      <c r="E2662" s="287"/>
      <c r="F2662" s="285" t="s">
        <v>2782</v>
      </c>
      <c r="G2662" s="266" t="s">
        <v>121</v>
      </c>
      <c r="H2662" s="266">
        <f>IF(G2662="Traditional Stove",0.1,0.2)</f>
        <v>0.1</v>
      </c>
      <c r="I2662" s="266">
        <f>YEAR(J2662)</f>
        <v>2023</v>
      </c>
      <c r="J2662" s="267">
        <v>45005</v>
      </c>
      <c r="K2662" s="267">
        <f>J2662+1</f>
        <v>45006</v>
      </c>
      <c r="L2662" s="266">
        <f>IF(M2662&lt;=365,1,2)</f>
        <v>1</v>
      </c>
      <c r="M2662" s="266">
        <f>IF(K2662&lt;$C$1,$C$2-$C$1+1,$C$2-K2662+1)</f>
        <v>41</v>
      </c>
      <c r="N2662" s="268">
        <f>M2662/365</f>
        <v>0.11232876712328767</v>
      </c>
      <c r="O2662" s="269">
        <f>'Data and Parameter'!$E$4*'Data and Parameter'!$E$5*('Data and Parameter'!$E$6+'Data and Parameter'!$E$7)*'Data and Parameter'!$E$19*'Data and Parameter'!$E$14*'ER calculations'!N2662</f>
        <v>0.58161017270763737</v>
      </c>
    </row>
    <row r="2663" spans="1:15" ht="15">
      <c r="A2663" s="284">
        <v>2659</v>
      </c>
      <c r="B2663" s="287"/>
      <c r="C2663" s="287"/>
      <c r="D2663" s="284" t="s">
        <v>119</v>
      </c>
      <c r="E2663" s="287"/>
      <c r="F2663" s="285" t="s">
        <v>2783</v>
      </c>
      <c r="G2663" s="266" t="s">
        <v>121</v>
      </c>
      <c r="H2663" s="266">
        <f>IF(G2663="Traditional Stove",0.1,0.2)</f>
        <v>0.1</v>
      </c>
      <c r="I2663" s="266">
        <f>YEAR(J2663)</f>
        <v>2023</v>
      </c>
      <c r="J2663" s="267">
        <v>45005</v>
      </c>
      <c r="K2663" s="267">
        <f>J2663+1</f>
        <v>45006</v>
      </c>
      <c r="L2663" s="266">
        <f>IF(M2663&lt;=365,1,2)</f>
        <v>1</v>
      </c>
      <c r="M2663" s="266">
        <f>IF(K2663&lt;$C$1,$C$2-$C$1+1,$C$2-K2663+1)</f>
        <v>41</v>
      </c>
      <c r="N2663" s="268">
        <f>M2663/365</f>
        <v>0.11232876712328767</v>
      </c>
      <c r="O2663" s="269">
        <f>'Data and Parameter'!$E$4*'Data and Parameter'!$E$5*('Data and Parameter'!$E$6+'Data and Parameter'!$E$7)*'Data and Parameter'!$E$19*'Data and Parameter'!$E$14*'ER calculations'!N2663</f>
        <v>0.58161017270763737</v>
      </c>
    </row>
    <row r="2664" spans="1:15" ht="15">
      <c r="A2664" s="284">
        <v>2660</v>
      </c>
      <c r="B2664" s="287"/>
      <c r="C2664" s="287"/>
      <c r="D2664" s="284" t="s">
        <v>119</v>
      </c>
      <c r="E2664" s="287"/>
      <c r="F2664" s="285" t="s">
        <v>2784</v>
      </c>
      <c r="G2664" s="266" t="s">
        <v>121</v>
      </c>
      <c r="H2664" s="266">
        <f>IF(G2664="Traditional Stove",0.1,0.2)</f>
        <v>0.1</v>
      </c>
      <c r="I2664" s="266">
        <f>YEAR(J2664)</f>
        <v>2023</v>
      </c>
      <c r="J2664" s="267">
        <v>45005</v>
      </c>
      <c r="K2664" s="267">
        <f>J2664+1</f>
        <v>45006</v>
      </c>
      <c r="L2664" s="266">
        <f>IF(M2664&lt;=365,1,2)</f>
        <v>1</v>
      </c>
      <c r="M2664" s="266">
        <f>IF(K2664&lt;$C$1,$C$2-$C$1+1,$C$2-K2664+1)</f>
        <v>41</v>
      </c>
      <c r="N2664" s="268">
        <f>M2664/365</f>
        <v>0.11232876712328767</v>
      </c>
      <c r="O2664" s="269">
        <f>'Data and Parameter'!$E$4*'Data and Parameter'!$E$5*('Data and Parameter'!$E$6+'Data and Parameter'!$E$7)*'Data and Parameter'!$E$19*'Data and Parameter'!$E$14*'ER calculations'!N2664</f>
        <v>0.58161017270763737</v>
      </c>
    </row>
    <row r="2665" spans="1:15" ht="15">
      <c r="A2665" s="284">
        <v>2661</v>
      </c>
      <c r="B2665" s="287"/>
      <c r="C2665" s="287"/>
      <c r="D2665" s="284" t="s">
        <v>119</v>
      </c>
      <c r="E2665" s="287"/>
      <c r="F2665" s="285" t="s">
        <v>2785</v>
      </c>
      <c r="G2665" s="266" t="s">
        <v>121</v>
      </c>
      <c r="H2665" s="266">
        <f>IF(G2665="Traditional Stove",0.1,0.2)</f>
        <v>0.1</v>
      </c>
      <c r="I2665" s="266">
        <f>YEAR(J2665)</f>
        <v>2023</v>
      </c>
      <c r="J2665" s="267">
        <v>45005</v>
      </c>
      <c r="K2665" s="267">
        <f>J2665+1</f>
        <v>45006</v>
      </c>
      <c r="L2665" s="266">
        <f>IF(M2665&lt;=365,1,2)</f>
        <v>1</v>
      </c>
      <c r="M2665" s="266">
        <f>IF(K2665&lt;$C$1,$C$2-$C$1+1,$C$2-K2665+1)</f>
        <v>41</v>
      </c>
      <c r="N2665" s="268">
        <f>M2665/365</f>
        <v>0.11232876712328767</v>
      </c>
      <c r="O2665" s="269">
        <f>'Data and Parameter'!$E$4*'Data and Parameter'!$E$5*('Data and Parameter'!$E$6+'Data and Parameter'!$E$7)*'Data and Parameter'!$E$19*'Data and Parameter'!$E$14*'ER calculations'!N2665</f>
        <v>0.58161017270763737</v>
      </c>
    </row>
    <row r="2666" spans="1:15" ht="15">
      <c r="A2666" s="284">
        <v>2662</v>
      </c>
      <c r="B2666" s="287"/>
      <c r="C2666" s="287"/>
      <c r="D2666" s="284" t="s">
        <v>119</v>
      </c>
      <c r="E2666" s="287"/>
      <c r="F2666" s="285" t="s">
        <v>2786</v>
      </c>
      <c r="G2666" s="266" t="s">
        <v>121</v>
      </c>
      <c r="H2666" s="266">
        <f>IF(G2666="Traditional Stove",0.1,0.2)</f>
        <v>0.1</v>
      </c>
      <c r="I2666" s="266">
        <f>YEAR(J2666)</f>
        <v>2023</v>
      </c>
      <c r="J2666" s="267">
        <v>45005</v>
      </c>
      <c r="K2666" s="267">
        <f>J2666+1</f>
        <v>45006</v>
      </c>
      <c r="L2666" s="266">
        <f>IF(M2666&lt;=365,1,2)</f>
        <v>1</v>
      </c>
      <c r="M2666" s="266">
        <f>IF(K2666&lt;$C$1,$C$2-$C$1+1,$C$2-K2666+1)</f>
        <v>41</v>
      </c>
      <c r="N2666" s="268">
        <f>M2666/365</f>
        <v>0.11232876712328767</v>
      </c>
      <c r="O2666" s="269">
        <f>'Data and Parameter'!$E$4*'Data and Parameter'!$E$5*('Data and Parameter'!$E$6+'Data and Parameter'!$E$7)*'Data and Parameter'!$E$19*'Data and Parameter'!$E$14*'ER calculations'!N2666</f>
        <v>0.58161017270763737</v>
      </c>
    </row>
    <row r="2667" spans="1:15" ht="15">
      <c r="A2667" s="284">
        <v>2663</v>
      </c>
      <c r="B2667" s="287"/>
      <c r="C2667" s="287"/>
      <c r="D2667" s="284" t="s">
        <v>1054</v>
      </c>
      <c r="E2667" s="287"/>
      <c r="F2667" s="285" t="s">
        <v>2787</v>
      </c>
      <c r="G2667" s="266" t="s">
        <v>121</v>
      </c>
      <c r="H2667" s="266">
        <f>IF(G2667="Traditional Stove",0.1,0.2)</f>
        <v>0.1</v>
      </c>
      <c r="I2667" s="266">
        <f>YEAR(J2667)</f>
        <v>2023</v>
      </c>
      <c r="J2667" s="267">
        <v>44967</v>
      </c>
      <c r="K2667" s="267">
        <f>J2667+1</f>
        <v>44968</v>
      </c>
      <c r="L2667" s="266">
        <f>IF(M2667&lt;=365,1,2)</f>
        <v>1</v>
      </c>
      <c r="M2667" s="266">
        <f>IF(K2667&lt;$C$1,$C$2-$C$1+1,$C$2-K2667+1)</f>
        <v>79</v>
      </c>
      <c r="N2667" s="268">
        <f>M2667/365</f>
        <v>0.21643835616438356</v>
      </c>
      <c r="O2667" s="269">
        <f>'Data and Parameter'!$E$4*'Data and Parameter'!$E$5*('Data and Parameter'!$E$6+'Data and Parameter'!$E$7)*'Data and Parameter'!$E$19*'Data and Parameter'!$E$14*'ER calculations'!N2667</f>
        <v>1.1206635035098378</v>
      </c>
    </row>
    <row r="2668" spans="1:15" ht="15">
      <c r="A2668" s="284">
        <v>2664</v>
      </c>
      <c r="B2668" s="287"/>
      <c r="C2668" s="287"/>
      <c r="D2668" s="284" t="s">
        <v>1054</v>
      </c>
      <c r="E2668" s="287"/>
      <c r="F2668" s="285" t="s">
        <v>2788</v>
      </c>
      <c r="G2668" s="266" t="s">
        <v>121</v>
      </c>
      <c r="H2668" s="266">
        <f>IF(G2668="Traditional Stove",0.1,0.2)</f>
        <v>0.1</v>
      </c>
      <c r="I2668" s="266">
        <f>YEAR(J2668)</f>
        <v>2023</v>
      </c>
      <c r="J2668" s="267">
        <v>44967</v>
      </c>
      <c r="K2668" s="267">
        <f>J2668+1</f>
        <v>44968</v>
      </c>
      <c r="L2668" s="266">
        <f>IF(M2668&lt;=365,1,2)</f>
        <v>1</v>
      </c>
      <c r="M2668" s="266">
        <f>IF(K2668&lt;$C$1,$C$2-$C$1+1,$C$2-K2668+1)</f>
        <v>79</v>
      </c>
      <c r="N2668" s="268">
        <f>M2668/365</f>
        <v>0.21643835616438356</v>
      </c>
      <c r="O2668" s="269">
        <f>'Data and Parameter'!$E$4*'Data and Parameter'!$E$5*('Data and Parameter'!$E$6+'Data and Parameter'!$E$7)*'Data and Parameter'!$E$19*'Data and Parameter'!$E$14*'ER calculations'!N2668</f>
        <v>1.1206635035098378</v>
      </c>
    </row>
    <row r="2669" spans="1:15" ht="15">
      <c r="A2669" s="284">
        <v>2665</v>
      </c>
      <c r="B2669" s="287"/>
      <c r="C2669" s="287"/>
      <c r="D2669" s="284" t="s">
        <v>1054</v>
      </c>
      <c r="E2669" s="287"/>
      <c r="F2669" s="285" t="s">
        <v>2789</v>
      </c>
      <c r="G2669" s="266" t="s">
        <v>121</v>
      </c>
      <c r="H2669" s="266">
        <f>IF(G2669="Traditional Stove",0.1,0.2)</f>
        <v>0.1</v>
      </c>
      <c r="I2669" s="266">
        <f>YEAR(J2669)</f>
        <v>2023</v>
      </c>
      <c r="J2669" s="267">
        <v>44967</v>
      </c>
      <c r="K2669" s="267">
        <f>J2669+1</f>
        <v>44968</v>
      </c>
      <c r="L2669" s="266">
        <f>IF(M2669&lt;=365,1,2)</f>
        <v>1</v>
      </c>
      <c r="M2669" s="266">
        <f>IF(K2669&lt;$C$1,$C$2-$C$1+1,$C$2-K2669+1)</f>
        <v>79</v>
      </c>
      <c r="N2669" s="268">
        <f>M2669/365</f>
        <v>0.21643835616438356</v>
      </c>
      <c r="O2669" s="269">
        <f>'Data and Parameter'!$E$4*'Data and Parameter'!$E$5*('Data and Parameter'!$E$6+'Data and Parameter'!$E$7)*'Data and Parameter'!$E$19*'Data and Parameter'!$E$14*'ER calculations'!N2669</f>
        <v>1.1206635035098378</v>
      </c>
    </row>
    <row r="2670" spans="1:15" ht="15">
      <c r="A2670" s="284">
        <v>2666</v>
      </c>
      <c r="B2670" s="287"/>
      <c r="C2670" s="287"/>
      <c r="D2670" s="284" t="s">
        <v>1054</v>
      </c>
      <c r="E2670" s="287"/>
      <c r="F2670" s="285" t="s">
        <v>2790</v>
      </c>
      <c r="G2670" s="266" t="s">
        <v>121</v>
      </c>
      <c r="H2670" s="266">
        <f>IF(G2670="Traditional Stove",0.1,0.2)</f>
        <v>0.1</v>
      </c>
      <c r="I2670" s="266">
        <f>YEAR(J2670)</f>
        <v>2023</v>
      </c>
      <c r="J2670" s="267">
        <v>44967</v>
      </c>
      <c r="K2670" s="267">
        <f>J2670+1</f>
        <v>44968</v>
      </c>
      <c r="L2670" s="266">
        <f>IF(M2670&lt;=365,1,2)</f>
        <v>1</v>
      </c>
      <c r="M2670" s="266">
        <f>IF(K2670&lt;$C$1,$C$2-$C$1+1,$C$2-K2670+1)</f>
        <v>79</v>
      </c>
      <c r="N2670" s="268">
        <f>M2670/365</f>
        <v>0.21643835616438356</v>
      </c>
      <c r="O2670" s="269">
        <f>'Data and Parameter'!$E$4*'Data and Parameter'!$E$5*('Data and Parameter'!$E$6+'Data and Parameter'!$E$7)*'Data and Parameter'!$E$19*'Data and Parameter'!$E$14*'ER calculations'!N2670</f>
        <v>1.1206635035098378</v>
      </c>
    </row>
    <row r="2671" spans="1:15" ht="15">
      <c r="A2671" s="284">
        <v>2667</v>
      </c>
      <c r="B2671" s="287"/>
      <c r="C2671" s="287"/>
      <c r="D2671" s="284" t="s">
        <v>1054</v>
      </c>
      <c r="E2671" s="287"/>
      <c r="F2671" s="285" t="s">
        <v>2791</v>
      </c>
      <c r="G2671" s="266" t="s">
        <v>121</v>
      </c>
      <c r="H2671" s="266">
        <f>IF(G2671="Traditional Stove",0.1,0.2)</f>
        <v>0.1</v>
      </c>
      <c r="I2671" s="266">
        <f>YEAR(J2671)</f>
        <v>2023</v>
      </c>
      <c r="J2671" s="267">
        <v>44967</v>
      </c>
      <c r="K2671" s="267">
        <f>J2671+1</f>
        <v>44968</v>
      </c>
      <c r="L2671" s="266">
        <f>IF(M2671&lt;=365,1,2)</f>
        <v>1</v>
      </c>
      <c r="M2671" s="266">
        <f>IF(K2671&lt;$C$1,$C$2-$C$1+1,$C$2-K2671+1)</f>
        <v>79</v>
      </c>
      <c r="N2671" s="268">
        <f>M2671/365</f>
        <v>0.21643835616438356</v>
      </c>
      <c r="O2671" s="269">
        <f>'Data and Parameter'!$E$4*'Data and Parameter'!$E$5*('Data and Parameter'!$E$6+'Data and Parameter'!$E$7)*'Data and Parameter'!$E$19*'Data and Parameter'!$E$14*'ER calculations'!N2671</f>
        <v>1.1206635035098378</v>
      </c>
    </row>
    <row r="2672" spans="1:15" ht="15">
      <c r="A2672" s="284">
        <v>2668</v>
      </c>
      <c r="B2672" s="287"/>
      <c r="C2672" s="287"/>
      <c r="D2672" s="284" t="s">
        <v>1376</v>
      </c>
      <c r="E2672" s="287"/>
      <c r="F2672" s="285" t="s">
        <v>2792</v>
      </c>
      <c r="G2672" s="266" t="s">
        <v>121</v>
      </c>
      <c r="H2672" s="266">
        <f>IF(G2672="Traditional Stove",0.1,0.2)</f>
        <v>0.1</v>
      </c>
      <c r="I2672" s="266">
        <f>YEAR(J2672)</f>
        <v>2023</v>
      </c>
      <c r="J2672" s="267">
        <v>44967</v>
      </c>
      <c r="K2672" s="267">
        <f>J2672+1</f>
        <v>44968</v>
      </c>
      <c r="L2672" s="266">
        <f>IF(M2672&lt;=365,1,2)</f>
        <v>1</v>
      </c>
      <c r="M2672" s="266">
        <f>IF(K2672&lt;$C$1,$C$2-$C$1+1,$C$2-K2672+1)</f>
        <v>79</v>
      </c>
      <c r="N2672" s="268">
        <f>M2672/365</f>
        <v>0.21643835616438356</v>
      </c>
      <c r="O2672" s="269">
        <f>'Data and Parameter'!$E$4*'Data and Parameter'!$E$5*('Data and Parameter'!$E$6+'Data and Parameter'!$E$7)*'Data and Parameter'!$E$19*'Data and Parameter'!$E$14*'ER calculations'!N2672</f>
        <v>1.1206635035098378</v>
      </c>
    </row>
    <row r="2673" spans="1:15" ht="15">
      <c r="A2673" s="284">
        <v>2669</v>
      </c>
      <c r="B2673" s="287"/>
      <c r="C2673" s="287"/>
      <c r="D2673" s="284" t="s">
        <v>588</v>
      </c>
      <c r="E2673" s="287"/>
      <c r="F2673" s="285" t="s">
        <v>2793</v>
      </c>
      <c r="G2673" s="266" t="s">
        <v>121</v>
      </c>
      <c r="H2673" s="266">
        <f>IF(G2673="Traditional Stove",0.1,0.2)</f>
        <v>0.1</v>
      </c>
      <c r="I2673" s="266">
        <f>YEAR(J2673)</f>
        <v>2023</v>
      </c>
      <c r="J2673" s="267">
        <v>45015</v>
      </c>
      <c r="K2673" s="267">
        <f>J2673+1</f>
        <v>45016</v>
      </c>
      <c r="L2673" s="266">
        <f>IF(M2673&lt;=365,1,2)</f>
        <v>1</v>
      </c>
      <c r="M2673" s="266">
        <f>IF(K2673&lt;$C$1,$C$2-$C$1+1,$C$2-K2673+1)</f>
        <v>31</v>
      </c>
      <c r="N2673" s="268">
        <f>M2673/365</f>
        <v>8.4931506849315067E-2</v>
      </c>
      <c r="O2673" s="269">
        <f>'Data and Parameter'!$E$4*'Data and Parameter'!$E$5*('Data and Parameter'!$E$6+'Data and Parameter'!$E$7)*'Data and Parameter'!$E$19*'Data and Parameter'!$E$14*'ER calculations'!N2673</f>
        <v>0.43975403302284777</v>
      </c>
    </row>
    <row r="2674" spans="1:15" ht="15">
      <c r="A2674" s="284">
        <v>2670</v>
      </c>
      <c r="B2674" s="287"/>
      <c r="C2674" s="287"/>
      <c r="D2674" s="284" t="s">
        <v>119</v>
      </c>
      <c r="E2674" s="287"/>
      <c r="F2674" s="285" t="s">
        <v>2794</v>
      </c>
      <c r="G2674" s="266" t="s">
        <v>121</v>
      </c>
      <c r="H2674" s="266">
        <f>IF(G2674="Traditional Stove",0.1,0.2)</f>
        <v>0.1</v>
      </c>
      <c r="I2674" s="266">
        <f>YEAR(J2674)</f>
        <v>2023</v>
      </c>
      <c r="J2674" s="267">
        <v>44969</v>
      </c>
      <c r="K2674" s="267">
        <f>J2674+1</f>
        <v>44970</v>
      </c>
      <c r="L2674" s="266">
        <f>IF(M2674&lt;=365,1,2)</f>
        <v>1</v>
      </c>
      <c r="M2674" s="266">
        <f>IF(K2674&lt;$C$1,$C$2-$C$1+1,$C$2-K2674+1)</f>
        <v>77</v>
      </c>
      <c r="N2674" s="268">
        <f>M2674/365</f>
        <v>0.21095890410958903</v>
      </c>
      <c r="O2674" s="269">
        <f>'Data and Parameter'!$E$4*'Data and Parameter'!$E$5*('Data and Parameter'!$E$6+'Data and Parameter'!$E$7)*'Data and Parameter'!$E$19*'Data and Parameter'!$E$14*'ER calculations'!N2674</f>
        <v>1.0922922755728799</v>
      </c>
    </row>
    <row r="2675" spans="1:15" ht="15">
      <c r="A2675" s="284">
        <v>2671</v>
      </c>
      <c r="B2675" s="287"/>
      <c r="C2675" s="287"/>
      <c r="D2675" s="284" t="s">
        <v>119</v>
      </c>
      <c r="E2675" s="287"/>
      <c r="F2675" s="285" t="s">
        <v>2795</v>
      </c>
      <c r="G2675" s="266" t="s">
        <v>121</v>
      </c>
      <c r="H2675" s="266">
        <f>IF(G2675="Traditional Stove",0.1,0.2)</f>
        <v>0.1</v>
      </c>
      <c r="I2675" s="266">
        <f>YEAR(J2675)</f>
        <v>2023</v>
      </c>
      <c r="J2675" s="267">
        <v>44990</v>
      </c>
      <c r="K2675" s="267">
        <f>J2675+1</f>
        <v>44991</v>
      </c>
      <c r="L2675" s="266">
        <f>IF(M2675&lt;=365,1,2)</f>
        <v>1</v>
      </c>
      <c r="M2675" s="266">
        <f>IF(K2675&lt;$C$1,$C$2-$C$1+1,$C$2-K2675+1)</f>
        <v>56</v>
      </c>
      <c r="N2675" s="268">
        <f>M2675/365</f>
        <v>0.15342465753424658</v>
      </c>
      <c r="O2675" s="269">
        <f>'Data and Parameter'!$E$4*'Data and Parameter'!$E$5*('Data and Parameter'!$E$6+'Data and Parameter'!$E$7)*'Data and Parameter'!$E$19*'Data and Parameter'!$E$14*'ER calculations'!N2675</f>
        <v>0.79439438223482184</v>
      </c>
    </row>
    <row r="2676" spans="1:15" ht="15">
      <c r="A2676" s="284">
        <v>2672</v>
      </c>
      <c r="B2676" s="287"/>
      <c r="C2676" s="287"/>
      <c r="D2676" s="284" t="s">
        <v>119</v>
      </c>
      <c r="E2676" s="287"/>
      <c r="F2676" s="285" t="s">
        <v>2796</v>
      </c>
      <c r="G2676" s="266" t="s">
        <v>121</v>
      </c>
      <c r="H2676" s="266">
        <f>IF(G2676="Traditional Stove",0.1,0.2)</f>
        <v>0.1</v>
      </c>
      <c r="I2676" s="266">
        <f>YEAR(J2676)</f>
        <v>2023</v>
      </c>
      <c r="J2676" s="267">
        <v>44969</v>
      </c>
      <c r="K2676" s="267">
        <f>J2676+1</f>
        <v>44970</v>
      </c>
      <c r="L2676" s="266">
        <f>IF(M2676&lt;=365,1,2)</f>
        <v>1</v>
      </c>
      <c r="M2676" s="266">
        <f>IF(K2676&lt;$C$1,$C$2-$C$1+1,$C$2-K2676+1)</f>
        <v>77</v>
      </c>
      <c r="N2676" s="268">
        <f>M2676/365</f>
        <v>0.21095890410958903</v>
      </c>
      <c r="O2676" s="269">
        <f>'Data and Parameter'!$E$4*'Data and Parameter'!$E$5*('Data and Parameter'!$E$6+'Data and Parameter'!$E$7)*'Data and Parameter'!$E$19*'Data and Parameter'!$E$14*'ER calculations'!N2676</f>
        <v>1.0922922755728799</v>
      </c>
    </row>
    <row r="2677" spans="1:15" ht="15">
      <c r="A2677" s="284">
        <v>2673</v>
      </c>
      <c r="B2677" s="287"/>
      <c r="C2677" s="287"/>
      <c r="D2677" s="284" t="s">
        <v>119</v>
      </c>
      <c r="E2677" s="287"/>
      <c r="F2677" s="285" t="s">
        <v>2797</v>
      </c>
      <c r="G2677" s="266" t="s">
        <v>121</v>
      </c>
      <c r="H2677" s="266">
        <f>IF(G2677="Traditional Stove",0.1,0.2)</f>
        <v>0.1</v>
      </c>
      <c r="I2677" s="266">
        <f>YEAR(J2677)</f>
        <v>2023</v>
      </c>
      <c r="J2677" s="267">
        <v>44969</v>
      </c>
      <c r="K2677" s="267">
        <f>J2677+1</f>
        <v>44970</v>
      </c>
      <c r="L2677" s="266">
        <f>IF(M2677&lt;=365,1,2)</f>
        <v>1</v>
      </c>
      <c r="M2677" s="266">
        <f>IF(K2677&lt;$C$1,$C$2-$C$1+1,$C$2-K2677+1)</f>
        <v>77</v>
      </c>
      <c r="N2677" s="268">
        <f>M2677/365</f>
        <v>0.21095890410958903</v>
      </c>
      <c r="O2677" s="269">
        <f>'Data and Parameter'!$E$4*'Data and Parameter'!$E$5*('Data and Parameter'!$E$6+'Data and Parameter'!$E$7)*'Data and Parameter'!$E$19*'Data and Parameter'!$E$14*'ER calculations'!N2677</f>
        <v>1.0922922755728799</v>
      </c>
    </row>
    <row r="2678" spans="1:15" ht="15">
      <c r="A2678" s="284">
        <v>2674</v>
      </c>
      <c r="B2678" s="287"/>
      <c r="C2678" s="287"/>
      <c r="D2678" s="284" t="s">
        <v>119</v>
      </c>
      <c r="E2678" s="287"/>
      <c r="F2678" s="285" t="s">
        <v>2798</v>
      </c>
      <c r="G2678" s="266" t="s">
        <v>121</v>
      </c>
      <c r="H2678" s="266">
        <f>IF(G2678="Traditional Stove",0.1,0.2)</f>
        <v>0.1</v>
      </c>
      <c r="I2678" s="266">
        <f>YEAR(J2678)</f>
        <v>2023</v>
      </c>
      <c r="J2678" s="267">
        <v>44969</v>
      </c>
      <c r="K2678" s="267">
        <f>J2678+1</f>
        <v>44970</v>
      </c>
      <c r="L2678" s="266">
        <f>IF(M2678&lt;=365,1,2)</f>
        <v>1</v>
      </c>
      <c r="M2678" s="266">
        <f>IF(K2678&lt;$C$1,$C$2-$C$1+1,$C$2-K2678+1)</f>
        <v>77</v>
      </c>
      <c r="N2678" s="268">
        <f>M2678/365</f>
        <v>0.21095890410958903</v>
      </c>
      <c r="O2678" s="269">
        <f>'Data and Parameter'!$E$4*'Data and Parameter'!$E$5*('Data and Parameter'!$E$6+'Data and Parameter'!$E$7)*'Data and Parameter'!$E$19*'Data and Parameter'!$E$14*'ER calculations'!N2678</f>
        <v>1.0922922755728799</v>
      </c>
    </row>
    <row r="2679" spans="1:15" ht="15">
      <c r="A2679" s="284">
        <v>2675</v>
      </c>
      <c r="B2679" s="287"/>
      <c r="C2679" s="287"/>
      <c r="D2679" s="284" t="s">
        <v>119</v>
      </c>
      <c r="E2679" s="287"/>
      <c r="F2679" s="285" t="s">
        <v>2799</v>
      </c>
      <c r="G2679" s="266" t="s">
        <v>121</v>
      </c>
      <c r="H2679" s="266">
        <f>IF(G2679="Traditional Stove",0.1,0.2)</f>
        <v>0.1</v>
      </c>
      <c r="I2679" s="266">
        <f>YEAR(J2679)</f>
        <v>2023</v>
      </c>
      <c r="J2679" s="267">
        <v>44969</v>
      </c>
      <c r="K2679" s="267">
        <f>J2679+1</f>
        <v>44970</v>
      </c>
      <c r="L2679" s="266">
        <f>IF(M2679&lt;=365,1,2)</f>
        <v>1</v>
      </c>
      <c r="M2679" s="266">
        <f>IF(K2679&lt;$C$1,$C$2-$C$1+1,$C$2-K2679+1)</f>
        <v>77</v>
      </c>
      <c r="N2679" s="268">
        <f>M2679/365</f>
        <v>0.21095890410958903</v>
      </c>
      <c r="O2679" s="269">
        <f>'Data and Parameter'!$E$4*'Data and Parameter'!$E$5*('Data and Parameter'!$E$6+'Data and Parameter'!$E$7)*'Data and Parameter'!$E$19*'Data and Parameter'!$E$14*'ER calculations'!N2679</f>
        <v>1.0922922755728799</v>
      </c>
    </row>
    <row r="2680" spans="1:15" ht="15">
      <c r="A2680" s="284">
        <v>2676</v>
      </c>
      <c r="B2680" s="287"/>
      <c r="C2680" s="287"/>
      <c r="D2680" s="284" t="s">
        <v>119</v>
      </c>
      <c r="E2680" s="287"/>
      <c r="F2680" s="285" t="s">
        <v>2800</v>
      </c>
      <c r="G2680" s="266" t="s">
        <v>121</v>
      </c>
      <c r="H2680" s="266">
        <f>IF(G2680="Traditional Stove",0.1,0.2)</f>
        <v>0.1</v>
      </c>
      <c r="I2680" s="266">
        <f>YEAR(J2680)</f>
        <v>2023</v>
      </c>
      <c r="J2680" s="267">
        <v>44969</v>
      </c>
      <c r="K2680" s="267">
        <f>J2680+1</f>
        <v>44970</v>
      </c>
      <c r="L2680" s="266">
        <f>IF(M2680&lt;=365,1,2)</f>
        <v>1</v>
      </c>
      <c r="M2680" s="266">
        <f>IF(K2680&lt;$C$1,$C$2-$C$1+1,$C$2-K2680+1)</f>
        <v>77</v>
      </c>
      <c r="N2680" s="268">
        <f>M2680/365</f>
        <v>0.21095890410958903</v>
      </c>
      <c r="O2680" s="269">
        <f>'Data and Parameter'!$E$4*'Data and Parameter'!$E$5*('Data and Parameter'!$E$6+'Data and Parameter'!$E$7)*'Data and Parameter'!$E$19*'Data and Parameter'!$E$14*'ER calculations'!N2680</f>
        <v>1.0922922755728799</v>
      </c>
    </row>
    <row r="2681" spans="1:15" ht="15">
      <c r="A2681" s="284">
        <v>2677</v>
      </c>
      <c r="B2681" s="287"/>
      <c r="C2681" s="287"/>
      <c r="D2681" s="284" t="s">
        <v>119</v>
      </c>
      <c r="E2681" s="287"/>
      <c r="F2681" s="285" t="s">
        <v>2801</v>
      </c>
      <c r="G2681" s="266" t="s">
        <v>121</v>
      </c>
      <c r="H2681" s="266">
        <f>IF(G2681="Traditional Stove",0.1,0.2)</f>
        <v>0.1</v>
      </c>
      <c r="I2681" s="266">
        <f>YEAR(J2681)</f>
        <v>2023</v>
      </c>
      <c r="J2681" s="267">
        <v>44969</v>
      </c>
      <c r="K2681" s="267">
        <f>J2681+1</f>
        <v>44970</v>
      </c>
      <c r="L2681" s="266">
        <f>IF(M2681&lt;=365,1,2)</f>
        <v>1</v>
      </c>
      <c r="M2681" s="266">
        <f>IF(K2681&lt;$C$1,$C$2-$C$1+1,$C$2-K2681+1)</f>
        <v>77</v>
      </c>
      <c r="N2681" s="268">
        <f>M2681/365</f>
        <v>0.21095890410958903</v>
      </c>
      <c r="O2681" s="269">
        <f>'Data and Parameter'!$E$4*'Data and Parameter'!$E$5*('Data and Parameter'!$E$6+'Data and Parameter'!$E$7)*'Data and Parameter'!$E$19*'Data and Parameter'!$E$14*'ER calculations'!N2681</f>
        <v>1.0922922755728799</v>
      </c>
    </row>
    <row r="2682" spans="1:15" ht="15">
      <c r="A2682" s="284">
        <v>2678</v>
      </c>
      <c r="B2682" s="287"/>
      <c r="C2682" s="287"/>
      <c r="D2682" s="284" t="s">
        <v>119</v>
      </c>
      <c r="E2682" s="287"/>
      <c r="F2682" s="285" t="s">
        <v>2802</v>
      </c>
      <c r="G2682" s="266" t="s">
        <v>121</v>
      </c>
      <c r="H2682" s="266">
        <f>IF(G2682="Traditional Stove",0.1,0.2)</f>
        <v>0.1</v>
      </c>
      <c r="I2682" s="266">
        <f>YEAR(J2682)</f>
        <v>2023</v>
      </c>
      <c r="J2682" s="267">
        <v>44969</v>
      </c>
      <c r="K2682" s="267">
        <f>J2682+1</f>
        <v>44970</v>
      </c>
      <c r="L2682" s="266">
        <f>IF(M2682&lt;=365,1,2)</f>
        <v>1</v>
      </c>
      <c r="M2682" s="266">
        <f>IF(K2682&lt;$C$1,$C$2-$C$1+1,$C$2-K2682+1)</f>
        <v>77</v>
      </c>
      <c r="N2682" s="268">
        <f>M2682/365</f>
        <v>0.21095890410958903</v>
      </c>
      <c r="O2682" s="269">
        <f>'Data and Parameter'!$E$4*'Data and Parameter'!$E$5*('Data and Parameter'!$E$6+'Data and Parameter'!$E$7)*'Data and Parameter'!$E$19*'Data and Parameter'!$E$14*'ER calculations'!N2682</f>
        <v>1.0922922755728799</v>
      </c>
    </row>
    <row r="2683" spans="1:15" ht="15">
      <c r="A2683" s="284">
        <v>2679</v>
      </c>
      <c r="B2683" s="287"/>
      <c r="C2683" s="287"/>
      <c r="D2683" s="284" t="s">
        <v>119</v>
      </c>
      <c r="E2683" s="287"/>
      <c r="F2683" s="285" t="s">
        <v>2803</v>
      </c>
      <c r="G2683" s="266" t="s">
        <v>121</v>
      </c>
      <c r="H2683" s="266">
        <f>IF(G2683="Traditional Stove",0.1,0.2)</f>
        <v>0.1</v>
      </c>
      <c r="I2683" s="266">
        <f>YEAR(J2683)</f>
        <v>2023</v>
      </c>
      <c r="J2683" s="267">
        <v>44990</v>
      </c>
      <c r="K2683" s="267">
        <f>J2683+1</f>
        <v>44991</v>
      </c>
      <c r="L2683" s="266">
        <f>IF(M2683&lt;=365,1,2)</f>
        <v>1</v>
      </c>
      <c r="M2683" s="266">
        <f>IF(K2683&lt;$C$1,$C$2-$C$1+1,$C$2-K2683+1)</f>
        <v>56</v>
      </c>
      <c r="N2683" s="268">
        <f>M2683/365</f>
        <v>0.15342465753424658</v>
      </c>
      <c r="O2683" s="269">
        <f>'Data and Parameter'!$E$4*'Data and Parameter'!$E$5*('Data and Parameter'!$E$6+'Data and Parameter'!$E$7)*'Data and Parameter'!$E$19*'Data and Parameter'!$E$14*'ER calculations'!N2683</f>
        <v>0.79439438223482184</v>
      </c>
    </row>
    <row r="2684" spans="1:15" ht="15">
      <c r="A2684" s="284">
        <v>2680</v>
      </c>
      <c r="B2684" s="287"/>
      <c r="C2684" s="287"/>
      <c r="D2684" s="284" t="s">
        <v>119</v>
      </c>
      <c r="E2684" s="287"/>
      <c r="F2684" s="285" t="s">
        <v>2804</v>
      </c>
      <c r="G2684" s="266" t="s">
        <v>121</v>
      </c>
      <c r="H2684" s="266">
        <f>IF(G2684="Traditional Stove",0.1,0.2)</f>
        <v>0.1</v>
      </c>
      <c r="I2684" s="266">
        <f>YEAR(J2684)</f>
        <v>2023</v>
      </c>
      <c r="J2684" s="267">
        <v>44969</v>
      </c>
      <c r="K2684" s="267">
        <f>J2684+1</f>
        <v>44970</v>
      </c>
      <c r="L2684" s="266">
        <f>IF(M2684&lt;=365,1,2)</f>
        <v>1</v>
      </c>
      <c r="M2684" s="266">
        <f>IF(K2684&lt;$C$1,$C$2-$C$1+1,$C$2-K2684+1)</f>
        <v>77</v>
      </c>
      <c r="N2684" s="268">
        <f>M2684/365</f>
        <v>0.21095890410958903</v>
      </c>
      <c r="O2684" s="269">
        <f>'Data and Parameter'!$E$4*'Data and Parameter'!$E$5*('Data and Parameter'!$E$6+'Data and Parameter'!$E$7)*'Data and Parameter'!$E$19*'Data and Parameter'!$E$14*'ER calculations'!N2684</f>
        <v>1.0922922755728799</v>
      </c>
    </row>
    <row r="2685" spans="1:15" ht="15">
      <c r="A2685" s="284">
        <v>2681</v>
      </c>
      <c r="B2685" s="287"/>
      <c r="C2685" s="287"/>
      <c r="D2685" s="284" t="s">
        <v>119</v>
      </c>
      <c r="E2685" s="287"/>
      <c r="F2685" s="285" t="s">
        <v>2805</v>
      </c>
      <c r="G2685" s="266" t="s">
        <v>121</v>
      </c>
      <c r="H2685" s="266">
        <f>IF(G2685="Traditional Stove",0.1,0.2)</f>
        <v>0.1</v>
      </c>
      <c r="I2685" s="266">
        <f>YEAR(J2685)</f>
        <v>2023</v>
      </c>
      <c r="J2685" s="267">
        <v>44969</v>
      </c>
      <c r="K2685" s="267">
        <f>J2685+1</f>
        <v>44970</v>
      </c>
      <c r="L2685" s="266">
        <f>IF(M2685&lt;=365,1,2)</f>
        <v>1</v>
      </c>
      <c r="M2685" s="266">
        <f>IF(K2685&lt;$C$1,$C$2-$C$1+1,$C$2-K2685+1)</f>
        <v>77</v>
      </c>
      <c r="N2685" s="268">
        <f>M2685/365</f>
        <v>0.21095890410958903</v>
      </c>
      <c r="O2685" s="269">
        <f>'Data and Parameter'!$E$4*'Data and Parameter'!$E$5*('Data and Parameter'!$E$6+'Data and Parameter'!$E$7)*'Data and Parameter'!$E$19*'Data and Parameter'!$E$14*'ER calculations'!N2685</f>
        <v>1.0922922755728799</v>
      </c>
    </row>
    <row r="2686" spans="1:15" ht="15">
      <c r="A2686" s="284">
        <v>2682</v>
      </c>
      <c r="B2686" s="287"/>
      <c r="C2686" s="287"/>
      <c r="D2686" s="284" t="s">
        <v>119</v>
      </c>
      <c r="E2686" s="287"/>
      <c r="F2686" s="285" t="s">
        <v>2806</v>
      </c>
      <c r="G2686" s="266" t="s">
        <v>121</v>
      </c>
      <c r="H2686" s="266">
        <f>IF(G2686="Traditional Stove",0.1,0.2)</f>
        <v>0.1</v>
      </c>
      <c r="I2686" s="266">
        <f>YEAR(J2686)</f>
        <v>2023</v>
      </c>
      <c r="J2686" s="267">
        <v>44969</v>
      </c>
      <c r="K2686" s="267">
        <f>J2686+1</f>
        <v>44970</v>
      </c>
      <c r="L2686" s="266">
        <f>IF(M2686&lt;=365,1,2)</f>
        <v>1</v>
      </c>
      <c r="M2686" s="266">
        <f>IF(K2686&lt;$C$1,$C$2-$C$1+1,$C$2-K2686+1)</f>
        <v>77</v>
      </c>
      <c r="N2686" s="268">
        <f>M2686/365</f>
        <v>0.21095890410958903</v>
      </c>
      <c r="O2686" s="269">
        <f>'Data and Parameter'!$E$4*'Data and Parameter'!$E$5*('Data and Parameter'!$E$6+'Data and Parameter'!$E$7)*'Data and Parameter'!$E$19*'Data and Parameter'!$E$14*'ER calculations'!N2686</f>
        <v>1.0922922755728799</v>
      </c>
    </row>
    <row r="2687" spans="1:15" ht="15">
      <c r="A2687" s="284">
        <v>2683</v>
      </c>
      <c r="B2687" s="287"/>
      <c r="C2687" s="287"/>
      <c r="D2687" s="284" t="s">
        <v>119</v>
      </c>
      <c r="E2687" s="287"/>
      <c r="F2687" s="285" t="s">
        <v>2807</v>
      </c>
      <c r="G2687" s="266" t="s">
        <v>121</v>
      </c>
      <c r="H2687" s="266">
        <f>IF(G2687="Traditional Stove",0.1,0.2)</f>
        <v>0.1</v>
      </c>
      <c r="I2687" s="266">
        <f>YEAR(J2687)</f>
        <v>2023</v>
      </c>
      <c r="J2687" s="267">
        <v>44969</v>
      </c>
      <c r="K2687" s="267">
        <f>J2687+1</f>
        <v>44970</v>
      </c>
      <c r="L2687" s="266">
        <f>IF(M2687&lt;=365,1,2)</f>
        <v>1</v>
      </c>
      <c r="M2687" s="266">
        <f>IF(K2687&lt;$C$1,$C$2-$C$1+1,$C$2-K2687+1)</f>
        <v>77</v>
      </c>
      <c r="N2687" s="268">
        <f>M2687/365</f>
        <v>0.21095890410958903</v>
      </c>
      <c r="O2687" s="269">
        <f>'Data and Parameter'!$E$4*'Data and Parameter'!$E$5*('Data and Parameter'!$E$6+'Data and Parameter'!$E$7)*'Data and Parameter'!$E$19*'Data and Parameter'!$E$14*'ER calculations'!N2687</f>
        <v>1.0922922755728799</v>
      </c>
    </row>
    <row r="2688" spans="1:15" ht="15">
      <c r="A2688" s="284">
        <v>2684</v>
      </c>
      <c r="B2688" s="287"/>
      <c r="C2688" s="287"/>
      <c r="D2688" s="284" t="s">
        <v>119</v>
      </c>
      <c r="E2688" s="287"/>
      <c r="F2688" s="285" t="s">
        <v>2808</v>
      </c>
      <c r="G2688" s="266" t="s">
        <v>121</v>
      </c>
      <c r="H2688" s="266">
        <f>IF(G2688="Traditional Stove",0.1,0.2)</f>
        <v>0.1</v>
      </c>
      <c r="I2688" s="266">
        <f>YEAR(J2688)</f>
        <v>2023</v>
      </c>
      <c r="J2688" s="267">
        <v>44969</v>
      </c>
      <c r="K2688" s="267">
        <f>J2688+1</f>
        <v>44970</v>
      </c>
      <c r="L2688" s="266">
        <f>IF(M2688&lt;=365,1,2)</f>
        <v>1</v>
      </c>
      <c r="M2688" s="266">
        <f>IF(K2688&lt;$C$1,$C$2-$C$1+1,$C$2-K2688+1)</f>
        <v>77</v>
      </c>
      <c r="N2688" s="268">
        <f>M2688/365</f>
        <v>0.21095890410958903</v>
      </c>
      <c r="O2688" s="269">
        <f>'Data and Parameter'!$E$4*'Data and Parameter'!$E$5*('Data and Parameter'!$E$6+'Data and Parameter'!$E$7)*'Data and Parameter'!$E$19*'Data and Parameter'!$E$14*'ER calculations'!N2688</f>
        <v>1.0922922755728799</v>
      </c>
    </row>
    <row r="2689" spans="1:15" ht="15">
      <c r="A2689" s="284">
        <v>2685</v>
      </c>
      <c r="B2689" s="287"/>
      <c r="C2689" s="287"/>
      <c r="D2689" s="284" t="s">
        <v>119</v>
      </c>
      <c r="E2689" s="287"/>
      <c r="F2689" s="285" t="s">
        <v>2809</v>
      </c>
      <c r="G2689" s="266" t="s">
        <v>121</v>
      </c>
      <c r="H2689" s="266">
        <f>IF(G2689="Traditional Stove",0.1,0.2)</f>
        <v>0.1</v>
      </c>
      <c r="I2689" s="266">
        <f>YEAR(J2689)</f>
        <v>2023</v>
      </c>
      <c r="J2689" s="267">
        <v>44969</v>
      </c>
      <c r="K2689" s="267">
        <f>J2689+1</f>
        <v>44970</v>
      </c>
      <c r="L2689" s="266">
        <f>IF(M2689&lt;=365,1,2)</f>
        <v>1</v>
      </c>
      <c r="M2689" s="266">
        <f>IF(K2689&lt;$C$1,$C$2-$C$1+1,$C$2-K2689+1)</f>
        <v>77</v>
      </c>
      <c r="N2689" s="268">
        <f>M2689/365</f>
        <v>0.21095890410958903</v>
      </c>
      <c r="O2689" s="269">
        <f>'Data and Parameter'!$E$4*'Data and Parameter'!$E$5*('Data and Parameter'!$E$6+'Data and Parameter'!$E$7)*'Data and Parameter'!$E$19*'Data and Parameter'!$E$14*'ER calculations'!N2689</f>
        <v>1.0922922755728799</v>
      </c>
    </row>
    <row r="2690" spans="1:15" ht="15">
      <c r="A2690" s="284">
        <v>2686</v>
      </c>
      <c r="B2690" s="287"/>
      <c r="C2690" s="287"/>
      <c r="D2690" s="284" t="s">
        <v>119</v>
      </c>
      <c r="E2690" s="287"/>
      <c r="F2690" s="285" t="s">
        <v>2810</v>
      </c>
      <c r="G2690" s="266" t="s">
        <v>121</v>
      </c>
      <c r="H2690" s="266">
        <f>IF(G2690="Traditional Stove",0.1,0.2)</f>
        <v>0.1</v>
      </c>
      <c r="I2690" s="266">
        <f>YEAR(J2690)</f>
        <v>2023</v>
      </c>
      <c r="J2690" s="267">
        <v>44969</v>
      </c>
      <c r="K2690" s="267">
        <f>J2690+1</f>
        <v>44970</v>
      </c>
      <c r="L2690" s="266">
        <f>IF(M2690&lt;=365,1,2)</f>
        <v>1</v>
      </c>
      <c r="M2690" s="266">
        <f>IF(K2690&lt;$C$1,$C$2-$C$1+1,$C$2-K2690+1)</f>
        <v>77</v>
      </c>
      <c r="N2690" s="268">
        <f>M2690/365</f>
        <v>0.21095890410958903</v>
      </c>
      <c r="O2690" s="269">
        <f>'Data and Parameter'!$E$4*'Data and Parameter'!$E$5*('Data and Parameter'!$E$6+'Data and Parameter'!$E$7)*'Data and Parameter'!$E$19*'Data and Parameter'!$E$14*'ER calculations'!N2690</f>
        <v>1.0922922755728799</v>
      </c>
    </row>
    <row r="2691" spans="1:15" ht="15">
      <c r="A2691" s="284">
        <v>2687</v>
      </c>
      <c r="B2691" s="287"/>
      <c r="C2691" s="287"/>
      <c r="D2691" s="284" t="s">
        <v>119</v>
      </c>
      <c r="E2691" s="287"/>
      <c r="F2691" s="285" t="s">
        <v>2811</v>
      </c>
      <c r="G2691" s="266" t="s">
        <v>121</v>
      </c>
      <c r="H2691" s="266">
        <f>IF(G2691="Traditional Stove",0.1,0.2)</f>
        <v>0.1</v>
      </c>
      <c r="I2691" s="266">
        <f>YEAR(J2691)</f>
        <v>2023</v>
      </c>
      <c r="J2691" s="267">
        <v>44997</v>
      </c>
      <c r="K2691" s="267">
        <f>J2691+1</f>
        <v>44998</v>
      </c>
      <c r="L2691" s="266">
        <f>IF(M2691&lt;=365,1,2)</f>
        <v>1</v>
      </c>
      <c r="M2691" s="266">
        <f>IF(K2691&lt;$C$1,$C$2-$C$1+1,$C$2-K2691+1)</f>
        <v>49</v>
      </c>
      <c r="N2691" s="268">
        <f>M2691/365</f>
        <v>0.13424657534246576</v>
      </c>
      <c r="O2691" s="269">
        <f>'Data and Parameter'!$E$4*'Data and Parameter'!$E$5*('Data and Parameter'!$E$6+'Data and Parameter'!$E$7)*'Data and Parameter'!$E$19*'Data and Parameter'!$E$14*'ER calculations'!N2691</f>
        <v>0.69509508445546908</v>
      </c>
    </row>
    <row r="2692" spans="1:15" ht="15">
      <c r="A2692" s="284">
        <v>2688</v>
      </c>
      <c r="B2692" s="287"/>
      <c r="C2692" s="287"/>
      <c r="D2692" s="284" t="s">
        <v>119</v>
      </c>
      <c r="E2692" s="287"/>
      <c r="F2692" s="285" t="s">
        <v>2812</v>
      </c>
      <c r="G2692" s="266" t="s">
        <v>121</v>
      </c>
      <c r="H2692" s="266">
        <f>IF(G2692="Traditional Stove",0.1,0.2)</f>
        <v>0.1</v>
      </c>
      <c r="I2692" s="266">
        <f>YEAR(J2692)</f>
        <v>2023</v>
      </c>
      <c r="J2692" s="267">
        <v>44969</v>
      </c>
      <c r="K2692" s="267">
        <f>J2692+1</f>
        <v>44970</v>
      </c>
      <c r="L2692" s="266">
        <f>IF(M2692&lt;=365,1,2)</f>
        <v>1</v>
      </c>
      <c r="M2692" s="266">
        <f>IF(K2692&lt;$C$1,$C$2-$C$1+1,$C$2-K2692+1)</f>
        <v>77</v>
      </c>
      <c r="N2692" s="268">
        <f>M2692/365</f>
        <v>0.21095890410958903</v>
      </c>
      <c r="O2692" s="269">
        <f>'Data and Parameter'!$E$4*'Data and Parameter'!$E$5*('Data and Parameter'!$E$6+'Data and Parameter'!$E$7)*'Data and Parameter'!$E$19*'Data and Parameter'!$E$14*'ER calculations'!N2692</f>
        <v>1.0922922755728799</v>
      </c>
    </row>
    <row r="2693" spans="1:15" ht="15">
      <c r="A2693" s="284">
        <v>2689</v>
      </c>
      <c r="B2693" s="287"/>
      <c r="C2693" s="287"/>
      <c r="D2693" s="284" t="s">
        <v>119</v>
      </c>
      <c r="E2693" s="287"/>
      <c r="F2693" s="285" t="s">
        <v>2813</v>
      </c>
      <c r="G2693" s="266" t="s">
        <v>121</v>
      </c>
      <c r="H2693" s="266">
        <f>IF(G2693="Traditional Stove",0.1,0.2)</f>
        <v>0.1</v>
      </c>
      <c r="I2693" s="266">
        <f>YEAR(J2693)</f>
        <v>2023</v>
      </c>
      <c r="J2693" s="267">
        <v>44969</v>
      </c>
      <c r="K2693" s="267">
        <f>J2693+1</f>
        <v>44970</v>
      </c>
      <c r="L2693" s="266">
        <f>IF(M2693&lt;=365,1,2)</f>
        <v>1</v>
      </c>
      <c r="M2693" s="266">
        <f>IF(K2693&lt;$C$1,$C$2-$C$1+1,$C$2-K2693+1)</f>
        <v>77</v>
      </c>
      <c r="N2693" s="268">
        <f>M2693/365</f>
        <v>0.21095890410958903</v>
      </c>
      <c r="O2693" s="269">
        <f>'Data and Parameter'!$E$4*'Data and Parameter'!$E$5*('Data and Parameter'!$E$6+'Data and Parameter'!$E$7)*'Data and Parameter'!$E$19*'Data and Parameter'!$E$14*'ER calculations'!N2693</f>
        <v>1.0922922755728799</v>
      </c>
    </row>
    <row r="2694" spans="1:15" ht="15">
      <c r="A2694" s="284">
        <v>2690</v>
      </c>
      <c r="B2694" s="287"/>
      <c r="C2694" s="287"/>
      <c r="D2694" s="284" t="s">
        <v>119</v>
      </c>
      <c r="E2694" s="287"/>
      <c r="F2694" s="285" t="s">
        <v>2814</v>
      </c>
      <c r="G2694" s="266" t="s">
        <v>121</v>
      </c>
      <c r="H2694" s="266">
        <f>IF(G2694="Traditional Stove",0.1,0.2)</f>
        <v>0.1</v>
      </c>
      <c r="I2694" s="266">
        <f>YEAR(J2694)</f>
        <v>2023</v>
      </c>
      <c r="J2694" s="267">
        <v>44969</v>
      </c>
      <c r="K2694" s="267">
        <f>J2694+1</f>
        <v>44970</v>
      </c>
      <c r="L2694" s="266">
        <f>IF(M2694&lt;=365,1,2)</f>
        <v>1</v>
      </c>
      <c r="M2694" s="266">
        <f>IF(K2694&lt;$C$1,$C$2-$C$1+1,$C$2-K2694+1)</f>
        <v>77</v>
      </c>
      <c r="N2694" s="268">
        <f>M2694/365</f>
        <v>0.21095890410958903</v>
      </c>
      <c r="O2694" s="269">
        <f>'Data and Parameter'!$E$4*'Data and Parameter'!$E$5*('Data and Parameter'!$E$6+'Data and Parameter'!$E$7)*'Data and Parameter'!$E$19*'Data and Parameter'!$E$14*'ER calculations'!N2694</f>
        <v>1.0922922755728799</v>
      </c>
    </row>
    <row r="2695" spans="1:15" ht="15">
      <c r="A2695" s="284">
        <v>2691</v>
      </c>
      <c r="B2695" s="287"/>
      <c r="C2695" s="287"/>
      <c r="D2695" s="284" t="s">
        <v>119</v>
      </c>
      <c r="E2695" s="287"/>
      <c r="F2695" s="285" t="s">
        <v>2815</v>
      </c>
      <c r="G2695" s="266" t="s">
        <v>121</v>
      </c>
      <c r="H2695" s="266">
        <f>IF(G2695="Traditional Stove",0.1,0.2)</f>
        <v>0.1</v>
      </c>
      <c r="I2695" s="266">
        <f>YEAR(J2695)</f>
        <v>2023</v>
      </c>
      <c r="J2695" s="267">
        <v>44969</v>
      </c>
      <c r="K2695" s="267">
        <f>J2695+1</f>
        <v>44970</v>
      </c>
      <c r="L2695" s="266">
        <f>IF(M2695&lt;=365,1,2)</f>
        <v>1</v>
      </c>
      <c r="M2695" s="266">
        <f>IF(K2695&lt;$C$1,$C$2-$C$1+1,$C$2-K2695+1)</f>
        <v>77</v>
      </c>
      <c r="N2695" s="268">
        <f>M2695/365</f>
        <v>0.21095890410958903</v>
      </c>
      <c r="O2695" s="269">
        <f>'Data and Parameter'!$E$4*'Data and Parameter'!$E$5*('Data and Parameter'!$E$6+'Data and Parameter'!$E$7)*'Data and Parameter'!$E$19*'Data and Parameter'!$E$14*'ER calculations'!N2695</f>
        <v>1.0922922755728799</v>
      </c>
    </row>
    <row r="2696" spans="1:15" ht="15">
      <c r="A2696" s="284">
        <v>2692</v>
      </c>
      <c r="B2696" s="287"/>
      <c r="C2696" s="287"/>
      <c r="D2696" s="284" t="s">
        <v>119</v>
      </c>
      <c r="E2696" s="287"/>
      <c r="F2696" s="285" t="s">
        <v>2816</v>
      </c>
      <c r="G2696" s="266" t="s">
        <v>121</v>
      </c>
      <c r="H2696" s="266">
        <f>IF(G2696="Traditional Stove",0.1,0.2)</f>
        <v>0.1</v>
      </c>
      <c r="I2696" s="266">
        <f>YEAR(J2696)</f>
        <v>2023</v>
      </c>
      <c r="J2696" s="267">
        <v>44969</v>
      </c>
      <c r="K2696" s="267">
        <f>J2696+1</f>
        <v>44970</v>
      </c>
      <c r="L2696" s="266">
        <f>IF(M2696&lt;=365,1,2)</f>
        <v>1</v>
      </c>
      <c r="M2696" s="266">
        <f>IF(K2696&lt;$C$1,$C$2-$C$1+1,$C$2-K2696+1)</f>
        <v>77</v>
      </c>
      <c r="N2696" s="268">
        <f>M2696/365</f>
        <v>0.21095890410958903</v>
      </c>
      <c r="O2696" s="269">
        <f>'Data and Parameter'!$E$4*'Data and Parameter'!$E$5*('Data and Parameter'!$E$6+'Data and Parameter'!$E$7)*'Data and Parameter'!$E$19*'Data and Parameter'!$E$14*'ER calculations'!N2696</f>
        <v>1.0922922755728799</v>
      </c>
    </row>
    <row r="2697" spans="1:15" ht="15">
      <c r="A2697" s="284">
        <v>2693</v>
      </c>
      <c r="B2697" s="287"/>
      <c r="C2697" s="287"/>
      <c r="D2697" s="284" t="s">
        <v>119</v>
      </c>
      <c r="E2697" s="287"/>
      <c r="F2697" s="285" t="s">
        <v>2817</v>
      </c>
      <c r="G2697" s="266" t="s">
        <v>121</v>
      </c>
      <c r="H2697" s="266">
        <f>IF(G2697="Traditional Stove",0.1,0.2)</f>
        <v>0.1</v>
      </c>
      <c r="I2697" s="266">
        <f>YEAR(J2697)</f>
        <v>2023</v>
      </c>
      <c r="J2697" s="267">
        <v>44969</v>
      </c>
      <c r="K2697" s="267">
        <f>J2697+1</f>
        <v>44970</v>
      </c>
      <c r="L2697" s="266">
        <f>IF(M2697&lt;=365,1,2)</f>
        <v>1</v>
      </c>
      <c r="M2697" s="266">
        <f>IF(K2697&lt;$C$1,$C$2-$C$1+1,$C$2-K2697+1)</f>
        <v>77</v>
      </c>
      <c r="N2697" s="268">
        <f>M2697/365</f>
        <v>0.21095890410958903</v>
      </c>
      <c r="O2697" s="269">
        <f>'Data and Parameter'!$E$4*'Data and Parameter'!$E$5*('Data and Parameter'!$E$6+'Data and Parameter'!$E$7)*'Data and Parameter'!$E$19*'Data and Parameter'!$E$14*'ER calculations'!N2697</f>
        <v>1.0922922755728799</v>
      </c>
    </row>
    <row r="2698" spans="1:15" ht="15">
      <c r="A2698" s="284">
        <v>2694</v>
      </c>
      <c r="B2698" s="287"/>
      <c r="C2698" s="287"/>
      <c r="D2698" s="284" t="s">
        <v>119</v>
      </c>
      <c r="E2698" s="287"/>
      <c r="F2698" s="285" t="s">
        <v>2818</v>
      </c>
      <c r="G2698" s="266" t="s">
        <v>121</v>
      </c>
      <c r="H2698" s="266">
        <f>IF(G2698="Traditional Stove",0.1,0.2)</f>
        <v>0.1</v>
      </c>
      <c r="I2698" s="266">
        <f>YEAR(J2698)</f>
        <v>2023</v>
      </c>
      <c r="J2698" s="267">
        <v>44968</v>
      </c>
      <c r="K2698" s="267">
        <f>J2698+1</f>
        <v>44969</v>
      </c>
      <c r="L2698" s="266">
        <f>IF(M2698&lt;=365,1,2)</f>
        <v>1</v>
      </c>
      <c r="M2698" s="266">
        <f>IF(K2698&lt;$C$1,$C$2-$C$1+1,$C$2-K2698+1)</f>
        <v>78</v>
      </c>
      <c r="N2698" s="268">
        <f>M2698/365</f>
        <v>0.21369863013698631</v>
      </c>
      <c r="O2698" s="269">
        <f>'Data and Parameter'!$E$4*'Data and Parameter'!$E$5*('Data and Parameter'!$E$6+'Data and Parameter'!$E$7)*'Data and Parameter'!$E$19*'Data and Parameter'!$E$14*'ER calculations'!N2698</f>
        <v>1.1064778895413589</v>
      </c>
    </row>
    <row r="2699" spans="1:15" ht="15">
      <c r="A2699" s="284">
        <v>2695</v>
      </c>
      <c r="B2699" s="287"/>
      <c r="C2699" s="287"/>
      <c r="D2699" s="284" t="s">
        <v>119</v>
      </c>
      <c r="E2699" s="287"/>
      <c r="F2699" s="285" t="s">
        <v>2819</v>
      </c>
      <c r="G2699" s="266" t="s">
        <v>121</v>
      </c>
      <c r="H2699" s="266">
        <f>IF(G2699="Traditional Stove",0.1,0.2)</f>
        <v>0.1</v>
      </c>
      <c r="I2699" s="266">
        <f>YEAR(J2699)</f>
        <v>2023</v>
      </c>
      <c r="J2699" s="267">
        <v>44969</v>
      </c>
      <c r="K2699" s="267">
        <f>J2699+1</f>
        <v>44970</v>
      </c>
      <c r="L2699" s="266">
        <f>IF(M2699&lt;=365,1,2)</f>
        <v>1</v>
      </c>
      <c r="M2699" s="266">
        <f>IF(K2699&lt;$C$1,$C$2-$C$1+1,$C$2-K2699+1)</f>
        <v>77</v>
      </c>
      <c r="N2699" s="268">
        <f>M2699/365</f>
        <v>0.21095890410958903</v>
      </c>
      <c r="O2699" s="269">
        <f>'Data and Parameter'!$E$4*'Data and Parameter'!$E$5*('Data and Parameter'!$E$6+'Data and Parameter'!$E$7)*'Data and Parameter'!$E$19*'Data and Parameter'!$E$14*'ER calculations'!N2699</f>
        <v>1.0922922755728799</v>
      </c>
    </row>
    <row r="2700" spans="1:15" ht="15">
      <c r="A2700" s="284">
        <v>2696</v>
      </c>
      <c r="B2700" s="287"/>
      <c r="C2700" s="287"/>
      <c r="D2700" s="284" t="s">
        <v>119</v>
      </c>
      <c r="E2700" s="287"/>
      <c r="F2700" s="285" t="s">
        <v>2820</v>
      </c>
      <c r="G2700" s="266" t="s">
        <v>121</v>
      </c>
      <c r="H2700" s="266">
        <f>IF(G2700="Traditional Stove",0.1,0.2)</f>
        <v>0.1</v>
      </c>
      <c r="I2700" s="266">
        <f>YEAR(J2700)</f>
        <v>2023</v>
      </c>
      <c r="J2700" s="267">
        <v>44969</v>
      </c>
      <c r="K2700" s="267">
        <f>J2700+1</f>
        <v>44970</v>
      </c>
      <c r="L2700" s="266">
        <f>IF(M2700&lt;=365,1,2)</f>
        <v>1</v>
      </c>
      <c r="M2700" s="266">
        <f>IF(K2700&lt;$C$1,$C$2-$C$1+1,$C$2-K2700+1)</f>
        <v>77</v>
      </c>
      <c r="N2700" s="268">
        <f>M2700/365</f>
        <v>0.21095890410958903</v>
      </c>
      <c r="O2700" s="269">
        <f>'Data and Parameter'!$E$4*'Data and Parameter'!$E$5*('Data and Parameter'!$E$6+'Data and Parameter'!$E$7)*'Data and Parameter'!$E$19*'Data and Parameter'!$E$14*'ER calculations'!N2700</f>
        <v>1.0922922755728799</v>
      </c>
    </row>
    <row r="2701" spans="1:15" ht="15">
      <c r="A2701" s="284">
        <v>2697</v>
      </c>
      <c r="B2701" s="287"/>
      <c r="C2701" s="287"/>
      <c r="D2701" s="284" t="s">
        <v>119</v>
      </c>
      <c r="E2701" s="287"/>
      <c r="F2701" s="285" t="s">
        <v>2821</v>
      </c>
      <c r="G2701" s="266" t="s">
        <v>121</v>
      </c>
      <c r="H2701" s="266">
        <f>IF(G2701="Traditional Stove",0.1,0.2)</f>
        <v>0.1</v>
      </c>
      <c r="I2701" s="266">
        <f>YEAR(J2701)</f>
        <v>2023</v>
      </c>
      <c r="J2701" s="267">
        <v>44969</v>
      </c>
      <c r="K2701" s="267">
        <f>J2701+1</f>
        <v>44970</v>
      </c>
      <c r="L2701" s="266">
        <f>IF(M2701&lt;=365,1,2)</f>
        <v>1</v>
      </c>
      <c r="M2701" s="266">
        <f>IF(K2701&lt;$C$1,$C$2-$C$1+1,$C$2-K2701+1)</f>
        <v>77</v>
      </c>
      <c r="N2701" s="268">
        <f>M2701/365</f>
        <v>0.21095890410958903</v>
      </c>
      <c r="O2701" s="269">
        <f>'Data and Parameter'!$E$4*'Data and Parameter'!$E$5*('Data and Parameter'!$E$6+'Data and Parameter'!$E$7)*'Data and Parameter'!$E$19*'Data and Parameter'!$E$14*'ER calculations'!N2701</f>
        <v>1.0922922755728799</v>
      </c>
    </row>
    <row r="2702" spans="1:15" ht="15">
      <c r="A2702" s="284">
        <v>2698</v>
      </c>
      <c r="B2702" s="287"/>
      <c r="C2702" s="287"/>
      <c r="D2702" s="284" t="s">
        <v>119</v>
      </c>
      <c r="E2702" s="287"/>
      <c r="F2702" s="285" t="s">
        <v>2822</v>
      </c>
      <c r="G2702" s="266" t="s">
        <v>121</v>
      </c>
      <c r="H2702" s="266">
        <f>IF(G2702="Traditional Stove",0.1,0.2)</f>
        <v>0.1</v>
      </c>
      <c r="I2702" s="266">
        <f>YEAR(J2702)</f>
        <v>2023</v>
      </c>
      <c r="J2702" s="267">
        <v>44969</v>
      </c>
      <c r="K2702" s="267">
        <f>J2702+1</f>
        <v>44970</v>
      </c>
      <c r="L2702" s="266">
        <f>IF(M2702&lt;=365,1,2)</f>
        <v>1</v>
      </c>
      <c r="M2702" s="266">
        <f>IF(K2702&lt;$C$1,$C$2-$C$1+1,$C$2-K2702+1)</f>
        <v>77</v>
      </c>
      <c r="N2702" s="268">
        <f>M2702/365</f>
        <v>0.21095890410958903</v>
      </c>
      <c r="O2702" s="269">
        <f>'Data and Parameter'!$E$4*'Data and Parameter'!$E$5*('Data and Parameter'!$E$6+'Data and Parameter'!$E$7)*'Data and Parameter'!$E$19*'Data and Parameter'!$E$14*'ER calculations'!N2702</f>
        <v>1.0922922755728799</v>
      </c>
    </row>
    <row r="2703" spans="1:15" ht="15">
      <c r="A2703" s="284">
        <v>2699</v>
      </c>
      <c r="B2703" s="287"/>
      <c r="C2703" s="287"/>
      <c r="D2703" s="284" t="s">
        <v>119</v>
      </c>
      <c r="E2703" s="287"/>
      <c r="F2703" s="285" t="s">
        <v>2823</v>
      </c>
      <c r="G2703" s="266" t="s">
        <v>121</v>
      </c>
      <c r="H2703" s="266">
        <f>IF(G2703="Traditional Stove",0.1,0.2)</f>
        <v>0.1</v>
      </c>
      <c r="I2703" s="266">
        <f>YEAR(J2703)</f>
        <v>2023</v>
      </c>
      <c r="J2703" s="267">
        <v>44969</v>
      </c>
      <c r="K2703" s="267">
        <f>J2703+1</f>
        <v>44970</v>
      </c>
      <c r="L2703" s="266">
        <f>IF(M2703&lt;=365,1,2)</f>
        <v>1</v>
      </c>
      <c r="M2703" s="266">
        <f>IF(K2703&lt;$C$1,$C$2-$C$1+1,$C$2-K2703+1)</f>
        <v>77</v>
      </c>
      <c r="N2703" s="268">
        <f>M2703/365</f>
        <v>0.21095890410958903</v>
      </c>
      <c r="O2703" s="269">
        <f>'Data and Parameter'!$E$4*'Data and Parameter'!$E$5*('Data and Parameter'!$E$6+'Data and Parameter'!$E$7)*'Data and Parameter'!$E$19*'Data and Parameter'!$E$14*'ER calculations'!N2703</f>
        <v>1.0922922755728799</v>
      </c>
    </row>
    <row r="2704" spans="1:15" ht="15">
      <c r="A2704" s="284">
        <v>2700</v>
      </c>
      <c r="B2704" s="287"/>
      <c r="C2704" s="287"/>
      <c r="D2704" s="284" t="s">
        <v>588</v>
      </c>
      <c r="E2704" s="287"/>
      <c r="F2704" s="285" t="s">
        <v>2824</v>
      </c>
      <c r="G2704" s="266" t="s">
        <v>121</v>
      </c>
      <c r="H2704" s="266">
        <f>IF(G2704="Traditional Stove",0.1,0.2)</f>
        <v>0.1</v>
      </c>
      <c r="I2704" s="266">
        <f>YEAR(J2704)</f>
        <v>2023</v>
      </c>
      <c r="J2704" s="267">
        <v>45014</v>
      </c>
      <c r="K2704" s="267">
        <f>J2704+1</f>
        <v>45015</v>
      </c>
      <c r="L2704" s="266">
        <f>IF(M2704&lt;=365,1,2)</f>
        <v>1</v>
      </c>
      <c r="M2704" s="266">
        <f>IF(K2704&lt;$C$1,$C$2-$C$1+1,$C$2-K2704+1)</f>
        <v>32</v>
      </c>
      <c r="N2704" s="268">
        <f>M2704/365</f>
        <v>8.7671232876712329E-2</v>
      </c>
      <c r="O2704" s="269">
        <f>'Data and Parameter'!$E$4*'Data and Parameter'!$E$5*('Data and Parameter'!$E$6+'Data and Parameter'!$E$7)*'Data and Parameter'!$E$19*'Data and Parameter'!$E$14*'ER calculations'!N2704</f>
        <v>0.45393964699132677</v>
      </c>
    </row>
    <row r="2705" spans="1:15" ht="15">
      <c r="A2705" s="284">
        <v>2701</v>
      </c>
      <c r="B2705" s="287"/>
      <c r="C2705" s="287"/>
      <c r="D2705" s="284" t="s">
        <v>1054</v>
      </c>
      <c r="E2705" s="287"/>
      <c r="F2705" s="285" t="s">
        <v>2825</v>
      </c>
      <c r="G2705" s="266" t="s">
        <v>121</v>
      </c>
      <c r="H2705" s="266">
        <f>IF(G2705="Traditional Stove",0.1,0.2)</f>
        <v>0.1</v>
      </c>
      <c r="I2705" s="266">
        <f>YEAR(J2705)</f>
        <v>2023</v>
      </c>
      <c r="J2705" s="267">
        <v>44967</v>
      </c>
      <c r="K2705" s="267">
        <f>J2705+1</f>
        <v>44968</v>
      </c>
      <c r="L2705" s="266">
        <f>IF(M2705&lt;=365,1,2)</f>
        <v>1</v>
      </c>
      <c r="M2705" s="266">
        <f>IF(K2705&lt;$C$1,$C$2-$C$1+1,$C$2-K2705+1)</f>
        <v>79</v>
      </c>
      <c r="N2705" s="268">
        <f>M2705/365</f>
        <v>0.21643835616438356</v>
      </c>
      <c r="O2705" s="269">
        <f>'Data and Parameter'!$E$4*'Data and Parameter'!$E$5*('Data and Parameter'!$E$6+'Data and Parameter'!$E$7)*'Data and Parameter'!$E$19*'Data and Parameter'!$E$14*'ER calculations'!N2705</f>
        <v>1.1206635035098378</v>
      </c>
    </row>
    <row r="2706" spans="1:15" ht="15">
      <c r="A2706" s="284">
        <v>2702</v>
      </c>
      <c r="B2706" s="287"/>
      <c r="C2706" s="287"/>
      <c r="D2706" s="284" t="s">
        <v>1054</v>
      </c>
      <c r="E2706" s="287"/>
      <c r="F2706" s="285" t="s">
        <v>2826</v>
      </c>
      <c r="G2706" s="266" t="s">
        <v>121</v>
      </c>
      <c r="H2706" s="266">
        <f>IF(G2706="Traditional Stove",0.1,0.2)</f>
        <v>0.1</v>
      </c>
      <c r="I2706" s="266">
        <f>YEAR(J2706)</f>
        <v>2023</v>
      </c>
      <c r="J2706" s="267">
        <v>44967</v>
      </c>
      <c r="K2706" s="267">
        <f>J2706+1</f>
        <v>44968</v>
      </c>
      <c r="L2706" s="266">
        <f>IF(M2706&lt;=365,1,2)</f>
        <v>1</v>
      </c>
      <c r="M2706" s="266">
        <f>IF(K2706&lt;$C$1,$C$2-$C$1+1,$C$2-K2706+1)</f>
        <v>79</v>
      </c>
      <c r="N2706" s="268">
        <f>M2706/365</f>
        <v>0.21643835616438356</v>
      </c>
      <c r="O2706" s="269">
        <f>'Data and Parameter'!$E$4*'Data and Parameter'!$E$5*('Data and Parameter'!$E$6+'Data and Parameter'!$E$7)*'Data and Parameter'!$E$19*'Data and Parameter'!$E$14*'ER calculations'!N2706</f>
        <v>1.1206635035098378</v>
      </c>
    </row>
    <row r="2707" spans="1:15" ht="15">
      <c r="A2707" s="284">
        <v>2703</v>
      </c>
      <c r="B2707" s="287"/>
      <c r="C2707" s="287"/>
      <c r="D2707" s="284" t="s">
        <v>588</v>
      </c>
      <c r="E2707" s="287"/>
      <c r="F2707" s="285" t="s">
        <v>2827</v>
      </c>
      <c r="G2707" s="266" t="s">
        <v>121</v>
      </c>
      <c r="H2707" s="266">
        <f>IF(G2707="Traditional Stove",0.1,0.2)</f>
        <v>0.1</v>
      </c>
      <c r="I2707" s="266">
        <f>YEAR(J2707)</f>
        <v>2023</v>
      </c>
      <c r="J2707" s="267">
        <v>45014</v>
      </c>
      <c r="K2707" s="267">
        <f>J2707+1</f>
        <v>45015</v>
      </c>
      <c r="L2707" s="266">
        <f>IF(M2707&lt;=365,1,2)</f>
        <v>1</v>
      </c>
      <c r="M2707" s="266">
        <f>IF(K2707&lt;$C$1,$C$2-$C$1+1,$C$2-K2707+1)</f>
        <v>32</v>
      </c>
      <c r="N2707" s="268">
        <f>M2707/365</f>
        <v>8.7671232876712329E-2</v>
      </c>
      <c r="O2707" s="269">
        <f>'Data and Parameter'!$E$4*'Data and Parameter'!$E$5*('Data and Parameter'!$E$6+'Data and Parameter'!$E$7)*'Data and Parameter'!$E$19*'Data and Parameter'!$E$14*'ER calculations'!N2707</f>
        <v>0.45393964699132677</v>
      </c>
    </row>
    <row r="2708" spans="1:15" ht="15">
      <c r="A2708" s="284">
        <v>2704</v>
      </c>
      <c r="B2708" s="287"/>
      <c r="C2708" s="287"/>
      <c r="D2708" s="284" t="s">
        <v>588</v>
      </c>
      <c r="E2708" s="287"/>
      <c r="F2708" s="285" t="s">
        <v>2828</v>
      </c>
      <c r="G2708" s="266" t="s">
        <v>121</v>
      </c>
      <c r="H2708" s="266">
        <f>IF(G2708="Traditional Stove",0.1,0.2)</f>
        <v>0.1</v>
      </c>
      <c r="I2708" s="266">
        <f>YEAR(J2708)</f>
        <v>2023</v>
      </c>
      <c r="J2708" s="267">
        <v>45014</v>
      </c>
      <c r="K2708" s="267">
        <f>J2708+1</f>
        <v>45015</v>
      </c>
      <c r="L2708" s="266">
        <f>IF(M2708&lt;=365,1,2)</f>
        <v>1</v>
      </c>
      <c r="M2708" s="266">
        <f>IF(K2708&lt;$C$1,$C$2-$C$1+1,$C$2-K2708+1)</f>
        <v>32</v>
      </c>
      <c r="N2708" s="268">
        <f>M2708/365</f>
        <v>8.7671232876712329E-2</v>
      </c>
      <c r="O2708" s="269">
        <f>'Data and Parameter'!$E$4*'Data and Parameter'!$E$5*('Data and Parameter'!$E$6+'Data and Parameter'!$E$7)*'Data and Parameter'!$E$19*'Data and Parameter'!$E$14*'ER calculations'!N2708</f>
        <v>0.45393964699132677</v>
      </c>
    </row>
    <row r="2709" spans="1:15" ht="15">
      <c r="A2709" s="284">
        <v>2705</v>
      </c>
      <c r="B2709" s="287"/>
      <c r="C2709" s="287"/>
      <c r="D2709" s="284" t="s">
        <v>588</v>
      </c>
      <c r="E2709" s="287"/>
      <c r="F2709" s="285" t="s">
        <v>2829</v>
      </c>
      <c r="G2709" s="266" t="s">
        <v>121</v>
      </c>
      <c r="H2709" s="266">
        <f>IF(G2709="Traditional Stove",0.1,0.2)</f>
        <v>0.1</v>
      </c>
      <c r="I2709" s="266">
        <f>YEAR(J2709)</f>
        <v>2023</v>
      </c>
      <c r="J2709" s="267">
        <v>45014</v>
      </c>
      <c r="K2709" s="267">
        <f>J2709+1</f>
        <v>45015</v>
      </c>
      <c r="L2709" s="266">
        <f>IF(M2709&lt;=365,1,2)</f>
        <v>1</v>
      </c>
      <c r="M2709" s="266">
        <f>IF(K2709&lt;$C$1,$C$2-$C$1+1,$C$2-K2709+1)</f>
        <v>32</v>
      </c>
      <c r="N2709" s="268">
        <f>M2709/365</f>
        <v>8.7671232876712329E-2</v>
      </c>
      <c r="O2709" s="269">
        <f>'Data and Parameter'!$E$4*'Data and Parameter'!$E$5*('Data and Parameter'!$E$6+'Data and Parameter'!$E$7)*'Data and Parameter'!$E$19*'Data and Parameter'!$E$14*'ER calculations'!N2709</f>
        <v>0.45393964699132677</v>
      </c>
    </row>
    <row r="2710" spans="1:15" ht="15">
      <c r="A2710" s="284">
        <v>2706</v>
      </c>
      <c r="B2710" s="287"/>
      <c r="C2710" s="287"/>
      <c r="D2710" s="284" t="s">
        <v>1054</v>
      </c>
      <c r="E2710" s="287"/>
      <c r="F2710" s="285" t="s">
        <v>2830</v>
      </c>
      <c r="G2710" s="266" t="s">
        <v>121</v>
      </c>
      <c r="H2710" s="266">
        <f>IF(G2710="Traditional Stove",0.1,0.2)</f>
        <v>0.1</v>
      </c>
      <c r="I2710" s="266">
        <f>YEAR(J2710)</f>
        <v>2023</v>
      </c>
      <c r="J2710" s="267">
        <v>44967</v>
      </c>
      <c r="K2710" s="267">
        <f>J2710+1</f>
        <v>44968</v>
      </c>
      <c r="L2710" s="266">
        <f>IF(M2710&lt;=365,1,2)</f>
        <v>1</v>
      </c>
      <c r="M2710" s="266">
        <f>IF(K2710&lt;$C$1,$C$2-$C$1+1,$C$2-K2710+1)</f>
        <v>79</v>
      </c>
      <c r="N2710" s="268">
        <f>M2710/365</f>
        <v>0.21643835616438356</v>
      </c>
      <c r="O2710" s="269">
        <f>'Data and Parameter'!$E$4*'Data and Parameter'!$E$5*('Data and Parameter'!$E$6+'Data and Parameter'!$E$7)*'Data and Parameter'!$E$19*'Data and Parameter'!$E$14*'ER calculations'!N2710</f>
        <v>1.1206635035098378</v>
      </c>
    </row>
    <row r="2711" spans="1:15" ht="15">
      <c r="A2711" s="284">
        <v>2707</v>
      </c>
      <c r="B2711" s="287"/>
      <c r="C2711" s="287"/>
      <c r="D2711" s="284" t="s">
        <v>588</v>
      </c>
      <c r="E2711" s="287"/>
      <c r="F2711" s="285" t="s">
        <v>2831</v>
      </c>
      <c r="G2711" s="266" t="s">
        <v>121</v>
      </c>
      <c r="H2711" s="266">
        <f>IF(G2711="Traditional Stove",0.1,0.2)</f>
        <v>0.1</v>
      </c>
      <c r="I2711" s="266">
        <f>YEAR(J2711)</f>
        <v>2023</v>
      </c>
      <c r="J2711" s="267">
        <v>45014</v>
      </c>
      <c r="K2711" s="267">
        <f>J2711+1</f>
        <v>45015</v>
      </c>
      <c r="L2711" s="266">
        <f>IF(M2711&lt;=365,1,2)</f>
        <v>1</v>
      </c>
      <c r="M2711" s="266">
        <f>IF(K2711&lt;$C$1,$C$2-$C$1+1,$C$2-K2711+1)</f>
        <v>32</v>
      </c>
      <c r="N2711" s="268">
        <f>M2711/365</f>
        <v>8.7671232876712329E-2</v>
      </c>
      <c r="O2711" s="269">
        <f>'Data and Parameter'!$E$4*'Data and Parameter'!$E$5*('Data and Parameter'!$E$6+'Data and Parameter'!$E$7)*'Data and Parameter'!$E$19*'Data and Parameter'!$E$14*'ER calculations'!N2711</f>
        <v>0.45393964699132677</v>
      </c>
    </row>
    <row r="2712" spans="1:15" ht="15">
      <c r="A2712" s="284">
        <v>2708</v>
      </c>
      <c r="B2712" s="287"/>
      <c r="C2712" s="287"/>
      <c r="D2712" s="284" t="s">
        <v>1054</v>
      </c>
      <c r="E2712" s="287"/>
      <c r="F2712" s="285" t="s">
        <v>2832</v>
      </c>
      <c r="G2712" s="266" t="s">
        <v>121</v>
      </c>
      <c r="H2712" s="266">
        <f>IF(G2712="Traditional Stove",0.1,0.2)</f>
        <v>0.1</v>
      </c>
      <c r="I2712" s="266">
        <f>YEAR(J2712)</f>
        <v>2023</v>
      </c>
      <c r="J2712" s="267">
        <v>44967</v>
      </c>
      <c r="K2712" s="267">
        <f>J2712+1</f>
        <v>44968</v>
      </c>
      <c r="L2712" s="266">
        <f>IF(M2712&lt;=365,1,2)</f>
        <v>1</v>
      </c>
      <c r="M2712" s="266">
        <f>IF(K2712&lt;$C$1,$C$2-$C$1+1,$C$2-K2712+1)</f>
        <v>79</v>
      </c>
      <c r="N2712" s="268">
        <f>M2712/365</f>
        <v>0.21643835616438356</v>
      </c>
      <c r="O2712" s="269">
        <f>'Data and Parameter'!$E$4*'Data and Parameter'!$E$5*('Data and Parameter'!$E$6+'Data and Parameter'!$E$7)*'Data and Parameter'!$E$19*'Data and Parameter'!$E$14*'ER calculations'!N2712</f>
        <v>1.1206635035098378</v>
      </c>
    </row>
    <row r="2713" spans="1:15" ht="15">
      <c r="A2713" s="284">
        <v>2709</v>
      </c>
      <c r="B2713" s="287"/>
      <c r="C2713" s="287"/>
      <c r="D2713" s="284" t="s">
        <v>588</v>
      </c>
      <c r="E2713" s="287"/>
      <c r="F2713" s="285" t="s">
        <v>2833</v>
      </c>
      <c r="G2713" s="266" t="s">
        <v>121</v>
      </c>
      <c r="H2713" s="266">
        <f>IF(G2713="Traditional Stove",0.1,0.2)</f>
        <v>0.1</v>
      </c>
      <c r="I2713" s="266">
        <f>YEAR(J2713)</f>
        <v>2023</v>
      </c>
      <c r="J2713" s="267">
        <v>45014</v>
      </c>
      <c r="K2713" s="267">
        <f>J2713+1</f>
        <v>45015</v>
      </c>
      <c r="L2713" s="266">
        <f>IF(M2713&lt;=365,1,2)</f>
        <v>1</v>
      </c>
      <c r="M2713" s="266">
        <f>IF(K2713&lt;$C$1,$C$2-$C$1+1,$C$2-K2713+1)</f>
        <v>32</v>
      </c>
      <c r="N2713" s="268">
        <f>M2713/365</f>
        <v>8.7671232876712329E-2</v>
      </c>
      <c r="O2713" s="269">
        <f>'Data and Parameter'!$E$4*'Data and Parameter'!$E$5*('Data and Parameter'!$E$6+'Data and Parameter'!$E$7)*'Data and Parameter'!$E$19*'Data and Parameter'!$E$14*'ER calculations'!N2713</f>
        <v>0.45393964699132677</v>
      </c>
    </row>
    <row r="2714" spans="1:15" ht="15">
      <c r="A2714" s="284">
        <v>2710</v>
      </c>
      <c r="B2714" s="287"/>
      <c r="C2714" s="287"/>
      <c r="D2714" s="284" t="s">
        <v>1054</v>
      </c>
      <c r="E2714" s="287"/>
      <c r="F2714" s="285" t="s">
        <v>2834</v>
      </c>
      <c r="G2714" s="266" t="s">
        <v>121</v>
      </c>
      <c r="H2714" s="266">
        <f>IF(G2714="Traditional Stove",0.1,0.2)</f>
        <v>0.1</v>
      </c>
      <c r="I2714" s="266">
        <f>YEAR(J2714)</f>
        <v>2023</v>
      </c>
      <c r="J2714" s="267">
        <v>44967</v>
      </c>
      <c r="K2714" s="267">
        <f>J2714+1</f>
        <v>44968</v>
      </c>
      <c r="L2714" s="266">
        <f>IF(M2714&lt;=365,1,2)</f>
        <v>1</v>
      </c>
      <c r="M2714" s="266">
        <f>IF(K2714&lt;$C$1,$C$2-$C$1+1,$C$2-K2714+1)</f>
        <v>79</v>
      </c>
      <c r="N2714" s="268">
        <f>M2714/365</f>
        <v>0.21643835616438356</v>
      </c>
      <c r="O2714" s="269">
        <f>'Data and Parameter'!$E$4*'Data and Parameter'!$E$5*('Data and Parameter'!$E$6+'Data and Parameter'!$E$7)*'Data and Parameter'!$E$19*'Data and Parameter'!$E$14*'ER calculations'!N2714</f>
        <v>1.1206635035098378</v>
      </c>
    </row>
    <row r="2715" spans="1:15" ht="15">
      <c r="A2715" s="284">
        <v>2711</v>
      </c>
      <c r="B2715" s="287"/>
      <c r="C2715" s="287"/>
      <c r="D2715" s="284" t="s">
        <v>588</v>
      </c>
      <c r="E2715" s="287"/>
      <c r="F2715" s="285" t="s">
        <v>2835</v>
      </c>
      <c r="G2715" s="266" t="s">
        <v>121</v>
      </c>
      <c r="H2715" s="266">
        <f>IF(G2715="Traditional Stove",0.1,0.2)</f>
        <v>0.1</v>
      </c>
      <c r="I2715" s="266">
        <f>YEAR(J2715)</f>
        <v>2023</v>
      </c>
      <c r="J2715" s="267">
        <v>45014</v>
      </c>
      <c r="K2715" s="267">
        <f>J2715+1</f>
        <v>45015</v>
      </c>
      <c r="L2715" s="266">
        <f>IF(M2715&lt;=365,1,2)</f>
        <v>1</v>
      </c>
      <c r="M2715" s="266">
        <f>IF(K2715&lt;$C$1,$C$2-$C$1+1,$C$2-K2715+1)</f>
        <v>32</v>
      </c>
      <c r="N2715" s="268">
        <f>M2715/365</f>
        <v>8.7671232876712329E-2</v>
      </c>
      <c r="O2715" s="269">
        <f>'Data and Parameter'!$E$4*'Data and Parameter'!$E$5*('Data and Parameter'!$E$6+'Data and Parameter'!$E$7)*'Data and Parameter'!$E$19*'Data and Parameter'!$E$14*'ER calculations'!N2715</f>
        <v>0.45393964699132677</v>
      </c>
    </row>
    <row r="2716" spans="1:15" ht="15">
      <c r="A2716" s="284">
        <v>2712</v>
      </c>
      <c r="B2716" s="287"/>
      <c r="C2716" s="287"/>
      <c r="D2716" s="284" t="s">
        <v>588</v>
      </c>
      <c r="E2716" s="287"/>
      <c r="F2716" s="285" t="s">
        <v>2836</v>
      </c>
      <c r="G2716" s="266" t="s">
        <v>121</v>
      </c>
      <c r="H2716" s="266">
        <f>IF(G2716="Traditional Stove",0.1,0.2)</f>
        <v>0.1</v>
      </c>
      <c r="I2716" s="266">
        <f>YEAR(J2716)</f>
        <v>2023</v>
      </c>
      <c r="J2716" s="267">
        <v>45014</v>
      </c>
      <c r="K2716" s="267">
        <f>J2716+1</f>
        <v>45015</v>
      </c>
      <c r="L2716" s="266">
        <f>IF(M2716&lt;=365,1,2)</f>
        <v>1</v>
      </c>
      <c r="M2716" s="266">
        <f>IF(K2716&lt;$C$1,$C$2-$C$1+1,$C$2-K2716+1)</f>
        <v>32</v>
      </c>
      <c r="N2716" s="268">
        <f>M2716/365</f>
        <v>8.7671232876712329E-2</v>
      </c>
      <c r="O2716" s="269">
        <f>'Data and Parameter'!$E$4*'Data and Parameter'!$E$5*('Data and Parameter'!$E$6+'Data and Parameter'!$E$7)*'Data and Parameter'!$E$19*'Data and Parameter'!$E$14*'ER calculations'!N2716</f>
        <v>0.45393964699132677</v>
      </c>
    </row>
    <row r="2717" spans="1:15" ht="15">
      <c r="A2717" s="284">
        <v>2713</v>
      </c>
      <c r="B2717" s="287"/>
      <c r="C2717" s="287"/>
      <c r="D2717" s="284" t="s">
        <v>1054</v>
      </c>
      <c r="E2717" s="287"/>
      <c r="F2717" s="285" t="s">
        <v>2837</v>
      </c>
      <c r="G2717" s="266" t="s">
        <v>121</v>
      </c>
      <c r="H2717" s="266">
        <f>IF(G2717="Traditional Stove",0.1,0.2)</f>
        <v>0.1</v>
      </c>
      <c r="I2717" s="266">
        <f>YEAR(J2717)</f>
        <v>2023</v>
      </c>
      <c r="J2717" s="267">
        <v>44967</v>
      </c>
      <c r="K2717" s="267">
        <f>J2717+1</f>
        <v>44968</v>
      </c>
      <c r="L2717" s="266">
        <f>IF(M2717&lt;=365,1,2)</f>
        <v>1</v>
      </c>
      <c r="M2717" s="266">
        <f>IF(K2717&lt;$C$1,$C$2-$C$1+1,$C$2-K2717+1)</f>
        <v>79</v>
      </c>
      <c r="N2717" s="268">
        <f>M2717/365</f>
        <v>0.21643835616438356</v>
      </c>
      <c r="O2717" s="269">
        <f>'Data and Parameter'!$E$4*'Data and Parameter'!$E$5*('Data and Parameter'!$E$6+'Data and Parameter'!$E$7)*'Data and Parameter'!$E$19*'Data and Parameter'!$E$14*'ER calculations'!N2717</f>
        <v>1.1206635035098378</v>
      </c>
    </row>
    <row r="2718" spans="1:15" ht="15">
      <c r="A2718" s="284">
        <v>2714</v>
      </c>
      <c r="B2718" s="287"/>
      <c r="C2718" s="287"/>
      <c r="D2718" s="284" t="s">
        <v>588</v>
      </c>
      <c r="E2718" s="287"/>
      <c r="F2718" s="285" t="s">
        <v>2838</v>
      </c>
      <c r="G2718" s="266" t="s">
        <v>121</v>
      </c>
      <c r="H2718" s="266">
        <f>IF(G2718="Traditional Stove",0.1,0.2)</f>
        <v>0.1</v>
      </c>
      <c r="I2718" s="266">
        <f>YEAR(J2718)</f>
        <v>2023</v>
      </c>
      <c r="J2718" s="267">
        <v>45014</v>
      </c>
      <c r="K2718" s="267">
        <f>J2718+1</f>
        <v>45015</v>
      </c>
      <c r="L2718" s="266">
        <f>IF(M2718&lt;=365,1,2)</f>
        <v>1</v>
      </c>
      <c r="M2718" s="266">
        <f>IF(K2718&lt;$C$1,$C$2-$C$1+1,$C$2-K2718+1)</f>
        <v>32</v>
      </c>
      <c r="N2718" s="268">
        <f>M2718/365</f>
        <v>8.7671232876712329E-2</v>
      </c>
      <c r="O2718" s="269">
        <f>'Data and Parameter'!$E$4*'Data and Parameter'!$E$5*('Data and Parameter'!$E$6+'Data and Parameter'!$E$7)*'Data and Parameter'!$E$19*'Data and Parameter'!$E$14*'ER calculations'!N2718</f>
        <v>0.45393964699132677</v>
      </c>
    </row>
    <row r="2719" spans="1:15" ht="15">
      <c r="A2719" s="284">
        <v>2715</v>
      </c>
      <c r="B2719" s="287"/>
      <c r="C2719" s="287"/>
      <c r="D2719" s="284" t="s">
        <v>1054</v>
      </c>
      <c r="E2719" s="287"/>
      <c r="F2719" s="285" t="s">
        <v>2839</v>
      </c>
      <c r="G2719" s="266" t="s">
        <v>121</v>
      </c>
      <c r="H2719" s="266">
        <f>IF(G2719="Traditional Stove",0.1,0.2)</f>
        <v>0.1</v>
      </c>
      <c r="I2719" s="266">
        <f>YEAR(J2719)</f>
        <v>2023</v>
      </c>
      <c r="J2719" s="267">
        <v>44967</v>
      </c>
      <c r="K2719" s="267">
        <f>J2719+1</f>
        <v>44968</v>
      </c>
      <c r="L2719" s="266">
        <f>IF(M2719&lt;=365,1,2)</f>
        <v>1</v>
      </c>
      <c r="M2719" s="266">
        <f>IF(K2719&lt;$C$1,$C$2-$C$1+1,$C$2-K2719+1)</f>
        <v>79</v>
      </c>
      <c r="N2719" s="268">
        <f>M2719/365</f>
        <v>0.21643835616438356</v>
      </c>
      <c r="O2719" s="269">
        <f>'Data and Parameter'!$E$4*'Data and Parameter'!$E$5*('Data and Parameter'!$E$6+'Data and Parameter'!$E$7)*'Data and Parameter'!$E$19*'Data and Parameter'!$E$14*'ER calculations'!N2719</f>
        <v>1.1206635035098378</v>
      </c>
    </row>
    <row r="2720" spans="1:15" ht="15">
      <c r="A2720" s="284">
        <v>2716</v>
      </c>
      <c r="B2720" s="287"/>
      <c r="C2720" s="287"/>
      <c r="D2720" s="284" t="s">
        <v>1054</v>
      </c>
      <c r="E2720" s="287"/>
      <c r="F2720" s="285" t="s">
        <v>2840</v>
      </c>
      <c r="G2720" s="266" t="s">
        <v>121</v>
      </c>
      <c r="H2720" s="266">
        <f>IF(G2720="Traditional Stove",0.1,0.2)</f>
        <v>0.1</v>
      </c>
      <c r="I2720" s="266">
        <f>YEAR(J2720)</f>
        <v>2023</v>
      </c>
      <c r="J2720" s="267">
        <v>44967</v>
      </c>
      <c r="K2720" s="267">
        <f>J2720+1</f>
        <v>44968</v>
      </c>
      <c r="L2720" s="266">
        <f>IF(M2720&lt;=365,1,2)</f>
        <v>1</v>
      </c>
      <c r="M2720" s="266">
        <f>IF(K2720&lt;$C$1,$C$2-$C$1+1,$C$2-K2720+1)</f>
        <v>79</v>
      </c>
      <c r="N2720" s="268">
        <f>M2720/365</f>
        <v>0.21643835616438356</v>
      </c>
      <c r="O2720" s="269">
        <f>'Data and Parameter'!$E$4*'Data and Parameter'!$E$5*('Data and Parameter'!$E$6+'Data and Parameter'!$E$7)*'Data and Parameter'!$E$19*'Data and Parameter'!$E$14*'ER calculations'!N2720</f>
        <v>1.1206635035098378</v>
      </c>
    </row>
    <row r="2721" spans="1:15" ht="15">
      <c r="A2721" s="284">
        <v>2717</v>
      </c>
      <c r="B2721" s="287"/>
      <c r="C2721" s="287"/>
      <c r="D2721" s="284" t="s">
        <v>1054</v>
      </c>
      <c r="E2721" s="287"/>
      <c r="F2721" s="285" t="s">
        <v>2841</v>
      </c>
      <c r="G2721" s="266" t="s">
        <v>121</v>
      </c>
      <c r="H2721" s="266">
        <f>IF(G2721="Traditional Stove",0.1,0.2)</f>
        <v>0.1</v>
      </c>
      <c r="I2721" s="266">
        <f>YEAR(J2721)</f>
        <v>2023</v>
      </c>
      <c r="J2721" s="267">
        <v>44967</v>
      </c>
      <c r="K2721" s="267">
        <f>J2721+1</f>
        <v>44968</v>
      </c>
      <c r="L2721" s="266">
        <f>IF(M2721&lt;=365,1,2)</f>
        <v>1</v>
      </c>
      <c r="M2721" s="266">
        <f>IF(K2721&lt;$C$1,$C$2-$C$1+1,$C$2-K2721+1)</f>
        <v>79</v>
      </c>
      <c r="N2721" s="268">
        <f>M2721/365</f>
        <v>0.21643835616438356</v>
      </c>
      <c r="O2721" s="269">
        <f>'Data and Parameter'!$E$4*'Data and Parameter'!$E$5*('Data and Parameter'!$E$6+'Data and Parameter'!$E$7)*'Data and Parameter'!$E$19*'Data and Parameter'!$E$14*'ER calculations'!N2721</f>
        <v>1.1206635035098378</v>
      </c>
    </row>
    <row r="2722" spans="1:15" ht="15">
      <c r="A2722" s="284">
        <v>2718</v>
      </c>
      <c r="B2722" s="287"/>
      <c r="C2722" s="287"/>
      <c r="D2722" s="284" t="s">
        <v>119</v>
      </c>
      <c r="E2722" s="287"/>
      <c r="F2722" s="285" t="s">
        <v>2842</v>
      </c>
      <c r="G2722" s="266" t="s">
        <v>121</v>
      </c>
      <c r="H2722" s="266">
        <f>IF(G2722="Traditional Stove",0.1,0.2)</f>
        <v>0.1</v>
      </c>
      <c r="I2722" s="266">
        <f>YEAR(J2722)</f>
        <v>2023</v>
      </c>
      <c r="J2722" s="267">
        <v>44990</v>
      </c>
      <c r="K2722" s="267">
        <f>J2722+1</f>
        <v>44991</v>
      </c>
      <c r="L2722" s="266">
        <f>IF(M2722&lt;=365,1,2)</f>
        <v>1</v>
      </c>
      <c r="M2722" s="266">
        <f>IF(K2722&lt;$C$1,$C$2-$C$1+1,$C$2-K2722+1)</f>
        <v>56</v>
      </c>
      <c r="N2722" s="268">
        <f>M2722/365</f>
        <v>0.15342465753424658</v>
      </c>
      <c r="O2722" s="269">
        <f>'Data and Parameter'!$E$4*'Data and Parameter'!$E$5*('Data and Parameter'!$E$6+'Data and Parameter'!$E$7)*'Data and Parameter'!$E$19*'Data and Parameter'!$E$14*'ER calculations'!N2722</f>
        <v>0.79439438223482184</v>
      </c>
    </row>
    <row r="2723" spans="1:15" ht="15">
      <c r="A2723" s="284">
        <v>2719</v>
      </c>
      <c r="B2723" s="287"/>
      <c r="C2723" s="287"/>
      <c r="D2723" s="284" t="s">
        <v>119</v>
      </c>
      <c r="E2723" s="287"/>
      <c r="F2723" s="285" t="s">
        <v>2843</v>
      </c>
      <c r="G2723" s="266" t="s">
        <v>121</v>
      </c>
      <c r="H2723" s="266">
        <f>IF(G2723="Traditional Stove",0.1,0.2)</f>
        <v>0.1</v>
      </c>
      <c r="I2723" s="266">
        <f>YEAR(J2723)</f>
        <v>2023</v>
      </c>
      <c r="J2723" s="267">
        <v>44968</v>
      </c>
      <c r="K2723" s="267">
        <f>J2723+1</f>
        <v>44969</v>
      </c>
      <c r="L2723" s="266">
        <f>IF(M2723&lt;=365,1,2)</f>
        <v>1</v>
      </c>
      <c r="M2723" s="266">
        <f>IF(K2723&lt;$C$1,$C$2-$C$1+1,$C$2-K2723+1)</f>
        <v>78</v>
      </c>
      <c r="N2723" s="268">
        <f>M2723/365</f>
        <v>0.21369863013698631</v>
      </c>
      <c r="O2723" s="269">
        <f>'Data and Parameter'!$E$4*'Data and Parameter'!$E$5*('Data and Parameter'!$E$6+'Data and Parameter'!$E$7)*'Data and Parameter'!$E$19*'Data and Parameter'!$E$14*'ER calculations'!N2723</f>
        <v>1.1064778895413589</v>
      </c>
    </row>
    <row r="2724" spans="1:15" ht="15">
      <c r="A2724" s="284">
        <v>2720</v>
      </c>
      <c r="B2724" s="287"/>
      <c r="C2724" s="287"/>
      <c r="D2724" s="284" t="s">
        <v>119</v>
      </c>
      <c r="E2724" s="287"/>
      <c r="F2724" s="285" t="s">
        <v>2844</v>
      </c>
      <c r="G2724" s="266" t="s">
        <v>121</v>
      </c>
      <c r="H2724" s="266">
        <f>IF(G2724="Traditional Stove",0.1,0.2)</f>
        <v>0.1</v>
      </c>
      <c r="I2724" s="266">
        <f>YEAR(J2724)</f>
        <v>2023</v>
      </c>
      <c r="J2724" s="267">
        <v>44968</v>
      </c>
      <c r="K2724" s="267">
        <f>J2724+1</f>
        <v>44969</v>
      </c>
      <c r="L2724" s="266">
        <f>IF(M2724&lt;=365,1,2)</f>
        <v>1</v>
      </c>
      <c r="M2724" s="266">
        <f>IF(K2724&lt;$C$1,$C$2-$C$1+1,$C$2-K2724+1)</f>
        <v>78</v>
      </c>
      <c r="N2724" s="268">
        <f>M2724/365</f>
        <v>0.21369863013698631</v>
      </c>
      <c r="O2724" s="269">
        <f>'Data and Parameter'!$E$4*'Data and Parameter'!$E$5*('Data and Parameter'!$E$6+'Data and Parameter'!$E$7)*'Data and Parameter'!$E$19*'Data and Parameter'!$E$14*'ER calculations'!N2724</f>
        <v>1.1064778895413589</v>
      </c>
    </row>
    <row r="2725" spans="1:15" ht="15">
      <c r="A2725" s="284">
        <v>2721</v>
      </c>
      <c r="B2725" s="287"/>
      <c r="C2725" s="287"/>
      <c r="D2725" s="284" t="s">
        <v>119</v>
      </c>
      <c r="E2725" s="287"/>
      <c r="F2725" s="285" t="s">
        <v>2845</v>
      </c>
      <c r="G2725" s="266" t="s">
        <v>121</v>
      </c>
      <c r="H2725" s="266">
        <f>IF(G2725="Traditional Stove",0.1,0.2)</f>
        <v>0.1</v>
      </c>
      <c r="I2725" s="266">
        <f>YEAR(J2725)</f>
        <v>2023</v>
      </c>
      <c r="J2725" s="267">
        <v>44968</v>
      </c>
      <c r="K2725" s="267">
        <f>J2725+1</f>
        <v>44969</v>
      </c>
      <c r="L2725" s="266">
        <f>IF(M2725&lt;=365,1,2)</f>
        <v>1</v>
      </c>
      <c r="M2725" s="266">
        <f>IF(K2725&lt;$C$1,$C$2-$C$1+1,$C$2-K2725+1)</f>
        <v>78</v>
      </c>
      <c r="N2725" s="268">
        <f>M2725/365</f>
        <v>0.21369863013698631</v>
      </c>
      <c r="O2725" s="269">
        <f>'Data and Parameter'!$E$4*'Data and Parameter'!$E$5*('Data and Parameter'!$E$6+'Data and Parameter'!$E$7)*'Data and Parameter'!$E$19*'Data and Parameter'!$E$14*'ER calculations'!N2725</f>
        <v>1.1064778895413589</v>
      </c>
    </row>
    <row r="2726" spans="1:15" ht="15">
      <c r="A2726" s="284">
        <v>2722</v>
      </c>
      <c r="B2726" s="287"/>
      <c r="C2726" s="287"/>
      <c r="D2726" s="284" t="s">
        <v>119</v>
      </c>
      <c r="E2726" s="287"/>
      <c r="F2726" s="285" t="s">
        <v>2846</v>
      </c>
      <c r="G2726" s="266" t="s">
        <v>121</v>
      </c>
      <c r="H2726" s="266">
        <f>IF(G2726="Traditional Stove",0.1,0.2)</f>
        <v>0.1</v>
      </c>
      <c r="I2726" s="266">
        <f>YEAR(J2726)</f>
        <v>2023</v>
      </c>
      <c r="J2726" s="267">
        <v>44968</v>
      </c>
      <c r="K2726" s="267">
        <f>J2726+1</f>
        <v>44969</v>
      </c>
      <c r="L2726" s="266">
        <f>IF(M2726&lt;=365,1,2)</f>
        <v>1</v>
      </c>
      <c r="M2726" s="266">
        <f>IF(K2726&lt;$C$1,$C$2-$C$1+1,$C$2-K2726+1)</f>
        <v>78</v>
      </c>
      <c r="N2726" s="268">
        <f>M2726/365</f>
        <v>0.21369863013698631</v>
      </c>
      <c r="O2726" s="269">
        <f>'Data and Parameter'!$E$4*'Data and Parameter'!$E$5*('Data and Parameter'!$E$6+'Data and Parameter'!$E$7)*'Data and Parameter'!$E$19*'Data and Parameter'!$E$14*'ER calculations'!N2726</f>
        <v>1.1064778895413589</v>
      </c>
    </row>
    <row r="2727" spans="1:15" ht="15">
      <c r="A2727" s="284">
        <v>2723</v>
      </c>
      <c r="B2727" s="287"/>
      <c r="C2727" s="287"/>
      <c r="D2727" s="284" t="s">
        <v>119</v>
      </c>
      <c r="E2727" s="287"/>
      <c r="F2727" s="285" t="s">
        <v>2847</v>
      </c>
      <c r="G2727" s="266" t="s">
        <v>121</v>
      </c>
      <c r="H2727" s="266">
        <f>IF(G2727="Traditional Stove",0.1,0.2)</f>
        <v>0.1</v>
      </c>
      <c r="I2727" s="266">
        <f>YEAR(J2727)</f>
        <v>2023</v>
      </c>
      <c r="J2727" s="267">
        <v>44968</v>
      </c>
      <c r="K2727" s="267">
        <f>J2727+1</f>
        <v>44969</v>
      </c>
      <c r="L2727" s="266">
        <f>IF(M2727&lt;=365,1,2)</f>
        <v>1</v>
      </c>
      <c r="M2727" s="266">
        <f>IF(K2727&lt;$C$1,$C$2-$C$1+1,$C$2-K2727+1)</f>
        <v>78</v>
      </c>
      <c r="N2727" s="268">
        <f>M2727/365</f>
        <v>0.21369863013698631</v>
      </c>
      <c r="O2727" s="269">
        <f>'Data and Parameter'!$E$4*'Data and Parameter'!$E$5*('Data and Parameter'!$E$6+'Data and Parameter'!$E$7)*'Data and Parameter'!$E$19*'Data and Parameter'!$E$14*'ER calculations'!N2727</f>
        <v>1.1064778895413589</v>
      </c>
    </row>
    <row r="2728" spans="1:15" ht="15">
      <c r="A2728" s="284">
        <v>2724</v>
      </c>
      <c r="B2728" s="287"/>
      <c r="C2728" s="287"/>
      <c r="D2728" s="284" t="s">
        <v>119</v>
      </c>
      <c r="E2728" s="287"/>
      <c r="F2728" s="285" t="s">
        <v>2848</v>
      </c>
      <c r="G2728" s="266" t="s">
        <v>121</v>
      </c>
      <c r="H2728" s="266">
        <f>IF(G2728="Traditional Stove",0.1,0.2)</f>
        <v>0.1</v>
      </c>
      <c r="I2728" s="266">
        <f>YEAR(J2728)</f>
        <v>2023</v>
      </c>
      <c r="J2728" s="267">
        <v>44968</v>
      </c>
      <c r="K2728" s="267">
        <f>J2728+1</f>
        <v>44969</v>
      </c>
      <c r="L2728" s="266">
        <f>IF(M2728&lt;=365,1,2)</f>
        <v>1</v>
      </c>
      <c r="M2728" s="266">
        <f>IF(K2728&lt;$C$1,$C$2-$C$1+1,$C$2-K2728+1)</f>
        <v>78</v>
      </c>
      <c r="N2728" s="268">
        <f>M2728/365</f>
        <v>0.21369863013698631</v>
      </c>
      <c r="O2728" s="269">
        <f>'Data and Parameter'!$E$4*'Data and Parameter'!$E$5*('Data and Parameter'!$E$6+'Data and Parameter'!$E$7)*'Data and Parameter'!$E$19*'Data and Parameter'!$E$14*'ER calculations'!N2728</f>
        <v>1.1064778895413589</v>
      </c>
    </row>
    <row r="2729" spans="1:15" ht="15">
      <c r="A2729" s="284">
        <v>2725</v>
      </c>
      <c r="B2729" s="287"/>
      <c r="C2729" s="287"/>
      <c r="D2729" s="284" t="s">
        <v>1054</v>
      </c>
      <c r="E2729" s="287"/>
      <c r="F2729" s="285" t="s">
        <v>2849</v>
      </c>
      <c r="G2729" s="266" t="s">
        <v>121</v>
      </c>
      <c r="H2729" s="266">
        <f>IF(G2729="Traditional Stove",0.1,0.2)</f>
        <v>0.1</v>
      </c>
      <c r="I2729" s="266">
        <f>YEAR(J2729)</f>
        <v>2023</v>
      </c>
      <c r="J2729" s="267">
        <v>44967</v>
      </c>
      <c r="K2729" s="267">
        <f>J2729+1</f>
        <v>44968</v>
      </c>
      <c r="L2729" s="266">
        <f>IF(M2729&lt;=365,1,2)</f>
        <v>1</v>
      </c>
      <c r="M2729" s="266">
        <f>IF(K2729&lt;$C$1,$C$2-$C$1+1,$C$2-K2729+1)</f>
        <v>79</v>
      </c>
      <c r="N2729" s="268">
        <f>M2729/365</f>
        <v>0.21643835616438356</v>
      </c>
      <c r="O2729" s="269">
        <f>'Data and Parameter'!$E$4*'Data and Parameter'!$E$5*('Data and Parameter'!$E$6+'Data and Parameter'!$E$7)*'Data and Parameter'!$E$19*'Data and Parameter'!$E$14*'ER calculations'!N2729</f>
        <v>1.1206635035098378</v>
      </c>
    </row>
    <row r="2730" spans="1:15" ht="15">
      <c r="A2730" s="284">
        <v>2726</v>
      </c>
      <c r="B2730" s="287"/>
      <c r="C2730" s="287"/>
      <c r="D2730" s="284" t="s">
        <v>1054</v>
      </c>
      <c r="E2730" s="287"/>
      <c r="F2730" s="285" t="s">
        <v>2850</v>
      </c>
      <c r="G2730" s="266" t="s">
        <v>121</v>
      </c>
      <c r="H2730" s="266">
        <f>IF(G2730="Traditional Stove",0.1,0.2)</f>
        <v>0.1</v>
      </c>
      <c r="I2730" s="266">
        <f>YEAR(J2730)</f>
        <v>2023</v>
      </c>
      <c r="J2730" s="267">
        <v>44968</v>
      </c>
      <c r="K2730" s="267">
        <f>J2730+1</f>
        <v>44969</v>
      </c>
      <c r="L2730" s="266">
        <f>IF(M2730&lt;=365,1,2)</f>
        <v>1</v>
      </c>
      <c r="M2730" s="266">
        <f>IF(K2730&lt;$C$1,$C$2-$C$1+1,$C$2-K2730+1)</f>
        <v>78</v>
      </c>
      <c r="N2730" s="268">
        <f>M2730/365</f>
        <v>0.21369863013698631</v>
      </c>
      <c r="O2730" s="269">
        <f>'Data and Parameter'!$E$4*'Data and Parameter'!$E$5*('Data and Parameter'!$E$6+'Data and Parameter'!$E$7)*'Data and Parameter'!$E$19*'Data and Parameter'!$E$14*'ER calculations'!N2730</f>
        <v>1.1064778895413589</v>
      </c>
    </row>
    <row r="2731" spans="1:15" ht="15">
      <c r="A2731" s="284">
        <v>2727</v>
      </c>
      <c r="B2731" s="287"/>
      <c r="C2731" s="287"/>
      <c r="D2731" s="284" t="s">
        <v>1054</v>
      </c>
      <c r="E2731" s="287"/>
      <c r="F2731" s="285" t="s">
        <v>2851</v>
      </c>
      <c r="G2731" s="266" t="s">
        <v>121</v>
      </c>
      <c r="H2731" s="266">
        <f>IF(G2731="Traditional Stove",0.1,0.2)</f>
        <v>0.1</v>
      </c>
      <c r="I2731" s="266">
        <f>YEAR(J2731)</f>
        <v>2023</v>
      </c>
      <c r="J2731" s="267">
        <v>44967</v>
      </c>
      <c r="K2731" s="267">
        <f>J2731+1</f>
        <v>44968</v>
      </c>
      <c r="L2731" s="266">
        <f>IF(M2731&lt;=365,1,2)</f>
        <v>1</v>
      </c>
      <c r="M2731" s="266">
        <f>IF(K2731&lt;$C$1,$C$2-$C$1+1,$C$2-K2731+1)</f>
        <v>79</v>
      </c>
      <c r="N2731" s="268">
        <f>M2731/365</f>
        <v>0.21643835616438356</v>
      </c>
      <c r="O2731" s="269">
        <f>'Data and Parameter'!$E$4*'Data and Parameter'!$E$5*('Data and Parameter'!$E$6+'Data and Parameter'!$E$7)*'Data and Parameter'!$E$19*'Data and Parameter'!$E$14*'ER calculations'!N2731</f>
        <v>1.1206635035098378</v>
      </c>
    </row>
    <row r="2732" spans="1:15" ht="15">
      <c r="A2732" s="284">
        <v>2728</v>
      </c>
      <c r="B2732" s="287"/>
      <c r="C2732" s="287"/>
      <c r="D2732" s="284" t="s">
        <v>1054</v>
      </c>
      <c r="E2732" s="287"/>
      <c r="F2732" s="285" t="s">
        <v>2852</v>
      </c>
      <c r="G2732" s="266" t="s">
        <v>121</v>
      </c>
      <c r="H2732" s="266">
        <f>IF(G2732="Traditional Stove",0.1,0.2)</f>
        <v>0.1</v>
      </c>
      <c r="I2732" s="266">
        <f>YEAR(J2732)</f>
        <v>2023</v>
      </c>
      <c r="J2732" s="267">
        <v>44967</v>
      </c>
      <c r="K2732" s="267">
        <f>J2732+1</f>
        <v>44968</v>
      </c>
      <c r="L2732" s="266">
        <f>IF(M2732&lt;=365,1,2)</f>
        <v>1</v>
      </c>
      <c r="M2732" s="266">
        <f>IF(K2732&lt;$C$1,$C$2-$C$1+1,$C$2-K2732+1)</f>
        <v>79</v>
      </c>
      <c r="N2732" s="268">
        <f>M2732/365</f>
        <v>0.21643835616438356</v>
      </c>
      <c r="O2732" s="269">
        <f>'Data and Parameter'!$E$4*'Data and Parameter'!$E$5*('Data and Parameter'!$E$6+'Data and Parameter'!$E$7)*'Data and Parameter'!$E$19*'Data and Parameter'!$E$14*'ER calculations'!N2732</f>
        <v>1.1206635035098378</v>
      </c>
    </row>
    <row r="2733" spans="1:15" ht="15">
      <c r="A2733" s="284">
        <v>2729</v>
      </c>
      <c r="B2733" s="287"/>
      <c r="C2733" s="287"/>
      <c r="D2733" s="284" t="s">
        <v>1054</v>
      </c>
      <c r="E2733" s="287"/>
      <c r="F2733" s="285" t="s">
        <v>2853</v>
      </c>
      <c r="G2733" s="266" t="s">
        <v>121</v>
      </c>
      <c r="H2733" s="266">
        <f>IF(G2733="Traditional Stove",0.1,0.2)</f>
        <v>0.1</v>
      </c>
      <c r="I2733" s="266">
        <f>YEAR(J2733)</f>
        <v>2023</v>
      </c>
      <c r="J2733" s="267">
        <v>44967</v>
      </c>
      <c r="K2733" s="267">
        <f>J2733+1</f>
        <v>44968</v>
      </c>
      <c r="L2733" s="266">
        <f>IF(M2733&lt;=365,1,2)</f>
        <v>1</v>
      </c>
      <c r="M2733" s="266">
        <f>IF(K2733&lt;$C$1,$C$2-$C$1+1,$C$2-K2733+1)</f>
        <v>79</v>
      </c>
      <c r="N2733" s="268">
        <f>M2733/365</f>
        <v>0.21643835616438356</v>
      </c>
      <c r="O2733" s="269">
        <f>'Data and Parameter'!$E$4*'Data and Parameter'!$E$5*('Data and Parameter'!$E$6+'Data and Parameter'!$E$7)*'Data and Parameter'!$E$19*'Data and Parameter'!$E$14*'ER calculations'!N2733</f>
        <v>1.1206635035098378</v>
      </c>
    </row>
    <row r="2734" spans="1:15" ht="15">
      <c r="A2734" s="284">
        <v>2730</v>
      </c>
      <c r="B2734" s="287"/>
      <c r="C2734" s="287"/>
      <c r="D2734" s="284" t="s">
        <v>119</v>
      </c>
      <c r="E2734" s="287"/>
      <c r="F2734" s="285" t="s">
        <v>2854</v>
      </c>
      <c r="G2734" s="266" t="s">
        <v>121</v>
      </c>
      <c r="H2734" s="266">
        <f>IF(G2734="Traditional Stove",0.1,0.2)</f>
        <v>0.1</v>
      </c>
      <c r="I2734" s="266">
        <f>YEAR(J2734)</f>
        <v>2023</v>
      </c>
      <c r="J2734" s="267">
        <v>44968</v>
      </c>
      <c r="K2734" s="267">
        <f>J2734+1</f>
        <v>44969</v>
      </c>
      <c r="L2734" s="266">
        <f>IF(M2734&lt;=365,1,2)</f>
        <v>1</v>
      </c>
      <c r="M2734" s="266">
        <f>IF(K2734&lt;$C$1,$C$2-$C$1+1,$C$2-K2734+1)</f>
        <v>78</v>
      </c>
      <c r="N2734" s="268">
        <f>M2734/365</f>
        <v>0.21369863013698631</v>
      </c>
      <c r="O2734" s="269">
        <f>'Data and Parameter'!$E$4*'Data and Parameter'!$E$5*('Data and Parameter'!$E$6+'Data and Parameter'!$E$7)*'Data and Parameter'!$E$19*'Data and Parameter'!$E$14*'ER calculations'!N2734</f>
        <v>1.1064778895413589</v>
      </c>
    </row>
    <row r="2735" spans="1:15" ht="15">
      <c r="A2735" s="284">
        <v>2731</v>
      </c>
      <c r="B2735" s="287"/>
      <c r="C2735" s="287"/>
      <c r="D2735" s="284" t="s">
        <v>1054</v>
      </c>
      <c r="E2735" s="287"/>
      <c r="F2735" s="285" t="s">
        <v>2855</v>
      </c>
      <c r="G2735" s="266" t="s">
        <v>121</v>
      </c>
      <c r="H2735" s="266">
        <f>IF(G2735="Traditional Stove",0.1,0.2)</f>
        <v>0.1</v>
      </c>
      <c r="I2735" s="266">
        <f>YEAR(J2735)</f>
        <v>2023</v>
      </c>
      <c r="J2735" s="267">
        <v>44968</v>
      </c>
      <c r="K2735" s="267">
        <f>J2735+1</f>
        <v>44969</v>
      </c>
      <c r="L2735" s="266">
        <f>IF(M2735&lt;=365,1,2)</f>
        <v>1</v>
      </c>
      <c r="M2735" s="266">
        <f>IF(K2735&lt;$C$1,$C$2-$C$1+1,$C$2-K2735+1)</f>
        <v>78</v>
      </c>
      <c r="N2735" s="268">
        <f>M2735/365</f>
        <v>0.21369863013698631</v>
      </c>
      <c r="O2735" s="269">
        <f>'Data and Parameter'!$E$4*'Data and Parameter'!$E$5*('Data and Parameter'!$E$6+'Data and Parameter'!$E$7)*'Data and Parameter'!$E$19*'Data and Parameter'!$E$14*'ER calculations'!N2735</f>
        <v>1.1064778895413589</v>
      </c>
    </row>
    <row r="2736" spans="1:15" ht="15">
      <c r="A2736" s="284">
        <v>2732</v>
      </c>
      <c r="B2736" s="287"/>
      <c r="C2736" s="287"/>
      <c r="D2736" s="284" t="s">
        <v>1054</v>
      </c>
      <c r="E2736" s="287"/>
      <c r="F2736" s="285" t="s">
        <v>2856</v>
      </c>
      <c r="G2736" s="266" t="s">
        <v>121</v>
      </c>
      <c r="H2736" s="266">
        <f>IF(G2736="Traditional Stove",0.1,0.2)</f>
        <v>0.1</v>
      </c>
      <c r="I2736" s="266">
        <f>YEAR(J2736)</f>
        <v>2023</v>
      </c>
      <c r="J2736" s="267">
        <v>44967</v>
      </c>
      <c r="K2736" s="267">
        <f>J2736+1</f>
        <v>44968</v>
      </c>
      <c r="L2736" s="266">
        <f>IF(M2736&lt;=365,1,2)</f>
        <v>1</v>
      </c>
      <c r="M2736" s="266">
        <f>IF(K2736&lt;$C$1,$C$2-$C$1+1,$C$2-K2736+1)</f>
        <v>79</v>
      </c>
      <c r="N2736" s="268">
        <f>M2736/365</f>
        <v>0.21643835616438356</v>
      </c>
      <c r="O2736" s="269">
        <f>'Data and Parameter'!$E$4*'Data and Parameter'!$E$5*('Data and Parameter'!$E$6+'Data and Parameter'!$E$7)*'Data and Parameter'!$E$19*'Data and Parameter'!$E$14*'ER calculations'!N2736</f>
        <v>1.1206635035098378</v>
      </c>
    </row>
    <row r="2737" spans="1:15" ht="15">
      <c r="A2737" s="284">
        <v>2733</v>
      </c>
      <c r="B2737" s="287"/>
      <c r="C2737" s="287"/>
      <c r="D2737" s="284" t="s">
        <v>1054</v>
      </c>
      <c r="E2737" s="287"/>
      <c r="F2737" s="285" t="s">
        <v>2857</v>
      </c>
      <c r="G2737" s="266" t="s">
        <v>121</v>
      </c>
      <c r="H2737" s="266">
        <f>IF(G2737="Traditional Stove",0.1,0.2)</f>
        <v>0.1</v>
      </c>
      <c r="I2737" s="266">
        <f>YEAR(J2737)</f>
        <v>2023</v>
      </c>
      <c r="J2737" s="267">
        <v>44967</v>
      </c>
      <c r="K2737" s="267">
        <f>J2737+1</f>
        <v>44968</v>
      </c>
      <c r="L2737" s="266">
        <f>IF(M2737&lt;=365,1,2)</f>
        <v>1</v>
      </c>
      <c r="M2737" s="266">
        <f>IF(K2737&lt;$C$1,$C$2-$C$1+1,$C$2-K2737+1)</f>
        <v>79</v>
      </c>
      <c r="N2737" s="268">
        <f>M2737/365</f>
        <v>0.21643835616438356</v>
      </c>
      <c r="O2737" s="269">
        <f>'Data and Parameter'!$E$4*'Data and Parameter'!$E$5*('Data and Parameter'!$E$6+'Data and Parameter'!$E$7)*'Data and Parameter'!$E$19*'Data and Parameter'!$E$14*'ER calculations'!N2737</f>
        <v>1.1206635035098378</v>
      </c>
    </row>
    <row r="2738" spans="1:15" ht="15">
      <c r="A2738" s="284">
        <v>2734</v>
      </c>
      <c r="B2738" s="287"/>
      <c r="C2738" s="287"/>
      <c r="D2738" s="284" t="s">
        <v>119</v>
      </c>
      <c r="E2738" s="287"/>
      <c r="F2738" s="285" t="s">
        <v>2858</v>
      </c>
      <c r="G2738" s="266" t="s">
        <v>121</v>
      </c>
      <c r="H2738" s="266">
        <f>IF(G2738="Traditional Stove",0.1,0.2)</f>
        <v>0.1</v>
      </c>
      <c r="I2738" s="266">
        <f>YEAR(J2738)</f>
        <v>2023</v>
      </c>
      <c r="J2738" s="267">
        <v>44968</v>
      </c>
      <c r="K2738" s="267">
        <f>J2738+1</f>
        <v>44969</v>
      </c>
      <c r="L2738" s="266">
        <f>IF(M2738&lt;=365,1,2)</f>
        <v>1</v>
      </c>
      <c r="M2738" s="266">
        <f>IF(K2738&lt;$C$1,$C$2-$C$1+1,$C$2-K2738+1)</f>
        <v>78</v>
      </c>
      <c r="N2738" s="268">
        <f>M2738/365</f>
        <v>0.21369863013698631</v>
      </c>
      <c r="O2738" s="269">
        <f>'Data and Parameter'!$E$4*'Data and Parameter'!$E$5*('Data and Parameter'!$E$6+'Data and Parameter'!$E$7)*'Data and Parameter'!$E$19*'Data and Parameter'!$E$14*'ER calculations'!N2738</f>
        <v>1.1064778895413589</v>
      </c>
    </row>
    <row r="2739" spans="1:15" ht="15">
      <c r="A2739" s="284">
        <v>2735</v>
      </c>
      <c r="B2739" s="287"/>
      <c r="C2739" s="287"/>
      <c r="D2739" s="284" t="s">
        <v>1054</v>
      </c>
      <c r="E2739" s="287"/>
      <c r="F2739" s="285" t="s">
        <v>2859</v>
      </c>
      <c r="G2739" s="266" t="s">
        <v>121</v>
      </c>
      <c r="H2739" s="266">
        <f>IF(G2739="Traditional Stove",0.1,0.2)</f>
        <v>0.1</v>
      </c>
      <c r="I2739" s="266">
        <f>YEAR(J2739)</f>
        <v>2023</v>
      </c>
      <c r="J2739" s="267">
        <v>44967</v>
      </c>
      <c r="K2739" s="267">
        <f>J2739+1</f>
        <v>44968</v>
      </c>
      <c r="L2739" s="266">
        <f>IF(M2739&lt;=365,1,2)</f>
        <v>1</v>
      </c>
      <c r="M2739" s="266">
        <f>IF(K2739&lt;$C$1,$C$2-$C$1+1,$C$2-K2739+1)</f>
        <v>79</v>
      </c>
      <c r="N2739" s="268">
        <f>M2739/365</f>
        <v>0.21643835616438356</v>
      </c>
      <c r="O2739" s="269">
        <f>'Data and Parameter'!$E$4*'Data and Parameter'!$E$5*('Data and Parameter'!$E$6+'Data and Parameter'!$E$7)*'Data and Parameter'!$E$19*'Data and Parameter'!$E$14*'ER calculations'!N2739</f>
        <v>1.1206635035098378</v>
      </c>
    </row>
    <row r="2740" spans="1:15" ht="15">
      <c r="A2740" s="284">
        <v>2736</v>
      </c>
      <c r="B2740" s="287"/>
      <c r="C2740" s="287"/>
      <c r="D2740" s="284" t="s">
        <v>119</v>
      </c>
      <c r="E2740" s="287"/>
      <c r="F2740" s="285" t="s">
        <v>2860</v>
      </c>
      <c r="G2740" s="266" t="s">
        <v>121</v>
      </c>
      <c r="H2740" s="266">
        <f>IF(G2740="Traditional Stove",0.1,0.2)</f>
        <v>0.1</v>
      </c>
      <c r="I2740" s="266">
        <f>YEAR(J2740)</f>
        <v>2023</v>
      </c>
      <c r="J2740" s="267">
        <v>44967</v>
      </c>
      <c r="K2740" s="267">
        <f>J2740+1</f>
        <v>44968</v>
      </c>
      <c r="L2740" s="266">
        <f>IF(M2740&lt;=365,1,2)</f>
        <v>1</v>
      </c>
      <c r="M2740" s="266">
        <f>IF(K2740&lt;$C$1,$C$2-$C$1+1,$C$2-K2740+1)</f>
        <v>79</v>
      </c>
      <c r="N2740" s="268">
        <f>M2740/365</f>
        <v>0.21643835616438356</v>
      </c>
      <c r="O2740" s="269">
        <f>'Data and Parameter'!$E$4*'Data and Parameter'!$E$5*('Data and Parameter'!$E$6+'Data and Parameter'!$E$7)*'Data and Parameter'!$E$19*'Data and Parameter'!$E$14*'ER calculations'!N2740</f>
        <v>1.1206635035098378</v>
      </c>
    </row>
    <row r="2741" spans="1:15" ht="15">
      <c r="A2741" s="284">
        <v>2737</v>
      </c>
      <c r="B2741" s="287"/>
      <c r="C2741" s="287"/>
      <c r="D2741" s="284" t="s">
        <v>119</v>
      </c>
      <c r="E2741" s="287"/>
      <c r="F2741" s="285" t="s">
        <v>2861</v>
      </c>
      <c r="G2741" s="266" t="s">
        <v>121</v>
      </c>
      <c r="H2741" s="266">
        <f>IF(G2741="Traditional Stove",0.1,0.2)</f>
        <v>0.1</v>
      </c>
      <c r="I2741" s="266">
        <f>YEAR(J2741)</f>
        <v>2023</v>
      </c>
      <c r="J2741" s="267">
        <v>44991</v>
      </c>
      <c r="K2741" s="267">
        <f>J2741+1</f>
        <v>44992</v>
      </c>
      <c r="L2741" s="266">
        <f>IF(M2741&lt;=365,1,2)</f>
        <v>1</v>
      </c>
      <c r="M2741" s="266">
        <f>IF(K2741&lt;$C$1,$C$2-$C$1+1,$C$2-K2741+1)</f>
        <v>55</v>
      </c>
      <c r="N2741" s="268">
        <f>M2741/365</f>
        <v>0.15068493150684931</v>
      </c>
      <c r="O2741" s="269">
        <f>'Data and Parameter'!$E$4*'Data and Parameter'!$E$5*('Data and Parameter'!$E$6+'Data and Parameter'!$E$7)*'Data and Parameter'!$E$19*'Data and Parameter'!$E$14*'ER calculations'!N2741</f>
        <v>0.78020876826634278</v>
      </c>
    </row>
    <row r="2742" spans="1:15" ht="15">
      <c r="A2742" s="284">
        <v>2738</v>
      </c>
      <c r="B2742" s="287"/>
      <c r="C2742" s="287"/>
      <c r="D2742" s="284" t="s">
        <v>119</v>
      </c>
      <c r="E2742" s="287"/>
      <c r="F2742" s="285" t="s">
        <v>2862</v>
      </c>
      <c r="G2742" s="266" t="s">
        <v>121</v>
      </c>
      <c r="H2742" s="266">
        <f>IF(G2742="Traditional Stove",0.1,0.2)</f>
        <v>0.1</v>
      </c>
      <c r="I2742" s="266">
        <f>YEAR(J2742)</f>
        <v>2023</v>
      </c>
      <c r="J2742" s="267">
        <v>44991</v>
      </c>
      <c r="K2742" s="267">
        <f>J2742+1</f>
        <v>44992</v>
      </c>
      <c r="L2742" s="266">
        <f>IF(M2742&lt;=365,1,2)</f>
        <v>1</v>
      </c>
      <c r="M2742" s="266">
        <f>IF(K2742&lt;$C$1,$C$2-$C$1+1,$C$2-K2742+1)</f>
        <v>55</v>
      </c>
      <c r="N2742" s="268">
        <f>M2742/365</f>
        <v>0.15068493150684931</v>
      </c>
      <c r="O2742" s="269">
        <f>'Data and Parameter'!$E$4*'Data and Parameter'!$E$5*('Data and Parameter'!$E$6+'Data and Parameter'!$E$7)*'Data and Parameter'!$E$19*'Data and Parameter'!$E$14*'ER calculations'!N2742</f>
        <v>0.78020876826634278</v>
      </c>
    </row>
    <row r="2743" spans="1:15" ht="15">
      <c r="A2743" s="284">
        <v>2739</v>
      </c>
      <c r="B2743" s="287"/>
      <c r="C2743" s="287"/>
      <c r="D2743" s="284" t="s">
        <v>119</v>
      </c>
      <c r="E2743" s="287"/>
      <c r="F2743" s="285" t="s">
        <v>2863</v>
      </c>
      <c r="G2743" s="266" t="s">
        <v>121</v>
      </c>
      <c r="H2743" s="266">
        <f>IF(G2743="Traditional Stove",0.1,0.2)</f>
        <v>0.1</v>
      </c>
      <c r="I2743" s="266">
        <f>YEAR(J2743)</f>
        <v>2023</v>
      </c>
      <c r="J2743" s="267">
        <v>44991</v>
      </c>
      <c r="K2743" s="267">
        <f>J2743+1</f>
        <v>44992</v>
      </c>
      <c r="L2743" s="266">
        <f>IF(M2743&lt;=365,1,2)</f>
        <v>1</v>
      </c>
      <c r="M2743" s="266">
        <f>IF(K2743&lt;$C$1,$C$2-$C$1+1,$C$2-K2743+1)</f>
        <v>55</v>
      </c>
      <c r="N2743" s="268">
        <f>M2743/365</f>
        <v>0.15068493150684931</v>
      </c>
      <c r="O2743" s="269">
        <f>'Data and Parameter'!$E$4*'Data and Parameter'!$E$5*('Data and Parameter'!$E$6+'Data and Parameter'!$E$7)*'Data and Parameter'!$E$19*'Data and Parameter'!$E$14*'ER calculations'!N2743</f>
        <v>0.78020876826634278</v>
      </c>
    </row>
    <row r="2744" spans="1:15" ht="15">
      <c r="A2744" s="284">
        <v>2740</v>
      </c>
      <c r="B2744" s="287"/>
      <c r="C2744" s="287"/>
      <c r="D2744" s="284" t="s">
        <v>119</v>
      </c>
      <c r="E2744" s="287"/>
      <c r="F2744" s="285" t="s">
        <v>2864</v>
      </c>
      <c r="G2744" s="266" t="s">
        <v>121</v>
      </c>
      <c r="H2744" s="266">
        <f>IF(G2744="Traditional Stove",0.1,0.2)</f>
        <v>0.1</v>
      </c>
      <c r="I2744" s="266">
        <f>YEAR(J2744)</f>
        <v>2023</v>
      </c>
      <c r="J2744" s="267">
        <v>44968</v>
      </c>
      <c r="K2744" s="267">
        <f>J2744+1</f>
        <v>44969</v>
      </c>
      <c r="L2744" s="266">
        <f>IF(M2744&lt;=365,1,2)</f>
        <v>1</v>
      </c>
      <c r="M2744" s="266">
        <f>IF(K2744&lt;$C$1,$C$2-$C$1+1,$C$2-K2744+1)</f>
        <v>78</v>
      </c>
      <c r="N2744" s="268">
        <f>M2744/365</f>
        <v>0.21369863013698631</v>
      </c>
      <c r="O2744" s="269">
        <f>'Data and Parameter'!$E$4*'Data and Parameter'!$E$5*('Data and Parameter'!$E$6+'Data and Parameter'!$E$7)*'Data and Parameter'!$E$19*'Data and Parameter'!$E$14*'ER calculations'!N2744</f>
        <v>1.1064778895413589</v>
      </c>
    </row>
    <row r="2745" spans="1:15" ht="15">
      <c r="A2745" s="284">
        <v>2741</v>
      </c>
      <c r="B2745" s="287"/>
      <c r="C2745" s="287"/>
      <c r="D2745" s="284" t="s">
        <v>119</v>
      </c>
      <c r="E2745" s="287"/>
      <c r="F2745" s="285" t="s">
        <v>2865</v>
      </c>
      <c r="G2745" s="266" t="s">
        <v>121</v>
      </c>
      <c r="H2745" s="266">
        <f>IF(G2745="Traditional Stove",0.1,0.2)</f>
        <v>0.1</v>
      </c>
      <c r="I2745" s="266">
        <f>YEAR(J2745)</f>
        <v>2023</v>
      </c>
      <c r="J2745" s="267">
        <v>45005</v>
      </c>
      <c r="K2745" s="267">
        <f>J2745+1</f>
        <v>45006</v>
      </c>
      <c r="L2745" s="266">
        <f>IF(M2745&lt;=365,1,2)</f>
        <v>1</v>
      </c>
      <c r="M2745" s="266">
        <f>IF(K2745&lt;$C$1,$C$2-$C$1+1,$C$2-K2745+1)</f>
        <v>41</v>
      </c>
      <c r="N2745" s="268">
        <f>M2745/365</f>
        <v>0.11232876712328767</v>
      </c>
      <c r="O2745" s="269">
        <f>'Data and Parameter'!$E$4*'Data and Parameter'!$E$5*('Data and Parameter'!$E$6+'Data and Parameter'!$E$7)*'Data and Parameter'!$E$19*'Data and Parameter'!$E$14*'ER calculations'!N2745</f>
        <v>0.58161017270763737</v>
      </c>
    </row>
    <row r="2746" spans="1:15" ht="15">
      <c r="A2746" s="284">
        <v>2742</v>
      </c>
      <c r="B2746" s="287"/>
      <c r="C2746" s="287"/>
      <c r="D2746" s="284" t="s">
        <v>119</v>
      </c>
      <c r="E2746" s="287"/>
      <c r="F2746" s="285" t="s">
        <v>2866</v>
      </c>
      <c r="G2746" s="266" t="s">
        <v>121</v>
      </c>
      <c r="H2746" s="266">
        <f>IF(G2746="Traditional Stove",0.1,0.2)</f>
        <v>0.1</v>
      </c>
      <c r="I2746" s="266">
        <f>YEAR(J2746)</f>
        <v>2023</v>
      </c>
      <c r="J2746" s="267">
        <v>44991</v>
      </c>
      <c r="K2746" s="267">
        <f>J2746+1</f>
        <v>44992</v>
      </c>
      <c r="L2746" s="266">
        <f>IF(M2746&lt;=365,1,2)</f>
        <v>1</v>
      </c>
      <c r="M2746" s="266">
        <f>IF(K2746&lt;$C$1,$C$2-$C$1+1,$C$2-K2746+1)</f>
        <v>55</v>
      </c>
      <c r="N2746" s="268">
        <f>M2746/365</f>
        <v>0.15068493150684931</v>
      </c>
      <c r="O2746" s="269">
        <f>'Data and Parameter'!$E$4*'Data and Parameter'!$E$5*('Data and Parameter'!$E$6+'Data and Parameter'!$E$7)*'Data and Parameter'!$E$19*'Data and Parameter'!$E$14*'ER calculations'!N2746</f>
        <v>0.78020876826634278</v>
      </c>
    </row>
    <row r="2747" spans="1:15" ht="15">
      <c r="A2747" s="284">
        <v>2743</v>
      </c>
      <c r="B2747" s="287"/>
      <c r="C2747" s="287"/>
      <c r="D2747" s="284" t="s">
        <v>119</v>
      </c>
      <c r="E2747" s="287"/>
      <c r="F2747" s="285" t="s">
        <v>2867</v>
      </c>
      <c r="G2747" s="266" t="s">
        <v>121</v>
      </c>
      <c r="H2747" s="266">
        <f>IF(G2747="Traditional Stove",0.1,0.2)</f>
        <v>0.1</v>
      </c>
      <c r="I2747" s="266">
        <f>YEAR(J2747)</f>
        <v>2023</v>
      </c>
      <c r="J2747" s="267">
        <v>45005</v>
      </c>
      <c r="K2747" s="267">
        <f>J2747+1</f>
        <v>45006</v>
      </c>
      <c r="L2747" s="266">
        <f>IF(M2747&lt;=365,1,2)</f>
        <v>1</v>
      </c>
      <c r="M2747" s="266">
        <f>IF(K2747&lt;$C$1,$C$2-$C$1+1,$C$2-K2747+1)</f>
        <v>41</v>
      </c>
      <c r="N2747" s="268">
        <f>M2747/365</f>
        <v>0.11232876712328767</v>
      </c>
      <c r="O2747" s="269">
        <f>'Data and Parameter'!$E$4*'Data and Parameter'!$E$5*('Data and Parameter'!$E$6+'Data and Parameter'!$E$7)*'Data and Parameter'!$E$19*'Data and Parameter'!$E$14*'ER calculations'!N2747</f>
        <v>0.58161017270763737</v>
      </c>
    </row>
    <row r="2748" spans="1:15" ht="15">
      <c r="A2748" s="284">
        <v>2744</v>
      </c>
      <c r="B2748" s="287"/>
      <c r="C2748" s="287"/>
      <c r="D2748" s="284" t="s">
        <v>119</v>
      </c>
      <c r="E2748" s="287"/>
      <c r="F2748" s="285" t="s">
        <v>2868</v>
      </c>
      <c r="G2748" s="266" t="s">
        <v>121</v>
      </c>
      <c r="H2748" s="266">
        <f>IF(G2748="Traditional Stove",0.1,0.2)</f>
        <v>0.1</v>
      </c>
      <c r="I2748" s="266">
        <f>YEAR(J2748)</f>
        <v>2023</v>
      </c>
      <c r="J2748" s="267">
        <v>44967</v>
      </c>
      <c r="K2748" s="267">
        <f>J2748+1</f>
        <v>44968</v>
      </c>
      <c r="L2748" s="266">
        <f>IF(M2748&lt;=365,1,2)</f>
        <v>1</v>
      </c>
      <c r="M2748" s="266">
        <f>IF(K2748&lt;$C$1,$C$2-$C$1+1,$C$2-K2748+1)</f>
        <v>79</v>
      </c>
      <c r="N2748" s="268">
        <f>M2748/365</f>
        <v>0.21643835616438356</v>
      </c>
      <c r="O2748" s="269">
        <f>'Data and Parameter'!$E$4*'Data and Parameter'!$E$5*('Data and Parameter'!$E$6+'Data and Parameter'!$E$7)*'Data and Parameter'!$E$19*'Data and Parameter'!$E$14*'ER calculations'!N2748</f>
        <v>1.1206635035098378</v>
      </c>
    </row>
    <row r="2749" spans="1:15" ht="15">
      <c r="A2749" s="284">
        <v>2745</v>
      </c>
      <c r="B2749" s="287"/>
      <c r="C2749" s="287"/>
      <c r="D2749" s="284" t="s">
        <v>588</v>
      </c>
      <c r="E2749" s="287"/>
      <c r="F2749" s="285" t="s">
        <v>2869</v>
      </c>
      <c r="G2749" s="266" t="s">
        <v>121</v>
      </c>
      <c r="H2749" s="266">
        <f>IF(G2749="Traditional Stove",0.1,0.2)</f>
        <v>0.1</v>
      </c>
      <c r="I2749" s="266">
        <f>YEAR(J2749)</f>
        <v>2023</v>
      </c>
      <c r="J2749" s="267">
        <v>45014</v>
      </c>
      <c r="K2749" s="267">
        <f>J2749+1</f>
        <v>45015</v>
      </c>
      <c r="L2749" s="266">
        <f>IF(M2749&lt;=365,1,2)</f>
        <v>1</v>
      </c>
      <c r="M2749" s="266">
        <f>IF(K2749&lt;$C$1,$C$2-$C$1+1,$C$2-K2749+1)</f>
        <v>32</v>
      </c>
      <c r="N2749" s="268">
        <f>M2749/365</f>
        <v>8.7671232876712329E-2</v>
      </c>
      <c r="O2749" s="269">
        <f>'Data and Parameter'!$E$4*'Data and Parameter'!$E$5*('Data and Parameter'!$E$6+'Data and Parameter'!$E$7)*'Data and Parameter'!$E$19*'Data and Parameter'!$E$14*'ER calculations'!N2749</f>
        <v>0.45393964699132677</v>
      </c>
    </row>
    <row r="2750" spans="1:15" ht="15">
      <c r="A2750" s="284">
        <v>2746</v>
      </c>
      <c r="B2750" s="287"/>
      <c r="C2750" s="287"/>
      <c r="D2750" s="284" t="s">
        <v>119</v>
      </c>
      <c r="E2750" s="287"/>
      <c r="F2750" s="285" t="s">
        <v>2870</v>
      </c>
      <c r="G2750" s="266" t="s">
        <v>121</v>
      </c>
      <c r="H2750" s="266">
        <f>IF(G2750="Traditional Stove",0.1,0.2)</f>
        <v>0.1</v>
      </c>
      <c r="I2750" s="266">
        <f>YEAR(J2750)</f>
        <v>2023</v>
      </c>
      <c r="J2750" s="267">
        <v>44991</v>
      </c>
      <c r="K2750" s="267">
        <f>J2750+1</f>
        <v>44992</v>
      </c>
      <c r="L2750" s="266">
        <f>IF(M2750&lt;=365,1,2)</f>
        <v>1</v>
      </c>
      <c r="M2750" s="266">
        <f>IF(K2750&lt;$C$1,$C$2-$C$1+1,$C$2-K2750+1)</f>
        <v>55</v>
      </c>
      <c r="N2750" s="268">
        <f>M2750/365</f>
        <v>0.15068493150684931</v>
      </c>
      <c r="O2750" s="269">
        <f>'Data and Parameter'!$E$4*'Data and Parameter'!$E$5*('Data and Parameter'!$E$6+'Data and Parameter'!$E$7)*'Data and Parameter'!$E$19*'Data and Parameter'!$E$14*'ER calculations'!N2750</f>
        <v>0.78020876826634278</v>
      </c>
    </row>
    <row r="2751" spans="1:15" ht="15">
      <c r="A2751" s="284">
        <v>2747</v>
      </c>
      <c r="B2751" s="287"/>
      <c r="C2751" s="287"/>
      <c r="D2751" s="284" t="s">
        <v>588</v>
      </c>
      <c r="E2751" s="287"/>
      <c r="F2751" s="285" t="s">
        <v>2871</v>
      </c>
      <c r="G2751" s="266" t="s">
        <v>121</v>
      </c>
      <c r="H2751" s="266">
        <f>IF(G2751="Traditional Stove",0.1,0.2)</f>
        <v>0.1</v>
      </c>
      <c r="I2751" s="266">
        <f>YEAR(J2751)</f>
        <v>2023</v>
      </c>
      <c r="J2751" s="267">
        <v>44994</v>
      </c>
      <c r="K2751" s="267">
        <f>J2751+1</f>
        <v>44995</v>
      </c>
      <c r="L2751" s="266">
        <f>IF(M2751&lt;=365,1,2)</f>
        <v>1</v>
      </c>
      <c r="M2751" s="266">
        <f>IF(K2751&lt;$C$1,$C$2-$C$1+1,$C$2-K2751+1)</f>
        <v>52</v>
      </c>
      <c r="N2751" s="268">
        <f>M2751/365</f>
        <v>0.14246575342465753</v>
      </c>
      <c r="O2751" s="269">
        <f>'Data and Parameter'!$E$4*'Data and Parameter'!$E$5*('Data and Parameter'!$E$6+'Data and Parameter'!$E$7)*'Data and Parameter'!$E$19*'Data and Parameter'!$E$14*'ER calculations'!N2751</f>
        <v>0.73765192636090593</v>
      </c>
    </row>
    <row r="2752" spans="1:15" ht="15">
      <c r="A2752" s="284">
        <v>2748</v>
      </c>
      <c r="B2752" s="287"/>
      <c r="C2752" s="287"/>
      <c r="D2752" s="284" t="s">
        <v>588</v>
      </c>
      <c r="E2752" s="287"/>
      <c r="F2752" s="285" t="s">
        <v>2872</v>
      </c>
      <c r="G2752" s="266" t="s">
        <v>121</v>
      </c>
      <c r="H2752" s="266">
        <f>IF(G2752="Traditional Stove",0.1,0.2)</f>
        <v>0.1</v>
      </c>
      <c r="I2752" s="266">
        <f>YEAR(J2752)</f>
        <v>2023</v>
      </c>
      <c r="J2752" s="267">
        <v>45013</v>
      </c>
      <c r="K2752" s="267">
        <f>J2752+1</f>
        <v>45014</v>
      </c>
      <c r="L2752" s="266">
        <f>IF(M2752&lt;=365,1,2)</f>
        <v>1</v>
      </c>
      <c r="M2752" s="266">
        <f>IF(K2752&lt;$C$1,$C$2-$C$1+1,$C$2-K2752+1)</f>
        <v>33</v>
      </c>
      <c r="N2752" s="268">
        <f>M2752/365</f>
        <v>9.0410958904109592E-2</v>
      </c>
      <c r="O2752" s="269">
        <f>'Data and Parameter'!$E$4*'Data and Parameter'!$E$5*('Data and Parameter'!$E$6+'Data and Parameter'!$E$7)*'Data and Parameter'!$E$19*'Data and Parameter'!$E$14*'ER calculations'!N2752</f>
        <v>0.46812526095980572</v>
      </c>
    </row>
    <row r="2753" spans="1:15" ht="15">
      <c r="A2753" s="284">
        <v>2749</v>
      </c>
      <c r="B2753" s="287"/>
      <c r="C2753" s="287"/>
      <c r="D2753" s="284" t="s">
        <v>119</v>
      </c>
      <c r="E2753" s="287"/>
      <c r="F2753" s="285" t="s">
        <v>2873</v>
      </c>
      <c r="G2753" s="266" t="s">
        <v>121</v>
      </c>
      <c r="H2753" s="266">
        <f>IF(G2753="Traditional Stove",0.1,0.2)</f>
        <v>0.1</v>
      </c>
      <c r="I2753" s="266">
        <f>YEAR(J2753)</f>
        <v>2023</v>
      </c>
      <c r="J2753" s="267">
        <v>45005</v>
      </c>
      <c r="K2753" s="267">
        <f>J2753+1</f>
        <v>45006</v>
      </c>
      <c r="L2753" s="266">
        <f>IF(M2753&lt;=365,1,2)</f>
        <v>1</v>
      </c>
      <c r="M2753" s="266">
        <f>IF(K2753&lt;$C$1,$C$2-$C$1+1,$C$2-K2753+1)</f>
        <v>41</v>
      </c>
      <c r="N2753" s="268">
        <f>M2753/365</f>
        <v>0.11232876712328767</v>
      </c>
      <c r="O2753" s="269">
        <f>'Data and Parameter'!$E$4*'Data and Parameter'!$E$5*('Data and Parameter'!$E$6+'Data and Parameter'!$E$7)*'Data and Parameter'!$E$19*'Data and Parameter'!$E$14*'ER calculations'!N2753</f>
        <v>0.58161017270763737</v>
      </c>
    </row>
    <row r="2754" spans="1:15" ht="15">
      <c r="A2754" s="284">
        <v>2750</v>
      </c>
      <c r="B2754" s="287"/>
      <c r="C2754" s="287"/>
      <c r="D2754" s="284" t="s">
        <v>588</v>
      </c>
      <c r="E2754" s="287"/>
      <c r="F2754" s="285" t="s">
        <v>2874</v>
      </c>
      <c r="G2754" s="266" t="s">
        <v>121</v>
      </c>
      <c r="H2754" s="266">
        <f>IF(G2754="Traditional Stove",0.1,0.2)</f>
        <v>0.1</v>
      </c>
      <c r="I2754" s="266">
        <f>YEAR(J2754)</f>
        <v>2023</v>
      </c>
      <c r="J2754" s="267">
        <v>45014</v>
      </c>
      <c r="K2754" s="267">
        <f>J2754+1</f>
        <v>45015</v>
      </c>
      <c r="L2754" s="266">
        <f>IF(M2754&lt;=365,1,2)</f>
        <v>1</v>
      </c>
      <c r="M2754" s="266">
        <f>IF(K2754&lt;$C$1,$C$2-$C$1+1,$C$2-K2754+1)</f>
        <v>32</v>
      </c>
      <c r="N2754" s="268">
        <f>M2754/365</f>
        <v>8.7671232876712329E-2</v>
      </c>
      <c r="O2754" s="269">
        <f>'Data and Parameter'!$E$4*'Data and Parameter'!$E$5*('Data and Parameter'!$E$6+'Data and Parameter'!$E$7)*'Data and Parameter'!$E$19*'Data and Parameter'!$E$14*'ER calculations'!N2754</f>
        <v>0.45393964699132677</v>
      </c>
    </row>
    <row r="2755" spans="1:15" ht="15">
      <c r="A2755" s="284">
        <v>2751</v>
      </c>
      <c r="B2755" s="287"/>
      <c r="C2755" s="287"/>
      <c r="D2755" s="284" t="s">
        <v>119</v>
      </c>
      <c r="E2755" s="287"/>
      <c r="F2755" s="285" t="s">
        <v>2875</v>
      </c>
      <c r="G2755" s="266" t="s">
        <v>121</v>
      </c>
      <c r="H2755" s="266">
        <f>IF(G2755="Traditional Stove",0.1,0.2)</f>
        <v>0.1</v>
      </c>
      <c r="I2755" s="266">
        <f>YEAR(J2755)</f>
        <v>2023</v>
      </c>
      <c r="J2755" s="267">
        <v>44991</v>
      </c>
      <c r="K2755" s="267">
        <f>J2755+1</f>
        <v>44992</v>
      </c>
      <c r="L2755" s="266">
        <f>IF(M2755&lt;=365,1,2)</f>
        <v>1</v>
      </c>
      <c r="M2755" s="266">
        <f>IF(K2755&lt;$C$1,$C$2-$C$1+1,$C$2-K2755+1)</f>
        <v>55</v>
      </c>
      <c r="N2755" s="268">
        <f>M2755/365</f>
        <v>0.15068493150684931</v>
      </c>
      <c r="O2755" s="269">
        <f>'Data and Parameter'!$E$4*'Data and Parameter'!$E$5*('Data and Parameter'!$E$6+'Data and Parameter'!$E$7)*'Data and Parameter'!$E$19*'Data and Parameter'!$E$14*'ER calculations'!N2755</f>
        <v>0.78020876826634278</v>
      </c>
    </row>
    <row r="2756" spans="1:15" ht="15">
      <c r="A2756" s="284">
        <v>2752</v>
      </c>
      <c r="B2756" s="287"/>
      <c r="C2756" s="287"/>
      <c r="D2756" s="284" t="s">
        <v>588</v>
      </c>
      <c r="E2756" s="287"/>
      <c r="F2756" s="285" t="s">
        <v>2876</v>
      </c>
      <c r="G2756" s="266" t="s">
        <v>121</v>
      </c>
      <c r="H2756" s="266">
        <f>IF(G2756="Traditional Stove",0.1,0.2)</f>
        <v>0.1</v>
      </c>
      <c r="I2756" s="266">
        <f>YEAR(J2756)</f>
        <v>2023</v>
      </c>
      <c r="J2756" s="267">
        <v>45014</v>
      </c>
      <c r="K2756" s="267">
        <f>J2756+1</f>
        <v>45015</v>
      </c>
      <c r="L2756" s="266">
        <f>IF(M2756&lt;=365,1,2)</f>
        <v>1</v>
      </c>
      <c r="M2756" s="266">
        <f>IF(K2756&lt;$C$1,$C$2-$C$1+1,$C$2-K2756+1)</f>
        <v>32</v>
      </c>
      <c r="N2756" s="268">
        <f>M2756/365</f>
        <v>8.7671232876712329E-2</v>
      </c>
      <c r="O2756" s="269">
        <f>'Data and Parameter'!$E$4*'Data and Parameter'!$E$5*('Data and Parameter'!$E$6+'Data and Parameter'!$E$7)*'Data and Parameter'!$E$19*'Data and Parameter'!$E$14*'ER calculations'!N2756</f>
        <v>0.45393964699132677</v>
      </c>
    </row>
    <row r="2757" spans="1:15" ht="15">
      <c r="A2757" s="284">
        <v>2753</v>
      </c>
      <c r="B2757" s="287"/>
      <c r="C2757" s="287"/>
      <c r="D2757" s="284" t="s">
        <v>588</v>
      </c>
      <c r="E2757" s="287"/>
      <c r="F2757" s="285" t="s">
        <v>2877</v>
      </c>
      <c r="G2757" s="266" t="s">
        <v>121</v>
      </c>
      <c r="H2757" s="266">
        <f>IF(G2757="Traditional Stove",0.1,0.2)</f>
        <v>0.1</v>
      </c>
      <c r="I2757" s="266">
        <f>YEAR(J2757)</f>
        <v>2023</v>
      </c>
      <c r="J2757" s="267">
        <v>45014</v>
      </c>
      <c r="K2757" s="267">
        <f>J2757+1</f>
        <v>45015</v>
      </c>
      <c r="L2757" s="266">
        <f>IF(M2757&lt;=365,1,2)</f>
        <v>1</v>
      </c>
      <c r="M2757" s="266">
        <f>IF(K2757&lt;$C$1,$C$2-$C$1+1,$C$2-K2757+1)</f>
        <v>32</v>
      </c>
      <c r="N2757" s="268">
        <f>M2757/365</f>
        <v>8.7671232876712329E-2</v>
      </c>
      <c r="O2757" s="269">
        <f>'Data and Parameter'!$E$4*'Data and Parameter'!$E$5*('Data and Parameter'!$E$6+'Data and Parameter'!$E$7)*'Data and Parameter'!$E$19*'Data and Parameter'!$E$14*'ER calculations'!N2757</f>
        <v>0.45393964699132677</v>
      </c>
    </row>
    <row r="2758" spans="1:15" ht="15">
      <c r="A2758" s="284">
        <v>2754</v>
      </c>
      <c r="B2758" s="287"/>
      <c r="C2758" s="287"/>
      <c r="D2758" s="284" t="s">
        <v>588</v>
      </c>
      <c r="E2758" s="287"/>
      <c r="F2758" s="285" t="s">
        <v>2878</v>
      </c>
      <c r="G2758" s="266" t="s">
        <v>121</v>
      </c>
      <c r="H2758" s="266">
        <f>IF(G2758="Traditional Stove",0.1,0.2)</f>
        <v>0.1</v>
      </c>
      <c r="I2758" s="266">
        <f>YEAR(J2758)</f>
        <v>2023</v>
      </c>
      <c r="J2758" s="267">
        <v>45014</v>
      </c>
      <c r="K2758" s="267">
        <f>J2758+1</f>
        <v>45015</v>
      </c>
      <c r="L2758" s="266">
        <f>IF(M2758&lt;=365,1,2)</f>
        <v>1</v>
      </c>
      <c r="M2758" s="266">
        <f>IF(K2758&lt;$C$1,$C$2-$C$1+1,$C$2-K2758+1)</f>
        <v>32</v>
      </c>
      <c r="N2758" s="268">
        <f>M2758/365</f>
        <v>8.7671232876712329E-2</v>
      </c>
      <c r="O2758" s="269">
        <f>'Data and Parameter'!$E$4*'Data and Parameter'!$E$5*('Data and Parameter'!$E$6+'Data and Parameter'!$E$7)*'Data and Parameter'!$E$19*'Data and Parameter'!$E$14*'ER calculations'!N2758</f>
        <v>0.45393964699132677</v>
      </c>
    </row>
    <row r="2759" spans="1:15" ht="15">
      <c r="A2759" s="284">
        <v>2755</v>
      </c>
      <c r="B2759" s="287"/>
      <c r="C2759" s="287"/>
      <c r="D2759" s="284" t="s">
        <v>588</v>
      </c>
      <c r="E2759" s="287"/>
      <c r="F2759" s="285" t="s">
        <v>2879</v>
      </c>
      <c r="G2759" s="266" t="s">
        <v>121</v>
      </c>
      <c r="H2759" s="266">
        <f>IF(G2759="Traditional Stove",0.1,0.2)</f>
        <v>0.1</v>
      </c>
      <c r="I2759" s="266">
        <f>YEAR(J2759)</f>
        <v>2023</v>
      </c>
      <c r="J2759" s="267">
        <v>45014</v>
      </c>
      <c r="K2759" s="267">
        <f>J2759+1</f>
        <v>45015</v>
      </c>
      <c r="L2759" s="266">
        <f>IF(M2759&lt;=365,1,2)</f>
        <v>1</v>
      </c>
      <c r="M2759" s="266">
        <f>IF(K2759&lt;$C$1,$C$2-$C$1+1,$C$2-K2759+1)</f>
        <v>32</v>
      </c>
      <c r="N2759" s="268">
        <f>M2759/365</f>
        <v>8.7671232876712329E-2</v>
      </c>
      <c r="O2759" s="269">
        <f>'Data and Parameter'!$E$4*'Data and Parameter'!$E$5*('Data and Parameter'!$E$6+'Data and Parameter'!$E$7)*'Data and Parameter'!$E$19*'Data and Parameter'!$E$14*'ER calculations'!N2759</f>
        <v>0.45393964699132677</v>
      </c>
    </row>
    <row r="2760" spans="1:15" ht="15">
      <c r="A2760" s="284">
        <v>2756</v>
      </c>
      <c r="B2760" s="287"/>
      <c r="C2760" s="287"/>
      <c r="D2760" s="284" t="s">
        <v>119</v>
      </c>
      <c r="E2760" s="287"/>
      <c r="F2760" s="285" t="s">
        <v>2880</v>
      </c>
      <c r="G2760" s="266" t="s">
        <v>121</v>
      </c>
      <c r="H2760" s="266">
        <f>IF(G2760="Traditional Stove",0.1,0.2)</f>
        <v>0.1</v>
      </c>
      <c r="I2760" s="266">
        <f>YEAR(J2760)</f>
        <v>2023</v>
      </c>
      <c r="J2760" s="267">
        <v>45005</v>
      </c>
      <c r="K2760" s="267">
        <f>J2760+1</f>
        <v>45006</v>
      </c>
      <c r="L2760" s="266">
        <f>IF(M2760&lt;=365,1,2)</f>
        <v>1</v>
      </c>
      <c r="M2760" s="266">
        <f>IF(K2760&lt;$C$1,$C$2-$C$1+1,$C$2-K2760+1)</f>
        <v>41</v>
      </c>
      <c r="N2760" s="268">
        <f>M2760/365</f>
        <v>0.11232876712328767</v>
      </c>
      <c r="O2760" s="269">
        <f>'Data and Parameter'!$E$4*'Data and Parameter'!$E$5*('Data and Parameter'!$E$6+'Data and Parameter'!$E$7)*'Data and Parameter'!$E$19*'Data and Parameter'!$E$14*'ER calculations'!N2760</f>
        <v>0.58161017270763737</v>
      </c>
    </row>
    <row r="2761" spans="1:15" ht="15">
      <c r="A2761" s="284">
        <v>2757</v>
      </c>
      <c r="B2761" s="287"/>
      <c r="C2761" s="287"/>
      <c r="D2761" s="284" t="s">
        <v>119</v>
      </c>
      <c r="E2761" s="287"/>
      <c r="F2761" s="285" t="s">
        <v>2881</v>
      </c>
      <c r="G2761" s="266" t="s">
        <v>121</v>
      </c>
      <c r="H2761" s="266">
        <f>IF(G2761="Traditional Stove",0.1,0.2)</f>
        <v>0.1</v>
      </c>
      <c r="I2761" s="266">
        <f>YEAR(J2761)</f>
        <v>2023</v>
      </c>
      <c r="J2761" s="267">
        <v>44968</v>
      </c>
      <c r="K2761" s="267">
        <f>J2761+1</f>
        <v>44969</v>
      </c>
      <c r="L2761" s="266">
        <f>IF(M2761&lt;=365,1,2)</f>
        <v>1</v>
      </c>
      <c r="M2761" s="266">
        <f>IF(K2761&lt;$C$1,$C$2-$C$1+1,$C$2-K2761+1)</f>
        <v>78</v>
      </c>
      <c r="N2761" s="268">
        <f>M2761/365</f>
        <v>0.21369863013698631</v>
      </c>
      <c r="O2761" s="269">
        <f>'Data and Parameter'!$E$4*'Data and Parameter'!$E$5*('Data and Parameter'!$E$6+'Data and Parameter'!$E$7)*'Data and Parameter'!$E$19*'Data and Parameter'!$E$14*'ER calculations'!N2761</f>
        <v>1.1064778895413589</v>
      </c>
    </row>
    <row r="2762" spans="1:15" ht="15">
      <c r="A2762" s="284">
        <v>2758</v>
      </c>
      <c r="B2762" s="287"/>
      <c r="C2762" s="287"/>
      <c r="D2762" s="284" t="s">
        <v>1054</v>
      </c>
      <c r="E2762" s="287"/>
      <c r="F2762" s="285" t="s">
        <v>2882</v>
      </c>
      <c r="G2762" s="266" t="s">
        <v>121</v>
      </c>
      <c r="H2762" s="266">
        <f>IF(G2762="Traditional Stove",0.1,0.2)</f>
        <v>0.1</v>
      </c>
      <c r="I2762" s="266">
        <f>YEAR(J2762)</f>
        <v>2023</v>
      </c>
      <c r="J2762" s="267">
        <v>44967</v>
      </c>
      <c r="K2762" s="267">
        <f>J2762+1</f>
        <v>44968</v>
      </c>
      <c r="L2762" s="266">
        <f>IF(M2762&lt;=365,1,2)</f>
        <v>1</v>
      </c>
      <c r="M2762" s="266">
        <f>IF(K2762&lt;$C$1,$C$2-$C$1+1,$C$2-K2762+1)</f>
        <v>79</v>
      </c>
      <c r="N2762" s="268">
        <f>M2762/365</f>
        <v>0.21643835616438356</v>
      </c>
      <c r="O2762" s="269">
        <f>'Data and Parameter'!$E$4*'Data and Parameter'!$E$5*('Data and Parameter'!$E$6+'Data and Parameter'!$E$7)*'Data and Parameter'!$E$19*'Data and Parameter'!$E$14*'ER calculations'!N2762</f>
        <v>1.1206635035098378</v>
      </c>
    </row>
    <row r="2763" spans="1:15" ht="15">
      <c r="A2763" s="284">
        <v>2759</v>
      </c>
      <c r="B2763" s="287"/>
      <c r="C2763" s="287"/>
      <c r="D2763" s="284" t="s">
        <v>588</v>
      </c>
      <c r="E2763" s="287"/>
      <c r="F2763" s="285" t="s">
        <v>2883</v>
      </c>
      <c r="G2763" s="266" t="s">
        <v>121</v>
      </c>
      <c r="H2763" s="266">
        <f>IF(G2763="Traditional Stove",0.1,0.2)</f>
        <v>0.1</v>
      </c>
      <c r="I2763" s="266">
        <f>YEAR(J2763)</f>
        <v>2023</v>
      </c>
      <c r="J2763" s="267">
        <v>45014</v>
      </c>
      <c r="K2763" s="267">
        <f>J2763+1</f>
        <v>45015</v>
      </c>
      <c r="L2763" s="266">
        <f>IF(M2763&lt;=365,1,2)</f>
        <v>1</v>
      </c>
      <c r="M2763" s="266">
        <f>IF(K2763&lt;$C$1,$C$2-$C$1+1,$C$2-K2763+1)</f>
        <v>32</v>
      </c>
      <c r="N2763" s="268">
        <f>M2763/365</f>
        <v>8.7671232876712329E-2</v>
      </c>
      <c r="O2763" s="269">
        <f>'Data and Parameter'!$E$4*'Data and Parameter'!$E$5*('Data and Parameter'!$E$6+'Data and Parameter'!$E$7)*'Data and Parameter'!$E$19*'Data and Parameter'!$E$14*'ER calculations'!N2763</f>
        <v>0.45393964699132677</v>
      </c>
    </row>
    <row r="2764" spans="1:15" ht="15">
      <c r="A2764" s="284">
        <v>2760</v>
      </c>
      <c r="B2764" s="287"/>
      <c r="C2764" s="287"/>
      <c r="D2764" s="284" t="s">
        <v>119</v>
      </c>
      <c r="E2764" s="287"/>
      <c r="F2764" s="285" t="s">
        <v>2884</v>
      </c>
      <c r="G2764" s="266" t="s">
        <v>121</v>
      </c>
      <c r="H2764" s="266">
        <f>IF(G2764="Traditional Stove",0.1,0.2)</f>
        <v>0.1</v>
      </c>
      <c r="I2764" s="266">
        <f>YEAR(J2764)</f>
        <v>2023</v>
      </c>
      <c r="J2764" s="267">
        <v>44991</v>
      </c>
      <c r="K2764" s="267">
        <f>J2764+1</f>
        <v>44992</v>
      </c>
      <c r="L2764" s="266">
        <f>IF(M2764&lt;=365,1,2)</f>
        <v>1</v>
      </c>
      <c r="M2764" s="266">
        <f>IF(K2764&lt;$C$1,$C$2-$C$1+1,$C$2-K2764+1)</f>
        <v>55</v>
      </c>
      <c r="N2764" s="268">
        <f>M2764/365</f>
        <v>0.15068493150684931</v>
      </c>
      <c r="O2764" s="269">
        <f>'Data and Parameter'!$E$4*'Data and Parameter'!$E$5*('Data and Parameter'!$E$6+'Data and Parameter'!$E$7)*'Data and Parameter'!$E$19*'Data and Parameter'!$E$14*'ER calculations'!N2764</f>
        <v>0.78020876826634278</v>
      </c>
    </row>
    <row r="2765" spans="1:15" ht="15">
      <c r="A2765" s="284">
        <v>2761</v>
      </c>
      <c r="B2765" s="287"/>
      <c r="C2765" s="287"/>
      <c r="D2765" s="284" t="s">
        <v>588</v>
      </c>
      <c r="E2765" s="287"/>
      <c r="F2765" s="285" t="s">
        <v>2885</v>
      </c>
      <c r="G2765" s="266" t="s">
        <v>121</v>
      </c>
      <c r="H2765" s="266">
        <f>IF(G2765="Traditional Stove",0.1,0.2)</f>
        <v>0.1</v>
      </c>
      <c r="I2765" s="266">
        <f>YEAR(J2765)</f>
        <v>2023</v>
      </c>
      <c r="J2765" s="267">
        <v>45014</v>
      </c>
      <c r="K2765" s="267">
        <f>J2765+1</f>
        <v>45015</v>
      </c>
      <c r="L2765" s="266">
        <f>IF(M2765&lt;=365,1,2)</f>
        <v>1</v>
      </c>
      <c r="M2765" s="266">
        <f>IF(K2765&lt;$C$1,$C$2-$C$1+1,$C$2-K2765+1)</f>
        <v>32</v>
      </c>
      <c r="N2765" s="268">
        <f>M2765/365</f>
        <v>8.7671232876712329E-2</v>
      </c>
      <c r="O2765" s="269">
        <f>'Data and Parameter'!$E$4*'Data and Parameter'!$E$5*('Data and Parameter'!$E$6+'Data and Parameter'!$E$7)*'Data and Parameter'!$E$19*'Data and Parameter'!$E$14*'ER calculations'!N2765</f>
        <v>0.45393964699132677</v>
      </c>
    </row>
    <row r="2766" spans="1:15" ht="15">
      <c r="A2766" s="284">
        <v>2762</v>
      </c>
      <c r="B2766" s="287"/>
      <c r="C2766" s="287"/>
      <c r="D2766" s="284" t="s">
        <v>119</v>
      </c>
      <c r="E2766" s="287"/>
      <c r="F2766" s="285" t="s">
        <v>2886</v>
      </c>
      <c r="G2766" s="266" t="s">
        <v>121</v>
      </c>
      <c r="H2766" s="266">
        <f>IF(G2766="Traditional Stove",0.1,0.2)</f>
        <v>0.1</v>
      </c>
      <c r="I2766" s="266">
        <f>YEAR(J2766)</f>
        <v>2023</v>
      </c>
      <c r="J2766" s="267">
        <v>44967</v>
      </c>
      <c r="K2766" s="267">
        <f>J2766+1</f>
        <v>44968</v>
      </c>
      <c r="L2766" s="266">
        <f>IF(M2766&lt;=365,1,2)</f>
        <v>1</v>
      </c>
      <c r="M2766" s="266">
        <f>IF(K2766&lt;$C$1,$C$2-$C$1+1,$C$2-K2766+1)</f>
        <v>79</v>
      </c>
      <c r="N2766" s="268">
        <f>M2766/365</f>
        <v>0.21643835616438356</v>
      </c>
      <c r="O2766" s="269">
        <f>'Data and Parameter'!$E$4*'Data and Parameter'!$E$5*('Data and Parameter'!$E$6+'Data and Parameter'!$E$7)*'Data and Parameter'!$E$19*'Data and Parameter'!$E$14*'ER calculations'!N2766</f>
        <v>1.1206635035098378</v>
      </c>
    </row>
    <row r="2767" spans="1:15" ht="15">
      <c r="A2767" s="284">
        <v>2763</v>
      </c>
      <c r="B2767" s="287"/>
      <c r="C2767" s="287"/>
      <c r="D2767" s="284" t="s">
        <v>119</v>
      </c>
      <c r="E2767" s="287"/>
      <c r="F2767" s="285" t="s">
        <v>2887</v>
      </c>
      <c r="G2767" s="266" t="s">
        <v>121</v>
      </c>
      <c r="H2767" s="266">
        <f>IF(G2767="Traditional Stove",0.1,0.2)</f>
        <v>0.1</v>
      </c>
      <c r="I2767" s="266">
        <f>YEAR(J2767)</f>
        <v>2023</v>
      </c>
      <c r="J2767" s="267">
        <v>44991</v>
      </c>
      <c r="K2767" s="267">
        <f>J2767+1</f>
        <v>44992</v>
      </c>
      <c r="L2767" s="266">
        <f>IF(M2767&lt;=365,1,2)</f>
        <v>1</v>
      </c>
      <c r="M2767" s="266">
        <f>IF(K2767&lt;$C$1,$C$2-$C$1+1,$C$2-K2767+1)</f>
        <v>55</v>
      </c>
      <c r="N2767" s="268">
        <f>M2767/365</f>
        <v>0.15068493150684931</v>
      </c>
      <c r="O2767" s="269">
        <f>'Data and Parameter'!$E$4*'Data and Parameter'!$E$5*('Data and Parameter'!$E$6+'Data and Parameter'!$E$7)*'Data and Parameter'!$E$19*'Data and Parameter'!$E$14*'ER calculations'!N2767</f>
        <v>0.78020876826634278</v>
      </c>
    </row>
    <row r="2768" spans="1:15" ht="15">
      <c r="A2768" s="284">
        <v>2764</v>
      </c>
      <c r="B2768" s="287"/>
      <c r="C2768" s="287"/>
      <c r="D2768" s="284" t="s">
        <v>588</v>
      </c>
      <c r="E2768" s="287"/>
      <c r="F2768" s="285" t="s">
        <v>2888</v>
      </c>
      <c r="G2768" s="266" t="s">
        <v>121</v>
      </c>
      <c r="H2768" s="266">
        <f>IF(G2768="Traditional Stove",0.1,0.2)</f>
        <v>0.1</v>
      </c>
      <c r="I2768" s="266">
        <f>YEAR(J2768)</f>
        <v>2023</v>
      </c>
      <c r="J2768" s="267">
        <v>45014</v>
      </c>
      <c r="K2768" s="267">
        <f>J2768+1</f>
        <v>45015</v>
      </c>
      <c r="L2768" s="266">
        <f>IF(M2768&lt;=365,1,2)</f>
        <v>1</v>
      </c>
      <c r="M2768" s="266">
        <f>IF(K2768&lt;$C$1,$C$2-$C$1+1,$C$2-K2768+1)</f>
        <v>32</v>
      </c>
      <c r="N2768" s="268">
        <f>M2768/365</f>
        <v>8.7671232876712329E-2</v>
      </c>
      <c r="O2768" s="269">
        <f>'Data and Parameter'!$E$4*'Data and Parameter'!$E$5*('Data and Parameter'!$E$6+'Data and Parameter'!$E$7)*'Data and Parameter'!$E$19*'Data and Parameter'!$E$14*'ER calculations'!N2768</f>
        <v>0.45393964699132677</v>
      </c>
    </row>
    <row r="2769" spans="1:15" ht="15">
      <c r="A2769" s="284">
        <v>2765</v>
      </c>
      <c r="B2769" s="287"/>
      <c r="C2769" s="287"/>
      <c r="D2769" s="284" t="s">
        <v>588</v>
      </c>
      <c r="E2769" s="287"/>
      <c r="F2769" s="285" t="s">
        <v>2889</v>
      </c>
      <c r="G2769" s="266" t="s">
        <v>121</v>
      </c>
      <c r="H2769" s="266">
        <f>IF(G2769="Traditional Stove",0.1,0.2)</f>
        <v>0.1</v>
      </c>
      <c r="I2769" s="266">
        <f>YEAR(J2769)</f>
        <v>2023</v>
      </c>
      <c r="J2769" s="267">
        <v>45014</v>
      </c>
      <c r="K2769" s="267">
        <f>J2769+1</f>
        <v>45015</v>
      </c>
      <c r="L2769" s="266">
        <f>IF(M2769&lt;=365,1,2)</f>
        <v>1</v>
      </c>
      <c r="M2769" s="266">
        <f>IF(K2769&lt;$C$1,$C$2-$C$1+1,$C$2-K2769+1)</f>
        <v>32</v>
      </c>
      <c r="N2769" s="268">
        <f>M2769/365</f>
        <v>8.7671232876712329E-2</v>
      </c>
      <c r="O2769" s="269">
        <f>'Data and Parameter'!$E$4*'Data and Parameter'!$E$5*('Data and Parameter'!$E$6+'Data and Parameter'!$E$7)*'Data and Parameter'!$E$19*'Data and Parameter'!$E$14*'ER calculations'!N2769</f>
        <v>0.45393964699132677</v>
      </c>
    </row>
    <row r="2770" spans="1:15" ht="15">
      <c r="A2770" s="284">
        <v>2766</v>
      </c>
      <c r="B2770" s="287"/>
      <c r="C2770" s="287"/>
      <c r="D2770" s="284" t="s">
        <v>588</v>
      </c>
      <c r="E2770" s="287"/>
      <c r="F2770" s="285" t="s">
        <v>2890</v>
      </c>
      <c r="G2770" s="266" t="s">
        <v>121</v>
      </c>
      <c r="H2770" s="266">
        <f>IF(G2770="Traditional Stove",0.1,0.2)</f>
        <v>0.1</v>
      </c>
      <c r="I2770" s="266">
        <f>YEAR(J2770)</f>
        <v>2023</v>
      </c>
      <c r="J2770" s="267">
        <v>45015</v>
      </c>
      <c r="K2770" s="267">
        <f>J2770+1</f>
        <v>45016</v>
      </c>
      <c r="L2770" s="266">
        <f>IF(M2770&lt;=365,1,2)</f>
        <v>1</v>
      </c>
      <c r="M2770" s="266">
        <f>IF(K2770&lt;$C$1,$C$2-$C$1+1,$C$2-K2770+1)</f>
        <v>31</v>
      </c>
      <c r="N2770" s="268">
        <f>M2770/365</f>
        <v>8.4931506849315067E-2</v>
      </c>
      <c r="O2770" s="269">
        <f>'Data and Parameter'!$E$4*'Data and Parameter'!$E$5*('Data and Parameter'!$E$6+'Data and Parameter'!$E$7)*'Data and Parameter'!$E$19*'Data and Parameter'!$E$14*'ER calculations'!N2770</f>
        <v>0.43975403302284777</v>
      </c>
    </row>
    <row r="2771" spans="1:15" ht="15">
      <c r="A2771" s="284">
        <v>2767</v>
      </c>
      <c r="B2771" s="287"/>
      <c r="C2771" s="287"/>
      <c r="D2771" s="284" t="s">
        <v>119</v>
      </c>
      <c r="E2771" s="287"/>
      <c r="F2771" s="285" t="s">
        <v>2891</v>
      </c>
      <c r="G2771" s="266" t="s">
        <v>121</v>
      </c>
      <c r="H2771" s="266">
        <f>IF(G2771="Traditional Stove",0.1,0.2)</f>
        <v>0.1</v>
      </c>
      <c r="I2771" s="266">
        <f>YEAR(J2771)</f>
        <v>2023</v>
      </c>
      <c r="J2771" s="267">
        <v>44989</v>
      </c>
      <c r="K2771" s="267">
        <f>J2771+1</f>
        <v>44990</v>
      </c>
      <c r="L2771" s="266">
        <f>IF(M2771&lt;=365,1,2)</f>
        <v>1</v>
      </c>
      <c r="M2771" s="266">
        <f>IF(K2771&lt;$C$1,$C$2-$C$1+1,$C$2-K2771+1)</f>
        <v>57</v>
      </c>
      <c r="N2771" s="268">
        <f>M2771/365</f>
        <v>0.15616438356164383</v>
      </c>
      <c r="O2771" s="269">
        <f>'Data and Parameter'!$E$4*'Data and Parameter'!$E$5*('Data and Parameter'!$E$6+'Data and Parameter'!$E$7)*'Data and Parameter'!$E$19*'Data and Parameter'!$E$14*'ER calculations'!N2771</f>
        <v>0.80857999620330079</v>
      </c>
    </row>
    <row r="2772" spans="1:15" ht="15">
      <c r="A2772" s="284">
        <v>2768</v>
      </c>
      <c r="B2772" s="287"/>
      <c r="C2772" s="287"/>
      <c r="D2772" s="284" t="s">
        <v>588</v>
      </c>
      <c r="E2772" s="287"/>
      <c r="F2772" s="285" t="s">
        <v>2892</v>
      </c>
      <c r="G2772" s="266" t="s">
        <v>121</v>
      </c>
      <c r="H2772" s="266">
        <f>IF(G2772="Traditional Stove",0.1,0.2)</f>
        <v>0.1</v>
      </c>
      <c r="I2772" s="266">
        <f>YEAR(J2772)</f>
        <v>2023</v>
      </c>
      <c r="J2772" s="267">
        <v>45015</v>
      </c>
      <c r="K2772" s="267">
        <f>J2772+1</f>
        <v>45016</v>
      </c>
      <c r="L2772" s="266">
        <f>IF(M2772&lt;=365,1,2)</f>
        <v>1</v>
      </c>
      <c r="M2772" s="266">
        <f>IF(K2772&lt;$C$1,$C$2-$C$1+1,$C$2-K2772+1)</f>
        <v>31</v>
      </c>
      <c r="N2772" s="268">
        <f>M2772/365</f>
        <v>8.4931506849315067E-2</v>
      </c>
      <c r="O2772" s="269">
        <f>'Data and Parameter'!$E$4*'Data and Parameter'!$E$5*('Data and Parameter'!$E$6+'Data and Parameter'!$E$7)*'Data and Parameter'!$E$19*'Data and Parameter'!$E$14*'ER calculations'!N2772</f>
        <v>0.43975403302284777</v>
      </c>
    </row>
    <row r="2773" spans="1:15" ht="15">
      <c r="A2773" s="284">
        <v>2769</v>
      </c>
      <c r="B2773" s="287"/>
      <c r="C2773" s="287"/>
      <c r="D2773" s="284" t="s">
        <v>1376</v>
      </c>
      <c r="E2773" s="287"/>
      <c r="F2773" s="285" t="s">
        <v>2893</v>
      </c>
      <c r="G2773" s="266" t="s">
        <v>121</v>
      </c>
      <c r="H2773" s="266">
        <f>IF(G2773="Traditional Stove",0.1,0.2)</f>
        <v>0.1</v>
      </c>
      <c r="I2773" s="266">
        <f>YEAR(J2773)</f>
        <v>2023</v>
      </c>
      <c r="J2773" s="267">
        <v>44969</v>
      </c>
      <c r="K2773" s="267">
        <f>J2773+1</f>
        <v>44970</v>
      </c>
      <c r="L2773" s="266">
        <f>IF(M2773&lt;=365,1,2)</f>
        <v>1</v>
      </c>
      <c r="M2773" s="266">
        <f>IF(K2773&lt;$C$1,$C$2-$C$1+1,$C$2-K2773+1)</f>
        <v>77</v>
      </c>
      <c r="N2773" s="268">
        <f>M2773/365</f>
        <v>0.21095890410958903</v>
      </c>
      <c r="O2773" s="269">
        <f>'Data and Parameter'!$E$4*'Data and Parameter'!$E$5*('Data and Parameter'!$E$6+'Data and Parameter'!$E$7)*'Data and Parameter'!$E$19*'Data and Parameter'!$E$14*'ER calculations'!N2773</f>
        <v>1.0922922755728799</v>
      </c>
    </row>
    <row r="2774" spans="1:15" ht="15">
      <c r="A2774" s="284">
        <v>2770</v>
      </c>
      <c r="B2774" s="287"/>
      <c r="C2774" s="287"/>
      <c r="D2774" s="284" t="s">
        <v>588</v>
      </c>
      <c r="E2774" s="287"/>
      <c r="F2774" s="285" t="s">
        <v>2894</v>
      </c>
      <c r="G2774" s="266" t="s">
        <v>121</v>
      </c>
      <c r="H2774" s="266">
        <f>IF(G2774="Traditional Stove",0.1,0.2)</f>
        <v>0.1</v>
      </c>
      <c r="I2774" s="266">
        <f>YEAR(J2774)</f>
        <v>2023</v>
      </c>
      <c r="J2774" s="267">
        <v>45014</v>
      </c>
      <c r="K2774" s="267">
        <f>J2774+1</f>
        <v>45015</v>
      </c>
      <c r="L2774" s="266">
        <f>IF(M2774&lt;=365,1,2)</f>
        <v>1</v>
      </c>
      <c r="M2774" s="266">
        <f>IF(K2774&lt;$C$1,$C$2-$C$1+1,$C$2-K2774+1)</f>
        <v>32</v>
      </c>
      <c r="N2774" s="268">
        <f>M2774/365</f>
        <v>8.7671232876712329E-2</v>
      </c>
      <c r="O2774" s="269">
        <f>'Data and Parameter'!$E$4*'Data and Parameter'!$E$5*('Data and Parameter'!$E$6+'Data and Parameter'!$E$7)*'Data and Parameter'!$E$19*'Data and Parameter'!$E$14*'ER calculations'!N2774</f>
        <v>0.45393964699132677</v>
      </c>
    </row>
    <row r="2775" spans="1:15" ht="15">
      <c r="A2775" s="284">
        <v>2771</v>
      </c>
      <c r="B2775" s="287"/>
      <c r="C2775" s="287"/>
      <c r="D2775" s="284" t="s">
        <v>588</v>
      </c>
      <c r="E2775" s="287"/>
      <c r="F2775" s="285" t="s">
        <v>2895</v>
      </c>
      <c r="G2775" s="266" t="s">
        <v>121</v>
      </c>
      <c r="H2775" s="266">
        <f>IF(G2775="Traditional Stove",0.1,0.2)</f>
        <v>0.1</v>
      </c>
      <c r="I2775" s="266">
        <f>YEAR(J2775)</f>
        <v>2023</v>
      </c>
      <c r="J2775" s="267">
        <v>45014</v>
      </c>
      <c r="K2775" s="267">
        <f>J2775+1</f>
        <v>45015</v>
      </c>
      <c r="L2775" s="266">
        <f>IF(M2775&lt;=365,1,2)</f>
        <v>1</v>
      </c>
      <c r="M2775" s="266">
        <f>IF(K2775&lt;$C$1,$C$2-$C$1+1,$C$2-K2775+1)</f>
        <v>32</v>
      </c>
      <c r="N2775" s="268">
        <f>M2775/365</f>
        <v>8.7671232876712329E-2</v>
      </c>
      <c r="O2775" s="269">
        <f>'Data and Parameter'!$E$4*'Data and Parameter'!$E$5*('Data and Parameter'!$E$6+'Data and Parameter'!$E$7)*'Data and Parameter'!$E$19*'Data and Parameter'!$E$14*'ER calculations'!N2775</f>
        <v>0.45393964699132677</v>
      </c>
    </row>
    <row r="2776" spans="1:15" ht="15">
      <c r="A2776" s="284">
        <v>2772</v>
      </c>
      <c r="B2776" s="287"/>
      <c r="C2776" s="287"/>
      <c r="D2776" s="284" t="s">
        <v>588</v>
      </c>
      <c r="E2776" s="287"/>
      <c r="F2776" s="285" t="s">
        <v>2896</v>
      </c>
      <c r="G2776" s="266" t="s">
        <v>121</v>
      </c>
      <c r="H2776" s="266">
        <f>IF(G2776="Traditional Stove",0.1,0.2)</f>
        <v>0.1</v>
      </c>
      <c r="I2776" s="266">
        <f>YEAR(J2776)</f>
        <v>2023</v>
      </c>
      <c r="J2776" s="267">
        <v>45012</v>
      </c>
      <c r="K2776" s="267">
        <f>J2776+1</f>
        <v>45013</v>
      </c>
      <c r="L2776" s="266">
        <f>IF(M2776&lt;=365,1,2)</f>
        <v>1</v>
      </c>
      <c r="M2776" s="266">
        <f>IF(K2776&lt;$C$1,$C$2-$C$1+1,$C$2-K2776+1)</f>
        <v>34</v>
      </c>
      <c r="N2776" s="268">
        <f>M2776/365</f>
        <v>9.3150684931506855E-2</v>
      </c>
      <c r="O2776" s="269">
        <f>'Data and Parameter'!$E$4*'Data and Parameter'!$E$5*('Data and Parameter'!$E$6+'Data and Parameter'!$E$7)*'Data and Parameter'!$E$19*'Data and Parameter'!$E$14*'ER calculations'!N2776</f>
        <v>0.48231087492828467</v>
      </c>
    </row>
    <row r="2777" spans="1:15" ht="15">
      <c r="A2777" s="284">
        <v>2773</v>
      </c>
      <c r="B2777" s="287"/>
      <c r="C2777" s="287"/>
      <c r="D2777" s="284" t="s">
        <v>588</v>
      </c>
      <c r="E2777" s="287"/>
      <c r="F2777" s="285" t="s">
        <v>2897</v>
      </c>
      <c r="G2777" s="266" t="s">
        <v>121</v>
      </c>
      <c r="H2777" s="266">
        <f>IF(G2777="Traditional Stove",0.1,0.2)</f>
        <v>0.1</v>
      </c>
      <c r="I2777" s="266">
        <f>YEAR(J2777)</f>
        <v>2023</v>
      </c>
      <c r="J2777" s="267">
        <v>45013</v>
      </c>
      <c r="K2777" s="267">
        <f>J2777+1</f>
        <v>45014</v>
      </c>
      <c r="L2777" s="266">
        <f>IF(M2777&lt;=365,1,2)</f>
        <v>1</v>
      </c>
      <c r="M2777" s="266">
        <f>IF(K2777&lt;$C$1,$C$2-$C$1+1,$C$2-K2777+1)</f>
        <v>33</v>
      </c>
      <c r="N2777" s="268">
        <f>M2777/365</f>
        <v>9.0410958904109592E-2</v>
      </c>
      <c r="O2777" s="269">
        <f>'Data and Parameter'!$E$4*'Data and Parameter'!$E$5*('Data and Parameter'!$E$6+'Data and Parameter'!$E$7)*'Data and Parameter'!$E$19*'Data and Parameter'!$E$14*'ER calculations'!N2777</f>
        <v>0.46812526095980572</v>
      </c>
    </row>
    <row r="2778" spans="1:15" ht="15">
      <c r="A2778" s="284">
        <v>2774</v>
      </c>
      <c r="B2778" s="287"/>
      <c r="C2778" s="287"/>
      <c r="D2778" s="284" t="s">
        <v>588</v>
      </c>
      <c r="E2778" s="287"/>
      <c r="F2778" s="285" t="s">
        <v>2898</v>
      </c>
      <c r="G2778" s="266" t="s">
        <v>121</v>
      </c>
      <c r="H2778" s="266">
        <f>IF(G2778="Traditional Stove",0.1,0.2)</f>
        <v>0.1</v>
      </c>
      <c r="I2778" s="266">
        <f>YEAR(J2778)</f>
        <v>2023</v>
      </c>
      <c r="J2778" s="267">
        <v>45014</v>
      </c>
      <c r="K2778" s="267">
        <f>J2778+1</f>
        <v>45015</v>
      </c>
      <c r="L2778" s="266">
        <f>IF(M2778&lt;=365,1,2)</f>
        <v>1</v>
      </c>
      <c r="M2778" s="266">
        <f>IF(K2778&lt;$C$1,$C$2-$C$1+1,$C$2-K2778+1)</f>
        <v>32</v>
      </c>
      <c r="N2778" s="268">
        <f>M2778/365</f>
        <v>8.7671232876712329E-2</v>
      </c>
      <c r="O2778" s="269">
        <f>'Data and Parameter'!$E$4*'Data and Parameter'!$E$5*('Data and Parameter'!$E$6+'Data and Parameter'!$E$7)*'Data and Parameter'!$E$19*'Data and Parameter'!$E$14*'ER calculations'!N2778</f>
        <v>0.45393964699132677</v>
      </c>
    </row>
    <row r="2779" spans="1:15" ht="15">
      <c r="A2779" s="284">
        <v>2775</v>
      </c>
      <c r="B2779" s="287"/>
      <c r="C2779" s="287"/>
      <c r="D2779" s="284" t="s">
        <v>588</v>
      </c>
      <c r="E2779" s="287"/>
      <c r="F2779" s="285" t="s">
        <v>2899</v>
      </c>
      <c r="G2779" s="266" t="s">
        <v>121</v>
      </c>
      <c r="H2779" s="266">
        <f>IF(G2779="Traditional Stove",0.1,0.2)</f>
        <v>0.1</v>
      </c>
      <c r="I2779" s="266">
        <f>YEAR(J2779)</f>
        <v>2023</v>
      </c>
      <c r="J2779" s="267">
        <v>45014</v>
      </c>
      <c r="K2779" s="267">
        <f>J2779+1</f>
        <v>45015</v>
      </c>
      <c r="L2779" s="266">
        <f>IF(M2779&lt;=365,1,2)</f>
        <v>1</v>
      </c>
      <c r="M2779" s="266">
        <f>IF(K2779&lt;$C$1,$C$2-$C$1+1,$C$2-K2779+1)</f>
        <v>32</v>
      </c>
      <c r="N2779" s="268">
        <f>M2779/365</f>
        <v>8.7671232876712329E-2</v>
      </c>
      <c r="O2779" s="269">
        <f>'Data and Parameter'!$E$4*'Data and Parameter'!$E$5*('Data and Parameter'!$E$6+'Data and Parameter'!$E$7)*'Data and Parameter'!$E$19*'Data and Parameter'!$E$14*'ER calculations'!N2779</f>
        <v>0.45393964699132677</v>
      </c>
    </row>
    <row r="2780" spans="1:15" ht="15">
      <c r="A2780" s="284">
        <v>2776</v>
      </c>
      <c r="B2780" s="287"/>
      <c r="C2780" s="287"/>
      <c r="D2780" s="284" t="s">
        <v>588</v>
      </c>
      <c r="E2780" s="287"/>
      <c r="F2780" s="285" t="s">
        <v>2900</v>
      </c>
      <c r="G2780" s="266" t="s">
        <v>121</v>
      </c>
      <c r="H2780" s="266">
        <f>IF(G2780="Traditional Stove",0.1,0.2)</f>
        <v>0.1</v>
      </c>
      <c r="I2780" s="266">
        <f>YEAR(J2780)</f>
        <v>2023</v>
      </c>
      <c r="J2780" s="267">
        <v>45014</v>
      </c>
      <c r="K2780" s="267">
        <f>J2780+1</f>
        <v>45015</v>
      </c>
      <c r="L2780" s="266">
        <f>IF(M2780&lt;=365,1,2)</f>
        <v>1</v>
      </c>
      <c r="M2780" s="266">
        <f>IF(K2780&lt;$C$1,$C$2-$C$1+1,$C$2-K2780+1)</f>
        <v>32</v>
      </c>
      <c r="N2780" s="268">
        <f>M2780/365</f>
        <v>8.7671232876712329E-2</v>
      </c>
      <c r="O2780" s="269">
        <f>'Data and Parameter'!$E$4*'Data and Parameter'!$E$5*('Data and Parameter'!$E$6+'Data and Parameter'!$E$7)*'Data and Parameter'!$E$19*'Data and Parameter'!$E$14*'ER calculations'!N2780</f>
        <v>0.45393964699132677</v>
      </c>
    </row>
    <row r="2781" spans="1:15" ht="15">
      <c r="A2781" s="284">
        <v>2777</v>
      </c>
      <c r="B2781" s="287"/>
      <c r="C2781" s="287"/>
      <c r="D2781" s="284" t="s">
        <v>588</v>
      </c>
      <c r="E2781" s="287"/>
      <c r="F2781" s="285" t="s">
        <v>2901</v>
      </c>
      <c r="G2781" s="266" t="s">
        <v>121</v>
      </c>
      <c r="H2781" s="266">
        <f>IF(G2781="Traditional Stove",0.1,0.2)</f>
        <v>0.1</v>
      </c>
      <c r="I2781" s="266">
        <f>YEAR(J2781)</f>
        <v>2023</v>
      </c>
      <c r="J2781" s="267">
        <v>45012</v>
      </c>
      <c r="K2781" s="267">
        <f>J2781+1</f>
        <v>45013</v>
      </c>
      <c r="L2781" s="266">
        <f>IF(M2781&lt;=365,1,2)</f>
        <v>1</v>
      </c>
      <c r="M2781" s="266">
        <f>IF(K2781&lt;$C$1,$C$2-$C$1+1,$C$2-K2781+1)</f>
        <v>34</v>
      </c>
      <c r="N2781" s="268">
        <f>M2781/365</f>
        <v>9.3150684931506855E-2</v>
      </c>
      <c r="O2781" s="269">
        <f>'Data and Parameter'!$E$4*'Data and Parameter'!$E$5*('Data and Parameter'!$E$6+'Data and Parameter'!$E$7)*'Data and Parameter'!$E$19*'Data and Parameter'!$E$14*'ER calculations'!N2781</f>
        <v>0.48231087492828467</v>
      </c>
    </row>
    <row r="2782" spans="1:15" ht="15">
      <c r="A2782" s="284">
        <v>2778</v>
      </c>
      <c r="B2782" s="287"/>
      <c r="C2782" s="287"/>
      <c r="D2782" s="284" t="s">
        <v>588</v>
      </c>
      <c r="E2782" s="287"/>
      <c r="F2782" s="285" t="s">
        <v>2902</v>
      </c>
      <c r="G2782" s="266" t="s">
        <v>121</v>
      </c>
      <c r="H2782" s="266">
        <f>IF(G2782="Traditional Stove",0.1,0.2)</f>
        <v>0.1</v>
      </c>
      <c r="I2782" s="266">
        <f>YEAR(J2782)</f>
        <v>2023</v>
      </c>
      <c r="J2782" s="267">
        <v>45014</v>
      </c>
      <c r="K2782" s="267">
        <f>J2782+1</f>
        <v>45015</v>
      </c>
      <c r="L2782" s="266">
        <f>IF(M2782&lt;=365,1,2)</f>
        <v>1</v>
      </c>
      <c r="M2782" s="266">
        <f>IF(K2782&lt;$C$1,$C$2-$C$1+1,$C$2-K2782+1)</f>
        <v>32</v>
      </c>
      <c r="N2782" s="268">
        <f>M2782/365</f>
        <v>8.7671232876712329E-2</v>
      </c>
      <c r="O2782" s="269">
        <f>'Data and Parameter'!$E$4*'Data and Parameter'!$E$5*('Data and Parameter'!$E$6+'Data and Parameter'!$E$7)*'Data and Parameter'!$E$19*'Data and Parameter'!$E$14*'ER calculations'!N2782</f>
        <v>0.45393964699132677</v>
      </c>
    </row>
    <row r="2783" spans="1:15" ht="15">
      <c r="A2783" s="284">
        <v>2779</v>
      </c>
      <c r="B2783" s="287"/>
      <c r="C2783" s="287"/>
      <c r="D2783" s="284" t="s">
        <v>588</v>
      </c>
      <c r="E2783" s="287"/>
      <c r="F2783" s="285" t="s">
        <v>2903</v>
      </c>
      <c r="G2783" s="266" t="s">
        <v>121</v>
      </c>
      <c r="H2783" s="266">
        <f>IF(G2783="Traditional Stove",0.1,0.2)</f>
        <v>0.1</v>
      </c>
      <c r="I2783" s="266">
        <f>YEAR(J2783)</f>
        <v>2023</v>
      </c>
      <c r="J2783" s="267">
        <v>45013</v>
      </c>
      <c r="K2783" s="267">
        <f>J2783+1</f>
        <v>45014</v>
      </c>
      <c r="L2783" s="266">
        <f>IF(M2783&lt;=365,1,2)</f>
        <v>1</v>
      </c>
      <c r="M2783" s="266">
        <f>IF(K2783&lt;$C$1,$C$2-$C$1+1,$C$2-K2783+1)</f>
        <v>33</v>
      </c>
      <c r="N2783" s="268">
        <f>M2783/365</f>
        <v>9.0410958904109592E-2</v>
      </c>
      <c r="O2783" s="269">
        <f>'Data and Parameter'!$E$4*'Data and Parameter'!$E$5*('Data and Parameter'!$E$6+'Data and Parameter'!$E$7)*'Data and Parameter'!$E$19*'Data and Parameter'!$E$14*'ER calculations'!N2783</f>
        <v>0.46812526095980572</v>
      </c>
    </row>
    <row r="2784" spans="1:15" ht="15">
      <c r="A2784" s="284">
        <v>2780</v>
      </c>
      <c r="B2784" s="287"/>
      <c r="C2784" s="287"/>
      <c r="D2784" s="284" t="s">
        <v>588</v>
      </c>
      <c r="E2784" s="287"/>
      <c r="F2784" s="285" t="s">
        <v>2904</v>
      </c>
      <c r="G2784" s="266" t="s">
        <v>121</v>
      </c>
      <c r="H2784" s="266">
        <f>IF(G2784="Traditional Stove",0.1,0.2)</f>
        <v>0.1</v>
      </c>
      <c r="I2784" s="266">
        <f>YEAR(J2784)</f>
        <v>2023</v>
      </c>
      <c r="J2784" s="267">
        <v>45014</v>
      </c>
      <c r="K2784" s="267">
        <f>J2784+1</f>
        <v>45015</v>
      </c>
      <c r="L2784" s="266">
        <f>IF(M2784&lt;=365,1,2)</f>
        <v>1</v>
      </c>
      <c r="M2784" s="266">
        <f>IF(K2784&lt;$C$1,$C$2-$C$1+1,$C$2-K2784+1)</f>
        <v>32</v>
      </c>
      <c r="N2784" s="268">
        <f>M2784/365</f>
        <v>8.7671232876712329E-2</v>
      </c>
      <c r="O2784" s="269">
        <f>'Data and Parameter'!$E$4*'Data and Parameter'!$E$5*('Data and Parameter'!$E$6+'Data and Parameter'!$E$7)*'Data and Parameter'!$E$19*'Data and Parameter'!$E$14*'ER calculations'!N2784</f>
        <v>0.45393964699132677</v>
      </c>
    </row>
    <row r="2785" spans="1:15" ht="15">
      <c r="A2785" s="284">
        <v>2781</v>
      </c>
      <c r="B2785" s="287"/>
      <c r="C2785" s="287"/>
      <c r="D2785" s="284" t="s">
        <v>588</v>
      </c>
      <c r="E2785" s="287"/>
      <c r="F2785" s="285" t="s">
        <v>2905</v>
      </c>
      <c r="G2785" s="266" t="s">
        <v>121</v>
      </c>
      <c r="H2785" s="266">
        <f>IF(G2785="Traditional Stove",0.1,0.2)</f>
        <v>0.1</v>
      </c>
      <c r="I2785" s="266">
        <f>YEAR(J2785)</f>
        <v>2023</v>
      </c>
      <c r="J2785" s="267">
        <v>45014</v>
      </c>
      <c r="K2785" s="267">
        <f>J2785+1</f>
        <v>45015</v>
      </c>
      <c r="L2785" s="266">
        <f>IF(M2785&lt;=365,1,2)</f>
        <v>1</v>
      </c>
      <c r="M2785" s="266">
        <f>IF(K2785&lt;$C$1,$C$2-$C$1+1,$C$2-K2785+1)</f>
        <v>32</v>
      </c>
      <c r="N2785" s="268">
        <f>M2785/365</f>
        <v>8.7671232876712329E-2</v>
      </c>
      <c r="O2785" s="269">
        <f>'Data and Parameter'!$E$4*'Data and Parameter'!$E$5*('Data and Parameter'!$E$6+'Data and Parameter'!$E$7)*'Data and Parameter'!$E$19*'Data and Parameter'!$E$14*'ER calculations'!N2785</f>
        <v>0.45393964699132677</v>
      </c>
    </row>
    <row r="2786" spans="1:15" ht="15">
      <c r="A2786" s="284">
        <v>2782</v>
      </c>
      <c r="B2786" s="287"/>
      <c r="C2786" s="287"/>
      <c r="D2786" s="284" t="s">
        <v>588</v>
      </c>
      <c r="E2786" s="287"/>
      <c r="F2786" s="285" t="s">
        <v>2906</v>
      </c>
      <c r="G2786" s="266" t="s">
        <v>121</v>
      </c>
      <c r="H2786" s="266">
        <f>IF(G2786="Traditional Stove",0.1,0.2)</f>
        <v>0.1</v>
      </c>
      <c r="I2786" s="266">
        <f>YEAR(J2786)</f>
        <v>2023</v>
      </c>
      <c r="J2786" s="267">
        <v>45012</v>
      </c>
      <c r="K2786" s="267">
        <f>J2786+1</f>
        <v>45013</v>
      </c>
      <c r="L2786" s="266">
        <f>IF(M2786&lt;=365,1,2)</f>
        <v>1</v>
      </c>
      <c r="M2786" s="266">
        <f>IF(K2786&lt;$C$1,$C$2-$C$1+1,$C$2-K2786+1)</f>
        <v>34</v>
      </c>
      <c r="N2786" s="268">
        <f>M2786/365</f>
        <v>9.3150684931506855E-2</v>
      </c>
      <c r="O2786" s="269">
        <f>'Data and Parameter'!$E$4*'Data and Parameter'!$E$5*('Data and Parameter'!$E$6+'Data and Parameter'!$E$7)*'Data and Parameter'!$E$19*'Data and Parameter'!$E$14*'ER calculations'!N2786</f>
        <v>0.48231087492828467</v>
      </c>
    </row>
    <row r="2787" spans="1:15" ht="15">
      <c r="A2787" s="284">
        <v>2783</v>
      </c>
      <c r="B2787" s="287"/>
      <c r="C2787" s="287"/>
      <c r="D2787" s="284" t="s">
        <v>588</v>
      </c>
      <c r="E2787" s="287"/>
      <c r="F2787" s="285" t="s">
        <v>2907</v>
      </c>
      <c r="G2787" s="266" t="s">
        <v>121</v>
      </c>
      <c r="H2787" s="266">
        <f>IF(G2787="Traditional Stove",0.1,0.2)</f>
        <v>0.1</v>
      </c>
      <c r="I2787" s="266">
        <f>YEAR(J2787)</f>
        <v>2023</v>
      </c>
      <c r="J2787" s="267">
        <v>45014</v>
      </c>
      <c r="K2787" s="267">
        <f>J2787+1</f>
        <v>45015</v>
      </c>
      <c r="L2787" s="266">
        <f>IF(M2787&lt;=365,1,2)</f>
        <v>1</v>
      </c>
      <c r="M2787" s="266">
        <f>IF(K2787&lt;$C$1,$C$2-$C$1+1,$C$2-K2787+1)</f>
        <v>32</v>
      </c>
      <c r="N2787" s="268">
        <f>M2787/365</f>
        <v>8.7671232876712329E-2</v>
      </c>
      <c r="O2787" s="269">
        <f>'Data and Parameter'!$E$4*'Data and Parameter'!$E$5*('Data and Parameter'!$E$6+'Data and Parameter'!$E$7)*'Data and Parameter'!$E$19*'Data and Parameter'!$E$14*'ER calculations'!N2787</f>
        <v>0.45393964699132677</v>
      </c>
    </row>
    <row r="2788" spans="1:15" ht="15">
      <c r="A2788" s="284">
        <v>2784</v>
      </c>
      <c r="B2788" s="287"/>
      <c r="C2788" s="287"/>
      <c r="D2788" s="284" t="s">
        <v>588</v>
      </c>
      <c r="E2788" s="287"/>
      <c r="F2788" s="285" t="s">
        <v>2908</v>
      </c>
      <c r="G2788" s="266" t="s">
        <v>121</v>
      </c>
      <c r="H2788" s="266">
        <f>IF(G2788="Traditional Stove",0.1,0.2)</f>
        <v>0.1</v>
      </c>
      <c r="I2788" s="266">
        <f>YEAR(J2788)</f>
        <v>2023</v>
      </c>
      <c r="J2788" s="267">
        <v>45014</v>
      </c>
      <c r="K2788" s="267">
        <f>J2788+1</f>
        <v>45015</v>
      </c>
      <c r="L2788" s="266">
        <f>IF(M2788&lt;=365,1,2)</f>
        <v>1</v>
      </c>
      <c r="M2788" s="266">
        <f>IF(K2788&lt;$C$1,$C$2-$C$1+1,$C$2-K2788+1)</f>
        <v>32</v>
      </c>
      <c r="N2788" s="268">
        <f>M2788/365</f>
        <v>8.7671232876712329E-2</v>
      </c>
      <c r="O2788" s="269">
        <f>'Data and Parameter'!$E$4*'Data and Parameter'!$E$5*('Data and Parameter'!$E$6+'Data and Parameter'!$E$7)*'Data and Parameter'!$E$19*'Data and Parameter'!$E$14*'ER calculations'!N2788</f>
        <v>0.45393964699132677</v>
      </c>
    </row>
    <row r="2789" spans="1:15" ht="15">
      <c r="A2789" s="284">
        <v>2785</v>
      </c>
      <c r="B2789" s="287"/>
      <c r="C2789" s="287"/>
      <c r="D2789" s="284" t="s">
        <v>588</v>
      </c>
      <c r="E2789" s="287"/>
      <c r="F2789" s="285" t="s">
        <v>2909</v>
      </c>
      <c r="G2789" s="266" t="s">
        <v>121</v>
      </c>
      <c r="H2789" s="266">
        <f>IF(G2789="Traditional Stove",0.1,0.2)</f>
        <v>0.1</v>
      </c>
      <c r="I2789" s="266">
        <f>YEAR(J2789)</f>
        <v>2023</v>
      </c>
      <c r="J2789" s="267">
        <v>45014</v>
      </c>
      <c r="K2789" s="267">
        <f>J2789+1</f>
        <v>45015</v>
      </c>
      <c r="L2789" s="266">
        <f>IF(M2789&lt;=365,1,2)</f>
        <v>1</v>
      </c>
      <c r="M2789" s="266">
        <f>IF(K2789&lt;$C$1,$C$2-$C$1+1,$C$2-K2789+1)</f>
        <v>32</v>
      </c>
      <c r="N2789" s="268">
        <f>M2789/365</f>
        <v>8.7671232876712329E-2</v>
      </c>
      <c r="O2789" s="269">
        <f>'Data and Parameter'!$E$4*'Data and Parameter'!$E$5*('Data and Parameter'!$E$6+'Data and Parameter'!$E$7)*'Data and Parameter'!$E$19*'Data and Parameter'!$E$14*'ER calculations'!N2789</f>
        <v>0.45393964699132677</v>
      </c>
    </row>
    <row r="2790" spans="1:15" ht="15">
      <c r="A2790" s="284">
        <v>2786</v>
      </c>
      <c r="B2790" s="287"/>
      <c r="C2790" s="287"/>
      <c r="D2790" s="284" t="s">
        <v>588</v>
      </c>
      <c r="E2790" s="287"/>
      <c r="F2790" s="285" t="s">
        <v>2910</v>
      </c>
      <c r="G2790" s="266" t="s">
        <v>121</v>
      </c>
      <c r="H2790" s="266">
        <f>IF(G2790="Traditional Stove",0.1,0.2)</f>
        <v>0.1</v>
      </c>
      <c r="I2790" s="266">
        <f>YEAR(J2790)</f>
        <v>2023</v>
      </c>
      <c r="J2790" s="267">
        <v>45014</v>
      </c>
      <c r="K2790" s="267">
        <f>J2790+1</f>
        <v>45015</v>
      </c>
      <c r="L2790" s="266">
        <f>IF(M2790&lt;=365,1,2)</f>
        <v>1</v>
      </c>
      <c r="M2790" s="266">
        <f>IF(K2790&lt;$C$1,$C$2-$C$1+1,$C$2-K2790+1)</f>
        <v>32</v>
      </c>
      <c r="N2790" s="268">
        <f>M2790/365</f>
        <v>8.7671232876712329E-2</v>
      </c>
      <c r="O2790" s="269">
        <f>'Data and Parameter'!$E$4*'Data and Parameter'!$E$5*('Data and Parameter'!$E$6+'Data and Parameter'!$E$7)*'Data and Parameter'!$E$19*'Data and Parameter'!$E$14*'ER calculations'!N2790</f>
        <v>0.45393964699132677</v>
      </c>
    </row>
    <row r="2791" spans="1:15" ht="15">
      <c r="A2791" s="284">
        <v>2787</v>
      </c>
      <c r="B2791" s="287"/>
      <c r="C2791" s="287"/>
      <c r="D2791" s="284" t="s">
        <v>588</v>
      </c>
      <c r="E2791" s="287"/>
      <c r="F2791" s="285" t="s">
        <v>2911</v>
      </c>
      <c r="G2791" s="266" t="s">
        <v>121</v>
      </c>
      <c r="H2791" s="266">
        <f>IF(G2791="Traditional Stove",0.1,0.2)</f>
        <v>0.1</v>
      </c>
      <c r="I2791" s="266">
        <f>YEAR(J2791)</f>
        <v>2023</v>
      </c>
      <c r="J2791" s="267">
        <v>45013</v>
      </c>
      <c r="K2791" s="267">
        <f>J2791+1</f>
        <v>45014</v>
      </c>
      <c r="L2791" s="266">
        <f>IF(M2791&lt;=365,1,2)</f>
        <v>1</v>
      </c>
      <c r="M2791" s="266">
        <f>IF(K2791&lt;$C$1,$C$2-$C$1+1,$C$2-K2791+1)</f>
        <v>33</v>
      </c>
      <c r="N2791" s="268">
        <f>M2791/365</f>
        <v>9.0410958904109592E-2</v>
      </c>
      <c r="O2791" s="269">
        <f>'Data and Parameter'!$E$4*'Data and Parameter'!$E$5*('Data and Parameter'!$E$6+'Data and Parameter'!$E$7)*'Data and Parameter'!$E$19*'Data and Parameter'!$E$14*'ER calculations'!N2791</f>
        <v>0.46812526095980572</v>
      </c>
    </row>
    <row r="2792" spans="1:15" ht="15">
      <c r="A2792" s="284">
        <v>2788</v>
      </c>
      <c r="B2792" s="287"/>
      <c r="C2792" s="287"/>
      <c r="D2792" s="284" t="s">
        <v>588</v>
      </c>
      <c r="E2792" s="287"/>
      <c r="F2792" s="285" t="s">
        <v>2912</v>
      </c>
      <c r="G2792" s="266" t="s">
        <v>121</v>
      </c>
      <c r="H2792" s="266">
        <f>IF(G2792="Traditional Stove",0.1,0.2)</f>
        <v>0.1</v>
      </c>
      <c r="I2792" s="266">
        <f>YEAR(J2792)</f>
        <v>2023</v>
      </c>
      <c r="J2792" s="267">
        <v>45013</v>
      </c>
      <c r="K2792" s="267">
        <f>J2792+1</f>
        <v>45014</v>
      </c>
      <c r="L2792" s="266">
        <f>IF(M2792&lt;=365,1,2)</f>
        <v>1</v>
      </c>
      <c r="M2792" s="266">
        <f>IF(K2792&lt;$C$1,$C$2-$C$1+1,$C$2-K2792+1)</f>
        <v>33</v>
      </c>
      <c r="N2792" s="268">
        <f>M2792/365</f>
        <v>9.0410958904109592E-2</v>
      </c>
      <c r="O2792" s="269">
        <f>'Data and Parameter'!$E$4*'Data and Parameter'!$E$5*('Data and Parameter'!$E$6+'Data and Parameter'!$E$7)*'Data and Parameter'!$E$19*'Data and Parameter'!$E$14*'ER calculations'!N2792</f>
        <v>0.46812526095980572</v>
      </c>
    </row>
    <row r="2793" spans="1:15" ht="15">
      <c r="A2793" s="284">
        <v>2789</v>
      </c>
      <c r="B2793" s="287"/>
      <c r="C2793" s="287"/>
      <c r="D2793" s="284" t="s">
        <v>588</v>
      </c>
      <c r="E2793" s="287"/>
      <c r="F2793" s="285" t="s">
        <v>2913</v>
      </c>
      <c r="G2793" s="266" t="s">
        <v>121</v>
      </c>
      <c r="H2793" s="266">
        <f>IF(G2793="Traditional Stove",0.1,0.2)</f>
        <v>0.1</v>
      </c>
      <c r="I2793" s="266">
        <f>YEAR(J2793)</f>
        <v>2023</v>
      </c>
      <c r="J2793" s="267">
        <v>45013</v>
      </c>
      <c r="K2793" s="267">
        <f>J2793+1</f>
        <v>45014</v>
      </c>
      <c r="L2793" s="266">
        <f>IF(M2793&lt;=365,1,2)</f>
        <v>1</v>
      </c>
      <c r="M2793" s="266">
        <f>IF(K2793&lt;$C$1,$C$2-$C$1+1,$C$2-K2793+1)</f>
        <v>33</v>
      </c>
      <c r="N2793" s="268">
        <f>M2793/365</f>
        <v>9.0410958904109592E-2</v>
      </c>
      <c r="O2793" s="269">
        <f>'Data and Parameter'!$E$4*'Data and Parameter'!$E$5*('Data and Parameter'!$E$6+'Data and Parameter'!$E$7)*'Data and Parameter'!$E$19*'Data and Parameter'!$E$14*'ER calculations'!N2793</f>
        <v>0.46812526095980572</v>
      </c>
    </row>
    <row r="2794" spans="1:15" ht="15">
      <c r="A2794" s="284">
        <v>2790</v>
      </c>
      <c r="B2794" s="287"/>
      <c r="C2794" s="287"/>
      <c r="D2794" s="284" t="s">
        <v>588</v>
      </c>
      <c r="E2794" s="287"/>
      <c r="F2794" s="285" t="s">
        <v>2914</v>
      </c>
      <c r="G2794" s="266" t="s">
        <v>121</v>
      </c>
      <c r="H2794" s="266">
        <f>IF(G2794="Traditional Stove",0.1,0.2)</f>
        <v>0.1</v>
      </c>
      <c r="I2794" s="266">
        <f>YEAR(J2794)</f>
        <v>2023</v>
      </c>
      <c r="J2794" s="267">
        <v>45013</v>
      </c>
      <c r="K2794" s="267">
        <f>J2794+1</f>
        <v>45014</v>
      </c>
      <c r="L2794" s="266">
        <f>IF(M2794&lt;=365,1,2)</f>
        <v>1</v>
      </c>
      <c r="M2794" s="266">
        <f>IF(K2794&lt;$C$1,$C$2-$C$1+1,$C$2-K2794+1)</f>
        <v>33</v>
      </c>
      <c r="N2794" s="268">
        <f>M2794/365</f>
        <v>9.0410958904109592E-2</v>
      </c>
      <c r="O2794" s="269">
        <f>'Data and Parameter'!$E$4*'Data and Parameter'!$E$5*('Data and Parameter'!$E$6+'Data and Parameter'!$E$7)*'Data and Parameter'!$E$19*'Data and Parameter'!$E$14*'ER calculations'!N2794</f>
        <v>0.46812526095980572</v>
      </c>
    </row>
    <row r="2795" spans="1:15" ht="15">
      <c r="A2795" s="284">
        <v>2791</v>
      </c>
      <c r="B2795" s="287"/>
      <c r="C2795" s="287"/>
      <c r="D2795" s="284" t="s">
        <v>588</v>
      </c>
      <c r="E2795" s="287"/>
      <c r="F2795" s="285" t="s">
        <v>2915</v>
      </c>
      <c r="G2795" s="266" t="s">
        <v>121</v>
      </c>
      <c r="H2795" s="266">
        <f>IF(G2795="Traditional Stove",0.1,0.2)</f>
        <v>0.1</v>
      </c>
      <c r="I2795" s="266">
        <f>YEAR(J2795)</f>
        <v>2023</v>
      </c>
      <c r="J2795" s="267">
        <v>45013</v>
      </c>
      <c r="K2795" s="267">
        <f>J2795+1</f>
        <v>45014</v>
      </c>
      <c r="L2795" s="266">
        <f>IF(M2795&lt;=365,1,2)</f>
        <v>1</v>
      </c>
      <c r="M2795" s="266">
        <f>IF(K2795&lt;$C$1,$C$2-$C$1+1,$C$2-K2795+1)</f>
        <v>33</v>
      </c>
      <c r="N2795" s="268">
        <f>M2795/365</f>
        <v>9.0410958904109592E-2</v>
      </c>
      <c r="O2795" s="269">
        <f>'Data and Parameter'!$E$4*'Data and Parameter'!$E$5*('Data and Parameter'!$E$6+'Data and Parameter'!$E$7)*'Data and Parameter'!$E$19*'Data and Parameter'!$E$14*'ER calculations'!N2795</f>
        <v>0.46812526095980572</v>
      </c>
    </row>
    <row r="2796" spans="1:15" ht="15">
      <c r="A2796" s="284">
        <v>2792</v>
      </c>
      <c r="B2796" s="287"/>
      <c r="C2796" s="287"/>
      <c r="D2796" s="284" t="s">
        <v>588</v>
      </c>
      <c r="E2796" s="287"/>
      <c r="F2796" s="285" t="s">
        <v>2916</v>
      </c>
      <c r="G2796" s="266" t="s">
        <v>121</v>
      </c>
      <c r="H2796" s="266">
        <f>IF(G2796="Traditional Stove",0.1,0.2)</f>
        <v>0.1</v>
      </c>
      <c r="I2796" s="266">
        <f>YEAR(J2796)</f>
        <v>2023</v>
      </c>
      <c r="J2796" s="267">
        <v>45013</v>
      </c>
      <c r="K2796" s="267">
        <f>J2796+1</f>
        <v>45014</v>
      </c>
      <c r="L2796" s="266">
        <f>IF(M2796&lt;=365,1,2)</f>
        <v>1</v>
      </c>
      <c r="M2796" s="266">
        <f>IF(K2796&lt;$C$1,$C$2-$C$1+1,$C$2-K2796+1)</f>
        <v>33</v>
      </c>
      <c r="N2796" s="268">
        <f>M2796/365</f>
        <v>9.0410958904109592E-2</v>
      </c>
      <c r="O2796" s="269">
        <f>'Data and Parameter'!$E$4*'Data and Parameter'!$E$5*('Data and Parameter'!$E$6+'Data and Parameter'!$E$7)*'Data and Parameter'!$E$19*'Data and Parameter'!$E$14*'ER calculations'!N2796</f>
        <v>0.46812526095980572</v>
      </c>
    </row>
    <row r="2797" spans="1:15" ht="15">
      <c r="A2797" s="284">
        <v>2793</v>
      </c>
      <c r="B2797" s="287"/>
      <c r="C2797" s="287"/>
      <c r="D2797" s="284" t="s">
        <v>588</v>
      </c>
      <c r="E2797" s="287"/>
      <c r="F2797" s="285" t="s">
        <v>2917</v>
      </c>
      <c r="G2797" s="266" t="s">
        <v>121</v>
      </c>
      <c r="H2797" s="266">
        <f>IF(G2797="Traditional Stove",0.1,0.2)</f>
        <v>0.1</v>
      </c>
      <c r="I2797" s="266">
        <f>YEAR(J2797)</f>
        <v>2023</v>
      </c>
      <c r="J2797" s="267">
        <v>45013</v>
      </c>
      <c r="K2797" s="267">
        <f>J2797+1</f>
        <v>45014</v>
      </c>
      <c r="L2797" s="266">
        <f>IF(M2797&lt;=365,1,2)</f>
        <v>1</v>
      </c>
      <c r="M2797" s="266">
        <f>IF(K2797&lt;$C$1,$C$2-$C$1+1,$C$2-K2797+1)</f>
        <v>33</v>
      </c>
      <c r="N2797" s="268">
        <f>M2797/365</f>
        <v>9.0410958904109592E-2</v>
      </c>
      <c r="O2797" s="269">
        <f>'Data and Parameter'!$E$4*'Data and Parameter'!$E$5*('Data and Parameter'!$E$6+'Data and Parameter'!$E$7)*'Data and Parameter'!$E$19*'Data and Parameter'!$E$14*'ER calculations'!N2797</f>
        <v>0.46812526095980572</v>
      </c>
    </row>
    <row r="2798" spans="1:15" ht="15">
      <c r="A2798" s="284">
        <v>2794</v>
      </c>
      <c r="B2798" s="287"/>
      <c r="C2798" s="287"/>
      <c r="D2798" s="284" t="s">
        <v>588</v>
      </c>
      <c r="E2798" s="287"/>
      <c r="F2798" s="285" t="s">
        <v>2918</v>
      </c>
      <c r="G2798" s="266" t="s">
        <v>121</v>
      </c>
      <c r="H2798" s="266">
        <f>IF(G2798="Traditional Stove",0.1,0.2)</f>
        <v>0.1</v>
      </c>
      <c r="I2798" s="266">
        <f>YEAR(J2798)</f>
        <v>2023</v>
      </c>
      <c r="J2798" s="267">
        <v>45013</v>
      </c>
      <c r="K2798" s="267">
        <f>J2798+1</f>
        <v>45014</v>
      </c>
      <c r="L2798" s="266">
        <f>IF(M2798&lt;=365,1,2)</f>
        <v>1</v>
      </c>
      <c r="M2798" s="266">
        <f>IF(K2798&lt;$C$1,$C$2-$C$1+1,$C$2-K2798+1)</f>
        <v>33</v>
      </c>
      <c r="N2798" s="268">
        <f>M2798/365</f>
        <v>9.0410958904109592E-2</v>
      </c>
      <c r="O2798" s="269">
        <f>'Data and Parameter'!$E$4*'Data and Parameter'!$E$5*('Data and Parameter'!$E$6+'Data and Parameter'!$E$7)*'Data and Parameter'!$E$19*'Data and Parameter'!$E$14*'ER calculations'!N2798</f>
        <v>0.46812526095980572</v>
      </c>
    </row>
    <row r="2799" spans="1:15" ht="15">
      <c r="A2799" s="284">
        <v>2795</v>
      </c>
      <c r="B2799" s="287"/>
      <c r="C2799" s="287"/>
      <c r="D2799" s="284" t="s">
        <v>1054</v>
      </c>
      <c r="E2799" s="287"/>
      <c r="F2799" s="285" t="s">
        <v>2919</v>
      </c>
      <c r="G2799" s="266" t="s">
        <v>121</v>
      </c>
      <c r="H2799" s="266">
        <f>IF(G2799="Traditional Stove",0.1,0.2)</f>
        <v>0.1</v>
      </c>
      <c r="I2799" s="266">
        <f>YEAR(J2799)</f>
        <v>2023</v>
      </c>
      <c r="J2799" s="267">
        <v>44967</v>
      </c>
      <c r="K2799" s="267">
        <f>J2799+1</f>
        <v>44968</v>
      </c>
      <c r="L2799" s="266">
        <f>IF(M2799&lt;=365,1,2)</f>
        <v>1</v>
      </c>
      <c r="M2799" s="266">
        <f>IF(K2799&lt;$C$1,$C$2-$C$1+1,$C$2-K2799+1)</f>
        <v>79</v>
      </c>
      <c r="N2799" s="268">
        <f>M2799/365</f>
        <v>0.21643835616438356</v>
      </c>
      <c r="O2799" s="269">
        <f>'Data and Parameter'!$E$4*'Data and Parameter'!$E$5*('Data and Parameter'!$E$6+'Data and Parameter'!$E$7)*'Data and Parameter'!$E$19*'Data and Parameter'!$E$14*'ER calculations'!N2799</f>
        <v>1.1206635035098378</v>
      </c>
    </row>
    <row r="2800" spans="1:15" ht="15">
      <c r="A2800" s="284">
        <v>2796</v>
      </c>
      <c r="B2800" s="287"/>
      <c r="C2800" s="287"/>
      <c r="D2800" s="284" t="s">
        <v>1054</v>
      </c>
      <c r="E2800" s="287"/>
      <c r="F2800" s="285" t="s">
        <v>2920</v>
      </c>
      <c r="G2800" s="266" t="s">
        <v>121</v>
      </c>
      <c r="H2800" s="266">
        <f>IF(G2800="Traditional Stove",0.1,0.2)</f>
        <v>0.1</v>
      </c>
      <c r="I2800" s="266">
        <f>YEAR(J2800)</f>
        <v>2023</v>
      </c>
      <c r="J2800" s="267">
        <v>44967</v>
      </c>
      <c r="K2800" s="267">
        <f>J2800+1</f>
        <v>44968</v>
      </c>
      <c r="L2800" s="266">
        <f>IF(M2800&lt;=365,1,2)</f>
        <v>1</v>
      </c>
      <c r="M2800" s="266">
        <f>IF(K2800&lt;$C$1,$C$2-$C$1+1,$C$2-K2800+1)</f>
        <v>79</v>
      </c>
      <c r="N2800" s="268">
        <f>M2800/365</f>
        <v>0.21643835616438356</v>
      </c>
      <c r="O2800" s="269">
        <f>'Data and Parameter'!$E$4*'Data and Parameter'!$E$5*('Data and Parameter'!$E$6+'Data and Parameter'!$E$7)*'Data and Parameter'!$E$19*'Data and Parameter'!$E$14*'ER calculations'!N2800</f>
        <v>1.1206635035098378</v>
      </c>
    </row>
    <row r="2801" spans="1:15" ht="15">
      <c r="A2801" s="284">
        <v>2797</v>
      </c>
      <c r="B2801" s="287"/>
      <c r="C2801" s="287"/>
      <c r="D2801" s="284" t="s">
        <v>1054</v>
      </c>
      <c r="E2801" s="287"/>
      <c r="F2801" s="285" t="s">
        <v>2921</v>
      </c>
      <c r="G2801" s="266" t="s">
        <v>121</v>
      </c>
      <c r="H2801" s="266">
        <f>IF(G2801="Traditional Stove",0.1,0.2)</f>
        <v>0.1</v>
      </c>
      <c r="I2801" s="266">
        <f>YEAR(J2801)</f>
        <v>2023</v>
      </c>
      <c r="J2801" s="267">
        <v>44967</v>
      </c>
      <c r="K2801" s="267">
        <f>J2801+1</f>
        <v>44968</v>
      </c>
      <c r="L2801" s="266">
        <f>IF(M2801&lt;=365,1,2)</f>
        <v>1</v>
      </c>
      <c r="M2801" s="266">
        <f>IF(K2801&lt;$C$1,$C$2-$C$1+1,$C$2-K2801+1)</f>
        <v>79</v>
      </c>
      <c r="N2801" s="268">
        <f>M2801/365</f>
        <v>0.21643835616438356</v>
      </c>
      <c r="O2801" s="269">
        <f>'Data and Parameter'!$E$4*'Data and Parameter'!$E$5*('Data and Parameter'!$E$6+'Data and Parameter'!$E$7)*'Data and Parameter'!$E$19*'Data and Parameter'!$E$14*'ER calculations'!N2801</f>
        <v>1.1206635035098378</v>
      </c>
    </row>
    <row r="2802" spans="1:15" ht="15">
      <c r="A2802" s="284">
        <v>2798</v>
      </c>
      <c r="B2802" s="287"/>
      <c r="C2802" s="287"/>
      <c r="D2802" s="284" t="s">
        <v>1054</v>
      </c>
      <c r="E2802" s="287"/>
      <c r="F2802" s="285" t="s">
        <v>2922</v>
      </c>
      <c r="G2802" s="266" t="s">
        <v>121</v>
      </c>
      <c r="H2802" s="266">
        <f>IF(G2802="Traditional Stove",0.1,0.2)</f>
        <v>0.1</v>
      </c>
      <c r="I2802" s="266">
        <f>YEAR(J2802)</f>
        <v>2023</v>
      </c>
      <c r="J2802" s="267">
        <v>44967</v>
      </c>
      <c r="K2802" s="267">
        <f>J2802+1</f>
        <v>44968</v>
      </c>
      <c r="L2802" s="266">
        <f>IF(M2802&lt;=365,1,2)</f>
        <v>1</v>
      </c>
      <c r="M2802" s="266">
        <f>IF(K2802&lt;$C$1,$C$2-$C$1+1,$C$2-K2802+1)</f>
        <v>79</v>
      </c>
      <c r="N2802" s="268">
        <f>M2802/365</f>
        <v>0.21643835616438356</v>
      </c>
      <c r="O2802" s="269">
        <f>'Data and Parameter'!$E$4*'Data and Parameter'!$E$5*('Data and Parameter'!$E$6+'Data and Parameter'!$E$7)*'Data and Parameter'!$E$19*'Data and Parameter'!$E$14*'ER calculations'!N2802</f>
        <v>1.1206635035098378</v>
      </c>
    </row>
    <row r="2803" spans="1:15" ht="15">
      <c r="A2803" s="284">
        <v>2799</v>
      </c>
      <c r="B2803" s="287"/>
      <c r="C2803" s="287"/>
      <c r="D2803" s="284" t="s">
        <v>1054</v>
      </c>
      <c r="E2803" s="287"/>
      <c r="F2803" s="285" t="s">
        <v>2923</v>
      </c>
      <c r="G2803" s="266" t="s">
        <v>121</v>
      </c>
      <c r="H2803" s="266">
        <f>IF(G2803="Traditional Stove",0.1,0.2)</f>
        <v>0.1</v>
      </c>
      <c r="I2803" s="266">
        <f>YEAR(J2803)</f>
        <v>2023</v>
      </c>
      <c r="J2803" s="267">
        <v>44967</v>
      </c>
      <c r="K2803" s="267">
        <f>J2803+1</f>
        <v>44968</v>
      </c>
      <c r="L2803" s="266">
        <f>IF(M2803&lt;=365,1,2)</f>
        <v>1</v>
      </c>
      <c r="M2803" s="266">
        <f>IF(K2803&lt;$C$1,$C$2-$C$1+1,$C$2-K2803+1)</f>
        <v>79</v>
      </c>
      <c r="N2803" s="268">
        <f>M2803/365</f>
        <v>0.21643835616438356</v>
      </c>
      <c r="O2803" s="269">
        <f>'Data and Parameter'!$E$4*'Data and Parameter'!$E$5*('Data and Parameter'!$E$6+'Data and Parameter'!$E$7)*'Data and Parameter'!$E$19*'Data and Parameter'!$E$14*'ER calculations'!N2803</f>
        <v>1.1206635035098378</v>
      </c>
    </row>
    <row r="2804" spans="1:15" ht="15">
      <c r="A2804" s="284">
        <v>2800</v>
      </c>
      <c r="B2804" s="287"/>
      <c r="C2804" s="287"/>
      <c r="D2804" s="284" t="s">
        <v>1054</v>
      </c>
      <c r="E2804" s="287"/>
      <c r="F2804" s="285" t="s">
        <v>2924</v>
      </c>
      <c r="G2804" s="266" t="s">
        <v>121</v>
      </c>
      <c r="H2804" s="266">
        <f>IF(G2804="Traditional Stove",0.1,0.2)</f>
        <v>0.1</v>
      </c>
      <c r="I2804" s="266">
        <f>YEAR(J2804)</f>
        <v>2023</v>
      </c>
      <c r="J2804" s="267">
        <v>44967</v>
      </c>
      <c r="K2804" s="267">
        <f>J2804+1</f>
        <v>44968</v>
      </c>
      <c r="L2804" s="266">
        <f>IF(M2804&lt;=365,1,2)</f>
        <v>1</v>
      </c>
      <c r="M2804" s="266">
        <f>IF(K2804&lt;$C$1,$C$2-$C$1+1,$C$2-K2804+1)</f>
        <v>79</v>
      </c>
      <c r="N2804" s="268">
        <f>M2804/365</f>
        <v>0.21643835616438356</v>
      </c>
      <c r="O2804" s="269">
        <f>'Data and Parameter'!$E$4*'Data and Parameter'!$E$5*('Data and Parameter'!$E$6+'Data and Parameter'!$E$7)*'Data and Parameter'!$E$19*'Data and Parameter'!$E$14*'ER calculations'!N2804</f>
        <v>1.1206635035098378</v>
      </c>
    </row>
    <row r="2805" spans="1:15" ht="15">
      <c r="A2805" s="284">
        <v>2801</v>
      </c>
      <c r="B2805" s="287"/>
      <c r="C2805" s="287"/>
      <c r="D2805" s="284" t="s">
        <v>1054</v>
      </c>
      <c r="E2805" s="287"/>
      <c r="F2805" s="285" t="s">
        <v>2925</v>
      </c>
      <c r="G2805" s="266" t="s">
        <v>121</v>
      </c>
      <c r="H2805" s="266">
        <f>IF(G2805="Traditional Stove",0.1,0.2)</f>
        <v>0.1</v>
      </c>
      <c r="I2805" s="266">
        <f>YEAR(J2805)</f>
        <v>2023</v>
      </c>
      <c r="J2805" s="267">
        <v>44967</v>
      </c>
      <c r="K2805" s="267">
        <f>J2805+1</f>
        <v>44968</v>
      </c>
      <c r="L2805" s="266">
        <f>IF(M2805&lt;=365,1,2)</f>
        <v>1</v>
      </c>
      <c r="M2805" s="266">
        <f>IF(K2805&lt;$C$1,$C$2-$C$1+1,$C$2-K2805+1)</f>
        <v>79</v>
      </c>
      <c r="N2805" s="268">
        <f>M2805/365</f>
        <v>0.21643835616438356</v>
      </c>
      <c r="O2805" s="269">
        <f>'Data and Parameter'!$E$4*'Data and Parameter'!$E$5*('Data and Parameter'!$E$6+'Data and Parameter'!$E$7)*'Data and Parameter'!$E$19*'Data and Parameter'!$E$14*'ER calculations'!N2805</f>
        <v>1.1206635035098378</v>
      </c>
    </row>
    <row r="2806" spans="1:15" ht="15">
      <c r="A2806" s="284">
        <v>2802</v>
      </c>
      <c r="B2806" s="287"/>
      <c r="C2806" s="287"/>
      <c r="D2806" s="284" t="s">
        <v>1054</v>
      </c>
      <c r="E2806" s="287"/>
      <c r="F2806" s="285" t="s">
        <v>2926</v>
      </c>
      <c r="G2806" s="266" t="s">
        <v>121</v>
      </c>
      <c r="H2806" s="266">
        <f>IF(G2806="Traditional Stove",0.1,0.2)</f>
        <v>0.1</v>
      </c>
      <c r="I2806" s="266">
        <f>YEAR(J2806)</f>
        <v>2023</v>
      </c>
      <c r="J2806" s="267">
        <v>44967</v>
      </c>
      <c r="K2806" s="267">
        <f>J2806+1</f>
        <v>44968</v>
      </c>
      <c r="L2806" s="266">
        <f>IF(M2806&lt;=365,1,2)</f>
        <v>1</v>
      </c>
      <c r="M2806" s="266">
        <f>IF(K2806&lt;$C$1,$C$2-$C$1+1,$C$2-K2806+1)</f>
        <v>79</v>
      </c>
      <c r="N2806" s="268">
        <f>M2806/365</f>
        <v>0.21643835616438356</v>
      </c>
      <c r="O2806" s="269">
        <f>'Data and Parameter'!$E$4*'Data and Parameter'!$E$5*('Data and Parameter'!$E$6+'Data and Parameter'!$E$7)*'Data and Parameter'!$E$19*'Data and Parameter'!$E$14*'ER calculations'!N2806</f>
        <v>1.1206635035098378</v>
      </c>
    </row>
    <row r="2807" spans="1:15" ht="15">
      <c r="A2807" s="284">
        <v>2803</v>
      </c>
      <c r="B2807" s="287"/>
      <c r="C2807" s="287"/>
      <c r="D2807" s="284" t="s">
        <v>1054</v>
      </c>
      <c r="E2807" s="287"/>
      <c r="F2807" s="285" t="s">
        <v>2927</v>
      </c>
      <c r="G2807" s="266" t="s">
        <v>121</v>
      </c>
      <c r="H2807" s="266">
        <f>IF(G2807="Traditional Stove",0.1,0.2)</f>
        <v>0.1</v>
      </c>
      <c r="I2807" s="266">
        <f>YEAR(J2807)</f>
        <v>2023</v>
      </c>
      <c r="J2807" s="267">
        <v>44967</v>
      </c>
      <c r="K2807" s="267">
        <f>J2807+1</f>
        <v>44968</v>
      </c>
      <c r="L2807" s="266">
        <f>IF(M2807&lt;=365,1,2)</f>
        <v>1</v>
      </c>
      <c r="M2807" s="266">
        <f>IF(K2807&lt;$C$1,$C$2-$C$1+1,$C$2-K2807+1)</f>
        <v>79</v>
      </c>
      <c r="N2807" s="268">
        <f>M2807/365</f>
        <v>0.21643835616438356</v>
      </c>
      <c r="O2807" s="269">
        <f>'Data and Parameter'!$E$4*'Data and Parameter'!$E$5*('Data and Parameter'!$E$6+'Data and Parameter'!$E$7)*'Data and Parameter'!$E$19*'Data and Parameter'!$E$14*'ER calculations'!N2807</f>
        <v>1.1206635035098378</v>
      </c>
    </row>
    <row r="2808" spans="1:15" ht="15">
      <c r="A2808" s="284">
        <v>2804</v>
      </c>
      <c r="B2808" s="287"/>
      <c r="C2808" s="287"/>
      <c r="D2808" s="284" t="s">
        <v>1054</v>
      </c>
      <c r="E2808" s="287"/>
      <c r="F2808" s="285" t="s">
        <v>2928</v>
      </c>
      <c r="G2808" s="266" t="s">
        <v>121</v>
      </c>
      <c r="H2808" s="266">
        <f>IF(G2808="Traditional Stove",0.1,0.2)</f>
        <v>0.1</v>
      </c>
      <c r="I2808" s="266">
        <f>YEAR(J2808)</f>
        <v>2023</v>
      </c>
      <c r="J2808" s="267">
        <v>44967</v>
      </c>
      <c r="K2808" s="267">
        <f>J2808+1</f>
        <v>44968</v>
      </c>
      <c r="L2808" s="266">
        <f>IF(M2808&lt;=365,1,2)</f>
        <v>1</v>
      </c>
      <c r="M2808" s="266">
        <f>IF(K2808&lt;$C$1,$C$2-$C$1+1,$C$2-K2808+1)</f>
        <v>79</v>
      </c>
      <c r="N2808" s="268">
        <f>M2808/365</f>
        <v>0.21643835616438356</v>
      </c>
      <c r="O2808" s="269">
        <f>'Data and Parameter'!$E$4*'Data and Parameter'!$E$5*('Data and Parameter'!$E$6+'Data and Parameter'!$E$7)*'Data and Parameter'!$E$19*'Data and Parameter'!$E$14*'ER calculations'!N2808</f>
        <v>1.1206635035098378</v>
      </c>
    </row>
    <row r="2809" spans="1:15" ht="15">
      <c r="A2809" s="284">
        <v>2805</v>
      </c>
      <c r="B2809" s="287"/>
      <c r="C2809" s="287"/>
      <c r="D2809" s="284" t="s">
        <v>1054</v>
      </c>
      <c r="E2809" s="287"/>
      <c r="F2809" s="285" t="s">
        <v>2929</v>
      </c>
      <c r="G2809" s="266" t="s">
        <v>121</v>
      </c>
      <c r="H2809" s="266">
        <f>IF(G2809="Traditional Stove",0.1,0.2)</f>
        <v>0.1</v>
      </c>
      <c r="I2809" s="266">
        <f>YEAR(J2809)</f>
        <v>2023</v>
      </c>
      <c r="J2809" s="267">
        <v>44967</v>
      </c>
      <c r="K2809" s="267">
        <f>J2809+1</f>
        <v>44968</v>
      </c>
      <c r="L2809" s="266">
        <f>IF(M2809&lt;=365,1,2)</f>
        <v>1</v>
      </c>
      <c r="M2809" s="266">
        <f>IF(K2809&lt;$C$1,$C$2-$C$1+1,$C$2-K2809+1)</f>
        <v>79</v>
      </c>
      <c r="N2809" s="268">
        <f>M2809/365</f>
        <v>0.21643835616438356</v>
      </c>
      <c r="O2809" s="269">
        <f>'Data and Parameter'!$E$4*'Data and Parameter'!$E$5*('Data and Parameter'!$E$6+'Data and Parameter'!$E$7)*'Data and Parameter'!$E$19*'Data and Parameter'!$E$14*'ER calculations'!N2809</f>
        <v>1.1206635035098378</v>
      </c>
    </row>
    <row r="2810" spans="1:15" ht="15">
      <c r="A2810" s="284">
        <v>2806</v>
      </c>
      <c r="B2810" s="287"/>
      <c r="C2810" s="287"/>
      <c r="D2810" s="284" t="s">
        <v>1054</v>
      </c>
      <c r="E2810" s="287"/>
      <c r="F2810" s="285" t="s">
        <v>2930</v>
      </c>
      <c r="G2810" s="266" t="s">
        <v>121</v>
      </c>
      <c r="H2810" s="266">
        <f>IF(G2810="Traditional Stove",0.1,0.2)</f>
        <v>0.1</v>
      </c>
      <c r="I2810" s="266">
        <f>YEAR(J2810)</f>
        <v>2023</v>
      </c>
      <c r="J2810" s="267">
        <v>44967</v>
      </c>
      <c r="K2810" s="267">
        <f>J2810+1</f>
        <v>44968</v>
      </c>
      <c r="L2810" s="266">
        <f>IF(M2810&lt;=365,1,2)</f>
        <v>1</v>
      </c>
      <c r="M2810" s="266">
        <f>IF(K2810&lt;$C$1,$C$2-$C$1+1,$C$2-K2810+1)</f>
        <v>79</v>
      </c>
      <c r="N2810" s="268">
        <f>M2810/365</f>
        <v>0.21643835616438356</v>
      </c>
      <c r="O2810" s="269">
        <f>'Data and Parameter'!$E$4*'Data and Parameter'!$E$5*('Data and Parameter'!$E$6+'Data and Parameter'!$E$7)*'Data and Parameter'!$E$19*'Data and Parameter'!$E$14*'ER calculations'!N2810</f>
        <v>1.1206635035098378</v>
      </c>
    </row>
    <row r="2811" spans="1:15" ht="15">
      <c r="A2811" s="284">
        <v>2807</v>
      </c>
      <c r="B2811" s="287"/>
      <c r="C2811" s="287"/>
      <c r="D2811" s="284" t="s">
        <v>1054</v>
      </c>
      <c r="E2811" s="287"/>
      <c r="F2811" s="285" t="s">
        <v>2931</v>
      </c>
      <c r="G2811" s="266" t="s">
        <v>121</v>
      </c>
      <c r="H2811" s="266">
        <f>IF(G2811="Traditional Stove",0.1,0.2)</f>
        <v>0.1</v>
      </c>
      <c r="I2811" s="266">
        <f>YEAR(J2811)</f>
        <v>2023</v>
      </c>
      <c r="J2811" s="267">
        <v>44967</v>
      </c>
      <c r="K2811" s="267">
        <f>J2811+1</f>
        <v>44968</v>
      </c>
      <c r="L2811" s="266">
        <f>IF(M2811&lt;=365,1,2)</f>
        <v>1</v>
      </c>
      <c r="M2811" s="266">
        <f>IF(K2811&lt;$C$1,$C$2-$C$1+1,$C$2-K2811+1)</f>
        <v>79</v>
      </c>
      <c r="N2811" s="268">
        <f>M2811/365</f>
        <v>0.21643835616438356</v>
      </c>
      <c r="O2811" s="269">
        <f>'Data and Parameter'!$E$4*'Data and Parameter'!$E$5*('Data and Parameter'!$E$6+'Data and Parameter'!$E$7)*'Data and Parameter'!$E$19*'Data and Parameter'!$E$14*'ER calculations'!N2811</f>
        <v>1.1206635035098378</v>
      </c>
    </row>
    <row r="2812" spans="1:15" ht="15">
      <c r="A2812" s="284">
        <v>2808</v>
      </c>
      <c r="B2812" s="287"/>
      <c r="C2812" s="287"/>
      <c r="D2812" s="284" t="s">
        <v>1054</v>
      </c>
      <c r="E2812" s="287"/>
      <c r="F2812" s="285" t="s">
        <v>2932</v>
      </c>
      <c r="G2812" s="266" t="s">
        <v>121</v>
      </c>
      <c r="H2812" s="266">
        <f>IF(G2812="Traditional Stove",0.1,0.2)</f>
        <v>0.1</v>
      </c>
      <c r="I2812" s="266">
        <f>YEAR(J2812)</f>
        <v>2023</v>
      </c>
      <c r="J2812" s="267">
        <v>44967</v>
      </c>
      <c r="K2812" s="267">
        <f>J2812+1</f>
        <v>44968</v>
      </c>
      <c r="L2812" s="266">
        <f>IF(M2812&lt;=365,1,2)</f>
        <v>1</v>
      </c>
      <c r="M2812" s="266">
        <f>IF(K2812&lt;$C$1,$C$2-$C$1+1,$C$2-K2812+1)</f>
        <v>79</v>
      </c>
      <c r="N2812" s="268">
        <f>M2812/365</f>
        <v>0.21643835616438356</v>
      </c>
      <c r="O2812" s="269">
        <f>'Data and Parameter'!$E$4*'Data and Parameter'!$E$5*('Data and Parameter'!$E$6+'Data and Parameter'!$E$7)*'Data and Parameter'!$E$19*'Data and Parameter'!$E$14*'ER calculations'!N2812</f>
        <v>1.1206635035098378</v>
      </c>
    </row>
    <row r="2813" spans="1:15" ht="15">
      <c r="A2813" s="284">
        <v>2809</v>
      </c>
      <c r="B2813" s="287"/>
      <c r="C2813" s="287"/>
      <c r="D2813" s="284" t="s">
        <v>1054</v>
      </c>
      <c r="E2813" s="287"/>
      <c r="F2813" s="285" t="s">
        <v>2933</v>
      </c>
      <c r="G2813" s="266" t="s">
        <v>121</v>
      </c>
      <c r="H2813" s="266">
        <f>IF(G2813="Traditional Stove",0.1,0.2)</f>
        <v>0.1</v>
      </c>
      <c r="I2813" s="266">
        <f>YEAR(J2813)</f>
        <v>2023</v>
      </c>
      <c r="J2813" s="267">
        <v>44968</v>
      </c>
      <c r="K2813" s="267">
        <f>J2813+1</f>
        <v>44969</v>
      </c>
      <c r="L2813" s="266">
        <f>IF(M2813&lt;=365,1,2)</f>
        <v>1</v>
      </c>
      <c r="M2813" s="266">
        <f>IF(K2813&lt;$C$1,$C$2-$C$1+1,$C$2-K2813+1)</f>
        <v>78</v>
      </c>
      <c r="N2813" s="268">
        <f>M2813/365</f>
        <v>0.21369863013698631</v>
      </c>
      <c r="O2813" s="269">
        <f>'Data and Parameter'!$E$4*'Data and Parameter'!$E$5*('Data and Parameter'!$E$6+'Data and Parameter'!$E$7)*'Data and Parameter'!$E$19*'Data and Parameter'!$E$14*'ER calculations'!N2813</f>
        <v>1.1064778895413589</v>
      </c>
    </row>
    <row r="2814" spans="1:15" ht="15">
      <c r="A2814" s="284">
        <v>2810</v>
      </c>
      <c r="B2814" s="287"/>
      <c r="C2814" s="287"/>
      <c r="D2814" s="284" t="s">
        <v>1054</v>
      </c>
      <c r="E2814" s="287"/>
      <c r="F2814" s="285" t="s">
        <v>2934</v>
      </c>
      <c r="G2814" s="266" t="s">
        <v>121</v>
      </c>
      <c r="H2814" s="266">
        <f>IF(G2814="Traditional Stove",0.1,0.2)</f>
        <v>0.1</v>
      </c>
      <c r="I2814" s="266">
        <f>YEAR(J2814)</f>
        <v>2023</v>
      </c>
      <c r="J2814" s="267">
        <v>44968</v>
      </c>
      <c r="K2814" s="267">
        <f>J2814+1</f>
        <v>44969</v>
      </c>
      <c r="L2814" s="266">
        <f>IF(M2814&lt;=365,1,2)</f>
        <v>1</v>
      </c>
      <c r="M2814" s="266">
        <f>IF(K2814&lt;$C$1,$C$2-$C$1+1,$C$2-K2814+1)</f>
        <v>78</v>
      </c>
      <c r="N2814" s="268">
        <f>M2814/365</f>
        <v>0.21369863013698631</v>
      </c>
      <c r="O2814" s="269">
        <f>'Data and Parameter'!$E$4*'Data and Parameter'!$E$5*('Data and Parameter'!$E$6+'Data and Parameter'!$E$7)*'Data and Parameter'!$E$19*'Data and Parameter'!$E$14*'ER calculations'!N2814</f>
        <v>1.1064778895413589</v>
      </c>
    </row>
    <row r="2815" spans="1:15" ht="15">
      <c r="A2815" s="284">
        <v>2811</v>
      </c>
      <c r="B2815" s="287"/>
      <c r="C2815" s="287"/>
      <c r="D2815" s="284" t="s">
        <v>1054</v>
      </c>
      <c r="E2815" s="287"/>
      <c r="F2815" s="285" t="s">
        <v>2935</v>
      </c>
      <c r="G2815" s="266" t="s">
        <v>121</v>
      </c>
      <c r="H2815" s="266">
        <f>IF(G2815="Traditional Stove",0.1,0.2)</f>
        <v>0.1</v>
      </c>
      <c r="I2815" s="266">
        <f>YEAR(J2815)</f>
        <v>2023</v>
      </c>
      <c r="J2815" s="267">
        <v>44968</v>
      </c>
      <c r="K2815" s="267">
        <f>J2815+1</f>
        <v>44969</v>
      </c>
      <c r="L2815" s="266">
        <f>IF(M2815&lt;=365,1,2)</f>
        <v>1</v>
      </c>
      <c r="M2815" s="266">
        <f>IF(K2815&lt;$C$1,$C$2-$C$1+1,$C$2-K2815+1)</f>
        <v>78</v>
      </c>
      <c r="N2815" s="268">
        <f>M2815/365</f>
        <v>0.21369863013698631</v>
      </c>
      <c r="O2815" s="269">
        <f>'Data and Parameter'!$E$4*'Data and Parameter'!$E$5*('Data and Parameter'!$E$6+'Data and Parameter'!$E$7)*'Data and Parameter'!$E$19*'Data and Parameter'!$E$14*'ER calculations'!N2815</f>
        <v>1.1064778895413589</v>
      </c>
    </row>
    <row r="2816" spans="1:15" ht="15">
      <c r="A2816" s="284">
        <v>2812</v>
      </c>
      <c r="B2816" s="287"/>
      <c r="C2816" s="287"/>
      <c r="D2816" s="284" t="s">
        <v>1054</v>
      </c>
      <c r="E2816" s="287"/>
      <c r="F2816" s="285" t="s">
        <v>2936</v>
      </c>
      <c r="G2816" s="266" t="s">
        <v>121</v>
      </c>
      <c r="H2816" s="266">
        <f>IF(G2816="Traditional Stove",0.1,0.2)</f>
        <v>0.1</v>
      </c>
      <c r="I2816" s="266">
        <f>YEAR(J2816)</f>
        <v>2023</v>
      </c>
      <c r="J2816" s="267">
        <v>44968</v>
      </c>
      <c r="K2816" s="267">
        <f>J2816+1</f>
        <v>44969</v>
      </c>
      <c r="L2816" s="266">
        <f>IF(M2816&lt;=365,1,2)</f>
        <v>1</v>
      </c>
      <c r="M2816" s="266">
        <f>IF(K2816&lt;$C$1,$C$2-$C$1+1,$C$2-K2816+1)</f>
        <v>78</v>
      </c>
      <c r="N2816" s="268">
        <f>M2816/365</f>
        <v>0.21369863013698631</v>
      </c>
      <c r="O2816" s="269">
        <f>'Data and Parameter'!$E$4*'Data and Parameter'!$E$5*('Data and Parameter'!$E$6+'Data and Parameter'!$E$7)*'Data and Parameter'!$E$19*'Data and Parameter'!$E$14*'ER calculations'!N2816</f>
        <v>1.1064778895413589</v>
      </c>
    </row>
    <row r="2817" spans="1:15" ht="15">
      <c r="A2817" s="284">
        <v>2813</v>
      </c>
      <c r="B2817" s="287"/>
      <c r="C2817" s="287"/>
      <c r="D2817" s="284" t="s">
        <v>1054</v>
      </c>
      <c r="E2817" s="287"/>
      <c r="F2817" s="285" t="s">
        <v>2937</v>
      </c>
      <c r="G2817" s="266" t="s">
        <v>121</v>
      </c>
      <c r="H2817" s="266">
        <f>IF(G2817="Traditional Stove",0.1,0.2)</f>
        <v>0.1</v>
      </c>
      <c r="I2817" s="266">
        <f>YEAR(J2817)</f>
        <v>2023</v>
      </c>
      <c r="J2817" s="267">
        <v>44968</v>
      </c>
      <c r="K2817" s="267">
        <f>J2817+1</f>
        <v>44969</v>
      </c>
      <c r="L2817" s="266">
        <f>IF(M2817&lt;=365,1,2)</f>
        <v>1</v>
      </c>
      <c r="M2817" s="266">
        <f>IF(K2817&lt;$C$1,$C$2-$C$1+1,$C$2-K2817+1)</f>
        <v>78</v>
      </c>
      <c r="N2817" s="268">
        <f>M2817/365</f>
        <v>0.21369863013698631</v>
      </c>
      <c r="O2817" s="269">
        <f>'Data and Parameter'!$E$4*'Data and Parameter'!$E$5*('Data and Parameter'!$E$6+'Data and Parameter'!$E$7)*'Data and Parameter'!$E$19*'Data and Parameter'!$E$14*'ER calculations'!N2817</f>
        <v>1.1064778895413589</v>
      </c>
    </row>
    <row r="2818" spans="1:15" ht="15">
      <c r="A2818" s="284">
        <v>2814</v>
      </c>
      <c r="B2818" s="287"/>
      <c r="C2818" s="287"/>
      <c r="D2818" s="284" t="s">
        <v>1054</v>
      </c>
      <c r="E2818" s="287"/>
      <c r="F2818" s="285" t="s">
        <v>2938</v>
      </c>
      <c r="G2818" s="266" t="s">
        <v>121</v>
      </c>
      <c r="H2818" s="266">
        <f>IF(G2818="Traditional Stove",0.1,0.2)</f>
        <v>0.1</v>
      </c>
      <c r="I2818" s="266">
        <f>YEAR(J2818)</f>
        <v>2023</v>
      </c>
      <c r="J2818" s="267">
        <v>44968</v>
      </c>
      <c r="K2818" s="267">
        <f>J2818+1</f>
        <v>44969</v>
      </c>
      <c r="L2818" s="266">
        <f>IF(M2818&lt;=365,1,2)</f>
        <v>1</v>
      </c>
      <c r="M2818" s="266">
        <f>IF(K2818&lt;$C$1,$C$2-$C$1+1,$C$2-K2818+1)</f>
        <v>78</v>
      </c>
      <c r="N2818" s="268">
        <f>M2818/365</f>
        <v>0.21369863013698631</v>
      </c>
      <c r="O2818" s="269">
        <f>'Data and Parameter'!$E$4*'Data and Parameter'!$E$5*('Data and Parameter'!$E$6+'Data and Parameter'!$E$7)*'Data and Parameter'!$E$19*'Data and Parameter'!$E$14*'ER calculations'!N2818</f>
        <v>1.1064778895413589</v>
      </c>
    </row>
    <row r="2819" spans="1:15" ht="15">
      <c r="A2819" s="284">
        <v>2815</v>
      </c>
      <c r="B2819" s="287"/>
      <c r="C2819" s="287"/>
      <c r="D2819" s="284" t="s">
        <v>1054</v>
      </c>
      <c r="E2819" s="287"/>
      <c r="F2819" s="285" t="s">
        <v>2939</v>
      </c>
      <c r="G2819" s="266" t="s">
        <v>121</v>
      </c>
      <c r="H2819" s="266">
        <f>IF(G2819="Traditional Stove",0.1,0.2)</f>
        <v>0.1</v>
      </c>
      <c r="I2819" s="266">
        <f>YEAR(J2819)</f>
        <v>2023</v>
      </c>
      <c r="J2819" s="267">
        <v>44968</v>
      </c>
      <c r="K2819" s="267">
        <f>J2819+1</f>
        <v>44969</v>
      </c>
      <c r="L2819" s="266">
        <f>IF(M2819&lt;=365,1,2)</f>
        <v>1</v>
      </c>
      <c r="M2819" s="266">
        <f>IF(K2819&lt;$C$1,$C$2-$C$1+1,$C$2-K2819+1)</f>
        <v>78</v>
      </c>
      <c r="N2819" s="268">
        <f>M2819/365</f>
        <v>0.21369863013698631</v>
      </c>
      <c r="O2819" s="269">
        <f>'Data and Parameter'!$E$4*'Data and Parameter'!$E$5*('Data and Parameter'!$E$6+'Data and Parameter'!$E$7)*'Data and Parameter'!$E$19*'Data and Parameter'!$E$14*'ER calculations'!N2819</f>
        <v>1.1064778895413589</v>
      </c>
    </row>
    <row r="2820" spans="1:15" ht="15">
      <c r="A2820" s="284">
        <v>2816</v>
      </c>
      <c r="B2820" s="287"/>
      <c r="C2820" s="287"/>
      <c r="D2820" s="284" t="s">
        <v>1054</v>
      </c>
      <c r="E2820" s="287"/>
      <c r="F2820" s="285" t="s">
        <v>2940</v>
      </c>
      <c r="G2820" s="266" t="s">
        <v>121</v>
      </c>
      <c r="H2820" s="266">
        <f>IF(G2820="Traditional Stove",0.1,0.2)</f>
        <v>0.1</v>
      </c>
      <c r="I2820" s="266">
        <f>YEAR(J2820)</f>
        <v>2023</v>
      </c>
      <c r="J2820" s="267">
        <v>44968</v>
      </c>
      <c r="K2820" s="267">
        <f>J2820+1</f>
        <v>44969</v>
      </c>
      <c r="L2820" s="266">
        <f>IF(M2820&lt;=365,1,2)</f>
        <v>1</v>
      </c>
      <c r="M2820" s="266">
        <f>IF(K2820&lt;$C$1,$C$2-$C$1+1,$C$2-K2820+1)</f>
        <v>78</v>
      </c>
      <c r="N2820" s="268">
        <f>M2820/365</f>
        <v>0.21369863013698631</v>
      </c>
      <c r="O2820" s="269">
        <f>'Data and Parameter'!$E$4*'Data and Parameter'!$E$5*('Data and Parameter'!$E$6+'Data and Parameter'!$E$7)*'Data and Parameter'!$E$19*'Data and Parameter'!$E$14*'ER calculations'!N2820</f>
        <v>1.1064778895413589</v>
      </c>
    </row>
    <row r="2821" spans="1:15" ht="15">
      <c r="A2821" s="284">
        <v>2817</v>
      </c>
      <c r="B2821" s="287"/>
      <c r="C2821" s="287"/>
      <c r="D2821" s="284" t="s">
        <v>1054</v>
      </c>
      <c r="E2821" s="287"/>
      <c r="F2821" s="285" t="s">
        <v>2941</v>
      </c>
      <c r="G2821" s="266" t="s">
        <v>121</v>
      </c>
      <c r="H2821" s="266">
        <f>IF(G2821="Traditional Stove",0.1,0.2)</f>
        <v>0.1</v>
      </c>
      <c r="I2821" s="266">
        <f>YEAR(J2821)</f>
        <v>2023</v>
      </c>
      <c r="J2821" s="267">
        <v>44968</v>
      </c>
      <c r="K2821" s="267">
        <f>J2821+1</f>
        <v>44969</v>
      </c>
      <c r="L2821" s="266">
        <f>IF(M2821&lt;=365,1,2)</f>
        <v>1</v>
      </c>
      <c r="M2821" s="266">
        <f>IF(K2821&lt;$C$1,$C$2-$C$1+1,$C$2-K2821+1)</f>
        <v>78</v>
      </c>
      <c r="N2821" s="268">
        <f>M2821/365</f>
        <v>0.21369863013698631</v>
      </c>
      <c r="O2821" s="269">
        <f>'Data and Parameter'!$E$4*'Data and Parameter'!$E$5*('Data and Parameter'!$E$6+'Data and Parameter'!$E$7)*'Data and Parameter'!$E$19*'Data and Parameter'!$E$14*'ER calculations'!N2821</f>
        <v>1.1064778895413589</v>
      </c>
    </row>
    <row r="2822" spans="1:15" ht="15">
      <c r="A2822" s="284">
        <v>2818</v>
      </c>
      <c r="B2822" s="287"/>
      <c r="C2822" s="287"/>
      <c r="D2822" s="284" t="s">
        <v>1054</v>
      </c>
      <c r="E2822" s="287"/>
      <c r="F2822" s="285" t="s">
        <v>2942</v>
      </c>
      <c r="G2822" s="266" t="s">
        <v>121</v>
      </c>
      <c r="H2822" s="266">
        <f>IF(G2822="Traditional Stove",0.1,0.2)</f>
        <v>0.1</v>
      </c>
      <c r="I2822" s="266">
        <f>YEAR(J2822)</f>
        <v>2023</v>
      </c>
      <c r="J2822" s="267">
        <v>44968</v>
      </c>
      <c r="K2822" s="267">
        <f>J2822+1</f>
        <v>44969</v>
      </c>
      <c r="L2822" s="266">
        <f>IF(M2822&lt;=365,1,2)</f>
        <v>1</v>
      </c>
      <c r="M2822" s="266">
        <f>IF(K2822&lt;$C$1,$C$2-$C$1+1,$C$2-K2822+1)</f>
        <v>78</v>
      </c>
      <c r="N2822" s="268">
        <f>M2822/365</f>
        <v>0.21369863013698631</v>
      </c>
      <c r="O2822" s="269">
        <f>'Data and Parameter'!$E$4*'Data and Parameter'!$E$5*('Data and Parameter'!$E$6+'Data and Parameter'!$E$7)*'Data and Parameter'!$E$19*'Data and Parameter'!$E$14*'ER calculations'!N2822</f>
        <v>1.1064778895413589</v>
      </c>
    </row>
    <row r="2823" spans="1:15" ht="15">
      <c r="A2823" s="284">
        <v>2819</v>
      </c>
      <c r="B2823" s="287"/>
      <c r="C2823" s="287"/>
      <c r="D2823" s="284" t="s">
        <v>1054</v>
      </c>
      <c r="E2823" s="287"/>
      <c r="F2823" s="285" t="s">
        <v>2943</v>
      </c>
      <c r="G2823" s="266" t="s">
        <v>121</v>
      </c>
      <c r="H2823" s="266">
        <f>IF(G2823="Traditional Stove",0.1,0.2)</f>
        <v>0.1</v>
      </c>
      <c r="I2823" s="266">
        <f>YEAR(J2823)</f>
        <v>2023</v>
      </c>
      <c r="J2823" s="267">
        <v>44968</v>
      </c>
      <c r="K2823" s="267">
        <f>J2823+1</f>
        <v>44969</v>
      </c>
      <c r="L2823" s="266">
        <f>IF(M2823&lt;=365,1,2)</f>
        <v>1</v>
      </c>
      <c r="M2823" s="266">
        <f>IF(K2823&lt;$C$1,$C$2-$C$1+1,$C$2-K2823+1)</f>
        <v>78</v>
      </c>
      <c r="N2823" s="268">
        <f>M2823/365</f>
        <v>0.21369863013698631</v>
      </c>
      <c r="O2823" s="269">
        <f>'Data and Parameter'!$E$4*'Data and Parameter'!$E$5*('Data and Parameter'!$E$6+'Data and Parameter'!$E$7)*'Data and Parameter'!$E$19*'Data and Parameter'!$E$14*'ER calculations'!N2823</f>
        <v>1.1064778895413589</v>
      </c>
    </row>
    <row r="2824" spans="1:15" ht="15">
      <c r="A2824" s="284">
        <v>2820</v>
      </c>
      <c r="B2824" s="287"/>
      <c r="C2824" s="287"/>
      <c r="D2824" s="284" t="s">
        <v>1054</v>
      </c>
      <c r="E2824" s="287"/>
      <c r="F2824" s="285" t="s">
        <v>2944</v>
      </c>
      <c r="G2824" s="266" t="s">
        <v>121</v>
      </c>
      <c r="H2824" s="266">
        <f>IF(G2824="Traditional Stove",0.1,0.2)</f>
        <v>0.1</v>
      </c>
      <c r="I2824" s="266">
        <f>YEAR(J2824)</f>
        <v>2023</v>
      </c>
      <c r="J2824" s="267">
        <v>44968</v>
      </c>
      <c r="K2824" s="267">
        <f>J2824+1</f>
        <v>44969</v>
      </c>
      <c r="L2824" s="266">
        <f>IF(M2824&lt;=365,1,2)</f>
        <v>1</v>
      </c>
      <c r="M2824" s="266">
        <f>IF(K2824&lt;$C$1,$C$2-$C$1+1,$C$2-K2824+1)</f>
        <v>78</v>
      </c>
      <c r="N2824" s="268">
        <f>M2824/365</f>
        <v>0.21369863013698631</v>
      </c>
      <c r="O2824" s="269">
        <f>'Data and Parameter'!$E$4*'Data and Parameter'!$E$5*('Data and Parameter'!$E$6+'Data and Parameter'!$E$7)*'Data and Parameter'!$E$19*'Data and Parameter'!$E$14*'ER calculations'!N2824</f>
        <v>1.1064778895413589</v>
      </c>
    </row>
    <row r="2825" spans="1:15" ht="15">
      <c r="A2825" s="284">
        <v>2821</v>
      </c>
      <c r="B2825" s="287"/>
      <c r="C2825" s="287"/>
      <c r="D2825" s="284" t="s">
        <v>1054</v>
      </c>
      <c r="E2825" s="287"/>
      <c r="F2825" s="285" t="s">
        <v>2945</v>
      </c>
      <c r="G2825" s="266" t="s">
        <v>121</v>
      </c>
      <c r="H2825" s="266">
        <f>IF(G2825="Traditional Stove",0.1,0.2)</f>
        <v>0.1</v>
      </c>
      <c r="I2825" s="266">
        <f>YEAR(J2825)</f>
        <v>2023</v>
      </c>
      <c r="J2825" s="267">
        <v>44968</v>
      </c>
      <c r="K2825" s="267">
        <f>J2825+1</f>
        <v>44969</v>
      </c>
      <c r="L2825" s="266">
        <f>IF(M2825&lt;=365,1,2)</f>
        <v>1</v>
      </c>
      <c r="M2825" s="266">
        <f>IF(K2825&lt;$C$1,$C$2-$C$1+1,$C$2-K2825+1)</f>
        <v>78</v>
      </c>
      <c r="N2825" s="268">
        <f>M2825/365</f>
        <v>0.21369863013698631</v>
      </c>
      <c r="O2825" s="269">
        <f>'Data and Parameter'!$E$4*'Data and Parameter'!$E$5*('Data and Parameter'!$E$6+'Data and Parameter'!$E$7)*'Data and Parameter'!$E$19*'Data and Parameter'!$E$14*'ER calculations'!N2825</f>
        <v>1.1064778895413589</v>
      </c>
    </row>
    <row r="2826" spans="1:15" ht="15">
      <c r="A2826" s="284">
        <v>2822</v>
      </c>
      <c r="B2826" s="287"/>
      <c r="C2826" s="287"/>
      <c r="D2826" s="284" t="s">
        <v>1054</v>
      </c>
      <c r="E2826" s="287"/>
      <c r="F2826" s="285" t="s">
        <v>2946</v>
      </c>
      <c r="G2826" s="266" t="s">
        <v>121</v>
      </c>
      <c r="H2826" s="266">
        <f>IF(G2826="Traditional Stove",0.1,0.2)</f>
        <v>0.1</v>
      </c>
      <c r="I2826" s="266">
        <f>YEAR(J2826)</f>
        <v>2023</v>
      </c>
      <c r="J2826" s="267">
        <v>44968</v>
      </c>
      <c r="K2826" s="267">
        <f>J2826+1</f>
        <v>44969</v>
      </c>
      <c r="L2826" s="266">
        <f>IF(M2826&lt;=365,1,2)</f>
        <v>1</v>
      </c>
      <c r="M2826" s="266">
        <f>IF(K2826&lt;$C$1,$C$2-$C$1+1,$C$2-K2826+1)</f>
        <v>78</v>
      </c>
      <c r="N2826" s="268">
        <f>M2826/365</f>
        <v>0.21369863013698631</v>
      </c>
      <c r="O2826" s="269">
        <f>'Data and Parameter'!$E$4*'Data and Parameter'!$E$5*('Data and Parameter'!$E$6+'Data and Parameter'!$E$7)*'Data and Parameter'!$E$19*'Data and Parameter'!$E$14*'ER calculations'!N2826</f>
        <v>1.1064778895413589</v>
      </c>
    </row>
    <row r="2827" spans="1:15" ht="15">
      <c r="A2827" s="284">
        <v>2823</v>
      </c>
      <c r="B2827" s="287"/>
      <c r="C2827" s="287"/>
      <c r="D2827" s="284" t="s">
        <v>1054</v>
      </c>
      <c r="E2827" s="287"/>
      <c r="F2827" s="285" t="s">
        <v>2947</v>
      </c>
      <c r="G2827" s="266" t="s">
        <v>121</v>
      </c>
      <c r="H2827" s="266">
        <f>IF(G2827="Traditional Stove",0.1,0.2)</f>
        <v>0.1</v>
      </c>
      <c r="I2827" s="266">
        <f>YEAR(J2827)</f>
        <v>2023</v>
      </c>
      <c r="J2827" s="267">
        <v>44968</v>
      </c>
      <c r="K2827" s="267">
        <f>J2827+1</f>
        <v>44969</v>
      </c>
      <c r="L2827" s="266">
        <f>IF(M2827&lt;=365,1,2)</f>
        <v>1</v>
      </c>
      <c r="M2827" s="266">
        <f>IF(K2827&lt;$C$1,$C$2-$C$1+1,$C$2-K2827+1)</f>
        <v>78</v>
      </c>
      <c r="N2827" s="268">
        <f>M2827/365</f>
        <v>0.21369863013698631</v>
      </c>
      <c r="O2827" s="269">
        <f>'Data and Parameter'!$E$4*'Data and Parameter'!$E$5*('Data and Parameter'!$E$6+'Data and Parameter'!$E$7)*'Data and Parameter'!$E$19*'Data and Parameter'!$E$14*'ER calculations'!N2827</f>
        <v>1.1064778895413589</v>
      </c>
    </row>
    <row r="2828" spans="1:15" ht="15">
      <c r="A2828" s="284">
        <v>2824</v>
      </c>
      <c r="B2828" s="287"/>
      <c r="C2828" s="287"/>
      <c r="D2828" s="284" t="s">
        <v>1054</v>
      </c>
      <c r="E2828" s="287"/>
      <c r="F2828" s="285" t="s">
        <v>2948</v>
      </c>
      <c r="G2828" s="266" t="s">
        <v>121</v>
      </c>
      <c r="H2828" s="266">
        <f>IF(G2828="Traditional Stove",0.1,0.2)</f>
        <v>0.1</v>
      </c>
      <c r="I2828" s="266">
        <f>YEAR(J2828)</f>
        <v>2023</v>
      </c>
      <c r="J2828" s="267">
        <v>44968</v>
      </c>
      <c r="K2828" s="267">
        <f>J2828+1</f>
        <v>44969</v>
      </c>
      <c r="L2828" s="266">
        <f>IF(M2828&lt;=365,1,2)</f>
        <v>1</v>
      </c>
      <c r="M2828" s="266">
        <f>IF(K2828&lt;$C$1,$C$2-$C$1+1,$C$2-K2828+1)</f>
        <v>78</v>
      </c>
      <c r="N2828" s="268">
        <f>M2828/365</f>
        <v>0.21369863013698631</v>
      </c>
      <c r="O2828" s="269">
        <f>'Data and Parameter'!$E$4*'Data and Parameter'!$E$5*('Data and Parameter'!$E$6+'Data and Parameter'!$E$7)*'Data and Parameter'!$E$19*'Data and Parameter'!$E$14*'ER calculations'!N2828</f>
        <v>1.1064778895413589</v>
      </c>
    </row>
    <row r="2829" spans="1:15" ht="15">
      <c r="A2829" s="284">
        <v>2825</v>
      </c>
      <c r="B2829" s="287"/>
      <c r="C2829" s="287"/>
      <c r="D2829" s="284" t="s">
        <v>1054</v>
      </c>
      <c r="E2829" s="287"/>
      <c r="F2829" s="285" t="s">
        <v>2949</v>
      </c>
      <c r="G2829" s="266" t="s">
        <v>121</v>
      </c>
      <c r="H2829" s="266">
        <f>IF(G2829="Traditional Stove",0.1,0.2)</f>
        <v>0.1</v>
      </c>
      <c r="I2829" s="266">
        <f>YEAR(J2829)</f>
        <v>2023</v>
      </c>
      <c r="J2829" s="267">
        <v>44968</v>
      </c>
      <c r="K2829" s="267">
        <f>J2829+1</f>
        <v>44969</v>
      </c>
      <c r="L2829" s="266">
        <f>IF(M2829&lt;=365,1,2)</f>
        <v>1</v>
      </c>
      <c r="M2829" s="266">
        <f>IF(K2829&lt;$C$1,$C$2-$C$1+1,$C$2-K2829+1)</f>
        <v>78</v>
      </c>
      <c r="N2829" s="268">
        <f>M2829/365</f>
        <v>0.21369863013698631</v>
      </c>
      <c r="O2829" s="269">
        <f>'Data and Parameter'!$E$4*'Data and Parameter'!$E$5*('Data and Parameter'!$E$6+'Data and Parameter'!$E$7)*'Data and Parameter'!$E$19*'Data and Parameter'!$E$14*'ER calculations'!N2829</f>
        <v>1.1064778895413589</v>
      </c>
    </row>
    <row r="2830" spans="1:15" ht="15">
      <c r="A2830" s="284">
        <v>2826</v>
      </c>
      <c r="B2830" s="287"/>
      <c r="C2830" s="287"/>
      <c r="D2830" s="284" t="s">
        <v>1054</v>
      </c>
      <c r="E2830" s="287"/>
      <c r="F2830" s="285" t="s">
        <v>2950</v>
      </c>
      <c r="G2830" s="266" t="s">
        <v>121</v>
      </c>
      <c r="H2830" s="266">
        <f>IF(G2830="Traditional Stove",0.1,0.2)</f>
        <v>0.1</v>
      </c>
      <c r="I2830" s="266">
        <f>YEAR(J2830)</f>
        <v>2023</v>
      </c>
      <c r="J2830" s="267">
        <v>44968</v>
      </c>
      <c r="K2830" s="267">
        <f>J2830+1</f>
        <v>44969</v>
      </c>
      <c r="L2830" s="266">
        <f>IF(M2830&lt;=365,1,2)</f>
        <v>1</v>
      </c>
      <c r="M2830" s="266">
        <f>IF(K2830&lt;$C$1,$C$2-$C$1+1,$C$2-K2830+1)</f>
        <v>78</v>
      </c>
      <c r="N2830" s="268">
        <f>M2830/365</f>
        <v>0.21369863013698631</v>
      </c>
      <c r="O2830" s="269">
        <f>'Data and Parameter'!$E$4*'Data and Parameter'!$E$5*('Data and Parameter'!$E$6+'Data and Parameter'!$E$7)*'Data and Parameter'!$E$19*'Data and Parameter'!$E$14*'ER calculations'!N2830</f>
        <v>1.1064778895413589</v>
      </c>
    </row>
    <row r="2831" spans="1:15" ht="15">
      <c r="A2831" s="284">
        <v>2827</v>
      </c>
      <c r="B2831" s="287"/>
      <c r="C2831" s="287"/>
      <c r="D2831" s="284" t="s">
        <v>1054</v>
      </c>
      <c r="E2831" s="287"/>
      <c r="F2831" s="285" t="s">
        <v>2951</v>
      </c>
      <c r="G2831" s="266" t="s">
        <v>121</v>
      </c>
      <c r="H2831" s="266">
        <f>IF(G2831="Traditional Stove",0.1,0.2)</f>
        <v>0.1</v>
      </c>
      <c r="I2831" s="266">
        <f>YEAR(J2831)</f>
        <v>2023</v>
      </c>
      <c r="J2831" s="267">
        <v>44968</v>
      </c>
      <c r="K2831" s="267">
        <f>J2831+1</f>
        <v>44969</v>
      </c>
      <c r="L2831" s="266">
        <f>IF(M2831&lt;=365,1,2)</f>
        <v>1</v>
      </c>
      <c r="M2831" s="266">
        <f>IF(K2831&lt;$C$1,$C$2-$C$1+1,$C$2-K2831+1)</f>
        <v>78</v>
      </c>
      <c r="N2831" s="268">
        <f>M2831/365</f>
        <v>0.21369863013698631</v>
      </c>
      <c r="O2831" s="269">
        <f>'Data and Parameter'!$E$4*'Data and Parameter'!$E$5*('Data and Parameter'!$E$6+'Data and Parameter'!$E$7)*'Data and Parameter'!$E$19*'Data and Parameter'!$E$14*'ER calculations'!N2831</f>
        <v>1.1064778895413589</v>
      </c>
    </row>
    <row r="2832" spans="1:15" ht="15">
      <c r="A2832" s="284">
        <v>2828</v>
      </c>
      <c r="B2832" s="287"/>
      <c r="C2832" s="287"/>
      <c r="D2832" s="284" t="s">
        <v>1054</v>
      </c>
      <c r="E2832" s="287"/>
      <c r="F2832" s="285" t="s">
        <v>2952</v>
      </c>
      <c r="G2832" s="266" t="s">
        <v>121</v>
      </c>
      <c r="H2832" s="266">
        <f>IF(G2832="Traditional Stove",0.1,0.2)</f>
        <v>0.1</v>
      </c>
      <c r="I2832" s="266">
        <f>YEAR(J2832)</f>
        <v>2023</v>
      </c>
      <c r="J2832" s="267">
        <v>44968</v>
      </c>
      <c r="K2832" s="267">
        <f>J2832+1</f>
        <v>44969</v>
      </c>
      <c r="L2832" s="266">
        <f>IF(M2832&lt;=365,1,2)</f>
        <v>1</v>
      </c>
      <c r="M2832" s="266">
        <f>IF(K2832&lt;$C$1,$C$2-$C$1+1,$C$2-K2832+1)</f>
        <v>78</v>
      </c>
      <c r="N2832" s="268">
        <f>M2832/365</f>
        <v>0.21369863013698631</v>
      </c>
      <c r="O2832" s="269">
        <f>'Data and Parameter'!$E$4*'Data and Parameter'!$E$5*('Data and Parameter'!$E$6+'Data and Parameter'!$E$7)*'Data and Parameter'!$E$19*'Data and Parameter'!$E$14*'ER calculations'!N2832</f>
        <v>1.1064778895413589</v>
      </c>
    </row>
    <row r="2833" spans="1:15" ht="15">
      <c r="A2833" s="284">
        <v>2829</v>
      </c>
      <c r="B2833" s="287"/>
      <c r="C2833" s="287"/>
      <c r="D2833" s="284" t="s">
        <v>1054</v>
      </c>
      <c r="E2833" s="287"/>
      <c r="F2833" s="285" t="s">
        <v>2953</v>
      </c>
      <c r="G2833" s="266" t="s">
        <v>121</v>
      </c>
      <c r="H2833" s="266">
        <f>IF(G2833="Traditional Stove",0.1,0.2)</f>
        <v>0.1</v>
      </c>
      <c r="I2833" s="266">
        <f>YEAR(J2833)</f>
        <v>2023</v>
      </c>
      <c r="J2833" s="267">
        <v>44968</v>
      </c>
      <c r="K2833" s="267">
        <f>J2833+1</f>
        <v>44969</v>
      </c>
      <c r="L2833" s="266">
        <f>IF(M2833&lt;=365,1,2)</f>
        <v>1</v>
      </c>
      <c r="M2833" s="266">
        <f>IF(K2833&lt;$C$1,$C$2-$C$1+1,$C$2-K2833+1)</f>
        <v>78</v>
      </c>
      <c r="N2833" s="268">
        <f>M2833/365</f>
        <v>0.21369863013698631</v>
      </c>
      <c r="O2833" s="269">
        <f>'Data and Parameter'!$E$4*'Data and Parameter'!$E$5*('Data and Parameter'!$E$6+'Data and Parameter'!$E$7)*'Data and Parameter'!$E$19*'Data and Parameter'!$E$14*'ER calculations'!N2833</f>
        <v>1.1064778895413589</v>
      </c>
    </row>
    <row r="2834" spans="1:15" ht="15">
      <c r="A2834" s="284">
        <v>2830</v>
      </c>
      <c r="B2834" s="287"/>
      <c r="C2834" s="287"/>
      <c r="D2834" s="284" t="s">
        <v>1054</v>
      </c>
      <c r="E2834" s="287"/>
      <c r="F2834" s="285" t="s">
        <v>2954</v>
      </c>
      <c r="G2834" s="266" t="s">
        <v>121</v>
      </c>
      <c r="H2834" s="266">
        <f>IF(G2834="Traditional Stove",0.1,0.2)</f>
        <v>0.1</v>
      </c>
      <c r="I2834" s="266">
        <f>YEAR(J2834)</f>
        <v>2023</v>
      </c>
      <c r="J2834" s="267">
        <v>44968</v>
      </c>
      <c r="K2834" s="267">
        <f>J2834+1</f>
        <v>44969</v>
      </c>
      <c r="L2834" s="266">
        <f>IF(M2834&lt;=365,1,2)</f>
        <v>1</v>
      </c>
      <c r="M2834" s="266">
        <f>IF(K2834&lt;$C$1,$C$2-$C$1+1,$C$2-K2834+1)</f>
        <v>78</v>
      </c>
      <c r="N2834" s="268">
        <f>M2834/365</f>
        <v>0.21369863013698631</v>
      </c>
      <c r="O2834" s="269">
        <f>'Data and Parameter'!$E$4*'Data and Parameter'!$E$5*('Data and Parameter'!$E$6+'Data and Parameter'!$E$7)*'Data and Parameter'!$E$19*'Data and Parameter'!$E$14*'ER calculations'!N2834</f>
        <v>1.1064778895413589</v>
      </c>
    </row>
    <row r="2835" spans="1:15" ht="15">
      <c r="A2835" s="284">
        <v>2831</v>
      </c>
      <c r="B2835" s="287"/>
      <c r="C2835" s="287"/>
      <c r="D2835" s="284" t="s">
        <v>1054</v>
      </c>
      <c r="E2835" s="287"/>
      <c r="F2835" s="285" t="s">
        <v>2955</v>
      </c>
      <c r="G2835" s="266" t="s">
        <v>121</v>
      </c>
      <c r="H2835" s="266">
        <f>IF(G2835="Traditional Stove",0.1,0.2)</f>
        <v>0.1</v>
      </c>
      <c r="I2835" s="266">
        <f>YEAR(J2835)</f>
        <v>2023</v>
      </c>
      <c r="J2835" s="267">
        <v>44968</v>
      </c>
      <c r="K2835" s="267">
        <f>J2835+1</f>
        <v>44969</v>
      </c>
      <c r="L2835" s="266">
        <f>IF(M2835&lt;=365,1,2)</f>
        <v>1</v>
      </c>
      <c r="M2835" s="266">
        <f>IF(K2835&lt;$C$1,$C$2-$C$1+1,$C$2-K2835+1)</f>
        <v>78</v>
      </c>
      <c r="N2835" s="268">
        <f>M2835/365</f>
        <v>0.21369863013698631</v>
      </c>
      <c r="O2835" s="269">
        <f>'Data and Parameter'!$E$4*'Data and Parameter'!$E$5*('Data and Parameter'!$E$6+'Data and Parameter'!$E$7)*'Data and Parameter'!$E$19*'Data and Parameter'!$E$14*'ER calculations'!N2835</f>
        <v>1.1064778895413589</v>
      </c>
    </row>
    <row r="2836" spans="1:15" ht="15">
      <c r="A2836" s="284">
        <v>2832</v>
      </c>
      <c r="B2836" s="287"/>
      <c r="C2836" s="287"/>
      <c r="D2836" s="284" t="s">
        <v>119</v>
      </c>
      <c r="E2836" s="287"/>
      <c r="F2836" s="285" t="s">
        <v>2956</v>
      </c>
      <c r="G2836" s="266" t="s">
        <v>121</v>
      </c>
      <c r="H2836" s="266">
        <f>IF(G2836="Traditional Stove",0.1,0.2)</f>
        <v>0.1</v>
      </c>
      <c r="I2836" s="266">
        <f>YEAR(J2836)</f>
        <v>2023</v>
      </c>
      <c r="J2836" s="267">
        <v>44967</v>
      </c>
      <c r="K2836" s="267">
        <f>J2836+1</f>
        <v>44968</v>
      </c>
      <c r="L2836" s="266">
        <f>IF(M2836&lt;=365,1,2)</f>
        <v>1</v>
      </c>
      <c r="M2836" s="266">
        <f>IF(K2836&lt;$C$1,$C$2-$C$1+1,$C$2-K2836+1)</f>
        <v>79</v>
      </c>
      <c r="N2836" s="268">
        <f>M2836/365</f>
        <v>0.21643835616438356</v>
      </c>
      <c r="O2836" s="269">
        <f>'Data and Parameter'!$E$4*'Data and Parameter'!$E$5*('Data and Parameter'!$E$6+'Data and Parameter'!$E$7)*'Data and Parameter'!$E$19*'Data and Parameter'!$E$14*'ER calculations'!N2836</f>
        <v>1.1206635035098378</v>
      </c>
    </row>
    <row r="2837" spans="1:15" ht="15">
      <c r="A2837" s="284">
        <v>2833</v>
      </c>
      <c r="B2837" s="287"/>
      <c r="C2837" s="287"/>
      <c r="D2837" s="284" t="s">
        <v>119</v>
      </c>
      <c r="E2837" s="287"/>
      <c r="F2837" s="285" t="s">
        <v>2957</v>
      </c>
      <c r="G2837" s="266" t="s">
        <v>121</v>
      </c>
      <c r="H2837" s="266">
        <f>IF(G2837="Traditional Stove",0.1,0.2)</f>
        <v>0.1</v>
      </c>
      <c r="I2837" s="266">
        <f>YEAR(J2837)</f>
        <v>2023</v>
      </c>
      <c r="J2837" s="267">
        <v>44967</v>
      </c>
      <c r="K2837" s="267">
        <f>J2837+1</f>
        <v>44968</v>
      </c>
      <c r="L2837" s="266">
        <f>IF(M2837&lt;=365,1,2)</f>
        <v>1</v>
      </c>
      <c r="M2837" s="266">
        <f>IF(K2837&lt;$C$1,$C$2-$C$1+1,$C$2-K2837+1)</f>
        <v>79</v>
      </c>
      <c r="N2837" s="268">
        <f>M2837/365</f>
        <v>0.21643835616438356</v>
      </c>
      <c r="O2837" s="269">
        <f>'Data and Parameter'!$E$4*'Data and Parameter'!$E$5*('Data and Parameter'!$E$6+'Data and Parameter'!$E$7)*'Data and Parameter'!$E$19*'Data and Parameter'!$E$14*'ER calculations'!N2837</f>
        <v>1.1206635035098378</v>
      </c>
    </row>
    <row r="2838" spans="1:15" ht="15">
      <c r="A2838" s="284">
        <v>2834</v>
      </c>
      <c r="B2838" s="287"/>
      <c r="C2838" s="287"/>
      <c r="D2838" s="284" t="s">
        <v>119</v>
      </c>
      <c r="E2838" s="287"/>
      <c r="F2838" s="285" t="s">
        <v>2958</v>
      </c>
      <c r="G2838" s="266" t="s">
        <v>121</v>
      </c>
      <c r="H2838" s="266">
        <f>IF(G2838="Traditional Stove",0.1,0.2)</f>
        <v>0.1</v>
      </c>
      <c r="I2838" s="266">
        <f>YEAR(J2838)</f>
        <v>2023</v>
      </c>
      <c r="J2838" s="267">
        <v>44967</v>
      </c>
      <c r="K2838" s="267">
        <f>J2838+1</f>
        <v>44968</v>
      </c>
      <c r="L2838" s="266">
        <f>IF(M2838&lt;=365,1,2)</f>
        <v>1</v>
      </c>
      <c r="M2838" s="266">
        <f>IF(K2838&lt;$C$1,$C$2-$C$1+1,$C$2-K2838+1)</f>
        <v>79</v>
      </c>
      <c r="N2838" s="268">
        <f>M2838/365</f>
        <v>0.21643835616438356</v>
      </c>
      <c r="O2838" s="269">
        <f>'Data and Parameter'!$E$4*'Data and Parameter'!$E$5*('Data and Parameter'!$E$6+'Data and Parameter'!$E$7)*'Data and Parameter'!$E$19*'Data and Parameter'!$E$14*'ER calculations'!N2838</f>
        <v>1.1206635035098378</v>
      </c>
    </row>
    <row r="2839" spans="1:15" ht="15">
      <c r="A2839" s="284">
        <v>2835</v>
      </c>
      <c r="B2839" s="287"/>
      <c r="C2839" s="287"/>
      <c r="D2839" s="284" t="s">
        <v>119</v>
      </c>
      <c r="E2839" s="287"/>
      <c r="F2839" s="285" t="s">
        <v>2959</v>
      </c>
      <c r="G2839" s="266" t="s">
        <v>121</v>
      </c>
      <c r="H2839" s="266">
        <f>IF(G2839="Traditional Stove",0.1,0.2)</f>
        <v>0.1</v>
      </c>
      <c r="I2839" s="266">
        <f>YEAR(J2839)</f>
        <v>2023</v>
      </c>
      <c r="J2839" s="267">
        <v>44967</v>
      </c>
      <c r="K2839" s="267">
        <f>J2839+1</f>
        <v>44968</v>
      </c>
      <c r="L2839" s="266">
        <f>IF(M2839&lt;=365,1,2)</f>
        <v>1</v>
      </c>
      <c r="M2839" s="266">
        <f>IF(K2839&lt;$C$1,$C$2-$C$1+1,$C$2-K2839+1)</f>
        <v>79</v>
      </c>
      <c r="N2839" s="268">
        <f>M2839/365</f>
        <v>0.21643835616438356</v>
      </c>
      <c r="O2839" s="269">
        <f>'Data and Parameter'!$E$4*'Data and Parameter'!$E$5*('Data and Parameter'!$E$6+'Data and Parameter'!$E$7)*'Data and Parameter'!$E$19*'Data and Parameter'!$E$14*'ER calculations'!N2839</f>
        <v>1.1206635035098378</v>
      </c>
    </row>
    <row r="2840" spans="1:15" ht="15">
      <c r="A2840" s="284">
        <v>2836</v>
      </c>
      <c r="B2840" s="287"/>
      <c r="C2840" s="287"/>
      <c r="D2840" s="284" t="s">
        <v>119</v>
      </c>
      <c r="E2840" s="287"/>
      <c r="F2840" s="285" t="s">
        <v>2960</v>
      </c>
      <c r="G2840" s="266" t="s">
        <v>121</v>
      </c>
      <c r="H2840" s="266">
        <f>IF(G2840="Traditional Stove",0.1,0.2)</f>
        <v>0.1</v>
      </c>
      <c r="I2840" s="266">
        <f>YEAR(J2840)</f>
        <v>2023</v>
      </c>
      <c r="J2840" s="267">
        <v>44967</v>
      </c>
      <c r="K2840" s="267">
        <f>J2840+1</f>
        <v>44968</v>
      </c>
      <c r="L2840" s="266">
        <f>IF(M2840&lt;=365,1,2)</f>
        <v>1</v>
      </c>
      <c r="M2840" s="266">
        <f>IF(K2840&lt;$C$1,$C$2-$C$1+1,$C$2-K2840+1)</f>
        <v>79</v>
      </c>
      <c r="N2840" s="268">
        <f>M2840/365</f>
        <v>0.21643835616438356</v>
      </c>
      <c r="O2840" s="269">
        <f>'Data and Parameter'!$E$4*'Data and Parameter'!$E$5*('Data and Parameter'!$E$6+'Data and Parameter'!$E$7)*'Data and Parameter'!$E$19*'Data and Parameter'!$E$14*'ER calculations'!N2840</f>
        <v>1.1206635035098378</v>
      </c>
    </row>
    <row r="2841" spans="1:15" ht="15">
      <c r="A2841" s="284">
        <v>2837</v>
      </c>
      <c r="B2841" s="287"/>
      <c r="C2841" s="287"/>
      <c r="D2841" s="284" t="s">
        <v>119</v>
      </c>
      <c r="E2841" s="287"/>
      <c r="F2841" s="285" t="s">
        <v>2961</v>
      </c>
      <c r="G2841" s="266" t="s">
        <v>121</v>
      </c>
      <c r="H2841" s="266">
        <f>IF(G2841="Traditional Stove",0.1,0.2)</f>
        <v>0.1</v>
      </c>
      <c r="I2841" s="266">
        <f>YEAR(J2841)</f>
        <v>2023</v>
      </c>
      <c r="J2841" s="267">
        <v>44967</v>
      </c>
      <c r="K2841" s="267">
        <f>J2841+1</f>
        <v>44968</v>
      </c>
      <c r="L2841" s="266">
        <f>IF(M2841&lt;=365,1,2)</f>
        <v>1</v>
      </c>
      <c r="M2841" s="266">
        <f>IF(K2841&lt;$C$1,$C$2-$C$1+1,$C$2-K2841+1)</f>
        <v>79</v>
      </c>
      <c r="N2841" s="268">
        <f>M2841/365</f>
        <v>0.21643835616438356</v>
      </c>
      <c r="O2841" s="269">
        <f>'Data and Parameter'!$E$4*'Data and Parameter'!$E$5*('Data and Parameter'!$E$6+'Data and Parameter'!$E$7)*'Data and Parameter'!$E$19*'Data and Parameter'!$E$14*'ER calculations'!N2841</f>
        <v>1.1206635035098378</v>
      </c>
    </row>
    <row r="2842" spans="1:15" ht="15">
      <c r="A2842" s="284">
        <v>2838</v>
      </c>
      <c r="B2842" s="287"/>
      <c r="C2842" s="287"/>
      <c r="D2842" s="284" t="s">
        <v>119</v>
      </c>
      <c r="E2842" s="287"/>
      <c r="F2842" s="285" t="s">
        <v>2962</v>
      </c>
      <c r="G2842" s="266" t="s">
        <v>121</v>
      </c>
      <c r="H2842" s="266">
        <f>IF(G2842="Traditional Stove",0.1,0.2)</f>
        <v>0.1</v>
      </c>
      <c r="I2842" s="266">
        <f>YEAR(J2842)</f>
        <v>2023</v>
      </c>
      <c r="J2842" s="267">
        <v>44967</v>
      </c>
      <c r="K2842" s="267">
        <f>J2842+1</f>
        <v>44968</v>
      </c>
      <c r="L2842" s="266">
        <f>IF(M2842&lt;=365,1,2)</f>
        <v>1</v>
      </c>
      <c r="M2842" s="266">
        <f>IF(K2842&lt;$C$1,$C$2-$C$1+1,$C$2-K2842+1)</f>
        <v>79</v>
      </c>
      <c r="N2842" s="268">
        <f>M2842/365</f>
        <v>0.21643835616438356</v>
      </c>
      <c r="O2842" s="269">
        <f>'Data and Parameter'!$E$4*'Data and Parameter'!$E$5*('Data and Parameter'!$E$6+'Data and Parameter'!$E$7)*'Data and Parameter'!$E$19*'Data and Parameter'!$E$14*'ER calculations'!N2842</f>
        <v>1.1206635035098378</v>
      </c>
    </row>
    <row r="2843" spans="1:15" ht="15">
      <c r="A2843" s="284">
        <v>2839</v>
      </c>
      <c r="B2843" s="287"/>
      <c r="C2843" s="287"/>
      <c r="D2843" s="284" t="s">
        <v>119</v>
      </c>
      <c r="E2843" s="287"/>
      <c r="F2843" s="285" t="s">
        <v>2963</v>
      </c>
      <c r="G2843" s="266" t="s">
        <v>121</v>
      </c>
      <c r="H2843" s="266">
        <f>IF(G2843="Traditional Stove",0.1,0.2)</f>
        <v>0.1</v>
      </c>
      <c r="I2843" s="266">
        <f>YEAR(J2843)</f>
        <v>2023</v>
      </c>
      <c r="J2843" s="267">
        <v>44966</v>
      </c>
      <c r="K2843" s="267">
        <f>J2843+1</f>
        <v>44967</v>
      </c>
      <c r="L2843" s="266">
        <f>IF(M2843&lt;=365,1,2)</f>
        <v>1</v>
      </c>
      <c r="M2843" s="266">
        <f>IF(K2843&lt;$C$1,$C$2-$C$1+1,$C$2-K2843+1)</f>
        <v>80</v>
      </c>
      <c r="N2843" s="268">
        <f>M2843/365</f>
        <v>0.21917808219178081</v>
      </c>
      <c r="O2843" s="269">
        <f>'Data and Parameter'!$E$4*'Data and Parameter'!$E$5*('Data and Parameter'!$E$6+'Data and Parameter'!$E$7)*'Data and Parameter'!$E$19*'Data and Parameter'!$E$14*'ER calculations'!N2843</f>
        <v>1.1348491174783168</v>
      </c>
    </row>
    <row r="2844" spans="1:15" ht="15">
      <c r="A2844" s="284">
        <v>2840</v>
      </c>
      <c r="B2844" s="287"/>
      <c r="C2844" s="287"/>
      <c r="D2844" s="284" t="s">
        <v>119</v>
      </c>
      <c r="E2844" s="287"/>
      <c r="F2844" s="285" t="s">
        <v>2964</v>
      </c>
      <c r="G2844" s="266" t="s">
        <v>121</v>
      </c>
      <c r="H2844" s="266">
        <f>IF(G2844="Traditional Stove",0.1,0.2)</f>
        <v>0.1</v>
      </c>
      <c r="I2844" s="266">
        <f>YEAR(J2844)</f>
        <v>2023</v>
      </c>
      <c r="J2844" s="267">
        <v>44967</v>
      </c>
      <c r="K2844" s="267">
        <f>J2844+1</f>
        <v>44968</v>
      </c>
      <c r="L2844" s="266">
        <f>IF(M2844&lt;=365,1,2)</f>
        <v>1</v>
      </c>
      <c r="M2844" s="266">
        <f>IF(K2844&lt;$C$1,$C$2-$C$1+1,$C$2-K2844+1)</f>
        <v>79</v>
      </c>
      <c r="N2844" s="268">
        <f>M2844/365</f>
        <v>0.21643835616438356</v>
      </c>
      <c r="O2844" s="269">
        <f>'Data and Parameter'!$E$4*'Data and Parameter'!$E$5*('Data and Parameter'!$E$6+'Data and Parameter'!$E$7)*'Data and Parameter'!$E$19*'Data and Parameter'!$E$14*'ER calculations'!N2844</f>
        <v>1.1206635035098378</v>
      </c>
    </row>
    <row r="2845" spans="1:15" ht="15">
      <c r="A2845" s="284">
        <v>2841</v>
      </c>
      <c r="B2845" s="287"/>
      <c r="C2845" s="287"/>
      <c r="D2845" s="284" t="s">
        <v>119</v>
      </c>
      <c r="E2845" s="287"/>
      <c r="F2845" s="285" t="s">
        <v>2965</v>
      </c>
      <c r="G2845" s="266" t="s">
        <v>121</v>
      </c>
      <c r="H2845" s="266">
        <f>IF(G2845="Traditional Stove",0.1,0.2)</f>
        <v>0.1</v>
      </c>
      <c r="I2845" s="266">
        <f>YEAR(J2845)</f>
        <v>2023</v>
      </c>
      <c r="J2845" s="267">
        <v>44967</v>
      </c>
      <c r="K2845" s="267">
        <f>J2845+1</f>
        <v>44968</v>
      </c>
      <c r="L2845" s="266">
        <f>IF(M2845&lt;=365,1,2)</f>
        <v>1</v>
      </c>
      <c r="M2845" s="266">
        <f>IF(K2845&lt;$C$1,$C$2-$C$1+1,$C$2-K2845+1)</f>
        <v>79</v>
      </c>
      <c r="N2845" s="268">
        <f>M2845/365</f>
        <v>0.21643835616438356</v>
      </c>
      <c r="O2845" s="269">
        <f>'Data and Parameter'!$E$4*'Data and Parameter'!$E$5*('Data and Parameter'!$E$6+'Data and Parameter'!$E$7)*'Data and Parameter'!$E$19*'Data and Parameter'!$E$14*'ER calculations'!N2845</f>
        <v>1.1206635035098378</v>
      </c>
    </row>
    <row r="2846" spans="1:15" ht="15">
      <c r="A2846" s="284">
        <v>2842</v>
      </c>
      <c r="B2846" s="287"/>
      <c r="C2846" s="287"/>
      <c r="D2846" s="284" t="s">
        <v>119</v>
      </c>
      <c r="E2846" s="287"/>
      <c r="F2846" s="285" t="s">
        <v>2966</v>
      </c>
      <c r="G2846" s="266" t="s">
        <v>121</v>
      </c>
      <c r="H2846" s="266">
        <f>IF(G2846="Traditional Stove",0.1,0.2)</f>
        <v>0.1</v>
      </c>
      <c r="I2846" s="266">
        <f>YEAR(J2846)</f>
        <v>2023</v>
      </c>
      <c r="J2846" s="267">
        <v>44967</v>
      </c>
      <c r="K2846" s="267">
        <f>J2846+1</f>
        <v>44968</v>
      </c>
      <c r="L2846" s="266">
        <f>IF(M2846&lt;=365,1,2)</f>
        <v>1</v>
      </c>
      <c r="M2846" s="266">
        <f>IF(K2846&lt;$C$1,$C$2-$C$1+1,$C$2-K2846+1)</f>
        <v>79</v>
      </c>
      <c r="N2846" s="268">
        <f>M2846/365</f>
        <v>0.21643835616438356</v>
      </c>
      <c r="O2846" s="269">
        <f>'Data and Parameter'!$E$4*'Data and Parameter'!$E$5*('Data and Parameter'!$E$6+'Data and Parameter'!$E$7)*'Data and Parameter'!$E$19*'Data and Parameter'!$E$14*'ER calculations'!N2846</f>
        <v>1.1206635035098378</v>
      </c>
    </row>
    <row r="2847" spans="1:15" ht="15">
      <c r="A2847" s="284">
        <v>2843</v>
      </c>
      <c r="B2847" s="287"/>
      <c r="C2847" s="287"/>
      <c r="D2847" s="284" t="s">
        <v>1054</v>
      </c>
      <c r="E2847" s="287"/>
      <c r="F2847" s="285" t="s">
        <v>2967</v>
      </c>
      <c r="G2847" s="266" t="s">
        <v>121</v>
      </c>
      <c r="H2847" s="266">
        <f>IF(G2847="Traditional Stove",0.1,0.2)</f>
        <v>0.1</v>
      </c>
      <c r="I2847" s="266">
        <f>YEAR(J2847)</f>
        <v>2023</v>
      </c>
      <c r="J2847" s="267">
        <v>44967</v>
      </c>
      <c r="K2847" s="267">
        <f>J2847+1</f>
        <v>44968</v>
      </c>
      <c r="L2847" s="266">
        <f>IF(M2847&lt;=365,1,2)</f>
        <v>1</v>
      </c>
      <c r="M2847" s="266">
        <f>IF(K2847&lt;$C$1,$C$2-$C$1+1,$C$2-K2847+1)</f>
        <v>79</v>
      </c>
      <c r="N2847" s="268">
        <f>M2847/365</f>
        <v>0.21643835616438356</v>
      </c>
      <c r="O2847" s="269">
        <f>'Data and Parameter'!$E$4*'Data and Parameter'!$E$5*('Data and Parameter'!$E$6+'Data and Parameter'!$E$7)*'Data and Parameter'!$E$19*'Data and Parameter'!$E$14*'ER calculations'!N2847</f>
        <v>1.1206635035098378</v>
      </c>
    </row>
    <row r="2848" spans="1:15" ht="15">
      <c r="A2848" s="284">
        <v>2844</v>
      </c>
      <c r="B2848" s="287"/>
      <c r="C2848" s="287"/>
      <c r="D2848" s="284" t="s">
        <v>119</v>
      </c>
      <c r="E2848" s="287"/>
      <c r="F2848" s="285" t="s">
        <v>2968</v>
      </c>
      <c r="G2848" s="266" t="s">
        <v>121</v>
      </c>
      <c r="H2848" s="266">
        <f>IF(G2848="Traditional Stove",0.1,0.2)</f>
        <v>0.1</v>
      </c>
      <c r="I2848" s="266">
        <f>YEAR(J2848)</f>
        <v>2023</v>
      </c>
      <c r="J2848" s="267">
        <v>44967</v>
      </c>
      <c r="K2848" s="267">
        <f>J2848+1</f>
        <v>44968</v>
      </c>
      <c r="L2848" s="266">
        <f>IF(M2848&lt;=365,1,2)</f>
        <v>1</v>
      </c>
      <c r="M2848" s="266">
        <f>IF(K2848&lt;$C$1,$C$2-$C$1+1,$C$2-K2848+1)</f>
        <v>79</v>
      </c>
      <c r="N2848" s="268">
        <f>M2848/365</f>
        <v>0.21643835616438356</v>
      </c>
      <c r="O2848" s="269">
        <f>'Data and Parameter'!$E$4*'Data and Parameter'!$E$5*('Data and Parameter'!$E$6+'Data and Parameter'!$E$7)*'Data and Parameter'!$E$19*'Data and Parameter'!$E$14*'ER calculations'!N2848</f>
        <v>1.1206635035098378</v>
      </c>
    </row>
    <row r="2849" spans="1:15" ht="15">
      <c r="A2849" s="284">
        <v>2845</v>
      </c>
      <c r="B2849" s="287"/>
      <c r="C2849" s="287"/>
      <c r="D2849" s="284" t="s">
        <v>588</v>
      </c>
      <c r="E2849" s="287"/>
      <c r="F2849" s="285" t="s">
        <v>2969</v>
      </c>
      <c r="G2849" s="266" t="s">
        <v>121</v>
      </c>
      <c r="H2849" s="266">
        <f>IF(G2849="Traditional Stove",0.1,0.2)</f>
        <v>0.1</v>
      </c>
      <c r="I2849" s="266">
        <f>YEAR(J2849)</f>
        <v>2023</v>
      </c>
      <c r="J2849" s="267">
        <v>45013</v>
      </c>
      <c r="K2849" s="267">
        <f>J2849+1</f>
        <v>45014</v>
      </c>
      <c r="L2849" s="266">
        <f>IF(M2849&lt;=365,1,2)</f>
        <v>1</v>
      </c>
      <c r="M2849" s="266">
        <f>IF(K2849&lt;$C$1,$C$2-$C$1+1,$C$2-K2849+1)</f>
        <v>33</v>
      </c>
      <c r="N2849" s="268">
        <f>M2849/365</f>
        <v>9.0410958904109592E-2</v>
      </c>
      <c r="O2849" s="269">
        <f>'Data and Parameter'!$E$4*'Data and Parameter'!$E$5*('Data and Parameter'!$E$6+'Data and Parameter'!$E$7)*'Data and Parameter'!$E$19*'Data and Parameter'!$E$14*'ER calculations'!N2849</f>
        <v>0.46812526095980572</v>
      </c>
    </row>
    <row r="2850" spans="1:15" ht="15">
      <c r="A2850" s="284">
        <v>2846</v>
      </c>
      <c r="B2850" s="287"/>
      <c r="C2850" s="287"/>
      <c r="D2850" s="284" t="s">
        <v>588</v>
      </c>
      <c r="E2850" s="287"/>
      <c r="F2850" s="285" t="s">
        <v>2970</v>
      </c>
      <c r="G2850" s="266" t="s">
        <v>121</v>
      </c>
      <c r="H2850" s="266">
        <f>IF(G2850="Traditional Stove",0.1,0.2)</f>
        <v>0.1</v>
      </c>
      <c r="I2850" s="266">
        <f>YEAR(J2850)</f>
        <v>2023</v>
      </c>
      <c r="J2850" s="267">
        <v>45013</v>
      </c>
      <c r="K2850" s="267">
        <f>J2850+1</f>
        <v>45014</v>
      </c>
      <c r="L2850" s="266">
        <f>IF(M2850&lt;=365,1,2)</f>
        <v>1</v>
      </c>
      <c r="M2850" s="266">
        <f>IF(K2850&lt;$C$1,$C$2-$C$1+1,$C$2-K2850+1)</f>
        <v>33</v>
      </c>
      <c r="N2850" s="268">
        <f>M2850/365</f>
        <v>9.0410958904109592E-2</v>
      </c>
      <c r="O2850" s="269">
        <f>'Data and Parameter'!$E$4*'Data and Parameter'!$E$5*('Data and Parameter'!$E$6+'Data and Parameter'!$E$7)*'Data and Parameter'!$E$19*'Data and Parameter'!$E$14*'ER calculations'!N2850</f>
        <v>0.46812526095980572</v>
      </c>
    </row>
    <row r="2851" spans="1:15" ht="15">
      <c r="A2851" s="284">
        <v>2847</v>
      </c>
      <c r="B2851" s="287"/>
      <c r="C2851" s="287"/>
      <c r="D2851" s="284" t="s">
        <v>1054</v>
      </c>
      <c r="E2851" s="287"/>
      <c r="F2851" s="285" t="s">
        <v>2971</v>
      </c>
      <c r="G2851" s="266" t="s">
        <v>121</v>
      </c>
      <c r="H2851" s="266">
        <f>IF(G2851="Traditional Stove",0.1,0.2)</f>
        <v>0.1</v>
      </c>
      <c r="I2851" s="266">
        <f>YEAR(J2851)</f>
        <v>2023</v>
      </c>
      <c r="J2851" s="267">
        <v>44968</v>
      </c>
      <c r="K2851" s="267">
        <f>J2851+1</f>
        <v>44969</v>
      </c>
      <c r="L2851" s="266">
        <f>IF(M2851&lt;=365,1,2)</f>
        <v>1</v>
      </c>
      <c r="M2851" s="266">
        <f>IF(K2851&lt;$C$1,$C$2-$C$1+1,$C$2-K2851+1)</f>
        <v>78</v>
      </c>
      <c r="N2851" s="268">
        <f>M2851/365</f>
        <v>0.21369863013698631</v>
      </c>
      <c r="O2851" s="269">
        <f>'Data and Parameter'!$E$4*'Data and Parameter'!$E$5*('Data and Parameter'!$E$6+'Data and Parameter'!$E$7)*'Data and Parameter'!$E$19*'Data and Parameter'!$E$14*'ER calculations'!N2851</f>
        <v>1.1064778895413589</v>
      </c>
    </row>
    <row r="2852" spans="1:15" ht="15">
      <c r="A2852" s="284">
        <v>2848</v>
      </c>
      <c r="B2852" s="287"/>
      <c r="C2852" s="287"/>
      <c r="D2852" s="284" t="s">
        <v>588</v>
      </c>
      <c r="E2852" s="287"/>
      <c r="F2852" s="285" t="s">
        <v>2972</v>
      </c>
      <c r="G2852" s="266" t="s">
        <v>121</v>
      </c>
      <c r="H2852" s="266">
        <f>IF(G2852="Traditional Stove",0.1,0.2)</f>
        <v>0.1</v>
      </c>
      <c r="I2852" s="266">
        <f>YEAR(J2852)</f>
        <v>2023</v>
      </c>
      <c r="J2852" s="267">
        <v>45013</v>
      </c>
      <c r="K2852" s="267">
        <f>J2852+1</f>
        <v>45014</v>
      </c>
      <c r="L2852" s="266">
        <f>IF(M2852&lt;=365,1,2)</f>
        <v>1</v>
      </c>
      <c r="M2852" s="266">
        <f>IF(K2852&lt;$C$1,$C$2-$C$1+1,$C$2-K2852+1)</f>
        <v>33</v>
      </c>
      <c r="N2852" s="268">
        <f>M2852/365</f>
        <v>9.0410958904109592E-2</v>
      </c>
      <c r="O2852" s="269">
        <f>'Data and Parameter'!$E$4*'Data and Parameter'!$E$5*('Data and Parameter'!$E$6+'Data and Parameter'!$E$7)*'Data and Parameter'!$E$19*'Data and Parameter'!$E$14*'ER calculations'!N2852</f>
        <v>0.46812526095980572</v>
      </c>
    </row>
    <row r="2853" spans="1:15" ht="15">
      <c r="A2853" s="284">
        <v>2849</v>
      </c>
      <c r="B2853" s="287"/>
      <c r="C2853" s="287"/>
      <c r="D2853" s="284" t="s">
        <v>588</v>
      </c>
      <c r="E2853" s="287"/>
      <c r="F2853" s="285" t="s">
        <v>2973</v>
      </c>
      <c r="G2853" s="266" t="s">
        <v>121</v>
      </c>
      <c r="H2853" s="266">
        <f>IF(G2853="Traditional Stove",0.1,0.2)</f>
        <v>0.1</v>
      </c>
      <c r="I2853" s="266">
        <f>YEAR(J2853)</f>
        <v>2023</v>
      </c>
      <c r="J2853" s="267">
        <v>45013</v>
      </c>
      <c r="K2853" s="267">
        <f>J2853+1</f>
        <v>45014</v>
      </c>
      <c r="L2853" s="266">
        <f>IF(M2853&lt;=365,1,2)</f>
        <v>1</v>
      </c>
      <c r="M2853" s="266">
        <f>IF(K2853&lt;$C$1,$C$2-$C$1+1,$C$2-K2853+1)</f>
        <v>33</v>
      </c>
      <c r="N2853" s="268">
        <f>M2853/365</f>
        <v>9.0410958904109592E-2</v>
      </c>
      <c r="O2853" s="269">
        <f>'Data and Parameter'!$E$4*'Data and Parameter'!$E$5*('Data and Parameter'!$E$6+'Data and Parameter'!$E$7)*'Data and Parameter'!$E$19*'Data and Parameter'!$E$14*'ER calculations'!N2853</f>
        <v>0.46812526095980572</v>
      </c>
    </row>
    <row r="2854" spans="1:15" ht="15">
      <c r="A2854" s="284">
        <v>2850</v>
      </c>
      <c r="B2854" s="287"/>
      <c r="C2854" s="287"/>
      <c r="D2854" s="284" t="s">
        <v>588</v>
      </c>
      <c r="E2854" s="287"/>
      <c r="F2854" s="285" t="s">
        <v>2974</v>
      </c>
      <c r="G2854" s="266" t="s">
        <v>121</v>
      </c>
      <c r="H2854" s="266">
        <f>IF(G2854="Traditional Stove",0.1,0.2)</f>
        <v>0.1</v>
      </c>
      <c r="I2854" s="266">
        <f>YEAR(J2854)</f>
        <v>2023</v>
      </c>
      <c r="J2854" s="267">
        <v>45013</v>
      </c>
      <c r="K2854" s="267">
        <f>J2854+1</f>
        <v>45014</v>
      </c>
      <c r="L2854" s="266">
        <f>IF(M2854&lt;=365,1,2)</f>
        <v>1</v>
      </c>
      <c r="M2854" s="266">
        <f>IF(K2854&lt;$C$1,$C$2-$C$1+1,$C$2-K2854+1)</f>
        <v>33</v>
      </c>
      <c r="N2854" s="268">
        <f>M2854/365</f>
        <v>9.0410958904109592E-2</v>
      </c>
      <c r="O2854" s="269">
        <f>'Data and Parameter'!$E$4*'Data and Parameter'!$E$5*('Data and Parameter'!$E$6+'Data and Parameter'!$E$7)*'Data and Parameter'!$E$19*'Data and Parameter'!$E$14*'ER calculations'!N2854</f>
        <v>0.46812526095980572</v>
      </c>
    </row>
    <row r="2855" spans="1:15" ht="15">
      <c r="A2855" s="284">
        <v>2851</v>
      </c>
      <c r="B2855" s="287"/>
      <c r="C2855" s="287"/>
      <c r="D2855" s="284" t="s">
        <v>588</v>
      </c>
      <c r="E2855" s="287"/>
      <c r="F2855" s="285" t="s">
        <v>2975</v>
      </c>
      <c r="G2855" s="266" t="s">
        <v>121</v>
      </c>
      <c r="H2855" s="266">
        <f>IF(G2855="Traditional Stove",0.1,0.2)</f>
        <v>0.1</v>
      </c>
      <c r="I2855" s="266">
        <f>YEAR(J2855)</f>
        <v>2023</v>
      </c>
      <c r="J2855" s="267">
        <v>45013</v>
      </c>
      <c r="K2855" s="267">
        <f>J2855+1</f>
        <v>45014</v>
      </c>
      <c r="L2855" s="266">
        <f>IF(M2855&lt;=365,1,2)</f>
        <v>1</v>
      </c>
      <c r="M2855" s="266">
        <f>IF(K2855&lt;$C$1,$C$2-$C$1+1,$C$2-K2855+1)</f>
        <v>33</v>
      </c>
      <c r="N2855" s="268">
        <f>M2855/365</f>
        <v>9.0410958904109592E-2</v>
      </c>
      <c r="O2855" s="269">
        <f>'Data and Parameter'!$E$4*'Data and Parameter'!$E$5*('Data and Parameter'!$E$6+'Data and Parameter'!$E$7)*'Data and Parameter'!$E$19*'Data and Parameter'!$E$14*'ER calculations'!N2855</f>
        <v>0.46812526095980572</v>
      </c>
    </row>
    <row r="2856" spans="1:15" ht="15">
      <c r="A2856" s="284">
        <v>2852</v>
      </c>
      <c r="B2856" s="287"/>
      <c r="C2856" s="287"/>
      <c r="D2856" s="284" t="s">
        <v>588</v>
      </c>
      <c r="E2856" s="287"/>
      <c r="F2856" s="285" t="s">
        <v>2976</v>
      </c>
      <c r="G2856" s="266" t="s">
        <v>121</v>
      </c>
      <c r="H2856" s="266">
        <f>IF(G2856="Traditional Stove",0.1,0.2)</f>
        <v>0.1</v>
      </c>
      <c r="I2856" s="266">
        <f>YEAR(J2856)</f>
        <v>2023</v>
      </c>
      <c r="J2856" s="267">
        <v>45013</v>
      </c>
      <c r="K2856" s="267">
        <f>J2856+1</f>
        <v>45014</v>
      </c>
      <c r="L2856" s="266">
        <f>IF(M2856&lt;=365,1,2)</f>
        <v>1</v>
      </c>
      <c r="M2856" s="266">
        <f>IF(K2856&lt;$C$1,$C$2-$C$1+1,$C$2-K2856+1)</f>
        <v>33</v>
      </c>
      <c r="N2856" s="268">
        <f>M2856/365</f>
        <v>9.0410958904109592E-2</v>
      </c>
      <c r="O2856" s="269">
        <f>'Data and Parameter'!$E$4*'Data and Parameter'!$E$5*('Data and Parameter'!$E$6+'Data and Parameter'!$E$7)*'Data and Parameter'!$E$19*'Data and Parameter'!$E$14*'ER calculations'!N2856</f>
        <v>0.46812526095980572</v>
      </c>
    </row>
    <row r="2857" spans="1:15" ht="15">
      <c r="A2857" s="284">
        <v>2853</v>
      </c>
      <c r="B2857" s="287"/>
      <c r="C2857" s="287"/>
      <c r="D2857" s="284" t="s">
        <v>588</v>
      </c>
      <c r="E2857" s="287"/>
      <c r="F2857" s="285" t="s">
        <v>2977</v>
      </c>
      <c r="G2857" s="266" t="s">
        <v>121</v>
      </c>
      <c r="H2857" s="266">
        <f>IF(G2857="Traditional Stove",0.1,0.2)</f>
        <v>0.1</v>
      </c>
      <c r="I2857" s="266">
        <f>YEAR(J2857)</f>
        <v>2023</v>
      </c>
      <c r="J2857" s="267">
        <v>45013</v>
      </c>
      <c r="K2857" s="267">
        <f>J2857+1</f>
        <v>45014</v>
      </c>
      <c r="L2857" s="266">
        <f>IF(M2857&lt;=365,1,2)</f>
        <v>1</v>
      </c>
      <c r="M2857" s="266">
        <f>IF(K2857&lt;$C$1,$C$2-$C$1+1,$C$2-K2857+1)</f>
        <v>33</v>
      </c>
      <c r="N2857" s="268">
        <f>M2857/365</f>
        <v>9.0410958904109592E-2</v>
      </c>
      <c r="O2857" s="269">
        <f>'Data and Parameter'!$E$4*'Data and Parameter'!$E$5*('Data and Parameter'!$E$6+'Data and Parameter'!$E$7)*'Data and Parameter'!$E$19*'Data and Parameter'!$E$14*'ER calculations'!N2857</f>
        <v>0.46812526095980572</v>
      </c>
    </row>
    <row r="2858" spans="1:15" ht="15">
      <c r="A2858" s="284">
        <v>2854</v>
      </c>
      <c r="B2858" s="287"/>
      <c r="C2858" s="287"/>
      <c r="D2858" s="284" t="s">
        <v>588</v>
      </c>
      <c r="E2858" s="287"/>
      <c r="F2858" s="285" t="s">
        <v>2978</v>
      </c>
      <c r="G2858" s="266" t="s">
        <v>121</v>
      </c>
      <c r="H2858" s="266">
        <f>IF(G2858="Traditional Stove",0.1,0.2)</f>
        <v>0.1</v>
      </c>
      <c r="I2858" s="266">
        <f>YEAR(J2858)</f>
        <v>2023</v>
      </c>
      <c r="J2858" s="267">
        <v>45013</v>
      </c>
      <c r="K2858" s="267">
        <f>J2858+1</f>
        <v>45014</v>
      </c>
      <c r="L2858" s="266">
        <f>IF(M2858&lt;=365,1,2)</f>
        <v>1</v>
      </c>
      <c r="M2858" s="266">
        <f>IF(K2858&lt;$C$1,$C$2-$C$1+1,$C$2-K2858+1)</f>
        <v>33</v>
      </c>
      <c r="N2858" s="268">
        <f>M2858/365</f>
        <v>9.0410958904109592E-2</v>
      </c>
      <c r="O2858" s="269">
        <f>'Data and Parameter'!$E$4*'Data and Parameter'!$E$5*('Data and Parameter'!$E$6+'Data and Parameter'!$E$7)*'Data and Parameter'!$E$19*'Data and Parameter'!$E$14*'ER calculations'!N2858</f>
        <v>0.46812526095980572</v>
      </c>
    </row>
    <row r="2859" spans="1:15" ht="15">
      <c r="A2859" s="284">
        <v>2855</v>
      </c>
      <c r="B2859" s="287"/>
      <c r="C2859" s="287"/>
      <c r="D2859" s="284" t="s">
        <v>588</v>
      </c>
      <c r="E2859" s="287"/>
      <c r="F2859" s="285" t="s">
        <v>2979</v>
      </c>
      <c r="G2859" s="266" t="s">
        <v>121</v>
      </c>
      <c r="H2859" s="266">
        <f>IF(G2859="Traditional Stove",0.1,0.2)</f>
        <v>0.1</v>
      </c>
      <c r="I2859" s="266">
        <f>YEAR(J2859)</f>
        <v>2023</v>
      </c>
      <c r="J2859" s="267">
        <v>45013</v>
      </c>
      <c r="K2859" s="267">
        <f>J2859+1</f>
        <v>45014</v>
      </c>
      <c r="L2859" s="266">
        <f>IF(M2859&lt;=365,1,2)</f>
        <v>1</v>
      </c>
      <c r="M2859" s="266">
        <f>IF(K2859&lt;$C$1,$C$2-$C$1+1,$C$2-K2859+1)</f>
        <v>33</v>
      </c>
      <c r="N2859" s="268">
        <f>M2859/365</f>
        <v>9.0410958904109592E-2</v>
      </c>
      <c r="O2859" s="269">
        <f>'Data and Parameter'!$E$4*'Data and Parameter'!$E$5*('Data and Parameter'!$E$6+'Data and Parameter'!$E$7)*'Data and Parameter'!$E$19*'Data and Parameter'!$E$14*'ER calculations'!N2859</f>
        <v>0.46812526095980572</v>
      </c>
    </row>
    <row r="2860" spans="1:15" ht="15">
      <c r="A2860" s="284">
        <v>2856</v>
      </c>
      <c r="B2860" s="287"/>
      <c r="C2860" s="287"/>
      <c r="D2860" s="284" t="s">
        <v>588</v>
      </c>
      <c r="E2860" s="287"/>
      <c r="F2860" s="285" t="s">
        <v>2980</v>
      </c>
      <c r="G2860" s="266" t="s">
        <v>121</v>
      </c>
      <c r="H2860" s="266">
        <f>IF(G2860="Traditional Stove",0.1,0.2)</f>
        <v>0.1</v>
      </c>
      <c r="I2860" s="266">
        <f>YEAR(J2860)</f>
        <v>2023</v>
      </c>
      <c r="J2860" s="267">
        <v>45014</v>
      </c>
      <c r="K2860" s="267">
        <f>J2860+1</f>
        <v>45015</v>
      </c>
      <c r="L2860" s="266">
        <f>IF(M2860&lt;=365,1,2)</f>
        <v>1</v>
      </c>
      <c r="M2860" s="266">
        <f>IF(K2860&lt;$C$1,$C$2-$C$1+1,$C$2-K2860+1)</f>
        <v>32</v>
      </c>
      <c r="N2860" s="268">
        <f>M2860/365</f>
        <v>8.7671232876712329E-2</v>
      </c>
      <c r="O2860" s="269">
        <f>'Data and Parameter'!$E$4*'Data and Parameter'!$E$5*('Data and Parameter'!$E$6+'Data and Parameter'!$E$7)*'Data and Parameter'!$E$19*'Data and Parameter'!$E$14*'ER calculations'!N2860</f>
        <v>0.45393964699132677</v>
      </c>
    </row>
    <row r="2861" spans="1:15" ht="15">
      <c r="A2861" s="284">
        <v>2857</v>
      </c>
      <c r="B2861" s="287"/>
      <c r="C2861" s="287"/>
      <c r="D2861" s="284" t="s">
        <v>588</v>
      </c>
      <c r="E2861" s="287"/>
      <c r="F2861" s="285" t="s">
        <v>2981</v>
      </c>
      <c r="G2861" s="266" t="s">
        <v>121</v>
      </c>
      <c r="H2861" s="266">
        <f>IF(G2861="Traditional Stove",0.1,0.2)</f>
        <v>0.1</v>
      </c>
      <c r="I2861" s="266">
        <f>YEAR(J2861)</f>
        <v>2023</v>
      </c>
      <c r="J2861" s="267">
        <v>45014</v>
      </c>
      <c r="K2861" s="267">
        <f>J2861+1</f>
        <v>45015</v>
      </c>
      <c r="L2861" s="266">
        <f>IF(M2861&lt;=365,1,2)</f>
        <v>1</v>
      </c>
      <c r="M2861" s="266">
        <f>IF(K2861&lt;$C$1,$C$2-$C$1+1,$C$2-K2861+1)</f>
        <v>32</v>
      </c>
      <c r="N2861" s="268">
        <f>M2861/365</f>
        <v>8.7671232876712329E-2</v>
      </c>
      <c r="O2861" s="269">
        <f>'Data and Parameter'!$E$4*'Data and Parameter'!$E$5*('Data and Parameter'!$E$6+'Data and Parameter'!$E$7)*'Data and Parameter'!$E$19*'Data and Parameter'!$E$14*'ER calculations'!N2861</f>
        <v>0.45393964699132677</v>
      </c>
    </row>
    <row r="2862" spans="1:15" ht="15">
      <c r="A2862" s="284">
        <v>2858</v>
      </c>
      <c r="B2862" s="287"/>
      <c r="C2862" s="287"/>
      <c r="D2862" s="284" t="s">
        <v>588</v>
      </c>
      <c r="E2862" s="287"/>
      <c r="F2862" s="285" t="s">
        <v>2982</v>
      </c>
      <c r="G2862" s="266" t="s">
        <v>121</v>
      </c>
      <c r="H2862" s="266">
        <f>IF(G2862="Traditional Stove",0.1,0.2)</f>
        <v>0.1</v>
      </c>
      <c r="I2862" s="266">
        <f>YEAR(J2862)</f>
        <v>2023</v>
      </c>
      <c r="J2862" s="267">
        <v>45014</v>
      </c>
      <c r="K2862" s="267">
        <f>J2862+1</f>
        <v>45015</v>
      </c>
      <c r="L2862" s="266">
        <f>IF(M2862&lt;=365,1,2)</f>
        <v>1</v>
      </c>
      <c r="M2862" s="266">
        <f>IF(K2862&lt;$C$1,$C$2-$C$1+1,$C$2-K2862+1)</f>
        <v>32</v>
      </c>
      <c r="N2862" s="268">
        <f>M2862/365</f>
        <v>8.7671232876712329E-2</v>
      </c>
      <c r="O2862" s="269">
        <f>'Data and Parameter'!$E$4*'Data and Parameter'!$E$5*('Data and Parameter'!$E$6+'Data and Parameter'!$E$7)*'Data and Parameter'!$E$19*'Data and Parameter'!$E$14*'ER calculations'!N2862</f>
        <v>0.45393964699132677</v>
      </c>
    </row>
    <row r="2863" spans="1:15" ht="15">
      <c r="A2863" s="284">
        <v>2859</v>
      </c>
      <c r="B2863" s="287"/>
      <c r="C2863" s="287"/>
      <c r="D2863" s="284" t="s">
        <v>588</v>
      </c>
      <c r="E2863" s="287"/>
      <c r="F2863" s="285" t="s">
        <v>2983</v>
      </c>
      <c r="G2863" s="266" t="s">
        <v>121</v>
      </c>
      <c r="H2863" s="266">
        <f>IF(G2863="Traditional Stove",0.1,0.2)</f>
        <v>0.1</v>
      </c>
      <c r="I2863" s="266">
        <f>YEAR(J2863)</f>
        <v>2023</v>
      </c>
      <c r="J2863" s="267">
        <v>45014</v>
      </c>
      <c r="K2863" s="267">
        <f>J2863+1</f>
        <v>45015</v>
      </c>
      <c r="L2863" s="266">
        <f>IF(M2863&lt;=365,1,2)</f>
        <v>1</v>
      </c>
      <c r="M2863" s="266">
        <f>IF(K2863&lt;$C$1,$C$2-$C$1+1,$C$2-K2863+1)</f>
        <v>32</v>
      </c>
      <c r="N2863" s="268">
        <f>M2863/365</f>
        <v>8.7671232876712329E-2</v>
      </c>
      <c r="O2863" s="269">
        <f>'Data and Parameter'!$E$4*'Data and Parameter'!$E$5*('Data and Parameter'!$E$6+'Data and Parameter'!$E$7)*'Data and Parameter'!$E$19*'Data and Parameter'!$E$14*'ER calculations'!N2863</f>
        <v>0.45393964699132677</v>
      </c>
    </row>
    <row r="2864" spans="1:15" ht="15">
      <c r="A2864" s="284">
        <v>2860</v>
      </c>
      <c r="B2864" s="287"/>
      <c r="C2864" s="287"/>
      <c r="D2864" s="284" t="s">
        <v>588</v>
      </c>
      <c r="E2864" s="287"/>
      <c r="F2864" s="285" t="s">
        <v>2984</v>
      </c>
      <c r="G2864" s="266" t="s">
        <v>121</v>
      </c>
      <c r="H2864" s="266">
        <f>IF(G2864="Traditional Stove",0.1,0.2)</f>
        <v>0.1</v>
      </c>
      <c r="I2864" s="266">
        <f>YEAR(J2864)</f>
        <v>2023</v>
      </c>
      <c r="J2864" s="267">
        <v>45014</v>
      </c>
      <c r="K2864" s="267">
        <f>J2864+1</f>
        <v>45015</v>
      </c>
      <c r="L2864" s="266">
        <f>IF(M2864&lt;=365,1,2)</f>
        <v>1</v>
      </c>
      <c r="M2864" s="266">
        <f>IF(K2864&lt;$C$1,$C$2-$C$1+1,$C$2-K2864+1)</f>
        <v>32</v>
      </c>
      <c r="N2864" s="268">
        <f>M2864/365</f>
        <v>8.7671232876712329E-2</v>
      </c>
      <c r="O2864" s="269">
        <f>'Data and Parameter'!$E$4*'Data and Parameter'!$E$5*('Data and Parameter'!$E$6+'Data and Parameter'!$E$7)*'Data and Parameter'!$E$19*'Data and Parameter'!$E$14*'ER calculations'!N2864</f>
        <v>0.45393964699132677</v>
      </c>
    </row>
    <row r="2865" spans="1:15" ht="15">
      <c r="A2865" s="284">
        <v>2861</v>
      </c>
      <c r="B2865" s="287"/>
      <c r="C2865" s="287"/>
      <c r="D2865" s="284" t="s">
        <v>588</v>
      </c>
      <c r="E2865" s="287"/>
      <c r="F2865" s="285" t="s">
        <v>2985</v>
      </c>
      <c r="G2865" s="266" t="s">
        <v>121</v>
      </c>
      <c r="H2865" s="266">
        <f>IF(G2865="Traditional Stove",0.1,0.2)</f>
        <v>0.1</v>
      </c>
      <c r="I2865" s="266">
        <f>YEAR(J2865)</f>
        <v>2023</v>
      </c>
      <c r="J2865" s="267">
        <v>45014</v>
      </c>
      <c r="K2865" s="267">
        <f>J2865+1</f>
        <v>45015</v>
      </c>
      <c r="L2865" s="266">
        <f>IF(M2865&lt;=365,1,2)</f>
        <v>1</v>
      </c>
      <c r="M2865" s="266">
        <f>IF(K2865&lt;$C$1,$C$2-$C$1+1,$C$2-K2865+1)</f>
        <v>32</v>
      </c>
      <c r="N2865" s="268">
        <f>M2865/365</f>
        <v>8.7671232876712329E-2</v>
      </c>
      <c r="O2865" s="269">
        <f>'Data and Parameter'!$E$4*'Data and Parameter'!$E$5*('Data and Parameter'!$E$6+'Data and Parameter'!$E$7)*'Data and Parameter'!$E$19*'Data and Parameter'!$E$14*'ER calculations'!N2865</f>
        <v>0.45393964699132677</v>
      </c>
    </row>
    <row r="2866" spans="1:15" ht="15">
      <c r="A2866" s="284">
        <v>2862</v>
      </c>
      <c r="B2866" s="287"/>
      <c r="C2866" s="287"/>
      <c r="D2866" s="284" t="s">
        <v>588</v>
      </c>
      <c r="E2866" s="287"/>
      <c r="F2866" s="285" t="s">
        <v>2986</v>
      </c>
      <c r="G2866" s="266" t="s">
        <v>121</v>
      </c>
      <c r="H2866" s="266">
        <f>IF(G2866="Traditional Stove",0.1,0.2)</f>
        <v>0.1</v>
      </c>
      <c r="I2866" s="266">
        <f>YEAR(J2866)</f>
        <v>2023</v>
      </c>
      <c r="J2866" s="267">
        <v>45014</v>
      </c>
      <c r="K2866" s="267">
        <f>J2866+1</f>
        <v>45015</v>
      </c>
      <c r="L2866" s="266">
        <f>IF(M2866&lt;=365,1,2)</f>
        <v>1</v>
      </c>
      <c r="M2866" s="266">
        <f>IF(K2866&lt;$C$1,$C$2-$C$1+1,$C$2-K2866+1)</f>
        <v>32</v>
      </c>
      <c r="N2866" s="268">
        <f>M2866/365</f>
        <v>8.7671232876712329E-2</v>
      </c>
      <c r="O2866" s="269">
        <f>'Data and Parameter'!$E$4*'Data and Parameter'!$E$5*('Data and Parameter'!$E$6+'Data and Parameter'!$E$7)*'Data and Parameter'!$E$19*'Data and Parameter'!$E$14*'ER calculations'!N2866</f>
        <v>0.45393964699132677</v>
      </c>
    </row>
    <row r="2867" spans="1:15" ht="15">
      <c r="A2867" s="284">
        <v>2863</v>
      </c>
      <c r="B2867" s="287"/>
      <c r="C2867" s="287"/>
      <c r="D2867" s="284" t="s">
        <v>588</v>
      </c>
      <c r="E2867" s="287"/>
      <c r="F2867" s="285" t="s">
        <v>2987</v>
      </c>
      <c r="G2867" s="266" t="s">
        <v>121</v>
      </c>
      <c r="H2867" s="266">
        <f>IF(G2867="Traditional Stove",0.1,0.2)</f>
        <v>0.1</v>
      </c>
      <c r="I2867" s="266">
        <f>YEAR(J2867)</f>
        <v>2023</v>
      </c>
      <c r="J2867" s="267">
        <v>45014</v>
      </c>
      <c r="K2867" s="267">
        <f>J2867+1</f>
        <v>45015</v>
      </c>
      <c r="L2867" s="266">
        <f>IF(M2867&lt;=365,1,2)</f>
        <v>1</v>
      </c>
      <c r="M2867" s="266">
        <f>IF(K2867&lt;$C$1,$C$2-$C$1+1,$C$2-K2867+1)</f>
        <v>32</v>
      </c>
      <c r="N2867" s="268">
        <f>M2867/365</f>
        <v>8.7671232876712329E-2</v>
      </c>
      <c r="O2867" s="269">
        <f>'Data and Parameter'!$E$4*'Data and Parameter'!$E$5*('Data and Parameter'!$E$6+'Data and Parameter'!$E$7)*'Data and Parameter'!$E$19*'Data and Parameter'!$E$14*'ER calculations'!N2867</f>
        <v>0.45393964699132677</v>
      </c>
    </row>
    <row r="2868" spans="1:15" ht="15">
      <c r="A2868" s="284">
        <v>2864</v>
      </c>
      <c r="B2868" s="287"/>
      <c r="C2868" s="287"/>
      <c r="D2868" s="284" t="s">
        <v>588</v>
      </c>
      <c r="E2868" s="287"/>
      <c r="F2868" s="285" t="s">
        <v>2988</v>
      </c>
      <c r="G2868" s="266" t="s">
        <v>121</v>
      </c>
      <c r="H2868" s="266">
        <f>IF(G2868="Traditional Stove",0.1,0.2)</f>
        <v>0.1</v>
      </c>
      <c r="I2868" s="266">
        <f>YEAR(J2868)</f>
        <v>2023</v>
      </c>
      <c r="J2868" s="267">
        <v>45014</v>
      </c>
      <c r="K2868" s="267">
        <f>J2868+1</f>
        <v>45015</v>
      </c>
      <c r="L2868" s="266">
        <f>IF(M2868&lt;=365,1,2)</f>
        <v>1</v>
      </c>
      <c r="M2868" s="266">
        <f>IF(K2868&lt;$C$1,$C$2-$C$1+1,$C$2-K2868+1)</f>
        <v>32</v>
      </c>
      <c r="N2868" s="268">
        <f>M2868/365</f>
        <v>8.7671232876712329E-2</v>
      </c>
      <c r="O2868" s="269">
        <f>'Data and Parameter'!$E$4*'Data and Parameter'!$E$5*('Data and Parameter'!$E$6+'Data and Parameter'!$E$7)*'Data and Parameter'!$E$19*'Data and Parameter'!$E$14*'ER calculations'!N2868</f>
        <v>0.45393964699132677</v>
      </c>
    </row>
    <row r="2869" spans="1:15" ht="15">
      <c r="A2869" s="284">
        <v>2865</v>
      </c>
      <c r="B2869" s="287"/>
      <c r="C2869" s="287"/>
      <c r="D2869" s="284" t="s">
        <v>588</v>
      </c>
      <c r="E2869" s="287"/>
      <c r="F2869" s="285" t="s">
        <v>2989</v>
      </c>
      <c r="G2869" s="266" t="s">
        <v>121</v>
      </c>
      <c r="H2869" s="266">
        <f>IF(G2869="Traditional Stove",0.1,0.2)</f>
        <v>0.1</v>
      </c>
      <c r="I2869" s="266">
        <f>YEAR(J2869)</f>
        <v>2023</v>
      </c>
      <c r="J2869" s="267">
        <v>45014</v>
      </c>
      <c r="K2869" s="267">
        <f>J2869+1</f>
        <v>45015</v>
      </c>
      <c r="L2869" s="266">
        <f>IF(M2869&lt;=365,1,2)</f>
        <v>1</v>
      </c>
      <c r="M2869" s="266">
        <f>IF(K2869&lt;$C$1,$C$2-$C$1+1,$C$2-K2869+1)</f>
        <v>32</v>
      </c>
      <c r="N2869" s="268">
        <f>M2869/365</f>
        <v>8.7671232876712329E-2</v>
      </c>
      <c r="O2869" s="269">
        <f>'Data and Parameter'!$E$4*'Data and Parameter'!$E$5*('Data and Parameter'!$E$6+'Data and Parameter'!$E$7)*'Data and Parameter'!$E$19*'Data and Parameter'!$E$14*'ER calculations'!N2869</f>
        <v>0.45393964699132677</v>
      </c>
    </row>
    <row r="2870" spans="1:15" ht="15">
      <c r="A2870" s="284">
        <v>2866</v>
      </c>
      <c r="B2870" s="287"/>
      <c r="C2870" s="287"/>
      <c r="D2870" s="284" t="s">
        <v>588</v>
      </c>
      <c r="E2870" s="287"/>
      <c r="F2870" s="285" t="s">
        <v>2990</v>
      </c>
      <c r="G2870" s="266" t="s">
        <v>121</v>
      </c>
      <c r="H2870" s="266">
        <f>IF(G2870="Traditional Stove",0.1,0.2)</f>
        <v>0.1</v>
      </c>
      <c r="I2870" s="266">
        <f>YEAR(J2870)</f>
        <v>2023</v>
      </c>
      <c r="J2870" s="267">
        <v>45014</v>
      </c>
      <c r="K2870" s="267">
        <f>J2870+1</f>
        <v>45015</v>
      </c>
      <c r="L2870" s="266">
        <f>IF(M2870&lt;=365,1,2)</f>
        <v>1</v>
      </c>
      <c r="M2870" s="266">
        <f>IF(K2870&lt;$C$1,$C$2-$C$1+1,$C$2-K2870+1)</f>
        <v>32</v>
      </c>
      <c r="N2870" s="268">
        <f>M2870/365</f>
        <v>8.7671232876712329E-2</v>
      </c>
      <c r="O2870" s="269">
        <f>'Data and Parameter'!$E$4*'Data and Parameter'!$E$5*('Data and Parameter'!$E$6+'Data and Parameter'!$E$7)*'Data and Parameter'!$E$19*'Data and Parameter'!$E$14*'ER calculations'!N2870</f>
        <v>0.45393964699132677</v>
      </c>
    </row>
    <row r="2871" spans="1:15" ht="15">
      <c r="A2871" s="284">
        <v>2867</v>
      </c>
      <c r="B2871" s="287"/>
      <c r="C2871" s="287"/>
      <c r="D2871" s="284" t="s">
        <v>588</v>
      </c>
      <c r="E2871" s="287"/>
      <c r="F2871" s="285" t="s">
        <v>2991</v>
      </c>
      <c r="G2871" s="266" t="s">
        <v>121</v>
      </c>
      <c r="H2871" s="266">
        <f>IF(G2871="Traditional Stove",0.1,0.2)</f>
        <v>0.1</v>
      </c>
      <c r="I2871" s="266">
        <f>YEAR(J2871)</f>
        <v>2023</v>
      </c>
      <c r="J2871" s="267">
        <v>45014</v>
      </c>
      <c r="K2871" s="267">
        <f>J2871+1</f>
        <v>45015</v>
      </c>
      <c r="L2871" s="266">
        <f>IF(M2871&lt;=365,1,2)</f>
        <v>1</v>
      </c>
      <c r="M2871" s="266">
        <f>IF(K2871&lt;$C$1,$C$2-$C$1+1,$C$2-K2871+1)</f>
        <v>32</v>
      </c>
      <c r="N2871" s="268">
        <f>M2871/365</f>
        <v>8.7671232876712329E-2</v>
      </c>
      <c r="O2871" s="269">
        <f>'Data and Parameter'!$E$4*'Data and Parameter'!$E$5*('Data and Parameter'!$E$6+'Data and Parameter'!$E$7)*'Data and Parameter'!$E$19*'Data and Parameter'!$E$14*'ER calculations'!N2871</f>
        <v>0.45393964699132677</v>
      </c>
    </row>
    <row r="2872" spans="1:15" ht="15">
      <c r="A2872" s="284">
        <v>2868</v>
      </c>
      <c r="B2872" s="287"/>
      <c r="C2872" s="287"/>
      <c r="D2872" s="284" t="s">
        <v>588</v>
      </c>
      <c r="E2872" s="287"/>
      <c r="F2872" s="285" t="s">
        <v>2992</v>
      </c>
      <c r="G2872" s="266" t="s">
        <v>121</v>
      </c>
      <c r="H2872" s="266">
        <f>IF(G2872="Traditional Stove",0.1,0.2)</f>
        <v>0.1</v>
      </c>
      <c r="I2872" s="266">
        <f>YEAR(J2872)</f>
        <v>2023</v>
      </c>
      <c r="J2872" s="267">
        <v>45014</v>
      </c>
      <c r="K2872" s="267">
        <f>J2872+1</f>
        <v>45015</v>
      </c>
      <c r="L2872" s="266">
        <f>IF(M2872&lt;=365,1,2)</f>
        <v>1</v>
      </c>
      <c r="M2872" s="266">
        <f>IF(K2872&lt;$C$1,$C$2-$C$1+1,$C$2-K2872+1)</f>
        <v>32</v>
      </c>
      <c r="N2872" s="268">
        <f>M2872/365</f>
        <v>8.7671232876712329E-2</v>
      </c>
      <c r="O2872" s="269">
        <f>'Data and Parameter'!$E$4*'Data and Parameter'!$E$5*('Data and Parameter'!$E$6+'Data and Parameter'!$E$7)*'Data and Parameter'!$E$19*'Data and Parameter'!$E$14*'ER calculations'!N2872</f>
        <v>0.45393964699132677</v>
      </c>
    </row>
    <row r="2873" spans="1:15" ht="15">
      <c r="A2873" s="284">
        <v>2869</v>
      </c>
      <c r="B2873" s="287"/>
      <c r="C2873" s="287"/>
      <c r="D2873" s="284" t="s">
        <v>588</v>
      </c>
      <c r="E2873" s="287"/>
      <c r="F2873" s="285" t="s">
        <v>2993</v>
      </c>
      <c r="G2873" s="266" t="s">
        <v>121</v>
      </c>
      <c r="H2873" s="266">
        <f>IF(G2873="Traditional Stove",0.1,0.2)</f>
        <v>0.1</v>
      </c>
      <c r="I2873" s="266">
        <f>YEAR(J2873)</f>
        <v>2023</v>
      </c>
      <c r="J2873" s="267">
        <v>45014</v>
      </c>
      <c r="K2873" s="267">
        <f>J2873+1</f>
        <v>45015</v>
      </c>
      <c r="L2873" s="266">
        <f>IF(M2873&lt;=365,1,2)</f>
        <v>1</v>
      </c>
      <c r="M2873" s="266">
        <f>IF(K2873&lt;$C$1,$C$2-$C$1+1,$C$2-K2873+1)</f>
        <v>32</v>
      </c>
      <c r="N2873" s="268">
        <f>M2873/365</f>
        <v>8.7671232876712329E-2</v>
      </c>
      <c r="O2873" s="269">
        <f>'Data and Parameter'!$E$4*'Data and Parameter'!$E$5*('Data and Parameter'!$E$6+'Data and Parameter'!$E$7)*'Data and Parameter'!$E$19*'Data and Parameter'!$E$14*'ER calculations'!N2873</f>
        <v>0.45393964699132677</v>
      </c>
    </row>
    <row r="2874" spans="1:15" ht="15">
      <c r="A2874" s="284">
        <v>2870</v>
      </c>
      <c r="B2874" s="287"/>
      <c r="C2874" s="287"/>
      <c r="D2874" s="284" t="s">
        <v>588</v>
      </c>
      <c r="E2874" s="287"/>
      <c r="F2874" s="285" t="s">
        <v>2994</v>
      </c>
      <c r="G2874" s="266" t="s">
        <v>121</v>
      </c>
      <c r="H2874" s="266">
        <f>IF(G2874="Traditional Stove",0.1,0.2)</f>
        <v>0.1</v>
      </c>
      <c r="I2874" s="266">
        <f>YEAR(J2874)</f>
        <v>2023</v>
      </c>
      <c r="J2874" s="267">
        <v>45014</v>
      </c>
      <c r="K2874" s="267">
        <f>J2874+1</f>
        <v>45015</v>
      </c>
      <c r="L2874" s="266">
        <f>IF(M2874&lt;=365,1,2)</f>
        <v>1</v>
      </c>
      <c r="M2874" s="266">
        <f>IF(K2874&lt;$C$1,$C$2-$C$1+1,$C$2-K2874+1)</f>
        <v>32</v>
      </c>
      <c r="N2874" s="268">
        <f>M2874/365</f>
        <v>8.7671232876712329E-2</v>
      </c>
      <c r="O2874" s="269">
        <f>'Data and Parameter'!$E$4*'Data and Parameter'!$E$5*('Data and Parameter'!$E$6+'Data and Parameter'!$E$7)*'Data and Parameter'!$E$19*'Data and Parameter'!$E$14*'ER calculations'!N2874</f>
        <v>0.45393964699132677</v>
      </c>
    </row>
    <row r="2875" spans="1:15" ht="15">
      <c r="A2875" s="284">
        <v>2871</v>
      </c>
      <c r="B2875" s="287"/>
      <c r="C2875" s="287"/>
      <c r="D2875" s="284" t="s">
        <v>588</v>
      </c>
      <c r="E2875" s="287"/>
      <c r="F2875" s="285" t="s">
        <v>2995</v>
      </c>
      <c r="G2875" s="266" t="s">
        <v>121</v>
      </c>
      <c r="H2875" s="266">
        <f>IF(G2875="Traditional Stove",0.1,0.2)</f>
        <v>0.1</v>
      </c>
      <c r="I2875" s="266">
        <f>YEAR(J2875)</f>
        <v>2023</v>
      </c>
      <c r="J2875" s="267">
        <v>45013</v>
      </c>
      <c r="K2875" s="267">
        <f>J2875+1</f>
        <v>45014</v>
      </c>
      <c r="L2875" s="266">
        <f>IF(M2875&lt;=365,1,2)</f>
        <v>1</v>
      </c>
      <c r="M2875" s="266">
        <f>IF(K2875&lt;$C$1,$C$2-$C$1+1,$C$2-K2875+1)</f>
        <v>33</v>
      </c>
      <c r="N2875" s="268">
        <f>M2875/365</f>
        <v>9.0410958904109592E-2</v>
      </c>
      <c r="O2875" s="269">
        <f>'Data and Parameter'!$E$4*'Data and Parameter'!$E$5*('Data and Parameter'!$E$6+'Data and Parameter'!$E$7)*'Data and Parameter'!$E$19*'Data and Parameter'!$E$14*'ER calculations'!N2875</f>
        <v>0.46812526095980572</v>
      </c>
    </row>
    <row r="2876" spans="1:15" ht="15">
      <c r="A2876" s="284">
        <v>2872</v>
      </c>
      <c r="B2876" s="287"/>
      <c r="C2876" s="287"/>
      <c r="D2876" s="284" t="s">
        <v>588</v>
      </c>
      <c r="E2876" s="287"/>
      <c r="F2876" s="285" t="s">
        <v>2996</v>
      </c>
      <c r="G2876" s="266" t="s">
        <v>121</v>
      </c>
      <c r="H2876" s="266">
        <f>IF(G2876="Traditional Stove",0.1,0.2)</f>
        <v>0.1</v>
      </c>
      <c r="I2876" s="266">
        <f>YEAR(J2876)</f>
        <v>2023</v>
      </c>
      <c r="J2876" s="267">
        <v>45013</v>
      </c>
      <c r="K2876" s="267">
        <f>J2876+1</f>
        <v>45014</v>
      </c>
      <c r="L2876" s="266">
        <f>IF(M2876&lt;=365,1,2)</f>
        <v>1</v>
      </c>
      <c r="M2876" s="266">
        <f>IF(K2876&lt;$C$1,$C$2-$C$1+1,$C$2-K2876+1)</f>
        <v>33</v>
      </c>
      <c r="N2876" s="268">
        <f>M2876/365</f>
        <v>9.0410958904109592E-2</v>
      </c>
      <c r="O2876" s="269">
        <f>'Data and Parameter'!$E$4*'Data and Parameter'!$E$5*('Data and Parameter'!$E$6+'Data and Parameter'!$E$7)*'Data and Parameter'!$E$19*'Data and Parameter'!$E$14*'ER calculations'!N2876</f>
        <v>0.46812526095980572</v>
      </c>
    </row>
    <row r="2877" spans="1:15" ht="15">
      <c r="A2877" s="284">
        <v>2873</v>
      </c>
      <c r="B2877" s="287"/>
      <c r="C2877" s="287"/>
      <c r="D2877" s="284" t="s">
        <v>588</v>
      </c>
      <c r="E2877" s="287"/>
      <c r="F2877" s="285" t="s">
        <v>2997</v>
      </c>
      <c r="G2877" s="266" t="s">
        <v>121</v>
      </c>
      <c r="H2877" s="266">
        <f>IF(G2877="Traditional Stove",0.1,0.2)</f>
        <v>0.1</v>
      </c>
      <c r="I2877" s="266">
        <f>YEAR(J2877)</f>
        <v>2023</v>
      </c>
      <c r="J2877" s="267">
        <v>45013</v>
      </c>
      <c r="K2877" s="267">
        <f>J2877+1</f>
        <v>45014</v>
      </c>
      <c r="L2877" s="266">
        <f>IF(M2877&lt;=365,1,2)</f>
        <v>1</v>
      </c>
      <c r="M2877" s="266">
        <f>IF(K2877&lt;$C$1,$C$2-$C$1+1,$C$2-K2877+1)</f>
        <v>33</v>
      </c>
      <c r="N2877" s="268">
        <f>M2877/365</f>
        <v>9.0410958904109592E-2</v>
      </c>
      <c r="O2877" s="269">
        <f>'Data and Parameter'!$E$4*'Data and Parameter'!$E$5*('Data and Parameter'!$E$6+'Data and Parameter'!$E$7)*'Data and Parameter'!$E$19*'Data and Parameter'!$E$14*'ER calculations'!N2877</f>
        <v>0.46812526095980572</v>
      </c>
    </row>
    <row r="2878" spans="1:15" ht="15">
      <c r="A2878" s="284">
        <v>2874</v>
      </c>
      <c r="B2878" s="287"/>
      <c r="C2878" s="287"/>
      <c r="D2878" s="284" t="s">
        <v>588</v>
      </c>
      <c r="E2878" s="287"/>
      <c r="F2878" s="285" t="s">
        <v>2998</v>
      </c>
      <c r="G2878" s="266" t="s">
        <v>121</v>
      </c>
      <c r="H2878" s="266">
        <f>IF(G2878="Traditional Stove",0.1,0.2)</f>
        <v>0.1</v>
      </c>
      <c r="I2878" s="266">
        <f>YEAR(J2878)</f>
        <v>2023</v>
      </c>
      <c r="J2878" s="267">
        <v>45013</v>
      </c>
      <c r="K2878" s="267">
        <f>J2878+1</f>
        <v>45014</v>
      </c>
      <c r="L2878" s="266">
        <f>IF(M2878&lt;=365,1,2)</f>
        <v>1</v>
      </c>
      <c r="M2878" s="266">
        <f>IF(K2878&lt;$C$1,$C$2-$C$1+1,$C$2-K2878+1)</f>
        <v>33</v>
      </c>
      <c r="N2878" s="268">
        <f>M2878/365</f>
        <v>9.0410958904109592E-2</v>
      </c>
      <c r="O2878" s="269">
        <f>'Data and Parameter'!$E$4*'Data and Parameter'!$E$5*('Data and Parameter'!$E$6+'Data and Parameter'!$E$7)*'Data and Parameter'!$E$19*'Data and Parameter'!$E$14*'ER calculations'!N2878</f>
        <v>0.46812526095980572</v>
      </c>
    </row>
    <row r="2879" spans="1:15" ht="15">
      <c r="A2879" s="284">
        <v>2875</v>
      </c>
      <c r="B2879" s="287"/>
      <c r="C2879" s="287"/>
      <c r="D2879" s="284" t="s">
        <v>588</v>
      </c>
      <c r="E2879" s="287"/>
      <c r="F2879" s="285" t="s">
        <v>2999</v>
      </c>
      <c r="G2879" s="266" t="s">
        <v>121</v>
      </c>
      <c r="H2879" s="266">
        <f>IF(G2879="Traditional Stove",0.1,0.2)</f>
        <v>0.1</v>
      </c>
      <c r="I2879" s="266">
        <f>YEAR(J2879)</f>
        <v>2023</v>
      </c>
      <c r="J2879" s="267">
        <v>45013</v>
      </c>
      <c r="K2879" s="267">
        <f>J2879+1</f>
        <v>45014</v>
      </c>
      <c r="L2879" s="266">
        <f>IF(M2879&lt;=365,1,2)</f>
        <v>1</v>
      </c>
      <c r="M2879" s="266">
        <f>IF(K2879&lt;$C$1,$C$2-$C$1+1,$C$2-K2879+1)</f>
        <v>33</v>
      </c>
      <c r="N2879" s="268">
        <f>M2879/365</f>
        <v>9.0410958904109592E-2</v>
      </c>
      <c r="O2879" s="269">
        <f>'Data and Parameter'!$E$4*'Data and Parameter'!$E$5*('Data and Parameter'!$E$6+'Data and Parameter'!$E$7)*'Data and Parameter'!$E$19*'Data and Parameter'!$E$14*'ER calculations'!N2879</f>
        <v>0.46812526095980572</v>
      </c>
    </row>
    <row r="2880" spans="1:15" ht="15">
      <c r="A2880" s="284">
        <v>2876</v>
      </c>
      <c r="B2880" s="287"/>
      <c r="C2880" s="287"/>
      <c r="D2880" s="284" t="s">
        <v>588</v>
      </c>
      <c r="E2880" s="287"/>
      <c r="F2880" s="285" t="s">
        <v>3000</v>
      </c>
      <c r="G2880" s="266" t="s">
        <v>121</v>
      </c>
      <c r="H2880" s="266">
        <f>IF(G2880="Traditional Stove",0.1,0.2)</f>
        <v>0.1</v>
      </c>
      <c r="I2880" s="266">
        <f>YEAR(J2880)</f>
        <v>2023</v>
      </c>
      <c r="J2880" s="267">
        <v>45014</v>
      </c>
      <c r="K2880" s="267">
        <f>J2880+1</f>
        <v>45015</v>
      </c>
      <c r="L2880" s="266">
        <f>IF(M2880&lt;=365,1,2)</f>
        <v>1</v>
      </c>
      <c r="M2880" s="266">
        <f>IF(K2880&lt;$C$1,$C$2-$C$1+1,$C$2-K2880+1)</f>
        <v>32</v>
      </c>
      <c r="N2880" s="268">
        <f>M2880/365</f>
        <v>8.7671232876712329E-2</v>
      </c>
      <c r="O2880" s="269">
        <f>'Data and Parameter'!$E$4*'Data and Parameter'!$E$5*('Data and Parameter'!$E$6+'Data and Parameter'!$E$7)*'Data and Parameter'!$E$19*'Data and Parameter'!$E$14*'ER calculations'!N2880</f>
        <v>0.45393964699132677</v>
      </c>
    </row>
    <row r="2881" spans="1:15" ht="15">
      <c r="A2881" s="284">
        <v>2877</v>
      </c>
      <c r="B2881" s="287"/>
      <c r="C2881" s="287"/>
      <c r="D2881" s="284" t="s">
        <v>1054</v>
      </c>
      <c r="E2881" s="287"/>
      <c r="F2881" s="285" t="s">
        <v>3001</v>
      </c>
      <c r="G2881" s="266" t="s">
        <v>121</v>
      </c>
      <c r="H2881" s="266">
        <f>IF(G2881="Traditional Stove",0.1,0.2)</f>
        <v>0.1</v>
      </c>
      <c r="I2881" s="266">
        <f>YEAR(J2881)</f>
        <v>2023</v>
      </c>
      <c r="J2881" s="267">
        <v>44968</v>
      </c>
      <c r="K2881" s="267">
        <f>J2881+1</f>
        <v>44969</v>
      </c>
      <c r="L2881" s="266">
        <f>IF(M2881&lt;=365,1,2)</f>
        <v>1</v>
      </c>
      <c r="M2881" s="266">
        <f>IF(K2881&lt;$C$1,$C$2-$C$1+1,$C$2-K2881+1)</f>
        <v>78</v>
      </c>
      <c r="N2881" s="268">
        <f>M2881/365</f>
        <v>0.21369863013698631</v>
      </c>
      <c r="O2881" s="269">
        <f>'Data and Parameter'!$E$4*'Data and Parameter'!$E$5*('Data and Parameter'!$E$6+'Data and Parameter'!$E$7)*'Data and Parameter'!$E$19*'Data and Parameter'!$E$14*'ER calculations'!N2881</f>
        <v>1.1064778895413589</v>
      </c>
    </row>
    <row r="2882" spans="1:15" ht="15">
      <c r="A2882" s="284">
        <v>2878</v>
      </c>
      <c r="B2882" s="287"/>
      <c r="C2882" s="287"/>
      <c r="D2882" s="284" t="s">
        <v>588</v>
      </c>
      <c r="E2882" s="287"/>
      <c r="F2882" s="285" t="s">
        <v>3002</v>
      </c>
      <c r="G2882" s="266" t="s">
        <v>121</v>
      </c>
      <c r="H2882" s="266">
        <f>IF(G2882="Traditional Stove",0.1,0.2)</f>
        <v>0.1</v>
      </c>
      <c r="I2882" s="266">
        <f>YEAR(J2882)</f>
        <v>2023</v>
      </c>
      <c r="J2882" s="267">
        <v>45014</v>
      </c>
      <c r="K2882" s="267">
        <f>J2882+1</f>
        <v>45015</v>
      </c>
      <c r="L2882" s="266">
        <f>IF(M2882&lt;=365,1,2)</f>
        <v>1</v>
      </c>
      <c r="M2882" s="266">
        <f>IF(K2882&lt;$C$1,$C$2-$C$1+1,$C$2-K2882+1)</f>
        <v>32</v>
      </c>
      <c r="N2882" s="268">
        <f>M2882/365</f>
        <v>8.7671232876712329E-2</v>
      </c>
      <c r="O2882" s="269">
        <f>'Data and Parameter'!$E$4*'Data and Parameter'!$E$5*('Data and Parameter'!$E$6+'Data and Parameter'!$E$7)*'Data and Parameter'!$E$19*'Data and Parameter'!$E$14*'ER calculations'!N2882</f>
        <v>0.45393964699132677</v>
      </c>
    </row>
    <row r="2883" spans="1:15" ht="15">
      <c r="A2883" s="284">
        <v>2879</v>
      </c>
      <c r="B2883" s="287"/>
      <c r="C2883" s="287"/>
      <c r="D2883" s="284" t="s">
        <v>1054</v>
      </c>
      <c r="E2883" s="287"/>
      <c r="F2883" s="285" t="s">
        <v>3003</v>
      </c>
      <c r="G2883" s="266" t="s">
        <v>121</v>
      </c>
      <c r="H2883" s="266">
        <f>IF(G2883="Traditional Stove",0.1,0.2)</f>
        <v>0.1</v>
      </c>
      <c r="I2883" s="266">
        <f>YEAR(J2883)</f>
        <v>2023</v>
      </c>
      <c r="J2883" s="267">
        <v>44968</v>
      </c>
      <c r="K2883" s="267">
        <f>J2883+1</f>
        <v>44969</v>
      </c>
      <c r="L2883" s="266">
        <f>IF(M2883&lt;=365,1,2)</f>
        <v>1</v>
      </c>
      <c r="M2883" s="266">
        <f>IF(K2883&lt;$C$1,$C$2-$C$1+1,$C$2-K2883+1)</f>
        <v>78</v>
      </c>
      <c r="N2883" s="268">
        <f>M2883/365</f>
        <v>0.21369863013698631</v>
      </c>
      <c r="O2883" s="269">
        <f>'Data and Parameter'!$E$4*'Data and Parameter'!$E$5*('Data and Parameter'!$E$6+'Data and Parameter'!$E$7)*'Data and Parameter'!$E$19*'Data and Parameter'!$E$14*'ER calculations'!N2883</f>
        <v>1.1064778895413589</v>
      </c>
    </row>
    <row r="2884" spans="1:15" ht="15">
      <c r="A2884" s="284">
        <v>2880</v>
      </c>
      <c r="B2884" s="287"/>
      <c r="C2884" s="287"/>
      <c r="D2884" s="284" t="s">
        <v>588</v>
      </c>
      <c r="E2884" s="287"/>
      <c r="F2884" s="285" t="s">
        <v>3004</v>
      </c>
      <c r="G2884" s="266" t="s">
        <v>121</v>
      </c>
      <c r="H2884" s="266">
        <f>IF(G2884="Traditional Stove",0.1,0.2)</f>
        <v>0.1</v>
      </c>
      <c r="I2884" s="266">
        <f>YEAR(J2884)</f>
        <v>2023</v>
      </c>
      <c r="J2884" s="267">
        <v>45014</v>
      </c>
      <c r="K2884" s="267">
        <f>J2884+1</f>
        <v>45015</v>
      </c>
      <c r="L2884" s="266">
        <f>IF(M2884&lt;=365,1,2)</f>
        <v>1</v>
      </c>
      <c r="M2884" s="266">
        <f>IF(K2884&lt;$C$1,$C$2-$C$1+1,$C$2-K2884+1)</f>
        <v>32</v>
      </c>
      <c r="N2884" s="268">
        <f>M2884/365</f>
        <v>8.7671232876712329E-2</v>
      </c>
      <c r="O2884" s="269">
        <f>'Data and Parameter'!$E$4*'Data and Parameter'!$E$5*('Data and Parameter'!$E$6+'Data and Parameter'!$E$7)*'Data and Parameter'!$E$19*'Data and Parameter'!$E$14*'ER calculations'!N2884</f>
        <v>0.45393964699132677</v>
      </c>
    </row>
    <row r="2885" spans="1:15" ht="15">
      <c r="A2885" s="284">
        <v>2881</v>
      </c>
      <c r="B2885" s="287"/>
      <c r="C2885" s="287"/>
      <c r="D2885" s="284" t="s">
        <v>588</v>
      </c>
      <c r="E2885" s="287"/>
      <c r="F2885" s="285" t="s">
        <v>3005</v>
      </c>
      <c r="G2885" s="266" t="s">
        <v>121</v>
      </c>
      <c r="H2885" s="266">
        <f>IF(G2885="Traditional Stove",0.1,0.2)</f>
        <v>0.1</v>
      </c>
      <c r="I2885" s="266">
        <f>YEAR(J2885)</f>
        <v>2023</v>
      </c>
      <c r="J2885" s="267">
        <v>45014</v>
      </c>
      <c r="K2885" s="267">
        <f>J2885+1</f>
        <v>45015</v>
      </c>
      <c r="L2885" s="266">
        <f>IF(M2885&lt;=365,1,2)</f>
        <v>1</v>
      </c>
      <c r="M2885" s="266">
        <f>IF(K2885&lt;$C$1,$C$2-$C$1+1,$C$2-K2885+1)</f>
        <v>32</v>
      </c>
      <c r="N2885" s="268">
        <f>M2885/365</f>
        <v>8.7671232876712329E-2</v>
      </c>
      <c r="O2885" s="269">
        <f>'Data and Parameter'!$E$4*'Data and Parameter'!$E$5*('Data and Parameter'!$E$6+'Data and Parameter'!$E$7)*'Data and Parameter'!$E$19*'Data and Parameter'!$E$14*'ER calculations'!N2885</f>
        <v>0.45393964699132677</v>
      </c>
    </row>
    <row r="2886" spans="1:15" ht="15">
      <c r="A2886" s="284">
        <v>2882</v>
      </c>
      <c r="B2886" s="287"/>
      <c r="C2886" s="287"/>
      <c r="D2886" s="284" t="s">
        <v>1054</v>
      </c>
      <c r="E2886" s="287"/>
      <c r="F2886" s="285" t="s">
        <v>3006</v>
      </c>
      <c r="G2886" s="266" t="s">
        <v>121</v>
      </c>
      <c r="H2886" s="266">
        <f>IF(G2886="Traditional Stove",0.1,0.2)</f>
        <v>0.1</v>
      </c>
      <c r="I2886" s="266">
        <f>YEAR(J2886)</f>
        <v>2023</v>
      </c>
      <c r="J2886" s="267">
        <v>44968</v>
      </c>
      <c r="K2886" s="267">
        <f>J2886+1</f>
        <v>44969</v>
      </c>
      <c r="L2886" s="266">
        <f>IF(M2886&lt;=365,1,2)</f>
        <v>1</v>
      </c>
      <c r="M2886" s="266">
        <f>IF(K2886&lt;$C$1,$C$2-$C$1+1,$C$2-K2886+1)</f>
        <v>78</v>
      </c>
      <c r="N2886" s="268">
        <f>M2886/365</f>
        <v>0.21369863013698631</v>
      </c>
      <c r="O2886" s="269">
        <f>'Data and Parameter'!$E$4*'Data and Parameter'!$E$5*('Data and Parameter'!$E$6+'Data and Parameter'!$E$7)*'Data and Parameter'!$E$19*'Data and Parameter'!$E$14*'ER calculations'!N2886</f>
        <v>1.1064778895413589</v>
      </c>
    </row>
    <row r="2887" spans="1:15" ht="15">
      <c r="A2887" s="284">
        <v>2883</v>
      </c>
      <c r="B2887" s="287"/>
      <c r="C2887" s="287"/>
      <c r="D2887" s="284" t="s">
        <v>1054</v>
      </c>
      <c r="E2887" s="287"/>
      <c r="F2887" s="285" t="s">
        <v>3007</v>
      </c>
      <c r="G2887" s="266" t="s">
        <v>121</v>
      </c>
      <c r="H2887" s="266">
        <f>IF(G2887="Traditional Stove",0.1,0.2)</f>
        <v>0.1</v>
      </c>
      <c r="I2887" s="266">
        <f>YEAR(J2887)</f>
        <v>2023</v>
      </c>
      <c r="J2887" s="267">
        <v>44968</v>
      </c>
      <c r="K2887" s="267">
        <f>J2887+1</f>
        <v>44969</v>
      </c>
      <c r="L2887" s="266">
        <f>IF(M2887&lt;=365,1,2)</f>
        <v>1</v>
      </c>
      <c r="M2887" s="266">
        <f>IF(K2887&lt;$C$1,$C$2-$C$1+1,$C$2-K2887+1)</f>
        <v>78</v>
      </c>
      <c r="N2887" s="268">
        <f>M2887/365</f>
        <v>0.21369863013698631</v>
      </c>
      <c r="O2887" s="269">
        <f>'Data and Parameter'!$E$4*'Data and Parameter'!$E$5*('Data and Parameter'!$E$6+'Data and Parameter'!$E$7)*'Data and Parameter'!$E$19*'Data and Parameter'!$E$14*'ER calculations'!N2887</f>
        <v>1.1064778895413589</v>
      </c>
    </row>
    <row r="2888" spans="1:15" ht="15">
      <c r="A2888" s="284">
        <v>2884</v>
      </c>
      <c r="B2888" s="287"/>
      <c r="C2888" s="287"/>
      <c r="D2888" s="284" t="s">
        <v>588</v>
      </c>
      <c r="E2888" s="287"/>
      <c r="F2888" s="285" t="s">
        <v>3008</v>
      </c>
      <c r="G2888" s="266" t="s">
        <v>121</v>
      </c>
      <c r="H2888" s="266">
        <f>IF(G2888="Traditional Stove",0.1,0.2)</f>
        <v>0.1</v>
      </c>
      <c r="I2888" s="266">
        <f>YEAR(J2888)</f>
        <v>2023</v>
      </c>
      <c r="J2888" s="267">
        <v>45015</v>
      </c>
      <c r="K2888" s="267">
        <f>J2888+1</f>
        <v>45016</v>
      </c>
      <c r="L2888" s="266">
        <f>IF(M2888&lt;=365,1,2)</f>
        <v>1</v>
      </c>
      <c r="M2888" s="266">
        <f>IF(K2888&lt;$C$1,$C$2-$C$1+1,$C$2-K2888+1)</f>
        <v>31</v>
      </c>
      <c r="N2888" s="268">
        <f>M2888/365</f>
        <v>8.4931506849315067E-2</v>
      </c>
      <c r="O2888" s="269">
        <f>'Data and Parameter'!$E$4*'Data and Parameter'!$E$5*('Data and Parameter'!$E$6+'Data and Parameter'!$E$7)*'Data and Parameter'!$E$19*'Data and Parameter'!$E$14*'ER calculations'!N2888</f>
        <v>0.43975403302284777</v>
      </c>
    </row>
    <row r="2889" spans="1:15" ht="15">
      <c r="A2889" s="284">
        <v>2885</v>
      </c>
      <c r="B2889" s="287"/>
      <c r="C2889" s="287"/>
      <c r="D2889" s="284" t="s">
        <v>588</v>
      </c>
      <c r="E2889" s="287"/>
      <c r="F2889" s="285" t="s">
        <v>3009</v>
      </c>
      <c r="G2889" s="266" t="s">
        <v>121</v>
      </c>
      <c r="H2889" s="266">
        <f>IF(G2889="Traditional Stove",0.1,0.2)</f>
        <v>0.1</v>
      </c>
      <c r="I2889" s="266">
        <f>YEAR(J2889)</f>
        <v>2023</v>
      </c>
      <c r="J2889" s="267">
        <v>45015</v>
      </c>
      <c r="K2889" s="267">
        <f>J2889+1</f>
        <v>45016</v>
      </c>
      <c r="L2889" s="266">
        <f>IF(M2889&lt;=365,1,2)</f>
        <v>1</v>
      </c>
      <c r="M2889" s="266">
        <f>IF(K2889&lt;$C$1,$C$2-$C$1+1,$C$2-K2889+1)</f>
        <v>31</v>
      </c>
      <c r="N2889" s="268">
        <f>M2889/365</f>
        <v>8.4931506849315067E-2</v>
      </c>
      <c r="O2889" s="269">
        <f>'Data and Parameter'!$E$4*'Data and Parameter'!$E$5*('Data and Parameter'!$E$6+'Data and Parameter'!$E$7)*'Data and Parameter'!$E$19*'Data and Parameter'!$E$14*'ER calculations'!N2889</f>
        <v>0.43975403302284777</v>
      </c>
    </row>
    <row r="2890" spans="1:15" ht="15">
      <c r="A2890" s="284">
        <v>2886</v>
      </c>
      <c r="B2890" s="287"/>
      <c r="C2890" s="287"/>
      <c r="D2890" s="284" t="s">
        <v>1054</v>
      </c>
      <c r="E2890" s="287"/>
      <c r="F2890" s="285" t="s">
        <v>3010</v>
      </c>
      <c r="G2890" s="266" t="s">
        <v>121</v>
      </c>
      <c r="H2890" s="266">
        <f>IF(G2890="Traditional Stove",0.1,0.2)</f>
        <v>0.1</v>
      </c>
      <c r="I2890" s="266">
        <f>YEAR(J2890)</f>
        <v>2023</v>
      </c>
      <c r="J2890" s="267">
        <v>44968</v>
      </c>
      <c r="K2890" s="267">
        <f>J2890+1</f>
        <v>44969</v>
      </c>
      <c r="L2890" s="266">
        <f>IF(M2890&lt;=365,1,2)</f>
        <v>1</v>
      </c>
      <c r="M2890" s="266">
        <f>IF(K2890&lt;$C$1,$C$2-$C$1+1,$C$2-K2890+1)</f>
        <v>78</v>
      </c>
      <c r="N2890" s="268">
        <f>M2890/365</f>
        <v>0.21369863013698631</v>
      </c>
      <c r="O2890" s="269">
        <f>'Data and Parameter'!$E$4*'Data and Parameter'!$E$5*('Data and Parameter'!$E$6+'Data and Parameter'!$E$7)*'Data and Parameter'!$E$19*'Data and Parameter'!$E$14*'ER calculations'!N2890</f>
        <v>1.1064778895413589</v>
      </c>
    </row>
    <row r="2891" spans="1:15" ht="15">
      <c r="A2891" s="284">
        <v>2887</v>
      </c>
      <c r="B2891" s="287"/>
      <c r="C2891" s="287"/>
      <c r="D2891" s="284" t="s">
        <v>588</v>
      </c>
      <c r="E2891" s="287"/>
      <c r="F2891" s="285" t="s">
        <v>3011</v>
      </c>
      <c r="G2891" s="266" t="s">
        <v>121</v>
      </c>
      <c r="H2891" s="266">
        <f>IF(G2891="Traditional Stove",0.1,0.2)</f>
        <v>0.1</v>
      </c>
      <c r="I2891" s="266">
        <f>YEAR(J2891)</f>
        <v>2023</v>
      </c>
      <c r="J2891" s="267">
        <v>45015</v>
      </c>
      <c r="K2891" s="267">
        <f>J2891+1</f>
        <v>45016</v>
      </c>
      <c r="L2891" s="266">
        <f>IF(M2891&lt;=365,1,2)</f>
        <v>1</v>
      </c>
      <c r="M2891" s="266">
        <f>IF(K2891&lt;$C$1,$C$2-$C$1+1,$C$2-K2891+1)</f>
        <v>31</v>
      </c>
      <c r="N2891" s="268">
        <f>M2891/365</f>
        <v>8.4931506849315067E-2</v>
      </c>
      <c r="O2891" s="269">
        <f>'Data and Parameter'!$E$4*'Data and Parameter'!$E$5*('Data and Parameter'!$E$6+'Data and Parameter'!$E$7)*'Data and Parameter'!$E$19*'Data and Parameter'!$E$14*'ER calculations'!N2891</f>
        <v>0.43975403302284777</v>
      </c>
    </row>
    <row r="2892" spans="1:15" ht="15">
      <c r="A2892" s="284">
        <v>2888</v>
      </c>
      <c r="B2892" s="287"/>
      <c r="C2892" s="287"/>
      <c r="D2892" s="284" t="s">
        <v>1054</v>
      </c>
      <c r="E2892" s="287"/>
      <c r="F2892" s="285" t="s">
        <v>3012</v>
      </c>
      <c r="G2892" s="266" t="s">
        <v>121</v>
      </c>
      <c r="H2892" s="266">
        <f>IF(G2892="Traditional Stove",0.1,0.2)</f>
        <v>0.1</v>
      </c>
      <c r="I2892" s="266">
        <f>YEAR(J2892)</f>
        <v>2023</v>
      </c>
      <c r="J2892" s="267">
        <v>44968</v>
      </c>
      <c r="K2892" s="267">
        <f>J2892+1</f>
        <v>44969</v>
      </c>
      <c r="L2892" s="266">
        <f>IF(M2892&lt;=365,1,2)</f>
        <v>1</v>
      </c>
      <c r="M2892" s="266">
        <f>IF(K2892&lt;$C$1,$C$2-$C$1+1,$C$2-K2892+1)</f>
        <v>78</v>
      </c>
      <c r="N2892" s="268">
        <f>M2892/365</f>
        <v>0.21369863013698631</v>
      </c>
      <c r="O2892" s="269">
        <f>'Data and Parameter'!$E$4*'Data and Parameter'!$E$5*('Data and Parameter'!$E$6+'Data and Parameter'!$E$7)*'Data and Parameter'!$E$19*'Data and Parameter'!$E$14*'ER calculations'!N2892</f>
        <v>1.1064778895413589</v>
      </c>
    </row>
    <row r="2893" spans="1:15" ht="15">
      <c r="A2893" s="284">
        <v>2889</v>
      </c>
      <c r="B2893" s="287"/>
      <c r="C2893" s="287"/>
      <c r="D2893" s="284" t="s">
        <v>588</v>
      </c>
      <c r="E2893" s="287"/>
      <c r="F2893" s="285" t="s">
        <v>3013</v>
      </c>
      <c r="G2893" s="266" t="s">
        <v>121</v>
      </c>
      <c r="H2893" s="266">
        <f>IF(G2893="Traditional Stove",0.1,0.2)</f>
        <v>0.1</v>
      </c>
      <c r="I2893" s="266">
        <f>YEAR(J2893)</f>
        <v>2023</v>
      </c>
      <c r="J2893" s="267">
        <v>45015</v>
      </c>
      <c r="K2893" s="267">
        <f>J2893+1</f>
        <v>45016</v>
      </c>
      <c r="L2893" s="266">
        <f>IF(M2893&lt;=365,1,2)</f>
        <v>1</v>
      </c>
      <c r="M2893" s="266">
        <f>IF(K2893&lt;$C$1,$C$2-$C$1+1,$C$2-K2893+1)</f>
        <v>31</v>
      </c>
      <c r="N2893" s="268">
        <f>M2893/365</f>
        <v>8.4931506849315067E-2</v>
      </c>
      <c r="O2893" s="269">
        <f>'Data and Parameter'!$E$4*'Data and Parameter'!$E$5*('Data and Parameter'!$E$6+'Data and Parameter'!$E$7)*'Data and Parameter'!$E$19*'Data and Parameter'!$E$14*'ER calculations'!N2893</f>
        <v>0.43975403302284777</v>
      </c>
    </row>
    <row r="2894" spans="1:15" ht="15">
      <c r="A2894" s="284">
        <v>2890</v>
      </c>
      <c r="B2894" s="287"/>
      <c r="C2894" s="287"/>
      <c r="D2894" s="284" t="s">
        <v>1054</v>
      </c>
      <c r="E2894" s="287"/>
      <c r="F2894" s="285" t="s">
        <v>3014</v>
      </c>
      <c r="G2894" s="266" t="s">
        <v>121</v>
      </c>
      <c r="H2894" s="266">
        <f>IF(G2894="Traditional Stove",0.1,0.2)</f>
        <v>0.1</v>
      </c>
      <c r="I2894" s="266">
        <f>YEAR(J2894)</f>
        <v>2023</v>
      </c>
      <c r="J2894" s="267">
        <v>44968</v>
      </c>
      <c r="K2894" s="267">
        <f>J2894+1</f>
        <v>44969</v>
      </c>
      <c r="L2894" s="266">
        <f>IF(M2894&lt;=365,1,2)</f>
        <v>1</v>
      </c>
      <c r="M2894" s="266">
        <f>IF(K2894&lt;$C$1,$C$2-$C$1+1,$C$2-K2894+1)</f>
        <v>78</v>
      </c>
      <c r="N2894" s="268">
        <f>M2894/365</f>
        <v>0.21369863013698631</v>
      </c>
      <c r="O2894" s="269">
        <f>'Data and Parameter'!$E$4*'Data and Parameter'!$E$5*('Data and Parameter'!$E$6+'Data and Parameter'!$E$7)*'Data and Parameter'!$E$19*'Data and Parameter'!$E$14*'ER calculations'!N2894</f>
        <v>1.1064778895413589</v>
      </c>
    </row>
    <row r="2895" spans="1:15" ht="15">
      <c r="A2895" s="284">
        <v>2891</v>
      </c>
      <c r="B2895" s="287"/>
      <c r="C2895" s="287"/>
      <c r="D2895" s="284" t="s">
        <v>588</v>
      </c>
      <c r="E2895" s="287"/>
      <c r="F2895" s="285" t="s">
        <v>3015</v>
      </c>
      <c r="G2895" s="266" t="s">
        <v>121</v>
      </c>
      <c r="H2895" s="266">
        <f>IF(G2895="Traditional Stove",0.1,0.2)</f>
        <v>0.1</v>
      </c>
      <c r="I2895" s="266">
        <f>YEAR(J2895)</f>
        <v>2023</v>
      </c>
      <c r="J2895" s="267">
        <v>45015</v>
      </c>
      <c r="K2895" s="267">
        <f>J2895+1</f>
        <v>45016</v>
      </c>
      <c r="L2895" s="266">
        <f>IF(M2895&lt;=365,1,2)</f>
        <v>1</v>
      </c>
      <c r="M2895" s="266">
        <f>IF(K2895&lt;$C$1,$C$2-$C$1+1,$C$2-K2895+1)</f>
        <v>31</v>
      </c>
      <c r="N2895" s="268">
        <f>M2895/365</f>
        <v>8.4931506849315067E-2</v>
      </c>
      <c r="O2895" s="269">
        <f>'Data and Parameter'!$E$4*'Data and Parameter'!$E$5*('Data and Parameter'!$E$6+'Data and Parameter'!$E$7)*'Data and Parameter'!$E$19*'Data and Parameter'!$E$14*'ER calculations'!N2895</f>
        <v>0.43975403302284777</v>
      </c>
    </row>
    <row r="2896" spans="1:15" ht="15">
      <c r="A2896" s="284">
        <v>2892</v>
      </c>
      <c r="B2896" s="287"/>
      <c r="C2896" s="287"/>
      <c r="D2896" s="284" t="s">
        <v>588</v>
      </c>
      <c r="E2896" s="287"/>
      <c r="F2896" s="285" t="s">
        <v>3016</v>
      </c>
      <c r="G2896" s="266" t="s">
        <v>121</v>
      </c>
      <c r="H2896" s="266">
        <f>IF(G2896="Traditional Stove",0.1,0.2)</f>
        <v>0.1</v>
      </c>
      <c r="I2896" s="266">
        <f>YEAR(J2896)</f>
        <v>2023</v>
      </c>
      <c r="J2896" s="267">
        <v>45015</v>
      </c>
      <c r="K2896" s="267">
        <f>J2896+1</f>
        <v>45016</v>
      </c>
      <c r="L2896" s="266">
        <f>IF(M2896&lt;=365,1,2)</f>
        <v>1</v>
      </c>
      <c r="M2896" s="266">
        <f>IF(K2896&lt;$C$1,$C$2-$C$1+1,$C$2-K2896+1)</f>
        <v>31</v>
      </c>
      <c r="N2896" s="268">
        <f>M2896/365</f>
        <v>8.4931506849315067E-2</v>
      </c>
      <c r="O2896" s="269">
        <f>'Data and Parameter'!$E$4*'Data and Parameter'!$E$5*('Data and Parameter'!$E$6+'Data and Parameter'!$E$7)*'Data and Parameter'!$E$19*'Data and Parameter'!$E$14*'ER calculations'!N2896</f>
        <v>0.43975403302284777</v>
      </c>
    </row>
    <row r="2897" spans="1:15" ht="15">
      <c r="A2897" s="284">
        <v>2893</v>
      </c>
      <c r="B2897" s="287"/>
      <c r="C2897" s="287"/>
      <c r="D2897" s="284" t="s">
        <v>588</v>
      </c>
      <c r="E2897" s="287"/>
      <c r="F2897" s="285" t="s">
        <v>3017</v>
      </c>
      <c r="G2897" s="266" t="s">
        <v>121</v>
      </c>
      <c r="H2897" s="266">
        <f>IF(G2897="Traditional Stove",0.1,0.2)</f>
        <v>0.1</v>
      </c>
      <c r="I2897" s="266">
        <f>YEAR(J2897)</f>
        <v>2023</v>
      </c>
      <c r="J2897" s="267">
        <v>45015</v>
      </c>
      <c r="K2897" s="267">
        <f>J2897+1</f>
        <v>45016</v>
      </c>
      <c r="L2897" s="266">
        <f>IF(M2897&lt;=365,1,2)</f>
        <v>1</v>
      </c>
      <c r="M2897" s="266">
        <f>IF(K2897&lt;$C$1,$C$2-$C$1+1,$C$2-K2897+1)</f>
        <v>31</v>
      </c>
      <c r="N2897" s="268">
        <f>M2897/365</f>
        <v>8.4931506849315067E-2</v>
      </c>
      <c r="O2897" s="269">
        <f>'Data and Parameter'!$E$4*'Data and Parameter'!$E$5*('Data and Parameter'!$E$6+'Data and Parameter'!$E$7)*'Data and Parameter'!$E$19*'Data and Parameter'!$E$14*'ER calculations'!N2897</f>
        <v>0.43975403302284777</v>
      </c>
    </row>
    <row r="2898" spans="1:15" ht="15">
      <c r="A2898" s="284">
        <v>2894</v>
      </c>
      <c r="B2898" s="287"/>
      <c r="C2898" s="287"/>
      <c r="D2898" s="284" t="s">
        <v>588</v>
      </c>
      <c r="E2898" s="287"/>
      <c r="F2898" s="285" t="s">
        <v>3018</v>
      </c>
      <c r="G2898" s="266" t="s">
        <v>121</v>
      </c>
      <c r="H2898" s="266">
        <f>IF(G2898="Traditional Stove",0.1,0.2)</f>
        <v>0.1</v>
      </c>
      <c r="I2898" s="266">
        <f>YEAR(J2898)</f>
        <v>2023</v>
      </c>
      <c r="J2898" s="267">
        <v>45015</v>
      </c>
      <c r="K2898" s="267">
        <f>J2898+1</f>
        <v>45016</v>
      </c>
      <c r="L2898" s="266">
        <f>IF(M2898&lt;=365,1,2)</f>
        <v>1</v>
      </c>
      <c r="M2898" s="266">
        <f>IF(K2898&lt;$C$1,$C$2-$C$1+1,$C$2-K2898+1)</f>
        <v>31</v>
      </c>
      <c r="N2898" s="268">
        <f>M2898/365</f>
        <v>8.4931506849315067E-2</v>
      </c>
      <c r="O2898" s="269">
        <f>'Data and Parameter'!$E$4*'Data and Parameter'!$E$5*('Data and Parameter'!$E$6+'Data and Parameter'!$E$7)*'Data and Parameter'!$E$19*'Data and Parameter'!$E$14*'ER calculations'!N2898</f>
        <v>0.43975403302284777</v>
      </c>
    </row>
    <row r="2899" spans="1:15" ht="15">
      <c r="A2899" s="284">
        <v>2895</v>
      </c>
      <c r="B2899" s="287"/>
      <c r="C2899" s="287"/>
      <c r="D2899" s="284" t="s">
        <v>588</v>
      </c>
      <c r="E2899" s="287"/>
      <c r="F2899" s="285" t="s">
        <v>3019</v>
      </c>
      <c r="G2899" s="266" t="s">
        <v>121</v>
      </c>
      <c r="H2899" s="266">
        <f>IF(G2899="Traditional Stove",0.1,0.2)</f>
        <v>0.1</v>
      </c>
      <c r="I2899" s="266">
        <f>YEAR(J2899)</f>
        <v>2023</v>
      </c>
      <c r="J2899" s="267">
        <v>45015</v>
      </c>
      <c r="K2899" s="267">
        <f>J2899+1</f>
        <v>45016</v>
      </c>
      <c r="L2899" s="266">
        <f>IF(M2899&lt;=365,1,2)</f>
        <v>1</v>
      </c>
      <c r="M2899" s="266">
        <f>IF(K2899&lt;$C$1,$C$2-$C$1+1,$C$2-K2899+1)</f>
        <v>31</v>
      </c>
      <c r="N2899" s="268">
        <f>M2899/365</f>
        <v>8.4931506849315067E-2</v>
      </c>
      <c r="O2899" s="269">
        <f>'Data and Parameter'!$E$4*'Data and Parameter'!$E$5*('Data and Parameter'!$E$6+'Data and Parameter'!$E$7)*'Data and Parameter'!$E$19*'Data and Parameter'!$E$14*'ER calculations'!N2899</f>
        <v>0.43975403302284777</v>
      </c>
    </row>
    <row r="2900" spans="1:15" ht="15">
      <c r="A2900" s="284">
        <v>2896</v>
      </c>
      <c r="B2900" s="287"/>
      <c r="C2900" s="287"/>
      <c r="D2900" s="284" t="s">
        <v>588</v>
      </c>
      <c r="E2900" s="287"/>
      <c r="F2900" s="285" t="s">
        <v>3020</v>
      </c>
      <c r="G2900" s="266" t="s">
        <v>121</v>
      </c>
      <c r="H2900" s="266">
        <f>IF(G2900="Traditional Stove",0.1,0.2)</f>
        <v>0.1</v>
      </c>
      <c r="I2900" s="266">
        <f>YEAR(J2900)</f>
        <v>2023</v>
      </c>
      <c r="J2900" s="267">
        <v>45015</v>
      </c>
      <c r="K2900" s="267">
        <f>J2900+1</f>
        <v>45016</v>
      </c>
      <c r="L2900" s="266">
        <f>IF(M2900&lt;=365,1,2)</f>
        <v>1</v>
      </c>
      <c r="M2900" s="266">
        <f>IF(K2900&lt;$C$1,$C$2-$C$1+1,$C$2-K2900+1)</f>
        <v>31</v>
      </c>
      <c r="N2900" s="268">
        <f>M2900/365</f>
        <v>8.4931506849315067E-2</v>
      </c>
      <c r="O2900" s="269">
        <f>'Data and Parameter'!$E$4*'Data and Parameter'!$E$5*('Data and Parameter'!$E$6+'Data and Parameter'!$E$7)*'Data and Parameter'!$E$19*'Data and Parameter'!$E$14*'ER calculations'!N2900</f>
        <v>0.43975403302284777</v>
      </c>
    </row>
    <row r="2901" spans="1:15" ht="15">
      <c r="A2901" s="284">
        <v>2897</v>
      </c>
      <c r="B2901" s="287"/>
      <c r="C2901" s="287"/>
      <c r="D2901" s="284" t="s">
        <v>1054</v>
      </c>
      <c r="E2901" s="287"/>
      <c r="F2901" s="285" t="s">
        <v>3021</v>
      </c>
      <c r="G2901" s="266" t="s">
        <v>121</v>
      </c>
      <c r="H2901" s="266">
        <f>IF(G2901="Traditional Stove",0.1,0.2)</f>
        <v>0.1</v>
      </c>
      <c r="I2901" s="266">
        <f>YEAR(J2901)</f>
        <v>2023</v>
      </c>
      <c r="J2901" s="267">
        <v>44968</v>
      </c>
      <c r="K2901" s="267">
        <f>J2901+1</f>
        <v>44969</v>
      </c>
      <c r="L2901" s="266">
        <f>IF(M2901&lt;=365,1,2)</f>
        <v>1</v>
      </c>
      <c r="M2901" s="266">
        <f>IF(K2901&lt;$C$1,$C$2-$C$1+1,$C$2-K2901+1)</f>
        <v>78</v>
      </c>
      <c r="N2901" s="268">
        <f>M2901/365</f>
        <v>0.21369863013698631</v>
      </c>
      <c r="O2901" s="269">
        <f>'Data and Parameter'!$E$4*'Data and Parameter'!$E$5*('Data and Parameter'!$E$6+'Data and Parameter'!$E$7)*'Data and Parameter'!$E$19*'Data and Parameter'!$E$14*'ER calculations'!N2901</f>
        <v>1.1064778895413589</v>
      </c>
    </row>
    <row r="2902" spans="1:15" ht="15">
      <c r="A2902" s="284">
        <v>2898</v>
      </c>
      <c r="B2902" s="287"/>
      <c r="C2902" s="287"/>
      <c r="D2902" s="284" t="s">
        <v>588</v>
      </c>
      <c r="E2902" s="287"/>
      <c r="F2902" s="285" t="s">
        <v>3022</v>
      </c>
      <c r="G2902" s="266" t="s">
        <v>121</v>
      </c>
      <c r="H2902" s="266">
        <f>IF(G2902="Traditional Stove",0.1,0.2)</f>
        <v>0.1</v>
      </c>
      <c r="I2902" s="266">
        <f>YEAR(J2902)</f>
        <v>2023</v>
      </c>
      <c r="J2902" s="267">
        <v>45014</v>
      </c>
      <c r="K2902" s="267">
        <f>J2902+1</f>
        <v>45015</v>
      </c>
      <c r="L2902" s="266">
        <f>IF(M2902&lt;=365,1,2)</f>
        <v>1</v>
      </c>
      <c r="M2902" s="266">
        <f>IF(K2902&lt;$C$1,$C$2-$C$1+1,$C$2-K2902+1)</f>
        <v>32</v>
      </c>
      <c r="N2902" s="268">
        <f>M2902/365</f>
        <v>8.7671232876712329E-2</v>
      </c>
      <c r="O2902" s="269">
        <f>'Data and Parameter'!$E$4*'Data and Parameter'!$E$5*('Data and Parameter'!$E$6+'Data and Parameter'!$E$7)*'Data and Parameter'!$E$19*'Data and Parameter'!$E$14*'ER calculations'!N2902</f>
        <v>0.45393964699132677</v>
      </c>
    </row>
    <row r="2903" spans="1:15" ht="15">
      <c r="A2903" s="284">
        <v>2899</v>
      </c>
      <c r="B2903" s="287"/>
      <c r="C2903" s="287"/>
      <c r="D2903" s="284" t="s">
        <v>588</v>
      </c>
      <c r="E2903" s="287"/>
      <c r="F2903" s="285" t="s">
        <v>3023</v>
      </c>
      <c r="G2903" s="266" t="s">
        <v>121</v>
      </c>
      <c r="H2903" s="266">
        <f>IF(G2903="Traditional Stove",0.1,0.2)</f>
        <v>0.1</v>
      </c>
      <c r="I2903" s="266">
        <f>YEAR(J2903)</f>
        <v>2023</v>
      </c>
      <c r="J2903" s="267">
        <v>45015</v>
      </c>
      <c r="K2903" s="267">
        <f>J2903+1</f>
        <v>45016</v>
      </c>
      <c r="L2903" s="266">
        <f>IF(M2903&lt;=365,1,2)</f>
        <v>1</v>
      </c>
      <c r="M2903" s="266">
        <f>IF(K2903&lt;$C$1,$C$2-$C$1+1,$C$2-K2903+1)</f>
        <v>31</v>
      </c>
      <c r="N2903" s="268">
        <f>M2903/365</f>
        <v>8.4931506849315067E-2</v>
      </c>
      <c r="O2903" s="269">
        <f>'Data and Parameter'!$E$4*'Data and Parameter'!$E$5*('Data and Parameter'!$E$6+'Data and Parameter'!$E$7)*'Data and Parameter'!$E$19*'Data and Parameter'!$E$14*'ER calculations'!N2903</f>
        <v>0.43975403302284777</v>
      </c>
    </row>
    <row r="2904" spans="1:15" ht="15">
      <c r="A2904" s="284">
        <v>2900</v>
      </c>
      <c r="B2904" s="287"/>
      <c r="C2904" s="287"/>
      <c r="D2904" s="284" t="s">
        <v>588</v>
      </c>
      <c r="E2904" s="287"/>
      <c r="F2904" s="285" t="s">
        <v>3024</v>
      </c>
      <c r="G2904" s="266" t="s">
        <v>121</v>
      </c>
      <c r="H2904" s="266">
        <f>IF(G2904="Traditional Stove",0.1,0.2)</f>
        <v>0.1</v>
      </c>
      <c r="I2904" s="266">
        <f>YEAR(J2904)</f>
        <v>2023</v>
      </c>
      <c r="J2904" s="267">
        <v>45015</v>
      </c>
      <c r="K2904" s="267">
        <f>J2904+1</f>
        <v>45016</v>
      </c>
      <c r="L2904" s="266">
        <f>IF(M2904&lt;=365,1,2)</f>
        <v>1</v>
      </c>
      <c r="M2904" s="266">
        <f>IF(K2904&lt;$C$1,$C$2-$C$1+1,$C$2-K2904+1)</f>
        <v>31</v>
      </c>
      <c r="N2904" s="268">
        <f>M2904/365</f>
        <v>8.4931506849315067E-2</v>
      </c>
      <c r="O2904" s="269">
        <f>'Data and Parameter'!$E$4*'Data and Parameter'!$E$5*('Data and Parameter'!$E$6+'Data and Parameter'!$E$7)*'Data and Parameter'!$E$19*'Data and Parameter'!$E$14*'ER calculations'!N2904</f>
        <v>0.43975403302284777</v>
      </c>
    </row>
    <row r="2905" spans="1:15" ht="15">
      <c r="A2905" s="284">
        <v>2901</v>
      </c>
      <c r="B2905" s="287"/>
      <c r="C2905" s="287"/>
      <c r="D2905" s="284" t="s">
        <v>588</v>
      </c>
      <c r="E2905" s="287"/>
      <c r="F2905" s="285" t="s">
        <v>3025</v>
      </c>
      <c r="G2905" s="266" t="s">
        <v>121</v>
      </c>
      <c r="H2905" s="266">
        <f>IF(G2905="Traditional Stove",0.1,0.2)</f>
        <v>0.1</v>
      </c>
      <c r="I2905" s="266">
        <f>YEAR(J2905)</f>
        <v>2023</v>
      </c>
      <c r="J2905" s="267">
        <v>45015</v>
      </c>
      <c r="K2905" s="267">
        <f>J2905+1</f>
        <v>45016</v>
      </c>
      <c r="L2905" s="266">
        <f>IF(M2905&lt;=365,1,2)</f>
        <v>1</v>
      </c>
      <c r="M2905" s="266">
        <f>IF(K2905&lt;$C$1,$C$2-$C$1+1,$C$2-K2905+1)</f>
        <v>31</v>
      </c>
      <c r="N2905" s="268">
        <f>M2905/365</f>
        <v>8.4931506849315067E-2</v>
      </c>
      <c r="O2905" s="269">
        <f>'Data and Parameter'!$E$4*'Data and Parameter'!$E$5*('Data and Parameter'!$E$6+'Data and Parameter'!$E$7)*'Data and Parameter'!$E$19*'Data and Parameter'!$E$14*'ER calculations'!N2905</f>
        <v>0.43975403302284777</v>
      </c>
    </row>
    <row r="2906" spans="1:15" ht="15">
      <c r="A2906" s="284">
        <v>2902</v>
      </c>
      <c r="B2906" s="287"/>
      <c r="C2906" s="287"/>
      <c r="D2906" s="284" t="s">
        <v>588</v>
      </c>
      <c r="E2906" s="287"/>
      <c r="F2906" s="285" t="s">
        <v>3026</v>
      </c>
      <c r="G2906" s="266" t="s">
        <v>121</v>
      </c>
      <c r="H2906" s="266">
        <f>IF(G2906="Traditional Stove",0.1,0.2)</f>
        <v>0.1</v>
      </c>
      <c r="I2906" s="266">
        <f>YEAR(J2906)</f>
        <v>2023</v>
      </c>
      <c r="J2906" s="267">
        <v>45015</v>
      </c>
      <c r="K2906" s="267">
        <f>J2906+1</f>
        <v>45016</v>
      </c>
      <c r="L2906" s="266">
        <f>IF(M2906&lt;=365,1,2)</f>
        <v>1</v>
      </c>
      <c r="M2906" s="266">
        <f>IF(K2906&lt;$C$1,$C$2-$C$1+1,$C$2-K2906+1)</f>
        <v>31</v>
      </c>
      <c r="N2906" s="268">
        <f>M2906/365</f>
        <v>8.4931506849315067E-2</v>
      </c>
      <c r="O2906" s="269">
        <f>'Data and Parameter'!$E$4*'Data and Parameter'!$E$5*('Data and Parameter'!$E$6+'Data and Parameter'!$E$7)*'Data and Parameter'!$E$19*'Data and Parameter'!$E$14*'ER calculations'!N2906</f>
        <v>0.43975403302284777</v>
      </c>
    </row>
    <row r="2907" spans="1:15" ht="15">
      <c r="A2907" s="284">
        <v>2903</v>
      </c>
      <c r="B2907" s="287"/>
      <c r="C2907" s="287"/>
      <c r="D2907" s="284" t="s">
        <v>588</v>
      </c>
      <c r="E2907" s="287"/>
      <c r="F2907" s="285" t="s">
        <v>3027</v>
      </c>
      <c r="G2907" s="266" t="s">
        <v>121</v>
      </c>
      <c r="H2907" s="266">
        <f>IF(G2907="Traditional Stove",0.1,0.2)</f>
        <v>0.1</v>
      </c>
      <c r="I2907" s="266">
        <f>YEAR(J2907)</f>
        <v>2023</v>
      </c>
      <c r="J2907" s="267">
        <v>45015</v>
      </c>
      <c r="K2907" s="267">
        <f>J2907+1</f>
        <v>45016</v>
      </c>
      <c r="L2907" s="266">
        <f>IF(M2907&lt;=365,1,2)</f>
        <v>1</v>
      </c>
      <c r="M2907" s="266">
        <f>IF(K2907&lt;$C$1,$C$2-$C$1+1,$C$2-K2907+1)</f>
        <v>31</v>
      </c>
      <c r="N2907" s="268">
        <f>M2907/365</f>
        <v>8.4931506849315067E-2</v>
      </c>
      <c r="O2907" s="269">
        <f>'Data and Parameter'!$E$4*'Data and Parameter'!$E$5*('Data and Parameter'!$E$6+'Data and Parameter'!$E$7)*'Data and Parameter'!$E$19*'Data and Parameter'!$E$14*'ER calculations'!N2907</f>
        <v>0.43975403302284777</v>
      </c>
    </row>
    <row r="2908" spans="1:15" ht="15">
      <c r="A2908" s="284">
        <v>2904</v>
      </c>
      <c r="B2908" s="287"/>
      <c r="C2908" s="287"/>
      <c r="D2908" s="284" t="s">
        <v>588</v>
      </c>
      <c r="E2908" s="287"/>
      <c r="F2908" s="285" t="s">
        <v>3028</v>
      </c>
      <c r="G2908" s="266" t="s">
        <v>121</v>
      </c>
      <c r="H2908" s="266">
        <f>IF(G2908="Traditional Stove",0.1,0.2)</f>
        <v>0.1</v>
      </c>
      <c r="I2908" s="266">
        <f>YEAR(J2908)</f>
        <v>2023</v>
      </c>
      <c r="J2908" s="267">
        <v>45014</v>
      </c>
      <c r="K2908" s="267">
        <f>J2908+1</f>
        <v>45015</v>
      </c>
      <c r="L2908" s="266">
        <f>IF(M2908&lt;=365,1,2)</f>
        <v>1</v>
      </c>
      <c r="M2908" s="266">
        <f>IF(K2908&lt;$C$1,$C$2-$C$1+1,$C$2-K2908+1)</f>
        <v>32</v>
      </c>
      <c r="N2908" s="268">
        <f>M2908/365</f>
        <v>8.7671232876712329E-2</v>
      </c>
      <c r="O2908" s="269">
        <f>'Data and Parameter'!$E$4*'Data and Parameter'!$E$5*('Data and Parameter'!$E$6+'Data and Parameter'!$E$7)*'Data and Parameter'!$E$19*'Data and Parameter'!$E$14*'ER calculations'!N2908</f>
        <v>0.45393964699132677</v>
      </c>
    </row>
    <row r="2909" spans="1:15" ht="15">
      <c r="A2909" s="284">
        <v>2905</v>
      </c>
      <c r="B2909" s="287"/>
      <c r="C2909" s="287"/>
      <c r="D2909" s="284" t="s">
        <v>588</v>
      </c>
      <c r="E2909" s="287"/>
      <c r="F2909" s="285" t="s">
        <v>3029</v>
      </c>
      <c r="G2909" s="266" t="s">
        <v>121</v>
      </c>
      <c r="H2909" s="266">
        <f>IF(G2909="Traditional Stove",0.1,0.2)</f>
        <v>0.1</v>
      </c>
      <c r="I2909" s="266">
        <f>YEAR(J2909)</f>
        <v>2023</v>
      </c>
      <c r="J2909" s="267">
        <v>45015</v>
      </c>
      <c r="K2909" s="267">
        <f>J2909+1</f>
        <v>45016</v>
      </c>
      <c r="L2909" s="266">
        <f>IF(M2909&lt;=365,1,2)</f>
        <v>1</v>
      </c>
      <c r="M2909" s="266">
        <f>IF(K2909&lt;$C$1,$C$2-$C$1+1,$C$2-K2909+1)</f>
        <v>31</v>
      </c>
      <c r="N2909" s="268">
        <f>M2909/365</f>
        <v>8.4931506849315067E-2</v>
      </c>
      <c r="O2909" s="269">
        <f>'Data and Parameter'!$E$4*'Data and Parameter'!$E$5*('Data and Parameter'!$E$6+'Data and Parameter'!$E$7)*'Data and Parameter'!$E$19*'Data and Parameter'!$E$14*'ER calculations'!N2909</f>
        <v>0.43975403302284777</v>
      </c>
    </row>
    <row r="2910" spans="1:15" ht="15">
      <c r="A2910" s="284">
        <v>2906</v>
      </c>
      <c r="B2910" s="287"/>
      <c r="C2910" s="287"/>
      <c r="D2910" s="284" t="s">
        <v>588</v>
      </c>
      <c r="E2910" s="287"/>
      <c r="F2910" s="285" t="s">
        <v>3030</v>
      </c>
      <c r="G2910" s="266" t="s">
        <v>121</v>
      </c>
      <c r="H2910" s="266">
        <f>IF(G2910="Traditional Stove",0.1,0.2)</f>
        <v>0.1</v>
      </c>
      <c r="I2910" s="266">
        <f>YEAR(J2910)</f>
        <v>2023</v>
      </c>
      <c r="J2910" s="267">
        <v>45014</v>
      </c>
      <c r="K2910" s="267">
        <f>J2910+1</f>
        <v>45015</v>
      </c>
      <c r="L2910" s="266">
        <f>IF(M2910&lt;=365,1,2)</f>
        <v>1</v>
      </c>
      <c r="M2910" s="266">
        <f>IF(K2910&lt;$C$1,$C$2-$C$1+1,$C$2-K2910+1)</f>
        <v>32</v>
      </c>
      <c r="N2910" s="268">
        <f>M2910/365</f>
        <v>8.7671232876712329E-2</v>
      </c>
      <c r="O2910" s="269">
        <f>'Data and Parameter'!$E$4*'Data and Parameter'!$E$5*('Data and Parameter'!$E$6+'Data and Parameter'!$E$7)*'Data and Parameter'!$E$19*'Data and Parameter'!$E$14*'ER calculations'!N2910</f>
        <v>0.45393964699132677</v>
      </c>
    </row>
    <row r="2911" spans="1:15" ht="15">
      <c r="A2911" s="284">
        <v>2907</v>
      </c>
      <c r="B2911" s="287"/>
      <c r="C2911" s="287"/>
      <c r="D2911" s="284" t="s">
        <v>588</v>
      </c>
      <c r="E2911" s="287"/>
      <c r="F2911" s="285" t="s">
        <v>3031</v>
      </c>
      <c r="G2911" s="266" t="s">
        <v>121</v>
      </c>
      <c r="H2911" s="266">
        <f>IF(G2911="Traditional Stove",0.1,0.2)</f>
        <v>0.1</v>
      </c>
      <c r="I2911" s="266">
        <f>YEAR(J2911)</f>
        <v>2023</v>
      </c>
      <c r="J2911" s="267">
        <v>45014</v>
      </c>
      <c r="K2911" s="267">
        <f>J2911+1</f>
        <v>45015</v>
      </c>
      <c r="L2911" s="266">
        <f>IF(M2911&lt;=365,1,2)</f>
        <v>1</v>
      </c>
      <c r="M2911" s="266">
        <f>IF(K2911&lt;$C$1,$C$2-$C$1+1,$C$2-K2911+1)</f>
        <v>32</v>
      </c>
      <c r="N2911" s="268">
        <f>M2911/365</f>
        <v>8.7671232876712329E-2</v>
      </c>
      <c r="O2911" s="269">
        <f>'Data and Parameter'!$E$4*'Data and Parameter'!$E$5*('Data and Parameter'!$E$6+'Data and Parameter'!$E$7)*'Data and Parameter'!$E$19*'Data and Parameter'!$E$14*'ER calculations'!N2911</f>
        <v>0.45393964699132677</v>
      </c>
    </row>
    <row r="2912" spans="1:15" ht="15">
      <c r="A2912" s="284">
        <v>2908</v>
      </c>
      <c r="B2912" s="287"/>
      <c r="C2912" s="287"/>
      <c r="D2912" s="284" t="s">
        <v>588</v>
      </c>
      <c r="E2912" s="287"/>
      <c r="F2912" s="285" t="s">
        <v>3032</v>
      </c>
      <c r="G2912" s="266" t="s">
        <v>121</v>
      </c>
      <c r="H2912" s="266">
        <f>IF(G2912="Traditional Stove",0.1,0.2)</f>
        <v>0.1</v>
      </c>
      <c r="I2912" s="266">
        <f>YEAR(J2912)</f>
        <v>2023</v>
      </c>
      <c r="J2912" s="267">
        <v>45014</v>
      </c>
      <c r="K2912" s="267">
        <f>J2912+1</f>
        <v>45015</v>
      </c>
      <c r="L2912" s="266">
        <f>IF(M2912&lt;=365,1,2)</f>
        <v>1</v>
      </c>
      <c r="M2912" s="266">
        <f>IF(K2912&lt;$C$1,$C$2-$C$1+1,$C$2-K2912+1)</f>
        <v>32</v>
      </c>
      <c r="N2912" s="268">
        <f>M2912/365</f>
        <v>8.7671232876712329E-2</v>
      </c>
      <c r="O2912" s="269">
        <f>'Data and Parameter'!$E$4*'Data and Parameter'!$E$5*('Data and Parameter'!$E$6+'Data and Parameter'!$E$7)*'Data and Parameter'!$E$19*'Data and Parameter'!$E$14*'ER calculations'!N2912</f>
        <v>0.45393964699132677</v>
      </c>
    </row>
    <row r="2913" spans="1:15" ht="15">
      <c r="A2913" s="284">
        <v>2909</v>
      </c>
      <c r="B2913" s="287"/>
      <c r="C2913" s="287"/>
      <c r="D2913" s="284" t="s">
        <v>588</v>
      </c>
      <c r="E2913" s="287"/>
      <c r="F2913" s="285" t="s">
        <v>3033</v>
      </c>
      <c r="G2913" s="266" t="s">
        <v>121</v>
      </c>
      <c r="H2913" s="266">
        <f>IF(G2913="Traditional Stove",0.1,0.2)</f>
        <v>0.1</v>
      </c>
      <c r="I2913" s="266">
        <f>YEAR(J2913)</f>
        <v>2023</v>
      </c>
      <c r="J2913" s="267">
        <v>45014</v>
      </c>
      <c r="K2913" s="267">
        <f>J2913+1</f>
        <v>45015</v>
      </c>
      <c r="L2913" s="266">
        <f>IF(M2913&lt;=365,1,2)</f>
        <v>1</v>
      </c>
      <c r="M2913" s="266">
        <f>IF(K2913&lt;$C$1,$C$2-$C$1+1,$C$2-K2913+1)</f>
        <v>32</v>
      </c>
      <c r="N2913" s="268">
        <f>M2913/365</f>
        <v>8.7671232876712329E-2</v>
      </c>
      <c r="O2913" s="269">
        <f>'Data and Parameter'!$E$4*'Data and Parameter'!$E$5*('Data and Parameter'!$E$6+'Data and Parameter'!$E$7)*'Data and Parameter'!$E$19*'Data and Parameter'!$E$14*'ER calculations'!N2913</f>
        <v>0.45393964699132677</v>
      </c>
    </row>
    <row r="2914" spans="1:15" ht="15">
      <c r="A2914" s="284">
        <v>2910</v>
      </c>
      <c r="B2914" s="287"/>
      <c r="C2914" s="287"/>
      <c r="D2914" s="284" t="s">
        <v>1054</v>
      </c>
      <c r="E2914" s="287"/>
      <c r="F2914" s="285" t="s">
        <v>3034</v>
      </c>
      <c r="G2914" s="266" t="s">
        <v>121</v>
      </c>
      <c r="H2914" s="266">
        <f>IF(G2914="Traditional Stove",0.1,0.2)</f>
        <v>0.1</v>
      </c>
      <c r="I2914" s="266">
        <f>YEAR(J2914)</f>
        <v>2023</v>
      </c>
      <c r="J2914" s="267">
        <v>44968</v>
      </c>
      <c r="K2914" s="267">
        <f>J2914+1</f>
        <v>44969</v>
      </c>
      <c r="L2914" s="266">
        <f>IF(M2914&lt;=365,1,2)</f>
        <v>1</v>
      </c>
      <c r="M2914" s="266">
        <f>IF(K2914&lt;$C$1,$C$2-$C$1+1,$C$2-K2914+1)</f>
        <v>78</v>
      </c>
      <c r="N2914" s="268">
        <f>M2914/365</f>
        <v>0.21369863013698631</v>
      </c>
      <c r="O2914" s="269">
        <f>'Data and Parameter'!$E$4*'Data and Parameter'!$E$5*('Data and Parameter'!$E$6+'Data and Parameter'!$E$7)*'Data and Parameter'!$E$19*'Data and Parameter'!$E$14*'ER calculations'!N2914</f>
        <v>1.1064778895413589</v>
      </c>
    </row>
    <row r="2915" spans="1:15" ht="15">
      <c r="A2915" s="284">
        <v>2911</v>
      </c>
      <c r="B2915" s="287"/>
      <c r="C2915" s="287"/>
      <c r="D2915" s="284" t="s">
        <v>1054</v>
      </c>
      <c r="E2915" s="287"/>
      <c r="F2915" s="285" t="s">
        <v>3035</v>
      </c>
      <c r="G2915" s="266" t="s">
        <v>121</v>
      </c>
      <c r="H2915" s="266">
        <f>IF(G2915="Traditional Stove",0.1,0.2)</f>
        <v>0.1</v>
      </c>
      <c r="I2915" s="266">
        <f>YEAR(J2915)</f>
        <v>2023</v>
      </c>
      <c r="J2915" s="267">
        <v>44968</v>
      </c>
      <c r="K2915" s="267">
        <f>J2915+1</f>
        <v>44969</v>
      </c>
      <c r="L2915" s="266">
        <f>IF(M2915&lt;=365,1,2)</f>
        <v>1</v>
      </c>
      <c r="M2915" s="266">
        <f>IF(K2915&lt;$C$1,$C$2-$C$1+1,$C$2-K2915+1)</f>
        <v>78</v>
      </c>
      <c r="N2915" s="268">
        <f>M2915/365</f>
        <v>0.21369863013698631</v>
      </c>
      <c r="O2915" s="269">
        <f>'Data and Parameter'!$E$4*'Data and Parameter'!$E$5*('Data and Parameter'!$E$6+'Data and Parameter'!$E$7)*'Data and Parameter'!$E$19*'Data and Parameter'!$E$14*'ER calculations'!N2915</f>
        <v>1.1064778895413589</v>
      </c>
    </row>
    <row r="2916" spans="1:15" ht="15">
      <c r="A2916" s="284">
        <v>2912</v>
      </c>
      <c r="B2916" s="287"/>
      <c r="C2916" s="287"/>
      <c r="D2916" s="284" t="s">
        <v>1054</v>
      </c>
      <c r="E2916" s="287"/>
      <c r="F2916" s="285" t="s">
        <v>3036</v>
      </c>
      <c r="G2916" s="266" t="s">
        <v>121</v>
      </c>
      <c r="H2916" s="266">
        <f>IF(G2916="Traditional Stove",0.1,0.2)</f>
        <v>0.1</v>
      </c>
      <c r="I2916" s="266">
        <f>YEAR(J2916)</f>
        <v>2023</v>
      </c>
      <c r="J2916" s="267">
        <v>44968</v>
      </c>
      <c r="K2916" s="267">
        <f>J2916+1</f>
        <v>44969</v>
      </c>
      <c r="L2916" s="266">
        <f>IF(M2916&lt;=365,1,2)</f>
        <v>1</v>
      </c>
      <c r="M2916" s="266">
        <f>IF(K2916&lt;$C$1,$C$2-$C$1+1,$C$2-K2916+1)</f>
        <v>78</v>
      </c>
      <c r="N2916" s="268">
        <f>M2916/365</f>
        <v>0.21369863013698631</v>
      </c>
      <c r="O2916" s="269">
        <f>'Data and Parameter'!$E$4*'Data and Parameter'!$E$5*('Data and Parameter'!$E$6+'Data and Parameter'!$E$7)*'Data and Parameter'!$E$19*'Data and Parameter'!$E$14*'ER calculations'!N2916</f>
        <v>1.1064778895413589</v>
      </c>
    </row>
    <row r="2917" spans="1:15" ht="15">
      <c r="A2917" s="284">
        <v>2913</v>
      </c>
      <c r="B2917" s="287"/>
      <c r="C2917" s="287"/>
      <c r="D2917" s="284" t="s">
        <v>1054</v>
      </c>
      <c r="E2917" s="287"/>
      <c r="F2917" s="285" t="s">
        <v>3037</v>
      </c>
      <c r="G2917" s="266" t="s">
        <v>121</v>
      </c>
      <c r="H2917" s="266">
        <f>IF(G2917="Traditional Stove",0.1,0.2)</f>
        <v>0.1</v>
      </c>
      <c r="I2917" s="266">
        <f>YEAR(J2917)</f>
        <v>2023</v>
      </c>
      <c r="J2917" s="267">
        <v>44968</v>
      </c>
      <c r="K2917" s="267">
        <f>J2917+1</f>
        <v>44969</v>
      </c>
      <c r="L2917" s="266">
        <f>IF(M2917&lt;=365,1,2)</f>
        <v>1</v>
      </c>
      <c r="M2917" s="266">
        <f>IF(K2917&lt;$C$1,$C$2-$C$1+1,$C$2-K2917+1)</f>
        <v>78</v>
      </c>
      <c r="N2917" s="268">
        <f>M2917/365</f>
        <v>0.21369863013698631</v>
      </c>
      <c r="O2917" s="269">
        <f>'Data and Parameter'!$E$4*'Data and Parameter'!$E$5*('Data and Parameter'!$E$6+'Data and Parameter'!$E$7)*'Data and Parameter'!$E$19*'Data and Parameter'!$E$14*'ER calculations'!N2917</f>
        <v>1.1064778895413589</v>
      </c>
    </row>
    <row r="2918" spans="1:15" ht="15">
      <c r="A2918" s="284">
        <v>2914</v>
      </c>
      <c r="B2918" s="287"/>
      <c r="C2918" s="287"/>
      <c r="D2918" s="284" t="s">
        <v>1054</v>
      </c>
      <c r="E2918" s="287"/>
      <c r="F2918" s="285" t="s">
        <v>3038</v>
      </c>
      <c r="G2918" s="266" t="s">
        <v>121</v>
      </c>
      <c r="H2918" s="266">
        <f>IF(G2918="Traditional Stove",0.1,0.2)</f>
        <v>0.1</v>
      </c>
      <c r="I2918" s="266">
        <f>YEAR(J2918)</f>
        <v>2023</v>
      </c>
      <c r="J2918" s="267">
        <v>44968</v>
      </c>
      <c r="K2918" s="267">
        <f>J2918+1</f>
        <v>44969</v>
      </c>
      <c r="L2918" s="266">
        <f>IF(M2918&lt;=365,1,2)</f>
        <v>1</v>
      </c>
      <c r="M2918" s="266">
        <f>IF(K2918&lt;$C$1,$C$2-$C$1+1,$C$2-K2918+1)</f>
        <v>78</v>
      </c>
      <c r="N2918" s="268">
        <f>M2918/365</f>
        <v>0.21369863013698631</v>
      </c>
      <c r="O2918" s="269">
        <f>'Data and Parameter'!$E$4*'Data and Parameter'!$E$5*('Data and Parameter'!$E$6+'Data and Parameter'!$E$7)*'Data and Parameter'!$E$19*'Data and Parameter'!$E$14*'ER calculations'!N2918</f>
        <v>1.1064778895413589</v>
      </c>
    </row>
    <row r="2919" spans="1:15" ht="15">
      <c r="A2919" s="284">
        <v>2915</v>
      </c>
      <c r="B2919" s="287"/>
      <c r="C2919" s="287"/>
      <c r="D2919" s="284" t="s">
        <v>1054</v>
      </c>
      <c r="E2919" s="287"/>
      <c r="F2919" s="285" t="s">
        <v>3039</v>
      </c>
      <c r="G2919" s="266" t="s">
        <v>121</v>
      </c>
      <c r="H2919" s="266">
        <f>IF(G2919="Traditional Stove",0.1,0.2)</f>
        <v>0.1</v>
      </c>
      <c r="I2919" s="266">
        <f>YEAR(J2919)</f>
        <v>2023</v>
      </c>
      <c r="J2919" s="267">
        <v>44968</v>
      </c>
      <c r="K2919" s="267">
        <f>J2919+1</f>
        <v>44969</v>
      </c>
      <c r="L2919" s="266">
        <f>IF(M2919&lt;=365,1,2)</f>
        <v>1</v>
      </c>
      <c r="M2919" s="266">
        <f>IF(K2919&lt;$C$1,$C$2-$C$1+1,$C$2-K2919+1)</f>
        <v>78</v>
      </c>
      <c r="N2919" s="268">
        <f>M2919/365</f>
        <v>0.21369863013698631</v>
      </c>
      <c r="O2919" s="269">
        <f>'Data and Parameter'!$E$4*'Data and Parameter'!$E$5*('Data and Parameter'!$E$6+'Data and Parameter'!$E$7)*'Data and Parameter'!$E$19*'Data and Parameter'!$E$14*'ER calculations'!N2919</f>
        <v>1.1064778895413589</v>
      </c>
    </row>
    <row r="2920" spans="1:15" ht="15">
      <c r="A2920" s="284">
        <v>2916</v>
      </c>
      <c r="B2920" s="287"/>
      <c r="C2920" s="287"/>
      <c r="D2920" s="284" t="s">
        <v>1054</v>
      </c>
      <c r="E2920" s="287"/>
      <c r="F2920" s="285" t="s">
        <v>3040</v>
      </c>
      <c r="G2920" s="266" t="s">
        <v>121</v>
      </c>
      <c r="H2920" s="266">
        <f>IF(G2920="Traditional Stove",0.1,0.2)</f>
        <v>0.1</v>
      </c>
      <c r="I2920" s="266">
        <f>YEAR(J2920)</f>
        <v>2023</v>
      </c>
      <c r="J2920" s="267">
        <v>44968</v>
      </c>
      <c r="K2920" s="267">
        <f>J2920+1</f>
        <v>44969</v>
      </c>
      <c r="L2920" s="266">
        <f>IF(M2920&lt;=365,1,2)</f>
        <v>1</v>
      </c>
      <c r="M2920" s="266">
        <f>IF(K2920&lt;$C$1,$C$2-$C$1+1,$C$2-K2920+1)</f>
        <v>78</v>
      </c>
      <c r="N2920" s="268">
        <f>M2920/365</f>
        <v>0.21369863013698631</v>
      </c>
      <c r="O2920" s="269">
        <f>'Data and Parameter'!$E$4*'Data and Parameter'!$E$5*('Data and Parameter'!$E$6+'Data and Parameter'!$E$7)*'Data and Parameter'!$E$19*'Data and Parameter'!$E$14*'ER calculations'!N2920</f>
        <v>1.1064778895413589</v>
      </c>
    </row>
    <row r="2921" spans="1:15" ht="15">
      <c r="A2921" s="284">
        <v>2917</v>
      </c>
      <c r="B2921" s="287"/>
      <c r="C2921" s="287"/>
      <c r="D2921" s="284" t="s">
        <v>119</v>
      </c>
      <c r="E2921" s="287"/>
      <c r="F2921" s="285" t="s">
        <v>3041</v>
      </c>
      <c r="G2921" s="266" t="s">
        <v>121</v>
      </c>
      <c r="H2921" s="266">
        <f>IF(G2921="Traditional Stove",0.1,0.2)</f>
        <v>0.1</v>
      </c>
      <c r="I2921" s="266">
        <f>YEAR(J2921)</f>
        <v>2023</v>
      </c>
      <c r="J2921" s="267">
        <v>44989</v>
      </c>
      <c r="K2921" s="267">
        <f>J2921+1</f>
        <v>44990</v>
      </c>
      <c r="L2921" s="266">
        <f>IF(M2921&lt;=365,1,2)</f>
        <v>1</v>
      </c>
      <c r="M2921" s="266">
        <f>IF(K2921&lt;$C$1,$C$2-$C$1+1,$C$2-K2921+1)</f>
        <v>57</v>
      </c>
      <c r="N2921" s="268">
        <f>M2921/365</f>
        <v>0.15616438356164383</v>
      </c>
      <c r="O2921" s="269">
        <f>'Data and Parameter'!$E$4*'Data and Parameter'!$E$5*('Data and Parameter'!$E$6+'Data and Parameter'!$E$7)*'Data and Parameter'!$E$19*'Data and Parameter'!$E$14*'ER calculations'!N2921</f>
        <v>0.80857999620330079</v>
      </c>
    </row>
    <row r="2922" spans="1:15" ht="15">
      <c r="A2922" s="284">
        <v>2918</v>
      </c>
      <c r="B2922" s="287"/>
      <c r="C2922" s="287"/>
      <c r="D2922" s="284" t="s">
        <v>119</v>
      </c>
      <c r="E2922" s="287"/>
      <c r="F2922" s="285" t="s">
        <v>3042</v>
      </c>
      <c r="G2922" s="266" t="s">
        <v>121</v>
      </c>
      <c r="H2922" s="266">
        <f>IF(G2922="Traditional Stove",0.1,0.2)</f>
        <v>0.1</v>
      </c>
      <c r="I2922" s="266">
        <f>YEAR(J2922)</f>
        <v>2023</v>
      </c>
      <c r="J2922" s="267">
        <v>44989</v>
      </c>
      <c r="K2922" s="267">
        <f>J2922+1</f>
        <v>44990</v>
      </c>
      <c r="L2922" s="266">
        <f>IF(M2922&lt;=365,1,2)</f>
        <v>1</v>
      </c>
      <c r="M2922" s="266">
        <f>IF(K2922&lt;$C$1,$C$2-$C$1+1,$C$2-K2922+1)</f>
        <v>57</v>
      </c>
      <c r="N2922" s="268">
        <f>M2922/365</f>
        <v>0.15616438356164383</v>
      </c>
      <c r="O2922" s="269">
        <f>'Data and Parameter'!$E$4*'Data and Parameter'!$E$5*('Data and Parameter'!$E$6+'Data and Parameter'!$E$7)*'Data and Parameter'!$E$19*'Data and Parameter'!$E$14*'ER calculations'!N2922</f>
        <v>0.80857999620330079</v>
      </c>
    </row>
    <row r="2923" spans="1:15" ht="15">
      <c r="A2923" s="284">
        <v>2919</v>
      </c>
      <c r="B2923" s="287"/>
      <c r="C2923" s="287"/>
      <c r="D2923" s="284" t="s">
        <v>119</v>
      </c>
      <c r="E2923" s="287"/>
      <c r="F2923" s="285" t="s">
        <v>3043</v>
      </c>
      <c r="G2923" s="266" t="s">
        <v>121</v>
      </c>
      <c r="H2923" s="266">
        <f>IF(G2923="Traditional Stove",0.1,0.2)</f>
        <v>0.1</v>
      </c>
      <c r="I2923" s="266">
        <f>YEAR(J2923)</f>
        <v>2023</v>
      </c>
      <c r="J2923" s="267">
        <v>44989</v>
      </c>
      <c r="K2923" s="267">
        <f>J2923+1</f>
        <v>44990</v>
      </c>
      <c r="L2923" s="266">
        <f>IF(M2923&lt;=365,1,2)</f>
        <v>1</v>
      </c>
      <c r="M2923" s="266">
        <f>IF(K2923&lt;$C$1,$C$2-$C$1+1,$C$2-K2923+1)</f>
        <v>57</v>
      </c>
      <c r="N2923" s="268">
        <f>M2923/365</f>
        <v>0.15616438356164383</v>
      </c>
      <c r="O2923" s="269">
        <f>'Data and Parameter'!$E$4*'Data and Parameter'!$E$5*('Data and Parameter'!$E$6+'Data and Parameter'!$E$7)*'Data and Parameter'!$E$19*'Data and Parameter'!$E$14*'ER calculations'!N2923</f>
        <v>0.80857999620330079</v>
      </c>
    </row>
    <row r="2924" spans="1:15" ht="15">
      <c r="A2924" s="284">
        <v>2920</v>
      </c>
      <c r="B2924" s="287"/>
      <c r="C2924" s="287"/>
      <c r="D2924" s="284" t="s">
        <v>119</v>
      </c>
      <c r="E2924" s="287"/>
      <c r="F2924" s="285" t="s">
        <v>3044</v>
      </c>
      <c r="G2924" s="266" t="s">
        <v>121</v>
      </c>
      <c r="H2924" s="266">
        <f>IF(G2924="Traditional Stove",0.1,0.2)</f>
        <v>0.1</v>
      </c>
      <c r="I2924" s="266">
        <f>YEAR(J2924)</f>
        <v>2023</v>
      </c>
      <c r="J2924" s="267">
        <v>44989</v>
      </c>
      <c r="K2924" s="267">
        <f>J2924+1</f>
        <v>44990</v>
      </c>
      <c r="L2924" s="266">
        <f>IF(M2924&lt;=365,1,2)</f>
        <v>1</v>
      </c>
      <c r="M2924" s="266">
        <f>IF(K2924&lt;$C$1,$C$2-$C$1+1,$C$2-K2924+1)</f>
        <v>57</v>
      </c>
      <c r="N2924" s="268">
        <f>M2924/365</f>
        <v>0.15616438356164383</v>
      </c>
      <c r="O2924" s="269">
        <f>'Data and Parameter'!$E$4*'Data and Parameter'!$E$5*('Data and Parameter'!$E$6+'Data and Parameter'!$E$7)*'Data and Parameter'!$E$19*'Data and Parameter'!$E$14*'ER calculations'!N2924</f>
        <v>0.80857999620330079</v>
      </c>
    </row>
    <row r="2925" spans="1:15" ht="15">
      <c r="A2925" s="284">
        <v>2921</v>
      </c>
      <c r="B2925" s="287"/>
      <c r="C2925" s="287"/>
      <c r="D2925" s="284" t="s">
        <v>119</v>
      </c>
      <c r="E2925" s="287"/>
      <c r="F2925" s="285" t="s">
        <v>3045</v>
      </c>
      <c r="G2925" s="266" t="s">
        <v>121</v>
      </c>
      <c r="H2925" s="266">
        <f>IF(G2925="Traditional Stove",0.1,0.2)</f>
        <v>0.1</v>
      </c>
      <c r="I2925" s="266">
        <f>YEAR(J2925)</f>
        <v>2023</v>
      </c>
      <c r="J2925" s="267">
        <v>44989</v>
      </c>
      <c r="K2925" s="267">
        <f>J2925+1</f>
        <v>44990</v>
      </c>
      <c r="L2925" s="266">
        <f>IF(M2925&lt;=365,1,2)</f>
        <v>1</v>
      </c>
      <c r="M2925" s="266">
        <f>IF(K2925&lt;$C$1,$C$2-$C$1+1,$C$2-K2925+1)</f>
        <v>57</v>
      </c>
      <c r="N2925" s="268">
        <f>M2925/365</f>
        <v>0.15616438356164383</v>
      </c>
      <c r="O2925" s="269">
        <f>'Data and Parameter'!$E$4*'Data and Parameter'!$E$5*('Data and Parameter'!$E$6+'Data and Parameter'!$E$7)*'Data and Parameter'!$E$19*'Data and Parameter'!$E$14*'ER calculations'!N2925</f>
        <v>0.80857999620330079</v>
      </c>
    </row>
    <row r="2926" spans="1:15" ht="15">
      <c r="A2926" s="284">
        <v>2922</v>
      </c>
      <c r="B2926" s="287"/>
      <c r="C2926" s="287"/>
      <c r="D2926" s="284" t="s">
        <v>119</v>
      </c>
      <c r="E2926" s="287"/>
      <c r="F2926" s="285" t="s">
        <v>3046</v>
      </c>
      <c r="G2926" s="266" t="s">
        <v>121</v>
      </c>
      <c r="H2926" s="266">
        <f>IF(G2926="Traditional Stove",0.1,0.2)</f>
        <v>0.1</v>
      </c>
      <c r="I2926" s="266">
        <f>YEAR(J2926)</f>
        <v>2023</v>
      </c>
      <c r="J2926" s="267">
        <v>44989</v>
      </c>
      <c r="K2926" s="267">
        <f>J2926+1</f>
        <v>44990</v>
      </c>
      <c r="L2926" s="266">
        <f>IF(M2926&lt;=365,1,2)</f>
        <v>1</v>
      </c>
      <c r="M2926" s="266">
        <f>IF(K2926&lt;$C$1,$C$2-$C$1+1,$C$2-K2926+1)</f>
        <v>57</v>
      </c>
      <c r="N2926" s="268">
        <f>M2926/365</f>
        <v>0.15616438356164383</v>
      </c>
      <c r="O2926" s="269">
        <f>'Data and Parameter'!$E$4*'Data and Parameter'!$E$5*('Data and Parameter'!$E$6+'Data and Parameter'!$E$7)*'Data and Parameter'!$E$19*'Data and Parameter'!$E$14*'ER calculations'!N2926</f>
        <v>0.80857999620330079</v>
      </c>
    </row>
    <row r="2927" spans="1:15" ht="15">
      <c r="A2927" s="284">
        <v>2923</v>
      </c>
      <c r="B2927" s="287"/>
      <c r="C2927" s="287"/>
      <c r="D2927" s="284" t="s">
        <v>119</v>
      </c>
      <c r="E2927" s="287"/>
      <c r="F2927" s="285" t="s">
        <v>3047</v>
      </c>
      <c r="G2927" s="266" t="s">
        <v>121</v>
      </c>
      <c r="H2927" s="266">
        <f>IF(G2927="Traditional Stove",0.1,0.2)</f>
        <v>0.1</v>
      </c>
      <c r="I2927" s="266">
        <f>YEAR(J2927)</f>
        <v>2023</v>
      </c>
      <c r="J2927" s="267">
        <v>44989</v>
      </c>
      <c r="K2927" s="267">
        <f>J2927+1</f>
        <v>44990</v>
      </c>
      <c r="L2927" s="266">
        <f>IF(M2927&lt;=365,1,2)</f>
        <v>1</v>
      </c>
      <c r="M2927" s="266">
        <f>IF(K2927&lt;$C$1,$C$2-$C$1+1,$C$2-K2927+1)</f>
        <v>57</v>
      </c>
      <c r="N2927" s="268">
        <f>M2927/365</f>
        <v>0.15616438356164383</v>
      </c>
      <c r="O2927" s="269">
        <f>'Data and Parameter'!$E$4*'Data and Parameter'!$E$5*('Data and Parameter'!$E$6+'Data and Parameter'!$E$7)*'Data and Parameter'!$E$19*'Data and Parameter'!$E$14*'ER calculations'!N2927</f>
        <v>0.80857999620330079</v>
      </c>
    </row>
    <row r="2928" spans="1:15" ht="15">
      <c r="A2928" s="284">
        <v>2924</v>
      </c>
      <c r="B2928" s="287"/>
      <c r="C2928" s="287"/>
      <c r="D2928" s="284" t="s">
        <v>119</v>
      </c>
      <c r="E2928" s="287"/>
      <c r="F2928" s="285" t="s">
        <v>3048</v>
      </c>
      <c r="G2928" s="266" t="s">
        <v>121</v>
      </c>
      <c r="H2928" s="266">
        <f>IF(G2928="Traditional Stove",0.1,0.2)</f>
        <v>0.1</v>
      </c>
      <c r="I2928" s="266">
        <f>YEAR(J2928)</f>
        <v>2023</v>
      </c>
      <c r="J2928" s="267">
        <v>44989</v>
      </c>
      <c r="K2928" s="267">
        <f>J2928+1</f>
        <v>44990</v>
      </c>
      <c r="L2928" s="266">
        <f>IF(M2928&lt;=365,1,2)</f>
        <v>1</v>
      </c>
      <c r="M2928" s="266">
        <f>IF(K2928&lt;$C$1,$C$2-$C$1+1,$C$2-K2928+1)</f>
        <v>57</v>
      </c>
      <c r="N2928" s="268">
        <f>M2928/365</f>
        <v>0.15616438356164383</v>
      </c>
      <c r="O2928" s="269">
        <f>'Data and Parameter'!$E$4*'Data and Parameter'!$E$5*('Data and Parameter'!$E$6+'Data and Parameter'!$E$7)*'Data and Parameter'!$E$19*'Data and Parameter'!$E$14*'ER calculations'!N2928</f>
        <v>0.80857999620330079</v>
      </c>
    </row>
    <row r="2929" spans="1:15" ht="15">
      <c r="A2929" s="284">
        <v>2925</v>
      </c>
      <c r="B2929" s="287"/>
      <c r="C2929" s="287"/>
      <c r="D2929" s="284" t="s">
        <v>119</v>
      </c>
      <c r="E2929" s="287"/>
      <c r="F2929" s="285" t="s">
        <v>3049</v>
      </c>
      <c r="G2929" s="266" t="s">
        <v>121</v>
      </c>
      <c r="H2929" s="266">
        <f>IF(G2929="Traditional Stove",0.1,0.2)</f>
        <v>0.1</v>
      </c>
      <c r="I2929" s="266">
        <f>YEAR(J2929)</f>
        <v>2023</v>
      </c>
      <c r="J2929" s="267">
        <v>44989</v>
      </c>
      <c r="K2929" s="267">
        <f>J2929+1</f>
        <v>44990</v>
      </c>
      <c r="L2929" s="266">
        <f>IF(M2929&lt;=365,1,2)</f>
        <v>1</v>
      </c>
      <c r="M2929" s="266">
        <f>IF(K2929&lt;$C$1,$C$2-$C$1+1,$C$2-K2929+1)</f>
        <v>57</v>
      </c>
      <c r="N2929" s="268">
        <f>M2929/365</f>
        <v>0.15616438356164383</v>
      </c>
      <c r="O2929" s="269">
        <f>'Data and Parameter'!$E$4*'Data and Parameter'!$E$5*('Data and Parameter'!$E$6+'Data and Parameter'!$E$7)*'Data and Parameter'!$E$19*'Data and Parameter'!$E$14*'ER calculations'!N2929</f>
        <v>0.80857999620330079</v>
      </c>
    </row>
    <row r="2930" spans="1:15" ht="15">
      <c r="A2930" s="284">
        <v>2926</v>
      </c>
      <c r="B2930" s="287"/>
      <c r="C2930" s="287"/>
      <c r="D2930" s="284" t="s">
        <v>119</v>
      </c>
      <c r="E2930" s="287"/>
      <c r="F2930" s="285" t="s">
        <v>3050</v>
      </c>
      <c r="G2930" s="266" t="s">
        <v>121</v>
      </c>
      <c r="H2930" s="266">
        <f>IF(G2930="Traditional Stove",0.1,0.2)</f>
        <v>0.1</v>
      </c>
      <c r="I2930" s="266">
        <f>YEAR(J2930)</f>
        <v>2023</v>
      </c>
      <c r="J2930" s="267">
        <v>44989</v>
      </c>
      <c r="K2930" s="267">
        <f>J2930+1</f>
        <v>44990</v>
      </c>
      <c r="L2930" s="266">
        <f>IF(M2930&lt;=365,1,2)</f>
        <v>1</v>
      </c>
      <c r="M2930" s="266">
        <f>IF(K2930&lt;$C$1,$C$2-$C$1+1,$C$2-K2930+1)</f>
        <v>57</v>
      </c>
      <c r="N2930" s="268">
        <f>M2930/365</f>
        <v>0.15616438356164383</v>
      </c>
      <c r="O2930" s="269">
        <f>'Data and Parameter'!$E$4*'Data and Parameter'!$E$5*('Data and Parameter'!$E$6+'Data and Parameter'!$E$7)*'Data and Parameter'!$E$19*'Data and Parameter'!$E$14*'ER calculations'!N2930</f>
        <v>0.80857999620330079</v>
      </c>
    </row>
    <row r="2931" spans="1:15" ht="15">
      <c r="A2931" s="284">
        <v>2927</v>
      </c>
      <c r="B2931" s="287"/>
      <c r="C2931" s="287"/>
      <c r="D2931" s="284" t="s">
        <v>119</v>
      </c>
      <c r="E2931" s="287"/>
      <c r="F2931" s="285" t="s">
        <v>3051</v>
      </c>
      <c r="G2931" s="266" t="s">
        <v>121</v>
      </c>
      <c r="H2931" s="266">
        <f>IF(G2931="Traditional Stove",0.1,0.2)</f>
        <v>0.1</v>
      </c>
      <c r="I2931" s="266">
        <f>YEAR(J2931)</f>
        <v>2023</v>
      </c>
      <c r="J2931" s="267">
        <v>44989</v>
      </c>
      <c r="K2931" s="267">
        <f>J2931+1</f>
        <v>44990</v>
      </c>
      <c r="L2931" s="266">
        <f>IF(M2931&lt;=365,1,2)</f>
        <v>1</v>
      </c>
      <c r="M2931" s="266">
        <f>IF(K2931&lt;$C$1,$C$2-$C$1+1,$C$2-K2931+1)</f>
        <v>57</v>
      </c>
      <c r="N2931" s="268">
        <f>M2931/365</f>
        <v>0.15616438356164383</v>
      </c>
      <c r="O2931" s="269">
        <f>'Data and Parameter'!$E$4*'Data and Parameter'!$E$5*('Data and Parameter'!$E$6+'Data and Parameter'!$E$7)*'Data and Parameter'!$E$19*'Data and Parameter'!$E$14*'ER calculations'!N2931</f>
        <v>0.80857999620330079</v>
      </c>
    </row>
    <row r="2932" spans="1:15" ht="15">
      <c r="A2932" s="284">
        <v>2928</v>
      </c>
      <c r="B2932" s="287"/>
      <c r="C2932" s="287"/>
      <c r="D2932" s="284" t="s">
        <v>119</v>
      </c>
      <c r="E2932" s="287"/>
      <c r="F2932" s="285" t="s">
        <v>3052</v>
      </c>
      <c r="G2932" s="266" t="s">
        <v>121</v>
      </c>
      <c r="H2932" s="266">
        <f>IF(G2932="Traditional Stove",0.1,0.2)</f>
        <v>0.1</v>
      </c>
      <c r="I2932" s="266">
        <f>YEAR(J2932)</f>
        <v>2023</v>
      </c>
      <c r="J2932" s="267">
        <v>44972</v>
      </c>
      <c r="K2932" s="267">
        <f>J2932+1</f>
        <v>44973</v>
      </c>
      <c r="L2932" s="266">
        <f>IF(M2932&lt;=365,1,2)</f>
        <v>1</v>
      </c>
      <c r="M2932" s="266">
        <f>IF(K2932&lt;$C$1,$C$2-$C$1+1,$C$2-K2932+1)</f>
        <v>74</v>
      </c>
      <c r="N2932" s="268">
        <f>M2932/365</f>
        <v>0.20273972602739726</v>
      </c>
      <c r="O2932" s="269">
        <f>'Data and Parameter'!$E$4*'Data and Parameter'!$E$5*('Data and Parameter'!$E$6+'Data and Parameter'!$E$7)*'Data and Parameter'!$E$19*'Data and Parameter'!$E$14*'ER calculations'!N2932</f>
        <v>1.0497354336674432</v>
      </c>
    </row>
    <row r="2933" spans="1:15" ht="15">
      <c r="A2933" s="284">
        <v>2929</v>
      </c>
      <c r="B2933" s="287"/>
      <c r="C2933" s="287"/>
      <c r="D2933" s="284" t="s">
        <v>119</v>
      </c>
      <c r="E2933" s="287"/>
      <c r="F2933" s="285" t="s">
        <v>3053</v>
      </c>
      <c r="G2933" s="266" t="s">
        <v>121</v>
      </c>
      <c r="H2933" s="266">
        <f>IF(G2933="Traditional Stove",0.1,0.2)</f>
        <v>0.1</v>
      </c>
      <c r="I2933" s="266">
        <f>YEAR(J2933)</f>
        <v>2023</v>
      </c>
      <c r="J2933" s="267">
        <v>44989</v>
      </c>
      <c r="K2933" s="267">
        <f>J2933+1</f>
        <v>44990</v>
      </c>
      <c r="L2933" s="266">
        <f>IF(M2933&lt;=365,1,2)</f>
        <v>1</v>
      </c>
      <c r="M2933" s="266">
        <f>IF(K2933&lt;$C$1,$C$2-$C$1+1,$C$2-K2933+1)</f>
        <v>57</v>
      </c>
      <c r="N2933" s="268">
        <f>M2933/365</f>
        <v>0.15616438356164383</v>
      </c>
      <c r="O2933" s="269">
        <f>'Data and Parameter'!$E$4*'Data and Parameter'!$E$5*('Data and Parameter'!$E$6+'Data and Parameter'!$E$7)*'Data and Parameter'!$E$19*'Data and Parameter'!$E$14*'ER calculations'!N2933</f>
        <v>0.80857999620330079</v>
      </c>
    </row>
    <row r="2934" spans="1:15" ht="15">
      <c r="A2934" s="284">
        <v>2930</v>
      </c>
      <c r="B2934" s="287"/>
      <c r="C2934" s="287"/>
      <c r="D2934" s="284" t="s">
        <v>119</v>
      </c>
      <c r="E2934" s="287"/>
      <c r="F2934" s="285" t="s">
        <v>3054</v>
      </c>
      <c r="G2934" s="266" t="s">
        <v>121</v>
      </c>
      <c r="H2934" s="266">
        <f>IF(G2934="Traditional Stove",0.1,0.2)</f>
        <v>0.1</v>
      </c>
      <c r="I2934" s="266">
        <f>YEAR(J2934)</f>
        <v>2023</v>
      </c>
      <c r="J2934" s="267">
        <v>44989</v>
      </c>
      <c r="K2934" s="267">
        <f>J2934+1</f>
        <v>44990</v>
      </c>
      <c r="L2934" s="266">
        <f>IF(M2934&lt;=365,1,2)</f>
        <v>1</v>
      </c>
      <c r="M2934" s="266">
        <f>IF(K2934&lt;$C$1,$C$2-$C$1+1,$C$2-K2934+1)</f>
        <v>57</v>
      </c>
      <c r="N2934" s="268">
        <f>M2934/365</f>
        <v>0.15616438356164383</v>
      </c>
      <c r="O2934" s="269">
        <f>'Data and Parameter'!$E$4*'Data and Parameter'!$E$5*('Data and Parameter'!$E$6+'Data and Parameter'!$E$7)*'Data and Parameter'!$E$19*'Data and Parameter'!$E$14*'ER calculations'!N2934</f>
        <v>0.80857999620330079</v>
      </c>
    </row>
    <row r="2935" spans="1:15" ht="15">
      <c r="A2935" s="284">
        <v>2931</v>
      </c>
      <c r="B2935" s="287"/>
      <c r="C2935" s="287"/>
      <c r="D2935" s="284" t="s">
        <v>119</v>
      </c>
      <c r="E2935" s="287"/>
      <c r="F2935" s="285" t="s">
        <v>3055</v>
      </c>
      <c r="G2935" s="266" t="s">
        <v>121</v>
      </c>
      <c r="H2935" s="266">
        <f>IF(G2935="Traditional Stove",0.1,0.2)</f>
        <v>0.1</v>
      </c>
      <c r="I2935" s="266">
        <f>YEAR(J2935)</f>
        <v>2023</v>
      </c>
      <c r="J2935" s="267">
        <v>44989</v>
      </c>
      <c r="K2935" s="267">
        <f>J2935+1</f>
        <v>44990</v>
      </c>
      <c r="L2935" s="266">
        <f>IF(M2935&lt;=365,1,2)</f>
        <v>1</v>
      </c>
      <c r="M2935" s="266">
        <f>IF(K2935&lt;$C$1,$C$2-$C$1+1,$C$2-K2935+1)</f>
        <v>57</v>
      </c>
      <c r="N2935" s="268">
        <f>M2935/365</f>
        <v>0.15616438356164383</v>
      </c>
      <c r="O2935" s="269">
        <f>'Data and Parameter'!$E$4*'Data and Parameter'!$E$5*('Data and Parameter'!$E$6+'Data and Parameter'!$E$7)*'Data and Parameter'!$E$19*'Data and Parameter'!$E$14*'ER calculations'!N2935</f>
        <v>0.80857999620330079</v>
      </c>
    </row>
    <row r="2936" spans="1:15" ht="15">
      <c r="A2936" s="284">
        <v>2932</v>
      </c>
      <c r="B2936" s="287"/>
      <c r="C2936" s="287"/>
      <c r="D2936" s="284" t="s">
        <v>119</v>
      </c>
      <c r="E2936" s="287"/>
      <c r="F2936" s="285" t="s">
        <v>3056</v>
      </c>
      <c r="G2936" s="266" t="s">
        <v>121</v>
      </c>
      <c r="H2936" s="266">
        <f>IF(G2936="Traditional Stove",0.1,0.2)</f>
        <v>0.1</v>
      </c>
      <c r="I2936" s="266">
        <f>YEAR(J2936)</f>
        <v>2023</v>
      </c>
      <c r="J2936" s="267">
        <v>44972</v>
      </c>
      <c r="K2936" s="267">
        <f>J2936+1</f>
        <v>44973</v>
      </c>
      <c r="L2936" s="266">
        <f>IF(M2936&lt;=365,1,2)</f>
        <v>1</v>
      </c>
      <c r="M2936" s="266">
        <f>IF(K2936&lt;$C$1,$C$2-$C$1+1,$C$2-K2936+1)</f>
        <v>74</v>
      </c>
      <c r="N2936" s="268">
        <f>M2936/365</f>
        <v>0.20273972602739726</v>
      </c>
      <c r="O2936" s="269">
        <f>'Data and Parameter'!$E$4*'Data and Parameter'!$E$5*('Data and Parameter'!$E$6+'Data and Parameter'!$E$7)*'Data and Parameter'!$E$19*'Data and Parameter'!$E$14*'ER calculations'!N2936</f>
        <v>1.0497354336674432</v>
      </c>
    </row>
    <row r="2937" spans="1:15" ht="15">
      <c r="A2937" s="284">
        <v>2933</v>
      </c>
      <c r="B2937" s="287"/>
      <c r="C2937" s="287"/>
      <c r="D2937" s="284" t="s">
        <v>119</v>
      </c>
      <c r="E2937" s="287"/>
      <c r="F2937" s="285" t="s">
        <v>3057</v>
      </c>
      <c r="G2937" s="266" t="s">
        <v>121</v>
      </c>
      <c r="H2937" s="266">
        <f>IF(G2937="Traditional Stove",0.1,0.2)</f>
        <v>0.1</v>
      </c>
      <c r="I2937" s="266">
        <f>YEAR(J2937)</f>
        <v>2023</v>
      </c>
      <c r="J2937" s="267">
        <v>44989</v>
      </c>
      <c r="K2937" s="267">
        <f>J2937+1</f>
        <v>44990</v>
      </c>
      <c r="L2937" s="266">
        <f>IF(M2937&lt;=365,1,2)</f>
        <v>1</v>
      </c>
      <c r="M2937" s="266">
        <f>IF(K2937&lt;$C$1,$C$2-$C$1+1,$C$2-K2937+1)</f>
        <v>57</v>
      </c>
      <c r="N2937" s="268">
        <f>M2937/365</f>
        <v>0.15616438356164383</v>
      </c>
      <c r="O2937" s="269">
        <f>'Data and Parameter'!$E$4*'Data and Parameter'!$E$5*('Data and Parameter'!$E$6+'Data and Parameter'!$E$7)*'Data and Parameter'!$E$19*'Data and Parameter'!$E$14*'ER calculations'!N2937</f>
        <v>0.80857999620330079</v>
      </c>
    </row>
    <row r="2938" spans="1:15" ht="15">
      <c r="A2938" s="284">
        <v>2934</v>
      </c>
      <c r="B2938" s="287"/>
      <c r="C2938" s="287"/>
      <c r="D2938" s="284" t="s">
        <v>119</v>
      </c>
      <c r="E2938" s="287"/>
      <c r="F2938" s="285" t="s">
        <v>3058</v>
      </c>
      <c r="G2938" s="266" t="s">
        <v>121</v>
      </c>
      <c r="H2938" s="266">
        <f>IF(G2938="Traditional Stove",0.1,0.2)</f>
        <v>0.1</v>
      </c>
      <c r="I2938" s="266">
        <f>YEAR(J2938)</f>
        <v>2023</v>
      </c>
      <c r="J2938" s="267">
        <v>44989</v>
      </c>
      <c r="K2938" s="267">
        <f>J2938+1</f>
        <v>44990</v>
      </c>
      <c r="L2938" s="266">
        <f>IF(M2938&lt;=365,1,2)</f>
        <v>1</v>
      </c>
      <c r="M2938" s="266">
        <f>IF(K2938&lt;$C$1,$C$2-$C$1+1,$C$2-K2938+1)</f>
        <v>57</v>
      </c>
      <c r="N2938" s="268">
        <f>M2938/365</f>
        <v>0.15616438356164383</v>
      </c>
      <c r="O2938" s="269">
        <f>'Data and Parameter'!$E$4*'Data and Parameter'!$E$5*('Data and Parameter'!$E$6+'Data and Parameter'!$E$7)*'Data and Parameter'!$E$19*'Data and Parameter'!$E$14*'ER calculations'!N2938</f>
        <v>0.80857999620330079</v>
      </c>
    </row>
    <row r="2939" spans="1:15" ht="15">
      <c r="A2939" s="284">
        <v>2935</v>
      </c>
      <c r="B2939" s="287"/>
      <c r="C2939" s="287"/>
      <c r="D2939" s="284" t="s">
        <v>119</v>
      </c>
      <c r="E2939" s="287"/>
      <c r="F2939" s="285" t="s">
        <v>3059</v>
      </c>
      <c r="G2939" s="266" t="s">
        <v>121</v>
      </c>
      <c r="H2939" s="266">
        <f>IF(G2939="Traditional Stove",0.1,0.2)</f>
        <v>0.1</v>
      </c>
      <c r="I2939" s="266">
        <f>YEAR(J2939)</f>
        <v>2023</v>
      </c>
      <c r="J2939" s="267">
        <v>44989</v>
      </c>
      <c r="K2939" s="267">
        <f>J2939+1</f>
        <v>44990</v>
      </c>
      <c r="L2939" s="266">
        <f>IF(M2939&lt;=365,1,2)</f>
        <v>1</v>
      </c>
      <c r="M2939" s="266">
        <f>IF(K2939&lt;$C$1,$C$2-$C$1+1,$C$2-K2939+1)</f>
        <v>57</v>
      </c>
      <c r="N2939" s="268">
        <f>M2939/365</f>
        <v>0.15616438356164383</v>
      </c>
      <c r="O2939" s="269">
        <f>'Data and Parameter'!$E$4*'Data and Parameter'!$E$5*('Data and Parameter'!$E$6+'Data and Parameter'!$E$7)*'Data and Parameter'!$E$19*'Data and Parameter'!$E$14*'ER calculations'!N2939</f>
        <v>0.80857999620330079</v>
      </c>
    </row>
    <row r="2940" spans="1:15" ht="15">
      <c r="A2940" s="284">
        <v>2936</v>
      </c>
      <c r="B2940" s="287"/>
      <c r="C2940" s="287"/>
      <c r="D2940" s="284" t="s">
        <v>119</v>
      </c>
      <c r="E2940" s="287"/>
      <c r="F2940" s="285" t="s">
        <v>3060</v>
      </c>
      <c r="G2940" s="266" t="s">
        <v>121</v>
      </c>
      <c r="H2940" s="266">
        <f>IF(G2940="Traditional Stove",0.1,0.2)</f>
        <v>0.1</v>
      </c>
      <c r="I2940" s="266">
        <f>YEAR(J2940)</f>
        <v>2023</v>
      </c>
      <c r="J2940" s="267">
        <v>44989</v>
      </c>
      <c r="K2940" s="267">
        <f>J2940+1</f>
        <v>44990</v>
      </c>
      <c r="L2940" s="266">
        <f>IF(M2940&lt;=365,1,2)</f>
        <v>1</v>
      </c>
      <c r="M2940" s="266">
        <f>IF(K2940&lt;$C$1,$C$2-$C$1+1,$C$2-K2940+1)</f>
        <v>57</v>
      </c>
      <c r="N2940" s="268">
        <f>M2940/365</f>
        <v>0.15616438356164383</v>
      </c>
      <c r="O2940" s="269">
        <f>'Data and Parameter'!$E$4*'Data and Parameter'!$E$5*('Data and Parameter'!$E$6+'Data and Parameter'!$E$7)*'Data and Parameter'!$E$19*'Data and Parameter'!$E$14*'ER calculations'!N2940</f>
        <v>0.80857999620330079</v>
      </c>
    </row>
    <row r="2941" spans="1:15" ht="15">
      <c r="A2941" s="284">
        <v>2937</v>
      </c>
      <c r="B2941" s="287"/>
      <c r="C2941" s="287"/>
      <c r="D2941" s="284" t="s">
        <v>119</v>
      </c>
      <c r="E2941" s="287"/>
      <c r="F2941" s="285" t="s">
        <v>3061</v>
      </c>
      <c r="G2941" s="266" t="s">
        <v>121</v>
      </c>
      <c r="H2941" s="266">
        <f>IF(G2941="Traditional Stove",0.1,0.2)</f>
        <v>0.1</v>
      </c>
      <c r="I2941" s="266">
        <f>YEAR(J2941)</f>
        <v>2023</v>
      </c>
      <c r="J2941" s="267">
        <v>44989</v>
      </c>
      <c r="K2941" s="267">
        <f>J2941+1</f>
        <v>44990</v>
      </c>
      <c r="L2941" s="266">
        <f>IF(M2941&lt;=365,1,2)</f>
        <v>1</v>
      </c>
      <c r="M2941" s="266">
        <f>IF(K2941&lt;$C$1,$C$2-$C$1+1,$C$2-K2941+1)</f>
        <v>57</v>
      </c>
      <c r="N2941" s="268">
        <f>M2941/365</f>
        <v>0.15616438356164383</v>
      </c>
      <c r="O2941" s="269">
        <f>'Data and Parameter'!$E$4*'Data and Parameter'!$E$5*('Data and Parameter'!$E$6+'Data and Parameter'!$E$7)*'Data and Parameter'!$E$19*'Data and Parameter'!$E$14*'ER calculations'!N2941</f>
        <v>0.80857999620330079</v>
      </c>
    </row>
    <row r="2942" spans="1:15" ht="15">
      <c r="A2942" s="284">
        <v>2938</v>
      </c>
      <c r="B2942" s="287"/>
      <c r="C2942" s="287"/>
      <c r="D2942" s="284" t="s">
        <v>119</v>
      </c>
      <c r="E2942" s="287"/>
      <c r="F2942" s="285" t="s">
        <v>3062</v>
      </c>
      <c r="G2942" s="266" t="s">
        <v>121</v>
      </c>
      <c r="H2942" s="266">
        <f>IF(G2942="Traditional Stove",0.1,0.2)</f>
        <v>0.1</v>
      </c>
      <c r="I2942" s="266">
        <f>YEAR(J2942)</f>
        <v>2023</v>
      </c>
      <c r="J2942" s="267">
        <v>44989</v>
      </c>
      <c r="K2942" s="267">
        <f>J2942+1</f>
        <v>44990</v>
      </c>
      <c r="L2942" s="266">
        <f>IF(M2942&lt;=365,1,2)</f>
        <v>1</v>
      </c>
      <c r="M2942" s="266">
        <f>IF(K2942&lt;$C$1,$C$2-$C$1+1,$C$2-K2942+1)</f>
        <v>57</v>
      </c>
      <c r="N2942" s="268">
        <f>M2942/365</f>
        <v>0.15616438356164383</v>
      </c>
      <c r="O2942" s="269">
        <f>'Data and Parameter'!$E$4*'Data and Parameter'!$E$5*('Data and Parameter'!$E$6+'Data and Parameter'!$E$7)*'Data and Parameter'!$E$19*'Data and Parameter'!$E$14*'ER calculations'!N2942</f>
        <v>0.80857999620330079</v>
      </c>
    </row>
    <row r="2943" spans="1:15" ht="15">
      <c r="A2943" s="284">
        <v>2939</v>
      </c>
      <c r="B2943" s="287"/>
      <c r="C2943" s="287"/>
      <c r="D2943" s="284" t="s">
        <v>119</v>
      </c>
      <c r="E2943" s="287"/>
      <c r="F2943" s="285" t="s">
        <v>3063</v>
      </c>
      <c r="G2943" s="266" t="s">
        <v>121</v>
      </c>
      <c r="H2943" s="266">
        <f>IF(G2943="Traditional Stove",0.1,0.2)</f>
        <v>0.1</v>
      </c>
      <c r="I2943" s="266">
        <f>YEAR(J2943)</f>
        <v>2023</v>
      </c>
      <c r="J2943" s="267">
        <v>44972</v>
      </c>
      <c r="K2943" s="267">
        <f>J2943+1</f>
        <v>44973</v>
      </c>
      <c r="L2943" s="266">
        <f>IF(M2943&lt;=365,1,2)</f>
        <v>1</v>
      </c>
      <c r="M2943" s="266">
        <f>IF(K2943&lt;$C$1,$C$2-$C$1+1,$C$2-K2943+1)</f>
        <v>74</v>
      </c>
      <c r="N2943" s="268">
        <f>M2943/365</f>
        <v>0.20273972602739726</v>
      </c>
      <c r="O2943" s="269">
        <f>'Data and Parameter'!$E$4*'Data and Parameter'!$E$5*('Data and Parameter'!$E$6+'Data and Parameter'!$E$7)*'Data and Parameter'!$E$19*'Data and Parameter'!$E$14*'ER calculations'!N2943</f>
        <v>1.0497354336674432</v>
      </c>
    </row>
    <row r="2944" spans="1:15" ht="15">
      <c r="A2944" s="284">
        <v>2940</v>
      </c>
      <c r="B2944" s="287"/>
      <c r="C2944" s="287"/>
      <c r="D2944" s="284" t="s">
        <v>119</v>
      </c>
      <c r="E2944" s="287"/>
      <c r="F2944" s="285" t="s">
        <v>3064</v>
      </c>
      <c r="G2944" s="266" t="s">
        <v>121</v>
      </c>
      <c r="H2944" s="266">
        <f>IF(G2944="Traditional Stove",0.1,0.2)</f>
        <v>0.1</v>
      </c>
      <c r="I2944" s="266">
        <f>YEAR(J2944)</f>
        <v>2023</v>
      </c>
      <c r="J2944" s="267">
        <v>44972</v>
      </c>
      <c r="K2944" s="267">
        <f>J2944+1</f>
        <v>44973</v>
      </c>
      <c r="L2944" s="266">
        <f>IF(M2944&lt;=365,1,2)</f>
        <v>1</v>
      </c>
      <c r="M2944" s="266">
        <f>IF(K2944&lt;$C$1,$C$2-$C$1+1,$C$2-K2944+1)</f>
        <v>74</v>
      </c>
      <c r="N2944" s="268">
        <f>M2944/365</f>
        <v>0.20273972602739726</v>
      </c>
      <c r="O2944" s="269">
        <f>'Data and Parameter'!$E$4*'Data and Parameter'!$E$5*('Data and Parameter'!$E$6+'Data and Parameter'!$E$7)*'Data and Parameter'!$E$19*'Data and Parameter'!$E$14*'ER calculations'!N2944</f>
        <v>1.0497354336674432</v>
      </c>
    </row>
    <row r="2945" spans="1:15" ht="15">
      <c r="A2945" s="284">
        <v>2941</v>
      </c>
      <c r="B2945" s="287"/>
      <c r="C2945" s="287"/>
      <c r="D2945" s="284" t="s">
        <v>119</v>
      </c>
      <c r="E2945" s="287"/>
      <c r="F2945" s="285" t="s">
        <v>3065</v>
      </c>
      <c r="G2945" s="266" t="s">
        <v>121</v>
      </c>
      <c r="H2945" s="266">
        <f>IF(G2945="Traditional Stove",0.1,0.2)</f>
        <v>0.1</v>
      </c>
      <c r="I2945" s="266">
        <f>YEAR(J2945)</f>
        <v>2023</v>
      </c>
      <c r="J2945" s="267">
        <v>44969</v>
      </c>
      <c r="K2945" s="267">
        <f>J2945+1</f>
        <v>44970</v>
      </c>
      <c r="L2945" s="266">
        <f>IF(M2945&lt;=365,1,2)</f>
        <v>1</v>
      </c>
      <c r="M2945" s="266">
        <f>IF(K2945&lt;$C$1,$C$2-$C$1+1,$C$2-K2945+1)</f>
        <v>77</v>
      </c>
      <c r="N2945" s="268">
        <f>M2945/365</f>
        <v>0.21095890410958903</v>
      </c>
      <c r="O2945" s="269">
        <f>'Data and Parameter'!$E$4*'Data and Parameter'!$E$5*('Data and Parameter'!$E$6+'Data and Parameter'!$E$7)*'Data and Parameter'!$E$19*'Data and Parameter'!$E$14*'ER calculations'!N2945</f>
        <v>1.0922922755728799</v>
      </c>
    </row>
    <row r="2946" spans="1:15" ht="15">
      <c r="A2946" s="284">
        <v>2942</v>
      </c>
      <c r="B2946" s="287"/>
      <c r="C2946" s="287"/>
      <c r="D2946" s="284" t="s">
        <v>119</v>
      </c>
      <c r="E2946" s="287"/>
      <c r="F2946" s="285" t="s">
        <v>3066</v>
      </c>
      <c r="G2946" s="266" t="s">
        <v>121</v>
      </c>
      <c r="H2946" s="266">
        <f>IF(G2946="Traditional Stove",0.1,0.2)</f>
        <v>0.1</v>
      </c>
      <c r="I2946" s="266">
        <f>YEAR(J2946)</f>
        <v>2023</v>
      </c>
      <c r="J2946" s="267">
        <v>44969</v>
      </c>
      <c r="K2946" s="267">
        <f>J2946+1</f>
        <v>44970</v>
      </c>
      <c r="L2946" s="266">
        <f>IF(M2946&lt;=365,1,2)</f>
        <v>1</v>
      </c>
      <c r="M2946" s="266">
        <f>IF(K2946&lt;$C$1,$C$2-$C$1+1,$C$2-K2946+1)</f>
        <v>77</v>
      </c>
      <c r="N2946" s="268">
        <f>M2946/365</f>
        <v>0.21095890410958903</v>
      </c>
      <c r="O2946" s="269">
        <f>'Data and Parameter'!$E$4*'Data and Parameter'!$E$5*('Data and Parameter'!$E$6+'Data and Parameter'!$E$7)*'Data and Parameter'!$E$19*'Data and Parameter'!$E$14*'ER calculations'!N2946</f>
        <v>1.0922922755728799</v>
      </c>
    </row>
    <row r="2947" spans="1:15" ht="15">
      <c r="A2947" s="284">
        <v>2943</v>
      </c>
      <c r="B2947" s="287"/>
      <c r="C2947" s="287"/>
      <c r="D2947" s="284" t="s">
        <v>119</v>
      </c>
      <c r="E2947" s="287"/>
      <c r="F2947" s="285" t="s">
        <v>3067</v>
      </c>
      <c r="G2947" s="266" t="s">
        <v>121</v>
      </c>
      <c r="H2947" s="266">
        <f>IF(G2947="Traditional Stove",0.1,0.2)</f>
        <v>0.1</v>
      </c>
      <c r="I2947" s="266">
        <f>YEAR(J2947)</f>
        <v>2023</v>
      </c>
      <c r="J2947" s="267">
        <v>44969</v>
      </c>
      <c r="K2947" s="267">
        <f>J2947+1</f>
        <v>44970</v>
      </c>
      <c r="L2947" s="266">
        <f>IF(M2947&lt;=365,1,2)</f>
        <v>1</v>
      </c>
      <c r="M2947" s="266">
        <f>IF(K2947&lt;$C$1,$C$2-$C$1+1,$C$2-K2947+1)</f>
        <v>77</v>
      </c>
      <c r="N2947" s="268">
        <f>M2947/365</f>
        <v>0.21095890410958903</v>
      </c>
      <c r="O2947" s="269">
        <f>'Data and Parameter'!$E$4*'Data and Parameter'!$E$5*('Data and Parameter'!$E$6+'Data and Parameter'!$E$7)*'Data and Parameter'!$E$19*'Data and Parameter'!$E$14*'ER calculations'!N2947</f>
        <v>1.0922922755728799</v>
      </c>
    </row>
    <row r="2948" spans="1:15" ht="15">
      <c r="A2948" s="284">
        <v>2944</v>
      </c>
      <c r="B2948" s="287"/>
      <c r="C2948" s="287"/>
      <c r="D2948" s="284" t="s">
        <v>119</v>
      </c>
      <c r="E2948" s="287"/>
      <c r="F2948" s="285" t="s">
        <v>3068</v>
      </c>
      <c r="G2948" s="266" t="s">
        <v>121</v>
      </c>
      <c r="H2948" s="266">
        <f>IF(G2948="Traditional Stove",0.1,0.2)</f>
        <v>0.1</v>
      </c>
      <c r="I2948" s="266">
        <f>YEAR(J2948)</f>
        <v>2023</v>
      </c>
      <c r="J2948" s="267">
        <v>44969</v>
      </c>
      <c r="K2948" s="267">
        <f>J2948+1</f>
        <v>44970</v>
      </c>
      <c r="L2948" s="266">
        <f>IF(M2948&lt;=365,1,2)</f>
        <v>1</v>
      </c>
      <c r="M2948" s="266">
        <f>IF(K2948&lt;$C$1,$C$2-$C$1+1,$C$2-K2948+1)</f>
        <v>77</v>
      </c>
      <c r="N2948" s="268">
        <f>M2948/365</f>
        <v>0.21095890410958903</v>
      </c>
      <c r="O2948" s="269">
        <f>'Data and Parameter'!$E$4*'Data and Parameter'!$E$5*('Data and Parameter'!$E$6+'Data and Parameter'!$E$7)*'Data and Parameter'!$E$19*'Data and Parameter'!$E$14*'ER calculations'!N2948</f>
        <v>1.0922922755728799</v>
      </c>
    </row>
    <row r="2949" spans="1:15" ht="15">
      <c r="A2949" s="284">
        <v>2945</v>
      </c>
      <c r="B2949" s="287"/>
      <c r="C2949" s="287"/>
      <c r="D2949" s="284" t="s">
        <v>119</v>
      </c>
      <c r="E2949" s="287"/>
      <c r="F2949" s="285" t="s">
        <v>3069</v>
      </c>
      <c r="G2949" s="266" t="s">
        <v>121</v>
      </c>
      <c r="H2949" s="266">
        <f>IF(G2949="Traditional Stove",0.1,0.2)</f>
        <v>0.1</v>
      </c>
      <c r="I2949" s="266">
        <f>YEAR(J2949)</f>
        <v>2023</v>
      </c>
      <c r="J2949" s="267">
        <v>44969</v>
      </c>
      <c r="K2949" s="267">
        <f>J2949+1</f>
        <v>44970</v>
      </c>
      <c r="L2949" s="266">
        <f>IF(M2949&lt;=365,1,2)</f>
        <v>1</v>
      </c>
      <c r="M2949" s="266">
        <f>IF(K2949&lt;$C$1,$C$2-$C$1+1,$C$2-K2949+1)</f>
        <v>77</v>
      </c>
      <c r="N2949" s="268">
        <f>M2949/365</f>
        <v>0.21095890410958903</v>
      </c>
      <c r="O2949" s="269">
        <f>'Data and Parameter'!$E$4*'Data and Parameter'!$E$5*('Data and Parameter'!$E$6+'Data and Parameter'!$E$7)*'Data and Parameter'!$E$19*'Data and Parameter'!$E$14*'ER calculations'!N2949</f>
        <v>1.0922922755728799</v>
      </c>
    </row>
    <row r="2950" spans="1:15" ht="15">
      <c r="A2950" s="284">
        <v>2946</v>
      </c>
      <c r="B2950" s="287"/>
      <c r="C2950" s="287"/>
      <c r="D2950" s="284" t="s">
        <v>119</v>
      </c>
      <c r="E2950" s="287"/>
      <c r="F2950" s="285" t="s">
        <v>3070</v>
      </c>
      <c r="G2950" s="266" t="s">
        <v>121</v>
      </c>
      <c r="H2950" s="266">
        <f>IF(G2950="Traditional Stove",0.1,0.2)</f>
        <v>0.1</v>
      </c>
      <c r="I2950" s="266">
        <f>YEAR(J2950)</f>
        <v>2023</v>
      </c>
      <c r="J2950" s="267">
        <v>44969</v>
      </c>
      <c r="K2950" s="267">
        <f>J2950+1</f>
        <v>44970</v>
      </c>
      <c r="L2950" s="266">
        <f>IF(M2950&lt;=365,1,2)</f>
        <v>1</v>
      </c>
      <c r="M2950" s="266">
        <f>IF(K2950&lt;$C$1,$C$2-$C$1+1,$C$2-K2950+1)</f>
        <v>77</v>
      </c>
      <c r="N2950" s="268">
        <f>M2950/365</f>
        <v>0.21095890410958903</v>
      </c>
      <c r="O2950" s="269">
        <f>'Data and Parameter'!$E$4*'Data and Parameter'!$E$5*('Data and Parameter'!$E$6+'Data and Parameter'!$E$7)*'Data and Parameter'!$E$19*'Data and Parameter'!$E$14*'ER calculations'!N2950</f>
        <v>1.0922922755728799</v>
      </c>
    </row>
    <row r="2951" spans="1:15" ht="15">
      <c r="A2951" s="284">
        <v>2947</v>
      </c>
      <c r="B2951" s="287"/>
      <c r="C2951" s="287"/>
      <c r="D2951" s="284" t="s">
        <v>119</v>
      </c>
      <c r="E2951" s="287"/>
      <c r="F2951" s="285" t="s">
        <v>3071</v>
      </c>
      <c r="G2951" s="266" t="s">
        <v>121</v>
      </c>
      <c r="H2951" s="266">
        <f>IF(G2951="Traditional Stove",0.1,0.2)</f>
        <v>0.1</v>
      </c>
      <c r="I2951" s="266">
        <f>YEAR(J2951)</f>
        <v>2023</v>
      </c>
      <c r="J2951" s="267">
        <v>44997</v>
      </c>
      <c r="K2951" s="267">
        <f>J2951+1</f>
        <v>44998</v>
      </c>
      <c r="L2951" s="266">
        <f>IF(M2951&lt;=365,1,2)</f>
        <v>1</v>
      </c>
      <c r="M2951" s="266">
        <f>IF(K2951&lt;$C$1,$C$2-$C$1+1,$C$2-K2951+1)</f>
        <v>49</v>
      </c>
      <c r="N2951" s="268">
        <f>M2951/365</f>
        <v>0.13424657534246576</v>
      </c>
      <c r="O2951" s="269">
        <f>'Data and Parameter'!$E$4*'Data and Parameter'!$E$5*('Data and Parameter'!$E$6+'Data and Parameter'!$E$7)*'Data and Parameter'!$E$19*'Data and Parameter'!$E$14*'ER calculations'!N2951</f>
        <v>0.69509508445546908</v>
      </c>
    </row>
    <row r="2952" spans="1:15" ht="15">
      <c r="A2952" s="284">
        <v>2948</v>
      </c>
      <c r="B2952" s="287"/>
      <c r="C2952" s="287"/>
      <c r="D2952" s="284" t="s">
        <v>119</v>
      </c>
      <c r="E2952" s="287"/>
      <c r="F2952" s="285" t="s">
        <v>3072</v>
      </c>
      <c r="G2952" s="266" t="s">
        <v>121</v>
      </c>
      <c r="H2952" s="266">
        <f>IF(G2952="Traditional Stove",0.1,0.2)</f>
        <v>0.1</v>
      </c>
      <c r="I2952" s="266">
        <f>YEAR(J2952)</f>
        <v>2023</v>
      </c>
      <c r="J2952" s="267">
        <v>44969</v>
      </c>
      <c r="K2952" s="267">
        <f>J2952+1</f>
        <v>44970</v>
      </c>
      <c r="L2952" s="266">
        <f>IF(M2952&lt;=365,1,2)</f>
        <v>1</v>
      </c>
      <c r="M2952" s="266">
        <f>IF(K2952&lt;$C$1,$C$2-$C$1+1,$C$2-K2952+1)</f>
        <v>77</v>
      </c>
      <c r="N2952" s="268">
        <f>M2952/365</f>
        <v>0.21095890410958903</v>
      </c>
      <c r="O2952" s="269">
        <f>'Data and Parameter'!$E$4*'Data and Parameter'!$E$5*('Data and Parameter'!$E$6+'Data and Parameter'!$E$7)*'Data and Parameter'!$E$19*'Data and Parameter'!$E$14*'ER calculations'!N2952</f>
        <v>1.0922922755728799</v>
      </c>
    </row>
    <row r="2953" spans="1:15" ht="15">
      <c r="A2953" s="284">
        <v>2949</v>
      </c>
      <c r="B2953" s="287"/>
      <c r="C2953" s="287"/>
      <c r="D2953" s="284" t="s">
        <v>119</v>
      </c>
      <c r="E2953" s="287"/>
      <c r="F2953" s="285" t="s">
        <v>3073</v>
      </c>
      <c r="G2953" s="266" t="s">
        <v>121</v>
      </c>
      <c r="H2953" s="266">
        <f>IF(G2953="Traditional Stove",0.1,0.2)</f>
        <v>0.1</v>
      </c>
      <c r="I2953" s="266">
        <f>YEAR(J2953)</f>
        <v>2023</v>
      </c>
      <c r="J2953" s="267">
        <v>44969</v>
      </c>
      <c r="K2953" s="267">
        <f>J2953+1</f>
        <v>44970</v>
      </c>
      <c r="L2953" s="266">
        <f>IF(M2953&lt;=365,1,2)</f>
        <v>1</v>
      </c>
      <c r="M2953" s="266">
        <f>IF(K2953&lt;$C$1,$C$2-$C$1+1,$C$2-K2953+1)</f>
        <v>77</v>
      </c>
      <c r="N2953" s="268">
        <f>M2953/365</f>
        <v>0.21095890410958903</v>
      </c>
      <c r="O2953" s="269">
        <f>'Data and Parameter'!$E$4*'Data and Parameter'!$E$5*('Data and Parameter'!$E$6+'Data and Parameter'!$E$7)*'Data and Parameter'!$E$19*'Data and Parameter'!$E$14*'ER calculations'!N2953</f>
        <v>1.0922922755728799</v>
      </c>
    </row>
    <row r="2954" spans="1:15" ht="15">
      <c r="A2954" s="284">
        <v>2950</v>
      </c>
      <c r="B2954" s="287"/>
      <c r="C2954" s="287"/>
      <c r="D2954" s="284" t="s">
        <v>119</v>
      </c>
      <c r="E2954" s="287"/>
      <c r="F2954" s="285" t="s">
        <v>3074</v>
      </c>
      <c r="G2954" s="266" t="s">
        <v>121</v>
      </c>
      <c r="H2954" s="266">
        <f>IF(G2954="Traditional Stove",0.1,0.2)</f>
        <v>0.1</v>
      </c>
      <c r="I2954" s="266">
        <f>YEAR(J2954)</f>
        <v>2023</v>
      </c>
      <c r="J2954" s="267">
        <v>44969</v>
      </c>
      <c r="K2954" s="267">
        <f>J2954+1</f>
        <v>44970</v>
      </c>
      <c r="L2954" s="266">
        <f>IF(M2954&lt;=365,1,2)</f>
        <v>1</v>
      </c>
      <c r="M2954" s="266">
        <f>IF(K2954&lt;$C$1,$C$2-$C$1+1,$C$2-K2954+1)</f>
        <v>77</v>
      </c>
      <c r="N2954" s="268">
        <f>M2954/365</f>
        <v>0.21095890410958903</v>
      </c>
      <c r="O2954" s="269">
        <f>'Data and Parameter'!$E$4*'Data and Parameter'!$E$5*('Data and Parameter'!$E$6+'Data and Parameter'!$E$7)*'Data and Parameter'!$E$19*'Data and Parameter'!$E$14*'ER calculations'!N2954</f>
        <v>1.0922922755728799</v>
      </c>
    </row>
    <row r="2955" spans="1:15" ht="15">
      <c r="A2955" s="284">
        <v>2951</v>
      </c>
      <c r="B2955" s="287"/>
      <c r="C2955" s="287"/>
      <c r="D2955" s="284" t="s">
        <v>119</v>
      </c>
      <c r="E2955" s="287"/>
      <c r="F2955" s="285" t="s">
        <v>3075</v>
      </c>
      <c r="G2955" s="266" t="s">
        <v>121</v>
      </c>
      <c r="H2955" s="266">
        <f>IF(G2955="Traditional Stove",0.1,0.2)</f>
        <v>0.1</v>
      </c>
      <c r="I2955" s="266">
        <f>YEAR(J2955)</f>
        <v>2023</v>
      </c>
      <c r="J2955" s="267">
        <v>44969</v>
      </c>
      <c r="K2955" s="267">
        <f>J2955+1</f>
        <v>44970</v>
      </c>
      <c r="L2955" s="266">
        <f>IF(M2955&lt;=365,1,2)</f>
        <v>1</v>
      </c>
      <c r="M2955" s="266">
        <f>IF(K2955&lt;$C$1,$C$2-$C$1+1,$C$2-K2955+1)</f>
        <v>77</v>
      </c>
      <c r="N2955" s="268">
        <f>M2955/365</f>
        <v>0.21095890410958903</v>
      </c>
      <c r="O2955" s="269">
        <f>'Data and Parameter'!$E$4*'Data and Parameter'!$E$5*('Data and Parameter'!$E$6+'Data and Parameter'!$E$7)*'Data and Parameter'!$E$19*'Data and Parameter'!$E$14*'ER calculations'!N2955</f>
        <v>1.0922922755728799</v>
      </c>
    </row>
    <row r="2956" spans="1:15" ht="15">
      <c r="A2956" s="284">
        <v>2952</v>
      </c>
      <c r="B2956" s="287"/>
      <c r="C2956" s="287"/>
      <c r="D2956" s="284" t="s">
        <v>119</v>
      </c>
      <c r="E2956" s="287"/>
      <c r="F2956" s="285" t="s">
        <v>3076</v>
      </c>
      <c r="G2956" s="266" t="s">
        <v>121</v>
      </c>
      <c r="H2956" s="266">
        <f>IF(G2956="Traditional Stove",0.1,0.2)</f>
        <v>0.1</v>
      </c>
      <c r="I2956" s="266">
        <f>YEAR(J2956)</f>
        <v>2023</v>
      </c>
      <c r="J2956" s="267">
        <v>44969</v>
      </c>
      <c r="K2956" s="267">
        <f>J2956+1</f>
        <v>44970</v>
      </c>
      <c r="L2956" s="266">
        <f>IF(M2956&lt;=365,1,2)</f>
        <v>1</v>
      </c>
      <c r="M2956" s="266">
        <f>IF(K2956&lt;$C$1,$C$2-$C$1+1,$C$2-K2956+1)</f>
        <v>77</v>
      </c>
      <c r="N2956" s="268">
        <f>M2956/365</f>
        <v>0.21095890410958903</v>
      </c>
      <c r="O2956" s="269">
        <f>'Data and Parameter'!$E$4*'Data and Parameter'!$E$5*('Data and Parameter'!$E$6+'Data and Parameter'!$E$7)*'Data and Parameter'!$E$19*'Data and Parameter'!$E$14*'ER calculations'!N2956</f>
        <v>1.0922922755728799</v>
      </c>
    </row>
    <row r="2957" spans="1:15" ht="15">
      <c r="A2957" s="284">
        <v>2953</v>
      </c>
      <c r="B2957" s="287"/>
      <c r="C2957" s="287"/>
      <c r="D2957" s="284" t="s">
        <v>119</v>
      </c>
      <c r="E2957" s="287"/>
      <c r="F2957" s="285" t="s">
        <v>3077</v>
      </c>
      <c r="G2957" s="266" t="s">
        <v>121</v>
      </c>
      <c r="H2957" s="266">
        <f>IF(G2957="Traditional Stove",0.1,0.2)</f>
        <v>0.1</v>
      </c>
      <c r="I2957" s="266">
        <f>YEAR(J2957)</f>
        <v>2023</v>
      </c>
      <c r="J2957" s="267">
        <v>44969</v>
      </c>
      <c r="K2957" s="267">
        <f>J2957+1</f>
        <v>44970</v>
      </c>
      <c r="L2957" s="266">
        <f>IF(M2957&lt;=365,1,2)</f>
        <v>1</v>
      </c>
      <c r="M2957" s="266">
        <f>IF(K2957&lt;$C$1,$C$2-$C$1+1,$C$2-K2957+1)</f>
        <v>77</v>
      </c>
      <c r="N2957" s="268">
        <f>M2957/365</f>
        <v>0.21095890410958903</v>
      </c>
      <c r="O2957" s="269">
        <f>'Data and Parameter'!$E$4*'Data and Parameter'!$E$5*('Data and Parameter'!$E$6+'Data and Parameter'!$E$7)*'Data and Parameter'!$E$19*'Data and Parameter'!$E$14*'ER calculations'!N2957</f>
        <v>1.0922922755728799</v>
      </c>
    </row>
    <row r="2958" spans="1:15" ht="15">
      <c r="A2958" s="284">
        <v>2954</v>
      </c>
      <c r="B2958" s="287"/>
      <c r="C2958" s="287"/>
      <c r="D2958" s="284" t="s">
        <v>119</v>
      </c>
      <c r="E2958" s="287"/>
      <c r="F2958" s="285" t="s">
        <v>3078</v>
      </c>
      <c r="G2958" s="266" t="s">
        <v>121</v>
      </c>
      <c r="H2958" s="266">
        <f>IF(G2958="Traditional Stove",0.1,0.2)</f>
        <v>0.1</v>
      </c>
      <c r="I2958" s="266">
        <f>YEAR(J2958)</f>
        <v>2023</v>
      </c>
      <c r="J2958" s="267">
        <v>44969</v>
      </c>
      <c r="K2958" s="267">
        <f>J2958+1</f>
        <v>44970</v>
      </c>
      <c r="L2958" s="266">
        <f>IF(M2958&lt;=365,1,2)</f>
        <v>1</v>
      </c>
      <c r="M2958" s="266">
        <f>IF(K2958&lt;$C$1,$C$2-$C$1+1,$C$2-K2958+1)</f>
        <v>77</v>
      </c>
      <c r="N2958" s="268">
        <f>M2958/365</f>
        <v>0.21095890410958903</v>
      </c>
      <c r="O2958" s="269">
        <f>'Data and Parameter'!$E$4*'Data and Parameter'!$E$5*('Data and Parameter'!$E$6+'Data and Parameter'!$E$7)*'Data and Parameter'!$E$19*'Data and Parameter'!$E$14*'ER calculations'!N2958</f>
        <v>1.0922922755728799</v>
      </c>
    </row>
    <row r="2959" spans="1:15" ht="15">
      <c r="A2959" s="284">
        <v>2955</v>
      </c>
      <c r="B2959" s="287"/>
      <c r="C2959" s="287"/>
      <c r="D2959" s="284" t="s">
        <v>119</v>
      </c>
      <c r="E2959" s="287"/>
      <c r="F2959" s="285" t="s">
        <v>3079</v>
      </c>
      <c r="G2959" s="266" t="s">
        <v>121</v>
      </c>
      <c r="H2959" s="266">
        <f>IF(G2959="Traditional Stove",0.1,0.2)</f>
        <v>0.1</v>
      </c>
      <c r="I2959" s="266">
        <f>YEAR(J2959)</f>
        <v>2023</v>
      </c>
      <c r="J2959" s="267">
        <v>44969</v>
      </c>
      <c r="K2959" s="267">
        <f>J2959+1</f>
        <v>44970</v>
      </c>
      <c r="L2959" s="266">
        <f>IF(M2959&lt;=365,1,2)</f>
        <v>1</v>
      </c>
      <c r="M2959" s="266">
        <f>IF(K2959&lt;$C$1,$C$2-$C$1+1,$C$2-K2959+1)</f>
        <v>77</v>
      </c>
      <c r="N2959" s="268">
        <f>M2959/365</f>
        <v>0.21095890410958903</v>
      </c>
      <c r="O2959" s="269">
        <f>'Data and Parameter'!$E$4*'Data and Parameter'!$E$5*('Data and Parameter'!$E$6+'Data and Parameter'!$E$7)*'Data and Parameter'!$E$19*'Data and Parameter'!$E$14*'ER calculations'!N2959</f>
        <v>1.0922922755728799</v>
      </c>
    </row>
    <row r="2960" spans="1:15" ht="15">
      <c r="A2960" s="284">
        <v>2956</v>
      </c>
      <c r="B2960" s="287"/>
      <c r="C2960" s="287"/>
      <c r="D2960" s="284" t="s">
        <v>119</v>
      </c>
      <c r="E2960" s="287"/>
      <c r="F2960" s="285" t="s">
        <v>3080</v>
      </c>
      <c r="G2960" s="266" t="s">
        <v>121</v>
      </c>
      <c r="H2960" s="266">
        <f>IF(G2960="Traditional Stove",0.1,0.2)</f>
        <v>0.1</v>
      </c>
      <c r="I2960" s="266">
        <f>YEAR(J2960)</f>
        <v>2023</v>
      </c>
      <c r="J2960" s="267">
        <v>44969</v>
      </c>
      <c r="K2960" s="267">
        <f>J2960+1</f>
        <v>44970</v>
      </c>
      <c r="L2960" s="266">
        <f>IF(M2960&lt;=365,1,2)</f>
        <v>1</v>
      </c>
      <c r="M2960" s="266">
        <f>IF(K2960&lt;$C$1,$C$2-$C$1+1,$C$2-K2960+1)</f>
        <v>77</v>
      </c>
      <c r="N2960" s="268">
        <f>M2960/365</f>
        <v>0.21095890410958903</v>
      </c>
      <c r="O2960" s="269">
        <f>'Data and Parameter'!$E$4*'Data and Parameter'!$E$5*('Data and Parameter'!$E$6+'Data and Parameter'!$E$7)*'Data and Parameter'!$E$19*'Data and Parameter'!$E$14*'ER calculations'!N2960</f>
        <v>1.0922922755728799</v>
      </c>
    </row>
    <row r="2961" spans="1:15" ht="15">
      <c r="A2961" s="284">
        <v>2957</v>
      </c>
      <c r="B2961" s="287"/>
      <c r="C2961" s="287"/>
      <c r="D2961" s="284" t="s">
        <v>119</v>
      </c>
      <c r="E2961" s="287"/>
      <c r="F2961" s="285" t="s">
        <v>3081</v>
      </c>
      <c r="G2961" s="266" t="s">
        <v>121</v>
      </c>
      <c r="H2961" s="266">
        <f>IF(G2961="Traditional Stove",0.1,0.2)</f>
        <v>0.1</v>
      </c>
      <c r="I2961" s="266">
        <f>YEAR(J2961)</f>
        <v>2023</v>
      </c>
      <c r="J2961" s="267">
        <v>44969</v>
      </c>
      <c r="K2961" s="267">
        <f>J2961+1</f>
        <v>44970</v>
      </c>
      <c r="L2961" s="266">
        <f>IF(M2961&lt;=365,1,2)</f>
        <v>1</v>
      </c>
      <c r="M2961" s="266">
        <f>IF(K2961&lt;$C$1,$C$2-$C$1+1,$C$2-K2961+1)</f>
        <v>77</v>
      </c>
      <c r="N2961" s="268">
        <f>M2961/365</f>
        <v>0.21095890410958903</v>
      </c>
      <c r="O2961" s="269">
        <f>'Data and Parameter'!$E$4*'Data and Parameter'!$E$5*('Data and Parameter'!$E$6+'Data and Parameter'!$E$7)*'Data and Parameter'!$E$19*'Data and Parameter'!$E$14*'ER calculations'!N2961</f>
        <v>1.0922922755728799</v>
      </c>
    </row>
    <row r="2962" spans="1:15" ht="15">
      <c r="A2962" s="284">
        <v>2958</v>
      </c>
      <c r="B2962" s="287"/>
      <c r="C2962" s="287"/>
      <c r="D2962" s="284" t="s">
        <v>119</v>
      </c>
      <c r="E2962" s="287"/>
      <c r="F2962" s="285" t="s">
        <v>3082</v>
      </c>
      <c r="G2962" s="266" t="s">
        <v>121</v>
      </c>
      <c r="H2962" s="266">
        <f>IF(G2962="Traditional Stove",0.1,0.2)</f>
        <v>0.1</v>
      </c>
      <c r="I2962" s="266">
        <f>YEAR(J2962)</f>
        <v>2023</v>
      </c>
      <c r="J2962" s="267">
        <v>44969</v>
      </c>
      <c r="K2962" s="267">
        <f>J2962+1</f>
        <v>44970</v>
      </c>
      <c r="L2962" s="266">
        <f>IF(M2962&lt;=365,1,2)</f>
        <v>1</v>
      </c>
      <c r="M2962" s="266">
        <f>IF(K2962&lt;$C$1,$C$2-$C$1+1,$C$2-K2962+1)</f>
        <v>77</v>
      </c>
      <c r="N2962" s="268">
        <f>M2962/365</f>
        <v>0.21095890410958903</v>
      </c>
      <c r="O2962" s="269">
        <f>'Data and Parameter'!$E$4*'Data and Parameter'!$E$5*('Data and Parameter'!$E$6+'Data and Parameter'!$E$7)*'Data and Parameter'!$E$19*'Data and Parameter'!$E$14*'ER calculations'!N2962</f>
        <v>1.0922922755728799</v>
      </c>
    </row>
    <row r="2963" spans="1:15" ht="15">
      <c r="A2963" s="284">
        <v>2959</v>
      </c>
      <c r="B2963" s="287"/>
      <c r="C2963" s="287"/>
      <c r="D2963" s="284" t="s">
        <v>1054</v>
      </c>
      <c r="E2963" s="287"/>
      <c r="F2963" s="285" t="s">
        <v>3083</v>
      </c>
      <c r="G2963" s="266" t="s">
        <v>121</v>
      </c>
      <c r="H2963" s="266">
        <f>IF(G2963="Traditional Stove",0.1,0.2)</f>
        <v>0.1</v>
      </c>
      <c r="I2963" s="266">
        <f>YEAR(J2963)</f>
        <v>2023</v>
      </c>
      <c r="J2963" s="267">
        <v>44968</v>
      </c>
      <c r="K2963" s="267">
        <f>J2963+1</f>
        <v>44969</v>
      </c>
      <c r="L2963" s="266">
        <f>IF(M2963&lt;=365,1,2)</f>
        <v>1</v>
      </c>
      <c r="M2963" s="266">
        <f>IF(K2963&lt;$C$1,$C$2-$C$1+1,$C$2-K2963+1)</f>
        <v>78</v>
      </c>
      <c r="N2963" s="268">
        <f>M2963/365</f>
        <v>0.21369863013698631</v>
      </c>
      <c r="O2963" s="269">
        <f>'Data and Parameter'!$E$4*'Data and Parameter'!$E$5*('Data and Parameter'!$E$6+'Data and Parameter'!$E$7)*'Data and Parameter'!$E$19*'Data and Parameter'!$E$14*'ER calculations'!N2963</f>
        <v>1.1064778895413589</v>
      </c>
    </row>
    <row r="2964" spans="1:15" ht="15">
      <c r="A2964" s="284">
        <v>2960</v>
      </c>
      <c r="B2964" s="287"/>
      <c r="C2964" s="287"/>
      <c r="D2964" s="284" t="s">
        <v>1054</v>
      </c>
      <c r="E2964" s="287"/>
      <c r="F2964" s="285" t="s">
        <v>3084</v>
      </c>
      <c r="G2964" s="266" t="s">
        <v>121</v>
      </c>
      <c r="H2964" s="266">
        <f>IF(G2964="Traditional Stove",0.1,0.2)</f>
        <v>0.1</v>
      </c>
      <c r="I2964" s="266">
        <f>YEAR(J2964)</f>
        <v>2023</v>
      </c>
      <c r="J2964" s="267">
        <v>44967</v>
      </c>
      <c r="K2964" s="267">
        <f>J2964+1</f>
        <v>44968</v>
      </c>
      <c r="L2964" s="266">
        <f>IF(M2964&lt;=365,1,2)</f>
        <v>1</v>
      </c>
      <c r="M2964" s="266">
        <f>IF(K2964&lt;$C$1,$C$2-$C$1+1,$C$2-K2964+1)</f>
        <v>79</v>
      </c>
      <c r="N2964" s="268">
        <f>M2964/365</f>
        <v>0.21643835616438356</v>
      </c>
      <c r="O2964" s="269">
        <f>'Data and Parameter'!$E$4*'Data and Parameter'!$E$5*('Data and Parameter'!$E$6+'Data and Parameter'!$E$7)*'Data and Parameter'!$E$19*'Data and Parameter'!$E$14*'ER calculations'!N2964</f>
        <v>1.1206635035098378</v>
      </c>
    </row>
    <row r="2965" spans="1:15" ht="15">
      <c r="A2965" s="284">
        <v>2961</v>
      </c>
      <c r="B2965" s="287"/>
      <c r="C2965" s="287"/>
      <c r="D2965" s="284" t="s">
        <v>1054</v>
      </c>
      <c r="E2965" s="287"/>
      <c r="F2965" s="285" t="s">
        <v>3085</v>
      </c>
      <c r="G2965" s="266" t="s">
        <v>121</v>
      </c>
      <c r="H2965" s="266">
        <f>IF(G2965="Traditional Stove",0.1,0.2)</f>
        <v>0.1</v>
      </c>
      <c r="I2965" s="266">
        <f>YEAR(J2965)</f>
        <v>2023</v>
      </c>
      <c r="J2965" s="267">
        <v>44967</v>
      </c>
      <c r="K2965" s="267">
        <f>J2965+1</f>
        <v>44968</v>
      </c>
      <c r="L2965" s="266">
        <f>IF(M2965&lt;=365,1,2)</f>
        <v>1</v>
      </c>
      <c r="M2965" s="266">
        <f>IF(K2965&lt;$C$1,$C$2-$C$1+1,$C$2-K2965+1)</f>
        <v>79</v>
      </c>
      <c r="N2965" s="268">
        <f>M2965/365</f>
        <v>0.21643835616438356</v>
      </c>
      <c r="O2965" s="269">
        <f>'Data and Parameter'!$E$4*'Data and Parameter'!$E$5*('Data and Parameter'!$E$6+'Data and Parameter'!$E$7)*'Data and Parameter'!$E$19*'Data and Parameter'!$E$14*'ER calculations'!N2965</f>
        <v>1.1206635035098378</v>
      </c>
    </row>
    <row r="2966" spans="1:15" ht="15">
      <c r="A2966" s="284">
        <v>2962</v>
      </c>
      <c r="B2966" s="287"/>
      <c r="C2966" s="287"/>
      <c r="D2966" s="284" t="s">
        <v>1054</v>
      </c>
      <c r="E2966" s="287"/>
      <c r="F2966" s="285" t="s">
        <v>3086</v>
      </c>
      <c r="G2966" s="266" t="s">
        <v>121</v>
      </c>
      <c r="H2966" s="266">
        <f>IF(G2966="Traditional Stove",0.1,0.2)</f>
        <v>0.1</v>
      </c>
      <c r="I2966" s="266">
        <f>YEAR(J2966)</f>
        <v>2023</v>
      </c>
      <c r="J2966" s="267">
        <v>44967</v>
      </c>
      <c r="K2966" s="267">
        <f>J2966+1</f>
        <v>44968</v>
      </c>
      <c r="L2966" s="266">
        <f>IF(M2966&lt;=365,1,2)</f>
        <v>1</v>
      </c>
      <c r="M2966" s="266">
        <f>IF(K2966&lt;$C$1,$C$2-$C$1+1,$C$2-K2966+1)</f>
        <v>79</v>
      </c>
      <c r="N2966" s="268">
        <f>M2966/365</f>
        <v>0.21643835616438356</v>
      </c>
      <c r="O2966" s="269">
        <f>'Data and Parameter'!$E$4*'Data and Parameter'!$E$5*('Data and Parameter'!$E$6+'Data and Parameter'!$E$7)*'Data and Parameter'!$E$19*'Data and Parameter'!$E$14*'ER calculations'!N2966</f>
        <v>1.1206635035098378</v>
      </c>
    </row>
    <row r="2967" spans="1:15" ht="15">
      <c r="A2967" s="284">
        <v>2963</v>
      </c>
      <c r="B2967" s="287"/>
      <c r="C2967" s="287"/>
      <c r="D2967" s="284" t="s">
        <v>1054</v>
      </c>
      <c r="E2967" s="287"/>
      <c r="F2967" s="285" t="s">
        <v>3087</v>
      </c>
      <c r="G2967" s="266" t="s">
        <v>121</v>
      </c>
      <c r="H2967" s="266">
        <f>IF(G2967="Traditional Stove",0.1,0.2)</f>
        <v>0.1</v>
      </c>
      <c r="I2967" s="266">
        <f>YEAR(J2967)</f>
        <v>2023</v>
      </c>
      <c r="J2967" s="267">
        <v>44967</v>
      </c>
      <c r="K2967" s="267">
        <f>J2967+1</f>
        <v>44968</v>
      </c>
      <c r="L2967" s="266">
        <f>IF(M2967&lt;=365,1,2)</f>
        <v>1</v>
      </c>
      <c r="M2967" s="266">
        <f>IF(K2967&lt;$C$1,$C$2-$C$1+1,$C$2-K2967+1)</f>
        <v>79</v>
      </c>
      <c r="N2967" s="268">
        <f>M2967/365</f>
        <v>0.21643835616438356</v>
      </c>
      <c r="O2967" s="269">
        <f>'Data and Parameter'!$E$4*'Data and Parameter'!$E$5*('Data and Parameter'!$E$6+'Data and Parameter'!$E$7)*'Data and Parameter'!$E$19*'Data and Parameter'!$E$14*'ER calculations'!N2967</f>
        <v>1.1206635035098378</v>
      </c>
    </row>
    <row r="2968" spans="1:15" ht="15">
      <c r="A2968" s="284">
        <v>2964</v>
      </c>
      <c r="B2968" s="287"/>
      <c r="C2968" s="287"/>
      <c r="D2968" s="284" t="s">
        <v>1054</v>
      </c>
      <c r="E2968" s="287"/>
      <c r="F2968" s="285" t="s">
        <v>3088</v>
      </c>
      <c r="G2968" s="266" t="s">
        <v>121</v>
      </c>
      <c r="H2968" s="266">
        <f>IF(G2968="Traditional Stove",0.1,0.2)</f>
        <v>0.1</v>
      </c>
      <c r="I2968" s="266">
        <f>YEAR(J2968)</f>
        <v>2023</v>
      </c>
      <c r="J2968" s="267">
        <v>44967</v>
      </c>
      <c r="K2968" s="267">
        <f>J2968+1</f>
        <v>44968</v>
      </c>
      <c r="L2968" s="266">
        <f>IF(M2968&lt;=365,1,2)</f>
        <v>1</v>
      </c>
      <c r="M2968" s="266">
        <f>IF(K2968&lt;$C$1,$C$2-$C$1+1,$C$2-K2968+1)</f>
        <v>79</v>
      </c>
      <c r="N2968" s="268">
        <f>M2968/365</f>
        <v>0.21643835616438356</v>
      </c>
      <c r="O2968" s="269">
        <f>'Data and Parameter'!$E$4*'Data and Parameter'!$E$5*('Data and Parameter'!$E$6+'Data and Parameter'!$E$7)*'Data and Parameter'!$E$19*'Data and Parameter'!$E$14*'ER calculations'!N2968</f>
        <v>1.1206635035098378</v>
      </c>
    </row>
    <row r="2969" spans="1:15" ht="15">
      <c r="A2969" s="284">
        <v>2965</v>
      </c>
      <c r="B2969" s="287"/>
      <c r="C2969" s="287"/>
      <c r="D2969" s="284" t="s">
        <v>1054</v>
      </c>
      <c r="E2969" s="287"/>
      <c r="F2969" s="285" t="s">
        <v>3089</v>
      </c>
      <c r="G2969" s="266" t="s">
        <v>121</v>
      </c>
      <c r="H2969" s="266">
        <f>IF(G2969="Traditional Stove",0.1,0.2)</f>
        <v>0.1</v>
      </c>
      <c r="I2969" s="266">
        <f>YEAR(J2969)</f>
        <v>2023</v>
      </c>
      <c r="J2969" s="267">
        <v>44967</v>
      </c>
      <c r="K2969" s="267">
        <f>J2969+1</f>
        <v>44968</v>
      </c>
      <c r="L2969" s="266">
        <f>IF(M2969&lt;=365,1,2)</f>
        <v>1</v>
      </c>
      <c r="M2969" s="266">
        <f>IF(K2969&lt;$C$1,$C$2-$C$1+1,$C$2-K2969+1)</f>
        <v>79</v>
      </c>
      <c r="N2969" s="268">
        <f>M2969/365</f>
        <v>0.21643835616438356</v>
      </c>
      <c r="O2969" s="269">
        <f>'Data and Parameter'!$E$4*'Data and Parameter'!$E$5*('Data and Parameter'!$E$6+'Data and Parameter'!$E$7)*'Data and Parameter'!$E$19*'Data and Parameter'!$E$14*'ER calculations'!N2969</f>
        <v>1.1206635035098378</v>
      </c>
    </row>
    <row r="2970" spans="1:15" ht="15">
      <c r="A2970" s="284">
        <v>2966</v>
      </c>
      <c r="B2970" s="287"/>
      <c r="C2970" s="287"/>
      <c r="D2970" s="284" t="s">
        <v>1054</v>
      </c>
      <c r="E2970" s="287"/>
      <c r="F2970" s="285" t="s">
        <v>3090</v>
      </c>
      <c r="G2970" s="266" t="s">
        <v>121</v>
      </c>
      <c r="H2970" s="266">
        <f>IF(G2970="Traditional Stove",0.1,0.2)</f>
        <v>0.1</v>
      </c>
      <c r="I2970" s="266">
        <f>YEAR(J2970)</f>
        <v>2023</v>
      </c>
      <c r="J2970" s="267">
        <v>44967</v>
      </c>
      <c r="K2970" s="267">
        <f>J2970+1</f>
        <v>44968</v>
      </c>
      <c r="L2970" s="266">
        <f>IF(M2970&lt;=365,1,2)</f>
        <v>1</v>
      </c>
      <c r="M2970" s="266">
        <f>IF(K2970&lt;$C$1,$C$2-$C$1+1,$C$2-K2970+1)</f>
        <v>79</v>
      </c>
      <c r="N2970" s="268">
        <f>M2970/365</f>
        <v>0.21643835616438356</v>
      </c>
      <c r="O2970" s="269">
        <f>'Data and Parameter'!$E$4*'Data and Parameter'!$E$5*('Data and Parameter'!$E$6+'Data and Parameter'!$E$7)*'Data and Parameter'!$E$19*'Data and Parameter'!$E$14*'ER calculations'!N2970</f>
        <v>1.1206635035098378</v>
      </c>
    </row>
    <row r="2971" spans="1:15" ht="15">
      <c r="A2971" s="284">
        <v>2967</v>
      </c>
      <c r="B2971" s="287"/>
      <c r="C2971" s="287"/>
      <c r="D2971" s="284" t="s">
        <v>1054</v>
      </c>
      <c r="E2971" s="287"/>
      <c r="F2971" s="285" t="s">
        <v>3091</v>
      </c>
      <c r="G2971" s="266" t="s">
        <v>121</v>
      </c>
      <c r="H2971" s="266">
        <f>IF(G2971="Traditional Stove",0.1,0.2)</f>
        <v>0.1</v>
      </c>
      <c r="I2971" s="266">
        <f>YEAR(J2971)</f>
        <v>2023</v>
      </c>
      <c r="J2971" s="267">
        <v>44967</v>
      </c>
      <c r="K2971" s="267">
        <f>J2971+1</f>
        <v>44968</v>
      </c>
      <c r="L2971" s="266">
        <f>IF(M2971&lt;=365,1,2)</f>
        <v>1</v>
      </c>
      <c r="M2971" s="266">
        <f>IF(K2971&lt;$C$1,$C$2-$C$1+1,$C$2-K2971+1)</f>
        <v>79</v>
      </c>
      <c r="N2971" s="268">
        <f>M2971/365</f>
        <v>0.21643835616438356</v>
      </c>
      <c r="O2971" s="269">
        <f>'Data and Parameter'!$E$4*'Data and Parameter'!$E$5*('Data and Parameter'!$E$6+'Data and Parameter'!$E$7)*'Data and Parameter'!$E$19*'Data and Parameter'!$E$14*'ER calculations'!N2971</f>
        <v>1.1206635035098378</v>
      </c>
    </row>
    <row r="2972" spans="1:15" ht="15">
      <c r="A2972" s="284">
        <v>2968</v>
      </c>
      <c r="B2972" s="287"/>
      <c r="C2972" s="287"/>
      <c r="D2972" s="284" t="s">
        <v>1054</v>
      </c>
      <c r="E2972" s="287"/>
      <c r="F2972" s="285" t="s">
        <v>3092</v>
      </c>
      <c r="G2972" s="266" t="s">
        <v>121</v>
      </c>
      <c r="H2972" s="266">
        <f>IF(G2972="Traditional Stove",0.1,0.2)</f>
        <v>0.1</v>
      </c>
      <c r="I2972" s="266">
        <f>YEAR(J2972)</f>
        <v>2023</v>
      </c>
      <c r="J2972" s="267">
        <v>44967</v>
      </c>
      <c r="K2972" s="267">
        <f>J2972+1</f>
        <v>44968</v>
      </c>
      <c r="L2972" s="266">
        <f>IF(M2972&lt;=365,1,2)</f>
        <v>1</v>
      </c>
      <c r="M2972" s="266">
        <f>IF(K2972&lt;$C$1,$C$2-$C$1+1,$C$2-K2972+1)</f>
        <v>79</v>
      </c>
      <c r="N2972" s="268">
        <f>M2972/365</f>
        <v>0.21643835616438356</v>
      </c>
      <c r="O2972" s="269">
        <f>'Data and Parameter'!$E$4*'Data and Parameter'!$E$5*('Data and Parameter'!$E$6+'Data and Parameter'!$E$7)*'Data and Parameter'!$E$19*'Data and Parameter'!$E$14*'ER calculations'!N2972</f>
        <v>1.1206635035098378</v>
      </c>
    </row>
    <row r="2973" spans="1:15" ht="15">
      <c r="A2973" s="284">
        <v>2969</v>
      </c>
      <c r="B2973" s="287"/>
      <c r="C2973" s="287"/>
      <c r="D2973" s="284" t="s">
        <v>1054</v>
      </c>
      <c r="E2973" s="287"/>
      <c r="F2973" s="285" t="s">
        <v>3093</v>
      </c>
      <c r="G2973" s="266" t="s">
        <v>121</v>
      </c>
      <c r="H2973" s="266">
        <f>IF(G2973="Traditional Stove",0.1,0.2)</f>
        <v>0.1</v>
      </c>
      <c r="I2973" s="266">
        <f>YEAR(J2973)</f>
        <v>2023</v>
      </c>
      <c r="J2973" s="267">
        <v>44967</v>
      </c>
      <c r="K2973" s="267">
        <f>J2973+1</f>
        <v>44968</v>
      </c>
      <c r="L2973" s="266">
        <f>IF(M2973&lt;=365,1,2)</f>
        <v>1</v>
      </c>
      <c r="M2973" s="266">
        <f>IF(K2973&lt;$C$1,$C$2-$C$1+1,$C$2-K2973+1)</f>
        <v>79</v>
      </c>
      <c r="N2973" s="268">
        <f>M2973/365</f>
        <v>0.21643835616438356</v>
      </c>
      <c r="O2973" s="269">
        <f>'Data and Parameter'!$E$4*'Data and Parameter'!$E$5*('Data and Parameter'!$E$6+'Data and Parameter'!$E$7)*'Data and Parameter'!$E$19*'Data and Parameter'!$E$14*'ER calculations'!N2973</f>
        <v>1.1206635035098378</v>
      </c>
    </row>
    <row r="2974" spans="1:15" ht="15">
      <c r="A2974" s="284">
        <v>2970</v>
      </c>
      <c r="B2974" s="287"/>
      <c r="C2974" s="287"/>
      <c r="D2974" s="284" t="s">
        <v>1054</v>
      </c>
      <c r="E2974" s="287"/>
      <c r="F2974" s="285" t="s">
        <v>3094</v>
      </c>
      <c r="G2974" s="266" t="s">
        <v>121</v>
      </c>
      <c r="H2974" s="266">
        <f>IF(G2974="Traditional Stove",0.1,0.2)</f>
        <v>0.1</v>
      </c>
      <c r="I2974" s="266">
        <f>YEAR(J2974)</f>
        <v>2023</v>
      </c>
      <c r="J2974" s="267">
        <v>44967</v>
      </c>
      <c r="K2974" s="267">
        <f>J2974+1</f>
        <v>44968</v>
      </c>
      <c r="L2974" s="266">
        <f>IF(M2974&lt;=365,1,2)</f>
        <v>1</v>
      </c>
      <c r="M2974" s="266">
        <f>IF(K2974&lt;$C$1,$C$2-$C$1+1,$C$2-K2974+1)</f>
        <v>79</v>
      </c>
      <c r="N2974" s="268">
        <f>M2974/365</f>
        <v>0.21643835616438356</v>
      </c>
      <c r="O2974" s="269">
        <f>'Data and Parameter'!$E$4*'Data and Parameter'!$E$5*('Data and Parameter'!$E$6+'Data and Parameter'!$E$7)*'Data and Parameter'!$E$19*'Data and Parameter'!$E$14*'ER calculations'!N2974</f>
        <v>1.1206635035098378</v>
      </c>
    </row>
    <row r="2975" spans="1:15" ht="15">
      <c r="A2975" s="284">
        <v>2971</v>
      </c>
      <c r="B2975" s="287"/>
      <c r="C2975" s="287"/>
      <c r="D2975" s="284" t="s">
        <v>1054</v>
      </c>
      <c r="E2975" s="287"/>
      <c r="F2975" s="285" t="s">
        <v>3095</v>
      </c>
      <c r="G2975" s="266" t="s">
        <v>121</v>
      </c>
      <c r="H2975" s="266">
        <f>IF(G2975="Traditional Stove",0.1,0.2)</f>
        <v>0.1</v>
      </c>
      <c r="I2975" s="266">
        <f>YEAR(J2975)</f>
        <v>2023</v>
      </c>
      <c r="J2975" s="267">
        <v>44967</v>
      </c>
      <c r="K2975" s="267">
        <f>J2975+1</f>
        <v>44968</v>
      </c>
      <c r="L2975" s="266">
        <f>IF(M2975&lt;=365,1,2)</f>
        <v>1</v>
      </c>
      <c r="M2975" s="266">
        <f>IF(K2975&lt;$C$1,$C$2-$C$1+1,$C$2-K2975+1)</f>
        <v>79</v>
      </c>
      <c r="N2975" s="268">
        <f>M2975/365</f>
        <v>0.21643835616438356</v>
      </c>
      <c r="O2975" s="269">
        <f>'Data and Parameter'!$E$4*'Data and Parameter'!$E$5*('Data and Parameter'!$E$6+'Data and Parameter'!$E$7)*'Data and Parameter'!$E$19*'Data and Parameter'!$E$14*'ER calculations'!N2975</f>
        <v>1.1206635035098378</v>
      </c>
    </row>
    <row r="2976" spans="1:15" ht="15">
      <c r="A2976" s="284">
        <v>2972</v>
      </c>
      <c r="B2976" s="287"/>
      <c r="C2976" s="287"/>
      <c r="D2976" s="284" t="s">
        <v>1054</v>
      </c>
      <c r="E2976" s="287"/>
      <c r="F2976" s="285" t="s">
        <v>3096</v>
      </c>
      <c r="G2976" s="266" t="s">
        <v>121</v>
      </c>
      <c r="H2976" s="266">
        <f>IF(G2976="Traditional Stove",0.1,0.2)</f>
        <v>0.1</v>
      </c>
      <c r="I2976" s="266">
        <f>YEAR(J2976)</f>
        <v>2023</v>
      </c>
      <c r="J2976" s="267">
        <v>44967</v>
      </c>
      <c r="K2976" s="267">
        <f>J2976+1</f>
        <v>44968</v>
      </c>
      <c r="L2976" s="266">
        <f>IF(M2976&lt;=365,1,2)</f>
        <v>1</v>
      </c>
      <c r="M2976" s="266">
        <f>IF(K2976&lt;$C$1,$C$2-$C$1+1,$C$2-K2976+1)</f>
        <v>79</v>
      </c>
      <c r="N2976" s="268">
        <f>M2976/365</f>
        <v>0.21643835616438356</v>
      </c>
      <c r="O2976" s="269">
        <f>'Data and Parameter'!$E$4*'Data and Parameter'!$E$5*('Data and Parameter'!$E$6+'Data and Parameter'!$E$7)*'Data and Parameter'!$E$19*'Data and Parameter'!$E$14*'ER calculations'!N2976</f>
        <v>1.1206635035098378</v>
      </c>
    </row>
    <row r="2977" spans="1:15" ht="15">
      <c r="A2977" s="284">
        <v>2973</v>
      </c>
      <c r="B2977" s="287"/>
      <c r="C2977" s="287"/>
      <c r="D2977" s="284" t="s">
        <v>1054</v>
      </c>
      <c r="E2977" s="287"/>
      <c r="F2977" s="285" t="s">
        <v>3097</v>
      </c>
      <c r="G2977" s="266" t="s">
        <v>121</v>
      </c>
      <c r="H2977" s="266">
        <f>IF(G2977="Traditional Stove",0.1,0.2)</f>
        <v>0.1</v>
      </c>
      <c r="I2977" s="266">
        <f>YEAR(J2977)</f>
        <v>2023</v>
      </c>
      <c r="J2977" s="267">
        <v>44967</v>
      </c>
      <c r="K2977" s="267">
        <f>J2977+1</f>
        <v>44968</v>
      </c>
      <c r="L2977" s="266">
        <f>IF(M2977&lt;=365,1,2)</f>
        <v>1</v>
      </c>
      <c r="M2977" s="266">
        <f>IF(K2977&lt;$C$1,$C$2-$C$1+1,$C$2-K2977+1)</f>
        <v>79</v>
      </c>
      <c r="N2977" s="268">
        <f>M2977/365</f>
        <v>0.21643835616438356</v>
      </c>
      <c r="O2977" s="269">
        <f>'Data and Parameter'!$E$4*'Data and Parameter'!$E$5*('Data and Parameter'!$E$6+'Data and Parameter'!$E$7)*'Data and Parameter'!$E$19*'Data and Parameter'!$E$14*'ER calculations'!N2977</f>
        <v>1.1206635035098378</v>
      </c>
    </row>
    <row r="2978" spans="1:15" ht="15">
      <c r="A2978" s="284">
        <v>2974</v>
      </c>
      <c r="B2978" s="287"/>
      <c r="C2978" s="287"/>
      <c r="D2978" s="284" t="s">
        <v>1054</v>
      </c>
      <c r="E2978" s="287"/>
      <c r="F2978" s="285" t="s">
        <v>3098</v>
      </c>
      <c r="G2978" s="266" t="s">
        <v>121</v>
      </c>
      <c r="H2978" s="266">
        <f>IF(G2978="Traditional Stove",0.1,0.2)</f>
        <v>0.1</v>
      </c>
      <c r="I2978" s="266">
        <f>YEAR(J2978)</f>
        <v>2023</v>
      </c>
      <c r="J2978" s="267">
        <v>44967</v>
      </c>
      <c r="K2978" s="267">
        <f>J2978+1</f>
        <v>44968</v>
      </c>
      <c r="L2978" s="266">
        <f>IF(M2978&lt;=365,1,2)</f>
        <v>1</v>
      </c>
      <c r="M2978" s="266">
        <f>IF(K2978&lt;$C$1,$C$2-$C$1+1,$C$2-K2978+1)</f>
        <v>79</v>
      </c>
      <c r="N2978" s="268">
        <f>M2978/365</f>
        <v>0.21643835616438356</v>
      </c>
      <c r="O2978" s="269">
        <f>'Data and Parameter'!$E$4*'Data and Parameter'!$E$5*('Data and Parameter'!$E$6+'Data and Parameter'!$E$7)*'Data and Parameter'!$E$19*'Data and Parameter'!$E$14*'ER calculations'!N2978</f>
        <v>1.1206635035098378</v>
      </c>
    </row>
    <row r="2979" spans="1:15" ht="15">
      <c r="A2979" s="284">
        <v>2975</v>
      </c>
      <c r="B2979" s="287"/>
      <c r="C2979" s="287"/>
      <c r="D2979" s="284" t="s">
        <v>1054</v>
      </c>
      <c r="E2979" s="287"/>
      <c r="F2979" s="285" t="s">
        <v>3099</v>
      </c>
      <c r="G2979" s="266" t="s">
        <v>121</v>
      </c>
      <c r="H2979" s="266">
        <f>IF(G2979="Traditional Stove",0.1,0.2)</f>
        <v>0.1</v>
      </c>
      <c r="I2979" s="266">
        <f>YEAR(J2979)</f>
        <v>2023</v>
      </c>
      <c r="J2979" s="267">
        <v>44967</v>
      </c>
      <c r="K2979" s="267">
        <f>J2979+1</f>
        <v>44968</v>
      </c>
      <c r="L2979" s="266">
        <f>IF(M2979&lt;=365,1,2)</f>
        <v>1</v>
      </c>
      <c r="M2979" s="266">
        <f>IF(K2979&lt;$C$1,$C$2-$C$1+1,$C$2-K2979+1)</f>
        <v>79</v>
      </c>
      <c r="N2979" s="268">
        <f>M2979/365</f>
        <v>0.21643835616438356</v>
      </c>
      <c r="O2979" s="269">
        <f>'Data and Parameter'!$E$4*'Data and Parameter'!$E$5*('Data and Parameter'!$E$6+'Data and Parameter'!$E$7)*'Data and Parameter'!$E$19*'Data and Parameter'!$E$14*'ER calculations'!N2979</f>
        <v>1.1206635035098378</v>
      </c>
    </row>
    <row r="2980" spans="1:15" ht="15">
      <c r="A2980" s="284">
        <v>2976</v>
      </c>
      <c r="B2980" s="287"/>
      <c r="C2980" s="287"/>
      <c r="D2980" s="284" t="s">
        <v>1054</v>
      </c>
      <c r="E2980" s="287"/>
      <c r="F2980" s="285" t="s">
        <v>3100</v>
      </c>
      <c r="G2980" s="266" t="s">
        <v>121</v>
      </c>
      <c r="H2980" s="266">
        <f>IF(G2980="Traditional Stove",0.1,0.2)</f>
        <v>0.1</v>
      </c>
      <c r="I2980" s="266">
        <f>YEAR(J2980)</f>
        <v>2023</v>
      </c>
      <c r="J2980" s="267">
        <v>44967</v>
      </c>
      <c r="K2980" s="267">
        <f>J2980+1</f>
        <v>44968</v>
      </c>
      <c r="L2980" s="266">
        <f>IF(M2980&lt;=365,1,2)</f>
        <v>1</v>
      </c>
      <c r="M2980" s="266">
        <f>IF(K2980&lt;$C$1,$C$2-$C$1+1,$C$2-K2980+1)</f>
        <v>79</v>
      </c>
      <c r="N2980" s="268">
        <f>M2980/365</f>
        <v>0.21643835616438356</v>
      </c>
      <c r="O2980" s="269">
        <f>'Data and Parameter'!$E$4*'Data and Parameter'!$E$5*('Data and Parameter'!$E$6+'Data and Parameter'!$E$7)*'Data and Parameter'!$E$19*'Data and Parameter'!$E$14*'ER calculations'!N2980</f>
        <v>1.1206635035098378</v>
      </c>
    </row>
    <row r="2981" spans="1:15" ht="15">
      <c r="A2981" s="284">
        <v>2977</v>
      </c>
      <c r="B2981" s="287"/>
      <c r="C2981" s="287"/>
      <c r="D2981" s="284" t="s">
        <v>1054</v>
      </c>
      <c r="E2981" s="287"/>
      <c r="F2981" s="285" t="s">
        <v>3101</v>
      </c>
      <c r="G2981" s="266" t="s">
        <v>121</v>
      </c>
      <c r="H2981" s="266">
        <f>IF(G2981="Traditional Stove",0.1,0.2)</f>
        <v>0.1</v>
      </c>
      <c r="I2981" s="266">
        <f>YEAR(J2981)</f>
        <v>2023</v>
      </c>
      <c r="J2981" s="267">
        <v>44967</v>
      </c>
      <c r="K2981" s="267">
        <f>J2981+1</f>
        <v>44968</v>
      </c>
      <c r="L2981" s="266">
        <f>IF(M2981&lt;=365,1,2)</f>
        <v>1</v>
      </c>
      <c r="M2981" s="266">
        <f>IF(K2981&lt;$C$1,$C$2-$C$1+1,$C$2-K2981+1)</f>
        <v>79</v>
      </c>
      <c r="N2981" s="268">
        <f>M2981/365</f>
        <v>0.21643835616438356</v>
      </c>
      <c r="O2981" s="269">
        <f>'Data and Parameter'!$E$4*'Data and Parameter'!$E$5*('Data and Parameter'!$E$6+'Data and Parameter'!$E$7)*'Data and Parameter'!$E$19*'Data and Parameter'!$E$14*'ER calculations'!N2981</f>
        <v>1.1206635035098378</v>
      </c>
    </row>
    <row r="2982" spans="1:15" ht="15">
      <c r="A2982" s="284">
        <v>2978</v>
      </c>
      <c r="B2982" s="287"/>
      <c r="C2982" s="287"/>
      <c r="D2982" s="284" t="s">
        <v>1054</v>
      </c>
      <c r="E2982" s="287"/>
      <c r="F2982" s="285" t="s">
        <v>3102</v>
      </c>
      <c r="G2982" s="266" t="s">
        <v>121</v>
      </c>
      <c r="H2982" s="266">
        <f>IF(G2982="Traditional Stove",0.1,0.2)</f>
        <v>0.1</v>
      </c>
      <c r="I2982" s="266">
        <f>YEAR(J2982)</f>
        <v>2023</v>
      </c>
      <c r="J2982" s="267">
        <v>44967</v>
      </c>
      <c r="K2982" s="267">
        <f>J2982+1</f>
        <v>44968</v>
      </c>
      <c r="L2982" s="266">
        <f>IF(M2982&lt;=365,1,2)</f>
        <v>1</v>
      </c>
      <c r="M2982" s="266">
        <f>IF(K2982&lt;$C$1,$C$2-$C$1+1,$C$2-K2982+1)</f>
        <v>79</v>
      </c>
      <c r="N2982" s="268">
        <f>M2982/365</f>
        <v>0.21643835616438356</v>
      </c>
      <c r="O2982" s="269">
        <f>'Data and Parameter'!$E$4*'Data and Parameter'!$E$5*('Data and Parameter'!$E$6+'Data and Parameter'!$E$7)*'Data and Parameter'!$E$19*'Data and Parameter'!$E$14*'ER calculations'!N2982</f>
        <v>1.1206635035098378</v>
      </c>
    </row>
    <row r="2983" spans="1:15" ht="15">
      <c r="A2983" s="284">
        <v>2979</v>
      </c>
      <c r="B2983" s="287"/>
      <c r="C2983" s="287"/>
      <c r="D2983" s="284" t="s">
        <v>1054</v>
      </c>
      <c r="E2983" s="287"/>
      <c r="F2983" s="285" t="s">
        <v>3103</v>
      </c>
      <c r="G2983" s="266" t="s">
        <v>121</v>
      </c>
      <c r="H2983" s="266">
        <f>IF(G2983="Traditional Stove",0.1,0.2)</f>
        <v>0.1</v>
      </c>
      <c r="I2983" s="266">
        <f>YEAR(J2983)</f>
        <v>2023</v>
      </c>
      <c r="J2983" s="267">
        <v>44967</v>
      </c>
      <c r="K2983" s="267">
        <f>J2983+1</f>
        <v>44968</v>
      </c>
      <c r="L2983" s="266">
        <f>IF(M2983&lt;=365,1,2)</f>
        <v>1</v>
      </c>
      <c r="M2983" s="266">
        <f>IF(K2983&lt;$C$1,$C$2-$C$1+1,$C$2-K2983+1)</f>
        <v>79</v>
      </c>
      <c r="N2983" s="268">
        <f>M2983/365</f>
        <v>0.21643835616438356</v>
      </c>
      <c r="O2983" s="269">
        <f>'Data and Parameter'!$E$4*'Data and Parameter'!$E$5*('Data and Parameter'!$E$6+'Data and Parameter'!$E$7)*'Data and Parameter'!$E$19*'Data and Parameter'!$E$14*'ER calculations'!N2983</f>
        <v>1.1206635035098378</v>
      </c>
    </row>
    <row r="2984" spans="1:15" ht="15">
      <c r="A2984" s="284">
        <v>2980</v>
      </c>
      <c r="B2984" s="287"/>
      <c r="C2984" s="287"/>
      <c r="D2984" s="284" t="s">
        <v>1054</v>
      </c>
      <c r="E2984" s="287"/>
      <c r="F2984" s="285" t="s">
        <v>3104</v>
      </c>
      <c r="G2984" s="266" t="s">
        <v>121</v>
      </c>
      <c r="H2984" s="266">
        <f>IF(G2984="Traditional Stove",0.1,0.2)</f>
        <v>0.1</v>
      </c>
      <c r="I2984" s="266">
        <f>YEAR(J2984)</f>
        <v>2023</v>
      </c>
      <c r="J2984" s="267">
        <v>44967</v>
      </c>
      <c r="K2984" s="267">
        <f>J2984+1</f>
        <v>44968</v>
      </c>
      <c r="L2984" s="266">
        <f>IF(M2984&lt;=365,1,2)</f>
        <v>1</v>
      </c>
      <c r="M2984" s="266">
        <f>IF(K2984&lt;$C$1,$C$2-$C$1+1,$C$2-K2984+1)</f>
        <v>79</v>
      </c>
      <c r="N2984" s="268">
        <f>M2984/365</f>
        <v>0.21643835616438356</v>
      </c>
      <c r="O2984" s="269">
        <f>'Data and Parameter'!$E$4*'Data and Parameter'!$E$5*('Data and Parameter'!$E$6+'Data and Parameter'!$E$7)*'Data and Parameter'!$E$19*'Data and Parameter'!$E$14*'ER calculations'!N2984</f>
        <v>1.1206635035098378</v>
      </c>
    </row>
    <row r="2985" spans="1:15" ht="15">
      <c r="A2985" s="284">
        <v>2981</v>
      </c>
      <c r="B2985" s="287"/>
      <c r="C2985" s="287"/>
      <c r="D2985" s="284" t="s">
        <v>1054</v>
      </c>
      <c r="E2985" s="287"/>
      <c r="F2985" s="285" t="s">
        <v>3105</v>
      </c>
      <c r="G2985" s="266" t="s">
        <v>121</v>
      </c>
      <c r="H2985" s="266">
        <f>IF(G2985="Traditional Stove",0.1,0.2)</f>
        <v>0.1</v>
      </c>
      <c r="I2985" s="266">
        <f>YEAR(J2985)</f>
        <v>2023</v>
      </c>
      <c r="J2985" s="267">
        <v>44967</v>
      </c>
      <c r="K2985" s="267">
        <f>J2985+1</f>
        <v>44968</v>
      </c>
      <c r="L2985" s="266">
        <f>IF(M2985&lt;=365,1,2)</f>
        <v>1</v>
      </c>
      <c r="M2985" s="266">
        <f>IF(K2985&lt;$C$1,$C$2-$C$1+1,$C$2-K2985+1)</f>
        <v>79</v>
      </c>
      <c r="N2985" s="268">
        <f>M2985/365</f>
        <v>0.21643835616438356</v>
      </c>
      <c r="O2985" s="269">
        <f>'Data and Parameter'!$E$4*'Data and Parameter'!$E$5*('Data and Parameter'!$E$6+'Data and Parameter'!$E$7)*'Data and Parameter'!$E$19*'Data and Parameter'!$E$14*'ER calculations'!N2985</f>
        <v>1.1206635035098378</v>
      </c>
    </row>
    <row r="2986" spans="1:15" ht="15">
      <c r="A2986" s="284">
        <v>2982</v>
      </c>
      <c r="B2986" s="287"/>
      <c r="C2986" s="287"/>
      <c r="D2986" s="284" t="s">
        <v>1054</v>
      </c>
      <c r="E2986" s="287"/>
      <c r="F2986" s="285" t="s">
        <v>3106</v>
      </c>
      <c r="G2986" s="266" t="s">
        <v>121</v>
      </c>
      <c r="H2986" s="266">
        <f>IF(G2986="Traditional Stove",0.1,0.2)</f>
        <v>0.1</v>
      </c>
      <c r="I2986" s="266">
        <f>YEAR(J2986)</f>
        <v>2023</v>
      </c>
      <c r="J2986" s="267">
        <v>44967</v>
      </c>
      <c r="K2986" s="267">
        <f>J2986+1</f>
        <v>44968</v>
      </c>
      <c r="L2986" s="266">
        <f>IF(M2986&lt;=365,1,2)</f>
        <v>1</v>
      </c>
      <c r="M2986" s="266">
        <f>IF(K2986&lt;$C$1,$C$2-$C$1+1,$C$2-K2986+1)</f>
        <v>79</v>
      </c>
      <c r="N2986" s="268">
        <f>M2986/365</f>
        <v>0.21643835616438356</v>
      </c>
      <c r="O2986" s="269">
        <f>'Data and Parameter'!$E$4*'Data and Parameter'!$E$5*('Data and Parameter'!$E$6+'Data and Parameter'!$E$7)*'Data and Parameter'!$E$19*'Data and Parameter'!$E$14*'ER calculations'!N2986</f>
        <v>1.1206635035098378</v>
      </c>
    </row>
    <row r="2987" spans="1:15" ht="15">
      <c r="A2987" s="284">
        <v>2983</v>
      </c>
      <c r="B2987" s="287"/>
      <c r="C2987" s="287"/>
      <c r="D2987" s="284" t="s">
        <v>119</v>
      </c>
      <c r="E2987" s="287"/>
      <c r="F2987" s="285" t="s">
        <v>3107</v>
      </c>
      <c r="G2987" s="266" t="s">
        <v>121</v>
      </c>
      <c r="H2987" s="266">
        <f>IF(G2987="Traditional Stove",0.1,0.2)</f>
        <v>0.1</v>
      </c>
      <c r="I2987" s="266">
        <f>YEAR(J2987)</f>
        <v>2023</v>
      </c>
      <c r="J2987" s="267">
        <v>44967</v>
      </c>
      <c r="K2987" s="267">
        <f>J2987+1</f>
        <v>44968</v>
      </c>
      <c r="L2987" s="266">
        <f>IF(M2987&lt;=365,1,2)</f>
        <v>1</v>
      </c>
      <c r="M2987" s="266">
        <f>IF(K2987&lt;$C$1,$C$2-$C$1+1,$C$2-K2987+1)</f>
        <v>79</v>
      </c>
      <c r="N2987" s="268">
        <f>M2987/365</f>
        <v>0.21643835616438356</v>
      </c>
      <c r="O2987" s="269">
        <f>'Data and Parameter'!$E$4*'Data and Parameter'!$E$5*('Data and Parameter'!$E$6+'Data and Parameter'!$E$7)*'Data and Parameter'!$E$19*'Data and Parameter'!$E$14*'ER calculations'!N2987</f>
        <v>1.1206635035098378</v>
      </c>
    </row>
    <row r="2988" spans="1:15" ht="15">
      <c r="A2988" s="284">
        <v>2984</v>
      </c>
      <c r="B2988" s="287"/>
      <c r="C2988" s="287"/>
      <c r="D2988" s="284" t="s">
        <v>119</v>
      </c>
      <c r="E2988" s="287"/>
      <c r="F2988" s="285" t="s">
        <v>3108</v>
      </c>
      <c r="G2988" s="266" t="s">
        <v>121</v>
      </c>
      <c r="H2988" s="266">
        <f>IF(G2988="Traditional Stove",0.1,0.2)</f>
        <v>0.1</v>
      </c>
      <c r="I2988" s="266">
        <f>YEAR(J2988)</f>
        <v>2023</v>
      </c>
      <c r="J2988" s="267">
        <v>44967</v>
      </c>
      <c r="K2988" s="267">
        <f>J2988+1</f>
        <v>44968</v>
      </c>
      <c r="L2988" s="266">
        <f>IF(M2988&lt;=365,1,2)</f>
        <v>1</v>
      </c>
      <c r="M2988" s="266">
        <f>IF(K2988&lt;$C$1,$C$2-$C$1+1,$C$2-K2988+1)</f>
        <v>79</v>
      </c>
      <c r="N2988" s="268">
        <f>M2988/365</f>
        <v>0.21643835616438356</v>
      </c>
      <c r="O2988" s="269">
        <f>'Data and Parameter'!$E$4*'Data and Parameter'!$E$5*('Data and Parameter'!$E$6+'Data and Parameter'!$E$7)*'Data and Parameter'!$E$19*'Data and Parameter'!$E$14*'ER calculations'!N2988</f>
        <v>1.1206635035098378</v>
      </c>
    </row>
    <row r="2989" spans="1:15" ht="15">
      <c r="A2989" s="284">
        <v>2985</v>
      </c>
      <c r="B2989" s="287"/>
      <c r="C2989" s="287"/>
      <c r="D2989" s="284" t="s">
        <v>119</v>
      </c>
      <c r="E2989" s="287"/>
      <c r="F2989" s="285" t="s">
        <v>3109</v>
      </c>
      <c r="G2989" s="266" t="s">
        <v>121</v>
      </c>
      <c r="H2989" s="266">
        <f>IF(G2989="Traditional Stove",0.1,0.2)</f>
        <v>0.1</v>
      </c>
      <c r="I2989" s="266">
        <f>YEAR(J2989)</f>
        <v>2023</v>
      </c>
      <c r="J2989" s="267">
        <v>44967</v>
      </c>
      <c r="K2989" s="267">
        <f>J2989+1</f>
        <v>44968</v>
      </c>
      <c r="L2989" s="266">
        <f>IF(M2989&lt;=365,1,2)</f>
        <v>1</v>
      </c>
      <c r="M2989" s="266">
        <f>IF(K2989&lt;$C$1,$C$2-$C$1+1,$C$2-K2989+1)</f>
        <v>79</v>
      </c>
      <c r="N2989" s="268">
        <f>M2989/365</f>
        <v>0.21643835616438356</v>
      </c>
      <c r="O2989" s="269">
        <f>'Data and Parameter'!$E$4*'Data and Parameter'!$E$5*('Data and Parameter'!$E$6+'Data and Parameter'!$E$7)*'Data and Parameter'!$E$19*'Data and Parameter'!$E$14*'ER calculations'!N2989</f>
        <v>1.1206635035098378</v>
      </c>
    </row>
    <row r="2990" spans="1:15" ht="15">
      <c r="A2990" s="284">
        <v>2986</v>
      </c>
      <c r="B2990" s="287"/>
      <c r="C2990" s="287"/>
      <c r="D2990" s="284" t="s">
        <v>119</v>
      </c>
      <c r="E2990" s="287"/>
      <c r="F2990" s="285" t="s">
        <v>3110</v>
      </c>
      <c r="G2990" s="266" t="s">
        <v>121</v>
      </c>
      <c r="H2990" s="266">
        <f>IF(G2990="Traditional Stove",0.1,0.2)</f>
        <v>0.1</v>
      </c>
      <c r="I2990" s="266">
        <f>YEAR(J2990)</f>
        <v>2023</v>
      </c>
      <c r="J2990" s="267">
        <v>44967</v>
      </c>
      <c r="K2990" s="267">
        <f>J2990+1</f>
        <v>44968</v>
      </c>
      <c r="L2990" s="266">
        <f>IF(M2990&lt;=365,1,2)</f>
        <v>1</v>
      </c>
      <c r="M2990" s="266">
        <f>IF(K2990&lt;$C$1,$C$2-$C$1+1,$C$2-K2990+1)</f>
        <v>79</v>
      </c>
      <c r="N2990" s="268">
        <f>M2990/365</f>
        <v>0.21643835616438356</v>
      </c>
      <c r="O2990" s="269">
        <f>'Data and Parameter'!$E$4*'Data and Parameter'!$E$5*('Data and Parameter'!$E$6+'Data and Parameter'!$E$7)*'Data and Parameter'!$E$19*'Data and Parameter'!$E$14*'ER calculations'!N2990</f>
        <v>1.1206635035098378</v>
      </c>
    </row>
    <row r="2991" spans="1:15" ht="15">
      <c r="A2991" s="284">
        <v>2987</v>
      </c>
      <c r="B2991" s="287"/>
      <c r="C2991" s="287"/>
      <c r="D2991" s="284" t="s">
        <v>119</v>
      </c>
      <c r="E2991" s="287"/>
      <c r="F2991" s="285" t="s">
        <v>3111</v>
      </c>
      <c r="G2991" s="266" t="s">
        <v>121</v>
      </c>
      <c r="H2991" s="266">
        <f>IF(G2991="Traditional Stove",0.1,0.2)</f>
        <v>0.1</v>
      </c>
      <c r="I2991" s="266">
        <f>YEAR(J2991)</f>
        <v>2023</v>
      </c>
      <c r="J2991" s="267">
        <v>44967</v>
      </c>
      <c r="K2991" s="267">
        <f>J2991+1</f>
        <v>44968</v>
      </c>
      <c r="L2991" s="266">
        <f>IF(M2991&lt;=365,1,2)</f>
        <v>1</v>
      </c>
      <c r="M2991" s="266">
        <f>IF(K2991&lt;$C$1,$C$2-$C$1+1,$C$2-K2991+1)</f>
        <v>79</v>
      </c>
      <c r="N2991" s="268">
        <f>M2991/365</f>
        <v>0.21643835616438356</v>
      </c>
      <c r="O2991" s="269">
        <f>'Data and Parameter'!$E$4*'Data and Parameter'!$E$5*('Data and Parameter'!$E$6+'Data and Parameter'!$E$7)*'Data and Parameter'!$E$19*'Data and Parameter'!$E$14*'ER calculations'!N2991</f>
        <v>1.1206635035098378</v>
      </c>
    </row>
    <row r="2992" spans="1:15" ht="15">
      <c r="A2992" s="284">
        <v>2988</v>
      </c>
      <c r="B2992" s="287"/>
      <c r="C2992" s="287"/>
      <c r="D2992" s="284" t="s">
        <v>119</v>
      </c>
      <c r="E2992" s="287"/>
      <c r="F2992" s="285" t="s">
        <v>3112</v>
      </c>
      <c r="G2992" s="266" t="s">
        <v>121</v>
      </c>
      <c r="H2992" s="266">
        <f>IF(G2992="Traditional Stove",0.1,0.2)</f>
        <v>0.1</v>
      </c>
      <c r="I2992" s="266">
        <f>YEAR(J2992)</f>
        <v>2023</v>
      </c>
      <c r="J2992" s="267">
        <v>44967</v>
      </c>
      <c r="K2992" s="267">
        <f>J2992+1</f>
        <v>44968</v>
      </c>
      <c r="L2992" s="266">
        <f>IF(M2992&lt;=365,1,2)</f>
        <v>1</v>
      </c>
      <c r="M2992" s="266">
        <f>IF(K2992&lt;$C$1,$C$2-$C$1+1,$C$2-K2992+1)</f>
        <v>79</v>
      </c>
      <c r="N2992" s="268">
        <f>M2992/365</f>
        <v>0.21643835616438356</v>
      </c>
      <c r="O2992" s="269">
        <f>'Data and Parameter'!$E$4*'Data and Parameter'!$E$5*('Data and Parameter'!$E$6+'Data and Parameter'!$E$7)*'Data and Parameter'!$E$19*'Data and Parameter'!$E$14*'ER calculations'!N2992</f>
        <v>1.1206635035098378</v>
      </c>
    </row>
    <row r="2993" spans="1:15" ht="15">
      <c r="A2993" s="284">
        <v>2989</v>
      </c>
      <c r="B2993" s="287"/>
      <c r="C2993" s="287"/>
      <c r="D2993" s="284" t="s">
        <v>119</v>
      </c>
      <c r="E2993" s="287"/>
      <c r="F2993" s="285" t="s">
        <v>3113</v>
      </c>
      <c r="G2993" s="266" t="s">
        <v>121</v>
      </c>
      <c r="H2993" s="266">
        <f>IF(G2993="Traditional Stove",0.1,0.2)</f>
        <v>0.1</v>
      </c>
      <c r="I2993" s="266">
        <f>YEAR(J2993)</f>
        <v>2023</v>
      </c>
      <c r="J2993" s="267">
        <v>44967</v>
      </c>
      <c r="K2993" s="267">
        <f>J2993+1</f>
        <v>44968</v>
      </c>
      <c r="L2993" s="266">
        <f>IF(M2993&lt;=365,1,2)</f>
        <v>1</v>
      </c>
      <c r="M2993" s="266">
        <f>IF(K2993&lt;$C$1,$C$2-$C$1+1,$C$2-K2993+1)</f>
        <v>79</v>
      </c>
      <c r="N2993" s="268">
        <f>M2993/365</f>
        <v>0.21643835616438356</v>
      </c>
      <c r="O2993" s="269">
        <f>'Data and Parameter'!$E$4*'Data and Parameter'!$E$5*('Data and Parameter'!$E$6+'Data and Parameter'!$E$7)*'Data and Parameter'!$E$19*'Data and Parameter'!$E$14*'ER calculations'!N2993</f>
        <v>1.1206635035098378</v>
      </c>
    </row>
    <row r="2994" spans="1:15" ht="15">
      <c r="A2994" s="284">
        <v>2990</v>
      </c>
      <c r="B2994" s="287"/>
      <c r="C2994" s="287"/>
      <c r="D2994" s="284" t="s">
        <v>119</v>
      </c>
      <c r="E2994" s="287"/>
      <c r="F2994" s="285" t="s">
        <v>3114</v>
      </c>
      <c r="G2994" s="266" t="s">
        <v>121</v>
      </c>
      <c r="H2994" s="266">
        <f>IF(G2994="Traditional Stove",0.1,0.2)</f>
        <v>0.1</v>
      </c>
      <c r="I2994" s="266">
        <f>YEAR(J2994)</f>
        <v>2023</v>
      </c>
      <c r="J2994" s="267">
        <v>44967</v>
      </c>
      <c r="K2994" s="267">
        <f>J2994+1</f>
        <v>44968</v>
      </c>
      <c r="L2994" s="266">
        <f>IF(M2994&lt;=365,1,2)</f>
        <v>1</v>
      </c>
      <c r="M2994" s="266">
        <f>IF(K2994&lt;$C$1,$C$2-$C$1+1,$C$2-K2994+1)</f>
        <v>79</v>
      </c>
      <c r="N2994" s="268">
        <f>M2994/365</f>
        <v>0.21643835616438356</v>
      </c>
      <c r="O2994" s="269">
        <f>'Data and Parameter'!$E$4*'Data and Parameter'!$E$5*('Data and Parameter'!$E$6+'Data and Parameter'!$E$7)*'Data and Parameter'!$E$19*'Data and Parameter'!$E$14*'ER calculations'!N2994</f>
        <v>1.1206635035098378</v>
      </c>
    </row>
    <row r="2995" spans="1:15" ht="15">
      <c r="A2995" s="284">
        <v>2991</v>
      </c>
      <c r="B2995" s="287"/>
      <c r="C2995" s="287"/>
      <c r="D2995" s="284" t="s">
        <v>119</v>
      </c>
      <c r="E2995" s="287"/>
      <c r="F2995" s="285" t="s">
        <v>3115</v>
      </c>
      <c r="G2995" s="266" t="s">
        <v>121</v>
      </c>
      <c r="H2995" s="266">
        <f>IF(G2995="Traditional Stove",0.1,0.2)</f>
        <v>0.1</v>
      </c>
      <c r="I2995" s="266">
        <f>YEAR(J2995)</f>
        <v>2023</v>
      </c>
      <c r="J2995" s="267">
        <v>44967</v>
      </c>
      <c r="K2995" s="267">
        <f>J2995+1</f>
        <v>44968</v>
      </c>
      <c r="L2995" s="266">
        <f>IF(M2995&lt;=365,1,2)</f>
        <v>1</v>
      </c>
      <c r="M2995" s="266">
        <f>IF(K2995&lt;$C$1,$C$2-$C$1+1,$C$2-K2995+1)</f>
        <v>79</v>
      </c>
      <c r="N2995" s="268">
        <f>M2995/365</f>
        <v>0.21643835616438356</v>
      </c>
      <c r="O2995" s="269">
        <f>'Data and Parameter'!$E$4*'Data and Parameter'!$E$5*('Data and Parameter'!$E$6+'Data and Parameter'!$E$7)*'Data and Parameter'!$E$19*'Data and Parameter'!$E$14*'ER calculations'!N2995</f>
        <v>1.1206635035098378</v>
      </c>
    </row>
    <row r="2996" spans="1:15" ht="15">
      <c r="A2996" s="284">
        <v>2992</v>
      </c>
      <c r="B2996" s="287"/>
      <c r="C2996" s="287"/>
      <c r="D2996" s="284" t="s">
        <v>119</v>
      </c>
      <c r="E2996" s="287"/>
      <c r="F2996" s="285" t="s">
        <v>3116</v>
      </c>
      <c r="G2996" s="266" t="s">
        <v>121</v>
      </c>
      <c r="H2996" s="266">
        <f>IF(G2996="Traditional Stove",0.1,0.2)</f>
        <v>0.1</v>
      </c>
      <c r="I2996" s="266">
        <f>YEAR(J2996)</f>
        <v>2023</v>
      </c>
      <c r="J2996" s="267">
        <v>44967</v>
      </c>
      <c r="K2996" s="267">
        <f>J2996+1</f>
        <v>44968</v>
      </c>
      <c r="L2996" s="266">
        <f>IF(M2996&lt;=365,1,2)</f>
        <v>1</v>
      </c>
      <c r="M2996" s="266">
        <f>IF(K2996&lt;$C$1,$C$2-$C$1+1,$C$2-K2996+1)</f>
        <v>79</v>
      </c>
      <c r="N2996" s="268">
        <f>M2996/365</f>
        <v>0.21643835616438356</v>
      </c>
      <c r="O2996" s="269">
        <f>'Data and Parameter'!$E$4*'Data and Parameter'!$E$5*('Data and Parameter'!$E$6+'Data and Parameter'!$E$7)*'Data and Parameter'!$E$19*'Data and Parameter'!$E$14*'ER calculations'!N2996</f>
        <v>1.1206635035098378</v>
      </c>
    </row>
    <row r="2997" spans="1:15" ht="15">
      <c r="A2997" s="284">
        <v>2993</v>
      </c>
      <c r="B2997" s="287"/>
      <c r="C2997" s="287"/>
      <c r="D2997" s="284" t="s">
        <v>119</v>
      </c>
      <c r="E2997" s="287"/>
      <c r="F2997" s="285" t="s">
        <v>3117</v>
      </c>
      <c r="G2997" s="266" t="s">
        <v>121</v>
      </c>
      <c r="H2997" s="266">
        <f>IF(G2997="Traditional Stove",0.1,0.2)</f>
        <v>0.1</v>
      </c>
      <c r="I2997" s="266">
        <f>YEAR(J2997)</f>
        <v>2023</v>
      </c>
      <c r="J2997" s="267">
        <v>44967</v>
      </c>
      <c r="K2997" s="267">
        <f>J2997+1</f>
        <v>44968</v>
      </c>
      <c r="L2997" s="266">
        <f>IF(M2997&lt;=365,1,2)</f>
        <v>1</v>
      </c>
      <c r="M2997" s="266">
        <f>IF(K2997&lt;$C$1,$C$2-$C$1+1,$C$2-K2997+1)</f>
        <v>79</v>
      </c>
      <c r="N2997" s="268">
        <f>M2997/365</f>
        <v>0.21643835616438356</v>
      </c>
      <c r="O2997" s="269">
        <f>'Data and Parameter'!$E$4*'Data and Parameter'!$E$5*('Data and Parameter'!$E$6+'Data and Parameter'!$E$7)*'Data and Parameter'!$E$19*'Data and Parameter'!$E$14*'ER calculations'!N2997</f>
        <v>1.1206635035098378</v>
      </c>
    </row>
    <row r="2998" spans="1:15" ht="15">
      <c r="A2998" s="284">
        <v>2994</v>
      </c>
      <c r="B2998" s="287"/>
      <c r="C2998" s="287"/>
      <c r="D2998" s="284" t="s">
        <v>119</v>
      </c>
      <c r="E2998" s="287"/>
      <c r="F2998" s="285" t="s">
        <v>3118</v>
      </c>
      <c r="G2998" s="266" t="s">
        <v>121</v>
      </c>
      <c r="H2998" s="266">
        <f>IF(G2998="Traditional Stove",0.1,0.2)</f>
        <v>0.1</v>
      </c>
      <c r="I2998" s="266">
        <f>YEAR(J2998)</f>
        <v>2023</v>
      </c>
      <c r="J2998" s="267">
        <v>44967</v>
      </c>
      <c r="K2998" s="267">
        <f>J2998+1</f>
        <v>44968</v>
      </c>
      <c r="L2998" s="266">
        <f>IF(M2998&lt;=365,1,2)</f>
        <v>1</v>
      </c>
      <c r="M2998" s="266">
        <f>IF(K2998&lt;$C$1,$C$2-$C$1+1,$C$2-K2998+1)</f>
        <v>79</v>
      </c>
      <c r="N2998" s="268">
        <f>M2998/365</f>
        <v>0.21643835616438356</v>
      </c>
      <c r="O2998" s="269">
        <f>'Data and Parameter'!$E$4*'Data and Parameter'!$E$5*('Data and Parameter'!$E$6+'Data and Parameter'!$E$7)*'Data and Parameter'!$E$19*'Data and Parameter'!$E$14*'ER calculations'!N2998</f>
        <v>1.1206635035098378</v>
      </c>
    </row>
    <row r="2999" spans="1:15" ht="15">
      <c r="A2999" s="284">
        <v>2995</v>
      </c>
      <c r="B2999" s="287"/>
      <c r="C2999" s="287"/>
      <c r="D2999" s="284" t="s">
        <v>119</v>
      </c>
      <c r="E2999" s="287"/>
      <c r="F2999" s="285" t="s">
        <v>3119</v>
      </c>
      <c r="G2999" s="266" t="s">
        <v>121</v>
      </c>
      <c r="H2999" s="266">
        <f>IF(G2999="Traditional Stove",0.1,0.2)</f>
        <v>0.1</v>
      </c>
      <c r="I2999" s="266">
        <f>YEAR(J2999)</f>
        <v>2023</v>
      </c>
      <c r="J2999" s="267">
        <v>44967</v>
      </c>
      <c r="K2999" s="267">
        <f>J2999+1</f>
        <v>44968</v>
      </c>
      <c r="L2999" s="266">
        <f>IF(M2999&lt;=365,1,2)</f>
        <v>1</v>
      </c>
      <c r="M2999" s="266">
        <f>IF(K2999&lt;$C$1,$C$2-$C$1+1,$C$2-K2999+1)</f>
        <v>79</v>
      </c>
      <c r="N2999" s="268">
        <f>M2999/365</f>
        <v>0.21643835616438356</v>
      </c>
      <c r="O2999" s="269">
        <f>'Data and Parameter'!$E$4*'Data and Parameter'!$E$5*('Data and Parameter'!$E$6+'Data and Parameter'!$E$7)*'Data and Parameter'!$E$19*'Data and Parameter'!$E$14*'ER calculations'!N2999</f>
        <v>1.1206635035098378</v>
      </c>
    </row>
    <row r="3000" spans="1:15" ht="15">
      <c r="A3000" s="284">
        <v>2996</v>
      </c>
      <c r="B3000" s="287"/>
      <c r="C3000" s="287"/>
      <c r="D3000" s="284" t="s">
        <v>119</v>
      </c>
      <c r="E3000" s="287"/>
      <c r="F3000" s="285" t="s">
        <v>3120</v>
      </c>
      <c r="G3000" s="266" t="s">
        <v>121</v>
      </c>
      <c r="H3000" s="266">
        <f>IF(G3000="Traditional Stove",0.1,0.2)</f>
        <v>0.1</v>
      </c>
      <c r="I3000" s="266">
        <f>YEAR(J3000)</f>
        <v>2023</v>
      </c>
      <c r="J3000" s="267">
        <v>44967</v>
      </c>
      <c r="K3000" s="267">
        <f>J3000+1</f>
        <v>44968</v>
      </c>
      <c r="L3000" s="266">
        <f>IF(M3000&lt;=365,1,2)</f>
        <v>1</v>
      </c>
      <c r="M3000" s="266">
        <f>IF(K3000&lt;$C$1,$C$2-$C$1+1,$C$2-K3000+1)</f>
        <v>79</v>
      </c>
      <c r="N3000" s="268">
        <f>M3000/365</f>
        <v>0.21643835616438356</v>
      </c>
      <c r="O3000" s="269">
        <f>'Data and Parameter'!$E$4*'Data and Parameter'!$E$5*('Data and Parameter'!$E$6+'Data and Parameter'!$E$7)*'Data and Parameter'!$E$19*'Data and Parameter'!$E$14*'ER calculations'!N3000</f>
        <v>1.1206635035098378</v>
      </c>
    </row>
    <row r="3001" spans="1:15" ht="15">
      <c r="A3001" s="284">
        <v>2997</v>
      </c>
      <c r="B3001" s="287"/>
      <c r="C3001" s="287"/>
      <c r="D3001" s="284" t="s">
        <v>119</v>
      </c>
      <c r="E3001" s="287"/>
      <c r="F3001" s="285" t="s">
        <v>3121</v>
      </c>
      <c r="G3001" s="266" t="s">
        <v>121</v>
      </c>
      <c r="H3001" s="266">
        <f>IF(G3001="Traditional Stove",0.1,0.2)</f>
        <v>0.1</v>
      </c>
      <c r="I3001" s="266">
        <f>YEAR(J3001)</f>
        <v>2023</v>
      </c>
      <c r="J3001" s="267">
        <v>44967</v>
      </c>
      <c r="K3001" s="267">
        <f>J3001+1</f>
        <v>44968</v>
      </c>
      <c r="L3001" s="266">
        <f>IF(M3001&lt;=365,1,2)</f>
        <v>1</v>
      </c>
      <c r="M3001" s="266">
        <f>IF(K3001&lt;$C$1,$C$2-$C$1+1,$C$2-K3001+1)</f>
        <v>79</v>
      </c>
      <c r="N3001" s="268">
        <f>M3001/365</f>
        <v>0.21643835616438356</v>
      </c>
      <c r="O3001" s="269">
        <f>'Data and Parameter'!$E$4*'Data and Parameter'!$E$5*('Data and Parameter'!$E$6+'Data and Parameter'!$E$7)*'Data and Parameter'!$E$19*'Data and Parameter'!$E$14*'ER calculations'!N3001</f>
        <v>1.1206635035098378</v>
      </c>
    </row>
    <row r="3002" spans="1:15" ht="15">
      <c r="A3002" s="284">
        <v>2998</v>
      </c>
      <c r="B3002" s="287"/>
      <c r="C3002" s="287"/>
      <c r="D3002" s="284" t="s">
        <v>119</v>
      </c>
      <c r="E3002" s="287"/>
      <c r="F3002" s="285" t="s">
        <v>3122</v>
      </c>
      <c r="G3002" s="266" t="s">
        <v>121</v>
      </c>
      <c r="H3002" s="266">
        <f>IF(G3002="Traditional Stove",0.1,0.2)</f>
        <v>0.1</v>
      </c>
      <c r="I3002" s="266">
        <f>YEAR(J3002)</f>
        <v>2023</v>
      </c>
      <c r="J3002" s="267">
        <v>44967</v>
      </c>
      <c r="K3002" s="267">
        <f>J3002+1</f>
        <v>44968</v>
      </c>
      <c r="L3002" s="266">
        <f>IF(M3002&lt;=365,1,2)</f>
        <v>1</v>
      </c>
      <c r="M3002" s="266">
        <f>IF(K3002&lt;$C$1,$C$2-$C$1+1,$C$2-K3002+1)</f>
        <v>79</v>
      </c>
      <c r="N3002" s="268">
        <f>M3002/365</f>
        <v>0.21643835616438356</v>
      </c>
      <c r="O3002" s="269">
        <f>'Data and Parameter'!$E$4*'Data and Parameter'!$E$5*('Data and Parameter'!$E$6+'Data and Parameter'!$E$7)*'Data and Parameter'!$E$19*'Data and Parameter'!$E$14*'ER calculations'!N3002</f>
        <v>1.1206635035098378</v>
      </c>
    </row>
    <row r="3003" spans="1:15" ht="15">
      <c r="A3003" s="284">
        <v>2999</v>
      </c>
      <c r="B3003" s="287"/>
      <c r="C3003" s="287"/>
      <c r="D3003" s="284" t="s">
        <v>119</v>
      </c>
      <c r="E3003" s="287"/>
      <c r="F3003" s="285" t="s">
        <v>3123</v>
      </c>
      <c r="G3003" s="266" t="s">
        <v>121</v>
      </c>
      <c r="H3003" s="266">
        <f>IF(G3003="Traditional Stove",0.1,0.2)</f>
        <v>0.1</v>
      </c>
      <c r="I3003" s="266">
        <f>YEAR(J3003)</f>
        <v>2023</v>
      </c>
      <c r="J3003" s="267">
        <v>44967</v>
      </c>
      <c r="K3003" s="267">
        <f>J3003+1</f>
        <v>44968</v>
      </c>
      <c r="L3003" s="266">
        <f>IF(M3003&lt;=365,1,2)</f>
        <v>1</v>
      </c>
      <c r="M3003" s="266">
        <f>IF(K3003&lt;$C$1,$C$2-$C$1+1,$C$2-K3003+1)</f>
        <v>79</v>
      </c>
      <c r="N3003" s="268">
        <f>M3003/365</f>
        <v>0.21643835616438356</v>
      </c>
      <c r="O3003" s="269">
        <f>'Data and Parameter'!$E$4*'Data and Parameter'!$E$5*('Data and Parameter'!$E$6+'Data and Parameter'!$E$7)*'Data and Parameter'!$E$19*'Data and Parameter'!$E$14*'ER calculations'!N3003</f>
        <v>1.1206635035098378</v>
      </c>
    </row>
    <row r="3004" spans="1:15" ht="15">
      <c r="A3004" s="284">
        <v>3000</v>
      </c>
      <c r="B3004" s="287"/>
      <c r="C3004" s="287"/>
      <c r="D3004" s="284" t="s">
        <v>119</v>
      </c>
      <c r="E3004" s="287"/>
      <c r="F3004" s="285" t="s">
        <v>3124</v>
      </c>
      <c r="G3004" s="266" t="s">
        <v>121</v>
      </c>
      <c r="H3004" s="266">
        <f>IF(G3004="Traditional Stove",0.1,0.2)</f>
        <v>0.1</v>
      </c>
      <c r="I3004" s="266">
        <f>YEAR(J3004)</f>
        <v>2023</v>
      </c>
      <c r="J3004" s="267">
        <v>44967</v>
      </c>
      <c r="K3004" s="267">
        <f>J3004+1</f>
        <v>44968</v>
      </c>
      <c r="L3004" s="266">
        <f>IF(M3004&lt;=365,1,2)</f>
        <v>1</v>
      </c>
      <c r="M3004" s="266">
        <f>IF(K3004&lt;$C$1,$C$2-$C$1+1,$C$2-K3004+1)</f>
        <v>79</v>
      </c>
      <c r="N3004" s="268">
        <f>M3004/365</f>
        <v>0.21643835616438356</v>
      </c>
      <c r="O3004" s="269">
        <f>'Data and Parameter'!$E$4*'Data and Parameter'!$E$5*('Data and Parameter'!$E$6+'Data and Parameter'!$E$7)*'Data and Parameter'!$E$19*'Data and Parameter'!$E$14*'ER calculations'!N3004</f>
        <v>1.1206635035098378</v>
      </c>
    </row>
    <row r="3005" spans="1:15" ht="15">
      <c r="A3005" s="284">
        <v>3001</v>
      </c>
      <c r="B3005" s="287"/>
      <c r="C3005" s="287"/>
      <c r="D3005" s="284" t="s">
        <v>119</v>
      </c>
      <c r="E3005" s="287"/>
      <c r="F3005" s="285" t="s">
        <v>3125</v>
      </c>
      <c r="G3005" s="266" t="s">
        <v>121</v>
      </c>
      <c r="H3005" s="266">
        <f>IF(G3005="Traditional Stove",0.1,0.2)</f>
        <v>0.1</v>
      </c>
      <c r="I3005" s="266">
        <f>YEAR(J3005)</f>
        <v>2023</v>
      </c>
      <c r="J3005" s="267">
        <v>44967</v>
      </c>
      <c r="K3005" s="267">
        <f>J3005+1</f>
        <v>44968</v>
      </c>
      <c r="L3005" s="266">
        <f>IF(M3005&lt;=365,1,2)</f>
        <v>1</v>
      </c>
      <c r="M3005" s="266">
        <f>IF(K3005&lt;$C$1,$C$2-$C$1+1,$C$2-K3005+1)</f>
        <v>79</v>
      </c>
      <c r="N3005" s="268">
        <f>M3005/365</f>
        <v>0.21643835616438356</v>
      </c>
      <c r="O3005" s="269">
        <f>'Data and Parameter'!$E$4*'Data and Parameter'!$E$5*('Data and Parameter'!$E$6+'Data and Parameter'!$E$7)*'Data and Parameter'!$E$19*'Data and Parameter'!$E$14*'ER calculations'!N3005</f>
        <v>1.1206635035098378</v>
      </c>
    </row>
    <row r="3006" spans="1:15" ht="15">
      <c r="A3006" s="284">
        <v>3002</v>
      </c>
      <c r="B3006" s="287"/>
      <c r="C3006" s="287"/>
      <c r="D3006" s="284" t="s">
        <v>119</v>
      </c>
      <c r="E3006" s="287"/>
      <c r="F3006" s="285" t="s">
        <v>3126</v>
      </c>
      <c r="G3006" s="266" t="s">
        <v>121</v>
      </c>
      <c r="H3006" s="266">
        <f>IF(G3006="Traditional Stove",0.1,0.2)</f>
        <v>0.1</v>
      </c>
      <c r="I3006" s="266">
        <f>YEAR(J3006)</f>
        <v>2023</v>
      </c>
      <c r="J3006" s="267">
        <v>44967</v>
      </c>
      <c r="K3006" s="267">
        <f>J3006+1</f>
        <v>44968</v>
      </c>
      <c r="L3006" s="266">
        <f>IF(M3006&lt;=365,1,2)</f>
        <v>1</v>
      </c>
      <c r="M3006" s="266">
        <f>IF(K3006&lt;$C$1,$C$2-$C$1+1,$C$2-K3006+1)</f>
        <v>79</v>
      </c>
      <c r="N3006" s="268">
        <f>M3006/365</f>
        <v>0.21643835616438356</v>
      </c>
      <c r="O3006" s="269">
        <f>'Data and Parameter'!$E$4*'Data and Parameter'!$E$5*('Data and Parameter'!$E$6+'Data and Parameter'!$E$7)*'Data and Parameter'!$E$19*'Data and Parameter'!$E$14*'ER calculations'!N3006</f>
        <v>1.1206635035098378</v>
      </c>
    </row>
    <row r="3007" spans="1:15" ht="15">
      <c r="A3007" s="284">
        <v>3003</v>
      </c>
      <c r="B3007" s="287"/>
      <c r="C3007" s="287"/>
      <c r="D3007" s="284" t="s">
        <v>119</v>
      </c>
      <c r="E3007" s="287"/>
      <c r="F3007" s="285" t="s">
        <v>3127</v>
      </c>
      <c r="G3007" s="266" t="s">
        <v>121</v>
      </c>
      <c r="H3007" s="266">
        <f>IF(G3007="Traditional Stove",0.1,0.2)</f>
        <v>0.1</v>
      </c>
      <c r="I3007" s="266">
        <f>YEAR(J3007)</f>
        <v>2023</v>
      </c>
      <c r="J3007" s="267">
        <v>44967</v>
      </c>
      <c r="K3007" s="267">
        <f>J3007+1</f>
        <v>44968</v>
      </c>
      <c r="L3007" s="266">
        <f>IF(M3007&lt;=365,1,2)</f>
        <v>1</v>
      </c>
      <c r="M3007" s="266">
        <f>IF(K3007&lt;$C$1,$C$2-$C$1+1,$C$2-K3007+1)</f>
        <v>79</v>
      </c>
      <c r="N3007" s="268">
        <f>M3007/365</f>
        <v>0.21643835616438356</v>
      </c>
      <c r="O3007" s="269">
        <f>'Data and Parameter'!$E$4*'Data and Parameter'!$E$5*('Data and Parameter'!$E$6+'Data and Parameter'!$E$7)*'Data and Parameter'!$E$19*'Data and Parameter'!$E$14*'ER calculations'!N3007</f>
        <v>1.1206635035098378</v>
      </c>
    </row>
    <row r="3008" spans="1:15" ht="15">
      <c r="A3008" s="284">
        <v>3004</v>
      </c>
      <c r="B3008" s="287"/>
      <c r="C3008" s="287"/>
      <c r="D3008" s="284" t="s">
        <v>119</v>
      </c>
      <c r="E3008" s="287"/>
      <c r="F3008" s="285" t="s">
        <v>3128</v>
      </c>
      <c r="G3008" s="266" t="s">
        <v>121</v>
      </c>
      <c r="H3008" s="266">
        <f>IF(G3008="Traditional Stove",0.1,0.2)</f>
        <v>0.1</v>
      </c>
      <c r="I3008" s="266">
        <f>YEAR(J3008)</f>
        <v>2023</v>
      </c>
      <c r="J3008" s="267">
        <v>44967</v>
      </c>
      <c r="K3008" s="267">
        <f>J3008+1</f>
        <v>44968</v>
      </c>
      <c r="L3008" s="266">
        <f>IF(M3008&lt;=365,1,2)</f>
        <v>1</v>
      </c>
      <c r="M3008" s="266">
        <f>IF(K3008&lt;$C$1,$C$2-$C$1+1,$C$2-K3008+1)</f>
        <v>79</v>
      </c>
      <c r="N3008" s="268">
        <f>M3008/365</f>
        <v>0.21643835616438356</v>
      </c>
      <c r="O3008" s="269">
        <f>'Data and Parameter'!$E$4*'Data and Parameter'!$E$5*('Data and Parameter'!$E$6+'Data and Parameter'!$E$7)*'Data and Parameter'!$E$19*'Data and Parameter'!$E$14*'ER calculations'!N3008</f>
        <v>1.1206635035098378</v>
      </c>
    </row>
    <row r="3009" spans="1:15" ht="15">
      <c r="A3009" s="284">
        <v>3005</v>
      </c>
      <c r="B3009" s="287"/>
      <c r="C3009" s="287"/>
      <c r="D3009" s="284" t="s">
        <v>1054</v>
      </c>
      <c r="E3009" s="287"/>
      <c r="F3009" s="285" t="s">
        <v>3129</v>
      </c>
      <c r="G3009" s="266" t="s">
        <v>121</v>
      </c>
      <c r="H3009" s="266">
        <f>IF(G3009="Traditional Stove",0.1,0.2)</f>
        <v>0.1</v>
      </c>
      <c r="I3009" s="266">
        <f>YEAR(J3009)</f>
        <v>2023</v>
      </c>
      <c r="J3009" s="267">
        <v>44968</v>
      </c>
      <c r="K3009" s="267">
        <f>J3009+1</f>
        <v>44969</v>
      </c>
      <c r="L3009" s="266">
        <f>IF(M3009&lt;=365,1,2)</f>
        <v>1</v>
      </c>
      <c r="M3009" s="266">
        <f>IF(K3009&lt;$C$1,$C$2-$C$1+1,$C$2-K3009+1)</f>
        <v>78</v>
      </c>
      <c r="N3009" s="268">
        <f>M3009/365</f>
        <v>0.21369863013698631</v>
      </c>
      <c r="O3009" s="269">
        <f>'Data and Parameter'!$E$4*'Data and Parameter'!$E$5*('Data and Parameter'!$E$6+'Data and Parameter'!$E$7)*'Data and Parameter'!$E$19*'Data and Parameter'!$E$14*'ER calculations'!N3009</f>
        <v>1.1064778895413589</v>
      </c>
    </row>
    <row r="3010" spans="1:15" ht="15">
      <c r="A3010" s="284">
        <v>3006</v>
      </c>
      <c r="B3010" s="287"/>
      <c r="C3010" s="287"/>
      <c r="D3010" s="284" t="s">
        <v>1054</v>
      </c>
      <c r="E3010" s="287"/>
      <c r="F3010" s="285" t="s">
        <v>3130</v>
      </c>
      <c r="G3010" s="266" t="s">
        <v>121</v>
      </c>
      <c r="H3010" s="266">
        <f>IF(G3010="Traditional Stove",0.1,0.2)</f>
        <v>0.1</v>
      </c>
      <c r="I3010" s="266">
        <f>YEAR(J3010)</f>
        <v>2023</v>
      </c>
      <c r="J3010" s="267">
        <v>44968</v>
      </c>
      <c r="K3010" s="267">
        <f>J3010+1</f>
        <v>44969</v>
      </c>
      <c r="L3010" s="266">
        <f>IF(M3010&lt;=365,1,2)</f>
        <v>1</v>
      </c>
      <c r="M3010" s="266">
        <f>IF(K3010&lt;$C$1,$C$2-$C$1+1,$C$2-K3010+1)</f>
        <v>78</v>
      </c>
      <c r="N3010" s="268">
        <f>M3010/365</f>
        <v>0.21369863013698631</v>
      </c>
      <c r="O3010" s="269">
        <f>'Data and Parameter'!$E$4*'Data and Parameter'!$E$5*('Data and Parameter'!$E$6+'Data and Parameter'!$E$7)*'Data and Parameter'!$E$19*'Data and Parameter'!$E$14*'ER calculations'!N3010</f>
        <v>1.1064778895413589</v>
      </c>
    </row>
    <row r="3011" spans="1:15" ht="15">
      <c r="A3011" s="284">
        <v>3007</v>
      </c>
      <c r="B3011" s="287"/>
      <c r="C3011" s="287"/>
      <c r="D3011" s="284" t="s">
        <v>1054</v>
      </c>
      <c r="E3011" s="287"/>
      <c r="F3011" s="285" t="s">
        <v>3131</v>
      </c>
      <c r="G3011" s="266" t="s">
        <v>121</v>
      </c>
      <c r="H3011" s="266">
        <f>IF(G3011="Traditional Stove",0.1,0.2)</f>
        <v>0.1</v>
      </c>
      <c r="I3011" s="266">
        <f>YEAR(J3011)</f>
        <v>2023</v>
      </c>
      <c r="J3011" s="267">
        <v>44968</v>
      </c>
      <c r="K3011" s="267">
        <f>J3011+1</f>
        <v>44969</v>
      </c>
      <c r="L3011" s="266">
        <f>IF(M3011&lt;=365,1,2)</f>
        <v>1</v>
      </c>
      <c r="M3011" s="266">
        <f>IF(K3011&lt;$C$1,$C$2-$C$1+1,$C$2-K3011+1)</f>
        <v>78</v>
      </c>
      <c r="N3011" s="268">
        <f>M3011/365</f>
        <v>0.21369863013698631</v>
      </c>
      <c r="O3011" s="269">
        <f>'Data and Parameter'!$E$4*'Data and Parameter'!$E$5*('Data and Parameter'!$E$6+'Data and Parameter'!$E$7)*'Data and Parameter'!$E$19*'Data and Parameter'!$E$14*'ER calculations'!N3011</f>
        <v>1.1064778895413589</v>
      </c>
    </row>
    <row r="3012" spans="1:15" ht="15">
      <c r="A3012" s="284">
        <v>3008</v>
      </c>
      <c r="B3012" s="287"/>
      <c r="C3012" s="287"/>
      <c r="D3012" s="284" t="s">
        <v>1054</v>
      </c>
      <c r="E3012" s="287"/>
      <c r="F3012" s="285" t="s">
        <v>3132</v>
      </c>
      <c r="G3012" s="266" t="s">
        <v>121</v>
      </c>
      <c r="H3012" s="266">
        <f>IF(G3012="Traditional Stove",0.1,0.2)</f>
        <v>0.1</v>
      </c>
      <c r="I3012" s="266">
        <f>YEAR(J3012)</f>
        <v>2023</v>
      </c>
      <c r="J3012" s="267">
        <v>44968</v>
      </c>
      <c r="K3012" s="267">
        <f>J3012+1</f>
        <v>44969</v>
      </c>
      <c r="L3012" s="266">
        <f>IF(M3012&lt;=365,1,2)</f>
        <v>1</v>
      </c>
      <c r="M3012" s="266">
        <f>IF(K3012&lt;$C$1,$C$2-$C$1+1,$C$2-K3012+1)</f>
        <v>78</v>
      </c>
      <c r="N3012" s="268">
        <f>M3012/365</f>
        <v>0.21369863013698631</v>
      </c>
      <c r="O3012" s="269">
        <f>'Data and Parameter'!$E$4*'Data and Parameter'!$E$5*('Data and Parameter'!$E$6+'Data and Parameter'!$E$7)*'Data and Parameter'!$E$19*'Data and Parameter'!$E$14*'ER calculations'!N3012</f>
        <v>1.1064778895413589</v>
      </c>
    </row>
    <row r="3013" spans="1:15" ht="15">
      <c r="A3013" s="284">
        <v>3009</v>
      </c>
      <c r="B3013" s="287"/>
      <c r="C3013" s="287"/>
      <c r="D3013" s="284" t="s">
        <v>1054</v>
      </c>
      <c r="E3013" s="287"/>
      <c r="F3013" s="285" t="s">
        <v>3133</v>
      </c>
      <c r="G3013" s="266" t="s">
        <v>121</v>
      </c>
      <c r="H3013" s="266">
        <f>IF(G3013="Traditional Stove",0.1,0.2)</f>
        <v>0.1</v>
      </c>
      <c r="I3013" s="266">
        <f>YEAR(J3013)</f>
        <v>2023</v>
      </c>
      <c r="J3013" s="267">
        <v>44968</v>
      </c>
      <c r="K3013" s="267">
        <f>J3013+1</f>
        <v>44969</v>
      </c>
      <c r="L3013" s="266">
        <f>IF(M3013&lt;=365,1,2)</f>
        <v>1</v>
      </c>
      <c r="M3013" s="266">
        <f>IF(K3013&lt;$C$1,$C$2-$C$1+1,$C$2-K3013+1)</f>
        <v>78</v>
      </c>
      <c r="N3013" s="268">
        <f>M3013/365</f>
        <v>0.21369863013698631</v>
      </c>
      <c r="O3013" s="269">
        <f>'Data and Parameter'!$E$4*'Data and Parameter'!$E$5*('Data and Parameter'!$E$6+'Data and Parameter'!$E$7)*'Data and Parameter'!$E$19*'Data and Parameter'!$E$14*'ER calculations'!N3013</f>
        <v>1.1064778895413589</v>
      </c>
    </row>
    <row r="3014" spans="1:15" ht="15">
      <c r="A3014" s="284">
        <v>3010</v>
      </c>
      <c r="B3014" s="287"/>
      <c r="C3014" s="287"/>
      <c r="D3014" s="284" t="s">
        <v>1054</v>
      </c>
      <c r="E3014" s="287"/>
      <c r="F3014" s="285" t="s">
        <v>3134</v>
      </c>
      <c r="G3014" s="266" t="s">
        <v>121</v>
      </c>
      <c r="H3014" s="266">
        <f>IF(G3014="Traditional Stove",0.1,0.2)</f>
        <v>0.1</v>
      </c>
      <c r="I3014" s="266">
        <f>YEAR(J3014)</f>
        <v>2023</v>
      </c>
      <c r="J3014" s="267">
        <v>44968</v>
      </c>
      <c r="K3014" s="267">
        <f>J3014+1</f>
        <v>44969</v>
      </c>
      <c r="L3014" s="266">
        <f>IF(M3014&lt;=365,1,2)</f>
        <v>1</v>
      </c>
      <c r="M3014" s="266">
        <f>IF(K3014&lt;$C$1,$C$2-$C$1+1,$C$2-K3014+1)</f>
        <v>78</v>
      </c>
      <c r="N3014" s="268">
        <f>M3014/365</f>
        <v>0.21369863013698631</v>
      </c>
      <c r="O3014" s="269">
        <f>'Data and Parameter'!$E$4*'Data and Parameter'!$E$5*('Data and Parameter'!$E$6+'Data and Parameter'!$E$7)*'Data and Parameter'!$E$19*'Data and Parameter'!$E$14*'ER calculations'!N3014</f>
        <v>1.1064778895413589</v>
      </c>
    </row>
    <row r="3015" spans="1:15" ht="15">
      <c r="A3015" s="284">
        <v>3011</v>
      </c>
      <c r="B3015" s="287"/>
      <c r="C3015" s="287"/>
      <c r="D3015" s="284" t="s">
        <v>1054</v>
      </c>
      <c r="E3015" s="287"/>
      <c r="F3015" s="285" t="s">
        <v>3135</v>
      </c>
      <c r="G3015" s="266" t="s">
        <v>121</v>
      </c>
      <c r="H3015" s="266">
        <f>IF(G3015="Traditional Stove",0.1,0.2)</f>
        <v>0.1</v>
      </c>
      <c r="I3015" s="266">
        <f>YEAR(J3015)</f>
        <v>2023</v>
      </c>
      <c r="J3015" s="267">
        <v>44968</v>
      </c>
      <c r="K3015" s="267">
        <f>J3015+1</f>
        <v>44969</v>
      </c>
      <c r="L3015" s="266">
        <f>IF(M3015&lt;=365,1,2)</f>
        <v>1</v>
      </c>
      <c r="M3015" s="266">
        <f>IF(K3015&lt;$C$1,$C$2-$C$1+1,$C$2-K3015+1)</f>
        <v>78</v>
      </c>
      <c r="N3015" s="268">
        <f>M3015/365</f>
        <v>0.21369863013698631</v>
      </c>
      <c r="O3015" s="269">
        <f>'Data and Parameter'!$E$4*'Data and Parameter'!$E$5*('Data and Parameter'!$E$6+'Data and Parameter'!$E$7)*'Data and Parameter'!$E$19*'Data and Parameter'!$E$14*'ER calculations'!N3015</f>
        <v>1.1064778895413589</v>
      </c>
    </row>
    <row r="3016" spans="1:15" ht="15">
      <c r="A3016" s="284">
        <v>3012</v>
      </c>
      <c r="B3016" s="287"/>
      <c r="C3016" s="287"/>
      <c r="D3016" s="284" t="s">
        <v>1054</v>
      </c>
      <c r="E3016" s="287"/>
      <c r="F3016" s="285" t="s">
        <v>3136</v>
      </c>
      <c r="G3016" s="266" t="s">
        <v>121</v>
      </c>
      <c r="H3016" s="266">
        <f>IF(G3016="Traditional Stove",0.1,0.2)</f>
        <v>0.1</v>
      </c>
      <c r="I3016" s="266">
        <f>YEAR(J3016)</f>
        <v>2023</v>
      </c>
      <c r="J3016" s="267">
        <v>44968</v>
      </c>
      <c r="K3016" s="267">
        <f>J3016+1</f>
        <v>44969</v>
      </c>
      <c r="L3016" s="266">
        <f>IF(M3016&lt;=365,1,2)</f>
        <v>1</v>
      </c>
      <c r="M3016" s="266">
        <f>IF(K3016&lt;$C$1,$C$2-$C$1+1,$C$2-K3016+1)</f>
        <v>78</v>
      </c>
      <c r="N3016" s="268">
        <f>M3016/365</f>
        <v>0.21369863013698631</v>
      </c>
      <c r="O3016" s="269">
        <f>'Data and Parameter'!$E$4*'Data and Parameter'!$E$5*('Data and Parameter'!$E$6+'Data and Parameter'!$E$7)*'Data and Parameter'!$E$19*'Data and Parameter'!$E$14*'ER calculations'!N3016</f>
        <v>1.1064778895413589</v>
      </c>
    </row>
    <row r="3017" spans="1:15" ht="15">
      <c r="A3017" s="284">
        <v>3013</v>
      </c>
      <c r="B3017" s="287"/>
      <c r="C3017" s="287"/>
      <c r="D3017" s="284" t="s">
        <v>1054</v>
      </c>
      <c r="E3017" s="287"/>
      <c r="F3017" s="285" t="s">
        <v>3137</v>
      </c>
      <c r="G3017" s="266" t="s">
        <v>121</v>
      </c>
      <c r="H3017" s="266">
        <f>IF(G3017="Traditional Stove",0.1,0.2)</f>
        <v>0.1</v>
      </c>
      <c r="I3017" s="266">
        <f>YEAR(J3017)</f>
        <v>2023</v>
      </c>
      <c r="J3017" s="267">
        <v>44968</v>
      </c>
      <c r="K3017" s="267">
        <f>J3017+1</f>
        <v>44969</v>
      </c>
      <c r="L3017" s="266">
        <f>IF(M3017&lt;=365,1,2)</f>
        <v>1</v>
      </c>
      <c r="M3017" s="266">
        <f>IF(K3017&lt;$C$1,$C$2-$C$1+1,$C$2-K3017+1)</f>
        <v>78</v>
      </c>
      <c r="N3017" s="268">
        <f>M3017/365</f>
        <v>0.21369863013698631</v>
      </c>
      <c r="O3017" s="269">
        <f>'Data and Parameter'!$E$4*'Data and Parameter'!$E$5*('Data and Parameter'!$E$6+'Data and Parameter'!$E$7)*'Data and Parameter'!$E$19*'Data and Parameter'!$E$14*'ER calculations'!N3017</f>
        <v>1.1064778895413589</v>
      </c>
    </row>
    <row r="3018" spans="1:15" ht="15">
      <c r="A3018" s="284">
        <v>3014</v>
      </c>
      <c r="B3018" s="287"/>
      <c r="C3018" s="287"/>
      <c r="D3018" s="284" t="s">
        <v>1054</v>
      </c>
      <c r="E3018" s="287"/>
      <c r="F3018" s="285" t="s">
        <v>3138</v>
      </c>
      <c r="G3018" s="266" t="s">
        <v>121</v>
      </c>
      <c r="H3018" s="266">
        <f>IF(G3018="Traditional Stove",0.1,0.2)</f>
        <v>0.1</v>
      </c>
      <c r="I3018" s="266">
        <f>YEAR(J3018)</f>
        <v>2023</v>
      </c>
      <c r="J3018" s="267">
        <v>44968</v>
      </c>
      <c r="K3018" s="267">
        <f>J3018+1</f>
        <v>44969</v>
      </c>
      <c r="L3018" s="266">
        <f>IF(M3018&lt;=365,1,2)</f>
        <v>1</v>
      </c>
      <c r="M3018" s="266">
        <f>IF(K3018&lt;$C$1,$C$2-$C$1+1,$C$2-K3018+1)</f>
        <v>78</v>
      </c>
      <c r="N3018" s="268">
        <f>M3018/365</f>
        <v>0.21369863013698631</v>
      </c>
      <c r="O3018" s="269">
        <f>'Data and Parameter'!$E$4*'Data and Parameter'!$E$5*('Data and Parameter'!$E$6+'Data and Parameter'!$E$7)*'Data and Parameter'!$E$19*'Data and Parameter'!$E$14*'ER calculations'!N3018</f>
        <v>1.1064778895413589</v>
      </c>
    </row>
    <row r="3019" spans="1:15" ht="15">
      <c r="A3019" s="284">
        <v>3015</v>
      </c>
      <c r="B3019" s="287"/>
      <c r="C3019" s="287"/>
      <c r="D3019" s="284" t="s">
        <v>1054</v>
      </c>
      <c r="E3019" s="287"/>
      <c r="F3019" s="285" t="s">
        <v>3139</v>
      </c>
      <c r="G3019" s="266" t="s">
        <v>121</v>
      </c>
      <c r="H3019" s="266">
        <f>IF(G3019="Traditional Stove",0.1,0.2)</f>
        <v>0.1</v>
      </c>
      <c r="I3019" s="266">
        <f>YEAR(J3019)</f>
        <v>2023</v>
      </c>
      <c r="J3019" s="267">
        <v>44968</v>
      </c>
      <c r="K3019" s="267">
        <f>J3019+1</f>
        <v>44969</v>
      </c>
      <c r="L3019" s="266">
        <f>IF(M3019&lt;=365,1,2)</f>
        <v>1</v>
      </c>
      <c r="M3019" s="266">
        <f>IF(K3019&lt;$C$1,$C$2-$C$1+1,$C$2-K3019+1)</f>
        <v>78</v>
      </c>
      <c r="N3019" s="268">
        <f>M3019/365</f>
        <v>0.21369863013698631</v>
      </c>
      <c r="O3019" s="269">
        <f>'Data and Parameter'!$E$4*'Data and Parameter'!$E$5*('Data and Parameter'!$E$6+'Data and Parameter'!$E$7)*'Data and Parameter'!$E$19*'Data and Parameter'!$E$14*'ER calculations'!N3019</f>
        <v>1.1064778895413589</v>
      </c>
    </row>
    <row r="3020" spans="1:15" ht="15">
      <c r="A3020" s="284">
        <v>3016</v>
      </c>
      <c r="B3020" s="287"/>
      <c r="C3020" s="287"/>
      <c r="D3020" s="284" t="s">
        <v>1054</v>
      </c>
      <c r="E3020" s="287"/>
      <c r="F3020" s="285" t="s">
        <v>3140</v>
      </c>
      <c r="G3020" s="266" t="s">
        <v>121</v>
      </c>
      <c r="H3020" s="266">
        <f>IF(G3020="Traditional Stove",0.1,0.2)</f>
        <v>0.1</v>
      </c>
      <c r="I3020" s="266">
        <f>YEAR(J3020)</f>
        <v>2023</v>
      </c>
      <c r="J3020" s="267">
        <v>44968</v>
      </c>
      <c r="K3020" s="267">
        <f>J3020+1</f>
        <v>44969</v>
      </c>
      <c r="L3020" s="266">
        <f>IF(M3020&lt;=365,1,2)</f>
        <v>1</v>
      </c>
      <c r="M3020" s="266">
        <f>IF(K3020&lt;$C$1,$C$2-$C$1+1,$C$2-K3020+1)</f>
        <v>78</v>
      </c>
      <c r="N3020" s="268">
        <f>M3020/365</f>
        <v>0.21369863013698631</v>
      </c>
      <c r="O3020" s="269">
        <f>'Data and Parameter'!$E$4*'Data and Parameter'!$E$5*('Data and Parameter'!$E$6+'Data and Parameter'!$E$7)*'Data and Parameter'!$E$19*'Data and Parameter'!$E$14*'ER calculations'!N3020</f>
        <v>1.1064778895413589</v>
      </c>
    </row>
    <row r="3021" spans="1:15" ht="15">
      <c r="A3021" s="284">
        <v>3017</v>
      </c>
      <c r="B3021" s="287"/>
      <c r="C3021" s="287"/>
      <c r="D3021" s="284" t="s">
        <v>1054</v>
      </c>
      <c r="E3021" s="287"/>
      <c r="F3021" s="285" t="s">
        <v>3141</v>
      </c>
      <c r="G3021" s="266" t="s">
        <v>121</v>
      </c>
      <c r="H3021" s="266">
        <f>IF(G3021="Traditional Stove",0.1,0.2)</f>
        <v>0.1</v>
      </c>
      <c r="I3021" s="266">
        <f>YEAR(J3021)</f>
        <v>2023</v>
      </c>
      <c r="J3021" s="267">
        <v>44968</v>
      </c>
      <c r="K3021" s="267">
        <f>J3021+1</f>
        <v>44969</v>
      </c>
      <c r="L3021" s="266">
        <f>IF(M3021&lt;=365,1,2)</f>
        <v>1</v>
      </c>
      <c r="M3021" s="266">
        <f>IF(K3021&lt;$C$1,$C$2-$C$1+1,$C$2-K3021+1)</f>
        <v>78</v>
      </c>
      <c r="N3021" s="268">
        <f>M3021/365</f>
        <v>0.21369863013698631</v>
      </c>
      <c r="O3021" s="269">
        <f>'Data and Parameter'!$E$4*'Data and Parameter'!$E$5*('Data and Parameter'!$E$6+'Data and Parameter'!$E$7)*'Data and Parameter'!$E$19*'Data and Parameter'!$E$14*'ER calculations'!N3021</f>
        <v>1.1064778895413589</v>
      </c>
    </row>
    <row r="3022" spans="1:15" ht="15">
      <c r="A3022" s="284">
        <v>3018</v>
      </c>
      <c r="B3022" s="287"/>
      <c r="C3022" s="287"/>
      <c r="D3022" s="284" t="s">
        <v>1054</v>
      </c>
      <c r="E3022" s="287"/>
      <c r="F3022" s="285" t="s">
        <v>3142</v>
      </c>
      <c r="G3022" s="266" t="s">
        <v>121</v>
      </c>
      <c r="H3022" s="266">
        <f>IF(G3022="Traditional Stove",0.1,0.2)</f>
        <v>0.1</v>
      </c>
      <c r="I3022" s="266">
        <f>YEAR(J3022)</f>
        <v>2023</v>
      </c>
      <c r="J3022" s="267">
        <v>44968</v>
      </c>
      <c r="K3022" s="267">
        <f>J3022+1</f>
        <v>44969</v>
      </c>
      <c r="L3022" s="266">
        <f>IF(M3022&lt;=365,1,2)</f>
        <v>1</v>
      </c>
      <c r="M3022" s="266">
        <f>IF(K3022&lt;$C$1,$C$2-$C$1+1,$C$2-K3022+1)</f>
        <v>78</v>
      </c>
      <c r="N3022" s="268">
        <f>M3022/365</f>
        <v>0.21369863013698631</v>
      </c>
      <c r="O3022" s="269">
        <f>'Data and Parameter'!$E$4*'Data and Parameter'!$E$5*('Data and Parameter'!$E$6+'Data and Parameter'!$E$7)*'Data and Parameter'!$E$19*'Data and Parameter'!$E$14*'ER calculations'!N3022</f>
        <v>1.1064778895413589</v>
      </c>
    </row>
    <row r="3023" spans="1:15" ht="15">
      <c r="A3023" s="284">
        <v>3019</v>
      </c>
      <c r="B3023" s="287"/>
      <c r="C3023" s="287"/>
      <c r="D3023" s="284" t="s">
        <v>1054</v>
      </c>
      <c r="E3023" s="287"/>
      <c r="F3023" s="285" t="s">
        <v>3143</v>
      </c>
      <c r="G3023" s="266" t="s">
        <v>121</v>
      </c>
      <c r="H3023" s="266">
        <f>IF(G3023="Traditional Stove",0.1,0.2)</f>
        <v>0.1</v>
      </c>
      <c r="I3023" s="266">
        <f>YEAR(J3023)</f>
        <v>2023</v>
      </c>
      <c r="J3023" s="267">
        <v>44968</v>
      </c>
      <c r="K3023" s="267">
        <f>J3023+1</f>
        <v>44969</v>
      </c>
      <c r="L3023" s="266">
        <f>IF(M3023&lt;=365,1,2)</f>
        <v>1</v>
      </c>
      <c r="M3023" s="266">
        <f>IF(K3023&lt;$C$1,$C$2-$C$1+1,$C$2-K3023+1)</f>
        <v>78</v>
      </c>
      <c r="N3023" s="268">
        <f>M3023/365</f>
        <v>0.21369863013698631</v>
      </c>
      <c r="O3023" s="269">
        <f>'Data and Parameter'!$E$4*'Data and Parameter'!$E$5*('Data and Parameter'!$E$6+'Data and Parameter'!$E$7)*'Data and Parameter'!$E$19*'Data and Parameter'!$E$14*'ER calculations'!N3023</f>
        <v>1.1064778895413589</v>
      </c>
    </row>
    <row r="3024" spans="1:15" ht="15">
      <c r="A3024" s="284">
        <v>3020</v>
      </c>
      <c r="B3024" s="287"/>
      <c r="C3024" s="287"/>
      <c r="D3024" s="284" t="s">
        <v>1054</v>
      </c>
      <c r="E3024" s="287"/>
      <c r="F3024" s="285" t="s">
        <v>3144</v>
      </c>
      <c r="G3024" s="266" t="s">
        <v>121</v>
      </c>
      <c r="H3024" s="266">
        <f>IF(G3024="Traditional Stove",0.1,0.2)</f>
        <v>0.1</v>
      </c>
      <c r="I3024" s="266">
        <f>YEAR(J3024)</f>
        <v>2023</v>
      </c>
      <c r="J3024" s="267">
        <v>44967</v>
      </c>
      <c r="K3024" s="267">
        <f>J3024+1</f>
        <v>44968</v>
      </c>
      <c r="L3024" s="266">
        <f>IF(M3024&lt;=365,1,2)</f>
        <v>1</v>
      </c>
      <c r="M3024" s="266">
        <f>IF(K3024&lt;$C$1,$C$2-$C$1+1,$C$2-K3024+1)</f>
        <v>79</v>
      </c>
      <c r="N3024" s="268">
        <f>M3024/365</f>
        <v>0.21643835616438356</v>
      </c>
      <c r="O3024" s="269">
        <f>'Data and Parameter'!$E$4*'Data and Parameter'!$E$5*('Data and Parameter'!$E$6+'Data and Parameter'!$E$7)*'Data and Parameter'!$E$19*'Data and Parameter'!$E$14*'ER calculations'!N3024</f>
        <v>1.1206635035098378</v>
      </c>
    </row>
    <row r="3025" spans="1:15" ht="15">
      <c r="A3025" s="284">
        <v>3021</v>
      </c>
      <c r="B3025" s="287"/>
      <c r="C3025" s="287"/>
      <c r="D3025" s="284" t="s">
        <v>1054</v>
      </c>
      <c r="E3025" s="287"/>
      <c r="F3025" s="285" t="s">
        <v>3145</v>
      </c>
      <c r="G3025" s="266" t="s">
        <v>121</v>
      </c>
      <c r="H3025" s="266">
        <f>IF(G3025="Traditional Stove",0.1,0.2)</f>
        <v>0.1</v>
      </c>
      <c r="I3025" s="266">
        <f>YEAR(J3025)</f>
        <v>2023</v>
      </c>
      <c r="J3025" s="267">
        <v>44967</v>
      </c>
      <c r="K3025" s="267">
        <f>J3025+1</f>
        <v>44968</v>
      </c>
      <c r="L3025" s="266">
        <f>IF(M3025&lt;=365,1,2)</f>
        <v>1</v>
      </c>
      <c r="M3025" s="266">
        <f>IF(K3025&lt;$C$1,$C$2-$C$1+1,$C$2-K3025+1)</f>
        <v>79</v>
      </c>
      <c r="N3025" s="268">
        <f>M3025/365</f>
        <v>0.21643835616438356</v>
      </c>
      <c r="O3025" s="269">
        <f>'Data and Parameter'!$E$4*'Data and Parameter'!$E$5*('Data and Parameter'!$E$6+'Data and Parameter'!$E$7)*'Data and Parameter'!$E$19*'Data and Parameter'!$E$14*'ER calculations'!N3025</f>
        <v>1.1206635035098378</v>
      </c>
    </row>
    <row r="3026" spans="1:15" ht="15">
      <c r="A3026" s="284">
        <v>3022</v>
      </c>
      <c r="B3026" s="287"/>
      <c r="C3026" s="287"/>
      <c r="D3026" s="284" t="s">
        <v>1054</v>
      </c>
      <c r="E3026" s="287"/>
      <c r="F3026" s="285" t="s">
        <v>3146</v>
      </c>
      <c r="G3026" s="266" t="s">
        <v>121</v>
      </c>
      <c r="H3026" s="266">
        <f>IF(G3026="Traditional Stove",0.1,0.2)</f>
        <v>0.1</v>
      </c>
      <c r="I3026" s="266">
        <f>YEAR(J3026)</f>
        <v>2023</v>
      </c>
      <c r="J3026" s="267">
        <v>44967</v>
      </c>
      <c r="K3026" s="267">
        <f>J3026+1</f>
        <v>44968</v>
      </c>
      <c r="L3026" s="266">
        <f>IF(M3026&lt;=365,1,2)</f>
        <v>1</v>
      </c>
      <c r="M3026" s="266">
        <f>IF(K3026&lt;$C$1,$C$2-$C$1+1,$C$2-K3026+1)</f>
        <v>79</v>
      </c>
      <c r="N3026" s="268">
        <f>M3026/365</f>
        <v>0.21643835616438356</v>
      </c>
      <c r="O3026" s="269">
        <f>'Data and Parameter'!$E$4*'Data and Parameter'!$E$5*('Data and Parameter'!$E$6+'Data and Parameter'!$E$7)*'Data and Parameter'!$E$19*'Data and Parameter'!$E$14*'ER calculations'!N3026</f>
        <v>1.1206635035098378</v>
      </c>
    </row>
    <row r="3027" spans="1:15" ht="15">
      <c r="A3027" s="284">
        <v>3023</v>
      </c>
      <c r="B3027" s="287"/>
      <c r="C3027" s="287"/>
      <c r="D3027" s="284" t="s">
        <v>1054</v>
      </c>
      <c r="E3027" s="287"/>
      <c r="F3027" s="285" t="s">
        <v>3147</v>
      </c>
      <c r="G3027" s="266" t="s">
        <v>121</v>
      </c>
      <c r="H3027" s="266">
        <f>IF(G3027="Traditional Stove",0.1,0.2)</f>
        <v>0.1</v>
      </c>
      <c r="I3027" s="266">
        <f>YEAR(J3027)</f>
        <v>2023</v>
      </c>
      <c r="J3027" s="267">
        <v>44968</v>
      </c>
      <c r="K3027" s="267">
        <f>J3027+1</f>
        <v>44969</v>
      </c>
      <c r="L3027" s="266">
        <f>IF(M3027&lt;=365,1,2)</f>
        <v>1</v>
      </c>
      <c r="M3027" s="266">
        <f>IF(K3027&lt;$C$1,$C$2-$C$1+1,$C$2-K3027+1)</f>
        <v>78</v>
      </c>
      <c r="N3027" s="268">
        <f>M3027/365</f>
        <v>0.21369863013698631</v>
      </c>
      <c r="O3027" s="269">
        <f>'Data and Parameter'!$E$4*'Data and Parameter'!$E$5*('Data and Parameter'!$E$6+'Data and Parameter'!$E$7)*'Data and Parameter'!$E$19*'Data and Parameter'!$E$14*'ER calculations'!N3027</f>
        <v>1.1064778895413589</v>
      </c>
    </row>
    <row r="3028" spans="1:15" ht="15">
      <c r="A3028" s="284">
        <v>3024</v>
      </c>
      <c r="B3028" s="287"/>
      <c r="C3028" s="287"/>
      <c r="D3028" s="284" t="s">
        <v>1054</v>
      </c>
      <c r="E3028" s="287"/>
      <c r="F3028" s="285" t="s">
        <v>3148</v>
      </c>
      <c r="G3028" s="266" t="s">
        <v>121</v>
      </c>
      <c r="H3028" s="266">
        <f>IF(G3028="Traditional Stove",0.1,0.2)</f>
        <v>0.1</v>
      </c>
      <c r="I3028" s="266">
        <f>YEAR(J3028)</f>
        <v>2023</v>
      </c>
      <c r="J3028" s="267">
        <v>44967</v>
      </c>
      <c r="K3028" s="267">
        <f>J3028+1</f>
        <v>44968</v>
      </c>
      <c r="L3028" s="266">
        <f>IF(M3028&lt;=365,1,2)</f>
        <v>1</v>
      </c>
      <c r="M3028" s="266">
        <f>IF(K3028&lt;$C$1,$C$2-$C$1+1,$C$2-K3028+1)</f>
        <v>79</v>
      </c>
      <c r="N3028" s="268">
        <f>M3028/365</f>
        <v>0.21643835616438356</v>
      </c>
      <c r="O3028" s="269">
        <f>'Data and Parameter'!$E$4*'Data and Parameter'!$E$5*('Data and Parameter'!$E$6+'Data and Parameter'!$E$7)*'Data and Parameter'!$E$19*'Data and Parameter'!$E$14*'ER calculations'!N3028</f>
        <v>1.1206635035098378</v>
      </c>
    </row>
    <row r="3029" spans="1:15" ht="15">
      <c r="A3029" s="284">
        <v>3025</v>
      </c>
      <c r="B3029" s="287"/>
      <c r="C3029" s="287"/>
      <c r="D3029" s="284" t="s">
        <v>1054</v>
      </c>
      <c r="E3029" s="287"/>
      <c r="F3029" s="285" t="s">
        <v>3149</v>
      </c>
      <c r="G3029" s="266" t="s">
        <v>121</v>
      </c>
      <c r="H3029" s="266">
        <f>IF(G3029="Traditional Stove",0.1,0.2)</f>
        <v>0.1</v>
      </c>
      <c r="I3029" s="266">
        <f>YEAR(J3029)</f>
        <v>2023</v>
      </c>
      <c r="J3029" s="267">
        <v>44967</v>
      </c>
      <c r="K3029" s="267">
        <f>J3029+1</f>
        <v>44968</v>
      </c>
      <c r="L3029" s="266">
        <f>IF(M3029&lt;=365,1,2)</f>
        <v>1</v>
      </c>
      <c r="M3029" s="266">
        <f>IF(K3029&lt;$C$1,$C$2-$C$1+1,$C$2-K3029+1)</f>
        <v>79</v>
      </c>
      <c r="N3029" s="268">
        <f>M3029/365</f>
        <v>0.21643835616438356</v>
      </c>
      <c r="O3029" s="269">
        <f>'Data and Parameter'!$E$4*'Data and Parameter'!$E$5*('Data and Parameter'!$E$6+'Data and Parameter'!$E$7)*'Data and Parameter'!$E$19*'Data and Parameter'!$E$14*'ER calculations'!N3029</f>
        <v>1.1206635035098378</v>
      </c>
    </row>
    <row r="3030" spans="1:15" ht="15">
      <c r="A3030" s="284">
        <v>3026</v>
      </c>
      <c r="B3030" s="287"/>
      <c r="C3030" s="287"/>
      <c r="D3030" s="284" t="s">
        <v>1054</v>
      </c>
      <c r="E3030" s="287"/>
      <c r="F3030" s="285" t="s">
        <v>3150</v>
      </c>
      <c r="G3030" s="266" t="s">
        <v>121</v>
      </c>
      <c r="H3030" s="266">
        <f>IF(G3030="Traditional Stove",0.1,0.2)</f>
        <v>0.1</v>
      </c>
      <c r="I3030" s="266">
        <f>YEAR(J3030)</f>
        <v>2023</v>
      </c>
      <c r="J3030" s="267">
        <v>44967</v>
      </c>
      <c r="K3030" s="267">
        <f>J3030+1</f>
        <v>44968</v>
      </c>
      <c r="L3030" s="266">
        <f>IF(M3030&lt;=365,1,2)</f>
        <v>1</v>
      </c>
      <c r="M3030" s="266">
        <f>IF(K3030&lt;$C$1,$C$2-$C$1+1,$C$2-K3030+1)</f>
        <v>79</v>
      </c>
      <c r="N3030" s="268">
        <f>M3030/365</f>
        <v>0.21643835616438356</v>
      </c>
      <c r="O3030" s="269">
        <f>'Data and Parameter'!$E$4*'Data and Parameter'!$E$5*('Data and Parameter'!$E$6+'Data and Parameter'!$E$7)*'Data and Parameter'!$E$19*'Data and Parameter'!$E$14*'ER calculations'!N3030</f>
        <v>1.1206635035098378</v>
      </c>
    </row>
    <row r="3031" spans="1:15" ht="15">
      <c r="A3031" s="284">
        <v>3027</v>
      </c>
      <c r="B3031" s="287"/>
      <c r="C3031" s="287"/>
      <c r="D3031" s="284" t="s">
        <v>1054</v>
      </c>
      <c r="E3031" s="287"/>
      <c r="F3031" s="285" t="s">
        <v>3151</v>
      </c>
      <c r="G3031" s="266" t="s">
        <v>121</v>
      </c>
      <c r="H3031" s="266">
        <f>IF(G3031="Traditional Stove",0.1,0.2)</f>
        <v>0.1</v>
      </c>
      <c r="I3031" s="266">
        <f>YEAR(J3031)</f>
        <v>2023</v>
      </c>
      <c r="J3031" s="267">
        <v>44967</v>
      </c>
      <c r="K3031" s="267">
        <f>J3031+1</f>
        <v>44968</v>
      </c>
      <c r="L3031" s="266">
        <f>IF(M3031&lt;=365,1,2)</f>
        <v>1</v>
      </c>
      <c r="M3031" s="266">
        <f>IF(K3031&lt;$C$1,$C$2-$C$1+1,$C$2-K3031+1)</f>
        <v>79</v>
      </c>
      <c r="N3031" s="268">
        <f>M3031/365</f>
        <v>0.21643835616438356</v>
      </c>
      <c r="O3031" s="269">
        <f>'Data and Parameter'!$E$4*'Data and Parameter'!$E$5*('Data and Parameter'!$E$6+'Data and Parameter'!$E$7)*'Data and Parameter'!$E$19*'Data and Parameter'!$E$14*'ER calculations'!N3031</f>
        <v>1.1206635035098378</v>
      </c>
    </row>
    <row r="3032" spans="1:15" ht="15">
      <c r="A3032" s="284">
        <v>3028</v>
      </c>
      <c r="B3032" s="287"/>
      <c r="C3032" s="287"/>
      <c r="D3032" s="284" t="s">
        <v>1054</v>
      </c>
      <c r="E3032" s="287"/>
      <c r="F3032" s="285" t="s">
        <v>3152</v>
      </c>
      <c r="G3032" s="266" t="s">
        <v>121</v>
      </c>
      <c r="H3032" s="266">
        <f>IF(G3032="Traditional Stove",0.1,0.2)</f>
        <v>0.1</v>
      </c>
      <c r="I3032" s="266">
        <f>YEAR(J3032)</f>
        <v>2023</v>
      </c>
      <c r="J3032" s="267">
        <v>44967</v>
      </c>
      <c r="K3032" s="267">
        <f>J3032+1</f>
        <v>44968</v>
      </c>
      <c r="L3032" s="266">
        <f>IF(M3032&lt;=365,1,2)</f>
        <v>1</v>
      </c>
      <c r="M3032" s="266">
        <f>IF(K3032&lt;$C$1,$C$2-$C$1+1,$C$2-K3032+1)</f>
        <v>79</v>
      </c>
      <c r="N3032" s="268">
        <f>M3032/365</f>
        <v>0.21643835616438356</v>
      </c>
      <c r="O3032" s="269">
        <f>'Data and Parameter'!$E$4*'Data and Parameter'!$E$5*('Data and Parameter'!$E$6+'Data and Parameter'!$E$7)*'Data and Parameter'!$E$19*'Data and Parameter'!$E$14*'ER calculations'!N3032</f>
        <v>1.1206635035098378</v>
      </c>
    </row>
    <row r="3033" spans="1:15" ht="15">
      <c r="A3033" s="284">
        <v>3029</v>
      </c>
      <c r="B3033" s="287"/>
      <c r="C3033" s="287"/>
      <c r="D3033" s="284" t="s">
        <v>1054</v>
      </c>
      <c r="E3033" s="287"/>
      <c r="F3033" s="285" t="s">
        <v>3153</v>
      </c>
      <c r="G3033" s="266" t="s">
        <v>121</v>
      </c>
      <c r="H3033" s="266">
        <f>IF(G3033="Traditional Stove",0.1,0.2)</f>
        <v>0.1</v>
      </c>
      <c r="I3033" s="266">
        <f>YEAR(J3033)</f>
        <v>2023</v>
      </c>
      <c r="J3033" s="267">
        <v>44967</v>
      </c>
      <c r="K3033" s="267">
        <f>J3033+1</f>
        <v>44968</v>
      </c>
      <c r="L3033" s="266">
        <f>IF(M3033&lt;=365,1,2)</f>
        <v>1</v>
      </c>
      <c r="M3033" s="266">
        <f>IF(K3033&lt;$C$1,$C$2-$C$1+1,$C$2-K3033+1)</f>
        <v>79</v>
      </c>
      <c r="N3033" s="268">
        <f>M3033/365</f>
        <v>0.21643835616438356</v>
      </c>
      <c r="O3033" s="269">
        <f>'Data and Parameter'!$E$4*'Data and Parameter'!$E$5*('Data and Parameter'!$E$6+'Data and Parameter'!$E$7)*'Data and Parameter'!$E$19*'Data and Parameter'!$E$14*'ER calculations'!N3033</f>
        <v>1.1206635035098378</v>
      </c>
    </row>
    <row r="3034" spans="1:15" ht="15">
      <c r="A3034" s="284">
        <v>3030</v>
      </c>
      <c r="B3034" s="287"/>
      <c r="C3034" s="287"/>
      <c r="D3034" s="284" t="s">
        <v>1054</v>
      </c>
      <c r="E3034" s="287"/>
      <c r="F3034" s="285" t="s">
        <v>3154</v>
      </c>
      <c r="G3034" s="266" t="s">
        <v>121</v>
      </c>
      <c r="H3034" s="266">
        <f>IF(G3034="Traditional Stove",0.1,0.2)</f>
        <v>0.1</v>
      </c>
      <c r="I3034" s="266">
        <f>YEAR(J3034)</f>
        <v>2023</v>
      </c>
      <c r="J3034" s="267">
        <v>44967</v>
      </c>
      <c r="K3034" s="267">
        <f>J3034+1</f>
        <v>44968</v>
      </c>
      <c r="L3034" s="266">
        <f>IF(M3034&lt;=365,1,2)</f>
        <v>1</v>
      </c>
      <c r="M3034" s="266">
        <f>IF(K3034&lt;$C$1,$C$2-$C$1+1,$C$2-K3034+1)</f>
        <v>79</v>
      </c>
      <c r="N3034" s="268">
        <f>M3034/365</f>
        <v>0.21643835616438356</v>
      </c>
      <c r="O3034" s="269">
        <f>'Data and Parameter'!$E$4*'Data and Parameter'!$E$5*('Data and Parameter'!$E$6+'Data and Parameter'!$E$7)*'Data and Parameter'!$E$19*'Data and Parameter'!$E$14*'ER calculations'!N3034</f>
        <v>1.1206635035098378</v>
      </c>
    </row>
    <row r="3035" spans="1:15" ht="15">
      <c r="A3035" s="284">
        <v>3031</v>
      </c>
      <c r="B3035" s="287"/>
      <c r="C3035" s="287"/>
      <c r="D3035" s="284" t="s">
        <v>1054</v>
      </c>
      <c r="E3035" s="287"/>
      <c r="F3035" s="285" t="s">
        <v>3155</v>
      </c>
      <c r="G3035" s="266" t="s">
        <v>121</v>
      </c>
      <c r="H3035" s="266">
        <f>IF(G3035="Traditional Stove",0.1,0.2)</f>
        <v>0.1</v>
      </c>
      <c r="I3035" s="266">
        <f>YEAR(J3035)</f>
        <v>2023</v>
      </c>
      <c r="J3035" s="267">
        <v>44967</v>
      </c>
      <c r="K3035" s="267">
        <f>J3035+1</f>
        <v>44968</v>
      </c>
      <c r="L3035" s="266">
        <f>IF(M3035&lt;=365,1,2)</f>
        <v>1</v>
      </c>
      <c r="M3035" s="266">
        <f>IF(K3035&lt;$C$1,$C$2-$C$1+1,$C$2-K3035+1)</f>
        <v>79</v>
      </c>
      <c r="N3035" s="268">
        <f>M3035/365</f>
        <v>0.21643835616438356</v>
      </c>
      <c r="O3035" s="269">
        <f>'Data and Parameter'!$E$4*'Data and Parameter'!$E$5*('Data and Parameter'!$E$6+'Data and Parameter'!$E$7)*'Data and Parameter'!$E$19*'Data and Parameter'!$E$14*'ER calculations'!N3035</f>
        <v>1.1206635035098378</v>
      </c>
    </row>
    <row r="3036" spans="1:15" ht="15">
      <c r="A3036" s="284">
        <v>3032</v>
      </c>
      <c r="B3036" s="287"/>
      <c r="C3036" s="287"/>
      <c r="D3036" s="284" t="s">
        <v>1054</v>
      </c>
      <c r="E3036" s="287"/>
      <c r="F3036" s="285" t="s">
        <v>3156</v>
      </c>
      <c r="G3036" s="266" t="s">
        <v>121</v>
      </c>
      <c r="H3036" s="266">
        <f>IF(G3036="Traditional Stove",0.1,0.2)</f>
        <v>0.1</v>
      </c>
      <c r="I3036" s="266">
        <f>YEAR(J3036)</f>
        <v>2023</v>
      </c>
      <c r="J3036" s="267">
        <v>44967</v>
      </c>
      <c r="K3036" s="267">
        <f>J3036+1</f>
        <v>44968</v>
      </c>
      <c r="L3036" s="266">
        <f>IF(M3036&lt;=365,1,2)</f>
        <v>1</v>
      </c>
      <c r="M3036" s="266">
        <f>IF(K3036&lt;$C$1,$C$2-$C$1+1,$C$2-K3036+1)</f>
        <v>79</v>
      </c>
      <c r="N3036" s="268">
        <f>M3036/365</f>
        <v>0.21643835616438356</v>
      </c>
      <c r="O3036" s="269">
        <f>'Data and Parameter'!$E$4*'Data and Parameter'!$E$5*('Data and Parameter'!$E$6+'Data and Parameter'!$E$7)*'Data and Parameter'!$E$19*'Data and Parameter'!$E$14*'ER calculations'!N3036</f>
        <v>1.1206635035098378</v>
      </c>
    </row>
    <row r="3037" spans="1:15" ht="15">
      <c r="A3037" s="284">
        <v>3033</v>
      </c>
      <c r="B3037" s="287"/>
      <c r="C3037" s="287"/>
      <c r="D3037" s="284" t="s">
        <v>1054</v>
      </c>
      <c r="E3037" s="287"/>
      <c r="F3037" s="285" t="s">
        <v>3157</v>
      </c>
      <c r="G3037" s="266" t="s">
        <v>121</v>
      </c>
      <c r="H3037" s="266">
        <f>IF(G3037="Traditional Stove",0.1,0.2)</f>
        <v>0.1</v>
      </c>
      <c r="I3037" s="266">
        <f>YEAR(J3037)</f>
        <v>2023</v>
      </c>
      <c r="J3037" s="267">
        <v>44967</v>
      </c>
      <c r="K3037" s="267">
        <f>J3037+1</f>
        <v>44968</v>
      </c>
      <c r="L3037" s="266">
        <f>IF(M3037&lt;=365,1,2)</f>
        <v>1</v>
      </c>
      <c r="M3037" s="266">
        <f>IF(K3037&lt;$C$1,$C$2-$C$1+1,$C$2-K3037+1)</f>
        <v>79</v>
      </c>
      <c r="N3037" s="268">
        <f>M3037/365</f>
        <v>0.21643835616438356</v>
      </c>
      <c r="O3037" s="269">
        <f>'Data and Parameter'!$E$4*'Data and Parameter'!$E$5*('Data and Parameter'!$E$6+'Data and Parameter'!$E$7)*'Data and Parameter'!$E$19*'Data and Parameter'!$E$14*'ER calculations'!N3037</f>
        <v>1.1206635035098378</v>
      </c>
    </row>
    <row r="3038" spans="1:15" ht="15">
      <c r="A3038" s="284">
        <v>3034</v>
      </c>
      <c r="B3038" s="287"/>
      <c r="C3038" s="287"/>
      <c r="D3038" s="284" t="s">
        <v>1054</v>
      </c>
      <c r="E3038" s="287"/>
      <c r="F3038" s="285" t="s">
        <v>3158</v>
      </c>
      <c r="G3038" s="266" t="s">
        <v>121</v>
      </c>
      <c r="H3038" s="266">
        <f>IF(G3038="Traditional Stove",0.1,0.2)</f>
        <v>0.1</v>
      </c>
      <c r="I3038" s="266">
        <f>YEAR(J3038)</f>
        <v>2023</v>
      </c>
      <c r="J3038" s="267">
        <v>44967</v>
      </c>
      <c r="K3038" s="267">
        <f>J3038+1</f>
        <v>44968</v>
      </c>
      <c r="L3038" s="266">
        <f>IF(M3038&lt;=365,1,2)</f>
        <v>1</v>
      </c>
      <c r="M3038" s="266">
        <f>IF(K3038&lt;$C$1,$C$2-$C$1+1,$C$2-K3038+1)</f>
        <v>79</v>
      </c>
      <c r="N3038" s="268">
        <f>M3038/365</f>
        <v>0.21643835616438356</v>
      </c>
      <c r="O3038" s="269">
        <f>'Data and Parameter'!$E$4*'Data and Parameter'!$E$5*('Data and Parameter'!$E$6+'Data and Parameter'!$E$7)*'Data and Parameter'!$E$19*'Data and Parameter'!$E$14*'ER calculations'!N3038</f>
        <v>1.1206635035098378</v>
      </c>
    </row>
    <row r="3039" spans="1:15" ht="15">
      <c r="A3039" s="284">
        <v>3035</v>
      </c>
      <c r="B3039" s="287"/>
      <c r="C3039" s="287"/>
      <c r="D3039" s="284" t="s">
        <v>1054</v>
      </c>
      <c r="E3039" s="287"/>
      <c r="F3039" s="285" t="s">
        <v>3159</v>
      </c>
      <c r="G3039" s="266" t="s">
        <v>121</v>
      </c>
      <c r="H3039" s="266">
        <f>IF(G3039="Traditional Stove",0.1,0.2)</f>
        <v>0.1</v>
      </c>
      <c r="I3039" s="266">
        <f>YEAR(J3039)</f>
        <v>2023</v>
      </c>
      <c r="J3039" s="267">
        <v>44967</v>
      </c>
      <c r="K3039" s="267">
        <f>J3039+1</f>
        <v>44968</v>
      </c>
      <c r="L3039" s="266">
        <f>IF(M3039&lt;=365,1,2)</f>
        <v>1</v>
      </c>
      <c r="M3039" s="266">
        <f>IF(K3039&lt;$C$1,$C$2-$C$1+1,$C$2-K3039+1)</f>
        <v>79</v>
      </c>
      <c r="N3039" s="268">
        <f>M3039/365</f>
        <v>0.21643835616438356</v>
      </c>
      <c r="O3039" s="269">
        <f>'Data and Parameter'!$E$4*'Data and Parameter'!$E$5*('Data and Parameter'!$E$6+'Data and Parameter'!$E$7)*'Data and Parameter'!$E$19*'Data and Parameter'!$E$14*'ER calculations'!N3039</f>
        <v>1.1206635035098378</v>
      </c>
    </row>
    <row r="3040" spans="1:15" ht="15">
      <c r="A3040" s="284">
        <v>3036</v>
      </c>
      <c r="B3040" s="287"/>
      <c r="C3040" s="287"/>
      <c r="D3040" s="284" t="s">
        <v>1054</v>
      </c>
      <c r="E3040" s="287"/>
      <c r="F3040" s="285" t="s">
        <v>3160</v>
      </c>
      <c r="G3040" s="266" t="s">
        <v>121</v>
      </c>
      <c r="H3040" s="266">
        <f>IF(G3040="Traditional Stove",0.1,0.2)</f>
        <v>0.1</v>
      </c>
      <c r="I3040" s="266">
        <f>YEAR(J3040)</f>
        <v>2023</v>
      </c>
      <c r="J3040" s="267">
        <v>44967</v>
      </c>
      <c r="K3040" s="267">
        <f>J3040+1</f>
        <v>44968</v>
      </c>
      <c r="L3040" s="266">
        <f>IF(M3040&lt;=365,1,2)</f>
        <v>1</v>
      </c>
      <c r="M3040" s="266">
        <f>IF(K3040&lt;$C$1,$C$2-$C$1+1,$C$2-K3040+1)</f>
        <v>79</v>
      </c>
      <c r="N3040" s="268">
        <f>M3040/365</f>
        <v>0.21643835616438356</v>
      </c>
      <c r="O3040" s="269">
        <f>'Data and Parameter'!$E$4*'Data and Parameter'!$E$5*('Data and Parameter'!$E$6+'Data and Parameter'!$E$7)*'Data and Parameter'!$E$19*'Data and Parameter'!$E$14*'ER calculations'!N3040</f>
        <v>1.1206635035098378</v>
      </c>
    </row>
    <row r="3041" spans="1:15" ht="15">
      <c r="A3041" s="284">
        <v>3037</v>
      </c>
      <c r="B3041" s="287"/>
      <c r="C3041" s="287"/>
      <c r="D3041" s="284" t="s">
        <v>1376</v>
      </c>
      <c r="E3041" s="287"/>
      <c r="F3041" s="285" t="s">
        <v>3161</v>
      </c>
      <c r="G3041" s="266" t="s">
        <v>121</v>
      </c>
      <c r="H3041" s="266">
        <f>IF(G3041="Traditional Stove",0.1,0.2)</f>
        <v>0.1</v>
      </c>
      <c r="I3041" s="266">
        <f>YEAR(J3041)</f>
        <v>2023</v>
      </c>
      <c r="J3041" s="267">
        <v>45007</v>
      </c>
      <c r="K3041" s="267">
        <f>J3041+1</f>
        <v>45008</v>
      </c>
      <c r="L3041" s="266">
        <f>IF(M3041&lt;=365,1,2)</f>
        <v>1</v>
      </c>
      <c r="M3041" s="266">
        <f>IF(K3041&lt;$C$1,$C$2-$C$1+1,$C$2-K3041+1)</f>
        <v>39</v>
      </c>
      <c r="N3041" s="268">
        <f>M3041/365</f>
        <v>0.10684931506849316</v>
      </c>
      <c r="O3041" s="269">
        <f>'Data and Parameter'!$E$4*'Data and Parameter'!$E$5*('Data and Parameter'!$E$6+'Data and Parameter'!$E$7)*'Data and Parameter'!$E$19*'Data and Parameter'!$E$14*'ER calculations'!N3041</f>
        <v>0.55323894477067947</v>
      </c>
    </row>
    <row r="3042" spans="1:15" ht="15">
      <c r="A3042" s="284">
        <v>3038</v>
      </c>
      <c r="B3042" s="287"/>
      <c r="C3042" s="287"/>
      <c r="D3042" s="284" t="s">
        <v>1376</v>
      </c>
      <c r="E3042" s="287"/>
      <c r="F3042" s="285" t="s">
        <v>3162</v>
      </c>
      <c r="G3042" s="266" t="s">
        <v>121</v>
      </c>
      <c r="H3042" s="266">
        <f>IF(G3042="Traditional Stove",0.1,0.2)</f>
        <v>0.1</v>
      </c>
      <c r="I3042" s="266">
        <f>YEAR(J3042)</f>
        <v>2023</v>
      </c>
      <c r="J3042" s="267">
        <v>45007</v>
      </c>
      <c r="K3042" s="267">
        <f>J3042+1</f>
        <v>45008</v>
      </c>
      <c r="L3042" s="266">
        <f>IF(M3042&lt;=365,1,2)</f>
        <v>1</v>
      </c>
      <c r="M3042" s="266">
        <f>IF(K3042&lt;$C$1,$C$2-$C$1+1,$C$2-K3042+1)</f>
        <v>39</v>
      </c>
      <c r="N3042" s="268">
        <f>M3042/365</f>
        <v>0.10684931506849316</v>
      </c>
      <c r="O3042" s="269">
        <f>'Data and Parameter'!$E$4*'Data and Parameter'!$E$5*('Data and Parameter'!$E$6+'Data and Parameter'!$E$7)*'Data and Parameter'!$E$19*'Data and Parameter'!$E$14*'ER calculations'!N3042</f>
        <v>0.55323894477067947</v>
      </c>
    </row>
    <row r="3043" spans="1:15" ht="15">
      <c r="A3043" s="284">
        <v>3039</v>
      </c>
      <c r="B3043" s="287"/>
      <c r="C3043" s="287"/>
      <c r="D3043" s="284" t="s">
        <v>1054</v>
      </c>
      <c r="E3043" s="287"/>
      <c r="F3043" s="285" t="s">
        <v>3163</v>
      </c>
      <c r="G3043" s="266" t="s">
        <v>121</v>
      </c>
      <c r="H3043" s="266">
        <f>IF(G3043="Traditional Stove",0.1,0.2)</f>
        <v>0.1</v>
      </c>
      <c r="I3043" s="266">
        <f>YEAR(J3043)</f>
        <v>2023</v>
      </c>
      <c r="J3043" s="267">
        <v>44967</v>
      </c>
      <c r="K3043" s="267">
        <f>J3043+1</f>
        <v>44968</v>
      </c>
      <c r="L3043" s="266">
        <f>IF(M3043&lt;=365,1,2)</f>
        <v>1</v>
      </c>
      <c r="M3043" s="266">
        <f>IF(K3043&lt;$C$1,$C$2-$C$1+1,$C$2-K3043+1)</f>
        <v>79</v>
      </c>
      <c r="N3043" s="268">
        <f>M3043/365</f>
        <v>0.21643835616438356</v>
      </c>
      <c r="O3043" s="269">
        <f>'Data and Parameter'!$E$4*'Data and Parameter'!$E$5*('Data and Parameter'!$E$6+'Data and Parameter'!$E$7)*'Data and Parameter'!$E$19*'Data and Parameter'!$E$14*'ER calculations'!N3043</f>
        <v>1.1206635035098378</v>
      </c>
    </row>
    <row r="3044" spans="1:15" ht="15">
      <c r="A3044" s="284">
        <v>3040</v>
      </c>
      <c r="B3044" s="287"/>
      <c r="C3044" s="287"/>
      <c r="D3044" s="284" t="s">
        <v>1376</v>
      </c>
      <c r="E3044" s="287"/>
      <c r="F3044" s="285" t="s">
        <v>3164</v>
      </c>
      <c r="G3044" s="266" t="s">
        <v>121</v>
      </c>
      <c r="H3044" s="266">
        <f>IF(G3044="Traditional Stove",0.1,0.2)</f>
        <v>0.1</v>
      </c>
      <c r="I3044" s="266">
        <f>YEAR(J3044)</f>
        <v>2023</v>
      </c>
      <c r="J3044" s="267">
        <v>45007</v>
      </c>
      <c r="K3044" s="267">
        <f>J3044+1</f>
        <v>45008</v>
      </c>
      <c r="L3044" s="266">
        <f>IF(M3044&lt;=365,1,2)</f>
        <v>1</v>
      </c>
      <c r="M3044" s="266">
        <f>IF(K3044&lt;$C$1,$C$2-$C$1+1,$C$2-K3044+1)</f>
        <v>39</v>
      </c>
      <c r="N3044" s="268">
        <f>M3044/365</f>
        <v>0.10684931506849316</v>
      </c>
      <c r="O3044" s="269">
        <f>'Data and Parameter'!$E$4*'Data and Parameter'!$E$5*('Data and Parameter'!$E$6+'Data and Parameter'!$E$7)*'Data and Parameter'!$E$19*'Data and Parameter'!$E$14*'ER calculations'!N3044</f>
        <v>0.55323894477067947</v>
      </c>
    </row>
    <row r="3045" spans="1:15" ht="15">
      <c r="A3045" s="284">
        <v>3041</v>
      </c>
      <c r="B3045" s="287"/>
      <c r="C3045" s="287"/>
      <c r="D3045" s="284" t="s">
        <v>1376</v>
      </c>
      <c r="E3045" s="287"/>
      <c r="F3045" s="285" t="s">
        <v>3165</v>
      </c>
      <c r="G3045" s="266" t="s">
        <v>121</v>
      </c>
      <c r="H3045" s="266">
        <f>IF(G3045="Traditional Stove",0.1,0.2)</f>
        <v>0.1</v>
      </c>
      <c r="I3045" s="266">
        <f>YEAR(J3045)</f>
        <v>2023</v>
      </c>
      <c r="J3045" s="267">
        <v>45007</v>
      </c>
      <c r="K3045" s="267">
        <f>J3045+1</f>
        <v>45008</v>
      </c>
      <c r="L3045" s="266">
        <f>IF(M3045&lt;=365,1,2)</f>
        <v>1</v>
      </c>
      <c r="M3045" s="266">
        <f>IF(K3045&lt;$C$1,$C$2-$C$1+1,$C$2-K3045+1)</f>
        <v>39</v>
      </c>
      <c r="N3045" s="268">
        <f>M3045/365</f>
        <v>0.10684931506849316</v>
      </c>
      <c r="O3045" s="269">
        <f>'Data and Parameter'!$E$4*'Data and Parameter'!$E$5*('Data and Parameter'!$E$6+'Data and Parameter'!$E$7)*'Data and Parameter'!$E$19*'Data and Parameter'!$E$14*'ER calculations'!N3045</f>
        <v>0.55323894477067947</v>
      </c>
    </row>
    <row r="3046" spans="1:15" ht="15">
      <c r="A3046" s="284">
        <v>3042</v>
      </c>
      <c r="B3046" s="287"/>
      <c r="C3046" s="287"/>
      <c r="D3046" s="284" t="s">
        <v>1054</v>
      </c>
      <c r="E3046" s="287"/>
      <c r="F3046" s="285" t="s">
        <v>3166</v>
      </c>
      <c r="G3046" s="266" t="s">
        <v>121</v>
      </c>
      <c r="H3046" s="266">
        <f>IF(G3046="Traditional Stove",0.1,0.2)</f>
        <v>0.1</v>
      </c>
      <c r="I3046" s="266">
        <f>YEAR(J3046)</f>
        <v>2023</v>
      </c>
      <c r="J3046" s="267">
        <v>44967</v>
      </c>
      <c r="K3046" s="267">
        <f>J3046+1</f>
        <v>44968</v>
      </c>
      <c r="L3046" s="266">
        <f>IF(M3046&lt;=365,1,2)</f>
        <v>1</v>
      </c>
      <c r="M3046" s="266">
        <f>IF(K3046&lt;$C$1,$C$2-$C$1+1,$C$2-K3046+1)</f>
        <v>79</v>
      </c>
      <c r="N3046" s="268">
        <f>M3046/365</f>
        <v>0.21643835616438356</v>
      </c>
      <c r="O3046" s="269">
        <f>'Data and Parameter'!$E$4*'Data and Parameter'!$E$5*('Data and Parameter'!$E$6+'Data and Parameter'!$E$7)*'Data and Parameter'!$E$19*'Data and Parameter'!$E$14*'ER calculations'!N3046</f>
        <v>1.1206635035098378</v>
      </c>
    </row>
    <row r="3047" spans="1:15" ht="15">
      <c r="A3047" s="284">
        <v>3043</v>
      </c>
      <c r="B3047" s="287"/>
      <c r="C3047" s="287"/>
      <c r="D3047" s="284" t="s">
        <v>1054</v>
      </c>
      <c r="E3047" s="287"/>
      <c r="F3047" s="285" t="s">
        <v>3167</v>
      </c>
      <c r="G3047" s="266" t="s">
        <v>121</v>
      </c>
      <c r="H3047" s="266">
        <f>IF(G3047="Traditional Stove",0.1,0.2)</f>
        <v>0.1</v>
      </c>
      <c r="I3047" s="266">
        <f>YEAR(J3047)</f>
        <v>2023</v>
      </c>
      <c r="J3047" s="267">
        <v>44967</v>
      </c>
      <c r="K3047" s="267">
        <f>J3047+1</f>
        <v>44968</v>
      </c>
      <c r="L3047" s="266">
        <f>IF(M3047&lt;=365,1,2)</f>
        <v>1</v>
      </c>
      <c r="M3047" s="266">
        <f>IF(K3047&lt;$C$1,$C$2-$C$1+1,$C$2-K3047+1)</f>
        <v>79</v>
      </c>
      <c r="N3047" s="268">
        <f>M3047/365</f>
        <v>0.21643835616438356</v>
      </c>
      <c r="O3047" s="269">
        <f>'Data and Parameter'!$E$4*'Data and Parameter'!$E$5*('Data and Parameter'!$E$6+'Data and Parameter'!$E$7)*'Data and Parameter'!$E$19*'Data and Parameter'!$E$14*'ER calculations'!N3047</f>
        <v>1.1206635035098378</v>
      </c>
    </row>
    <row r="3048" spans="1:15" ht="15">
      <c r="A3048" s="284">
        <v>3044</v>
      </c>
      <c r="B3048" s="287"/>
      <c r="C3048" s="287"/>
      <c r="D3048" s="284" t="s">
        <v>1376</v>
      </c>
      <c r="E3048" s="287"/>
      <c r="F3048" s="285" t="s">
        <v>3168</v>
      </c>
      <c r="G3048" s="266" t="s">
        <v>121</v>
      </c>
      <c r="H3048" s="266">
        <f>IF(G3048="Traditional Stove",0.1,0.2)</f>
        <v>0.1</v>
      </c>
      <c r="I3048" s="266">
        <f>YEAR(J3048)</f>
        <v>2023</v>
      </c>
      <c r="J3048" s="267">
        <v>45007</v>
      </c>
      <c r="K3048" s="267">
        <f>J3048+1</f>
        <v>45008</v>
      </c>
      <c r="L3048" s="266">
        <f>IF(M3048&lt;=365,1,2)</f>
        <v>1</v>
      </c>
      <c r="M3048" s="266">
        <f>IF(K3048&lt;$C$1,$C$2-$C$1+1,$C$2-K3048+1)</f>
        <v>39</v>
      </c>
      <c r="N3048" s="268">
        <f>M3048/365</f>
        <v>0.10684931506849316</v>
      </c>
      <c r="O3048" s="269">
        <f>'Data and Parameter'!$E$4*'Data and Parameter'!$E$5*('Data and Parameter'!$E$6+'Data and Parameter'!$E$7)*'Data and Parameter'!$E$19*'Data and Parameter'!$E$14*'ER calculations'!N3048</f>
        <v>0.55323894477067947</v>
      </c>
    </row>
    <row r="3049" spans="1:15" ht="15">
      <c r="A3049" s="284">
        <v>3045</v>
      </c>
      <c r="B3049" s="287"/>
      <c r="C3049" s="287"/>
      <c r="D3049" s="284" t="s">
        <v>1376</v>
      </c>
      <c r="E3049" s="287"/>
      <c r="F3049" s="285" t="s">
        <v>3169</v>
      </c>
      <c r="G3049" s="266" t="s">
        <v>121</v>
      </c>
      <c r="H3049" s="266">
        <f>IF(G3049="Traditional Stove",0.1,0.2)</f>
        <v>0.1</v>
      </c>
      <c r="I3049" s="266">
        <f>YEAR(J3049)</f>
        <v>2023</v>
      </c>
      <c r="J3049" s="267">
        <v>45007</v>
      </c>
      <c r="K3049" s="267">
        <f>J3049+1</f>
        <v>45008</v>
      </c>
      <c r="L3049" s="266">
        <f>IF(M3049&lt;=365,1,2)</f>
        <v>1</v>
      </c>
      <c r="M3049" s="266">
        <f>IF(K3049&lt;$C$1,$C$2-$C$1+1,$C$2-K3049+1)</f>
        <v>39</v>
      </c>
      <c r="N3049" s="268">
        <f>M3049/365</f>
        <v>0.10684931506849316</v>
      </c>
      <c r="O3049" s="269">
        <f>'Data and Parameter'!$E$4*'Data and Parameter'!$E$5*('Data and Parameter'!$E$6+'Data and Parameter'!$E$7)*'Data and Parameter'!$E$19*'Data and Parameter'!$E$14*'ER calculations'!N3049</f>
        <v>0.55323894477067947</v>
      </c>
    </row>
    <row r="3050" spans="1:15" ht="15">
      <c r="A3050" s="284">
        <v>3046</v>
      </c>
      <c r="B3050" s="287"/>
      <c r="C3050" s="287"/>
      <c r="D3050" s="284" t="s">
        <v>1376</v>
      </c>
      <c r="E3050" s="287"/>
      <c r="F3050" s="285" t="s">
        <v>3170</v>
      </c>
      <c r="G3050" s="266" t="s">
        <v>121</v>
      </c>
      <c r="H3050" s="266">
        <f>IF(G3050="Traditional Stove",0.1,0.2)</f>
        <v>0.1</v>
      </c>
      <c r="I3050" s="266">
        <f>YEAR(J3050)</f>
        <v>2023</v>
      </c>
      <c r="J3050" s="267">
        <v>45007</v>
      </c>
      <c r="K3050" s="267">
        <f>J3050+1</f>
        <v>45008</v>
      </c>
      <c r="L3050" s="266">
        <f>IF(M3050&lt;=365,1,2)</f>
        <v>1</v>
      </c>
      <c r="M3050" s="266">
        <f>IF(K3050&lt;$C$1,$C$2-$C$1+1,$C$2-K3050+1)</f>
        <v>39</v>
      </c>
      <c r="N3050" s="268">
        <f>M3050/365</f>
        <v>0.10684931506849316</v>
      </c>
      <c r="O3050" s="269">
        <f>'Data and Parameter'!$E$4*'Data and Parameter'!$E$5*('Data and Parameter'!$E$6+'Data and Parameter'!$E$7)*'Data and Parameter'!$E$19*'Data and Parameter'!$E$14*'ER calculations'!N3050</f>
        <v>0.55323894477067947</v>
      </c>
    </row>
    <row r="3051" spans="1:15" ht="15">
      <c r="A3051" s="284">
        <v>3047</v>
      </c>
      <c r="B3051" s="287"/>
      <c r="C3051" s="287"/>
      <c r="D3051" s="284" t="s">
        <v>1054</v>
      </c>
      <c r="E3051" s="287"/>
      <c r="F3051" s="285" t="s">
        <v>3171</v>
      </c>
      <c r="G3051" s="266" t="s">
        <v>121</v>
      </c>
      <c r="H3051" s="266">
        <f>IF(G3051="Traditional Stove",0.1,0.2)</f>
        <v>0.1</v>
      </c>
      <c r="I3051" s="266">
        <f>YEAR(J3051)</f>
        <v>2023</v>
      </c>
      <c r="J3051" s="267">
        <v>44967</v>
      </c>
      <c r="K3051" s="267">
        <f>J3051+1</f>
        <v>44968</v>
      </c>
      <c r="L3051" s="266">
        <f>IF(M3051&lt;=365,1,2)</f>
        <v>1</v>
      </c>
      <c r="M3051" s="266">
        <f>IF(K3051&lt;$C$1,$C$2-$C$1+1,$C$2-K3051+1)</f>
        <v>79</v>
      </c>
      <c r="N3051" s="268">
        <f>M3051/365</f>
        <v>0.21643835616438356</v>
      </c>
      <c r="O3051" s="269">
        <f>'Data and Parameter'!$E$4*'Data and Parameter'!$E$5*('Data and Parameter'!$E$6+'Data and Parameter'!$E$7)*'Data and Parameter'!$E$19*'Data and Parameter'!$E$14*'ER calculations'!N3051</f>
        <v>1.1206635035098378</v>
      </c>
    </row>
    <row r="3052" spans="1:15" ht="15">
      <c r="A3052" s="284">
        <v>3048</v>
      </c>
      <c r="B3052" s="287"/>
      <c r="C3052" s="287"/>
      <c r="D3052" s="284" t="s">
        <v>1376</v>
      </c>
      <c r="E3052" s="287"/>
      <c r="F3052" s="285" t="s">
        <v>3172</v>
      </c>
      <c r="G3052" s="266" t="s">
        <v>121</v>
      </c>
      <c r="H3052" s="266">
        <f>IF(G3052="Traditional Stove",0.1,0.2)</f>
        <v>0.1</v>
      </c>
      <c r="I3052" s="266">
        <f>YEAR(J3052)</f>
        <v>2023</v>
      </c>
      <c r="J3052" s="267">
        <v>45007</v>
      </c>
      <c r="K3052" s="267">
        <f>J3052+1</f>
        <v>45008</v>
      </c>
      <c r="L3052" s="266">
        <f>IF(M3052&lt;=365,1,2)</f>
        <v>1</v>
      </c>
      <c r="M3052" s="266">
        <f>IF(K3052&lt;$C$1,$C$2-$C$1+1,$C$2-K3052+1)</f>
        <v>39</v>
      </c>
      <c r="N3052" s="268">
        <f>M3052/365</f>
        <v>0.10684931506849316</v>
      </c>
      <c r="O3052" s="269">
        <f>'Data and Parameter'!$E$4*'Data and Parameter'!$E$5*('Data and Parameter'!$E$6+'Data and Parameter'!$E$7)*'Data and Parameter'!$E$19*'Data and Parameter'!$E$14*'ER calculations'!N3052</f>
        <v>0.55323894477067947</v>
      </c>
    </row>
    <row r="3053" spans="1:15" ht="15">
      <c r="A3053" s="284">
        <v>3049</v>
      </c>
      <c r="B3053" s="287"/>
      <c r="C3053" s="287"/>
      <c r="D3053" s="284" t="s">
        <v>1054</v>
      </c>
      <c r="E3053" s="287"/>
      <c r="F3053" s="285" t="s">
        <v>3173</v>
      </c>
      <c r="G3053" s="266" t="s">
        <v>121</v>
      </c>
      <c r="H3053" s="266">
        <f>IF(G3053="Traditional Stove",0.1,0.2)</f>
        <v>0.1</v>
      </c>
      <c r="I3053" s="266">
        <f>YEAR(J3053)</f>
        <v>2023</v>
      </c>
      <c r="J3053" s="267">
        <v>44967</v>
      </c>
      <c r="K3053" s="267">
        <f>J3053+1</f>
        <v>44968</v>
      </c>
      <c r="L3053" s="266">
        <f>IF(M3053&lt;=365,1,2)</f>
        <v>1</v>
      </c>
      <c r="M3053" s="266">
        <f>IF(K3053&lt;$C$1,$C$2-$C$1+1,$C$2-K3053+1)</f>
        <v>79</v>
      </c>
      <c r="N3053" s="268">
        <f>M3053/365</f>
        <v>0.21643835616438356</v>
      </c>
      <c r="O3053" s="269">
        <f>'Data and Parameter'!$E$4*'Data and Parameter'!$E$5*('Data and Parameter'!$E$6+'Data and Parameter'!$E$7)*'Data and Parameter'!$E$19*'Data and Parameter'!$E$14*'ER calculations'!N3053</f>
        <v>1.1206635035098378</v>
      </c>
    </row>
    <row r="3054" spans="1:15" ht="15">
      <c r="A3054" s="284">
        <v>3050</v>
      </c>
      <c r="B3054" s="287"/>
      <c r="C3054" s="287"/>
      <c r="D3054" s="284" t="s">
        <v>1376</v>
      </c>
      <c r="E3054" s="287"/>
      <c r="F3054" s="285" t="s">
        <v>3174</v>
      </c>
      <c r="G3054" s="266" t="s">
        <v>121</v>
      </c>
      <c r="H3054" s="266">
        <f>IF(G3054="Traditional Stove",0.1,0.2)</f>
        <v>0.1</v>
      </c>
      <c r="I3054" s="266">
        <f>YEAR(J3054)</f>
        <v>2023</v>
      </c>
      <c r="J3054" s="267">
        <v>45007</v>
      </c>
      <c r="K3054" s="267">
        <f>J3054+1</f>
        <v>45008</v>
      </c>
      <c r="L3054" s="266">
        <f>IF(M3054&lt;=365,1,2)</f>
        <v>1</v>
      </c>
      <c r="M3054" s="266">
        <f>IF(K3054&lt;$C$1,$C$2-$C$1+1,$C$2-K3054+1)</f>
        <v>39</v>
      </c>
      <c r="N3054" s="268">
        <f>M3054/365</f>
        <v>0.10684931506849316</v>
      </c>
      <c r="O3054" s="269">
        <f>'Data and Parameter'!$E$4*'Data and Parameter'!$E$5*('Data and Parameter'!$E$6+'Data and Parameter'!$E$7)*'Data and Parameter'!$E$19*'Data and Parameter'!$E$14*'ER calculations'!N3054</f>
        <v>0.55323894477067947</v>
      </c>
    </row>
    <row r="3055" spans="1:15" ht="15">
      <c r="A3055" s="284">
        <v>3051</v>
      </c>
      <c r="B3055" s="287"/>
      <c r="C3055" s="287"/>
      <c r="D3055" s="284" t="s">
        <v>1054</v>
      </c>
      <c r="E3055" s="287"/>
      <c r="F3055" s="285" t="s">
        <v>3175</v>
      </c>
      <c r="G3055" s="266" t="s">
        <v>121</v>
      </c>
      <c r="H3055" s="266">
        <f>IF(G3055="Traditional Stove",0.1,0.2)</f>
        <v>0.1</v>
      </c>
      <c r="I3055" s="266">
        <f>YEAR(J3055)</f>
        <v>2023</v>
      </c>
      <c r="J3055" s="267">
        <v>44967</v>
      </c>
      <c r="K3055" s="267">
        <f>J3055+1</f>
        <v>44968</v>
      </c>
      <c r="L3055" s="266">
        <f>IF(M3055&lt;=365,1,2)</f>
        <v>1</v>
      </c>
      <c r="M3055" s="266">
        <f>IF(K3055&lt;$C$1,$C$2-$C$1+1,$C$2-K3055+1)</f>
        <v>79</v>
      </c>
      <c r="N3055" s="268">
        <f>M3055/365</f>
        <v>0.21643835616438356</v>
      </c>
      <c r="O3055" s="269">
        <f>'Data and Parameter'!$E$4*'Data and Parameter'!$E$5*('Data and Parameter'!$E$6+'Data and Parameter'!$E$7)*'Data and Parameter'!$E$19*'Data and Parameter'!$E$14*'ER calculations'!N3055</f>
        <v>1.1206635035098378</v>
      </c>
    </row>
    <row r="3056" spans="1:15" ht="15">
      <c r="A3056" s="284">
        <v>3052</v>
      </c>
      <c r="B3056" s="287"/>
      <c r="C3056" s="287"/>
      <c r="D3056" s="284" t="s">
        <v>1376</v>
      </c>
      <c r="E3056" s="287"/>
      <c r="F3056" s="285" t="s">
        <v>3176</v>
      </c>
      <c r="G3056" s="266" t="s">
        <v>121</v>
      </c>
      <c r="H3056" s="266">
        <f>IF(G3056="Traditional Stove",0.1,0.2)</f>
        <v>0.1</v>
      </c>
      <c r="I3056" s="266">
        <f>YEAR(J3056)</f>
        <v>2023</v>
      </c>
      <c r="J3056" s="267">
        <v>45007</v>
      </c>
      <c r="K3056" s="267">
        <f>J3056+1</f>
        <v>45008</v>
      </c>
      <c r="L3056" s="266">
        <f>IF(M3056&lt;=365,1,2)</f>
        <v>1</v>
      </c>
      <c r="M3056" s="266">
        <f>IF(K3056&lt;$C$1,$C$2-$C$1+1,$C$2-K3056+1)</f>
        <v>39</v>
      </c>
      <c r="N3056" s="268">
        <f>M3056/365</f>
        <v>0.10684931506849316</v>
      </c>
      <c r="O3056" s="269">
        <f>'Data and Parameter'!$E$4*'Data and Parameter'!$E$5*('Data and Parameter'!$E$6+'Data and Parameter'!$E$7)*'Data and Parameter'!$E$19*'Data and Parameter'!$E$14*'ER calculations'!N3056</f>
        <v>0.55323894477067947</v>
      </c>
    </row>
    <row r="3057" spans="1:15" ht="15">
      <c r="A3057" s="284">
        <v>3053</v>
      </c>
      <c r="B3057" s="287"/>
      <c r="C3057" s="287"/>
      <c r="D3057" s="284" t="s">
        <v>1054</v>
      </c>
      <c r="E3057" s="287"/>
      <c r="F3057" s="285" t="s">
        <v>3177</v>
      </c>
      <c r="G3057" s="266" t="s">
        <v>121</v>
      </c>
      <c r="H3057" s="266">
        <f>IF(G3057="Traditional Stove",0.1,0.2)</f>
        <v>0.1</v>
      </c>
      <c r="I3057" s="266">
        <f>YEAR(J3057)</f>
        <v>2023</v>
      </c>
      <c r="J3057" s="267">
        <v>44967</v>
      </c>
      <c r="K3057" s="267">
        <f>J3057+1</f>
        <v>44968</v>
      </c>
      <c r="L3057" s="266">
        <f>IF(M3057&lt;=365,1,2)</f>
        <v>1</v>
      </c>
      <c r="M3057" s="266">
        <f>IF(K3057&lt;$C$1,$C$2-$C$1+1,$C$2-K3057+1)</f>
        <v>79</v>
      </c>
      <c r="N3057" s="268">
        <f>M3057/365</f>
        <v>0.21643835616438356</v>
      </c>
      <c r="O3057" s="269">
        <f>'Data and Parameter'!$E$4*'Data and Parameter'!$E$5*('Data and Parameter'!$E$6+'Data and Parameter'!$E$7)*'Data and Parameter'!$E$19*'Data and Parameter'!$E$14*'ER calculations'!N3057</f>
        <v>1.1206635035098378</v>
      </c>
    </row>
    <row r="3058" spans="1:15" ht="15">
      <c r="A3058" s="284">
        <v>3054</v>
      </c>
      <c r="B3058" s="287"/>
      <c r="C3058" s="287"/>
      <c r="D3058" s="284" t="s">
        <v>3178</v>
      </c>
      <c r="E3058" s="287"/>
      <c r="F3058" s="285" t="s">
        <v>3179</v>
      </c>
      <c r="G3058" s="266" t="s">
        <v>121</v>
      </c>
      <c r="H3058" s="266">
        <f>IF(G3058="Traditional Stove",0.1,0.2)</f>
        <v>0.1</v>
      </c>
      <c r="I3058" s="266">
        <f>YEAR(J3058)</f>
        <v>2023</v>
      </c>
      <c r="J3058" s="267">
        <v>44968</v>
      </c>
      <c r="K3058" s="267">
        <f>J3058+1</f>
        <v>44969</v>
      </c>
      <c r="L3058" s="266">
        <f>IF(M3058&lt;=365,1,2)</f>
        <v>1</v>
      </c>
      <c r="M3058" s="266">
        <f>IF(K3058&lt;$C$1,$C$2-$C$1+1,$C$2-K3058+1)</f>
        <v>78</v>
      </c>
      <c r="N3058" s="268">
        <f>M3058/365</f>
        <v>0.21369863013698631</v>
      </c>
      <c r="O3058" s="269">
        <f>'Data and Parameter'!$E$4*'Data and Parameter'!$E$5*('Data and Parameter'!$E$6+'Data and Parameter'!$E$7)*'Data and Parameter'!$E$19*'Data and Parameter'!$E$14*'ER calculations'!N3058</f>
        <v>1.1064778895413589</v>
      </c>
    </row>
    <row r="3059" spans="1:15" ht="15">
      <c r="A3059" s="284">
        <v>3055</v>
      </c>
      <c r="B3059" s="287"/>
      <c r="C3059" s="287"/>
      <c r="D3059" s="284" t="s">
        <v>1376</v>
      </c>
      <c r="E3059" s="287"/>
      <c r="F3059" s="285" t="s">
        <v>3180</v>
      </c>
      <c r="G3059" s="266" t="s">
        <v>121</v>
      </c>
      <c r="H3059" s="266">
        <f>IF(G3059="Traditional Stove",0.1,0.2)</f>
        <v>0.1</v>
      </c>
      <c r="I3059" s="266">
        <f>YEAR(J3059)</f>
        <v>2023</v>
      </c>
      <c r="J3059" s="267">
        <v>45007</v>
      </c>
      <c r="K3059" s="267">
        <f>J3059+1</f>
        <v>45008</v>
      </c>
      <c r="L3059" s="266">
        <f>IF(M3059&lt;=365,1,2)</f>
        <v>1</v>
      </c>
      <c r="M3059" s="266">
        <f>IF(K3059&lt;$C$1,$C$2-$C$1+1,$C$2-K3059+1)</f>
        <v>39</v>
      </c>
      <c r="N3059" s="268">
        <f>M3059/365</f>
        <v>0.10684931506849316</v>
      </c>
      <c r="O3059" s="269">
        <f>'Data and Parameter'!$E$4*'Data and Parameter'!$E$5*('Data and Parameter'!$E$6+'Data and Parameter'!$E$7)*'Data and Parameter'!$E$19*'Data and Parameter'!$E$14*'ER calculations'!N3059</f>
        <v>0.55323894477067947</v>
      </c>
    </row>
    <row r="3060" spans="1:15" ht="15">
      <c r="A3060" s="284">
        <v>3056</v>
      </c>
      <c r="B3060" s="287"/>
      <c r="C3060" s="287"/>
      <c r="D3060" s="284" t="s">
        <v>3178</v>
      </c>
      <c r="E3060" s="287"/>
      <c r="F3060" s="285" t="s">
        <v>3181</v>
      </c>
      <c r="G3060" s="266" t="s">
        <v>121</v>
      </c>
      <c r="H3060" s="266">
        <f>IF(G3060="Traditional Stove",0.1,0.2)</f>
        <v>0.1</v>
      </c>
      <c r="I3060" s="266">
        <f>YEAR(J3060)</f>
        <v>2023</v>
      </c>
      <c r="J3060" s="267">
        <v>44968</v>
      </c>
      <c r="K3060" s="267">
        <f>J3060+1</f>
        <v>44969</v>
      </c>
      <c r="L3060" s="266">
        <f>IF(M3060&lt;=365,1,2)</f>
        <v>1</v>
      </c>
      <c r="M3060" s="266">
        <f>IF(K3060&lt;$C$1,$C$2-$C$1+1,$C$2-K3060+1)</f>
        <v>78</v>
      </c>
      <c r="N3060" s="268">
        <f>M3060/365</f>
        <v>0.21369863013698631</v>
      </c>
      <c r="O3060" s="269">
        <f>'Data and Parameter'!$E$4*'Data and Parameter'!$E$5*('Data and Parameter'!$E$6+'Data and Parameter'!$E$7)*'Data and Parameter'!$E$19*'Data and Parameter'!$E$14*'ER calculations'!N3060</f>
        <v>1.1064778895413589</v>
      </c>
    </row>
    <row r="3061" spans="1:15" ht="15">
      <c r="A3061" s="284">
        <v>3057</v>
      </c>
      <c r="B3061" s="287"/>
      <c r="C3061" s="287"/>
      <c r="D3061" s="284" t="s">
        <v>1376</v>
      </c>
      <c r="E3061" s="287"/>
      <c r="F3061" s="285" t="s">
        <v>3182</v>
      </c>
      <c r="G3061" s="266" t="s">
        <v>121</v>
      </c>
      <c r="H3061" s="266">
        <f>IF(G3061="Traditional Stove",0.1,0.2)</f>
        <v>0.1</v>
      </c>
      <c r="I3061" s="266">
        <f>YEAR(J3061)</f>
        <v>2023</v>
      </c>
      <c r="J3061" s="267">
        <v>45007</v>
      </c>
      <c r="K3061" s="267">
        <f>J3061+1</f>
        <v>45008</v>
      </c>
      <c r="L3061" s="266">
        <f>IF(M3061&lt;=365,1,2)</f>
        <v>1</v>
      </c>
      <c r="M3061" s="266">
        <f>IF(K3061&lt;$C$1,$C$2-$C$1+1,$C$2-K3061+1)</f>
        <v>39</v>
      </c>
      <c r="N3061" s="268">
        <f>M3061/365</f>
        <v>0.10684931506849316</v>
      </c>
      <c r="O3061" s="269">
        <f>'Data and Parameter'!$E$4*'Data and Parameter'!$E$5*('Data and Parameter'!$E$6+'Data and Parameter'!$E$7)*'Data and Parameter'!$E$19*'Data and Parameter'!$E$14*'ER calculations'!N3061</f>
        <v>0.55323894477067947</v>
      </c>
    </row>
    <row r="3062" spans="1:15" ht="15">
      <c r="A3062" s="284">
        <v>3058</v>
      </c>
      <c r="B3062" s="287"/>
      <c r="C3062" s="287"/>
      <c r="D3062" s="284" t="s">
        <v>3178</v>
      </c>
      <c r="E3062" s="287"/>
      <c r="F3062" s="285" t="s">
        <v>3183</v>
      </c>
      <c r="G3062" s="266" t="s">
        <v>121</v>
      </c>
      <c r="H3062" s="266">
        <f>IF(G3062="Traditional Stove",0.1,0.2)</f>
        <v>0.1</v>
      </c>
      <c r="I3062" s="266">
        <f>YEAR(J3062)</f>
        <v>2023</v>
      </c>
      <c r="J3062" s="267">
        <v>44968</v>
      </c>
      <c r="K3062" s="267">
        <f>J3062+1</f>
        <v>44969</v>
      </c>
      <c r="L3062" s="266">
        <f>IF(M3062&lt;=365,1,2)</f>
        <v>1</v>
      </c>
      <c r="M3062" s="266">
        <f>IF(K3062&lt;$C$1,$C$2-$C$1+1,$C$2-K3062+1)</f>
        <v>78</v>
      </c>
      <c r="N3062" s="268">
        <f>M3062/365</f>
        <v>0.21369863013698631</v>
      </c>
      <c r="O3062" s="269">
        <f>'Data and Parameter'!$E$4*'Data and Parameter'!$E$5*('Data and Parameter'!$E$6+'Data and Parameter'!$E$7)*'Data and Parameter'!$E$19*'Data and Parameter'!$E$14*'ER calculations'!N3062</f>
        <v>1.1064778895413589</v>
      </c>
    </row>
    <row r="3063" spans="1:15" ht="15">
      <c r="A3063" s="284">
        <v>3059</v>
      </c>
      <c r="B3063" s="287"/>
      <c r="C3063" s="287"/>
      <c r="D3063" s="284" t="s">
        <v>1376</v>
      </c>
      <c r="E3063" s="287"/>
      <c r="F3063" s="285" t="s">
        <v>3184</v>
      </c>
      <c r="G3063" s="266" t="s">
        <v>121</v>
      </c>
      <c r="H3063" s="266">
        <f>IF(G3063="Traditional Stove",0.1,0.2)</f>
        <v>0.1</v>
      </c>
      <c r="I3063" s="266">
        <f>YEAR(J3063)</f>
        <v>2023</v>
      </c>
      <c r="J3063" s="267">
        <v>45007</v>
      </c>
      <c r="K3063" s="267">
        <f>J3063+1</f>
        <v>45008</v>
      </c>
      <c r="L3063" s="266">
        <f>IF(M3063&lt;=365,1,2)</f>
        <v>1</v>
      </c>
      <c r="M3063" s="266">
        <f>IF(K3063&lt;$C$1,$C$2-$C$1+1,$C$2-K3063+1)</f>
        <v>39</v>
      </c>
      <c r="N3063" s="268">
        <f>M3063/365</f>
        <v>0.10684931506849316</v>
      </c>
      <c r="O3063" s="269">
        <f>'Data and Parameter'!$E$4*'Data and Parameter'!$E$5*('Data and Parameter'!$E$6+'Data and Parameter'!$E$7)*'Data and Parameter'!$E$19*'Data and Parameter'!$E$14*'ER calculations'!N3063</f>
        <v>0.55323894477067947</v>
      </c>
    </row>
    <row r="3064" spans="1:15" ht="15">
      <c r="A3064" s="284">
        <v>3060</v>
      </c>
      <c r="B3064" s="287"/>
      <c r="C3064" s="287"/>
      <c r="D3064" s="284" t="s">
        <v>1376</v>
      </c>
      <c r="E3064" s="287"/>
      <c r="F3064" s="285" t="s">
        <v>3185</v>
      </c>
      <c r="G3064" s="266" t="s">
        <v>121</v>
      </c>
      <c r="H3064" s="266">
        <f>IF(G3064="Traditional Stove",0.1,0.2)</f>
        <v>0.1</v>
      </c>
      <c r="I3064" s="266">
        <f>YEAR(J3064)</f>
        <v>2023</v>
      </c>
      <c r="J3064" s="267">
        <v>45007</v>
      </c>
      <c r="K3064" s="267">
        <f>J3064+1</f>
        <v>45008</v>
      </c>
      <c r="L3064" s="266">
        <f>IF(M3064&lt;=365,1,2)</f>
        <v>1</v>
      </c>
      <c r="M3064" s="266">
        <f>IF(K3064&lt;$C$1,$C$2-$C$1+1,$C$2-K3064+1)</f>
        <v>39</v>
      </c>
      <c r="N3064" s="268">
        <f>M3064/365</f>
        <v>0.10684931506849316</v>
      </c>
      <c r="O3064" s="269">
        <f>'Data and Parameter'!$E$4*'Data and Parameter'!$E$5*('Data and Parameter'!$E$6+'Data and Parameter'!$E$7)*'Data and Parameter'!$E$19*'Data and Parameter'!$E$14*'ER calculations'!N3064</f>
        <v>0.55323894477067947</v>
      </c>
    </row>
    <row r="3065" spans="1:15" ht="15">
      <c r="A3065" s="284">
        <v>3061</v>
      </c>
      <c r="B3065" s="287"/>
      <c r="C3065" s="287"/>
      <c r="D3065" s="284" t="s">
        <v>588</v>
      </c>
      <c r="E3065" s="287"/>
      <c r="F3065" s="285" t="s">
        <v>3186</v>
      </c>
      <c r="G3065" s="266" t="s">
        <v>121</v>
      </c>
      <c r="H3065" s="266">
        <f>IF(G3065="Traditional Stove",0.1,0.2)</f>
        <v>0.1</v>
      </c>
      <c r="I3065" s="266">
        <f>YEAR(J3065)</f>
        <v>2023</v>
      </c>
      <c r="J3065" s="267">
        <v>45013</v>
      </c>
      <c r="K3065" s="267">
        <f>J3065+1</f>
        <v>45014</v>
      </c>
      <c r="L3065" s="266">
        <f>IF(M3065&lt;=365,1,2)</f>
        <v>1</v>
      </c>
      <c r="M3065" s="266">
        <f>IF(K3065&lt;$C$1,$C$2-$C$1+1,$C$2-K3065+1)</f>
        <v>33</v>
      </c>
      <c r="N3065" s="268">
        <f>M3065/365</f>
        <v>9.0410958904109592E-2</v>
      </c>
      <c r="O3065" s="269">
        <f>'Data and Parameter'!$E$4*'Data and Parameter'!$E$5*('Data and Parameter'!$E$6+'Data and Parameter'!$E$7)*'Data and Parameter'!$E$19*'Data and Parameter'!$E$14*'ER calculations'!N3065</f>
        <v>0.46812526095980572</v>
      </c>
    </row>
    <row r="3066" spans="1:15" ht="15">
      <c r="A3066" s="284">
        <v>3062</v>
      </c>
      <c r="B3066" s="287"/>
      <c r="C3066" s="287"/>
      <c r="D3066" s="284" t="s">
        <v>1054</v>
      </c>
      <c r="E3066" s="287"/>
      <c r="F3066" s="285" t="s">
        <v>3187</v>
      </c>
      <c r="G3066" s="266" t="s">
        <v>121</v>
      </c>
      <c r="H3066" s="266">
        <f>IF(G3066="Traditional Stove",0.1,0.2)</f>
        <v>0.1</v>
      </c>
      <c r="I3066" s="266">
        <f>YEAR(J3066)</f>
        <v>2023</v>
      </c>
      <c r="J3066" s="267">
        <v>44967</v>
      </c>
      <c r="K3066" s="267">
        <f>J3066+1</f>
        <v>44968</v>
      </c>
      <c r="L3066" s="266">
        <f>IF(M3066&lt;=365,1,2)</f>
        <v>1</v>
      </c>
      <c r="M3066" s="266">
        <f>IF(K3066&lt;$C$1,$C$2-$C$1+1,$C$2-K3066+1)</f>
        <v>79</v>
      </c>
      <c r="N3066" s="268">
        <f>M3066/365</f>
        <v>0.21643835616438356</v>
      </c>
      <c r="O3066" s="269">
        <f>'Data and Parameter'!$E$4*'Data and Parameter'!$E$5*('Data and Parameter'!$E$6+'Data and Parameter'!$E$7)*'Data and Parameter'!$E$19*'Data and Parameter'!$E$14*'ER calculations'!N3066</f>
        <v>1.1206635035098378</v>
      </c>
    </row>
    <row r="3067" spans="1:15" ht="15">
      <c r="A3067" s="284">
        <v>3063</v>
      </c>
      <c r="B3067" s="287"/>
      <c r="C3067" s="287"/>
      <c r="D3067" s="284" t="s">
        <v>3178</v>
      </c>
      <c r="E3067" s="287"/>
      <c r="F3067" s="285" t="s">
        <v>3188</v>
      </c>
      <c r="G3067" s="266" t="s">
        <v>121</v>
      </c>
      <c r="H3067" s="266">
        <f>IF(G3067="Traditional Stove",0.1,0.2)</f>
        <v>0.1</v>
      </c>
      <c r="I3067" s="266">
        <f>YEAR(J3067)</f>
        <v>2023</v>
      </c>
      <c r="J3067" s="267">
        <v>44968</v>
      </c>
      <c r="K3067" s="267">
        <f>J3067+1</f>
        <v>44969</v>
      </c>
      <c r="L3067" s="266">
        <f>IF(M3067&lt;=365,1,2)</f>
        <v>1</v>
      </c>
      <c r="M3067" s="266">
        <f>IF(K3067&lt;$C$1,$C$2-$C$1+1,$C$2-K3067+1)</f>
        <v>78</v>
      </c>
      <c r="N3067" s="268">
        <f>M3067/365</f>
        <v>0.21369863013698631</v>
      </c>
      <c r="O3067" s="269">
        <f>'Data and Parameter'!$E$4*'Data and Parameter'!$E$5*('Data and Parameter'!$E$6+'Data and Parameter'!$E$7)*'Data and Parameter'!$E$19*'Data and Parameter'!$E$14*'ER calculations'!N3067</f>
        <v>1.1064778895413589</v>
      </c>
    </row>
    <row r="3068" spans="1:15" ht="15">
      <c r="A3068" s="284">
        <v>3064</v>
      </c>
      <c r="B3068" s="287"/>
      <c r="C3068" s="287"/>
      <c r="D3068" s="284" t="s">
        <v>588</v>
      </c>
      <c r="E3068" s="287"/>
      <c r="F3068" s="285" t="s">
        <v>3189</v>
      </c>
      <c r="G3068" s="266" t="s">
        <v>121</v>
      </c>
      <c r="H3068" s="266">
        <f>IF(G3068="Traditional Stove",0.1,0.2)</f>
        <v>0.1</v>
      </c>
      <c r="I3068" s="266">
        <f>YEAR(J3068)</f>
        <v>2023</v>
      </c>
      <c r="J3068" s="267">
        <v>45013</v>
      </c>
      <c r="K3068" s="267">
        <f>J3068+1</f>
        <v>45014</v>
      </c>
      <c r="L3068" s="266">
        <f>IF(M3068&lt;=365,1,2)</f>
        <v>1</v>
      </c>
      <c r="M3068" s="266">
        <f>IF(K3068&lt;$C$1,$C$2-$C$1+1,$C$2-K3068+1)</f>
        <v>33</v>
      </c>
      <c r="N3068" s="268">
        <f>M3068/365</f>
        <v>9.0410958904109592E-2</v>
      </c>
      <c r="O3068" s="269">
        <f>'Data and Parameter'!$E$4*'Data and Parameter'!$E$5*('Data and Parameter'!$E$6+'Data and Parameter'!$E$7)*'Data and Parameter'!$E$19*'Data and Parameter'!$E$14*'ER calculations'!N3068</f>
        <v>0.46812526095980572</v>
      </c>
    </row>
    <row r="3069" spans="1:15" ht="15">
      <c r="A3069" s="284">
        <v>3065</v>
      </c>
      <c r="B3069" s="287"/>
      <c r="C3069" s="287"/>
      <c r="D3069" s="284" t="s">
        <v>1376</v>
      </c>
      <c r="E3069" s="287"/>
      <c r="F3069" s="285" t="s">
        <v>3190</v>
      </c>
      <c r="G3069" s="266" t="s">
        <v>121</v>
      </c>
      <c r="H3069" s="266">
        <f>IF(G3069="Traditional Stove",0.1,0.2)</f>
        <v>0.1</v>
      </c>
      <c r="I3069" s="266">
        <f>YEAR(J3069)</f>
        <v>2023</v>
      </c>
      <c r="J3069" s="267">
        <v>45007</v>
      </c>
      <c r="K3069" s="267">
        <f>J3069+1</f>
        <v>45008</v>
      </c>
      <c r="L3069" s="266">
        <f>IF(M3069&lt;=365,1,2)</f>
        <v>1</v>
      </c>
      <c r="M3069" s="266">
        <f>IF(K3069&lt;$C$1,$C$2-$C$1+1,$C$2-K3069+1)</f>
        <v>39</v>
      </c>
      <c r="N3069" s="268">
        <f>M3069/365</f>
        <v>0.10684931506849316</v>
      </c>
      <c r="O3069" s="269">
        <f>'Data and Parameter'!$E$4*'Data and Parameter'!$E$5*('Data and Parameter'!$E$6+'Data and Parameter'!$E$7)*'Data and Parameter'!$E$19*'Data and Parameter'!$E$14*'ER calculations'!N3069</f>
        <v>0.55323894477067947</v>
      </c>
    </row>
    <row r="3070" spans="1:15" ht="15">
      <c r="A3070" s="284">
        <v>3066</v>
      </c>
      <c r="B3070" s="287"/>
      <c r="C3070" s="287"/>
      <c r="D3070" s="284" t="s">
        <v>588</v>
      </c>
      <c r="E3070" s="287"/>
      <c r="F3070" s="285" t="s">
        <v>3191</v>
      </c>
      <c r="G3070" s="266" t="s">
        <v>121</v>
      </c>
      <c r="H3070" s="266">
        <f>IF(G3070="Traditional Stove",0.1,0.2)</f>
        <v>0.1</v>
      </c>
      <c r="I3070" s="266">
        <f>YEAR(J3070)</f>
        <v>2023</v>
      </c>
      <c r="J3070" s="267">
        <v>45013</v>
      </c>
      <c r="K3070" s="267">
        <f>J3070+1</f>
        <v>45014</v>
      </c>
      <c r="L3070" s="266">
        <f>IF(M3070&lt;=365,1,2)</f>
        <v>1</v>
      </c>
      <c r="M3070" s="266">
        <f>IF(K3070&lt;$C$1,$C$2-$C$1+1,$C$2-K3070+1)</f>
        <v>33</v>
      </c>
      <c r="N3070" s="268">
        <f>M3070/365</f>
        <v>9.0410958904109592E-2</v>
      </c>
      <c r="O3070" s="269">
        <f>'Data and Parameter'!$E$4*'Data and Parameter'!$E$5*('Data and Parameter'!$E$6+'Data and Parameter'!$E$7)*'Data and Parameter'!$E$19*'Data and Parameter'!$E$14*'ER calculations'!N3070</f>
        <v>0.46812526095980572</v>
      </c>
    </row>
    <row r="3071" spans="1:15" ht="15">
      <c r="A3071" s="284">
        <v>3067</v>
      </c>
      <c r="B3071" s="287"/>
      <c r="C3071" s="287"/>
      <c r="D3071" s="284" t="s">
        <v>1376</v>
      </c>
      <c r="E3071" s="287"/>
      <c r="F3071" s="285" t="s">
        <v>3192</v>
      </c>
      <c r="G3071" s="266" t="s">
        <v>121</v>
      </c>
      <c r="H3071" s="266">
        <f>IF(G3071="Traditional Stove",0.1,0.2)</f>
        <v>0.1</v>
      </c>
      <c r="I3071" s="266">
        <f>YEAR(J3071)</f>
        <v>2023</v>
      </c>
      <c r="J3071" s="267">
        <v>45007</v>
      </c>
      <c r="K3071" s="267">
        <f>J3071+1</f>
        <v>45008</v>
      </c>
      <c r="L3071" s="266">
        <f>IF(M3071&lt;=365,1,2)</f>
        <v>1</v>
      </c>
      <c r="M3071" s="266">
        <f>IF(K3071&lt;$C$1,$C$2-$C$1+1,$C$2-K3071+1)</f>
        <v>39</v>
      </c>
      <c r="N3071" s="268">
        <f>M3071/365</f>
        <v>0.10684931506849316</v>
      </c>
      <c r="O3071" s="269">
        <f>'Data and Parameter'!$E$4*'Data and Parameter'!$E$5*('Data and Parameter'!$E$6+'Data and Parameter'!$E$7)*'Data and Parameter'!$E$19*'Data and Parameter'!$E$14*'ER calculations'!N3071</f>
        <v>0.55323894477067947</v>
      </c>
    </row>
    <row r="3072" spans="1:15" ht="15">
      <c r="A3072" s="284">
        <v>3068</v>
      </c>
      <c r="B3072" s="287"/>
      <c r="C3072" s="287"/>
      <c r="D3072" s="284" t="s">
        <v>1054</v>
      </c>
      <c r="E3072" s="287"/>
      <c r="F3072" s="285" t="s">
        <v>3193</v>
      </c>
      <c r="G3072" s="266" t="s">
        <v>121</v>
      </c>
      <c r="H3072" s="266">
        <f>IF(G3072="Traditional Stove",0.1,0.2)</f>
        <v>0.1</v>
      </c>
      <c r="I3072" s="266">
        <f>YEAR(J3072)</f>
        <v>2023</v>
      </c>
      <c r="J3072" s="267">
        <v>44967</v>
      </c>
      <c r="K3072" s="267">
        <f>J3072+1</f>
        <v>44968</v>
      </c>
      <c r="L3072" s="266">
        <f>IF(M3072&lt;=365,1,2)</f>
        <v>1</v>
      </c>
      <c r="M3072" s="266">
        <f>IF(K3072&lt;$C$1,$C$2-$C$1+1,$C$2-K3072+1)</f>
        <v>79</v>
      </c>
      <c r="N3072" s="268">
        <f>M3072/365</f>
        <v>0.21643835616438356</v>
      </c>
      <c r="O3072" s="269">
        <f>'Data and Parameter'!$E$4*'Data and Parameter'!$E$5*('Data and Parameter'!$E$6+'Data and Parameter'!$E$7)*'Data and Parameter'!$E$19*'Data and Parameter'!$E$14*'ER calculations'!N3072</f>
        <v>1.1206635035098378</v>
      </c>
    </row>
    <row r="3073" spans="1:15" ht="15">
      <c r="A3073" s="284">
        <v>3069</v>
      </c>
      <c r="B3073" s="287"/>
      <c r="C3073" s="287"/>
      <c r="D3073" s="284" t="s">
        <v>1376</v>
      </c>
      <c r="E3073" s="287"/>
      <c r="F3073" s="285" t="s">
        <v>3194</v>
      </c>
      <c r="G3073" s="266" t="s">
        <v>121</v>
      </c>
      <c r="H3073" s="266">
        <f>IF(G3073="Traditional Stove",0.1,0.2)</f>
        <v>0.1</v>
      </c>
      <c r="I3073" s="266">
        <f>YEAR(J3073)</f>
        <v>2023</v>
      </c>
      <c r="J3073" s="267">
        <v>45008</v>
      </c>
      <c r="K3073" s="267">
        <f>J3073+1</f>
        <v>45009</v>
      </c>
      <c r="L3073" s="266">
        <f>IF(M3073&lt;=365,1,2)</f>
        <v>1</v>
      </c>
      <c r="M3073" s="266">
        <f>IF(K3073&lt;$C$1,$C$2-$C$1+1,$C$2-K3073+1)</f>
        <v>38</v>
      </c>
      <c r="N3073" s="268">
        <f>M3073/365</f>
        <v>0.10410958904109589</v>
      </c>
      <c r="O3073" s="269">
        <f>'Data and Parameter'!$E$4*'Data and Parameter'!$E$5*('Data and Parameter'!$E$6+'Data and Parameter'!$E$7)*'Data and Parameter'!$E$19*'Data and Parameter'!$E$14*'ER calculations'!N3073</f>
        <v>0.53905333080220053</v>
      </c>
    </row>
    <row r="3074" spans="1:15" ht="15">
      <c r="A3074" s="284">
        <v>3070</v>
      </c>
      <c r="B3074" s="287"/>
      <c r="C3074" s="287"/>
      <c r="D3074" s="284" t="s">
        <v>588</v>
      </c>
      <c r="E3074" s="287"/>
      <c r="F3074" s="285" t="s">
        <v>3195</v>
      </c>
      <c r="G3074" s="266" t="s">
        <v>121</v>
      </c>
      <c r="H3074" s="266">
        <f>IF(G3074="Traditional Stove",0.1,0.2)</f>
        <v>0.1</v>
      </c>
      <c r="I3074" s="266">
        <f>YEAR(J3074)</f>
        <v>2023</v>
      </c>
      <c r="J3074" s="267">
        <v>45013</v>
      </c>
      <c r="K3074" s="267">
        <f>J3074+1</f>
        <v>45014</v>
      </c>
      <c r="L3074" s="266">
        <f>IF(M3074&lt;=365,1,2)</f>
        <v>1</v>
      </c>
      <c r="M3074" s="266">
        <f>IF(K3074&lt;$C$1,$C$2-$C$1+1,$C$2-K3074+1)</f>
        <v>33</v>
      </c>
      <c r="N3074" s="268">
        <f>M3074/365</f>
        <v>9.0410958904109592E-2</v>
      </c>
      <c r="O3074" s="269">
        <f>'Data and Parameter'!$E$4*'Data and Parameter'!$E$5*('Data and Parameter'!$E$6+'Data and Parameter'!$E$7)*'Data and Parameter'!$E$19*'Data and Parameter'!$E$14*'ER calculations'!N3074</f>
        <v>0.46812526095980572</v>
      </c>
    </row>
    <row r="3075" spans="1:15" ht="15">
      <c r="A3075" s="284">
        <v>3071</v>
      </c>
      <c r="B3075" s="287"/>
      <c r="C3075" s="287"/>
      <c r="D3075" s="284" t="s">
        <v>1376</v>
      </c>
      <c r="E3075" s="287"/>
      <c r="F3075" s="285" t="s">
        <v>3196</v>
      </c>
      <c r="G3075" s="266" t="s">
        <v>121</v>
      </c>
      <c r="H3075" s="266">
        <f>IF(G3075="Traditional Stove",0.1,0.2)</f>
        <v>0.1</v>
      </c>
      <c r="I3075" s="266">
        <f>YEAR(J3075)</f>
        <v>2023</v>
      </c>
      <c r="J3075" s="267">
        <v>45007</v>
      </c>
      <c r="K3075" s="267">
        <f>J3075+1</f>
        <v>45008</v>
      </c>
      <c r="L3075" s="266">
        <f>IF(M3075&lt;=365,1,2)</f>
        <v>1</v>
      </c>
      <c r="M3075" s="266">
        <f>IF(K3075&lt;$C$1,$C$2-$C$1+1,$C$2-K3075+1)</f>
        <v>39</v>
      </c>
      <c r="N3075" s="268">
        <f>M3075/365</f>
        <v>0.10684931506849316</v>
      </c>
      <c r="O3075" s="269">
        <f>'Data and Parameter'!$E$4*'Data and Parameter'!$E$5*('Data and Parameter'!$E$6+'Data and Parameter'!$E$7)*'Data and Parameter'!$E$19*'Data and Parameter'!$E$14*'ER calculations'!N3075</f>
        <v>0.55323894477067947</v>
      </c>
    </row>
    <row r="3076" spans="1:15" ht="15">
      <c r="A3076" s="284">
        <v>3072</v>
      </c>
      <c r="B3076" s="287"/>
      <c r="C3076" s="287"/>
      <c r="D3076" s="284" t="s">
        <v>1376</v>
      </c>
      <c r="E3076" s="287"/>
      <c r="F3076" s="285" t="s">
        <v>3197</v>
      </c>
      <c r="G3076" s="266" t="s">
        <v>121</v>
      </c>
      <c r="H3076" s="266">
        <f>IF(G3076="Traditional Stove",0.1,0.2)</f>
        <v>0.1</v>
      </c>
      <c r="I3076" s="266">
        <f>YEAR(J3076)</f>
        <v>2023</v>
      </c>
      <c r="J3076" s="267">
        <v>45007</v>
      </c>
      <c r="K3076" s="267">
        <f>J3076+1</f>
        <v>45008</v>
      </c>
      <c r="L3076" s="266">
        <f>IF(M3076&lt;=365,1,2)</f>
        <v>1</v>
      </c>
      <c r="M3076" s="266">
        <f>IF(K3076&lt;$C$1,$C$2-$C$1+1,$C$2-K3076+1)</f>
        <v>39</v>
      </c>
      <c r="N3076" s="268">
        <f>M3076/365</f>
        <v>0.10684931506849316</v>
      </c>
      <c r="O3076" s="269">
        <f>'Data and Parameter'!$E$4*'Data and Parameter'!$E$5*('Data and Parameter'!$E$6+'Data and Parameter'!$E$7)*'Data and Parameter'!$E$19*'Data and Parameter'!$E$14*'ER calculations'!N3076</f>
        <v>0.55323894477067947</v>
      </c>
    </row>
    <row r="3077" spans="1:15" ht="15">
      <c r="A3077" s="284">
        <v>3073</v>
      </c>
      <c r="B3077" s="287"/>
      <c r="C3077" s="287"/>
      <c r="D3077" s="284" t="s">
        <v>1376</v>
      </c>
      <c r="E3077" s="287"/>
      <c r="F3077" s="285" t="s">
        <v>3198</v>
      </c>
      <c r="G3077" s="266" t="s">
        <v>121</v>
      </c>
      <c r="H3077" s="266">
        <f>IF(G3077="Traditional Stove",0.1,0.2)</f>
        <v>0.1</v>
      </c>
      <c r="I3077" s="266">
        <f>YEAR(J3077)</f>
        <v>2023</v>
      </c>
      <c r="J3077" s="267">
        <v>45007</v>
      </c>
      <c r="K3077" s="267">
        <f>J3077+1</f>
        <v>45008</v>
      </c>
      <c r="L3077" s="266">
        <f>IF(M3077&lt;=365,1,2)</f>
        <v>1</v>
      </c>
      <c r="M3077" s="266">
        <f>IF(K3077&lt;$C$1,$C$2-$C$1+1,$C$2-K3077+1)</f>
        <v>39</v>
      </c>
      <c r="N3077" s="268">
        <f>M3077/365</f>
        <v>0.10684931506849316</v>
      </c>
      <c r="O3077" s="269">
        <f>'Data and Parameter'!$E$4*'Data and Parameter'!$E$5*('Data and Parameter'!$E$6+'Data and Parameter'!$E$7)*'Data and Parameter'!$E$19*'Data and Parameter'!$E$14*'ER calculations'!N3077</f>
        <v>0.55323894477067947</v>
      </c>
    </row>
    <row r="3078" spans="1:15" ht="15">
      <c r="A3078" s="284">
        <v>3074</v>
      </c>
      <c r="B3078" s="287"/>
      <c r="C3078" s="287"/>
      <c r="D3078" s="284" t="s">
        <v>1054</v>
      </c>
      <c r="E3078" s="287"/>
      <c r="F3078" s="285" t="s">
        <v>3199</v>
      </c>
      <c r="G3078" s="266" t="s">
        <v>121</v>
      </c>
      <c r="H3078" s="266">
        <f>IF(G3078="Traditional Stove",0.1,0.2)</f>
        <v>0.1</v>
      </c>
      <c r="I3078" s="266">
        <f>YEAR(J3078)</f>
        <v>2023</v>
      </c>
      <c r="J3078" s="267">
        <v>44967</v>
      </c>
      <c r="K3078" s="267">
        <f>J3078+1</f>
        <v>44968</v>
      </c>
      <c r="L3078" s="266">
        <f>IF(M3078&lt;=365,1,2)</f>
        <v>1</v>
      </c>
      <c r="M3078" s="266">
        <f>IF(K3078&lt;$C$1,$C$2-$C$1+1,$C$2-K3078+1)</f>
        <v>79</v>
      </c>
      <c r="N3078" s="268">
        <f>M3078/365</f>
        <v>0.21643835616438356</v>
      </c>
      <c r="O3078" s="269">
        <f>'Data and Parameter'!$E$4*'Data and Parameter'!$E$5*('Data and Parameter'!$E$6+'Data and Parameter'!$E$7)*'Data and Parameter'!$E$19*'Data and Parameter'!$E$14*'ER calculations'!N3078</f>
        <v>1.1206635035098378</v>
      </c>
    </row>
    <row r="3079" spans="1:15" ht="15">
      <c r="A3079" s="284">
        <v>3075</v>
      </c>
      <c r="B3079" s="287"/>
      <c r="C3079" s="287"/>
      <c r="D3079" s="284" t="s">
        <v>588</v>
      </c>
      <c r="E3079" s="287"/>
      <c r="F3079" s="285" t="s">
        <v>3200</v>
      </c>
      <c r="G3079" s="266" t="s">
        <v>121</v>
      </c>
      <c r="H3079" s="266">
        <f>IF(G3079="Traditional Stove",0.1,0.2)</f>
        <v>0.1</v>
      </c>
      <c r="I3079" s="266">
        <f>YEAR(J3079)</f>
        <v>2023</v>
      </c>
      <c r="J3079" s="267">
        <v>45013</v>
      </c>
      <c r="K3079" s="267">
        <f>J3079+1</f>
        <v>45014</v>
      </c>
      <c r="L3079" s="266">
        <f>IF(M3079&lt;=365,1,2)</f>
        <v>1</v>
      </c>
      <c r="M3079" s="266">
        <f>IF(K3079&lt;$C$1,$C$2-$C$1+1,$C$2-K3079+1)</f>
        <v>33</v>
      </c>
      <c r="N3079" s="268">
        <f>M3079/365</f>
        <v>9.0410958904109592E-2</v>
      </c>
      <c r="O3079" s="269">
        <f>'Data and Parameter'!$E$4*'Data and Parameter'!$E$5*('Data and Parameter'!$E$6+'Data and Parameter'!$E$7)*'Data and Parameter'!$E$19*'Data and Parameter'!$E$14*'ER calculations'!N3079</f>
        <v>0.46812526095980572</v>
      </c>
    </row>
    <row r="3080" spans="1:15" ht="15">
      <c r="A3080" s="284">
        <v>3076</v>
      </c>
      <c r="B3080" s="287"/>
      <c r="C3080" s="287"/>
      <c r="D3080" s="284" t="s">
        <v>1376</v>
      </c>
      <c r="E3080" s="287"/>
      <c r="F3080" s="285" t="s">
        <v>3201</v>
      </c>
      <c r="G3080" s="266" t="s">
        <v>121</v>
      </c>
      <c r="H3080" s="266">
        <f>IF(G3080="Traditional Stove",0.1,0.2)</f>
        <v>0.1</v>
      </c>
      <c r="I3080" s="266">
        <f>YEAR(J3080)</f>
        <v>2023</v>
      </c>
      <c r="J3080" s="267">
        <v>45007</v>
      </c>
      <c r="K3080" s="267">
        <f>J3080+1</f>
        <v>45008</v>
      </c>
      <c r="L3080" s="266">
        <f>IF(M3080&lt;=365,1,2)</f>
        <v>1</v>
      </c>
      <c r="M3080" s="266">
        <f>IF(K3080&lt;$C$1,$C$2-$C$1+1,$C$2-K3080+1)</f>
        <v>39</v>
      </c>
      <c r="N3080" s="268">
        <f>M3080/365</f>
        <v>0.10684931506849316</v>
      </c>
      <c r="O3080" s="269">
        <f>'Data and Parameter'!$E$4*'Data and Parameter'!$E$5*('Data and Parameter'!$E$6+'Data and Parameter'!$E$7)*'Data and Parameter'!$E$19*'Data and Parameter'!$E$14*'ER calculations'!N3080</f>
        <v>0.55323894477067947</v>
      </c>
    </row>
    <row r="3081" spans="1:15" ht="15">
      <c r="A3081" s="284">
        <v>3077</v>
      </c>
      <c r="B3081" s="287"/>
      <c r="C3081" s="287"/>
      <c r="D3081" s="284" t="s">
        <v>588</v>
      </c>
      <c r="E3081" s="287"/>
      <c r="F3081" s="285" t="s">
        <v>3202</v>
      </c>
      <c r="G3081" s="266" t="s">
        <v>121</v>
      </c>
      <c r="H3081" s="266">
        <f>IF(G3081="Traditional Stove",0.1,0.2)</f>
        <v>0.1</v>
      </c>
      <c r="I3081" s="266">
        <f>YEAR(J3081)</f>
        <v>2023</v>
      </c>
      <c r="J3081" s="267">
        <v>45013</v>
      </c>
      <c r="K3081" s="267">
        <f>J3081+1</f>
        <v>45014</v>
      </c>
      <c r="L3081" s="266">
        <f>IF(M3081&lt;=365,1,2)</f>
        <v>1</v>
      </c>
      <c r="M3081" s="266">
        <f>IF(K3081&lt;$C$1,$C$2-$C$1+1,$C$2-K3081+1)</f>
        <v>33</v>
      </c>
      <c r="N3081" s="268">
        <f>M3081/365</f>
        <v>9.0410958904109592E-2</v>
      </c>
      <c r="O3081" s="269">
        <f>'Data and Parameter'!$E$4*'Data and Parameter'!$E$5*('Data and Parameter'!$E$6+'Data and Parameter'!$E$7)*'Data and Parameter'!$E$19*'Data and Parameter'!$E$14*'ER calculations'!N3081</f>
        <v>0.46812526095980572</v>
      </c>
    </row>
    <row r="3082" spans="1:15" ht="15">
      <c r="A3082" s="284">
        <v>3078</v>
      </c>
      <c r="B3082" s="287"/>
      <c r="C3082" s="287"/>
      <c r="D3082" s="284" t="s">
        <v>1376</v>
      </c>
      <c r="E3082" s="287"/>
      <c r="F3082" s="285" t="s">
        <v>3203</v>
      </c>
      <c r="G3082" s="266" t="s">
        <v>121</v>
      </c>
      <c r="H3082" s="266">
        <f>IF(G3082="Traditional Stove",0.1,0.2)</f>
        <v>0.1</v>
      </c>
      <c r="I3082" s="266">
        <f>YEAR(J3082)</f>
        <v>2023</v>
      </c>
      <c r="J3082" s="267">
        <v>45007</v>
      </c>
      <c r="K3082" s="267">
        <f>J3082+1</f>
        <v>45008</v>
      </c>
      <c r="L3082" s="266">
        <f>IF(M3082&lt;=365,1,2)</f>
        <v>1</v>
      </c>
      <c r="M3082" s="266">
        <f>IF(K3082&lt;$C$1,$C$2-$C$1+1,$C$2-K3082+1)</f>
        <v>39</v>
      </c>
      <c r="N3082" s="268">
        <f>M3082/365</f>
        <v>0.10684931506849316</v>
      </c>
      <c r="O3082" s="269">
        <f>'Data and Parameter'!$E$4*'Data and Parameter'!$E$5*('Data and Parameter'!$E$6+'Data and Parameter'!$E$7)*'Data and Parameter'!$E$19*'Data and Parameter'!$E$14*'ER calculations'!N3082</f>
        <v>0.55323894477067947</v>
      </c>
    </row>
    <row r="3083" spans="1:15" ht="15">
      <c r="A3083" s="284">
        <v>3079</v>
      </c>
      <c r="B3083" s="287"/>
      <c r="C3083" s="287"/>
      <c r="D3083" s="284" t="s">
        <v>1376</v>
      </c>
      <c r="E3083" s="287"/>
      <c r="F3083" s="285" t="s">
        <v>3204</v>
      </c>
      <c r="G3083" s="266" t="s">
        <v>121</v>
      </c>
      <c r="H3083" s="266">
        <f>IF(G3083="Traditional Stove",0.1,0.2)</f>
        <v>0.1</v>
      </c>
      <c r="I3083" s="266">
        <f>YEAR(J3083)</f>
        <v>2023</v>
      </c>
      <c r="J3083" s="267">
        <v>45007</v>
      </c>
      <c r="K3083" s="267">
        <f>J3083+1</f>
        <v>45008</v>
      </c>
      <c r="L3083" s="266">
        <f>IF(M3083&lt;=365,1,2)</f>
        <v>1</v>
      </c>
      <c r="M3083" s="266">
        <f>IF(K3083&lt;$C$1,$C$2-$C$1+1,$C$2-K3083+1)</f>
        <v>39</v>
      </c>
      <c r="N3083" s="268">
        <f>M3083/365</f>
        <v>0.10684931506849316</v>
      </c>
      <c r="O3083" s="269">
        <f>'Data and Parameter'!$E$4*'Data and Parameter'!$E$5*('Data and Parameter'!$E$6+'Data and Parameter'!$E$7)*'Data and Parameter'!$E$19*'Data and Parameter'!$E$14*'ER calculations'!N3083</f>
        <v>0.55323894477067947</v>
      </c>
    </row>
    <row r="3084" spans="1:15" ht="15">
      <c r="A3084" s="284">
        <v>3080</v>
      </c>
      <c r="B3084" s="287"/>
      <c r="C3084" s="287"/>
      <c r="D3084" s="284" t="s">
        <v>1376</v>
      </c>
      <c r="E3084" s="287"/>
      <c r="F3084" s="285" t="s">
        <v>3205</v>
      </c>
      <c r="G3084" s="266" t="s">
        <v>121</v>
      </c>
      <c r="H3084" s="266">
        <f>IF(G3084="Traditional Stove",0.1,0.2)</f>
        <v>0.1</v>
      </c>
      <c r="I3084" s="266">
        <f>YEAR(J3084)</f>
        <v>2023</v>
      </c>
      <c r="J3084" s="267">
        <v>45007</v>
      </c>
      <c r="K3084" s="267">
        <f>J3084+1</f>
        <v>45008</v>
      </c>
      <c r="L3084" s="266">
        <f>IF(M3084&lt;=365,1,2)</f>
        <v>1</v>
      </c>
      <c r="M3084" s="266">
        <f>IF(K3084&lt;$C$1,$C$2-$C$1+1,$C$2-K3084+1)</f>
        <v>39</v>
      </c>
      <c r="N3084" s="268">
        <f>M3084/365</f>
        <v>0.10684931506849316</v>
      </c>
      <c r="O3084" s="269">
        <f>'Data and Parameter'!$E$4*'Data and Parameter'!$E$5*('Data and Parameter'!$E$6+'Data and Parameter'!$E$7)*'Data and Parameter'!$E$19*'Data and Parameter'!$E$14*'ER calculations'!N3084</f>
        <v>0.55323894477067947</v>
      </c>
    </row>
    <row r="3085" spans="1:15" ht="15">
      <c r="A3085" s="284">
        <v>3081</v>
      </c>
      <c r="B3085" s="287"/>
      <c r="C3085" s="287"/>
      <c r="D3085" s="284" t="s">
        <v>1376</v>
      </c>
      <c r="E3085" s="287"/>
      <c r="F3085" s="285" t="s">
        <v>3206</v>
      </c>
      <c r="G3085" s="266" t="s">
        <v>121</v>
      </c>
      <c r="H3085" s="266">
        <f>IF(G3085="Traditional Stove",0.1,0.2)</f>
        <v>0.1</v>
      </c>
      <c r="I3085" s="266">
        <f>YEAR(J3085)</f>
        <v>2023</v>
      </c>
      <c r="J3085" s="267">
        <v>45007</v>
      </c>
      <c r="K3085" s="267">
        <f>J3085+1</f>
        <v>45008</v>
      </c>
      <c r="L3085" s="266">
        <f>IF(M3085&lt;=365,1,2)</f>
        <v>1</v>
      </c>
      <c r="M3085" s="266">
        <f>IF(K3085&lt;$C$1,$C$2-$C$1+1,$C$2-K3085+1)</f>
        <v>39</v>
      </c>
      <c r="N3085" s="268">
        <f>M3085/365</f>
        <v>0.10684931506849316</v>
      </c>
      <c r="O3085" s="269">
        <f>'Data and Parameter'!$E$4*'Data and Parameter'!$E$5*('Data and Parameter'!$E$6+'Data and Parameter'!$E$7)*'Data and Parameter'!$E$19*'Data and Parameter'!$E$14*'ER calculations'!N3085</f>
        <v>0.55323894477067947</v>
      </c>
    </row>
    <row r="3086" spans="1:15" ht="15">
      <c r="A3086" s="284">
        <v>3082</v>
      </c>
      <c r="B3086" s="287"/>
      <c r="C3086" s="287"/>
      <c r="D3086" s="284" t="s">
        <v>588</v>
      </c>
      <c r="E3086" s="287"/>
      <c r="F3086" s="285" t="s">
        <v>3207</v>
      </c>
      <c r="G3086" s="266" t="s">
        <v>121</v>
      </c>
      <c r="H3086" s="266">
        <f>IF(G3086="Traditional Stove",0.1,0.2)</f>
        <v>0.1</v>
      </c>
      <c r="I3086" s="266">
        <f>YEAR(J3086)</f>
        <v>2023</v>
      </c>
      <c r="J3086" s="267">
        <v>45013</v>
      </c>
      <c r="K3086" s="267">
        <f>J3086+1</f>
        <v>45014</v>
      </c>
      <c r="L3086" s="266">
        <f>IF(M3086&lt;=365,1,2)</f>
        <v>1</v>
      </c>
      <c r="M3086" s="266">
        <f>IF(K3086&lt;$C$1,$C$2-$C$1+1,$C$2-K3086+1)</f>
        <v>33</v>
      </c>
      <c r="N3086" s="268">
        <f>M3086/365</f>
        <v>9.0410958904109592E-2</v>
      </c>
      <c r="O3086" s="269">
        <f>'Data and Parameter'!$E$4*'Data and Parameter'!$E$5*('Data and Parameter'!$E$6+'Data and Parameter'!$E$7)*'Data and Parameter'!$E$19*'Data and Parameter'!$E$14*'ER calculations'!N3086</f>
        <v>0.46812526095980572</v>
      </c>
    </row>
    <row r="3087" spans="1:15" ht="15">
      <c r="A3087" s="284">
        <v>3083</v>
      </c>
      <c r="B3087" s="287"/>
      <c r="C3087" s="287"/>
      <c r="D3087" s="284" t="s">
        <v>1376</v>
      </c>
      <c r="E3087" s="287"/>
      <c r="F3087" s="285" t="s">
        <v>3208</v>
      </c>
      <c r="G3087" s="266" t="s">
        <v>121</v>
      </c>
      <c r="H3087" s="266">
        <f>IF(G3087="Traditional Stove",0.1,0.2)</f>
        <v>0.1</v>
      </c>
      <c r="I3087" s="266">
        <f>YEAR(J3087)</f>
        <v>2023</v>
      </c>
      <c r="J3087" s="267">
        <v>45007</v>
      </c>
      <c r="K3087" s="267">
        <f>J3087+1</f>
        <v>45008</v>
      </c>
      <c r="L3087" s="266">
        <f>IF(M3087&lt;=365,1,2)</f>
        <v>1</v>
      </c>
      <c r="M3087" s="266">
        <f>IF(K3087&lt;$C$1,$C$2-$C$1+1,$C$2-K3087+1)</f>
        <v>39</v>
      </c>
      <c r="N3087" s="268">
        <f>M3087/365</f>
        <v>0.10684931506849316</v>
      </c>
      <c r="O3087" s="269">
        <f>'Data and Parameter'!$E$4*'Data and Parameter'!$E$5*('Data and Parameter'!$E$6+'Data and Parameter'!$E$7)*'Data and Parameter'!$E$19*'Data and Parameter'!$E$14*'ER calculations'!N3087</f>
        <v>0.55323894477067947</v>
      </c>
    </row>
    <row r="3088" spans="1:15" ht="15">
      <c r="A3088" s="284">
        <v>3084</v>
      </c>
      <c r="B3088" s="287"/>
      <c r="C3088" s="287"/>
      <c r="D3088" s="284" t="s">
        <v>588</v>
      </c>
      <c r="E3088" s="287"/>
      <c r="F3088" s="285" t="s">
        <v>3209</v>
      </c>
      <c r="G3088" s="266" t="s">
        <v>121</v>
      </c>
      <c r="H3088" s="266">
        <f>IF(G3088="Traditional Stove",0.1,0.2)</f>
        <v>0.1</v>
      </c>
      <c r="I3088" s="266">
        <f>YEAR(J3088)</f>
        <v>2023</v>
      </c>
      <c r="J3088" s="267">
        <v>45013</v>
      </c>
      <c r="K3088" s="267">
        <f>J3088+1</f>
        <v>45014</v>
      </c>
      <c r="L3088" s="266">
        <f>IF(M3088&lt;=365,1,2)</f>
        <v>1</v>
      </c>
      <c r="M3088" s="266">
        <f>IF(K3088&lt;$C$1,$C$2-$C$1+1,$C$2-K3088+1)</f>
        <v>33</v>
      </c>
      <c r="N3088" s="268">
        <f>M3088/365</f>
        <v>9.0410958904109592E-2</v>
      </c>
      <c r="O3088" s="269">
        <f>'Data and Parameter'!$E$4*'Data and Parameter'!$E$5*('Data and Parameter'!$E$6+'Data and Parameter'!$E$7)*'Data and Parameter'!$E$19*'Data and Parameter'!$E$14*'ER calculations'!N3088</f>
        <v>0.46812526095980572</v>
      </c>
    </row>
    <row r="3089" spans="1:15" ht="15">
      <c r="A3089" s="284">
        <v>3085</v>
      </c>
      <c r="B3089" s="287"/>
      <c r="C3089" s="287"/>
      <c r="D3089" s="284" t="s">
        <v>1376</v>
      </c>
      <c r="E3089" s="287"/>
      <c r="F3089" s="285" t="s">
        <v>3210</v>
      </c>
      <c r="G3089" s="266" t="s">
        <v>121</v>
      </c>
      <c r="H3089" s="266">
        <f>IF(G3089="Traditional Stove",0.1,0.2)</f>
        <v>0.1</v>
      </c>
      <c r="I3089" s="266">
        <f>YEAR(J3089)</f>
        <v>2023</v>
      </c>
      <c r="J3089" s="267">
        <v>45007</v>
      </c>
      <c r="K3089" s="267">
        <f>J3089+1</f>
        <v>45008</v>
      </c>
      <c r="L3089" s="266">
        <f>IF(M3089&lt;=365,1,2)</f>
        <v>1</v>
      </c>
      <c r="M3089" s="266">
        <f>IF(K3089&lt;$C$1,$C$2-$C$1+1,$C$2-K3089+1)</f>
        <v>39</v>
      </c>
      <c r="N3089" s="268">
        <f>M3089/365</f>
        <v>0.10684931506849316</v>
      </c>
      <c r="O3089" s="269">
        <f>'Data and Parameter'!$E$4*'Data and Parameter'!$E$5*('Data and Parameter'!$E$6+'Data and Parameter'!$E$7)*'Data and Parameter'!$E$19*'Data and Parameter'!$E$14*'ER calculations'!N3089</f>
        <v>0.55323894477067947</v>
      </c>
    </row>
    <row r="3090" spans="1:15" ht="15">
      <c r="A3090" s="284">
        <v>3086</v>
      </c>
      <c r="B3090" s="287"/>
      <c r="C3090" s="287"/>
      <c r="D3090" s="284" t="s">
        <v>1376</v>
      </c>
      <c r="E3090" s="287"/>
      <c r="F3090" s="285" t="s">
        <v>3211</v>
      </c>
      <c r="G3090" s="266" t="s">
        <v>121</v>
      </c>
      <c r="H3090" s="266">
        <f>IF(G3090="Traditional Stove",0.1,0.2)</f>
        <v>0.1</v>
      </c>
      <c r="I3090" s="266">
        <f>YEAR(J3090)</f>
        <v>2023</v>
      </c>
      <c r="J3090" s="267">
        <v>45007</v>
      </c>
      <c r="K3090" s="267">
        <f>J3090+1</f>
        <v>45008</v>
      </c>
      <c r="L3090" s="266">
        <f>IF(M3090&lt;=365,1,2)</f>
        <v>1</v>
      </c>
      <c r="M3090" s="266">
        <f>IF(K3090&lt;$C$1,$C$2-$C$1+1,$C$2-K3090+1)</f>
        <v>39</v>
      </c>
      <c r="N3090" s="268">
        <f>M3090/365</f>
        <v>0.10684931506849316</v>
      </c>
      <c r="O3090" s="269">
        <f>'Data and Parameter'!$E$4*'Data and Parameter'!$E$5*('Data and Parameter'!$E$6+'Data and Parameter'!$E$7)*'Data and Parameter'!$E$19*'Data and Parameter'!$E$14*'ER calculations'!N3090</f>
        <v>0.55323894477067947</v>
      </c>
    </row>
    <row r="3091" spans="1:15" ht="15">
      <c r="A3091" s="284">
        <v>3087</v>
      </c>
      <c r="B3091" s="287"/>
      <c r="C3091" s="287"/>
      <c r="D3091" s="284" t="s">
        <v>588</v>
      </c>
      <c r="E3091" s="287"/>
      <c r="F3091" s="285" t="s">
        <v>3212</v>
      </c>
      <c r="G3091" s="266" t="s">
        <v>121</v>
      </c>
      <c r="H3091" s="266">
        <f>IF(G3091="Traditional Stove",0.1,0.2)</f>
        <v>0.1</v>
      </c>
      <c r="I3091" s="266">
        <f>YEAR(J3091)</f>
        <v>2023</v>
      </c>
      <c r="J3091" s="267">
        <v>45013</v>
      </c>
      <c r="K3091" s="267">
        <f>J3091+1</f>
        <v>45014</v>
      </c>
      <c r="L3091" s="266">
        <f>IF(M3091&lt;=365,1,2)</f>
        <v>1</v>
      </c>
      <c r="M3091" s="266">
        <f>IF(K3091&lt;$C$1,$C$2-$C$1+1,$C$2-K3091+1)</f>
        <v>33</v>
      </c>
      <c r="N3091" s="268">
        <f>M3091/365</f>
        <v>9.0410958904109592E-2</v>
      </c>
      <c r="O3091" s="269">
        <f>'Data and Parameter'!$E$4*'Data and Parameter'!$E$5*('Data and Parameter'!$E$6+'Data and Parameter'!$E$7)*'Data and Parameter'!$E$19*'Data and Parameter'!$E$14*'ER calculations'!N3091</f>
        <v>0.46812526095980572</v>
      </c>
    </row>
    <row r="3092" spans="1:15" ht="15">
      <c r="A3092" s="284">
        <v>3088</v>
      </c>
      <c r="B3092" s="287"/>
      <c r="C3092" s="287"/>
      <c r="D3092" s="284" t="s">
        <v>1376</v>
      </c>
      <c r="E3092" s="287"/>
      <c r="F3092" s="285" t="s">
        <v>3213</v>
      </c>
      <c r="G3092" s="266" t="s">
        <v>121</v>
      </c>
      <c r="H3092" s="266">
        <f>IF(G3092="Traditional Stove",0.1,0.2)</f>
        <v>0.1</v>
      </c>
      <c r="I3092" s="266">
        <f>YEAR(J3092)</f>
        <v>2023</v>
      </c>
      <c r="J3092" s="267">
        <v>45007</v>
      </c>
      <c r="K3092" s="267">
        <f>J3092+1</f>
        <v>45008</v>
      </c>
      <c r="L3092" s="266">
        <f>IF(M3092&lt;=365,1,2)</f>
        <v>1</v>
      </c>
      <c r="M3092" s="266">
        <f>IF(K3092&lt;$C$1,$C$2-$C$1+1,$C$2-K3092+1)</f>
        <v>39</v>
      </c>
      <c r="N3092" s="268">
        <f>M3092/365</f>
        <v>0.10684931506849316</v>
      </c>
      <c r="O3092" s="269">
        <f>'Data and Parameter'!$E$4*'Data and Parameter'!$E$5*('Data and Parameter'!$E$6+'Data and Parameter'!$E$7)*'Data and Parameter'!$E$19*'Data and Parameter'!$E$14*'ER calculations'!N3092</f>
        <v>0.55323894477067947</v>
      </c>
    </row>
    <row r="3093" spans="1:15" ht="15">
      <c r="A3093" s="284">
        <v>3089</v>
      </c>
      <c r="B3093" s="287"/>
      <c r="C3093" s="287"/>
      <c r="D3093" s="284" t="s">
        <v>1376</v>
      </c>
      <c r="E3093" s="287"/>
      <c r="F3093" s="285" t="s">
        <v>3214</v>
      </c>
      <c r="G3093" s="266" t="s">
        <v>121</v>
      </c>
      <c r="H3093" s="266">
        <f>IF(G3093="Traditional Stove",0.1,0.2)</f>
        <v>0.1</v>
      </c>
      <c r="I3093" s="266">
        <f>YEAR(J3093)</f>
        <v>2023</v>
      </c>
      <c r="J3093" s="267">
        <v>45007</v>
      </c>
      <c r="K3093" s="267">
        <f>J3093+1</f>
        <v>45008</v>
      </c>
      <c r="L3093" s="266">
        <f>IF(M3093&lt;=365,1,2)</f>
        <v>1</v>
      </c>
      <c r="M3093" s="266">
        <f>IF(K3093&lt;$C$1,$C$2-$C$1+1,$C$2-K3093+1)</f>
        <v>39</v>
      </c>
      <c r="N3093" s="268">
        <f>M3093/365</f>
        <v>0.10684931506849316</v>
      </c>
      <c r="O3093" s="269">
        <f>'Data and Parameter'!$E$4*'Data and Parameter'!$E$5*('Data and Parameter'!$E$6+'Data and Parameter'!$E$7)*'Data and Parameter'!$E$19*'Data and Parameter'!$E$14*'ER calculations'!N3093</f>
        <v>0.55323894477067947</v>
      </c>
    </row>
    <row r="3094" spans="1:15" ht="15">
      <c r="A3094" s="284">
        <v>3090</v>
      </c>
      <c r="B3094" s="287"/>
      <c r="C3094" s="287"/>
      <c r="D3094" s="284" t="s">
        <v>588</v>
      </c>
      <c r="E3094" s="287"/>
      <c r="F3094" s="285" t="s">
        <v>3215</v>
      </c>
      <c r="G3094" s="266" t="s">
        <v>121</v>
      </c>
      <c r="H3094" s="266">
        <f>IF(G3094="Traditional Stove",0.1,0.2)</f>
        <v>0.1</v>
      </c>
      <c r="I3094" s="266">
        <f>YEAR(J3094)</f>
        <v>2023</v>
      </c>
      <c r="J3094" s="267">
        <v>45013</v>
      </c>
      <c r="K3094" s="267">
        <f>J3094+1</f>
        <v>45014</v>
      </c>
      <c r="L3094" s="266">
        <f>IF(M3094&lt;=365,1,2)</f>
        <v>1</v>
      </c>
      <c r="M3094" s="266">
        <f>IF(K3094&lt;$C$1,$C$2-$C$1+1,$C$2-K3094+1)</f>
        <v>33</v>
      </c>
      <c r="N3094" s="268">
        <f>M3094/365</f>
        <v>9.0410958904109592E-2</v>
      </c>
      <c r="O3094" s="269">
        <f>'Data and Parameter'!$E$4*'Data and Parameter'!$E$5*('Data and Parameter'!$E$6+'Data and Parameter'!$E$7)*'Data and Parameter'!$E$19*'Data and Parameter'!$E$14*'ER calculations'!N3094</f>
        <v>0.46812526095980572</v>
      </c>
    </row>
    <row r="3095" spans="1:15" ht="15">
      <c r="A3095" s="284">
        <v>3091</v>
      </c>
      <c r="B3095" s="287"/>
      <c r="C3095" s="287"/>
      <c r="D3095" s="284" t="s">
        <v>588</v>
      </c>
      <c r="E3095" s="287"/>
      <c r="F3095" s="285" t="s">
        <v>3216</v>
      </c>
      <c r="G3095" s="266" t="s">
        <v>121</v>
      </c>
      <c r="H3095" s="266">
        <f>IF(G3095="Traditional Stove",0.1,0.2)</f>
        <v>0.1</v>
      </c>
      <c r="I3095" s="266">
        <f>YEAR(J3095)</f>
        <v>2023</v>
      </c>
      <c r="J3095" s="267">
        <v>45013</v>
      </c>
      <c r="K3095" s="267">
        <f>J3095+1</f>
        <v>45014</v>
      </c>
      <c r="L3095" s="266">
        <f>IF(M3095&lt;=365,1,2)</f>
        <v>1</v>
      </c>
      <c r="M3095" s="266">
        <f>IF(K3095&lt;$C$1,$C$2-$C$1+1,$C$2-K3095+1)</f>
        <v>33</v>
      </c>
      <c r="N3095" s="268">
        <f>M3095/365</f>
        <v>9.0410958904109592E-2</v>
      </c>
      <c r="O3095" s="269">
        <f>'Data and Parameter'!$E$4*'Data and Parameter'!$E$5*('Data and Parameter'!$E$6+'Data and Parameter'!$E$7)*'Data and Parameter'!$E$19*'Data and Parameter'!$E$14*'ER calculations'!N3095</f>
        <v>0.46812526095980572</v>
      </c>
    </row>
    <row r="3096" spans="1:15" ht="15">
      <c r="A3096" s="284">
        <v>3092</v>
      </c>
      <c r="B3096" s="287"/>
      <c r="C3096" s="287"/>
      <c r="D3096" s="284" t="s">
        <v>1376</v>
      </c>
      <c r="E3096" s="287"/>
      <c r="F3096" s="285" t="s">
        <v>3217</v>
      </c>
      <c r="G3096" s="266" t="s">
        <v>121</v>
      </c>
      <c r="H3096" s="266">
        <f>IF(G3096="Traditional Stove",0.1,0.2)</f>
        <v>0.1</v>
      </c>
      <c r="I3096" s="266">
        <f>YEAR(J3096)</f>
        <v>2023</v>
      </c>
      <c r="J3096" s="267">
        <v>45006</v>
      </c>
      <c r="K3096" s="267">
        <f>J3096+1</f>
        <v>45007</v>
      </c>
      <c r="L3096" s="266">
        <f>IF(M3096&lt;=365,1,2)</f>
        <v>1</v>
      </c>
      <c r="M3096" s="266">
        <f>IF(K3096&lt;$C$1,$C$2-$C$1+1,$C$2-K3096+1)</f>
        <v>40</v>
      </c>
      <c r="N3096" s="268">
        <f>M3096/365</f>
        <v>0.1095890410958904</v>
      </c>
      <c r="O3096" s="269">
        <f>'Data and Parameter'!$E$4*'Data and Parameter'!$E$5*('Data and Parameter'!$E$6+'Data and Parameter'!$E$7)*'Data and Parameter'!$E$19*'Data and Parameter'!$E$14*'ER calculations'!N3096</f>
        <v>0.56742455873915842</v>
      </c>
    </row>
    <row r="3097" spans="1:15" ht="15">
      <c r="A3097" s="284">
        <v>3093</v>
      </c>
      <c r="B3097" s="287"/>
      <c r="C3097" s="287"/>
      <c r="D3097" s="284" t="s">
        <v>1376</v>
      </c>
      <c r="E3097" s="287"/>
      <c r="F3097" s="285" t="s">
        <v>3218</v>
      </c>
      <c r="G3097" s="266" t="s">
        <v>121</v>
      </c>
      <c r="H3097" s="266">
        <f>IF(G3097="Traditional Stove",0.1,0.2)</f>
        <v>0.1</v>
      </c>
      <c r="I3097" s="266">
        <f>YEAR(J3097)</f>
        <v>2023</v>
      </c>
      <c r="J3097" s="267">
        <v>45006</v>
      </c>
      <c r="K3097" s="267">
        <f>J3097+1</f>
        <v>45007</v>
      </c>
      <c r="L3097" s="266">
        <f>IF(M3097&lt;=365,1,2)</f>
        <v>1</v>
      </c>
      <c r="M3097" s="266">
        <f>IF(K3097&lt;$C$1,$C$2-$C$1+1,$C$2-K3097+1)</f>
        <v>40</v>
      </c>
      <c r="N3097" s="268">
        <f>M3097/365</f>
        <v>0.1095890410958904</v>
      </c>
      <c r="O3097" s="269">
        <f>'Data and Parameter'!$E$4*'Data and Parameter'!$E$5*('Data and Parameter'!$E$6+'Data and Parameter'!$E$7)*'Data and Parameter'!$E$19*'Data and Parameter'!$E$14*'ER calculations'!N3097</f>
        <v>0.56742455873915842</v>
      </c>
    </row>
    <row r="3098" spans="1:15" ht="15">
      <c r="A3098" s="284">
        <v>3094</v>
      </c>
      <c r="B3098" s="287"/>
      <c r="C3098" s="287"/>
      <c r="D3098" s="284" t="s">
        <v>588</v>
      </c>
      <c r="E3098" s="287"/>
      <c r="F3098" s="285" t="s">
        <v>3219</v>
      </c>
      <c r="G3098" s="266" t="s">
        <v>121</v>
      </c>
      <c r="H3098" s="266">
        <f>IF(G3098="Traditional Stove",0.1,0.2)</f>
        <v>0.1</v>
      </c>
      <c r="I3098" s="266">
        <f>YEAR(J3098)</f>
        <v>2023</v>
      </c>
      <c r="J3098" s="267">
        <v>45013</v>
      </c>
      <c r="K3098" s="267">
        <f>J3098+1</f>
        <v>45014</v>
      </c>
      <c r="L3098" s="266">
        <f>IF(M3098&lt;=365,1,2)</f>
        <v>1</v>
      </c>
      <c r="M3098" s="266">
        <f>IF(K3098&lt;$C$1,$C$2-$C$1+1,$C$2-K3098+1)</f>
        <v>33</v>
      </c>
      <c r="N3098" s="268">
        <f>M3098/365</f>
        <v>9.0410958904109592E-2</v>
      </c>
      <c r="O3098" s="269">
        <f>'Data and Parameter'!$E$4*'Data and Parameter'!$E$5*('Data and Parameter'!$E$6+'Data and Parameter'!$E$7)*'Data and Parameter'!$E$19*'Data and Parameter'!$E$14*'ER calculations'!N3098</f>
        <v>0.46812526095980572</v>
      </c>
    </row>
    <row r="3099" spans="1:15" ht="15">
      <c r="A3099" s="284">
        <v>3095</v>
      </c>
      <c r="B3099" s="287"/>
      <c r="C3099" s="287"/>
      <c r="D3099" s="284" t="s">
        <v>1376</v>
      </c>
      <c r="E3099" s="287"/>
      <c r="F3099" s="285" t="s">
        <v>3220</v>
      </c>
      <c r="G3099" s="266" t="s">
        <v>121</v>
      </c>
      <c r="H3099" s="266">
        <f>IF(G3099="Traditional Stove",0.1,0.2)</f>
        <v>0.1</v>
      </c>
      <c r="I3099" s="266">
        <f>YEAR(J3099)</f>
        <v>2023</v>
      </c>
      <c r="J3099" s="267">
        <v>45006</v>
      </c>
      <c r="K3099" s="267">
        <f>J3099+1</f>
        <v>45007</v>
      </c>
      <c r="L3099" s="266">
        <f>IF(M3099&lt;=365,1,2)</f>
        <v>1</v>
      </c>
      <c r="M3099" s="266">
        <f>IF(K3099&lt;$C$1,$C$2-$C$1+1,$C$2-K3099+1)</f>
        <v>40</v>
      </c>
      <c r="N3099" s="268">
        <f>M3099/365</f>
        <v>0.1095890410958904</v>
      </c>
      <c r="O3099" s="269">
        <f>'Data and Parameter'!$E$4*'Data and Parameter'!$E$5*('Data and Parameter'!$E$6+'Data and Parameter'!$E$7)*'Data and Parameter'!$E$19*'Data and Parameter'!$E$14*'ER calculations'!N3099</f>
        <v>0.56742455873915842</v>
      </c>
    </row>
    <row r="3100" spans="1:15" ht="15">
      <c r="A3100" s="284">
        <v>3096</v>
      </c>
      <c r="B3100" s="287"/>
      <c r="C3100" s="287"/>
      <c r="D3100" s="284" t="s">
        <v>1054</v>
      </c>
      <c r="E3100" s="287"/>
      <c r="F3100" s="285" t="s">
        <v>3221</v>
      </c>
      <c r="G3100" s="266" t="s">
        <v>121</v>
      </c>
      <c r="H3100" s="266">
        <f>IF(G3100="Traditional Stove",0.1,0.2)</f>
        <v>0.1</v>
      </c>
      <c r="I3100" s="266">
        <f>YEAR(J3100)</f>
        <v>2023</v>
      </c>
      <c r="J3100" s="267">
        <v>44967</v>
      </c>
      <c r="K3100" s="267">
        <f>J3100+1</f>
        <v>44968</v>
      </c>
      <c r="L3100" s="266">
        <f>IF(M3100&lt;=365,1,2)</f>
        <v>1</v>
      </c>
      <c r="M3100" s="266">
        <f>IF(K3100&lt;$C$1,$C$2-$C$1+1,$C$2-K3100+1)</f>
        <v>79</v>
      </c>
      <c r="N3100" s="268">
        <f>M3100/365</f>
        <v>0.21643835616438356</v>
      </c>
      <c r="O3100" s="269">
        <f>'Data and Parameter'!$E$4*'Data and Parameter'!$E$5*('Data and Parameter'!$E$6+'Data and Parameter'!$E$7)*'Data and Parameter'!$E$19*'Data and Parameter'!$E$14*'ER calculations'!N3100</f>
        <v>1.1206635035098378</v>
      </c>
    </row>
    <row r="3101" spans="1:15" ht="15">
      <c r="A3101" s="284">
        <v>3097</v>
      </c>
      <c r="B3101" s="287"/>
      <c r="C3101" s="287"/>
      <c r="D3101" s="284" t="s">
        <v>1376</v>
      </c>
      <c r="E3101" s="287"/>
      <c r="F3101" s="285" t="s">
        <v>3222</v>
      </c>
      <c r="G3101" s="266" t="s">
        <v>121</v>
      </c>
      <c r="H3101" s="266">
        <f>IF(G3101="Traditional Stove",0.1,0.2)</f>
        <v>0.1</v>
      </c>
      <c r="I3101" s="266">
        <f>YEAR(J3101)</f>
        <v>2023</v>
      </c>
      <c r="J3101" s="267">
        <v>45007</v>
      </c>
      <c r="K3101" s="267">
        <f>J3101+1</f>
        <v>45008</v>
      </c>
      <c r="L3101" s="266">
        <f>IF(M3101&lt;=365,1,2)</f>
        <v>1</v>
      </c>
      <c r="M3101" s="266">
        <f>IF(K3101&lt;$C$1,$C$2-$C$1+1,$C$2-K3101+1)</f>
        <v>39</v>
      </c>
      <c r="N3101" s="268">
        <f>M3101/365</f>
        <v>0.10684931506849316</v>
      </c>
      <c r="O3101" s="269">
        <f>'Data and Parameter'!$E$4*'Data and Parameter'!$E$5*('Data and Parameter'!$E$6+'Data and Parameter'!$E$7)*'Data and Parameter'!$E$19*'Data and Parameter'!$E$14*'ER calculations'!N3101</f>
        <v>0.55323894477067947</v>
      </c>
    </row>
    <row r="3102" spans="1:15" ht="15">
      <c r="A3102" s="284">
        <v>3098</v>
      </c>
      <c r="B3102" s="287"/>
      <c r="C3102" s="287"/>
      <c r="D3102" s="284" t="s">
        <v>588</v>
      </c>
      <c r="E3102" s="287"/>
      <c r="F3102" s="285" t="s">
        <v>3223</v>
      </c>
      <c r="G3102" s="266" t="s">
        <v>121</v>
      </c>
      <c r="H3102" s="266">
        <f>IF(G3102="Traditional Stove",0.1,0.2)</f>
        <v>0.1</v>
      </c>
      <c r="I3102" s="266">
        <f>YEAR(J3102)</f>
        <v>2023</v>
      </c>
      <c r="J3102" s="267">
        <v>45013</v>
      </c>
      <c r="K3102" s="267">
        <f>J3102+1</f>
        <v>45014</v>
      </c>
      <c r="L3102" s="266">
        <f>IF(M3102&lt;=365,1,2)</f>
        <v>1</v>
      </c>
      <c r="M3102" s="266">
        <f>IF(K3102&lt;$C$1,$C$2-$C$1+1,$C$2-K3102+1)</f>
        <v>33</v>
      </c>
      <c r="N3102" s="268">
        <f>M3102/365</f>
        <v>9.0410958904109592E-2</v>
      </c>
      <c r="O3102" s="269">
        <f>'Data and Parameter'!$E$4*'Data and Parameter'!$E$5*('Data and Parameter'!$E$6+'Data and Parameter'!$E$7)*'Data and Parameter'!$E$19*'Data and Parameter'!$E$14*'ER calculations'!N3102</f>
        <v>0.46812526095980572</v>
      </c>
    </row>
    <row r="3103" spans="1:15" ht="15">
      <c r="A3103" s="284">
        <v>3099</v>
      </c>
      <c r="B3103" s="287"/>
      <c r="C3103" s="287"/>
      <c r="D3103" s="284" t="s">
        <v>1376</v>
      </c>
      <c r="E3103" s="287"/>
      <c r="F3103" s="285" t="s">
        <v>3224</v>
      </c>
      <c r="G3103" s="266" t="s">
        <v>121</v>
      </c>
      <c r="H3103" s="266">
        <f>IF(G3103="Traditional Stove",0.1,0.2)</f>
        <v>0.1</v>
      </c>
      <c r="I3103" s="266">
        <f>YEAR(J3103)</f>
        <v>2023</v>
      </c>
      <c r="J3103" s="267">
        <v>45007</v>
      </c>
      <c r="K3103" s="267">
        <f>J3103+1</f>
        <v>45008</v>
      </c>
      <c r="L3103" s="266">
        <f>IF(M3103&lt;=365,1,2)</f>
        <v>1</v>
      </c>
      <c r="M3103" s="266">
        <f>IF(K3103&lt;$C$1,$C$2-$C$1+1,$C$2-K3103+1)</f>
        <v>39</v>
      </c>
      <c r="N3103" s="268">
        <f>M3103/365</f>
        <v>0.10684931506849316</v>
      </c>
      <c r="O3103" s="269">
        <f>'Data and Parameter'!$E$4*'Data and Parameter'!$E$5*('Data and Parameter'!$E$6+'Data and Parameter'!$E$7)*'Data and Parameter'!$E$19*'Data and Parameter'!$E$14*'ER calculations'!N3103</f>
        <v>0.55323894477067947</v>
      </c>
    </row>
    <row r="3104" spans="1:15" ht="15">
      <c r="A3104" s="284">
        <v>3100</v>
      </c>
      <c r="B3104" s="287"/>
      <c r="C3104" s="287"/>
      <c r="D3104" s="284" t="s">
        <v>1054</v>
      </c>
      <c r="E3104" s="287"/>
      <c r="F3104" s="285" t="s">
        <v>3225</v>
      </c>
      <c r="G3104" s="266" t="s">
        <v>121</v>
      </c>
      <c r="H3104" s="266">
        <f>IF(G3104="Traditional Stove",0.1,0.2)</f>
        <v>0.1</v>
      </c>
      <c r="I3104" s="266">
        <f>YEAR(J3104)</f>
        <v>2023</v>
      </c>
      <c r="J3104" s="267">
        <v>44967</v>
      </c>
      <c r="K3104" s="267">
        <f>J3104+1</f>
        <v>44968</v>
      </c>
      <c r="L3104" s="266">
        <f>IF(M3104&lt;=365,1,2)</f>
        <v>1</v>
      </c>
      <c r="M3104" s="266">
        <f>IF(K3104&lt;$C$1,$C$2-$C$1+1,$C$2-K3104+1)</f>
        <v>79</v>
      </c>
      <c r="N3104" s="268">
        <f>M3104/365</f>
        <v>0.21643835616438356</v>
      </c>
      <c r="O3104" s="269">
        <f>'Data and Parameter'!$E$4*'Data and Parameter'!$E$5*('Data and Parameter'!$E$6+'Data and Parameter'!$E$7)*'Data and Parameter'!$E$19*'Data and Parameter'!$E$14*'ER calculations'!N3104</f>
        <v>1.1206635035098378</v>
      </c>
    </row>
    <row r="3105" spans="1:15" ht="15">
      <c r="A3105" s="284">
        <v>3101</v>
      </c>
      <c r="B3105" s="287"/>
      <c r="C3105" s="287"/>
      <c r="D3105" s="284" t="s">
        <v>1376</v>
      </c>
      <c r="E3105" s="287"/>
      <c r="F3105" s="285" t="s">
        <v>3226</v>
      </c>
      <c r="G3105" s="266" t="s">
        <v>121</v>
      </c>
      <c r="H3105" s="266">
        <f>IF(G3105="Traditional Stove",0.1,0.2)</f>
        <v>0.1</v>
      </c>
      <c r="I3105" s="266">
        <f>YEAR(J3105)</f>
        <v>2023</v>
      </c>
      <c r="J3105" s="267">
        <v>45007</v>
      </c>
      <c r="K3105" s="267">
        <f>J3105+1</f>
        <v>45008</v>
      </c>
      <c r="L3105" s="266">
        <f>IF(M3105&lt;=365,1,2)</f>
        <v>1</v>
      </c>
      <c r="M3105" s="266">
        <f>IF(K3105&lt;$C$1,$C$2-$C$1+1,$C$2-K3105+1)</f>
        <v>39</v>
      </c>
      <c r="N3105" s="268">
        <f>M3105/365</f>
        <v>0.10684931506849316</v>
      </c>
      <c r="O3105" s="269">
        <f>'Data and Parameter'!$E$4*'Data and Parameter'!$E$5*('Data and Parameter'!$E$6+'Data and Parameter'!$E$7)*'Data and Parameter'!$E$19*'Data and Parameter'!$E$14*'ER calculations'!N3105</f>
        <v>0.55323894477067947</v>
      </c>
    </row>
    <row r="3106" spans="1:15" ht="15">
      <c r="A3106" s="284">
        <v>3102</v>
      </c>
      <c r="B3106" s="287"/>
      <c r="C3106" s="287"/>
      <c r="D3106" s="284" t="s">
        <v>1054</v>
      </c>
      <c r="E3106" s="287"/>
      <c r="F3106" s="285" t="s">
        <v>3227</v>
      </c>
      <c r="G3106" s="266" t="s">
        <v>121</v>
      </c>
      <c r="H3106" s="266">
        <f>IF(G3106="Traditional Stove",0.1,0.2)</f>
        <v>0.1</v>
      </c>
      <c r="I3106" s="266">
        <f>YEAR(J3106)</f>
        <v>2023</v>
      </c>
      <c r="J3106" s="267">
        <v>44967</v>
      </c>
      <c r="K3106" s="267">
        <f>J3106+1</f>
        <v>44968</v>
      </c>
      <c r="L3106" s="266">
        <f>IF(M3106&lt;=365,1,2)</f>
        <v>1</v>
      </c>
      <c r="M3106" s="266">
        <f>IF(K3106&lt;$C$1,$C$2-$C$1+1,$C$2-K3106+1)</f>
        <v>79</v>
      </c>
      <c r="N3106" s="268">
        <f>M3106/365</f>
        <v>0.21643835616438356</v>
      </c>
      <c r="O3106" s="269">
        <f>'Data and Parameter'!$E$4*'Data and Parameter'!$E$5*('Data and Parameter'!$E$6+'Data and Parameter'!$E$7)*'Data and Parameter'!$E$19*'Data and Parameter'!$E$14*'ER calculations'!N3106</f>
        <v>1.1206635035098378</v>
      </c>
    </row>
    <row r="3107" spans="1:15" ht="15">
      <c r="A3107" s="284">
        <v>3103</v>
      </c>
      <c r="B3107" s="287"/>
      <c r="C3107" s="287"/>
      <c r="D3107" s="284" t="s">
        <v>1376</v>
      </c>
      <c r="E3107" s="287"/>
      <c r="F3107" s="285" t="s">
        <v>3228</v>
      </c>
      <c r="G3107" s="266" t="s">
        <v>121</v>
      </c>
      <c r="H3107" s="266">
        <f>IF(G3107="Traditional Stove",0.1,0.2)</f>
        <v>0.1</v>
      </c>
      <c r="I3107" s="266">
        <f>YEAR(J3107)</f>
        <v>2023</v>
      </c>
      <c r="J3107" s="267">
        <v>45007</v>
      </c>
      <c r="K3107" s="267">
        <f>J3107+1</f>
        <v>45008</v>
      </c>
      <c r="L3107" s="266">
        <f>IF(M3107&lt;=365,1,2)</f>
        <v>1</v>
      </c>
      <c r="M3107" s="266">
        <f>IF(K3107&lt;$C$1,$C$2-$C$1+1,$C$2-K3107+1)</f>
        <v>39</v>
      </c>
      <c r="N3107" s="268">
        <f>M3107/365</f>
        <v>0.10684931506849316</v>
      </c>
      <c r="O3107" s="269">
        <f>'Data and Parameter'!$E$4*'Data and Parameter'!$E$5*('Data and Parameter'!$E$6+'Data and Parameter'!$E$7)*'Data and Parameter'!$E$19*'Data and Parameter'!$E$14*'ER calculations'!N3107</f>
        <v>0.55323894477067947</v>
      </c>
    </row>
    <row r="3108" spans="1:15" ht="15">
      <c r="A3108" s="284">
        <v>3104</v>
      </c>
      <c r="B3108" s="287"/>
      <c r="C3108" s="287"/>
      <c r="D3108" s="284" t="s">
        <v>1054</v>
      </c>
      <c r="E3108" s="287"/>
      <c r="F3108" s="285" t="s">
        <v>3229</v>
      </c>
      <c r="G3108" s="266" t="s">
        <v>121</v>
      </c>
      <c r="H3108" s="266">
        <f>IF(G3108="Traditional Stove",0.1,0.2)</f>
        <v>0.1</v>
      </c>
      <c r="I3108" s="266">
        <f>YEAR(J3108)</f>
        <v>2023</v>
      </c>
      <c r="J3108" s="267">
        <v>44968</v>
      </c>
      <c r="K3108" s="267">
        <f>J3108+1</f>
        <v>44969</v>
      </c>
      <c r="L3108" s="266">
        <f>IF(M3108&lt;=365,1,2)</f>
        <v>1</v>
      </c>
      <c r="M3108" s="266">
        <f>IF(K3108&lt;$C$1,$C$2-$C$1+1,$C$2-K3108+1)</f>
        <v>78</v>
      </c>
      <c r="N3108" s="268">
        <f>M3108/365</f>
        <v>0.21369863013698631</v>
      </c>
      <c r="O3108" s="269">
        <f>'Data and Parameter'!$E$4*'Data and Parameter'!$E$5*('Data and Parameter'!$E$6+'Data and Parameter'!$E$7)*'Data and Parameter'!$E$19*'Data and Parameter'!$E$14*'ER calculations'!N3108</f>
        <v>1.1064778895413589</v>
      </c>
    </row>
    <row r="3109" spans="1:15" ht="15">
      <c r="A3109" s="284">
        <v>3105</v>
      </c>
      <c r="B3109" s="287"/>
      <c r="C3109" s="287"/>
      <c r="D3109" s="284" t="s">
        <v>1376</v>
      </c>
      <c r="E3109" s="287"/>
      <c r="F3109" s="285" t="s">
        <v>3230</v>
      </c>
      <c r="G3109" s="266" t="s">
        <v>121</v>
      </c>
      <c r="H3109" s="266">
        <f>IF(G3109="Traditional Stove",0.1,0.2)</f>
        <v>0.1</v>
      </c>
      <c r="I3109" s="266">
        <f>YEAR(J3109)</f>
        <v>2023</v>
      </c>
      <c r="J3109" s="267">
        <v>45007</v>
      </c>
      <c r="K3109" s="267">
        <f>J3109+1</f>
        <v>45008</v>
      </c>
      <c r="L3109" s="266">
        <f>IF(M3109&lt;=365,1,2)</f>
        <v>1</v>
      </c>
      <c r="M3109" s="266">
        <f>IF(K3109&lt;$C$1,$C$2-$C$1+1,$C$2-K3109+1)</f>
        <v>39</v>
      </c>
      <c r="N3109" s="268">
        <f>M3109/365</f>
        <v>0.10684931506849316</v>
      </c>
      <c r="O3109" s="269">
        <f>'Data and Parameter'!$E$4*'Data and Parameter'!$E$5*('Data and Parameter'!$E$6+'Data and Parameter'!$E$7)*'Data and Parameter'!$E$19*'Data and Parameter'!$E$14*'ER calculations'!N3109</f>
        <v>0.55323894477067947</v>
      </c>
    </row>
    <row r="3110" spans="1:15" ht="15">
      <c r="A3110" s="284">
        <v>3106</v>
      </c>
      <c r="B3110" s="287"/>
      <c r="C3110" s="287"/>
      <c r="D3110" s="284" t="s">
        <v>1054</v>
      </c>
      <c r="E3110" s="287"/>
      <c r="F3110" s="285" t="s">
        <v>3231</v>
      </c>
      <c r="G3110" s="266" t="s">
        <v>121</v>
      </c>
      <c r="H3110" s="266">
        <f>IF(G3110="Traditional Stove",0.1,0.2)</f>
        <v>0.1</v>
      </c>
      <c r="I3110" s="266">
        <f>YEAR(J3110)</f>
        <v>2023</v>
      </c>
      <c r="J3110" s="267">
        <v>44967</v>
      </c>
      <c r="K3110" s="267">
        <f>J3110+1</f>
        <v>44968</v>
      </c>
      <c r="L3110" s="266">
        <f>IF(M3110&lt;=365,1,2)</f>
        <v>1</v>
      </c>
      <c r="M3110" s="266">
        <f>IF(K3110&lt;$C$1,$C$2-$C$1+1,$C$2-K3110+1)</f>
        <v>79</v>
      </c>
      <c r="N3110" s="268">
        <f>M3110/365</f>
        <v>0.21643835616438356</v>
      </c>
      <c r="O3110" s="269">
        <f>'Data and Parameter'!$E$4*'Data and Parameter'!$E$5*('Data and Parameter'!$E$6+'Data and Parameter'!$E$7)*'Data and Parameter'!$E$19*'Data and Parameter'!$E$14*'ER calculations'!N3110</f>
        <v>1.1206635035098378</v>
      </c>
    </row>
    <row r="3111" spans="1:15" ht="15">
      <c r="A3111" s="284">
        <v>3107</v>
      </c>
      <c r="B3111" s="287"/>
      <c r="C3111" s="287"/>
      <c r="D3111" s="284" t="s">
        <v>1376</v>
      </c>
      <c r="E3111" s="287"/>
      <c r="F3111" s="285" t="s">
        <v>3232</v>
      </c>
      <c r="G3111" s="266" t="s">
        <v>121</v>
      </c>
      <c r="H3111" s="266">
        <f>IF(G3111="Traditional Stove",0.1,0.2)</f>
        <v>0.1</v>
      </c>
      <c r="I3111" s="266">
        <f>YEAR(J3111)</f>
        <v>2023</v>
      </c>
      <c r="J3111" s="267">
        <v>45006</v>
      </c>
      <c r="K3111" s="267">
        <f>J3111+1</f>
        <v>45007</v>
      </c>
      <c r="L3111" s="266">
        <f>IF(M3111&lt;=365,1,2)</f>
        <v>1</v>
      </c>
      <c r="M3111" s="266">
        <f>IF(K3111&lt;$C$1,$C$2-$C$1+1,$C$2-K3111+1)</f>
        <v>40</v>
      </c>
      <c r="N3111" s="268">
        <f>M3111/365</f>
        <v>0.1095890410958904</v>
      </c>
      <c r="O3111" s="269">
        <f>'Data and Parameter'!$E$4*'Data and Parameter'!$E$5*('Data and Parameter'!$E$6+'Data and Parameter'!$E$7)*'Data and Parameter'!$E$19*'Data and Parameter'!$E$14*'ER calculations'!N3111</f>
        <v>0.56742455873915842</v>
      </c>
    </row>
    <row r="3112" spans="1:15" ht="15">
      <c r="A3112" s="284">
        <v>3108</v>
      </c>
      <c r="B3112" s="287"/>
      <c r="C3112" s="287"/>
      <c r="D3112" s="284" t="s">
        <v>1054</v>
      </c>
      <c r="E3112" s="287"/>
      <c r="F3112" s="285" t="s">
        <v>3233</v>
      </c>
      <c r="G3112" s="266" t="s">
        <v>121</v>
      </c>
      <c r="H3112" s="266">
        <f>IF(G3112="Traditional Stove",0.1,0.2)</f>
        <v>0.1</v>
      </c>
      <c r="I3112" s="266">
        <f>YEAR(J3112)</f>
        <v>2023</v>
      </c>
      <c r="J3112" s="267">
        <v>44967</v>
      </c>
      <c r="K3112" s="267">
        <f>J3112+1</f>
        <v>44968</v>
      </c>
      <c r="L3112" s="266">
        <f>IF(M3112&lt;=365,1,2)</f>
        <v>1</v>
      </c>
      <c r="M3112" s="266">
        <f>IF(K3112&lt;$C$1,$C$2-$C$1+1,$C$2-K3112+1)</f>
        <v>79</v>
      </c>
      <c r="N3112" s="268">
        <f>M3112/365</f>
        <v>0.21643835616438356</v>
      </c>
      <c r="O3112" s="269">
        <f>'Data and Parameter'!$E$4*'Data and Parameter'!$E$5*('Data and Parameter'!$E$6+'Data and Parameter'!$E$7)*'Data and Parameter'!$E$19*'Data and Parameter'!$E$14*'ER calculations'!N3112</f>
        <v>1.1206635035098378</v>
      </c>
    </row>
    <row r="3113" spans="1:15" ht="15">
      <c r="A3113" s="284">
        <v>3109</v>
      </c>
      <c r="B3113" s="287"/>
      <c r="C3113" s="287"/>
      <c r="D3113" s="284" t="s">
        <v>1054</v>
      </c>
      <c r="E3113" s="287"/>
      <c r="F3113" s="285" t="s">
        <v>3234</v>
      </c>
      <c r="G3113" s="266" t="s">
        <v>121</v>
      </c>
      <c r="H3113" s="266">
        <f>IF(G3113="Traditional Stove",0.1,0.2)</f>
        <v>0.1</v>
      </c>
      <c r="I3113" s="266">
        <f>YEAR(J3113)</f>
        <v>2023</v>
      </c>
      <c r="J3113" s="267">
        <v>44967</v>
      </c>
      <c r="K3113" s="267">
        <f>J3113+1</f>
        <v>44968</v>
      </c>
      <c r="L3113" s="266">
        <f>IF(M3113&lt;=365,1,2)</f>
        <v>1</v>
      </c>
      <c r="M3113" s="266">
        <f>IF(K3113&lt;$C$1,$C$2-$C$1+1,$C$2-K3113+1)</f>
        <v>79</v>
      </c>
      <c r="N3113" s="268">
        <f>M3113/365</f>
        <v>0.21643835616438356</v>
      </c>
      <c r="O3113" s="269">
        <f>'Data and Parameter'!$E$4*'Data and Parameter'!$E$5*('Data and Parameter'!$E$6+'Data and Parameter'!$E$7)*'Data and Parameter'!$E$19*'Data and Parameter'!$E$14*'ER calculations'!N3113</f>
        <v>1.1206635035098378</v>
      </c>
    </row>
    <row r="3114" spans="1:15" ht="15">
      <c r="A3114" s="284">
        <v>3110</v>
      </c>
      <c r="B3114" s="287"/>
      <c r="C3114" s="287"/>
      <c r="D3114" s="284" t="s">
        <v>1376</v>
      </c>
      <c r="E3114" s="287"/>
      <c r="F3114" s="285" t="s">
        <v>3235</v>
      </c>
      <c r="G3114" s="266" t="s">
        <v>121</v>
      </c>
      <c r="H3114" s="266">
        <f>IF(G3114="Traditional Stove",0.1,0.2)</f>
        <v>0.1</v>
      </c>
      <c r="I3114" s="266">
        <f>YEAR(J3114)</f>
        <v>2023</v>
      </c>
      <c r="J3114" s="267">
        <v>45007</v>
      </c>
      <c r="K3114" s="267">
        <f>J3114+1</f>
        <v>45008</v>
      </c>
      <c r="L3114" s="266">
        <f>IF(M3114&lt;=365,1,2)</f>
        <v>1</v>
      </c>
      <c r="M3114" s="266">
        <f>IF(K3114&lt;$C$1,$C$2-$C$1+1,$C$2-K3114+1)</f>
        <v>39</v>
      </c>
      <c r="N3114" s="268">
        <f>M3114/365</f>
        <v>0.10684931506849316</v>
      </c>
      <c r="O3114" s="269">
        <f>'Data and Parameter'!$E$4*'Data and Parameter'!$E$5*('Data and Parameter'!$E$6+'Data and Parameter'!$E$7)*'Data and Parameter'!$E$19*'Data and Parameter'!$E$14*'ER calculations'!N3114</f>
        <v>0.55323894477067947</v>
      </c>
    </row>
    <row r="3115" spans="1:15" ht="15">
      <c r="A3115" s="284">
        <v>3111</v>
      </c>
      <c r="B3115" s="287"/>
      <c r="C3115" s="287"/>
      <c r="D3115" s="284" t="s">
        <v>1376</v>
      </c>
      <c r="E3115" s="287"/>
      <c r="F3115" s="285" t="s">
        <v>3236</v>
      </c>
      <c r="G3115" s="266" t="s">
        <v>121</v>
      </c>
      <c r="H3115" s="266">
        <f>IF(G3115="Traditional Stove",0.1,0.2)</f>
        <v>0.1</v>
      </c>
      <c r="I3115" s="266">
        <f>YEAR(J3115)</f>
        <v>2023</v>
      </c>
      <c r="J3115" s="267">
        <v>45007</v>
      </c>
      <c r="K3115" s="267">
        <f>J3115+1</f>
        <v>45008</v>
      </c>
      <c r="L3115" s="266">
        <f>IF(M3115&lt;=365,1,2)</f>
        <v>1</v>
      </c>
      <c r="M3115" s="266">
        <f>IF(K3115&lt;$C$1,$C$2-$C$1+1,$C$2-K3115+1)</f>
        <v>39</v>
      </c>
      <c r="N3115" s="268">
        <f>M3115/365</f>
        <v>0.10684931506849316</v>
      </c>
      <c r="O3115" s="269">
        <f>'Data and Parameter'!$E$4*'Data and Parameter'!$E$5*('Data and Parameter'!$E$6+'Data and Parameter'!$E$7)*'Data and Parameter'!$E$19*'Data and Parameter'!$E$14*'ER calculations'!N3115</f>
        <v>0.55323894477067947</v>
      </c>
    </row>
    <row r="3116" spans="1:15" ht="15">
      <c r="A3116" s="284">
        <v>3112</v>
      </c>
      <c r="B3116" s="287"/>
      <c r="C3116" s="287"/>
      <c r="D3116" s="284" t="s">
        <v>1376</v>
      </c>
      <c r="E3116" s="287"/>
      <c r="F3116" s="285" t="s">
        <v>3237</v>
      </c>
      <c r="G3116" s="266" t="s">
        <v>121</v>
      </c>
      <c r="H3116" s="266">
        <f>IF(G3116="Traditional Stove",0.1,0.2)</f>
        <v>0.1</v>
      </c>
      <c r="I3116" s="266">
        <f>YEAR(J3116)</f>
        <v>2023</v>
      </c>
      <c r="J3116" s="267">
        <v>45007</v>
      </c>
      <c r="K3116" s="267">
        <f>J3116+1</f>
        <v>45008</v>
      </c>
      <c r="L3116" s="266">
        <f>IF(M3116&lt;=365,1,2)</f>
        <v>1</v>
      </c>
      <c r="M3116" s="266">
        <f>IF(K3116&lt;$C$1,$C$2-$C$1+1,$C$2-K3116+1)</f>
        <v>39</v>
      </c>
      <c r="N3116" s="268">
        <f>M3116/365</f>
        <v>0.10684931506849316</v>
      </c>
      <c r="O3116" s="269">
        <f>'Data and Parameter'!$E$4*'Data and Parameter'!$E$5*('Data and Parameter'!$E$6+'Data and Parameter'!$E$7)*'Data and Parameter'!$E$19*'Data and Parameter'!$E$14*'ER calculations'!N3116</f>
        <v>0.55323894477067947</v>
      </c>
    </row>
    <row r="3117" spans="1:15" ht="15">
      <c r="A3117" s="284">
        <v>3113</v>
      </c>
      <c r="B3117" s="287"/>
      <c r="C3117" s="287"/>
      <c r="D3117" s="284" t="s">
        <v>1376</v>
      </c>
      <c r="E3117" s="287"/>
      <c r="F3117" s="285" t="s">
        <v>3238</v>
      </c>
      <c r="G3117" s="266" t="s">
        <v>121</v>
      </c>
      <c r="H3117" s="266">
        <f>IF(G3117="Traditional Stove",0.1,0.2)</f>
        <v>0.1</v>
      </c>
      <c r="I3117" s="266">
        <f>YEAR(J3117)</f>
        <v>2023</v>
      </c>
      <c r="J3117" s="267">
        <v>45007</v>
      </c>
      <c r="K3117" s="267">
        <f>J3117+1</f>
        <v>45008</v>
      </c>
      <c r="L3117" s="266">
        <f>IF(M3117&lt;=365,1,2)</f>
        <v>1</v>
      </c>
      <c r="M3117" s="266">
        <f>IF(K3117&lt;$C$1,$C$2-$C$1+1,$C$2-K3117+1)</f>
        <v>39</v>
      </c>
      <c r="N3117" s="268">
        <f>M3117/365</f>
        <v>0.10684931506849316</v>
      </c>
      <c r="O3117" s="269">
        <f>'Data and Parameter'!$E$4*'Data and Parameter'!$E$5*('Data and Parameter'!$E$6+'Data and Parameter'!$E$7)*'Data and Parameter'!$E$19*'Data and Parameter'!$E$14*'ER calculations'!N3117</f>
        <v>0.55323894477067947</v>
      </c>
    </row>
    <row r="3118" spans="1:15" ht="15">
      <c r="A3118" s="284">
        <v>3114</v>
      </c>
      <c r="B3118" s="287"/>
      <c r="C3118" s="287"/>
      <c r="D3118" s="284" t="s">
        <v>1376</v>
      </c>
      <c r="E3118" s="287"/>
      <c r="F3118" s="285" t="s">
        <v>3239</v>
      </c>
      <c r="G3118" s="266" t="s">
        <v>121</v>
      </c>
      <c r="H3118" s="266">
        <f>IF(G3118="Traditional Stove",0.1,0.2)</f>
        <v>0.1</v>
      </c>
      <c r="I3118" s="266">
        <f>YEAR(J3118)</f>
        <v>2023</v>
      </c>
      <c r="J3118" s="267">
        <v>45007</v>
      </c>
      <c r="K3118" s="267">
        <f>J3118+1</f>
        <v>45008</v>
      </c>
      <c r="L3118" s="266">
        <f>IF(M3118&lt;=365,1,2)</f>
        <v>1</v>
      </c>
      <c r="M3118" s="266">
        <f>IF(K3118&lt;$C$1,$C$2-$C$1+1,$C$2-K3118+1)</f>
        <v>39</v>
      </c>
      <c r="N3118" s="268">
        <f>M3118/365</f>
        <v>0.10684931506849316</v>
      </c>
      <c r="O3118" s="269">
        <f>'Data and Parameter'!$E$4*'Data and Parameter'!$E$5*('Data and Parameter'!$E$6+'Data and Parameter'!$E$7)*'Data and Parameter'!$E$19*'Data and Parameter'!$E$14*'ER calculations'!N3118</f>
        <v>0.55323894477067947</v>
      </c>
    </row>
    <row r="3119" spans="1:15" ht="15">
      <c r="A3119" s="284">
        <v>3115</v>
      </c>
      <c r="B3119" s="287"/>
      <c r="C3119" s="287"/>
      <c r="D3119" s="284" t="s">
        <v>1376</v>
      </c>
      <c r="E3119" s="287"/>
      <c r="F3119" s="285" t="s">
        <v>3240</v>
      </c>
      <c r="G3119" s="266" t="s">
        <v>121</v>
      </c>
      <c r="H3119" s="266">
        <f>IF(G3119="Traditional Stove",0.1,0.2)</f>
        <v>0.1</v>
      </c>
      <c r="I3119" s="266">
        <f>YEAR(J3119)</f>
        <v>2023</v>
      </c>
      <c r="J3119" s="267">
        <v>45007</v>
      </c>
      <c r="K3119" s="267">
        <f>J3119+1</f>
        <v>45008</v>
      </c>
      <c r="L3119" s="266">
        <f>IF(M3119&lt;=365,1,2)</f>
        <v>1</v>
      </c>
      <c r="M3119" s="266">
        <f>IF(K3119&lt;$C$1,$C$2-$C$1+1,$C$2-K3119+1)</f>
        <v>39</v>
      </c>
      <c r="N3119" s="268">
        <f>M3119/365</f>
        <v>0.10684931506849316</v>
      </c>
      <c r="O3119" s="269">
        <f>'Data and Parameter'!$E$4*'Data and Parameter'!$E$5*('Data and Parameter'!$E$6+'Data and Parameter'!$E$7)*'Data and Parameter'!$E$19*'Data and Parameter'!$E$14*'ER calculations'!N3119</f>
        <v>0.55323894477067947</v>
      </c>
    </row>
    <row r="3120" spans="1:15" ht="15">
      <c r="A3120" s="284">
        <v>3116</v>
      </c>
      <c r="B3120" s="287"/>
      <c r="C3120" s="287"/>
      <c r="D3120" s="284" t="s">
        <v>1054</v>
      </c>
      <c r="E3120" s="287"/>
      <c r="F3120" s="285" t="s">
        <v>3241</v>
      </c>
      <c r="G3120" s="266" t="s">
        <v>121</v>
      </c>
      <c r="H3120" s="266">
        <f>IF(G3120="Traditional Stove",0.1,0.2)</f>
        <v>0.1</v>
      </c>
      <c r="I3120" s="266">
        <f>YEAR(J3120)</f>
        <v>2023</v>
      </c>
      <c r="J3120" s="267">
        <v>44968</v>
      </c>
      <c r="K3120" s="267">
        <f>J3120+1</f>
        <v>44969</v>
      </c>
      <c r="L3120" s="266">
        <f>IF(M3120&lt;=365,1,2)</f>
        <v>1</v>
      </c>
      <c r="M3120" s="266">
        <f>IF(K3120&lt;$C$1,$C$2-$C$1+1,$C$2-K3120+1)</f>
        <v>78</v>
      </c>
      <c r="N3120" s="268">
        <f>M3120/365</f>
        <v>0.21369863013698631</v>
      </c>
      <c r="O3120" s="269">
        <f>'Data and Parameter'!$E$4*'Data and Parameter'!$E$5*('Data and Parameter'!$E$6+'Data and Parameter'!$E$7)*'Data and Parameter'!$E$19*'Data and Parameter'!$E$14*'ER calculations'!N3120</f>
        <v>1.1064778895413589</v>
      </c>
    </row>
    <row r="3121" spans="1:15" ht="15">
      <c r="A3121" s="284">
        <v>3117</v>
      </c>
      <c r="B3121" s="287"/>
      <c r="C3121" s="287"/>
      <c r="D3121" s="284" t="s">
        <v>1376</v>
      </c>
      <c r="E3121" s="287"/>
      <c r="F3121" s="285" t="s">
        <v>3242</v>
      </c>
      <c r="G3121" s="266" t="s">
        <v>121</v>
      </c>
      <c r="H3121" s="266">
        <f>IF(G3121="Traditional Stove",0.1,0.2)</f>
        <v>0.1</v>
      </c>
      <c r="I3121" s="266">
        <f>YEAR(J3121)</f>
        <v>2023</v>
      </c>
      <c r="J3121" s="267">
        <v>45007</v>
      </c>
      <c r="K3121" s="267">
        <f>J3121+1</f>
        <v>45008</v>
      </c>
      <c r="L3121" s="266">
        <f>IF(M3121&lt;=365,1,2)</f>
        <v>1</v>
      </c>
      <c r="M3121" s="266">
        <f>IF(K3121&lt;$C$1,$C$2-$C$1+1,$C$2-K3121+1)</f>
        <v>39</v>
      </c>
      <c r="N3121" s="268">
        <f>M3121/365</f>
        <v>0.10684931506849316</v>
      </c>
      <c r="O3121" s="269">
        <f>'Data and Parameter'!$E$4*'Data and Parameter'!$E$5*('Data and Parameter'!$E$6+'Data and Parameter'!$E$7)*'Data and Parameter'!$E$19*'Data and Parameter'!$E$14*'ER calculations'!N3121</f>
        <v>0.55323894477067947</v>
      </c>
    </row>
    <row r="3122" spans="1:15" ht="15">
      <c r="A3122" s="284">
        <v>3118</v>
      </c>
      <c r="B3122" s="287"/>
      <c r="C3122" s="287"/>
      <c r="D3122" s="284" t="s">
        <v>1054</v>
      </c>
      <c r="E3122" s="287"/>
      <c r="F3122" s="285" t="s">
        <v>3243</v>
      </c>
      <c r="G3122" s="266" t="s">
        <v>121</v>
      </c>
      <c r="H3122" s="266">
        <f>IF(G3122="Traditional Stove",0.1,0.2)</f>
        <v>0.1</v>
      </c>
      <c r="I3122" s="266">
        <f>YEAR(J3122)</f>
        <v>2023</v>
      </c>
      <c r="J3122" s="267">
        <v>44967</v>
      </c>
      <c r="K3122" s="267">
        <f>J3122+1</f>
        <v>44968</v>
      </c>
      <c r="L3122" s="266">
        <f>IF(M3122&lt;=365,1,2)</f>
        <v>1</v>
      </c>
      <c r="M3122" s="266">
        <f>IF(K3122&lt;$C$1,$C$2-$C$1+1,$C$2-K3122+1)</f>
        <v>79</v>
      </c>
      <c r="N3122" s="268">
        <f>M3122/365</f>
        <v>0.21643835616438356</v>
      </c>
      <c r="O3122" s="269">
        <f>'Data and Parameter'!$E$4*'Data and Parameter'!$E$5*('Data and Parameter'!$E$6+'Data and Parameter'!$E$7)*'Data and Parameter'!$E$19*'Data and Parameter'!$E$14*'ER calculations'!N3122</f>
        <v>1.1206635035098378</v>
      </c>
    </row>
    <row r="3123" spans="1:15" ht="15">
      <c r="A3123" s="284">
        <v>3119</v>
      </c>
      <c r="B3123" s="287"/>
      <c r="C3123" s="287"/>
      <c r="D3123" s="284" t="s">
        <v>1054</v>
      </c>
      <c r="E3123" s="287"/>
      <c r="F3123" s="285" t="s">
        <v>3244</v>
      </c>
      <c r="G3123" s="266" t="s">
        <v>121</v>
      </c>
      <c r="H3123" s="266">
        <f>IF(G3123="Traditional Stove",0.1,0.2)</f>
        <v>0.1</v>
      </c>
      <c r="I3123" s="266">
        <f>YEAR(J3123)</f>
        <v>2023</v>
      </c>
      <c r="J3123" s="267">
        <v>44967</v>
      </c>
      <c r="K3123" s="267">
        <f>J3123+1</f>
        <v>44968</v>
      </c>
      <c r="L3123" s="266">
        <f>IF(M3123&lt;=365,1,2)</f>
        <v>1</v>
      </c>
      <c r="M3123" s="266">
        <f>IF(K3123&lt;$C$1,$C$2-$C$1+1,$C$2-K3123+1)</f>
        <v>79</v>
      </c>
      <c r="N3123" s="268">
        <f>M3123/365</f>
        <v>0.21643835616438356</v>
      </c>
      <c r="O3123" s="269">
        <f>'Data and Parameter'!$E$4*'Data and Parameter'!$E$5*('Data and Parameter'!$E$6+'Data and Parameter'!$E$7)*'Data and Parameter'!$E$19*'Data and Parameter'!$E$14*'ER calculations'!N3123</f>
        <v>1.1206635035098378</v>
      </c>
    </row>
    <row r="3124" spans="1:15" ht="15">
      <c r="A3124" s="284">
        <v>3120</v>
      </c>
      <c r="B3124" s="287"/>
      <c r="C3124" s="287"/>
      <c r="D3124" s="284" t="s">
        <v>1376</v>
      </c>
      <c r="E3124" s="287"/>
      <c r="F3124" s="285" t="s">
        <v>3245</v>
      </c>
      <c r="G3124" s="266" t="s">
        <v>121</v>
      </c>
      <c r="H3124" s="266">
        <f>IF(G3124="Traditional Stove",0.1,0.2)</f>
        <v>0.1</v>
      </c>
      <c r="I3124" s="266">
        <f>YEAR(J3124)</f>
        <v>2023</v>
      </c>
      <c r="J3124" s="267">
        <v>45007</v>
      </c>
      <c r="K3124" s="267">
        <f>J3124+1</f>
        <v>45008</v>
      </c>
      <c r="L3124" s="266">
        <f>IF(M3124&lt;=365,1,2)</f>
        <v>1</v>
      </c>
      <c r="M3124" s="266">
        <f>IF(K3124&lt;$C$1,$C$2-$C$1+1,$C$2-K3124+1)</f>
        <v>39</v>
      </c>
      <c r="N3124" s="268">
        <f>M3124/365</f>
        <v>0.10684931506849316</v>
      </c>
      <c r="O3124" s="269">
        <f>'Data and Parameter'!$E$4*'Data and Parameter'!$E$5*('Data and Parameter'!$E$6+'Data and Parameter'!$E$7)*'Data and Parameter'!$E$19*'Data and Parameter'!$E$14*'ER calculations'!N3124</f>
        <v>0.55323894477067947</v>
      </c>
    </row>
    <row r="3125" spans="1:15" ht="15">
      <c r="A3125" s="284">
        <v>3121</v>
      </c>
      <c r="B3125" s="287"/>
      <c r="C3125" s="287"/>
      <c r="D3125" s="284" t="s">
        <v>1054</v>
      </c>
      <c r="E3125" s="287"/>
      <c r="F3125" s="285" t="s">
        <v>3246</v>
      </c>
      <c r="G3125" s="266" t="s">
        <v>121</v>
      </c>
      <c r="H3125" s="266">
        <f>IF(G3125="Traditional Stove",0.1,0.2)</f>
        <v>0.1</v>
      </c>
      <c r="I3125" s="266">
        <f>YEAR(J3125)</f>
        <v>2023</v>
      </c>
      <c r="J3125" s="267">
        <v>44968</v>
      </c>
      <c r="K3125" s="267">
        <f>J3125+1</f>
        <v>44969</v>
      </c>
      <c r="L3125" s="266">
        <f>IF(M3125&lt;=365,1,2)</f>
        <v>1</v>
      </c>
      <c r="M3125" s="266">
        <f>IF(K3125&lt;$C$1,$C$2-$C$1+1,$C$2-K3125+1)</f>
        <v>78</v>
      </c>
      <c r="N3125" s="268">
        <f>M3125/365</f>
        <v>0.21369863013698631</v>
      </c>
      <c r="O3125" s="269">
        <f>'Data and Parameter'!$E$4*'Data and Parameter'!$E$5*('Data and Parameter'!$E$6+'Data and Parameter'!$E$7)*'Data and Parameter'!$E$19*'Data and Parameter'!$E$14*'ER calculations'!N3125</f>
        <v>1.1064778895413589</v>
      </c>
    </row>
    <row r="3126" spans="1:15" ht="15">
      <c r="A3126" s="284">
        <v>3122</v>
      </c>
      <c r="B3126" s="287"/>
      <c r="C3126" s="287"/>
      <c r="D3126" s="284" t="s">
        <v>1376</v>
      </c>
      <c r="E3126" s="287"/>
      <c r="F3126" s="285" t="s">
        <v>3247</v>
      </c>
      <c r="G3126" s="266" t="s">
        <v>121</v>
      </c>
      <c r="H3126" s="266">
        <f>IF(G3126="Traditional Stove",0.1,0.2)</f>
        <v>0.1</v>
      </c>
      <c r="I3126" s="266">
        <f>YEAR(J3126)</f>
        <v>2023</v>
      </c>
      <c r="J3126" s="267">
        <v>45007</v>
      </c>
      <c r="K3126" s="267">
        <f>J3126+1</f>
        <v>45008</v>
      </c>
      <c r="L3126" s="266">
        <f>IF(M3126&lt;=365,1,2)</f>
        <v>1</v>
      </c>
      <c r="M3126" s="266">
        <f>IF(K3126&lt;$C$1,$C$2-$C$1+1,$C$2-K3126+1)</f>
        <v>39</v>
      </c>
      <c r="N3126" s="268">
        <f>M3126/365</f>
        <v>0.10684931506849316</v>
      </c>
      <c r="O3126" s="269">
        <f>'Data and Parameter'!$E$4*'Data and Parameter'!$E$5*('Data and Parameter'!$E$6+'Data and Parameter'!$E$7)*'Data and Parameter'!$E$19*'Data and Parameter'!$E$14*'ER calculations'!N3126</f>
        <v>0.55323894477067947</v>
      </c>
    </row>
    <row r="3127" spans="1:15" ht="15">
      <c r="A3127" s="284">
        <v>3123</v>
      </c>
      <c r="B3127" s="287"/>
      <c r="C3127" s="287"/>
      <c r="D3127" s="284" t="s">
        <v>1376</v>
      </c>
      <c r="E3127" s="287"/>
      <c r="F3127" s="285" t="s">
        <v>3248</v>
      </c>
      <c r="G3127" s="266" t="s">
        <v>121</v>
      </c>
      <c r="H3127" s="266">
        <f>IF(G3127="Traditional Stove",0.1,0.2)</f>
        <v>0.1</v>
      </c>
      <c r="I3127" s="266">
        <f>YEAR(J3127)</f>
        <v>2023</v>
      </c>
      <c r="J3127" s="267">
        <v>45007</v>
      </c>
      <c r="K3127" s="267">
        <f>J3127+1</f>
        <v>45008</v>
      </c>
      <c r="L3127" s="266">
        <f>IF(M3127&lt;=365,1,2)</f>
        <v>1</v>
      </c>
      <c r="M3127" s="266">
        <f>IF(K3127&lt;$C$1,$C$2-$C$1+1,$C$2-K3127+1)</f>
        <v>39</v>
      </c>
      <c r="N3127" s="268">
        <f>M3127/365</f>
        <v>0.10684931506849316</v>
      </c>
      <c r="O3127" s="269">
        <f>'Data and Parameter'!$E$4*'Data and Parameter'!$E$5*('Data and Parameter'!$E$6+'Data and Parameter'!$E$7)*'Data and Parameter'!$E$19*'Data and Parameter'!$E$14*'ER calculations'!N3127</f>
        <v>0.55323894477067947</v>
      </c>
    </row>
    <row r="3128" spans="1:15" ht="15">
      <c r="A3128" s="284">
        <v>3124</v>
      </c>
      <c r="B3128" s="287"/>
      <c r="C3128" s="287"/>
      <c r="D3128" s="284" t="s">
        <v>1376</v>
      </c>
      <c r="E3128" s="287"/>
      <c r="F3128" s="285" t="s">
        <v>3249</v>
      </c>
      <c r="G3128" s="266" t="s">
        <v>121</v>
      </c>
      <c r="H3128" s="266">
        <f>IF(G3128="Traditional Stove",0.1,0.2)</f>
        <v>0.1</v>
      </c>
      <c r="I3128" s="266">
        <f>YEAR(J3128)</f>
        <v>2023</v>
      </c>
      <c r="J3128" s="267">
        <v>45007</v>
      </c>
      <c r="K3128" s="267">
        <f>J3128+1</f>
        <v>45008</v>
      </c>
      <c r="L3128" s="266">
        <f>IF(M3128&lt;=365,1,2)</f>
        <v>1</v>
      </c>
      <c r="M3128" s="266">
        <f>IF(K3128&lt;$C$1,$C$2-$C$1+1,$C$2-K3128+1)</f>
        <v>39</v>
      </c>
      <c r="N3128" s="268">
        <f>M3128/365</f>
        <v>0.10684931506849316</v>
      </c>
      <c r="O3128" s="269">
        <f>'Data and Parameter'!$E$4*'Data and Parameter'!$E$5*('Data and Parameter'!$E$6+'Data and Parameter'!$E$7)*'Data and Parameter'!$E$19*'Data and Parameter'!$E$14*'ER calculations'!N3128</f>
        <v>0.55323894477067947</v>
      </c>
    </row>
    <row r="3129" spans="1:15" ht="15">
      <c r="A3129" s="284">
        <v>3125</v>
      </c>
      <c r="B3129" s="287"/>
      <c r="C3129" s="287"/>
      <c r="D3129" s="284" t="s">
        <v>1376</v>
      </c>
      <c r="E3129" s="287"/>
      <c r="F3129" s="285" t="s">
        <v>3250</v>
      </c>
      <c r="G3129" s="266" t="s">
        <v>121</v>
      </c>
      <c r="H3129" s="266">
        <f>IF(G3129="Traditional Stove",0.1,0.2)</f>
        <v>0.1</v>
      </c>
      <c r="I3129" s="266">
        <f>YEAR(J3129)</f>
        <v>2023</v>
      </c>
      <c r="J3129" s="267">
        <v>45007</v>
      </c>
      <c r="K3129" s="267">
        <f>J3129+1</f>
        <v>45008</v>
      </c>
      <c r="L3129" s="266">
        <f>IF(M3129&lt;=365,1,2)</f>
        <v>1</v>
      </c>
      <c r="M3129" s="266">
        <f>IF(K3129&lt;$C$1,$C$2-$C$1+1,$C$2-K3129+1)</f>
        <v>39</v>
      </c>
      <c r="N3129" s="268">
        <f>M3129/365</f>
        <v>0.10684931506849316</v>
      </c>
      <c r="O3129" s="269">
        <f>'Data and Parameter'!$E$4*'Data and Parameter'!$E$5*('Data and Parameter'!$E$6+'Data and Parameter'!$E$7)*'Data and Parameter'!$E$19*'Data and Parameter'!$E$14*'ER calculations'!N3129</f>
        <v>0.55323894477067947</v>
      </c>
    </row>
    <row r="3130" spans="1:15" ht="15">
      <c r="A3130" s="284">
        <v>3126</v>
      </c>
      <c r="B3130" s="287"/>
      <c r="C3130" s="287"/>
      <c r="D3130" s="284" t="s">
        <v>588</v>
      </c>
      <c r="E3130" s="287"/>
      <c r="F3130" s="285" t="s">
        <v>3251</v>
      </c>
      <c r="G3130" s="266" t="s">
        <v>121</v>
      </c>
      <c r="H3130" s="266">
        <f>IF(G3130="Traditional Stove",0.1,0.2)</f>
        <v>0.1</v>
      </c>
      <c r="I3130" s="266">
        <f>YEAR(J3130)</f>
        <v>2023</v>
      </c>
      <c r="J3130" s="267">
        <v>45013</v>
      </c>
      <c r="K3130" s="267">
        <f>J3130+1</f>
        <v>45014</v>
      </c>
      <c r="L3130" s="266">
        <f>IF(M3130&lt;=365,1,2)</f>
        <v>1</v>
      </c>
      <c r="M3130" s="266">
        <f>IF(K3130&lt;$C$1,$C$2-$C$1+1,$C$2-K3130+1)</f>
        <v>33</v>
      </c>
      <c r="N3130" s="268">
        <f>M3130/365</f>
        <v>9.0410958904109592E-2</v>
      </c>
      <c r="O3130" s="269">
        <f>'Data and Parameter'!$E$4*'Data and Parameter'!$E$5*('Data and Parameter'!$E$6+'Data and Parameter'!$E$7)*'Data and Parameter'!$E$19*'Data and Parameter'!$E$14*'ER calculations'!N3130</f>
        <v>0.46812526095980572</v>
      </c>
    </row>
    <row r="3131" spans="1:15" ht="15">
      <c r="A3131" s="284">
        <v>3127</v>
      </c>
      <c r="B3131" s="287"/>
      <c r="C3131" s="287"/>
      <c r="D3131" s="284" t="s">
        <v>1376</v>
      </c>
      <c r="E3131" s="287"/>
      <c r="F3131" s="285" t="s">
        <v>3252</v>
      </c>
      <c r="G3131" s="266" t="s">
        <v>121</v>
      </c>
      <c r="H3131" s="266">
        <f>IF(G3131="Traditional Stove",0.1,0.2)</f>
        <v>0.1</v>
      </c>
      <c r="I3131" s="266">
        <f>YEAR(J3131)</f>
        <v>2023</v>
      </c>
      <c r="J3131" s="267">
        <v>45007</v>
      </c>
      <c r="K3131" s="267">
        <f>J3131+1</f>
        <v>45008</v>
      </c>
      <c r="L3131" s="266">
        <f>IF(M3131&lt;=365,1,2)</f>
        <v>1</v>
      </c>
      <c r="M3131" s="266">
        <f>IF(K3131&lt;$C$1,$C$2-$C$1+1,$C$2-K3131+1)</f>
        <v>39</v>
      </c>
      <c r="N3131" s="268">
        <f>M3131/365</f>
        <v>0.10684931506849316</v>
      </c>
      <c r="O3131" s="269">
        <f>'Data and Parameter'!$E$4*'Data and Parameter'!$E$5*('Data and Parameter'!$E$6+'Data and Parameter'!$E$7)*'Data and Parameter'!$E$19*'Data and Parameter'!$E$14*'ER calculations'!N3131</f>
        <v>0.55323894477067947</v>
      </c>
    </row>
    <row r="3132" spans="1:15" ht="15">
      <c r="A3132" s="284">
        <v>3128</v>
      </c>
      <c r="B3132" s="287"/>
      <c r="C3132" s="287"/>
      <c r="D3132" s="284" t="s">
        <v>1054</v>
      </c>
      <c r="E3132" s="287"/>
      <c r="F3132" s="285" t="s">
        <v>3253</v>
      </c>
      <c r="G3132" s="266" t="s">
        <v>121</v>
      </c>
      <c r="H3132" s="266">
        <f>IF(G3132="Traditional Stove",0.1,0.2)</f>
        <v>0.1</v>
      </c>
      <c r="I3132" s="266">
        <f>YEAR(J3132)</f>
        <v>2023</v>
      </c>
      <c r="J3132" s="267">
        <v>44968</v>
      </c>
      <c r="K3132" s="267">
        <f>J3132+1</f>
        <v>44969</v>
      </c>
      <c r="L3132" s="266">
        <f>IF(M3132&lt;=365,1,2)</f>
        <v>1</v>
      </c>
      <c r="M3132" s="266">
        <f>IF(K3132&lt;$C$1,$C$2-$C$1+1,$C$2-K3132+1)</f>
        <v>78</v>
      </c>
      <c r="N3132" s="268">
        <f>M3132/365</f>
        <v>0.21369863013698631</v>
      </c>
      <c r="O3132" s="269">
        <f>'Data and Parameter'!$E$4*'Data and Parameter'!$E$5*('Data and Parameter'!$E$6+'Data and Parameter'!$E$7)*'Data and Parameter'!$E$19*'Data and Parameter'!$E$14*'ER calculations'!N3132</f>
        <v>1.1064778895413589</v>
      </c>
    </row>
    <row r="3133" spans="1:15" ht="15">
      <c r="A3133" s="284">
        <v>3129</v>
      </c>
      <c r="B3133" s="287"/>
      <c r="C3133" s="287"/>
      <c r="D3133" s="284" t="s">
        <v>1376</v>
      </c>
      <c r="E3133" s="287"/>
      <c r="F3133" s="285" t="s">
        <v>3254</v>
      </c>
      <c r="G3133" s="266" t="s">
        <v>121</v>
      </c>
      <c r="H3133" s="266">
        <f>IF(G3133="Traditional Stove",0.1,0.2)</f>
        <v>0.1</v>
      </c>
      <c r="I3133" s="266">
        <f>YEAR(J3133)</f>
        <v>2023</v>
      </c>
      <c r="J3133" s="267">
        <v>45007</v>
      </c>
      <c r="K3133" s="267">
        <f>J3133+1</f>
        <v>45008</v>
      </c>
      <c r="L3133" s="266">
        <f>IF(M3133&lt;=365,1,2)</f>
        <v>1</v>
      </c>
      <c r="M3133" s="266">
        <f>IF(K3133&lt;$C$1,$C$2-$C$1+1,$C$2-K3133+1)</f>
        <v>39</v>
      </c>
      <c r="N3133" s="268">
        <f>M3133/365</f>
        <v>0.10684931506849316</v>
      </c>
      <c r="O3133" s="269">
        <f>'Data and Parameter'!$E$4*'Data and Parameter'!$E$5*('Data and Parameter'!$E$6+'Data and Parameter'!$E$7)*'Data and Parameter'!$E$19*'Data and Parameter'!$E$14*'ER calculations'!N3133</f>
        <v>0.55323894477067947</v>
      </c>
    </row>
    <row r="3134" spans="1:15" ht="15">
      <c r="A3134" s="284">
        <v>3130</v>
      </c>
      <c r="B3134" s="287"/>
      <c r="C3134" s="287"/>
      <c r="D3134" s="284" t="s">
        <v>1054</v>
      </c>
      <c r="E3134" s="287"/>
      <c r="F3134" s="285" t="s">
        <v>3255</v>
      </c>
      <c r="G3134" s="266" t="s">
        <v>121</v>
      </c>
      <c r="H3134" s="266">
        <f>IF(G3134="Traditional Stove",0.1,0.2)</f>
        <v>0.1</v>
      </c>
      <c r="I3134" s="266">
        <f>YEAR(J3134)</f>
        <v>2023</v>
      </c>
      <c r="J3134" s="267">
        <v>44968</v>
      </c>
      <c r="K3134" s="267">
        <f>J3134+1</f>
        <v>44969</v>
      </c>
      <c r="L3134" s="266">
        <f>IF(M3134&lt;=365,1,2)</f>
        <v>1</v>
      </c>
      <c r="M3134" s="266">
        <f>IF(K3134&lt;$C$1,$C$2-$C$1+1,$C$2-K3134+1)</f>
        <v>78</v>
      </c>
      <c r="N3134" s="268">
        <f>M3134/365</f>
        <v>0.21369863013698631</v>
      </c>
      <c r="O3134" s="269">
        <f>'Data and Parameter'!$E$4*'Data and Parameter'!$E$5*('Data and Parameter'!$E$6+'Data and Parameter'!$E$7)*'Data and Parameter'!$E$19*'Data and Parameter'!$E$14*'ER calculations'!N3134</f>
        <v>1.1064778895413589</v>
      </c>
    </row>
    <row r="3135" spans="1:15" ht="15">
      <c r="A3135" s="284">
        <v>3131</v>
      </c>
      <c r="B3135" s="287"/>
      <c r="C3135" s="287"/>
      <c r="D3135" s="284" t="s">
        <v>588</v>
      </c>
      <c r="E3135" s="287"/>
      <c r="F3135" s="285" t="s">
        <v>3256</v>
      </c>
      <c r="G3135" s="266" t="s">
        <v>121</v>
      </c>
      <c r="H3135" s="266">
        <f>IF(G3135="Traditional Stove",0.1,0.2)</f>
        <v>0.1</v>
      </c>
      <c r="I3135" s="266">
        <f>YEAR(J3135)</f>
        <v>2023</v>
      </c>
      <c r="J3135" s="267">
        <v>45014</v>
      </c>
      <c r="K3135" s="267">
        <f>J3135+1</f>
        <v>45015</v>
      </c>
      <c r="L3135" s="266">
        <f>IF(M3135&lt;=365,1,2)</f>
        <v>1</v>
      </c>
      <c r="M3135" s="266">
        <f>IF(K3135&lt;$C$1,$C$2-$C$1+1,$C$2-K3135+1)</f>
        <v>32</v>
      </c>
      <c r="N3135" s="268">
        <f>M3135/365</f>
        <v>8.7671232876712329E-2</v>
      </c>
      <c r="O3135" s="269">
        <f>'Data and Parameter'!$E$4*'Data and Parameter'!$E$5*('Data and Parameter'!$E$6+'Data and Parameter'!$E$7)*'Data and Parameter'!$E$19*'Data and Parameter'!$E$14*'ER calculations'!N3135</f>
        <v>0.45393964699132677</v>
      </c>
    </row>
    <row r="3136" spans="1:15" ht="15">
      <c r="A3136" s="284">
        <v>3132</v>
      </c>
      <c r="B3136" s="287"/>
      <c r="C3136" s="287"/>
      <c r="D3136" s="284" t="s">
        <v>1376</v>
      </c>
      <c r="E3136" s="287"/>
      <c r="F3136" s="285" t="s">
        <v>3257</v>
      </c>
      <c r="G3136" s="266" t="s">
        <v>121</v>
      </c>
      <c r="H3136" s="266">
        <f>IF(G3136="Traditional Stove",0.1,0.2)</f>
        <v>0.1</v>
      </c>
      <c r="I3136" s="266">
        <f>YEAR(J3136)</f>
        <v>2023</v>
      </c>
      <c r="J3136" s="267">
        <v>45007</v>
      </c>
      <c r="K3136" s="267">
        <f>J3136+1</f>
        <v>45008</v>
      </c>
      <c r="L3136" s="266">
        <f>IF(M3136&lt;=365,1,2)</f>
        <v>1</v>
      </c>
      <c r="M3136" s="266">
        <f>IF(K3136&lt;$C$1,$C$2-$C$1+1,$C$2-K3136+1)</f>
        <v>39</v>
      </c>
      <c r="N3136" s="268">
        <f>M3136/365</f>
        <v>0.10684931506849316</v>
      </c>
      <c r="O3136" s="269">
        <f>'Data and Parameter'!$E$4*'Data and Parameter'!$E$5*('Data and Parameter'!$E$6+'Data and Parameter'!$E$7)*'Data and Parameter'!$E$19*'Data and Parameter'!$E$14*'ER calculations'!N3136</f>
        <v>0.55323894477067947</v>
      </c>
    </row>
    <row r="3137" spans="1:15" ht="15">
      <c r="A3137" s="284">
        <v>3133</v>
      </c>
      <c r="B3137" s="287"/>
      <c r="C3137" s="287"/>
      <c r="D3137" s="284" t="s">
        <v>588</v>
      </c>
      <c r="E3137" s="287"/>
      <c r="F3137" s="285" t="s">
        <v>3258</v>
      </c>
      <c r="G3137" s="266" t="s">
        <v>121</v>
      </c>
      <c r="H3137" s="266">
        <f>IF(G3137="Traditional Stove",0.1,0.2)</f>
        <v>0.1</v>
      </c>
      <c r="I3137" s="266">
        <f>YEAR(J3137)</f>
        <v>2023</v>
      </c>
      <c r="J3137" s="267">
        <v>45014</v>
      </c>
      <c r="K3137" s="267">
        <f>J3137+1</f>
        <v>45015</v>
      </c>
      <c r="L3137" s="266">
        <f>IF(M3137&lt;=365,1,2)</f>
        <v>1</v>
      </c>
      <c r="M3137" s="266">
        <f>IF(K3137&lt;$C$1,$C$2-$C$1+1,$C$2-K3137+1)</f>
        <v>32</v>
      </c>
      <c r="N3137" s="268">
        <f>M3137/365</f>
        <v>8.7671232876712329E-2</v>
      </c>
      <c r="O3137" s="269">
        <f>'Data and Parameter'!$E$4*'Data and Parameter'!$E$5*('Data and Parameter'!$E$6+'Data and Parameter'!$E$7)*'Data and Parameter'!$E$19*'Data and Parameter'!$E$14*'ER calculations'!N3137</f>
        <v>0.45393964699132677</v>
      </c>
    </row>
    <row r="3138" spans="1:15" ht="15">
      <c r="A3138" s="284">
        <v>3134</v>
      </c>
      <c r="B3138" s="287"/>
      <c r="C3138" s="287"/>
      <c r="D3138" s="284" t="s">
        <v>1054</v>
      </c>
      <c r="E3138" s="287"/>
      <c r="F3138" s="285" t="s">
        <v>3259</v>
      </c>
      <c r="G3138" s="266" t="s">
        <v>121</v>
      </c>
      <c r="H3138" s="266">
        <f>IF(G3138="Traditional Stove",0.1,0.2)</f>
        <v>0.1</v>
      </c>
      <c r="I3138" s="266">
        <f>YEAR(J3138)</f>
        <v>2023</v>
      </c>
      <c r="J3138" s="267">
        <v>44968</v>
      </c>
      <c r="K3138" s="267">
        <f>J3138+1</f>
        <v>44969</v>
      </c>
      <c r="L3138" s="266">
        <f>IF(M3138&lt;=365,1,2)</f>
        <v>1</v>
      </c>
      <c r="M3138" s="266">
        <f>IF(K3138&lt;$C$1,$C$2-$C$1+1,$C$2-K3138+1)</f>
        <v>78</v>
      </c>
      <c r="N3138" s="268">
        <f>M3138/365</f>
        <v>0.21369863013698631</v>
      </c>
      <c r="O3138" s="269">
        <f>'Data and Parameter'!$E$4*'Data and Parameter'!$E$5*('Data and Parameter'!$E$6+'Data and Parameter'!$E$7)*'Data and Parameter'!$E$19*'Data and Parameter'!$E$14*'ER calculations'!N3138</f>
        <v>1.1064778895413589</v>
      </c>
    </row>
    <row r="3139" spans="1:15" ht="15">
      <c r="A3139" s="284">
        <v>3135</v>
      </c>
      <c r="B3139" s="287"/>
      <c r="C3139" s="287"/>
      <c r="D3139" s="284" t="s">
        <v>1376</v>
      </c>
      <c r="E3139" s="287"/>
      <c r="F3139" s="285" t="s">
        <v>3260</v>
      </c>
      <c r="G3139" s="266" t="s">
        <v>121</v>
      </c>
      <c r="H3139" s="266">
        <f>IF(G3139="Traditional Stove",0.1,0.2)</f>
        <v>0.1</v>
      </c>
      <c r="I3139" s="266">
        <f>YEAR(J3139)</f>
        <v>2023</v>
      </c>
      <c r="J3139" s="267">
        <v>45007</v>
      </c>
      <c r="K3139" s="267">
        <f>J3139+1</f>
        <v>45008</v>
      </c>
      <c r="L3139" s="266">
        <f>IF(M3139&lt;=365,1,2)</f>
        <v>1</v>
      </c>
      <c r="M3139" s="266">
        <f>IF(K3139&lt;$C$1,$C$2-$C$1+1,$C$2-K3139+1)</f>
        <v>39</v>
      </c>
      <c r="N3139" s="268">
        <f>M3139/365</f>
        <v>0.10684931506849316</v>
      </c>
      <c r="O3139" s="269">
        <f>'Data and Parameter'!$E$4*'Data and Parameter'!$E$5*('Data and Parameter'!$E$6+'Data and Parameter'!$E$7)*'Data and Parameter'!$E$19*'Data and Parameter'!$E$14*'ER calculations'!N3139</f>
        <v>0.55323894477067947</v>
      </c>
    </row>
    <row r="3140" spans="1:15" ht="15">
      <c r="A3140" s="284">
        <v>3136</v>
      </c>
      <c r="B3140" s="287"/>
      <c r="C3140" s="287"/>
      <c r="D3140" s="284" t="s">
        <v>1376</v>
      </c>
      <c r="E3140" s="287"/>
      <c r="F3140" s="285" t="s">
        <v>3261</v>
      </c>
      <c r="G3140" s="266" t="s">
        <v>121</v>
      </c>
      <c r="H3140" s="266">
        <f>IF(G3140="Traditional Stove",0.1,0.2)</f>
        <v>0.1</v>
      </c>
      <c r="I3140" s="266">
        <f>YEAR(J3140)</f>
        <v>2023</v>
      </c>
      <c r="J3140" s="267">
        <v>45007</v>
      </c>
      <c r="K3140" s="267">
        <f>J3140+1</f>
        <v>45008</v>
      </c>
      <c r="L3140" s="266">
        <f>IF(M3140&lt;=365,1,2)</f>
        <v>1</v>
      </c>
      <c r="M3140" s="266">
        <f>IF(K3140&lt;$C$1,$C$2-$C$1+1,$C$2-K3140+1)</f>
        <v>39</v>
      </c>
      <c r="N3140" s="268">
        <f>M3140/365</f>
        <v>0.10684931506849316</v>
      </c>
      <c r="O3140" s="269">
        <f>'Data and Parameter'!$E$4*'Data and Parameter'!$E$5*('Data and Parameter'!$E$6+'Data and Parameter'!$E$7)*'Data and Parameter'!$E$19*'Data and Parameter'!$E$14*'ER calculations'!N3140</f>
        <v>0.55323894477067947</v>
      </c>
    </row>
    <row r="3141" spans="1:15" ht="15">
      <c r="A3141" s="284">
        <v>3137</v>
      </c>
      <c r="B3141" s="287"/>
      <c r="C3141" s="287"/>
      <c r="D3141" s="284" t="s">
        <v>588</v>
      </c>
      <c r="E3141" s="287"/>
      <c r="F3141" s="285" t="s">
        <v>3262</v>
      </c>
      <c r="G3141" s="266" t="s">
        <v>121</v>
      </c>
      <c r="H3141" s="266">
        <f>IF(G3141="Traditional Stove",0.1,0.2)</f>
        <v>0.1</v>
      </c>
      <c r="I3141" s="266">
        <f>YEAR(J3141)</f>
        <v>2023</v>
      </c>
      <c r="J3141" s="267">
        <v>45014</v>
      </c>
      <c r="K3141" s="267">
        <f>J3141+1</f>
        <v>45015</v>
      </c>
      <c r="L3141" s="266">
        <f>IF(M3141&lt;=365,1,2)</f>
        <v>1</v>
      </c>
      <c r="M3141" s="266">
        <f>IF(K3141&lt;$C$1,$C$2-$C$1+1,$C$2-K3141+1)</f>
        <v>32</v>
      </c>
      <c r="N3141" s="268">
        <f>M3141/365</f>
        <v>8.7671232876712329E-2</v>
      </c>
      <c r="O3141" s="269">
        <f>'Data and Parameter'!$E$4*'Data and Parameter'!$E$5*('Data and Parameter'!$E$6+'Data and Parameter'!$E$7)*'Data and Parameter'!$E$19*'Data and Parameter'!$E$14*'ER calculations'!N3141</f>
        <v>0.45393964699132677</v>
      </c>
    </row>
    <row r="3142" spans="1:15" ht="15">
      <c r="A3142" s="284">
        <v>3138</v>
      </c>
      <c r="B3142" s="287"/>
      <c r="C3142" s="287"/>
      <c r="D3142" s="284" t="s">
        <v>1054</v>
      </c>
      <c r="E3142" s="287"/>
      <c r="F3142" s="285" t="s">
        <v>3263</v>
      </c>
      <c r="G3142" s="266" t="s">
        <v>121</v>
      </c>
      <c r="H3142" s="266">
        <f>IF(G3142="Traditional Stove",0.1,0.2)</f>
        <v>0.1</v>
      </c>
      <c r="I3142" s="266">
        <f>YEAR(J3142)</f>
        <v>2023</v>
      </c>
      <c r="J3142" s="267">
        <v>44968</v>
      </c>
      <c r="K3142" s="267">
        <f>J3142+1</f>
        <v>44969</v>
      </c>
      <c r="L3142" s="266">
        <f>IF(M3142&lt;=365,1,2)</f>
        <v>1</v>
      </c>
      <c r="M3142" s="266">
        <f>IF(K3142&lt;$C$1,$C$2-$C$1+1,$C$2-K3142+1)</f>
        <v>78</v>
      </c>
      <c r="N3142" s="268">
        <f>M3142/365</f>
        <v>0.21369863013698631</v>
      </c>
      <c r="O3142" s="269">
        <f>'Data and Parameter'!$E$4*'Data and Parameter'!$E$5*('Data and Parameter'!$E$6+'Data and Parameter'!$E$7)*'Data and Parameter'!$E$19*'Data and Parameter'!$E$14*'ER calculations'!N3142</f>
        <v>1.1064778895413589</v>
      </c>
    </row>
    <row r="3143" spans="1:15" ht="15">
      <c r="A3143" s="284">
        <v>3139</v>
      </c>
      <c r="B3143" s="287"/>
      <c r="C3143" s="287"/>
      <c r="D3143" s="284" t="s">
        <v>1376</v>
      </c>
      <c r="E3143" s="287"/>
      <c r="F3143" s="285" t="s">
        <v>3264</v>
      </c>
      <c r="G3143" s="266" t="s">
        <v>121</v>
      </c>
      <c r="H3143" s="266">
        <f>IF(G3143="Traditional Stove",0.1,0.2)</f>
        <v>0.1</v>
      </c>
      <c r="I3143" s="266">
        <f>YEAR(J3143)</f>
        <v>2023</v>
      </c>
      <c r="J3143" s="267">
        <v>45007</v>
      </c>
      <c r="K3143" s="267">
        <f>J3143+1</f>
        <v>45008</v>
      </c>
      <c r="L3143" s="266">
        <f>IF(M3143&lt;=365,1,2)</f>
        <v>1</v>
      </c>
      <c r="M3143" s="266">
        <f>IF(K3143&lt;$C$1,$C$2-$C$1+1,$C$2-K3143+1)</f>
        <v>39</v>
      </c>
      <c r="N3143" s="268">
        <f>M3143/365</f>
        <v>0.10684931506849316</v>
      </c>
      <c r="O3143" s="269">
        <f>'Data and Parameter'!$E$4*'Data and Parameter'!$E$5*('Data and Parameter'!$E$6+'Data and Parameter'!$E$7)*'Data and Parameter'!$E$19*'Data and Parameter'!$E$14*'ER calculations'!N3143</f>
        <v>0.55323894477067947</v>
      </c>
    </row>
    <row r="3144" spans="1:15" ht="15">
      <c r="A3144" s="284">
        <v>3140</v>
      </c>
      <c r="B3144" s="287"/>
      <c r="C3144" s="287"/>
      <c r="D3144" s="284" t="s">
        <v>1054</v>
      </c>
      <c r="E3144" s="287"/>
      <c r="F3144" s="285" t="s">
        <v>3265</v>
      </c>
      <c r="G3144" s="266" t="s">
        <v>121</v>
      </c>
      <c r="H3144" s="266">
        <f>IF(G3144="Traditional Stove",0.1,0.2)</f>
        <v>0.1</v>
      </c>
      <c r="I3144" s="266">
        <f>YEAR(J3144)</f>
        <v>2023</v>
      </c>
      <c r="J3144" s="267">
        <v>44968</v>
      </c>
      <c r="K3144" s="267">
        <f>J3144+1</f>
        <v>44969</v>
      </c>
      <c r="L3144" s="266">
        <f>IF(M3144&lt;=365,1,2)</f>
        <v>1</v>
      </c>
      <c r="M3144" s="266">
        <f>IF(K3144&lt;$C$1,$C$2-$C$1+1,$C$2-K3144+1)</f>
        <v>78</v>
      </c>
      <c r="N3144" s="268">
        <f>M3144/365</f>
        <v>0.21369863013698631</v>
      </c>
      <c r="O3144" s="269">
        <f>'Data and Parameter'!$E$4*'Data and Parameter'!$E$5*('Data and Parameter'!$E$6+'Data and Parameter'!$E$7)*'Data and Parameter'!$E$19*'Data and Parameter'!$E$14*'ER calculations'!N3144</f>
        <v>1.1064778895413589</v>
      </c>
    </row>
    <row r="3145" spans="1:15" ht="15">
      <c r="A3145" s="284">
        <v>3141</v>
      </c>
      <c r="B3145" s="287"/>
      <c r="C3145" s="287"/>
      <c r="D3145" s="284" t="s">
        <v>588</v>
      </c>
      <c r="E3145" s="287"/>
      <c r="F3145" s="285" t="s">
        <v>3266</v>
      </c>
      <c r="G3145" s="266" t="s">
        <v>121</v>
      </c>
      <c r="H3145" s="266">
        <f>IF(G3145="Traditional Stove",0.1,0.2)</f>
        <v>0.1</v>
      </c>
      <c r="I3145" s="266">
        <f>YEAR(J3145)</f>
        <v>2023</v>
      </c>
      <c r="J3145" s="267">
        <v>45014</v>
      </c>
      <c r="K3145" s="267">
        <f>J3145+1</f>
        <v>45015</v>
      </c>
      <c r="L3145" s="266">
        <f>IF(M3145&lt;=365,1,2)</f>
        <v>1</v>
      </c>
      <c r="M3145" s="266">
        <f>IF(K3145&lt;$C$1,$C$2-$C$1+1,$C$2-K3145+1)</f>
        <v>32</v>
      </c>
      <c r="N3145" s="268">
        <f>M3145/365</f>
        <v>8.7671232876712329E-2</v>
      </c>
      <c r="O3145" s="269">
        <f>'Data and Parameter'!$E$4*'Data and Parameter'!$E$5*('Data and Parameter'!$E$6+'Data and Parameter'!$E$7)*'Data and Parameter'!$E$19*'Data and Parameter'!$E$14*'ER calculations'!N3145</f>
        <v>0.45393964699132677</v>
      </c>
    </row>
    <row r="3146" spans="1:15" ht="15">
      <c r="A3146" s="284">
        <v>3142</v>
      </c>
      <c r="B3146" s="287"/>
      <c r="C3146" s="287"/>
      <c r="D3146" s="284" t="s">
        <v>1376</v>
      </c>
      <c r="E3146" s="287"/>
      <c r="F3146" s="285" t="s">
        <v>3267</v>
      </c>
      <c r="G3146" s="266" t="s">
        <v>121</v>
      </c>
      <c r="H3146" s="266">
        <f>IF(G3146="Traditional Stove",0.1,0.2)</f>
        <v>0.1</v>
      </c>
      <c r="I3146" s="266">
        <f>YEAR(J3146)</f>
        <v>2023</v>
      </c>
      <c r="J3146" s="267">
        <v>45007</v>
      </c>
      <c r="K3146" s="267">
        <f>J3146+1</f>
        <v>45008</v>
      </c>
      <c r="L3146" s="266">
        <f>IF(M3146&lt;=365,1,2)</f>
        <v>1</v>
      </c>
      <c r="M3146" s="266">
        <f>IF(K3146&lt;$C$1,$C$2-$C$1+1,$C$2-K3146+1)</f>
        <v>39</v>
      </c>
      <c r="N3146" s="268">
        <f>M3146/365</f>
        <v>0.10684931506849316</v>
      </c>
      <c r="O3146" s="269">
        <f>'Data and Parameter'!$E$4*'Data and Parameter'!$E$5*('Data and Parameter'!$E$6+'Data and Parameter'!$E$7)*'Data and Parameter'!$E$19*'Data and Parameter'!$E$14*'ER calculations'!N3146</f>
        <v>0.55323894477067947</v>
      </c>
    </row>
    <row r="3147" spans="1:15" ht="15">
      <c r="A3147" s="284">
        <v>3143</v>
      </c>
      <c r="B3147" s="287"/>
      <c r="C3147" s="287"/>
      <c r="D3147" s="284" t="s">
        <v>1054</v>
      </c>
      <c r="E3147" s="287"/>
      <c r="F3147" s="285" t="s">
        <v>3268</v>
      </c>
      <c r="G3147" s="266" t="s">
        <v>121</v>
      </c>
      <c r="H3147" s="266">
        <f>IF(G3147="Traditional Stove",0.1,0.2)</f>
        <v>0.1</v>
      </c>
      <c r="I3147" s="266">
        <f>YEAR(J3147)</f>
        <v>2023</v>
      </c>
      <c r="J3147" s="267">
        <v>44968</v>
      </c>
      <c r="K3147" s="267">
        <f>J3147+1</f>
        <v>44969</v>
      </c>
      <c r="L3147" s="266">
        <f>IF(M3147&lt;=365,1,2)</f>
        <v>1</v>
      </c>
      <c r="M3147" s="266">
        <f>IF(K3147&lt;$C$1,$C$2-$C$1+1,$C$2-K3147+1)</f>
        <v>78</v>
      </c>
      <c r="N3147" s="268">
        <f>M3147/365</f>
        <v>0.21369863013698631</v>
      </c>
      <c r="O3147" s="269">
        <f>'Data and Parameter'!$E$4*'Data and Parameter'!$E$5*('Data and Parameter'!$E$6+'Data and Parameter'!$E$7)*'Data and Parameter'!$E$19*'Data and Parameter'!$E$14*'ER calculations'!N3147</f>
        <v>1.1064778895413589</v>
      </c>
    </row>
    <row r="3148" spans="1:15" ht="15">
      <c r="A3148" s="284">
        <v>3144</v>
      </c>
      <c r="B3148" s="287"/>
      <c r="C3148" s="287"/>
      <c r="D3148" s="284" t="s">
        <v>588</v>
      </c>
      <c r="E3148" s="287"/>
      <c r="F3148" s="285" t="s">
        <v>3269</v>
      </c>
      <c r="G3148" s="266" t="s">
        <v>121</v>
      </c>
      <c r="H3148" s="266">
        <f>IF(G3148="Traditional Stove",0.1,0.2)</f>
        <v>0.1</v>
      </c>
      <c r="I3148" s="266">
        <f>YEAR(J3148)</f>
        <v>2023</v>
      </c>
      <c r="J3148" s="267">
        <v>45014</v>
      </c>
      <c r="K3148" s="267">
        <f>J3148+1</f>
        <v>45015</v>
      </c>
      <c r="L3148" s="266">
        <f>IF(M3148&lt;=365,1,2)</f>
        <v>1</v>
      </c>
      <c r="M3148" s="266">
        <f>IF(K3148&lt;$C$1,$C$2-$C$1+1,$C$2-K3148+1)</f>
        <v>32</v>
      </c>
      <c r="N3148" s="268">
        <f>M3148/365</f>
        <v>8.7671232876712329E-2</v>
      </c>
      <c r="O3148" s="269">
        <f>'Data and Parameter'!$E$4*'Data and Parameter'!$E$5*('Data and Parameter'!$E$6+'Data and Parameter'!$E$7)*'Data and Parameter'!$E$19*'Data and Parameter'!$E$14*'ER calculations'!N3148</f>
        <v>0.45393964699132677</v>
      </c>
    </row>
    <row r="3149" spans="1:15" ht="15">
      <c r="A3149" s="284">
        <v>3145</v>
      </c>
      <c r="B3149" s="287"/>
      <c r="C3149" s="287"/>
      <c r="D3149" s="284" t="s">
        <v>1376</v>
      </c>
      <c r="E3149" s="287"/>
      <c r="F3149" s="285" t="s">
        <v>3270</v>
      </c>
      <c r="G3149" s="266" t="s">
        <v>121</v>
      </c>
      <c r="H3149" s="266">
        <f>IF(G3149="Traditional Stove",0.1,0.2)</f>
        <v>0.1</v>
      </c>
      <c r="I3149" s="266">
        <f>YEAR(J3149)</f>
        <v>2023</v>
      </c>
      <c r="J3149" s="267">
        <v>45008</v>
      </c>
      <c r="K3149" s="267">
        <f>J3149+1</f>
        <v>45009</v>
      </c>
      <c r="L3149" s="266">
        <f>IF(M3149&lt;=365,1,2)</f>
        <v>1</v>
      </c>
      <c r="M3149" s="266">
        <f>IF(K3149&lt;$C$1,$C$2-$C$1+1,$C$2-K3149+1)</f>
        <v>38</v>
      </c>
      <c r="N3149" s="268">
        <f>M3149/365</f>
        <v>0.10410958904109589</v>
      </c>
      <c r="O3149" s="269">
        <f>'Data and Parameter'!$E$4*'Data and Parameter'!$E$5*('Data and Parameter'!$E$6+'Data and Parameter'!$E$7)*'Data and Parameter'!$E$19*'Data and Parameter'!$E$14*'ER calculations'!N3149</f>
        <v>0.53905333080220053</v>
      </c>
    </row>
    <row r="3150" spans="1:15" ht="15">
      <c r="A3150" s="284">
        <v>3146</v>
      </c>
      <c r="B3150" s="287"/>
      <c r="C3150" s="287"/>
      <c r="D3150" s="284" t="s">
        <v>1054</v>
      </c>
      <c r="E3150" s="287"/>
      <c r="F3150" s="285" t="s">
        <v>3271</v>
      </c>
      <c r="G3150" s="266" t="s">
        <v>121</v>
      </c>
      <c r="H3150" s="266">
        <f>IF(G3150="Traditional Stove",0.1,0.2)</f>
        <v>0.1</v>
      </c>
      <c r="I3150" s="266">
        <f>YEAR(J3150)</f>
        <v>2023</v>
      </c>
      <c r="J3150" s="267">
        <v>44968</v>
      </c>
      <c r="K3150" s="267">
        <f>J3150+1</f>
        <v>44969</v>
      </c>
      <c r="L3150" s="266">
        <f>IF(M3150&lt;=365,1,2)</f>
        <v>1</v>
      </c>
      <c r="M3150" s="266">
        <f>IF(K3150&lt;$C$1,$C$2-$C$1+1,$C$2-K3150+1)</f>
        <v>78</v>
      </c>
      <c r="N3150" s="268">
        <f>M3150/365</f>
        <v>0.21369863013698631</v>
      </c>
      <c r="O3150" s="269">
        <f>'Data and Parameter'!$E$4*'Data and Parameter'!$E$5*('Data and Parameter'!$E$6+'Data and Parameter'!$E$7)*'Data and Parameter'!$E$19*'Data and Parameter'!$E$14*'ER calculations'!N3150</f>
        <v>1.1064778895413589</v>
      </c>
    </row>
    <row r="3151" spans="1:15" ht="15">
      <c r="A3151" s="284">
        <v>3147</v>
      </c>
      <c r="B3151" s="287"/>
      <c r="C3151" s="287"/>
      <c r="D3151" s="284" t="s">
        <v>1054</v>
      </c>
      <c r="E3151" s="287"/>
      <c r="F3151" s="285" t="s">
        <v>3272</v>
      </c>
      <c r="G3151" s="266" t="s">
        <v>121</v>
      </c>
      <c r="H3151" s="266">
        <f>IF(G3151="Traditional Stove",0.1,0.2)</f>
        <v>0.1</v>
      </c>
      <c r="I3151" s="266">
        <f>YEAR(J3151)</f>
        <v>2023</v>
      </c>
      <c r="J3151" s="267">
        <v>44968</v>
      </c>
      <c r="K3151" s="267">
        <f>J3151+1</f>
        <v>44969</v>
      </c>
      <c r="L3151" s="266">
        <f>IF(M3151&lt;=365,1,2)</f>
        <v>1</v>
      </c>
      <c r="M3151" s="266">
        <f>IF(K3151&lt;$C$1,$C$2-$C$1+1,$C$2-K3151+1)</f>
        <v>78</v>
      </c>
      <c r="N3151" s="268">
        <f>M3151/365</f>
        <v>0.21369863013698631</v>
      </c>
      <c r="O3151" s="269">
        <f>'Data and Parameter'!$E$4*'Data and Parameter'!$E$5*('Data and Parameter'!$E$6+'Data and Parameter'!$E$7)*'Data and Parameter'!$E$19*'Data and Parameter'!$E$14*'ER calculations'!N3151</f>
        <v>1.1064778895413589</v>
      </c>
    </row>
    <row r="3152" spans="1:15" ht="15">
      <c r="A3152" s="284">
        <v>3148</v>
      </c>
      <c r="B3152" s="287"/>
      <c r="C3152" s="287"/>
      <c r="D3152" s="284" t="s">
        <v>588</v>
      </c>
      <c r="E3152" s="287"/>
      <c r="F3152" s="285" t="s">
        <v>3273</v>
      </c>
      <c r="G3152" s="266" t="s">
        <v>121</v>
      </c>
      <c r="H3152" s="266">
        <f>IF(G3152="Traditional Stove",0.1,0.2)</f>
        <v>0.1</v>
      </c>
      <c r="I3152" s="266">
        <f>YEAR(J3152)</f>
        <v>2023</v>
      </c>
      <c r="J3152" s="267">
        <v>45014</v>
      </c>
      <c r="K3152" s="267">
        <f>J3152+1</f>
        <v>45015</v>
      </c>
      <c r="L3152" s="266">
        <f>IF(M3152&lt;=365,1,2)</f>
        <v>1</v>
      </c>
      <c r="M3152" s="266">
        <f>IF(K3152&lt;$C$1,$C$2-$C$1+1,$C$2-K3152+1)</f>
        <v>32</v>
      </c>
      <c r="N3152" s="268">
        <f>M3152/365</f>
        <v>8.7671232876712329E-2</v>
      </c>
      <c r="O3152" s="269">
        <f>'Data and Parameter'!$E$4*'Data and Parameter'!$E$5*('Data and Parameter'!$E$6+'Data and Parameter'!$E$7)*'Data and Parameter'!$E$19*'Data and Parameter'!$E$14*'ER calculations'!N3152</f>
        <v>0.45393964699132677</v>
      </c>
    </row>
    <row r="3153" spans="1:15" ht="15">
      <c r="A3153" s="284">
        <v>3149</v>
      </c>
      <c r="B3153" s="287"/>
      <c r="C3153" s="287"/>
      <c r="D3153" s="284" t="s">
        <v>1054</v>
      </c>
      <c r="E3153" s="287"/>
      <c r="F3153" s="285" t="s">
        <v>3274</v>
      </c>
      <c r="G3153" s="266" t="s">
        <v>121</v>
      </c>
      <c r="H3153" s="266">
        <f>IF(G3153="Traditional Stove",0.1,0.2)</f>
        <v>0.1</v>
      </c>
      <c r="I3153" s="266">
        <f>YEAR(J3153)</f>
        <v>2023</v>
      </c>
      <c r="J3153" s="267">
        <v>44968</v>
      </c>
      <c r="K3153" s="267">
        <f>J3153+1</f>
        <v>44969</v>
      </c>
      <c r="L3153" s="266">
        <f>IF(M3153&lt;=365,1,2)</f>
        <v>1</v>
      </c>
      <c r="M3153" s="266">
        <f>IF(K3153&lt;$C$1,$C$2-$C$1+1,$C$2-K3153+1)</f>
        <v>78</v>
      </c>
      <c r="N3153" s="268">
        <f>M3153/365</f>
        <v>0.21369863013698631</v>
      </c>
      <c r="O3153" s="269">
        <f>'Data and Parameter'!$E$4*'Data and Parameter'!$E$5*('Data and Parameter'!$E$6+'Data and Parameter'!$E$7)*'Data and Parameter'!$E$19*'Data and Parameter'!$E$14*'ER calculations'!N3153</f>
        <v>1.1064778895413589</v>
      </c>
    </row>
    <row r="3154" spans="1:15" ht="15">
      <c r="A3154" s="284">
        <v>3150</v>
      </c>
      <c r="B3154" s="287"/>
      <c r="C3154" s="287"/>
      <c r="D3154" s="284" t="s">
        <v>1054</v>
      </c>
      <c r="E3154" s="287"/>
      <c r="F3154" s="285" t="s">
        <v>3275</v>
      </c>
      <c r="G3154" s="266" t="s">
        <v>121</v>
      </c>
      <c r="H3154" s="266">
        <f>IF(G3154="Traditional Stove",0.1,0.2)</f>
        <v>0.1</v>
      </c>
      <c r="I3154" s="266">
        <f>YEAR(J3154)</f>
        <v>2023</v>
      </c>
      <c r="J3154" s="267">
        <v>44968</v>
      </c>
      <c r="K3154" s="267">
        <f>J3154+1</f>
        <v>44969</v>
      </c>
      <c r="L3154" s="266">
        <f>IF(M3154&lt;=365,1,2)</f>
        <v>1</v>
      </c>
      <c r="M3154" s="266">
        <f>IF(K3154&lt;$C$1,$C$2-$C$1+1,$C$2-K3154+1)</f>
        <v>78</v>
      </c>
      <c r="N3154" s="268">
        <f>M3154/365</f>
        <v>0.21369863013698631</v>
      </c>
      <c r="O3154" s="269">
        <f>'Data and Parameter'!$E$4*'Data and Parameter'!$E$5*('Data and Parameter'!$E$6+'Data and Parameter'!$E$7)*'Data and Parameter'!$E$19*'Data and Parameter'!$E$14*'ER calculations'!N3154</f>
        <v>1.1064778895413589</v>
      </c>
    </row>
    <row r="3155" spans="1:15" ht="15">
      <c r="A3155" s="284">
        <v>3151</v>
      </c>
      <c r="B3155" s="287"/>
      <c r="C3155" s="287"/>
      <c r="D3155" s="284" t="s">
        <v>588</v>
      </c>
      <c r="E3155" s="287"/>
      <c r="F3155" s="285" t="s">
        <v>3276</v>
      </c>
      <c r="G3155" s="266" t="s">
        <v>121</v>
      </c>
      <c r="H3155" s="266">
        <f>IF(G3155="Traditional Stove",0.1,0.2)</f>
        <v>0.1</v>
      </c>
      <c r="I3155" s="266">
        <f>YEAR(J3155)</f>
        <v>2023</v>
      </c>
      <c r="J3155" s="267">
        <v>45014</v>
      </c>
      <c r="K3155" s="267">
        <f>J3155+1</f>
        <v>45015</v>
      </c>
      <c r="L3155" s="266">
        <f>IF(M3155&lt;=365,1,2)</f>
        <v>1</v>
      </c>
      <c r="M3155" s="266">
        <f>IF(K3155&lt;$C$1,$C$2-$C$1+1,$C$2-K3155+1)</f>
        <v>32</v>
      </c>
      <c r="N3155" s="268">
        <f>M3155/365</f>
        <v>8.7671232876712329E-2</v>
      </c>
      <c r="O3155" s="269">
        <f>'Data and Parameter'!$E$4*'Data and Parameter'!$E$5*('Data and Parameter'!$E$6+'Data and Parameter'!$E$7)*'Data and Parameter'!$E$19*'Data and Parameter'!$E$14*'ER calculations'!N3155</f>
        <v>0.45393964699132677</v>
      </c>
    </row>
    <row r="3156" spans="1:15" ht="15">
      <c r="A3156" s="284">
        <v>3152</v>
      </c>
      <c r="B3156" s="287"/>
      <c r="C3156" s="287"/>
      <c r="D3156" s="284" t="s">
        <v>1054</v>
      </c>
      <c r="E3156" s="287"/>
      <c r="F3156" s="285" t="s">
        <v>3277</v>
      </c>
      <c r="G3156" s="266" t="s">
        <v>121</v>
      </c>
      <c r="H3156" s="266">
        <f>IF(G3156="Traditional Stove",0.1,0.2)</f>
        <v>0.1</v>
      </c>
      <c r="I3156" s="266">
        <f>YEAR(J3156)</f>
        <v>2023</v>
      </c>
      <c r="J3156" s="267">
        <v>44968</v>
      </c>
      <c r="K3156" s="267">
        <f>J3156+1</f>
        <v>44969</v>
      </c>
      <c r="L3156" s="266">
        <f>IF(M3156&lt;=365,1,2)</f>
        <v>1</v>
      </c>
      <c r="M3156" s="266">
        <f>IF(K3156&lt;$C$1,$C$2-$C$1+1,$C$2-K3156+1)</f>
        <v>78</v>
      </c>
      <c r="N3156" s="268">
        <f>M3156/365</f>
        <v>0.21369863013698631</v>
      </c>
      <c r="O3156" s="269">
        <f>'Data and Parameter'!$E$4*'Data and Parameter'!$E$5*('Data and Parameter'!$E$6+'Data and Parameter'!$E$7)*'Data and Parameter'!$E$19*'Data and Parameter'!$E$14*'ER calculations'!N3156</f>
        <v>1.1064778895413589</v>
      </c>
    </row>
    <row r="3157" spans="1:15" ht="15">
      <c r="A3157" s="284">
        <v>3153</v>
      </c>
      <c r="B3157" s="287"/>
      <c r="C3157" s="287"/>
      <c r="D3157" s="284" t="s">
        <v>1054</v>
      </c>
      <c r="E3157" s="287"/>
      <c r="F3157" s="285" t="s">
        <v>3278</v>
      </c>
      <c r="G3157" s="266" t="s">
        <v>121</v>
      </c>
      <c r="H3157" s="266">
        <f>IF(G3157="Traditional Stove",0.1,0.2)</f>
        <v>0.1</v>
      </c>
      <c r="I3157" s="266">
        <f>YEAR(J3157)</f>
        <v>2023</v>
      </c>
      <c r="J3157" s="267">
        <v>44968</v>
      </c>
      <c r="K3157" s="267">
        <f>J3157+1</f>
        <v>44969</v>
      </c>
      <c r="L3157" s="266">
        <f>IF(M3157&lt;=365,1,2)</f>
        <v>1</v>
      </c>
      <c r="M3157" s="266">
        <f>IF(K3157&lt;$C$1,$C$2-$C$1+1,$C$2-K3157+1)</f>
        <v>78</v>
      </c>
      <c r="N3157" s="268">
        <f>M3157/365</f>
        <v>0.21369863013698631</v>
      </c>
      <c r="O3157" s="269">
        <f>'Data and Parameter'!$E$4*'Data and Parameter'!$E$5*('Data and Parameter'!$E$6+'Data and Parameter'!$E$7)*'Data and Parameter'!$E$19*'Data and Parameter'!$E$14*'ER calculations'!N3157</f>
        <v>1.1064778895413589</v>
      </c>
    </row>
    <row r="3158" spans="1:15" ht="15">
      <c r="A3158" s="284">
        <v>3154</v>
      </c>
      <c r="B3158" s="287"/>
      <c r="C3158" s="287"/>
      <c r="D3158" s="284" t="s">
        <v>1054</v>
      </c>
      <c r="E3158" s="287"/>
      <c r="F3158" s="285" t="s">
        <v>3279</v>
      </c>
      <c r="G3158" s="266" t="s">
        <v>121</v>
      </c>
      <c r="H3158" s="266">
        <f>IF(G3158="Traditional Stove",0.1,0.2)</f>
        <v>0.1</v>
      </c>
      <c r="I3158" s="266">
        <f>YEAR(J3158)</f>
        <v>2023</v>
      </c>
      <c r="J3158" s="267">
        <v>44968</v>
      </c>
      <c r="K3158" s="267">
        <f>J3158+1</f>
        <v>44969</v>
      </c>
      <c r="L3158" s="266">
        <f>IF(M3158&lt;=365,1,2)</f>
        <v>1</v>
      </c>
      <c r="M3158" s="266">
        <f>IF(K3158&lt;$C$1,$C$2-$C$1+1,$C$2-K3158+1)</f>
        <v>78</v>
      </c>
      <c r="N3158" s="268">
        <f>M3158/365</f>
        <v>0.21369863013698631</v>
      </c>
      <c r="O3158" s="269">
        <f>'Data and Parameter'!$E$4*'Data and Parameter'!$E$5*('Data and Parameter'!$E$6+'Data and Parameter'!$E$7)*'Data and Parameter'!$E$19*'Data and Parameter'!$E$14*'ER calculations'!N3158</f>
        <v>1.1064778895413589</v>
      </c>
    </row>
    <row r="3159" spans="1:15" ht="15">
      <c r="A3159" s="284">
        <v>3155</v>
      </c>
      <c r="B3159" s="287"/>
      <c r="C3159" s="287"/>
      <c r="D3159" s="284" t="s">
        <v>3178</v>
      </c>
      <c r="E3159" s="287"/>
      <c r="F3159" s="285" t="s">
        <v>3280</v>
      </c>
      <c r="G3159" s="266" t="s">
        <v>121</v>
      </c>
      <c r="H3159" s="266">
        <f>IF(G3159="Traditional Stove",0.1,0.2)</f>
        <v>0.1</v>
      </c>
      <c r="I3159" s="266">
        <f>YEAR(J3159)</f>
        <v>2023</v>
      </c>
      <c r="J3159" s="267">
        <v>44968</v>
      </c>
      <c r="K3159" s="267">
        <f>J3159+1</f>
        <v>44969</v>
      </c>
      <c r="L3159" s="266">
        <f>IF(M3159&lt;=365,1,2)</f>
        <v>1</v>
      </c>
      <c r="M3159" s="266">
        <f>IF(K3159&lt;$C$1,$C$2-$C$1+1,$C$2-K3159+1)</f>
        <v>78</v>
      </c>
      <c r="N3159" s="268">
        <f>M3159/365</f>
        <v>0.21369863013698631</v>
      </c>
      <c r="O3159" s="269">
        <f>'Data and Parameter'!$E$4*'Data and Parameter'!$E$5*('Data and Parameter'!$E$6+'Data and Parameter'!$E$7)*'Data and Parameter'!$E$19*'Data and Parameter'!$E$14*'ER calculations'!N3159</f>
        <v>1.1064778895413589</v>
      </c>
    </row>
    <row r="3160" spans="1:15" ht="15">
      <c r="A3160" s="284">
        <v>3156</v>
      </c>
      <c r="B3160" s="287"/>
      <c r="C3160" s="287"/>
      <c r="D3160" s="284" t="s">
        <v>1054</v>
      </c>
      <c r="E3160" s="287"/>
      <c r="F3160" s="285" t="s">
        <v>3281</v>
      </c>
      <c r="G3160" s="266" t="s">
        <v>121</v>
      </c>
      <c r="H3160" s="266">
        <f>IF(G3160="Traditional Stove",0.1,0.2)</f>
        <v>0.1</v>
      </c>
      <c r="I3160" s="266">
        <f>YEAR(J3160)</f>
        <v>2023</v>
      </c>
      <c r="J3160" s="267">
        <v>44968</v>
      </c>
      <c r="K3160" s="267">
        <f>J3160+1</f>
        <v>44969</v>
      </c>
      <c r="L3160" s="266">
        <f>IF(M3160&lt;=365,1,2)</f>
        <v>1</v>
      </c>
      <c r="M3160" s="266">
        <f>IF(K3160&lt;$C$1,$C$2-$C$1+1,$C$2-K3160+1)</f>
        <v>78</v>
      </c>
      <c r="N3160" s="268">
        <f>M3160/365</f>
        <v>0.21369863013698631</v>
      </c>
      <c r="O3160" s="269">
        <f>'Data and Parameter'!$E$4*'Data and Parameter'!$E$5*('Data and Parameter'!$E$6+'Data and Parameter'!$E$7)*'Data and Parameter'!$E$19*'Data and Parameter'!$E$14*'ER calculations'!N3160</f>
        <v>1.1064778895413589</v>
      </c>
    </row>
    <row r="3161" spans="1:15" ht="15">
      <c r="A3161" s="284">
        <v>3157</v>
      </c>
      <c r="B3161" s="287"/>
      <c r="C3161" s="287"/>
      <c r="D3161" s="284" t="s">
        <v>1054</v>
      </c>
      <c r="E3161" s="287"/>
      <c r="F3161" s="285" t="s">
        <v>3282</v>
      </c>
      <c r="G3161" s="266" t="s">
        <v>121</v>
      </c>
      <c r="H3161" s="266">
        <f>IF(G3161="Traditional Stove",0.1,0.2)</f>
        <v>0.1</v>
      </c>
      <c r="I3161" s="266">
        <f>YEAR(J3161)</f>
        <v>2023</v>
      </c>
      <c r="J3161" s="267">
        <v>44968</v>
      </c>
      <c r="K3161" s="267">
        <f>J3161+1</f>
        <v>44969</v>
      </c>
      <c r="L3161" s="266">
        <f>IF(M3161&lt;=365,1,2)</f>
        <v>1</v>
      </c>
      <c r="M3161" s="266">
        <f>IF(K3161&lt;$C$1,$C$2-$C$1+1,$C$2-K3161+1)</f>
        <v>78</v>
      </c>
      <c r="N3161" s="268">
        <f>M3161/365</f>
        <v>0.21369863013698631</v>
      </c>
      <c r="O3161" s="269">
        <f>'Data and Parameter'!$E$4*'Data and Parameter'!$E$5*('Data and Parameter'!$E$6+'Data and Parameter'!$E$7)*'Data and Parameter'!$E$19*'Data and Parameter'!$E$14*'ER calculations'!N3161</f>
        <v>1.1064778895413589</v>
      </c>
    </row>
    <row r="3162" spans="1:15" ht="15">
      <c r="A3162" s="284">
        <v>3158</v>
      </c>
      <c r="B3162" s="287"/>
      <c r="C3162" s="287"/>
      <c r="D3162" s="284" t="s">
        <v>588</v>
      </c>
      <c r="E3162" s="287"/>
      <c r="F3162" s="285" t="s">
        <v>3283</v>
      </c>
      <c r="G3162" s="266" t="s">
        <v>121</v>
      </c>
      <c r="H3162" s="266">
        <f>IF(G3162="Traditional Stove",0.1,0.2)</f>
        <v>0.1</v>
      </c>
      <c r="I3162" s="266">
        <f>YEAR(J3162)</f>
        <v>2023</v>
      </c>
      <c r="J3162" s="267">
        <v>45014</v>
      </c>
      <c r="K3162" s="267">
        <f>J3162+1</f>
        <v>45015</v>
      </c>
      <c r="L3162" s="266">
        <f>IF(M3162&lt;=365,1,2)</f>
        <v>1</v>
      </c>
      <c r="M3162" s="266">
        <f>IF(K3162&lt;$C$1,$C$2-$C$1+1,$C$2-K3162+1)</f>
        <v>32</v>
      </c>
      <c r="N3162" s="268">
        <f>M3162/365</f>
        <v>8.7671232876712329E-2</v>
      </c>
      <c r="O3162" s="269">
        <f>'Data and Parameter'!$E$4*'Data and Parameter'!$E$5*('Data and Parameter'!$E$6+'Data and Parameter'!$E$7)*'Data and Parameter'!$E$19*'Data and Parameter'!$E$14*'ER calculations'!N3162</f>
        <v>0.45393964699132677</v>
      </c>
    </row>
    <row r="3163" spans="1:15" ht="15">
      <c r="A3163" s="284">
        <v>3159</v>
      </c>
      <c r="B3163" s="287"/>
      <c r="C3163" s="287"/>
      <c r="D3163" s="284" t="s">
        <v>588</v>
      </c>
      <c r="E3163" s="287"/>
      <c r="F3163" s="285" t="s">
        <v>3284</v>
      </c>
      <c r="G3163" s="266" t="s">
        <v>121</v>
      </c>
      <c r="H3163" s="266">
        <f>IF(G3163="Traditional Stove",0.1,0.2)</f>
        <v>0.1</v>
      </c>
      <c r="I3163" s="266">
        <f>YEAR(J3163)</f>
        <v>2023</v>
      </c>
      <c r="J3163" s="267">
        <v>45014</v>
      </c>
      <c r="K3163" s="267">
        <f>J3163+1</f>
        <v>45015</v>
      </c>
      <c r="L3163" s="266">
        <f>IF(M3163&lt;=365,1,2)</f>
        <v>1</v>
      </c>
      <c r="M3163" s="266">
        <f>IF(K3163&lt;$C$1,$C$2-$C$1+1,$C$2-K3163+1)</f>
        <v>32</v>
      </c>
      <c r="N3163" s="268">
        <f>M3163/365</f>
        <v>8.7671232876712329E-2</v>
      </c>
      <c r="O3163" s="269">
        <f>'Data and Parameter'!$E$4*'Data and Parameter'!$E$5*('Data and Parameter'!$E$6+'Data and Parameter'!$E$7)*'Data and Parameter'!$E$19*'Data and Parameter'!$E$14*'ER calculations'!N3163</f>
        <v>0.45393964699132677</v>
      </c>
    </row>
    <row r="3164" spans="1:15" ht="15">
      <c r="A3164" s="284">
        <v>3160</v>
      </c>
      <c r="B3164" s="287"/>
      <c r="C3164" s="287"/>
      <c r="D3164" s="284" t="s">
        <v>1054</v>
      </c>
      <c r="E3164" s="287"/>
      <c r="F3164" s="285" t="s">
        <v>3285</v>
      </c>
      <c r="G3164" s="266" t="s">
        <v>121</v>
      </c>
      <c r="H3164" s="266">
        <f>IF(G3164="Traditional Stove",0.1,0.2)</f>
        <v>0.1</v>
      </c>
      <c r="I3164" s="266">
        <f>YEAR(J3164)</f>
        <v>2023</v>
      </c>
      <c r="J3164" s="267">
        <v>44968</v>
      </c>
      <c r="K3164" s="267">
        <f>J3164+1</f>
        <v>44969</v>
      </c>
      <c r="L3164" s="266">
        <f>IF(M3164&lt;=365,1,2)</f>
        <v>1</v>
      </c>
      <c r="M3164" s="266">
        <f>IF(K3164&lt;$C$1,$C$2-$C$1+1,$C$2-K3164+1)</f>
        <v>78</v>
      </c>
      <c r="N3164" s="268">
        <f>M3164/365</f>
        <v>0.21369863013698631</v>
      </c>
      <c r="O3164" s="269">
        <f>'Data and Parameter'!$E$4*'Data and Parameter'!$E$5*('Data and Parameter'!$E$6+'Data and Parameter'!$E$7)*'Data and Parameter'!$E$19*'Data and Parameter'!$E$14*'ER calculations'!N3164</f>
        <v>1.1064778895413589</v>
      </c>
    </row>
    <row r="3165" spans="1:15" ht="15">
      <c r="A3165" s="284">
        <v>3161</v>
      </c>
      <c r="B3165" s="287"/>
      <c r="C3165" s="287"/>
      <c r="D3165" s="284" t="s">
        <v>588</v>
      </c>
      <c r="E3165" s="287"/>
      <c r="F3165" s="285" t="s">
        <v>3286</v>
      </c>
      <c r="G3165" s="266" t="s">
        <v>121</v>
      </c>
      <c r="H3165" s="266">
        <f>IF(G3165="Traditional Stove",0.1,0.2)</f>
        <v>0.1</v>
      </c>
      <c r="I3165" s="266">
        <f>YEAR(J3165)</f>
        <v>2023</v>
      </c>
      <c r="J3165" s="267">
        <v>45014</v>
      </c>
      <c r="K3165" s="267">
        <f>J3165+1</f>
        <v>45015</v>
      </c>
      <c r="L3165" s="266">
        <f>IF(M3165&lt;=365,1,2)</f>
        <v>1</v>
      </c>
      <c r="M3165" s="266">
        <f>IF(K3165&lt;$C$1,$C$2-$C$1+1,$C$2-K3165+1)</f>
        <v>32</v>
      </c>
      <c r="N3165" s="268">
        <f>M3165/365</f>
        <v>8.7671232876712329E-2</v>
      </c>
      <c r="O3165" s="269">
        <f>'Data and Parameter'!$E$4*'Data and Parameter'!$E$5*('Data and Parameter'!$E$6+'Data and Parameter'!$E$7)*'Data and Parameter'!$E$19*'Data and Parameter'!$E$14*'ER calculations'!N3165</f>
        <v>0.45393964699132677</v>
      </c>
    </row>
    <row r="3166" spans="1:15" ht="15">
      <c r="A3166" s="284">
        <v>3162</v>
      </c>
      <c r="B3166" s="287"/>
      <c r="C3166" s="287"/>
      <c r="D3166" s="284" t="s">
        <v>588</v>
      </c>
      <c r="E3166" s="287"/>
      <c r="F3166" s="285" t="s">
        <v>3287</v>
      </c>
      <c r="G3166" s="266" t="s">
        <v>121</v>
      </c>
      <c r="H3166" s="266">
        <f>IF(G3166="Traditional Stove",0.1,0.2)</f>
        <v>0.1</v>
      </c>
      <c r="I3166" s="266">
        <f>YEAR(J3166)</f>
        <v>2023</v>
      </c>
      <c r="J3166" s="267">
        <v>45014</v>
      </c>
      <c r="K3166" s="267">
        <f>J3166+1</f>
        <v>45015</v>
      </c>
      <c r="L3166" s="266">
        <f>IF(M3166&lt;=365,1,2)</f>
        <v>1</v>
      </c>
      <c r="M3166" s="266">
        <f>IF(K3166&lt;$C$1,$C$2-$C$1+1,$C$2-K3166+1)</f>
        <v>32</v>
      </c>
      <c r="N3166" s="268">
        <f>M3166/365</f>
        <v>8.7671232876712329E-2</v>
      </c>
      <c r="O3166" s="269">
        <f>'Data and Parameter'!$E$4*'Data and Parameter'!$E$5*('Data and Parameter'!$E$6+'Data and Parameter'!$E$7)*'Data and Parameter'!$E$19*'Data and Parameter'!$E$14*'ER calculations'!N3166</f>
        <v>0.45393964699132677</v>
      </c>
    </row>
    <row r="3167" spans="1:15" ht="15">
      <c r="A3167" s="284">
        <v>3163</v>
      </c>
      <c r="B3167" s="287"/>
      <c r="C3167" s="287"/>
      <c r="D3167" s="284" t="s">
        <v>1054</v>
      </c>
      <c r="E3167" s="287"/>
      <c r="F3167" s="285" t="s">
        <v>3288</v>
      </c>
      <c r="G3167" s="266" t="s">
        <v>121</v>
      </c>
      <c r="H3167" s="266">
        <f>IF(G3167="Traditional Stove",0.1,0.2)</f>
        <v>0.1</v>
      </c>
      <c r="I3167" s="266">
        <f>YEAR(J3167)</f>
        <v>2023</v>
      </c>
      <c r="J3167" s="267">
        <v>44968</v>
      </c>
      <c r="K3167" s="267">
        <f>J3167+1</f>
        <v>44969</v>
      </c>
      <c r="L3167" s="266">
        <f>IF(M3167&lt;=365,1,2)</f>
        <v>1</v>
      </c>
      <c r="M3167" s="266">
        <f>IF(K3167&lt;$C$1,$C$2-$C$1+1,$C$2-K3167+1)</f>
        <v>78</v>
      </c>
      <c r="N3167" s="268">
        <f>M3167/365</f>
        <v>0.21369863013698631</v>
      </c>
      <c r="O3167" s="269">
        <f>'Data and Parameter'!$E$4*'Data and Parameter'!$E$5*('Data and Parameter'!$E$6+'Data and Parameter'!$E$7)*'Data and Parameter'!$E$19*'Data and Parameter'!$E$14*'ER calculations'!N3167</f>
        <v>1.1064778895413589</v>
      </c>
    </row>
    <row r="3168" spans="1:15" ht="15">
      <c r="A3168" s="284">
        <v>3164</v>
      </c>
      <c r="B3168" s="287"/>
      <c r="C3168" s="287"/>
      <c r="D3168" s="284" t="s">
        <v>1054</v>
      </c>
      <c r="E3168" s="287"/>
      <c r="F3168" s="285" t="s">
        <v>3289</v>
      </c>
      <c r="G3168" s="266" t="s">
        <v>121</v>
      </c>
      <c r="H3168" s="266">
        <f>IF(G3168="Traditional Stove",0.1,0.2)</f>
        <v>0.1</v>
      </c>
      <c r="I3168" s="266">
        <f>YEAR(J3168)</f>
        <v>2023</v>
      </c>
      <c r="J3168" s="267">
        <v>44968</v>
      </c>
      <c r="K3168" s="267">
        <f>J3168+1</f>
        <v>44969</v>
      </c>
      <c r="L3168" s="266">
        <f>IF(M3168&lt;=365,1,2)</f>
        <v>1</v>
      </c>
      <c r="M3168" s="266">
        <f>IF(K3168&lt;$C$1,$C$2-$C$1+1,$C$2-K3168+1)</f>
        <v>78</v>
      </c>
      <c r="N3168" s="268">
        <f>M3168/365</f>
        <v>0.21369863013698631</v>
      </c>
      <c r="O3168" s="269">
        <f>'Data and Parameter'!$E$4*'Data and Parameter'!$E$5*('Data and Parameter'!$E$6+'Data and Parameter'!$E$7)*'Data and Parameter'!$E$19*'Data and Parameter'!$E$14*'ER calculations'!N3168</f>
        <v>1.1064778895413589</v>
      </c>
    </row>
    <row r="3169" spans="1:15" ht="15">
      <c r="A3169" s="284">
        <v>3165</v>
      </c>
      <c r="B3169" s="287"/>
      <c r="C3169" s="287"/>
      <c r="D3169" s="284" t="s">
        <v>1054</v>
      </c>
      <c r="E3169" s="287"/>
      <c r="F3169" s="285" t="s">
        <v>3290</v>
      </c>
      <c r="G3169" s="266" t="s">
        <v>121</v>
      </c>
      <c r="H3169" s="266">
        <f>IF(G3169="Traditional Stove",0.1,0.2)</f>
        <v>0.1</v>
      </c>
      <c r="I3169" s="266">
        <f>YEAR(J3169)</f>
        <v>2023</v>
      </c>
      <c r="J3169" s="267">
        <v>44968</v>
      </c>
      <c r="K3169" s="267">
        <f>J3169+1</f>
        <v>44969</v>
      </c>
      <c r="L3169" s="266">
        <f>IF(M3169&lt;=365,1,2)</f>
        <v>1</v>
      </c>
      <c r="M3169" s="266">
        <f>IF(K3169&lt;$C$1,$C$2-$C$1+1,$C$2-K3169+1)</f>
        <v>78</v>
      </c>
      <c r="N3169" s="268">
        <f>M3169/365</f>
        <v>0.21369863013698631</v>
      </c>
      <c r="O3169" s="269">
        <f>'Data and Parameter'!$E$4*'Data and Parameter'!$E$5*('Data and Parameter'!$E$6+'Data and Parameter'!$E$7)*'Data and Parameter'!$E$19*'Data and Parameter'!$E$14*'ER calculations'!N3169</f>
        <v>1.1064778895413589</v>
      </c>
    </row>
    <row r="3170" spans="1:15" ht="15">
      <c r="A3170" s="284">
        <v>3166</v>
      </c>
      <c r="B3170" s="287"/>
      <c r="C3170" s="287"/>
      <c r="D3170" s="284" t="s">
        <v>1054</v>
      </c>
      <c r="E3170" s="287"/>
      <c r="F3170" s="285" t="s">
        <v>3291</v>
      </c>
      <c r="G3170" s="266" t="s">
        <v>121</v>
      </c>
      <c r="H3170" s="266">
        <f>IF(G3170="Traditional Stove",0.1,0.2)</f>
        <v>0.1</v>
      </c>
      <c r="I3170" s="266">
        <f>YEAR(J3170)</f>
        <v>2023</v>
      </c>
      <c r="J3170" s="267">
        <v>44968</v>
      </c>
      <c r="K3170" s="267">
        <f>J3170+1</f>
        <v>44969</v>
      </c>
      <c r="L3170" s="266">
        <f>IF(M3170&lt;=365,1,2)</f>
        <v>1</v>
      </c>
      <c r="M3170" s="266">
        <f>IF(K3170&lt;$C$1,$C$2-$C$1+1,$C$2-K3170+1)</f>
        <v>78</v>
      </c>
      <c r="N3170" s="268">
        <f>M3170/365</f>
        <v>0.21369863013698631</v>
      </c>
      <c r="O3170" s="269">
        <f>'Data and Parameter'!$E$4*'Data and Parameter'!$E$5*('Data and Parameter'!$E$6+'Data and Parameter'!$E$7)*'Data and Parameter'!$E$19*'Data and Parameter'!$E$14*'ER calculations'!N3170</f>
        <v>1.1064778895413589</v>
      </c>
    </row>
    <row r="3171" spans="1:15" ht="15">
      <c r="A3171" s="284">
        <v>3167</v>
      </c>
      <c r="B3171" s="287"/>
      <c r="C3171" s="287"/>
      <c r="D3171" s="284" t="s">
        <v>1054</v>
      </c>
      <c r="E3171" s="287"/>
      <c r="F3171" s="285" t="s">
        <v>3292</v>
      </c>
      <c r="G3171" s="266" t="s">
        <v>121</v>
      </c>
      <c r="H3171" s="266">
        <f>IF(G3171="Traditional Stove",0.1,0.2)</f>
        <v>0.1</v>
      </c>
      <c r="I3171" s="266">
        <f>YEAR(J3171)</f>
        <v>2023</v>
      </c>
      <c r="J3171" s="267">
        <v>44968</v>
      </c>
      <c r="K3171" s="267">
        <f>J3171+1</f>
        <v>44969</v>
      </c>
      <c r="L3171" s="266">
        <f>IF(M3171&lt;=365,1,2)</f>
        <v>1</v>
      </c>
      <c r="M3171" s="266">
        <f>IF(K3171&lt;$C$1,$C$2-$C$1+1,$C$2-K3171+1)</f>
        <v>78</v>
      </c>
      <c r="N3171" s="268">
        <f>M3171/365</f>
        <v>0.21369863013698631</v>
      </c>
      <c r="O3171" s="269">
        <f>'Data and Parameter'!$E$4*'Data and Parameter'!$E$5*('Data and Parameter'!$E$6+'Data and Parameter'!$E$7)*'Data and Parameter'!$E$19*'Data and Parameter'!$E$14*'ER calculations'!N3171</f>
        <v>1.1064778895413589</v>
      </c>
    </row>
    <row r="3172" spans="1:15" ht="15">
      <c r="A3172" s="284">
        <v>3168</v>
      </c>
      <c r="B3172" s="287"/>
      <c r="C3172" s="287"/>
      <c r="D3172" s="284" t="s">
        <v>588</v>
      </c>
      <c r="E3172" s="287"/>
      <c r="F3172" s="285" t="s">
        <v>3293</v>
      </c>
      <c r="G3172" s="266" t="s">
        <v>121</v>
      </c>
      <c r="H3172" s="266">
        <f>IF(G3172="Traditional Stove",0.1,0.2)</f>
        <v>0.1</v>
      </c>
      <c r="I3172" s="266">
        <f>YEAR(J3172)</f>
        <v>2023</v>
      </c>
      <c r="J3172" s="267">
        <v>45014</v>
      </c>
      <c r="K3172" s="267">
        <f>J3172+1</f>
        <v>45015</v>
      </c>
      <c r="L3172" s="266">
        <f>IF(M3172&lt;=365,1,2)</f>
        <v>1</v>
      </c>
      <c r="M3172" s="266">
        <f>IF(K3172&lt;$C$1,$C$2-$C$1+1,$C$2-K3172+1)</f>
        <v>32</v>
      </c>
      <c r="N3172" s="268">
        <f>M3172/365</f>
        <v>8.7671232876712329E-2</v>
      </c>
      <c r="O3172" s="269">
        <f>'Data and Parameter'!$E$4*'Data and Parameter'!$E$5*('Data and Parameter'!$E$6+'Data and Parameter'!$E$7)*'Data and Parameter'!$E$19*'Data and Parameter'!$E$14*'ER calculations'!N3172</f>
        <v>0.45393964699132677</v>
      </c>
    </row>
    <row r="3173" spans="1:15" ht="15">
      <c r="A3173" s="284">
        <v>3169</v>
      </c>
      <c r="B3173" s="287"/>
      <c r="C3173" s="287"/>
      <c r="D3173" s="284" t="s">
        <v>1054</v>
      </c>
      <c r="E3173" s="287"/>
      <c r="F3173" s="285" t="s">
        <v>3294</v>
      </c>
      <c r="G3173" s="266" t="s">
        <v>121</v>
      </c>
      <c r="H3173" s="266">
        <f>IF(G3173="Traditional Stove",0.1,0.2)</f>
        <v>0.1</v>
      </c>
      <c r="I3173" s="266">
        <f>YEAR(J3173)</f>
        <v>2023</v>
      </c>
      <c r="J3173" s="267">
        <v>44968</v>
      </c>
      <c r="K3173" s="267">
        <f>J3173+1</f>
        <v>44969</v>
      </c>
      <c r="L3173" s="266">
        <f>IF(M3173&lt;=365,1,2)</f>
        <v>1</v>
      </c>
      <c r="M3173" s="266">
        <f>IF(K3173&lt;$C$1,$C$2-$C$1+1,$C$2-K3173+1)</f>
        <v>78</v>
      </c>
      <c r="N3173" s="268">
        <f>M3173/365</f>
        <v>0.21369863013698631</v>
      </c>
      <c r="O3173" s="269">
        <f>'Data and Parameter'!$E$4*'Data and Parameter'!$E$5*('Data and Parameter'!$E$6+'Data and Parameter'!$E$7)*'Data and Parameter'!$E$19*'Data and Parameter'!$E$14*'ER calculations'!N3173</f>
        <v>1.1064778895413589</v>
      </c>
    </row>
    <row r="3174" spans="1:15" ht="15">
      <c r="A3174" s="284">
        <v>3170</v>
      </c>
      <c r="B3174" s="287"/>
      <c r="C3174" s="287"/>
      <c r="D3174" s="284" t="s">
        <v>1054</v>
      </c>
      <c r="E3174" s="287"/>
      <c r="F3174" s="285" t="s">
        <v>3295</v>
      </c>
      <c r="G3174" s="266" t="s">
        <v>121</v>
      </c>
      <c r="H3174" s="266">
        <f>IF(G3174="Traditional Stove",0.1,0.2)</f>
        <v>0.1</v>
      </c>
      <c r="I3174" s="266">
        <f>YEAR(J3174)</f>
        <v>2023</v>
      </c>
      <c r="J3174" s="267">
        <v>44968</v>
      </c>
      <c r="K3174" s="267">
        <f>J3174+1</f>
        <v>44969</v>
      </c>
      <c r="L3174" s="266">
        <f>IF(M3174&lt;=365,1,2)</f>
        <v>1</v>
      </c>
      <c r="M3174" s="266">
        <f>IF(K3174&lt;$C$1,$C$2-$C$1+1,$C$2-K3174+1)</f>
        <v>78</v>
      </c>
      <c r="N3174" s="268">
        <f>M3174/365</f>
        <v>0.21369863013698631</v>
      </c>
      <c r="O3174" s="269">
        <f>'Data and Parameter'!$E$4*'Data and Parameter'!$E$5*('Data and Parameter'!$E$6+'Data and Parameter'!$E$7)*'Data and Parameter'!$E$19*'Data and Parameter'!$E$14*'ER calculations'!N3174</f>
        <v>1.1064778895413589</v>
      </c>
    </row>
    <row r="3175" spans="1:15" ht="15">
      <c r="A3175" s="284">
        <v>3171</v>
      </c>
      <c r="B3175" s="287"/>
      <c r="C3175" s="287"/>
      <c r="D3175" s="284" t="s">
        <v>1054</v>
      </c>
      <c r="E3175" s="287"/>
      <c r="F3175" s="285" t="s">
        <v>3296</v>
      </c>
      <c r="G3175" s="266" t="s">
        <v>121</v>
      </c>
      <c r="H3175" s="266">
        <f>IF(G3175="Traditional Stove",0.1,0.2)</f>
        <v>0.1</v>
      </c>
      <c r="I3175" s="266">
        <f>YEAR(J3175)</f>
        <v>2023</v>
      </c>
      <c r="J3175" s="267">
        <v>44968</v>
      </c>
      <c r="K3175" s="267">
        <f>J3175+1</f>
        <v>44969</v>
      </c>
      <c r="L3175" s="266">
        <f>IF(M3175&lt;=365,1,2)</f>
        <v>1</v>
      </c>
      <c r="M3175" s="266">
        <f>IF(K3175&lt;$C$1,$C$2-$C$1+1,$C$2-K3175+1)</f>
        <v>78</v>
      </c>
      <c r="N3175" s="268">
        <f>M3175/365</f>
        <v>0.21369863013698631</v>
      </c>
      <c r="O3175" s="269">
        <f>'Data and Parameter'!$E$4*'Data and Parameter'!$E$5*('Data and Parameter'!$E$6+'Data and Parameter'!$E$7)*'Data and Parameter'!$E$19*'Data and Parameter'!$E$14*'ER calculations'!N3175</f>
        <v>1.1064778895413589</v>
      </c>
    </row>
    <row r="3176" spans="1:15" ht="15">
      <c r="A3176" s="284">
        <v>3172</v>
      </c>
      <c r="B3176" s="287"/>
      <c r="C3176" s="287"/>
      <c r="D3176" s="284" t="s">
        <v>1054</v>
      </c>
      <c r="E3176" s="287"/>
      <c r="F3176" s="285" t="s">
        <v>3297</v>
      </c>
      <c r="G3176" s="266" t="s">
        <v>121</v>
      </c>
      <c r="H3176" s="266">
        <f>IF(G3176="Traditional Stove",0.1,0.2)</f>
        <v>0.1</v>
      </c>
      <c r="I3176" s="266">
        <f>YEAR(J3176)</f>
        <v>2023</v>
      </c>
      <c r="J3176" s="267">
        <v>44968</v>
      </c>
      <c r="K3176" s="267">
        <f>J3176+1</f>
        <v>44969</v>
      </c>
      <c r="L3176" s="266">
        <f>IF(M3176&lt;=365,1,2)</f>
        <v>1</v>
      </c>
      <c r="M3176" s="266">
        <f>IF(K3176&lt;$C$1,$C$2-$C$1+1,$C$2-K3176+1)</f>
        <v>78</v>
      </c>
      <c r="N3176" s="268">
        <f>M3176/365</f>
        <v>0.21369863013698631</v>
      </c>
      <c r="O3176" s="269">
        <f>'Data and Parameter'!$E$4*'Data and Parameter'!$E$5*('Data and Parameter'!$E$6+'Data and Parameter'!$E$7)*'Data and Parameter'!$E$19*'Data and Parameter'!$E$14*'ER calculations'!N3176</f>
        <v>1.1064778895413589</v>
      </c>
    </row>
    <row r="3177" spans="1:15" ht="15">
      <c r="A3177" s="284">
        <v>3173</v>
      </c>
      <c r="B3177" s="287"/>
      <c r="C3177" s="287"/>
      <c r="D3177" s="284" t="s">
        <v>588</v>
      </c>
      <c r="E3177" s="287"/>
      <c r="F3177" s="285" t="s">
        <v>3298</v>
      </c>
      <c r="G3177" s="266" t="s">
        <v>121</v>
      </c>
      <c r="H3177" s="266">
        <f>IF(G3177="Traditional Stove",0.1,0.2)</f>
        <v>0.1</v>
      </c>
      <c r="I3177" s="266">
        <f>YEAR(J3177)</f>
        <v>2023</v>
      </c>
      <c r="J3177" s="267">
        <v>45014</v>
      </c>
      <c r="K3177" s="267">
        <f>J3177+1</f>
        <v>45015</v>
      </c>
      <c r="L3177" s="266">
        <f>IF(M3177&lt;=365,1,2)</f>
        <v>1</v>
      </c>
      <c r="M3177" s="266">
        <f>IF(K3177&lt;$C$1,$C$2-$C$1+1,$C$2-K3177+1)</f>
        <v>32</v>
      </c>
      <c r="N3177" s="268">
        <f>M3177/365</f>
        <v>8.7671232876712329E-2</v>
      </c>
      <c r="O3177" s="269">
        <f>'Data and Parameter'!$E$4*'Data and Parameter'!$E$5*('Data and Parameter'!$E$6+'Data and Parameter'!$E$7)*'Data and Parameter'!$E$19*'Data and Parameter'!$E$14*'ER calculations'!N3177</f>
        <v>0.45393964699132677</v>
      </c>
    </row>
    <row r="3178" spans="1:15" ht="15">
      <c r="A3178" s="284">
        <v>3174</v>
      </c>
      <c r="B3178" s="287"/>
      <c r="C3178" s="287"/>
      <c r="D3178" s="284" t="s">
        <v>1054</v>
      </c>
      <c r="E3178" s="287"/>
      <c r="F3178" s="285" t="s">
        <v>3299</v>
      </c>
      <c r="G3178" s="266" t="s">
        <v>121</v>
      </c>
      <c r="H3178" s="266">
        <f>IF(G3178="Traditional Stove",0.1,0.2)</f>
        <v>0.1</v>
      </c>
      <c r="I3178" s="266">
        <f>YEAR(J3178)</f>
        <v>2023</v>
      </c>
      <c r="J3178" s="267">
        <v>44968</v>
      </c>
      <c r="K3178" s="267">
        <f>J3178+1</f>
        <v>44969</v>
      </c>
      <c r="L3178" s="266">
        <f>IF(M3178&lt;=365,1,2)</f>
        <v>1</v>
      </c>
      <c r="M3178" s="266">
        <f>IF(K3178&lt;$C$1,$C$2-$C$1+1,$C$2-K3178+1)</f>
        <v>78</v>
      </c>
      <c r="N3178" s="268">
        <f>M3178/365</f>
        <v>0.21369863013698631</v>
      </c>
      <c r="O3178" s="269">
        <f>'Data and Parameter'!$E$4*'Data and Parameter'!$E$5*('Data and Parameter'!$E$6+'Data and Parameter'!$E$7)*'Data and Parameter'!$E$19*'Data and Parameter'!$E$14*'ER calculations'!N3178</f>
        <v>1.1064778895413589</v>
      </c>
    </row>
    <row r="3179" spans="1:15" ht="15">
      <c r="A3179" s="284">
        <v>3175</v>
      </c>
      <c r="B3179" s="287"/>
      <c r="C3179" s="287"/>
      <c r="D3179" s="284" t="s">
        <v>1054</v>
      </c>
      <c r="E3179" s="287"/>
      <c r="F3179" s="285" t="s">
        <v>3300</v>
      </c>
      <c r="G3179" s="266" t="s">
        <v>121</v>
      </c>
      <c r="H3179" s="266">
        <f>IF(G3179="Traditional Stove",0.1,0.2)</f>
        <v>0.1</v>
      </c>
      <c r="I3179" s="266">
        <f>YEAR(J3179)</f>
        <v>2023</v>
      </c>
      <c r="J3179" s="267">
        <v>44968</v>
      </c>
      <c r="K3179" s="267">
        <f>J3179+1</f>
        <v>44969</v>
      </c>
      <c r="L3179" s="266">
        <f>IF(M3179&lt;=365,1,2)</f>
        <v>1</v>
      </c>
      <c r="M3179" s="266">
        <f>IF(K3179&lt;$C$1,$C$2-$C$1+1,$C$2-K3179+1)</f>
        <v>78</v>
      </c>
      <c r="N3179" s="268">
        <f>M3179/365</f>
        <v>0.21369863013698631</v>
      </c>
      <c r="O3179" s="269">
        <f>'Data and Parameter'!$E$4*'Data and Parameter'!$E$5*('Data and Parameter'!$E$6+'Data and Parameter'!$E$7)*'Data and Parameter'!$E$19*'Data and Parameter'!$E$14*'ER calculations'!N3179</f>
        <v>1.1064778895413589</v>
      </c>
    </row>
    <row r="3180" spans="1:15" ht="15">
      <c r="A3180" s="284">
        <v>3176</v>
      </c>
      <c r="B3180" s="287"/>
      <c r="C3180" s="287"/>
      <c r="D3180" s="284" t="s">
        <v>1054</v>
      </c>
      <c r="E3180" s="287"/>
      <c r="F3180" s="285" t="s">
        <v>3301</v>
      </c>
      <c r="G3180" s="266" t="s">
        <v>121</v>
      </c>
      <c r="H3180" s="266">
        <f>IF(G3180="Traditional Stove",0.1,0.2)</f>
        <v>0.1</v>
      </c>
      <c r="I3180" s="266">
        <f>YEAR(J3180)</f>
        <v>2023</v>
      </c>
      <c r="J3180" s="267">
        <v>44968</v>
      </c>
      <c r="K3180" s="267">
        <f>J3180+1</f>
        <v>44969</v>
      </c>
      <c r="L3180" s="266">
        <f>IF(M3180&lt;=365,1,2)</f>
        <v>1</v>
      </c>
      <c r="M3180" s="266">
        <f>IF(K3180&lt;$C$1,$C$2-$C$1+1,$C$2-K3180+1)</f>
        <v>78</v>
      </c>
      <c r="N3180" s="268">
        <f>M3180/365</f>
        <v>0.21369863013698631</v>
      </c>
      <c r="O3180" s="269">
        <f>'Data and Parameter'!$E$4*'Data and Parameter'!$E$5*('Data and Parameter'!$E$6+'Data and Parameter'!$E$7)*'Data and Parameter'!$E$19*'Data and Parameter'!$E$14*'ER calculations'!N3180</f>
        <v>1.1064778895413589</v>
      </c>
    </row>
    <row r="3181" spans="1:15" ht="15">
      <c r="A3181" s="284">
        <v>3177</v>
      </c>
      <c r="B3181" s="287"/>
      <c r="C3181" s="287"/>
      <c r="D3181" s="284" t="s">
        <v>588</v>
      </c>
      <c r="E3181" s="287"/>
      <c r="F3181" s="285" t="s">
        <v>3302</v>
      </c>
      <c r="G3181" s="266" t="s">
        <v>121</v>
      </c>
      <c r="H3181" s="266">
        <f>IF(G3181="Traditional Stove",0.1,0.2)</f>
        <v>0.1</v>
      </c>
      <c r="I3181" s="266">
        <f>YEAR(J3181)</f>
        <v>2023</v>
      </c>
      <c r="J3181" s="267">
        <v>45014</v>
      </c>
      <c r="K3181" s="267">
        <f>J3181+1</f>
        <v>45015</v>
      </c>
      <c r="L3181" s="266">
        <f>IF(M3181&lt;=365,1,2)</f>
        <v>1</v>
      </c>
      <c r="M3181" s="266">
        <f>IF(K3181&lt;$C$1,$C$2-$C$1+1,$C$2-K3181+1)</f>
        <v>32</v>
      </c>
      <c r="N3181" s="268">
        <f>M3181/365</f>
        <v>8.7671232876712329E-2</v>
      </c>
      <c r="O3181" s="269">
        <f>'Data and Parameter'!$E$4*'Data and Parameter'!$E$5*('Data and Parameter'!$E$6+'Data and Parameter'!$E$7)*'Data and Parameter'!$E$19*'Data and Parameter'!$E$14*'ER calculations'!N3181</f>
        <v>0.45393964699132677</v>
      </c>
    </row>
    <row r="3182" spans="1:15" ht="15">
      <c r="A3182" s="284">
        <v>3178</v>
      </c>
      <c r="B3182" s="287"/>
      <c r="C3182" s="287"/>
      <c r="D3182" s="284" t="s">
        <v>1054</v>
      </c>
      <c r="E3182" s="287"/>
      <c r="F3182" s="285" t="s">
        <v>3303</v>
      </c>
      <c r="G3182" s="266" t="s">
        <v>121</v>
      </c>
      <c r="H3182" s="266">
        <f>IF(G3182="Traditional Stove",0.1,0.2)</f>
        <v>0.1</v>
      </c>
      <c r="I3182" s="266">
        <f>YEAR(J3182)</f>
        <v>2023</v>
      </c>
      <c r="J3182" s="267">
        <v>44968</v>
      </c>
      <c r="K3182" s="267">
        <f>J3182+1</f>
        <v>44969</v>
      </c>
      <c r="L3182" s="266">
        <f>IF(M3182&lt;=365,1,2)</f>
        <v>1</v>
      </c>
      <c r="M3182" s="266">
        <f>IF(K3182&lt;$C$1,$C$2-$C$1+1,$C$2-K3182+1)</f>
        <v>78</v>
      </c>
      <c r="N3182" s="268">
        <f>M3182/365</f>
        <v>0.21369863013698631</v>
      </c>
      <c r="O3182" s="269">
        <f>'Data and Parameter'!$E$4*'Data and Parameter'!$E$5*('Data and Parameter'!$E$6+'Data and Parameter'!$E$7)*'Data and Parameter'!$E$19*'Data and Parameter'!$E$14*'ER calculations'!N3182</f>
        <v>1.1064778895413589</v>
      </c>
    </row>
    <row r="3183" spans="1:15" ht="15">
      <c r="A3183" s="284">
        <v>3179</v>
      </c>
      <c r="B3183" s="287"/>
      <c r="C3183" s="287"/>
      <c r="D3183" s="284" t="s">
        <v>1054</v>
      </c>
      <c r="E3183" s="287"/>
      <c r="F3183" s="285" t="s">
        <v>3304</v>
      </c>
      <c r="G3183" s="266" t="s">
        <v>121</v>
      </c>
      <c r="H3183" s="266">
        <f>IF(G3183="Traditional Stove",0.1,0.2)</f>
        <v>0.1</v>
      </c>
      <c r="I3183" s="266">
        <f>YEAR(J3183)</f>
        <v>2023</v>
      </c>
      <c r="J3183" s="267">
        <v>44968</v>
      </c>
      <c r="K3183" s="267">
        <f>J3183+1</f>
        <v>44969</v>
      </c>
      <c r="L3183" s="266">
        <f>IF(M3183&lt;=365,1,2)</f>
        <v>1</v>
      </c>
      <c r="M3183" s="266">
        <f>IF(K3183&lt;$C$1,$C$2-$C$1+1,$C$2-K3183+1)</f>
        <v>78</v>
      </c>
      <c r="N3183" s="268">
        <f>M3183/365</f>
        <v>0.21369863013698631</v>
      </c>
      <c r="O3183" s="269">
        <f>'Data and Parameter'!$E$4*'Data and Parameter'!$E$5*('Data and Parameter'!$E$6+'Data and Parameter'!$E$7)*'Data and Parameter'!$E$19*'Data and Parameter'!$E$14*'ER calculations'!N3183</f>
        <v>1.1064778895413589</v>
      </c>
    </row>
    <row r="3184" spans="1:15" ht="15">
      <c r="A3184" s="284">
        <v>3180</v>
      </c>
      <c r="B3184" s="287"/>
      <c r="C3184" s="287"/>
      <c r="D3184" s="284" t="s">
        <v>1054</v>
      </c>
      <c r="E3184" s="287"/>
      <c r="F3184" s="285" t="s">
        <v>3305</v>
      </c>
      <c r="G3184" s="266" t="s">
        <v>121</v>
      </c>
      <c r="H3184" s="266">
        <f>IF(G3184="Traditional Stove",0.1,0.2)</f>
        <v>0.1</v>
      </c>
      <c r="I3184" s="266">
        <f>YEAR(J3184)</f>
        <v>2023</v>
      </c>
      <c r="J3184" s="267">
        <v>44968</v>
      </c>
      <c r="K3184" s="267">
        <f>J3184+1</f>
        <v>44969</v>
      </c>
      <c r="L3184" s="266">
        <f>IF(M3184&lt;=365,1,2)</f>
        <v>1</v>
      </c>
      <c r="M3184" s="266">
        <f>IF(K3184&lt;$C$1,$C$2-$C$1+1,$C$2-K3184+1)</f>
        <v>78</v>
      </c>
      <c r="N3184" s="268">
        <f>M3184/365</f>
        <v>0.21369863013698631</v>
      </c>
      <c r="O3184" s="269">
        <f>'Data and Parameter'!$E$4*'Data and Parameter'!$E$5*('Data and Parameter'!$E$6+'Data and Parameter'!$E$7)*'Data and Parameter'!$E$19*'Data and Parameter'!$E$14*'ER calculations'!N3184</f>
        <v>1.1064778895413589</v>
      </c>
    </row>
    <row r="3185" spans="1:15" ht="15">
      <c r="A3185" s="284">
        <v>3181</v>
      </c>
      <c r="B3185" s="287"/>
      <c r="C3185" s="287"/>
      <c r="D3185" s="284" t="s">
        <v>1054</v>
      </c>
      <c r="E3185" s="287"/>
      <c r="F3185" s="285" t="s">
        <v>3306</v>
      </c>
      <c r="G3185" s="266" t="s">
        <v>121</v>
      </c>
      <c r="H3185" s="266">
        <f>IF(G3185="Traditional Stove",0.1,0.2)</f>
        <v>0.1</v>
      </c>
      <c r="I3185" s="266">
        <f>YEAR(J3185)</f>
        <v>2023</v>
      </c>
      <c r="J3185" s="267">
        <v>44968</v>
      </c>
      <c r="K3185" s="267">
        <f>J3185+1</f>
        <v>44969</v>
      </c>
      <c r="L3185" s="266">
        <f>IF(M3185&lt;=365,1,2)</f>
        <v>1</v>
      </c>
      <c r="M3185" s="266">
        <f>IF(K3185&lt;$C$1,$C$2-$C$1+1,$C$2-K3185+1)</f>
        <v>78</v>
      </c>
      <c r="N3185" s="268">
        <f>M3185/365</f>
        <v>0.21369863013698631</v>
      </c>
      <c r="O3185" s="269">
        <f>'Data and Parameter'!$E$4*'Data and Parameter'!$E$5*('Data and Parameter'!$E$6+'Data and Parameter'!$E$7)*'Data and Parameter'!$E$19*'Data and Parameter'!$E$14*'ER calculations'!N3185</f>
        <v>1.1064778895413589</v>
      </c>
    </row>
    <row r="3186" spans="1:15" ht="15">
      <c r="A3186" s="284">
        <v>3182</v>
      </c>
      <c r="B3186" s="287"/>
      <c r="C3186" s="287"/>
      <c r="D3186" s="284" t="s">
        <v>1054</v>
      </c>
      <c r="E3186" s="287"/>
      <c r="F3186" s="285" t="s">
        <v>3307</v>
      </c>
      <c r="G3186" s="266" t="s">
        <v>121</v>
      </c>
      <c r="H3186" s="266">
        <f>IF(G3186="Traditional Stove",0.1,0.2)</f>
        <v>0.1</v>
      </c>
      <c r="I3186" s="266">
        <f>YEAR(J3186)</f>
        <v>2023</v>
      </c>
      <c r="J3186" s="267">
        <v>44968</v>
      </c>
      <c r="K3186" s="267">
        <f>J3186+1</f>
        <v>44969</v>
      </c>
      <c r="L3186" s="266">
        <f>IF(M3186&lt;=365,1,2)</f>
        <v>1</v>
      </c>
      <c r="M3186" s="266">
        <f>IF(K3186&lt;$C$1,$C$2-$C$1+1,$C$2-K3186+1)</f>
        <v>78</v>
      </c>
      <c r="N3186" s="268">
        <f>M3186/365</f>
        <v>0.21369863013698631</v>
      </c>
      <c r="O3186" s="269">
        <f>'Data and Parameter'!$E$4*'Data and Parameter'!$E$5*('Data and Parameter'!$E$6+'Data and Parameter'!$E$7)*'Data and Parameter'!$E$19*'Data and Parameter'!$E$14*'ER calculations'!N3186</f>
        <v>1.1064778895413589</v>
      </c>
    </row>
    <row r="3187" spans="1:15" ht="15">
      <c r="A3187" s="284">
        <v>3183</v>
      </c>
      <c r="B3187" s="287"/>
      <c r="C3187" s="287"/>
      <c r="D3187" s="284" t="s">
        <v>1054</v>
      </c>
      <c r="E3187" s="287"/>
      <c r="F3187" s="285" t="s">
        <v>3308</v>
      </c>
      <c r="G3187" s="266" t="s">
        <v>121</v>
      </c>
      <c r="H3187" s="266">
        <f>IF(G3187="Traditional Stove",0.1,0.2)</f>
        <v>0.1</v>
      </c>
      <c r="I3187" s="266">
        <f>YEAR(J3187)</f>
        <v>2023</v>
      </c>
      <c r="J3187" s="267">
        <v>44968</v>
      </c>
      <c r="K3187" s="267">
        <f>J3187+1</f>
        <v>44969</v>
      </c>
      <c r="L3187" s="266">
        <f>IF(M3187&lt;=365,1,2)</f>
        <v>1</v>
      </c>
      <c r="M3187" s="266">
        <f>IF(K3187&lt;$C$1,$C$2-$C$1+1,$C$2-K3187+1)</f>
        <v>78</v>
      </c>
      <c r="N3187" s="268">
        <f>M3187/365</f>
        <v>0.21369863013698631</v>
      </c>
      <c r="O3187" s="269">
        <f>'Data and Parameter'!$E$4*'Data and Parameter'!$E$5*('Data and Parameter'!$E$6+'Data and Parameter'!$E$7)*'Data and Parameter'!$E$19*'Data and Parameter'!$E$14*'ER calculations'!N3187</f>
        <v>1.1064778895413589</v>
      </c>
    </row>
    <row r="3188" spans="1:15" ht="15">
      <c r="A3188" s="284">
        <v>3184</v>
      </c>
      <c r="B3188" s="287"/>
      <c r="C3188" s="287"/>
      <c r="D3188" s="284" t="s">
        <v>588</v>
      </c>
      <c r="E3188" s="287"/>
      <c r="F3188" s="285" t="s">
        <v>3309</v>
      </c>
      <c r="G3188" s="266" t="s">
        <v>121</v>
      </c>
      <c r="H3188" s="266">
        <f>IF(G3188="Traditional Stove",0.1,0.2)</f>
        <v>0.1</v>
      </c>
      <c r="I3188" s="266">
        <f>YEAR(J3188)</f>
        <v>2023</v>
      </c>
      <c r="J3188" s="267">
        <v>45014</v>
      </c>
      <c r="K3188" s="267">
        <f>J3188+1</f>
        <v>45015</v>
      </c>
      <c r="L3188" s="266">
        <f>IF(M3188&lt;=365,1,2)</f>
        <v>1</v>
      </c>
      <c r="M3188" s="266">
        <f>IF(K3188&lt;$C$1,$C$2-$C$1+1,$C$2-K3188+1)</f>
        <v>32</v>
      </c>
      <c r="N3188" s="268">
        <f>M3188/365</f>
        <v>8.7671232876712329E-2</v>
      </c>
      <c r="O3188" s="269">
        <f>'Data and Parameter'!$E$4*'Data and Parameter'!$E$5*('Data and Parameter'!$E$6+'Data and Parameter'!$E$7)*'Data and Parameter'!$E$19*'Data and Parameter'!$E$14*'ER calculations'!N3188</f>
        <v>0.45393964699132677</v>
      </c>
    </row>
    <row r="3189" spans="1:15" ht="15">
      <c r="A3189" s="284">
        <v>3185</v>
      </c>
      <c r="B3189" s="287"/>
      <c r="C3189" s="287"/>
      <c r="D3189" s="284" t="s">
        <v>1054</v>
      </c>
      <c r="E3189" s="287"/>
      <c r="F3189" s="285" t="s">
        <v>3310</v>
      </c>
      <c r="G3189" s="266" t="s">
        <v>121</v>
      </c>
      <c r="H3189" s="266">
        <f>IF(G3189="Traditional Stove",0.1,0.2)</f>
        <v>0.1</v>
      </c>
      <c r="I3189" s="266">
        <f>YEAR(J3189)</f>
        <v>2023</v>
      </c>
      <c r="J3189" s="267">
        <v>44968</v>
      </c>
      <c r="K3189" s="267">
        <f>J3189+1</f>
        <v>44969</v>
      </c>
      <c r="L3189" s="266">
        <f>IF(M3189&lt;=365,1,2)</f>
        <v>1</v>
      </c>
      <c r="M3189" s="266">
        <f>IF(K3189&lt;$C$1,$C$2-$C$1+1,$C$2-K3189+1)</f>
        <v>78</v>
      </c>
      <c r="N3189" s="268">
        <f>M3189/365</f>
        <v>0.21369863013698631</v>
      </c>
      <c r="O3189" s="269">
        <f>'Data and Parameter'!$E$4*'Data and Parameter'!$E$5*('Data and Parameter'!$E$6+'Data and Parameter'!$E$7)*'Data and Parameter'!$E$19*'Data and Parameter'!$E$14*'ER calculations'!N3189</f>
        <v>1.1064778895413589</v>
      </c>
    </row>
    <row r="3190" spans="1:15" ht="15">
      <c r="A3190" s="284">
        <v>3186</v>
      </c>
      <c r="B3190" s="287"/>
      <c r="C3190" s="287"/>
      <c r="D3190" s="284" t="s">
        <v>1054</v>
      </c>
      <c r="E3190" s="287"/>
      <c r="F3190" s="285" t="s">
        <v>3311</v>
      </c>
      <c r="G3190" s="266" t="s">
        <v>121</v>
      </c>
      <c r="H3190" s="266">
        <f>IF(G3190="Traditional Stove",0.1,0.2)</f>
        <v>0.1</v>
      </c>
      <c r="I3190" s="266">
        <f>YEAR(J3190)</f>
        <v>2023</v>
      </c>
      <c r="J3190" s="267">
        <v>44968</v>
      </c>
      <c r="K3190" s="267">
        <f>J3190+1</f>
        <v>44969</v>
      </c>
      <c r="L3190" s="266">
        <f>IF(M3190&lt;=365,1,2)</f>
        <v>1</v>
      </c>
      <c r="M3190" s="266">
        <f>IF(K3190&lt;$C$1,$C$2-$C$1+1,$C$2-K3190+1)</f>
        <v>78</v>
      </c>
      <c r="N3190" s="268">
        <f>M3190/365</f>
        <v>0.21369863013698631</v>
      </c>
      <c r="O3190" s="269">
        <f>'Data and Parameter'!$E$4*'Data and Parameter'!$E$5*('Data and Parameter'!$E$6+'Data and Parameter'!$E$7)*'Data and Parameter'!$E$19*'Data and Parameter'!$E$14*'ER calculations'!N3190</f>
        <v>1.1064778895413589</v>
      </c>
    </row>
    <row r="3191" spans="1:15" ht="15">
      <c r="A3191" s="284">
        <v>3187</v>
      </c>
      <c r="B3191" s="287"/>
      <c r="C3191" s="287"/>
      <c r="D3191" s="284" t="s">
        <v>119</v>
      </c>
      <c r="E3191" s="287"/>
      <c r="F3191" s="285" t="s">
        <v>3312</v>
      </c>
      <c r="G3191" s="266" t="s">
        <v>121</v>
      </c>
      <c r="H3191" s="266">
        <f>IF(G3191="Traditional Stove",0.1,0.2)</f>
        <v>0.1</v>
      </c>
      <c r="I3191" s="266">
        <f>YEAR(J3191)</f>
        <v>2023</v>
      </c>
      <c r="J3191" s="267">
        <v>44968</v>
      </c>
      <c r="K3191" s="267">
        <f>J3191+1</f>
        <v>44969</v>
      </c>
      <c r="L3191" s="266">
        <f>IF(M3191&lt;=365,1,2)</f>
        <v>1</v>
      </c>
      <c r="M3191" s="266">
        <f>IF(K3191&lt;$C$1,$C$2-$C$1+1,$C$2-K3191+1)</f>
        <v>78</v>
      </c>
      <c r="N3191" s="268">
        <f>M3191/365</f>
        <v>0.21369863013698631</v>
      </c>
      <c r="O3191" s="269">
        <f>'Data and Parameter'!$E$4*'Data and Parameter'!$E$5*('Data and Parameter'!$E$6+'Data and Parameter'!$E$7)*'Data and Parameter'!$E$19*'Data and Parameter'!$E$14*'ER calculations'!N3191</f>
        <v>1.1064778895413589</v>
      </c>
    </row>
    <row r="3192" spans="1:15" ht="15">
      <c r="A3192" s="284">
        <v>3188</v>
      </c>
      <c r="B3192" s="287"/>
      <c r="C3192" s="287"/>
      <c r="D3192" s="284" t="s">
        <v>1054</v>
      </c>
      <c r="E3192" s="287"/>
      <c r="F3192" s="285" t="s">
        <v>3313</v>
      </c>
      <c r="G3192" s="266" t="s">
        <v>121</v>
      </c>
      <c r="H3192" s="266">
        <f>IF(G3192="Traditional Stove",0.1,0.2)</f>
        <v>0.1</v>
      </c>
      <c r="I3192" s="266">
        <f>YEAR(J3192)</f>
        <v>2023</v>
      </c>
      <c r="J3192" s="267">
        <v>44968</v>
      </c>
      <c r="K3192" s="267">
        <f>J3192+1</f>
        <v>44969</v>
      </c>
      <c r="L3192" s="266">
        <f>IF(M3192&lt;=365,1,2)</f>
        <v>1</v>
      </c>
      <c r="M3192" s="266">
        <f>IF(K3192&lt;$C$1,$C$2-$C$1+1,$C$2-K3192+1)</f>
        <v>78</v>
      </c>
      <c r="N3192" s="268">
        <f>M3192/365</f>
        <v>0.21369863013698631</v>
      </c>
      <c r="O3192" s="269">
        <f>'Data and Parameter'!$E$4*'Data and Parameter'!$E$5*('Data and Parameter'!$E$6+'Data and Parameter'!$E$7)*'Data and Parameter'!$E$19*'Data and Parameter'!$E$14*'ER calculations'!N3192</f>
        <v>1.1064778895413589</v>
      </c>
    </row>
    <row r="3193" spans="1:15" ht="15">
      <c r="A3193" s="284">
        <v>3189</v>
      </c>
      <c r="B3193" s="287"/>
      <c r="C3193" s="287"/>
      <c r="D3193" s="284" t="s">
        <v>1054</v>
      </c>
      <c r="E3193" s="287"/>
      <c r="F3193" s="285" t="s">
        <v>3314</v>
      </c>
      <c r="G3193" s="266" t="s">
        <v>121</v>
      </c>
      <c r="H3193" s="266">
        <f>IF(G3193="Traditional Stove",0.1,0.2)</f>
        <v>0.1</v>
      </c>
      <c r="I3193" s="266">
        <f>YEAR(J3193)</f>
        <v>2023</v>
      </c>
      <c r="J3193" s="267">
        <v>44968</v>
      </c>
      <c r="K3193" s="267">
        <f>J3193+1</f>
        <v>44969</v>
      </c>
      <c r="L3193" s="266">
        <f>IF(M3193&lt;=365,1,2)</f>
        <v>1</v>
      </c>
      <c r="M3193" s="266">
        <f>IF(K3193&lt;$C$1,$C$2-$C$1+1,$C$2-K3193+1)</f>
        <v>78</v>
      </c>
      <c r="N3193" s="268">
        <f>M3193/365</f>
        <v>0.21369863013698631</v>
      </c>
      <c r="O3193" s="269">
        <f>'Data and Parameter'!$E$4*'Data and Parameter'!$E$5*('Data and Parameter'!$E$6+'Data and Parameter'!$E$7)*'Data and Parameter'!$E$19*'Data and Parameter'!$E$14*'ER calculations'!N3193</f>
        <v>1.1064778895413589</v>
      </c>
    </row>
    <row r="3194" spans="1:15" ht="15">
      <c r="A3194" s="284">
        <v>3190</v>
      </c>
      <c r="B3194" s="287"/>
      <c r="C3194" s="287"/>
      <c r="D3194" s="284" t="s">
        <v>1054</v>
      </c>
      <c r="E3194" s="287"/>
      <c r="F3194" s="285" t="s">
        <v>3315</v>
      </c>
      <c r="G3194" s="266" t="s">
        <v>121</v>
      </c>
      <c r="H3194" s="266">
        <f>IF(G3194="Traditional Stove",0.1,0.2)</f>
        <v>0.1</v>
      </c>
      <c r="I3194" s="266">
        <f>YEAR(J3194)</f>
        <v>2023</v>
      </c>
      <c r="J3194" s="267">
        <v>44968</v>
      </c>
      <c r="K3194" s="267">
        <f>J3194+1</f>
        <v>44969</v>
      </c>
      <c r="L3194" s="266">
        <f>IF(M3194&lt;=365,1,2)</f>
        <v>1</v>
      </c>
      <c r="M3194" s="266">
        <f>IF(K3194&lt;$C$1,$C$2-$C$1+1,$C$2-K3194+1)</f>
        <v>78</v>
      </c>
      <c r="N3194" s="268">
        <f>M3194/365</f>
        <v>0.21369863013698631</v>
      </c>
      <c r="O3194" s="269">
        <f>'Data and Parameter'!$E$4*'Data and Parameter'!$E$5*('Data and Parameter'!$E$6+'Data and Parameter'!$E$7)*'Data and Parameter'!$E$19*'Data and Parameter'!$E$14*'ER calculations'!N3194</f>
        <v>1.1064778895413589</v>
      </c>
    </row>
    <row r="3195" spans="1:15" ht="15">
      <c r="A3195" s="284">
        <v>3191</v>
      </c>
      <c r="B3195" s="287"/>
      <c r="C3195" s="287"/>
      <c r="D3195" s="284" t="s">
        <v>588</v>
      </c>
      <c r="E3195" s="287"/>
      <c r="F3195" s="285" t="s">
        <v>3316</v>
      </c>
      <c r="G3195" s="266" t="s">
        <v>121</v>
      </c>
      <c r="H3195" s="266">
        <f>IF(G3195="Traditional Stove",0.1,0.2)</f>
        <v>0.1</v>
      </c>
      <c r="I3195" s="266">
        <f>YEAR(J3195)</f>
        <v>2023</v>
      </c>
      <c r="J3195" s="267">
        <v>45014</v>
      </c>
      <c r="K3195" s="267">
        <f>J3195+1</f>
        <v>45015</v>
      </c>
      <c r="L3195" s="266">
        <f>IF(M3195&lt;=365,1,2)</f>
        <v>1</v>
      </c>
      <c r="M3195" s="266">
        <f>IF(K3195&lt;$C$1,$C$2-$C$1+1,$C$2-K3195+1)</f>
        <v>32</v>
      </c>
      <c r="N3195" s="268">
        <f>M3195/365</f>
        <v>8.7671232876712329E-2</v>
      </c>
      <c r="O3195" s="269">
        <f>'Data and Parameter'!$E$4*'Data and Parameter'!$E$5*('Data and Parameter'!$E$6+'Data and Parameter'!$E$7)*'Data and Parameter'!$E$19*'Data and Parameter'!$E$14*'ER calculations'!N3195</f>
        <v>0.45393964699132677</v>
      </c>
    </row>
    <row r="3196" spans="1:15" ht="15">
      <c r="A3196" s="284">
        <v>3192</v>
      </c>
      <c r="B3196" s="287"/>
      <c r="C3196" s="287"/>
      <c r="D3196" s="284" t="s">
        <v>1054</v>
      </c>
      <c r="E3196" s="287"/>
      <c r="F3196" s="285" t="s">
        <v>3317</v>
      </c>
      <c r="G3196" s="266" t="s">
        <v>121</v>
      </c>
      <c r="H3196" s="266">
        <f>IF(G3196="Traditional Stove",0.1,0.2)</f>
        <v>0.1</v>
      </c>
      <c r="I3196" s="266">
        <f>YEAR(J3196)</f>
        <v>2023</v>
      </c>
      <c r="J3196" s="267">
        <v>44968</v>
      </c>
      <c r="K3196" s="267">
        <f>J3196+1</f>
        <v>44969</v>
      </c>
      <c r="L3196" s="266">
        <f>IF(M3196&lt;=365,1,2)</f>
        <v>1</v>
      </c>
      <c r="M3196" s="266">
        <f>IF(K3196&lt;$C$1,$C$2-$C$1+1,$C$2-K3196+1)</f>
        <v>78</v>
      </c>
      <c r="N3196" s="268">
        <f>M3196/365</f>
        <v>0.21369863013698631</v>
      </c>
      <c r="O3196" s="269">
        <f>'Data and Parameter'!$E$4*'Data and Parameter'!$E$5*('Data and Parameter'!$E$6+'Data and Parameter'!$E$7)*'Data and Parameter'!$E$19*'Data and Parameter'!$E$14*'ER calculations'!N3196</f>
        <v>1.1064778895413589</v>
      </c>
    </row>
    <row r="3197" spans="1:15" ht="15">
      <c r="A3197" s="284">
        <v>3193</v>
      </c>
      <c r="B3197" s="287"/>
      <c r="C3197" s="287"/>
      <c r="D3197" s="284" t="s">
        <v>1054</v>
      </c>
      <c r="E3197" s="287"/>
      <c r="F3197" s="285" t="s">
        <v>3318</v>
      </c>
      <c r="G3197" s="266" t="s">
        <v>121</v>
      </c>
      <c r="H3197" s="266">
        <f>IF(G3197="Traditional Stove",0.1,0.2)</f>
        <v>0.1</v>
      </c>
      <c r="I3197" s="266">
        <f>YEAR(J3197)</f>
        <v>2023</v>
      </c>
      <c r="J3197" s="267">
        <v>44968</v>
      </c>
      <c r="K3197" s="267">
        <f>J3197+1</f>
        <v>44969</v>
      </c>
      <c r="L3197" s="266">
        <f>IF(M3197&lt;=365,1,2)</f>
        <v>1</v>
      </c>
      <c r="M3197" s="266">
        <f>IF(K3197&lt;$C$1,$C$2-$C$1+1,$C$2-K3197+1)</f>
        <v>78</v>
      </c>
      <c r="N3197" s="268">
        <f>M3197/365</f>
        <v>0.21369863013698631</v>
      </c>
      <c r="O3197" s="269">
        <f>'Data and Parameter'!$E$4*'Data and Parameter'!$E$5*('Data and Parameter'!$E$6+'Data and Parameter'!$E$7)*'Data and Parameter'!$E$19*'Data and Parameter'!$E$14*'ER calculations'!N3197</f>
        <v>1.1064778895413589</v>
      </c>
    </row>
    <row r="3198" spans="1:15" ht="15">
      <c r="A3198" s="284">
        <v>3194</v>
      </c>
      <c r="B3198" s="287"/>
      <c r="C3198" s="287"/>
      <c r="D3198" s="284" t="s">
        <v>1054</v>
      </c>
      <c r="E3198" s="287"/>
      <c r="F3198" s="285" t="s">
        <v>3319</v>
      </c>
      <c r="G3198" s="266" t="s">
        <v>121</v>
      </c>
      <c r="H3198" s="266">
        <f>IF(G3198="Traditional Stove",0.1,0.2)</f>
        <v>0.1</v>
      </c>
      <c r="I3198" s="266">
        <f>YEAR(J3198)</f>
        <v>2023</v>
      </c>
      <c r="J3198" s="267">
        <v>44968</v>
      </c>
      <c r="K3198" s="267">
        <f>J3198+1</f>
        <v>44969</v>
      </c>
      <c r="L3198" s="266">
        <f>IF(M3198&lt;=365,1,2)</f>
        <v>1</v>
      </c>
      <c r="M3198" s="266">
        <f>IF(K3198&lt;$C$1,$C$2-$C$1+1,$C$2-K3198+1)</f>
        <v>78</v>
      </c>
      <c r="N3198" s="268">
        <f>M3198/365</f>
        <v>0.21369863013698631</v>
      </c>
      <c r="O3198" s="269">
        <f>'Data and Parameter'!$E$4*'Data and Parameter'!$E$5*('Data and Parameter'!$E$6+'Data and Parameter'!$E$7)*'Data and Parameter'!$E$19*'Data and Parameter'!$E$14*'ER calculations'!N3198</f>
        <v>1.1064778895413589</v>
      </c>
    </row>
    <row r="3199" spans="1:15" ht="15">
      <c r="A3199" s="284">
        <v>3195</v>
      </c>
      <c r="B3199" s="287"/>
      <c r="C3199" s="287"/>
      <c r="D3199" s="284" t="s">
        <v>1054</v>
      </c>
      <c r="E3199" s="287"/>
      <c r="F3199" s="285" t="s">
        <v>3320</v>
      </c>
      <c r="G3199" s="266" t="s">
        <v>121</v>
      </c>
      <c r="H3199" s="266">
        <f>IF(G3199="Traditional Stove",0.1,0.2)</f>
        <v>0.1</v>
      </c>
      <c r="I3199" s="266">
        <f>YEAR(J3199)</f>
        <v>2023</v>
      </c>
      <c r="J3199" s="267">
        <v>44968</v>
      </c>
      <c r="K3199" s="267">
        <f>J3199+1</f>
        <v>44969</v>
      </c>
      <c r="L3199" s="266">
        <f>IF(M3199&lt;=365,1,2)</f>
        <v>1</v>
      </c>
      <c r="M3199" s="266">
        <f>IF(K3199&lt;$C$1,$C$2-$C$1+1,$C$2-K3199+1)</f>
        <v>78</v>
      </c>
      <c r="N3199" s="268">
        <f>M3199/365</f>
        <v>0.21369863013698631</v>
      </c>
      <c r="O3199" s="269">
        <f>'Data and Parameter'!$E$4*'Data and Parameter'!$E$5*('Data and Parameter'!$E$6+'Data and Parameter'!$E$7)*'Data and Parameter'!$E$19*'Data and Parameter'!$E$14*'ER calculations'!N3199</f>
        <v>1.1064778895413589</v>
      </c>
    </row>
    <row r="3200" spans="1:15" ht="15">
      <c r="A3200" s="284">
        <v>3196</v>
      </c>
      <c r="B3200" s="287"/>
      <c r="C3200" s="287"/>
      <c r="D3200" s="284" t="s">
        <v>1054</v>
      </c>
      <c r="E3200" s="287"/>
      <c r="F3200" s="285" t="s">
        <v>3321</v>
      </c>
      <c r="G3200" s="266" t="s">
        <v>121</v>
      </c>
      <c r="H3200" s="266">
        <f>IF(G3200="Traditional Stove",0.1,0.2)</f>
        <v>0.1</v>
      </c>
      <c r="I3200" s="266">
        <f>YEAR(J3200)</f>
        <v>2023</v>
      </c>
      <c r="J3200" s="267">
        <v>44968</v>
      </c>
      <c r="K3200" s="267">
        <f>J3200+1</f>
        <v>44969</v>
      </c>
      <c r="L3200" s="266">
        <f>IF(M3200&lt;=365,1,2)</f>
        <v>1</v>
      </c>
      <c r="M3200" s="266">
        <f>IF(K3200&lt;$C$1,$C$2-$C$1+1,$C$2-K3200+1)</f>
        <v>78</v>
      </c>
      <c r="N3200" s="268">
        <f>M3200/365</f>
        <v>0.21369863013698631</v>
      </c>
      <c r="O3200" s="269">
        <f>'Data and Parameter'!$E$4*'Data and Parameter'!$E$5*('Data and Parameter'!$E$6+'Data and Parameter'!$E$7)*'Data and Parameter'!$E$19*'Data and Parameter'!$E$14*'ER calculations'!N3200</f>
        <v>1.1064778895413589</v>
      </c>
    </row>
    <row r="3201" spans="1:15" ht="15">
      <c r="A3201" s="284">
        <v>3197</v>
      </c>
      <c r="B3201" s="287"/>
      <c r="C3201" s="287"/>
      <c r="D3201" s="284" t="s">
        <v>588</v>
      </c>
      <c r="E3201" s="287"/>
      <c r="F3201" s="285" t="s">
        <v>3322</v>
      </c>
      <c r="G3201" s="266" t="s">
        <v>121</v>
      </c>
      <c r="H3201" s="266">
        <f>IF(G3201="Traditional Stove",0.1,0.2)</f>
        <v>0.1</v>
      </c>
      <c r="I3201" s="266">
        <f>YEAR(J3201)</f>
        <v>2023</v>
      </c>
      <c r="J3201" s="267">
        <v>45014</v>
      </c>
      <c r="K3201" s="267">
        <f>J3201+1</f>
        <v>45015</v>
      </c>
      <c r="L3201" s="266">
        <f>IF(M3201&lt;=365,1,2)</f>
        <v>1</v>
      </c>
      <c r="M3201" s="266">
        <f>IF(K3201&lt;$C$1,$C$2-$C$1+1,$C$2-K3201+1)</f>
        <v>32</v>
      </c>
      <c r="N3201" s="268">
        <f>M3201/365</f>
        <v>8.7671232876712329E-2</v>
      </c>
      <c r="O3201" s="269">
        <f>'Data and Parameter'!$E$4*'Data and Parameter'!$E$5*('Data and Parameter'!$E$6+'Data and Parameter'!$E$7)*'Data and Parameter'!$E$19*'Data and Parameter'!$E$14*'ER calculations'!N3201</f>
        <v>0.45393964699132677</v>
      </c>
    </row>
    <row r="3202" spans="1:15" ht="15">
      <c r="A3202" s="284">
        <v>3198</v>
      </c>
      <c r="B3202" s="287"/>
      <c r="C3202" s="287"/>
      <c r="D3202" s="284" t="s">
        <v>1054</v>
      </c>
      <c r="E3202" s="287"/>
      <c r="F3202" s="285" t="s">
        <v>3323</v>
      </c>
      <c r="G3202" s="266" t="s">
        <v>121</v>
      </c>
      <c r="H3202" s="266">
        <f>IF(G3202="Traditional Stove",0.1,0.2)</f>
        <v>0.1</v>
      </c>
      <c r="I3202" s="266">
        <f>YEAR(J3202)</f>
        <v>2023</v>
      </c>
      <c r="J3202" s="267">
        <v>44968</v>
      </c>
      <c r="K3202" s="267">
        <f>J3202+1</f>
        <v>44969</v>
      </c>
      <c r="L3202" s="266">
        <f>IF(M3202&lt;=365,1,2)</f>
        <v>1</v>
      </c>
      <c r="M3202" s="266">
        <f>IF(K3202&lt;$C$1,$C$2-$C$1+1,$C$2-K3202+1)</f>
        <v>78</v>
      </c>
      <c r="N3202" s="268">
        <f>M3202/365</f>
        <v>0.21369863013698631</v>
      </c>
      <c r="O3202" s="269">
        <f>'Data and Parameter'!$E$4*'Data and Parameter'!$E$5*('Data and Parameter'!$E$6+'Data and Parameter'!$E$7)*'Data and Parameter'!$E$19*'Data and Parameter'!$E$14*'ER calculations'!N3202</f>
        <v>1.1064778895413589</v>
      </c>
    </row>
    <row r="3203" spans="1:15" ht="15">
      <c r="A3203" s="284">
        <v>3199</v>
      </c>
      <c r="B3203" s="287"/>
      <c r="C3203" s="287"/>
      <c r="D3203" s="284" t="s">
        <v>1054</v>
      </c>
      <c r="E3203" s="287"/>
      <c r="F3203" s="285" t="s">
        <v>3324</v>
      </c>
      <c r="G3203" s="266" t="s">
        <v>121</v>
      </c>
      <c r="H3203" s="266">
        <f>IF(G3203="Traditional Stove",0.1,0.2)</f>
        <v>0.1</v>
      </c>
      <c r="I3203" s="266">
        <f>YEAR(J3203)</f>
        <v>2023</v>
      </c>
      <c r="J3203" s="267">
        <v>44968</v>
      </c>
      <c r="K3203" s="267">
        <f>J3203+1</f>
        <v>44969</v>
      </c>
      <c r="L3203" s="266">
        <f>IF(M3203&lt;=365,1,2)</f>
        <v>1</v>
      </c>
      <c r="M3203" s="266">
        <f>IF(K3203&lt;$C$1,$C$2-$C$1+1,$C$2-K3203+1)</f>
        <v>78</v>
      </c>
      <c r="N3203" s="268">
        <f>M3203/365</f>
        <v>0.21369863013698631</v>
      </c>
      <c r="O3203" s="269">
        <f>'Data and Parameter'!$E$4*'Data and Parameter'!$E$5*('Data and Parameter'!$E$6+'Data and Parameter'!$E$7)*'Data and Parameter'!$E$19*'Data and Parameter'!$E$14*'ER calculations'!N3203</f>
        <v>1.1064778895413589</v>
      </c>
    </row>
    <row r="3204" spans="1:15" ht="15">
      <c r="A3204" s="284">
        <v>3200</v>
      </c>
      <c r="B3204" s="287"/>
      <c r="C3204" s="287"/>
      <c r="D3204" s="284" t="s">
        <v>588</v>
      </c>
      <c r="E3204" s="287"/>
      <c r="F3204" s="285" t="s">
        <v>3325</v>
      </c>
      <c r="G3204" s="266" t="s">
        <v>121</v>
      </c>
      <c r="H3204" s="266">
        <f>IF(G3204="Traditional Stove",0.1,0.2)</f>
        <v>0.1</v>
      </c>
      <c r="I3204" s="266">
        <f>YEAR(J3204)</f>
        <v>2023</v>
      </c>
      <c r="J3204" s="267">
        <v>45014</v>
      </c>
      <c r="K3204" s="267">
        <f>J3204+1</f>
        <v>45015</v>
      </c>
      <c r="L3204" s="266">
        <f>IF(M3204&lt;=365,1,2)</f>
        <v>1</v>
      </c>
      <c r="M3204" s="266">
        <f>IF(K3204&lt;$C$1,$C$2-$C$1+1,$C$2-K3204+1)</f>
        <v>32</v>
      </c>
      <c r="N3204" s="268">
        <f>M3204/365</f>
        <v>8.7671232876712329E-2</v>
      </c>
      <c r="O3204" s="269">
        <f>'Data and Parameter'!$E$4*'Data and Parameter'!$E$5*('Data and Parameter'!$E$6+'Data and Parameter'!$E$7)*'Data and Parameter'!$E$19*'Data and Parameter'!$E$14*'ER calculations'!N3204</f>
        <v>0.45393964699132677</v>
      </c>
    </row>
    <row r="3205" spans="1:15" ht="15">
      <c r="A3205" s="284">
        <v>3201</v>
      </c>
      <c r="B3205" s="287"/>
      <c r="C3205" s="287"/>
      <c r="D3205" s="284" t="s">
        <v>1054</v>
      </c>
      <c r="E3205" s="287"/>
      <c r="F3205" s="285" t="s">
        <v>3326</v>
      </c>
      <c r="G3205" s="266" t="s">
        <v>121</v>
      </c>
      <c r="H3205" s="266">
        <f>IF(G3205="Traditional Stove",0.1,0.2)</f>
        <v>0.1</v>
      </c>
      <c r="I3205" s="266">
        <f>YEAR(J3205)</f>
        <v>2023</v>
      </c>
      <c r="J3205" s="267">
        <v>44968</v>
      </c>
      <c r="K3205" s="267">
        <f>J3205+1</f>
        <v>44969</v>
      </c>
      <c r="L3205" s="266">
        <f>IF(M3205&lt;=365,1,2)</f>
        <v>1</v>
      </c>
      <c r="M3205" s="266">
        <f>IF(K3205&lt;$C$1,$C$2-$C$1+1,$C$2-K3205+1)</f>
        <v>78</v>
      </c>
      <c r="N3205" s="268">
        <f>M3205/365</f>
        <v>0.21369863013698631</v>
      </c>
      <c r="O3205" s="269">
        <f>'Data and Parameter'!$E$4*'Data and Parameter'!$E$5*('Data and Parameter'!$E$6+'Data and Parameter'!$E$7)*'Data and Parameter'!$E$19*'Data and Parameter'!$E$14*'ER calculations'!N3205</f>
        <v>1.1064778895413589</v>
      </c>
    </row>
    <row r="3206" spans="1:15" ht="15">
      <c r="A3206" s="284">
        <v>3202</v>
      </c>
      <c r="B3206" s="287"/>
      <c r="C3206" s="287"/>
      <c r="D3206" s="284" t="s">
        <v>588</v>
      </c>
      <c r="E3206" s="287"/>
      <c r="F3206" s="285" t="s">
        <v>3327</v>
      </c>
      <c r="G3206" s="266" t="s">
        <v>121</v>
      </c>
      <c r="H3206" s="266">
        <f>IF(G3206="Traditional Stove",0.1,0.2)</f>
        <v>0.1</v>
      </c>
      <c r="I3206" s="266">
        <f>YEAR(J3206)</f>
        <v>2023</v>
      </c>
      <c r="J3206" s="267">
        <v>45014</v>
      </c>
      <c r="K3206" s="267">
        <f>J3206+1</f>
        <v>45015</v>
      </c>
      <c r="L3206" s="266">
        <f>IF(M3206&lt;=365,1,2)</f>
        <v>1</v>
      </c>
      <c r="M3206" s="266">
        <f>IF(K3206&lt;$C$1,$C$2-$C$1+1,$C$2-K3206+1)</f>
        <v>32</v>
      </c>
      <c r="N3206" s="268">
        <f>M3206/365</f>
        <v>8.7671232876712329E-2</v>
      </c>
      <c r="O3206" s="269">
        <f>'Data and Parameter'!$E$4*'Data and Parameter'!$E$5*('Data and Parameter'!$E$6+'Data and Parameter'!$E$7)*'Data and Parameter'!$E$19*'Data and Parameter'!$E$14*'ER calculations'!N3206</f>
        <v>0.45393964699132677</v>
      </c>
    </row>
    <row r="3207" spans="1:15" ht="15">
      <c r="A3207" s="284">
        <v>3203</v>
      </c>
      <c r="B3207" s="287"/>
      <c r="C3207" s="287"/>
      <c r="D3207" s="284" t="s">
        <v>1054</v>
      </c>
      <c r="E3207" s="287"/>
      <c r="F3207" s="285" t="s">
        <v>3328</v>
      </c>
      <c r="G3207" s="266" t="s">
        <v>121</v>
      </c>
      <c r="H3207" s="266">
        <f>IF(G3207="Traditional Stove",0.1,0.2)</f>
        <v>0.1</v>
      </c>
      <c r="I3207" s="266">
        <f>YEAR(J3207)</f>
        <v>2023</v>
      </c>
      <c r="J3207" s="267">
        <v>44967</v>
      </c>
      <c r="K3207" s="267">
        <f>J3207+1</f>
        <v>44968</v>
      </c>
      <c r="L3207" s="266">
        <f>IF(M3207&lt;=365,1,2)</f>
        <v>1</v>
      </c>
      <c r="M3207" s="266">
        <f>IF(K3207&lt;$C$1,$C$2-$C$1+1,$C$2-K3207+1)</f>
        <v>79</v>
      </c>
      <c r="N3207" s="268">
        <f>M3207/365</f>
        <v>0.21643835616438356</v>
      </c>
      <c r="O3207" s="269">
        <f>'Data and Parameter'!$E$4*'Data and Parameter'!$E$5*('Data and Parameter'!$E$6+'Data and Parameter'!$E$7)*'Data and Parameter'!$E$19*'Data and Parameter'!$E$14*'ER calculations'!N3207</f>
        <v>1.1206635035098378</v>
      </c>
    </row>
    <row r="3208" spans="1:15" ht="15">
      <c r="A3208" s="284">
        <v>3204</v>
      </c>
      <c r="B3208" s="287"/>
      <c r="C3208" s="287"/>
      <c r="D3208" s="284" t="s">
        <v>1054</v>
      </c>
      <c r="E3208" s="287"/>
      <c r="F3208" s="285" t="s">
        <v>3329</v>
      </c>
      <c r="G3208" s="266" t="s">
        <v>121</v>
      </c>
      <c r="H3208" s="266">
        <f>IF(G3208="Traditional Stove",0.1,0.2)</f>
        <v>0.1</v>
      </c>
      <c r="I3208" s="266">
        <f>YEAR(J3208)</f>
        <v>2023</v>
      </c>
      <c r="J3208" s="267">
        <v>44967</v>
      </c>
      <c r="K3208" s="267">
        <f>J3208+1</f>
        <v>44968</v>
      </c>
      <c r="L3208" s="266">
        <f>IF(M3208&lt;=365,1,2)</f>
        <v>1</v>
      </c>
      <c r="M3208" s="266">
        <f>IF(K3208&lt;$C$1,$C$2-$C$1+1,$C$2-K3208+1)</f>
        <v>79</v>
      </c>
      <c r="N3208" s="268">
        <f>M3208/365</f>
        <v>0.21643835616438356</v>
      </c>
      <c r="O3208" s="269">
        <f>'Data and Parameter'!$E$4*'Data and Parameter'!$E$5*('Data and Parameter'!$E$6+'Data and Parameter'!$E$7)*'Data and Parameter'!$E$19*'Data and Parameter'!$E$14*'ER calculations'!N3208</f>
        <v>1.1206635035098378</v>
      </c>
    </row>
    <row r="3209" spans="1:15" ht="15">
      <c r="A3209" s="284">
        <v>3205</v>
      </c>
      <c r="B3209" s="287"/>
      <c r="C3209" s="287"/>
      <c r="D3209" s="284" t="s">
        <v>1054</v>
      </c>
      <c r="E3209" s="287"/>
      <c r="F3209" s="285" t="s">
        <v>3330</v>
      </c>
      <c r="G3209" s="266" t="s">
        <v>121</v>
      </c>
      <c r="H3209" s="266">
        <f>IF(G3209="Traditional Stove",0.1,0.2)</f>
        <v>0.1</v>
      </c>
      <c r="I3209" s="266">
        <f>YEAR(J3209)</f>
        <v>2023</v>
      </c>
      <c r="J3209" s="267">
        <v>44968</v>
      </c>
      <c r="K3209" s="267">
        <f>J3209+1</f>
        <v>44969</v>
      </c>
      <c r="L3209" s="266">
        <f>IF(M3209&lt;=365,1,2)</f>
        <v>1</v>
      </c>
      <c r="M3209" s="266">
        <f>IF(K3209&lt;$C$1,$C$2-$C$1+1,$C$2-K3209+1)</f>
        <v>78</v>
      </c>
      <c r="N3209" s="268">
        <f>M3209/365</f>
        <v>0.21369863013698631</v>
      </c>
      <c r="O3209" s="269">
        <f>'Data and Parameter'!$E$4*'Data and Parameter'!$E$5*('Data and Parameter'!$E$6+'Data and Parameter'!$E$7)*'Data and Parameter'!$E$19*'Data and Parameter'!$E$14*'ER calculations'!N3209</f>
        <v>1.1064778895413589</v>
      </c>
    </row>
    <row r="3210" spans="1:15" ht="15">
      <c r="A3210" s="284">
        <v>3206</v>
      </c>
      <c r="B3210" s="287"/>
      <c r="C3210" s="287"/>
      <c r="D3210" s="284" t="s">
        <v>1054</v>
      </c>
      <c r="E3210" s="287"/>
      <c r="F3210" s="285" t="s">
        <v>3331</v>
      </c>
      <c r="G3210" s="266" t="s">
        <v>121</v>
      </c>
      <c r="H3210" s="266">
        <f>IF(G3210="Traditional Stove",0.1,0.2)</f>
        <v>0.1</v>
      </c>
      <c r="I3210" s="266">
        <f>YEAR(J3210)</f>
        <v>2023</v>
      </c>
      <c r="J3210" s="267">
        <v>44967</v>
      </c>
      <c r="K3210" s="267">
        <f>J3210+1</f>
        <v>44968</v>
      </c>
      <c r="L3210" s="266">
        <f>IF(M3210&lt;=365,1,2)</f>
        <v>1</v>
      </c>
      <c r="M3210" s="266">
        <f>IF(K3210&lt;$C$1,$C$2-$C$1+1,$C$2-K3210+1)</f>
        <v>79</v>
      </c>
      <c r="N3210" s="268">
        <f>M3210/365</f>
        <v>0.21643835616438356</v>
      </c>
      <c r="O3210" s="269">
        <f>'Data and Parameter'!$E$4*'Data and Parameter'!$E$5*('Data and Parameter'!$E$6+'Data and Parameter'!$E$7)*'Data and Parameter'!$E$19*'Data and Parameter'!$E$14*'ER calculations'!N3210</f>
        <v>1.1206635035098378</v>
      </c>
    </row>
    <row r="3211" spans="1:15" ht="15">
      <c r="A3211" s="284">
        <v>3207</v>
      </c>
      <c r="B3211" s="287"/>
      <c r="C3211" s="287"/>
      <c r="D3211" s="284" t="s">
        <v>1054</v>
      </c>
      <c r="E3211" s="287"/>
      <c r="F3211" s="285" t="s">
        <v>3332</v>
      </c>
      <c r="G3211" s="266" t="s">
        <v>121</v>
      </c>
      <c r="H3211" s="266">
        <f>IF(G3211="Traditional Stove",0.1,0.2)</f>
        <v>0.1</v>
      </c>
      <c r="I3211" s="266">
        <f>YEAR(J3211)</f>
        <v>2023</v>
      </c>
      <c r="J3211" s="267">
        <v>44967</v>
      </c>
      <c r="K3211" s="267">
        <f>J3211+1</f>
        <v>44968</v>
      </c>
      <c r="L3211" s="266">
        <f>IF(M3211&lt;=365,1,2)</f>
        <v>1</v>
      </c>
      <c r="M3211" s="266">
        <f>IF(K3211&lt;$C$1,$C$2-$C$1+1,$C$2-K3211+1)</f>
        <v>79</v>
      </c>
      <c r="N3211" s="268">
        <f>M3211/365</f>
        <v>0.21643835616438356</v>
      </c>
      <c r="O3211" s="269">
        <f>'Data and Parameter'!$E$4*'Data and Parameter'!$E$5*('Data and Parameter'!$E$6+'Data and Parameter'!$E$7)*'Data and Parameter'!$E$19*'Data and Parameter'!$E$14*'ER calculations'!N3211</f>
        <v>1.1206635035098378</v>
      </c>
    </row>
    <row r="3212" spans="1:15" ht="15">
      <c r="A3212" s="284">
        <v>3208</v>
      </c>
      <c r="B3212" s="287"/>
      <c r="C3212" s="287"/>
      <c r="D3212" s="284" t="s">
        <v>1054</v>
      </c>
      <c r="E3212" s="287"/>
      <c r="F3212" s="285" t="s">
        <v>3333</v>
      </c>
      <c r="G3212" s="266" t="s">
        <v>121</v>
      </c>
      <c r="H3212" s="266">
        <f>IF(G3212="Traditional Stove",0.1,0.2)</f>
        <v>0.1</v>
      </c>
      <c r="I3212" s="266">
        <f>YEAR(J3212)</f>
        <v>2023</v>
      </c>
      <c r="J3212" s="267">
        <v>44967</v>
      </c>
      <c r="K3212" s="267">
        <f>J3212+1</f>
        <v>44968</v>
      </c>
      <c r="L3212" s="266">
        <f>IF(M3212&lt;=365,1,2)</f>
        <v>1</v>
      </c>
      <c r="M3212" s="266">
        <f>IF(K3212&lt;$C$1,$C$2-$C$1+1,$C$2-K3212+1)</f>
        <v>79</v>
      </c>
      <c r="N3212" s="268">
        <f>M3212/365</f>
        <v>0.21643835616438356</v>
      </c>
      <c r="O3212" s="269">
        <f>'Data and Parameter'!$E$4*'Data and Parameter'!$E$5*('Data and Parameter'!$E$6+'Data and Parameter'!$E$7)*'Data and Parameter'!$E$19*'Data and Parameter'!$E$14*'ER calculations'!N3212</f>
        <v>1.1206635035098378</v>
      </c>
    </row>
    <row r="3213" spans="1:15" ht="15">
      <c r="A3213" s="284">
        <v>3209</v>
      </c>
      <c r="B3213" s="287"/>
      <c r="C3213" s="287"/>
      <c r="D3213" s="284" t="s">
        <v>588</v>
      </c>
      <c r="E3213" s="287"/>
      <c r="F3213" s="285" t="s">
        <v>3334</v>
      </c>
      <c r="G3213" s="266" t="s">
        <v>121</v>
      </c>
      <c r="H3213" s="266">
        <f>IF(G3213="Traditional Stove",0.1,0.2)</f>
        <v>0.1</v>
      </c>
      <c r="I3213" s="266">
        <f>YEAR(J3213)</f>
        <v>2023</v>
      </c>
      <c r="J3213" s="267">
        <v>45014</v>
      </c>
      <c r="K3213" s="267">
        <f>J3213+1</f>
        <v>45015</v>
      </c>
      <c r="L3213" s="266">
        <f>IF(M3213&lt;=365,1,2)</f>
        <v>1</v>
      </c>
      <c r="M3213" s="266">
        <f>IF(K3213&lt;$C$1,$C$2-$C$1+1,$C$2-K3213+1)</f>
        <v>32</v>
      </c>
      <c r="N3213" s="268">
        <f>M3213/365</f>
        <v>8.7671232876712329E-2</v>
      </c>
      <c r="O3213" s="269">
        <f>'Data and Parameter'!$E$4*'Data and Parameter'!$E$5*('Data and Parameter'!$E$6+'Data and Parameter'!$E$7)*'Data and Parameter'!$E$19*'Data and Parameter'!$E$14*'ER calculations'!N3213</f>
        <v>0.45393964699132677</v>
      </c>
    </row>
    <row r="3214" spans="1:15" ht="15">
      <c r="A3214" s="284">
        <v>3210</v>
      </c>
      <c r="B3214" s="287"/>
      <c r="C3214" s="287"/>
      <c r="D3214" s="284" t="s">
        <v>588</v>
      </c>
      <c r="E3214" s="287"/>
      <c r="F3214" s="285" t="s">
        <v>3335</v>
      </c>
      <c r="G3214" s="266" t="s">
        <v>121</v>
      </c>
      <c r="H3214" s="266">
        <f>IF(G3214="Traditional Stove",0.1,0.2)</f>
        <v>0.1</v>
      </c>
      <c r="I3214" s="266">
        <f>YEAR(J3214)</f>
        <v>2023</v>
      </c>
      <c r="J3214" s="267">
        <v>45014</v>
      </c>
      <c r="K3214" s="267">
        <f>J3214+1</f>
        <v>45015</v>
      </c>
      <c r="L3214" s="266">
        <f>IF(M3214&lt;=365,1,2)</f>
        <v>1</v>
      </c>
      <c r="M3214" s="266">
        <f>IF(K3214&lt;$C$1,$C$2-$C$1+1,$C$2-K3214+1)</f>
        <v>32</v>
      </c>
      <c r="N3214" s="268">
        <f>M3214/365</f>
        <v>8.7671232876712329E-2</v>
      </c>
      <c r="O3214" s="269">
        <f>'Data and Parameter'!$E$4*'Data and Parameter'!$E$5*('Data and Parameter'!$E$6+'Data and Parameter'!$E$7)*'Data and Parameter'!$E$19*'Data and Parameter'!$E$14*'ER calculations'!N3214</f>
        <v>0.45393964699132677</v>
      </c>
    </row>
    <row r="3215" spans="1:15" ht="15">
      <c r="A3215" s="284">
        <v>3211</v>
      </c>
      <c r="B3215" s="287"/>
      <c r="C3215" s="287"/>
      <c r="D3215" s="284" t="s">
        <v>1054</v>
      </c>
      <c r="E3215" s="287"/>
      <c r="F3215" s="285" t="s">
        <v>3336</v>
      </c>
      <c r="G3215" s="266" t="s">
        <v>121</v>
      </c>
      <c r="H3215" s="266">
        <f>IF(G3215="Traditional Stove",0.1,0.2)</f>
        <v>0.1</v>
      </c>
      <c r="I3215" s="266">
        <f>YEAR(J3215)</f>
        <v>2023</v>
      </c>
      <c r="J3215" s="267">
        <v>44968</v>
      </c>
      <c r="K3215" s="267">
        <f>J3215+1</f>
        <v>44969</v>
      </c>
      <c r="L3215" s="266">
        <f>IF(M3215&lt;=365,1,2)</f>
        <v>1</v>
      </c>
      <c r="M3215" s="266">
        <f>IF(K3215&lt;$C$1,$C$2-$C$1+1,$C$2-K3215+1)</f>
        <v>78</v>
      </c>
      <c r="N3215" s="268">
        <f>M3215/365</f>
        <v>0.21369863013698631</v>
      </c>
      <c r="O3215" s="269">
        <f>'Data and Parameter'!$E$4*'Data and Parameter'!$E$5*('Data and Parameter'!$E$6+'Data and Parameter'!$E$7)*'Data and Parameter'!$E$19*'Data and Parameter'!$E$14*'ER calculations'!N3215</f>
        <v>1.1064778895413589</v>
      </c>
    </row>
    <row r="3216" spans="1:15" ht="15">
      <c r="A3216" s="284">
        <v>3212</v>
      </c>
      <c r="B3216" s="287"/>
      <c r="C3216" s="287"/>
      <c r="D3216" s="284" t="s">
        <v>588</v>
      </c>
      <c r="E3216" s="287"/>
      <c r="F3216" s="285" t="s">
        <v>3337</v>
      </c>
      <c r="G3216" s="266" t="s">
        <v>121</v>
      </c>
      <c r="H3216" s="266">
        <f>IF(G3216="Traditional Stove",0.1,0.2)</f>
        <v>0.1</v>
      </c>
      <c r="I3216" s="266">
        <f>YEAR(J3216)</f>
        <v>2023</v>
      </c>
      <c r="J3216" s="267">
        <v>45015</v>
      </c>
      <c r="K3216" s="267">
        <f>J3216+1</f>
        <v>45016</v>
      </c>
      <c r="L3216" s="266">
        <f>IF(M3216&lt;=365,1,2)</f>
        <v>1</v>
      </c>
      <c r="M3216" s="266">
        <f>IF(K3216&lt;$C$1,$C$2-$C$1+1,$C$2-K3216+1)</f>
        <v>31</v>
      </c>
      <c r="N3216" s="268">
        <f>M3216/365</f>
        <v>8.4931506849315067E-2</v>
      </c>
      <c r="O3216" s="269">
        <f>'Data and Parameter'!$E$4*'Data and Parameter'!$E$5*('Data and Parameter'!$E$6+'Data and Parameter'!$E$7)*'Data and Parameter'!$E$19*'Data and Parameter'!$E$14*'ER calculations'!N3216</f>
        <v>0.43975403302284777</v>
      </c>
    </row>
    <row r="3217" spans="1:15" ht="15">
      <c r="A3217" s="284">
        <v>3213</v>
      </c>
      <c r="B3217" s="287"/>
      <c r="C3217" s="287"/>
      <c r="D3217" s="284" t="s">
        <v>588</v>
      </c>
      <c r="E3217" s="287"/>
      <c r="F3217" s="285" t="s">
        <v>3338</v>
      </c>
      <c r="G3217" s="266" t="s">
        <v>121</v>
      </c>
      <c r="H3217" s="266">
        <f>IF(G3217="Traditional Stove",0.1,0.2)</f>
        <v>0.1</v>
      </c>
      <c r="I3217" s="266">
        <f>YEAR(J3217)</f>
        <v>2023</v>
      </c>
      <c r="J3217" s="267">
        <v>45015</v>
      </c>
      <c r="K3217" s="267">
        <f>J3217+1</f>
        <v>45016</v>
      </c>
      <c r="L3217" s="266">
        <f>IF(M3217&lt;=365,1,2)</f>
        <v>1</v>
      </c>
      <c r="M3217" s="266">
        <f>IF(K3217&lt;$C$1,$C$2-$C$1+1,$C$2-K3217+1)</f>
        <v>31</v>
      </c>
      <c r="N3217" s="268">
        <f>M3217/365</f>
        <v>8.4931506849315067E-2</v>
      </c>
      <c r="O3217" s="269">
        <f>'Data and Parameter'!$E$4*'Data and Parameter'!$E$5*('Data and Parameter'!$E$6+'Data and Parameter'!$E$7)*'Data and Parameter'!$E$19*'Data and Parameter'!$E$14*'ER calculations'!N3217</f>
        <v>0.43975403302284777</v>
      </c>
    </row>
    <row r="3218" spans="1:15" ht="15">
      <c r="A3218" s="284">
        <v>3214</v>
      </c>
      <c r="B3218" s="287"/>
      <c r="C3218" s="287"/>
      <c r="D3218" s="284" t="s">
        <v>588</v>
      </c>
      <c r="E3218" s="287"/>
      <c r="F3218" s="285" t="s">
        <v>3339</v>
      </c>
      <c r="G3218" s="266" t="s">
        <v>121</v>
      </c>
      <c r="H3218" s="266">
        <f>IF(G3218="Traditional Stove",0.1,0.2)</f>
        <v>0.1</v>
      </c>
      <c r="I3218" s="266">
        <f>YEAR(J3218)</f>
        <v>2023</v>
      </c>
      <c r="J3218" s="267">
        <v>45015</v>
      </c>
      <c r="K3218" s="267">
        <f>J3218+1</f>
        <v>45016</v>
      </c>
      <c r="L3218" s="266">
        <f>IF(M3218&lt;=365,1,2)</f>
        <v>1</v>
      </c>
      <c r="M3218" s="266">
        <f>IF(K3218&lt;$C$1,$C$2-$C$1+1,$C$2-K3218+1)</f>
        <v>31</v>
      </c>
      <c r="N3218" s="268">
        <f>M3218/365</f>
        <v>8.4931506849315067E-2</v>
      </c>
      <c r="O3218" s="269">
        <f>'Data and Parameter'!$E$4*'Data and Parameter'!$E$5*('Data and Parameter'!$E$6+'Data and Parameter'!$E$7)*'Data and Parameter'!$E$19*'Data and Parameter'!$E$14*'ER calculations'!N3218</f>
        <v>0.43975403302284777</v>
      </c>
    </row>
    <row r="3219" spans="1:15" ht="15">
      <c r="A3219" s="284">
        <v>3215</v>
      </c>
      <c r="B3219" s="287"/>
      <c r="C3219" s="287"/>
      <c r="D3219" s="284" t="s">
        <v>588</v>
      </c>
      <c r="E3219" s="287"/>
      <c r="F3219" s="285" t="s">
        <v>3340</v>
      </c>
      <c r="G3219" s="266" t="s">
        <v>121</v>
      </c>
      <c r="H3219" s="266">
        <f>IF(G3219="Traditional Stove",0.1,0.2)</f>
        <v>0.1</v>
      </c>
      <c r="I3219" s="266">
        <f>YEAR(J3219)</f>
        <v>2023</v>
      </c>
      <c r="J3219" s="267">
        <v>45015</v>
      </c>
      <c r="K3219" s="267">
        <f>J3219+1</f>
        <v>45016</v>
      </c>
      <c r="L3219" s="266">
        <f>IF(M3219&lt;=365,1,2)</f>
        <v>1</v>
      </c>
      <c r="M3219" s="266">
        <f>IF(K3219&lt;$C$1,$C$2-$C$1+1,$C$2-K3219+1)</f>
        <v>31</v>
      </c>
      <c r="N3219" s="268">
        <f>M3219/365</f>
        <v>8.4931506849315067E-2</v>
      </c>
      <c r="O3219" s="269">
        <f>'Data and Parameter'!$E$4*'Data and Parameter'!$E$5*('Data and Parameter'!$E$6+'Data and Parameter'!$E$7)*'Data and Parameter'!$E$19*'Data and Parameter'!$E$14*'ER calculations'!N3219</f>
        <v>0.43975403302284777</v>
      </c>
    </row>
    <row r="3220" spans="1:15" ht="15">
      <c r="A3220" s="284">
        <v>3216</v>
      </c>
      <c r="B3220" s="287"/>
      <c r="C3220" s="287"/>
      <c r="D3220" s="284" t="s">
        <v>588</v>
      </c>
      <c r="E3220" s="287"/>
      <c r="F3220" s="285" t="s">
        <v>3341</v>
      </c>
      <c r="G3220" s="266" t="s">
        <v>121</v>
      </c>
      <c r="H3220" s="266">
        <f>IF(G3220="Traditional Stove",0.1,0.2)</f>
        <v>0.1</v>
      </c>
      <c r="I3220" s="266">
        <f>YEAR(J3220)</f>
        <v>2023</v>
      </c>
      <c r="J3220" s="267">
        <v>45014</v>
      </c>
      <c r="K3220" s="267">
        <f>J3220+1</f>
        <v>45015</v>
      </c>
      <c r="L3220" s="266">
        <f>IF(M3220&lt;=365,1,2)</f>
        <v>1</v>
      </c>
      <c r="M3220" s="266">
        <f>IF(K3220&lt;$C$1,$C$2-$C$1+1,$C$2-K3220+1)</f>
        <v>32</v>
      </c>
      <c r="N3220" s="268">
        <f>M3220/365</f>
        <v>8.7671232876712329E-2</v>
      </c>
      <c r="O3220" s="269">
        <f>'Data and Parameter'!$E$4*'Data and Parameter'!$E$5*('Data and Parameter'!$E$6+'Data and Parameter'!$E$7)*'Data and Parameter'!$E$19*'Data and Parameter'!$E$14*'ER calculations'!N3220</f>
        <v>0.45393964699132677</v>
      </c>
    </row>
    <row r="3221" spans="1:15" ht="15">
      <c r="A3221" s="284">
        <v>3217</v>
      </c>
      <c r="B3221" s="287"/>
      <c r="C3221" s="287"/>
      <c r="D3221" s="284" t="s">
        <v>588</v>
      </c>
      <c r="E3221" s="287"/>
      <c r="F3221" s="285" t="s">
        <v>3342</v>
      </c>
      <c r="G3221" s="266" t="s">
        <v>121</v>
      </c>
      <c r="H3221" s="266">
        <f>IF(G3221="Traditional Stove",0.1,0.2)</f>
        <v>0.1</v>
      </c>
      <c r="I3221" s="266">
        <f>YEAR(J3221)</f>
        <v>2023</v>
      </c>
      <c r="J3221" s="267">
        <v>45015</v>
      </c>
      <c r="K3221" s="267">
        <f>J3221+1</f>
        <v>45016</v>
      </c>
      <c r="L3221" s="266">
        <f>IF(M3221&lt;=365,1,2)</f>
        <v>1</v>
      </c>
      <c r="M3221" s="266">
        <f>IF(K3221&lt;$C$1,$C$2-$C$1+1,$C$2-K3221+1)</f>
        <v>31</v>
      </c>
      <c r="N3221" s="268">
        <f>M3221/365</f>
        <v>8.4931506849315067E-2</v>
      </c>
      <c r="O3221" s="269">
        <f>'Data and Parameter'!$E$4*'Data and Parameter'!$E$5*('Data and Parameter'!$E$6+'Data and Parameter'!$E$7)*'Data and Parameter'!$E$19*'Data and Parameter'!$E$14*'ER calculations'!N3221</f>
        <v>0.43975403302284777</v>
      </c>
    </row>
    <row r="3222" spans="1:15" ht="15">
      <c r="A3222" s="284">
        <v>3218</v>
      </c>
      <c r="B3222" s="287"/>
      <c r="C3222" s="287"/>
      <c r="D3222" s="284" t="s">
        <v>3178</v>
      </c>
      <c r="E3222" s="287"/>
      <c r="F3222" s="285" t="s">
        <v>3343</v>
      </c>
      <c r="G3222" s="266" t="s">
        <v>121</v>
      </c>
      <c r="H3222" s="266">
        <f>IF(G3222="Traditional Stove",0.1,0.2)</f>
        <v>0.1</v>
      </c>
      <c r="I3222" s="266">
        <f>YEAR(J3222)</f>
        <v>2023</v>
      </c>
      <c r="J3222" s="267">
        <v>44968</v>
      </c>
      <c r="K3222" s="267">
        <f>J3222+1</f>
        <v>44969</v>
      </c>
      <c r="L3222" s="266">
        <f>IF(M3222&lt;=365,1,2)</f>
        <v>1</v>
      </c>
      <c r="M3222" s="266">
        <f>IF(K3222&lt;$C$1,$C$2-$C$1+1,$C$2-K3222+1)</f>
        <v>78</v>
      </c>
      <c r="N3222" s="268">
        <f>M3222/365</f>
        <v>0.21369863013698631</v>
      </c>
      <c r="O3222" s="269">
        <f>'Data and Parameter'!$E$4*'Data and Parameter'!$E$5*('Data and Parameter'!$E$6+'Data and Parameter'!$E$7)*'Data and Parameter'!$E$19*'Data and Parameter'!$E$14*'ER calculations'!N3222</f>
        <v>1.1064778895413589</v>
      </c>
    </row>
    <row r="3223" spans="1:15" ht="15">
      <c r="A3223" s="284">
        <v>3219</v>
      </c>
      <c r="B3223" s="287"/>
      <c r="C3223" s="287"/>
      <c r="D3223" s="284" t="s">
        <v>588</v>
      </c>
      <c r="E3223" s="287"/>
      <c r="F3223" s="285" t="s">
        <v>3344</v>
      </c>
      <c r="G3223" s="266" t="s">
        <v>121</v>
      </c>
      <c r="H3223" s="266">
        <f>IF(G3223="Traditional Stove",0.1,0.2)</f>
        <v>0.1</v>
      </c>
      <c r="I3223" s="266">
        <f>YEAR(J3223)</f>
        <v>2023</v>
      </c>
      <c r="J3223" s="267">
        <v>45015</v>
      </c>
      <c r="K3223" s="267">
        <f>J3223+1</f>
        <v>45016</v>
      </c>
      <c r="L3223" s="266">
        <f>IF(M3223&lt;=365,1,2)</f>
        <v>1</v>
      </c>
      <c r="M3223" s="266">
        <f>IF(K3223&lt;$C$1,$C$2-$C$1+1,$C$2-K3223+1)</f>
        <v>31</v>
      </c>
      <c r="N3223" s="268">
        <f>M3223/365</f>
        <v>8.4931506849315067E-2</v>
      </c>
      <c r="O3223" s="269">
        <f>'Data and Parameter'!$E$4*'Data and Parameter'!$E$5*('Data and Parameter'!$E$6+'Data and Parameter'!$E$7)*'Data and Parameter'!$E$19*'Data and Parameter'!$E$14*'ER calculations'!N3223</f>
        <v>0.43975403302284777</v>
      </c>
    </row>
    <row r="3224" spans="1:15" ht="15">
      <c r="A3224" s="284">
        <v>3220</v>
      </c>
      <c r="B3224" s="287"/>
      <c r="C3224" s="287"/>
      <c r="D3224" s="284" t="s">
        <v>588</v>
      </c>
      <c r="E3224" s="287"/>
      <c r="F3224" s="285" t="s">
        <v>3345</v>
      </c>
      <c r="G3224" s="266" t="s">
        <v>121</v>
      </c>
      <c r="H3224" s="266">
        <f>IF(G3224="Traditional Stove",0.1,0.2)</f>
        <v>0.1</v>
      </c>
      <c r="I3224" s="266">
        <f>YEAR(J3224)</f>
        <v>2023</v>
      </c>
      <c r="J3224" s="267">
        <v>45014</v>
      </c>
      <c r="K3224" s="267">
        <f>J3224+1</f>
        <v>45015</v>
      </c>
      <c r="L3224" s="266">
        <f>IF(M3224&lt;=365,1,2)</f>
        <v>1</v>
      </c>
      <c r="M3224" s="266">
        <f>IF(K3224&lt;$C$1,$C$2-$C$1+1,$C$2-K3224+1)</f>
        <v>32</v>
      </c>
      <c r="N3224" s="268">
        <f>M3224/365</f>
        <v>8.7671232876712329E-2</v>
      </c>
      <c r="O3224" s="269">
        <f>'Data and Parameter'!$E$4*'Data and Parameter'!$E$5*('Data and Parameter'!$E$6+'Data and Parameter'!$E$7)*'Data and Parameter'!$E$19*'Data and Parameter'!$E$14*'ER calculations'!N3224</f>
        <v>0.45393964699132677</v>
      </c>
    </row>
    <row r="3225" spans="1:15" ht="15">
      <c r="A3225" s="284">
        <v>3221</v>
      </c>
      <c r="B3225" s="287"/>
      <c r="C3225" s="287"/>
      <c r="D3225" s="284" t="s">
        <v>588</v>
      </c>
      <c r="E3225" s="287"/>
      <c r="F3225" s="285" t="s">
        <v>3346</v>
      </c>
      <c r="G3225" s="266" t="s">
        <v>121</v>
      </c>
      <c r="H3225" s="266">
        <f>IF(G3225="Traditional Stove",0.1,0.2)</f>
        <v>0.1</v>
      </c>
      <c r="I3225" s="266">
        <f>YEAR(J3225)</f>
        <v>2023</v>
      </c>
      <c r="J3225" s="267">
        <v>45015</v>
      </c>
      <c r="K3225" s="267">
        <f>J3225+1</f>
        <v>45016</v>
      </c>
      <c r="L3225" s="266">
        <f>IF(M3225&lt;=365,1,2)</f>
        <v>1</v>
      </c>
      <c r="M3225" s="266">
        <f>IF(K3225&lt;$C$1,$C$2-$C$1+1,$C$2-K3225+1)</f>
        <v>31</v>
      </c>
      <c r="N3225" s="268">
        <f>M3225/365</f>
        <v>8.4931506849315067E-2</v>
      </c>
      <c r="O3225" s="269">
        <f>'Data and Parameter'!$E$4*'Data and Parameter'!$E$5*('Data and Parameter'!$E$6+'Data and Parameter'!$E$7)*'Data and Parameter'!$E$19*'Data and Parameter'!$E$14*'ER calculations'!N3225</f>
        <v>0.43975403302284777</v>
      </c>
    </row>
    <row r="3226" spans="1:15" ht="15">
      <c r="A3226" s="284">
        <v>3222</v>
      </c>
      <c r="B3226" s="287"/>
      <c r="C3226" s="287"/>
      <c r="D3226" s="284" t="s">
        <v>3178</v>
      </c>
      <c r="E3226" s="287"/>
      <c r="F3226" s="285" t="s">
        <v>3347</v>
      </c>
      <c r="G3226" s="266" t="s">
        <v>121</v>
      </c>
      <c r="H3226" s="266">
        <f>IF(G3226="Traditional Stove",0.1,0.2)</f>
        <v>0.1</v>
      </c>
      <c r="I3226" s="266">
        <f>YEAR(J3226)</f>
        <v>2023</v>
      </c>
      <c r="J3226" s="267">
        <v>44968</v>
      </c>
      <c r="K3226" s="267">
        <f>J3226+1</f>
        <v>44969</v>
      </c>
      <c r="L3226" s="266">
        <f>IF(M3226&lt;=365,1,2)</f>
        <v>1</v>
      </c>
      <c r="M3226" s="266">
        <f>IF(K3226&lt;$C$1,$C$2-$C$1+1,$C$2-K3226+1)</f>
        <v>78</v>
      </c>
      <c r="N3226" s="268">
        <f>M3226/365</f>
        <v>0.21369863013698631</v>
      </c>
      <c r="O3226" s="269">
        <f>'Data and Parameter'!$E$4*'Data and Parameter'!$E$5*('Data and Parameter'!$E$6+'Data and Parameter'!$E$7)*'Data and Parameter'!$E$19*'Data and Parameter'!$E$14*'ER calculations'!N3226</f>
        <v>1.1064778895413589</v>
      </c>
    </row>
    <row r="3227" spans="1:15" ht="15">
      <c r="A3227" s="284">
        <v>3223</v>
      </c>
      <c r="B3227" s="287"/>
      <c r="C3227" s="287"/>
      <c r="D3227" s="284" t="s">
        <v>588</v>
      </c>
      <c r="E3227" s="287"/>
      <c r="F3227" s="285" t="s">
        <v>3348</v>
      </c>
      <c r="G3227" s="266" t="s">
        <v>121</v>
      </c>
      <c r="H3227" s="266">
        <f>IF(G3227="Traditional Stove",0.1,0.2)</f>
        <v>0.1</v>
      </c>
      <c r="I3227" s="266">
        <f>YEAR(J3227)</f>
        <v>2023</v>
      </c>
      <c r="J3227" s="267">
        <v>45015</v>
      </c>
      <c r="K3227" s="267">
        <f>J3227+1</f>
        <v>45016</v>
      </c>
      <c r="L3227" s="266">
        <f>IF(M3227&lt;=365,1,2)</f>
        <v>1</v>
      </c>
      <c r="M3227" s="266">
        <f>IF(K3227&lt;$C$1,$C$2-$C$1+1,$C$2-K3227+1)</f>
        <v>31</v>
      </c>
      <c r="N3227" s="268">
        <f>M3227/365</f>
        <v>8.4931506849315067E-2</v>
      </c>
      <c r="O3227" s="269">
        <f>'Data and Parameter'!$E$4*'Data and Parameter'!$E$5*('Data and Parameter'!$E$6+'Data and Parameter'!$E$7)*'Data and Parameter'!$E$19*'Data and Parameter'!$E$14*'ER calculations'!N3227</f>
        <v>0.43975403302284777</v>
      </c>
    </row>
    <row r="3228" spans="1:15" ht="15">
      <c r="A3228" s="284">
        <v>3224</v>
      </c>
      <c r="B3228" s="287"/>
      <c r="C3228" s="287"/>
      <c r="D3228" s="284" t="s">
        <v>3178</v>
      </c>
      <c r="E3228" s="287"/>
      <c r="F3228" s="285" t="s">
        <v>3349</v>
      </c>
      <c r="G3228" s="266" t="s">
        <v>121</v>
      </c>
      <c r="H3228" s="266">
        <f>IF(G3228="Traditional Stove",0.1,0.2)</f>
        <v>0.1</v>
      </c>
      <c r="I3228" s="266">
        <f>YEAR(J3228)</f>
        <v>2023</v>
      </c>
      <c r="J3228" s="267">
        <v>44968</v>
      </c>
      <c r="K3228" s="267">
        <f>J3228+1</f>
        <v>44969</v>
      </c>
      <c r="L3228" s="266">
        <f>IF(M3228&lt;=365,1,2)</f>
        <v>1</v>
      </c>
      <c r="M3228" s="266">
        <f>IF(K3228&lt;$C$1,$C$2-$C$1+1,$C$2-K3228+1)</f>
        <v>78</v>
      </c>
      <c r="N3228" s="268">
        <f>M3228/365</f>
        <v>0.21369863013698631</v>
      </c>
      <c r="O3228" s="269">
        <f>'Data and Parameter'!$E$4*'Data and Parameter'!$E$5*('Data and Parameter'!$E$6+'Data and Parameter'!$E$7)*'Data and Parameter'!$E$19*'Data and Parameter'!$E$14*'ER calculations'!N3228</f>
        <v>1.1064778895413589</v>
      </c>
    </row>
    <row r="3229" spans="1:15" ht="15">
      <c r="A3229" s="284">
        <v>3225</v>
      </c>
      <c r="B3229" s="287"/>
      <c r="C3229" s="287"/>
      <c r="D3229" s="284" t="s">
        <v>3178</v>
      </c>
      <c r="E3229" s="287"/>
      <c r="F3229" s="285" t="s">
        <v>3350</v>
      </c>
      <c r="G3229" s="266" t="s">
        <v>121</v>
      </c>
      <c r="H3229" s="266">
        <f>IF(G3229="Traditional Stove",0.1,0.2)</f>
        <v>0.1</v>
      </c>
      <c r="I3229" s="266">
        <f>YEAR(J3229)</f>
        <v>2023</v>
      </c>
      <c r="J3229" s="267">
        <v>44968</v>
      </c>
      <c r="K3229" s="267">
        <f>J3229+1</f>
        <v>44969</v>
      </c>
      <c r="L3229" s="266">
        <f>IF(M3229&lt;=365,1,2)</f>
        <v>1</v>
      </c>
      <c r="M3229" s="266">
        <f>IF(K3229&lt;$C$1,$C$2-$C$1+1,$C$2-K3229+1)</f>
        <v>78</v>
      </c>
      <c r="N3229" s="268">
        <f>M3229/365</f>
        <v>0.21369863013698631</v>
      </c>
      <c r="O3229" s="269">
        <f>'Data and Parameter'!$E$4*'Data and Parameter'!$E$5*('Data and Parameter'!$E$6+'Data and Parameter'!$E$7)*'Data and Parameter'!$E$19*'Data and Parameter'!$E$14*'ER calculations'!N3229</f>
        <v>1.1064778895413589</v>
      </c>
    </row>
    <row r="3230" spans="1:15" ht="15">
      <c r="A3230" s="284">
        <v>3226</v>
      </c>
      <c r="B3230" s="287"/>
      <c r="C3230" s="287"/>
      <c r="D3230" s="284" t="s">
        <v>3178</v>
      </c>
      <c r="E3230" s="287"/>
      <c r="F3230" s="285" t="s">
        <v>3351</v>
      </c>
      <c r="G3230" s="266" t="s">
        <v>121</v>
      </c>
      <c r="H3230" s="266">
        <f>IF(G3230="Traditional Stove",0.1,0.2)</f>
        <v>0.1</v>
      </c>
      <c r="I3230" s="266">
        <f>YEAR(J3230)</f>
        <v>2023</v>
      </c>
      <c r="J3230" s="267">
        <v>44968</v>
      </c>
      <c r="K3230" s="267">
        <f>J3230+1</f>
        <v>44969</v>
      </c>
      <c r="L3230" s="266">
        <f>IF(M3230&lt;=365,1,2)</f>
        <v>1</v>
      </c>
      <c r="M3230" s="266">
        <f>IF(K3230&lt;$C$1,$C$2-$C$1+1,$C$2-K3230+1)</f>
        <v>78</v>
      </c>
      <c r="N3230" s="268">
        <f>M3230/365</f>
        <v>0.21369863013698631</v>
      </c>
      <c r="O3230" s="269">
        <f>'Data and Parameter'!$E$4*'Data and Parameter'!$E$5*('Data and Parameter'!$E$6+'Data and Parameter'!$E$7)*'Data and Parameter'!$E$19*'Data and Parameter'!$E$14*'ER calculations'!N3230</f>
        <v>1.1064778895413589</v>
      </c>
    </row>
    <row r="3231" spans="1:15" ht="15">
      <c r="A3231" s="284">
        <v>3227</v>
      </c>
      <c r="B3231" s="287"/>
      <c r="C3231" s="287"/>
      <c r="D3231" s="284" t="s">
        <v>3178</v>
      </c>
      <c r="E3231" s="287"/>
      <c r="F3231" s="285" t="s">
        <v>3352</v>
      </c>
      <c r="G3231" s="266" t="s">
        <v>121</v>
      </c>
      <c r="H3231" s="266">
        <f>IF(G3231="Traditional Stove",0.1,0.2)</f>
        <v>0.1</v>
      </c>
      <c r="I3231" s="266">
        <f>YEAR(J3231)</f>
        <v>2023</v>
      </c>
      <c r="J3231" s="267">
        <v>44968</v>
      </c>
      <c r="K3231" s="267">
        <f>J3231+1</f>
        <v>44969</v>
      </c>
      <c r="L3231" s="266">
        <f>IF(M3231&lt;=365,1,2)</f>
        <v>1</v>
      </c>
      <c r="M3231" s="266">
        <f>IF(K3231&lt;$C$1,$C$2-$C$1+1,$C$2-K3231+1)</f>
        <v>78</v>
      </c>
      <c r="N3231" s="268">
        <f>M3231/365</f>
        <v>0.21369863013698631</v>
      </c>
      <c r="O3231" s="269">
        <f>'Data and Parameter'!$E$4*'Data and Parameter'!$E$5*('Data and Parameter'!$E$6+'Data and Parameter'!$E$7)*'Data and Parameter'!$E$19*'Data and Parameter'!$E$14*'ER calculations'!N3231</f>
        <v>1.1064778895413589</v>
      </c>
    </row>
    <row r="3232" spans="1:15" ht="15">
      <c r="A3232" s="284">
        <v>3228</v>
      </c>
      <c r="B3232" s="287"/>
      <c r="C3232" s="287"/>
      <c r="D3232" s="284" t="s">
        <v>1376</v>
      </c>
      <c r="E3232" s="287"/>
      <c r="F3232" s="285" t="s">
        <v>3353</v>
      </c>
      <c r="G3232" s="266" t="s">
        <v>121</v>
      </c>
      <c r="H3232" s="266">
        <f>IF(G3232="Traditional Stove",0.1,0.2)</f>
        <v>0.1</v>
      </c>
      <c r="I3232" s="266">
        <f>YEAR(J3232)</f>
        <v>2023</v>
      </c>
      <c r="J3232" s="267">
        <v>45013</v>
      </c>
      <c r="K3232" s="267">
        <f>J3232+1</f>
        <v>45014</v>
      </c>
      <c r="L3232" s="266">
        <f>IF(M3232&lt;=365,1,2)</f>
        <v>1</v>
      </c>
      <c r="M3232" s="266">
        <f>IF(K3232&lt;$C$1,$C$2-$C$1+1,$C$2-K3232+1)</f>
        <v>33</v>
      </c>
      <c r="N3232" s="268">
        <f>M3232/365</f>
        <v>9.0410958904109592E-2</v>
      </c>
      <c r="O3232" s="269">
        <f>'Data and Parameter'!$E$4*'Data and Parameter'!$E$5*('Data and Parameter'!$E$6+'Data and Parameter'!$E$7)*'Data and Parameter'!$E$19*'Data and Parameter'!$E$14*'ER calculations'!N3232</f>
        <v>0.46812526095980572</v>
      </c>
    </row>
    <row r="3233" spans="1:15" ht="15">
      <c r="A3233" s="284">
        <v>3229</v>
      </c>
      <c r="B3233" s="287"/>
      <c r="C3233" s="287"/>
      <c r="D3233" s="284" t="s">
        <v>1376</v>
      </c>
      <c r="E3233" s="287"/>
      <c r="F3233" s="285" t="s">
        <v>3354</v>
      </c>
      <c r="G3233" s="266" t="s">
        <v>121</v>
      </c>
      <c r="H3233" s="266">
        <f>IF(G3233="Traditional Stove",0.1,0.2)</f>
        <v>0.1</v>
      </c>
      <c r="I3233" s="266">
        <f>YEAR(J3233)</f>
        <v>2023</v>
      </c>
      <c r="J3233" s="267">
        <v>45013</v>
      </c>
      <c r="K3233" s="267">
        <f>J3233+1</f>
        <v>45014</v>
      </c>
      <c r="L3233" s="266">
        <f>IF(M3233&lt;=365,1,2)</f>
        <v>1</v>
      </c>
      <c r="M3233" s="266">
        <f>IF(K3233&lt;$C$1,$C$2-$C$1+1,$C$2-K3233+1)</f>
        <v>33</v>
      </c>
      <c r="N3233" s="268">
        <f>M3233/365</f>
        <v>9.0410958904109592E-2</v>
      </c>
      <c r="O3233" s="269">
        <f>'Data and Parameter'!$E$4*'Data and Parameter'!$E$5*('Data and Parameter'!$E$6+'Data and Parameter'!$E$7)*'Data and Parameter'!$E$19*'Data and Parameter'!$E$14*'ER calculations'!N3233</f>
        <v>0.46812526095980572</v>
      </c>
    </row>
    <row r="3234" spans="1:15" ht="15">
      <c r="A3234" s="284">
        <v>3230</v>
      </c>
      <c r="B3234" s="287"/>
      <c r="C3234" s="287"/>
      <c r="D3234" s="284" t="s">
        <v>1376</v>
      </c>
      <c r="E3234" s="287"/>
      <c r="F3234" s="285" t="s">
        <v>3355</v>
      </c>
      <c r="G3234" s="266" t="s">
        <v>121</v>
      </c>
      <c r="H3234" s="266">
        <f>IF(G3234="Traditional Stove",0.1,0.2)</f>
        <v>0.1</v>
      </c>
      <c r="I3234" s="266">
        <f>YEAR(J3234)</f>
        <v>2023</v>
      </c>
      <c r="J3234" s="267">
        <v>45013</v>
      </c>
      <c r="K3234" s="267">
        <f>J3234+1</f>
        <v>45014</v>
      </c>
      <c r="L3234" s="266">
        <f>IF(M3234&lt;=365,1,2)</f>
        <v>1</v>
      </c>
      <c r="M3234" s="266">
        <f>IF(K3234&lt;$C$1,$C$2-$C$1+1,$C$2-K3234+1)</f>
        <v>33</v>
      </c>
      <c r="N3234" s="268">
        <f>M3234/365</f>
        <v>9.0410958904109592E-2</v>
      </c>
      <c r="O3234" s="269">
        <f>'Data and Parameter'!$E$4*'Data and Parameter'!$E$5*('Data and Parameter'!$E$6+'Data and Parameter'!$E$7)*'Data and Parameter'!$E$19*'Data and Parameter'!$E$14*'ER calculations'!N3234</f>
        <v>0.46812526095980572</v>
      </c>
    </row>
    <row r="3235" spans="1:15" ht="15">
      <c r="A3235" s="284">
        <v>3231</v>
      </c>
      <c r="B3235" s="287"/>
      <c r="C3235" s="287"/>
      <c r="D3235" s="284" t="s">
        <v>1376</v>
      </c>
      <c r="E3235" s="287"/>
      <c r="F3235" s="285" t="s">
        <v>3356</v>
      </c>
      <c r="G3235" s="266" t="s">
        <v>121</v>
      </c>
      <c r="H3235" s="266">
        <f>IF(G3235="Traditional Stove",0.1,0.2)</f>
        <v>0.1</v>
      </c>
      <c r="I3235" s="266">
        <f>YEAR(J3235)</f>
        <v>2023</v>
      </c>
      <c r="J3235" s="267">
        <v>45013</v>
      </c>
      <c r="K3235" s="267">
        <f>J3235+1</f>
        <v>45014</v>
      </c>
      <c r="L3235" s="266">
        <f>IF(M3235&lt;=365,1,2)</f>
        <v>1</v>
      </c>
      <c r="M3235" s="266">
        <f>IF(K3235&lt;$C$1,$C$2-$C$1+1,$C$2-K3235+1)</f>
        <v>33</v>
      </c>
      <c r="N3235" s="268">
        <f>M3235/365</f>
        <v>9.0410958904109592E-2</v>
      </c>
      <c r="O3235" s="269">
        <f>'Data and Parameter'!$E$4*'Data and Parameter'!$E$5*('Data and Parameter'!$E$6+'Data and Parameter'!$E$7)*'Data and Parameter'!$E$19*'Data and Parameter'!$E$14*'ER calculations'!N3235</f>
        <v>0.46812526095980572</v>
      </c>
    </row>
    <row r="3236" spans="1:15" ht="15">
      <c r="A3236" s="284">
        <v>3232</v>
      </c>
      <c r="B3236" s="287"/>
      <c r="C3236" s="287"/>
      <c r="D3236" s="284" t="s">
        <v>1376</v>
      </c>
      <c r="E3236" s="287"/>
      <c r="F3236" s="285" t="s">
        <v>3357</v>
      </c>
      <c r="G3236" s="266" t="s">
        <v>121</v>
      </c>
      <c r="H3236" s="266">
        <f>IF(G3236="Traditional Stove",0.1,0.2)</f>
        <v>0.1</v>
      </c>
      <c r="I3236" s="266">
        <f>YEAR(J3236)</f>
        <v>2023</v>
      </c>
      <c r="J3236" s="267">
        <v>45013</v>
      </c>
      <c r="K3236" s="267">
        <f>J3236+1</f>
        <v>45014</v>
      </c>
      <c r="L3236" s="266">
        <f>IF(M3236&lt;=365,1,2)</f>
        <v>1</v>
      </c>
      <c r="M3236" s="266">
        <f>IF(K3236&lt;$C$1,$C$2-$C$1+1,$C$2-K3236+1)</f>
        <v>33</v>
      </c>
      <c r="N3236" s="268">
        <f>M3236/365</f>
        <v>9.0410958904109592E-2</v>
      </c>
      <c r="O3236" s="269">
        <f>'Data and Parameter'!$E$4*'Data and Parameter'!$E$5*('Data and Parameter'!$E$6+'Data and Parameter'!$E$7)*'Data and Parameter'!$E$19*'Data and Parameter'!$E$14*'ER calculations'!N3236</f>
        <v>0.46812526095980572</v>
      </c>
    </row>
    <row r="3237" spans="1:15" ht="15">
      <c r="A3237" s="284">
        <v>3233</v>
      </c>
      <c r="B3237" s="287"/>
      <c r="C3237" s="287"/>
      <c r="D3237" s="284" t="s">
        <v>1376</v>
      </c>
      <c r="E3237" s="287"/>
      <c r="F3237" s="285" t="s">
        <v>3358</v>
      </c>
      <c r="G3237" s="266" t="s">
        <v>121</v>
      </c>
      <c r="H3237" s="266">
        <f>IF(G3237="Traditional Stove",0.1,0.2)</f>
        <v>0.1</v>
      </c>
      <c r="I3237" s="266">
        <f>YEAR(J3237)</f>
        <v>2023</v>
      </c>
      <c r="J3237" s="267">
        <v>45013</v>
      </c>
      <c r="K3237" s="267">
        <f>J3237+1</f>
        <v>45014</v>
      </c>
      <c r="L3237" s="266">
        <f>IF(M3237&lt;=365,1,2)</f>
        <v>1</v>
      </c>
      <c r="M3237" s="266">
        <f>IF(K3237&lt;$C$1,$C$2-$C$1+1,$C$2-K3237+1)</f>
        <v>33</v>
      </c>
      <c r="N3237" s="268">
        <f>M3237/365</f>
        <v>9.0410958904109592E-2</v>
      </c>
      <c r="O3237" s="269">
        <f>'Data and Parameter'!$E$4*'Data and Parameter'!$E$5*('Data and Parameter'!$E$6+'Data and Parameter'!$E$7)*'Data and Parameter'!$E$19*'Data and Parameter'!$E$14*'ER calculations'!N3237</f>
        <v>0.46812526095980572</v>
      </c>
    </row>
    <row r="3238" spans="1:15" ht="15">
      <c r="A3238" s="284">
        <v>3234</v>
      </c>
      <c r="B3238" s="287"/>
      <c r="C3238" s="287"/>
      <c r="D3238" s="284" t="s">
        <v>1376</v>
      </c>
      <c r="E3238" s="287"/>
      <c r="F3238" s="285" t="s">
        <v>3359</v>
      </c>
      <c r="G3238" s="266" t="s">
        <v>121</v>
      </c>
      <c r="H3238" s="266">
        <f>IF(G3238="Traditional Stove",0.1,0.2)</f>
        <v>0.1</v>
      </c>
      <c r="I3238" s="266">
        <f>YEAR(J3238)</f>
        <v>2023</v>
      </c>
      <c r="J3238" s="267">
        <v>45013</v>
      </c>
      <c r="K3238" s="267">
        <f>J3238+1</f>
        <v>45014</v>
      </c>
      <c r="L3238" s="266">
        <f>IF(M3238&lt;=365,1,2)</f>
        <v>1</v>
      </c>
      <c r="M3238" s="266">
        <f>IF(K3238&lt;$C$1,$C$2-$C$1+1,$C$2-K3238+1)</f>
        <v>33</v>
      </c>
      <c r="N3238" s="268">
        <f>M3238/365</f>
        <v>9.0410958904109592E-2</v>
      </c>
      <c r="O3238" s="269">
        <f>'Data and Parameter'!$E$4*'Data and Parameter'!$E$5*('Data and Parameter'!$E$6+'Data and Parameter'!$E$7)*'Data and Parameter'!$E$19*'Data and Parameter'!$E$14*'ER calculations'!N3238</f>
        <v>0.46812526095980572</v>
      </c>
    </row>
    <row r="3239" spans="1:15" ht="15">
      <c r="A3239" s="284">
        <v>3235</v>
      </c>
      <c r="B3239" s="287"/>
      <c r="C3239" s="287"/>
      <c r="D3239" s="284" t="s">
        <v>1376</v>
      </c>
      <c r="E3239" s="287"/>
      <c r="F3239" s="285" t="s">
        <v>3360</v>
      </c>
      <c r="G3239" s="266" t="s">
        <v>121</v>
      </c>
      <c r="H3239" s="266">
        <f>IF(G3239="Traditional Stove",0.1,0.2)</f>
        <v>0.1</v>
      </c>
      <c r="I3239" s="266">
        <f>YEAR(J3239)</f>
        <v>2023</v>
      </c>
      <c r="J3239" s="267">
        <v>45013</v>
      </c>
      <c r="K3239" s="267">
        <f>J3239+1</f>
        <v>45014</v>
      </c>
      <c r="L3239" s="266">
        <f>IF(M3239&lt;=365,1,2)</f>
        <v>1</v>
      </c>
      <c r="M3239" s="266">
        <f>IF(K3239&lt;$C$1,$C$2-$C$1+1,$C$2-K3239+1)</f>
        <v>33</v>
      </c>
      <c r="N3239" s="268">
        <f>M3239/365</f>
        <v>9.0410958904109592E-2</v>
      </c>
      <c r="O3239" s="269">
        <f>'Data and Parameter'!$E$4*'Data and Parameter'!$E$5*('Data and Parameter'!$E$6+'Data and Parameter'!$E$7)*'Data and Parameter'!$E$19*'Data and Parameter'!$E$14*'ER calculations'!N3239</f>
        <v>0.46812526095980572</v>
      </c>
    </row>
    <row r="3240" spans="1:15" ht="15">
      <c r="A3240" s="284">
        <v>3236</v>
      </c>
      <c r="B3240" s="287"/>
      <c r="C3240" s="287"/>
      <c r="D3240" s="284" t="s">
        <v>1376</v>
      </c>
      <c r="E3240" s="287"/>
      <c r="F3240" s="285" t="s">
        <v>3361</v>
      </c>
      <c r="G3240" s="266" t="s">
        <v>121</v>
      </c>
      <c r="H3240" s="266">
        <f>IF(G3240="Traditional Stove",0.1,0.2)</f>
        <v>0.1</v>
      </c>
      <c r="I3240" s="266">
        <f>YEAR(J3240)</f>
        <v>2023</v>
      </c>
      <c r="J3240" s="267">
        <v>45013</v>
      </c>
      <c r="K3240" s="267">
        <f>J3240+1</f>
        <v>45014</v>
      </c>
      <c r="L3240" s="266">
        <f>IF(M3240&lt;=365,1,2)</f>
        <v>1</v>
      </c>
      <c r="M3240" s="266">
        <f>IF(K3240&lt;$C$1,$C$2-$C$1+1,$C$2-K3240+1)</f>
        <v>33</v>
      </c>
      <c r="N3240" s="268">
        <f>M3240/365</f>
        <v>9.0410958904109592E-2</v>
      </c>
      <c r="O3240" s="269">
        <f>'Data and Parameter'!$E$4*'Data and Parameter'!$E$5*('Data and Parameter'!$E$6+'Data and Parameter'!$E$7)*'Data and Parameter'!$E$19*'Data and Parameter'!$E$14*'ER calculations'!N3240</f>
        <v>0.46812526095980572</v>
      </c>
    </row>
    <row r="3241" spans="1:15" ht="15">
      <c r="A3241" s="284">
        <v>3237</v>
      </c>
      <c r="B3241" s="287"/>
      <c r="C3241" s="287"/>
      <c r="D3241" s="284" t="s">
        <v>1376</v>
      </c>
      <c r="E3241" s="287"/>
      <c r="F3241" s="285" t="s">
        <v>3362</v>
      </c>
      <c r="G3241" s="266" t="s">
        <v>121</v>
      </c>
      <c r="H3241" s="266">
        <f>IF(G3241="Traditional Stove",0.1,0.2)</f>
        <v>0.1</v>
      </c>
      <c r="I3241" s="266">
        <f>YEAR(J3241)</f>
        <v>2023</v>
      </c>
      <c r="J3241" s="267">
        <v>45013</v>
      </c>
      <c r="K3241" s="267">
        <f>J3241+1</f>
        <v>45014</v>
      </c>
      <c r="L3241" s="266">
        <f>IF(M3241&lt;=365,1,2)</f>
        <v>1</v>
      </c>
      <c r="M3241" s="266">
        <f>IF(K3241&lt;$C$1,$C$2-$C$1+1,$C$2-K3241+1)</f>
        <v>33</v>
      </c>
      <c r="N3241" s="268">
        <f>M3241/365</f>
        <v>9.0410958904109592E-2</v>
      </c>
      <c r="O3241" s="269">
        <f>'Data and Parameter'!$E$4*'Data and Parameter'!$E$5*('Data and Parameter'!$E$6+'Data and Parameter'!$E$7)*'Data and Parameter'!$E$19*'Data and Parameter'!$E$14*'ER calculations'!N3241</f>
        <v>0.46812526095980572</v>
      </c>
    </row>
    <row r="3242" spans="1:15" ht="15">
      <c r="A3242" s="284">
        <v>3238</v>
      </c>
      <c r="B3242" s="287"/>
      <c r="C3242" s="287"/>
      <c r="D3242" s="284" t="s">
        <v>1376</v>
      </c>
      <c r="E3242" s="287"/>
      <c r="F3242" s="285" t="s">
        <v>3363</v>
      </c>
      <c r="G3242" s="266" t="s">
        <v>121</v>
      </c>
      <c r="H3242" s="266">
        <f>IF(G3242="Traditional Stove",0.1,0.2)</f>
        <v>0.1</v>
      </c>
      <c r="I3242" s="266">
        <f>YEAR(J3242)</f>
        <v>2023</v>
      </c>
      <c r="J3242" s="267">
        <v>45013</v>
      </c>
      <c r="K3242" s="267">
        <f>J3242+1</f>
        <v>45014</v>
      </c>
      <c r="L3242" s="266">
        <f>IF(M3242&lt;=365,1,2)</f>
        <v>1</v>
      </c>
      <c r="M3242" s="266">
        <f>IF(K3242&lt;$C$1,$C$2-$C$1+1,$C$2-K3242+1)</f>
        <v>33</v>
      </c>
      <c r="N3242" s="268">
        <f>M3242/365</f>
        <v>9.0410958904109592E-2</v>
      </c>
      <c r="O3242" s="269">
        <f>'Data and Parameter'!$E$4*'Data and Parameter'!$E$5*('Data and Parameter'!$E$6+'Data and Parameter'!$E$7)*'Data and Parameter'!$E$19*'Data and Parameter'!$E$14*'ER calculations'!N3242</f>
        <v>0.46812526095980572</v>
      </c>
    </row>
    <row r="3243" spans="1:15" ht="15">
      <c r="A3243" s="284">
        <v>3239</v>
      </c>
      <c r="B3243" s="287"/>
      <c r="C3243" s="287"/>
      <c r="D3243" s="284" t="s">
        <v>1376</v>
      </c>
      <c r="E3243" s="287"/>
      <c r="F3243" s="285" t="s">
        <v>3364</v>
      </c>
      <c r="G3243" s="266" t="s">
        <v>121</v>
      </c>
      <c r="H3243" s="266">
        <f>IF(G3243="Traditional Stove",0.1,0.2)</f>
        <v>0.1</v>
      </c>
      <c r="I3243" s="266">
        <f>YEAR(J3243)</f>
        <v>2023</v>
      </c>
      <c r="J3243" s="267">
        <v>45013</v>
      </c>
      <c r="K3243" s="267">
        <f>J3243+1</f>
        <v>45014</v>
      </c>
      <c r="L3243" s="266">
        <f>IF(M3243&lt;=365,1,2)</f>
        <v>1</v>
      </c>
      <c r="M3243" s="266">
        <f>IF(K3243&lt;$C$1,$C$2-$C$1+1,$C$2-K3243+1)</f>
        <v>33</v>
      </c>
      <c r="N3243" s="268">
        <f>M3243/365</f>
        <v>9.0410958904109592E-2</v>
      </c>
      <c r="O3243" s="269">
        <f>'Data and Parameter'!$E$4*'Data and Parameter'!$E$5*('Data and Parameter'!$E$6+'Data and Parameter'!$E$7)*'Data and Parameter'!$E$19*'Data and Parameter'!$E$14*'ER calculations'!N3243</f>
        <v>0.46812526095980572</v>
      </c>
    </row>
    <row r="3244" spans="1:15" ht="15">
      <c r="A3244" s="284">
        <v>3240</v>
      </c>
      <c r="B3244" s="287"/>
      <c r="C3244" s="287"/>
      <c r="D3244" s="284" t="s">
        <v>1376</v>
      </c>
      <c r="E3244" s="287"/>
      <c r="F3244" s="285" t="s">
        <v>3365</v>
      </c>
      <c r="G3244" s="266" t="s">
        <v>121</v>
      </c>
      <c r="H3244" s="266">
        <f>IF(G3244="Traditional Stove",0.1,0.2)</f>
        <v>0.1</v>
      </c>
      <c r="I3244" s="266">
        <f>YEAR(J3244)</f>
        <v>2023</v>
      </c>
      <c r="J3244" s="267">
        <v>45013</v>
      </c>
      <c r="K3244" s="267">
        <f>J3244+1</f>
        <v>45014</v>
      </c>
      <c r="L3244" s="266">
        <f>IF(M3244&lt;=365,1,2)</f>
        <v>1</v>
      </c>
      <c r="M3244" s="266">
        <f>IF(K3244&lt;$C$1,$C$2-$C$1+1,$C$2-K3244+1)</f>
        <v>33</v>
      </c>
      <c r="N3244" s="268">
        <f>M3244/365</f>
        <v>9.0410958904109592E-2</v>
      </c>
      <c r="O3244" s="269">
        <f>'Data and Parameter'!$E$4*'Data and Parameter'!$E$5*('Data and Parameter'!$E$6+'Data and Parameter'!$E$7)*'Data and Parameter'!$E$19*'Data and Parameter'!$E$14*'ER calculations'!N3244</f>
        <v>0.46812526095980572</v>
      </c>
    </row>
    <row r="3245" spans="1:15" ht="15">
      <c r="A3245" s="284">
        <v>3241</v>
      </c>
      <c r="B3245" s="287"/>
      <c r="C3245" s="287"/>
      <c r="D3245" s="284" t="s">
        <v>1376</v>
      </c>
      <c r="E3245" s="287"/>
      <c r="F3245" s="285" t="s">
        <v>3366</v>
      </c>
      <c r="G3245" s="266" t="s">
        <v>121</v>
      </c>
      <c r="H3245" s="266">
        <f>IF(G3245="Traditional Stove",0.1,0.2)</f>
        <v>0.1</v>
      </c>
      <c r="I3245" s="266">
        <f>YEAR(J3245)</f>
        <v>2023</v>
      </c>
      <c r="J3245" s="267">
        <v>45013</v>
      </c>
      <c r="K3245" s="267">
        <f>J3245+1</f>
        <v>45014</v>
      </c>
      <c r="L3245" s="266">
        <f>IF(M3245&lt;=365,1,2)</f>
        <v>1</v>
      </c>
      <c r="M3245" s="266">
        <f>IF(K3245&lt;$C$1,$C$2-$C$1+1,$C$2-K3245+1)</f>
        <v>33</v>
      </c>
      <c r="N3245" s="268">
        <f>M3245/365</f>
        <v>9.0410958904109592E-2</v>
      </c>
      <c r="O3245" s="269">
        <f>'Data and Parameter'!$E$4*'Data and Parameter'!$E$5*('Data and Parameter'!$E$6+'Data and Parameter'!$E$7)*'Data and Parameter'!$E$19*'Data and Parameter'!$E$14*'ER calculations'!N3245</f>
        <v>0.46812526095980572</v>
      </c>
    </row>
    <row r="3246" spans="1:15" ht="15">
      <c r="A3246" s="284">
        <v>3242</v>
      </c>
      <c r="B3246" s="287"/>
      <c r="C3246" s="287"/>
      <c r="D3246" s="284" t="s">
        <v>1376</v>
      </c>
      <c r="E3246" s="287"/>
      <c r="F3246" s="285" t="s">
        <v>3367</v>
      </c>
      <c r="G3246" s="266" t="s">
        <v>121</v>
      </c>
      <c r="H3246" s="266">
        <f>IF(G3246="Traditional Stove",0.1,0.2)</f>
        <v>0.1</v>
      </c>
      <c r="I3246" s="266">
        <f>YEAR(J3246)</f>
        <v>2023</v>
      </c>
      <c r="J3246" s="267">
        <v>45013</v>
      </c>
      <c r="K3246" s="267">
        <f>J3246+1</f>
        <v>45014</v>
      </c>
      <c r="L3246" s="266">
        <f>IF(M3246&lt;=365,1,2)</f>
        <v>1</v>
      </c>
      <c r="M3246" s="266">
        <f>IF(K3246&lt;$C$1,$C$2-$C$1+1,$C$2-K3246+1)</f>
        <v>33</v>
      </c>
      <c r="N3246" s="268">
        <f>M3246/365</f>
        <v>9.0410958904109592E-2</v>
      </c>
      <c r="O3246" s="269">
        <f>'Data and Parameter'!$E$4*'Data and Parameter'!$E$5*('Data and Parameter'!$E$6+'Data and Parameter'!$E$7)*'Data and Parameter'!$E$19*'Data and Parameter'!$E$14*'ER calculations'!N3246</f>
        <v>0.46812526095980572</v>
      </c>
    </row>
    <row r="3247" spans="1:15" ht="15">
      <c r="A3247" s="284">
        <v>3243</v>
      </c>
      <c r="B3247" s="287"/>
      <c r="C3247" s="287"/>
      <c r="D3247" s="284" t="s">
        <v>1376</v>
      </c>
      <c r="E3247" s="287"/>
      <c r="F3247" s="285" t="s">
        <v>3368</v>
      </c>
      <c r="G3247" s="266" t="s">
        <v>121</v>
      </c>
      <c r="H3247" s="266">
        <f>IF(G3247="Traditional Stove",0.1,0.2)</f>
        <v>0.1</v>
      </c>
      <c r="I3247" s="266">
        <f>YEAR(J3247)</f>
        <v>2023</v>
      </c>
      <c r="J3247" s="267">
        <v>45013</v>
      </c>
      <c r="K3247" s="267">
        <f>J3247+1</f>
        <v>45014</v>
      </c>
      <c r="L3247" s="266">
        <f>IF(M3247&lt;=365,1,2)</f>
        <v>1</v>
      </c>
      <c r="M3247" s="266">
        <f>IF(K3247&lt;$C$1,$C$2-$C$1+1,$C$2-K3247+1)</f>
        <v>33</v>
      </c>
      <c r="N3247" s="268">
        <f>M3247/365</f>
        <v>9.0410958904109592E-2</v>
      </c>
      <c r="O3247" s="269">
        <f>'Data and Parameter'!$E$4*'Data and Parameter'!$E$5*('Data and Parameter'!$E$6+'Data and Parameter'!$E$7)*'Data and Parameter'!$E$19*'Data and Parameter'!$E$14*'ER calculations'!N3247</f>
        <v>0.46812526095980572</v>
      </c>
    </row>
    <row r="3248" spans="1:15" ht="15">
      <c r="A3248" s="284">
        <v>3244</v>
      </c>
      <c r="B3248" s="287"/>
      <c r="C3248" s="287"/>
      <c r="D3248" s="284" t="s">
        <v>1376</v>
      </c>
      <c r="E3248" s="287"/>
      <c r="F3248" s="285" t="s">
        <v>3369</v>
      </c>
      <c r="G3248" s="266" t="s">
        <v>121</v>
      </c>
      <c r="H3248" s="266">
        <f>IF(G3248="Traditional Stove",0.1,0.2)</f>
        <v>0.1</v>
      </c>
      <c r="I3248" s="266">
        <f>YEAR(J3248)</f>
        <v>2023</v>
      </c>
      <c r="J3248" s="267">
        <v>45013</v>
      </c>
      <c r="K3248" s="267">
        <f>J3248+1</f>
        <v>45014</v>
      </c>
      <c r="L3248" s="266">
        <f>IF(M3248&lt;=365,1,2)</f>
        <v>1</v>
      </c>
      <c r="M3248" s="266">
        <f>IF(K3248&lt;$C$1,$C$2-$C$1+1,$C$2-K3248+1)</f>
        <v>33</v>
      </c>
      <c r="N3248" s="268">
        <f>M3248/365</f>
        <v>9.0410958904109592E-2</v>
      </c>
      <c r="O3248" s="269">
        <f>'Data and Parameter'!$E$4*'Data and Parameter'!$E$5*('Data and Parameter'!$E$6+'Data and Parameter'!$E$7)*'Data and Parameter'!$E$19*'Data and Parameter'!$E$14*'ER calculations'!N3248</f>
        <v>0.46812526095980572</v>
      </c>
    </row>
    <row r="3249" spans="1:15" ht="15">
      <c r="A3249" s="284">
        <v>3245</v>
      </c>
      <c r="B3249" s="287"/>
      <c r="C3249" s="287"/>
      <c r="D3249" s="284" t="s">
        <v>1376</v>
      </c>
      <c r="E3249" s="287"/>
      <c r="F3249" s="285" t="s">
        <v>3370</v>
      </c>
      <c r="G3249" s="266" t="s">
        <v>121</v>
      </c>
      <c r="H3249" s="266">
        <f>IF(G3249="Traditional Stove",0.1,0.2)</f>
        <v>0.1</v>
      </c>
      <c r="I3249" s="266">
        <f>YEAR(J3249)</f>
        <v>2023</v>
      </c>
      <c r="J3249" s="267">
        <v>45013</v>
      </c>
      <c r="K3249" s="267">
        <f>J3249+1</f>
        <v>45014</v>
      </c>
      <c r="L3249" s="266">
        <f>IF(M3249&lt;=365,1,2)</f>
        <v>1</v>
      </c>
      <c r="M3249" s="266">
        <f>IF(K3249&lt;$C$1,$C$2-$C$1+1,$C$2-K3249+1)</f>
        <v>33</v>
      </c>
      <c r="N3249" s="268">
        <f>M3249/365</f>
        <v>9.0410958904109592E-2</v>
      </c>
      <c r="O3249" s="269">
        <f>'Data and Parameter'!$E$4*'Data and Parameter'!$E$5*('Data and Parameter'!$E$6+'Data and Parameter'!$E$7)*'Data and Parameter'!$E$19*'Data and Parameter'!$E$14*'ER calculations'!N3249</f>
        <v>0.46812526095980572</v>
      </c>
    </row>
    <row r="3250" spans="1:15" ht="15">
      <c r="A3250" s="284">
        <v>3246</v>
      </c>
      <c r="B3250" s="287"/>
      <c r="C3250" s="287"/>
      <c r="D3250" s="284" t="s">
        <v>1376</v>
      </c>
      <c r="E3250" s="287"/>
      <c r="F3250" s="285" t="s">
        <v>3371</v>
      </c>
      <c r="G3250" s="266" t="s">
        <v>121</v>
      </c>
      <c r="H3250" s="266">
        <f>IF(G3250="Traditional Stove",0.1,0.2)</f>
        <v>0.1</v>
      </c>
      <c r="I3250" s="266">
        <f>YEAR(J3250)</f>
        <v>2023</v>
      </c>
      <c r="J3250" s="267">
        <v>45013</v>
      </c>
      <c r="K3250" s="267">
        <f>J3250+1</f>
        <v>45014</v>
      </c>
      <c r="L3250" s="266">
        <f>IF(M3250&lt;=365,1,2)</f>
        <v>1</v>
      </c>
      <c r="M3250" s="266">
        <f>IF(K3250&lt;$C$1,$C$2-$C$1+1,$C$2-K3250+1)</f>
        <v>33</v>
      </c>
      <c r="N3250" s="268">
        <f>M3250/365</f>
        <v>9.0410958904109592E-2</v>
      </c>
      <c r="O3250" s="269">
        <f>'Data and Parameter'!$E$4*'Data and Parameter'!$E$5*('Data and Parameter'!$E$6+'Data and Parameter'!$E$7)*'Data and Parameter'!$E$19*'Data and Parameter'!$E$14*'ER calculations'!N3250</f>
        <v>0.46812526095980572</v>
      </c>
    </row>
    <row r="3251" spans="1:15" ht="15">
      <c r="A3251" s="284">
        <v>3247</v>
      </c>
      <c r="B3251" s="287"/>
      <c r="C3251" s="287"/>
      <c r="D3251" s="284" t="s">
        <v>1376</v>
      </c>
      <c r="E3251" s="287"/>
      <c r="F3251" s="285" t="s">
        <v>3372</v>
      </c>
      <c r="G3251" s="266" t="s">
        <v>121</v>
      </c>
      <c r="H3251" s="266">
        <f>IF(G3251="Traditional Stove",0.1,0.2)</f>
        <v>0.1</v>
      </c>
      <c r="I3251" s="266">
        <f>YEAR(J3251)</f>
        <v>2023</v>
      </c>
      <c r="J3251" s="267">
        <v>45013</v>
      </c>
      <c r="K3251" s="267">
        <f>J3251+1</f>
        <v>45014</v>
      </c>
      <c r="L3251" s="266">
        <f>IF(M3251&lt;=365,1,2)</f>
        <v>1</v>
      </c>
      <c r="M3251" s="266">
        <f>IF(K3251&lt;$C$1,$C$2-$C$1+1,$C$2-K3251+1)</f>
        <v>33</v>
      </c>
      <c r="N3251" s="268">
        <f>M3251/365</f>
        <v>9.0410958904109592E-2</v>
      </c>
      <c r="O3251" s="269">
        <f>'Data and Parameter'!$E$4*'Data and Parameter'!$E$5*('Data and Parameter'!$E$6+'Data and Parameter'!$E$7)*'Data and Parameter'!$E$19*'Data and Parameter'!$E$14*'ER calculations'!N3251</f>
        <v>0.46812526095980572</v>
      </c>
    </row>
    <row r="3252" spans="1:15" ht="15">
      <c r="A3252" s="284">
        <v>3248</v>
      </c>
      <c r="B3252" s="287"/>
      <c r="C3252" s="287"/>
      <c r="D3252" s="284" t="s">
        <v>1376</v>
      </c>
      <c r="E3252" s="287"/>
      <c r="F3252" s="285" t="s">
        <v>3373</v>
      </c>
      <c r="G3252" s="266" t="s">
        <v>121</v>
      </c>
      <c r="H3252" s="266">
        <f>IF(G3252="Traditional Stove",0.1,0.2)</f>
        <v>0.1</v>
      </c>
      <c r="I3252" s="266">
        <f>YEAR(J3252)</f>
        <v>2023</v>
      </c>
      <c r="J3252" s="267">
        <v>45013</v>
      </c>
      <c r="K3252" s="267">
        <f>J3252+1</f>
        <v>45014</v>
      </c>
      <c r="L3252" s="266">
        <f>IF(M3252&lt;=365,1,2)</f>
        <v>1</v>
      </c>
      <c r="M3252" s="266">
        <f>IF(K3252&lt;$C$1,$C$2-$C$1+1,$C$2-K3252+1)</f>
        <v>33</v>
      </c>
      <c r="N3252" s="268">
        <f>M3252/365</f>
        <v>9.0410958904109592E-2</v>
      </c>
      <c r="O3252" s="269">
        <f>'Data and Parameter'!$E$4*'Data and Parameter'!$E$5*('Data and Parameter'!$E$6+'Data and Parameter'!$E$7)*'Data and Parameter'!$E$19*'Data and Parameter'!$E$14*'ER calculations'!N3252</f>
        <v>0.46812526095980572</v>
      </c>
    </row>
    <row r="3253" spans="1:15" ht="15">
      <c r="A3253" s="284">
        <v>3249</v>
      </c>
      <c r="B3253" s="287"/>
      <c r="C3253" s="287"/>
      <c r="D3253" s="284" t="s">
        <v>1376</v>
      </c>
      <c r="E3253" s="287"/>
      <c r="F3253" s="285" t="s">
        <v>3374</v>
      </c>
      <c r="G3253" s="266" t="s">
        <v>121</v>
      </c>
      <c r="H3253" s="266">
        <f>IF(G3253="Traditional Stove",0.1,0.2)</f>
        <v>0.1</v>
      </c>
      <c r="I3253" s="266">
        <f>YEAR(J3253)</f>
        <v>2023</v>
      </c>
      <c r="J3253" s="267">
        <v>45013</v>
      </c>
      <c r="K3253" s="267">
        <f>J3253+1</f>
        <v>45014</v>
      </c>
      <c r="L3253" s="266">
        <f>IF(M3253&lt;=365,1,2)</f>
        <v>1</v>
      </c>
      <c r="M3253" s="266">
        <f>IF(K3253&lt;$C$1,$C$2-$C$1+1,$C$2-K3253+1)</f>
        <v>33</v>
      </c>
      <c r="N3253" s="268">
        <f>M3253/365</f>
        <v>9.0410958904109592E-2</v>
      </c>
      <c r="O3253" s="269">
        <f>'Data and Parameter'!$E$4*'Data and Parameter'!$E$5*('Data and Parameter'!$E$6+'Data and Parameter'!$E$7)*'Data and Parameter'!$E$19*'Data and Parameter'!$E$14*'ER calculations'!N3253</f>
        <v>0.46812526095980572</v>
      </c>
    </row>
    <row r="3254" spans="1:15" ht="15">
      <c r="A3254" s="284">
        <v>3250</v>
      </c>
      <c r="B3254" s="287"/>
      <c r="C3254" s="287"/>
      <c r="D3254" s="284" t="s">
        <v>1376</v>
      </c>
      <c r="E3254" s="287"/>
      <c r="F3254" s="285" t="s">
        <v>3375</v>
      </c>
      <c r="G3254" s="266" t="s">
        <v>121</v>
      </c>
      <c r="H3254" s="266">
        <f>IF(G3254="Traditional Stove",0.1,0.2)</f>
        <v>0.1</v>
      </c>
      <c r="I3254" s="266">
        <f>YEAR(J3254)</f>
        <v>2023</v>
      </c>
      <c r="J3254" s="267">
        <v>45013</v>
      </c>
      <c r="K3254" s="267">
        <f>J3254+1</f>
        <v>45014</v>
      </c>
      <c r="L3254" s="266">
        <f>IF(M3254&lt;=365,1,2)</f>
        <v>1</v>
      </c>
      <c r="M3254" s="266">
        <f>IF(K3254&lt;$C$1,$C$2-$C$1+1,$C$2-K3254+1)</f>
        <v>33</v>
      </c>
      <c r="N3254" s="268">
        <f>M3254/365</f>
        <v>9.0410958904109592E-2</v>
      </c>
      <c r="O3254" s="269">
        <f>'Data and Parameter'!$E$4*'Data and Parameter'!$E$5*('Data and Parameter'!$E$6+'Data and Parameter'!$E$7)*'Data and Parameter'!$E$19*'Data and Parameter'!$E$14*'ER calculations'!N3254</f>
        <v>0.46812526095980572</v>
      </c>
    </row>
    <row r="3255" spans="1:15" ht="15">
      <c r="A3255" s="284">
        <v>3251</v>
      </c>
      <c r="B3255" s="287"/>
      <c r="C3255" s="287"/>
      <c r="D3255" s="284" t="s">
        <v>1376</v>
      </c>
      <c r="E3255" s="287"/>
      <c r="F3255" s="285" t="s">
        <v>3376</v>
      </c>
      <c r="G3255" s="266" t="s">
        <v>121</v>
      </c>
      <c r="H3255" s="266">
        <f>IF(G3255="Traditional Stove",0.1,0.2)</f>
        <v>0.1</v>
      </c>
      <c r="I3255" s="266">
        <f>YEAR(J3255)</f>
        <v>2023</v>
      </c>
      <c r="J3255" s="267">
        <v>45013</v>
      </c>
      <c r="K3255" s="267">
        <f>J3255+1</f>
        <v>45014</v>
      </c>
      <c r="L3255" s="266">
        <f>IF(M3255&lt;=365,1,2)</f>
        <v>1</v>
      </c>
      <c r="M3255" s="266">
        <f>IF(K3255&lt;$C$1,$C$2-$C$1+1,$C$2-K3255+1)</f>
        <v>33</v>
      </c>
      <c r="N3255" s="268">
        <f>M3255/365</f>
        <v>9.0410958904109592E-2</v>
      </c>
      <c r="O3255" s="269">
        <f>'Data and Parameter'!$E$4*'Data and Parameter'!$E$5*('Data and Parameter'!$E$6+'Data and Parameter'!$E$7)*'Data and Parameter'!$E$19*'Data and Parameter'!$E$14*'ER calculations'!N3255</f>
        <v>0.46812526095980572</v>
      </c>
    </row>
    <row r="3256" spans="1:15" ht="15">
      <c r="A3256" s="284">
        <v>3252</v>
      </c>
      <c r="B3256" s="287"/>
      <c r="C3256" s="287"/>
      <c r="D3256" s="284" t="s">
        <v>1376</v>
      </c>
      <c r="E3256" s="287"/>
      <c r="F3256" s="285" t="s">
        <v>3377</v>
      </c>
      <c r="G3256" s="266" t="s">
        <v>121</v>
      </c>
      <c r="H3256" s="266">
        <f>IF(G3256="Traditional Stove",0.1,0.2)</f>
        <v>0.1</v>
      </c>
      <c r="I3256" s="266">
        <f>YEAR(J3256)</f>
        <v>2023</v>
      </c>
      <c r="J3256" s="267">
        <v>45013</v>
      </c>
      <c r="K3256" s="267">
        <f>J3256+1</f>
        <v>45014</v>
      </c>
      <c r="L3256" s="266">
        <f>IF(M3256&lt;=365,1,2)</f>
        <v>1</v>
      </c>
      <c r="M3256" s="266">
        <f>IF(K3256&lt;$C$1,$C$2-$C$1+1,$C$2-K3256+1)</f>
        <v>33</v>
      </c>
      <c r="N3256" s="268">
        <f>M3256/365</f>
        <v>9.0410958904109592E-2</v>
      </c>
      <c r="O3256" s="269">
        <f>'Data and Parameter'!$E$4*'Data and Parameter'!$E$5*('Data and Parameter'!$E$6+'Data and Parameter'!$E$7)*'Data and Parameter'!$E$19*'Data and Parameter'!$E$14*'ER calculations'!N3256</f>
        <v>0.46812526095980572</v>
      </c>
    </row>
    <row r="3257" spans="1:15" ht="15">
      <c r="A3257" s="284">
        <v>3253</v>
      </c>
      <c r="B3257" s="287"/>
      <c r="C3257" s="287"/>
      <c r="D3257" s="284" t="s">
        <v>1376</v>
      </c>
      <c r="E3257" s="287"/>
      <c r="F3257" s="285" t="s">
        <v>3378</v>
      </c>
      <c r="G3257" s="266" t="s">
        <v>121</v>
      </c>
      <c r="H3257" s="266">
        <f>IF(G3257="Traditional Stove",0.1,0.2)</f>
        <v>0.1</v>
      </c>
      <c r="I3257" s="266">
        <f>YEAR(J3257)</f>
        <v>2023</v>
      </c>
      <c r="J3257" s="267">
        <v>45013</v>
      </c>
      <c r="K3257" s="267">
        <f>J3257+1</f>
        <v>45014</v>
      </c>
      <c r="L3257" s="266">
        <f>IF(M3257&lt;=365,1,2)</f>
        <v>1</v>
      </c>
      <c r="M3257" s="266">
        <f>IF(K3257&lt;$C$1,$C$2-$C$1+1,$C$2-K3257+1)</f>
        <v>33</v>
      </c>
      <c r="N3257" s="268">
        <f>M3257/365</f>
        <v>9.0410958904109592E-2</v>
      </c>
      <c r="O3257" s="269">
        <f>'Data and Parameter'!$E$4*'Data and Parameter'!$E$5*('Data and Parameter'!$E$6+'Data and Parameter'!$E$7)*'Data and Parameter'!$E$19*'Data and Parameter'!$E$14*'ER calculations'!N3257</f>
        <v>0.46812526095980572</v>
      </c>
    </row>
    <row r="3258" spans="1:15" ht="15">
      <c r="A3258" s="284">
        <v>3254</v>
      </c>
      <c r="B3258" s="287"/>
      <c r="C3258" s="287"/>
      <c r="D3258" s="284" t="s">
        <v>1376</v>
      </c>
      <c r="E3258" s="287"/>
      <c r="F3258" s="285" t="s">
        <v>3379</v>
      </c>
      <c r="G3258" s="266" t="s">
        <v>121</v>
      </c>
      <c r="H3258" s="266">
        <f>IF(G3258="Traditional Stove",0.1,0.2)</f>
        <v>0.1</v>
      </c>
      <c r="I3258" s="266">
        <f>YEAR(J3258)</f>
        <v>2023</v>
      </c>
      <c r="J3258" s="267">
        <v>45013</v>
      </c>
      <c r="K3258" s="267">
        <f>J3258+1</f>
        <v>45014</v>
      </c>
      <c r="L3258" s="266">
        <f>IF(M3258&lt;=365,1,2)</f>
        <v>1</v>
      </c>
      <c r="M3258" s="266">
        <f>IF(K3258&lt;$C$1,$C$2-$C$1+1,$C$2-K3258+1)</f>
        <v>33</v>
      </c>
      <c r="N3258" s="268">
        <f>M3258/365</f>
        <v>9.0410958904109592E-2</v>
      </c>
      <c r="O3258" s="269">
        <f>'Data and Parameter'!$E$4*'Data and Parameter'!$E$5*('Data and Parameter'!$E$6+'Data and Parameter'!$E$7)*'Data and Parameter'!$E$19*'Data and Parameter'!$E$14*'ER calculations'!N3258</f>
        <v>0.46812526095980572</v>
      </c>
    </row>
    <row r="3259" spans="1:15" ht="15">
      <c r="A3259" s="284">
        <v>3255</v>
      </c>
      <c r="B3259" s="287"/>
      <c r="C3259" s="287"/>
      <c r="D3259" s="284" t="s">
        <v>1376</v>
      </c>
      <c r="E3259" s="287"/>
      <c r="F3259" s="285" t="s">
        <v>3380</v>
      </c>
      <c r="G3259" s="266" t="s">
        <v>121</v>
      </c>
      <c r="H3259" s="266">
        <f>IF(G3259="Traditional Stove",0.1,0.2)</f>
        <v>0.1</v>
      </c>
      <c r="I3259" s="266">
        <f>YEAR(J3259)</f>
        <v>2023</v>
      </c>
      <c r="J3259" s="267">
        <v>45013</v>
      </c>
      <c r="K3259" s="267">
        <f>J3259+1</f>
        <v>45014</v>
      </c>
      <c r="L3259" s="266">
        <f>IF(M3259&lt;=365,1,2)</f>
        <v>1</v>
      </c>
      <c r="M3259" s="266">
        <f>IF(K3259&lt;$C$1,$C$2-$C$1+1,$C$2-K3259+1)</f>
        <v>33</v>
      </c>
      <c r="N3259" s="268">
        <f>M3259/365</f>
        <v>9.0410958904109592E-2</v>
      </c>
      <c r="O3259" s="269">
        <f>'Data and Parameter'!$E$4*'Data and Parameter'!$E$5*('Data and Parameter'!$E$6+'Data and Parameter'!$E$7)*'Data and Parameter'!$E$19*'Data and Parameter'!$E$14*'ER calculations'!N3259</f>
        <v>0.46812526095980572</v>
      </c>
    </row>
    <row r="3260" spans="1:15" ht="15">
      <c r="A3260" s="284">
        <v>3256</v>
      </c>
      <c r="B3260" s="287"/>
      <c r="C3260" s="287"/>
      <c r="D3260" s="284" t="s">
        <v>1376</v>
      </c>
      <c r="E3260" s="287"/>
      <c r="F3260" s="285" t="s">
        <v>3381</v>
      </c>
      <c r="G3260" s="266" t="s">
        <v>121</v>
      </c>
      <c r="H3260" s="266">
        <f>IF(G3260="Traditional Stove",0.1,0.2)</f>
        <v>0.1</v>
      </c>
      <c r="I3260" s="266">
        <f>YEAR(J3260)</f>
        <v>2023</v>
      </c>
      <c r="J3260" s="267">
        <v>45013</v>
      </c>
      <c r="K3260" s="267">
        <f>J3260+1</f>
        <v>45014</v>
      </c>
      <c r="L3260" s="266">
        <f>IF(M3260&lt;=365,1,2)</f>
        <v>1</v>
      </c>
      <c r="M3260" s="266">
        <f>IF(K3260&lt;$C$1,$C$2-$C$1+1,$C$2-K3260+1)</f>
        <v>33</v>
      </c>
      <c r="N3260" s="268">
        <f>M3260/365</f>
        <v>9.0410958904109592E-2</v>
      </c>
      <c r="O3260" s="269">
        <f>'Data and Parameter'!$E$4*'Data and Parameter'!$E$5*('Data and Parameter'!$E$6+'Data and Parameter'!$E$7)*'Data and Parameter'!$E$19*'Data and Parameter'!$E$14*'ER calculations'!N3260</f>
        <v>0.46812526095980572</v>
      </c>
    </row>
    <row r="3261" spans="1:15" ht="15">
      <c r="A3261" s="284">
        <v>3257</v>
      </c>
      <c r="B3261" s="287"/>
      <c r="C3261" s="287"/>
      <c r="D3261" s="284" t="s">
        <v>1376</v>
      </c>
      <c r="E3261" s="287"/>
      <c r="F3261" s="285" t="s">
        <v>3382</v>
      </c>
      <c r="G3261" s="266" t="s">
        <v>121</v>
      </c>
      <c r="H3261" s="266">
        <f>IF(G3261="Traditional Stove",0.1,0.2)</f>
        <v>0.1</v>
      </c>
      <c r="I3261" s="266">
        <f>YEAR(J3261)</f>
        <v>2023</v>
      </c>
      <c r="J3261" s="267">
        <v>45013</v>
      </c>
      <c r="K3261" s="267">
        <f>J3261+1</f>
        <v>45014</v>
      </c>
      <c r="L3261" s="266">
        <f>IF(M3261&lt;=365,1,2)</f>
        <v>1</v>
      </c>
      <c r="M3261" s="266">
        <f>IF(K3261&lt;$C$1,$C$2-$C$1+1,$C$2-K3261+1)</f>
        <v>33</v>
      </c>
      <c r="N3261" s="268">
        <f>M3261/365</f>
        <v>9.0410958904109592E-2</v>
      </c>
      <c r="O3261" s="269">
        <f>'Data and Parameter'!$E$4*'Data and Parameter'!$E$5*('Data and Parameter'!$E$6+'Data and Parameter'!$E$7)*'Data and Parameter'!$E$19*'Data and Parameter'!$E$14*'ER calculations'!N3261</f>
        <v>0.46812526095980572</v>
      </c>
    </row>
    <row r="3262" spans="1:15" ht="15">
      <c r="A3262" s="284">
        <v>3258</v>
      </c>
      <c r="B3262" s="287"/>
      <c r="C3262" s="287"/>
      <c r="D3262" s="284" t="s">
        <v>1376</v>
      </c>
      <c r="E3262" s="287"/>
      <c r="F3262" s="285" t="s">
        <v>3383</v>
      </c>
      <c r="G3262" s="266" t="s">
        <v>121</v>
      </c>
      <c r="H3262" s="266">
        <f>IF(G3262="Traditional Stove",0.1,0.2)</f>
        <v>0.1</v>
      </c>
      <c r="I3262" s="266">
        <f>YEAR(J3262)</f>
        <v>2023</v>
      </c>
      <c r="J3262" s="267">
        <v>45013</v>
      </c>
      <c r="K3262" s="267">
        <f>J3262+1</f>
        <v>45014</v>
      </c>
      <c r="L3262" s="266">
        <f>IF(M3262&lt;=365,1,2)</f>
        <v>1</v>
      </c>
      <c r="M3262" s="266">
        <f>IF(K3262&lt;$C$1,$C$2-$C$1+1,$C$2-K3262+1)</f>
        <v>33</v>
      </c>
      <c r="N3262" s="268">
        <f>M3262/365</f>
        <v>9.0410958904109592E-2</v>
      </c>
      <c r="O3262" s="269">
        <f>'Data and Parameter'!$E$4*'Data and Parameter'!$E$5*('Data and Parameter'!$E$6+'Data and Parameter'!$E$7)*'Data and Parameter'!$E$19*'Data and Parameter'!$E$14*'ER calculations'!N3262</f>
        <v>0.46812526095980572</v>
      </c>
    </row>
    <row r="3263" spans="1:15" ht="15">
      <c r="A3263" s="284">
        <v>3259</v>
      </c>
      <c r="B3263" s="287"/>
      <c r="C3263" s="287"/>
      <c r="D3263" s="284" t="s">
        <v>1376</v>
      </c>
      <c r="E3263" s="287"/>
      <c r="F3263" s="285" t="s">
        <v>3384</v>
      </c>
      <c r="G3263" s="266" t="s">
        <v>121</v>
      </c>
      <c r="H3263" s="266">
        <f>IF(G3263="Traditional Stove",0.1,0.2)</f>
        <v>0.1</v>
      </c>
      <c r="I3263" s="266">
        <f>YEAR(J3263)</f>
        <v>2023</v>
      </c>
      <c r="J3263" s="267">
        <v>45013</v>
      </c>
      <c r="K3263" s="267">
        <f>J3263+1</f>
        <v>45014</v>
      </c>
      <c r="L3263" s="266">
        <f>IF(M3263&lt;=365,1,2)</f>
        <v>1</v>
      </c>
      <c r="M3263" s="266">
        <f>IF(K3263&lt;$C$1,$C$2-$C$1+1,$C$2-K3263+1)</f>
        <v>33</v>
      </c>
      <c r="N3263" s="268">
        <f>M3263/365</f>
        <v>9.0410958904109592E-2</v>
      </c>
      <c r="O3263" s="269">
        <f>'Data and Parameter'!$E$4*'Data and Parameter'!$E$5*('Data and Parameter'!$E$6+'Data and Parameter'!$E$7)*'Data and Parameter'!$E$19*'Data and Parameter'!$E$14*'ER calculations'!N3263</f>
        <v>0.46812526095980572</v>
      </c>
    </row>
    <row r="3264" spans="1:15" ht="15">
      <c r="A3264" s="284">
        <v>3260</v>
      </c>
      <c r="B3264" s="287"/>
      <c r="C3264" s="287"/>
      <c r="D3264" s="284" t="s">
        <v>1376</v>
      </c>
      <c r="E3264" s="287"/>
      <c r="F3264" s="285" t="s">
        <v>3385</v>
      </c>
      <c r="G3264" s="266" t="s">
        <v>121</v>
      </c>
      <c r="H3264" s="266">
        <f>IF(G3264="Traditional Stove",0.1,0.2)</f>
        <v>0.1</v>
      </c>
      <c r="I3264" s="266">
        <f>YEAR(J3264)</f>
        <v>2023</v>
      </c>
      <c r="J3264" s="267">
        <v>45013</v>
      </c>
      <c r="K3264" s="267">
        <f>J3264+1</f>
        <v>45014</v>
      </c>
      <c r="L3264" s="266">
        <f>IF(M3264&lt;=365,1,2)</f>
        <v>1</v>
      </c>
      <c r="M3264" s="266">
        <f>IF(K3264&lt;$C$1,$C$2-$C$1+1,$C$2-K3264+1)</f>
        <v>33</v>
      </c>
      <c r="N3264" s="268">
        <f>M3264/365</f>
        <v>9.0410958904109592E-2</v>
      </c>
      <c r="O3264" s="269">
        <f>'Data and Parameter'!$E$4*'Data and Parameter'!$E$5*('Data and Parameter'!$E$6+'Data and Parameter'!$E$7)*'Data and Parameter'!$E$19*'Data and Parameter'!$E$14*'ER calculations'!N3264</f>
        <v>0.46812526095980572</v>
      </c>
    </row>
    <row r="3265" spans="1:15" ht="15">
      <c r="A3265" s="284">
        <v>3261</v>
      </c>
      <c r="B3265" s="287"/>
      <c r="C3265" s="287"/>
      <c r="D3265" s="284" t="s">
        <v>1376</v>
      </c>
      <c r="E3265" s="287"/>
      <c r="F3265" s="285" t="s">
        <v>3386</v>
      </c>
      <c r="G3265" s="266" t="s">
        <v>121</v>
      </c>
      <c r="H3265" s="266">
        <f>IF(G3265="Traditional Stove",0.1,0.2)</f>
        <v>0.1</v>
      </c>
      <c r="I3265" s="266">
        <f>YEAR(J3265)</f>
        <v>2023</v>
      </c>
      <c r="J3265" s="267">
        <v>45013</v>
      </c>
      <c r="K3265" s="267">
        <f>J3265+1</f>
        <v>45014</v>
      </c>
      <c r="L3265" s="266">
        <f>IF(M3265&lt;=365,1,2)</f>
        <v>1</v>
      </c>
      <c r="M3265" s="266">
        <f>IF(K3265&lt;$C$1,$C$2-$C$1+1,$C$2-K3265+1)</f>
        <v>33</v>
      </c>
      <c r="N3265" s="268">
        <f>M3265/365</f>
        <v>9.0410958904109592E-2</v>
      </c>
      <c r="O3265" s="269">
        <f>'Data and Parameter'!$E$4*'Data and Parameter'!$E$5*('Data and Parameter'!$E$6+'Data and Parameter'!$E$7)*'Data and Parameter'!$E$19*'Data and Parameter'!$E$14*'ER calculations'!N3265</f>
        <v>0.46812526095980572</v>
      </c>
    </row>
    <row r="3266" spans="1:15" ht="15">
      <c r="A3266" s="284">
        <v>3262</v>
      </c>
      <c r="B3266" s="287"/>
      <c r="C3266" s="287"/>
      <c r="D3266" s="284" t="s">
        <v>1376</v>
      </c>
      <c r="E3266" s="287"/>
      <c r="F3266" s="285" t="s">
        <v>3387</v>
      </c>
      <c r="G3266" s="266" t="s">
        <v>121</v>
      </c>
      <c r="H3266" s="266">
        <f>IF(G3266="Traditional Stove",0.1,0.2)</f>
        <v>0.1</v>
      </c>
      <c r="I3266" s="266">
        <f>YEAR(J3266)</f>
        <v>2023</v>
      </c>
      <c r="J3266" s="267">
        <v>45013</v>
      </c>
      <c r="K3266" s="267">
        <f>J3266+1</f>
        <v>45014</v>
      </c>
      <c r="L3266" s="266">
        <f>IF(M3266&lt;=365,1,2)</f>
        <v>1</v>
      </c>
      <c r="M3266" s="266">
        <f>IF(K3266&lt;$C$1,$C$2-$C$1+1,$C$2-K3266+1)</f>
        <v>33</v>
      </c>
      <c r="N3266" s="268">
        <f>M3266/365</f>
        <v>9.0410958904109592E-2</v>
      </c>
      <c r="O3266" s="269">
        <f>'Data and Parameter'!$E$4*'Data and Parameter'!$E$5*('Data and Parameter'!$E$6+'Data and Parameter'!$E$7)*'Data and Parameter'!$E$19*'Data and Parameter'!$E$14*'ER calculations'!N3266</f>
        <v>0.46812526095980572</v>
      </c>
    </row>
    <row r="3267" spans="1:15" ht="15">
      <c r="A3267" s="284">
        <v>3263</v>
      </c>
      <c r="B3267" s="287"/>
      <c r="C3267" s="287"/>
      <c r="D3267" s="284" t="s">
        <v>1376</v>
      </c>
      <c r="E3267" s="287"/>
      <c r="F3267" s="285" t="s">
        <v>3388</v>
      </c>
      <c r="G3267" s="266" t="s">
        <v>121</v>
      </c>
      <c r="H3267" s="266">
        <f>IF(G3267="Traditional Stove",0.1,0.2)</f>
        <v>0.1</v>
      </c>
      <c r="I3267" s="266">
        <f>YEAR(J3267)</f>
        <v>2023</v>
      </c>
      <c r="J3267" s="267">
        <v>45013</v>
      </c>
      <c r="K3267" s="267">
        <f>J3267+1</f>
        <v>45014</v>
      </c>
      <c r="L3267" s="266">
        <f>IF(M3267&lt;=365,1,2)</f>
        <v>1</v>
      </c>
      <c r="M3267" s="266">
        <f>IF(K3267&lt;$C$1,$C$2-$C$1+1,$C$2-K3267+1)</f>
        <v>33</v>
      </c>
      <c r="N3267" s="268">
        <f>M3267/365</f>
        <v>9.0410958904109592E-2</v>
      </c>
      <c r="O3267" s="269">
        <f>'Data and Parameter'!$E$4*'Data and Parameter'!$E$5*('Data and Parameter'!$E$6+'Data and Parameter'!$E$7)*'Data and Parameter'!$E$19*'Data and Parameter'!$E$14*'ER calculations'!N3267</f>
        <v>0.46812526095980572</v>
      </c>
    </row>
    <row r="3268" spans="1:15" ht="15">
      <c r="A3268" s="284">
        <v>3264</v>
      </c>
      <c r="B3268" s="287"/>
      <c r="C3268" s="287"/>
      <c r="D3268" s="284" t="s">
        <v>1376</v>
      </c>
      <c r="E3268" s="287"/>
      <c r="F3268" s="285" t="s">
        <v>3389</v>
      </c>
      <c r="G3268" s="266" t="s">
        <v>121</v>
      </c>
      <c r="H3268" s="266">
        <f>IF(G3268="Traditional Stove",0.1,0.2)</f>
        <v>0.1</v>
      </c>
      <c r="I3268" s="266">
        <f>YEAR(J3268)</f>
        <v>2023</v>
      </c>
      <c r="J3268" s="267">
        <v>45013</v>
      </c>
      <c r="K3268" s="267">
        <f>J3268+1</f>
        <v>45014</v>
      </c>
      <c r="L3268" s="266">
        <f>IF(M3268&lt;=365,1,2)</f>
        <v>1</v>
      </c>
      <c r="M3268" s="266">
        <f>IF(K3268&lt;$C$1,$C$2-$C$1+1,$C$2-K3268+1)</f>
        <v>33</v>
      </c>
      <c r="N3268" s="268">
        <f>M3268/365</f>
        <v>9.0410958904109592E-2</v>
      </c>
      <c r="O3268" s="269">
        <f>'Data and Parameter'!$E$4*'Data and Parameter'!$E$5*('Data and Parameter'!$E$6+'Data and Parameter'!$E$7)*'Data and Parameter'!$E$19*'Data and Parameter'!$E$14*'ER calculations'!N3268</f>
        <v>0.46812526095980572</v>
      </c>
    </row>
    <row r="3269" spans="1:15" ht="15">
      <c r="A3269" s="284">
        <v>3265</v>
      </c>
      <c r="B3269" s="287"/>
      <c r="C3269" s="287"/>
      <c r="D3269" s="284" t="s">
        <v>1376</v>
      </c>
      <c r="E3269" s="287"/>
      <c r="F3269" s="285" t="s">
        <v>3390</v>
      </c>
      <c r="G3269" s="266" t="s">
        <v>121</v>
      </c>
      <c r="H3269" s="266">
        <f>IF(G3269="Traditional Stove",0.1,0.2)</f>
        <v>0.1</v>
      </c>
      <c r="I3269" s="266">
        <f>YEAR(J3269)</f>
        <v>2023</v>
      </c>
      <c r="J3269" s="267">
        <v>45013</v>
      </c>
      <c r="K3269" s="267">
        <f>J3269+1</f>
        <v>45014</v>
      </c>
      <c r="L3269" s="266">
        <f>IF(M3269&lt;=365,1,2)</f>
        <v>1</v>
      </c>
      <c r="M3269" s="266">
        <f>IF(K3269&lt;$C$1,$C$2-$C$1+1,$C$2-K3269+1)</f>
        <v>33</v>
      </c>
      <c r="N3269" s="268">
        <f>M3269/365</f>
        <v>9.0410958904109592E-2</v>
      </c>
      <c r="O3269" s="269">
        <f>'Data and Parameter'!$E$4*'Data and Parameter'!$E$5*('Data and Parameter'!$E$6+'Data and Parameter'!$E$7)*'Data and Parameter'!$E$19*'Data and Parameter'!$E$14*'ER calculations'!N3269</f>
        <v>0.46812526095980572</v>
      </c>
    </row>
    <row r="3270" spans="1:15" ht="15">
      <c r="A3270" s="284">
        <v>3266</v>
      </c>
      <c r="B3270" s="287"/>
      <c r="C3270" s="287"/>
      <c r="D3270" s="284" t="s">
        <v>1376</v>
      </c>
      <c r="E3270" s="287"/>
      <c r="F3270" s="285" t="s">
        <v>3391</v>
      </c>
      <c r="G3270" s="266" t="s">
        <v>121</v>
      </c>
      <c r="H3270" s="266">
        <f>IF(G3270="Traditional Stove",0.1,0.2)</f>
        <v>0.1</v>
      </c>
      <c r="I3270" s="266">
        <f>YEAR(J3270)</f>
        <v>2023</v>
      </c>
      <c r="J3270" s="267">
        <v>45013</v>
      </c>
      <c r="K3270" s="267">
        <f>J3270+1</f>
        <v>45014</v>
      </c>
      <c r="L3270" s="266">
        <f>IF(M3270&lt;=365,1,2)</f>
        <v>1</v>
      </c>
      <c r="M3270" s="266">
        <f>IF(K3270&lt;$C$1,$C$2-$C$1+1,$C$2-K3270+1)</f>
        <v>33</v>
      </c>
      <c r="N3270" s="268">
        <f>M3270/365</f>
        <v>9.0410958904109592E-2</v>
      </c>
      <c r="O3270" s="269">
        <f>'Data and Parameter'!$E$4*'Data and Parameter'!$E$5*('Data and Parameter'!$E$6+'Data and Parameter'!$E$7)*'Data and Parameter'!$E$19*'Data and Parameter'!$E$14*'ER calculations'!N3270</f>
        <v>0.46812526095980572</v>
      </c>
    </row>
    <row r="3271" spans="1:15" ht="15">
      <c r="A3271" s="284">
        <v>3267</v>
      </c>
      <c r="B3271" s="287"/>
      <c r="C3271" s="287"/>
      <c r="D3271" s="284" t="s">
        <v>1376</v>
      </c>
      <c r="E3271" s="287"/>
      <c r="F3271" s="285" t="s">
        <v>3392</v>
      </c>
      <c r="G3271" s="266" t="s">
        <v>121</v>
      </c>
      <c r="H3271" s="266">
        <f>IF(G3271="Traditional Stove",0.1,0.2)</f>
        <v>0.1</v>
      </c>
      <c r="I3271" s="266">
        <f>YEAR(J3271)</f>
        <v>2023</v>
      </c>
      <c r="J3271" s="267">
        <v>45013</v>
      </c>
      <c r="K3271" s="267">
        <f>J3271+1</f>
        <v>45014</v>
      </c>
      <c r="L3271" s="266">
        <f>IF(M3271&lt;=365,1,2)</f>
        <v>1</v>
      </c>
      <c r="M3271" s="266">
        <f>IF(K3271&lt;$C$1,$C$2-$C$1+1,$C$2-K3271+1)</f>
        <v>33</v>
      </c>
      <c r="N3271" s="268">
        <f>M3271/365</f>
        <v>9.0410958904109592E-2</v>
      </c>
      <c r="O3271" s="269">
        <f>'Data and Parameter'!$E$4*'Data and Parameter'!$E$5*('Data and Parameter'!$E$6+'Data and Parameter'!$E$7)*'Data and Parameter'!$E$19*'Data and Parameter'!$E$14*'ER calculations'!N3271</f>
        <v>0.46812526095980572</v>
      </c>
    </row>
    <row r="3272" spans="1:15" ht="15">
      <c r="A3272" s="284">
        <v>3268</v>
      </c>
      <c r="B3272" s="287"/>
      <c r="C3272" s="287"/>
      <c r="D3272" s="284" t="s">
        <v>1376</v>
      </c>
      <c r="E3272" s="287"/>
      <c r="F3272" s="285" t="s">
        <v>3393</v>
      </c>
      <c r="G3272" s="266" t="s">
        <v>121</v>
      </c>
      <c r="H3272" s="266">
        <f>IF(G3272="Traditional Stove",0.1,0.2)</f>
        <v>0.1</v>
      </c>
      <c r="I3272" s="266">
        <f>YEAR(J3272)</f>
        <v>2023</v>
      </c>
      <c r="J3272" s="267">
        <v>45013</v>
      </c>
      <c r="K3272" s="267">
        <f>J3272+1</f>
        <v>45014</v>
      </c>
      <c r="L3272" s="266">
        <f>IF(M3272&lt;=365,1,2)</f>
        <v>1</v>
      </c>
      <c r="M3272" s="266">
        <f>IF(K3272&lt;$C$1,$C$2-$C$1+1,$C$2-K3272+1)</f>
        <v>33</v>
      </c>
      <c r="N3272" s="268">
        <f>M3272/365</f>
        <v>9.0410958904109592E-2</v>
      </c>
      <c r="O3272" s="269">
        <f>'Data and Parameter'!$E$4*'Data and Parameter'!$E$5*('Data and Parameter'!$E$6+'Data and Parameter'!$E$7)*'Data and Parameter'!$E$19*'Data and Parameter'!$E$14*'ER calculations'!N3272</f>
        <v>0.46812526095980572</v>
      </c>
    </row>
    <row r="3273" spans="1:15" ht="15">
      <c r="A3273" s="284">
        <v>3269</v>
      </c>
      <c r="B3273" s="287"/>
      <c r="C3273" s="287"/>
      <c r="D3273" s="284" t="s">
        <v>1376</v>
      </c>
      <c r="E3273" s="287"/>
      <c r="F3273" s="285" t="s">
        <v>3394</v>
      </c>
      <c r="G3273" s="266" t="s">
        <v>121</v>
      </c>
      <c r="H3273" s="266">
        <f>IF(G3273="Traditional Stove",0.1,0.2)</f>
        <v>0.1</v>
      </c>
      <c r="I3273" s="266">
        <f>YEAR(J3273)</f>
        <v>2023</v>
      </c>
      <c r="J3273" s="267">
        <v>45013</v>
      </c>
      <c r="K3273" s="267">
        <f>J3273+1</f>
        <v>45014</v>
      </c>
      <c r="L3273" s="266">
        <f>IF(M3273&lt;=365,1,2)</f>
        <v>1</v>
      </c>
      <c r="M3273" s="266">
        <f>IF(K3273&lt;$C$1,$C$2-$C$1+1,$C$2-K3273+1)</f>
        <v>33</v>
      </c>
      <c r="N3273" s="268">
        <f>M3273/365</f>
        <v>9.0410958904109592E-2</v>
      </c>
      <c r="O3273" s="269">
        <f>'Data and Parameter'!$E$4*'Data and Parameter'!$E$5*('Data and Parameter'!$E$6+'Data and Parameter'!$E$7)*'Data and Parameter'!$E$19*'Data and Parameter'!$E$14*'ER calculations'!N3273</f>
        <v>0.46812526095980572</v>
      </c>
    </row>
    <row r="3274" spans="1:15" ht="15">
      <c r="A3274" s="284">
        <v>3270</v>
      </c>
      <c r="B3274" s="287"/>
      <c r="C3274" s="287"/>
      <c r="D3274" s="284" t="s">
        <v>1376</v>
      </c>
      <c r="E3274" s="287"/>
      <c r="F3274" s="285" t="s">
        <v>3395</v>
      </c>
      <c r="G3274" s="266" t="s">
        <v>121</v>
      </c>
      <c r="H3274" s="266">
        <f>IF(G3274="Traditional Stove",0.1,0.2)</f>
        <v>0.1</v>
      </c>
      <c r="I3274" s="266">
        <f>YEAR(J3274)</f>
        <v>2023</v>
      </c>
      <c r="J3274" s="267">
        <v>45013</v>
      </c>
      <c r="K3274" s="267">
        <f>J3274+1</f>
        <v>45014</v>
      </c>
      <c r="L3274" s="266">
        <f>IF(M3274&lt;=365,1,2)</f>
        <v>1</v>
      </c>
      <c r="M3274" s="266">
        <f>IF(K3274&lt;$C$1,$C$2-$C$1+1,$C$2-K3274+1)</f>
        <v>33</v>
      </c>
      <c r="N3274" s="268">
        <f>M3274/365</f>
        <v>9.0410958904109592E-2</v>
      </c>
      <c r="O3274" s="269">
        <f>'Data and Parameter'!$E$4*'Data and Parameter'!$E$5*('Data and Parameter'!$E$6+'Data and Parameter'!$E$7)*'Data and Parameter'!$E$19*'Data and Parameter'!$E$14*'ER calculations'!N3274</f>
        <v>0.46812526095980572</v>
      </c>
    </row>
    <row r="3275" spans="1:15" ht="15">
      <c r="A3275" s="284">
        <v>3271</v>
      </c>
      <c r="B3275" s="287"/>
      <c r="C3275" s="287"/>
      <c r="D3275" s="284" t="s">
        <v>1376</v>
      </c>
      <c r="E3275" s="287"/>
      <c r="F3275" s="285" t="s">
        <v>3396</v>
      </c>
      <c r="G3275" s="266" t="s">
        <v>121</v>
      </c>
      <c r="H3275" s="266">
        <f>IF(G3275="Traditional Stove",0.1,0.2)</f>
        <v>0.1</v>
      </c>
      <c r="I3275" s="266">
        <f>YEAR(J3275)</f>
        <v>2023</v>
      </c>
      <c r="J3275" s="267">
        <v>45013</v>
      </c>
      <c r="K3275" s="267">
        <f>J3275+1</f>
        <v>45014</v>
      </c>
      <c r="L3275" s="266">
        <f>IF(M3275&lt;=365,1,2)</f>
        <v>1</v>
      </c>
      <c r="M3275" s="266">
        <f>IF(K3275&lt;$C$1,$C$2-$C$1+1,$C$2-K3275+1)</f>
        <v>33</v>
      </c>
      <c r="N3275" s="268">
        <f>M3275/365</f>
        <v>9.0410958904109592E-2</v>
      </c>
      <c r="O3275" s="269">
        <f>'Data and Parameter'!$E$4*'Data and Parameter'!$E$5*('Data and Parameter'!$E$6+'Data and Parameter'!$E$7)*'Data and Parameter'!$E$19*'Data and Parameter'!$E$14*'ER calculations'!N3275</f>
        <v>0.46812526095980572</v>
      </c>
    </row>
    <row r="3276" spans="1:15" ht="15">
      <c r="A3276" s="284">
        <v>3272</v>
      </c>
      <c r="B3276" s="287"/>
      <c r="C3276" s="287"/>
      <c r="D3276" s="284" t="s">
        <v>1376</v>
      </c>
      <c r="E3276" s="287"/>
      <c r="F3276" s="285" t="s">
        <v>3397</v>
      </c>
      <c r="G3276" s="266" t="s">
        <v>121</v>
      </c>
      <c r="H3276" s="266">
        <f>IF(G3276="Traditional Stove",0.1,0.2)</f>
        <v>0.1</v>
      </c>
      <c r="I3276" s="266">
        <f>YEAR(J3276)</f>
        <v>2023</v>
      </c>
      <c r="J3276" s="267">
        <v>45013</v>
      </c>
      <c r="K3276" s="267">
        <f>J3276+1</f>
        <v>45014</v>
      </c>
      <c r="L3276" s="266">
        <f>IF(M3276&lt;=365,1,2)</f>
        <v>1</v>
      </c>
      <c r="M3276" s="266">
        <f>IF(K3276&lt;$C$1,$C$2-$C$1+1,$C$2-K3276+1)</f>
        <v>33</v>
      </c>
      <c r="N3276" s="268">
        <f>M3276/365</f>
        <v>9.0410958904109592E-2</v>
      </c>
      <c r="O3276" s="269">
        <f>'Data and Parameter'!$E$4*'Data and Parameter'!$E$5*('Data and Parameter'!$E$6+'Data and Parameter'!$E$7)*'Data and Parameter'!$E$19*'Data and Parameter'!$E$14*'ER calculations'!N3276</f>
        <v>0.46812526095980572</v>
      </c>
    </row>
    <row r="3277" spans="1:15" ht="15">
      <c r="A3277" s="284">
        <v>3273</v>
      </c>
      <c r="B3277" s="287"/>
      <c r="C3277" s="287"/>
      <c r="D3277" s="284" t="s">
        <v>1376</v>
      </c>
      <c r="E3277" s="287"/>
      <c r="F3277" s="285" t="s">
        <v>3398</v>
      </c>
      <c r="G3277" s="266" t="s">
        <v>121</v>
      </c>
      <c r="H3277" s="266">
        <f>IF(G3277="Traditional Stove",0.1,0.2)</f>
        <v>0.1</v>
      </c>
      <c r="I3277" s="266">
        <f>YEAR(J3277)</f>
        <v>2023</v>
      </c>
      <c r="J3277" s="267">
        <v>45013</v>
      </c>
      <c r="K3277" s="267">
        <f>J3277+1</f>
        <v>45014</v>
      </c>
      <c r="L3277" s="266">
        <f>IF(M3277&lt;=365,1,2)</f>
        <v>1</v>
      </c>
      <c r="M3277" s="266">
        <f>IF(K3277&lt;$C$1,$C$2-$C$1+1,$C$2-K3277+1)</f>
        <v>33</v>
      </c>
      <c r="N3277" s="268">
        <f>M3277/365</f>
        <v>9.0410958904109592E-2</v>
      </c>
      <c r="O3277" s="269">
        <f>'Data and Parameter'!$E$4*'Data and Parameter'!$E$5*('Data and Parameter'!$E$6+'Data and Parameter'!$E$7)*'Data and Parameter'!$E$19*'Data and Parameter'!$E$14*'ER calculations'!N3277</f>
        <v>0.46812526095980572</v>
      </c>
    </row>
    <row r="3278" spans="1:15" ht="15">
      <c r="A3278" s="284">
        <v>3274</v>
      </c>
      <c r="B3278" s="287"/>
      <c r="C3278" s="287"/>
      <c r="D3278" s="284" t="s">
        <v>1376</v>
      </c>
      <c r="E3278" s="287"/>
      <c r="F3278" s="285" t="s">
        <v>3399</v>
      </c>
      <c r="G3278" s="266" t="s">
        <v>121</v>
      </c>
      <c r="H3278" s="266">
        <f>IF(G3278="Traditional Stove",0.1,0.2)</f>
        <v>0.1</v>
      </c>
      <c r="I3278" s="266">
        <f>YEAR(J3278)</f>
        <v>2023</v>
      </c>
      <c r="J3278" s="267">
        <v>45013</v>
      </c>
      <c r="K3278" s="267">
        <f>J3278+1</f>
        <v>45014</v>
      </c>
      <c r="L3278" s="266">
        <f>IF(M3278&lt;=365,1,2)</f>
        <v>1</v>
      </c>
      <c r="M3278" s="266">
        <f>IF(K3278&lt;$C$1,$C$2-$C$1+1,$C$2-K3278+1)</f>
        <v>33</v>
      </c>
      <c r="N3278" s="268">
        <f>M3278/365</f>
        <v>9.0410958904109592E-2</v>
      </c>
      <c r="O3278" s="269">
        <f>'Data and Parameter'!$E$4*'Data and Parameter'!$E$5*('Data and Parameter'!$E$6+'Data and Parameter'!$E$7)*'Data and Parameter'!$E$19*'Data and Parameter'!$E$14*'ER calculations'!N3278</f>
        <v>0.46812526095980572</v>
      </c>
    </row>
    <row r="3279" spans="1:15" ht="15">
      <c r="A3279" s="284">
        <v>3275</v>
      </c>
      <c r="B3279" s="287"/>
      <c r="C3279" s="287"/>
      <c r="D3279" s="284" t="s">
        <v>1376</v>
      </c>
      <c r="E3279" s="287"/>
      <c r="F3279" s="285" t="s">
        <v>3400</v>
      </c>
      <c r="G3279" s="266" t="s">
        <v>121</v>
      </c>
      <c r="H3279" s="266">
        <f>IF(G3279="Traditional Stove",0.1,0.2)</f>
        <v>0.1</v>
      </c>
      <c r="I3279" s="266">
        <f>YEAR(J3279)</f>
        <v>2023</v>
      </c>
      <c r="J3279" s="267">
        <v>45007</v>
      </c>
      <c r="K3279" s="267">
        <f>J3279+1</f>
        <v>45008</v>
      </c>
      <c r="L3279" s="266">
        <f>IF(M3279&lt;=365,1,2)</f>
        <v>1</v>
      </c>
      <c r="M3279" s="266">
        <f>IF(K3279&lt;$C$1,$C$2-$C$1+1,$C$2-K3279+1)</f>
        <v>39</v>
      </c>
      <c r="N3279" s="268">
        <f>M3279/365</f>
        <v>0.10684931506849316</v>
      </c>
      <c r="O3279" s="269">
        <f>'Data and Parameter'!$E$4*'Data and Parameter'!$E$5*('Data and Parameter'!$E$6+'Data and Parameter'!$E$7)*'Data and Parameter'!$E$19*'Data and Parameter'!$E$14*'ER calculations'!N3279</f>
        <v>0.55323894477067947</v>
      </c>
    </row>
    <row r="3280" spans="1:15" ht="15">
      <c r="A3280" s="284">
        <v>3276</v>
      </c>
      <c r="B3280" s="287"/>
      <c r="C3280" s="287"/>
      <c r="D3280" s="284" t="s">
        <v>1376</v>
      </c>
      <c r="E3280" s="287"/>
      <c r="F3280" s="285" t="s">
        <v>3401</v>
      </c>
      <c r="G3280" s="266" t="s">
        <v>121</v>
      </c>
      <c r="H3280" s="266">
        <f>IF(G3280="Traditional Stove",0.1,0.2)</f>
        <v>0.1</v>
      </c>
      <c r="I3280" s="266">
        <f>YEAR(J3280)</f>
        <v>2023</v>
      </c>
      <c r="J3280" s="267">
        <v>45007</v>
      </c>
      <c r="K3280" s="267">
        <f>J3280+1</f>
        <v>45008</v>
      </c>
      <c r="L3280" s="266">
        <f>IF(M3280&lt;=365,1,2)</f>
        <v>1</v>
      </c>
      <c r="M3280" s="266">
        <f>IF(K3280&lt;$C$1,$C$2-$C$1+1,$C$2-K3280+1)</f>
        <v>39</v>
      </c>
      <c r="N3280" s="268">
        <f>M3280/365</f>
        <v>0.10684931506849316</v>
      </c>
      <c r="O3280" s="269">
        <f>'Data and Parameter'!$E$4*'Data and Parameter'!$E$5*('Data and Parameter'!$E$6+'Data and Parameter'!$E$7)*'Data and Parameter'!$E$19*'Data and Parameter'!$E$14*'ER calculations'!N3280</f>
        <v>0.55323894477067947</v>
      </c>
    </row>
    <row r="3281" spans="1:15" ht="15">
      <c r="A3281" s="284">
        <v>3277</v>
      </c>
      <c r="B3281" s="287"/>
      <c r="C3281" s="287"/>
      <c r="D3281" s="284" t="s">
        <v>1376</v>
      </c>
      <c r="E3281" s="287"/>
      <c r="F3281" s="285" t="s">
        <v>3402</v>
      </c>
      <c r="G3281" s="266" t="s">
        <v>121</v>
      </c>
      <c r="H3281" s="266">
        <f>IF(G3281="Traditional Stove",0.1,0.2)</f>
        <v>0.1</v>
      </c>
      <c r="I3281" s="266">
        <f>YEAR(J3281)</f>
        <v>2023</v>
      </c>
      <c r="J3281" s="267">
        <v>45007</v>
      </c>
      <c r="K3281" s="267">
        <f>J3281+1</f>
        <v>45008</v>
      </c>
      <c r="L3281" s="266">
        <f>IF(M3281&lt;=365,1,2)</f>
        <v>1</v>
      </c>
      <c r="M3281" s="266">
        <f>IF(K3281&lt;$C$1,$C$2-$C$1+1,$C$2-K3281+1)</f>
        <v>39</v>
      </c>
      <c r="N3281" s="268">
        <f>M3281/365</f>
        <v>0.10684931506849316</v>
      </c>
      <c r="O3281" s="269">
        <f>'Data and Parameter'!$E$4*'Data and Parameter'!$E$5*('Data and Parameter'!$E$6+'Data and Parameter'!$E$7)*'Data and Parameter'!$E$19*'Data and Parameter'!$E$14*'ER calculations'!N3281</f>
        <v>0.55323894477067947</v>
      </c>
    </row>
    <row r="3282" spans="1:15" ht="15">
      <c r="A3282" s="284">
        <v>3278</v>
      </c>
      <c r="B3282" s="287"/>
      <c r="C3282" s="287"/>
      <c r="D3282" s="284" t="s">
        <v>1376</v>
      </c>
      <c r="E3282" s="287"/>
      <c r="F3282" s="285" t="s">
        <v>3403</v>
      </c>
      <c r="G3282" s="266" t="s">
        <v>121</v>
      </c>
      <c r="H3282" s="266">
        <f>IF(G3282="Traditional Stove",0.1,0.2)</f>
        <v>0.1</v>
      </c>
      <c r="I3282" s="266">
        <f>YEAR(J3282)</f>
        <v>2023</v>
      </c>
      <c r="J3282" s="267">
        <v>45007</v>
      </c>
      <c r="K3282" s="267">
        <f>J3282+1</f>
        <v>45008</v>
      </c>
      <c r="L3282" s="266">
        <f>IF(M3282&lt;=365,1,2)</f>
        <v>1</v>
      </c>
      <c r="M3282" s="266">
        <f>IF(K3282&lt;$C$1,$C$2-$C$1+1,$C$2-K3282+1)</f>
        <v>39</v>
      </c>
      <c r="N3282" s="268">
        <f>M3282/365</f>
        <v>0.10684931506849316</v>
      </c>
      <c r="O3282" s="269">
        <f>'Data and Parameter'!$E$4*'Data and Parameter'!$E$5*('Data and Parameter'!$E$6+'Data and Parameter'!$E$7)*'Data and Parameter'!$E$19*'Data and Parameter'!$E$14*'ER calculations'!N3282</f>
        <v>0.55323894477067947</v>
      </c>
    </row>
    <row r="3283" spans="1:15" ht="15">
      <c r="A3283" s="284">
        <v>3279</v>
      </c>
      <c r="B3283" s="287"/>
      <c r="C3283" s="287"/>
      <c r="D3283" s="284" t="s">
        <v>1376</v>
      </c>
      <c r="E3283" s="287"/>
      <c r="F3283" s="285" t="s">
        <v>3404</v>
      </c>
      <c r="G3283" s="266" t="s">
        <v>121</v>
      </c>
      <c r="H3283" s="266">
        <f>IF(G3283="Traditional Stove",0.1,0.2)</f>
        <v>0.1</v>
      </c>
      <c r="I3283" s="266">
        <f>YEAR(J3283)</f>
        <v>2023</v>
      </c>
      <c r="J3283" s="267">
        <v>45007</v>
      </c>
      <c r="K3283" s="267">
        <f>J3283+1</f>
        <v>45008</v>
      </c>
      <c r="L3283" s="266">
        <f>IF(M3283&lt;=365,1,2)</f>
        <v>1</v>
      </c>
      <c r="M3283" s="266">
        <f>IF(K3283&lt;$C$1,$C$2-$C$1+1,$C$2-K3283+1)</f>
        <v>39</v>
      </c>
      <c r="N3283" s="268">
        <f>M3283/365</f>
        <v>0.10684931506849316</v>
      </c>
      <c r="O3283" s="269">
        <f>'Data and Parameter'!$E$4*'Data and Parameter'!$E$5*('Data and Parameter'!$E$6+'Data and Parameter'!$E$7)*'Data and Parameter'!$E$19*'Data and Parameter'!$E$14*'ER calculations'!N3283</f>
        <v>0.55323894477067947</v>
      </c>
    </row>
    <row r="3284" spans="1:15" ht="15">
      <c r="A3284" s="284">
        <v>3280</v>
      </c>
      <c r="B3284" s="287"/>
      <c r="C3284" s="287"/>
      <c r="D3284" s="284" t="s">
        <v>1376</v>
      </c>
      <c r="E3284" s="287"/>
      <c r="F3284" s="285" t="s">
        <v>3405</v>
      </c>
      <c r="G3284" s="266" t="s">
        <v>121</v>
      </c>
      <c r="H3284" s="266">
        <f>IF(G3284="Traditional Stove",0.1,0.2)</f>
        <v>0.1</v>
      </c>
      <c r="I3284" s="266">
        <f>YEAR(J3284)</f>
        <v>2023</v>
      </c>
      <c r="J3284" s="267">
        <v>45007</v>
      </c>
      <c r="K3284" s="267">
        <f>J3284+1</f>
        <v>45008</v>
      </c>
      <c r="L3284" s="266">
        <f>IF(M3284&lt;=365,1,2)</f>
        <v>1</v>
      </c>
      <c r="M3284" s="266">
        <f>IF(K3284&lt;$C$1,$C$2-$C$1+1,$C$2-K3284+1)</f>
        <v>39</v>
      </c>
      <c r="N3284" s="268">
        <f>M3284/365</f>
        <v>0.10684931506849316</v>
      </c>
      <c r="O3284" s="269">
        <f>'Data and Parameter'!$E$4*'Data and Parameter'!$E$5*('Data and Parameter'!$E$6+'Data and Parameter'!$E$7)*'Data and Parameter'!$E$19*'Data and Parameter'!$E$14*'ER calculations'!N3284</f>
        <v>0.55323894477067947</v>
      </c>
    </row>
    <row r="3285" spans="1:15" ht="15">
      <c r="A3285" s="284">
        <v>3281</v>
      </c>
      <c r="B3285" s="287"/>
      <c r="C3285" s="287"/>
      <c r="D3285" s="284" t="s">
        <v>1376</v>
      </c>
      <c r="E3285" s="287"/>
      <c r="F3285" s="285" t="s">
        <v>3406</v>
      </c>
      <c r="G3285" s="266" t="s">
        <v>121</v>
      </c>
      <c r="H3285" s="266">
        <f>IF(G3285="Traditional Stove",0.1,0.2)</f>
        <v>0.1</v>
      </c>
      <c r="I3285" s="266">
        <f>YEAR(J3285)</f>
        <v>2023</v>
      </c>
      <c r="J3285" s="267">
        <v>45007</v>
      </c>
      <c r="K3285" s="267">
        <f>J3285+1</f>
        <v>45008</v>
      </c>
      <c r="L3285" s="266">
        <f>IF(M3285&lt;=365,1,2)</f>
        <v>1</v>
      </c>
      <c r="M3285" s="266">
        <f>IF(K3285&lt;$C$1,$C$2-$C$1+1,$C$2-K3285+1)</f>
        <v>39</v>
      </c>
      <c r="N3285" s="268">
        <f>M3285/365</f>
        <v>0.10684931506849316</v>
      </c>
      <c r="O3285" s="269">
        <f>'Data and Parameter'!$E$4*'Data and Parameter'!$E$5*('Data and Parameter'!$E$6+'Data and Parameter'!$E$7)*'Data and Parameter'!$E$19*'Data and Parameter'!$E$14*'ER calculations'!N3285</f>
        <v>0.55323894477067947</v>
      </c>
    </row>
    <row r="3286" spans="1:15" ht="15">
      <c r="A3286" s="284">
        <v>3282</v>
      </c>
      <c r="B3286" s="287"/>
      <c r="C3286" s="287"/>
      <c r="D3286" s="284" t="s">
        <v>1376</v>
      </c>
      <c r="E3286" s="287"/>
      <c r="F3286" s="285" t="s">
        <v>3407</v>
      </c>
      <c r="G3286" s="266" t="s">
        <v>121</v>
      </c>
      <c r="H3286" s="266">
        <f>IF(G3286="Traditional Stove",0.1,0.2)</f>
        <v>0.1</v>
      </c>
      <c r="I3286" s="266">
        <f>YEAR(J3286)</f>
        <v>2023</v>
      </c>
      <c r="J3286" s="267">
        <v>45007</v>
      </c>
      <c r="K3286" s="267">
        <f>J3286+1</f>
        <v>45008</v>
      </c>
      <c r="L3286" s="266">
        <f>IF(M3286&lt;=365,1,2)</f>
        <v>1</v>
      </c>
      <c r="M3286" s="266">
        <f>IF(K3286&lt;$C$1,$C$2-$C$1+1,$C$2-K3286+1)</f>
        <v>39</v>
      </c>
      <c r="N3286" s="268">
        <f>M3286/365</f>
        <v>0.10684931506849316</v>
      </c>
      <c r="O3286" s="269">
        <f>'Data and Parameter'!$E$4*'Data and Parameter'!$E$5*('Data and Parameter'!$E$6+'Data and Parameter'!$E$7)*'Data and Parameter'!$E$19*'Data and Parameter'!$E$14*'ER calculations'!N3286</f>
        <v>0.55323894477067947</v>
      </c>
    </row>
    <row r="3287" spans="1:15" ht="15">
      <c r="A3287" s="284">
        <v>3283</v>
      </c>
      <c r="B3287" s="287"/>
      <c r="C3287" s="287"/>
      <c r="D3287" s="284" t="s">
        <v>1376</v>
      </c>
      <c r="E3287" s="287"/>
      <c r="F3287" s="285" t="s">
        <v>3408</v>
      </c>
      <c r="G3287" s="266" t="s">
        <v>121</v>
      </c>
      <c r="H3287" s="266">
        <f>IF(G3287="Traditional Stove",0.1,0.2)</f>
        <v>0.1</v>
      </c>
      <c r="I3287" s="266">
        <f>YEAR(J3287)</f>
        <v>2023</v>
      </c>
      <c r="J3287" s="267">
        <v>45007</v>
      </c>
      <c r="K3287" s="267">
        <f>J3287+1</f>
        <v>45008</v>
      </c>
      <c r="L3287" s="266">
        <f>IF(M3287&lt;=365,1,2)</f>
        <v>1</v>
      </c>
      <c r="M3287" s="266">
        <f>IF(K3287&lt;$C$1,$C$2-$C$1+1,$C$2-K3287+1)</f>
        <v>39</v>
      </c>
      <c r="N3287" s="268">
        <f>M3287/365</f>
        <v>0.10684931506849316</v>
      </c>
      <c r="O3287" s="269">
        <f>'Data and Parameter'!$E$4*'Data and Parameter'!$E$5*('Data and Parameter'!$E$6+'Data and Parameter'!$E$7)*'Data and Parameter'!$E$19*'Data and Parameter'!$E$14*'ER calculations'!N3287</f>
        <v>0.55323894477067947</v>
      </c>
    </row>
    <row r="3288" spans="1:15" ht="15">
      <c r="A3288" s="284">
        <v>3284</v>
      </c>
      <c r="B3288" s="287"/>
      <c r="C3288" s="287"/>
      <c r="D3288" s="284" t="s">
        <v>1376</v>
      </c>
      <c r="E3288" s="287"/>
      <c r="F3288" s="285" t="s">
        <v>3409</v>
      </c>
      <c r="G3288" s="266" t="s">
        <v>121</v>
      </c>
      <c r="H3288" s="266">
        <f>IF(G3288="Traditional Stove",0.1,0.2)</f>
        <v>0.1</v>
      </c>
      <c r="I3288" s="266">
        <f>YEAR(J3288)</f>
        <v>2023</v>
      </c>
      <c r="J3288" s="267">
        <v>45007</v>
      </c>
      <c r="K3288" s="267">
        <f>J3288+1</f>
        <v>45008</v>
      </c>
      <c r="L3288" s="266">
        <f>IF(M3288&lt;=365,1,2)</f>
        <v>1</v>
      </c>
      <c r="M3288" s="266">
        <f>IF(K3288&lt;$C$1,$C$2-$C$1+1,$C$2-K3288+1)</f>
        <v>39</v>
      </c>
      <c r="N3288" s="268">
        <f>M3288/365</f>
        <v>0.10684931506849316</v>
      </c>
      <c r="O3288" s="269">
        <f>'Data and Parameter'!$E$4*'Data and Parameter'!$E$5*('Data and Parameter'!$E$6+'Data and Parameter'!$E$7)*'Data and Parameter'!$E$19*'Data and Parameter'!$E$14*'ER calculations'!N3288</f>
        <v>0.55323894477067947</v>
      </c>
    </row>
    <row r="3289" spans="1:15" ht="15">
      <c r="A3289" s="284">
        <v>3285</v>
      </c>
      <c r="B3289" s="287"/>
      <c r="C3289" s="287"/>
      <c r="D3289" s="284" t="s">
        <v>1376</v>
      </c>
      <c r="E3289" s="287"/>
      <c r="F3289" s="285" t="s">
        <v>3410</v>
      </c>
      <c r="G3289" s="266" t="s">
        <v>121</v>
      </c>
      <c r="H3289" s="266">
        <f>IF(G3289="Traditional Stove",0.1,0.2)</f>
        <v>0.1</v>
      </c>
      <c r="I3289" s="266">
        <f>YEAR(J3289)</f>
        <v>2023</v>
      </c>
      <c r="J3289" s="267">
        <v>45007</v>
      </c>
      <c r="K3289" s="267">
        <f>J3289+1</f>
        <v>45008</v>
      </c>
      <c r="L3289" s="266">
        <f>IF(M3289&lt;=365,1,2)</f>
        <v>1</v>
      </c>
      <c r="M3289" s="266">
        <f>IF(K3289&lt;$C$1,$C$2-$C$1+1,$C$2-K3289+1)</f>
        <v>39</v>
      </c>
      <c r="N3289" s="268">
        <f>M3289/365</f>
        <v>0.10684931506849316</v>
      </c>
      <c r="O3289" s="269">
        <f>'Data and Parameter'!$E$4*'Data and Parameter'!$E$5*('Data and Parameter'!$E$6+'Data and Parameter'!$E$7)*'Data and Parameter'!$E$19*'Data and Parameter'!$E$14*'ER calculations'!N3289</f>
        <v>0.55323894477067947</v>
      </c>
    </row>
    <row r="3290" spans="1:15" ht="15">
      <c r="A3290" s="284">
        <v>3286</v>
      </c>
      <c r="B3290" s="287"/>
      <c r="C3290" s="287"/>
      <c r="D3290" s="284" t="s">
        <v>1376</v>
      </c>
      <c r="E3290" s="287"/>
      <c r="F3290" s="285" t="s">
        <v>3411</v>
      </c>
      <c r="G3290" s="266" t="s">
        <v>121</v>
      </c>
      <c r="H3290" s="266">
        <f>IF(G3290="Traditional Stove",0.1,0.2)</f>
        <v>0.1</v>
      </c>
      <c r="I3290" s="266">
        <f>YEAR(J3290)</f>
        <v>2023</v>
      </c>
      <c r="J3290" s="267">
        <v>45007</v>
      </c>
      <c r="K3290" s="267">
        <f>J3290+1</f>
        <v>45008</v>
      </c>
      <c r="L3290" s="266">
        <f>IF(M3290&lt;=365,1,2)</f>
        <v>1</v>
      </c>
      <c r="M3290" s="266">
        <f>IF(K3290&lt;$C$1,$C$2-$C$1+1,$C$2-K3290+1)</f>
        <v>39</v>
      </c>
      <c r="N3290" s="268">
        <f>M3290/365</f>
        <v>0.10684931506849316</v>
      </c>
      <c r="O3290" s="269">
        <f>'Data and Parameter'!$E$4*'Data and Parameter'!$E$5*('Data and Parameter'!$E$6+'Data and Parameter'!$E$7)*'Data and Parameter'!$E$19*'Data and Parameter'!$E$14*'ER calculations'!N3290</f>
        <v>0.55323894477067947</v>
      </c>
    </row>
    <row r="3291" spans="1:15" ht="15">
      <c r="A3291" s="284">
        <v>3287</v>
      </c>
      <c r="B3291" s="287"/>
      <c r="C3291" s="287"/>
      <c r="D3291" s="284" t="s">
        <v>1376</v>
      </c>
      <c r="E3291" s="287"/>
      <c r="F3291" s="285" t="s">
        <v>3412</v>
      </c>
      <c r="G3291" s="266" t="s">
        <v>121</v>
      </c>
      <c r="H3291" s="266">
        <f>IF(G3291="Traditional Stove",0.1,0.2)</f>
        <v>0.1</v>
      </c>
      <c r="I3291" s="266">
        <f>YEAR(J3291)</f>
        <v>2023</v>
      </c>
      <c r="J3291" s="267">
        <v>45007</v>
      </c>
      <c r="K3291" s="267">
        <f>J3291+1</f>
        <v>45008</v>
      </c>
      <c r="L3291" s="266">
        <f>IF(M3291&lt;=365,1,2)</f>
        <v>1</v>
      </c>
      <c r="M3291" s="266">
        <f>IF(K3291&lt;$C$1,$C$2-$C$1+1,$C$2-K3291+1)</f>
        <v>39</v>
      </c>
      <c r="N3291" s="268">
        <f>M3291/365</f>
        <v>0.10684931506849316</v>
      </c>
      <c r="O3291" s="269">
        <f>'Data and Parameter'!$E$4*'Data and Parameter'!$E$5*('Data and Parameter'!$E$6+'Data and Parameter'!$E$7)*'Data and Parameter'!$E$19*'Data and Parameter'!$E$14*'ER calculations'!N3291</f>
        <v>0.55323894477067947</v>
      </c>
    </row>
    <row r="3292" spans="1:15" ht="15">
      <c r="A3292" s="284">
        <v>3288</v>
      </c>
      <c r="B3292" s="287"/>
      <c r="C3292" s="287"/>
      <c r="D3292" s="284" t="s">
        <v>1376</v>
      </c>
      <c r="E3292" s="287"/>
      <c r="F3292" s="285" t="s">
        <v>3413</v>
      </c>
      <c r="G3292" s="266" t="s">
        <v>121</v>
      </c>
      <c r="H3292" s="266">
        <f>IF(G3292="Traditional Stove",0.1,0.2)</f>
        <v>0.1</v>
      </c>
      <c r="I3292" s="266">
        <f>YEAR(J3292)</f>
        <v>2023</v>
      </c>
      <c r="J3292" s="267">
        <v>45007</v>
      </c>
      <c r="K3292" s="267">
        <f>J3292+1</f>
        <v>45008</v>
      </c>
      <c r="L3292" s="266">
        <f>IF(M3292&lt;=365,1,2)</f>
        <v>1</v>
      </c>
      <c r="M3292" s="266">
        <f>IF(K3292&lt;$C$1,$C$2-$C$1+1,$C$2-K3292+1)</f>
        <v>39</v>
      </c>
      <c r="N3292" s="268">
        <f>M3292/365</f>
        <v>0.10684931506849316</v>
      </c>
      <c r="O3292" s="269">
        <f>'Data and Parameter'!$E$4*'Data and Parameter'!$E$5*('Data and Parameter'!$E$6+'Data and Parameter'!$E$7)*'Data and Parameter'!$E$19*'Data and Parameter'!$E$14*'ER calculations'!N3292</f>
        <v>0.55323894477067947</v>
      </c>
    </row>
    <row r="3293" spans="1:15" ht="15">
      <c r="A3293" s="284">
        <v>3289</v>
      </c>
      <c r="B3293" s="287"/>
      <c r="C3293" s="287"/>
      <c r="D3293" s="284" t="s">
        <v>1376</v>
      </c>
      <c r="E3293" s="287"/>
      <c r="F3293" s="285" t="s">
        <v>3414</v>
      </c>
      <c r="G3293" s="266" t="s">
        <v>121</v>
      </c>
      <c r="H3293" s="266">
        <f>IF(G3293="Traditional Stove",0.1,0.2)</f>
        <v>0.1</v>
      </c>
      <c r="I3293" s="266">
        <f>YEAR(J3293)</f>
        <v>2023</v>
      </c>
      <c r="J3293" s="267">
        <v>45007</v>
      </c>
      <c r="K3293" s="267">
        <f>J3293+1</f>
        <v>45008</v>
      </c>
      <c r="L3293" s="266">
        <f>IF(M3293&lt;=365,1,2)</f>
        <v>1</v>
      </c>
      <c r="M3293" s="266">
        <f>IF(K3293&lt;$C$1,$C$2-$C$1+1,$C$2-K3293+1)</f>
        <v>39</v>
      </c>
      <c r="N3293" s="268">
        <f>M3293/365</f>
        <v>0.10684931506849316</v>
      </c>
      <c r="O3293" s="269">
        <f>'Data and Parameter'!$E$4*'Data and Parameter'!$E$5*('Data and Parameter'!$E$6+'Data and Parameter'!$E$7)*'Data and Parameter'!$E$19*'Data and Parameter'!$E$14*'ER calculations'!N3293</f>
        <v>0.55323894477067947</v>
      </c>
    </row>
    <row r="3294" spans="1:15" ht="15">
      <c r="A3294" s="284">
        <v>3290</v>
      </c>
      <c r="B3294" s="287"/>
      <c r="C3294" s="287"/>
      <c r="D3294" s="284" t="s">
        <v>1376</v>
      </c>
      <c r="E3294" s="287"/>
      <c r="F3294" s="285" t="s">
        <v>3415</v>
      </c>
      <c r="G3294" s="266" t="s">
        <v>121</v>
      </c>
      <c r="H3294" s="266">
        <f>IF(G3294="Traditional Stove",0.1,0.2)</f>
        <v>0.1</v>
      </c>
      <c r="I3294" s="266">
        <f>YEAR(J3294)</f>
        <v>2023</v>
      </c>
      <c r="J3294" s="267">
        <v>45007</v>
      </c>
      <c r="K3294" s="267">
        <f>J3294+1</f>
        <v>45008</v>
      </c>
      <c r="L3294" s="266">
        <f>IF(M3294&lt;=365,1,2)</f>
        <v>1</v>
      </c>
      <c r="M3294" s="266">
        <f>IF(K3294&lt;$C$1,$C$2-$C$1+1,$C$2-K3294+1)</f>
        <v>39</v>
      </c>
      <c r="N3294" s="268">
        <f>M3294/365</f>
        <v>0.10684931506849316</v>
      </c>
      <c r="O3294" s="269">
        <f>'Data and Parameter'!$E$4*'Data and Parameter'!$E$5*('Data and Parameter'!$E$6+'Data and Parameter'!$E$7)*'Data and Parameter'!$E$19*'Data and Parameter'!$E$14*'ER calculations'!N3294</f>
        <v>0.55323894477067947</v>
      </c>
    </row>
    <row r="3295" spans="1:15" ht="15">
      <c r="A3295" s="284">
        <v>3291</v>
      </c>
      <c r="B3295" s="287"/>
      <c r="C3295" s="287"/>
      <c r="D3295" s="284" t="s">
        <v>1376</v>
      </c>
      <c r="E3295" s="287"/>
      <c r="F3295" s="285" t="s">
        <v>3416</v>
      </c>
      <c r="G3295" s="266" t="s">
        <v>121</v>
      </c>
      <c r="H3295" s="266">
        <f>IF(G3295="Traditional Stove",0.1,0.2)</f>
        <v>0.1</v>
      </c>
      <c r="I3295" s="266">
        <f>YEAR(J3295)</f>
        <v>2023</v>
      </c>
      <c r="J3295" s="267">
        <v>45007</v>
      </c>
      <c r="K3295" s="267">
        <f>J3295+1</f>
        <v>45008</v>
      </c>
      <c r="L3295" s="266">
        <f>IF(M3295&lt;=365,1,2)</f>
        <v>1</v>
      </c>
      <c r="M3295" s="266">
        <f>IF(K3295&lt;$C$1,$C$2-$C$1+1,$C$2-K3295+1)</f>
        <v>39</v>
      </c>
      <c r="N3295" s="268">
        <f>M3295/365</f>
        <v>0.10684931506849316</v>
      </c>
      <c r="O3295" s="269">
        <f>'Data and Parameter'!$E$4*'Data and Parameter'!$E$5*('Data and Parameter'!$E$6+'Data and Parameter'!$E$7)*'Data and Parameter'!$E$19*'Data and Parameter'!$E$14*'ER calculations'!N3295</f>
        <v>0.55323894477067947</v>
      </c>
    </row>
    <row r="3296" spans="1:15" ht="15">
      <c r="A3296" s="284">
        <v>3292</v>
      </c>
      <c r="B3296" s="287"/>
      <c r="C3296" s="287"/>
      <c r="D3296" s="284" t="s">
        <v>1376</v>
      </c>
      <c r="E3296" s="287"/>
      <c r="F3296" s="285" t="s">
        <v>3417</v>
      </c>
      <c r="G3296" s="266" t="s">
        <v>121</v>
      </c>
      <c r="H3296" s="266">
        <f>IF(G3296="Traditional Stove",0.1,0.2)</f>
        <v>0.1</v>
      </c>
      <c r="I3296" s="266">
        <f>YEAR(J3296)</f>
        <v>2023</v>
      </c>
      <c r="J3296" s="267">
        <v>45007</v>
      </c>
      <c r="K3296" s="267">
        <f>J3296+1</f>
        <v>45008</v>
      </c>
      <c r="L3296" s="266">
        <f>IF(M3296&lt;=365,1,2)</f>
        <v>1</v>
      </c>
      <c r="M3296" s="266">
        <f>IF(K3296&lt;$C$1,$C$2-$C$1+1,$C$2-K3296+1)</f>
        <v>39</v>
      </c>
      <c r="N3296" s="268">
        <f>M3296/365</f>
        <v>0.10684931506849316</v>
      </c>
      <c r="O3296" s="269">
        <f>'Data and Parameter'!$E$4*'Data and Parameter'!$E$5*('Data and Parameter'!$E$6+'Data and Parameter'!$E$7)*'Data and Parameter'!$E$19*'Data and Parameter'!$E$14*'ER calculations'!N3296</f>
        <v>0.55323894477067947</v>
      </c>
    </row>
    <row r="3297" spans="1:15" ht="15">
      <c r="A3297" s="284">
        <v>3293</v>
      </c>
      <c r="B3297" s="287"/>
      <c r="C3297" s="287"/>
      <c r="D3297" s="284" t="s">
        <v>1376</v>
      </c>
      <c r="E3297" s="287"/>
      <c r="F3297" s="285" t="s">
        <v>3418</v>
      </c>
      <c r="G3297" s="266" t="s">
        <v>121</v>
      </c>
      <c r="H3297" s="266">
        <f>IF(G3297="Traditional Stove",0.1,0.2)</f>
        <v>0.1</v>
      </c>
      <c r="I3297" s="266">
        <f>YEAR(J3297)</f>
        <v>2023</v>
      </c>
      <c r="J3297" s="267">
        <v>45007</v>
      </c>
      <c r="K3297" s="267">
        <f>J3297+1</f>
        <v>45008</v>
      </c>
      <c r="L3297" s="266">
        <f>IF(M3297&lt;=365,1,2)</f>
        <v>1</v>
      </c>
      <c r="M3297" s="266">
        <f>IF(K3297&lt;$C$1,$C$2-$C$1+1,$C$2-K3297+1)</f>
        <v>39</v>
      </c>
      <c r="N3297" s="268">
        <f>M3297/365</f>
        <v>0.10684931506849316</v>
      </c>
      <c r="O3297" s="269">
        <f>'Data and Parameter'!$E$4*'Data and Parameter'!$E$5*('Data and Parameter'!$E$6+'Data and Parameter'!$E$7)*'Data and Parameter'!$E$19*'Data and Parameter'!$E$14*'ER calculations'!N3297</f>
        <v>0.55323894477067947</v>
      </c>
    </row>
    <row r="3298" spans="1:15" ht="15">
      <c r="A3298" s="284">
        <v>3294</v>
      </c>
      <c r="B3298" s="287"/>
      <c r="C3298" s="287"/>
      <c r="D3298" s="284" t="s">
        <v>1376</v>
      </c>
      <c r="E3298" s="287"/>
      <c r="F3298" s="285" t="s">
        <v>3419</v>
      </c>
      <c r="G3298" s="266" t="s">
        <v>121</v>
      </c>
      <c r="H3298" s="266">
        <f>IF(G3298="Traditional Stove",0.1,0.2)</f>
        <v>0.1</v>
      </c>
      <c r="I3298" s="266">
        <f>YEAR(J3298)</f>
        <v>2023</v>
      </c>
      <c r="J3298" s="267">
        <v>45007</v>
      </c>
      <c r="K3298" s="267">
        <f>J3298+1</f>
        <v>45008</v>
      </c>
      <c r="L3298" s="266">
        <f>IF(M3298&lt;=365,1,2)</f>
        <v>1</v>
      </c>
      <c r="M3298" s="266">
        <f>IF(K3298&lt;$C$1,$C$2-$C$1+1,$C$2-K3298+1)</f>
        <v>39</v>
      </c>
      <c r="N3298" s="268">
        <f>M3298/365</f>
        <v>0.10684931506849316</v>
      </c>
      <c r="O3298" s="269">
        <f>'Data and Parameter'!$E$4*'Data and Parameter'!$E$5*('Data and Parameter'!$E$6+'Data and Parameter'!$E$7)*'Data and Parameter'!$E$19*'Data and Parameter'!$E$14*'ER calculations'!N3298</f>
        <v>0.55323894477067947</v>
      </c>
    </row>
    <row r="3299" spans="1:15" ht="15">
      <c r="A3299" s="284">
        <v>3295</v>
      </c>
      <c r="B3299" s="287"/>
      <c r="C3299" s="287"/>
      <c r="D3299" s="284" t="s">
        <v>1376</v>
      </c>
      <c r="E3299" s="287"/>
      <c r="F3299" s="285" t="s">
        <v>3420</v>
      </c>
      <c r="G3299" s="266" t="s">
        <v>121</v>
      </c>
      <c r="H3299" s="266">
        <f>IF(G3299="Traditional Stove",0.1,0.2)</f>
        <v>0.1</v>
      </c>
      <c r="I3299" s="266">
        <f>YEAR(J3299)</f>
        <v>2023</v>
      </c>
      <c r="J3299" s="267">
        <v>45007</v>
      </c>
      <c r="K3299" s="267">
        <f>J3299+1</f>
        <v>45008</v>
      </c>
      <c r="L3299" s="266">
        <f>IF(M3299&lt;=365,1,2)</f>
        <v>1</v>
      </c>
      <c r="M3299" s="266">
        <f>IF(K3299&lt;$C$1,$C$2-$C$1+1,$C$2-K3299+1)</f>
        <v>39</v>
      </c>
      <c r="N3299" s="268">
        <f>M3299/365</f>
        <v>0.10684931506849316</v>
      </c>
      <c r="O3299" s="269">
        <f>'Data and Parameter'!$E$4*'Data and Parameter'!$E$5*('Data and Parameter'!$E$6+'Data and Parameter'!$E$7)*'Data and Parameter'!$E$19*'Data and Parameter'!$E$14*'ER calculations'!N3299</f>
        <v>0.55323894477067947</v>
      </c>
    </row>
    <row r="3300" spans="1:15" ht="15">
      <c r="A3300" s="284">
        <v>3296</v>
      </c>
      <c r="B3300" s="287"/>
      <c r="C3300" s="287"/>
      <c r="D3300" s="284" t="s">
        <v>1376</v>
      </c>
      <c r="E3300" s="287"/>
      <c r="F3300" s="285" t="s">
        <v>3421</v>
      </c>
      <c r="G3300" s="266" t="s">
        <v>121</v>
      </c>
      <c r="H3300" s="266">
        <f>IF(G3300="Traditional Stove",0.1,0.2)</f>
        <v>0.1</v>
      </c>
      <c r="I3300" s="266">
        <f>YEAR(J3300)</f>
        <v>2023</v>
      </c>
      <c r="J3300" s="267">
        <v>45007</v>
      </c>
      <c r="K3300" s="267">
        <f>J3300+1</f>
        <v>45008</v>
      </c>
      <c r="L3300" s="266">
        <f>IF(M3300&lt;=365,1,2)</f>
        <v>1</v>
      </c>
      <c r="M3300" s="266">
        <f>IF(K3300&lt;$C$1,$C$2-$C$1+1,$C$2-K3300+1)</f>
        <v>39</v>
      </c>
      <c r="N3300" s="268">
        <f>M3300/365</f>
        <v>0.10684931506849316</v>
      </c>
      <c r="O3300" s="269">
        <f>'Data and Parameter'!$E$4*'Data and Parameter'!$E$5*('Data and Parameter'!$E$6+'Data and Parameter'!$E$7)*'Data and Parameter'!$E$19*'Data and Parameter'!$E$14*'ER calculations'!N3300</f>
        <v>0.55323894477067947</v>
      </c>
    </row>
    <row r="3301" spans="1:15" ht="15">
      <c r="A3301" s="284">
        <v>3297</v>
      </c>
      <c r="B3301" s="287"/>
      <c r="C3301" s="287"/>
      <c r="D3301" s="284" t="s">
        <v>1376</v>
      </c>
      <c r="E3301" s="287"/>
      <c r="F3301" s="285" t="s">
        <v>3422</v>
      </c>
      <c r="G3301" s="266" t="s">
        <v>121</v>
      </c>
      <c r="H3301" s="266">
        <f>IF(G3301="Traditional Stove",0.1,0.2)</f>
        <v>0.1</v>
      </c>
      <c r="I3301" s="266">
        <f>YEAR(J3301)</f>
        <v>2023</v>
      </c>
      <c r="J3301" s="267">
        <v>45007</v>
      </c>
      <c r="K3301" s="267">
        <f>J3301+1</f>
        <v>45008</v>
      </c>
      <c r="L3301" s="266">
        <f>IF(M3301&lt;=365,1,2)</f>
        <v>1</v>
      </c>
      <c r="M3301" s="266">
        <f>IF(K3301&lt;$C$1,$C$2-$C$1+1,$C$2-K3301+1)</f>
        <v>39</v>
      </c>
      <c r="N3301" s="268">
        <f>M3301/365</f>
        <v>0.10684931506849316</v>
      </c>
      <c r="O3301" s="269">
        <f>'Data and Parameter'!$E$4*'Data and Parameter'!$E$5*('Data and Parameter'!$E$6+'Data and Parameter'!$E$7)*'Data and Parameter'!$E$19*'Data and Parameter'!$E$14*'ER calculations'!N3301</f>
        <v>0.55323894477067947</v>
      </c>
    </row>
    <row r="3302" spans="1:15" ht="15">
      <c r="A3302" s="284">
        <v>3298</v>
      </c>
      <c r="B3302" s="287"/>
      <c r="C3302" s="287"/>
      <c r="D3302" s="284" t="s">
        <v>1054</v>
      </c>
      <c r="E3302" s="287"/>
      <c r="F3302" s="285" t="s">
        <v>3423</v>
      </c>
      <c r="G3302" s="266" t="s">
        <v>121</v>
      </c>
      <c r="H3302" s="266">
        <f>IF(G3302="Traditional Stove",0.1,0.2)</f>
        <v>0.1</v>
      </c>
      <c r="I3302" s="266">
        <f>YEAR(J3302)</f>
        <v>2023</v>
      </c>
      <c r="J3302" s="267">
        <v>44964</v>
      </c>
      <c r="K3302" s="267">
        <f>J3302+1</f>
        <v>44965</v>
      </c>
      <c r="L3302" s="266">
        <f>IF(M3302&lt;=365,1,2)</f>
        <v>1</v>
      </c>
      <c r="M3302" s="266">
        <f>IF(K3302&lt;$C$1,$C$2-$C$1+1,$C$2-K3302+1)</f>
        <v>82</v>
      </c>
      <c r="N3302" s="268">
        <f>M3302/365</f>
        <v>0.22465753424657534</v>
      </c>
      <c r="O3302" s="269">
        <f>'Data and Parameter'!$E$4*'Data and Parameter'!$E$5*('Data and Parameter'!$E$6+'Data and Parameter'!$E$7)*'Data and Parameter'!$E$19*'Data and Parameter'!$E$14*'ER calculations'!N3302</f>
        <v>1.1632203454152747</v>
      </c>
    </row>
    <row r="3303" spans="1:15" ht="15">
      <c r="A3303" s="284">
        <v>3299</v>
      </c>
      <c r="B3303" s="287"/>
      <c r="C3303" s="287"/>
      <c r="D3303" s="284" t="s">
        <v>1054</v>
      </c>
      <c r="E3303" s="287"/>
      <c r="F3303" s="285" t="s">
        <v>3424</v>
      </c>
      <c r="G3303" s="266" t="s">
        <v>121</v>
      </c>
      <c r="H3303" s="266">
        <f>IF(G3303="Traditional Stove",0.1,0.2)</f>
        <v>0.1</v>
      </c>
      <c r="I3303" s="266">
        <f>YEAR(J3303)</f>
        <v>2023</v>
      </c>
      <c r="J3303" s="267">
        <v>44964</v>
      </c>
      <c r="K3303" s="267">
        <f>J3303+1</f>
        <v>44965</v>
      </c>
      <c r="L3303" s="266">
        <f>IF(M3303&lt;=365,1,2)</f>
        <v>1</v>
      </c>
      <c r="M3303" s="266">
        <f>IF(K3303&lt;$C$1,$C$2-$C$1+1,$C$2-K3303+1)</f>
        <v>82</v>
      </c>
      <c r="N3303" s="268">
        <f>M3303/365</f>
        <v>0.22465753424657534</v>
      </c>
      <c r="O3303" s="269">
        <f>'Data and Parameter'!$E$4*'Data and Parameter'!$E$5*('Data and Parameter'!$E$6+'Data and Parameter'!$E$7)*'Data and Parameter'!$E$19*'Data and Parameter'!$E$14*'ER calculations'!N3303</f>
        <v>1.1632203454152747</v>
      </c>
    </row>
    <row r="3304" spans="1:15" ht="15">
      <c r="A3304" s="284">
        <v>3300</v>
      </c>
      <c r="B3304" s="287"/>
      <c r="C3304" s="287"/>
      <c r="D3304" s="284" t="s">
        <v>588</v>
      </c>
      <c r="E3304" s="287"/>
      <c r="F3304" s="285" t="s">
        <v>3425</v>
      </c>
      <c r="G3304" s="266" t="s">
        <v>121</v>
      </c>
      <c r="H3304" s="266">
        <f>IF(G3304="Traditional Stove",0.1,0.2)</f>
        <v>0.1</v>
      </c>
      <c r="I3304" s="266">
        <f>YEAR(J3304)</f>
        <v>2023</v>
      </c>
      <c r="J3304" s="267">
        <v>45015</v>
      </c>
      <c r="K3304" s="267">
        <f>J3304+1</f>
        <v>45016</v>
      </c>
      <c r="L3304" s="266">
        <f>IF(M3304&lt;=365,1,2)</f>
        <v>1</v>
      </c>
      <c r="M3304" s="266">
        <f>IF(K3304&lt;$C$1,$C$2-$C$1+1,$C$2-K3304+1)</f>
        <v>31</v>
      </c>
      <c r="N3304" s="268">
        <f>M3304/365</f>
        <v>8.4931506849315067E-2</v>
      </c>
      <c r="O3304" s="269">
        <f>'Data and Parameter'!$E$4*'Data and Parameter'!$E$5*('Data and Parameter'!$E$6+'Data and Parameter'!$E$7)*'Data and Parameter'!$E$19*'Data and Parameter'!$E$14*'ER calculations'!N3304</f>
        <v>0.43975403302284777</v>
      </c>
    </row>
    <row r="3305" spans="1:15" ht="15">
      <c r="A3305" s="284">
        <v>3301</v>
      </c>
      <c r="B3305" s="287"/>
      <c r="C3305" s="287"/>
      <c r="D3305" s="284" t="s">
        <v>588</v>
      </c>
      <c r="E3305" s="287"/>
      <c r="F3305" s="285" t="s">
        <v>3426</v>
      </c>
      <c r="G3305" s="266" t="s">
        <v>121</v>
      </c>
      <c r="H3305" s="266">
        <f>IF(G3305="Traditional Stove",0.1,0.2)</f>
        <v>0.1</v>
      </c>
      <c r="I3305" s="266">
        <f>YEAR(J3305)</f>
        <v>2023</v>
      </c>
      <c r="J3305" s="267">
        <v>45015</v>
      </c>
      <c r="K3305" s="267">
        <f>J3305+1</f>
        <v>45016</v>
      </c>
      <c r="L3305" s="266">
        <f>IF(M3305&lt;=365,1,2)</f>
        <v>1</v>
      </c>
      <c r="M3305" s="266">
        <f>IF(K3305&lt;$C$1,$C$2-$C$1+1,$C$2-K3305+1)</f>
        <v>31</v>
      </c>
      <c r="N3305" s="268">
        <f>M3305/365</f>
        <v>8.4931506849315067E-2</v>
      </c>
      <c r="O3305" s="269">
        <f>'Data and Parameter'!$E$4*'Data and Parameter'!$E$5*('Data and Parameter'!$E$6+'Data and Parameter'!$E$7)*'Data and Parameter'!$E$19*'Data and Parameter'!$E$14*'ER calculations'!N3305</f>
        <v>0.43975403302284777</v>
      </c>
    </row>
    <row r="3306" spans="1:15" ht="15">
      <c r="A3306" s="284">
        <v>3302</v>
      </c>
      <c r="B3306" s="287"/>
      <c r="C3306" s="287"/>
      <c r="D3306" s="284" t="s">
        <v>588</v>
      </c>
      <c r="E3306" s="287"/>
      <c r="F3306" s="285" t="s">
        <v>3427</v>
      </c>
      <c r="G3306" s="266" t="s">
        <v>121</v>
      </c>
      <c r="H3306" s="266">
        <f>IF(G3306="Traditional Stove",0.1,0.2)</f>
        <v>0.1</v>
      </c>
      <c r="I3306" s="266">
        <f>YEAR(J3306)</f>
        <v>2023</v>
      </c>
      <c r="J3306" s="267">
        <v>45015</v>
      </c>
      <c r="K3306" s="267">
        <f>J3306+1</f>
        <v>45016</v>
      </c>
      <c r="L3306" s="266">
        <f>IF(M3306&lt;=365,1,2)</f>
        <v>1</v>
      </c>
      <c r="M3306" s="266">
        <f>IF(K3306&lt;$C$1,$C$2-$C$1+1,$C$2-K3306+1)</f>
        <v>31</v>
      </c>
      <c r="N3306" s="268">
        <f>M3306/365</f>
        <v>8.4931506849315067E-2</v>
      </c>
      <c r="O3306" s="269">
        <f>'Data and Parameter'!$E$4*'Data and Parameter'!$E$5*('Data and Parameter'!$E$6+'Data and Parameter'!$E$7)*'Data and Parameter'!$E$19*'Data and Parameter'!$E$14*'ER calculations'!N3306</f>
        <v>0.43975403302284777</v>
      </c>
    </row>
    <row r="3307" spans="1:15" ht="15">
      <c r="A3307" s="284">
        <v>3303</v>
      </c>
      <c r="B3307" s="287"/>
      <c r="C3307" s="287"/>
      <c r="D3307" s="284" t="s">
        <v>1376</v>
      </c>
      <c r="E3307" s="287"/>
      <c r="F3307" s="285" t="s">
        <v>3428</v>
      </c>
      <c r="G3307" s="266" t="s">
        <v>121</v>
      </c>
      <c r="H3307" s="266">
        <f>IF(G3307="Traditional Stove",0.1,0.2)</f>
        <v>0.1</v>
      </c>
      <c r="I3307" s="266">
        <f>YEAR(J3307)</f>
        <v>2023</v>
      </c>
      <c r="J3307" s="267">
        <v>45010</v>
      </c>
      <c r="K3307" s="267">
        <f>J3307+1</f>
        <v>45011</v>
      </c>
      <c r="L3307" s="266">
        <f>IF(M3307&lt;=365,1,2)</f>
        <v>1</v>
      </c>
      <c r="M3307" s="266">
        <f>IF(K3307&lt;$C$1,$C$2-$C$1+1,$C$2-K3307+1)</f>
        <v>36</v>
      </c>
      <c r="N3307" s="268">
        <f>M3307/365</f>
        <v>9.8630136986301367E-2</v>
      </c>
      <c r="O3307" s="269">
        <f>'Data and Parameter'!$E$4*'Data and Parameter'!$E$5*('Data and Parameter'!$E$6+'Data and Parameter'!$E$7)*'Data and Parameter'!$E$19*'Data and Parameter'!$E$14*'ER calculations'!N3307</f>
        <v>0.51068210286524263</v>
      </c>
    </row>
    <row r="3308" spans="1:15" ht="15">
      <c r="A3308" s="284">
        <v>3304</v>
      </c>
      <c r="B3308" s="287"/>
      <c r="C3308" s="287"/>
      <c r="D3308" s="284" t="s">
        <v>1054</v>
      </c>
      <c r="E3308" s="287"/>
      <c r="F3308" s="285" t="s">
        <v>3429</v>
      </c>
      <c r="G3308" s="266" t="s">
        <v>121</v>
      </c>
      <c r="H3308" s="266">
        <f>IF(G3308="Traditional Stove",0.1,0.2)</f>
        <v>0.1</v>
      </c>
      <c r="I3308" s="266">
        <f>YEAR(J3308)</f>
        <v>2023</v>
      </c>
      <c r="J3308" s="267">
        <v>44964</v>
      </c>
      <c r="K3308" s="267">
        <f>J3308+1</f>
        <v>44965</v>
      </c>
      <c r="L3308" s="266">
        <f>IF(M3308&lt;=365,1,2)</f>
        <v>1</v>
      </c>
      <c r="M3308" s="266">
        <f>IF(K3308&lt;$C$1,$C$2-$C$1+1,$C$2-K3308+1)</f>
        <v>82</v>
      </c>
      <c r="N3308" s="268">
        <f>M3308/365</f>
        <v>0.22465753424657534</v>
      </c>
      <c r="O3308" s="269">
        <f>'Data and Parameter'!$E$4*'Data and Parameter'!$E$5*('Data and Parameter'!$E$6+'Data and Parameter'!$E$7)*'Data and Parameter'!$E$19*'Data and Parameter'!$E$14*'ER calculations'!N3308</f>
        <v>1.1632203454152747</v>
      </c>
    </row>
    <row r="3309" spans="1:15" ht="15">
      <c r="A3309" s="284">
        <v>3305</v>
      </c>
      <c r="B3309" s="287"/>
      <c r="C3309" s="287"/>
      <c r="D3309" s="284" t="s">
        <v>1376</v>
      </c>
      <c r="E3309" s="287"/>
      <c r="F3309" s="285" t="s">
        <v>3430</v>
      </c>
      <c r="G3309" s="266" t="s">
        <v>121</v>
      </c>
      <c r="H3309" s="266">
        <f>IF(G3309="Traditional Stove",0.1,0.2)</f>
        <v>0.1</v>
      </c>
      <c r="I3309" s="266">
        <f>YEAR(J3309)</f>
        <v>2023</v>
      </c>
      <c r="J3309" s="267">
        <v>45010</v>
      </c>
      <c r="K3309" s="267">
        <f>J3309+1</f>
        <v>45011</v>
      </c>
      <c r="L3309" s="266">
        <f>IF(M3309&lt;=365,1,2)</f>
        <v>1</v>
      </c>
      <c r="M3309" s="266">
        <f>IF(K3309&lt;$C$1,$C$2-$C$1+1,$C$2-K3309+1)</f>
        <v>36</v>
      </c>
      <c r="N3309" s="268">
        <f>M3309/365</f>
        <v>9.8630136986301367E-2</v>
      </c>
      <c r="O3309" s="269">
        <f>'Data and Parameter'!$E$4*'Data and Parameter'!$E$5*('Data and Parameter'!$E$6+'Data and Parameter'!$E$7)*'Data and Parameter'!$E$19*'Data and Parameter'!$E$14*'ER calculations'!N3309</f>
        <v>0.51068210286524263</v>
      </c>
    </row>
    <row r="3310" spans="1:15" ht="15">
      <c r="A3310" s="284">
        <v>3306</v>
      </c>
      <c r="B3310" s="287"/>
      <c r="C3310" s="287"/>
      <c r="D3310" s="284" t="s">
        <v>588</v>
      </c>
      <c r="E3310" s="287"/>
      <c r="F3310" s="285" t="s">
        <v>3431</v>
      </c>
      <c r="G3310" s="266" t="s">
        <v>121</v>
      </c>
      <c r="H3310" s="266">
        <f>IF(G3310="Traditional Stove",0.1,0.2)</f>
        <v>0.1</v>
      </c>
      <c r="I3310" s="266">
        <f>YEAR(J3310)</f>
        <v>2023</v>
      </c>
      <c r="J3310" s="267">
        <v>45015</v>
      </c>
      <c r="K3310" s="267">
        <f>J3310+1</f>
        <v>45016</v>
      </c>
      <c r="L3310" s="266">
        <f>IF(M3310&lt;=365,1,2)</f>
        <v>1</v>
      </c>
      <c r="M3310" s="266">
        <f>IF(K3310&lt;$C$1,$C$2-$C$1+1,$C$2-K3310+1)</f>
        <v>31</v>
      </c>
      <c r="N3310" s="268">
        <f>M3310/365</f>
        <v>8.4931506849315067E-2</v>
      </c>
      <c r="O3310" s="269">
        <f>'Data and Parameter'!$E$4*'Data and Parameter'!$E$5*('Data and Parameter'!$E$6+'Data and Parameter'!$E$7)*'Data and Parameter'!$E$19*'Data and Parameter'!$E$14*'ER calculations'!N3310</f>
        <v>0.43975403302284777</v>
      </c>
    </row>
    <row r="3311" spans="1:15" ht="15">
      <c r="A3311" s="284">
        <v>3307</v>
      </c>
      <c r="B3311" s="287"/>
      <c r="C3311" s="287"/>
      <c r="D3311" s="284" t="s">
        <v>588</v>
      </c>
      <c r="E3311" s="287"/>
      <c r="F3311" s="285" t="s">
        <v>3432</v>
      </c>
      <c r="G3311" s="266" t="s">
        <v>121</v>
      </c>
      <c r="H3311" s="266">
        <f>IF(G3311="Traditional Stove",0.1,0.2)</f>
        <v>0.1</v>
      </c>
      <c r="I3311" s="266">
        <f>YEAR(J3311)</f>
        <v>2023</v>
      </c>
      <c r="J3311" s="267">
        <v>45015</v>
      </c>
      <c r="K3311" s="267">
        <f>J3311+1</f>
        <v>45016</v>
      </c>
      <c r="L3311" s="266">
        <f>IF(M3311&lt;=365,1,2)</f>
        <v>1</v>
      </c>
      <c r="M3311" s="266">
        <f>IF(K3311&lt;$C$1,$C$2-$C$1+1,$C$2-K3311+1)</f>
        <v>31</v>
      </c>
      <c r="N3311" s="268">
        <f>M3311/365</f>
        <v>8.4931506849315067E-2</v>
      </c>
      <c r="O3311" s="269">
        <f>'Data and Parameter'!$E$4*'Data and Parameter'!$E$5*('Data and Parameter'!$E$6+'Data and Parameter'!$E$7)*'Data and Parameter'!$E$19*'Data and Parameter'!$E$14*'ER calculations'!N3311</f>
        <v>0.43975403302284777</v>
      </c>
    </row>
    <row r="3312" spans="1:15" ht="15">
      <c r="A3312" s="284">
        <v>3308</v>
      </c>
      <c r="B3312" s="287"/>
      <c r="C3312" s="287"/>
      <c r="D3312" s="284" t="s">
        <v>1376</v>
      </c>
      <c r="E3312" s="287"/>
      <c r="F3312" s="285" t="s">
        <v>3433</v>
      </c>
      <c r="G3312" s="266" t="s">
        <v>121</v>
      </c>
      <c r="H3312" s="266">
        <f>IF(G3312="Traditional Stove",0.1,0.2)</f>
        <v>0.1</v>
      </c>
      <c r="I3312" s="266">
        <f>YEAR(J3312)</f>
        <v>2023</v>
      </c>
      <c r="J3312" s="267">
        <v>45010</v>
      </c>
      <c r="K3312" s="267">
        <f>J3312+1</f>
        <v>45011</v>
      </c>
      <c r="L3312" s="266">
        <f>IF(M3312&lt;=365,1,2)</f>
        <v>1</v>
      </c>
      <c r="M3312" s="266">
        <f>IF(K3312&lt;$C$1,$C$2-$C$1+1,$C$2-K3312+1)</f>
        <v>36</v>
      </c>
      <c r="N3312" s="268">
        <f>M3312/365</f>
        <v>9.8630136986301367E-2</v>
      </c>
      <c r="O3312" s="269">
        <f>'Data and Parameter'!$E$4*'Data and Parameter'!$E$5*('Data and Parameter'!$E$6+'Data and Parameter'!$E$7)*'Data and Parameter'!$E$19*'Data and Parameter'!$E$14*'ER calculations'!N3312</f>
        <v>0.51068210286524263</v>
      </c>
    </row>
    <row r="3313" spans="1:15" ht="15">
      <c r="A3313" s="284">
        <v>3309</v>
      </c>
      <c r="B3313" s="287"/>
      <c r="C3313" s="287"/>
      <c r="D3313" s="284" t="s">
        <v>588</v>
      </c>
      <c r="E3313" s="287"/>
      <c r="F3313" s="285" t="s">
        <v>3434</v>
      </c>
      <c r="G3313" s="266" t="s">
        <v>121</v>
      </c>
      <c r="H3313" s="266">
        <f>IF(G3313="Traditional Stove",0.1,0.2)</f>
        <v>0.1</v>
      </c>
      <c r="I3313" s="266">
        <f>YEAR(J3313)</f>
        <v>2023</v>
      </c>
      <c r="J3313" s="267">
        <v>45015</v>
      </c>
      <c r="K3313" s="267">
        <f>J3313+1</f>
        <v>45016</v>
      </c>
      <c r="L3313" s="266">
        <f>IF(M3313&lt;=365,1,2)</f>
        <v>1</v>
      </c>
      <c r="M3313" s="266">
        <f>IF(K3313&lt;$C$1,$C$2-$C$1+1,$C$2-K3313+1)</f>
        <v>31</v>
      </c>
      <c r="N3313" s="268">
        <f>M3313/365</f>
        <v>8.4931506849315067E-2</v>
      </c>
      <c r="O3313" s="269">
        <f>'Data and Parameter'!$E$4*'Data and Parameter'!$E$5*('Data and Parameter'!$E$6+'Data and Parameter'!$E$7)*'Data and Parameter'!$E$19*'Data and Parameter'!$E$14*'ER calculations'!N3313</f>
        <v>0.43975403302284777</v>
      </c>
    </row>
    <row r="3314" spans="1:15" ht="15">
      <c r="A3314" s="284">
        <v>3310</v>
      </c>
      <c r="B3314" s="287"/>
      <c r="C3314" s="287"/>
      <c r="D3314" s="284" t="s">
        <v>1376</v>
      </c>
      <c r="E3314" s="287"/>
      <c r="F3314" s="285" t="s">
        <v>3435</v>
      </c>
      <c r="G3314" s="266" t="s">
        <v>121</v>
      </c>
      <c r="H3314" s="266">
        <f>IF(G3314="Traditional Stove",0.1,0.2)</f>
        <v>0.1</v>
      </c>
      <c r="I3314" s="266">
        <f>YEAR(J3314)</f>
        <v>2023</v>
      </c>
      <c r="J3314" s="267">
        <v>45010</v>
      </c>
      <c r="K3314" s="267">
        <f>J3314+1</f>
        <v>45011</v>
      </c>
      <c r="L3314" s="266">
        <f>IF(M3314&lt;=365,1,2)</f>
        <v>1</v>
      </c>
      <c r="M3314" s="266">
        <f>IF(K3314&lt;$C$1,$C$2-$C$1+1,$C$2-K3314+1)</f>
        <v>36</v>
      </c>
      <c r="N3314" s="268">
        <f>M3314/365</f>
        <v>9.8630136986301367E-2</v>
      </c>
      <c r="O3314" s="269">
        <f>'Data and Parameter'!$E$4*'Data and Parameter'!$E$5*('Data and Parameter'!$E$6+'Data and Parameter'!$E$7)*'Data and Parameter'!$E$19*'Data and Parameter'!$E$14*'ER calculations'!N3314</f>
        <v>0.51068210286524263</v>
      </c>
    </row>
    <row r="3315" spans="1:15" ht="15">
      <c r="A3315" s="284">
        <v>3311</v>
      </c>
      <c r="B3315" s="287"/>
      <c r="C3315" s="287"/>
      <c r="D3315" s="284" t="s">
        <v>1376</v>
      </c>
      <c r="E3315" s="287"/>
      <c r="F3315" s="285" t="s">
        <v>3436</v>
      </c>
      <c r="G3315" s="266" t="s">
        <v>121</v>
      </c>
      <c r="H3315" s="266">
        <f>IF(G3315="Traditional Stove",0.1,0.2)</f>
        <v>0.1</v>
      </c>
      <c r="I3315" s="266">
        <f>YEAR(J3315)</f>
        <v>2023</v>
      </c>
      <c r="J3315" s="267">
        <v>45010</v>
      </c>
      <c r="K3315" s="267">
        <f>J3315+1</f>
        <v>45011</v>
      </c>
      <c r="L3315" s="266">
        <f>IF(M3315&lt;=365,1,2)</f>
        <v>1</v>
      </c>
      <c r="M3315" s="266">
        <f>IF(K3315&lt;$C$1,$C$2-$C$1+1,$C$2-K3315+1)</f>
        <v>36</v>
      </c>
      <c r="N3315" s="268">
        <f>M3315/365</f>
        <v>9.8630136986301367E-2</v>
      </c>
      <c r="O3315" s="269">
        <f>'Data and Parameter'!$E$4*'Data and Parameter'!$E$5*('Data and Parameter'!$E$6+'Data and Parameter'!$E$7)*'Data and Parameter'!$E$19*'Data and Parameter'!$E$14*'ER calculations'!N3315</f>
        <v>0.51068210286524263</v>
      </c>
    </row>
    <row r="3316" spans="1:15" ht="15">
      <c r="A3316" s="284">
        <v>3312</v>
      </c>
      <c r="B3316" s="287"/>
      <c r="C3316" s="287"/>
      <c r="D3316" s="284" t="s">
        <v>1376</v>
      </c>
      <c r="E3316" s="287"/>
      <c r="F3316" s="285" t="s">
        <v>3437</v>
      </c>
      <c r="G3316" s="266" t="s">
        <v>121</v>
      </c>
      <c r="H3316" s="266">
        <f>IF(G3316="Traditional Stove",0.1,0.2)</f>
        <v>0.1</v>
      </c>
      <c r="I3316" s="266">
        <f>YEAR(J3316)</f>
        <v>2023</v>
      </c>
      <c r="J3316" s="267">
        <v>45010</v>
      </c>
      <c r="K3316" s="267">
        <f>J3316+1</f>
        <v>45011</v>
      </c>
      <c r="L3316" s="266">
        <f>IF(M3316&lt;=365,1,2)</f>
        <v>1</v>
      </c>
      <c r="M3316" s="266">
        <f>IF(K3316&lt;$C$1,$C$2-$C$1+1,$C$2-K3316+1)</f>
        <v>36</v>
      </c>
      <c r="N3316" s="268">
        <f>M3316/365</f>
        <v>9.8630136986301367E-2</v>
      </c>
      <c r="O3316" s="269">
        <f>'Data and Parameter'!$E$4*'Data and Parameter'!$E$5*('Data and Parameter'!$E$6+'Data and Parameter'!$E$7)*'Data and Parameter'!$E$19*'Data and Parameter'!$E$14*'ER calculations'!N3316</f>
        <v>0.51068210286524263</v>
      </c>
    </row>
    <row r="3317" spans="1:15" ht="15">
      <c r="A3317" s="284">
        <v>3313</v>
      </c>
      <c r="B3317" s="287"/>
      <c r="C3317" s="287"/>
      <c r="D3317" s="284" t="s">
        <v>588</v>
      </c>
      <c r="E3317" s="287"/>
      <c r="F3317" s="285" t="s">
        <v>3438</v>
      </c>
      <c r="G3317" s="266" t="s">
        <v>121</v>
      </c>
      <c r="H3317" s="266">
        <f>IF(G3317="Traditional Stove",0.1,0.2)</f>
        <v>0.1</v>
      </c>
      <c r="I3317" s="266">
        <f>YEAR(J3317)</f>
        <v>2023</v>
      </c>
      <c r="J3317" s="267">
        <v>45014</v>
      </c>
      <c r="K3317" s="267">
        <f>J3317+1</f>
        <v>45015</v>
      </c>
      <c r="L3317" s="266">
        <f>IF(M3317&lt;=365,1,2)</f>
        <v>1</v>
      </c>
      <c r="M3317" s="266">
        <f>IF(K3317&lt;$C$1,$C$2-$C$1+1,$C$2-K3317+1)</f>
        <v>32</v>
      </c>
      <c r="N3317" s="268">
        <f>M3317/365</f>
        <v>8.7671232876712329E-2</v>
      </c>
      <c r="O3317" s="269">
        <f>'Data and Parameter'!$E$4*'Data and Parameter'!$E$5*('Data and Parameter'!$E$6+'Data and Parameter'!$E$7)*'Data and Parameter'!$E$19*'Data and Parameter'!$E$14*'ER calculations'!N3317</f>
        <v>0.45393964699132677</v>
      </c>
    </row>
    <row r="3318" spans="1:15" ht="15">
      <c r="A3318" s="284">
        <v>3314</v>
      </c>
      <c r="B3318" s="287"/>
      <c r="C3318" s="287"/>
      <c r="D3318" s="284" t="s">
        <v>1376</v>
      </c>
      <c r="E3318" s="287"/>
      <c r="F3318" s="285" t="s">
        <v>3439</v>
      </c>
      <c r="G3318" s="266" t="s">
        <v>121</v>
      </c>
      <c r="H3318" s="266">
        <f>IF(G3318="Traditional Stove",0.1,0.2)</f>
        <v>0.1</v>
      </c>
      <c r="I3318" s="266">
        <f>YEAR(J3318)</f>
        <v>2023</v>
      </c>
      <c r="J3318" s="267">
        <v>45010</v>
      </c>
      <c r="K3318" s="267">
        <f>J3318+1</f>
        <v>45011</v>
      </c>
      <c r="L3318" s="266">
        <f>IF(M3318&lt;=365,1,2)</f>
        <v>1</v>
      </c>
      <c r="M3318" s="266">
        <f>IF(K3318&lt;$C$1,$C$2-$C$1+1,$C$2-K3318+1)</f>
        <v>36</v>
      </c>
      <c r="N3318" s="268">
        <f>M3318/365</f>
        <v>9.8630136986301367E-2</v>
      </c>
      <c r="O3318" s="269">
        <f>'Data and Parameter'!$E$4*'Data and Parameter'!$E$5*('Data and Parameter'!$E$6+'Data and Parameter'!$E$7)*'Data and Parameter'!$E$19*'Data and Parameter'!$E$14*'ER calculations'!N3318</f>
        <v>0.51068210286524263</v>
      </c>
    </row>
    <row r="3319" spans="1:15" ht="15">
      <c r="A3319" s="284">
        <v>3315</v>
      </c>
      <c r="B3319" s="287"/>
      <c r="C3319" s="287"/>
      <c r="D3319" s="284" t="s">
        <v>1376</v>
      </c>
      <c r="E3319" s="287"/>
      <c r="F3319" s="285" t="s">
        <v>3440</v>
      </c>
      <c r="G3319" s="266" t="s">
        <v>121</v>
      </c>
      <c r="H3319" s="266">
        <f>IF(G3319="Traditional Stove",0.1,0.2)</f>
        <v>0.1</v>
      </c>
      <c r="I3319" s="266">
        <f>YEAR(J3319)</f>
        <v>2023</v>
      </c>
      <c r="J3319" s="267">
        <v>45010</v>
      </c>
      <c r="K3319" s="267">
        <f>J3319+1</f>
        <v>45011</v>
      </c>
      <c r="L3319" s="266">
        <f>IF(M3319&lt;=365,1,2)</f>
        <v>1</v>
      </c>
      <c r="M3319" s="266">
        <f>IF(K3319&lt;$C$1,$C$2-$C$1+1,$C$2-K3319+1)</f>
        <v>36</v>
      </c>
      <c r="N3319" s="268">
        <f>M3319/365</f>
        <v>9.8630136986301367E-2</v>
      </c>
      <c r="O3319" s="269">
        <f>'Data and Parameter'!$E$4*'Data and Parameter'!$E$5*('Data and Parameter'!$E$6+'Data and Parameter'!$E$7)*'Data and Parameter'!$E$19*'Data and Parameter'!$E$14*'ER calculations'!N3319</f>
        <v>0.51068210286524263</v>
      </c>
    </row>
    <row r="3320" spans="1:15" ht="15">
      <c r="A3320" s="284">
        <v>3316</v>
      </c>
      <c r="B3320" s="287"/>
      <c r="C3320" s="287"/>
      <c r="D3320" s="284" t="s">
        <v>588</v>
      </c>
      <c r="E3320" s="287"/>
      <c r="F3320" s="285" t="s">
        <v>3441</v>
      </c>
      <c r="G3320" s="266" t="s">
        <v>121</v>
      </c>
      <c r="H3320" s="266">
        <f>IF(G3320="Traditional Stove",0.1,0.2)</f>
        <v>0.1</v>
      </c>
      <c r="I3320" s="266">
        <f>YEAR(J3320)</f>
        <v>2023</v>
      </c>
      <c r="J3320" s="267">
        <v>45015</v>
      </c>
      <c r="K3320" s="267">
        <f>J3320+1</f>
        <v>45016</v>
      </c>
      <c r="L3320" s="266">
        <f>IF(M3320&lt;=365,1,2)</f>
        <v>1</v>
      </c>
      <c r="M3320" s="266">
        <f>IF(K3320&lt;$C$1,$C$2-$C$1+1,$C$2-K3320+1)</f>
        <v>31</v>
      </c>
      <c r="N3320" s="268">
        <f>M3320/365</f>
        <v>8.4931506849315067E-2</v>
      </c>
      <c r="O3320" s="269">
        <f>'Data and Parameter'!$E$4*'Data and Parameter'!$E$5*('Data and Parameter'!$E$6+'Data and Parameter'!$E$7)*'Data and Parameter'!$E$19*'Data and Parameter'!$E$14*'ER calculations'!N3320</f>
        <v>0.43975403302284777</v>
      </c>
    </row>
    <row r="3321" spans="1:15" ht="15">
      <c r="A3321" s="284">
        <v>3317</v>
      </c>
      <c r="B3321" s="287"/>
      <c r="C3321" s="287"/>
      <c r="D3321" s="284" t="s">
        <v>1376</v>
      </c>
      <c r="E3321" s="287"/>
      <c r="F3321" s="285" t="s">
        <v>3442</v>
      </c>
      <c r="G3321" s="266" t="s">
        <v>121</v>
      </c>
      <c r="H3321" s="266">
        <f>IF(G3321="Traditional Stove",0.1,0.2)</f>
        <v>0.1</v>
      </c>
      <c r="I3321" s="266">
        <f>YEAR(J3321)</f>
        <v>2023</v>
      </c>
      <c r="J3321" s="267">
        <v>45010</v>
      </c>
      <c r="K3321" s="267">
        <f>J3321+1</f>
        <v>45011</v>
      </c>
      <c r="L3321" s="266">
        <f>IF(M3321&lt;=365,1,2)</f>
        <v>1</v>
      </c>
      <c r="M3321" s="266">
        <f>IF(K3321&lt;$C$1,$C$2-$C$1+1,$C$2-K3321+1)</f>
        <v>36</v>
      </c>
      <c r="N3321" s="268">
        <f>M3321/365</f>
        <v>9.8630136986301367E-2</v>
      </c>
      <c r="O3321" s="269">
        <f>'Data and Parameter'!$E$4*'Data and Parameter'!$E$5*('Data and Parameter'!$E$6+'Data and Parameter'!$E$7)*'Data and Parameter'!$E$19*'Data and Parameter'!$E$14*'ER calculations'!N3321</f>
        <v>0.51068210286524263</v>
      </c>
    </row>
    <row r="3322" spans="1:15" ht="15">
      <c r="A3322" s="284">
        <v>3318</v>
      </c>
      <c r="B3322" s="287"/>
      <c r="C3322" s="287"/>
      <c r="D3322" s="284" t="s">
        <v>1376</v>
      </c>
      <c r="E3322" s="287"/>
      <c r="F3322" s="285" t="s">
        <v>3443</v>
      </c>
      <c r="G3322" s="266" t="s">
        <v>121</v>
      </c>
      <c r="H3322" s="266">
        <f>IF(G3322="Traditional Stove",0.1,0.2)</f>
        <v>0.1</v>
      </c>
      <c r="I3322" s="266">
        <f>YEAR(J3322)</f>
        <v>2023</v>
      </c>
      <c r="J3322" s="267">
        <v>45010</v>
      </c>
      <c r="K3322" s="267">
        <f>J3322+1</f>
        <v>45011</v>
      </c>
      <c r="L3322" s="266">
        <f>IF(M3322&lt;=365,1,2)</f>
        <v>1</v>
      </c>
      <c r="M3322" s="266">
        <f>IF(K3322&lt;$C$1,$C$2-$C$1+1,$C$2-K3322+1)</f>
        <v>36</v>
      </c>
      <c r="N3322" s="268">
        <f>M3322/365</f>
        <v>9.8630136986301367E-2</v>
      </c>
      <c r="O3322" s="269">
        <f>'Data and Parameter'!$E$4*'Data and Parameter'!$E$5*('Data and Parameter'!$E$6+'Data and Parameter'!$E$7)*'Data and Parameter'!$E$19*'Data and Parameter'!$E$14*'ER calculations'!N3322</f>
        <v>0.51068210286524263</v>
      </c>
    </row>
    <row r="3323" spans="1:15" ht="15">
      <c r="A3323" s="284">
        <v>3319</v>
      </c>
      <c r="B3323" s="287"/>
      <c r="C3323" s="287"/>
      <c r="D3323" s="284" t="s">
        <v>119</v>
      </c>
      <c r="E3323" s="287"/>
      <c r="F3323" s="285" t="s">
        <v>3444</v>
      </c>
      <c r="G3323" s="266" t="s">
        <v>121</v>
      </c>
      <c r="H3323" s="266">
        <f>IF(G3323="Traditional Stove",0.1,0.2)</f>
        <v>0.1</v>
      </c>
      <c r="I3323" s="266">
        <f>YEAR(J3323)</f>
        <v>2023</v>
      </c>
      <c r="J3323" s="267">
        <v>44968</v>
      </c>
      <c r="K3323" s="267">
        <f>J3323+1</f>
        <v>44969</v>
      </c>
      <c r="L3323" s="266">
        <f>IF(M3323&lt;=365,1,2)</f>
        <v>1</v>
      </c>
      <c r="M3323" s="266">
        <f>IF(K3323&lt;$C$1,$C$2-$C$1+1,$C$2-K3323+1)</f>
        <v>78</v>
      </c>
      <c r="N3323" s="268">
        <f>M3323/365</f>
        <v>0.21369863013698631</v>
      </c>
      <c r="O3323" s="269">
        <f>'Data and Parameter'!$E$4*'Data and Parameter'!$E$5*('Data and Parameter'!$E$6+'Data and Parameter'!$E$7)*'Data and Parameter'!$E$19*'Data and Parameter'!$E$14*'ER calculations'!N3323</f>
        <v>1.1064778895413589</v>
      </c>
    </row>
    <row r="3324" spans="1:15" ht="15">
      <c r="A3324" s="284">
        <v>3320</v>
      </c>
      <c r="B3324" s="287"/>
      <c r="C3324" s="287"/>
      <c r="D3324" s="284" t="s">
        <v>1376</v>
      </c>
      <c r="E3324" s="287"/>
      <c r="F3324" s="285" t="s">
        <v>3445</v>
      </c>
      <c r="G3324" s="266" t="s">
        <v>121</v>
      </c>
      <c r="H3324" s="266">
        <f>IF(G3324="Traditional Stove",0.1,0.2)</f>
        <v>0.1</v>
      </c>
      <c r="I3324" s="266">
        <f>YEAR(J3324)</f>
        <v>2023</v>
      </c>
      <c r="J3324" s="267">
        <v>45010</v>
      </c>
      <c r="K3324" s="267">
        <f>J3324+1</f>
        <v>45011</v>
      </c>
      <c r="L3324" s="266">
        <f>IF(M3324&lt;=365,1,2)</f>
        <v>1</v>
      </c>
      <c r="M3324" s="266">
        <f>IF(K3324&lt;$C$1,$C$2-$C$1+1,$C$2-K3324+1)</f>
        <v>36</v>
      </c>
      <c r="N3324" s="268">
        <f>M3324/365</f>
        <v>9.8630136986301367E-2</v>
      </c>
      <c r="O3324" s="269">
        <f>'Data and Parameter'!$E$4*'Data and Parameter'!$E$5*('Data and Parameter'!$E$6+'Data and Parameter'!$E$7)*'Data and Parameter'!$E$19*'Data and Parameter'!$E$14*'ER calculations'!N3324</f>
        <v>0.51068210286524263</v>
      </c>
    </row>
    <row r="3325" spans="1:15" ht="15">
      <c r="A3325" s="284">
        <v>3321</v>
      </c>
      <c r="B3325" s="287"/>
      <c r="C3325" s="287"/>
      <c r="D3325" s="284" t="s">
        <v>1376</v>
      </c>
      <c r="E3325" s="287"/>
      <c r="F3325" s="285" t="s">
        <v>3446</v>
      </c>
      <c r="G3325" s="266" t="s">
        <v>121</v>
      </c>
      <c r="H3325" s="266">
        <f>IF(G3325="Traditional Stove",0.1,0.2)</f>
        <v>0.1</v>
      </c>
      <c r="I3325" s="266">
        <f>YEAR(J3325)</f>
        <v>2023</v>
      </c>
      <c r="J3325" s="267">
        <v>45010</v>
      </c>
      <c r="K3325" s="267">
        <f>J3325+1</f>
        <v>45011</v>
      </c>
      <c r="L3325" s="266">
        <f>IF(M3325&lt;=365,1,2)</f>
        <v>1</v>
      </c>
      <c r="M3325" s="266">
        <f>IF(K3325&lt;$C$1,$C$2-$C$1+1,$C$2-K3325+1)</f>
        <v>36</v>
      </c>
      <c r="N3325" s="268">
        <f>M3325/365</f>
        <v>9.8630136986301367E-2</v>
      </c>
      <c r="O3325" s="269">
        <f>'Data and Parameter'!$E$4*'Data and Parameter'!$E$5*('Data and Parameter'!$E$6+'Data and Parameter'!$E$7)*'Data and Parameter'!$E$19*'Data and Parameter'!$E$14*'ER calculations'!N3325</f>
        <v>0.51068210286524263</v>
      </c>
    </row>
    <row r="3326" spans="1:15" ht="15">
      <c r="A3326" s="284">
        <v>3322</v>
      </c>
      <c r="B3326" s="287"/>
      <c r="C3326" s="287"/>
      <c r="D3326" s="284" t="s">
        <v>588</v>
      </c>
      <c r="E3326" s="287"/>
      <c r="F3326" s="285" t="s">
        <v>3447</v>
      </c>
      <c r="G3326" s="266" t="s">
        <v>121</v>
      </c>
      <c r="H3326" s="266">
        <f>IF(G3326="Traditional Stove",0.1,0.2)</f>
        <v>0.1</v>
      </c>
      <c r="I3326" s="266">
        <f>YEAR(J3326)</f>
        <v>2023</v>
      </c>
      <c r="J3326" s="267">
        <v>45015</v>
      </c>
      <c r="K3326" s="267">
        <f>J3326+1</f>
        <v>45016</v>
      </c>
      <c r="L3326" s="266">
        <f>IF(M3326&lt;=365,1,2)</f>
        <v>1</v>
      </c>
      <c r="M3326" s="266">
        <f>IF(K3326&lt;$C$1,$C$2-$C$1+1,$C$2-K3326+1)</f>
        <v>31</v>
      </c>
      <c r="N3326" s="268">
        <f>M3326/365</f>
        <v>8.4931506849315067E-2</v>
      </c>
      <c r="O3326" s="269">
        <f>'Data and Parameter'!$E$4*'Data and Parameter'!$E$5*('Data and Parameter'!$E$6+'Data and Parameter'!$E$7)*'Data and Parameter'!$E$19*'Data and Parameter'!$E$14*'ER calculations'!N3326</f>
        <v>0.43975403302284777</v>
      </c>
    </row>
    <row r="3327" spans="1:15" ht="15">
      <c r="A3327" s="284">
        <v>3323</v>
      </c>
      <c r="B3327" s="287"/>
      <c r="C3327" s="287"/>
      <c r="D3327" s="284" t="s">
        <v>588</v>
      </c>
      <c r="E3327" s="287"/>
      <c r="F3327" s="285" t="s">
        <v>3448</v>
      </c>
      <c r="G3327" s="266" t="s">
        <v>121</v>
      </c>
      <c r="H3327" s="266">
        <f>IF(G3327="Traditional Stove",0.1,0.2)</f>
        <v>0.1</v>
      </c>
      <c r="I3327" s="266">
        <f>YEAR(J3327)</f>
        <v>2023</v>
      </c>
      <c r="J3327" s="267">
        <v>45015</v>
      </c>
      <c r="K3327" s="267">
        <f>J3327+1</f>
        <v>45016</v>
      </c>
      <c r="L3327" s="266">
        <f>IF(M3327&lt;=365,1,2)</f>
        <v>1</v>
      </c>
      <c r="M3327" s="266">
        <f>IF(K3327&lt;$C$1,$C$2-$C$1+1,$C$2-K3327+1)</f>
        <v>31</v>
      </c>
      <c r="N3327" s="268">
        <f>M3327/365</f>
        <v>8.4931506849315067E-2</v>
      </c>
      <c r="O3327" s="269">
        <f>'Data and Parameter'!$E$4*'Data and Parameter'!$E$5*('Data and Parameter'!$E$6+'Data and Parameter'!$E$7)*'Data and Parameter'!$E$19*'Data and Parameter'!$E$14*'ER calculations'!N3327</f>
        <v>0.43975403302284777</v>
      </c>
    </row>
    <row r="3328" spans="1:15" ht="15">
      <c r="A3328" s="284">
        <v>3324</v>
      </c>
      <c r="B3328" s="287"/>
      <c r="C3328" s="287"/>
      <c r="D3328" s="284" t="s">
        <v>588</v>
      </c>
      <c r="E3328" s="287"/>
      <c r="F3328" s="285" t="s">
        <v>3449</v>
      </c>
      <c r="G3328" s="266" t="s">
        <v>121</v>
      </c>
      <c r="H3328" s="266">
        <f>IF(G3328="Traditional Stove",0.1,0.2)</f>
        <v>0.1</v>
      </c>
      <c r="I3328" s="266">
        <f>YEAR(J3328)</f>
        <v>2023</v>
      </c>
      <c r="J3328" s="267">
        <v>45015</v>
      </c>
      <c r="K3328" s="267">
        <f>J3328+1</f>
        <v>45016</v>
      </c>
      <c r="L3328" s="266">
        <f>IF(M3328&lt;=365,1,2)</f>
        <v>1</v>
      </c>
      <c r="M3328" s="266">
        <f>IF(K3328&lt;$C$1,$C$2-$C$1+1,$C$2-K3328+1)</f>
        <v>31</v>
      </c>
      <c r="N3328" s="268">
        <f>M3328/365</f>
        <v>8.4931506849315067E-2</v>
      </c>
      <c r="O3328" s="269">
        <f>'Data and Parameter'!$E$4*'Data and Parameter'!$E$5*('Data and Parameter'!$E$6+'Data and Parameter'!$E$7)*'Data and Parameter'!$E$19*'Data and Parameter'!$E$14*'ER calculations'!N3328</f>
        <v>0.43975403302284777</v>
      </c>
    </row>
    <row r="3329" spans="1:15" ht="15">
      <c r="A3329" s="284">
        <v>3325</v>
      </c>
      <c r="B3329" s="287"/>
      <c r="C3329" s="287"/>
      <c r="D3329" s="284" t="s">
        <v>1376</v>
      </c>
      <c r="E3329" s="287"/>
      <c r="F3329" s="285" t="s">
        <v>3450</v>
      </c>
      <c r="G3329" s="266" t="s">
        <v>121</v>
      </c>
      <c r="H3329" s="266">
        <f>IF(G3329="Traditional Stove",0.1,0.2)</f>
        <v>0.1</v>
      </c>
      <c r="I3329" s="266">
        <f>YEAR(J3329)</f>
        <v>2023</v>
      </c>
      <c r="J3329" s="267">
        <v>45010</v>
      </c>
      <c r="K3329" s="267">
        <f>J3329+1</f>
        <v>45011</v>
      </c>
      <c r="L3329" s="266">
        <f>IF(M3329&lt;=365,1,2)</f>
        <v>1</v>
      </c>
      <c r="M3329" s="266">
        <f>IF(K3329&lt;$C$1,$C$2-$C$1+1,$C$2-K3329+1)</f>
        <v>36</v>
      </c>
      <c r="N3329" s="268">
        <f>M3329/365</f>
        <v>9.8630136986301367E-2</v>
      </c>
      <c r="O3329" s="269">
        <f>'Data and Parameter'!$E$4*'Data and Parameter'!$E$5*('Data and Parameter'!$E$6+'Data and Parameter'!$E$7)*'Data and Parameter'!$E$19*'Data and Parameter'!$E$14*'ER calculations'!N3329</f>
        <v>0.51068210286524263</v>
      </c>
    </row>
    <row r="3330" spans="1:15" ht="15">
      <c r="A3330" s="284">
        <v>3326</v>
      </c>
      <c r="B3330" s="287"/>
      <c r="C3330" s="287"/>
      <c r="D3330" s="284" t="s">
        <v>119</v>
      </c>
      <c r="E3330" s="287"/>
      <c r="F3330" s="285" t="s">
        <v>3451</v>
      </c>
      <c r="G3330" s="266" t="s">
        <v>121</v>
      </c>
      <c r="H3330" s="266">
        <f>IF(G3330="Traditional Stove",0.1,0.2)</f>
        <v>0.1</v>
      </c>
      <c r="I3330" s="266">
        <f>YEAR(J3330)</f>
        <v>2023</v>
      </c>
      <c r="J3330" s="267">
        <v>44968</v>
      </c>
      <c r="K3330" s="267">
        <f>J3330+1</f>
        <v>44969</v>
      </c>
      <c r="L3330" s="266">
        <f>IF(M3330&lt;=365,1,2)</f>
        <v>1</v>
      </c>
      <c r="M3330" s="266">
        <f>IF(K3330&lt;$C$1,$C$2-$C$1+1,$C$2-K3330+1)</f>
        <v>78</v>
      </c>
      <c r="N3330" s="268">
        <f>M3330/365</f>
        <v>0.21369863013698631</v>
      </c>
      <c r="O3330" s="269">
        <f>'Data and Parameter'!$E$4*'Data and Parameter'!$E$5*('Data and Parameter'!$E$6+'Data and Parameter'!$E$7)*'Data and Parameter'!$E$19*'Data and Parameter'!$E$14*'ER calculations'!N3330</f>
        <v>1.1064778895413589</v>
      </c>
    </row>
    <row r="3331" spans="1:15" ht="15">
      <c r="A3331" s="284">
        <v>3327</v>
      </c>
      <c r="B3331" s="287"/>
      <c r="C3331" s="287"/>
      <c r="D3331" s="284" t="s">
        <v>1376</v>
      </c>
      <c r="E3331" s="287"/>
      <c r="F3331" s="285" t="s">
        <v>3452</v>
      </c>
      <c r="G3331" s="266" t="s">
        <v>121</v>
      </c>
      <c r="H3331" s="266">
        <f>IF(G3331="Traditional Stove",0.1,0.2)</f>
        <v>0.1</v>
      </c>
      <c r="I3331" s="266">
        <f>YEAR(J3331)</f>
        <v>2023</v>
      </c>
      <c r="J3331" s="267">
        <v>45010</v>
      </c>
      <c r="K3331" s="267">
        <f>J3331+1</f>
        <v>45011</v>
      </c>
      <c r="L3331" s="266">
        <f>IF(M3331&lt;=365,1,2)</f>
        <v>1</v>
      </c>
      <c r="M3331" s="266">
        <f>IF(K3331&lt;$C$1,$C$2-$C$1+1,$C$2-K3331+1)</f>
        <v>36</v>
      </c>
      <c r="N3331" s="268">
        <f>M3331/365</f>
        <v>9.8630136986301367E-2</v>
      </c>
      <c r="O3331" s="269">
        <f>'Data and Parameter'!$E$4*'Data and Parameter'!$E$5*('Data and Parameter'!$E$6+'Data and Parameter'!$E$7)*'Data and Parameter'!$E$19*'Data and Parameter'!$E$14*'ER calculations'!N3331</f>
        <v>0.51068210286524263</v>
      </c>
    </row>
    <row r="3332" spans="1:15" ht="15">
      <c r="A3332" s="284">
        <v>3328</v>
      </c>
      <c r="B3332" s="287"/>
      <c r="C3332" s="287"/>
      <c r="D3332" s="284" t="s">
        <v>588</v>
      </c>
      <c r="E3332" s="287"/>
      <c r="F3332" s="285" t="s">
        <v>3453</v>
      </c>
      <c r="G3332" s="266" t="s">
        <v>121</v>
      </c>
      <c r="H3332" s="266">
        <f>IF(G3332="Traditional Stove",0.1,0.2)</f>
        <v>0.1</v>
      </c>
      <c r="I3332" s="266">
        <f>YEAR(J3332)</f>
        <v>2023</v>
      </c>
      <c r="J3332" s="267">
        <v>45015</v>
      </c>
      <c r="K3332" s="267">
        <f>J3332+1</f>
        <v>45016</v>
      </c>
      <c r="L3332" s="266">
        <f>IF(M3332&lt;=365,1,2)</f>
        <v>1</v>
      </c>
      <c r="M3332" s="266">
        <f>IF(K3332&lt;$C$1,$C$2-$C$1+1,$C$2-K3332+1)</f>
        <v>31</v>
      </c>
      <c r="N3332" s="268">
        <f>M3332/365</f>
        <v>8.4931506849315067E-2</v>
      </c>
      <c r="O3332" s="269">
        <f>'Data and Parameter'!$E$4*'Data and Parameter'!$E$5*('Data and Parameter'!$E$6+'Data and Parameter'!$E$7)*'Data and Parameter'!$E$19*'Data and Parameter'!$E$14*'ER calculations'!N3332</f>
        <v>0.43975403302284777</v>
      </c>
    </row>
    <row r="3333" spans="1:15" ht="15">
      <c r="A3333" s="284">
        <v>3329</v>
      </c>
      <c r="B3333" s="287"/>
      <c r="C3333" s="287"/>
      <c r="D3333" s="284" t="s">
        <v>1376</v>
      </c>
      <c r="E3333" s="287"/>
      <c r="F3333" s="285" t="s">
        <v>3454</v>
      </c>
      <c r="G3333" s="266" t="s">
        <v>121</v>
      </c>
      <c r="H3333" s="266">
        <f>IF(G3333="Traditional Stove",0.1,0.2)</f>
        <v>0.1</v>
      </c>
      <c r="I3333" s="266">
        <f>YEAR(J3333)</f>
        <v>2023</v>
      </c>
      <c r="J3333" s="267">
        <v>45010</v>
      </c>
      <c r="K3333" s="267">
        <f>J3333+1</f>
        <v>45011</v>
      </c>
      <c r="L3333" s="266">
        <f>IF(M3333&lt;=365,1,2)</f>
        <v>1</v>
      </c>
      <c r="M3333" s="266">
        <f>IF(K3333&lt;$C$1,$C$2-$C$1+1,$C$2-K3333+1)</f>
        <v>36</v>
      </c>
      <c r="N3333" s="268">
        <f>M3333/365</f>
        <v>9.8630136986301367E-2</v>
      </c>
      <c r="O3333" s="269">
        <f>'Data and Parameter'!$E$4*'Data and Parameter'!$E$5*('Data and Parameter'!$E$6+'Data and Parameter'!$E$7)*'Data and Parameter'!$E$19*'Data and Parameter'!$E$14*'ER calculations'!N3333</f>
        <v>0.51068210286524263</v>
      </c>
    </row>
    <row r="3334" spans="1:15" ht="15">
      <c r="A3334" s="284">
        <v>3330</v>
      </c>
      <c r="B3334" s="287"/>
      <c r="C3334" s="287"/>
      <c r="D3334" s="284" t="s">
        <v>1376</v>
      </c>
      <c r="E3334" s="287"/>
      <c r="F3334" s="285" t="s">
        <v>3455</v>
      </c>
      <c r="G3334" s="266" t="s">
        <v>121</v>
      </c>
      <c r="H3334" s="266">
        <f>IF(G3334="Traditional Stove",0.1,0.2)</f>
        <v>0.1</v>
      </c>
      <c r="I3334" s="266">
        <f>YEAR(J3334)</f>
        <v>2023</v>
      </c>
      <c r="J3334" s="267">
        <v>45010</v>
      </c>
      <c r="K3334" s="267">
        <f>J3334+1</f>
        <v>45011</v>
      </c>
      <c r="L3334" s="266">
        <f>IF(M3334&lt;=365,1,2)</f>
        <v>1</v>
      </c>
      <c r="M3334" s="266">
        <f>IF(K3334&lt;$C$1,$C$2-$C$1+1,$C$2-K3334+1)</f>
        <v>36</v>
      </c>
      <c r="N3334" s="268">
        <f>M3334/365</f>
        <v>9.8630136986301367E-2</v>
      </c>
      <c r="O3334" s="269">
        <f>'Data and Parameter'!$E$4*'Data and Parameter'!$E$5*('Data and Parameter'!$E$6+'Data and Parameter'!$E$7)*'Data and Parameter'!$E$19*'Data and Parameter'!$E$14*'ER calculations'!N3334</f>
        <v>0.51068210286524263</v>
      </c>
    </row>
    <row r="3335" spans="1:15" ht="15">
      <c r="A3335" s="284">
        <v>3331</v>
      </c>
      <c r="B3335" s="287"/>
      <c r="C3335" s="287"/>
      <c r="D3335" s="284" t="s">
        <v>588</v>
      </c>
      <c r="E3335" s="287"/>
      <c r="F3335" s="285" t="s">
        <v>3456</v>
      </c>
      <c r="G3335" s="266" t="s">
        <v>121</v>
      </c>
      <c r="H3335" s="266">
        <f>IF(G3335="Traditional Stove",0.1,0.2)</f>
        <v>0.1</v>
      </c>
      <c r="I3335" s="266">
        <f>YEAR(J3335)</f>
        <v>2023</v>
      </c>
      <c r="J3335" s="267">
        <v>45015</v>
      </c>
      <c r="K3335" s="267">
        <f>J3335+1</f>
        <v>45016</v>
      </c>
      <c r="L3335" s="266">
        <f>IF(M3335&lt;=365,1,2)</f>
        <v>1</v>
      </c>
      <c r="M3335" s="266">
        <f>IF(K3335&lt;$C$1,$C$2-$C$1+1,$C$2-K3335+1)</f>
        <v>31</v>
      </c>
      <c r="N3335" s="268">
        <f>M3335/365</f>
        <v>8.4931506849315067E-2</v>
      </c>
      <c r="O3335" s="269">
        <f>'Data and Parameter'!$E$4*'Data and Parameter'!$E$5*('Data and Parameter'!$E$6+'Data and Parameter'!$E$7)*'Data and Parameter'!$E$19*'Data and Parameter'!$E$14*'ER calculations'!N3335</f>
        <v>0.43975403302284777</v>
      </c>
    </row>
    <row r="3336" spans="1:15" ht="15">
      <c r="A3336" s="284">
        <v>3332</v>
      </c>
      <c r="B3336" s="287"/>
      <c r="C3336" s="287"/>
      <c r="D3336" s="284" t="s">
        <v>1376</v>
      </c>
      <c r="E3336" s="287"/>
      <c r="F3336" s="285" t="s">
        <v>3457</v>
      </c>
      <c r="G3336" s="266" t="s">
        <v>121</v>
      </c>
      <c r="H3336" s="266">
        <f>IF(G3336="Traditional Stove",0.1,0.2)</f>
        <v>0.1</v>
      </c>
      <c r="I3336" s="266">
        <f>YEAR(J3336)</f>
        <v>2023</v>
      </c>
      <c r="J3336" s="267">
        <v>45010</v>
      </c>
      <c r="K3336" s="267">
        <f>J3336+1</f>
        <v>45011</v>
      </c>
      <c r="L3336" s="266">
        <f>IF(M3336&lt;=365,1,2)</f>
        <v>1</v>
      </c>
      <c r="M3336" s="266">
        <f>IF(K3336&lt;$C$1,$C$2-$C$1+1,$C$2-K3336+1)</f>
        <v>36</v>
      </c>
      <c r="N3336" s="268">
        <f>M3336/365</f>
        <v>9.8630136986301367E-2</v>
      </c>
      <c r="O3336" s="269">
        <f>'Data and Parameter'!$E$4*'Data and Parameter'!$E$5*('Data and Parameter'!$E$6+'Data and Parameter'!$E$7)*'Data and Parameter'!$E$19*'Data and Parameter'!$E$14*'ER calculations'!N3336</f>
        <v>0.51068210286524263</v>
      </c>
    </row>
    <row r="3337" spans="1:15" ht="15">
      <c r="A3337" s="284">
        <v>3333</v>
      </c>
      <c r="B3337" s="287"/>
      <c r="C3337" s="287"/>
      <c r="D3337" s="284" t="s">
        <v>1376</v>
      </c>
      <c r="E3337" s="287"/>
      <c r="F3337" s="285" t="s">
        <v>3458</v>
      </c>
      <c r="G3337" s="266" t="s">
        <v>121</v>
      </c>
      <c r="H3337" s="266">
        <f>IF(G3337="Traditional Stove",0.1,0.2)</f>
        <v>0.1</v>
      </c>
      <c r="I3337" s="266">
        <f>YEAR(J3337)</f>
        <v>2023</v>
      </c>
      <c r="J3337" s="267">
        <v>45010</v>
      </c>
      <c r="K3337" s="267">
        <f>J3337+1</f>
        <v>45011</v>
      </c>
      <c r="L3337" s="266">
        <f>IF(M3337&lt;=365,1,2)</f>
        <v>1</v>
      </c>
      <c r="M3337" s="266">
        <f>IF(K3337&lt;$C$1,$C$2-$C$1+1,$C$2-K3337+1)</f>
        <v>36</v>
      </c>
      <c r="N3337" s="268">
        <f>M3337/365</f>
        <v>9.8630136986301367E-2</v>
      </c>
      <c r="O3337" s="269">
        <f>'Data and Parameter'!$E$4*'Data and Parameter'!$E$5*('Data and Parameter'!$E$6+'Data and Parameter'!$E$7)*'Data and Parameter'!$E$19*'Data and Parameter'!$E$14*'ER calculations'!N3337</f>
        <v>0.51068210286524263</v>
      </c>
    </row>
    <row r="3338" spans="1:15" ht="15">
      <c r="A3338" s="284">
        <v>3334</v>
      </c>
      <c r="B3338" s="287"/>
      <c r="C3338" s="287"/>
      <c r="D3338" s="284" t="s">
        <v>588</v>
      </c>
      <c r="E3338" s="287"/>
      <c r="F3338" s="285" t="s">
        <v>3459</v>
      </c>
      <c r="G3338" s="266" t="s">
        <v>121</v>
      </c>
      <c r="H3338" s="266">
        <f>IF(G3338="Traditional Stove",0.1,0.2)</f>
        <v>0.1</v>
      </c>
      <c r="I3338" s="266">
        <f>YEAR(J3338)</f>
        <v>2023</v>
      </c>
      <c r="J3338" s="267">
        <v>45015</v>
      </c>
      <c r="K3338" s="267">
        <f>J3338+1</f>
        <v>45016</v>
      </c>
      <c r="L3338" s="266">
        <f>IF(M3338&lt;=365,1,2)</f>
        <v>1</v>
      </c>
      <c r="M3338" s="266">
        <f>IF(K3338&lt;$C$1,$C$2-$C$1+1,$C$2-K3338+1)</f>
        <v>31</v>
      </c>
      <c r="N3338" s="268">
        <f>M3338/365</f>
        <v>8.4931506849315067E-2</v>
      </c>
      <c r="O3338" s="269">
        <f>'Data and Parameter'!$E$4*'Data and Parameter'!$E$5*('Data and Parameter'!$E$6+'Data and Parameter'!$E$7)*'Data and Parameter'!$E$19*'Data and Parameter'!$E$14*'ER calculations'!N3338</f>
        <v>0.43975403302284777</v>
      </c>
    </row>
    <row r="3339" spans="1:15" ht="15">
      <c r="A3339" s="284">
        <v>3335</v>
      </c>
      <c r="B3339" s="287"/>
      <c r="C3339" s="287"/>
      <c r="D3339" s="284" t="s">
        <v>1376</v>
      </c>
      <c r="E3339" s="287"/>
      <c r="F3339" s="285" t="s">
        <v>3460</v>
      </c>
      <c r="G3339" s="266" t="s">
        <v>121</v>
      </c>
      <c r="H3339" s="266">
        <f>IF(G3339="Traditional Stove",0.1,0.2)</f>
        <v>0.1</v>
      </c>
      <c r="I3339" s="266">
        <f>YEAR(J3339)</f>
        <v>2023</v>
      </c>
      <c r="J3339" s="267">
        <v>45010</v>
      </c>
      <c r="K3339" s="267">
        <f>J3339+1</f>
        <v>45011</v>
      </c>
      <c r="L3339" s="266">
        <f>IF(M3339&lt;=365,1,2)</f>
        <v>1</v>
      </c>
      <c r="M3339" s="266">
        <f>IF(K3339&lt;$C$1,$C$2-$C$1+1,$C$2-K3339+1)</f>
        <v>36</v>
      </c>
      <c r="N3339" s="268">
        <f>M3339/365</f>
        <v>9.8630136986301367E-2</v>
      </c>
      <c r="O3339" s="269">
        <f>'Data and Parameter'!$E$4*'Data and Parameter'!$E$5*('Data and Parameter'!$E$6+'Data and Parameter'!$E$7)*'Data and Parameter'!$E$19*'Data and Parameter'!$E$14*'ER calculations'!N3339</f>
        <v>0.51068210286524263</v>
      </c>
    </row>
    <row r="3340" spans="1:15" ht="15">
      <c r="A3340" s="284">
        <v>3336</v>
      </c>
      <c r="B3340" s="287"/>
      <c r="C3340" s="287"/>
      <c r="D3340" s="284" t="s">
        <v>1376</v>
      </c>
      <c r="E3340" s="287"/>
      <c r="F3340" s="285" t="s">
        <v>3461</v>
      </c>
      <c r="G3340" s="266" t="s">
        <v>121</v>
      </c>
      <c r="H3340" s="266">
        <f>IF(G3340="Traditional Stove",0.1,0.2)</f>
        <v>0.1</v>
      </c>
      <c r="I3340" s="266">
        <f>YEAR(J3340)</f>
        <v>2023</v>
      </c>
      <c r="J3340" s="267">
        <v>45010</v>
      </c>
      <c r="K3340" s="267">
        <f>J3340+1</f>
        <v>45011</v>
      </c>
      <c r="L3340" s="266">
        <f>IF(M3340&lt;=365,1,2)</f>
        <v>1</v>
      </c>
      <c r="M3340" s="266">
        <f>IF(K3340&lt;$C$1,$C$2-$C$1+1,$C$2-K3340+1)</f>
        <v>36</v>
      </c>
      <c r="N3340" s="268">
        <f>M3340/365</f>
        <v>9.8630136986301367E-2</v>
      </c>
      <c r="O3340" s="269">
        <f>'Data and Parameter'!$E$4*'Data and Parameter'!$E$5*('Data and Parameter'!$E$6+'Data and Parameter'!$E$7)*'Data and Parameter'!$E$19*'Data and Parameter'!$E$14*'ER calculations'!N3340</f>
        <v>0.51068210286524263</v>
      </c>
    </row>
    <row r="3341" spans="1:15" ht="15">
      <c r="A3341" s="284">
        <v>3337</v>
      </c>
      <c r="B3341" s="287"/>
      <c r="C3341" s="287"/>
      <c r="D3341" s="284" t="s">
        <v>1376</v>
      </c>
      <c r="E3341" s="287"/>
      <c r="F3341" s="285" t="s">
        <v>3462</v>
      </c>
      <c r="G3341" s="266" t="s">
        <v>121</v>
      </c>
      <c r="H3341" s="266">
        <f>IF(G3341="Traditional Stove",0.1,0.2)</f>
        <v>0.1</v>
      </c>
      <c r="I3341" s="266">
        <f>YEAR(J3341)</f>
        <v>2023</v>
      </c>
      <c r="J3341" s="267">
        <v>45010</v>
      </c>
      <c r="K3341" s="267">
        <f>J3341+1</f>
        <v>45011</v>
      </c>
      <c r="L3341" s="266">
        <f>IF(M3341&lt;=365,1,2)</f>
        <v>1</v>
      </c>
      <c r="M3341" s="266">
        <f>IF(K3341&lt;$C$1,$C$2-$C$1+1,$C$2-K3341+1)</f>
        <v>36</v>
      </c>
      <c r="N3341" s="268">
        <f>M3341/365</f>
        <v>9.8630136986301367E-2</v>
      </c>
      <c r="O3341" s="269">
        <f>'Data and Parameter'!$E$4*'Data and Parameter'!$E$5*('Data and Parameter'!$E$6+'Data and Parameter'!$E$7)*'Data and Parameter'!$E$19*'Data and Parameter'!$E$14*'ER calculations'!N3341</f>
        <v>0.51068210286524263</v>
      </c>
    </row>
    <row r="3342" spans="1:15" ht="15">
      <c r="A3342" s="284">
        <v>3338</v>
      </c>
      <c r="B3342" s="287"/>
      <c r="C3342" s="287"/>
      <c r="D3342" s="284" t="s">
        <v>1376</v>
      </c>
      <c r="E3342" s="287"/>
      <c r="F3342" s="285" t="s">
        <v>3463</v>
      </c>
      <c r="G3342" s="266" t="s">
        <v>121</v>
      </c>
      <c r="H3342" s="266">
        <f>IF(G3342="Traditional Stove",0.1,0.2)</f>
        <v>0.1</v>
      </c>
      <c r="I3342" s="266">
        <f>YEAR(J3342)</f>
        <v>2023</v>
      </c>
      <c r="J3342" s="267">
        <v>45010</v>
      </c>
      <c r="K3342" s="267">
        <f>J3342+1</f>
        <v>45011</v>
      </c>
      <c r="L3342" s="266">
        <f>IF(M3342&lt;=365,1,2)</f>
        <v>1</v>
      </c>
      <c r="M3342" s="266">
        <f>IF(K3342&lt;$C$1,$C$2-$C$1+1,$C$2-K3342+1)</f>
        <v>36</v>
      </c>
      <c r="N3342" s="268">
        <f>M3342/365</f>
        <v>9.8630136986301367E-2</v>
      </c>
      <c r="O3342" s="269">
        <f>'Data and Parameter'!$E$4*'Data and Parameter'!$E$5*('Data and Parameter'!$E$6+'Data and Parameter'!$E$7)*'Data and Parameter'!$E$19*'Data and Parameter'!$E$14*'ER calculations'!N3342</f>
        <v>0.51068210286524263</v>
      </c>
    </row>
    <row r="3343" spans="1:15" ht="15">
      <c r="A3343" s="284">
        <v>3339</v>
      </c>
      <c r="B3343" s="287"/>
      <c r="C3343" s="287"/>
      <c r="D3343" s="284" t="s">
        <v>1376</v>
      </c>
      <c r="E3343" s="287"/>
      <c r="F3343" s="285" t="s">
        <v>3464</v>
      </c>
      <c r="G3343" s="266" t="s">
        <v>121</v>
      </c>
      <c r="H3343" s="266">
        <f>IF(G3343="Traditional Stove",0.1,0.2)</f>
        <v>0.1</v>
      </c>
      <c r="I3343" s="266">
        <f>YEAR(J3343)</f>
        <v>2023</v>
      </c>
      <c r="J3343" s="267">
        <v>45010</v>
      </c>
      <c r="K3343" s="267">
        <f>J3343+1</f>
        <v>45011</v>
      </c>
      <c r="L3343" s="266">
        <f>IF(M3343&lt;=365,1,2)</f>
        <v>1</v>
      </c>
      <c r="M3343" s="266">
        <f>IF(K3343&lt;$C$1,$C$2-$C$1+1,$C$2-K3343+1)</f>
        <v>36</v>
      </c>
      <c r="N3343" s="268">
        <f>M3343/365</f>
        <v>9.8630136986301367E-2</v>
      </c>
      <c r="O3343" s="269">
        <f>'Data and Parameter'!$E$4*'Data and Parameter'!$E$5*('Data and Parameter'!$E$6+'Data and Parameter'!$E$7)*'Data and Parameter'!$E$19*'Data and Parameter'!$E$14*'ER calculations'!N3343</f>
        <v>0.51068210286524263</v>
      </c>
    </row>
    <row r="3344" spans="1:15" ht="15">
      <c r="A3344" s="284">
        <v>3340</v>
      </c>
      <c r="B3344" s="287"/>
      <c r="C3344" s="287"/>
      <c r="D3344" s="284" t="s">
        <v>1376</v>
      </c>
      <c r="E3344" s="287"/>
      <c r="F3344" s="285" t="s">
        <v>3465</v>
      </c>
      <c r="G3344" s="266" t="s">
        <v>121</v>
      </c>
      <c r="H3344" s="266">
        <f>IF(G3344="Traditional Stove",0.1,0.2)</f>
        <v>0.1</v>
      </c>
      <c r="I3344" s="266">
        <f>YEAR(J3344)</f>
        <v>2023</v>
      </c>
      <c r="J3344" s="267">
        <v>45010</v>
      </c>
      <c r="K3344" s="267">
        <f>J3344+1</f>
        <v>45011</v>
      </c>
      <c r="L3344" s="266">
        <f>IF(M3344&lt;=365,1,2)</f>
        <v>1</v>
      </c>
      <c r="M3344" s="266">
        <f>IF(K3344&lt;$C$1,$C$2-$C$1+1,$C$2-K3344+1)</f>
        <v>36</v>
      </c>
      <c r="N3344" s="268">
        <f>M3344/365</f>
        <v>9.8630136986301367E-2</v>
      </c>
      <c r="O3344" s="269">
        <f>'Data and Parameter'!$E$4*'Data and Parameter'!$E$5*('Data and Parameter'!$E$6+'Data and Parameter'!$E$7)*'Data and Parameter'!$E$19*'Data and Parameter'!$E$14*'ER calculations'!N3344</f>
        <v>0.51068210286524263</v>
      </c>
    </row>
    <row r="3345" spans="1:15" ht="15">
      <c r="A3345" s="284">
        <v>3341</v>
      </c>
      <c r="B3345" s="287"/>
      <c r="C3345" s="287"/>
      <c r="D3345" s="284" t="s">
        <v>1376</v>
      </c>
      <c r="E3345" s="287"/>
      <c r="F3345" s="285" t="s">
        <v>3466</v>
      </c>
      <c r="G3345" s="266" t="s">
        <v>121</v>
      </c>
      <c r="H3345" s="266">
        <f>IF(G3345="Traditional Stove",0.1,0.2)</f>
        <v>0.1</v>
      </c>
      <c r="I3345" s="266">
        <f>YEAR(J3345)</f>
        <v>2023</v>
      </c>
      <c r="J3345" s="267">
        <v>45010</v>
      </c>
      <c r="K3345" s="267">
        <f>J3345+1</f>
        <v>45011</v>
      </c>
      <c r="L3345" s="266">
        <f>IF(M3345&lt;=365,1,2)</f>
        <v>1</v>
      </c>
      <c r="M3345" s="266">
        <f>IF(K3345&lt;$C$1,$C$2-$C$1+1,$C$2-K3345+1)</f>
        <v>36</v>
      </c>
      <c r="N3345" s="268">
        <f>M3345/365</f>
        <v>9.8630136986301367E-2</v>
      </c>
      <c r="O3345" s="269">
        <f>'Data and Parameter'!$E$4*'Data and Parameter'!$E$5*('Data and Parameter'!$E$6+'Data and Parameter'!$E$7)*'Data and Parameter'!$E$19*'Data and Parameter'!$E$14*'ER calculations'!N3345</f>
        <v>0.51068210286524263</v>
      </c>
    </row>
    <row r="3346" spans="1:15" ht="15">
      <c r="A3346" s="284">
        <v>3342</v>
      </c>
      <c r="B3346" s="287"/>
      <c r="C3346" s="287"/>
      <c r="D3346" s="284" t="s">
        <v>588</v>
      </c>
      <c r="E3346" s="287"/>
      <c r="F3346" s="285" t="s">
        <v>3467</v>
      </c>
      <c r="G3346" s="266" t="s">
        <v>121</v>
      </c>
      <c r="H3346" s="266">
        <f>IF(G3346="Traditional Stove",0.1,0.2)</f>
        <v>0.1</v>
      </c>
      <c r="I3346" s="266">
        <f>YEAR(J3346)</f>
        <v>2023</v>
      </c>
      <c r="J3346" s="267">
        <v>45015</v>
      </c>
      <c r="K3346" s="267">
        <f>J3346+1</f>
        <v>45016</v>
      </c>
      <c r="L3346" s="266">
        <f>IF(M3346&lt;=365,1,2)</f>
        <v>1</v>
      </c>
      <c r="M3346" s="266">
        <f>IF(K3346&lt;$C$1,$C$2-$C$1+1,$C$2-K3346+1)</f>
        <v>31</v>
      </c>
      <c r="N3346" s="268">
        <f>M3346/365</f>
        <v>8.4931506849315067E-2</v>
      </c>
      <c r="O3346" s="269">
        <f>'Data and Parameter'!$E$4*'Data and Parameter'!$E$5*('Data and Parameter'!$E$6+'Data and Parameter'!$E$7)*'Data and Parameter'!$E$19*'Data and Parameter'!$E$14*'ER calculations'!N3346</f>
        <v>0.43975403302284777</v>
      </c>
    </row>
    <row r="3347" spans="1:15" ht="15">
      <c r="A3347" s="284">
        <v>3343</v>
      </c>
      <c r="B3347" s="287"/>
      <c r="C3347" s="287"/>
      <c r="D3347" s="284" t="s">
        <v>1376</v>
      </c>
      <c r="E3347" s="287"/>
      <c r="F3347" s="285" t="s">
        <v>3468</v>
      </c>
      <c r="G3347" s="266" t="s">
        <v>121</v>
      </c>
      <c r="H3347" s="266">
        <f>IF(G3347="Traditional Stove",0.1,0.2)</f>
        <v>0.1</v>
      </c>
      <c r="I3347" s="266">
        <f>YEAR(J3347)</f>
        <v>2023</v>
      </c>
      <c r="J3347" s="267">
        <v>45010</v>
      </c>
      <c r="K3347" s="267">
        <f>J3347+1</f>
        <v>45011</v>
      </c>
      <c r="L3347" s="266">
        <f>IF(M3347&lt;=365,1,2)</f>
        <v>1</v>
      </c>
      <c r="M3347" s="266">
        <f>IF(K3347&lt;$C$1,$C$2-$C$1+1,$C$2-K3347+1)</f>
        <v>36</v>
      </c>
      <c r="N3347" s="268">
        <f>M3347/365</f>
        <v>9.8630136986301367E-2</v>
      </c>
      <c r="O3347" s="269">
        <f>'Data and Parameter'!$E$4*'Data and Parameter'!$E$5*('Data and Parameter'!$E$6+'Data and Parameter'!$E$7)*'Data and Parameter'!$E$19*'Data and Parameter'!$E$14*'ER calculations'!N3347</f>
        <v>0.51068210286524263</v>
      </c>
    </row>
    <row r="3348" spans="1:15" ht="15">
      <c r="A3348" s="284">
        <v>3344</v>
      </c>
      <c r="B3348" s="287"/>
      <c r="C3348" s="287"/>
      <c r="D3348" s="284" t="s">
        <v>1376</v>
      </c>
      <c r="E3348" s="287"/>
      <c r="F3348" s="285" t="s">
        <v>3469</v>
      </c>
      <c r="G3348" s="266" t="s">
        <v>121</v>
      </c>
      <c r="H3348" s="266">
        <f>IF(G3348="Traditional Stove",0.1,0.2)</f>
        <v>0.1</v>
      </c>
      <c r="I3348" s="266">
        <f>YEAR(J3348)</f>
        <v>2023</v>
      </c>
      <c r="J3348" s="267">
        <v>45010</v>
      </c>
      <c r="K3348" s="267">
        <f>J3348+1</f>
        <v>45011</v>
      </c>
      <c r="L3348" s="266">
        <f>IF(M3348&lt;=365,1,2)</f>
        <v>1</v>
      </c>
      <c r="M3348" s="266">
        <f>IF(K3348&lt;$C$1,$C$2-$C$1+1,$C$2-K3348+1)</f>
        <v>36</v>
      </c>
      <c r="N3348" s="268">
        <f>M3348/365</f>
        <v>9.8630136986301367E-2</v>
      </c>
      <c r="O3348" s="269">
        <f>'Data and Parameter'!$E$4*'Data and Parameter'!$E$5*('Data and Parameter'!$E$6+'Data and Parameter'!$E$7)*'Data and Parameter'!$E$19*'Data and Parameter'!$E$14*'ER calculations'!N3348</f>
        <v>0.51068210286524263</v>
      </c>
    </row>
    <row r="3349" spans="1:15" ht="15">
      <c r="A3349" s="284">
        <v>3345</v>
      </c>
      <c r="B3349" s="287"/>
      <c r="C3349" s="287"/>
      <c r="D3349" s="284" t="s">
        <v>588</v>
      </c>
      <c r="E3349" s="287"/>
      <c r="F3349" s="285" t="s">
        <v>3470</v>
      </c>
      <c r="G3349" s="266" t="s">
        <v>121</v>
      </c>
      <c r="H3349" s="266">
        <f>IF(G3349="Traditional Stove",0.1,0.2)</f>
        <v>0.1</v>
      </c>
      <c r="I3349" s="266">
        <f>YEAR(J3349)</f>
        <v>2023</v>
      </c>
      <c r="J3349" s="267">
        <v>45015</v>
      </c>
      <c r="K3349" s="267">
        <f>J3349+1</f>
        <v>45016</v>
      </c>
      <c r="L3349" s="266">
        <f>IF(M3349&lt;=365,1,2)</f>
        <v>1</v>
      </c>
      <c r="M3349" s="266">
        <f>IF(K3349&lt;$C$1,$C$2-$C$1+1,$C$2-K3349+1)</f>
        <v>31</v>
      </c>
      <c r="N3349" s="268">
        <f>M3349/365</f>
        <v>8.4931506849315067E-2</v>
      </c>
      <c r="O3349" s="269">
        <f>'Data and Parameter'!$E$4*'Data and Parameter'!$E$5*('Data and Parameter'!$E$6+'Data and Parameter'!$E$7)*'Data and Parameter'!$E$19*'Data and Parameter'!$E$14*'ER calculations'!N3349</f>
        <v>0.43975403302284777</v>
      </c>
    </row>
    <row r="3350" spans="1:15" ht="15">
      <c r="A3350" s="284">
        <v>3346</v>
      </c>
      <c r="B3350" s="287"/>
      <c r="C3350" s="287"/>
      <c r="D3350" s="284" t="s">
        <v>1376</v>
      </c>
      <c r="E3350" s="287"/>
      <c r="F3350" s="285" t="s">
        <v>3471</v>
      </c>
      <c r="G3350" s="266" t="s">
        <v>121</v>
      </c>
      <c r="H3350" s="266">
        <f>IF(G3350="Traditional Stove",0.1,0.2)</f>
        <v>0.1</v>
      </c>
      <c r="I3350" s="266">
        <f>YEAR(J3350)</f>
        <v>2023</v>
      </c>
      <c r="J3350" s="267">
        <v>45010</v>
      </c>
      <c r="K3350" s="267">
        <f>J3350+1</f>
        <v>45011</v>
      </c>
      <c r="L3350" s="266">
        <f>IF(M3350&lt;=365,1,2)</f>
        <v>1</v>
      </c>
      <c r="M3350" s="266">
        <f>IF(K3350&lt;$C$1,$C$2-$C$1+1,$C$2-K3350+1)</f>
        <v>36</v>
      </c>
      <c r="N3350" s="268">
        <f>M3350/365</f>
        <v>9.8630136986301367E-2</v>
      </c>
      <c r="O3350" s="269">
        <f>'Data and Parameter'!$E$4*'Data and Parameter'!$E$5*('Data and Parameter'!$E$6+'Data and Parameter'!$E$7)*'Data and Parameter'!$E$19*'Data and Parameter'!$E$14*'ER calculations'!N3350</f>
        <v>0.51068210286524263</v>
      </c>
    </row>
    <row r="3351" spans="1:15" ht="15">
      <c r="A3351" s="284">
        <v>3347</v>
      </c>
      <c r="B3351" s="287"/>
      <c r="C3351" s="287"/>
      <c r="D3351" s="284" t="s">
        <v>588</v>
      </c>
      <c r="E3351" s="287"/>
      <c r="F3351" s="285" t="s">
        <v>3472</v>
      </c>
      <c r="G3351" s="266" t="s">
        <v>121</v>
      </c>
      <c r="H3351" s="266">
        <f>IF(G3351="Traditional Stove",0.1,0.2)</f>
        <v>0.1</v>
      </c>
      <c r="I3351" s="266">
        <f>YEAR(J3351)</f>
        <v>2023</v>
      </c>
      <c r="J3351" s="267">
        <v>45015</v>
      </c>
      <c r="K3351" s="267">
        <f>J3351+1</f>
        <v>45016</v>
      </c>
      <c r="L3351" s="266">
        <f>IF(M3351&lt;=365,1,2)</f>
        <v>1</v>
      </c>
      <c r="M3351" s="266">
        <f>IF(K3351&lt;$C$1,$C$2-$C$1+1,$C$2-K3351+1)</f>
        <v>31</v>
      </c>
      <c r="N3351" s="268">
        <f>M3351/365</f>
        <v>8.4931506849315067E-2</v>
      </c>
      <c r="O3351" s="269">
        <f>'Data and Parameter'!$E$4*'Data and Parameter'!$E$5*('Data and Parameter'!$E$6+'Data and Parameter'!$E$7)*'Data and Parameter'!$E$19*'Data and Parameter'!$E$14*'ER calculations'!N3351</f>
        <v>0.43975403302284777</v>
      </c>
    </row>
    <row r="3352" spans="1:15" ht="15">
      <c r="A3352" s="284">
        <v>3348</v>
      </c>
      <c r="B3352" s="287"/>
      <c r="C3352" s="287"/>
      <c r="D3352" s="284" t="s">
        <v>1376</v>
      </c>
      <c r="E3352" s="287"/>
      <c r="F3352" s="285" t="s">
        <v>3473</v>
      </c>
      <c r="G3352" s="266" t="s">
        <v>121</v>
      </c>
      <c r="H3352" s="266">
        <f>IF(G3352="Traditional Stove",0.1,0.2)</f>
        <v>0.1</v>
      </c>
      <c r="I3352" s="266">
        <f>YEAR(J3352)</f>
        <v>2023</v>
      </c>
      <c r="J3352" s="267">
        <v>45010</v>
      </c>
      <c r="K3352" s="267">
        <f>J3352+1</f>
        <v>45011</v>
      </c>
      <c r="L3352" s="266">
        <f>IF(M3352&lt;=365,1,2)</f>
        <v>1</v>
      </c>
      <c r="M3352" s="266">
        <f>IF(K3352&lt;$C$1,$C$2-$C$1+1,$C$2-K3352+1)</f>
        <v>36</v>
      </c>
      <c r="N3352" s="268">
        <f>M3352/365</f>
        <v>9.8630136986301367E-2</v>
      </c>
      <c r="O3352" s="269">
        <f>'Data and Parameter'!$E$4*'Data and Parameter'!$E$5*('Data and Parameter'!$E$6+'Data and Parameter'!$E$7)*'Data and Parameter'!$E$19*'Data and Parameter'!$E$14*'ER calculations'!N3352</f>
        <v>0.51068210286524263</v>
      </c>
    </row>
    <row r="3353" spans="1:15" ht="15">
      <c r="A3353" s="284">
        <v>3349</v>
      </c>
      <c r="B3353" s="287"/>
      <c r="C3353" s="287"/>
      <c r="D3353" s="284" t="s">
        <v>1376</v>
      </c>
      <c r="E3353" s="287"/>
      <c r="F3353" s="285" t="s">
        <v>3474</v>
      </c>
      <c r="G3353" s="266" t="s">
        <v>121</v>
      </c>
      <c r="H3353" s="266">
        <f>IF(G3353="Traditional Stove",0.1,0.2)</f>
        <v>0.1</v>
      </c>
      <c r="I3353" s="266">
        <f>YEAR(J3353)</f>
        <v>2023</v>
      </c>
      <c r="J3353" s="267">
        <v>45010</v>
      </c>
      <c r="K3353" s="267">
        <f>J3353+1</f>
        <v>45011</v>
      </c>
      <c r="L3353" s="266">
        <f>IF(M3353&lt;=365,1,2)</f>
        <v>1</v>
      </c>
      <c r="M3353" s="266">
        <f>IF(K3353&lt;$C$1,$C$2-$C$1+1,$C$2-K3353+1)</f>
        <v>36</v>
      </c>
      <c r="N3353" s="268">
        <f>M3353/365</f>
        <v>9.8630136986301367E-2</v>
      </c>
      <c r="O3353" s="269">
        <f>'Data and Parameter'!$E$4*'Data and Parameter'!$E$5*('Data and Parameter'!$E$6+'Data and Parameter'!$E$7)*'Data and Parameter'!$E$19*'Data and Parameter'!$E$14*'ER calculations'!N3353</f>
        <v>0.51068210286524263</v>
      </c>
    </row>
    <row r="3354" spans="1:15" ht="15">
      <c r="A3354" s="284">
        <v>3350</v>
      </c>
      <c r="B3354" s="287"/>
      <c r="C3354" s="287"/>
      <c r="D3354" s="284" t="s">
        <v>588</v>
      </c>
      <c r="E3354" s="287"/>
      <c r="F3354" s="285" t="s">
        <v>3475</v>
      </c>
      <c r="G3354" s="266" t="s">
        <v>121</v>
      </c>
      <c r="H3354" s="266">
        <f>IF(G3354="Traditional Stove",0.1,0.2)</f>
        <v>0.1</v>
      </c>
      <c r="I3354" s="266">
        <f>YEAR(J3354)</f>
        <v>2023</v>
      </c>
      <c r="J3354" s="267">
        <v>45015</v>
      </c>
      <c r="K3354" s="267">
        <f>J3354+1</f>
        <v>45016</v>
      </c>
      <c r="L3354" s="266">
        <f>IF(M3354&lt;=365,1,2)</f>
        <v>1</v>
      </c>
      <c r="M3354" s="266">
        <f>IF(K3354&lt;$C$1,$C$2-$C$1+1,$C$2-K3354+1)</f>
        <v>31</v>
      </c>
      <c r="N3354" s="268">
        <f>M3354/365</f>
        <v>8.4931506849315067E-2</v>
      </c>
      <c r="O3354" s="269">
        <f>'Data and Parameter'!$E$4*'Data and Parameter'!$E$5*('Data and Parameter'!$E$6+'Data and Parameter'!$E$7)*'Data and Parameter'!$E$19*'Data and Parameter'!$E$14*'ER calculations'!N3354</f>
        <v>0.43975403302284777</v>
      </c>
    </row>
    <row r="3355" spans="1:15" ht="15">
      <c r="A3355" s="284">
        <v>3351</v>
      </c>
      <c r="B3355" s="287"/>
      <c r="C3355" s="287"/>
      <c r="D3355" s="284" t="s">
        <v>1376</v>
      </c>
      <c r="E3355" s="287"/>
      <c r="F3355" s="285" t="s">
        <v>3476</v>
      </c>
      <c r="G3355" s="266" t="s">
        <v>121</v>
      </c>
      <c r="H3355" s="266">
        <f>IF(G3355="Traditional Stove",0.1,0.2)</f>
        <v>0.1</v>
      </c>
      <c r="I3355" s="266">
        <f>YEAR(J3355)</f>
        <v>2023</v>
      </c>
      <c r="J3355" s="267">
        <v>45010</v>
      </c>
      <c r="K3355" s="267">
        <f>J3355+1</f>
        <v>45011</v>
      </c>
      <c r="L3355" s="266">
        <f>IF(M3355&lt;=365,1,2)</f>
        <v>1</v>
      </c>
      <c r="M3355" s="266">
        <f>IF(K3355&lt;$C$1,$C$2-$C$1+1,$C$2-K3355+1)</f>
        <v>36</v>
      </c>
      <c r="N3355" s="268">
        <f>M3355/365</f>
        <v>9.8630136986301367E-2</v>
      </c>
      <c r="O3355" s="269">
        <f>'Data and Parameter'!$E$4*'Data and Parameter'!$E$5*('Data and Parameter'!$E$6+'Data and Parameter'!$E$7)*'Data and Parameter'!$E$19*'Data and Parameter'!$E$14*'ER calculations'!N3355</f>
        <v>0.51068210286524263</v>
      </c>
    </row>
    <row r="3356" spans="1:15" ht="15">
      <c r="A3356" s="284">
        <v>3352</v>
      </c>
      <c r="B3356" s="287"/>
      <c r="C3356" s="287"/>
      <c r="D3356" s="284" t="s">
        <v>588</v>
      </c>
      <c r="E3356" s="287"/>
      <c r="F3356" s="285" t="s">
        <v>3477</v>
      </c>
      <c r="G3356" s="266" t="s">
        <v>121</v>
      </c>
      <c r="H3356" s="266">
        <f>IF(G3356="Traditional Stove",0.1,0.2)</f>
        <v>0.1</v>
      </c>
      <c r="I3356" s="266">
        <f>YEAR(J3356)</f>
        <v>2023</v>
      </c>
      <c r="J3356" s="267">
        <v>45015</v>
      </c>
      <c r="K3356" s="267">
        <f>J3356+1</f>
        <v>45016</v>
      </c>
      <c r="L3356" s="266">
        <f>IF(M3356&lt;=365,1,2)</f>
        <v>1</v>
      </c>
      <c r="M3356" s="266">
        <f>IF(K3356&lt;$C$1,$C$2-$C$1+1,$C$2-K3356+1)</f>
        <v>31</v>
      </c>
      <c r="N3356" s="268">
        <f>M3356/365</f>
        <v>8.4931506849315067E-2</v>
      </c>
      <c r="O3356" s="269">
        <f>'Data and Parameter'!$E$4*'Data and Parameter'!$E$5*('Data and Parameter'!$E$6+'Data and Parameter'!$E$7)*'Data and Parameter'!$E$19*'Data and Parameter'!$E$14*'ER calculations'!N3356</f>
        <v>0.43975403302284777</v>
      </c>
    </row>
    <row r="3357" spans="1:15" ht="15">
      <c r="A3357" s="284">
        <v>3353</v>
      </c>
      <c r="B3357" s="287"/>
      <c r="C3357" s="287"/>
      <c r="D3357" s="284" t="s">
        <v>1376</v>
      </c>
      <c r="E3357" s="287"/>
      <c r="F3357" s="285" t="s">
        <v>3478</v>
      </c>
      <c r="G3357" s="266" t="s">
        <v>121</v>
      </c>
      <c r="H3357" s="266">
        <f>IF(G3357="Traditional Stove",0.1,0.2)</f>
        <v>0.1</v>
      </c>
      <c r="I3357" s="266">
        <f>YEAR(J3357)</f>
        <v>2023</v>
      </c>
      <c r="J3357" s="267">
        <v>45010</v>
      </c>
      <c r="K3357" s="267">
        <f>J3357+1</f>
        <v>45011</v>
      </c>
      <c r="L3357" s="266">
        <f>IF(M3357&lt;=365,1,2)</f>
        <v>1</v>
      </c>
      <c r="M3357" s="266">
        <f>IF(K3357&lt;$C$1,$C$2-$C$1+1,$C$2-K3357+1)</f>
        <v>36</v>
      </c>
      <c r="N3357" s="268">
        <f>M3357/365</f>
        <v>9.8630136986301367E-2</v>
      </c>
      <c r="O3357" s="269">
        <f>'Data and Parameter'!$E$4*'Data and Parameter'!$E$5*('Data and Parameter'!$E$6+'Data and Parameter'!$E$7)*'Data and Parameter'!$E$19*'Data and Parameter'!$E$14*'ER calculations'!N3357</f>
        <v>0.51068210286524263</v>
      </c>
    </row>
    <row r="3358" spans="1:15" ht="15">
      <c r="A3358" s="284">
        <v>3354</v>
      </c>
      <c r="B3358" s="287"/>
      <c r="C3358" s="287"/>
      <c r="D3358" s="284" t="s">
        <v>1376</v>
      </c>
      <c r="E3358" s="287"/>
      <c r="F3358" s="285" t="s">
        <v>3479</v>
      </c>
      <c r="G3358" s="266" t="s">
        <v>121</v>
      </c>
      <c r="H3358" s="266">
        <f>IF(G3358="Traditional Stove",0.1,0.2)</f>
        <v>0.1</v>
      </c>
      <c r="I3358" s="266">
        <f>YEAR(J3358)</f>
        <v>2023</v>
      </c>
      <c r="J3358" s="267">
        <v>45010</v>
      </c>
      <c r="K3358" s="267">
        <f>J3358+1</f>
        <v>45011</v>
      </c>
      <c r="L3358" s="266">
        <f>IF(M3358&lt;=365,1,2)</f>
        <v>1</v>
      </c>
      <c r="M3358" s="266">
        <f>IF(K3358&lt;$C$1,$C$2-$C$1+1,$C$2-K3358+1)</f>
        <v>36</v>
      </c>
      <c r="N3358" s="268">
        <f>M3358/365</f>
        <v>9.8630136986301367E-2</v>
      </c>
      <c r="O3358" s="269">
        <f>'Data and Parameter'!$E$4*'Data and Parameter'!$E$5*('Data and Parameter'!$E$6+'Data and Parameter'!$E$7)*'Data and Parameter'!$E$19*'Data and Parameter'!$E$14*'ER calculations'!N3358</f>
        <v>0.51068210286524263</v>
      </c>
    </row>
    <row r="3359" spans="1:15" ht="15">
      <c r="A3359" s="284">
        <v>3355</v>
      </c>
      <c r="B3359" s="287"/>
      <c r="C3359" s="287"/>
      <c r="D3359" s="284" t="s">
        <v>588</v>
      </c>
      <c r="E3359" s="287"/>
      <c r="F3359" s="285" t="s">
        <v>3480</v>
      </c>
      <c r="G3359" s="266" t="s">
        <v>121</v>
      </c>
      <c r="H3359" s="266">
        <f>IF(G3359="Traditional Stove",0.1,0.2)</f>
        <v>0.1</v>
      </c>
      <c r="I3359" s="266">
        <f>YEAR(J3359)</f>
        <v>2023</v>
      </c>
      <c r="J3359" s="267">
        <v>45015</v>
      </c>
      <c r="K3359" s="267">
        <f>J3359+1</f>
        <v>45016</v>
      </c>
      <c r="L3359" s="266">
        <f>IF(M3359&lt;=365,1,2)</f>
        <v>1</v>
      </c>
      <c r="M3359" s="266">
        <f>IF(K3359&lt;$C$1,$C$2-$C$1+1,$C$2-K3359+1)</f>
        <v>31</v>
      </c>
      <c r="N3359" s="268">
        <f>M3359/365</f>
        <v>8.4931506849315067E-2</v>
      </c>
      <c r="O3359" s="269">
        <f>'Data and Parameter'!$E$4*'Data and Parameter'!$E$5*('Data and Parameter'!$E$6+'Data and Parameter'!$E$7)*'Data and Parameter'!$E$19*'Data and Parameter'!$E$14*'ER calculations'!N3359</f>
        <v>0.43975403302284777</v>
      </c>
    </row>
    <row r="3360" spans="1:15" ht="15">
      <c r="A3360" s="284">
        <v>3356</v>
      </c>
      <c r="B3360" s="287"/>
      <c r="C3360" s="287"/>
      <c r="D3360" s="284" t="s">
        <v>588</v>
      </c>
      <c r="E3360" s="287"/>
      <c r="F3360" s="285" t="s">
        <v>3481</v>
      </c>
      <c r="G3360" s="266" t="s">
        <v>121</v>
      </c>
      <c r="H3360" s="266">
        <f>IF(G3360="Traditional Stove",0.1,0.2)</f>
        <v>0.1</v>
      </c>
      <c r="I3360" s="266">
        <f>YEAR(J3360)</f>
        <v>2023</v>
      </c>
      <c r="J3360" s="267">
        <v>45015</v>
      </c>
      <c r="K3360" s="267">
        <f>J3360+1</f>
        <v>45016</v>
      </c>
      <c r="L3360" s="266">
        <f>IF(M3360&lt;=365,1,2)</f>
        <v>1</v>
      </c>
      <c r="M3360" s="266">
        <f>IF(K3360&lt;$C$1,$C$2-$C$1+1,$C$2-K3360+1)</f>
        <v>31</v>
      </c>
      <c r="N3360" s="268">
        <f>M3360/365</f>
        <v>8.4931506849315067E-2</v>
      </c>
      <c r="O3360" s="269">
        <f>'Data and Parameter'!$E$4*'Data and Parameter'!$E$5*('Data and Parameter'!$E$6+'Data and Parameter'!$E$7)*'Data and Parameter'!$E$19*'Data and Parameter'!$E$14*'ER calculations'!N3360</f>
        <v>0.43975403302284777</v>
      </c>
    </row>
    <row r="3361" spans="1:15" ht="15">
      <c r="A3361" s="284">
        <v>3357</v>
      </c>
      <c r="B3361" s="287"/>
      <c r="C3361" s="287"/>
      <c r="D3361" s="284" t="s">
        <v>588</v>
      </c>
      <c r="E3361" s="287"/>
      <c r="F3361" s="285" t="s">
        <v>3482</v>
      </c>
      <c r="G3361" s="266" t="s">
        <v>121</v>
      </c>
      <c r="H3361" s="266">
        <f>IF(G3361="Traditional Stove",0.1,0.2)</f>
        <v>0.1</v>
      </c>
      <c r="I3361" s="266">
        <f>YEAR(J3361)</f>
        <v>2023</v>
      </c>
      <c r="J3361" s="267">
        <v>45015</v>
      </c>
      <c r="K3361" s="267">
        <f>J3361+1</f>
        <v>45016</v>
      </c>
      <c r="L3361" s="266">
        <f>IF(M3361&lt;=365,1,2)</f>
        <v>1</v>
      </c>
      <c r="M3361" s="266">
        <f>IF(K3361&lt;$C$1,$C$2-$C$1+1,$C$2-K3361+1)</f>
        <v>31</v>
      </c>
      <c r="N3361" s="268">
        <f>M3361/365</f>
        <v>8.4931506849315067E-2</v>
      </c>
      <c r="O3361" s="269">
        <f>'Data and Parameter'!$E$4*'Data and Parameter'!$E$5*('Data and Parameter'!$E$6+'Data and Parameter'!$E$7)*'Data and Parameter'!$E$19*'Data and Parameter'!$E$14*'ER calculations'!N3361</f>
        <v>0.43975403302284777</v>
      </c>
    </row>
    <row r="3362" spans="1:15" ht="15">
      <c r="A3362" s="284">
        <v>3358</v>
      </c>
      <c r="B3362" s="287"/>
      <c r="C3362" s="287"/>
      <c r="D3362" s="284" t="s">
        <v>588</v>
      </c>
      <c r="E3362" s="287"/>
      <c r="F3362" s="285" t="s">
        <v>3483</v>
      </c>
      <c r="G3362" s="266" t="s">
        <v>121</v>
      </c>
      <c r="H3362" s="266">
        <f>IF(G3362="Traditional Stove",0.1,0.2)</f>
        <v>0.1</v>
      </c>
      <c r="I3362" s="266">
        <f>YEAR(J3362)</f>
        <v>2023</v>
      </c>
      <c r="J3362" s="267">
        <v>45015</v>
      </c>
      <c r="K3362" s="267">
        <f>J3362+1</f>
        <v>45016</v>
      </c>
      <c r="L3362" s="266">
        <f>IF(M3362&lt;=365,1,2)</f>
        <v>1</v>
      </c>
      <c r="M3362" s="266">
        <f>IF(K3362&lt;$C$1,$C$2-$C$1+1,$C$2-K3362+1)</f>
        <v>31</v>
      </c>
      <c r="N3362" s="268">
        <f>M3362/365</f>
        <v>8.4931506849315067E-2</v>
      </c>
      <c r="O3362" s="269">
        <f>'Data and Parameter'!$E$4*'Data and Parameter'!$E$5*('Data and Parameter'!$E$6+'Data and Parameter'!$E$7)*'Data and Parameter'!$E$19*'Data and Parameter'!$E$14*'ER calculations'!N3362</f>
        <v>0.43975403302284777</v>
      </c>
    </row>
    <row r="3363" spans="1:15" ht="15">
      <c r="A3363" s="284">
        <v>3359</v>
      </c>
      <c r="B3363" s="287"/>
      <c r="C3363" s="287"/>
      <c r="D3363" s="284" t="s">
        <v>588</v>
      </c>
      <c r="E3363" s="287"/>
      <c r="F3363" s="285" t="s">
        <v>3484</v>
      </c>
      <c r="G3363" s="266" t="s">
        <v>121</v>
      </c>
      <c r="H3363" s="266">
        <f>IF(G3363="Traditional Stove",0.1,0.2)</f>
        <v>0.1</v>
      </c>
      <c r="I3363" s="266">
        <f>YEAR(J3363)</f>
        <v>2023</v>
      </c>
      <c r="J3363" s="267">
        <v>45015</v>
      </c>
      <c r="K3363" s="267">
        <f>J3363+1</f>
        <v>45016</v>
      </c>
      <c r="L3363" s="266">
        <f>IF(M3363&lt;=365,1,2)</f>
        <v>1</v>
      </c>
      <c r="M3363" s="266">
        <f>IF(K3363&lt;$C$1,$C$2-$C$1+1,$C$2-K3363+1)</f>
        <v>31</v>
      </c>
      <c r="N3363" s="268">
        <f>M3363/365</f>
        <v>8.4931506849315067E-2</v>
      </c>
      <c r="O3363" s="269">
        <f>'Data and Parameter'!$E$4*'Data and Parameter'!$E$5*('Data and Parameter'!$E$6+'Data and Parameter'!$E$7)*'Data and Parameter'!$E$19*'Data and Parameter'!$E$14*'ER calculations'!N3363</f>
        <v>0.43975403302284777</v>
      </c>
    </row>
    <row r="3364" spans="1:15" ht="15">
      <c r="A3364" s="284">
        <v>3360</v>
      </c>
      <c r="B3364" s="287"/>
      <c r="C3364" s="287"/>
      <c r="D3364" s="284" t="s">
        <v>1376</v>
      </c>
      <c r="E3364" s="287"/>
      <c r="F3364" s="285" t="s">
        <v>3485</v>
      </c>
      <c r="G3364" s="266" t="s">
        <v>121</v>
      </c>
      <c r="H3364" s="266">
        <f>IF(G3364="Traditional Stove",0.1,0.2)</f>
        <v>0.1</v>
      </c>
      <c r="I3364" s="266">
        <f>YEAR(J3364)</f>
        <v>2023</v>
      </c>
      <c r="J3364" s="267">
        <v>45010</v>
      </c>
      <c r="K3364" s="267">
        <f>J3364+1</f>
        <v>45011</v>
      </c>
      <c r="L3364" s="266">
        <f>IF(M3364&lt;=365,1,2)</f>
        <v>1</v>
      </c>
      <c r="M3364" s="266">
        <f>IF(K3364&lt;$C$1,$C$2-$C$1+1,$C$2-K3364+1)</f>
        <v>36</v>
      </c>
      <c r="N3364" s="268">
        <f>M3364/365</f>
        <v>9.8630136986301367E-2</v>
      </c>
      <c r="O3364" s="269">
        <f>'Data and Parameter'!$E$4*'Data and Parameter'!$E$5*('Data and Parameter'!$E$6+'Data and Parameter'!$E$7)*'Data and Parameter'!$E$19*'Data and Parameter'!$E$14*'ER calculations'!N3364</f>
        <v>0.51068210286524263</v>
      </c>
    </row>
    <row r="3365" spans="1:15" ht="15">
      <c r="A3365" s="284">
        <v>3361</v>
      </c>
      <c r="B3365" s="287"/>
      <c r="C3365" s="287"/>
      <c r="D3365" s="284" t="s">
        <v>588</v>
      </c>
      <c r="E3365" s="287"/>
      <c r="F3365" s="285" t="s">
        <v>3486</v>
      </c>
      <c r="G3365" s="266" t="s">
        <v>121</v>
      </c>
      <c r="H3365" s="266">
        <f>IF(G3365="Traditional Stove",0.1,0.2)</f>
        <v>0.1</v>
      </c>
      <c r="I3365" s="266">
        <f>YEAR(J3365)</f>
        <v>2023</v>
      </c>
      <c r="J3365" s="267">
        <v>45015</v>
      </c>
      <c r="K3365" s="267">
        <f>J3365+1</f>
        <v>45016</v>
      </c>
      <c r="L3365" s="266">
        <f>IF(M3365&lt;=365,1,2)</f>
        <v>1</v>
      </c>
      <c r="M3365" s="266">
        <f>IF(K3365&lt;$C$1,$C$2-$C$1+1,$C$2-K3365+1)</f>
        <v>31</v>
      </c>
      <c r="N3365" s="268">
        <f>M3365/365</f>
        <v>8.4931506849315067E-2</v>
      </c>
      <c r="O3365" s="269">
        <f>'Data and Parameter'!$E$4*'Data and Parameter'!$E$5*('Data and Parameter'!$E$6+'Data and Parameter'!$E$7)*'Data and Parameter'!$E$19*'Data and Parameter'!$E$14*'ER calculations'!N3365</f>
        <v>0.43975403302284777</v>
      </c>
    </row>
    <row r="3366" spans="1:15" ht="15">
      <c r="A3366" s="284">
        <v>3362</v>
      </c>
      <c r="B3366" s="287"/>
      <c r="C3366" s="287"/>
      <c r="D3366" s="284" t="s">
        <v>1376</v>
      </c>
      <c r="E3366" s="287"/>
      <c r="F3366" s="285" t="s">
        <v>3487</v>
      </c>
      <c r="G3366" s="266" t="s">
        <v>121</v>
      </c>
      <c r="H3366" s="266">
        <f>IF(G3366="Traditional Stove",0.1,0.2)</f>
        <v>0.1</v>
      </c>
      <c r="I3366" s="266">
        <f>YEAR(J3366)</f>
        <v>2023</v>
      </c>
      <c r="J3366" s="267">
        <v>45010</v>
      </c>
      <c r="K3366" s="267">
        <f>J3366+1</f>
        <v>45011</v>
      </c>
      <c r="L3366" s="266">
        <f>IF(M3366&lt;=365,1,2)</f>
        <v>1</v>
      </c>
      <c r="M3366" s="266">
        <f>IF(K3366&lt;$C$1,$C$2-$C$1+1,$C$2-K3366+1)</f>
        <v>36</v>
      </c>
      <c r="N3366" s="268">
        <f>M3366/365</f>
        <v>9.8630136986301367E-2</v>
      </c>
      <c r="O3366" s="269">
        <f>'Data and Parameter'!$E$4*'Data and Parameter'!$E$5*('Data and Parameter'!$E$6+'Data and Parameter'!$E$7)*'Data and Parameter'!$E$19*'Data and Parameter'!$E$14*'ER calculations'!N3366</f>
        <v>0.51068210286524263</v>
      </c>
    </row>
    <row r="3367" spans="1:15" ht="15">
      <c r="A3367" s="284">
        <v>3363</v>
      </c>
      <c r="B3367" s="287"/>
      <c r="C3367" s="287"/>
      <c r="D3367" s="284" t="s">
        <v>588</v>
      </c>
      <c r="E3367" s="287"/>
      <c r="F3367" s="285" t="s">
        <v>3488</v>
      </c>
      <c r="G3367" s="266" t="s">
        <v>121</v>
      </c>
      <c r="H3367" s="266">
        <f>IF(G3367="Traditional Stove",0.1,0.2)</f>
        <v>0.1</v>
      </c>
      <c r="I3367" s="266">
        <f>YEAR(J3367)</f>
        <v>2023</v>
      </c>
      <c r="J3367" s="267">
        <v>45014</v>
      </c>
      <c r="K3367" s="267">
        <f>J3367+1</f>
        <v>45015</v>
      </c>
      <c r="L3367" s="266">
        <f>IF(M3367&lt;=365,1,2)</f>
        <v>1</v>
      </c>
      <c r="M3367" s="266">
        <f>IF(K3367&lt;$C$1,$C$2-$C$1+1,$C$2-K3367+1)</f>
        <v>32</v>
      </c>
      <c r="N3367" s="268">
        <f>M3367/365</f>
        <v>8.7671232876712329E-2</v>
      </c>
      <c r="O3367" s="269">
        <f>'Data and Parameter'!$E$4*'Data and Parameter'!$E$5*('Data and Parameter'!$E$6+'Data and Parameter'!$E$7)*'Data and Parameter'!$E$19*'Data and Parameter'!$E$14*'ER calculations'!N3367</f>
        <v>0.45393964699132677</v>
      </c>
    </row>
    <row r="3368" spans="1:15" ht="15">
      <c r="A3368" s="284">
        <v>3364</v>
      </c>
      <c r="B3368" s="287"/>
      <c r="C3368" s="287"/>
      <c r="D3368" s="284" t="s">
        <v>588</v>
      </c>
      <c r="E3368" s="287"/>
      <c r="F3368" s="285" t="s">
        <v>3489</v>
      </c>
      <c r="G3368" s="266" t="s">
        <v>121</v>
      </c>
      <c r="H3368" s="266">
        <f>IF(G3368="Traditional Stove",0.1,0.2)</f>
        <v>0.1</v>
      </c>
      <c r="I3368" s="266">
        <f>YEAR(J3368)</f>
        <v>2023</v>
      </c>
      <c r="J3368" s="267">
        <v>45015</v>
      </c>
      <c r="K3368" s="267">
        <f>J3368+1</f>
        <v>45016</v>
      </c>
      <c r="L3368" s="266">
        <f>IF(M3368&lt;=365,1,2)</f>
        <v>1</v>
      </c>
      <c r="M3368" s="266">
        <f>IF(K3368&lt;$C$1,$C$2-$C$1+1,$C$2-K3368+1)</f>
        <v>31</v>
      </c>
      <c r="N3368" s="268">
        <f>M3368/365</f>
        <v>8.4931506849315067E-2</v>
      </c>
      <c r="O3368" s="269">
        <f>'Data and Parameter'!$E$4*'Data and Parameter'!$E$5*('Data and Parameter'!$E$6+'Data and Parameter'!$E$7)*'Data and Parameter'!$E$19*'Data and Parameter'!$E$14*'ER calculations'!N3368</f>
        <v>0.43975403302284777</v>
      </c>
    </row>
    <row r="3369" spans="1:15" ht="15">
      <c r="A3369" s="284">
        <v>3365</v>
      </c>
      <c r="B3369" s="287"/>
      <c r="C3369" s="287"/>
      <c r="D3369" s="284" t="s">
        <v>119</v>
      </c>
      <c r="E3369" s="287"/>
      <c r="F3369" s="285" t="s">
        <v>3490</v>
      </c>
      <c r="G3369" s="266" t="s">
        <v>121</v>
      </c>
      <c r="H3369" s="266">
        <f>IF(G3369="Traditional Stove",0.1,0.2)</f>
        <v>0.1</v>
      </c>
      <c r="I3369" s="266">
        <f>YEAR(J3369)</f>
        <v>2023</v>
      </c>
      <c r="J3369" s="267">
        <v>44968</v>
      </c>
      <c r="K3369" s="267">
        <f>J3369+1</f>
        <v>44969</v>
      </c>
      <c r="L3369" s="266">
        <f>IF(M3369&lt;=365,1,2)</f>
        <v>1</v>
      </c>
      <c r="M3369" s="266">
        <f>IF(K3369&lt;$C$1,$C$2-$C$1+1,$C$2-K3369+1)</f>
        <v>78</v>
      </c>
      <c r="N3369" s="268">
        <f>M3369/365</f>
        <v>0.21369863013698631</v>
      </c>
      <c r="O3369" s="269">
        <f>'Data and Parameter'!$E$4*'Data and Parameter'!$E$5*('Data and Parameter'!$E$6+'Data and Parameter'!$E$7)*'Data and Parameter'!$E$19*'Data and Parameter'!$E$14*'ER calculations'!N3369</f>
        <v>1.1064778895413589</v>
      </c>
    </row>
    <row r="3370" spans="1:15" ht="15">
      <c r="A3370" s="284">
        <v>3366</v>
      </c>
      <c r="B3370" s="287"/>
      <c r="C3370" s="287"/>
      <c r="D3370" s="284" t="s">
        <v>588</v>
      </c>
      <c r="E3370" s="287"/>
      <c r="F3370" s="285" t="s">
        <v>3491</v>
      </c>
      <c r="G3370" s="266" t="s">
        <v>121</v>
      </c>
      <c r="H3370" s="266">
        <f>IF(G3370="Traditional Stove",0.1,0.2)</f>
        <v>0.1</v>
      </c>
      <c r="I3370" s="266">
        <f>YEAR(J3370)</f>
        <v>2023</v>
      </c>
      <c r="J3370" s="267">
        <v>45015</v>
      </c>
      <c r="K3370" s="267">
        <f>J3370+1</f>
        <v>45016</v>
      </c>
      <c r="L3370" s="266">
        <f>IF(M3370&lt;=365,1,2)</f>
        <v>1</v>
      </c>
      <c r="M3370" s="266">
        <f>IF(K3370&lt;$C$1,$C$2-$C$1+1,$C$2-K3370+1)</f>
        <v>31</v>
      </c>
      <c r="N3370" s="268">
        <f>M3370/365</f>
        <v>8.4931506849315067E-2</v>
      </c>
      <c r="O3370" s="269">
        <f>'Data and Parameter'!$E$4*'Data and Parameter'!$E$5*('Data and Parameter'!$E$6+'Data and Parameter'!$E$7)*'Data and Parameter'!$E$19*'Data and Parameter'!$E$14*'ER calculations'!N3370</f>
        <v>0.43975403302284777</v>
      </c>
    </row>
    <row r="3371" spans="1:15" ht="15">
      <c r="A3371" s="284">
        <v>3367</v>
      </c>
      <c r="B3371" s="287"/>
      <c r="C3371" s="287"/>
      <c r="D3371" s="284" t="s">
        <v>588</v>
      </c>
      <c r="E3371" s="287"/>
      <c r="F3371" s="285" t="s">
        <v>3492</v>
      </c>
      <c r="G3371" s="266" t="s">
        <v>121</v>
      </c>
      <c r="H3371" s="266">
        <f>IF(G3371="Traditional Stove",0.1,0.2)</f>
        <v>0.1</v>
      </c>
      <c r="I3371" s="266">
        <f>YEAR(J3371)</f>
        <v>2023</v>
      </c>
      <c r="J3371" s="267">
        <v>45015</v>
      </c>
      <c r="K3371" s="267">
        <f>J3371+1</f>
        <v>45016</v>
      </c>
      <c r="L3371" s="266">
        <f>IF(M3371&lt;=365,1,2)</f>
        <v>1</v>
      </c>
      <c r="M3371" s="266">
        <f>IF(K3371&lt;$C$1,$C$2-$C$1+1,$C$2-K3371+1)</f>
        <v>31</v>
      </c>
      <c r="N3371" s="268">
        <f>M3371/365</f>
        <v>8.4931506849315067E-2</v>
      </c>
      <c r="O3371" s="269">
        <f>'Data and Parameter'!$E$4*'Data and Parameter'!$E$5*('Data and Parameter'!$E$6+'Data and Parameter'!$E$7)*'Data and Parameter'!$E$19*'Data and Parameter'!$E$14*'ER calculations'!N3371</f>
        <v>0.43975403302284777</v>
      </c>
    </row>
    <row r="3372" spans="1:15" ht="15">
      <c r="A3372" s="284">
        <v>3368</v>
      </c>
      <c r="B3372" s="287"/>
      <c r="C3372" s="287"/>
      <c r="D3372" s="284" t="s">
        <v>119</v>
      </c>
      <c r="E3372" s="287"/>
      <c r="F3372" s="285" t="s">
        <v>3493</v>
      </c>
      <c r="G3372" s="266" t="s">
        <v>121</v>
      </c>
      <c r="H3372" s="266">
        <f>IF(G3372="Traditional Stove",0.1,0.2)</f>
        <v>0.1</v>
      </c>
      <c r="I3372" s="266">
        <f>YEAR(J3372)</f>
        <v>2023</v>
      </c>
      <c r="J3372" s="267">
        <v>44972</v>
      </c>
      <c r="K3372" s="267">
        <f>J3372+1</f>
        <v>44973</v>
      </c>
      <c r="L3372" s="266">
        <f>IF(M3372&lt;=365,1,2)</f>
        <v>1</v>
      </c>
      <c r="M3372" s="266">
        <f>IF(K3372&lt;$C$1,$C$2-$C$1+1,$C$2-K3372+1)</f>
        <v>74</v>
      </c>
      <c r="N3372" s="268">
        <f>M3372/365</f>
        <v>0.20273972602739726</v>
      </c>
      <c r="O3372" s="269">
        <f>'Data and Parameter'!$E$4*'Data and Parameter'!$E$5*('Data and Parameter'!$E$6+'Data and Parameter'!$E$7)*'Data and Parameter'!$E$19*'Data and Parameter'!$E$14*'ER calculations'!N3372</f>
        <v>1.0497354336674432</v>
      </c>
    </row>
    <row r="3373" spans="1:15" ht="15">
      <c r="A3373" s="284">
        <v>3369</v>
      </c>
      <c r="B3373" s="287"/>
      <c r="C3373" s="287"/>
      <c r="D3373" s="284" t="s">
        <v>588</v>
      </c>
      <c r="E3373" s="287"/>
      <c r="F3373" s="285" t="s">
        <v>3494</v>
      </c>
      <c r="G3373" s="266" t="s">
        <v>121</v>
      </c>
      <c r="H3373" s="266">
        <f>IF(G3373="Traditional Stove",0.1,0.2)</f>
        <v>0.1</v>
      </c>
      <c r="I3373" s="266">
        <f>YEAR(J3373)</f>
        <v>2023</v>
      </c>
      <c r="J3373" s="267">
        <v>45015</v>
      </c>
      <c r="K3373" s="267">
        <f>J3373+1</f>
        <v>45016</v>
      </c>
      <c r="L3373" s="266">
        <f>IF(M3373&lt;=365,1,2)</f>
        <v>1</v>
      </c>
      <c r="M3373" s="266">
        <f>IF(K3373&lt;$C$1,$C$2-$C$1+1,$C$2-K3373+1)</f>
        <v>31</v>
      </c>
      <c r="N3373" s="268">
        <f>M3373/365</f>
        <v>8.4931506849315067E-2</v>
      </c>
      <c r="O3373" s="269">
        <f>'Data and Parameter'!$E$4*'Data and Parameter'!$E$5*('Data and Parameter'!$E$6+'Data and Parameter'!$E$7)*'Data and Parameter'!$E$19*'Data and Parameter'!$E$14*'ER calculations'!N3373</f>
        <v>0.43975403302284777</v>
      </c>
    </row>
    <row r="3374" spans="1:15" ht="15">
      <c r="A3374" s="284">
        <v>3370</v>
      </c>
      <c r="B3374" s="287"/>
      <c r="C3374" s="287"/>
      <c r="D3374" s="284" t="s">
        <v>588</v>
      </c>
      <c r="E3374" s="287"/>
      <c r="F3374" s="285" t="s">
        <v>3495</v>
      </c>
      <c r="G3374" s="266" t="s">
        <v>121</v>
      </c>
      <c r="H3374" s="266">
        <f>IF(G3374="Traditional Stove",0.1,0.2)</f>
        <v>0.1</v>
      </c>
      <c r="I3374" s="266">
        <f>YEAR(J3374)</f>
        <v>2023</v>
      </c>
      <c r="J3374" s="267">
        <v>45015</v>
      </c>
      <c r="K3374" s="267">
        <f>J3374+1</f>
        <v>45016</v>
      </c>
      <c r="L3374" s="266">
        <f>IF(M3374&lt;=365,1,2)</f>
        <v>1</v>
      </c>
      <c r="M3374" s="266">
        <f>IF(K3374&lt;$C$1,$C$2-$C$1+1,$C$2-K3374+1)</f>
        <v>31</v>
      </c>
      <c r="N3374" s="268">
        <f>M3374/365</f>
        <v>8.4931506849315067E-2</v>
      </c>
      <c r="O3374" s="269">
        <f>'Data and Parameter'!$E$4*'Data and Parameter'!$E$5*('Data and Parameter'!$E$6+'Data and Parameter'!$E$7)*'Data and Parameter'!$E$19*'Data and Parameter'!$E$14*'ER calculations'!N3374</f>
        <v>0.43975403302284777</v>
      </c>
    </row>
    <row r="3375" spans="1:15" ht="15">
      <c r="A3375" s="284">
        <v>3371</v>
      </c>
      <c r="B3375" s="287"/>
      <c r="C3375" s="287"/>
      <c r="D3375" s="284" t="s">
        <v>119</v>
      </c>
      <c r="E3375" s="287"/>
      <c r="F3375" s="285" t="s">
        <v>3496</v>
      </c>
      <c r="G3375" s="266" t="s">
        <v>121</v>
      </c>
      <c r="H3375" s="266">
        <f>IF(G3375="Traditional Stove",0.1,0.2)</f>
        <v>0.1</v>
      </c>
      <c r="I3375" s="266">
        <f>YEAR(J3375)</f>
        <v>2023</v>
      </c>
      <c r="J3375" s="267">
        <v>44972</v>
      </c>
      <c r="K3375" s="267">
        <f>J3375+1</f>
        <v>44973</v>
      </c>
      <c r="L3375" s="266">
        <f>IF(M3375&lt;=365,1,2)</f>
        <v>1</v>
      </c>
      <c r="M3375" s="266">
        <f>IF(K3375&lt;$C$1,$C$2-$C$1+1,$C$2-K3375+1)</f>
        <v>74</v>
      </c>
      <c r="N3375" s="268">
        <f>M3375/365</f>
        <v>0.20273972602739726</v>
      </c>
      <c r="O3375" s="269">
        <f>'Data and Parameter'!$E$4*'Data and Parameter'!$E$5*('Data and Parameter'!$E$6+'Data and Parameter'!$E$7)*'Data and Parameter'!$E$19*'Data and Parameter'!$E$14*'ER calculations'!N3375</f>
        <v>1.0497354336674432</v>
      </c>
    </row>
    <row r="3376" spans="1:15" ht="15">
      <c r="A3376" s="284">
        <v>3372</v>
      </c>
      <c r="B3376" s="287"/>
      <c r="C3376" s="287"/>
      <c r="D3376" s="284" t="s">
        <v>588</v>
      </c>
      <c r="E3376" s="287"/>
      <c r="F3376" s="285" t="s">
        <v>3497</v>
      </c>
      <c r="G3376" s="266" t="s">
        <v>121</v>
      </c>
      <c r="H3376" s="266">
        <f>IF(G3376="Traditional Stove",0.1,0.2)</f>
        <v>0.1</v>
      </c>
      <c r="I3376" s="266">
        <f>YEAR(J3376)</f>
        <v>2023</v>
      </c>
      <c r="J3376" s="267">
        <v>45015</v>
      </c>
      <c r="K3376" s="267">
        <f>J3376+1</f>
        <v>45016</v>
      </c>
      <c r="L3376" s="266">
        <f>IF(M3376&lt;=365,1,2)</f>
        <v>1</v>
      </c>
      <c r="M3376" s="266">
        <f>IF(K3376&lt;$C$1,$C$2-$C$1+1,$C$2-K3376+1)</f>
        <v>31</v>
      </c>
      <c r="N3376" s="268">
        <f>M3376/365</f>
        <v>8.4931506849315067E-2</v>
      </c>
      <c r="O3376" s="269">
        <f>'Data and Parameter'!$E$4*'Data and Parameter'!$E$5*('Data and Parameter'!$E$6+'Data and Parameter'!$E$7)*'Data and Parameter'!$E$19*'Data and Parameter'!$E$14*'ER calculations'!N3376</f>
        <v>0.43975403302284777</v>
      </c>
    </row>
    <row r="3377" spans="1:15" ht="15">
      <c r="A3377" s="284">
        <v>3373</v>
      </c>
      <c r="B3377" s="287"/>
      <c r="C3377" s="287"/>
      <c r="D3377" s="284" t="s">
        <v>119</v>
      </c>
      <c r="E3377" s="287"/>
      <c r="F3377" s="285" t="s">
        <v>3498</v>
      </c>
      <c r="G3377" s="266" t="s">
        <v>121</v>
      </c>
      <c r="H3377" s="266">
        <f>IF(G3377="Traditional Stove",0.1,0.2)</f>
        <v>0.1</v>
      </c>
      <c r="I3377" s="266">
        <f>YEAR(J3377)</f>
        <v>2023</v>
      </c>
      <c r="J3377" s="267">
        <v>44968</v>
      </c>
      <c r="K3377" s="267">
        <f>J3377+1</f>
        <v>44969</v>
      </c>
      <c r="L3377" s="266">
        <f>IF(M3377&lt;=365,1,2)</f>
        <v>1</v>
      </c>
      <c r="M3377" s="266">
        <f>IF(K3377&lt;$C$1,$C$2-$C$1+1,$C$2-K3377+1)</f>
        <v>78</v>
      </c>
      <c r="N3377" s="268">
        <f>M3377/365</f>
        <v>0.21369863013698631</v>
      </c>
      <c r="O3377" s="269">
        <f>'Data and Parameter'!$E$4*'Data and Parameter'!$E$5*('Data and Parameter'!$E$6+'Data and Parameter'!$E$7)*'Data and Parameter'!$E$19*'Data and Parameter'!$E$14*'ER calculations'!N3377</f>
        <v>1.1064778895413589</v>
      </c>
    </row>
    <row r="3378" spans="1:15" ht="15">
      <c r="A3378" s="284">
        <v>3374</v>
      </c>
      <c r="B3378" s="287"/>
      <c r="C3378" s="287"/>
      <c r="D3378" s="284" t="s">
        <v>119</v>
      </c>
      <c r="E3378" s="287"/>
      <c r="F3378" s="285" t="s">
        <v>3499</v>
      </c>
      <c r="G3378" s="266" t="s">
        <v>121</v>
      </c>
      <c r="H3378" s="266">
        <f>IF(G3378="Traditional Stove",0.1,0.2)</f>
        <v>0.1</v>
      </c>
      <c r="I3378" s="266">
        <f>YEAR(J3378)</f>
        <v>2023</v>
      </c>
      <c r="J3378" s="267">
        <v>44972</v>
      </c>
      <c r="K3378" s="267">
        <f>J3378+1</f>
        <v>44973</v>
      </c>
      <c r="L3378" s="266">
        <f>IF(M3378&lt;=365,1,2)</f>
        <v>1</v>
      </c>
      <c r="M3378" s="266">
        <f>IF(K3378&lt;$C$1,$C$2-$C$1+1,$C$2-K3378+1)</f>
        <v>74</v>
      </c>
      <c r="N3378" s="268">
        <f>M3378/365</f>
        <v>0.20273972602739726</v>
      </c>
      <c r="O3378" s="269">
        <f>'Data and Parameter'!$E$4*'Data and Parameter'!$E$5*('Data and Parameter'!$E$6+'Data and Parameter'!$E$7)*'Data and Parameter'!$E$19*'Data and Parameter'!$E$14*'ER calculations'!N3378</f>
        <v>1.0497354336674432</v>
      </c>
    </row>
    <row r="3379" spans="1:15" ht="15">
      <c r="A3379" s="284">
        <v>3375</v>
      </c>
      <c r="B3379" s="287"/>
      <c r="C3379" s="287"/>
      <c r="D3379" s="284" t="s">
        <v>119</v>
      </c>
      <c r="E3379" s="287"/>
      <c r="F3379" s="285" t="s">
        <v>3500</v>
      </c>
      <c r="G3379" s="266" t="s">
        <v>121</v>
      </c>
      <c r="H3379" s="266">
        <f>IF(G3379="Traditional Stove",0.1,0.2)</f>
        <v>0.1</v>
      </c>
      <c r="I3379" s="266">
        <f>YEAR(J3379)</f>
        <v>2023</v>
      </c>
      <c r="J3379" s="267">
        <v>44968</v>
      </c>
      <c r="K3379" s="267">
        <f>J3379+1</f>
        <v>44969</v>
      </c>
      <c r="L3379" s="266">
        <f>IF(M3379&lt;=365,1,2)</f>
        <v>1</v>
      </c>
      <c r="M3379" s="266">
        <f>IF(K3379&lt;$C$1,$C$2-$C$1+1,$C$2-K3379+1)</f>
        <v>78</v>
      </c>
      <c r="N3379" s="268">
        <f>M3379/365</f>
        <v>0.21369863013698631</v>
      </c>
      <c r="O3379" s="269">
        <f>'Data and Parameter'!$E$4*'Data and Parameter'!$E$5*('Data and Parameter'!$E$6+'Data and Parameter'!$E$7)*'Data and Parameter'!$E$19*'Data and Parameter'!$E$14*'ER calculations'!N3379</f>
        <v>1.1064778895413589</v>
      </c>
    </row>
    <row r="3380" spans="1:15" ht="15">
      <c r="A3380" s="284">
        <v>3376</v>
      </c>
      <c r="B3380" s="287"/>
      <c r="C3380" s="287"/>
      <c r="D3380" s="284" t="s">
        <v>119</v>
      </c>
      <c r="E3380" s="287"/>
      <c r="F3380" s="285" t="s">
        <v>3501</v>
      </c>
      <c r="G3380" s="266" t="s">
        <v>121</v>
      </c>
      <c r="H3380" s="266">
        <f>IF(G3380="Traditional Stove",0.1,0.2)</f>
        <v>0.1</v>
      </c>
      <c r="I3380" s="266">
        <f>YEAR(J3380)</f>
        <v>2023</v>
      </c>
      <c r="J3380" s="267">
        <v>44968</v>
      </c>
      <c r="K3380" s="267">
        <f>J3380+1</f>
        <v>44969</v>
      </c>
      <c r="L3380" s="266">
        <f>IF(M3380&lt;=365,1,2)</f>
        <v>1</v>
      </c>
      <c r="M3380" s="266">
        <f>IF(K3380&lt;$C$1,$C$2-$C$1+1,$C$2-K3380+1)</f>
        <v>78</v>
      </c>
      <c r="N3380" s="268">
        <f>M3380/365</f>
        <v>0.21369863013698631</v>
      </c>
      <c r="O3380" s="269">
        <f>'Data and Parameter'!$E$4*'Data and Parameter'!$E$5*('Data and Parameter'!$E$6+'Data and Parameter'!$E$7)*'Data and Parameter'!$E$19*'Data and Parameter'!$E$14*'ER calculations'!N3380</f>
        <v>1.1064778895413589</v>
      </c>
    </row>
    <row r="3381" spans="1:15" ht="15">
      <c r="A3381" s="284">
        <v>3377</v>
      </c>
      <c r="B3381" s="287"/>
      <c r="C3381" s="287"/>
      <c r="D3381" s="284" t="s">
        <v>119</v>
      </c>
      <c r="E3381" s="287"/>
      <c r="F3381" s="285" t="s">
        <v>3502</v>
      </c>
      <c r="G3381" s="266" t="s">
        <v>121</v>
      </c>
      <c r="H3381" s="266">
        <f>IF(G3381="Traditional Stove",0.1,0.2)</f>
        <v>0.1</v>
      </c>
      <c r="I3381" s="266">
        <f>YEAR(J3381)</f>
        <v>2023</v>
      </c>
      <c r="J3381" s="267">
        <v>44968</v>
      </c>
      <c r="K3381" s="267">
        <f>J3381+1</f>
        <v>44969</v>
      </c>
      <c r="L3381" s="266">
        <f>IF(M3381&lt;=365,1,2)</f>
        <v>1</v>
      </c>
      <c r="M3381" s="266">
        <f>IF(K3381&lt;$C$1,$C$2-$C$1+1,$C$2-K3381+1)</f>
        <v>78</v>
      </c>
      <c r="N3381" s="268">
        <f>M3381/365</f>
        <v>0.21369863013698631</v>
      </c>
      <c r="O3381" s="269">
        <f>'Data and Parameter'!$E$4*'Data and Parameter'!$E$5*('Data and Parameter'!$E$6+'Data and Parameter'!$E$7)*'Data and Parameter'!$E$19*'Data and Parameter'!$E$14*'ER calculations'!N3381</f>
        <v>1.1064778895413589</v>
      </c>
    </row>
    <row r="3382" spans="1:15" ht="15">
      <c r="A3382" s="284">
        <v>3378</v>
      </c>
      <c r="B3382" s="287"/>
      <c r="C3382" s="287"/>
      <c r="D3382" s="284" t="s">
        <v>119</v>
      </c>
      <c r="E3382" s="287"/>
      <c r="F3382" s="285" t="s">
        <v>3503</v>
      </c>
      <c r="G3382" s="266" t="s">
        <v>121</v>
      </c>
      <c r="H3382" s="266">
        <f>IF(G3382="Traditional Stove",0.1,0.2)</f>
        <v>0.1</v>
      </c>
      <c r="I3382" s="266">
        <f>YEAR(J3382)</f>
        <v>2023</v>
      </c>
      <c r="J3382" s="267">
        <v>44968</v>
      </c>
      <c r="K3382" s="267">
        <f>J3382+1</f>
        <v>44969</v>
      </c>
      <c r="L3382" s="266">
        <f>IF(M3382&lt;=365,1,2)</f>
        <v>1</v>
      </c>
      <c r="M3382" s="266">
        <f>IF(K3382&lt;$C$1,$C$2-$C$1+1,$C$2-K3382+1)</f>
        <v>78</v>
      </c>
      <c r="N3382" s="268">
        <f>M3382/365</f>
        <v>0.21369863013698631</v>
      </c>
      <c r="O3382" s="269">
        <f>'Data and Parameter'!$E$4*'Data and Parameter'!$E$5*('Data and Parameter'!$E$6+'Data and Parameter'!$E$7)*'Data and Parameter'!$E$19*'Data and Parameter'!$E$14*'ER calculations'!N3382</f>
        <v>1.1064778895413589</v>
      </c>
    </row>
    <row r="3383" spans="1:15" ht="15">
      <c r="A3383" s="284">
        <v>3379</v>
      </c>
      <c r="B3383" s="287"/>
      <c r="C3383" s="287"/>
      <c r="D3383" s="284" t="s">
        <v>119</v>
      </c>
      <c r="E3383" s="287"/>
      <c r="F3383" s="285" t="s">
        <v>3504</v>
      </c>
      <c r="G3383" s="266" t="s">
        <v>121</v>
      </c>
      <c r="H3383" s="266">
        <f>IF(G3383="Traditional Stove",0.1,0.2)</f>
        <v>0.1</v>
      </c>
      <c r="I3383" s="266">
        <f>YEAR(J3383)</f>
        <v>2023</v>
      </c>
      <c r="J3383" s="267">
        <v>44972</v>
      </c>
      <c r="K3383" s="267">
        <f>J3383+1</f>
        <v>44973</v>
      </c>
      <c r="L3383" s="266">
        <f>IF(M3383&lt;=365,1,2)</f>
        <v>1</v>
      </c>
      <c r="M3383" s="266">
        <f>IF(K3383&lt;$C$1,$C$2-$C$1+1,$C$2-K3383+1)</f>
        <v>74</v>
      </c>
      <c r="N3383" s="268">
        <f>M3383/365</f>
        <v>0.20273972602739726</v>
      </c>
      <c r="O3383" s="269">
        <f>'Data and Parameter'!$E$4*'Data and Parameter'!$E$5*('Data and Parameter'!$E$6+'Data and Parameter'!$E$7)*'Data and Parameter'!$E$19*'Data and Parameter'!$E$14*'ER calculations'!N3383</f>
        <v>1.0497354336674432</v>
      </c>
    </row>
    <row r="3384" spans="1:15" ht="15">
      <c r="A3384" s="284">
        <v>3380</v>
      </c>
      <c r="B3384" s="287"/>
      <c r="C3384" s="287"/>
      <c r="D3384" s="284" t="s">
        <v>119</v>
      </c>
      <c r="E3384" s="287"/>
      <c r="F3384" s="285" t="s">
        <v>3505</v>
      </c>
      <c r="G3384" s="266" t="s">
        <v>121</v>
      </c>
      <c r="H3384" s="266">
        <f>IF(G3384="Traditional Stove",0.1,0.2)</f>
        <v>0.1</v>
      </c>
      <c r="I3384" s="266">
        <f>YEAR(J3384)</f>
        <v>2023</v>
      </c>
      <c r="J3384" s="267">
        <v>44968</v>
      </c>
      <c r="K3384" s="267">
        <f>J3384+1</f>
        <v>44969</v>
      </c>
      <c r="L3384" s="266">
        <f>IF(M3384&lt;=365,1,2)</f>
        <v>1</v>
      </c>
      <c r="M3384" s="266">
        <f>IF(K3384&lt;$C$1,$C$2-$C$1+1,$C$2-K3384+1)</f>
        <v>78</v>
      </c>
      <c r="N3384" s="268">
        <f>M3384/365</f>
        <v>0.21369863013698631</v>
      </c>
      <c r="O3384" s="269">
        <f>'Data and Parameter'!$E$4*'Data and Parameter'!$E$5*('Data and Parameter'!$E$6+'Data and Parameter'!$E$7)*'Data and Parameter'!$E$19*'Data and Parameter'!$E$14*'ER calculations'!N3384</f>
        <v>1.1064778895413589</v>
      </c>
    </row>
    <row r="3385" spans="1:15" ht="15">
      <c r="A3385" s="284">
        <v>3381</v>
      </c>
      <c r="B3385" s="287"/>
      <c r="C3385" s="287"/>
      <c r="D3385" s="284" t="s">
        <v>119</v>
      </c>
      <c r="E3385" s="287"/>
      <c r="F3385" s="285" t="s">
        <v>3506</v>
      </c>
      <c r="G3385" s="266" t="s">
        <v>121</v>
      </c>
      <c r="H3385" s="266">
        <f>IF(G3385="Traditional Stove",0.1,0.2)</f>
        <v>0.1</v>
      </c>
      <c r="I3385" s="266">
        <f>YEAR(J3385)</f>
        <v>2023</v>
      </c>
      <c r="J3385" s="267">
        <v>44972</v>
      </c>
      <c r="K3385" s="267">
        <f>J3385+1</f>
        <v>44973</v>
      </c>
      <c r="L3385" s="266">
        <f>IF(M3385&lt;=365,1,2)</f>
        <v>1</v>
      </c>
      <c r="M3385" s="266">
        <f>IF(K3385&lt;$C$1,$C$2-$C$1+1,$C$2-K3385+1)</f>
        <v>74</v>
      </c>
      <c r="N3385" s="268">
        <f>M3385/365</f>
        <v>0.20273972602739726</v>
      </c>
      <c r="O3385" s="269">
        <f>'Data and Parameter'!$E$4*'Data and Parameter'!$E$5*('Data and Parameter'!$E$6+'Data and Parameter'!$E$7)*'Data and Parameter'!$E$19*'Data and Parameter'!$E$14*'ER calculations'!N3385</f>
        <v>1.0497354336674432</v>
      </c>
    </row>
    <row r="3386" spans="1:15" ht="15">
      <c r="A3386" s="284">
        <v>3382</v>
      </c>
      <c r="B3386" s="287"/>
      <c r="C3386" s="287"/>
      <c r="D3386" s="284" t="s">
        <v>119</v>
      </c>
      <c r="E3386" s="287"/>
      <c r="F3386" s="285" t="s">
        <v>3507</v>
      </c>
      <c r="G3386" s="266" t="s">
        <v>121</v>
      </c>
      <c r="H3386" s="266">
        <f>IF(G3386="Traditional Stove",0.1,0.2)</f>
        <v>0.1</v>
      </c>
      <c r="I3386" s="266">
        <f>YEAR(J3386)</f>
        <v>2023</v>
      </c>
      <c r="J3386" s="267">
        <v>44972</v>
      </c>
      <c r="K3386" s="267">
        <f>J3386+1</f>
        <v>44973</v>
      </c>
      <c r="L3386" s="266">
        <f>IF(M3386&lt;=365,1,2)</f>
        <v>1</v>
      </c>
      <c r="M3386" s="266">
        <f>IF(K3386&lt;$C$1,$C$2-$C$1+1,$C$2-K3386+1)</f>
        <v>74</v>
      </c>
      <c r="N3386" s="268">
        <f>M3386/365</f>
        <v>0.20273972602739726</v>
      </c>
      <c r="O3386" s="269">
        <f>'Data and Parameter'!$E$4*'Data and Parameter'!$E$5*('Data and Parameter'!$E$6+'Data and Parameter'!$E$7)*'Data and Parameter'!$E$19*'Data and Parameter'!$E$14*'ER calculations'!N3386</f>
        <v>1.0497354336674432</v>
      </c>
    </row>
    <row r="3387" spans="1:15" ht="15">
      <c r="A3387" s="284">
        <v>3383</v>
      </c>
      <c r="B3387" s="287"/>
      <c r="C3387" s="287"/>
      <c r="D3387" s="284" t="s">
        <v>119</v>
      </c>
      <c r="E3387" s="287"/>
      <c r="F3387" s="285" t="s">
        <v>3508</v>
      </c>
      <c r="G3387" s="266" t="s">
        <v>121</v>
      </c>
      <c r="H3387" s="266">
        <f>IF(G3387="Traditional Stove",0.1,0.2)</f>
        <v>0.1</v>
      </c>
      <c r="I3387" s="266">
        <f>YEAR(J3387)</f>
        <v>2023</v>
      </c>
      <c r="J3387" s="267">
        <v>44968</v>
      </c>
      <c r="K3387" s="267">
        <f>J3387+1</f>
        <v>44969</v>
      </c>
      <c r="L3387" s="266">
        <f>IF(M3387&lt;=365,1,2)</f>
        <v>1</v>
      </c>
      <c r="M3387" s="266">
        <f>IF(K3387&lt;$C$1,$C$2-$C$1+1,$C$2-K3387+1)</f>
        <v>78</v>
      </c>
      <c r="N3387" s="268">
        <f>M3387/365</f>
        <v>0.21369863013698631</v>
      </c>
      <c r="O3387" s="269">
        <f>'Data and Parameter'!$E$4*'Data and Parameter'!$E$5*('Data and Parameter'!$E$6+'Data and Parameter'!$E$7)*'Data and Parameter'!$E$19*'Data and Parameter'!$E$14*'ER calculations'!N3387</f>
        <v>1.1064778895413589</v>
      </c>
    </row>
    <row r="3388" spans="1:15" ht="15">
      <c r="A3388" s="284">
        <v>3384</v>
      </c>
      <c r="B3388" s="287"/>
      <c r="C3388" s="287"/>
      <c r="D3388" s="284" t="s">
        <v>119</v>
      </c>
      <c r="E3388" s="287"/>
      <c r="F3388" s="285" t="s">
        <v>3509</v>
      </c>
      <c r="G3388" s="266" t="s">
        <v>121</v>
      </c>
      <c r="H3388" s="266">
        <f>IF(G3388="Traditional Stove",0.1,0.2)</f>
        <v>0.1</v>
      </c>
      <c r="I3388" s="266">
        <f>YEAR(J3388)</f>
        <v>2023</v>
      </c>
      <c r="J3388" s="267">
        <v>44972</v>
      </c>
      <c r="K3388" s="267">
        <f>J3388+1</f>
        <v>44973</v>
      </c>
      <c r="L3388" s="266">
        <f>IF(M3388&lt;=365,1,2)</f>
        <v>1</v>
      </c>
      <c r="M3388" s="266">
        <f>IF(K3388&lt;$C$1,$C$2-$C$1+1,$C$2-K3388+1)</f>
        <v>74</v>
      </c>
      <c r="N3388" s="268">
        <f>M3388/365</f>
        <v>0.20273972602739726</v>
      </c>
      <c r="O3388" s="269">
        <f>'Data and Parameter'!$E$4*'Data and Parameter'!$E$5*('Data and Parameter'!$E$6+'Data and Parameter'!$E$7)*'Data and Parameter'!$E$19*'Data and Parameter'!$E$14*'ER calculations'!N3388</f>
        <v>1.0497354336674432</v>
      </c>
    </row>
    <row r="3389" spans="1:15" ht="15">
      <c r="A3389" s="284">
        <v>3385</v>
      </c>
      <c r="B3389" s="287"/>
      <c r="C3389" s="287"/>
      <c r="D3389" s="284" t="s">
        <v>119</v>
      </c>
      <c r="E3389" s="287"/>
      <c r="F3389" s="285" t="s">
        <v>3510</v>
      </c>
      <c r="G3389" s="266" t="s">
        <v>121</v>
      </c>
      <c r="H3389" s="266">
        <f>IF(G3389="Traditional Stove",0.1,0.2)</f>
        <v>0.1</v>
      </c>
      <c r="I3389" s="266">
        <f>YEAR(J3389)</f>
        <v>2023</v>
      </c>
      <c r="J3389" s="267">
        <v>44972</v>
      </c>
      <c r="K3389" s="267">
        <f>J3389+1</f>
        <v>44973</v>
      </c>
      <c r="L3389" s="266">
        <f>IF(M3389&lt;=365,1,2)</f>
        <v>1</v>
      </c>
      <c r="M3389" s="266">
        <f>IF(K3389&lt;$C$1,$C$2-$C$1+1,$C$2-K3389+1)</f>
        <v>74</v>
      </c>
      <c r="N3389" s="268">
        <f>M3389/365</f>
        <v>0.20273972602739726</v>
      </c>
      <c r="O3389" s="269">
        <f>'Data and Parameter'!$E$4*'Data and Parameter'!$E$5*('Data and Parameter'!$E$6+'Data and Parameter'!$E$7)*'Data and Parameter'!$E$19*'Data and Parameter'!$E$14*'ER calculations'!N3389</f>
        <v>1.0497354336674432</v>
      </c>
    </row>
    <row r="3390" spans="1:15" ht="15">
      <c r="A3390" s="284">
        <v>3386</v>
      </c>
      <c r="B3390" s="287"/>
      <c r="C3390" s="287"/>
      <c r="D3390" s="284" t="s">
        <v>119</v>
      </c>
      <c r="E3390" s="287"/>
      <c r="F3390" s="285" t="s">
        <v>3511</v>
      </c>
      <c r="G3390" s="266" t="s">
        <v>121</v>
      </c>
      <c r="H3390" s="266">
        <f>IF(G3390="Traditional Stove",0.1,0.2)</f>
        <v>0.1</v>
      </c>
      <c r="I3390" s="266">
        <f>YEAR(J3390)</f>
        <v>2023</v>
      </c>
      <c r="J3390" s="267">
        <v>44972</v>
      </c>
      <c r="K3390" s="267">
        <f>J3390+1</f>
        <v>44973</v>
      </c>
      <c r="L3390" s="266">
        <f>IF(M3390&lt;=365,1,2)</f>
        <v>1</v>
      </c>
      <c r="M3390" s="266">
        <f>IF(K3390&lt;$C$1,$C$2-$C$1+1,$C$2-K3390+1)</f>
        <v>74</v>
      </c>
      <c r="N3390" s="268">
        <f>M3390/365</f>
        <v>0.20273972602739726</v>
      </c>
      <c r="O3390" s="269">
        <f>'Data and Parameter'!$E$4*'Data and Parameter'!$E$5*('Data and Parameter'!$E$6+'Data and Parameter'!$E$7)*'Data and Parameter'!$E$19*'Data and Parameter'!$E$14*'ER calculations'!N3390</f>
        <v>1.0497354336674432</v>
      </c>
    </row>
    <row r="3391" spans="1:15" ht="15">
      <c r="A3391" s="284">
        <v>3387</v>
      </c>
      <c r="B3391" s="287"/>
      <c r="C3391" s="287"/>
      <c r="D3391" s="284" t="s">
        <v>119</v>
      </c>
      <c r="E3391" s="287"/>
      <c r="F3391" s="285" t="s">
        <v>3512</v>
      </c>
      <c r="G3391" s="266" t="s">
        <v>121</v>
      </c>
      <c r="H3391" s="266">
        <f>IF(G3391="Traditional Stove",0.1,0.2)</f>
        <v>0.1</v>
      </c>
      <c r="I3391" s="266">
        <f>YEAR(J3391)</f>
        <v>2023</v>
      </c>
      <c r="J3391" s="267">
        <v>44972</v>
      </c>
      <c r="K3391" s="267">
        <f>J3391+1</f>
        <v>44973</v>
      </c>
      <c r="L3391" s="266">
        <f>IF(M3391&lt;=365,1,2)</f>
        <v>1</v>
      </c>
      <c r="M3391" s="266">
        <f>IF(K3391&lt;$C$1,$C$2-$C$1+1,$C$2-K3391+1)</f>
        <v>74</v>
      </c>
      <c r="N3391" s="268">
        <f>M3391/365</f>
        <v>0.20273972602739726</v>
      </c>
      <c r="O3391" s="269">
        <f>'Data and Parameter'!$E$4*'Data and Parameter'!$E$5*('Data and Parameter'!$E$6+'Data and Parameter'!$E$7)*'Data and Parameter'!$E$19*'Data and Parameter'!$E$14*'ER calculations'!N3391</f>
        <v>1.0497354336674432</v>
      </c>
    </row>
    <row r="3392" spans="1:15" ht="15">
      <c r="A3392" s="284">
        <v>3388</v>
      </c>
      <c r="B3392" s="287"/>
      <c r="C3392" s="287"/>
      <c r="D3392" s="284" t="s">
        <v>119</v>
      </c>
      <c r="E3392" s="287"/>
      <c r="F3392" s="285" t="s">
        <v>3513</v>
      </c>
      <c r="G3392" s="266" t="s">
        <v>121</v>
      </c>
      <c r="H3392" s="266">
        <f>IF(G3392="Traditional Stove",0.1,0.2)</f>
        <v>0.1</v>
      </c>
      <c r="I3392" s="266">
        <f>YEAR(J3392)</f>
        <v>2023</v>
      </c>
      <c r="J3392" s="267">
        <v>44972</v>
      </c>
      <c r="K3392" s="267">
        <f>J3392+1</f>
        <v>44973</v>
      </c>
      <c r="L3392" s="266">
        <f>IF(M3392&lt;=365,1,2)</f>
        <v>1</v>
      </c>
      <c r="M3392" s="266">
        <f>IF(K3392&lt;$C$1,$C$2-$C$1+1,$C$2-K3392+1)</f>
        <v>74</v>
      </c>
      <c r="N3392" s="268">
        <f>M3392/365</f>
        <v>0.20273972602739726</v>
      </c>
      <c r="O3392" s="269">
        <f>'Data and Parameter'!$E$4*'Data and Parameter'!$E$5*('Data and Parameter'!$E$6+'Data and Parameter'!$E$7)*'Data and Parameter'!$E$19*'Data and Parameter'!$E$14*'ER calculations'!N3392</f>
        <v>1.0497354336674432</v>
      </c>
    </row>
    <row r="3393" spans="1:15" ht="15">
      <c r="A3393" s="284">
        <v>3389</v>
      </c>
      <c r="B3393" s="287"/>
      <c r="C3393" s="287"/>
      <c r="D3393" s="284" t="s">
        <v>119</v>
      </c>
      <c r="E3393" s="287"/>
      <c r="F3393" s="285" t="s">
        <v>3514</v>
      </c>
      <c r="G3393" s="266" t="s">
        <v>121</v>
      </c>
      <c r="H3393" s="266">
        <f>IF(G3393="Traditional Stove",0.1,0.2)</f>
        <v>0.1</v>
      </c>
      <c r="I3393" s="266">
        <f>YEAR(J3393)</f>
        <v>2023</v>
      </c>
      <c r="J3393" s="267">
        <v>44972</v>
      </c>
      <c r="K3393" s="267">
        <f>J3393+1</f>
        <v>44973</v>
      </c>
      <c r="L3393" s="266">
        <f>IF(M3393&lt;=365,1,2)</f>
        <v>1</v>
      </c>
      <c r="M3393" s="266">
        <f>IF(K3393&lt;$C$1,$C$2-$C$1+1,$C$2-K3393+1)</f>
        <v>74</v>
      </c>
      <c r="N3393" s="268">
        <f>M3393/365</f>
        <v>0.20273972602739726</v>
      </c>
      <c r="O3393" s="269">
        <f>'Data and Parameter'!$E$4*'Data and Parameter'!$E$5*('Data and Parameter'!$E$6+'Data and Parameter'!$E$7)*'Data and Parameter'!$E$19*'Data and Parameter'!$E$14*'ER calculations'!N3393</f>
        <v>1.0497354336674432</v>
      </c>
    </row>
    <row r="3394" spans="1:15" ht="15">
      <c r="A3394" s="284">
        <v>3390</v>
      </c>
      <c r="B3394" s="287"/>
      <c r="C3394" s="287"/>
      <c r="D3394" s="284" t="s">
        <v>119</v>
      </c>
      <c r="E3394" s="287"/>
      <c r="F3394" s="285" t="s">
        <v>3515</v>
      </c>
      <c r="G3394" s="266" t="s">
        <v>121</v>
      </c>
      <c r="H3394" s="266">
        <f>IF(G3394="Traditional Stove",0.1,0.2)</f>
        <v>0.1</v>
      </c>
      <c r="I3394" s="266">
        <f>YEAR(J3394)</f>
        <v>2023</v>
      </c>
      <c r="J3394" s="267">
        <v>44972</v>
      </c>
      <c r="K3394" s="267">
        <f>J3394+1</f>
        <v>44973</v>
      </c>
      <c r="L3394" s="266">
        <f>IF(M3394&lt;=365,1,2)</f>
        <v>1</v>
      </c>
      <c r="M3394" s="266">
        <f>IF(K3394&lt;$C$1,$C$2-$C$1+1,$C$2-K3394+1)</f>
        <v>74</v>
      </c>
      <c r="N3394" s="268">
        <f>M3394/365</f>
        <v>0.20273972602739726</v>
      </c>
      <c r="O3394" s="269">
        <f>'Data and Parameter'!$E$4*'Data and Parameter'!$E$5*('Data and Parameter'!$E$6+'Data and Parameter'!$E$7)*'Data and Parameter'!$E$19*'Data and Parameter'!$E$14*'ER calculations'!N3394</f>
        <v>1.0497354336674432</v>
      </c>
    </row>
    <row r="3395" spans="1:15" ht="15">
      <c r="A3395" s="284">
        <v>3391</v>
      </c>
      <c r="B3395" s="287"/>
      <c r="C3395" s="287"/>
      <c r="D3395" s="284" t="s">
        <v>119</v>
      </c>
      <c r="E3395" s="287"/>
      <c r="F3395" s="285" t="s">
        <v>3516</v>
      </c>
      <c r="G3395" s="266" t="s">
        <v>121</v>
      </c>
      <c r="H3395" s="266">
        <f>IF(G3395="Traditional Stove",0.1,0.2)</f>
        <v>0.1</v>
      </c>
      <c r="I3395" s="266">
        <f>YEAR(J3395)</f>
        <v>2023</v>
      </c>
      <c r="J3395" s="267">
        <v>44972</v>
      </c>
      <c r="K3395" s="267">
        <f>J3395+1</f>
        <v>44973</v>
      </c>
      <c r="L3395" s="266">
        <f>IF(M3395&lt;=365,1,2)</f>
        <v>1</v>
      </c>
      <c r="M3395" s="266">
        <f>IF(K3395&lt;$C$1,$C$2-$C$1+1,$C$2-K3395+1)</f>
        <v>74</v>
      </c>
      <c r="N3395" s="268">
        <f>M3395/365</f>
        <v>0.20273972602739726</v>
      </c>
      <c r="O3395" s="269">
        <f>'Data and Parameter'!$E$4*'Data and Parameter'!$E$5*('Data and Parameter'!$E$6+'Data and Parameter'!$E$7)*'Data and Parameter'!$E$19*'Data and Parameter'!$E$14*'ER calculations'!N3395</f>
        <v>1.0497354336674432</v>
      </c>
    </row>
    <row r="3396" spans="1:15" ht="15">
      <c r="A3396" s="284">
        <v>3392</v>
      </c>
      <c r="B3396" s="287"/>
      <c r="C3396" s="287"/>
      <c r="D3396" s="284" t="s">
        <v>119</v>
      </c>
      <c r="E3396" s="287"/>
      <c r="F3396" s="285" t="s">
        <v>3517</v>
      </c>
      <c r="G3396" s="266" t="s">
        <v>121</v>
      </c>
      <c r="H3396" s="266">
        <f>IF(G3396="Traditional Stove",0.1,0.2)</f>
        <v>0.1</v>
      </c>
      <c r="I3396" s="266">
        <f>YEAR(J3396)</f>
        <v>2023</v>
      </c>
      <c r="J3396" s="267">
        <v>44972</v>
      </c>
      <c r="K3396" s="267">
        <f>J3396+1</f>
        <v>44973</v>
      </c>
      <c r="L3396" s="266">
        <f>IF(M3396&lt;=365,1,2)</f>
        <v>1</v>
      </c>
      <c r="M3396" s="266">
        <f>IF(K3396&lt;$C$1,$C$2-$C$1+1,$C$2-K3396+1)</f>
        <v>74</v>
      </c>
      <c r="N3396" s="268">
        <f>M3396/365</f>
        <v>0.20273972602739726</v>
      </c>
      <c r="O3396" s="269">
        <f>'Data and Parameter'!$E$4*'Data and Parameter'!$E$5*('Data and Parameter'!$E$6+'Data and Parameter'!$E$7)*'Data and Parameter'!$E$19*'Data and Parameter'!$E$14*'ER calculations'!N3396</f>
        <v>1.0497354336674432</v>
      </c>
    </row>
    <row r="3397" spans="1:15" ht="15">
      <c r="A3397" s="284">
        <v>3393</v>
      </c>
      <c r="B3397" s="287"/>
      <c r="C3397" s="287"/>
      <c r="D3397" s="284" t="s">
        <v>119</v>
      </c>
      <c r="E3397" s="287"/>
      <c r="F3397" s="285" t="s">
        <v>3518</v>
      </c>
      <c r="G3397" s="266" t="s">
        <v>121</v>
      </c>
      <c r="H3397" s="266">
        <f>IF(G3397="Traditional Stove",0.1,0.2)</f>
        <v>0.1</v>
      </c>
      <c r="I3397" s="266">
        <f>YEAR(J3397)</f>
        <v>2023</v>
      </c>
      <c r="J3397" s="267">
        <v>44972</v>
      </c>
      <c r="K3397" s="267">
        <f>J3397+1</f>
        <v>44973</v>
      </c>
      <c r="L3397" s="266">
        <f>IF(M3397&lt;=365,1,2)</f>
        <v>1</v>
      </c>
      <c r="M3397" s="266">
        <f>IF(K3397&lt;$C$1,$C$2-$C$1+1,$C$2-K3397+1)</f>
        <v>74</v>
      </c>
      <c r="N3397" s="268">
        <f>M3397/365</f>
        <v>0.20273972602739726</v>
      </c>
      <c r="O3397" s="269">
        <f>'Data and Parameter'!$E$4*'Data and Parameter'!$E$5*('Data and Parameter'!$E$6+'Data and Parameter'!$E$7)*'Data and Parameter'!$E$19*'Data and Parameter'!$E$14*'ER calculations'!N3397</f>
        <v>1.0497354336674432</v>
      </c>
    </row>
    <row r="3398" spans="1:15" ht="15">
      <c r="A3398" s="284">
        <v>3394</v>
      </c>
      <c r="B3398" s="287"/>
      <c r="C3398" s="287"/>
      <c r="D3398" s="284" t="s">
        <v>119</v>
      </c>
      <c r="E3398" s="287"/>
      <c r="F3398" s="285" t="s">
        <v>3519</v>
      </c>
      <c r="G3398" s="266" t="s">
        <v>121</v>
      </c>
      <c r="H3398" s="266">
        <f>IF(G3398="Traditional Stove",0.1,0.2)</f>
        <v>0.1</v>
      </c>
      <c r="I3398" s="266">
        <f>YEAR(J3398)</f>
        <v>2023</v>
      </c>
      <c r="J3398" s="267">
        <v>44968</v>
      </c>
      <c r="K3398" s="267">
        <f>J3398+1</f>
        <v>44969</v>
      </c>
      <c r="L3398" s="266">
        <f>IF(M3398&lt;=365,1,2)</f>
        <v>1</v>
      </c>
      <c r="M3398" s="266">
        <f>IF(K3398&lt;$C$1,$C$2-$C$1+1,$C$2-K3398+1)</f>
        <v>78</v>
      </c>
      <c r="N3398" s="268">
        <f>M3398/365</f>
        <v>0.21369863013698631</v>
      </c>
      <c r="O3398" s="269">
        <f>'Data and Parameter'!$E$4*'Data and Parameter'!$E$5*('Data and Parameter'!$E$6+'Data and Parameter'!$E$7)*'Data and Parameter'!$E$19*'Data and Parameter'!$E$14*'ER calculations'!N3398</f>
        <v>1.1064778895413589</v>
      </c>
    </row>
    <row r="3399" spans="1:15" ht="15">
      <c r="A3399" s="284">
        <v>3395</v>
      </c>
      <c r="B3399" s="287"/>
      <c r="C3399" s="287"/>
      <c r="D3399" s="284" t="s">
        <v>119</v>
      </c>
      <c r="E3399" s="287"/>
      <c r="F3399" s="285" t="s">
        <v>3520</v>
      </c>
      <c r="G3399" s="266" t="s">
        <v>121</v>
      </c>
      <c r="H3399" s="266">
        <f>IF(G3399="Traditional Stove",0.1,0.2)</f>
        <v>0.1</v>
      </c>
      <c r="I3399" s="266">
        <f>YEAR(J3399)</f>
        <v>2023</v>
      </c>
      <c r="J3399" s="267">
        <v>45003</v>
      </c>
      <c r="K3399" s="267">
        <f>J3399+1</f>
        <v>45004</v>
      </c>
      <c r="L3399" s="266">
        <f>IF(M3399&lt;=365,1,2)</f>
        <v>1</v>
      </c>
      <c r="M3399" s="266">
        <f>IF(K3399&lt;$C$1,$C$2-$C$1+1,$C$2-K3399+1)</f>
        <v>43</v>
      </c>
      <c r="N3399" s="268">
        <f>M3399/365</f>
        <v>0.11780821917808219</v>
      </c>
      <c r="O3399" s="269">
        <f>'Data and Parameter'!$E$4*'Data and Parameter'!$E$5*('Data and Parameter'!$E$6+'Data and Parameter'!$E$7)*'Data and Parameter'!$E$19*'Data and Parameter'!$E$14*'ER calculations'!N3399</f>
        <v>0.60998140064459527</v>
      </c>
    </row>
    <row r="3400" spans="1:15" ht="15">
      <c r="A3400" s="284">
        <v>3396</v>
      </c>
      <c r="B3400" s="287"/>
      <c r="C3400" s="287"/>
      <c r="D3400" s="284" t="s">
        <v>119</v>
      </c>
      <c r="E3400" s="287"/>
      <c r="F3400" s="285" t="s">
        <v>3521</v>
      </c>
      <c r="G3400" s="266" t="s">
        <v>121</v>
      </c>
      <c r="H3400" s="266">
        <f>IF(G3400="Traditional Stove",0.1,0.2)</f>
        <v>0.1</v>
      </c>
      <c r="I3400" s="266">
        <f>YEAR(J3400)</f>
        <v>2023</v>
      </c>
      <c r="J3400" s="267">
        <v>45003</v>
      </c>
      <c r="K3400" s="267">
        <f>J3400+1</f>
        <v>45004</v>
      </c>
      <c r="L3400" s="266">
        <f>IF(M3400&lt;=365,1,2)</f>
        <v>1</v>
      </c>
      <c r="M3400" s="266">
        <f>IF(K3400&lt;$C$1,$C$2-$C$1+1,$C$2-K3400+1)</f>
        <v>43</v>
      </c>
      <c r="N3400" s="268">
        <f>M3400/365</f>
        <v>0.11780821917808219</v>
      </c>
      <c r="O3400" s="269">
        <f>'Data and Parameter'!$E$4*'Data and Parameter'!$E$5*('Data and Parameter'!$E$6+'Data and Parameter'!$E$7)*'Data and Parameter'!$E$19*'Data and Parameter'!$E$14*'ER calculations'!N3400</f>
        <v>0.60998140064459527</v>
      </c>
    </row>
    <row r="3401" spans="1:15" ht="15">
      <c r="A3401" s="284">
        <v>3397</v>
      </c>
      <c r="B3401" s="287"/>
      <c r="C3401" s="287"/>
      <c r="D3401" s="284" t="s">
        <v>119</v>
      </c>
      <c r="E3401" s="287"/>
      <c r="F3401" s="285" t="s">
        <v>3522</v>
      </c>
      <c r="G3401" s="266" t="s">
        <v>121</v>
      </c>
      <c r="H3401" s="266">
        <f>IF(G3401="Traditional Stove",0.1,0.2)</f>
        <v>0.1</v>
      </c>
      <c r="I3401" s="266">
        <f>YEAR(J3401)</f>
        <v>2023</v>
      </c>
      <c r="J3401" s="267">
        <v>45003</v>
      </c>
      <c r="K3401" s="267">
        <f>J3401+1</f>
        <v>45004</v>
      </c>
      <c r="L3401" s="266">
        <f>IF(M3401&lt;=365,1,2)</f>
        <v>1</v>
      </c>
      <c r="M3401" s="266">
        <f>IF(K3401&lt;$C$1,$C$2-$C$1+1,$C$2-K3401+1)</f>
        <v>43</v>
      </c>
      <c r="N3401" s="268">
        <f>M3401/365</f>
        <v>0.11780821917808219</v>
      </c>
      <c r="O3401" s="269">
        <f>'Data and Parameter'!$E$4*'Data and Parameter'!$E$5*('Data and Parameter'!$E$6+'Data and Parameter'!$E$7)*'Data and Parameter'!$E$19*'Data and Parameter'!$E$14*'ER calculations'!N3401</f>
        <v>0.60998140064459527</v>
      </c>
    </row>
    <row r="3402" spans="1:15" ht="15">
      <c r="A3402" s="284">
        <v>3398</v>
      </c>
      <c r="B3402" s="287"/>
      <c r="C3402" s="287"/>
      <c r="D3402" s="284" t="s">
        <v>3178</v>
      </c>
      <c r="E3402" s="287"/>
      <c r="F3402" s="285" t="s">
        <v>3523</v>
      </c>
      <c r="G3402" s="266" t="s">
        <v>121</v>
      </c>
      <c r="H3402" s="266">
        <f>IF(G3402="Traditional Stove",0.1,0.2)</f>
        <v>0.1</v>
      </c>
      <c r="I3402" s="266">
        <f>YEAR(J3402)</f>
        <v>2023</v>
      </c>
      <c r="J3402" s="267">
        <v>44968</v>
      </c>
      <c r="K3402" s="267">
        <f>J3402+1</f>
        <v>44969</v>
      </c>
      <c r="L3402" s="266">
        <f>IF(M3402&lt;=365,1,2)</f>
        <v>1</v>
      </c>
      <c r="M3402" s="266">
        <f>IF(K3402&lt;$C$1,$C$2-$C$1+1,$C$2-K3402+1)</f>
        <v>78</v>
      </c>
      <c r="N3402" s="268">
        <f>M3402/365</f>
        <v>0.21369863013698631</v>
      </c>
      <c r="O3402" s="269">
        <f>'Data and Parameter'!$E$4*'Data and Parameter'!$E$5*('Data and Parameter'!$E$6+'Data and Parameter'!$E$7)*'Data and Parameter'!$E$19*'Data and Parameter'!$E$14*'ER calculations'!N3402</f>
        <v>1.1064778895413589</v>
      </c>
    </row>
    <row r="3403" spans="1:15" ht="15">
      <c r="A3403" s="284">
        <v>3399</v>
      </c>
      <c r="B3403" s="287"/>
      <c r="C3403" s="287"/>
      <c r="D3403" s="284" t="s">
        <v>119</v>
      </c>
      <c r="E3403" s="287"/>
      <c r="F3403" s="285" t="s">
        <v>3524</v>
      </c>
      <c r="G3403" s="266" t="s">
        <v>121</v>
      </c>
      <c r="H3403" s="266">
        <f>IF(G3403="Traditional Stove",0.1,0.2)</f>
        <v>0.1</v>
      </c>
      <c r="I3403" s="266">
        <f>YEAR(J3403)</f>
        <v>2023</v>
      </c>
      <c r="J3403" s="267">
        <v>45003</v>
      </c>
      <c r="K3403" s="267">
        <f>J3403+1</f>
        <v>45004</v>
      </c>
      <c r="L3403" s="266">
        <f>IF(M3403&lt;=365,1,2)</f>
        <v>1</v>
      </c>
      <c r="M3403" s="266">
        <f>IF(K3403&lt;$C$1,$C$2-$C$1+1,$C$2-K3403+1)</f>
        <v>43</v>
      </c>
      <c r="N3403" s="268">
        <f>M3403/365</f>
        <v>0.11780821917808219</v>
      </c>
      <c r="O3403" s="269">
        <f>'Data and Parameter'!$E$4*'Data and Parameter'!$E$5*('Data and Parameter'!$E$6+'Data and Parameter'!$E$7)*'Data and Parameter'!$E$19*'Data and Parameter'!$E$14*'ER calculations'!N3403</f>
        <v>0.60998140064459527</v>
      </c>
    </row>
    <row r="3404" spans="1:15" ht="15">
      <c r="A3404" s="284">
        <v>3400</v>
      </c>
      <c r="B3404" s="287"/>
      <c r="C3404" s="287"/>
      <c r="D3404" s="284" t="s">
        <v>3178</v>
      </c>
      <c r="E3404" s="287"/>
      <c r="F3404" s="285" t="s">
        <v>3525</v>
      </c>
      <c r="G3404" s="266" t="s">
        <v>121</v>
      </c>
      <c r="H3404" s="266">
        <f>IF(G3404="Traditional Stove",0.1,0.2)</f>
        <v>0.1</v>
      </c>
      <c r="I3404" s="266">
        <f>YEAR(J3404)</f>
        <v>2023</v>
      </c>
      <c r="J3404" s="267">
        <v>44968</v>
      </c>
      <c r="K3404" s="267">
        <f>J3404+1</f>
        <v>44969</v>
      </c>
      <c r="L3404" s="266">
        <f>IF(M3404&lt;=365,1,2)</f>
        <v>1</v>
      </c>
      <c r="M3404" s="266">
        <f>IF(K3404&lt;$C$1,$C$2-$C$1+1,$C$2-K3404+1)</f>
        <v>78</v>
      </c>
      <c r="N3404" s="268">
        <f>M3404/365</f>
        <v>0.21369863013698631</v>
      </c>
      <c r="O3404" s="269">
        <f>'Data and Parameter'!$E$4*'Data and Parameter'!$E$5*('Data and Parameter'!$E$6+'Data and Parameter'!$E$7)*'Data and Parameter'!$E$19*'Data and Parameter'!$E$14*'ER calculations'!N3404</f>
        <v>1.1064778895413589</v>
      </c>
    </row>
    <row r="3405" spans="1:15" ht="15">
      <c r="A3405" s="284">
        <v>3401</v>
      </c>
      <c r="B3405" s="287"/>
      <c r="C3405" s="287"/>
      <c r="D3405" s="284" t="s">
        <v>3178</v>
      </c>
      <c r="E3405" s="287"/>
      <c r="F3405" s="285" t="s">
        <v>3526</v>
      </c>
      <c r="G3405" s="266" t="s">
        <v>121</v>
      </c>
      <c r="H3405" s="266">
        <f>IF(G3405="Traditional Stove",0.1,0.2)</f>
        <v>0.1</v>
      </c>
      <c r="I3405" s="266">
        <f>YEAR(J3405)</f>
        <v>2023</v>
      </c>
      <c r="J3405" s="267">
        <v>44968</v>
      </c>
      <c r="K3405" s="267">
        <f>J3405+1</f>
        <v>44969</v>
      </c>
      <c r="L3405" s="266">
        <f>IF(M3405&lt;=365,1,2)</f>
        <v>1</v>
      </c>
      <c r="M3405" s="266">
        <f>IF(K3405&lt;$C$1,$C$2-$C$1+1,$C$2-K3405+1)</f>
        <v>78</v>
      </c>
      <c r="N3405" s="268">
        <f>M3405/365</f>
        <v>0.21369863013698631</v>
      </c>
      <c r="O3405" s="269">
        <f>'Data and Parameter'!$E$4*'Data and Parameter'!$E$5*('Data and Parameter'!$E$6+'Data and Parameter'!$E$7)*'Data and Parameter'!$E$19*'Data and Parameter'!$E$14*'ER calculations'!N3405</f>
        <v>1.1064778895413589</v>
      </c>
    </row>
    <row r="3406" spans="1:15" ht="15">
      <c r="A3406" s="284">
        <v>3402</v>
      </c>
      <c r="B3406" s="287"/>
      <c r="C3406" s="287"/>
      <c r="D3406" s="284" t="s">
        <v>3178</v>
      </c>
      <c r="E3406" s="287"/>
      <c r="F3406" s="285" t="s">
        <v>3527</v>
      </c>
      <c r="G3406" s="266" t="s">
        <v>121</v>
      </c>
      <c r="H3406" s="266">
        <f>IF(G3406="Traditional Stove",0.1,0.2)</f>
        <v>0.1</v>
      </c>
      <c r="I3406" s="266">
        <f>YEAR(J3406)</f>
        <v>2023</v>
      </c>
      <c r="J3406" s="267">
        <v>44968</v>
      </c>
      <c r="K3406" s="267">
        <f>J3406+1</f>
        <v>44969</v>
      </c>
      <c r="L3406" s="266">
        <f>IF(M3406&lt;=365,1,2)</f>
        <v>1</v>
      </c>
      <c r="M3406" s="266">
        <f>IF(K3406&lt;$C$1,$C$2-$C$1+1,$C$2-K3406+1)</f>
        <v>78</v>
      </c>
      <c r="N3406" s="268">
        <f>M3406/365</f>
        <v>0.21369863013698631</v>
      </c>
      <c r="O3406" s="269">
        <f>'Data and Parameter'!$E$4*'Data and Parameter'!$E$5*('Data and Parameter'!$E$6+'Data and Parameter'!$E$7)*'Data and Parameter'!$E$19*'Data and Parameter'!$E$14*'ER calculations'!N3406</f>
        <v>1.1064778895413589</v>
      </c>
    </row>
    <row r="3407" spans="1:15" ht="15">
      <c r="A3407" s="284">
        <v>3403</v>
      </c>
      <c r="B3407" s="287"/>
      <c r="C3407" s="287"/>
      <c r="D3407" s="284" t="s">
        <v>119</v>
      </c>
      <c r="E3407" s="287"/>
      <c r="F3407" s="285" t="s">
        <v>3528</v>
      </c>
      <c r="G3407" s="266" t="s">
        <v>121</v>
      </c>
      <c r="H3407" s="266">
        <f>IF(G3407="Traditional Stove",0.1,0.2)</f>
        <v>0.1</v>
      </c>
      <c r="I3407" s="266">
        <f>YEAR(J3407)</f>
        <v>2023</v>
      </c>
      <c r="J3407" s="267">
        <v>45003</v>
      </c>
      <c r="K3407" s="267">
        <f>J3407+1</f>
        <v>45004</v>
      </c>
      <c r="L3407" s="266">
        <f>IF(M3407&lt;=365,1,2)</f>
        <v>1</v>
      </c>
      <c r="M3407" s="266">
        <f>IF(K3407&lt;$C$1,$C$2-$C$1+1,$C$2-K3407+1)</f>
        <v>43</v>
      </c>
      <c r="N3407" s="268">
        <f>M3407/365</f>
        <v>0.11780821917808219</v>
      </c>
      <c r="O3407" s="269">
        <f>'Data and Parameter'!$E$4*'Data and Parameter'!$E$5*('Data and Parameter'!$E$6+'Data and Parameter'!$E$7)*'Data and Parameter'!$E$19*'Data and Parameter'!$E$14*'ER calculations'!N3407</f>
        <v>0.60998140064459527</v>
      </c>
    </row>
    <row r="3408" spans="1:15" ht="15">
      <c r="A3408" s="284">
        <v>3404</v>
      </c>
      <c r="B3408" s="287"/>
      <c r="C3408" s="287"/>
      <c r="D3408" s="284" t="s">
        <v>3178</v>
      </c>
      <c r="E3408" s="287"/>
      <c r="F3408" s="285" t="s">
        <v>3529</v>
      </c>
      <c r="G3408" s="266" t="s">
        <v>121</v>
      </c>
      <c r="H3408" s="266">
        <f>IF(G3408="Traditional Stove",0.1,0.2)</f>
        <v>0.1</v>
      </c>
      <c r="I3408" s="266">
        <f>YEAR(J3408)</f>
        <v>2023</v>
      </c>
      <c r="J3408" s="267">
        <v>44968</v>
      </c>
      <c r="K3408" s="267">
        <f>J3408+1</f>
        <v>44969</v>
      </c>
      <c r="L3408" s="266">
        <f>IF(M3408&lt;=365,1,2)</f>
        <v>1</v>
      </c>
      <c r="M3408" s="266">
        <f>IF(K3408&lt;$C$1,$C$2-$C$1+1,$C$2-K3408+1)</f>
        <v>78</v>
      </c>
      <c r="N3408" s="268">
        <f>M3408/365</f>
        <v>0.21369863013698631</v>
      </c>
      <c r="O3408" s="269">
        <f>'Data and Parameter'!$E$4*'Data and Parameter'!$E$5*('Data and Parameter'!$E$6+'Data and Parameter'!$E$7)*'Data and Parameter'!$E$19*'Data and Parameter'!$E$14*'ER calculations'!N3408</f>
        <v>1.1064778895413589</v>
      </c>
    </row>
    <row r="3409" spans="1:15" ht="15">
      <c r="A3409" s="284">
        <v>3405</v>
      </c>
      <c r="B3409" s="287"/>
      <c r="C3409" s="287"/>
      <c r="D3409" s="284" t="s">
        <v>1054</v>
      </c>
      <c r="E3409" s="287"/>
      <c r="F3409" s="285" t="s">
        <v>3530</v>
      </c>
      <c r="G3409" s="266" t="s">
        <v>121</v>
      </c>
      <c r="H3409" s="266">
        <f>IF(G3409="Traditional Stove",0.1,0.2)</f>
        <v>0.1</v>
      </c>
      <c r="I3409" s="266">
        <f>YEAR(J3409)</f>
        <v>2023</v>
      </c>
      <c r="J3409" s="267">
        <v>44964</v>
      </c>
      <c r="K3409" s="267">
        <f>J3409+1</f>
        <v>44965</v>
      </c>
      <c r="L3409" s="266">
        <f>IF(M3409&lt;=365,1,2)</f>
        <v>1</v>
      </c>
      <c r="M3409" s="266">
        <f>IF(K3409&lt;$C$1,$C$2-$C$1+1,$C$2-K3409+1)</f>
        <v>82</v>
      </c>
      <c r="N3409" s="268">
        <f>M3409/365</f>
        <v>0.22465753424657534</v>
      </c>
      <c r="O3409" s="269">
        <f>'Data and Parameter'!$E$4*'Data and Parameter'!$E$5*('Data and Parameter'!$E$6+'Data and Parameter'!$E$7)*'Data and Parameter'!$E$19*'Data and Parameter'!$E$14*'ER calculations'!N3409</f>
        <v>1.1632203454152747</v>
      </c>
    </row>
    <row r="3410" spans="1:15" ht="15">
      <c r="A3410" s="284">
        <v>3406</v>
      </c>
      <c r="B3410" s="287"/>
      <c r="C3410" s="287"/>
      <c r="D3410" s="284" t="s">
        <v>3178</v>
      </c>
      <c r="E3410" s="287"/>
      <c r="F3410" s="285" t="s">
        <v>3531</v>
      </c>
      <c r="G3410" s="266" t="s">
        <v>121</v>
      </c>
      <c r="H3410" s="266">
        <f>IF(G3410="Traditional Stove",0.1,0.2)</f>
        <v>0.1</v>
      </c>
      <c r="I3410" s="266">
        <f>YEAR(J3410)</f>
        <v>2023</v>
      </c>
      <c r="J3410" s="267">
        <v>44968</v>
      </c>
      <c r="K3410" s="267">
        <f>J3410+1</f>
        <v>44969</v>
      </c>
      <c r="L3410" s="266">
        <f>IF(M3410&lt;=365,1,2)</f>
        <v>1</v>
      </c>
      <c r="M3410" s="266">
        <f>IF(K3410&lt;$C$1,$C$2-$C$1+1,$C$2-K3410+1)</f>
        <v>78</v>
      </c>
      <c r="N3410" s="268">
        <f>M3410/365</f>
        <v>0.21369863013698631</v>
      </c>
      <c r="O3410" s="269">
        <f>'Data and Parameter'!$E$4*'Data and Parameter'!$E$5*('Data and Parameter'!$E$6+'Data and Parameter'!$E$7)*'Data and Parameter'!$E$19*'Data and Parameter'!$E$14*'ER calculations'!N3410</f>
        <v>1.1064778895413589</v>
      </c>
    </row>
    <row r="3411" spans="1:15" ht="15">
      <c r="A3411" s="284">
        <v>3407</v>
      </c>
      <c r="B3411" s="287"/>
      <c r="C3411" s="287"/>
      <c r="D3411" s="284" t="s">
        <v>1054</v>
      </c>
      <c r="E3411" s="287"/>
      <c r="F3411" s="285" t="s">
        <v>3532</v>
      </c>
      <c r="G3411" s="266" t="s">
        <v>121</v>
      </c>
      <c r="H3411" s="266">
        <f>IF(G3411="Traditional Stove",0.1,0.2)</f>
        <v>0.1</v>
      </c>
      <c r="I3411" s="266">
        <f>YEAR(J3411)</f>
        <v>2023</v>
      </c>
      <c r="J3411" s="267">
        <v>44964</v>
      </c>
      <c r="K3411" s="267">
        <f>J3411+1</f>
        <v>44965</v>
      </c>
      <c r="L3411" s="266">
        <f>IF(M3411&lt;=365,1,2)</f>
        <v>1</v>
      </c>
      <c r="M3411" s="266">
        <f>IF(K3411&lt;$C$1,$C$2-$C$1+1,$C$2-K3411+1)</f>
        <v>82</v>
      </c>
      <c r="N3411" s="268">
        <f>M3411/365</f>
        <v>0.22465753424657534</v>
      </c>
      <c r="O3411" s="269">
        <f>'Data and Parameter'!$E$4*'Data and Parameter'!$E$5*('Data and Parameter'!$E$6+'Data and Parameter'!$E$7)*'Data and Parameter'!$E$19*'Data and Parameter'!$E$14*'ER calculations'!N3411</f>
        <v>1.1632203454152747</v>
      </c>
    </row>
    <row r="3412" spans="1:15" ht="15">
      <c r="A3412" s="284">
        <v>3408</v>
      </c>
      <c r="B3412" s="287"/>
      <c r="C3412" s="287"/>
      <c r="D3412" s="284" t="s">
        <v>3178</v>
      </c>
      <c r="E3412" s="287"/>
      <c r="F3412" s="285" t="s">
        <v>3533</v>
      </c>
      <c r="G3412" s="266" t="s">
        <v>121</v>
      </c>
      <c r="H3412" s="266">
        <f>IF(G3412="Traditional Stove",0.1,0.2)</f>
        <v>0.1</v>
      </c>
      <c r="I3412" s="266">
        <f>YEAR(J3412)</f>
        <v>2023</v>
      </c>
      <c r="J3412" s="267">
        <v>44968</v>
      </c>
      <c r="K3412" s="267">
        <f>J3412+1</f>
        <v>44969</v>
      </c>
      <c r="L3412" s="266">
        <f>IF(M3412&lt;=365,1,2)</f>
        <v>1</v>
      </c>
      <c r="M3412" s="266">
        <f>IF(K3412&lt;$C$1,$C$2-$C$1+1,$C$2-K3412+1)</f>
        <v>78</v>
      </c>
      <c r="N3412" s="268">
        <f>M3412/365</f>
        <v>0.21369863013698631</v>
      </c>
      <c r="O3412" s="269">
        <f>'Data and Parameter'!$E$4*'Data and Parameter'!$E$5*('Data and Parameter'!$E$6+'Data and Parameter'!$E$7)*'Data and Parameter'!$E$19*'Data and Parameter'!$E$14*'ER calculations'!N3412</f>
        <v>1.1064778895413589</v>
      </c>
    </row>
    <row r="3413" spans="1:15" ht="15">
      <c r="A3413" s="284">
        <v>3409</v>
      </c>
      <c r="B3413" s="287"/>
      <c r="C3413" s="287"/>
      <c r="D3413" s="284" t="s">
        <v>1054</v>
      </c>
      <c r="E3413" s="287"/>
      <c r="F3413" s="285" t="s">
        <v>3534</v>
      </c>
      <c r="G3413" s="266" t="s">
        <v>121</v>
      </c>
      <c r="H3413" s="266">
        <f>IF(G3413="Traditional Stove",0.1,0.2)</f>
        <v>0.1</v>
      </c>
      <c r="I3413" s="266">
        <f>YEAR(J3413)</f>
        <v>2023</v>
      </c>
      <c r="J3413" s="267">
        <v>44964</v>
      </c>
      <c r="K3413" s="267">
        <f>J3413+1</f>
        <v>44965</v>
      </c>
      <c r="L3413" s="266">
        <f>IF(M3413&lt;=365,1,2)</f>
        <v>1</v>
      </c>
      <c r="M3413" s="266">
        <f>IF(K3413&lt;$C$1,$C$2-$C$1+1,$C$2-K3413+1)</f>
        <v>82</v>
      </c>
      <c r="N3413" s="268">
        <f>M3413/365</f>
        <v>0.22465753424657534</v>
      </c>
      <c r="O3413" s="269">
        <f>'Data and Parameter'!$E$4*'Data and Parameter'!$E$5*('Data and Parameter'!$E$6+'Data and Parameter'!$E$7)*'Data and Parameter'!$E$19*'Data and Parameter'!$E$14*'ER calculations'!N3413</f>
        <v>1.1632203454152747</v>
      </c>
    </row>
    <row r="3414" spans="1:15" ht="15">
      <c r="A3414" s="284">
        <v>3410</v>
      </c>
      <c r="B3414" s="287"/>
      <c r="C3414" s="287"/>
      <c r="D3414" s="284" t="s">
        <v>119</v>
      </c>
      <c r="E3414" s="287"/>
      <c r="F3414" s="285" t="s">
        <v>3535</v>
      </c>
      <c r="G3414" s="266" t="s">
        <v>121</v>
      </c>
      <c r="H3414" s="266">
        <f>IF(G3414="Traditional Stove",0.1,0.2)</f>
        <v>0.1</v>
      </c>
      <c r="I3414" s="266">
        <f>YEAR(J3414)</f>
        <v>2023</v>
      </c>
      <c r="J3414" s="267">
        <v>45003</v>
      </c>
      <c r="K3414" s="267">
        <f>J3414+1</f>
        <v>45004</v>
      </c>
      <c r="L3414" s="266">
        <f>IF(M3414&lt;=365,1,2)</f>
        <v>1</v>
      </c>
      <c r="M3414" s="266">
        <f>IF(K3414&lt;$C$1,$C$2-$C$1+1,$C$2-K3414+1)</f>
        <v>43</v>
      </c>
      <c r="N3414" s="268">
        <f>M3414/365</f>
        <v>0.11780821917808219</v>
      </c>
      <c r="O3414" s="269">
        <f>'Data and Parameter'!$E$4*'Data and Parameter'!$E$5*('Data and Parameter'!$E$6+'Data and Parameter'!$E$7)*'Data and Parameter'!$E$19*'Data and Parameter'!$E$14*'ER calculations'!N3414</f>
        <v>0.60998140064459527</v>
      </c>
    </row>
    <row r="3415" spans="1:15" ht="15">
      <c r="A3415" s="284">
        <v>3411</v>
      </c>
      <c r="B3415" s="287"/>
      <c r="C3415" s="287"/>
      <c r="D3415" s="284" t="s">
        <v>1054</v>
      </c>
      <c r="E3415" s="287"/>
      <c r="F3415" s="285" t="s">
        <v>3536</v>
      </c>
      <c r="G3415" s="266" t="s">
        <v>121</v>
      </c>
      <c r="H3415" s="266">
        <f>IF(G3415="Traditional Stove",0.1,0.2)</f>
        <v>0.1</v>
      </c>
      <c r="I3415" s="266">
        <f>YEAR(J3415)</f>
        <v>2023</v>
      </c>
      <c r="J3415" s="267">
        <v>44964</v>
      </c>
      <c r="K3415" s="267">
        <f>J3415+1</f>
        <v>44965</v>
      </c>
      <c r="L3415" s="266">
        <f>IF(M3415&lt;=365,1,2)</f>
        <v>1</v>
      </c>
      <c r="M3415" s="266">
        <f>IF(K3415&lt;$C$1,$C$2-$C$1+1,$C$2-K3415+1)</f>
        <v>82</v>
      </c>
      <c r="N3415" s="268">
        <f>M3415/365</f>
        <v>0.22465753424657534</v>
      </c>
      <c r="O3415" s="269">
        <f>'Data and Parameter'!$E$4*'Data and Parameter'!$E$5*('Data and Parameter'!$E$6+'Data and Parameter'!$E$7)*'Data and Parameter'!$E$19*'Data and Parameter'!$E$14*'ER calculations'!N3415</f>
        <v>1.1632203454152747</v>
      </c>
    </row>
    <row r="3416" spans="1:15" ht="15">
      <c r="A3416" s="284">
        <v>3412</v>
      </c>
      <c r="B3416" s="287"/>
      <c r="C3416" s="287"/>
      <c r="D3416" s="284" t="s">
        <v>1054</v>
      </c>
      <c r="E3416" s="287"/>
      <c r="F3416" s="285" t="s">
        <v>3537</v>
      </c>
      <c r="G3416" s="266" t="s">
        <v>121</v>
      </c>
      <c r="H3416" s="266">
        <f>IF(G3416="Traditional Stove",0.1,0.2)</f>
        <v>0.1</v>
      </c>
      <c r="I3416" s="266">
        <f>YEAR(J3416)</f>
        <v>2023</v>
      </c>
      <c r="J3416" s="267">
        <v>44964</v>
      </c>
      <c r="K3416" s="267">
        <f>J3416+1</f>
        <v>44965</v>
      </c>
      <c r="L3416" s="266">
        <f>IF(M3416&lt;=365,1,2)</f>
        <v>1</v>
      </c>
      <c r="M3416" s="266">
        <f>IF(K3416&lt;$C$1,$C$2-$C$1+1,$C$2-K3416+1)</f>
        <v>82</v>
      </c>
      <c r="N3416" s="268">
        <f>M3416/365</f>
        <v>0.22465753424657534</v>
      </c>
      <c r="O3416" s="269">
        <f>'Data and Parameter'!$E$4*'Data and Parameter'!$E$5*('Data and Parameter'!$E$6+'Data and Parameter'!$E$7)*'Data and Parameter'!$E$19*'Data and Parameter'!$E$14*'ER calculations'!N3416</f>
        <v>1.1632203454152747</v>
      </c>
    </row>
    <row r="3417" spans="1:15" ht="15">
      <c r="A3417" s="284">
        <v>3413</v>
      </c>
      <c r="B3417" s="287"/>
      <c r="C3417" s="287"/>
      <c r="D3417" s="284" t="s">
        <v>3178</v>
      </c>
      <c r="E3417" s="287"/>
      <c r="F3417" s="285" t="s">
        <v>3538</v>
      </c>
      <c r="G3417" s="266" t="s">
        <v>121</v>
      </c>
      <c r="H3417" s="266">
        <f>IF(G3417="Traditional Stove",0.1,0.2)</f>
        <v>0.1</v>
      </c>
      <c r="I3417" s="266">
        <f>YEAR(J3417)</f>
        <v>2023</v>
      </c>
      <c r="J3417" s="267">
        <v>44968</v>
      </c>
      <c r="K3417" s="267">
        <f>J3417+1</f>
        <v>44969</v>
      </c>
      <c r="L3417" s="266">
        <f>IF(M3417&lt;=365,1,2)</f>
        <v>1</v>
      </c>
      <c r="M3417" s="266">
        <f>IF(K3417&lt;$C$1,$C$2-$C$1+1,$C$2-K3417+1)</f>
        <v>78</v>
      </c>
      <c r="N3417" s="268">
        <f>M3417/365</f>
        <v>0.21369863013698631</v>
      </c>
      <c r="O3417" s="269">
        <f>'Data and Parameter'!$E$4*'Data and Parameter'!$E$5*('Data and Parameter'!$E$6+'Data and Parameter'!$E$7)*'Data and Parameter'!$E$19*'Data and Parameter'!$E$14*'ER calculations'!N3417</f>
        <v>1.1064778895413589</v>
      </c>
    </row>
    <row r="3418" spans="1:15" ht="15">
      <c r="A3418" s="284">
        <v>3414</v>
      </c>
      <c r="B3418" s="287"/>
      <c r="C3418" s="287"/>
      <c r="D3418" s="284" t="s">
        <v>3178</v>
      </c>
      <c r="E3418" s="287"/>
      <c r="F3418" s="285" t="s">
        <v>3539</v>
      </c>
      <c r="G3418" s="266" t="s">
        <v>121</v>
      </c>
      <c r="H3418" s="266">
        <f>IF(G3418="Traditional Stove",0.1,0.2)</f>
        <v>0.1</v>
      </c>
      <c r="I3418" s="266">
        <f>YEAR(J3418)</f>
        <v>2023</v>
      </c>
      <c r="J3418" s="267">
        <v>44968</v>
      </c>
      <c r="K3418" s="267">
        <f>J3418+1</f>
        <v>44969</v>
      </c>
      <c r="L3418" s="266">
        <f>IF(M3418&lt;=365,1,2)</f>
        <v>1</v>
      </c>
      <c r="M3418" s="266">
        <f>IF(K3418&lt;$C$1,$C$2-$C$1+1,$C$2-K3418+1)</f>
        <v>78</v>
      </c>
      <c r="N3418" s="268">
        <f>M3418/365</f>
        <v>0.21369863013698631</v>
      </c>
      <c r="O3418" s="269">
        <f>'Data and Parameter'!$E$4*'Data and Parameter'!$E$5*('Data and Parameter'!$E$6+'Data and Parameter'!$E$7)*'Data and Parameter'!$E$19*'Data and Parameter'!$E$14*'ER calculations'!N3418</f>
        <v>1.1064778895413589</v>
      </c>
    </row>
    <row r="3419" spans="1:15" ht="15">
      <c r="A3419" s="284">
        <v>3415</v>
      </c>
      <c r="B3419" s="287"/>
      <c r="C3419" s="287"/>
      <c r="D3419" s="284" t="s">
        <v>119</v>
      </c>
      <c r="E3419" s="287"/>
      <c r="F3419" s="285" t="s">
        <v>3540</v>
      </c>
      <c r="G3419" s="266" t="s">
        <v>121</v>
      </c>
      <c r="H3419" s="266">
        <f>IF(G3419="Traditional Stove",0.1,0.2)</f>
        <v>0.1</v>
      </c>
      <c r="I3419" s="266">
        <f>YEAR(J3419)</f>
        <v>2023</v>
      </c>
      <c r="J3419" s="267">
        <v>45003</v>
      </c>
      <c r="K3419" s="267">
        <f>J3419+1</f>
        <v>45004</v>
      </c>
      <c r="L3419" s="266">
        <f>IF(M3419&lt;=365,1,2)</f>
        <v>1</v>
      </c>
      <c r="M3419" s="266">
        <f>IF(K3419&lt;$C$1,$C$2-$C$1+1,$C$2-K3419+1)</f>
        <v>43</v>
      </c>
      <c r="N3419" s="268">
        <f>M3419/365</f>
        <v>0.11780821917808219</v>
      </c>
      <c r="O3419" s="269">
        <f>'Data and Parameter'!$E$4*'Data and Parameter'!$E$5*('Data and Parameter'!$E$6+'Data and Parameter'!$E$7)*'Data and Parameter'!$E$19*'Data and Parameter'!$E$14*'ER calculations'!N3419</f>
        <v>0.60998140064459527</v>
      </c>
    </row>
    <row r="3420" spans="1:15" ht="15">
      <c r="A3420" s="284">
        <v>3416</v>
      </c>
      <c r="B3420" s="287"/>
      <c r="C3420" s="287"/>
      <c r="D3420" s="284" t="s">
        <v>1054</v>
      </c>
      <c r="E3420" s="287"/>
      <c r="F3420" s="285" t="s">
        <v>3541</v>
      </c>
      <c r="G3420" s="266" t="s">
        <v>121</v>
      </c>
      <c r="H3420" s="266">
        <f>IF(G3420="Traditional Stove",0.1,0.2)</f>
        <v>0.1</v>
      </c>
      <c r="I3420" s="266">
        <f>YEAR(J3420)</f>
        <v>2023</v>
      </c>
      <c r="J3420" s="267">
        <v>44964</v>
      </c>
      <c r="K3420" s="267">
        <f>J3420+1</f>
        <v>44965</v>
      </c>
      <c r="L3420" s="266">
        <f>IF(M3420&lt;=365,1,2)</f>
        <v>1</v>
      </c>
      <c r="M3420" s="266">
        <f>IF(K3420&lt;$C$1,$C$2-$C$1+1,$C$2-K3420+1)</f>
        <v>82</v>
      </c>
      <c r="N3420" s="268">
        <f>M3420/365</f>
        <v>0.22465753424657534</v>
      </c>
      <c r="O3420" s="269">
        <f>'Data and Parameter'!$E$4*'Data and Parameter'!$E$5*('Data and Parameter'!$E$6+'Data and Parameter'!$E$7)*'Data and Parameter'!$E$19*'Data and Parameter'!$E$14*'ER calculations'!N3420</f>
        <v>1.1632203454152747</v>
      </c>
    </row>
    <row r="3421" spans="1:15" ht="15">
      <c r="A3421" s="284">
        <v>3417</v>
      </c>
      <c r="B3421" s="287"/>
      <c r="C3421" s="287"/>
      <c r="D3421" s="284" t="s">
        <v>3178</v>
      </c>
      <c r="E3421" s="287"/>
      <c r="F3421" s="285" t="s">
        <v>3542</v>
      </c>
      <c r="G3421" s="266" t="s">
        <v>121</v>
      </c>
      <c r="H3421" s="266">
        <f>IF(G3421="Traditional Stove",0.1,0.2)</f>
        <v>0.1</v>
      </c>
      <c r="I3421" s="266">
        <f>YEAR(J3421)</f>
        <v>2023</v>
      </c>
      <c r="J3421" s="267">
        <v>44968</v>
      </c>
      <c r="K3421" s="267">
        <f>J3421+1</f>
        <v>44969</v>
      </c>
      <c r="L3421" s="266">
        <f>IF(M3421&lt;=365,1,2)</f>
        <v>1</v>
      </c>
      <c r="M3421" s="266">
        <f>IF(K3421&lt;$C$1,$C$2-$C$1+1,$C$2-K3421+1)</f>
        <v>78</v>
      </c>
      <c r="N3421" s="268">
        <f>M3421/365</f>
        <v>0.21369863013698631</v>
      </c>
      <c r="O3421" s="269">
        <f>'Data and Parameter'!$E$4*'Data and Parameter'!$E$5*('Data and Parameter'!$E$6+'Data and Parameter'!$E$7)*'Data and Parameter'!$E$19*'Data and Parameter'!$E$14*'ER calculations'!N3421</f>
        <v>1.1064778895413589</v>
      </c>
    </row>
    <row r="3422" spans="1:15" ht="15">
      <c r="A3422" s="284">
        <v>3418</v>
      </c>
      <c r="B3422" s="287"/>
      <c r="C3422" s="287"/>
      <c r="D3422" s="284" t="s">
        <v>1054</v>
      </c>
      <c r="E3422" s="287"/>
      <c r="F3422" s="285" t="s">
        <v>3543</v>
      </c>
      <c r="G3422" s="266" t="s">
        <v>121</v>
      </c>
      <c r="H3422" s="266">
        <f>IF(G3422="Traditional Stove",0.1,0.2)</f>
        <v>0.1</v>
      </c>
      <c r="I3422" s="266">
        <f>YEAR(J3422)</f>
        <v>2023</v>
      </c>
      <c r="J3422" s="267">
        <v>44964</v>
      </c>
      <c r="K3422" s="267">
        <f>J3422+1</f>
        <v>44965</v>
      </c>
      <c r="L3422" s="266">
        <f>IF(M3422&lt;=365,1,2)</f>
        <v>1</v>
      </c>
      <c r="M3422" s="266">
        <f>IF(K3422&lt;$C$1,$C$2-$C$1+1,$C$2-K3422+1)</f>
        <v>82</v>
      </c>
      <c r="N3422" s="268">
        <f>M3422/365</f>
        <v>0.22465753424657534</v>
      </c>
      <c r="O3422" s="269">
        <f>'Data and Parameter'!$E$4*'Data and Parameter'!$E$5*('Data and Parameter'!$E$6+'Data and Parameter'!$E$7)*'Data and Parameter'!$E$19*'Data and Parameter'!$E$14*'ER calculations'!N3422</f>
        <v>1.1632203454152747</v>
      </c>
    </row>
    <row r="3423" spans="1:15" ht="15">
      <c r="A3423" s="284">
        <v>3419</v>
      </c>
      <c r="B3423" s="287"/>
      <c r="C3423" s="287"/>
      <c r="D3423" s="284" t="s">
        <v>3178</v>
      </c>
      <c r="E3423" s="287"/>
      <c r="F3423" s="285" t="s">
        <v>3544</v>
      </c>
      <c r="G3423" s="266" t="s">
        <v>121</v>
      </c>
      <c r="H3423" s="266">
        <f>IF(G3423="Traditional Stove",0.1,0.2)</f>
        <v>0.1</v>
      </c>
      <c r="I3423" s="266">
        <f>YEAR(J3423)</f>
        <v>2023</v>
      </c>
      <c r="J3423" s="267">
        <v>44968</v>
      </c>
      <c r="K3423" s="267">
        <f>J3423+1</f>
        <v>44969</v>
      </c>
      <c r="L3423" s="266">
        <f>IF(M3423&lt;=365,1,2)</f>
        <v>1</v>
      </c>
      <c r="M3423" s="266">
        <f>IF(K3423&lt;$C$1,$C$2-$C$1+1,$C$2-K3423+1)</f>
        <v>78</v>
      </c>
      <c r="N3423" s="268">
        <f>M3423/365</f>
        <v>0.21369863013698631</v>
      </c>
      <c r="O3423" s="269">
        <f>'Data and Parameter'!$E$4*'Data and Parameter'!$E$5*('Data and Parameter'!$E$6+'Data and Parameter'!$E$7)*'Data and Parameter'!$E$19*'Data and Parameter'!$E$14*'ER calculations'!N3423</f>
        <v>1.1064778895413589</v>
      </c>
    </row>
    <row r="3424" spans="1:15" ht="15">
      <c r="A3424" s="284">
        <v>3420</v>
      </c>
      <c r="B3424" s="287"/>
      <c r="C3424" s="287"/>
      <c r="D3424" s="284" t="s">
        <v>119</v>
      </c>
      <c r="E3424" s="287"/>
      <c r="F3424" s="285" t="s">
        <v>3545</v>
      </c>
      <c r="G3424" s="266" t="s">
        <v>121</v>
      </c>
      <c r="H3424" s="266">
        <f>IF(G3424="Traditional Stove",0.1,0.2)</f>
        <v>0.1</v>
      </c>
      <c r="I3424" s="266">
        <f>YEAR(J3424)</f>
        <v>2023</v>
      </c>
      <c r="J3424" s="267">
        <v>45003</v>
      </c>
      <c r="K3424" s="267">
        <f>J3424+1</f>
        <v>45004</v>
      </c>
      <c r="L3424" s="266">
        <f>IF(M3424&lt;=365,1,2)</f>
        <v>1</v>
      </c>
      <c r="M3424" s="266">
        <f>IF(K3424&lt;$C$1,$C$2-$C$1+1,$C$2-K3424+1)</f>
        <v>43</v>
      </c>
      <c r="N3424" s="268">
        <f>M3424/365</f>
        <v>0.11780821917808219</v>
      </c>
      <c r="O3424" s="269">
        <f>'Data and Parameter'!$E$4*'Data and Parameter'!$E$5*('Data and Parameter'!$E$6+'Data and Parameter'!$E$7)*'Data and Parameter'!$E$19*'Data and Parameter'!$E$14*'ER calculations'!N3424</f>
        <v>0.60998140064459527</v>
      </c>
    </row>
    <row r="3425" spans="1:15" ht="15">
      <c r="A3425" s="284">
        <v>3421</v>
      </c>
      <c r="B3425" s="287"/>
      <c r="C3425" s="287"/>
      <c r="D3425" s="284" t="s">
        <v>1054</v>
      </c>
      <c r="E3425" s="287"/>
      <c r="F3425" s="285" t="s">
        <v>3546</v>
      </c>
      <c r="G3425" s="266" t="s">
        <v>121</v>
      </c>
      <c r="H3425" s="266">
        <f>IF(G3425="Traditional Stove",0.1,0.2)</f>
        <v>0.1</v>
      </c>
      <c r="I3425" s="266">
        <f>YEAR(J3425)</f>
        <v>2023</v>
      </c>
      <c r="J3425" s="267">
        <v>44964</v>
      </c>
      <c r="K3425" s="267">
        <f>J3425+1</f>
        <v>44965</v>
      </c>
      <c r="L3425" s="266">
        <f>IF(M3425&lt;=365,1,2)</f>
        <v>1</v>
      </c>
      <c r="M3425" s="266">
        <f>IF(K3425&lt;$C$1,$C$2-$C$1+1,$C$2-K3425+1)</f>
        <v>82</v>
      </c>
      <c r="N3425" s="268">
        <f>M3425/365</f>
        <v>0.22465753424657534</v>
      </c>
      <c r="O3425" s="269">
        <f>'Data and Parameter'!$E$4*'Data and Parameter'!$E$5*('Data and Parameter'!$E$6+'Data and Parameter'!$E$7)*'Data and Parameter'!$E$19*'Data and Parameter'!$E$14*'ER calculations'!N3425</f>
        <v>1.1632203454152747</v>
      </c>
    </row>
    <row r="3426" spans="1:15" ht="15">
      <c r="A3426" s="284">
        <v>3422</v>
      </c>
      <c r="B3426" s="287"/>
      <c r="C3426" s="287"/>
      <c r="D3426" s="284" t="s">
        <v>3178</v>
      </c>
      <c r="E3426" s="287"/>
      <c r="F3426" s="285" t="s">
        <v>3547</v>
      </c>
      <c r="G3426" s="266" t="s">
        <v>121</v>
      </c>
      <c r="H3426" s="266">
        <f>IF(G3426="Traditional Stove",0.1,0.2)</f>
        <v>0.1</v>
      </c>
      <c r="I3426" s="266">
        <f>YEAR(J3426)</f>
        <v>2023</v>
      </c>
      <c r="J3426" s="267">
        <v>44968</v>
      </c>
      <c r="K3426" s="267">
        <f>J3426+1</f>
        <v>44969</v>
      </c>
      <c r="L3426" s="266">
        <f>IF(M3426&lt;=365,1,2)</f>
        <v>1</v>
      </c>
      <c r="M3426" s="266">
        <f>IF(K3426&lt;$C$1,$C$2-$C$1+1,$C$2-K3426+1)</f>
        <v>78</v>
      </c>
      <c r="N3426" s="268">
        <f>M3426/365</f>
        <v>0.21369863013698631</v>
      </c>
      <c r="O3426" s="269">
        <f>'Data and Parameter'!$E$4*'Data and Parameter'!$E$5*('Data and Parameter'!$E$6+'Data and Parameter'!$E$7)*'Data and Parameter'!$E$19*'Data and Parameter'!$E$14*'ER calculations'!N3426</f>
        <v>1.1064778895413589</v>
      </c>
    </row>
    <row r="3427" spans="1:15" ht="15">
      <c r="A3427" s="284">
        <v>3423</v>
      </c>
      <c r="B3427" s="287"/>
      <c r="C3427" s="287"/>
      <c r="D3427" s="284" t="s">
        <v>1054</v>
      </c>
      <c r="E3427" s="287"/>
      <c r="F3427" s="285" t="s">
        <v>3548</v>
      </c>
      <c r="G3427" s="266" t="s">
        <v>121</v>
      </c>
      <c r="H3427" s="266">
        <f>IF(G3427="Traditional Stove",0.1,0.2)</f>
        <v>0.1</v>
      </c>
      <c r="I3427" s="266">
        <f>YEAR(J3427)</f>
        <v>2023</v>
      </c>
      <c r="J3427" s="267">
        <v>44964</v>
      </c>
      <c r="K3427" s="267">
        <f>J3427+1</f>
        <v>44965</v>
      </c>
      <c r="L3427" s="266">
        <f>IF(M3427&lt;=365,1,2)</f>
        <v>1</v>
      </c>
      <c r="M3427" s="266">
        <f>IF(K3427&lt;$C$1,$C$2-$C$1+1,$C$2-K3427+1)</f>
        <v>82</v>
      </c>
      <c r="N3427" s="268">
        <f>M3427/365</f>
        <v>0.22465753424657534</v>
      </c>
      <c r="O3427" s="269">
        <f>'Data and Parameter'!$E$4*'Data and Parameter'!$E$5*('Data and Parameter'!$E$6+'Data and Parameter'!$E$7)*'Data and Parameter'!$E$19*'Data and Parameter'!$E$14*'ER calculations'!N3427</f>
        <v>1.1632203454152747</v>
      </c>
    </row>
    <row r="3428" spans="1:15" ht="15">
      <c r="A3428" s="284">
        <v>3424</v>
      </c>
      <c r="B3428" s="287"/>
      <c r="C3428" s="287"/>
      <c r="D3428" s="284" t="s">
        <v>119</v>
      </c>
      <c r="E3428" s="287"/>
      <c r="F3428" s="285" t="s">
        <v>3549</v>
      </c>
      <c r="G3428" s="266" t="s">
        <v>121</v>
      </c>
      <c r="H3428" s="266">
        <f>IF(G3428="Traditional Stove",0.1,0.2)</f>
        <v>0.1</v>
      </c>
      <c r="I3428" s="266">
        <f>YEAR(J3428)</f>
        <v>2023</v>
      </c>
      <c r="J3428" s="267">
        <v>45003</v>
      </c>
      <c r="K3428" s="267">
        <f>J3428+1</f>
        <v>45004</v>
      </c>
      <c r="L3428" s="266">
        <f>IF(M3428&lt;=365,1,2)</f>
        <v>1</v>
      </c>
      <c r="M3428" s="266">
        <f>IF(K3428&lt;$C$1,$C$2-$C$1+1,$C$2-K3428+1)</f>
        <v>43</v>
      </c>
      <c r="N3428" s="268">
        <f>M3428/365</f>
        <v>0.11780821917808219</v>
      </c>
      <c r="O3428" s="269">
        <f>'Data and Parameter'!$E$4*'Data and Parameter'!$E$5*('Data and Parameter'!$E$6+'Data and Parameter'!$E$7)*'Data and Parameter'!$E$19*'Data and Parameter'!$E$14*'ER calculations'!N3428</f>
        <v>0.60998140064459527</v>
      </c>
    </row>
    <row r="3429" spans="1:15" ht="15">
      <c r="A3429" s="284">
        <v>3425</v>
      </c>
      <c r="B3429" s="287"/>
      <c r="C3429" s="287"/>
      <c r="D3429" s="284" t="s">
        <v>3178</v>
      </c>
      <c r="E3429" s="287"/>
      <c r="F3429" s="285" t="s">
        <v>3550</v>
      </c>
      <c r="G3429" s="266" t="s">
        <v>121</v>
      </c>
      <c r="H3429" s="266">
        <f>IF(G3429="Traditional Stove",0.1,0.2)</f>
        <v>0.1</v>
      </c>
      <c r="I3429" s="266">
        <f>YEAR(J3429)</f>
        <v>2023</v>
      </c>
      <c r="J3429" s="267">
        <v>44968</v>
      </c>
      <c r="K3429" s="267">
        <f>J3429+1</f>
        <v>44969</v>
      </c>
      <c r="L3429" s="266">
        <f>IF(M3429&lt;=365,1,2)</f>
        <v>1</v>
      </c>
      <c r="M3429" s="266">
        <f>IF(K3429&lt;$C$1,$C$2-$C$1+1,$C$2-K3429+1)</f>
        <v>78</v>
      </c>
      <c r="N3429" s="268">
        <f>M3429/365</f>
        <v>0.21369863013698631</v>
      </c>
      <c r="O3429" s="269">
        <f>'Data and Parameter'!$E$4*'Data and Parameter'!$E$5*('Data and Parameter'!$E$6+'Data and Parameter'!$E$7)*'Data and Parameter'!$E$19*'Data and Parameter'!$E$14*'ER calculations'!N3429</f>
        <v>1.1064778895413589</v>
      </c>
    </row>
    <row r="3430" spans="1:15" ht="15">
      <c r="A3430" s="284">
        <v>3426</v>
      </c>
      <c r="B3430" s="287"/>
      <c r="C3430" s="287"/>
      <c r="D3430" s="284" t="s">
        <v>1054</v>
      </c>
      <c r="E3430" s="287"/>
      <c r="F3430" s="285" t="s">
        <v>3551</v>
      </c>
      <c r="G3430" s="266" t="s">
        <v>121</v>
      </c>
      <c r="H3430" s="266">
        <f>IF(G3430="Traditional Stove",0.1,0.2)</f>
        <v>0.1</v>
      </c>
      <c r="I3430" s="266">
        <f>YEAR(J3430)</f>
        <v>2023</v>
      </c>
      <c r="J3430" s="267">
        <v>44964</v>
      </c>
      <c r="K3430" s="267">
        <f>J3430+1</f>
        <v>44965</v>
      </c>
      <c r="L3430" s="266">
        <f>IF(M3430&lt;=365,1,2)</f>
        <v>1</v>
      </c>
      <c r="M3430" s="266">
        <f>IF(K3430&lt;$C$1,$C$2-$C$1+1,$C$2-K3430+1)</f>
        <v>82</v>
      </c>
      <c r="N3430" s="268">
        <f>M3430/365</f>
        <v>0.22465753424657534</v>
      </c>
      <c r="O3430" s="269">
        <f>'Data and Parameter'!$E$4*'Data and Parameter'!$E$5*('Data and Parameter'!$E$6+'Data and Parameter'!$E$7)*'Data and Parameter'!$E$19*'Data and Parameter'!$E$14*'ER calculations'!N3430</f>
        <v>1.1632203454152747</v>
      </c>
    </row>
    <row r="3431" spans="1:15" ht="15">
      <c r="A3431" s="284">
        <v>3427</v>
      </c>
      <c r="B3431" s="287"/>
      <c r="C3431" s="287"/>
      <c r="D3431" s="284" t="s">
        <v>119</v>
      </c>
      <c r="E3431" s="287"/>
      <c r="F3431" s="285" t="s">
        <v>3552</v>
      </c>
      <c r="G3431" s="266" t="s">
        <v>121</v>
      </c>
      <c r="H3431" s="266">
        <f>IF(G3431="Traditional Stove",0.1,0.2)</f>
        <v>0.1</v>
      </c>
      <c r="I3431" s="266">
        <f>YEAR(J3431)</f>
        <v>2023</v>
      </c>
      <c r="J3431" s="267">
        <v>45003</v>
      </c>
      <c r="K3431" s="267">
        <f>J3431+1</f>
        <v>45004</v>
      </c>
      <c r="L3431" s="266">
        <f>IF(M3431&lt;=365,1,2)</f>
        <v>1</v>
      </c>
      <c r="M3431" s="266">
        <f>IF(K3431&lt;$C$1,$C$2-$C$1+1,$C$2-K3431+1)</f>
        <v>43</v>
      </c>
      <c r="N3431" s="268">
        <f>M3431/365</f>
        <v>0.11780821917808219</v>
      </c>
      <c r="O3431" s="269">
        <f>'Data and Parameter'!$E$4*'Data and Parameter'!$E$5*('Data and Parameter'!$E$6+'Data and Parameter'!$E$7)*'Data and Parameter'!$E$19*'Data and Parameter'!$E$14*'ER calculations'!N3431</f>
        <v>0.60998140064459527</v>
      </c>
    </row>
    <row r="3432" spans="1:15" ht="15">
      <c r="A3432" s="284">
        <v>3428</v>
      </c>
      <c r="B3432" s="287"/>
      <c r="C3432" s="287"/>
      <c r="D3432" s="284" t="s">
        <v>1054</v>
      </c>
      <c r="E3432" s="287"/>
      <c r="F3432" s="285" t="s">
        <v>3553</v>
      </c>
      <c r="G3432" s="266" t="s">
        <v>121</v>
      </c>
      <c r="H3432" s="266">
        <f>IF(G3432="Traditional Stove",0.1,0.2)</f>
        <v>0.1</v>
      </c>
      <c r="I3432" s="266">
        <f>YEAR(J3432)</f>
        <v>2023</v>
      </c>
      <c r="J3432" s="267">
        <v>44964</v>
      </c>
      <c r="K3432" s="267">
        <f>J3432+1</f>
        <v>44965</v>
      </c>
      <c r="L3432" s="266">
        <f>IF(M3432&lt;=365,1,2)</f>
        <v>1</v>
      </c>
      <c r="M3432" s="266">
        <f>IF(K3432&lt;$C$1,$C$2-$C$1+1,$C$2-K3432+1)</f>
        <v>82</v>
      </c>
      <c r="N3432" s="268">
        <f>M3432/365</f>
        <v>0.22465753424657534</v>
      </c>
      <c r="O3432" s="269">
        <f>'Data and Parameter'!$E$4*'Data and Parameter'!$E$5*('Data and Parameter'!$E$6+'Data and Parameter'!$E$7)*'Data and Parameter'!$E$19*'Data and Parameter'!$E$14*'ER calculations'!N3432</f>
        <v>1.1632203454152747</v>
      </c>
    </row>
    <row r="3433" spans="1:15" ht="15">
      <c r="A3433" s="284">
        <v>3429</v>
      </c>
      <c r="B3433" s="287"/>
      <c r="C3433" s="287"/>
      <c r="D3433" s="284" t="s">
        <v>3178</v>
      </c>
      <c r="E3433" s="287"/>
      <c r="F3433" s="285" t="s">
        <v>3554</v>
      </c>
      <c r="G3433" s="266" t="s">
        <v>121</v>
      </c>
      <c r="H3433" s="266">
        <f>IF(G3433="Traditional Stove",0.1,0.2)</f>
        <v>0.1</v>
      </c>
      <c r="I3433" s="266">
        <f>YEAR(J3433)</f>
        <v>2023</v>
      </c>
      <c r="J3433" s="267">
        <v>44968</v>
      </c>
      <c r="K3433" s="267">
        <f>J3433+1</f>
        <v>44969</v>
      </c>
      <c r="L3433" s="266">
        <f>IF(M3433&lt;=365,1,2)</f>
        <v>1</v>
      </c>
      <c r="M3433" s="266">
        <f>IF(K3433&lt;$C$1,$C$2-$C$1+1,$C$2-K3433+1)</f>
        <v>78</v>
      </c>
      <c r="N3433" s="268">
        <f>M3433/365</f>
        <v>0.21369863013698631</v>
      </c>
      <c r="O3433" s="269">
        <f>'Data and Parameter'!$E$4*'Data and Parameter'!$E$5*('Data and Parameter'!$E$6+'Data and Parameter'!$E$7)*'Data and Parameter'!$E$19*'Data and Parameter'!$E$14*'ER calculations'!N3433</f>
        <v>1.1064778895413589</v>
      </c>
    </row>
    <row r="3434" spans="1:15" ht="15">
      <c r="A3434" s="284">
        <v>3430</v>
      </c>
      <c r="B3434" s="287"/>
      <c r="C3434" s="287"/>
      <c r="D3434" s="284" t="s">
        <v>588</v>
      </c>
      <c r="E3434" s="287"/>
      <c r="F3434" s="285" t="s">
        <v>3555</v>
      </c>
      <c r="G3434" s="266" t="s">
        <v>121</v>
      </c>
      <c r="H3434" s="266">
        <f>IF(G3434="Traditional Stove",0.1,0.2)</f>
        <v>0.1</v>
      </c>
      <c r="I3434" s="266">
        <f>YEAR(J3434)</f>
        <v>2023</v>
      </c>
      <c r="J3434" s="267">
        <v>45014</v>
      </c>
      <c r="K3434" s="267">
        <f>J3434+1</f>
        <v>45015</v>
      </c>
      <c r="L3434" s="266">
        <f>IF(M3434&lt;=365,1,2)</f>
        <v>1</v>
      </c>
      <c r="M3434" s="266">
        <f>IF(K3434&lt;$C$1,$C$2-$C$1+1,$C$2-K3434+1)</f>
        <v>32</v>
      </c>
      <c r="N3434" s="268">
        <f>M3434/365</f>
        <v>8.7671232876712329E-2</v>
      </c>
      <c r="O3434" s="269">
        <f>'Data and Parameter'!$E$4*'Data and Parameter'!$E$5*('Data and Parameter'!$E$6+'Data and Parameter'!$E$7)*'Data and Parameter'!$E$19*'Data and Parameter'!$E$14*'ER calculations'!N3434</f>
        <v>0.45393964699132677</v>
      </c>
    </row>
    <row r="3435" spans="1:15" ht="15">
      <c r="A3435" s="284">
        <v>3431</v>
      </c>
      <c r="B3435" s="287"/>
      <c r="C3435" s="287"/>
      <c r="D3435" s="284" t="s">
        <v>1054</v>
      </c>
      <c r="E3435" s="287"/>
      <c r="F3435" s="285" t="s">
        <v>3556</v>
      </c>
      <c r="G3435" s="266" t="s">
        <v>121</v>
      </c>
      <c r="H3435" s="266">
        <f>IF(G3435="Traditional Stove",0.1,0.2)</f>
        <v>0.1</v>
      </c>
      <c r="I3435" s="266">
        <f>YEAR(J3435)</f>
        <v>2023</v>
      </c>
      <c r="J3435" s="267">
        <v>44964</v>
      </c>
      <c r="K3435" s="267">
        <f>J3435+1</f>
        <v>44965</v>
      </c>
      <c r="L3435" s="266">
        <f>IF(M3435&lt;=365,1,2)</f>
        <v>1</v>
      </c>
      <c r="M3435" s="266">
        <f>IF(K3435&lt;$C$1,$C$2-$C$1+1,$C$2-K3435+1)</f>
        <v>82</v>
      </c>
      <c r="N3435" s="268">
        <f>M3435/365</f>
        <v>0.22465753424657534</v>
      </c>
      <c r="O3435" s="269">
        <f>'Data and Parameter'!$E$4*'Data and Parameter'!$E$5*('Data and Parameter'!$E$6+'Data and Parameter'!$E$7)*'Data and Parameter'!$E$19*'Data and Parameter'!$E$14*'ER calculations'!N3435</f>
        <v>1.1632203454152747</v>
      </c>
    </row>
    <row r="3436" spans="1:15" ht="15">
      <c r="A3436" s="284">
        <v>3432</v>
      </c>
      <c r="B3436" s="287"/>
      <c r="C3436" s="287"/>
      <c r="D3436" s="284" t="s">
        <v>3178</v>
      </c>
      <c r="E3436" s="287"/>
      <c r="F3436" s="285" t="s">
        <v>3557</v>
      </c>
      <c r="G3436" s="266" t="s">
        <v>121</v>
      </c>
      <c r="H3436" s="266">
        <f>IF(G3436="Traditional Stove",0.1,0.2)</f>
        <v>0.1</v>
      </c>
      <c r="I3436" s="266">
        <f>YEAR(J3436)</f>
        <v>2023</v>
      </c>
      <c r="J3436" s="267">
        <v>44968</v>
      </c>
      <c r="K3436" s="267">
        <f>J3436+1</f>
        <v>44969</v>
      </c>
      <c r="L3436" s="266">
        <f>IF(M3436&lt;=365,1,2)</f>
        <v>1</v>
      </c>
      <c r="M3436" s="266">
        <f>IF(K3436&lt;$C$1,$C$2-$C$1+1,$C$2-K3436+1)</f>
        <v>78</v>
      </c>
      <c r="N3436" s="268">
        <f>M3436/365</f>
        <v>0.21369863013698631</v>
      </c>
      <c r="O3436" s="269">
        <f>'Data and Parameter'!$E$4*'Data and Parameter'!$E$5*('Data and Parameter'!$E$6+'Data and Parameter'!$E$7)*'Data and Parameter'!$E$19*'Data and Parameter'!$E$14*'ER calculations'!N3436</f>
        <v>1.1064778895413589</v>
      </c>
    </row>
    <row r="3437" spans="1:15" ht="15">
      <c r="A3437" s="284">
        <v>3433</v>
      </c>
      <c r="B3437" s="287"/>
      <c r="C3437" s="287"/>
      <c r="D3437" s="284" t="s">
        <v>3178</v>
      </c>
      <c r="E3437" s="287"/>
      <c r="F3437" s="285" t="s">
        <v>3558</v>
      </c>
      <c r="G3437" s="266" t="s">
        <v>121</v>
      </c>
      <c r="H3437" s="266">
        <f>IF(G3437="Traditional Stove",0.1,0.2)</f>
        <v>0.1</v>
      </c>
      <c r="I3437" s="266">
        <f>YEAR(J3437)</f>
        <v>2023</v>
      </c>
      <c r="J3437" s="267">
        <v>44968</v>
      </c>
      <c r="K3437" s="267">
        <f>J3437+1</f>
        <v>44969</v>
      </c>
      <c r="L3437" s="266">
        <f>IF(M3437&lt;=365,1,2)</f>
        <v>1</v>
      </c>
      <c r="M3437" s="266">
        <f>IF(K3437&lt;$C$1,$C$2-$C$1+1,$C$2-K3437+1)</f>
        <v>78</v>
      </c>
      <c r="N3437" s="268">
        <f>M3437/365</f>
        <v>0.21369863013698631</v>
      </c>
      <c r="O3437" s="269">
        <f>'Data and Parameter'!$E$4*'Data and Parameter'!$E$5*('Data and Parameter'!$E$6+'Data and Parameter'!$E$7)*'Data and Parameter'!$E$19*'Data and Parameter'!$E$14*'ER calculations'!N3437</f>
        <v>1.1064778895413589</v>
      </c>
    </row>
    <row r="3438" spans="1:15" ht="15">
      <c r="A3438" s="284">
        <v>3434</v>
      </c>
      <c r="B3438" s="287"/>
      <c r="C3438" s="287"/>
      <c r="D3438" s="284" t="s">
        <v>119</v>
      </c>
      <c r="E3438" s="287"/>
      <c r="F3438" s="285" t="s">
        <v>3559</v>
      </c>
      <c r="G3438" s="266" t="s">
        <v>121</v>
      </c>
      <c r="H3438" s="266">
        <f>IF(G3438="Traditional Stove",0.1,0.2)</f>
        <v>0.1</v>
      </c>
      <c r="I3438" s="266">
        <f>YEAR(J3438)</f>
        <v>2023</v>
      </c>
      <c r="J3438" s="267">
        <v>45003</v>
      </c>
      <c r="K3438" s="267">
        <f>J3438+1</f>
        <v>45004</v>
      </c>
      <c r="L3438" s="266">
        <f>IF(M3438&lt;=365,1,2)</f>
        <v>1</v>
      </c>
      <c r="M3438" s="266">
        <f>IF(K3438&lt;$C$1,$C$2-$C$1+1,$C$2-K3438+1)</f>
        <v>43</v>
      </c>
      <c r="N3438" s="268">
        <f>M3438/365</f>
        <v>0.11780821917808219</v>
      </c>
      <c r="O3438" s="269">
        <f>'Data and Parameter'!$E$4*'Data and Parameter'!$E$5*('Data and Parameter'!$E$6+'Data and Parameter'!$E$7)*'Data and Parameter'!$E$19*'Data and Parameter'!$E$14*'ER calculations'!N3438</f>
        <v>0.60998140064459527</v>
      </c>
    </row>
    <row r="3439" spans="1:15" ht="15">
      <c r="A3439" s="284">
        <v>3435</v>
      </c>
      <c r="B3439" s="287"/>
      <c r="C3439" s="287"/>
      <c r="D3439" s="284" t="s">
        <v>588</v>
      </c>
      <c r="E3439" s="287"/>
      <c r="F3439" s="285" t="s">
        <v>3560</v>
      </c>
      <c r="G3439" s="266" t="s">
        <v>121</v>
      </c>
      <c r="H3439" s="266">
        <f>IF(G3439="Traditional Stove",0.1,0.2)</f>
        <v>0.1</v>
      </c>
      <c r="I3439" s="266">
        <f>YEAR(J3439)</f>
        <v>2023</v>
      </c>
      <c r="J3439" s="267">
        <v>45014</v>
      </c>
      <c r="K3439" s="267">
        <f>J3439+1</f>
        <v>45015</v>
      </c>
      <c r="L3439" s="266">
        <f>IF(M3439&lt;=365,1,2)</f>
        <v>1</v>
      </c>
      <c r="M3439" s="266">
        <f>IF(K3439&lt;$C$1,$C$2-$C$1+1,$C$2-K3439+1)</f>
        <v>32</v>
      </c>
      <c r="N3439" s="268">
        <f>M3439/365</f>
        <v>8.7671232876712329E-2</v>
      </c>
      <c r="O3439" s="269">
        <f>'Data and Parameter'!$E$4*'Data and Parameter'!$E$5*('Data and Parameter'!$E$6+'Data and Parameter'!$E$7)*'Data and Parameter'!$E$19*'Data and Parameter'!$E$14*'ER calculations'!N3439</f>
        <v>0.45393964699132677</v>
      </c>
    </row>
    <row r="3440" spans="1:15" ht="15">
      <c r="A3440" s="284">
        <v>3436</v>
      </c>
      <c r="B3440" s="287"/>
      <c r="C3440" s="287"/>
      <c r="D3440" s="284" t="s">
        <v>3178</v>
      </c>
      <c r="E3440" s="287"/>
      <c r="F3440" s="285" t="s">
        <v>3561</v>
      </c>
      <c r="G3440" s="266" t="s">
        <v>121</v>
      </c>
      <c r="H3440" s="266">
        <f>IF(G3440="Traditional Stove",0.1,0.2)</f>
        <v>0.1</v>
      </c>
      <c r="I3440" s="266">
        <f>YEAR(J3440)</f>
        <v>2023</v>
      </c>
      <c r="J3440" s="267">
        <v>44968</v>
      </c>
      <c r="K3440" s="267">
        <f>J3440+1</f>
        <v>44969</v>
      </c>
      <c r="L3440" s="266">
        <f>IF(M3440&lt;=365,1,2)</f>
        <v>1</v>
      </c>
      <c r="M3440" s="266">
        <f>IF(K3440&lt;$C$1,$C$2-$C$1+1,$C$2-K3440+1)</f>
        <v>78</v>
      </c>
      <c r="N3440" s="268">
        <f>M3440/365</f>
        <v>0.21369863013698631</v>
      </c>
      <c r="O3440" s="269">
        <f>'Data and Parameter'!$E$4*'Data and Parameter'!$E$5*('Data and Parameter'!$E$6+'Data and Parameter'!$E$7)*'Data and Parameter'!$E$19*'Data and Parameter'!$E$14*'ER calculations'!N3440</f>
        <v>1.1064778895413589</v>
      </c>
    </row>
    <row r="3441" spans="1:15" ht="15">
      <c r="A3441" s="284">
        <v>3437</v>
      </c>
      <c r="B3441" s="287"/>
      <c r="C3441" s="287"/>
      <c r="D3441" s="284" t="s">
        <v>588</v>
      </c>
      <c r="E3441" s="287"/>
      <c r="F3441" s="285" t="s">
        <v>3562</v>
      </c>
      <c r="G3441" s="266" t="s">
        <v>121</v>
      </c>
      <c r="H3441" s="266">
        <f>IF(G3441="Traditional Stove",0.1,0.2)</f>
        <v>0.1</v>
      </c>
      <c r="I3441" s="266">
        <f>YEAR(J3441)</f>
        <v>2023</v>
      </c>
      <c r="J3441" s="267">
        <v>45014</v>
      </c>
      <c r="K3441" s="267">
        <f>J3441+1</f>
        <v>45015</v>
      </c>
      <c r="L3441" s="266">
        <f>IF(M3441&lt;=365,1,2)</f>
        <v>1</v>
      </c>
      <c r="M3441" s="266">
        <f>IF(K3441&lt;$C$1,$C$2-$C$1+1,$C$2-K3441+1)</f>
        <v>32</v>
      </c>
      <c r="N3441" s="268">
        <f>M3441/365</f>
        <v>8.7671232876712329E-2</v>
      </c>
      <c r="O3441" s="269">
        <f>'Data and Parameter'!$E$4*'Data and Parameter'!$E$5*('Data and Parameter'!$E$6+'Data and Parameter'!$E$7)*'Data and Parameter'!$E$19*'Data and Parameter'!$E$14*'ER calculations'!N3441</f>
        <v>0.45393964699132677</v>
      </c>
    </row>
    <row r="3442" spans="1:15" ht="15">
      <c r="A3442" s="284">
        <v>3438</v>
      </c>
      <c r="B3442" s="287"/>
      <c r="C3442" s="287"/>
      <c r="D3442" s="284" t="s">
        <v>1054</v>
      </c>
      <c r="E3442" s="287"/>
      <c r="F3442" s="285" t="s">
        <v>3563</v>
      </c>
      <c r="G3442" s="266" t="s">
        <v>121</v>
      </c>
      <c r="H3442" s="266">
        <f>IF(G3442="Traditional Stove",0.1,0.2)</f>
        <v>0.1</v>
      </c>
      <c r="I3442" s="266">
        <f>YEAR(J3442)</f>
        <v>2023</v>
      </c>
      <c r="J3442" s="267">
        <v>44964</v>
      </c>
      <c r="K3442" s="267">
        <f>J3442+1</f>
        <v>44965</v>
      </c>
      <c r="L3442" s="266">
        <f>IF(M3442&lt;=365,1,2)</f>
        <v>1</v>
      </c>
      <c r="M3442" s="266">
        <f>IF(K3442&lt;$C$1,$C$2-$C$1+1,$C$2-K3442+1)</f>
        <v>82</v>
      </c>
      <c r="N3442" s="268">
        <f>M3442/365</f>
        <v>0.22465753424657534</v>
      </c>
      <c r="O3442" s="269">
        <f>'Data and Parameter'!$E$4*'Data and Parameter'!$E$5*('Data and Parameter'!$E$6+'Data and Parameter'!$E$7)*'Data and Parameter'!$E$19*'Data and Parameter'!$E$14*'ER calculations'!N3442</f>
        <v>1.1632203454152747</v>
      </c>
    </row>
    <row r="3443" spans="1:15" ht="15">
      <c r="A3443" s="284">
        <v>3439</v>
      </c>
      <c r="B3443" s="287"/>
      <c r="C3443" s="287"/>
      <c r="D3443" s="284" t="s">
        <v>3178</v>
      </c>
      <c r="E3443" s="287"/>
      <c r="F3443" s="285" t="s">
        <v>3564</v>
      </c>
      <c r="G3443" s="266" t="s">
        <v>121</v>
      </c>
      <c r="H3443" s="266">
        <f>IF(G3443="Traditional Stove",0.1,0.2)</f>
        <v>0.1</v>
      </c>
      <c r="I3443" s="266">
        <f>YEAR(J3443)</f>
        <v>2023</v>
      </c>
      <c r="J3443" s="267">
        <v>44968</v>
      </c>
      <c r="K3443" s="267">
        <f>J3443+1</f>
        <v>44969</v>
      </c>
      <c r="L3443" s="266">
        <f>IF(M3443&lt;=365,1,2)</f>
        <v>1</v>
      </c>
      <c r="M3443" s="266">
        <f>IF(K3443&lt;$C$1,$C$2-$C$1+1,$C$2-K3443+1)</f>
        <v>78</v>
      </c>
      <c r="N3443" s="268">
        <f>M3443/365</f>
        <v>0.21369863013698631</v>
      </c>
      <c r="O3443" s="269">
        <f>'Data and Parameter'!$E$4*'Data and Parameter'!$E$5*('Data and Parameter'!$E$6+'Data and Parameter'!$E$7)*'Data and Parameter'!$E$19*'Data and Parameter'!$E$14*'ER calculations'!N3443</f>
        <v>1.1064778895413589</v>
      </c>
    </row>
    <row r="3444" spans="1:15" ht="15">
      <c r="A3444" s="284">
        <v>3440</v>
      </c>
      <c r="B3444" s="287"/>
      <c r="C3444" s="287"/>
      <c r="D3444" s="284" t="s">
        <v>588</v>
      </c>
      <c r="E3444" s="287"/>
      <c r="F3444" s="285" t="s">
        <v>3565</v>
      </c>
      <c r="G3444" s="266" t="s">
        <v>121</v>
      </c>
      <c r="H3444" s="266">
        <f>IF(G3444="Traditional Stove",0.1,0.2)</f>
        <v>0.1</v>
      </c>
      <c r="I3444" s="266">
        <f>YEAR(J3444)</f>
        <v>2023</v>
      </c>
      <c r="J3444" s="267">
        <v>45014</v>
      </c>
      <c r="K3444" s="267">
        <f>J3444+1</f>
        <v>45015</v>
      </c>
      <c r="L3444" s="266">
        <f>IF(M3444&lt;=365,1,2)</f>
        <v>1</v>
      </c>
      <c r="M3444" s="266">
        <f>IF(K3444&lt;$C$1,$C$2-$C$1+1,$C$2-K3444+1)</f>
        <v>32</v>
      </c>
      <c r="N3444" s="268">
        <f>M3444/365</f>
        <v>8.7671232876712329E-2</v>
      </c>
      <c r="O3444" s="269">
        <f>'Data and Parameter'!$E$4*'Data and Parameter'!$E$5*('Data and Parameter'!$E$6+'Data and Parameter'!$E$7)*'Data and Parameter'!$E$19*'Data and Parameter'!$E$14*'ER calculations'!N3444</f>
        <v>0.45393964699132677</v>
      </c>
    </row>
    <row r="3445" spans="1:15" ht="15">
      <c r="A3445" s="284">
        <v>3441</v>
      </c>
      <c r="B3445" s="287"/>
      <c r="C3445" s="287"/>
      <c r="D3445" s="284" t="s">
        <v>119</v>
      </c>
      <c r="E3445" s="287"/>
      <c r="F3445" s="285" t="s">
        <v>3566</v>
      </c>
      <c r="G3445" s="266" t="s">
        <v>121</v>
      </c>
      <c r="H3445" s="266">
        <f>IF(G3445="Traditional Stove",0.1,0.2)</f>
        <v>0.1</v>
      </c>
      <c r="I3445" s="266">
        <f>YEAR(J3445)</f>
        <v>2023</v>
      </c>
      <c r="J3445" s="267">
        <v>45003</v>
      </c>
      <c r="K3445" s="267">
        <f>J3445+1</f>
        <v>45004</v>
      </c>
      <c r="L3445" s="266">
        <f>IF(M3445&lt;=365,1,2)</f>
        <v>1</v>
      </c>
      <c r="M3445" s="266">
        <f>IF(K3445&lt;$C$1,$C$2-$C$1+1,$C$2-K3445+1)</f>
        <v>43</v>
      </c>
      <c r="N3445" s="268">
        <f>M3445/365</f>
        <v>0.11780821917808219</v>
      </c>
      <c r="O3445" s="269">
        <f>'Data and Parameter'!$E$4*'Data and Parameter'!$E$5*('Data and Parameter'!$E$6+'Data and Parameter'!$E$7)*'Data and Parameter'!$E$19*'Data and Parameter'!$E$14*'ER calculations'!N3445</f>
        <v>0.60998140064459527</v>
      </c>
    </row>
    <row r="3446" spans="1:15" ht="15">
      <c r="A3446" s="284">
        <v>3442</v>
      </c>
      <c r="B3446" s="287"/>
      <c r="C3446" s="287"/>
      <c r="D3446" s="284" t="s">
        <v>588</v>
      </c>
      <c r="E3446" s="287"/>
      <c r="F3446" s="285" t="s">
        <v>3567</v>
      </c>
      <c r="G3446" s="266" t="s">
        <v>121</v>
      </c>
      <c r="H3446" s="266">
        <f>IF(G3446="Traditional Stove",0.1,0.2)</f>
        <v>0.1</v>
      </c>
      <c r="I3446" s="266">
        <f>YEAR(J3446)</f>
        <v>2023</v>
      </c>
      <c r="J3446" s="267">
        <v>45014</v>
      </c>
      <c r="K3446" s="267">
        <f>J3446+1</f>
        <v>45015</v>
      </c>
      <c r="L3446" s="266">
        <f>IF(M3446&lt;=365,1,2)</f>
        <v>1</v>
      </c>
      <c r="M3446" s="266">
        <f>IF(K3446&lt;$C$1,$C$2-$C$1+1,$C$2-K3446+1)</f>
        <v>32</v>
      </c>
      <c r="N3446" s="268">
        <f>M3446/365</f>
        <v>8.7671232876712329E-2</v>
      </c>
      <c r="O3446" s="269">
        <f>'Data and Parameter'!$E$4*'Data and Parameter'!$E$5*('Data and Parameter'!$E$6+'Data and Parameter'!$E$7)*'Data and Parameter'!$E$19*'Data and Parameter'!$E$14*'ER calculations'!N3446</f>
        <v>0.45393964699132677</v>
      </c>
    </row>
    <row r="3447" spans="1:15" ht="15">
      <c r="A3447" s="284">
        <v>3443</v>
      </c>
      <c r="B3447" s="287"/>
      <c r="C3447" s="287"/>
      <c r="D3447" s="284" t="s">
        <v>1054</v>
      </c>
      <c r="E3447" s="287"/>
      <c r="F3447" s="285" t="s">
        <v>3568</v>
      </c>
      <c r="G3447" s="266" t="s">
        <v>121</v>
      </c>
      <c r="H3447" s="266">
        <f>IF(G3447="Traditional Stove",0.1,0.2)</f>
        <v>0.1</v>
      </c>
      <c r="I3447" s="266">
        <f>YEAR(J3447)</f>
        <v>2023</v>
      </c>
      <c r="J3447" s="267">
        <v>44964</v>
      </c>
      <c r="K3447" s="267">
        <f>J3447+1</f>
        <v>44965</v>
      </c>
      <c r="L3447" s="266">
        <f>IF(M3447&lt;=365,1,2)</f>
        <v>1</v>
      </c>
      <c r="M3447" s="266">
        <f>IF(K3447&lt;$C$1,$C$2-$C$1+1,$C$2-K3447+1)</f>
        <v>82</v>
      </c>
      <c r="N3447" s="268">
        <f>M3447/365</f>
        <v>0.22465753424657534</v>
      </c>
      <c r="O3447" s="269">
        <f>'Data and Parameter'!$E$4*'Data and Parameter'!$E$5*('Data and Parameter'!$E$6+'Data and Parameter'!$E$7)*'Data and Parameter'!$E$19*'Data and Parameter'!$E$14*'ER calculations'!N3447</f>
        <v>1.1632203454152747</v>
      </c>
    </row>
    <row r="3448" spans="1:15" ht="15">
      <c r="A3448" s="284">
        <v>3444</v>
      </c>
      <c r="B3448" s="287"/>
      <c r="C3448" s="287"/>
      <c r="D3448" s="284" t="s">
        <v>119</v>
      </c>
      <c r="E3448" s="287"/>
      <c r="F3448" s="285" t="s">
        <v>3569</v>
      </c>
      <c r="G3448" s="266" t="s">
        <v>121</v>
      </c>
      <c r="H3448" s="266">
        <f>IF(G3448="Traditional Stove",0.1,0.2)</f>
        <v>0.1</v>
      </c>
      <c r="I3448" s="266">
        <f>YEAR(J3448)</f>
        <v>2023</v>
      </c>
      <c r="J3448" s="267">
        <v>45003</v>
      </c>
      <c r="K3448" s="267">
        <f>J3448+1</f>
        <v>45004</v>
      </c>
      <c r="L3448" s="266">
        <f>IF(M3448&lt;=365,1,2)</f>
        <v>1</v>
      </c>
      <c r="M3448" s="266">
        <f>IF(K3448&lt;$C$1,$C$2-$C$1+1,$C$2-K3448+1)</f>
        <v>43</v>
      </c>
      <c r="N3448" s="268">
        <f>M3448/365</f>
        <v>0.11780821917808219</v>
      </c>
      <c r="O3448" s="269">
        <f>'Data and Parameter'!$E$4*'Data and Parameter'!$E$5*('Data and Parameter'!$E$6+'Data and Parameter'!$E$7)*'Data and Parameter'!$E$19*'Data and Parameter'!$E$14*'ER calculations'!N3448</f>
        <v>0.60998140064459527</v>
      </c>
    </row>
    <row r="3449" spans="1:15" ht="15">
      <c r="A3449" s="284">
        <v>3445</v>
      </c>
      <c r="B3449" s="287"/>
      <c r="C3449" s="287"/>
      <c r="D3449" s="284" t="s">
        <v>1054</v>
      </c>
      <c r="E3449" s="287"/>
      <c r="F3449" s="285" t="s">
        <v>3570</v>
      </c>
      <c r="G3449" s="266" t="s">
        <v>121</v>
      </c>
      <c r="H3449" s="266">
        <f>IF(G3449="Traditional Stove",0.1,0.2)</f>
        <v>0.1</v>
      </c>
      <c r="I3449" s="266">
        <f>YEAR(J3449)</f>
        <v>2023</v>
      </c>
      <c r="J3449" s="267">
        <v>44964</v>
      </c>
      <c r="K3449" s="267">
        <f>J3449+1</f>
        <v>44965</v>
      </c>
      <c r="L3449" s="266">
        <f>IF(M3449&lt;=365,1,2)</f>
        <v>1</v>
      </c>
      <c r="M3449" s="266">
        <f>IF(K3449&lt;$C$1,$C$2-$C$1+1,$C$2-K3449+1)</f>
        <v>82</v>
      </c>
      <c r="N3449" s="268">
        <f>M3449/365</f>
        <v>0.22465753424657534</v>
      </c>
      <c r="O3449" s="269">
        <f>'Data and Parameter'!$E$4*'Data and Parameter'!$E$5*('Data and Parameter'!$E$6+'Data and Parameter'!$E$7)*'Data and Parameter'!$E$19*'Data and Parameter'!$E$14*'ER calculations'!N3449</f>
        <v>1.1632203454152747</v>
      </c>
    </row>
    <row r="3450" spans="1:15" ht="15">
      <c r="A3450" s="284">
        <v>3446</v>
      </c>
      <c r="B3450" s="287"/>
      <c r="C3450" s="287"/>
      <c r="D3450" s="284" t="s">
        <v>3178</v>
      </c>
      <c r="E3450" s="287"/>
      <c r="F3450" s="285" t="s">
        <v>3571</v>
      </c>
      <c r="G3450" s="266" t="s">
        <v>121</v>
      </c>
      <c r="H3450" s="266">
        <f>IF(G3450="Traditional Stove",0.1,0.2)</f>
        <v>0.1</v>
      </c>
      <c r="I3450" s="266">
        <f>YEAR(J3450)</f>
        <v>2023</v>
      </c>
      <c r="J3450" s="267">
        <v>44968</v>
      </c>
      <c r="K3450" s="267">
        <f>J3450+1</f>
        <v>44969</v>
      </c>
      <c r="L3450" s="266">
        <f>IF(M3450&lt;=365,1,2)</f>
        <v>1</v>
      </c>
      <c r="M3450" s="266">
        <f>IF(K3450&lt;$C$1,$C$2-$C$1+1,$C$2-K3450+1)</f>
        <v>78</v>
      </c>
      <c r="N3450" s="268">
        <f>M3450/365</f>
        <v>0.21369863013698631</v>
      </c>
      <c r="O3450" s="269">
        <f>'Data and Parameter'!$E$4*'Data and Parameter'!$E$5*('Data and Parameter'!$E$6+'Data and Parameter'!$E$7)*'Data and Parameter'!$E$19*'Data and Parameter'!$E$14*'ER calculations'!N3450</f>
        <v>1.1064778895413589</v>
      </c>
    </row>
    <row r="3451" spans="1:15" ht="15">
      <c r="A3451" s="284">
        <v>3447</v>
      </c>
      <c r="B3451" s="287"/>
      <c r="C3451" s="287"/>
      <c r="D3451" s="284" t="s">
        <v>1054</v>
      </c>
      <c r="E3451" s="287"/>
      <c r="F3451" s="285" t="s">
        <v>3572</v>
      </c>
      <c r="G3451" s="266" t="s">
        <v>121</v>
      </c>
      <c r="H3451" s="266">
        <f>IF(G3451="Traditional Stove",0.1,0.2)</f>
        <v>0.1</v>
      </c>
      <c r="I3451" s="266">
        <f>YEAR(J3451)</f>
        <v>2023</v>
      </c>
      <c r="J3451" s="267">
        <v>44964</v>
      </c>
      <c r="K3451" s="267">
        <f>J3451+1</f>
        <v>44965</v>
      </c>
      <c r="L3451" s="266">
        <f>IF(M3451&lt;=365,1,2)</f>
        <v>1</v>
      </c>
      <c r="M3451" s="266">
        <f>IF(K3451&lt;$C$1,$C$2-$C$1+1,$C$2-K3451+1)</f>
        <v>82</v>
      </c>
      <c r="N3451" s="268">
        <f>M3451/365</f>
        <v>0.22465753424657534</v>
      </c>
      <c r="O3451" s="269">
        <f>'Data and Parameter'!$E$4*'Data and Parameter'!$E$5*('Data and Parameter'!$E$6+'Data and Parameter'!$E$7)*'Data and Parameter'!$E$19*'Data and Parameter'!$E$14*'ER calculations'!N3451</f>
        <v>1.1632203454152747</v>
      </c>
    </row>
    <row r="3452" spans="1:15" ht="15">
      <c r="A3452" s="284">
        <v>3448</v>
      </c>
      <c r="B3452" s="287"/>
      <c r="C3452" s="287"/>
      <c r="D3452" s="284" t="s">
        <v>588</v>
      </c>
      <c r="E3452" s="287"/>
      <c r="F3452" s="285" t="s">
        <v>3573</v>
      </c>
      <c r="G3452" s="266" t="s">
        <v>121</v>
      </c>
      <c r="H3452" s="266">
        <f>IF(G3452="Traditional Stove",0.1,0.2)</f>
        <v>0.1</v>
      </c>
      <c r="I3452" s="266">
        <f>YEAR(J3452)</f>
        <v>2023</v>
      </c>
      <c r="J3452" s="267">
        <v>45014</v>
      </c>
      <c r="K3452" s="267">
        <f>J3452+1</f>
        <v>45015</v>
      </c>
      <c r="L3452" s="266">
        <f>IF(M3452&lt;=365,1,2)</f>
        <v>1</v>
      </c>
      <c r="M3452" s="266">
        <f>IF(K3452&lt;$C$1,$C$2-$C$1+1,$C$2-K3452+1)</f>
        <v>32</v>
      </c>
      <c r="N3452" s="268">
        <f>M3452/365</f>
        <v>8.7671232876712329E-2</v>
      </c>
      <c r="O3452" s="269">
        <f>'Data and Parameter'!$E$4*'Data and Parameter'!$E$5*('Data and Parameter'!$E$6+'Data and Parameter'!$E$7)*'Data and Parameter'!$E$19*'Data and Parameter'!$E$14*'ER calculations'!N3452</f>
        <v>0.45393964699132677</v>
      </c>
    </row>
    <row r="3453" spans="1:15" ht="15">
      <c r="A3453" s="284">
        <v>3449</v>
      </c>
      <c r="B3453" s="287"/>
      <c r="C3453" s="287"/>
      <c r="D3453" s="284" t="s">
        <v>119</v>
      </c>
      <c r="E3453" s="287"/>
      <c r="F3453" s="285" t="s">
        <v>3574</v>
      </c>
      <c r="G3453" s="266" t="s">
        <v>121</v>
      </c>
      <c r="H3453" s="266">
        <f>IF(G3453="Traditional Stove",0.1,0.2)</f>
        <v>0.1</v>
      </c>
      <c r="I3453" s="266">
        <f>YEAR(J3453)</f>
        <v>2023</v>
      </c>
      <c r="J3453" s="267">
        <v>45003</v>
      </c>
      <c r="K3453" s="267">
        <f>J3453+1</f>
        <v>45004</v>
      </c>
      <c r="L3453" s="266">
        <f>IF(M3453&lt;=365,1,2)</f>
        <v>1</v>
      </c>
      <c r="M3453" s="266">
        <f>IF(K3453&lt;$C$1,$C$2-$C$1+1,$C$2-K3453+1)</f>
        <v>43</v>
      </c>
      <c r="N3453" s="268">
        <f>M3453/365</f>
        <v>0.11780821917808219</v>
      </c>
      <c r="O3453" s="269">
        <f>'Data and Parameter'!$E$4*'Data and Parameter'!$E$5*('Data and Parameter'!$E$6+'Data and Parameter'!$E$7)*'Data and Parameter'!$E$19*'Data and Parameter'!$E$14*'ER calculations'!N3453</f>
        <v>0.60998140064459527</v>
      </c>
    </row>
    <row r="3454" spans="1:15" ht="15">
      <c r="A3454" s="284">
        <v>3450</v>
      </c>
      <c r="B3454" s="287"/>
      <c r="C3454" s="287"/>
      <c r="D3454" s="284" t="s">
        <v>588</v>
      </c>
      <c r="E3454" s="287"/>
      <c r="F3454" s="285" t="s">
        <v>3575</v>
      </c>
      <c r="G3454" s="266" t="s">
        <v>121</v>
      </c>
      <c r="H3454" s="266">
        <f>IF(G3454="Traditional Stove",0.1,0.2)</f>
        <v>0.1</v>
      </c>
      <c r="I3454" s="266">
        <f>YEAR(J3454)</f>
        <v>2023</v>
      </c>
      <c r="J3454" s="267">
        <v>45014</v>
      </c>
      <c r="K3454" s="267">
        <f>J3454+1</f>
        <v>45015</v>
      </c>
      <c r="L3454" s="266">
        <f>IF(M3454&lt;=365,1,2)</f>
        <v>1</v>
      </c>
      <c r="M3454" s="266">
        <f>IF(K3454&lt;$C$1,$C$2-$C$1+1,$C$2-K3454+1)</f>
        <v>32</v>
      </c>
      <c r="N3454" s="268">
        <f>M3454/365</f>
        <v>8.7671232876712329E-2</v>
      </c>
      <c r="O3454" s="269">
        <f>'Data and Parameter'!$E$4*'Data and Parameter'!$E$5*('Data and Parameter'!$E$6+'Data and Parameter'!$E$7)*'Data and Parameter'!$E$19*'Data and Parameter'!$E$14*'ER calculations'!N3454</f>
        <v>0.45393964699132677</v>
      </c>
    </row>
    <row r="3455" spans="1:15" ht="15">
      <c r="A3455" s="284">
        <v>3451</v>
      </c>
      <c r="B3455" s="287"/>
      <c r="C3455" s="287"/>
      <c r="D3455" s="284" t="s">
        <v>119</v>
      </c>
      <c r="E3455" s="287"/>
      <c r="F3455" s="285" t="s">
        <v>3576</v>
      </c>
      <c r="G3455" s="266" t="s">
        <v>121</v>
      </c>
      <c r="H3455" s="266">
        <f>IF(G3455="Traditional Stove",0.1,0.2)</f>
        <v>0.1</v>
      </c>
      <c r="I3455" s="266">
        <f>YEAR(J3455)</f>
        <v>2023</v>
      </c>
      <c r="J3455" s="267">
        <v>45003</v>
      </c>
      <c r="K3455" s="267">
        <f>J3455+1</f>
        <v>45004</v>
      </c>
      <c r="L3455" s="266">
        <f>IF(M3455&lt;=365,1,2)</f>
        <v>1</v>
      </c>
      <c r="M3455" s="266">
        <f>IF(K3455&lt;$C$1,$C$2-$C$1+1,$C$2-K3455+1)</f>
        <v>43</v>
      </c>
      <c r="N3455" s="268">
        <f>M3455/365</f>
        <v>0.11780821917808219</v>
      </c>
      <c r="O3455" s="269">
        <f>'Data and Parameter'!$E$4*'Data and Parameter'!$E$5*('Data and Parameter'!$E$6+'Data and Parameter'!$E$7)*'Data and Parameter'!$E$19*'Data and Parameter'!$E$14*'ER calculations'!N3455</f>
        <v>0.60998140064459527</v>
      </c>
    </row>
    <row r="3456" spans="1:15" ht="15">
      <c r="A3456" s="284">
        <v>3452</v>
      </c>
      <c r="B3456" s="287"/>
      <c r="C3456" s="287"/>
      <c r="D3456" s="284" t="s">
        <v>3178</v>
      </c>
      <c r="E3456" s="287"/>
      <c r="F3456" s="285" t="s">
        <v>3577</v>
      </c>
      <c r="G3456" s="266" t="s">
        <v>121</v>
      </c>
      <c r="H3456" s="266">
        <f>IF(G3456="Traditional Stove",0.1,0.2)</f>
        <v>0.1</v>
      </c>
      <c r="I3456" s="266">
        <f>YEAR(J3456)</f>
        <v>2023</v>
      </c>
      <c r="J3456" s="267">
        <v>44968</v>
      </c>
      <c r="K3456" s="267">
        <f>J3456+1</f>
        <v>44969</v>
      </c>
      <c r="L3456" s="266">
        <f>IF(M3456&lt;=365,1,2)</f>
        <v>1</v>
      </c>
      <c r="M3456" s="266">
        <f>IF(K3456&lt;$C$1,$C$2-$C$1+1,$C$2-K3456+1)</f>
        <v>78</v>
      </c>
      <c r="N3456" s="268">
        <f>M3456/365</f>
        <v>0.21369863013698631</v>
      </c>
      <c r="O3456" s="269">
        <f>'Data and Parameter'!$E$4*'Data and Parameter'!$E$5*('Data and Parameter'!$E$6+'Data and Parameter'!$E$7)*'Data and Parameter'!$E$19*'Data and Parameter'!$E$14*'ER calculations'!N3456</f>
        <v>1.1064778895413589</v>
      </c>
    </row>
    <row r="3457" spans="1:15" ht="15">
      <c r="A3457" s="284">
        <v>3453</v>
      </c>
      <c r="B3457" s="287"/>
      <c r="C3457" s="287"/>
      <c r="D3457" s="284" t="s">
        <v>3178</v>
      </c>
      <c r="E3457" s="287"/>
      <c r="F3457" s="285" t="s">
        <v>3578</v>
      </c>
      <c r="G3457" s="266" t="s">
        <v>121</v>
      </c>
      <c r="H3457" s="266">
        <f>IF(G3457="Traditional Stove",0.1,0.2)</f>
        <v>0.1</v>
      </c>
      <c r="I3457" s="266">
        <f>YEAR(J3457)</f>
        <v>2023</v>
      </c>
      <c r="J3457" s="267">
        <v>44968</v>
      </c>
      <c r="K3457" s="267">
        <f>J3457+1</f>
        <v>44969</v>
      </c>
      <c r="L3457" s="266">
        <f>IF(M3457&lt;=365,1,2)</f>
        <v>1</v>
      </c>
      <c r="M3457" s="266">
        <f>IF(K3457&lt;$C$1,$C$2-$C$1+1,$C$2-K3457+1)</f>
        <v>78</v>
      </c>
      <c r="N3457" s="268">
        <f>M3457/365</f>
        <v>0.21369863013698631</v>
      </c>
      <c r="O3457" s="269">
        <f>'Data and Parameter'!$E$4*'Data and Parameter'!$E$5*('Data and Parameter'!$E$6+'Data and Parameter'!$E$7)*'Data and Parameter'!$E$19*'Data and Parameter'!$E$14*'ER calculations'!N3457</f>
        <v>1.1064778895413589</v>
      </c>
    </row>
    <row r="3458" spans="1:15" ht="15">
      <c r="A3458" s="284">
        <v>3454</v>
      </c>
      <c r="B3458" s="287"/>
      <c r="C3458" s="287"/>
      <c r="D3458" s="284" t="s">
        <v>3178</v>
      </c>
      <c r="E3458" s="287"/>
      <c r="F3458" s="285" t="s">
        <v>3579</v>
      </c>
      <c r="G3458" s="266" t="s">
        <v>121</v>
      </c>
      <c r="H3458" s="266">
        <f>IF(G3458="Traditional Stove",0.1,0.2)</f>
        <v>0.1</v>
      </c>
      <c r="I3458" s="266">
        <f>YEAR(J3458)</f>
        <v>2023</v>
      </c>
      <c r="J3458" s="267">
        <v>44968</v>
      </c>
      <c r="K3458" s="267">
        <f>J3458+1</f>
        <v>44969</v>
      </c>
      <c r="L3458" s="266">
        <f>IF(M3458&lt;=365,1,2)</f>
        <v>1</v>
      </c>
      <c r="M3458" s="266">
        <f>IF(K3458&lt;$C$1,$C$2-$C$1+1,$C$2-K3458+1)</f>
        <v>78</v>
      </c>
      <c r="N3458" s="268">
        <f>M3458/365</f>
        <v>0.21369863013698631</v>
      </c>
      <c r="O3458" s="269">
        <f>'Data and Parameter'!$E$4*'Data and Parameter'!$E$5*('Data and Parameter'!$E$6+'Data and Parameter'!$E$7)*'Data and Parameter'!$E$19*'Data and Parameter'!$E$14*'ER calculations'!N3458</f>
        <v>1.1064778895413589</v>
      </c>
    </row>
    <row r="3459" spans="1:15" ht="15">
      <c r="A3459" s="284">
        <v>3455</v>
      </c>
      <c r="B3459" s="287"/>
      <c r="C3459" s="287"/>
      <c r="D3459" s="284" t="s">
        <v>588</v>
      </c>
      <c r="E3459" s="287"/>
      <c r="F3459" s="285" t="s">
        <v>3580</v>
      </c>
      <c r="G3459" s="266" t="s">
        <v>121</v>
      </c>
      <c r="H3459" s="266">
        <f>IF(G3459="Traditional Stove",0.1,0.2)</f>
        <v>0.1</v>
      </c>
      <c r="I3459" s="266">
        <f>YEAR(J3459)</f>
        <v>2023</v>
      </c>
      <c r="J3459" s="267">
        <v>45014</v>
      </c>
      <c r="K3459" s="267">
        <f>J3459+1</f>
        <v>45015</v>
      </c>
      <c r="L3459" s="266">
        <f>IF(M3459&lt;=365,1,2)</f>
        <v>1</v>
      </c>
      <c r="M3459" s="266">
        <f>IF(K3459&lt;$C$1,$C$2-$C$1+1,$C$2-K3459+1)</f>
        <v>32</v>
      </c>
      <c r="N3459" s="268">
        <f>M3459/365</f>
        <v>8.7671232876712329E-2</v>
      </c>
      <c r="O3459" s="269">
        <f>'Data and Parameter'!$E$4*'Data and Parameter'!$E$5*('Data and Parameter'!$E$6+'Data and Parameter'!$E$7)*'Data and Parameter'!$E$19*'Data and Parameter'!$E$14*'ER calculations'!N3459</f>
        <v>0.45393964699132677</v>
      </c>
    </row>
    <row r="3460" spans="1:15" ht="15">
      <c r="A3460" s="284">
        <v>3456</v>
      </c>
      <c r="B3460" s="287"/>
      <c r="C3460" s="287"/>
      <c r="D3460" s="284" t="s">
        <v>3178</v>
      </c>
      <c r="E3460" s="287"/>
      <c r="F3460" s="285" t="s">
        <v>3581</v>
      </c>
      <c r="G3460" s="266" t="s">
        <v>121</v>
      </c>
      <c r="H3460" s="266">
        <f>IF(G3460="Traditional Stove",0.1,0.2)</f>
        <v>0.1</v>
      </c>
      <c r="I3460" s="266">
        <f>YEAR(J3460)</f>
        <v>2023</v>
      </c>
      <c r="J3460" s="267">
        <v>44968</v>
      </c>
      <c r="K3460" s="267">
        <f>J3460+1</f>
        <v>44969</v>
      </c>
      <c r="L3460" s="266">
        <f>IF(M3460&lt;=365,1,2)</f>
        <v>1</v>
      </c>
      <c r="M3460" s="266">
        <f>IF(K3460&lt;$C$1,$C$2-$C$1+1,$C$2-K3460+1)</f>
        <v>78</v>
      </c>
      <c r="N3460" s="268">
        <f>M3460/365</f>
        <v>0.21369863013698631</v>
      </c>
      <c r="O3460" s="269">
        <f>'Data and Parameter'!$E$4*'Data and Parameter'!$E$5*('Data and Parameter'!$E$6+'Data and Parameter'!$E$7)*'Data and Parameter'!$E$19*'Data and Parameter'!$E$14*'ER calculations'!N3460</f>
        <v>1.1064778895413589</v>
      </c>
    </row>
    <row r="3461" spans="1:15" ht="15">
      <c r="A3461" s="284">
        <v>3457</v>
      </c>
      <c r="B3461" s="287"/>
      <c r="C3461" s="287"/>
      <c r="D3461" s="284" t="s">
        <v>119</v>
      </c>
      <c r="E3461" s="287"/>
      <c r="F3461" s="285" t="s">
        <v>3582</v>
      </c>
      <c r="G3461" s="266" t="s">
        <v>121</v>
      </c>
      <c r="H3461" s="266">
        <f>IF(G3461="Traditional Stove",0.1,0.2)</f>
        <v>0.1</v>
      </c>
      <c r="I3461" s="266">
        <f>YEAR(J3461)</f>
        <v>2023</v>
      </c>
      <c r="J3461" s="267">
        <v>45003</v>
      </c>
      <c r="K3461" s="267">
        <f>J3461+1</f>
        <v>45004</v>
      </c>
      <c r="L3461" s="266">
        <f>IF(M3461&lt;=365,1,2)</f>
        <v>1</v>
      </c>
      <c r="M3461" s="266">
        <f>IF(K3461&lt;$C$1,$C$2-$C$1+1,$C$2-K3461+1)</f>
        <v>43</v>
      </c>
      <c r="N3461" s="268">
        <f>M3461/365</f>
        <v>0.11780821917808219</v>
      </c>
      <c r="O3461" s="269">
        <f>'Data and Parameter'!$E$4*'Data and Parameter'!$E$5*('Data and Parameter'!$E$6+'Data and Parameter'!$E$7)*'Data and Parameter'!$E$19*'Data and Parameter'!$E$14*'ER calculations'!N3461</f>
        <v>0.60998140064459527</v>
      </c>
    </row>
    <row r="3462" spans="1:15" ht="15">
      <c r="A3462" s="284">
        <v>3458</v>
      </c>
      <c r="B3462" s="287"/>
      <c r="C3462" s="287"/>
      <c r="D3462" s="284" t="s">
        <v>3178</v>
      </c>
      <c r="E3462" s="287"/>
      <c r="F3462" s="285" t="s">
        <v>3583</v>
      </c>
      <c r="G3462" s="266" t="s">
        <v>121</v>
      </c>
      <c r="H3462" s="266">
        <f>IF(G3462="Traditional Stove",0.1,0.2)</f>
        <v>0.1</v>
      </c>
      <c r="I3462" s="266">
        <f>YEAR(J3462)</f>
        <v>2023</v>
      </c>
      <c r="J3462" s="267">
        <v>44968</v>
      </c>
      <c r="K3462" s="267">
        <f>J3462+1</f>
        <v>44969</v>
      </c>
      <c r="L3462" s="266">
        <f>IF(M3462&lt;=365,1,2)</f>
        <v>1</v>
      </c>
      <c r="M3462" s="266">
        <f>IF(K3462&lt;$C$1,$C$2-$C$1+1,$C$2-K3462+1)</f>
        <v>78</v>
      </c>
      <c r="N3462" s="268">
        <f>M3462/365</f>
        <v>0.21369863013698631</v>
      </c>
      <c r="O3462" s="269">
        <f>'Data and Parameter'!$E$4*'Data and Parameter'!$E$5*('Data and Parameter'!$E$6+'Data and Parameter'!$E$7)*'Data and Parameter'!$E$19*'Data and Parameter'!$E$14*'ER calculations'!N3462</f>
        <v>1.1064778895413589</v>
      </c>
    </row>
    <row r="3463" spans="1:15" ht="15">
      <c r="A3463" s="284">
        <v>3459</v>
      </c>
      <c r="B3463" s="287"/>
      <c r="C3463" s="287"/>
      <c r="D3463" s="284" t="s">
        <v>588</v>
      </c>
      <c r="E3463" s="287"/>
      <c r="F3463" s="285" t="s">
        <v>3584</v>
      </c>
      <c r="G3463" s="266" t="s">
        <v>121</v>
      </c>
      <c r="H3463" s="266">
        <f>IF(G3463="Traditional Stove",0.1,0.2)</f>
        <v>0.1</v>
      </c>
      <c r="I3463" s="266">
        <f>YEAR(J3463)</f>
        <v>2023</v>
      </c>
      <c r="J3463" s="267">
        <v>45014</v>
      </c>
      <c r="K3463" s="267">
        <f>J3463+1</f>
        <v>45015</v>
      </c>
      <c r="L3463" s="266">
        <f>IF(M3463&lt;=365,1,2)</f>
        <v>1</v>
      </c>
      <c r="M3463" s="266">
        <f>IF(K3463&lt;$C$1,$C$2-$C$1+1,$C$2-K3463+1)</f>
        <v>32</v>
      </c>
      <c r="N3463" s="268">
        <f>M3463/365</f>
        <v>8.7671232876712329E-2</v>
      </c>
      <c r="O3463" s="269">
        <f>'Data and Parameter'!$E$4*'Data and Parameter'!$E$5*('Data and Parameter'!$E$6+'Data and Parameter'!$E$7)*'Data and Parameter'!$E$19*'Data and Parameter'!$E$14*'ER calculations'!N3463</f>
        <v>0.45393964699132677</v>
      </c>
    </row>
    <row r="3464" spans="1:15" ht="15">
      <c r="A3464" s="284">
        <v>3460</v>
      </c>
      <c r="B3464" s="287"/>
      <c r="C3464" s="287"/>
      <c r="D3464" s="284" t="s">
        <v>119</v>
      </c>
      <c r="E3464" s="287"/>
      <c r="F3464" s="285" t="s">
        <v>3585</v>
      </c>
      <c r="G3464" s="266" t="s">
        <v>121</v>
      </c>
      <c r="H3464" s="266">
        <f>IF(G3464="Traditional Stove",0.1,0.2)</f>
        <v>0.1</v>
      </c>
      <c r="I3464" s="266">
        <f>YEAR(J3464)</f>
        <v>2023</v>
      </c>
      <c r="J3464" s="267">
        <v>45003</v>
      </c>
      <c r="K3464" s="267">
        <f>J3464+1</f>
        <v>45004</v>
      </c>
      <c r="L3464" s="266">
        <f>IF(M3464&lt;=365,1,2)</f>
        <v>1</v>
      </c>
      <c r="M3464" s="266">
        <f>IF(K3464&lt;$C$1,$C$2-$C$1+1,$C$2-K3464+1)</f>
        <v>43</v>
      </c>
      <c r="N3464" s="268">
        <f>M3464/365</f>
        <v>0.11780821917808219</v>
      </c>
      <c r="O3464" s="269">
        <f>'Data and Parameter'!$E$4*'Data and Parameter'!$E$5*('Data and Parameter'!$E$6+'Data and Parameter'!$E$7)*'Data and Parameter'!$E$19*'Data and Parameter'!$E$14*'ER calculations'!N3464</f>
        <v>0.60998140064459527</v>
      </c>
    </row>
    <row r="3465" spans="1:15" ht="15">
      <c r="A3465" s="284">
        <v>3461</v>
      </c>
      <c r="B3465" s="287"/>
      <c r="C3465" s="287"/>
      <c r="D3465" s="284" t="s">
        <v>588</v>
      </c>
      <c r="E3465" s="287"/>
      <c r="F3465" s="285" t="s">
        <v>3586</v>
      </c>
      <c r="G3465" s="266" t="s">
        <v>121</v>
      </c>
      <c r="H3465" s="266">
        <f>IF(G3465="Traditional Stove",0.1,0.2)</f>
        <v>0.1</v>
      </c>
      <c r="I3465" s="266">
        <f>YEAR(J3465)</f>
        <v>2023</v>
      </c>
      <c r="J3465" s="267">
        <v>45014</v>
      </c>
      <c r="K3465" s="267">
        <f>J3465+1</f>
        <v>45015</v>
      </c>
      <c r="L3465" s="266">
        <f>IF(M3465&lt;=365,1,2)</f>
        <v>1</v>
      </c>
      <c r="M3465" s="266">
        <f>IF(K3465&lt;$C$1,$C$2-$C$1+1,$C$2-K3465+1)</f>
        <v>32</v>
      </c>
      <c r="N3465" s="268">
        <f>M3465/365</f>
        <v>8.7671232876712329E-2</v>
      </c>
      <c r="O3465" s="269">
        <f>'Data and Parameter'!$E$4*'Data and Parameter'!$E$5*('Data and Parameter'!$E$6+'Data and Parameter'!$E$7)*'Data and Parameter'!$E$19*'Data and Parameter'!$E$14*'ER calculations'!N3465</f>
        <v>0.45393964699132677</v>
      </c>
    </row>
    <row r="3466" spans="1:15" ht="15">
      <c r="A3466" s="284">
        <v>3462</v>
      </c>
      <c r="B3466" s="287"/>
      <c r="C3466" s="287"/>
      <c r="D3466" s="284" t="s">
        <v>119</v>
      </c>
      <c r="E3466" s="287"/>
      <c r="F3466" s="285" t="s">
        <v>3587</v>
      </c>
      <c r="G3466" s="266" t="s">
        <v>121</v>
      </c>
      <c r="H3466" s="266">
        <f>IF(G3466="Traditional Stove",0.1,0.2)</f>
        <v>0.1</v>
      </c>
      <c r="I3466" s="266">
        <f>YEAR(J3466)</f>
        <v>2023</v>
      </c>
      <c r="J3466" s="267">
        <v>45003</v>
      </c>
      <c r="K3466" s="267">
        <f>J3466+1</f>
        <v>45004</v>
      </c>
      <c r="L3466" s="266">
        <f>IF(M3466&lt;=365,1,2)</f>
        <v>1</v>
      </c>
      <c r="M3466" s="266">
        <f>IF(K3466&lt;$C$1,$C$2-$C$1+1,$C$2-K3466+1)</f>
        <v>43</v>
      </c>
      <c r="N3466" s="268">
        <f>M3466/365</f>
        <v>0.11780821917808219</v>
      </c>
      <c r="O3466" s="269">
        <f>'Data and Parameter'!$E$4*'Data and Parameter'!$E$5*('Data and Parameter'!$E$6+'Data and Parameter'!$E$7)*'Data and Parameter'!$E$19*'Data and Parameter'!$E$14*'ER calculations'!N3466</f>
        <v>0.60998140064459527</v>
      </c>
    </row>
    <row r="3467" spans="1:15" ht="15">
      <c r="A3467" s="284">
        <v>3463</v>
      </c>
      <c r="B3467" s="287"/>
      <c r="C3467" s="287"/>
      <c r="D3467" s="284" t="s">
        <v>588</v>
      </c>
      <c r="E3467" s="287"/>
      <c r="F3467" s="285" t="s">
        <v>3588</v>
      </c>
      <c r="G3467" s="266" t="s">
        <v>121</v>
      </c>
      <c r="H3467" s="266">
        <f>IF(G3467="Traditional Stove",0.1,0.2)</f>
        <v>0.1</v>
      </c>
      <c r="I3467" s="266">
        <f>YEAR(J3467)</f>
        <v>2023</v>
      </c>
      <c r="J3467" s="267">
        <v>45014</v>
      </c>
      <c r="K3467" s="267">
        <f>J3467+1</f>
        <v>45015</v>
      </c>
      <c r="L3467" s="266">
        <f>IF(M3467&lt;=365,1,2)</f>
        <v>1</v>
      </c>
      <c r="M3467" s="266">
        <f>IF(K3467&lt;$C$1,$C$2-$C$1+1,$C$2-K3467+1)</f>
        <v>32</v>
      </c>
      <c r="N3467" s="268">
        <f>M3467/365</f>
        <v>8.7671232876712329E-2</v>
      </c>
      <c r="O3467" s="269">
        <f>'Data and Parameter'!$E$4*'Data and Parameter'!$E$5*('Data and Parameter'!$E$6+'Data and Parameter'!$E$7)*'Data and Parameter'!$E$19*'Data and Parameter'!$E$14*'ER calculations'!N3467</f>
        <v>0.45393964699132677</v>
      </c>
    </row>
    <row r="3468" spans="1:15" ht="15">
      <c r="A3468" s="284">
        <v>3464</v>
      </c>
      <c r="B3468" s="287"/>
      <c r="C3468" s="287"/>
      <c r="D3468" s="284" t="s">
        <v>588</v>
      </c>
      <c r="E3468" s="287"/>
      <c r="F3468" s="285" t="s">
        <v>3589</v>
      </c>
      <c r="G3468" s="266" t="s">
        <v>121</v>
      </c>
      <c r="H3468" s="266">
        <f>IF(G3468="Traditional Stove",0.1,0.2)</f>
        <v>0.1</v>
      </c>
      <c r="I3468" s="266">
        <f>YEAR(J3468)</f>
        <v>2023</v>
      </c>
      <c r="J3468" s="267">
        <v>45014</v>
      </c>
      <c r="K3468" s="267">
        <f>J3468+1</f>
        <v>45015</v>
      </c>
      <c r="L3468" s="266">
        <f>IF(M3468&lt;=365,1,2)</f>
        <v>1</v>
      </c>
      <c r="M3468" s="266">
        <f>IF(K3468&lt;$C$1,$C$2-$C$1+1,$C$2-K3468+1)</f>
        <v>32</v>
      </c>
      <c r="N3468" s="268">
        <f>M3468/365</f>
        <v>8.7671232876712329E-2</v>
      </c>
      <c r="O3468" s="269">
        <f>'Data and Parameter'!$E$4*'Data and Parameter'!$E$5*('Data and Parameter'!$E$6+'Data and Parameter'!$E$7)*'Data and Parameter'!$E$19*'Data and Parameter'!$E$14*'ER calculations'!N3468</f>
        <v>0.45393964699132677</v>
      </c>
    </row>
    <row r="3469" spans="1:15" ht="15">
      <c r="A3469" s="284">
        <v>3465</v>
      </c>
      <c r="B3469" s="287"/>
      <c r="C3469" s="287"/>
      <c r="D3469" s="284" t="s">
        <v>119</v>
      </c>
      <c r="E3469" s="287"/>
      <c r="F3469" s="285" t="s">
        <v>3590</v>
      </c>
      <c r="G3469" s="266" t="s">
        <v>121</v>
      </c>
      <c r="H3469" s="266">
        <f>IF(G3469="Traditional Stove",0.1,0.2)</f>
        <v>0.1</v>
      </c>
      <c r="I3469" s="266">
        <f>YEAR(J3469)</f>
        <v>2023</v>
      </c>
      <c r="J3469" s="267">
        <v>45003</v>
      </c>
      <c r="K3469" s="267">
        <f>J3469+1</f>
        <v>45004</v>
      </c>
      <c r="L3469" s="266">
        <f>IF(M3469&lt;=365,1,2)</f>
        <v>1</v>
      </c>
      <c r="M3469" s="266">
        <f>IF(K3469&lt;$C$1,$C$2-$C$1+1,$C$2-K3469+1)</f>
        <v>43</v>
      </c>
      <c r="N3469" s="268">
        <f>M3469/365</f>
        <v>0.11780821917808219</v>
      </c>
      <c r="O3469" s="269">
        <f>'Data and Parameter'!$E$4*'Data and Parameter'!$E$5*('Data and Parameter'!$E$6+'Data and Parameter'!$E$7)*'Data and Parameter'!$E$19*'Data and Parameter'!$E$14*'ER calculations'!N3469</f>
        <v>0.60998140064459527</v>
      </c>
    </row>
    <row r="3470" spans="1:15" ht="15">
      <c r="A3470" s="284">
        <v>3466</v>
      </c>
      <c r="B3470" s="287"/>
      <c r="C3470" s="287"/>
      <c r="D3470" s="284" t="s">
        <v>588</v>
      </c>
      <c r="E3470" s="287"/>
      <c r="F3470" s="285" t="s">
        <v>3591</v>
      </c>
      <c r="G3470" s="266" t="s">
        <v>121</v>
      </c>
      <c r="H3470" s="266">
        <f>IF(G3470="Traditional Stove",0.1,0.2)</f>
        <v>0.1</v>
      </c>
      <c r="I3470" s="266">
        <f>YEAR(J3470)</f>
        <v>2023</v>
      </c>
      <c r="J3470" s="267">
        <v>45014</v>
      </c>
      <c r="K3470" s="267">
        <f>J3470+1</f>
        <v>45015</v>
      </c>
      <c r="L3470" s="266">
        <f>IF(M3470&lt;=365,1,2)</f>
        <v>1</v>
      </c>
      <c r="M3470" s="266">
        <f>IF(K3470&lt;$C$1,$C$2-$C$1+1,$C$2-K3470+1)</f>
        <v>32</v>
      </c>
      <c r="N3470" s="268">
        <f>M3470/365</f>
        <v>8.7671232876712329E-2</v>
      </c>
      <c r="O3470" s="269">
        <f>'Data and Parameter'!$E$4*'Data and Parameter'!$E$5*('Data and Parameter'!$E$6+'Data and Parameter'!$E$7)*'Data and Parameter'!$E$19*'Data and Parameter'!$E$14*'ER calculations'!N3470</f>
        <v>0.45393964699132677</v>
      </c>
    </row>
    <row r="3471" spans="1:15" ht="15">
      <c r="A3471" s="284">
        <v>3467</v>
      </c>
      <c r="B3471" s="287"/>
      <c r="C3471" s="287"/>
      <c r="D3471" s="284" t="s">
        <v>3178</v>
      </c>
      <c r="E3471" s="287"/>
      <c r="F3471" s="285" t="s">
        <v>3592</v>
      </c>
      <c r="G3471" s="266" t="s">
        <v>121</v>
      </c>
      <c r="H3471" s="266">
        <f>IF(G3471="Traditional Stove",0.1,0.2)</f>
        <v>0.1</v>
      </c>
      <c r="I3471" s="266">
        <f>YEAR(J3471)</f>
        <v>2023</v>
      </c>
      <c r="J3471" s="267">
        <v>44970</v>
      </c>
      <c r="K3471" s="267">
        <f>J3471+1</f>
        <v>44971</v>
      </c>
      <c r="L3471" s="266">
        <f>IF(M3471&lt;=365,1,2)</f>
        <v>1</v>
      </c>
      <c r="M3471" s="266">
        <f>IF(K3471&lt;$C$1,$C$2-$C$1+1,$C$2-K3471+1)</f>
        <v>76</v>
      </c>
      <c r="N3471" s="268">
        <f>M3471/365</f>
        <v>0.20821917808219179</v>
      </c>
      <c r="O3471" s="269">
        <f>'Data and Parameter'!$E$4*'Data and Parameter'!$E$5*('Data and Parameter'!$E$6+'Data and Parameter'!$E$7)*'Data and Parameter'!$E$19*'Data and Parameter'!$E$14*'ER calculations'!N3471</f>
        <v>1.0781066616044011</v>
      </c>
    </row>
    <row r="3472" spans="1:15" ht="15">
      <c r="A3472" s="284">
        <v>3468</v>
      </c>
      <c r="B3472" s="287"/>
      <c r="C3472" s="287"/>
      <c r="D3472" s="284" t="s">
        <v>588</v>
      </c>
      <c r="E3472" s="287"/>
      <c r="F3472" s="285" t="s">
        <v>3593</v>
      </c>
      <c r="G3472" s="266" t="s">
        <v>121</v>
      </c>
      <c r="H3472" s="266">
        <f>IF(G3472="Traditional Stove",0.1,0.2)</f>
        <v>0.1</v>
      </c>
      <c r="I3472" s="266">
        <f>YEAR(J3472)</f>
        <v>2023</v>
      </c>
      <c r="J3472" s="267">
        <v>45014</v>
      </c>
      <c r="K3472" s="267">
        <f>J3472+1</f>
        <v>45015</v>
      </c>
      <c r="L3472" s="266">
        <f>IF(M3472&lt;=365,1,2)</f>
        <v>1</v>
      </c>
      <c r="M3472" s="266">
        <f>IF(K3472&lt;$C$1,$C$2-$C$1+1,$C$2-K3472+1)</f>
        <v>32</v>
      </c>
      <c r="N3472" s="268">
        <f>M3472/365</f>
        <v>8.7671232876712329E-2</v>
      </c>
      <c r="O3472" s="269">
        <f>'Data and Parameter'!$E$4*'Data and Parameter'!$E$5*('Data and Parameter'!$E$6+'Data and Parameter'!$E$7)*'Data and Parameter'!$E$19*'Data and Parameter'!$E$14*'ER calculations'!N3472</f>
        <v>0.45393964699132677</v>
      </c>
    </row>
    <row r="3473" spans="1:15" ht="15">
      <c r="A3473" s="284">
        <v>3469</v>
      </c>
      <c r="B3473" s="287"/>
      <c r="C3473" s="287"/>
      <c r="D3473" s="284" t="s">
        <v>119</v>
      </c>
      <c r="E3473" s="287"/>
      <c r="F3473" s="285" t="s">
        <v>3594</v>
      </c>
      <c r="G3473" s="266" t="s">
        <v>121</v>
      </c>
      <c r="H3473" s="266">
        <f>IF(G3473="Traditional Stove",0.1,0.2)</f>
        <v>0.1</v>
      </c>
      <c r="I3473" s="266">
        <f>YEAR(J3473)</f>
        <v>2023</v>
      </c>
      <c r="J3473" s="267">
        <v>45003</v>
      </c>
      <c r="K3473" s="267">
        <f>J3473+1</f>
        <v>45004</v>
      </c>
      <c r="L3473" s="266">
        <f>IF(M3473&lt;=365,1,2)</f>
        <v>1</v>
      </c>
      <c r="M3473" s="266">
        <f>IF(K3473&lt;$C$1,$C$2-$C$1+1,$C$2-K3473+1)</f>
        <v>43</v>
      </c>
      <c r="N3473" s="268">
        <f>M3473/365</f>
        <v>0.11780821917808219</v>
      </c>
      <c r="O3473" s="269">
        <f>'Data and Parameter'!$E$4*'Data and Parameter'!$E$5*('Data and Parameter'!$E$6+'Data and Parameter'!$E$7)*'Data and Parameter'!$E$19*'Data and Parameter'!$E$14*'ER calculations'!N3473</f>
        <v>0.60998140064459527</v>
      </c>
    </row>
    <row r="3474" spans="1:15" ht="15">
      <c r="A3474" s="284">
        <v>3470</v>
      </c>
      <c r="B3474" s="287"/>
      <c r="C3474" s="287"/>
      <c r="D3474" s="284" t="s">
        <v>3178</v>
      </c>
      <c r="E3474" s="287"/>
      <c r="F3474" s="285" t="s">
        <v>3595</v>
      </c>
      <c r="G3474" s="266" t="s">
        <v>121</v>
      </c>
      <c r="H3474" s="266">
        <f>IF(G3474="Traditional Stove",0.1,0.2)</f>
        <v>0.1</v>
      </c>
      <c r="I3474" s="266">
        <f>YEAR(J3474)</f>
        <v>2023</v>
      </c>
      <c r="J3474" s="267">
        <v>44970</v>
      </c>
      <c r="K3474" s="267">
        <f>J3474+1</f>
        <v>44971</v>
      </c>
      <c r="L3474" s="266">
        <f>IF(M3474&lt;=365,1,2)</f>
        <v>1</v>
      </c>
      <c r="M3474" s="266">
        <f>IF(K3474&lt;$C$1,$C$2-$C$1+1,$C$2-K3474+1)</f>
        <v>76</v>
      </c>
      <c r="N3474" s="268">
        <f>M3474/365</f>
        <v>0.20821917808219179</v>
      </c>
      <c r="O3474" s="269">
        <f>'Data and Parameter'!$E$4*'Data and Parameter'!$E$5*('Data and Parameter'!$E$6+'Data and Parameter'!$E$7)*'Data and Parameter'!$E$19*'Data and Parameter'!$E$14*'ER calculations'!N3474</f>
        <v>1.0781066616044011</v>
      </c>
    </row>
    <row r="3475" spans="1:15" ht="15">
      <c r="A3475" s="284">
        <v>3471</v>
      </c>
      <c r="B3475" s="287"/>
      <c r="C3475" s="287"/>
      <c r="D3475" s="284" t="s">
        <v>588</v>
      </c>
      <c r="E3475" s="287"/>
      <c r="F3475" s="285" t="s">
        <v>3596</v>
      </c>
      <c r="G3475" s="266" t="s">
        <v>121</v>
      </c>
      <c r="H3475" s="266">
        <f>IF(G3475="Traditional Stove",0.1,0.2)</f>
        <v>0.1</v>
      </c>
      <c r="I3475" s="266">
        <f>YEAR(J3475)</f>
        <v>2023</v>
      </c>
      <c r="J3475" s="267">
        <v>45014</v>
      </c>
      <c r="K3475" s="267">
        <f>J3475+1</f>
        <v>45015</v>
      </c>
      <c r="L3475" s="266">
        <f>IF(M3475&lt;=365,1,2)</f>
        <v>1</v>
      </c>
      <c r="M3475" s="266">
        <f>IF(K3475&lt;$C$1,$C$2-$C$1+1,$C$2-K3475+1)</f>
        <v>32</v>
      </c>
      <c r="N3475" s="268">
        <f>M3475/365</f>
        <v>8.7671232876712329E-2</v>
      </c>
      <c r="O3475" s="269">
        <f>'Data and Parameter'!$E$4*'Data and Parameter'!$E$5*('Data and Parameter'!$E$6+'Data and Parameter'!$E$7)*'Data and Parameter'!$E$19*'Data and Parameter'!$E$14*'ER calculations'!N3475</f>
        <v>0.45393964699132677</v>
      </c>
    </row>
    <row r="3476" spans="1:15" ht="15">
      <c r="A3476" s="284">
        <v>3472</v>
      </c>
      <c r="B3476" s="287"/>
      <c r="C3476" s="287"/>
      <c r="D3476" s="284" t="s">
        <v>119</v>
      </c>
      <c r="E3476" s="287"/>
      <c r="F3476" s="285" t="s">
        <v>3597</v>
      </c>
      <c r="G3476" s="266" t="s">
        <v>121</v>
      </c>
      <c r="H3476" s="266">
        <f>IF(G3476="Traditional Stove",0.1,0.2)</f>
        <v>0.1</v>
      </c>
      <c r="I3476" s="266">
        <f>YEAR(J3476)</f>
        <v>2023</v>
      </c>
      <c r="J3476" s="267">
        <v>45003</v>
      </c>
      <c r="K3476" s="267">
        <f>J3476+1</f>
        <v>45004</v>
      </c>
      <c r="L3476" s="266">
        <f>IF(M3476&lt;=365,1,2)</f>
        <v>1</v>
      </c>
      <c r="M3476" s="266">
        <f>IF(K3476&lt;$C$1,$C$2-$C$1+1,$C$2-K3476+1)</f>
        <v>43</v>
      </c>
      <c r="N3476" s="268">
        <f>M3476/365</f>
        <v>0.11780821917808219</v>
      </c>
      <c r="O3476" s="269">
        <f>'Data and Parameter'!$E$4*'Data and Parameter'!$E$5*('Data and Parameter'!$E$6+'Data and Parameter'!$E$7)*'Data and Parameter'!$E$19*'Data and Parameter'!$E$14*'ER calculations'!N3476</f>
        <v>0.60998140064459527</v>
      </c>
    </row>
    <row r="3477" spans="1:15" ht="15">
      <c r="A3477" s="284">
        <v>3473</v>
      </c>
      <c r="B3477" s="287"/>
      <c r="C3477" s="287"/>
      <c r="D3477" s="284" t="s">
        <v>588</v>
      </c>
      <c r="E3477" s="287"/>
      <c r="F3477" s="285" t="s">
        <v>3598</v>
      </c>
      <c r="G3477" s="266" t="s">
        <v>121</v>
      </c>
      <c r="H3477" s="266">
        <f>IF(G3477="Traditional Stove",0.1,0.2)</f>
        <v>0.1</v>
      </c>
      <c r="I3477" s="266">
        <f>YEAR(J3477)</f>
        <v>2023</v>
      </c>
      <c r="J3477" s="267">
        <v>45014</v>
      </c>
      <c r="K3477" s="267">
        <f>J3477+1</f>
        <v>45015</v>
      </c>
      <c r="L3477" s="266">
        <f>IF(M3477&lt;=365,1,2)</f>
        <v>1</v>
      </c>
      <c r="M3477" s="266">
        <f>IF(K3477&lt;$C$1,$C$2-$C$1+1,$C$2-K3477+1)</f>
        <v>32</v>
      </c>
      <c r="N3477" s="268">
        <f>M3477/365</f>
        <v>8.7671232876712329E-2</v>
      </c>
      <c r="O3477" s="269">
        <f>'Data and Parameter'!$E$4*'Data and Parameter'!$E$5*('Data and Parameter'!$E$6+'Data and Parameter'!$E$7)*'Data and Parameter'!$E$19*'Data and Parameter'!$E$14*'ER calculations'!N3477</f>
        <v>0.45393964699132677</v>
      </c>
    </row>
    <row r="3478" spans="1:15" ht="15">
      <c r="A3478" s="284">
        <v>3474</v>
      </c>
      <c r="B3478" s="287"/>
      <c r="C3478" s="287"/>
      <c r="D3478" s="284" t="s">
        <v>588</v>
      </c>
      <c r="E3478" s="287"/>
      <c r="F3478" s="285" t="s">
        <v>3599</v>
      </c>
      <c r="G3478" s="266" t="s">
        <v>121</v>
      </c>
      <c r="H3478" s="266">
        <f>IF(G3478="Traditional Stove",0.1,0.2)</f>
        <v>0.1</v>
      </c>
      <c r="I3478" s="266">
        <f>YEAR(J3478)</f>
        <v>2023</v>
      </c>
      <c r="J3478" s="267">
        <v>45014</v>
      </c>
      <c r="K3478" s="267">
        <f>J3478+1</f>
        <v>45015</v>
      </c>
      <c r="L3478" s="266">
        <f>IF(M3478&lt;=365,1,2)</f>
        <v>1</v>
      </c>
      <c r="M3478" s="266">
        <f>IF(K3478&lt;$C$1,$C$2-$C$1+1,$C$2-K3478+1)</f>
        <v>32</v>
      </c>
      <c r="N3478" s="268">
        <f>M3478/365</f>
        <v>8.7671232876712329E-2</v>
      </c>
      <c r="O3478" s="269">
        <f>'Data and Parameter'!$E$4*'Data and Parameter'!$E$5*('Data and Parameter'!$E$6+'Data and Parameter'!$E$7)*'Data and Parameter'!$E$19*'Data and Parameter'!$E$14*'ER calculations'!N3478</f>
        <v>0.45393964699132677</v>
      </c>
    </row>
    <row r="3479" spans="1:15" ht="15">
      <c r="A3479" s="284">
        <v>3475</v>
      </c>
      <c r="B3479" s="287"/>
      <c r="C3479" s="287"/>
      <c r="D3479" s="284" t="s">
        <v>588</v>
      </c>
      <c r="E3479" s="287"/>
      <c r="F3479" s="285" t="s">
        <v>3600</v>
      </c>
      <c r="G3479" s="266" t="s">
        <v>121</v>
      </c>
      <c r="H3479" s="266">
        <f>IF(G3479="Traditional Stove",0.1,0.2)</f>
        <v>0.1</v>
      </c>
      <c r="I3479" s="266">
        <f>YEAR(J3479)</f>
        <v>2023</v>
      </c>
      <c r="J3479" s="267">
        <v>45014</v>
      </c>
      <c r="K3479" s="267">
        <f>J3479+1</f>
        <v>45015</v>
      </c>
      <c r="L3479" s="266">
        <f>IF(M3479&lt;=365,1,2)</f>
        <v>1</v>
      </c>
      <c r="M3479" s="266">
        <f>IF(K3479&lt;$C$1,$C$2-$C$1+1,$C$2-K3479+1)</f>
        <v>32</v>
      </c>
      <c r="N3479" s="268">
        <f>M3479/365</f>
        <v>8.7671232876712329E-2</v>
      </c>
      <c r="O3479" s="269">
        <f>'Data and Parameter'!$E$4*'Data and Parameter'!$E$5*('Data and Parameter'!$E$6+'Data and Parameter'!$E$7)*'Data and Parameter'!$E$19*'Data and Parameter'!$E$14*'ER calculations'!N3479</f>
        <v>0.45393964699132677</v>
      </c>
    </row>
    <row r="3480" spans="1:15" ht="15">
      <c r="A3480" s="284">
        <v>3476</v>
      </c>
      <c r="B3480" s="287"/>
      <c r="C3480" s="287"/>
      <c r="D3480" s="284" t="s">
        <v>588</v>
      </c>
      <c r="E3480" s="287"/>
      <c r="F3480" s="285" t="s">
        <v>3601</v>
      </c>
      <c r="G3480" s="266" t="s">
        <v>121</v>
      </c>
      <c r="H3480" s="266">
        <f>IF(G3480="Traditional Stove",0.1,0.2)</f>
        <v>0.1</v>
      </c>
      <c r="I3480" s="266">
        <f>YEAR(J3480)</f>
        <v>2023</v>
      </c>
      <c r="J3480" s="267">
        <v>45014</v>
      </c>
      <c r="K3480" s="267">
        <f>J3480+1</f>
        <v>45015</v>
      </c>
      <c r="L3480" s="266">
        <f>IF(M3480&lt;=365,1,2)</f>
        <v>1</v>
      </c>
      <c r="M3480" s="266">
        <f>IF(K3480&lt;$C$1,$C$2-$C$1+1,$C$2-K3480+1)</f>
        <v>32</v>
      </c>
      <c r="N3480" s="268">
        <f>M3480/365</f>
        <v>8.7671232876712329E-2</v>
      </c>
      <c r="O3480" s="269">
        <f>'Data and Parameter'!$E$4*'Data and Parameter'!$E$5*('Data and Parameter'!$E$6+'Data and Parameter'!$E$7)*'Data and Parameter'!$E$19*'Data and Parameter'!$E$14*'ER calculations'!N3480</f>
        <v>0.45393964699132677</v>
      </c>
    </row>
    <row r="3481" spans="1:15" ht="15">
      <c r="A3481" s="284">
        <v>3477</v>
      </c>
      <c r="B3481" s="287"/>
      <c r="C3481" s="287"/>
      <c r="D3481" s="284" t="s">
        <v>588</v>
      </c>
      <c r="E3481" s="287"/>
      <c r="F3481" s="285" t="s">
        <v>3602</v>
      </c>
      <c r="G3481" s="266" t="s">
        <v>121</v>
      </c>
      <c r="H3481" s="266">
        <f>IF(G3481="Traditional Stove",0.1,0.2)</f>
        <v>0.1</v>
      </c>
      <c r="I3481" s="266">
        <f>YEAR(J3481)</f>
        <v>2023</v>
      </c>
      <c r="J3481" s="267">
        <v>45014</v>
      </c>
      <c r="K3481" s="267">
        <f>J3481+1</f>
        <v>45015</v>
      </c>
      <c r="L3481" s="266">
        <f>IF(M3481&lt;=365,1,2)</f>
        <v>1</v>
      </c>
      <c r="M3481" s="266">
        <f>IF(K3481&lt;$C$1,$C$2-$C$1+1,$C$2-K3481+1)</f>
        <v>32</v>
      </c>
      <c r="N3481" s="268">
        <f>M3481/365</f>
        <v>8.7671232876712329E-2</v>
      </c>
      <c r="O3481" s="269">
        <f>'Data and Parameter'!$E$4*'Data and Parameter'!$E$5*('Data and Parameter'!$E$6+'Data and Parameter'!$E$7)*'Data and Parameter'!$E$19*'Data and Parameter'!$E$14*'ER calculations'!N3481</f>
        <v>0.45393964699132677</v>
      </c>
    </row>
    <row r="3482" spans="1:15" ht="15">
      <c r="A3482" s="284">
        <v>3478</v>
      </c>
      <c r="B3482" s="287"/>
      <c r="C3482" s="287"/>
      <c r="D3482" s="284" t="s">
        <v>588</v>
      </c>
      <c r="E3482" s="287"/>
      <c r="F3482" s="285" t="s">
        <v>3603</v>
      </c>
      <c r="G3482" s="266" t="s">
        <v>121</v>
      </c>
      <c r="H3482" s="266">
        <f>IF(G3482="Traditional Stove",0.1,0.2)</f>
        <v>0.1</v>
      </c>
      <c r="I3482" s="266">
        <f>YEAR(J3482)</f>
        <v>2023</v>
      </c>
      <c r="J3482" s="267">
        <v>45014</v>
      </c>
      <c r="K3482" s="267">
        <f>J3482+1</f>
        <v>45015</v>
      </c>
      <c r="L3482" s="266">
        <f>IF(M3482&lt;=365,1,2)</f>
        <v>1</v>
      </c>
      <c r="M3482" s="266">
        <f>IF(K3482&lt;$C$1,$C$2-$C$1+1,$C$2-K3482+1)</f>
        <v>32</v>
      </c>
      <c r="N3482" s="268">
        <f>M3482/365</f>
        <v>8.7671232876712329E-2</v>
      </c>
      <c r="O3482" s="269">
        <f>'Data and Parameter'!$E$4*'Data and Parameter'!$E$5*('Data and Parameter'!$E$6+'Data and Parameter'!$E$7)*'Data and Parameter'!$E$19*'Data and Parameter'!$E$14*'ER calculations'!N3482</f>
        <v>0.45393964699132677</v>
      </c>
    </row>
    <row r="3483" spans="1:15" ht="15">
      <c r="A3483" s="284">
        <v>3479</v>
      </c>
      <c r="B3483" s="287"/>
      <c r="C3483" s="287"/>
      <c r="D3483" s="284" t="s">
        <v>588</v>
      </c>
      <c r="E3483" s="287"/>
      <c r="F3483" s="285" t="s">
        <v>3604</v>
      </c>
      <c r="G3483" s="266" t="s">
        <v>121</v>
      </c>
      <c r="H3483" s="266">
        <f>IF(G3483="Traditional Stove",0.1,0.2)</f>
        <v>0.1</v>
      </c>
      <c r="I3483" s="266">
        <f>YEAR(J3483)</f>
        <v>2023</v>
      </c>
      <c r="J3483" s="267">
        <v>45014</v>
      </c>
      <c r="K3483" s="267">
        <f>J3483+1</f>
        <v>45015</v>
      </c>
      <c r="L3483" s="266">
        <f>IF(M3483&lt;=365,1,2)</f>
        <v>1</v>
      </c>
      <c r="M3483" s="266">
        <f>IF(K3483&lt;$C$1,$C$2-$C$1+1,$C$2-K3483+1)</f>
        <v>32</v>
      </c>
      <c r="N3483" s="268">
        <f>M3483/365</f>
        <v>8.7671232876712329E-2</v>
      </c>
      <c r="O3483" s="269">
        <f>'Data and Parameter'!$E$4*'Data and Parameter'!$E$5*('Data and Parameter'!$E$6+'Data and Parameter'!$E$7)*'Data and Parameter'!$E$19*'Data and Parameter'!$E$14*'ER calculations'!N3483</f>
        <v>0.45393964699132677</v>
      </c>
    </row>
    <row r="3484" spans="1:15" ht="15">
      <c r="A3484" s="284">
        <v>3480</v>
      </c>
      <c r="B3484" s="287"/>
      <c r="C3484" s="287"/>
      <c r="D3484" s="284" t="s">
        <v>588</v>
      </c>
      <c r="E3484" s="287"/>
      <c r="F3484" s="285" t="s">
        <v>3605</v>
      </c>
      <c r="G3484" s="266" t="s">
        <v>121</v>
      </c>
      <c r="H3484" s="266">
        <f>IF(G3484="Traditional Stove",0.1,0.2)</f>
        <v>0.1</v>
      </c>
      <c r="I3484" s="266">
        <f>YEAR(J3484)</f>
        <v>2023</v>
      </c>
      <c r="J3484" s="267">
        <v>45014</v>
      </c>
      <c r="K3484" s="267">
        <f>J3484+1</f>
        <v>45015</v>
      </c>
      <c r="L3484" s="266">
        <f>IF(M3484&lt;=365,1,2)</f>
        <v>1</v>
      </c>
      <c r="M3484" s="266">
        <f>IF(K3484&lt;$C$1,$C$2-$C$1+1,$C$2-K3484+1)</f>
        <v>32</v>
      </c>
      <c r="N3484" s="268">
        <f>M3484/365</f>
        <v>8.7671232876712329E-2</v>
      </c>
      <c r="O3484" s="269">
        <f>'Data and Parameter'!$E$4*'Data and Parameter'!$E$5*('Data and Parameter'!$E$6+'Data and Parameter'!$E$7)*'Data and Parameter'!$E$19*'Data and Parameter'!$E$14*'ER calculations'!N3484</f>
        <v>0.45393964699132677</v>
      </c>
    </row>
    <row r="3485" spans="1:15" ht="15">
      <c r="A3485" s="284">
        <v>3481</v>
      </c>
      <c r="B3485" s="287"/>
      <c r="C3485" s="287"/>
      <c r="D3485" s="284" t="s">
        <v>588</v>
      </c>
      <c r="E3485" s="287"/>
      <c r="F3485" s="285" t="s">
        <v>3606</v>
      </c>
      <c r="G3485" s="266" t="s">
        <v>121</v>
      </c>
      <c r="H3485" s="266">
        <f>IF(G3485="Traditional Stove",0.1,0.2)</f>
        <v>0.1</v>
      </c>
      <c r="I3485" s="266">
        <f>YEAR(J3485)</f>
        <v>2023</v>
      </c>
      <c r="J3485" s="267">
        <v>45014</v>
      </c>
      <c r="K3485" s="267">
        <f>J3485+1</f>
        <v>45015</v>
      </c>
      <c r="L3485" s="266">
        <f>IF(M3485&lt;=365,1,2)</f>
        <v>1</v>
      </c>
      <c r="M3485" s="266">
        <f>IF(K3485&lt;$C$1,$C$2-$C$1+1,$C$2-K3485+1)</f>
        <v>32</v>
      </c>
      <c r="N3485" s="268">
        <f>M3485/365</f>
        <v>8.7671232876712329E-2</v>
      </c>
      <c r="O3485" s="269">
        <f>'Data and Parameter'!$E$4*'Data and Parameter'!$E$5*('Data and Parameter'!$E$6+'Data and Parameter'!$E$7)*'Data and Parameter'!$E$19*'Data and Parameter'!$E$14*'ER calculations'!N3485</f>
        <v>0.45393964699132677</v>
      </c>
    </row>
    <row r="3486" spans="1:15" ht="15">
      <c r="A3486" s="284">
        <v>3482</v>
      </c>
      <c r="B3486" s="287"/>
      <c r="C3486" s="287"/>
      <c r="D3486" s="284" t="s">
        <v>3178</v>
      </c>
      <c r="E3486" s="287"/>
      <c r="F3486" s="285" t="s">
        <v>3607</v>
      </c>
      <c r="G3486" s="266" t="s">
        <v>121</v>
      </c>
      <c r="H3486" s="266">
        <f>IF(G3486="Traditional Stove",0.1,0.2)</f>
        <v>0.1</v>
      </c>
      <c r="I3486" s="266">
        <f>YEAR(J3486)</f>
        <v>2023</v>
      </c>
      <c r="J3486" s="267">
        <v>44970</v>
      </c>
      <c r="K3486" s="267">
        <f>J3486+1</f>
        <v>44971</v>
      </c>
      <c r="L3486" s="266">
        <f>IF(M3486&lt;=365,1,2)</f>
        <v>1</v>
      </c>
      <c r="M3486" s="266">
        <f>IF(K3486&lt;$C$1,$C$2-$C$1+1,$C$2-K3486+1)</f>
        <v>76</v>
      </c>
      <c r="N3486" s="268">
        <f>M3486/365</f>
        <v>0.20821917808219179</v>
      </c>
      <c r="O3486" s="269">
        <f>'Data and Parameter'!$E$4*'Data and Parameter'!$E$5*('Data and Parameter'!$E$6+'Data and Parameter'!$E$7)*'Data and Parameter'!$E$19*'Data and Parameter'!$E$14*'ER calculations'!N3486</f>
        <v>1.0781066616044011</v>
      </c>
    </row>
    <row r="3487" spans="1:15" ht="15">
      <c r="A3487" s="284">
        <v>3483</v>
      </c>
      <c r="B3487" s="287"/>
      <c r="C3487" s="287"/>
      <c r="D3487" s="284" t="s">
        <v>3178</v>
      </c>
      <c r="E3487" s="287"/>
      <c r="F3487" s="285" t="s">
        <v>3608</v>
      </c>
      <c r="G3487" s="266" t="s">
        <v>121</v>
      </c>
      <c r="H3487" s="266">
        <f>IF(G3487="Traditional Stove",0.1,0.2)</f>
        <v>0.1</v>
      </c>
      <c r="I3487" s="266">
        <f>YEAR(J3487)</f>
        <v>2023</v>
      </c>
      <c r="J3487" s="267">
        <v>44970</v>
      </c>
      <c r="K3487" s="267">
        <f>J3487+1</f>
        <v>44971</v>
      </c>
      <c r="L3487" s="266">
        <f>IF(M3487&lt;=365,1,2)</f>
        <v>1</v>
      </c>
      <c r="M3487" s="266">
        <f>IF(K3487&lt;$C$1,$C$2-$C$1+1,$C$2-K3487+1)</f>
        <v>76</v>
      </c>
      <c r="N3487" s="268">
        <f>M3487/365</f>
        <v>0.20821917808219179</v>
      </c>
      <c r="O3487" s="269">
        <f>'Data and Parameter'!$E$4*'Data and Parameter'!$E$5*('Data and Parameter'!$E$6+'Data and Parameter'!$E$7)*'Data and Parameter'!$E$19*'Data and Parameter'!$E$14*'ER calculations'!N3487</f>
        <v>1.0781066616044011</v>
      </c>
    </row>
    <row r="3488" spans="1:15" ht="15">
      <c r="A3488" s="284">
        <v>3484</v>
      </c>
      <c r="B3488" s="287"/>
      <c r="C3488" s="287"/>
      <c r="D3488" s="284" t="s">
        <v>3178</v>
      </c>
      <c r="E3488" s="287"/>
      <c r="F3488" s="285" t="s">
        <v>3609</v>
      </c>
      <c r="G3488" s="266" t="s">
        <v>121</v>
      </c>
      <c r="H3488" s="266">
        <f>IF(G3488="Traditional Stove",0.1,0.2)</f>
        <v>0.1</v>
      </c>
      <c r="I3488" s="266">
        <f>YEAR(J3488)</f>
        <v>2023</v>
      </c>
      <c r="J3488" s="267">
        <v>44967</v>
      </c>
      <c r="K3488" s="267">
        <f>J3488+1</f>
        <v>44968</v>
      </c>
      <c r="L3488" s="266">
        <f>IF(M3488&lt;=365,1,2)</f>
        <v>1</v>
      </c>
      <c r="M3488" s="266">
        <f>IF(K3488&lt;$C$1,$C$2-$C$1+1,$C$2-K3488+1)</f>
        <v>79</v>
      </c>
      <c r="N3488" s="268">
        <f>M3488/365</f>
        <v>0.21643835616438356</v>
      </c>
      <c r="O3488" s="269">
        <f>'Data and Parameter'!$E$4*'Data and Parameter'!$E$5*('Data and Parameter'!$E$6+'Data and Parameter'!$E$7)*'Data and Parameter'!$E$19*'Data and Parameter'!$E$14*'ER calculations'!N3488</f>
        <v>1.1206635035098378</v>
      </c>
    </row>
    <row r="3489" spans="1:15" ht="15">
      <c r="A3489" s="284">
        <v>3485</v>
      </c>
      <c r="B3489" s="287"/>
      <c r="C3489" s="287"/>
      <c r="D3489" s="284" t="s">
        <v>3178</v>
      </c>
      <c r="E3489" s="287"/>
      <c r="F3489" s="285" t="s">
        <v>3610</v>
      </c>
      <c r="G3489" s="266" t="s">
        <v>121</v>
      </c>
      <c r="H3489" s="266">
        <f>IF(G3489="Traditional Stove",0.1,0.2)</f>
        <v>0.1</v>
      </c>
      <c r="I3489" s="266">
        <f>YEAR(J3489)</f>
        <v>2023</v>
      </c>
      <c r="J3489" s="267">
        <v>44970</v>
      </c>
      <c r="K3489" s="267">
        <f>J3489+1</f>
        <v>44971</v>
      </c>
      <c r="L3489" s="266">
        <f>IF(M3489&lt;=365,1,2)</f>
        <v>1</v>
      </c>
      <c r="M3489" s="266">
        <f>IF(K3489&lt;$C$1,$C$2-$C$1+1,$C$2-K3489+1)</f>
        <v>76</v>
      </c>
      <c r="N3489" s="268">
        <f>M3489/365</f>
        <v>0.20821917808219179</v>
      </c>
      <c r="O3489" s="269">
        <f>'Data and Parameter'!$E$4*'Data and Parameter'!$E$5*('Data and Parameter'!$E$6+'Data and Parameter'!$E$7)*'Data and Parameter'!$E$19*'Data and Parameter'!$E$14*'ER calculations'!N3489</f>
        <v>1.0781066616044011</v>
      </c>
    </row>
    <row r="3490" spans="1:15" ht="15">
      <c r="A3490" s="284">
        <v>3486</v>
      </c>
      <c r="B3490" s="287"/>
      <c r="C3490" s="287"/>
      <c r="D3490" s="284" t="s">
        <v>3178</v>
      </c>
      <c r="E3490" s="287"/>
      <c r="F3490" s="285" t="s">
        <v>3611</v>
      </c>
      <c r="G3490" s="266" t="s">
        <v>121</v>
      </c>
      <c r="H3490" s="266">
        <f>IF(G3490="Traditional Stove",0.1,0.2)</f>
        <v>0.1</v>
      </c>
      <c r="I3490" s="266">
        <f>YEAR(J3490)</f>
        <v>2023</v>
      </c>
      <c r="J3490" s="267">
        <v>44970</v>
      </c>
      <c r="K3490" s="267">
        <f>J3490+1</f>
        <v>44971</v>
      </c>
      <c r="L3490" s="266">
        <f>IF(M3490&lt;=365,1,2)</f>
        <v>1</v>
      </c>
      <c r="M3490" s="266">
        <f>IF(K3490&lt;$C$1,$C$2-$C$1+1,$C$2-K3490+1)</f>
        <v>76</v>
      </c>
      <c r="N3490" s="268">
        <f>M3490/365</f>
        <v>0.20821917808219179</v>
      </c>
      <c r="O3490" s="269">
        <f>'Data and Parameter'!$E$4*'Data and Parameter'!$E$5*('Data and Parameter'!$E$6+'Data and Parameter'!$E$7)*'Data and Parameter'!$E$19*'Data and Parameter'!$E$14*'ER calculations'!N3490</f>
        <v>1.0781066616044011</v>
      </c>
    </row>
    <row r="3491" spans="1:15" ht="15">
      <c r="A3491" s="284">
        <v>3487</v>
      </c>
      <c r="B3491" s="287"/>
      <c r="C3491" s="287"/>
      <c r="D3491" s="284" t="s">
        <v>588</v>
      </c>
      <c r="E3491" s="287"/>
      <c r="F3491" s="285" t="s">
        <v>3612</v>
      </c>
      <c r="G3491" s="266" t="s">
        <v>121</v>
      </c>
      <c r="H3491" s="266">
        <f>IF(G3491="Traditional Stove",0.1,0.2)</f>
        <v>0.1</v>
      </c>
      <c r="I3491" s="266">
        <f>YEAR(J3491)</f>
        <v>2023</v>
      </c>
      <c r="J3491" s="267">
        <v>45015</v>
      </c>
      <c r="K3491" s="267">
        <f>J3491+1</f>
        <v>45016</v>
      </c>
      <c r="L3491" s="266">
        <f>IF(M3491&lt;=365,1,2)</f>
        <v>1</v>
      </c>
      <c r="M3491" s="266">
        <f>IF(K3491&lt;$C$1,$C$2-$C$1+1,$C$2-K3491+1)</f>
        <v>31</v>
      </c>
      <c r="N3491" s="268">
        <f>M3491/365</f>
        <v>8.4931506849315067E-2</v>
      </c>
      <c r="O3491" s="269">
        <f>'Data and Parameter'!$E$4*'Data and Parameter'!$E$5*('Data and Parameter'!$E$6+'Data and Parameter'!$E$7)*'Data and Parameter'!$E$19*'Data and Parameter'!$E$14*'ER calculations'!N3491</f>
        <v>0.43975403302284777</v>
      </c>
    </row>
    <row r="3492" spans="1:15" ht="15">
      <c r="A3492" s="284">
        <v>3488</v>
      </c>
      <c r="B3492" s="287"/>
      <c r="C3492" s="287"/>
      <c r="D3492" s="284" t="s">
        <v>588</v>
      </c>
      <c r="E3492" s="287"/>
      <c r="F3492" s="285" t="s">
        <v>3613</v>
      </c>
      <c r="G3492" s="266" t="s">
        <v>121</v>
      </c>
      <c r="H3492" s="266">
        <f>IF(G3492="Traditional Stove",0.1,0.2)</f>
        <v>0.1</v>
      </c>
      <c r="I3492" s="266">
        <f>YEAR(J3492)</f>
        <v>2023</v>
      </c>
      <c r="J3492" s="267">
        <v>45015</v>
      </c>
      <c r="K3492" s="267">
        <f>J3492+1</f>
        <v>45016</v>
      </c>
      <c r="L3492" s="266">
        <f>IF(M3492&lt;=365,1,2)</f>
        <v>1</v>
      </c>
      <c r="M3492" s="266">
        <f>IF(K3492&lt;$C$1,$C$2-$C$1+1,$C$2-K3492+1)</f>
        <v>31</v>
      </c>
      <c r="N3492" s="268">
        <f>M3492/365</f>
        <v>8.4931506849315067E-2</v>
      </c>
      <c r="O3492" s="269">
        <f>'Data and Parameter'!$E$4*'Data and Parameter'!$E$5*('Data and Parameter'!$E$6+'Data and Parameter'!$E$7)*'Data and Parameter'!$E$19*'Data and Parameter'!$E$14*'ER calculations'!N3492</f>
        <v>0.43975403302284777</v>
      </c>
    </row>
    <row r="3493" spans="1:15" ht="15">
      <c r="A3493" s="284">
        <v>3489</v>
      </c>
      <c r="B3493" s="287"/>
      <c r="C3493" s="287"/>
      <c r="D3493" s="284" t="s">
        <v>588</v>
      </c>
      <c r="E3493" s="287"/>
      <c r="F3493" s="285" t="s">
        <v>3614</v>
      </c>
      <c r="G3493" s="266" t="s">
        <v>121</v>
      </c>
      <c r="H3493" s="266">
        <f>IF(G3493="Traditional Stove",0.1,0.2)</f>
        <v>0.1</v>
      </c>
      <c r="I3493" s="266">
        <f>YEAR(J3493)</f>
        <v>2023</v>
      </c>
      <c r="J3493" s="267">
        <v>45015</v>
      </c>
      <c r="K3493" s="267">
        <f>J3493+1</f>
        <v>45016</v>
      </c>
      <c r="L3493" s="266">
        <f>IF(M3493&lt;=365,1,2)</f>
        <v>1</v>
      </c>
      <c r="M3493" s="266">
        <f>IF(K3493&lt;$C$1,$C$2-$C$1+1,$C$2-K3493+1)</f>
        <v>31</v>
      </c>
      <c r="N3493" s="268">
        <f>M3493/365</f>
        <v>8.4931506849315067E-2</v>
      </c>
      <c r="O3493" s="269">
        <f>'Data and Parameter'!$E$4*'Data and Parameter'!$E$5*('Data and Parameter'!$E$6+'Data and Parameter'!$E$7)*'Data and Parameter'!$E$19*'Data and Parameter'!$E$14*'ER calculations'!N3493</f>
        <v>0.43975403302284777</v>
      </c>
    </row>
    <row r="3494" spans="1:15" ht="15">
      <c r="A3494" s="284">
        <v>3490</v>
      </c>
      <c r="B3494" s="287"/>
      <c r="C3494" s="287"/>
      <c r="D3494" s="284" t="s">
        <v>3178</v>
      </c>
      <c r="E3494" s="287"/>
      <c r="F3494" s="285" t="s">
        <v>3615</v>
      </c>
      <c r="G3494" s="266" t="s">
        <v>121</v>
      </c>
      <c r="H3494" s="266">
        <f>IF(G3494="Traditional Stove",0.1,0.2)</f>
        <v>0.1</v>
      </c>
      <c r="I3494" s="266">
        <f>YEAR(J3494)</f>
        <v>2023</v>
      </c>
      <c r="J3494" s="267">
        <v>44970</v>
      </c>
      <c r="K3494" s="267">
        <f>J3494+1</f>
        <v>44971</v>
      </c>
      <c r="L3494" s="266">
        <f>IF(M3494&lt;=365,1,2)</f>
        <v>1</v>
      </c>
      <c r="M3494" s="266">
        <f>IF(K3494&lt;$C$1,$C$2-$C$1+1,$C$2-K3494+1)</f>
        <v>76</v>
      </c>
      <c r="N3494" s="268">
        <f>M3494/365</f>
        <v>0.20821917808219179</v>
      </c>
      <c r="O3494" s="269">
        <f>'Data and Parameter'!$E$4*'Data and Parameter'!$E$5*('Data and Parameter'!$E$6+'Data and Parameter'!$E$7)*'Data and Parameter'!$E$19*'Data and Parameter'!$E$14*'ER calculations'!N3494</f>
        <v>1.0781066616044011</v>
      </c>
    </row>
    <row r="3495" spans="1:15" ht="15">
      <c r="A3495" s="284">
        <v>3491</v>
      </c>
      <c r="B3495" s="287"/>
      <c r="C3495" s="287"/>
      <c r="D3495" s="284" t="s">
        <v>588</v>
      </c>
      <c r="E3495" s="287"/>
      <c r="F3495" s="285" t="s">
        <v>3616</v>
      </c>
      <c r="G3495" s="266" t="s">
        <v>121</v>
      </c>
      <c r="H3495" s="266">
        <f>IF(G3495="Traditional Stove",0.1,0.2)</f>
        <v>0.1</v>
      </c>
      <c r="I3495" s="266">
        <f>YEAR(J3495)</f>
        <v>2023</v>
      </c>
      <c r="J3495" s="267">
        <v>45015</v>
      </c>
      <c r="K3495" s="267">
        <f>J3495+1</f>
        <v>45016</v>
      </c>
      <c r="L3495" s="266">
        <f>IF(M3495&lt;=365,1,2)</f>
        <v>1</v>
      </c>
      <c r="M3495" s="266">
        <f>IF(K3495&lt;$C$1,$C$2-$C$1+1,$C$2-K3495+1)</f>
        <v>31</v>
      </c>
      <c r="N3495" s="268">
        <f>M3495/365</f>
        <v>8.4931506849315067E-2</v>
      </c>
      <c r="O3495" s="269">
        <f>'Data and Parameter'!$E$4*'Data and Parameter'!$E$5*('Data and Parameter'!$E$6+'Data and Parameter'!$E$7)*'Data and Parameter'!$E$19*'Data and Parameter'!$E$14*'ER calculations'!N3495</f>
        <v>0.43975403302284777</v>
      </c>
    </row>
    <row r="3496" spans="1:15" ht="15">
      <c r="A3496" s="284">
        <v>3492</v>
      </c>
      <c r="B3496" s="287"/>
      <c r="C3496" s="287"/>
      <c r="D3496" s="284" t="s">
        <v>3178</v>
      </c>
      <c r="E3496" s="287"/>
      <c r="F3496" s="285" t="s">
        <v>3617</v>
      </c>
      <c r="G3496" s="266" t="s">
        <v>121</v>
      </c>
      <c r="H3496" s="266">
        <f>IF(G3496="Traditional Stove",0.1,0.2)</f>
        <v>0.1</v>
      </c>
      <c r="I3496" s="266">
        <f>YEAR(J3496)</f>
        <v>2023</v>
      </c>
      <c r="J3496" s="267">
        <v>44970</v>
      </c>
      <c r="K3496" s="267">
        <f>J3496+1</f>
        <v>44971</v>
      </c>
      <c r="L3496" s="266">
        <f>IF(M3496&lt;=365,1,2)</f>
        <v>1</v>
      </c>
      <c r="M3496" s="266">
        <f>IF(K3496&lt;$C$1,$C$2-$C$1+1,$C$2-K3496+1)</f>
        <v>76</v>
      </c>
      <c r="N3496" s="268">
        <f>M3496/365</f>
        <v>0.20821917808219179</v>
      </c>
      <c r="O3496" s="269">
        <f>'Data and Parameter'!$E$4*'Data and Parameter'!$E$5*('Data and Parameter'!$E$6+'Data and Parameter'!$E$7)*'Data and Parameter'!$E$19*'Data and Parameter'!$E$14*'ER calculations'!N3496</f>
        <v>1.0781066616044011</v>
      </c>
    </row>
    <row r="3497" spans="1:15" ht="15">
      <c r="A3497" s="284">
        <v>3493</v>
      </c>
      <c r="B3497" s="287"/>
      <c r="C3497" s="287"/>
      <c r="D3497" s="284" t="s">
        <v>588</v>
      </c>
      <c r="E3497" s="287"/>
      <c r="F3497" s="285" t="s">
        <v>3618</v>
      </c>
      <c r="G3497" s="266" t="s">
        <v>121</v>
      </c>
      <c r="H3497" s="266">
        <f>IF(G3497="Traditional Stove",0.1,0.2)</f>
        <v>0.1</v>
      </c>
      <c r="I3497" s="266">
        <f>YEAR(J3497)</f>
        <v>2023</v>
      </c>
      <c r="J3497" s="267">
        <v>45015</v>
      </c>
      <c r="K3497" s="267">
        <f>J3497+1</f>
        <v>45016</v>
      </c>
      <c r="L3497" s="266">
        <f>IF(M3497&lt;=365,1,2)</f>
        <v>1</v>
      </c>
      <c r="M3497" s="266">
        <f>IF(K3497&lt;$C$1,$C$2-$C$1+1,$C$2-K3497+1)</f>
        <v>31</v>
      </c>
      <c r="N3497" s="268">
        <f>M3497/365</f>
        <v>8.4931506849315067E-2</v>
      </c>
      <c r="O3497" s="269">
        <f>'Data and Parameter'!$E$4*'Data and Parameter'!$E$5*('Data and Parameter'!$E$6+'Data and Parameter'!$E$7)*'Data and Parameter'!$E$19*'Data and Parameter'!$E$14*'ER calculations'!N3497</f>
        <v>0.43975403302284777</v>
      </c>
    </row>
    <row r="3498" spans="1:15" ht="15">
      <c r="A3498" s="284">
        <v>3494</v>
      </c>
      <c r="B3498" s="287"/>
      <c r="C3498" s="287"/>
      <c r="D3498" s="284" t="s">
        <v>588</v>
      </c>
      <c r="E3498" s="287"/>
      <c r="F3498" s="285" t="s">
        <v>3619</v>
      </c>
      <c r="G3498" s="266" t="s">
        <v>121</v>
      </c>
      <c r="H3498" s="266">
        <f>IF(G3498="Traditional Stove",0.1,0.2)</f>
        <v>0.1</v>
      </c>
      <c r="I3498" s="266">
        <f>YEAR(J3498)</f>
        <v>2023</v>
      </c>
      <c r="J3498" s="267">
        <v>45015</v>
      </c>
      <c r="K3498" s="267">
        <f>J3498+1</f>
        <v>45016</v>
      </c>
      <c r="L3498" s="266">
        <f>IF(M3498&lt;=365,1,2)</f>
        <v>1</v>
      </c>
      <c r="M3498" s="266">
        <f>IF(K3498&lt;$C$1,$C$2-$C$1+1,$C$2-K3498+1)</f>
        <v>31</v>
      </c>
      <c r="N3498" s="268">
        <f>M3498/365</f>
        <v>8.4931506849315067E-2</v>
      </c>
      <c r="O3498" s="269">
        <f>'Data and Parameter'!$E$4*'Data and Parameter'!$E$5*('Data and Parameter'!$E$6+'Data and Parameter'!$E$7)*'Data and Parameter'!$E$19*'Data and Parameter'!$E$14*'ER calculations'!N3498</f>
        <v>0.43975403302284777</v>
      </c>
    </row>
    <row r="3499" spans="1:15" ht="15">
      <c r="A3499" s="284">
        <v>3495</v>
      </c>
      <c r="B3499" s="287"/>
      <c r="C3499" s="287"/>
      <c r="D3499" s="284" t="s">
        <v>588</v>
      </c>
      <c r="E3499" s="287"/>
      <c r="F3499" s="285" t="s">
        <v>3620</v>
      </c>
      <c r="G3499" s="266" t="s">
        <v>121</v>
      </c>
      <c r="H3499" s="266">
        <f>IF(G3499="Traditional Stove",0.1,0.2)</f>
        <v>0.1</v>
      </c>
      <c r="I3499" s="266">
        <f>YEAR(J3499)</f>
        <v>2023</v>
      </c>
      <c r="J3499" s="267">
        <v>45015</v>
      </c>
      <c r="K3499" s="267">
        <f>J3499+1</f>
        <v>45016</v>
      </c>
      <c r="L3499" s="266">
        <f>IF(M3499&lt;=365,1,2)</f>
        <v>1</v>
      </c>
      <c r="M3499" s="266">
        <f>IF(K3499&lt;$C$1,$C$2-$C$1+1,$C$2-K3499+1)</f>
        <v>31</v>
      </c>
      <c r="N3499" s="268">
        <f>M3499/365</f>
        <v>8.4931506849315067E-2</v>
      </c>
      <c r="O3499" s="269">
        <f>'Data and Parameter'!$E$4*'Data and Parameter'!$E$5*('Data and Parameter'!$E$6+'Data and Parameter'!$E$7)*'Data and Parameter'!$E$19*'Data and Parameter'!$E$14*'ER calculations'!N3499</f>
        <v>0.43975403302284777</v>
      </c>
    </row>
    <row r="3500" spans="1:15" ht="15">
      <c r="A3500" s="284">
        <v>3496</v>
      </c>
      <c r="B3500" s="287"/>
      <c r="C3500" s="287"/>
      <c r="D3500" s="284" t="s">
        <v>3178</v>
      </c>
      <c r="E3500" s="287"/>
      <c r="F3500" s="285" t="s">
        <v>3621</v>
      </c>
      <c r="G3500" s="266" t="s">
        <v>121</v>
      </c>
      <c r="H3500" s="266">
        <f>IF(G3500="Traditional Stove",0.1,0.2)</f>
        <v>0.1</v>
      </c>
      <c r="I3500" s="266">
        <f>YEAR(J3500)</f>
        <v>2023</v>
      </c>
      <c r="J3500" s="267">
        <v>44970</v>
      </c>
      <c r="K3500" s="267">
        <f>J3500+1</f>
        <v>44971</v>
      </c>
      <c r="L3500" s="266">
        <f>IF(M3500&lt;=365,1,2)</f>
        <v>1</v>
      </c>
      <c r="M3500" s="266">
        <f>IF(K3500&lt;$C$1,$C$2-$C$1+1,$C$2-K3500+1)</f>
        <v>76</v>
      </c>
      <c r="N3500" s="268">
        <f>M3500/365</f>
        <v>0.20821917808219179</v>
      </c>
      <c r="O3500" s="269">
        <f>'Data and Parameter'!$E$4*'Data and Parameter'!$E$5*('Data and Parameter'!$E$6+'Data and Parameter'!$E$7)*'Data and Parameter'!$E$19*'Data and Parameter'!$E$14*'ER calculations'!N3500</f>
        <v>1.0781066616044011</v>
      </c>
    </row>
    <row r="3501" spans="1:15" ht="15">
      <c r="A3501" s="284">
        <v>3497</v>
      </c>
      <c r="B3501" s="287"/>
      <c r="C3501" s="287"/>
      <c r="D3501" s="284" t="s">
        <v>588</v>
      </c>
      <c r="E3501" s="287"/>
      <c r="F3501" s="285" t="s">
        <v>3622</v>
      </c>
      <c r="G3501" s="266" t="s">
        <v>121</v>
      </c>
      <c r="H3501" s="266">
        <f>IF(G3501="Traditional Stove",0.1,0.2)</f>
        <v>0.1</v>
      </c>
      <c r="I3501" s="266">
        <f>YEAR(J3501)</f>
        <v>2023</v>
      </c>
      <c r="J3501" s="267">
        <v>45015</v>
      </c>
      <c r="K3501" s="267">
        <f>J3501+1</f>
        <v>45016</v>
      </c>
      <c r="L3501" s="266">
        <f>IF(M3501&lt;=365,1,2)</f>
        <v>1</v>
      </c>
      <c r="M3501" s="266">
        <f>IF(K3501&lt;$C$1,$C$2-$C$1+1,$C$2-K3501+1)</f>
        <v>31</v>
      </c>
      <c r="N3501" s="268">
        <f>M3501/365</f>
        <v>8.4931506849315067E-2</v>
      </c>
      <c r="O3501" s="269">
        <f>'Data and Parameter'!$E$4*'Data and Parameter'!$E$5*('Data and Parameter'!$E$6+'Data and Parameter'!$E$7)*'Data and Parameter'!$E$19*'Data and Parameter'!$E$14*'ER calculations'!N3501</f>
        <v>0.43975403302284777</v>
      </c>
    </row>
    <row r="3502" spans="1:15" ht="15">
      <c r="A3502" s="284">
        <v>3498</v>
      </c>
      <c r="B3502" s="287"/>
      <c r="C3502" s="287"/>
      <c r="D3502" s="284" t="s">
        <v>588</v>
      </c>
      <c r="E3502" s="287"/>
      <c r="F3502" s="285" t="s">
        <v>3623</v>
      </c>
      <c r="G3502" s="266" t="s">
        <v>121</v>
      </c>
      <c r="H3502" s="266">
        <f>IF(G3502="Traditional Stove",0.1,0.2)</f>
        <v>0.1</v>
      </c>
      <c r="I3502" s="266">
        <f>YEAR(J3502)</f>
        <v>2023</v>
      </c>
      <c r="J3502" s="267">
        <v>45015</v>
      </c>
      <c r="K3502" s="267">
        <f>J3502+1</f>
        <v>45016</v>
      </c>
      <c r="L3502" s="266">
        <f>IF(M3502&lt;=365,1,2)</f>
        <v>1</v>
      </c>
      <c r="M3502" s="266">
        <f>IF(K3502&lt;$C$1,$C$2-$C$1+1,$C$2-K3502+1)</f>
        <v>31</v>
      </c>
      <c r="N3502" s="268">
        <f>M3502/365</f>
        <v>8.4931506849315067E-2</v>
      </c>
      <c r="O3502" s="269">
        <f>'Data and Parameter'!$E$4*'Data and Parameter'!$E$5*('Data and Parameter'!$E$6+'Data and Parameter'!$E$7)*'Data and Parameter'!$E$19*'Data and Parameter'!$E$14*'ER calculations'!N3502</f>
        <v>0.43975403302284777</v>
      </c>
    </row>
    <row r="3503" spans="1:15" ht="15">
      <c r="A3503" s="284">
        <v>3499</v>
      </c>
      <c r="B3503" s="287"/>
      <c r="C3503" s="287"/>
      <c r="D3503" s="284" t="s">
        <v>3178</v>
      </c>
      <c r="E3503" s="287"/>
      <c r="F3503" s="285" t="s">
        <v>3624</v>
      </c>
      <c r="G3503" s="266" t="s">
        <v>121</v>
      </c>
      <c r="H3503" s="266">
        <f>IF(G3503="Traditional Stove",0.1,0.2)</f>
        <v>0.1</v>
      </c>
      <c r="I3503" s="266">
        <f>YEAR(J3503)</f>
        <v>2023</v>
      </c>
      <c r="J3503" s="267">
        <v>44970</v>
      </c>
      <c r="K3503" s="267">
        <f>J3503+1</f>
        <v>44971</v>
      </c>
      <c r="L3503" s="266">
        <f>IF(M3503&lt;=365,1,2)</f>
        <v>1</v>
      </c>
      <c r="M3503" s="266">
        <f>IF(K3503&lt;$C$1,$C$2-$C$1+1,$C$2-K3503+1)</f>
        <v>76</v>
      </c>
      <c r="N3503" s="268">
        <f>M3503/365</f>
        <v>0.20821917808219179</v>
      </c>
      <c r="O3503" s="269">
        <f>'Data and Parameter'!$E$4*'Data and Parameter'!$E$5*('Data and Parameter'!$E$6+'Data and Parameter'!$E$7)*'Data and Parameter'!$E$19*'Data and Parameter'!$E$14*'ER calculations'!N3503</f>
        <v>1.0781066616044011</v>
      </c>
    </row>
    <row r="3504" spans="1:15" ht="15">
      <c r="A3504" s="284">
        <v>3500</v>
      </c>
      <c r="B3504" s="287"/>
      <c r="C3504" s="287"/>
      <c r="D3504" s="284" t="s">
        <v>588</v>
      </c>
      <c r="E3504" s="287"/>
      <c r="F3504" s="285" t="s">
        <v>3625</v>
      </c>
      <c r="G3504" s="266" t="s">
        <v>121</v>
      </c>
      <c r="H3504" s="266">
        <f>IF(G3504="Traditional Stove",0.1,0.2)</f>
        <v>0.1</v>
      </c>
      <c r="I3504" s="266">
        <f>YEAR(J3504)</f>
        <v>2023</v>
      </c>
      <c r="J3504" s="267">
        <v>45015</v>
      </c>
      <c r="K3504" s="267">
        <f>J3504+1</f>
        <v>45016</v>
      </c>
      <c r="L3504" s="266">
        <f>IF(M3504&lt;=365,1,2)</f>
        <v>1</v>
      </c>
      <c r="M3504" s="266">
        <f>IF(K3504&lt;$C$1,$C$2-$C$1+1,$C$2-K3504+1)</f>
        <v>31</v>
      </c>
      <c r="N3504" s="268">
        <f>M3504/365</f>
        <v>8.4931506849315067E-2</v>
      </c>
      <c r="O3504" s="269">
        <f>'Data and Parameter'!$E$4*'Data and Parameter'!$E$5*('Data and Parameter'!$E$6+'Data and Parameter'!$E$7)*'Data and Parameter'!$E$19*'Data and Parameter'!$E$14*'ER calculations'!N3504</f>
        <v>0.43975403302284777</v>
      </c>
    </row>
    <row r="3505" spans="1:15" ht="15">
      <c r="A3505" s="284">
        <v>3501</v>
      </c>
      <c r="B3505" s="287"/>
      <c r="C3505" s="287"/>
      <c r="D3505" s="284" t="s">
        <v>119</v>
      </c>
      <c r="E3505" s="287"/>
      <c r="F3505" s="285" t="s">
        <v>3626</v>
      </c>
      <c r="G3505" s="266" t="s">
        <v>121</v>
      </c>
      <c r="H3505" s="266">
        <f>IF(G3505="Traditional Stove",0.1,0.2)</f>
        <v>0.1</v>
      </c>
      <c r="I3505" s="266">
        <f>YEAR(J3505)</f>
        <v>2023</v>
      </c>
      <c r="J3505" s="267">
        <v>44972</v>
      </c>
      <c r="K3505" s="267">
        <f>J3505+1</f>
        <v>44973</v>
      </c>
      <c r="L3505" s="266">
        <f>IF(M3505&lt;=365,1,2)</f>
        <v>1</v>
      </c>
      <c r="M3505" s="266">
        <f>IF(K3505&lt;$C$1,$C$2-$C$1+1,$C$2-K3505+1)</f>
        <v>74</v>
      </c>
      <c r="N3505" s="268">
        <f>M3505/365</f>
        <v>0.20273972602739726</v>
      </c>
      <c r="O3505" s="269">
        <f>'Data and Parameter'!$E$4*'Data and Parameter'!$E$5*('Data and Parameter'!$E$6+'Data and Parameter'!$E$7)*'Data and Parameter'!$E$19*'Data and Parameter'!$E$14*'ER calculations'!N3505</f>
        <v>1.0497354336674432</v>
      </c>
    </row>
    <row r="3506" spans="1:15" ht="15">
      <c r="A3506" s="284">
        <v>3502</v>
      </c>
      <c r="B3506" s="287"/>
      <c r="C3506" s="287"/>
      <c r="D3506" s="284" t="s">
        <v>3178</v>
      </c>
      <c r="E3506" s="287"/>
      <c r="F3506" s="285" t="s">
        <v>3627</v>
      </c>
      <c r="G3506" s="266" t="s">
        <v>121</v>
      </c>
      <c r="H3506" s="266">
        <f>IF(G3506="Traditional Stove",0.1,0.2)</f>
        <v>0.1</v>
      </c>
      <c r="I3506" s="266">
        <f>YEAR(J3506)</f>
        <v>2023</v>
      </c>
      <c r="J3506" s="267">
        <v>44970</v>
      </c>
      <c r="K3506" s="267">
        <f>J3506+1</f>
        <v>44971</v>
      </c>
      <c r="L3506" s="266">
        <f>IF(M3506&lt;=365,1,2)</f>
        <v>1</v>
      </c>
      <c r="M3506" s="266">
        <f>IF(K3506&lt;$C$1,$C$2-$C$1+1,$C$2-K3506+1)</f>
        <v>76</v>
      </c>
      <c r="N3506" s="268">
        <f>M3506/365</f>
        <v>0.20821917808219179</v>
      </c>
      <c r="O3506" s="269">
        <f>'Data and Parameter'!$E$4*'Data and Parameter'!$E$5*('Data and Parameter'!$E$6+'Data and Parameter'!$E$7)*'Data and Parameter'!$E$19*'Data and Parameter'!$E$14*'ER calculations'!N3506</f>
        <v>1.0781066616044011</v>
      </c>
    </row>
    <row r="3507" spans="1:15" ht="15">
      <c r="A3507" s="284">
        <v>3503</v>
      </c>
      <c r="B3507" s="287"/>
      <c r="C3507" s="287"/>
      <c r="D3507" s="284" t="s">
        <v>588</v>
      </c>
      <c r="E3507" s="287"/>
      <c r="F3507" s="285" t="s">
        <v>3628</v>
      </c>
      <c r="G3507" s="266" t="s">
        <v>121</v>
      </c>
      <c r="H3507" s="266">
        <f>IF(G3507="Traditional Stove",0.1,0.2)</f>
        <v>0.1</v>
      </c>
      <c r="I3507" s="266">
        <f>YEAR(J3507)</f>
        <v>2023</v>
      </c>
      <c r="J3507" s="267">
        <v>45015</v>
      </c>
      <c r="K3507" s="267">
        <f>J3507+1</f>
        <v>45016</v>
      </c>
      <c r="L3507" s="266">
        <f>IF(M3507&lt;=365,1,2)</f>
        <v>1</v>
      </c>
      <c r="M3507" s="266">
        <f>IF(K3507&lt;$C$1,$C$2-$C$1+1,$C$2-K3507+1)</f>
        <v>31</v>
      </c>
      <c r="N3507" s="268">
        <f>M3507/365</f>
        <v>8.4931506849315067E-2</v>
      </c>
      <c r="O3507" s="269">
        <f>'Data and Parameter'!$E$4*'Data and Parameter'!$E$5*('Data and Parameter'!$E$6+'Data and Parameter'!$E$7)*'Data and Parameter'!$E$19*'Data and Parameter'!$E$14*'ER calculations'!N3507</f>
        <v>0.43975403302284777</v>
      </c>
    </row>
    <row r="3508" spans="1:15" ht="15">
      <c r="A3508" s="284">
        <v>3504</v>
      </c>
      <c r="B3508" s="287"/>
      <c r="C3508" s="287"/>
      <c r="D3508" s="284" t="s">
        <v>3178</v>
      </c>
      <c r="E3508" s="287"/>
      <c r="F3508" s="285" t="s">
        <v>3629</v>
      </c>
      <c r="G3508" s="266" t="s">
        <v>121</v>
      </c>
      <c r="H3508" s="266">
        <f>IF(G3508="Traditional Stove",0.1,0.2)</f>
        <v>0.1</v>
      </c>
      <c r="I3508" s="266">
        <f>YEAR(J3508)</f>
        <v>2023</v>
      </c>
      <c r="J3508" s="267">
        <v>44970</v>
      </c>
      <c r="K3508" s="267">
        <f>J3508+1</f>
        <v>44971</v>
      </c>
      <c r="L3508" s="266">
        <f>IF(M3508&lt;=365,1,2)</f>
        <v>1</v>
      </c>
      <c r="M3508" s="266">
        <f>IF(K3508&lt;$C$1,$C$2-$C$1+1,$C$2-K3508+1)</f>
        <v>76</v>
      </c>
      <c r="N3508" s="268">
        <f>M3508/365</f>
        <v>0.20821917808219179</v>
      </c>
      <c r="O3508" s="269">
        <f>'Data and Parameter'!$E$4*'Data and Parameter'!$E$5*('Data and Parameter'!$E$6+'Data and Parameter'!$E$7)*'Data and Parameter'!$E$19*'Data and Parameter'!$E$14*'ER calculations'!N3508</f>
        <v>1.0781066616044011</v>
      </c>
    </row>
    <row r="3509" spans="1:15" ht="15">
      <c r="A3509" s="284">
        <v>3505</v>
      </c>
      <c r="B3509" s="287"/>
      <c r="C3509" s="287"/>
      <c r="D3509" s="284" t="s">
        <v>588</v>
      </c>
      <c r="E3509" s="287"/>
      <c r="F3509" s="285" t="s">
        <v>3630</v>
      </c>
      <c r="G3509" s="266" t="s">
        <v>121</v>
      </c>
      <c r="H3509" s="266">
        <f>IF(G3509="Traditional Stove",0.1,0.2)</f>
        <v>0.1</v>
      </c>
      <c r="I3509" s="266">
        <f>YEAR(J3509)</f>
        <v>2023</v>
      </c>
      <c r="J3509" s="267">
        <v>45014</v>
      </c>
      <c r="K3509" s="267">
        <f>J3509+1</f>
        <v>45015</v>
      </c>
      <c r="L3509" s="266">
        <f>IF(M3509&lt;=365,1,2)</f>
        <v>1</v>
      </c>
      <c r="M3509" s="266">
        <f>IF(K3509&lt;$C$1,$C$2-$C$1+1,$C$2-K3509+1)</f>
        <v>32</v>
      </c>
      <c r="N3509" s="268">
        <f>M3509/365</f>
        <v>8.7671232876712329E-2</v>
      </c>
      <c r="O3509" s="269">
        <f>'Data and Parameter'!$E$4*'Data and Parameter'!$E$5*('Data and Parameter'!$E$6+'Data and Parameter'!$E$7)*'Data and Parameter'!$E$19*'Data and Parameter'!$E$14*'ER calculations'!N3509</f>
        <v>0.45393964699132677</v>
      </c>
    </row>
    <row r="3510" spans="1:15" ht="15">
      <c r="A3510" s="284">
        <v>3506</v>
      </c>
      <c r="B3510" s="287"/>
      <c r="C3510" s="287"/>
      <c r="D3510" s="284" t="s">
        <v>119</v>
      </c>
      <c r="E3510" s="287"/>
      <c r="F3510" s="285" t="s">
        <v>3631</v>
      </c>
      <c r="G3510" s="266" t="s">
        <v>121</v>
      </c>
      <c r="H3510" s="266">
        <f>IF(G3510="Traditional Stove",0.1,0.2)</f>
        <v>0.1</v>
      </c>
      <c r="I3510" s="266">
        <f>YEAR(J3510)</f>
        <v>2023</v>
      </c>
      <c r="J3510" s="267">
        <v>44972</v>
      </c>
      <c r="K3510" s="267">
        <f>J3510+1</f>
        <v>44973</v>
      </c>
      <c r="L3510" s="266">
        <f>IF(M3510&lt;=365,1,2)</f>
        <v>1</v>
      </c>
      <c r="M3510" s="266">
        <f>IF(K3510&lt;$C$1,$C$2-$C$1+1,$C$2-K3510+1)</f>
        <v>74</v>
      </c>
      <c r="N3510" s="268">
        <f>M3510/365</f>
        <v>0.20273972602739726</v>
      </c>
      <c r="O3510" s="269">
        <f>'Data and Parameter'!$E$4*'Data and Parameter'!$E$5*('Data and Parameter'!$E$6+'Data and Parameter'!$E$7)*'Data and Parameter'!$E$19*'Data and Parameter'!$E$14*'ER calculations'!N3510</f>
        <v>1.0497354336674432</v>
      </c>
    </row>
    <row r="3511" spans="1:15" ht="15">
      <c r="A3511" s="284">
        <v>3507</v>
      </c>
      <c r="B3511" s="287"/>
      <c r="C3511" s="287"/>
      <c r="D3511" s="284" t="s">
        <v>3178</v>
      </c>
      <c r="E3511" s="287"/>
      <c r="F3511" s="285" t="s">
        <v>3632</v>
      </c>
      <c r="G3511" s="266" t="s">
        <v>121</v>
      </c>
      <c r="H3511" s="266">
        <f>IF(G3511="Traditional Stove",0.1,0.2)</f>
        <v>0.1</v>
      </c>
      <c r="I3511" s="266">
        <f>YEAR(J3511)</f>
        <v>2023</v>
      </c>
      <c r="J3511" s="267">
        <v>44970</v>
      </c>
      <c r="K3511" s="267">
        <f>J3511+1</f>
        <v>44971</v>
      </c>
      <c r="L3511" s="266">
        <f>IF(M3511&lt;=365,1,2)</f>
        <v>1</v>
      </c>
      <c r="M3511" s="266">
        <f>IF(K3511&lt;$C$1,$C$2-$C$1+1,$C$2-K3511+1)</f>
        <v>76</v>
      </c>
      <c r="N3511" s="268">
        <f>M3511/365</f>
        <v>0.20821917808219179</v>
      </c>
      <c r="O3511" s="269">
        <f>'Data and Parameter'!$E$4*'Data and Parameter'!$E$5*('Data and Parameter'!$E$6+'Data and Parameter'!$E$7)*'Data and Parameter'!$E$19*'Data and Parameter'!$E$14*'ER calculations'!N3511</f>
        <v>1.0781066616044011</v>
      </c>
    </row>
    <row r="3512" spans="1:15" ht="15">
      <c r="A3512" s="284">
        <v>3508</v>
      </c>
      <c r="B3512" s="287"/>
      <c r="C3512" s="287"/>
      <c r="D3512" s="284" t="s">
        <v>588</v>
      </c>
      <c r="E3512" s="287"/>
      <c r="F3512" s="285" t="s">
        <v>3633</v>
      </c>
      <c r="G3512" s="266" t="s">
        <v>121</v>
      </c>
      <c r="H3512" s="266">
        <f>IF(G3512="Traditional Stove",0.1,0.2)</f>
        <v>0.1</v>
      </c>
      <c r="I3512" s="266">
        <f>YEAR(J3512)</f>
        <v>2023</v>
      </c>
      <c r="J3512" s="267">
        <v>45015</v>
      </c>
      <c r="K3512" s="267">
        <f>J3512+1</f>
        <v>45016</v>
      </c>
      <c r="L3512" s="266">
        <f>IF(M3512&lt;=365,1,2)</f>
        <v>1</v>
      </c>
      <c r="M3512" s="266">
        <f>IF(K3512&lt;$C$1,$C$2-$C$1+1,$C$2-K3512+1)</f>
        <v>31</v>
      </c>
      <c r="N3512" s="268">
        <f>M3512/365</f>
        <v>8.4931506849315067E-2</v>
      </c>
      <c r="O3512" s="269">
        <f>'Data and Parameter'!$E$4*'Data and Parameter'!$E$5*('Data and Parameter'!$E$6+'Data and Parameter'!$E$7)*'Data and Parameter'!$E$19*'Data and Parameter'!$E$14*'ER calculations'!N3512</f>
        <v>0.43975403302284777</v>
      </c>
    </row>
    <row r="3513" spans="1:15" ht="15">
      <c r="A3513" s="284">
        <v>3509</v>
      </c>
      <c r="B3513" s="287"/>
      <c r="C3513" s="287"/>
      <c r="D3513" s="284" t="s">
        <v>3178</v>
      </c>
      <c r="E3513" s="287"/>
      <c r="F3513" s="285" t="s">
        <v>3634</v>
      </c>
      <c r="G3513" s="266" t="s">
        <v>121</v>
      </c>
      <c r="H3513" s="266">
        <f>IF(G3513="Traditional Stove",0.1,0.2)</f>
        <v>0.1</v>
      </c>
      <c r="I3513" s="266">
        <f>YEAR(J3513)</f>
        <v>2023</v>
      </c>
      <c r="J3513" s="267">
        <v>44970</v>
      </c>
      <c r="K3513" s="267">
        <f>J3513+1</f>
        <v>44971</v>
      </c>
      <c r="L3513" s="266">
        <f>IF(M3513&lt;=365,1,2)</f>
        <v>1</v>
      </c>
      <c r="M3513" s="266">
        <f>IF(K3513&lt;$C$1,$C$2-$C$1+1,$C$2-K3513+1)</f>
        <v>76</v>
      </c>
      <c r="N3513" s="268">
        <f>M3513/365</f>
        <v>0.20821917808219179</v>
      </c>
      <c r="O3513" s="269">
        <f>'Data and Parameter'!$E$4*'Data and Parameter'!$E$5*('Data and Parameter'!$E$6+'Data and Parameter'!$E$7)*'Data and Parameter'!$E$19*'Data and Parameter'!$E$14*'ER calculations'!N3513</f>
        <v>1.0781066616044011</v>
      </c>
    </row>
    <row r="3514" spans="1:15" ht="15">
      <c r="A3514" s="284">
        <v>3510</v>
      </c>
      <c r="B3514" s="287"/>
      <c r="C3514" s="287"/>
      <c r="D3514" s="284" t="s">
        <v>3178</v>
      </c>
      <c r="E3514" s="287"/>
      <c r="F3514" s="285" t="s">
        <v>3635</v>
      </c>
      <c r="G3514" s="266" t="s">
        <v>121</v>
      </c>
      <c r="H3514" s="266">
        <f>IF(G3514="Traditional Stove",0.1,0.2)</f>
        <v>0.1</v>
      </c>
      <c r="I3514" s="266">
        <f>YEAR(J3514)</f>
        <v>2023</v>
      </c>
      <c r="J3514" s="267">
        <v>44970</v>
      </c>
      <c r="K3514" s="267">
        <f>J3514+1</f>
        <v>44971</v>
      </c>
      <c r="L3514" s="266">
        <f>IF(M3514&lt;=365,1,2)</f>
        <v>1</v>
      </c>
      <c r="M3514" s="266">
        <f>IF(K3514&lt;$C$1,$C$2-$C$1+1,$C$2-K3514+1)</f>
        <v>76</v>
      </c>
      <c r="N3514" s="268">
        <f>M3514/365</f>
        <v>0.20821917808219179</v>
      </c>
      <c r="O3514" s="269">
        <f>'Data and Parameter'!$E$4*'Data and Parameter'!$E$5*('Data and Parameter'!$E$6+'Data and Parameter'!$E$7)*'Data and Parameter'!$E$19*'Data and Parameter'!$E$14*'ER calculations'!N3514</f>
        <v>1.0781066616044011</v>
      </c>
    </row>
    <row r="3515" spans="1:15" ht="15">
      <c r="A3515" s="284">
        <v>3511</v>
      </c>
      <c r="B3515" s="287"/>
      <c r="C3515" s="287"/>
      <c r="D3515" s="284" t="s">
        <v>119</v>
      </c>
      <c r="E3515" s="287"/>
      <c r="F3515" s="285" t="s">
        <v>3636</v>
      </c>
      <c r="G3515" s="266" t="s">
        <v>121</v>
      </c>
      <c r="H3515" s="266">
        <f>IF(G3515="Traditional Stove",0.1,0.2)</f>
        <v>0.1</v>
      </c>
      <c r="I3515" s="266">
        <f>YEAR(J3515)</f>
        <v>2023</v>
      </c>
      <c r="J3515" s="267">
        <v>44972</v>
      </c>
      <c r="K3515" s="267">
        <f>J3515+1</f>
        <v>44973</v>
      </c>
      <c r="L3515" s="266">
        <f>IF(M3515&lt;=365,1,2)</f>
        <v>1</v>
      </c>
      <c r="M3515" s="266">
        <f>IF(K3515&lt;$C$1,$C$2-$C$1+1,$C$2-K3515+1)</f>
        <v>74</v>
      </c>
      <c r="N3515" s="268">
        <f>M3515/365</f>
        <v>0.20273972602739726</v>
      </c>
      <c r="O3515" s="269">
        <f>'Data and Parameter'!$E$4*'Data and Parameter'!$E$5*('Data and Parameter'!$E$6+'Data and Parameter'!$E$7)*'Data and Parameter'!$E$19*'Data and Parameter'!$E$14*'ER calculations'!N3515</f>
        <v>1.0497354336674432</v>
      </c>
    </row>
    <row r="3516" spans="1:15" ht="15">
      <c r="A3516" s="284">
        <v>3512</v>
      </c>
      <c r="B3516" s="287"/>
      <c r="C3516" s="287"/>
      <c r="D3516" s="284" t="s">
        <v>588</v>
      </c>
      <c r="E3516" s="287"/>
      <c r="F3516" s="285" t="s">
        <v>3637</v>
      </c>
      <c r="G3516" s="266" t="s">
        <v>121</v>
      </c>
      <c r="H3516" s="266">
        <f>IF(G3516="Traditional Stove",0.1,0.2)</f>
        <v>0.1</v>
      </c>
      <c r="I3516" s="266">
        <f>YEAR(J3516)</f>
        <v>2023</v>
      </c>
      <c r="J3516" s="267">
        <v>45015</v>
      </c>
      <c r="K3516" s="267">
        <f>J3516+1</f>
        <v>45016</v>
      </c>
      <c r="L3516" s="266">
        <f>IF(M3516&lt;=365,1,2)</f>
        <v>1</v>
      </c>
      <c r="M3516" s="266">
        <f>IF(K3516&lt;$C$1,$C$2-$C$1+1,$C$2-K3516+1)</f>
        <v>31</v>
      </c>
      <c r="N3516" s="268">
        <f>M3516/365</f>
        <v>8.4931506849315067E-2</v>
      </c>
      <c r="O3516" s="269">
        <f>'Data and Parameter'!$E$4*'Data and Parameter'!$E$5*('Data and Parameter'!$E$6+'Data and Parameter'!$E$7)*'Data and Parameter'!$E$19*'Data and Parameter'!$E$14*'ER calculations'!N3516</f>
        <v>0.43975403302284777</v>
      </c>
    </row>
    <row r="3517" spans="1:15" ht="15">
      <c r="A3517" s="284">
        <v>3513</v>
      </c>
      <c r="B3517" s="287"/>
      <c r="C3517" s="287"/>
      <c r="D3517" s="284" t="s">
        <v>3178</v>
      </c>
      <c r="E3517" s="287"/>
      <c r="F3517" s="285" t="s">
        <v>3638</v>
      </c>
      <c r="G3517" s="266" t="s">
        <v>121</v>
      </c>
      <c r="H3517" s="266">
        <f>IF(G3517="Traditional Stove",0.1,0.2)</f>
        <v>0.1</v>
      </c>
      <c r="I3517" s="266">
        <f>YEAR(J3517)</f>
        <v>2023</v>
      </c>
      <c r="J3517" s="267">
        <v>44970</v>
      </c>
      <c r="K3517" s="267">
        <f>J3517+1</f>
        <v>44971</v>
      </c>
      <c r="L3517" s="266">
        <f>IF(M3517&lt;=365,1,2)</f>
        <v>1</v>
      </c>
      <c r="M3517" s="266">
        <f>IF(K3517&lt;$C$1,$C$2-$C$1+1,$C$2-K3517+1)</f>
        <v>76</v>
      </c>
      <c r="N3517" s="268">
        <f>M3517/365</f>
        <v>0.20821917808219179</v>
      </c>
      <c r="O3517" s="269">
        <f>'Data and Parameter'!$E$4*'Data and Parameter'!$E$5*('Data and Parameter'!$E$6+'Data and Parameter'!$E$7)*'Data and Parameter'!$E$19*'Data and Parameter'!$E$14*'ER calculations'!N3517</f>
        <v>1.0781066616044011</v>
      </c>
    </row>
    <row r="3518" spans="1:15" ht="15">
      <c r="A3518" s="284">
        <v>3514</v>
      </c>
      <c r="B3518" s="287"/>
      <c r="C3518" s="287"/>
      <c r="D3518" s="284" t="s">
        <v>588</v>
      </c>
      <c r="E3518" s="287"/>
      <c r="F3518" s="285" t="s">
        <v>3639</v>
      </c>
      <c r="G3518" s="266" t="s">
        <v>121</v>
      </c>
      <c r="H3518" s="266">
        <f>IF(G3518="Traditional Stove",0.1,0.2)</f>
        <v>0.1</v>
      </c>
      <c r="I3518" s="266">
        <f>YEAR(J3518)</f>
        <v>2023</v>
      </c>
      <c r="J3518" s="267">
        <v>45015</v>
      </c>
      <c r="K3518" s="267">
        <f>J3518+1</f>
        <v>45016</v>
      </c>
      <c r="L3518" s="266">
        <f>IF(M3518&lt;=365,1,2)</f>
        <v>1</v>
      </c>
      <c r="M3518" s="266">
        <f>IF(K3518&lt;$C$1,$C$2-$C$1+1,$C$2-K3518+1)</f>
        <v>31</v>
      </c>
      <c r="N3518" s="268">
        <f>M3518/365</f>
        <v>8.4931506849315067E-2</v>
      </c>
      <c r="O3518" s="269">
        <f>'Data and Parameter'!$E$4*'Data and Parameter'!$E$5*('Data and Parameter'!$E$6+'Data and Parameter'!$E$7)*'Data and Parameter'!$E$19*'Data and Parameter'!$E$14*'ER calculations'!N3518</f>
        <v>0.43975403302284777</v>
      </c>
    </row>
    <row r="3519" spans="1:15" ht="15">
      <c r="A3519" s="284">
        <v>3515</v>
      </c>
      <c r="B3519" s="287"/>
      <c r="C3519" s="287"/>
      <c r="D3519" s="284" t="s">
        <v>119</v>
      </c>
      <c r="E3519" s="287"/>
      <c r="F3519" s="285" t="s">
        <v>3640</v>
      </c>
      <c r="G3519" s="266" t="s">
        <v>121</v>
      </c>
      <c r="H3519" s="266">
        <f>IF(G3519="Traditional Stove",0.1,0.2)</f>
        <v>0.1</v>
      </c>
      <c r="I3519" s="266">
        <f>YEAR(J3519)</f>
        <v>2023</v>
      </c>
      <c r="J3519" s="267">
        <v>44972</v>
      </c>
      <c r="K3519" s="267">
        <f>J3519+1</f>
        <v>44973</v>
      </c>
      <c r="L3519" s="266">
        <f>IF(M3519&lt;=365,1,2)</f>
        <v>1</v>
      </c>
      <c r="M3519" s="266">
        <f>IF(K3519&lt;$C$1,$C$2-$C$1+1,$C$2-K3519+1)</f>
        <v>74</v>
      </c>
      <c r="N3519" s="268">
        <f>M3519/365</f>
        <v>0.20273972602739726</v>
      </c>
      <c r="O3519" s="269">
        <f>'Data and Parameter'!$E$4*'Data and Parameter'!$E$5*('Data and Parameter'!$E$6+'Data and Parameter'!$E$7)*'Data and Parameter'!$E$19*'Data and Parameter'!$E$14*'ER calculations'!N3519</f>
        <v>1.0497354336674432</v>
      </c>
    </row>
    <row r="3520" spans="1:15" ht="15">
      <c r="A3520" s="284">
        <v>3516</v>
      </c>
      <c r="B3520" s="287"/>
      <c r="C3520" s="287"/>
      <c r="D3520" s="284" t="s">
        <v>588</v>
      </c>
      <c r="E3520" s="287"/>
      <c r="F3520" s="285" t="s">
        <v>3641</v>
      </c>
      <c r="G3520" s="266" t="s">
        <v>121</v>
      </c>
      <c r="H3520" s="266">
        <f>IF(G3520="Traditional Stove",0.1,0.2)</f>
        <v>0.1</v>
      </c>
      <c r="I3520" s="266">
        <f>YEAR(J3520)</f>
        <v>2023</v>
      </c>
      <c r="J3520" s="267">
        <v>45015</v>
      </c>
      <c r="K3520" s="267">
        <f>J3520+1</f>
        <v>45016</v>
      </c>
      <c r="L3520" s="266">
        <f>IF(M3520&lt;=365,1,2)</f>
        <v>1</v>
      </c>
      <c r="M3520" s="266">
        <f>IF(K3520&lt;$C$1,$C$2-$C$1+1,$C$2-K3520+1)</f>
        <v>31</v>
      </c>
      <c r="N3520" s="268">
        <f>M3520/365</f>
        <v>8.4931506849315067E-2</v>
      </c>
      <c r="O3520" s="269">
        <f>'Data and Parameter'!$E$4*'Data and Parameter'!$E$5*('Data and Parameter'!$E$6+'Data and Parameter'!$E$7)*'Data and Parameter'!$E$19*'Data and Parameter'!$E$14*'ER calculations'!N3520</f>
        <v>0.43975403302284777</v>
      </c>
    </row>
    <row r="3521" spans="1:15" ht="15">
      <c r="A3521" s="284">
        <v>3517</v>
      </c>
      <c r="B3521" s="287"/>
      <c r="C3521" s="287"/>
      <c r="D3521" s="284" t="s">
        <v>119</v>
      </c>
      <c r="E3521" s="287"/>
      <c r="F3521" s="285" t="s">
        <v>3642</v>
      </c>
      <c r="G3521" s="266" t="s">
        <v>121</v>
      </c>
      <c r="H3521" s="266">
        <f>IF(G3521="Traditional Stove",0.1,0.2)</f>
        <v>0.1</v>
      </c>
      <c r="I3521" s="266">
        <f>YEAR(J3521)</f>
        <v>2023</v>
      </c>
      <c r="J3521" s="267">
        <v>45000</v>
      </c>
      <c r="K3521" s="267">
        <f>J3521+1</f>
        <v>45001</v>
      </c>
      <c r="L3521" s="266">
        <f>IF(M3521&lt;=365,1,2)</f>
        <v>1</v>
      </c>
      <c r="M3521" s="266">
        <f>IF(K3521&lt;$C$1,$C$2-$C$1+1,$C$2-K3521+1)</f>
        <v>46</v>
      </c>
      <c r="N3521" s="268">
        <f>M3521/365</f>
        <v>0.12602739726027398</v>
      </c>
      <c r="O3521" s="269">
        <f>'Data and Parameter'!$E$4*'Data and Parameter'!$E$5*('Data and Parameter'!$E$6+'Data and Parameter'!$E$7)*'Data and Parameter'!$E$19*'Data and Parameter'!$E$14*'ER calculations'!N3521</f>
        <v>0.65253824255003223</v>
      </c>
    </row>
    <row r="3522" spans="1:15" ht="15">
      <c r="A3522" s="284">
        <v>3518</v>
      </c>
      <c r="B3522" s="287"/>
      <c r="C3522" s="287"/>
      <c r="D3522" s="284" t="s">
        <v>588</v>
      </c>
      <c r="E3522" s="287"/>
      <c r="F3522" s="285" t="s">
        <v>3643</v>
      </c>
      <c r="G3522" s="266" t="s">
        <v>121</v>
      </c>
      <c r="H3522" s="266">
        <f>IF(G3522="Traditional Stove",0.1,0.2)</f>
        <v>0.1</v>
      </c>
      <c r="I3522" s="266">
        <f>YEAR(J3522)</f>
        <v>2023</v>
      </c>
      <c r="J3522" s="267">
        <v>45015</v>
      </c>
      <c r="K3522" s="267">
        <f>J3522+1</f>
        <v>45016</v>
      </c>
      <c r="L3522" s="266">
        <f>IF(M3522&lt;=365,1,2)</f>
        <v>1</v>
      </c>
      <c r="M3522" s="266">
        <f>IF(K3522&lt;$C$1,$C$2-$C$1+1,$C$2-K3522+1)</f>
        <v>31</v>
      </c>
      <c r="N3522" s="268">
        <f>M3522/365</f>
        <v>8.4931506849315067E-2</v>
      </c>
      <c r="O3522" s="269">
        <f>'Data and Parameter'!$E$4*'Data and Parameter'!$E$5*('Data and Parameter'!$E$6+'Data and Parameter'!$E$7)*'Data and Parameter'!$E$19*'Data and Parameter'!$E$14*'ER calculations'!N3522</f>
        <v>0.43975403302284777</v>
      </c>
    </row>
    <row r="3523" spans="1:15" ht="15">
      <c r="A3523" s="284">
        <v>3519</v>
      </c>
      <c r="B3523" s="287"/>
      <c r="C3523" s="287"/>
      <c r="D3523" s="284" t="s">
        <v>119</v>
      </c>
      <c r="E3523" s="287"/>
      <c r="F3523" s="285" t="s">
        <v>3644</v>
      </c>
      <c r="G3523" s="266" t="s">
        <v>121</v>
      </c>
      <c r="H3523" s="266">
        <f>IF(G3523="Traditional Stove",0.1,0.2)</f>
        <v>0.1</v>
      </c>
      <c r="I3523" s="266">
        <f>YEAR(J3523)</f>
        <v>2023</v>
      </c>
      <c r="J3523" s="267">
        <v>44972</v>
      </c>
      <c r="K3523" s="267">
        <f>J3523+1</f>
        <v>44973</v>
      </c>
      <c r="L3523" s="266">
        <f>IF(M3523&lt;=365,1,2)</f>
        <v>1</v>
      </c>
      <c r="M3523" s="266">
        <f>IF(K3523&lt;$C$1,$C$2-$C$1+1,$C$2-K3523+1)</f>
        <v>74</v>
      </c>
      <c r="N3523" s="268">
        <f>M3523/365</f>
        <v>0.20273972602739726</v>
      </c>
      <c r="O3523" s="269">
        <f>'Data and Parameter'!$E$4*'Data and Parameter'!$E$5*('Data and Parameter'!$E$6+'Data and Parameter'!$E$7)*'Data and Parameter'!$E$19*'Data and Parameter'!$E$14*'ER calculations'!N3523</f>
        <v>1.0497354336674432</v>
      </c>
    </row>
    <row r="3524" spans="1:15" ht="15">
      <c r="A3524" s="284">
        <v>3520</v>
      </c>
      <c r="B3524" s="287"/>
      <c r="C3524" s="287"/>
      <c r="D3524" s="284" t="s">
        <v>119</v>
      </c>
      <c r="E3524" s="287"/>
      <c r="F3524" s="285" t="s">
        <v>3645</v>
      </c>
      <c r="G3524" s="266" t="s">
        <v>121</v>
      </c>
      <c r="H3524" s="266">
        <f>IF(G3524="Traditional Stove",0.1,0.2)</f>
        <v>0.1</v>
      </c>
      <c r="I3524" s="266">
        <f>YEAR(J3524)</f>
        <v>2023</v>
      </c>
      <c r="J3524" s="267">
        <v>44998</v>
      </c>
      <c r="K3524" s="267">
        <f>J3524+1</f>
        <v>44999</v>
      </c>
      <c r="L3524" s="266">
        <f>IF(M3524&lt;=365,1,2)</f>
        <v>1</v>
      </c>
      <c r="M3524" s="266">
        <f>IF(K3524&lt;$C$1,$C$2-$C$1+1,$C$2-K3524+1)</f>
        <v>48</v>
      </c>
      <c r="N3524" s="268">
        <f>M3524/365</f>
        <v>0.13150684931506848</v>
      </c>
      <c r="O3524" s="269">
        <f>'Data and Parameter'!$E$4*'Data and Parameter'!$E$5*('Data and Parameter'!$E$6+'Data and Parameter'!$E$7)*'Data and Parameter'!$E$19*'Data and Parameter'!$E$14*'ER calculations'!N3524</f>
        <v>0.68090947048699002</v>
      </c>
    </row>
    <row r="3525" spans="1:15" ht="15">
      <c r="A3525" s="284">
        <v>3521</v>
      </c>
      <c r="B3525" s="287"/>
      <c r="C3525" s="287"/>
      <c r="D3525" s="284" t="s">
        <v>588</v>
      </c>
      <c r="E3525" s="287"/>
      <c r="F3525" s="285" t="s">
        <v>3646</v>
      </c>
      <c r="G3525" s="266" t="s">
        <v>121</v>
      </c>
      <c r="H3525" s="266">
        <f>IF(G3525="Traditional Stove",0.1,0.2)</f>
        <v>0.1</v>
      </c>
      <c r="I3525" s="266">
        <f>YEAR(J3525)</f>
        <v>2023</v>
      </c>
      <c r="J3525" s="267">
        <v>45015</v>
      </c>
      <c r="K3525" s="267">
        <f>J3525+1</f>
        <v>45016</v>
      </c>
      <c r="L3525" s="266">
        <f>IF(M3525&lt;=365,1,2)</f>
        <v>1</v>
      </c>
      <c r="M3525" s="266">
        <f>IF(K3525&lt;$C$1,$C$2-$C$1+1,$C$2-K3525+1)</f>
        <v>31</v>
      </c>
      <c r="N3525" s="268">
        <f>M3525/365</f>
        <v>8.4931506849315067E-2</v>
      </c>
      <c r="O3525" s="269">
        <f>'Data and Parameter'!$E$4*'Data and Parameter'!$E$5*('Data and Parameter'!$E$6+'Data and Parameter'!$E$7)*'Data and Parameter'!$E$19*'Data and Parameter'!$E$14*'ER calculations'!N3525</f>
        <v>0.43975403302284777</v>
      </c>
    </row>
    <row r="3526" spans="1:15" ht="15">
      <c r="A3526" s="284">
        <v>3522</v>
      </c>
      <c r="B3526" s="287"/>
      <c r="C3526" s="287"/>
      <c r="D3526" s="284" t="s">
        <v>119</v>
      </c>
      <c r="E3526" s="287"/>
      <c r="F3526" s="285" t="s">
        <v>3647</v>
      </c>
      <c r="G3526" s="266" t="s">
        <v>121</v>
      </c>
      <c r="H3526" s="266">
        <f>IF(G3526="Traditional Stove",0.1,0.2)</f>
        <v>0.1</v>
      </c>
      <c r="I3526" s="266">
        <f>YEAR(J3526)</f>
        <v>2023</v>
      </c>
      <c r="J3526" s="267">
        <v>44972</v>
      </c>
      <c r="K3526" s="267">
        <f>J3526+1</f>
        <v>44973</v>
      </c>
      <c r="L3526" s="266">
        <f>IF(M3526&lt;=365,1,2)</f>
        <v>1</v>
      </c>
      <c r="M3526" s="266">
        <f>IF(K3526&lt;$C$1,$C$2-$C$1+1,$C$2-K3526+1)</f>
        <v>74</v>
      </c>
      <c r="N3526" s="268">
        <f>M3526/365</f>
        <v>0.20273972602739726</v>
      </c>
      <c r="O3526" s="269">
        <f>'Data and Parameter'!$E$4*'Data and Parameter'!$E$5*('Data and Parameter'!$E$6+'Data and Parameter'!$E$7)*'Data and Parameter'!$E$19*'Data and Parameter'!$E$14*'ER calculations'!N3526</f>
        <v>1.0497354336674432</v>
      </c>
    </row>
    <row r="3527" spans="1:15" ht="15">
      <c r="A3527" s="284">
        <v>3523</v>
      </c>
      <c r="B3527" s="287"/>
      <c r="C3527" s="287"/>
      <c r="D3527" s="284" t="s">
        <v>588</v>
      </c>
      <c r="E3527" s="287"/>
      <c r="F3527" s="285" t="s">
        <v>3648</v>
      </c>
      <c r="G3527" s="266" t="s">
        <v>121</v>
      </c>
      <c r="H3527" s="266">
        <f>IF(G3527="Traditional Stove",0.1,0.2)</f>
        <v>0.1</v>
      </c>
      <c r="I3527" s="266">
        <f>YEAR(J3527)</f>
        <v>2023</v>
      </c>
      <c r="J3527" s="267">
        <v>45014</v>
      </c>
      <c r="K3527" s="267">
        <f>J3527+1</f>
        <v>45015</v>
      </c>
      <c r="L3527" s="266">
        <f>IF(M3527&lt;=365,1,2)</f>
        <v>1</v>
      </c>
      <c r="M3527" s="266">
        <f>IF(K3527&lt;$C$1,$C$2-$C$1+1,$C$2-K3527+1)</f>
        <v>32</v>
      </c>
      <c r="N3527" s="268">
        <f>M3527/365</f>
        <v>8.7671232876712329E-2</v>
      </c>
      <c r="O3527" s="269">
        <f>'Data and Parameter'!$E$4*'Data and Parameter'!$E$5*('Data and Parameter'!$E$6+'Data and Parameter'!$E$7)*'Data and Parameter'!$E$19*'Data and Parameter'!$E$14*'ER calculations'!N3527</f>
        <v>0.45393964699132677</v>
      </c>
    </row>
    <row r="3528" spans="1:15" ht="15">
      <c r="A3528" s="284">
        <v>3524</v>
      </c>
      <c r="B3528" s="287"/>
      <c r="C3528" s="287"/>
      <c r="D3528" s="284" t="s">
        <v>588</v>
      </c>
      <c r="E3528" s="287"/>
      <c r="F3528" s="285" t="s">
        <v>3649</v>
      </c>
      <c r="G3528" s="266" t="s">
        <v>121</v>
      </c>
      <c r="H3528" s="266">
        <f>IF(G3528="Traditional Stove",0.1,0.2)</f>
        <v>0.1</v>
      </c>
      <c r="I3528" s="266">
        <f>YEAR(J3528)</f>
        <v>2023</v>
      </c>
      <c r="J3528" s="267">
        <v>45014</v>
      </c>
      <c r="K3528" s="267">
        <f>J3528+1</f>
        <v>45015</v>
      </c>
      <c r="L3528" s="266">
        <f>IF(M3528&lt;=365,1,2)</f>
        <v>1</v>
      </c>
      <c r="M3528" s="266">
        <f>IF(K3528&lt;$C$1,$C$2-$C$1+1,$C$2-K3528+1)</f>
        <v>32</v>
      </c>
      <c r="N3528" s="268">
        <f>M3528/365</f>
        <v>8.7671232876712329E-2</v>
      </c>
      <c r="O3528" s="269">
        <f>'Data and Parameter'!$E$4*'Data and Parameter'!$E$5*('Data and Parameter'!$E$6+'Data and Parameter'!$E$7)*'Data and Parameter'!$E$19*'Data and Parameter'!$E$14*'ER calculations'!N3528</f>
        <v>0.45393964699132677</v>
      </c>
    </row>
    <row r="3529" spans="1:15" ht="15">
      <c r="A3529" s="284">
        <v>3525</v>
      </c>
      <c r="B3529" s="287"/>
      <c r="C3529" s="287"/>
      <c r="D3529" s="284" t="s">
        <v>3178</v>
      </c>
      <c r="E3529" s="287"/>
      <c r="F3529" s="285" t="s">
        <v>3650</v>
      </c>
      <c r="G3529" s="266" t="s">
        <v>121</v>
      </c>
      <c r="H3529" s="266">
        <f>IF(G3529="Traditional Stove",0.1,0.2)</f>
        <v>0.1</v>
      </c>
      <c r="I3529" s="266">
        <f>YEAR(J3529)</f>
        <v>2023</v>
      </c>
      <c r="J3529" s="267">
        <v>44970</v>
      </c>
      <c r="K3529" s="267">
        <f>J3529+1</f>
        <v>44971</v>
      </c>
      <c r="L3529" s="266">
        <f>IF(M3529&lt;=365,1,2)</f>
        <v>1</v>
      </c>
      <c r="M3529" s="266">
        <f>IF(K3529&lt;$C$1,$C$2-$C$1+1,$C$2-K3529+1)</f>
        <v>76</v>
      </c>
      <c r="N3529" s="268">
        <f>M3529/365</f>
        <v>0.20821917808219179</v>
      </c>
      <c r="O3529" s="269">
        <f>'Data and Parameter'!$E$4*'Data and Parameter'!$E$5*('Data and Parameter'!$E$6+'Data and Parameter'!$E$7)*'Data and Parameter'!$E$19*'Data and Parameter'!$E$14*'ER calculations'!N3529</f>
        <v>1.0781066616044011</v>
      </c>
    </row>
    <row r="3530" spans="1:15" ht="15">
      <c r="A3530" s="284">
        <v>3526</v>
      </c>
      <c r="B3530" s="287"/>
      <c r="C3530" s="287"/>
      <c r="D3530" s="284" t="s">
        <v>3178</v>
      </c>
      <c r="E3530" s="287"/>
      <c r="F3530" s="285" t="s">
        <v>3651</v>
      </c>
      <c r="G3530" s="266" t="s">
        <v>121</v>
      </c>
      <c r="H3530" s="266">
        <f>IF(G3530="Traditional Stove",0.1,0.2)</f>
        <v>0.1</v>
      </c>
      <c r="I3530" s="266">
        <f>YEAR(J3530)</f>
        <v>2023</v>
      </c>
      <c r="J3530" s="267">
        <v>44970</v>
      </c>
      <c r="K3530" s="267">
        <f>J3530+1</f>
        <v>44971</v>
      </c>
      <c r="L3530" s="266">
        <f>IF(M3530&lt;=365,1,2)</f>
        <v>1</v>
      </c>
      <c r="M3530" s="266">
        <f>IF(K3530&lt;$C$1,$C$2-$C$1+1,$C$2-K3530+1)</f>
        <v>76</v>
      </c>
      <c r="N3530" s="268">
        <f>M3530/365</f>
        <v>0.20821917808219179</v>
      </c>
      <c r="O3530" s="269">
        <f>'Data and Parameter'!$E$4*'Data and Parameter'!$E$5*('Data and Parameter'!$E$6+'Data and Parameter'!$E$7)*'Data and Parameter'!$E$19*'Data and Parameter'!$E$14*'ER calculations'!N3530</f>
        <v>1.0781066616044011</v>
      </c>
    </row>
    <row r="3531" spans="1:15" ht="15">
      <c r="A3531" s="284">
        <v>3527</v>
      </c>
      <c r="B3531" s="287"/>
      <c r="C3531" s="287"/>
      <c r="D3531" s="284" t="s">
        <v>119</v>
      </c>
      <c r="E3531" s="287"/>
      <c r="F3531" s="285" t="s">
        <v>3652</v>
      </c>
      <c r="G3531" s="266" t="s">
        <v>121</v>
      </c>
      <c r="H3531" s="266">
        <f>IF(G3531="Traditional Stove",0.1,0.2)</f>
        <v>0.1</v>
      </c>
      <c r="I3531" s="266">
        <f>YEAR(J3531)</f>
        <v>2023</v>
      </c>
      <c r="J3531" s="267">
        <v>44970</v>
      </c>
      <c r="K3531" s="267">
        <f>J3531+1</f>
        <v>44971</v>
      </c>
      <c r="L3531" s="266">
        <f>IF(M3531&lt;=365,1,2)</f>
        <v>1</v>
      </c>
      <c r="M3531" s="266">
        <f>IF(K3531&lt;$C$1,$C$2-$C$1+1,$C$2-K3531+1)</f>
        <v>76</v>
      </c>
      <c r="N3531" s="268">
        <f>M3531/365</f>
        <v>0.20821917808219179</v>
      </c>
      <c r="O3531" s="269">
        <f>'Data and Parameter'!$E$4*'Data and Parameter'!$E$5*('Data and Parameter'!$E$6+'Data and Parameter'!$E$7)*'Data and Parameter'!$E$19*'Data and Parameter'!$E$14*'ER calculations'!N3531</f>
        <v>1.0781066616044011</v>
      </c>
    </row>
    <row r="3532" spans="1:15" ht="15">
      <c r="A3532" s="284">
        <v>3528</v>
      </c>
      <c r="B3532" s="287"/>
      <c r="C3532" s="287"/>
      <c r="D3532" s="284" t="s">
        <v>3178</v>
      </c>
      <c r="E3532" s="287"/>
      <c r="F3532" s="285" t="s">
        <v>3653</v>
      </c>
      <c r="G3532" s="266" t="s">
        <v>121</v>
      </c>
      <c r="H3532" s="266">
        <f>IF(G3532="Traditional Stove",0.1,0.2)</f>
        <v>0.1</v>
      </c>
      <c r="I3532" s="266">
        <f>YEAR(J3532)</f>
        <v>2023</v>
      </c>
      <c r="J3532" s="267">
        <v>44970</v>
      </c>
      <c r="K3532" s="267">
        <f>J3532+1</f>
        <v>44971</v>
      </c>
      <c r="L3532" s="266">
        <f>IF(M3532&lt;=365,1,2)</f>
        <v>1</v>
      </c>
      <c r="M3532" s="266">
        <f>IF(K3532&lt;$C$1,$C$2-$C$1+1,$C$2-K3532+1)</f>
        <v>76</v>
      </c>
      <c r="N3532" s="268">
        <f>M3532/365</f>
        <v>0.20821917808219179</v>
      </c>
      <c r="O3532" s="269">
        <f>'Data and Parameter'!$E$4*'Data and Parameter'!$E$5*('Data and Parameter'!$E$6+'Data and Parameter'!$E$7)*'Data and Parameter'!$E$19*'Data and Parameter'!$E$14*'ER calculations'!N3532</f>
        <v>1.0781066616044011</v>
      </c>
    </row>
    <row r="3533" spans="1:15" ht="15">
      <c r="A3533" s="284">
        <v>3529</v>
      </c>
      <c r="B3533" s="287"/>
      <c r="C3533" s="287"/>
      <c r="D3533" s="284" t="s">
        <v>3178</v>
      </c>
      <c r="E3533" s="287"/>
      <c r="F3533" s="285" t="s">
        <v>3654</v>
      </c>
      <c r="G3533" s="266" t="s">
        <v>121</v>
      </c>
      <c r="H3533" s="266">
        <f>IF(G3533="Traditional Stove",0.1,0.2)</f>
        <v>0.1</v>
      </c>
      <c r="I3533" s="266">
        <f>YEAR(J3533)</f>
        <v>2023</v>
      </c>
      <c r="J3533" s="267">
        <v>44970</v>
      </c>
      <c r="K3533" s="267">
        <f>J3533+1</f>
        <v>44971</v>
      </c>
      <c r="L3533" s="266">
        <f>IF(M3533&lt;=365,1,2)</f>
        <v>1</v>
      </c>
      <c r="M3533" s="266">
        <f>IF(K3533&lt;$C$1,$C$2-$C$1+1,$C$2-K3533+1)</f>
        <v>76</v>
      </c>
      <c r="N3533" s="268">
        <f>M3533/365</f>
        <v>0.20821917808219179</v>
      </c>
      <c r="O3533" s="269">
        <f>'Data and Parameter'!$E$4*'Data and Parameter'!$E$5*('Data and Parameter'!$E$6+'Data and Parameter'!$E$7)*'Data and Parameter'!$E$19*'Data and Parameter'!$E$14*'ER calculations'!N3533</f>
        <v>1.0781066616044011</v>
      </c>
    </row>
    <row r="3534" spans="1:15" ht="15">
      <c r="A3534" s="284">
        <v>3530</v>
      </c>
      <c r="B3534" s="287"/>
      <c r="C3534" s="287"/>
      <c r="D3534" s="284" t="s">
        <v>119</v>
      </c>
      <c r="E3534" s="287"/>
      <c r="F3534" s="285" t="s">
        <v>3655</v>
      </c>
      <c r="G3534" s="266" t="s">
        <v>121</v>
      </c>
      <c r="H3534" s="266">
        <f>IF(G3534="Traditional Stove",0.1,0.2)</f>
        <v>0.1</v>
      </c>
      <c r="I3534" s="266">
        <f>YEAR(J3534)</f>
        <v>2023</v>
      </c>
      <c r="J3534" s="267">
        <v>44970</v>
      </c>
      <c r="K3534" s="267">
        <f>J3534+1</f>
        <v>44971</v>
      </c>
      <c r="L3534" s="266">
        <f>IF(M3534&lt;=365,1,2)</f>
        <v>1</v>
      </c>
      <c r="M3534" s="266">
        <f>IF(K3534&lt;$C$1,$C$2-$C$1+1,$C$2-K3534+1)</f>
        <v>76</v>
      </c>
      <c r="N3534" s="268">
        <f>M3534/365</f>
        <v>0.20821917808219179</v>
      </c>
      <c r="O3534" s="269">
        <f>'Data and Parameter'!$E$4*'Data and Parameter'!$E$5*('Data and Parameter'!$E$6+'Data and Parameter'!$E$7)*'Data and Parameter'!$E$19*'Data and Parameter'!$E$14*'ER calculations'!N3534</f>
        <v>1.0781066616044011</v>
      </c>
    </row>
    <row r="3535" spans="1:15" ht="15">
      <c r="A3535" s="284">
        <v>3531</v>
      </c>
      <c r="B3535" s="287"/>
      <c r="C3535" s="287"/>
      <c r="D3535" s="284" t="s">
        <v>3178</v>
      </c>
      <c r="E3535" s="287"/>
      <c r="F3535" s="285" t="s">
        <v>3656</v>
      </c>
      <c r="G3535" s="266" t="s">
        <v>121</v>
      </c>
      <c r="H3535" s="266">
        <f>IF(G3535="Traditional Stove",0.1,0.2)</f>
        <v>0.1</v>
      </c>
      <c r="I3535" s="266">
        <f>YEAR(J3535)</f>
        <v>2023</v>
      </c>
      <c r="J3535" s="267">
        <v>44970</v>
      </c>
      <c r="K3535" s="267">
        <f>J3535+1</f>
        <v>44971</v>
      </c>
      <c r="L3535" s="266">
        <f>IF(M3535&lt;=365,1,2)</f>
        <v>1</v>
      </c>
      <c r="M3535" s="266">
        <f>IF(K3535&lt;$C$1,$C$2-$C$1+1,$C$2-K3535+1)</f>
        <v>76</v>
      </c>
      <c r="N3535" s="268">
        <f>M3535/365</f>
        <v>0.20821917808219179</v>
      </c>
      <c r="O3535" s="269">
        <f>'Data and Parameter'!$E$4*'Data and Parameter'!$E$5*('Data and Parameter'!$E$6+'Data and Parameter'!$E$7)*'Data and Parameter'!$E$19*'Data and Parameter'!$E$14*'ER calculations'!N3535</f>
        <v>1.0781066616044011</v>
      </c>
    </row>
    <row r="3536" spans="1:15" ht="15">
      <c r="A3536" s="284">
        <v>3532</v>
      </c>
      <c r="B3536" s="287"/>
      <c r="C3536" s="287"/>
      <c r="D3536" s="284" t="s">
        <v>119</v>
      </c>
      <c r="E3536" s="287"/>
      <c r="F3536" s="285" t="s">
        <v>3657</v>
      </c>
      <c r="G3536" s="266" t="s">
        <v>121</v>
      </c>
      <c r="H3536" s="266">
        <f>IF(G3536="Traditional Stove",0.1,0.2)</f>
        <v>0.1</v>
      </c>
      <c r="I3536" s="266">
        <f>YEAR(J3536)</f>
        <v>2023</v>
      </c>
      <c r="J3536" s="267">
        <v>44970</v>
      </c>
      <c r="K3536" s="267">
        <f>J3536+1</f>
        <v>44971</v>
      </c>
      <c r="L3536" s="266">
        <f>IF(M3536&lt;=365,1,2)</f>
        <v>1</v>
      </c>
      <c r="M3536" s="266">
        <f>IF(K3536&lt;$C$1,$C$2-$C$1+1,$C$2-K3536+1)</f>
        <v>76</v>
      </c>
      <c r="N3536" s="268">
        <f>M3536/365</f>
        <v>0.20821917808219179</v>
      </c>
      <c r="O3536" s="269">
        <f>'Data and Parameter'!$E$4*'Data and Parameter'!$E$5*('Data and Parameter'!$E$6+'Data and Parameter'!$E$7)*'Data and Parameter'!$E$19*'Data and Parameter'!$E$14*'ER calculations'!N3536</f>
        <v>1.0781066616044011</v>
      </c>
    </row>
    <row r="3537" spans="1:15" ht="15">
      <c r="A3537" s="284">
        <v>3533</v>
      </c>
      <c r="B3537" s="287"/>
      <c r="C3537" s="287"/>
      <c r="D3537" s="284" t="s">
        <v>119</v>
      </c>
      <c r="E3537" s="287"/>
      <c r="F3537" s="285" t="s">
        <v>3658</v>
      </c>
      <c r="G3537" s="266" t="s">
        <v>121</v>
      </c>
      <c r="H3537" s="266">
        <f>IF(G3537="Traditional Stove",0.1,0.2)</f>
        <v>0.1</v>
      </c>
      <c r="I3537" s="266">
        <f>YEAR(J3537)</f>
        <v>2023</v>
      </c>
      <c r="J3537" s="267">
        <v>44970</v>
      </c>
      <c r="K3537" s="267">
        <f>J3537+1</f>
        <v>44971</v>
      </c>
      <c r="L3537" s="266">
        <f>IF(M3537&lt;=365,1,2)</f>
        <v>1</v>
      </c>
      <c r="M3537" s="266">
        <f>IF(K3537&lt;$C$1,$C$2-$C$1+1,$C$2-K3537+1)</f>
        <v>76</v>
      </c>
      <c r="N3537" s="268">
        <f>M3537/365</f>
        <v>0.20821917808219179</v>
      </c>
      <c r="O3537" s="269">
        <f>'Data and Parameter'!$E$4*'Data and Parameter'!$E$5*('Data and Parameter'!$E$6+'Data and Parameter'!$E$7)*'Data and Parameter'!$E$19*'Data and Parameter'!$E$14*'ER calculations'!N3537</f>
        <v>1.0781066616044011</v>
      </c>
    </row>
    <row r="3538" spans="1:15" ht="15">
      <c r="A3538" s="284">
        <v>3534</v>
      </c>
      <c r="B3538" s="287"/>
      <c r="C3538" s="287"/>
      <c r="D3538" s="284" t="s">
        <v>119</v>
      </c>
      <c r="E3538" s="287"/>
      <c r="F3538" s="285" t="s">
        <v>3659</v>
      </c>
      <c r="G3538" s="266" t="s">
        <v>121</v>
      </c>
      <c r="H3538" s="266">
        <f>IF(G3538="Traditional Stove",0.1,0.2)</f>
        <v>0.1</v>
      </c>
      <c r="I3538" s="266">
        <f>YEAR(J3538)</f>
        <v>2023</v>
      </c>
      <c r="J3538" s="267">
        <v>44970</v>
      </c>
      <c r="K3538" s="267">
        <f>J3538+1</f>
        <v>44971</v>
      </c>
      <c r="L3538" s="266">
        <f>IF(M3538&lt;=365,1,2)</f>
        <v>1</v>
      </c>
      <c r="M3538" s="266">
        <f>IF(K3538&lt;$C$1,$C$2-$C$1+1,$C$2-K3538+1)</f>
        <v>76</v>
      </c>
      <c r="N3538" s="268">
        <f>M3538/365</f>
        <v>0.20821917808219179</v>
      </c>
      <c r="O3538" s="269">
        <f>'Data and Parameter'!$E$4*'Data and Parameter'!$E$5*('Data and Parameter'!$E$6+'Data and Parameter'!$E$7)*'Data and Parameter'!$E$19*'Data and Parameter'!$E$14*'ER calculations'!N3538</f>
        <v>1.0781066616044011</v>
      </c>
    </row>
    <row r="3539" spans="1:15" ht="15">
      <c r="A3539" s="284">
        <v>3535</v>
      </c>
      <c r="B3539" s="287"/>
      <c r="C3539" s="287"/>
      <c r="D3539" s="284" t="s">
        <v>119</v>
      </c>
      <c r="E3539" s="287"/>
      <c r="F3539" s="285" t="s">
        <v>3660</v>
      </c>
      <c r="G3539" s="266" t="s">
        <v>121</v>
      </c>
      <c r="H3539" s="266">
        <f>IF(G3539="Traditional Stove",0.1,0.2)</f>
        <v>0.1</v>
      </c>
      <c r="I3539" s="266">
        <f>YEAR(J3539)</f>
        <v>2023</v>
      </c>
      <c r="J3539" s="267">
        <v>44969</v>
      </c>
      <c r="K3539" s="267">
        <f>J3539+1</f>
        <v>44970</v>
      </c>
      <c r="L3539" s="266">
        <f>IF(M3539&lt;=365,1,2)</f>
        <v>1</v>
      </c>
      <c r="M3539" s="266">
        <f>IF(K3539&lt;$C$1,$C$2-$C$1+1,$C$2-K3539+1)</f>
        <v>77</v>
      </c>
      <c r="N3539" s="268">
        <f>M3539/365</f>
        <v>0.21095890410958903</v>
      </c>
      <c r="O3539" s="269">
        <f>'Data and Parameter'!$E$4*'Data and Parameter'!$E$5*('Data and Parameter'!$E$6+'Data and Parameter'!$E$7)*'Data and Parameter'!$E$19*'Data and Parameter'!$E$14*'ER calculations'!N3539</f>
        <v>1.0922922755728799</v>
      </c>
    </row>
    <row r="3540" spans="1:15" ht="15">
      <c r="A3540" s="284">
        <v>3536</v>
      </c>
      <c r="B3540" s="287"/>
      <c r="C3540" s="287"/>
      <c r="D3540" s="284" t="s">
        <v>119</v>
      </c>
      <c r="E3540" s="287"/>
      <c r="F3540" s="285" t="s">
        <v>3661</v>
      </c>
      <c r="G3540" s="266" t="s">
        <v>121</v>
      </c>
      <c r="H3540" s="266">
        <f>IF(G3540="Traditional Stove",0.1,0.2)</f>
        <v>0.1</v>
      </c>
      <c r="I3540" s="266">
        <f>YEAR(J3540)</f>
        <v>2023</v>
      </c>
      <c r="J3540" s="267">
        <v>44970</v>
      </c>
      <c r="K3540" s="267">
        <f>J3540+1</f>
        <v>44971</v>
      </c>
      <c r="L3540" s="266">
        <f>IF(M3540&lt;=365,1,2)</f>
        <v>1</v>
      </c>
      <c r="M3540" s="266">
        <f>IF(K3540&lt;$C$1,$C$2-$C$1+1,$C$2-K3540+1)</f>
        <v>76</v>
      </c>
      <c r="N3540" s="268">
        <f>M3540/365</f>
        <v>0.20821917808219179</v>
      </c>
      <c r="O3540" s="269">
        <f>'Data and Parameter'!$E$4*'Data and Parameter'!$E$5*('Data and Parameter'!$E$6+'Data and Parameter'!$E$7)*'Data and Parameter'!$E$19*'Data and Parameter'!$E$14*'ER calculations'!N3540</f>
        <v>1.0781066616044011</v>
      </c>
    </row>
    <row r="3541" spans="1:15" ht="15">
      <c r="A3541" s="284">
        <v>3537</v>
      </c>
      <c r="B3541" s="287"/>
      <c r="C3541" s="287"/>
      <c r="D3541" s="284" t="s">
        <v>119</v>
      </c>
      <c r="E3541" s="287"/>
      <c r="F3541" s="285" t="s">
        <v>3662</v>
      </c>
      <c r="G3541" s="266" t="s">
        <v>121</v>
      </c>
      <c r="H3541" s="266">
        <f>IF(G3541="Traditional Stove",0.1,0.2)</f>
        <v>0.1</v>
      </c>
      <c r="I3541" s="266">
        <f>YEAR(J3541)</f>
        <v>2023</v>
      </c>
      <c r="J3541" s="267">
        <v>44970</v>
      </c>
      <c r="K3541" s="267">
        <f>J3541+1</f>
        <v>44971</v>
      </c>
      <c r="L3541" s="266">
        <f>IF(M3541&lt;=365,1,2)</f>
        <v>1</v>
      </c>
      <c r="M3541" s="266">
        <f>IF(K3541&lt;$C$1,$C$2-$C$1+1,$C$2-K3541+1)</f>
        <v>76</v>
      </c>
      <c r="N3541" s="268">
        <f>M3541/365</f>
        <v>0.20821917808219179</v>
      </c>
      <c r="O3541" s="269">
        <f>'Data and Parameter'!$E$4*'Data and Parameter'!$E$5*('Data and Parameter'!$E$6+'Data and Parameter'!$E$7)*'Data and Parameter'!$E$19*'Data and Parameter'!$E$14*'ER calculations'!N3541</f>
        <v>1.0781066616044011</v>
      </c>
    </row>
    <row r="3542" spans="1:15" ht="15">
      <c r="A3542" s="284">
        <v>3538</v>
      </c>
      <c r="B3542" s="287"/>
      <c r="C3542" s="287"/>
      <c r="D3542" s="284" t="s">
        <v>119</v>
      </c>
      <c r="E3542" s="287"/>
      <c r="F3542" s="285" t="s">
        <v>3663</v>
      </c>
      <c r="G3542" s="266" t="s">
        <v>121</v>
      </c>
      <c r="H3542" s="266">
        <f>IF(G3542="Traditional Stove",0.1,0.2)</f>
        <v>0.1</v>
      </c>
      <c r="I3542" s="266">
        <f>YEAR(J3542)</f>
        <v>2023</v>
      </c>
      <c r="J3542" s="267">
        <v>45000</v>
      </c>
      <c r="K3542" s="267">
        <f>J3542+1</f>
        <v>45001</v>
      </c>
      <c r="L3542" s="266">
        <f>IF(M3542&lt;=365,1,2)</f>
        <v>1</v>
      </c>
      <c r="M3542" s="266">
        <f>IF(K3542&lt;$C$1,$C$2-$C$1+1,$C$2-K3542+1)</f>
        <v>46</v>
      </c>
      <c r="N3542" s="268">
        <f>M3542/365</f>
        <v>0.12602739726027398</v>
      </c>
      <c r="O3542" s="269">
        <f>'Data and Parameter'!$E$4*'Data and Parameter'!$E$5*('Data and Parameter'!$E$6+'Data and Parameter'!$E$7)*'Data and Parameter'!$E$19*'Data and Parameter'!$E$14*'ER calculations'!N3542</f>
        <v>0.65253824255003223</v>
      </c>
    </row>
    <row r="3543" spans="1:15" ht="15">
      <c r="A3543" s="284">
        <v>3539</v>
      </c>
      <c r="B3543" s="287"/>
      <c r="C3543" s="287"/>
      <c r="D3543" s="284" t="s">
        <v>119</v>
      </c>
      <c r="E3543" s="287"/>
      <c r="F3543" s="285" t="s">
        <v>3664</v>
      </c>
      <c r="G3543" s="266" t="s">
        <v>121</v>
      </c>
      <c r="H3543" s="266">
        <f>IF(G3543="Traditional Stove",0.1,0.2)</f>
        <v>0.1</v>
      </c>
      <c r="I3543" s="266">
        <f>YEAR(J3543)</f>
        <v>2023</v>
      </c>
      <c r="J3543" s="267">
        <v>44970</v>
      </c>
      <c r="K3543" s="267">
        <f>J3543+1</f>
        <v>44971</v>
      </c>
      <c r="L3543" s="266">
        <f>IF(M3543&lt;=365,1,2)</f>
        <v>1</v>
      </c>
      <c r="M3543" s="266">
        <f>IF(K3543&lt;$C$1,$C$2-$C$1+1,$C$2-K3543+1)</f>
        <v>76</v>
      </c>
      <c r="N3543" s="268">
        <f>M3543/365</f>
        <v>0.20821917808219179</v>
      </c>
      <c r="O3543" s="269">
        <f>'Data and Parameter'!$E$4*'Data and Parameter'!$E$5*('Data and Parameter'!$E$6+'Data and Parameter'!$E$7)*'Data and Parameter'!$E$19*'Data and Parameter'!$E$14*'ER calculations'!N3543</f>
        <v>1.0781066616044011</v>
      </c>
    </row>
    <row r="3544" spans="1:15" ht="15">
      <c r="A3544" s="284">
        <v>3540</v>
      </c>
      <c r="B3544" s="287"/>
      <c r="C3544" s="287"/>
      <c r="D3544" s="284" t="s">
        <v>119</v>
      </c>
      <c r="E3544" s="287"/>
      <c r="F3544" s="285" t="s">
        <v>3665</v>
      </c>
      <c r="G3544" s="266" t="s">
        <v>121</v>
      </c>
      <c r="H3544" s="266">
        <f>IF(G3544="Traditional Stove",0.1,0.2)</f>
        <v>0.1</v>
      </c>
      <c r="I3544" s="266">
        <f>YEAR(J3544)</f>
        <v>2023</v>
      </c>
      <c r="J3544" s="267">
        <v>44998</v>
      </c>
      <c r="K3544" s="267">
        <f>J3544+1</f>
        <v>44999</v>
      </c>
      <c r="L3544" s="266">
        <f>IF(M3544&lt;=365,1,2)</f>
        <v>1</v>
      </c>
      <c r="M3544" s="266">
        <f>IF(K3544&lt;$C$1,$C$2-$C$1+1,$C$2-K3544+1)</f>
        <v>48</v>
      </c>
      <c r="N3544" s="268">
        <f>M3544/365</f>
        <v>0.13150684931506848</v>
      </c>
      <c r="O3544" s="269">
        <f>'Data and Parameter'!$E$4*'Data and Parameter'!$E$5*('Data and Parameter'!$E$6+'Data and Parameter'!$E$7)*'Data and Parameter'!$E$19*'Data and Parameter'!$E$14*'ER calculations'!N3544</f>
        <v>0.68090947048699002</v>
      </c>
    </row>
    <row r="3545" spans="1:15" ht="15">
      <c r="A3545" s="284">
        <v>3541</v>
      </c>
      <c r="B3545" s="287"/>
      <c r="C3545" s="287"/>
      <c r="D3545" s="284" t="s">
        <v>119</v>
      </c>
      <c r="E3545" s="287"/>
      <c r="F3545" s="285" t="s">
        <v>3666</v>
      </c>
      <c r="G3545" s="266" t="s">
        <v>121</v>
      </c>
      <c r="H3545" s="266">
        <f>IF(G3545="Traditional Stove",0.1,0.2)</f>
        <v>0.1</v>
      </c>
      <c r="I3545" s="266">
        <f>YEAR(J3545)</f>
        <v>2023</v>
      </c>
      <c r="J3545" s="267">
        <v>44970</v>
      </c>
      <c r="K3545" s="267">
        <f>J3545+1</f>
        <v>44971</v>
      </c>
      <c r="L3545" s="266">
        <f>IF(M3545&lt;=365,1,2)</f>
        <v>1</v>
      </c>
      <c r="M3545" s="266">
        <f>IF(K3545&lt;$C$1,$C$2-$C$1+1,$C$2-K3545+1)</f>
        <v>76</v>
      </c>
      <c r="N3545" s="268">
        <f>M3545/365</f>
        <v>0.20821917808219179</v>
      </c>
      <c r="O3545" s="269">
        <f>'Data and Parameter'!$E$4*'Data and Parameter'!$E$5*('Data and Parameter'!$E$6+'Data and Parameter'!$E$7)*'Data and Parameter'!$E$19*'Data and Parameter'!$E$14*'ER calculations'!N3545</f>
        <v>1.0781066616044011</v>
      </c>
    </row>
    <row r="3546" spans="1:15" ht="15">
      <c r="A3546" s="284">
        <v>3542</v>
      </c>
      <c r="B3546" s="287"/>
      <c r="C3546" s="287"/>
      <c r="D3546" s="284" t="s">
        <v>119</v>
      </c>
      <c r="E3546" s="287"/>
      <c r="F3546" s="285" t="s">
        <v>3667</v>
      </c>
      <c r="G3546" s="266" t="s">
        <v>121</v>
      </c>
      <c r="H3546" s="266">
        <f>IF(G3546="Traditional Stove",0.1,0.2)</f>
        <v>0.1</v>
      </c>
      <c r="I3546" s="266">
        <f>YEAR(J3546)</f>
        <v>2023</v>
      </c>
      <c r="J3546" s="267">
        <v>44969</v>
      </c>
      <c r="K3546" s="267">
        <f>J3546+1</f>
        <v>44970</v>
      </c>
      <c r="L3546" s="266">
        <f>IF(M3546&lt;=365,1,2)</f>
        <v>1</v>
      </c>
      <c r="M3546" s="266">
        <f>IF(K3546&lt;$C$1,$C$2-$C$1+1,$C$2-K3546+1)</f>
        <v>77</v>
      </c>
      <c r="N3546" s="268">
        <f>M3546/365</f>
        <v>0.21095890410958903</v>
      </c>
      <c r="O3546" s="269">
        <f>'Data and Parameter'!$E$4*'Data and Parameter'!$E$5*('Data and Parameter'!$E$6+'Data and Parameter'!$E$7)*'Data and Parameter'!$E$19*'Data and Parameter'!$E$14*'ER calculations'!N3546</f>
        <v>1.0922922755728799</v>
      </c>
    </row>
    <row r="3547" spans="1:15" ht="15">
      <c r="A3547" s="284">
        <v>3543</v>
      </c>
      <c r="B3547" s="287"/>
      <c r="C3547" s="287"/>
      <c r="D3547" s="284" t="s">
        <v>119</v>
      </c>
      <c r="E3547" s="287"/>
      <c r="F3547" s="285" t="s">
        <v>3668</v>
      </c>
      <c r="G3547" s="266" t="s">
        <v>121</v>
      </c>
      <c r="H3547" s="266">
        <f>IF(G3547="Traditional Stove",0.1,0.2)</f>
        <v>0.1</v>
      </c>
      <c r="I3547" s="266">
        <f>YEAR(J3547)</f>
        <v>2023</v>
      </c>
      <c r="J3547" s="267">
        <v>45000</v>
      </c>
      <c r="K3547" s="267">
        <f>J3547+1</f>
        <v>45001</v>
      </c>
      <c r="L3547" s="266">
        <f>IF(M3547&lt;=365,1,2)</f>
        <v>1</v>
      </c>
      <c r="M3547" s="266">
        <f>IF(K3547&lt;$C$1,$C$2-$C$1+1,$C$2-K3547+1)</f>
        <v>46</v>
      </c>
      <c r="N3547" s="268">
        <f>M3547/365</f>
        <v>0.12602739726027398</v>
      </c>
      <c r="O3547" s="269">
        <f>'Data and Parameter'!$E$4*'Data and Parameter'!$E$5*('Data and Parameter'!$E$6+'Data and Parameter'!$E$7)*'Data and Parameter'!$E$19*'Data and Parameter'!$E$14*'ER calculations'!N3547</f>
        <v>0.65253824255003223</v>
      </c>
    </row>
    <row r="3548" spans="1:15" ht="15">
      <c r="A3548" s="284">
        <v>3544</v>
      </c>
      <c r="B3548" s="287"/>
      <c r="C3548" s="287"/>
      <c r="D3548" s="284" t="s">
        <v>119</v>
      </c>
      <c r="E3548" s="287"/>
      <c r="F3548" s="285" t="s">
        <v>3669</v>
      </c>
      <c r="G3548" s="266" t="s">
        <v>121</v>
      </c>
      <c r="H3548" s="266">
        <f>IF(G3548="Traditional Stove",0.1,0.2)</f>
        <v>0.1</v>
      </c>
      <c r="I3548" s="266">
        <f>YEAR(J3548)</f>
        <v>2023</v>
      </c>
      <c r="J3548" s="267">
        <v>45000</v>
      </c>
      <c r="K3548" s="267">
        <f>J3548+1</f>
        <v>45001</v>
      </c>
      <c r="L3548" s="266">
        <f>IF(M3548&lt;=365,1,2)</f>
        <v>1</v>
      </c>
      <c r="M3548" s="266">
        <f>IF(K3548&lt;$C$1,$C$2-$C$1+1,$C$2-K3548+1)</f>
        <v>46</v>
      </c>
      <c r="N3548" s="268">
        <f>M3548/365</f>
        <v>0.12602739726027398</v>
      </c>
      <c r="O3548" s="269">
        <f>'Data and Parameter'!$E$4*'Data and Parameter'!$E$5*('Data and Parameter'!$E$6+'Data and Parameter'!$E$7)*'Data and Parameter'!$E$19*'Data and Parameter'!$E$14*'ER calculations'!N3548</f>
        <v>0.65253824255003223</v>
      </c>
    </row>
    <row r="3549" spans="1:15" ht="15">
      <c r="A3549" s="284">
        <v>3545</v>
      </c>
      <c r="B3549" s="287"/>
      <c r="C3549" s="287"/>
      <c r="D3549" s="284" t="s">
        <v>119</v>
      </c>
      <c r="E3549" s="287"/>
      <c r="F3549" s="285" t="s">
        <v>3670</v>
      </c>
      <c r="G3549" s="266" t="s">
        <v>121</v>
      </c>
      <c r="H3549" s="266">
        <f>IF(G3549="Traditional Stove",0.1,0.2)</f>
        <v>0.1</v>
      </c>
      <c r="I3549" s="266">
        <f>YEAR(J3549)</f>
        <v>2023</v>
      </c>
      <c r="J3549" s="267">
        <v>45000</v>
      </c>
      <c r="K3549" s="267">
        <f>J3549+1</f>
        <v>45001</v>
      </c>
      <c r="L3549" s="266">
        <f>IF(M3549&lt;=365,1,2)</f>
        <v>1</v>
      </c>
      <c r="M3549" s="266">
        <f>IF(K3549&lt;$C$1,$C$2-$C$1+1,$C$2-K3549+1)</f>
        <v>46</v>
      </c>
      <c r="N3549" s="268">
        <f>M3549/365</f>
        <v>0.12602739726027398</v>
      </c>
      <c r="O3549" s="269">
        <f>'Data and Parameter'!$E$4*'Data and Parameter'!$E$5*('Data and Parameter'!$E$6+'Data and Parameter'!$E$7)*'Data and Parameter'!$E$19*'Data and Parameter'!$E$14*'ER calculations'!N3549</f>
        <v>0.65253824255003223</v>
      </c>
    </row>
    <row r="3550" spans="1:15" ht="15">
      <c r="A3550" s="284">
        <v>3546</v>
      </c>
      <c r="B3550" s="287"/>
      <c r="C3550" s="287"/>
      <c r="D3550" s="284" t="s">
        <v>119</v>
      </c>
      <c r="E3550" s="287"/>
      <c r="F3550" s="285" t="s">
        <v>3671</v>
      </c>
      <c r="G3550" s="266" t="s">
        <v>121</v>
      </c>
      <c r="H3550" s="266">
        <f>IF(G3550="Traditional Stove",0.1,0.2)</f>
        <v>0.1</v>
      </c>
      <c r="I3550" s="266">
        <f>YEAR(J3550)</f>
        <v>2023</v>
      </c>
      <c r="J3550" s="267">
        <v>45000</v>
      </c>
      <c r="K3550" s="267">
        <f>J3550+1</f>
        <v>45001</v>
      </c>
      <c r="L3550" s="266">
        <f>IF(M3550&lt;=365,1,2)</f>
        <v>1</v>
      </c>
      <c r="M3550" s="266">
        <f>IF(K3550&lt;$C$1,$C$2-$C$1+1,$C$2-K3550+1)</f>
        <v>46</v>
      </c>
      <c r="N3550" s="268">
        <f>M3550/365</f>
        <v>0.12602739726027398</v>
      </c>
      <c r="O3550" s="269">
        <f>'Data and Parameter'!$E$4*'Data and Parameter'!$E$5*('Data and Parameter'!$E$6+'Data and Parameter'!$E$7)*'Data and Parameter'!$E$19*'Data and Parameter'!$E$14*'ER calculations'!N3550</f>
        <v>0.65253824255003223</v>
      </c>
    </row>
    <row r="3551" spans="1:15" ht="15">
      <c r="A3551" s="284">
        <v>3547</v>
      </c>
      <c r="B3551" s="287"/>
      <c r="C3551" s="287"/>
      <c r="D3551" s="284" t="s">
        <v>119</v>
      </c>
      <c r="E3551" s="287"/>
      <c r="F3551" s="285" t="s">
        <v>3672</v>
      </c>
      <c r="G3551" s="266" t="s">
        <v>121</v>
      </c>
      <c r="H3551" s="266">
        <f>IF(G3551="Traditional Stove",0.1,0.2)</f>
        <v>0.1</v>
      </c>
      <c r="I3551" s="266">
        <f>YEAR(J3551)</f>
        <v>2023</v>
      </c>
      <c r="J3551" s="267">
        <v>45000</v>
      </c>
      <c r="K3551" s="267">
        <f>J3551+1</f>
        <v>45001</v>
      </c>
      <c r="L3551" s="266">
        <f>IF(M3551&lt;=365,1,2)</f>
        <v>1</v>
      </c>
      <c r="M3551" s="266">
        <f>IF(K3551&lt;$C$1,$C$2-$C$1+1,$C$2-K3551+1)</f>
        <v>46</v>
      </c>
      <c r="N3551" s="268">
        <f>M3551/365</f>
        <v>0.12602739726027398</v>
      </c>
      <c r="O3551" s="269">
        <f>'Data and Parameter'!$E$4*'Data and Parameter'!$E$5*('Data and Parameter'!$E$6+'Data and Parameter'!$E$7)*'Data and Parameter'!$E$19*'Data and Parameter'!$E$14*'ER calculations'!N3551</f>
        <v>0.65253824255003223</v>
      </c>
    </row>
    <row r="3552" spans="1:15" ht="15">
      <c r="A3552" s="284">
        <v>3548</v>
      </c>
      <c r="B3552" s="287"/>
      <c r="C3552" s="287"/>
      <c r="D3552" s="284" t="s">
        <v>119</v>
      </c>
      <c r="E3552" s="287"/>
      <c r="F3552" s="285" t="s">
        <v>3673</v>
      </c>
      <c r="G3552" s="266" t="s">
        <v>121</v>
      </c>
      <c r="H3552" s="266">
        <f>IF(G3552="Traditional Stove",0.1,0.2)</f>
        <v>0.1</v>
      </c>
      <c r="I3552" s="266">
        <f>YEAR(J3552)</f>
        <v>2023</v>
      </c>
      <c r="J3552" s="267">
        <v>45000</v>
      </c>
      <c r="K3552" s="267">
        <f>J3552+1</f>
        <v>45001</v>
      </c>
      <c r="L3552" s="266">
        <f>IF(M3552&lt;=365,1,2)</f>
        <v>1</v>
      </c>
      <c r="M3552" s="266">
        <f>IF(K3552&lt;$C$1,$C$2-$C$1+1,$C$2-K3552+1)</f>
        <v>46</v>
      </c>
      <c r="N3552" s="268">
        <f>M3552/365</f>
        <v>0.12602739726027398</v>
      </c>
      <c r="O3552" s="269">
        <f>'Data and Parameter'!$E$4*'Data and Parameter'!$E$5*('Data and Parameter'!$E$6+'Data and Parameter'!$E$7)*'Data and Parameter'!$E$19*'Data and Parameter'!$E$14*'ER calculations'!N3552</f>
        <v>0.65253824255003223</v>
      </c>
    </row>
    <row r="3553" spans="1:15" ht="15">
      <c r="A3553" s="284">
        <v>3549</v>
      </c>
      <c r="B3553" s="287"/>
      <c r="C3553" s="287"/>
      <c r="D3553" s="284" t="s">
        <v>119</v>
      </c>
      <c r="E3553" s="287"/>
      <c r="F3553" s="285" t="s">
        <v>3674</v>
      </c>
      <c r="G3553" s="266" t="s">
        <v>121</v>
      </c>
      <c r="H3553" s="266">
        <f>IF(G3553="Traditional Stove",0.1,0.2)</f>
        <v>0.1</v>
      </c>
      <c r="I3553" s="266">
        <f>YEAR(J3553)</f>
        <v>2023</v>
      </c>
      <c r="J3553" s="267">
        <v>45000</v>
      </c>
      <c r="K3553" s="267">
        <f>J3553+1</f>
        <v>45001</v>
      </c>
      <c r="L3553" s="266">
        <f>IF(M3553&lt;=365,1,2)</f>
        <v>1</v>
      </c>
      <c r="M3553" s="266">
        <f>IF(K3553&lt;$C$1,$C$2-$C$1+1,$C$2-K3553+1)</f>
        <v>46</v>
      </c>
      <c r="N3553" s="268">
        <f>M3553/365</f>
        <v>0.12602739726027398</v>
      </c>
      <c r="O3553" s="269">
        <f>'Data and Parameter'!$E$4*'Data and Parameter'!$E$5*('Data and Parameter'!$E$6+'Data and Parameter'!$E$7)*'Data and Parameter'!$E$19*'Data and Parameter'!$E$14*'ER calculations'!N3553</f>
        <v>0.65253824255003223</v>
      </c>
    </row>
    <row r="3554" spans="1:15" ht="15">
      <c r="A3554" s="284">
        <v>3550</v>
      </c>
      <c r="B3554" s="287"/>
      <c r="C3554" s="287"/>
      <c r="D3554" s="284" t="s">
        <v>119</v>
      </c>
      <c r="E3554" s="287"/>
      <c r="F3554" s="285" t="s">
        <v>3675</v>
      </c>
      <c r="G3554" s="266" t="s">
        <v>121</v>
      </c>
      <c r="H3554" s="266">
        <f>IF(G3554="Traditional Stove",0.1,0.2)</f>
        <v>0.1</v>
      </c>
      <c r="I3554" s="266">
        <f>YEAR(J3554)</f>
        <v>2023</v>
      </c>
      <c r="J3554" s="267">
        <v>45000</v>
      </c>
      <c r="K3554" s="267">
        <f>J3554+1</f>
        <v>45001</v>
      </c>
      <c r="L3554" s="266">
        <f>IF(M3554&lt;=365,1,2)</f>
        <v>1</v>
      </c>
      <c r="M3554" s="266">
        <f>IF(K3554&lt;$C$1,$C$2-$C$1+1,$C$2-K3554+1)</f>
        <v>46</v>
      </c>
      <c r="N3554" s="268">
        <f>M3554/365</f>
        <v>0.12602739726027398</v>
      </c>
      <c r="O3554" s="269">
        <f>'Data and Parameter'!$E$4*'Data and Parameter'!$E$5*('Data and Parameter'!$E$6+'Data and Parameter'!$E$7)*'Data and Parameter'!$E$19*'Data and Parameter'!$E$14*'ER calculations'!N3554</f>
        <v>0.65253824255003223</v>
      </c>
    </row>
    <row r="3555" spans="1:15" ht="15">
      <c r="A3555" s="284">
        <v>3551</v>
      </c>
      <c r="B3555" s="287"/>
      <c r="C3555" s="287"/>
      <c r="D3555" s="284" t="s">
        <v>119</v>
      </c>
      <c r="E3555" s="287"/>
      <c r="F3555" s="285" t="s">
        <v>3676</v>
      </c>
      <c r="G3555" s="266" t="s">
        <v>121</v>
      </c>
      <c r="H3555" s="266">
        <f>IF(G3555="Traditional Stove",0.1,0.2)</f>
        <v>0.1</v>
      </c>
      <c r="I3555" s="266">
        <f>YEAR(J3555)</f>
        <v>2023</v>
      </c>
      <c r="J3555" s="267">
        <v>45000</v>
      </c>
      <c r="K3555" s="267">
        <f>J3555+1</f>
        <v>45001</v>
      </c>
      <c r="L3555" s="266">
        <f>IF(M3555&lt;=365,1,2)</f>
        <v>1</v>
      </c>
      <c r="M3555" s="266">
        <f>IF(K3555&lt;$C$1,$C$2-$C$1+1,$C$2-K3555+1)</f>
        <v>46</v>
      </c>
      <c r="N3555" s="268">
        <f>M3555/365</f>
        <v>0.12602739726027398</v>
      </c>
      <c r="O3555" s="269">
        <f>'Data and Parameter'!$E$4*'Data and Parameter'!$E$5*('Data and Parameter'!$E$6+'Data and Parameter'!$E$7)*'Data and Parameter'!$E$19*'Data and Parameter'!$E$14*'ER calculations'!N3555</f>
        <v>0.65253824255003223</v>
      </c>
    </row>
    <row r="3556" spans="1:15" ht="15">
      <c r="A3556" s="284">
        <v>3552</v>
      </c>
      <c r="B3556" s="287"/>
      <c r="C3556" s="287"/>
      <c r="D3556" s="284" t="s">
        <v>119</v>
      </c>
      <c r="E3556" s="287"/>
      <c r="F3556" s="285" t="s">
        <v>3677</v>
      </c>
      <c r="G3556" s="266" t="s">
        <v>121</v>
      </c>
      <c r="H3556" s="266">
        <f>IF(G3556="Traditional Stove",0.1,0.2)</f>
        <v>0.1</v>
      </c>
      <c r="I3556" s="266">
        <f>YEAR(J3556)</f>
        <v>2023</v>
      </c>
      <c r="J3556" s="267">
        <v>45000</v>
      </c>
      <c r="K3556" s="267">
        <f>J3556+1</f>
        <v>45001</v>
      </c>
      <c r="L3556" s="266">
        <f>IF(M3556&lt;=365,1,2)</f>
        <v>1</v>
      </c>
      <c r="M3556" s="266">
        <f>IF(K3556&lt;$C$1,$C$2-$C$1+1,$C$2-K3556+1)</f>
        <v>46</v>
      </c>
      <c r="N3556" s="268">
        <f>M3556/365</f>
        <v>0.12602739726027398</v>
      </c>
      <c r="O3556" s="269">
        <f>'Data and Parameter'!$E$4*'Data and Parameter'!$E$5*('Data and Parameter'!$E$6+'Data and Parameter'!$E$7)*'Data and Parameter'!$E$19*'Data and Parameter'!$E$14*'ER calculations'!N3556</f>
        <v>0.65253824255003223</v>
      </c>
    </row>
    <row r="3557" spans="1:15" ht="15">
      <c r="A3557" s="284">
        <v>3553</v>
      </c>
      <c r="B3557" s="287"/>
      <c r="C3557" s="287"/>
      <c r="D3557" s="284" t="s">
        <v>119</v>
      </c>
      <c r="E3557" s="287"/>
      <c r="F3557" s="285" t="s">
        <v>3678</v>
      </c>
      <c r="G3557" s="266" t="s">
        <v>121</v>
      </c>
      <c r="H3557" s="266">
        <f>IF(G3557="Traditional Stove",0.1,0.2)</f>
        <v>0.1</v>
      </c>
      <c r="I3557" s="266">
        <f>YEAR(J3557)</f>
        <v>2023</v>
      </c>
      <c r="J3557" s="267">
        <v>45000</v>
      </c>
      <c r="K3557" s="267">
        <f>J3557+1</f>
        <v>45001</v>
      </c>
      <c r="L3557" s="266">
        <f>IF(M3557&lt;=365,1,2)</f>
        <v>1</v>
      </c>
      <c r="M3557" s="266">
        <f>IF(K3557&lt;$C$1,$C$2-$C$1+1,$C$2-K3557+1)</f>
        <v>46</v>
      </c>
      <c r="N3557" s="268">
        <f>M3557/365</f>
        <v>0.12602739726027398</v>
      </c>
      <c r="O3557" s="269">
        <f>'Data and Parameter'!$E$4*'Data and Parameter'!$E$5*('Data and Parameter'!$E$6+'Data and Parameter'!$E$7)*'Data and Parameter'!$E$19*'Data and Parameter'!$E$14*'ER calculations'!N3557</f>
        <v>0.65253824255003223</v>
      </c>
    </row>
    <row r="3558" spans="1:15" ht="15">
      <c r="A3558" s="284">
        <v>3554</v>
      </c>
      <c r="B3558" s="287"/>
      <c r="C3558" s="287"/>
      <c r="D3558" s="284" t="s">
        <v>119</v>
      </c>
      <c r="E3558" s="287"/>
      <c r="F3558" s="285" t="s">
        <v>3679</v>
      </c>
      <c r="G3558" s="266" t="s">
        <v>121</v>
      </c>
      <c r="H3558" s="266">
        <f>IF(G3558="Traditional Stove",0.1,0.2)</f>
        <v>0.1</v>
      </c>
      <c r="I3558" s="266">
        <f>YEAR(J3558)</f>
        <v>2023</v>
      </c>
      <c r="J3558" s="267">
        <v>45000</v>
      </c>
      <c r="K3558" s="267">
        <f>J3558+1</f>
        <v>45001</v>
      </c>
      <c r="L3558" s="266">
        <f>IF(M3558&lt;=365,1,2)</f>
        <v>1</v>
      </c>
      <c r="M3558" s="266">
        <f>IF(K3558&lt;$C$1,$C$2-$C$1+1,$C$2-K3558+1)</f>
        <v>46</v>
      </c>
      <c r="N3558" s="268">
        <f>M3558/365</f>
        <v>0.12602739726027398</v>
      </c>
      <c r="O3558" s="269">
        <f>'Data and Parameter'!$E$4*'Data and Parameter'!$E$5*('Data and Parameter'!$E$6+'Data and Parameter'!$E$7)*'Data and Parameter'!$E$19*'Data and Parameter'!$E$14*'ER calculations'!N3558</f>
        <v>0.65253824255003223</v>
      </c>
    </row>
    <row r="3559" spans="1:15" ht="15">
      <c r="A3559" s="284">
        <v>3555</v>
      </c>
      <c r="B3559" s="287"/>
      <c r="C3559" s="287"/>
      <c r="D3559" s="284" t="s">
        <v>119</v>
      </c>
      <c r="E3559" s="287"/>
      <c r="F3559" s="285" t="s">
        <v>3680</v>
      </c>
      <c r="G3559" s="266" t="s">
        <v>121</v>
      </c>
      <c r="H3559" s="266">
        <f>IF(G3559="Traditional Stove",0.1,0.2)</f>
        <v>0.1</v>
      </c>
      <c r="I3559" s="266">
        <f>YEAR(J3559)</f>
        <v>2023</v>
      </c>
      <c r="J3559" s="267">
        <v>45000</v>
      </c>
      <c r="K3559" s="267">
        <f>J3559+1</f>
        <v>45001</v>
      </c>
      <c r="L3559" s="266">
        <f>IF(M3559&lt;=365,1,2)</f>
        <v>1</v>
      </c>
      <c r="M3559" s="266">
        <f>IF(K3559&lt;$C$1,$C$2-$C$1+1,$C$2-K3559+1)</f>
        <v>46</v>
      </c>
      <c r="N3559" s="268">
        <f>M3559/365</f>
        <v>0.12602739726027398</v>
      </c>
      <c r="O3559" s="269">
        <f>'Data and Parameter'!$E$4*'Data and Parameter'!$E$5*('Data and Parameter'!$E$6+'Data and Parameter'!$E$7)*'Data and Parameter'!$E$19*'Data and Parameter'!$E$14*'ER calculations'!N3559</f>
        <v>0.65253824255003223</v>
      </c>
    </row>
    <row r="3560" spans="1:15" ht="15">
      <c r="A3560" s="284">
        <v>3556</v>
      </c>
      <c r="B3560" s="287"/>
      <c r="C3560" s="287"/>
      <c r="D3560" s="284" t="s">
        <v>119</v>
      </c>
      <c r="E3560" s="287"/>
      <c r="F3560" s="285" t="s">
        <v>3681</v>
      </c>
      <c r="G3560" s="266" t="s">
        <v>121</v>
      </c>
      <c r="H3560" s="266">
        <f>IF(G3560="Traditional Stove",0.1,0.2)</f>
        <v>0.1</v>
      </c>
      <c r="I3560" s="266">
        <f>YEAR(J3560)</f>
        <v>2023</v>
      </c>
      <c r="J3560" s="267">
        <v>45000</v>
      </c>
      <c r="K3560" s="267">
        <f>J3560+1</f>
        <v>45001</v>
      </c>
      <c r="L3560" s="266">
        <f>IF(M3560&lt;=365,1,2)</f>
        <v>1</v>
      </c>
      <c r="M3560" s="266">
        <f>IF(K3560&lt;$C$1,$C$2-$C$1+1,$C$2-K3560+1)</f>
        <v>46</v>
      </c>
      <c r="N3560" s="268">
        <f>M3560/365</f>
        <v>0.12602739726027398</v>
      </c>
      <c r="O3560" s="269">
        <f>'Data and Parameter'!$E$4*'Data and Parameter'!$E$5*('Data and Parameter'!$E$6+'Data and Parameter'!$E$7)*'Data and Parameter'!$E$19*'Data and Parameter'!$E$14*'ER calculations'!N3560</f>
        <v>0.65253824255003223</v>
      </c>
    </row>
    <row r="3561" spans="1:15" ht="15">
      <c r="A3561" s="284">
        <v>3557</v>
      </c>
      <c r="B3561" s="287"/>
      <c r="C3561" s="287"/>
      <c r="D3561" s="284" t="s">
        <v>119</v>
      </c>
      <c r="E3561" s="287"/>
      <c r="F3561" s="285" t="s">
        <v>3682</v>
      </c>
      <c r="G3561" s="266" t="s">
        <v>121</v>
      </c>
      <c r="H3561" s="266">
        <f>IF(G3561="Traditional Stove",0.1,0.2)</f>
        <v>0.1</v>
      </c>
      <c r="I3561" s="266">
        <f>YEAR(J3561)</f>
        <v>2023</v>
      </c>
      <c r="J3561" s="267">
        <v>45003</v>
      </c>
      <c r="K3561" s="267">
        <f>J3561+1</f>
        <v>45004</v>
      </c>
      <c r="L3561" s="266">
        <f>IF(M3561&lt;=365,1,2)</f>
        <v>1</v>
      </c>
      <c r="M3561" s="266">
        <f>IF(K3561&lt;$C$1,$C$2-$C$1+1,$C$2-K3561+1)</f>
        <v>43</v>
      </c>
      <c r="N3561" s="268">
        <f>M3561/365</f>
        <v>0.11780821917808219</v>
      </c>
      <c r="O3561" s="269">
        <f>'Data and Parameter'!$E$4*'Data and Parameter'!$E$5*('Data and Parameter'!$E$6+'Data and Parameter'!$E$7)*'Data and Parameter'!$E$19*'Data and Parameter'!$E$14*'ER calculations'!N3561</f>
        <v>0.60998140064459527</v>
      </c>
    </row>
    <row r="3562" spans="1:15" ht="15">
      <c r="A3562" s="284">
        <v>3558</v>
      </c>
      <c r="B3562" s="287"/>
      <c r="C3562" s="287"/>
      <c r="D3562" s="284" t="s">
        <v>119</v>
      </c>
      <c r="E3562" s="287"/>
      <c r="F3562" s="285" t="s">
        <v>3683</v>
      </c>
      <c r="G3562" s="266" t="s">
        <v>121</v>
      </c>
      <c r="H3562" s="266">
        <f>IF(G3562="Traditional Stove",0.1,0.2)</f>
        <v>0.1</v>
      </c>
      <c r="I3562" s="266">
        <f>YEAR(J3562)</f>
        <v>2023</v>
      </c>
      <c r="J3562" s="267">
        <v>45003</v>
      </c>
      <c r="K3562" s="267">
        <f>J3562+1</f>
        <v>45004</v>
      </c>
      <c r="L3562" s="266">
        <f>IF(M3562&lt;=365,1,2)</f>
        <v>1</v>
      </c>
      <c r="M3562" s="266">
        <f>IF(K3562&lt;$C$1,$C$2-$C$1+1,$C$2-K3562+1)</f>
        <v>43</v>
      </c>
      <c r="N3562" s="268">
        <f>M3562/365</f>
        <v>0.11780821917808219</v>
      </c>
      <c r="O3562" s="269">
        <f>'Data and Parameter'!$E$4*'Data and Parameter'!$E$5*('Data and Parameter'!$E$6+'Data and Parameter'!$E$7)*'Data and Parameter'!$E$19*'Data and Parameter'!$E$14*'ER calculations'!N3562</f>
        <v>0.60998140064459527</v>
      </c>
    </row>
    <row r="3563" spans="1:15" ht="15">
      <c r="A3563" s="284">
        <v>3559</v>
      </c>
      <c r="B3563" s="287"/>
      <c r="C3563" s="287"/>
      <c r="D3563" s="284" t="s">
        <v>119</v>
      </c>
      <c r="E3563" s="287"/>
      <c r="F3563" s="285" t="s">
        <v>3684</v>
      </c>
      <c r="G3563" s="266" t="s">
        <v>121</v>
      </c>
      <c r="H3563" s="266">
        <f>IF(G3563="Traditional Stove",0.1,0.2)</f>
        <v>0.1</v>
      </c>
      <c r="I3563" s="266">
        <f>YEAR(J3563)</f>
        <v>2023</v>
      </c>
      <c r="J3563" s="267">
        <v>45003</v>
      </c>
      <c r="K3563" s="267">
        <f>J3563+1</f>
        <v>45004</v>
      </c>
      <c r="L3563" s="266">
        <f>IF(M3563&lt;=365,1,2)</f>
        <v>1</v>
      </c>
      <c r="M3563" s="266">
        <f>IF(K3563&lt;$C$1,$C$2-$C$1+1,$C$2-K3563+1)</f>
        <v>43</v>
      </c>
      <c r="N3563" s="268">
        <f>M3563/365</f>
        <v>0.11780821917808219</v>
      </c>
      <c r="O3563" s="269">
        <f>'Data and Parameter'!$E$4*'Data and Parameter'!$E$5*('Data and Parameter'!$E$6+'Data and Parameter'!$E$7)*'Data and Parameter'!$E$19*'Data and Parameter'!$E$14*'ER calculations'!N3563</f>
        <v>0.60998140064459527</v>
      </c>
    </row>
    <row r="3564" spans="1:15" ht="15">
      <c r="A3564" s="284">
        <v>3560</v>
      </c>
      <c r="B3564" s="287"/>
      <c r="C3564" s="287"/>
      <c r="D3564" s="284" t="s">
        <v>119</v>
      </c>
      <c r="E3564" s="287"/>
      <c r="F3564" s="285" t="s">
        <v>3685</v>
      </c>
      <c r="G3564" s="266" t="s">
        <v>121</v>
      </c>
      <c r="H3564" s="266">
        <f>IF(G3564="Traditional Stove",0.1,0.2)</f>
        <v>0.1</v>
      </c>
      <c r="I3564" s="266">
        <f>YEAR(J3564)</f>
        <v>2023</v>
      </c>
      <c r="J3564" s="267">
        <v>45003</v>
      </c>
      <c r="K3564" s="267">
        <f>J3564+1</f>
        <v>45004</v>
      </c>
      <c r="L3564" s="266">
        <f>IF(M3564&lt;=365,1,2)</f>
        <v>1</v>
      </c>
      <c r="M3564" s="266">
        <f>IF(K3564&lt;$C$1,$C$2-$C$1+1,$C$2-K3564+1)</f>
        <v>43</v>
      </c>
      <c r="N3564" s="268">
        <f>M3564/365</f>
        <v>0.11780821917808219</v>
      </c>
      <c r="O3564" s="269">
        <f>'Data and Parameter'!$E$4*'Data and Parameter'!$E$5*('Data and Parameter'!$E$6+'Data and Parameter'!$E$7)*'Data and Parameter'!$E$19*'Data and Parameter'!$E$14*'ER calculations'!N3564</f>
        <v>0.60998140064459527</v>
      </c>
    </row>
    <row r="3565" spans="1:15" ht="15">
      <c r="A3565" s="284">
        <v>3561</v>
      </c>
      <c r="B3565" s="287"/>
      <c r="C3565" s="287"/>
      <c r="D3565" s="284" t="s">
        <v>119</v>
      </c>
      <c r="E3565" s="287"/>
      <c r="F3565" s="285" t="s">
        <v>3686</v>
      </c>
      <c r="G3565" s="266" t="s">
        <v>121</v>
      </c>
      <c r="H3565" s="266">
        <f>IF(G3565="Traditional Stove",0.1,0.2)</f>
        <v>0.1</v>
      </c>
      <c r="I3565" s="266">
        <f>YEAR(J3565)</f>
        <v>2023</v>
      </c>
      <c r="J3565" s="267">
        <v>45003</v>
      </c>
      <c r="K3565" s="267">
        <f>J3565+1</f>
        <v>45004</v>
      </c>
      <c r="L3565" s="266">
        <f>IF(M3565&lt;=365,1,2)</f>
        <v>1</v>
      </c>
      <c r="M3565" s="266">
        <f>IF(K3565&lt;$C$1,$C$2-$C$1+1,$C$2-K3565+1)</f>
        <v>43</v>
      </c>
      <c r="N3565" s="268">
        <f>M3565/365</f>
        <v>0.11780821917808219</v>
      </c>
      <c r="O3565" s="269">
        <f>'Data and Parameter'!$E$4*'Data and Parameter'!$E$5*('Data and Parameter'!$E$6+'Data and Parameter'!$E$7)*'Data and Parameter'!$E$19*'Data and Parameter'!$E$14*'ER calculations'!N3565</f>
        <v>0.60998140064459527</v>
      </c>
    </row>
    <row r="3566" spans="1:15" ht="15">
      <c r="A3566" s="284">
        <v>3562</v>
      </c>
      <c r="B3566" s="287"/>
      <c r="C3566" s="287"/>
      <c r="D3566" s="284" t="s">
        <v>119</v>
      </c>
      <c r="E3566" s="287"/>
      <c r="F3566" s="285" t="s">
        <v>3687</v>
      </c>
      <c r="G3566" s="266" t="s">
        <v>121</v>
      </c>
      <c r="H3566" s="266">
        <f>IF(G3566="Traditional Stove",0.1,0.2)</f>
        <v>0.1</v>
      </c>
      <c r="I3566" s="266">
        <f>YEAR(J3566)</f>
        <v>2023</v>
      </c>
      <c r="J3566" s="267">
        <v>45003</v>
      </c>
      <c r="K3566" s="267">
        <f>J3566+1</f>
        <v>45004</v>
      </c>
      <c r="L3566" s="266">
        <f>IF(M3566&lt;=365,1,2)</f>
        <v>1</v>
      </c>
      <c r="M3566" s="266">
        <f>IF(K3566&lt;$C$1,$C$2-$C$1+1,$C$2-K3566+1)</f>
        <v>43</v>
      </c>
      <c r="N3566" s="268">
        <f>M3566/365</f>
        <v>0.11780821917808219</v>
      </c>
      <c r="O3566" s="269">
        <f>'Data and Parameter'!$E$4*'Data and Parameter'!$E$5*('Data and Parameter'!$E$6+'Data and Parameter'!$E$7)*'Data and Parameter'!$E$19*'Data and Parameter'!$E$14*'ER calculations'!N3566</f>
        <v>0.60998140064459527</v>
      </c>
    </row>
    <row r="3567" spans="1:15" ht="15">
      <c r="A3567" s="284">
        <v>3563</v>
      </c>
      <c r="B3567" s="287"/>
      <c r="C3567" s="287"/>
      <c r="D3567" s="284" t="s">
        <v>119</v>
      </c>
      <c r="E3567" s="287"/>
      <c r="F3567" s="285" t="s">
        <v>3688</v>
      </c>
      <c r="G3567" s="266" t="s">
        <v>121</v>
      </c>
      <c r="H3567" s="266">
        <f>IF(G3567="Traditional Stove",0.1,0.2)</f>
        <v>0.1</v>
      </c>
      <c r="I3567" s="266">
        <f>YEAR(J3567)</f>
        <v>2023</v>
      </c>
      <c r="J3567" s="267">
        <v>45003</v>
      </c>
      <c r="K3567" s="267">
        <f>J3567+1</f>
        <v>45004</v>
      </c>
      <c r="L3567" s="266">
        <f>IF(M3567&lt;=365,1,2)</f>
        <v>1</v>
      </c>
      <c r="M3567" s="266">
        <f>IF(K3567&lt;$C$1,$C$2-$C$1+1,$C$2-K3567+1)</f>
        <v>43</v>
      </c>
      <c r="N3567" s="268">
        <f>M3567/365</f>
        <v>0.11780821917808219</v>
      </c>
      <c r="O3567" s="269">
        <f>'Data and Parameter'!$E$4*'Data and Parameter'!$E$5*('Data and Parameter'!$E$6+'Data and Parameter'!$E$7)*'Data and Parameter'!$E$19*'Data and Parameter'!$E$14*'ER calculations'!N3567</f>
        <v>0.60998140064459527</v>
      </c>
    </row>
    <row r="3568" spans="1:15" ht="15">
      <c r="A3568" s="284">
        <v>3564</v>
      </c>
      <c r="B3568" s="287"/>
      <c r="C3568" s="287"/>
      <c r="D3568" s="284" t="s">
        <v>119</v>
      </c>
      <c r="E3568" s="287"/>
      <c r="F3568" s="285" t="s">
        <v>3689</v>
      </c>
      <c r="G3568" s="266" t="s">
        <v>121</v>
      </c>
      <c r="H3568" s="266">
        <f>IF(G3568="Traditional Stove",0.1,0.2)</f>
        <v>0.1</v>
      </c>
      <c r="I3568" s="266">
        <f>YEAR(J3568)</f>
        <v>2023</v>
      </c>
      <c r="J3568" s="267">
        <v>45003</v>
      </c>
      <c r="K3568" s="267">
        <f>J3568+1</f>
        <v>45004</v>
      </c>
      <c r="L3568" s="266">
        <f>IF(M3568&lt;=365,1,2)</f>
        <v>1</v>
      </c>
      <c r="M3568" s="266">
        <f>IF(K3568&lt;$C$1,$C$2-$C$1+1,$C$2-K3568+1)</f>
        <v>43</v>
      </c>
      <c r="N3568" s="268">
        <f>M3568/365</f>
        <v>0.11780821917808219</v>
      </c>
      <c r="O3568" s="269">
        <f>'Data and Parameter'!$E$4*'Data and Parameter'!$E$5*('Data and Parameter'!$E$6+'Data and Parameter'!$E$7)*'Data and Parameter'!$E$19*'Data and Parameter'!$E$14*'ER calculations'!N3568</f>
        <v>0.60998140064459527</v>
      </c>
    </row>
    <row r="3569" spans="1:15" ht="15">
      <c r="A3569" s="284">
        <v>3565</v>
      </c>
      <c r="B3569" s="287"/>
      <c r="C3569" s="287"/>
      <c r="D3569" s="284" t="s">
        <v>119</v>
      </c>
      <c r="E3569" s="287"/>
      <c r="F3569" s="285" t="s">
        <v>3690</v>
      </c>
      <c r="G3569" s="266" t="s">
        <v>121</v>
      </c>
      <c r="H3569" s="266">
        <f>IF(G3569="Traditional Stove",0.1,0.2)</f>
        <v>0.1</v>
      </c>
      <c r="I3569" s="266">
        <f>YEAR(J3569)</f>
        <v>2023</v>
      </c>
      <c r="J3569" s="267">
        <v>45003</v>
      </c>
      <c r="K3569" s="267">
        <f>J3569+1</f>
        <v>45004</v>
      </c>
      <c r="L3569" s="266">
        <f>IF(M3569&lt;=365,1,2)</f>
        <v>1</v>
      </c>
      <c r="M3569" s="266">
        <f>IF(K3569&lt;$C$1,$C$2-$C$1+1,$C$2-K3569+1)</f>
        <v>43</v>
      </c>
      <c r="N3569" s="268">
        <f>M3569/365</f>
        <v>0.11780821917808219</v>
      </c>
      <c r="O3569" s="269">
        <f>'Data and Parameter'!$E$4*'Data and Parameter'!$E$5*('Data and Parameter'!$E$6+'Data and Parameter'!$E$7)*'Data and Parameter'!$E$19*'Data and Parameter'!$E$14*'ER calculations'!N3569</f>
        <v>0.60998140064459527</v>
      </c>
    </row>
    <row r="3570" spans="1:15" ht="15">
      <c r="A3570" s="284">
        <v>3566</v>
      </c>
      <c r="B3570" s="287"/>
      <c r="C3570" s="287"/>
      <c r="D3570" s="284" t="s">
        <v>119</v>
      </c>
      <c r="E3570" s="287"/>
      <c r="F3570" s="285" t="s">
        <v>3691</v>
      </c>
      <c r="G3570" s="266" t="s">
        <v>121</v>
      </c>
      <c r="H3570" s="266">
        <f>IF(G3570="Traditional Stove",0.1,0.2)</f>
        <v>0.1</v>
      </c>
      <c r="I3570" s="266">
        <f>YEAR(J3570)</f>
        <v>2023</v>
      </c>
      <c r="J3570" s="267">
        <v>45003</v>
      </c>
      <c r="K3570" s="267">
        <f>J3570+1</f>
        <v>45004</v>
      </c>
      <c r="L3570" s="266">
        <f>IF(M3570&lt;=365,1,2)</f>
        <v>1</v>
      </c>
      <c r="M3570" s="266">
        <f>IF(K3570&lt;$C$1,$C$2-$C$1+1,$C$2-K3570+1)</f>
        <v>43</v>
      </c>
      <c r="N3570" s="268">
        <f>M3570/365</f>
        <v>0.11780821917808219</v>
      </c>
      <c r="O3570" s="269">
        <f>'Data and Parameter'!$E$4*'Data and Parameter'!$E$5*('Data and Parameter'!$E$6+'Data and Parameter'!$E$7)*'Data and Parameter'!$E$19*'Data and Parameter'!$E$14*'ER calculations'!N3570</f>
        <v>0.60998140064459527</v>
      </c>
    </row>
    <row r="3571" spans="1:15" ht="15">
      <c r="A3571" s="284">
        <v>3567</v>
      </c>
      <c r="B3571" s="287"/>
      <c r="C3571" s="287"/>
      <c r="D3571" s="284" t="s">
        <v>119</v>
      </c>
      <c r="E3571" s="287"/>
      <c r="F3571" s="285" t="s">
        <v>3692</v>
      </c>
      <c r="G3571" s="266" t="s">
        <v>121</v>
      </c>
      <c r="H3571" s="266">
        <f>IF(G3571="Traditional Stove",0.1,0.2)</f>
        <v>0.1</v>
      </c>
      <c r="I3571" s="266">
        <f>YEAR(J3571)</f>
        <v>2023</v>
      </c>
      <c r="J3571" s="267">
        <v>45003</v>
      </c>
      <c r="K3571" s="267">
        <f>J3571+1</f>
        <v>45004</v>
      </c>
      <c r="L3571" s="266">
        <f>IF(M3571&lt;=365,1,2)</f>
        <v>1</v>
      </c>
      <c r="M3571" s="266">
        <f>IF(K3571&lt;$C$1,$C$2-$C$1+1,$C$2-K3571+1)</f>
        <v>43</v>
      </c>
      <c r="N3571" s="268">
        <f>M3571/365</f>
        <v>0.11780821917808219</v>
      </c>
      <c r="O3571" s="269">
        <f>'Data and Parameter'!$E$4*'Data and Parameter'!$E$5*('Data and Parameter'!$E$6+'Data and Parameter'!$E$7)*'Data and Parameter'!$E$19*'Data and Parameter'!$E$14*'ER calculations'!N3571</f>
        <v>0.60998140064459527</v>
      </c>
    </row>
    <row r="3572" spans="1:15" ht="15">
      <c r="A3572" s="284">
        <v>3568</v>
      </c>
      <c r="B3572" s="287"/>
      <c r="C3572" s="287"/>
      <c r="D3572" s="284" t="s">
        <v>119</v>
      </c>
      <c r="E3572" s="287"/>
      <c r="F3572" s="285" t="s">
        <v>3693</v>
      </c>
      <c r="G3572" s="266" t="s">
        <v>121</v>
      </c>
      <c r="H3572" s="266">
        <f>IF(G3572="Traditional Stove",0.1,0.2)</f>
        <v>0.1</v>
      </c>
      <c r="I3572" s="266">
        <f>YEAR(J3572)</f>
        <v>2023</v>
      </c>
      <c r="J3572" s="267">
        <v>45000</v>
      </c>
      <c r="K3572" s="267">
        <f>J3572+1</f>
        <v>45001</v>
      </c>
      <c r="L3572" s="266">
        <f>IF(M3572&lt;=365,1,2)</f>
        <v>1</v>
      </c>
      <c r="M3572" s="266">
        <f>IF(K3572&lt;$C$1,$C$2-$C$1+1,$C$2-K3572+1)</f>
        <v>46</v>
      </c>
      <c r="N3572" s="268">
        <f>M3572/365</f>
        <v>0.12602739726027398</v>
      </c>
      <c r="O3572" s="269">
        <f>'Data and Parameter'!$E$4*'Data and Parameter'!$E$5*('Data and Parameter'!$E$6+'Data and Parameter'!$E$7)*'Data and Parameter'!$E$19*'Data and Parameter'!$E$14*'ER calculations'!N3572</f>
        <v>0.65253824255003223</v>
      </c>
    </row>
    <row r="3573" spans="1:15" ht="15">
      <c r="A3573" s="284">
        <v>3569</v>
      </c>
      <c r="B3573" s="287"/>
      <c r="C3573" s="287"/>
      <c r="D3573" s="284" t="s">
        <v>119</v>
      </c>
      <c r="E3573" s="287"/>
      <c r="F3573" s="285" t="s">
        <v>3694</v>
      </c>
      <c r="G3573" s="266" t="s">
        <v>121</v>
      </c>
      <c r="H3573" s="266">
        <f>IF(G3573="Traditional Stove",0.1,0.2)</f>
        <v>0.1</v>
      </c>
      <c r="I3573" s="266">
        <f>YEAR(J3573)</f>
        <v>2023</v>
      </c>
      <c r="J3573" s="267">
        <v>45000</v>
      </c>
      <c r="K3573" s="267">
        <f>J3573+1</f>
        <v>45001</v>
      </c>
      <c r="L3573" s="266">
        <f>IF(M3573&lt;=365,1,2)</f>
        <v>1</v>
      </c>
      <c r="M3573" s="266">
        <f>IF(K3573&lt;$C$1,$C$2-$C$1+1,$C$2-K3573+1)</f>
        <v>46</v>
      </c>
      <c r="N3573" s="268">
        <f>M3573/365</f>
        <v>0.12602739726027398</v>
      </c>
      <c r="O3573" s="269">
        <f>'Data and Parameter'!$E$4*'Data and Parameter'!$E$5*('Data and Parameter'!$E$6+'Data and Parameter'!$E$7)*'Data and Parameter'!$E$19*'Data and Parameter'!$E$14*'ER calculations'!N3573</f>
        <v>0.65253824255003223</v>
      </c>
    </row>
    <row r="3574" spans="1:15" ht="15">
      <c r="A3574" s="284">
        <v>3570</v>
      </c>
      <c r="B3574" s="287"/>
      <c r="C3574" s="287"/>
      <c r="D3574" s="284" t="s">
        <v>119</v>
      </c>
      <c r="E3574" s="287"/>
      <c r="F3574" s="285" t="s">
        <v>3695</v>
      </c>
      <c r="G3574" s="266" t="s">
        <v>121</v>
      </c>
      <c r="H3574" s="266">
        <f>IF(G3574="Traditional Stove",0.1,0.2)</f>
        <v>0.1</v>
      </c>
      <c r="I3574" s="266">
        <f>YEAR(J3574)</f>
        <v>2023</v>
      </c>
      <c r="J3574" s="267">
        <v>45000</v>
      </c>
      <c r="K3574" s="267">
        <f>J3574+1</f>
        <v>45001</v>
      </c>
      <c r="L3574" s="266">
        <f>IF(M3574&lt;=365,1,2)</f>
        <v>1</v>
      </c>
      <c r="M3574" s="266">
        <f>IF(K3574&lt;$C$1,$C$2-$C$1+1,$C$2-K3574+1)</f>
        <v>46</v>
      </c>
      <c r="N3574" s="268">
        <f>M3574/365</f>
        <v>0.12602739726027398</v>
      </c>
      <c r="O3574" s="269">
        <f>'Data and Parameter'!$E$4*'Data and Parameter'!$E$5*('Data and Parameter'!$E$6+'Data and Parameter'!$E$7)*'Data and Parameter'!$E$19*'Data and Parameter'!$E$14*'ER calculations'!N3574</f>
        <v>0.65253824255003223</v>
      </c>
    </row>
    <row r="3575" spans="1:15" ht="15">
      <c r="A3575" s="284">
        <v>3571</v>
      </c>
      <c r="B3575" s="287"/>
      <c r="C3575" s="287"/>
      <c r="D3575" s="284" t="s">
        <v>119</v>
      </c>
      <c r="E3575" s="287"/>
      <c r="F3575" s="285" t="s">
        <v>3696</v>
      </c>
      <c r="G3575" s="266" t="s">
        <v>121</v>
      </c>
      <c r="H3575" s="266">
        <f>IF(G3575="Traditional Stove",0.1,0.2)</f>
        <v>0.1</v>
      </c>
      <c r="I3575" s="266">
        <f>YEAR(J3575)</f>
        <v>2023</v>
      </c>
      <c r="J3575" s="267">
        <v>45000</v>
      </c>
      <c r="K3575" s="267">
        <f>J3575+1</f>
        <v>45001</v>
      </c>
      <c r="L3575" s="266">
        <f>IF(M3575&lt;=365,1,2)</f>
        <v>1</v>
      </c>
      <c r="M3575" s="266">
        <f>IF(K3575&lt;$C$1,$C$2-$C$1+1,$C$2-K3575+1)</f>
        <v>46</v>
      </c>
      <c r="N3575" s="268">
        <f>M3575/365</f>
        <v>0.12602739726027398</v>
      </c>
      <c r="O3575" s="269">
        <f>'Data and Parameter'!$E$4*'Data and Parameter'!$E$5*('Data and Parameter'!$E$6+'Data and Parameter'!$E$7)*'Data and Parameter'!$E$19*'Data and Parameter'!$E$14*'ER calculations'!N3575</f>
        <v>0.65253824255003223</v>
      </c>
    </row>
    <row r="3576" spans="1:15" ht="15">
      <c r="A3576" s="284">
        <v>3572</v>
      </c>
      <c r="B3576" s="287"/>
      <c r="C3576" s="287"/>
      <c r="D3576" s="284" t="s">
        <v>119</v>
      </c>
      <c r="E3576" s="287"/>
      <c r="F3576" s="285" t="s">
        <v>3697</v>
      </c>
      <c r="G3576" s="266" t="s">
        <v>121</v>
      </c>
      <c r="H3576" s="266">
        <f>IF(G3576="Traditional Stove",0.1,0.2)</f>
        <v>0.1</v>
      </c>
      <c r="I3576" s="266">
        <f>YEAR(J3576)</f>
        <v>2023</v>
      </c>
      <c r="J3576" s="267">
        <v>45000</v>
      </c>
      <c r="K3576" s="267">
        <f>J3576+1</f>
        <v>45001</v>
      </c>
      <c r="L3576" s="266">
        <f>IF(M3576&lt;=365,1,2)</f>
        <v>1</v>
      </c>
      <c r="M3576" s="266">
        <f>IF(K3576&lt;$C$1,$C$2-$C$1+1,$C$2-K3576+1)</f>
        <v>46</v>
      </c>
      <c r="N3576" s="268">
        <f>M3576/365</f>
        <v>0.12602739726027398</v>
      </c>
      <c r="O3576" s="269">
        <f>'Data and Parameter'!$E$4*'Data and Parameter'!$E$5*('Data and Parameter'!$E$6+'Data and Parameter'!$E$7)*'Data and Parameter'!$E$19*'Data and Parameter'!$E$14*'ER calculations'!N3576</f>
        <v>0.65253824255003223</v>
      </c>
    </row>
    <row r="3577" spans="1:15" ht="15">
      <c r="A3577" s="284">
        <v>3573</v>
      </c>
      <c r="B3577" s="287"/>
      <c r="C3577" s="287"/>
      <c r="D3577" s="284" t="s">
        <v>119</v>
      </c>
      <c r="E3577" s="287"/>
      <c r="F3577" s="285" t="s">
        <v>3698</v>
      </c>
      <c r="G3577" s="266" t="s">
        <v>121</v>
      </c>
      <c r="H3577" s="266">
        <f>IF(G3577="Traditional Stove",0.1,0.2)</f>
        <v>0.1</v>
      </c>
      <c r="I3577" s="266">
        <f>YEAR(J3577)</f>
        <v>2023</v>
      </c>
      <c r="J3577" s="267">
        <v>45000</v>
      </c>
      <c r="K3577" s="267">
        <f>J3577+1</f>
        <v>45001</v>
      </c>
      <c r="L3577" s="266">
        <f>IF(M3577&lt;=365,1,2)</f>
        <v>1</v>
      </c>
      <c r="M3577" s="266">
        <f>IF(K3577&lt;$C$1,$C$2-$C$1+1,$C$2-K3577+1)</f>
        <v>46</v>
      </c>
      <c r="N3577" s="268">
        <f>M3577/365</f>
        <v>0.12602739726027398</v>
      </c>
      <c r="O3577" s="269">
        <f>'Data and Parameter'!$E$4*'Data and Parameter'!$E$5*('Data and Parameter'!$E$6+'Data and Parameter'!$E$7)*'Data and Parameter'!$E$19*'Data and Parameter'!$E$14*'ER calculations'!N3577</f>
        <v>0.65253824255003223</v>
      </c>
    </row>
    <row r="3578" spans="1:15" ht="15">
      <c r="A3578" s="284">
        <v>3574</v>
      </c>
      <c r="B3578" s="287"/>
      <c r="C3578" s="287"/>
      <c r="D3578" s="284" t="s">
        <v>119</v>
      </c>
      <c r="E3578" s="287"/>
      <c r="F3578" s="285" t="s">
        <v>3699</v>
      </c>
      <c r="G3578" s="266" t="s">
        <v>121</v>
      </c>
      <c r="H3578" s="266">
        <f>IF(G3578="Traditional Stove",0.1,0.2)</f>
        <v>0.1</v>
      </c>
      <c r="I3578" s="266">
        <f>YEAR(J3578)</f>
        <v>2023</v>
      </c>
      <c r="J3578" s="267">
        <v>45000</v>
      </c>
      <c r="K3578" s="267">
        <f>J3578+1</f>
        <v>45001</v>
      </c>
      <c r="L3578" s="266">
        <f>IF(M3578&lt;=365,1,2)</f>
        <v>1</v>
      </c>
      <c r="M3578" s="266">
        <f>IF(K3578&lt;$C$1,$C$2-$C$1+1,$C$2-K3578+1)</f>
        <v>46</v>
      </c>
      <c r="N3578" s="268">
        <f>M3578/365</f>
        <v>0.12602739726027398</v>
      </c>
      <c r="O3578" s="269">
        <f>'Data and Parameter'!$E$4*'Data and Parameter'!$E$5*('Data and Parameter'!$E$6+'Data and Parameter'!$E$7)*'Data and Parameter'!$E$19*'Data and Parameter'!$E$14*'ER calculations'!N3578</f>
        <v>0.65253824255003223</v>
      </c>
    </row>
    <row r="3579" spans="1:15" ht="15">
      <c r="A3579" s="284">
        <v>3575</v>
      </c>
      <c r="B3579" s="287"/>
      <c r="C3579" s="287"/>
      <c r="D3579" s="284" t="s">
        <v>119</v>
      </c>
      <c r="E3579" s="287"/>
      <c r="F3579" s="285" t="s">
        <v>3700</v>
      </c>
      <c r="G3579" s="266" t="s">
        <v>121</v>
      </c>
      <c r="H3579" s="266">
        <f>IF(G3579="Traditional Stove",0.1,0.2)</f>
        <v>0.1</v>
      </c>
      <c r="I3579" s="266">
        <f>YEAR(J3579)</f>
        <v>2023</v>
      </c>
      <c r="J3579" s="267">
        <v>45000</v>
      </c>
      <c r="K3579" s="267">
        <f>J3579+1</f>
        <v>45001</v>
      </c>
      <c r="L3579" s="266">
        <f>IF(M3579&lt;=365,1,2)</f>
        <v>1</v>
      </c>
      <c r="M3579" s="266">
        <f>IF(K3579&lt;$C$1,$C$2-$C$1+1,$C$2-K3579+1)</f>
        <v>46</v>
      </c>
      <c r="N3579" s="268">
        <f>M3579/365</f>
        <v>0.12602739726027398</v>
      </c>
      <c r="O3579" s="269">
        <f>'Data and Parameter'!$E$4*'Data and Parameter'!$E$5*('Data and Parameter'!$E$6+'Data and Parameter'!$E$7)*'Data and Parameter'!$E$19*'Data and Parameter'!$E$14*'ER calculations'!N3579</f>
        <v>0.65253824255003223</v>
      </c>
    </row>
    <row r="3580" spans="1:15" ht="15">
      <c r="A3580" s="284">
        <v>3576</v>
      </c>
      <c r="B3580" s="287"/>
      <c r="C3580" s="287"/>
      <c r="D3580" s="284" t="s">
        <v>119</v>
      </c>
      <c r="E3580" s="287"/>
      <c r="F3580" s="285" t="s">
        <v>3701</v>
      </c>
      <c r="G3580" s="266" t="s">
        <v>121</v>
      </c>
      <c r="H3580" s="266">
        <f>IF(G3580="Traditional Stove",0.1,0.2)</f>
        <v>0.1</v>
      </c>
      <c r="I3580" s="266">
        <f>YEAR(J3580)</f>
        <v>2023</v>
      </c>
      <c r="J3580" s="267">
        <v>45000</v>
      </c>
      <c r="K3580" s="267">
        <f>J3580+1</f>
        <v>45001</v>
      </c>
      <c r="L3580" s="266">
        <f>IF(M3580&lt;=365,1,2)</f>
        <v>1</v>
      </c>
      <c r="M3580" s="266">
        <f>IF(K3580&lt;$C$1,$C$2-$C$1+1,$C$2-K3580+1)</f>
        <v>46</v>
      </c>
      <c r="N3580" s="268">
        <f>M3580/365</f>
        <v>0.12602739726027398</v>
      </c>
      <c r="O3580" s="269">
        <f>'Data and Parameter'!$E$4*'Data and Parameter'!$E$5*('Data and Parameter'!$E$6+'Data and Parameter'!$E$7)*'Data and Parameter'!$E$19*'Data and Parameter'!$E$14*'ER calculations'!N3580</f>
        <v>0.65253824255003223</v>
      </c>
    </row>
    <row r="3581" spans="1:15" ht="15">
      <c r="A3581" s="284">
        <v>3577</v>
      </c>
      <c r="B3581" s="287"/>
      <c r="C3581" s="287"/>
      <c r="D3581" s="284" t="s">
        <v>119</v>
      </c>
      <c r="E3581" s="287"/>
      <c r="F3581" s="285" t="s">
        <v>3702</v>
      </c>
      <c r="G3581" s="266" t="s">
        <v>121</v>
      </c>
      <c r="H3581" s="266">
        <f>IF(G3581="Traditional Stove",0.1,0.2)</f>
        <v>0.1</v>
      </c>
      <c r="I3581" s="266">
        <f>YEAR(J3581)</f>
        <v>2023</v>
      </c>
      <c r="J3581" s="267">
        <v>45000</v>
      </c>
      <c r="K3581" s="267">
        <f>J3581+1</f>
        <v>45001</v>
      </c>
      <c r="L3581" s="266">
        <f>IF(M3581&lt;=365,1,2)</f>
        <v>1</v>
      </c>
      <c r="M3581" s="266">
        <f>IF(K3581&lt;$C$1,$C$2-$C$1+1,$C$2-K3581+1)</f>
        <v>46</v>
      </c>
      <c r="N3581" s="268">
        <f>M3581/365</f>
        <v>0.12602739726027398</v>
      </c>
      <c r="O3581" s="269">
        <f>'Data and Parameter'!$E$4*'Data and Parameter'!$E$5*('Data and Parameter'!$E$6+'Data and Parameter'!$E$7)*'Data and Parameter'!$E$19*'Data and Parameter'!$E$14*'ER calculations'!N3581</f>
        <v>0.65253824255003223</v>
      </c>
    </row>
    <row r="3582" spans="1:15" ht="15">
      <c r="A3582" s="284">
        <v>3578</v>
      </c>
      <c r="B3582" s="287"/>
      <c r="C3582" s="287"/>
      <c r="D3582" s="284" t="s">
        <v>119</v>
      </c>
      <c r="E3582" s="287"/>
      <c r="F3582" s="285" t="s">
        <v>3703</v>
      </c>
      <c r="G3582" s="266" t="s">
        <v>121</v>
      </c>
      <c r="H3582" s="266">
        <f>IF(G3582="Traditional Stove",0.1,0.2)</f>
        <v>0.1</v>
      </c>
      <c r="I3582" s="266">
        <f>YEAR(J3582)</f>
        <v>2023</v>
      </c>
      <c r="J3582" s="267">
        <v>45000</v>
      </c>
      <c r="K3582" s="267">
        <f>J3582+1</f>
        <v>45001</v>
      </c>
      <c r="L3582" s="266">
        <f>IF(M3582&lt;=365,1,2)</f>
        <v>1</v>
      </c>
      <c r="M3582" s="266">
        <f>IF(K3582&lt;$C$1,$C$2-$C$1+1,$C$2-K3582+1)</f>
        <v>46</v>
      </c>
      <c r="N3582" s="268">
        <f>M3582/365</f>
        <v>0.12602739726027398</v>
      </c>
      <c r="O3582" s="269">
        <f>'Data and Parameter'!$E$4*'Data and Parameter'!$E$5*('Data and Parameter'!$E$6+'Data and Parameter'!$E$7)*'Data and Parameter'!$E$19*'Data and Parameter'!$E$14*'ER calculations'!N3582</f>
        <v>0.65253824255003223</v>
      </c>
    </row>
    <row r="3583" spans="1:15" ht="15">
      <c r="A3583" s="284">
        <v>3579</v>
      </c>
      <c r="B3583" s="287"/>
      <c r="C3583" s="287"/>
      <c r="D3583" s="284" t="s">
        <v>119</v>
      </c>
      <c r="E3583" s="287"/>
      <c r="F3583" s="285" t="s">
        <v>3704</v>
      </c>
      <c r="G3583" s="266" t="s">
        <v>121</v>
      </c>
      <c r="H3583" s="266">
        <f>IF(G3583="Traditional Stove",0.1,0.2)</f>
        <v>0.1</v>
      </c>
      <c r="I3583" s="266">
        <f>YEAR(J3583)</f>
        <v>2023</v>
      </c>
      <c r="J3583" s="267">
        <v>45000</v>
      </c>
      <c r="K3583" s="267">
        <f>J3583+1</f>
        <v>45001</v>
      </c>
      <c r="L3583" s="266">
        <f>IF(M3583&lt;=365,1,2)</f>
        <v>1</v>
      </c>
      <c r="M3583" s="266">
        <f>IF(K3583&lt;$C$1,$C$2-$C$1+1,$C$2-K3583+1)</f>
        <v>46</v>
      </c>
      <c r="N3583" s="268">
        <f>M3583/365</f>
        <v>0.12602739726027398</v>
      </c>
      <c r="O3583" s="269">
        <f>'Data and Parameter'!$E$4*'Data and Parameter'!$E$5*('Data and Parameter'!$E$6+'Data and Parameter'!$E$7)*'Data and Parameter'!$E$19*'Data and Parameter'!$E$14*'ER calculations'!N3583</f>
        <v>0.65253824255003223</v>
      </c>
    </row>
    <row r="3584" spans="1:15" ht="15">
      <c r="A3584" s="284">
        <v>3580</v>
      </c>
      <c r="B3584" s="287"/>
      <c r="C3584" s="287"/>
      <c r="D3584" s="284" t="s">
        <v>119</v>
      </c>
      <c r="E3584" s="287"/>
      <c r="F3584" s="285" t="s">
        <v>3705</v>
      </c>
      <c r="G3584" s="266" t="s">
        <v>121</v>
      </c>
      <c r="H3584" s="266">
        <f>IF(G3584="Traditional Stove",0.1,0.2)</f>
        <v>0.1</v>
      </c>
      <c r="I3584" s="266">
        <f>YEAR(J3584)</f>
        <v>2023</v>
      </c>
      <c r="J3584" s="267">
        <v>45000</v>
      </c>
      <c r="K3584" s="267">
        <f>J3584+1</f>
        <v>45001</v>
      </c>
      <c r="L3584" s="266">
        <f>IF(M3584&lt;=365,1,2)</f>
        <v>1</v>
      </c>
      <c r="M3584" s="266">
        <f>IF(K3584&lt;$C$1,$C$2-$C$1+1,$C$2-K3584+1)</f>
        <v>46</v>
      </c>
      <c r="N3584" s="268">
        <f>M3584/365</f>
        <v>0.12602739726027398</v>
      </c>
      <c r="O3584" s="269">
        <f>'Data and Parameter'!$E$4*'Data and Parameter'!$E$5*('Data and Parameter'!$E$6+'Data and Parameter'!$E$7)*'Data and Parameter'!$E$19*'Data and Parameter'!$E$14*'ER calculations'!N3584</f>
        <v>0.65253824255003223</v>
      </c>
    </row>
    <row r="3585" spans="1:15" ht="15">
      <c r="A3585" s="284">
        <v>3581</v>
      </c>
      <c r="B3585" s="287"/>
      <c r="C3585" s="287"/>
      <c r="D3585" s="284" t="s">
        <v>119</v>
      </c>
      <c r="E3585" s="287"/>
      <c r="F3585" s="285" t="s">
        <v>3706</v>
      </c>
      <c r="G3585" s="266" t="s">
        <v>121</v>
      </c>
      <c r="H3585" s="266">
        <f>IF(G3585="Traditional Stove",0.1,0.2)</f>
        <v>0.1</v>
      </c>
      <c r="I3585" s="266">
        <f>YEAR(J3585)</f>
        <v>2023</v>
      </c>
      <c r="J3585" s="267">
        <v>45000</v>
      </c>
      <c r="K3585" s="267">
        <f>J3585+1</f>
        <v>45001</v>
      </c>
      <c r="L3585" s="266">
        <f>IF(M3585&lt;=365,1,2)</f>
        <v>1</v>
      </c>
      <c r="M3585" s="266">
        <f>IF(K3585&lt;$C$1,$C$2-$C$1+1,$C$2-K3585+1)</f>
        <v>46</v>
      </c>
      <c r="N3585" s="268">
        <f>M3585/365</f>
        <v>0.12602739726027398</v>
      </c>
      <c r="O3585" s="269">
        <f>'Data and Parameter'!$E$4*'Data and Parameter'!$E$5*('Data and Parameter'!$E$6+'Data and Parameter'!$E$7)*'Data and Parameter'!$E$19*'Data and Parameter'!$E$14*'ER calculations'!N3585</f>
        <v>0.65253824255003223</v>
      </c>
    </row>
    <row r="3586" spans="1:15" ht="15">
      <c r="A3586" s="284">
        <v>3582</v>
      </c>
      <c r="B3586" s="287"/>
      <c r="C3586" s="287"/>
      <c r="D3586" s="284" t="s">
        <v>119</v>
      </c>
      <c r="E3586" s="287"/>
      <c r="F3586" s="285" t="s">
        <v>3707</v>
      </c>
      <c r="G3586" s="266" t="s">
        <v>121</v>
      </c>
      <c r="H3586" s="266">
        <f>IF(G3586="Traditional Stove",0.1,0.2)</f>
        <v>0.1</v>
      </c>
      <c r="I3586" s="266">
        <f>YEAR(J3586)</f>
        <v>2023</v>
      </c>
      <c r="J3586" s="267">
        <v>45003</v>
      </c>
      <c r="K3586" s="267">
        <f>J3586+1</f>
        <v>45004</v>
      </c>
      <c r="L3586" s="266">
        <f>IF(M3586&lt;=365,1,2)</f>
        <v>1</v>
      </c>
      <c r="M3586" s="266">
        <f>IF(K3586&lt;$C$1,$C$2-$C$1+1,$C$2-K3586+1)</f>
        <v>43</v>
      </c>
      <c r="N3586" s="268">
        <f>M3586/365</f>
        <v>0.11780821917808219</v>
      </c>
      <c r="O3586" s="269">
        <f>'Data and Parameter'!$E$4*'Data and Parameter'!$E$5*('Data and Parameter'!$E$6+'Data and Parameter'!$E$7)*'Data and Parameter'!$E$19*'Data and Parameter'!$E$14*'ER calculations'!N3586</f>
        <v>0.60998140064459527</v>
      </c>
    </row>
    <row r="3587" spans="1:15" ht="15">
      <c r="A3587" s="284">
        <v>3583</v>
      </c>
      <c r="B3587" s="287"/>
      <c r="C3587" s="287"/>
      <c r="D3587" s="284" t="s">
        <v>119</v>
      </c>
      <c r="E3587" s="287"/>
      <c r="F3587" s="285" t="s">
        <v>3708</v>
      </c>
      <c r="G3587" s="266" t="s">
        <v>121</v>
      </c>
      <c r="H3587" s="266">
        <f>IF(G3587="Traditional Stove",0.1,0.2)</f>
        <v>0.1</v>
      </c>
      <c r="I3587" s="266">
        <f>YEAR(J3587)</f>
        <v>2023</v>
      </c>
      <c r="J3587" s="267">
        <v>45003</v>
      </c>
      <c r="K3587" s="267">
        <f>J3587+1</f>
        <v>45004</v>
      </c>
      <c r="L3587" s="266">
        <f>IF(M3587&lt;=365,1,2)</f>
        <v>1</v>
      </c>
      <c r="M3587" s="266">
        <f>IF(K3587&lt;$C$1,$C$2-$C$1+1,$C$2-K3587+1)</f>
        <v>43</v>
      </c>
      <c r="N3587" s="268">
        <f>M3587/365</f>
        <v>0.11780821917808219</v>
      </c>
      <c r="O3587" s="269">
        <f>'Data and Parameter'!$E$4*'Data and Parameter'!$E$5*('Data and Parameter'!$E$6+'Data and Parameter'!$E$7)*'Data and Parameter'!$E$19*'Data and Parameter'!$E$14*'ER calculations'!N3587</f>
        <v>0.60998140064459527</v>
      </c>
    </row>
    <row r="3588" spans="1:15" ht="15">
      <c r="A3588" s="284">
        <v>3584</v>
      </c>
      <c r="B3588" s="287"/>
      <c r="C3588" s="287"/>
      <c r="D3588" s="284" t="s">
        <v>119</v>
      </c>
      <c r="E3588" s="287"/>
      <c r="F3588" s="285" t="s">
        <v>3709</v>
      </c>
      <c r="G3588" s="266" t="s">
        <v>121</v>
      </c>
      <c r="H3588" s="266">
        <f>IF(G3588="Traditional Stove",0.1,0.2)</f>
        <v>0.1</v>
      </c>
      <c r="I3588" s="266">
        <f>YEAR(J3588)</f>
        <v>2023</v>
      </c>
      <c r="J3588" s="267">
        <v>45008</v>
      </c>
      <c r="K3588" s="267">
        <f>J3588+1</f>
        <v>45009</v>
      </c>
      <c r="L3588" s="266">
        <f>IF(M3588&lt;=365,1,2)</f>
        <v>1</v>
      </c>
      <c r="M3588" s="266">
        <f>IF(K3588&lt;$C$1,$C$2-$C$1+1,$C$2-K3588+1)</f>
        <v>38</v>
      </c>
      <c r="N3588" s="268">
        <f>M3588/365</f>
        <v>0.10410958904109589</v>
      </c>
      <c r="O3588" s="269">
        <f>'Data and Parameter'!$E$4*'Data and Parameter'!$E$5*('Data and Parameter'!$E$6+'Data and Parameter'!$E$7)*'Data and Parameter'!$E$19*'Data and Parameter'!$E$14*'ER calculations'!N3588</f>
        <v>0.53905333080220053</v>
      </c>
    </row>
    <row r="3589" spans="1:15" ht="15">
      <c r="A3589" s="284">
        <v>3585</v>
      </c>
      <c r="B3589" s="287"/>
      <c r="C3589" s="287"/>
      <c r="D3589" s="284" t="s">
        <v>119</v>
      </c>
      <c r="E3589" s="287"/>
      <c r="F3589" s="285" t="s">
        <v>3710</v>
      </c>
      <c r="G3589" s="266" t="s">
        <v>121</v>
      </c>
      <c r="H3589" s="266">
        <f>IF(G3589="Traditional Stove",0.1,0.2)</f>
        <v>0.1</v>
      </c>
      <c r="I3589" s="266">
        <f>YEAR(J3589)</f>
        <v>2023</v>
      </c>
      <c r="J3589" s="267">
        <v>45000</v>
      </c>
      <c r="K3589" s="267">
        <f>J3589+1</f>
        <v>45001</v>
      </c>
      <c r="L3589" s="266">
        <f>IF(M3589&lt;=365,1,2)</f>
        <v>1</v>
      </c>
      <c r="M3589" s="266">
        <f>IF(K3589&lt;$C$1,$C$2-$C$1+1,$C$2-K3589+1)</f>
        <v>46</v>
      </c>
      <c r="N3589" s="268">
        <f>M3589/365</f>
        <v>0.12602739726027398</v>
      </c>
      <c r="O3589" s="269">
        <f>'Data and Parameter'!$E$4*'Data and Parameter'!$E$5*('Data and Parameter'!$E$6+'Data and Parameter'!$E$7)*'Data and Parameter'!$E$19*'Data and Parameter'!$E$14*'ER calculations'!N3589</f>
        <v>0.65253824255003223</v>
      </c>
    </row>
    <row r="3590" spans="1:15" ht="15">
      <c r="A3590" s="284">
        <v>3586</v>
      </c>
      <c r="B3590" s="287"/>
      <c r="C3590" s="287"/>
      <c r="D3590" s="284" t="s">
        <v>119</v>
      </c>
      <c r="E3590" s="287"/>
      <c r="F3590" s="285" t="s">
        <v>3711</v>
      </c>
      <c r="G3590" s="266" t="s">
        <v>121</v>
      </c>
      <c r="H3590" s="266">
        <f>IF(G3590="Traditional Stove",0.1,0.2)</f>
        <v>0.1</v>
      </c>
      <c r="I3590" s="266">
        <f>YEAR(J3590)</f>
        <v>2023</v>
      </c>
      <c r="J3590" s="267">
        <v>45000</v>
      </c>
      <c r="K3590" s="267">
        <f>J3590+1</f>
        <v>45001</v>
      </c>
      <c r="L3590" s="266">
        <f>IF(M3590&lt;=365,1,2)</f>
        <v>1</v>
      </c>
      <c r="M3590" s="266">
        <f>IF(K3590&lt;$C$1,$C$2-$C$1+1,$C$2-K3590+1)</f>
        <v>46</v>
      </c>
      <c r="N3590" s="268">
        <f>M3590/365</f>
        <v>0.12602739726027398</v>
      </c>
      <c r="O3590" s="269">
        <f>'Data and Parameter'!$E$4*'Data and Parameter'!$E$5*('Data and Parameter'!$E$6+'Data and Parameter'!$E$7)*'Data and Parameter'!$E$19*'Data and Parameter'!$E$14*'ER calculations'!N3590</f>
        <v>0.65253824255003223</v>
      </c>
    </row>
    <row r="3591" spans="1:15" ht="15">
      <c r="A3591" s="284">
        <v>3587</v>
      </c>
      <c r="B3591" s="287"/>
      <c r="C3591" s="287"/>
      <c r="D3591" s="284" t="s">
        <v>119</v>
      </c>
      <c r="E3591" s="287"/>
      <c r="F3591" s="285" t="s">
        <v>3712</v>
      </c>
      <c r="G3591" s="266" t="s">
        <v>121</v>
      </c>
      <c r="H3591" s="266">
        <f>IF(G3591="Traditional Stove",0.1,0.2)</f>
        <v>0.1</v>
      </c>
      <c r="I3591" s="266">
        <f>YEAR(J3591)</f>
        <v>2023</v>
      </c>
      <c r="J3591" s="267">
        <v>45003</v>
      </c>
      <c r="K3591" s="267">
        <f>J3591+1</f>
        <v>45004</v>
      </c>
      <c r="L3591" s="266">
        <f>IF(M3591&lt;=365,1,2)</f>
        <v>1</v>
      </c>
      <c r="M3591" s="266">
        <f>IF(K3591&lt;$C$1,$C$2-$C$1+1,$C$2-K3591+1)</f>
        <v>43</v>
      </c>
      <c r="N3591" s="268">
        <f>M3591/365</f>
        <v>0.11780821917808219</v>
      </c>
      <c r="O3591" s="269">
        <f>'Data and Parameter'!$E$4*'Data and Parameter'!$E$5*('Data and Parameter'!$E$6+'Data and Parameter'!$E$7)*'Data and Parameter'!$E$19*'Data and Parameter'!$E$14*'ER calculations'!N3591</f>
        <v>0.60998140064459527</v>
      </c>
    </row>
    <row r="3592" spans="1:15" ht="15">
      <c r="A3592" s="284">
        <v>3588</v>
      </c>
      <c r="B3592" s="287"/>
      <c r="C3592" s="287"/>
      <c r="D3592" s="284" t="s">
        <v>119</v>
      </c>
      <c r="E3592" s="287"/>
      <c r="F3592" s="285" t="s">
        <v>3713</v>
      </c>
      <c r="G3592" s="266" t="s">
        <v>121</v>
      </c>
      <c r="H3592" s="266">
        <f>IF(G3592="Traditional Stove",0.1,0.2)</f>
        <v>0.1</v>
      </c>
      <c r="I3592" s="266">
        <f>YEAR(J3592)</f>
        <v>2023</v>
      </c>
      <c r="J3592" s="267">
        <v>45000</v>
      </c>
      <c r="K3592" s="267">
        <f>J3592+1</f>
        <v>45001</v>
      </c>
      <c r="L3592" s="266">
        <f>IF(M3592&lt;=365,1,2)</f>
        <v>1</v>
      </c>
      <c r="M3592" s="266">
        <f>IF(K3592&lt;$C$1,$C$2-$C$1+1,$C$2-K3592+1)</f>
        <v>46</v>
      </c>
      <c r="N3592" s="268">
        <f>M3592/365</f>
        <v>0.12602739726027398</v>
      </c>
      <c r="O3592" s="269">
        <f>'Data and Parameter'!$E$4*'Data and Parameter'!$E$5*('Data and Parameter'!$E$6+'Data and Parameter'!$E$7)*'Data and Parameter'!$E$19*'Data and Parameter'!$E$14*'ER calculations'!N3592</f>
        <v>0.65253824255003223</v>
      </c>
    </row>
    <row r="3593" spans="1:15" ht="15">
      <c r="A3593" s="284">
        <v>3589</v>
      </c>
      <c r="B3593" s="287"/>
      <c r="C3593" s="287"/>
      <c r="D3593" s="284" t="s">
        <v>119</v>
      </c>
      <c r="E3593" s="287"/>
      <c r="F3593" s="285" t="s">
        <v>3714</v>
      </c>
      <c r="G3593" s="266" t="s">
        <v>121</v>
      </c>
      <c r="H3593" s="266">
        <f>IF(G3593="Traditional Stove",0.1,0.2)</f>
        <v>0.1</v>
      </c>
      <c r="I3593" s="266">
        <f>YEAR(J3593)</f>
        <v>2023</v>
      </c>
      <c r="J3593" s="267">
        <v>45000</v>
      </c>
      <c r="K3593" s="267">
        <f>J3593+1</f>
        <v>45001</v>
      </c>
      <c r="L3593" s="266">
        <f>IF(M3593&lt;=365,1,2)</f>
        <v>1</v>
      </c>
      <c r="M3593" s="266">
        <f>IF(K3593&lt;$C$1,$C$2-$C$1+1,$C$2-K3593+1)</f>
        <v>46</v>
      </c>
      <c r="N3593" s="268">
        <f>M3593/365</f>
        <v>0.12602739726027398</v>
      </c>
      <c r="O3593" s="269">
        <f>'Data and Parameter'!$E$4*'Data and Parameter'!$E$5*('Data and Parameter'!$E$6+'Data and Parameter'!$E$7)*'Data and Parameter'!$E$19*'Data and Parameter'!$E$14*'ER calculations'!N3593</f>
        <v>0.65253824255003223</v>
      </c>
    </row>
    <row r="3594" spans="1:15" ht="15">
      <c r="A3594" s="284">
        <v>3590</v>
      </c>
      <c r="B3594" s="287"/>
      <c r="C3594" s="287"/>
      <c r="D3594" s="284" t="s">
        <v>1376</v>
      </c>
      <c r="E3594" s="287"/>
      <c r="F3594" s="285" t="s">
        <v>3715</v>
      </c>
      <c r="G3594" s="266" t="s">
        <v>121</v>
      </c>
      <c r="H3594" s="266">
        <f>IF(G3594="Traditional Stove",0.1,0.2)</f>
        <v>0.1</v>
      </c>
      <c r="I3594" s="266">
        <f>YEAR(J3594)</f>
        <v>2023</v>
      </c>
      <c r="J3594" s="267">
        <v>45008</v>
      </c>
      <c r="K3594" s="267">
        <f>J3594+1</f>
        <v>45009</v>
      </c>
      <c r="L3594" s="266">
        <f>IF(M3594&lt;=365,1,2)</f>
        <v>1</v>
      </c>
      <c r="M3594" s="266">
        <f>IF(K3594&lt;$C$1,$C$2-$C$1+1,$C$2-K3594+1)</f>
        <v>38</v>
      </c>
      <c r="N3594" s="268">
        <f>M3594/365</f>
        <v>0.10410958904109589</v>
      </c>
      <c r="O3594" s="269">
        <f>'Data and Parameter'!$E$4*'Data and Parameter'!$E$5*('Data and Parameter'!$E$6+'Data and Parameter'!$E$7)*'Data and Parameter'!$E$19*'Data and Parameter'!$E$14*'ER calculations'!N3594</f>
        <v>0.53905333080220053</v>
      </c>
    </row>
    <row r="3595" spans="1:15" ht="15">
      <c r="A3595" s="284">
        <v>3591</v>
      </c>
      <c r="B3595" s="287"/>
      <c r="C3595" s="287"/>
      <c r="D3595" s="284" t="s">
        <v>119</v>
      </c>
      <c r="E3595" s="287"/>
      <c r="F3595" s="285" t="s">
        <v>3716</v>
      </c>
      <c r="G3595" s="266" t="s">
        <v>121</v>
      </c>
      <c r="H3595" s="266">
        <f>IF(G3595="Traditional Stove",0.1,0.2)</f>
        <v>0.1</v>
      </c>
      <c r="I3595" s="266">
        <f>YEAR(J3595)</f>
        <v>2023</v>
      </c>
      <c r="J3595" s="267">
        <v>45000</v>
      </c>
      <c r="K3595" s="267">
        <f>J3595+1</f>
        <v>45001</v>
      </c>
      <c r="L3595" s="266">
        <f>IF(M3595&lt;=365,1,2)</f>
        <v>1</v>
      </c>
      <c r="M3595" s="266">
        <f>IF(K3595&lt;$C$1,$C$2-$C$1+1,$C$2-K3595+1)</f>
        <v>46</v>
      </c>
      <c r="N3595" s="268">
        <f>M3595/365</f>
        <v>0.12602739726027398</v>
      </c>
      <c r="O3595" s="269">
        <f>'Data and Parameter'!$E$4*'Data and Parameter'!$E$5*('Data and Parameter'!$E$6+'Data and Parameter'!$E$7)*'Data and Parameter'!$E$19*'Data and Parameter'!$E$14*'ER calculations'!N3595</f>
        <v>0.65253824255003223</v>
      </c>
    </row>
    <row r="3596" spans="1:15" ht="15">
      <c r="A3596" s="284">
        <v>3592</v>
      </c>
      <c r="B3596" s="287"/>
      <c r="C3596" s="287"/>
      <c r="D3596" s="284" t="s">
        <v>119</v>
      </c>
      <c r="E3596" s="287"/>
      <c r="F3596" s="285" t="s">
        <v>3717</v>
      </c>
      <c r="G3596" s="266" t="s">
        <v>121</v>
      </c>
      <c r="H3596" s="266">
        <f>IF(G3596="Traditional Stove",0.1,0.2)</f>
        <v>0.1</v>
      </c>
      <c r="I3596" s="266">
        <f>YEAR(J3596)</f>
        <v>2023</v>
      </c>
      <c r="J3596" s="267">
        <v>45000</v>
      </c>
      <c r="K3596" s="267">
        <f>J3596+1</f>
        <v>45001</v>
      </c>
      <c r="L3596" s="266">
        <f>IF(M3596&lt;=365,1,2)</f>
        <v>1</v>
      </c>
      <c r="M3596" s="266">
        <f>IF(K3596&lt;$C$1,$C$2-$C$1+1,$C$2-K3596+1)</f>
        <v>46</v>
      </c>
      <c r="N3596" s="268">
        <f>M3596/365</f>
        <v>0.12602739726027398</v>
      </c>
      <c r="O3596" s="269">
        <f>'Data and Parameter'!$E$4*'Data and Parameter'!$E$5*('Data and Parameter'!$E$6+'Data and Parameter'!$E$7)*'Data and Parameter'!$E$19*'Data and Parameter'!$E$14*'ER calculations'!N3596</f>
        <v>0.65253824255003223</v>
      </c>
    </row>
    <row r="3597" spans="1:15" ht="15">
      <c r="A3597" s="284">
        <v>3593</v>
      </c>
      <c r="B3597" s="287"/>
      <c r="C3597" s="287"/>
      <c r="D3597" s="284" t="s">
        <v>1376</v>
      </c>
      <c r="E3597" s="287"/>
      <c r="F3597" s="285" t="s">
        <v>3718</v>
      </c>
      <c r="G3597" s="266" t="s">
        <v>121</v>
      </c>
      <c r="H3597" s="266">
        <f>IF(G3597="Traditional Stove",0.1,0.2)</f>
        <v>0.1</v>
      </c>
      <c r="I3597" s="266">
        <f>YEAR(J3597)</f>
        <v>2023</v>
      </c>
      <c r="J3597" s="267">
        <v>45008</v>
      </c>
      <c r="K3597" s="267">
        <f>J3597+1</f>
        <v>45009</v>
      </c>
      <c r="L3597" s="266">
        <f>IF(M3597&lt;=365,1,2)</f>
        <v>1</v>
      </c>
      <c r="M3597" s="266">
        <f>IF(K3597&lt;$C$1,$C$2-$C$1+1,$C$2-K3597+1)</f>
        <v>38</v>
      </c>
      <c r="N3597" s="268">
        <f>M3597/365</f>
        <v>0.10410958904109589</v>
      </c>
      <c r="O3597" s="269">
        <f>'Data and Parameter'!$E$4*'Data and Parameter'!$E$5*('Data and Parameter'!$E$6+'Data and Parameter'!$E$7)*'Data and Parameter'!$E$19*'Data and Parameter'!$E$14*'ER calculations'!N3597</f>
        <v>0.53905333080220053</v>
      </c>
    </row>
    <row r="3598" spans="1:15" ht="15">
      <c r="A3598" s="284">
        <v>3594</v>
      </c>
      <c r="B3598" s="287"/>
      <c r="C3598" s="287"/>
      <c r="D3598" s="284" t="s">
        <v>1376</v>
      </c>
      <c r="E3598" s="287"/>
      <c r="F3598" s="285" t="s">
        <v>3719</v>
      </c>
      <c r="G3598" s="266" t="s">
        <v>121</v>
      </c>
      <c r="H3598" s="266">
        <f>IF(G3598="Traditional Stove",0.1,0.2)</f>
        <v>0.1</v>
      </c>
      <c r="I3598" s="266">
        <f>YEAR(J3598)</f>
        <v>2023</v>
      </c>
      <c r="J3598" s="267">
        <v>45008</v>
      </c>
      <c r="K3598" s="267">
        <f>J3598+1</f>
        <v>45009</v>
      </c>
      <c r="L3598" s="266">
        <f>IF(M3598&lt;=365,1,2)</f>
        <v>1</v>
      </c>
      <c r="M3598" s="266">
        <f>IF(K3598&lt;$C$1,$C$2-$C$1+1,$C$2-K3598+1)</f>
        <v>38</v>
      </c>
      <c r="N3598" s="268">
        <f>M3598/365</f>
        <v>0.10410958904109589</v>
      </c>
      <c r="O3598" s="269">
        <f>'Data and Parameter'!$E$4*'Data and Parameter'!$E$5*('Data and Parameter'!$E$6+'Data and Parameter'!$E$7)*'Data and Parameter'!$E$19*'Data and Parameter'!$E$14*'ER calculations'!N3598</f>
        <v>0.53905333080220053</v>
      </c>
    </row>
    <row r="3599" spans="1:15" ht="15">
      <c r="A3599" s="284">
        <v>3595</v>
      </c>
      <c r="B3599" s="287"/>
      <c r="C3599" s="287"/>
      <c r="D3599" s="284" t="s">
        <v>119</v>
      </c>
      <c r="E3599" s="287"/>
      <c r="F3599" s="285" t="s">
        <v>3720</v>
      </c>
      <c r="G3599" s="266" t="s">
        <v>121</v>
      </c>
      <c r="H3599" s="266">
        <f>IF(G3599="Traditional Stove",0.1,0.2)</f>
        <v>0.1</v>
      </c>
      <c r="I3599" s="266">
        <f>YEAR(J3599)</f>
        <v>2023</v>
      </c>
      <c r="J3599" s="267">
        <v>45003</v>
      </c>
      <c r="K3599" s="267">
        <f>J3599+1</f>
        <v>45004</v>
      </c>
      <c r="L3599" s="266">
        <f>IF(M3599&lt;=365,1,2)</f>
        <v>1</v>
      </c>
      <c r="M3599" s="266">
        <f>IF(K3599&lt;$C$1,$C$2-$C$1+1,$C$2-K3599+1)</f>
        <v>43</v>
      </c>
      <c r="N3599" s="268">
        <f>M3599/365</f>
        <v>0.11780821917808219</v>
      </c>
      <c r="O3599" s="269">
        <f>'Data and Parameter'!$E$4*'Data and Parameter'!$E$5*('Data and Parameter'!$E$6+'Data and Parameter'!$E$7)*'Data and Parameter'!$E$19*'Data and Parameter'!$E$14*'ER calculations'!N3599</f>
        <v>0.60998140064459527</v>
      </c>
    </row>
    <row r="3600" spans="1:15" ht="15">
      <c r="A3600" s="284">
        <v>3596</v>
      </c>
      <c r="B3600" s="287"/>
      <c r="C3600" s="287"/>
      <c r="D3600" s="284" t="s">
        <v>119</v>
      </c>
      <c r="E3600" s="287"/>
      <c r="F3600" s="285" t="s">
        <v>3721</v>
      </c>
      <c r="G3600" s="266" t="s">
        <v>121</v>
      </c>
      <c r="H3600" s="266">
        <f>IF(G3600="Traditional Stove",0.1,0.2)</f>
        <v>0.1</v>
      </c>
      <c r="I3600" s="266">
        <f>YEAR(J3600)</f>
        <v>2023</v>
      </c>
      <c r="J3600" s="267">
        <v>45003</v>
      </c>
      <c r="K3600" s="267">
        <f>J3600+1</f>
        <v>45004</v>
      </c>
      <c r="L3600" s="266">
        <f>IF(M3600&lt;=365,1,2)</f>
        <v>1</v>
      </c>
      <c r="M3600" s="266">
        <f>IF(K3600&lt;$C$1,$C$2-$C$1+1,$C$2-K3600+1)</f>
        <v>43</v>
      </c>
      <c r="N3600" s="268">
        <f>M3600/365</f>
        <v>0.11780821917808219</v>
      </c>
      <c r="O3600" s="269">
        <f>'Data and Parameter'!$E$4*'Data and Parameter'!$E$5*('Data and Parameter'!$E$6+'Data and Parameter'!$E$7)*'Data and Parameter'!$E$19*'Data and Parameter'!$E$14*'ER calculations'!N3600</f>
        <v>0.60998140064459527</v>
      </c>
    </row>
    <row r="3601" spans="1:15" ht="15">
      <c r="A3601" s="284">
        <v>3597</v>
      </c>
      <c r="B3601" s="287"/>
      <c r="C3601" s="287"/>
      <c r="D3601" s="284" t="s">
        <v>1376</v>
      </c>
      <c r="E3601" s="287"/>
      <c r="F3601" s="285" t="s">
        <v>3722</v>
      </c>
      <c r="G3601" s="266" t="s">
        <v>121</v>
      </c>
      <c r="H3601" s="266">
        <f>IF(G3601="Traditional Stove",0.1,0.2)</f>
        <v>0.1</v>
      </c>
      <c r="I3601" s="266">
        <f>YEAR(J3601)</f>
        <v>2023</v>
      </c>
      <c r="J3601" s="267">
        <v>45008</v>
      </c>
      <c r="K3601" s="267">
        <f>J3601+1</f>
        <v>45009</v>
      </c>
      <c r="L3601" s="266">
        <f>IF(M3601&lt;=365,1,2)</f>
        <v>1</v>
      </c>
      <c r="M3601" s="266">
        <f>IF(K3601&lt;$C$1,$C$2-$C$1+1,$C$2-K3601+1)</f>
        <v>38</v>
      </c>
      <c r="N3601" s="268">
        <f>M3601/365</f>
        <v>0.10410958904109589</v>
      </c>
      <c r="O3601" s="269">
        <f>'Data and Parameter'!$E$4*'Data and Parameter'!$E$5*('Data and Parameter'!$E$6+'Data and Parameter'!$E$7)*'Data and Parameter'!$E$19*'Data and Parameter'!$E$14*'ER calculations'!N3601</f>
        <v>0.53905333080220053</v>
      </c>
    </row>
    <row r="3602" spans="1:15" ht="15">
      <c r="A3602" s="284">
        <v>3598</v>
      </c>
      <c r="B3602" s="287"/>
      <c r="C3602" s="287"/>
      <c r="D3602" s="284" t="s">
        <v>119</v>
      </c>
      <c r="E3602" s="287"/>
      <c r="F3602" s="285" t="s">
        <v>3723</v>
      </c>
      <c r="G3602" s="266" t="s">
        <v>121</v>
      </c>
      <c r="H3602" s="266">
        <f>IF(G3602="Traditional Stove",0.1,0.2)</f>
        <v>0.1</v>
      </c>
      <c r="I3602" s="266">
        <f>YEAR(J3602)</f>
        <v>2023</v>
      </c>
      <c r="J3602" s="267">
        <v>45000</v>
      </c>
      <c r="K3602" s="267">
        <f>J3602+1</f>
        <v>45001</v>
      </c>
      <c r="L3602" s="266">
        <f>IF(M3602&lt;=365,1,2)</f>
        <v>1</v>
      </c>
      <c r="M3602" s="266">
        <f>IF(K3602&lt;$C$1,$C$2-$C$1+1,$C$2-K3602+1)</f>
        <v>46</v>
      </c>
      <c r="N3602" s="268">
        <f>M3602/365</f>
        <v>0.12602739726027398</v>
      </c>
      <c r="O3602" s="269">
        <f>'Data and Parameter'!$E$4*'Data and Parameter'!$E$5*('Data and Parameter'!$E$6+'Data and Parameter'!$E$7)*'Data and Parameter'!$E$19*'Data and Parameter'!$E$14*'ER calculations'!N3602</f>
        <v>0.65253824255003223</v>
      </c>
    </row>
    <row r="3603" spans="1:15" ht="15">
      <c r="A3603" s="284">
        <v>3599</v>
      </c>
      <c r="B3603" s="287"/>
      <c r="C3603" s="287"/>
      <c r="D3603" s="284" t="s">
        <v>1376</v>
      </c>
      <c r="E3603" s="287"/>
      <c r="F3603" s="285" t="s">
        <v>3724</v>
      </c>
      <c r="G3603" s="266" t="s">
        <v>121</v>
      </c>
      <c r="H3603" s="266">
        <f>IF(G3603="Traditional Stove",0.1,0.2)</f>
        <v>0.1</v>
      </c>
      <c r="I3603" s="266">
        <f>YEAR(J3603)</f>
        <v>2023</v>
      </c>
      <c r="J3603" s="267">
        <v>45005</v>
      </c>
      <c r="K3603" s="267">
        <f>J3603+1</f>
        <v>45006</v>
      </c>
      <c r="L3603" s="266">
        <f>IF(M3603&lt;=365,1,2)</f>
        <v>1</v>
      </c>
      <c r="M3603" s="266">
        <f>IF(K3603&lt;$C$1,$C$2-$C$1+1,$C$2-K3603+1)</f>
        <v>41</v>
      </c>
      <c r="N3603" s="268">
        <f>M3603/365</f>
        <v>0.11232876712328767</v>
      </c>
      <c r="O3603" s="269">
        <f>'Data and Parameter'!$E$4*'Data and Parameter'!$E$5*('Data and Parameter'!$E$6+'Data and Parameter'!$E$7)*'Data and Parameter'!$E$19*'Data and Parameter'!$E$14*'ER calculations'!N3603</f>
        <v>0.58161017270763737</v>
      </c>
    </row>
    <row r="3604" spans="1:15" ht="15">
      <c r="A3604" s="284">
        <v>3600</v>
      </c>
      <c r="B3604" s="287"/>
      <c r="C3604" s="287"/>
      <c r="D3604" s="284" t="s">
        <v>1376</v>
      </c>
      <c r="E3604" s="287"/>
      <c r="F3604" s="285" t="s">
        <v>3725</v>
      </c>
      <c r="G3604" s="266" t="s">
        <v>121</v>
      </c>
      <c r="H3604" s="266">
        <f>IF(G3604="Traditional Stove",0.1,0.2)</f>
        <v>0.1</v>
      </c>
      <c r="I3604" s="266">
        <f>YEAR(J3604)</f>
        <v>2023</v>
      </c>
      <c r="J3604" s="267">
        <v>45008</v>
      </c>
      <c r="K3604" s="267">
        <f>J3604+1</f>
        <v>45009</v>
      </c>
      <c r="L3604" s="266">
        <f>IF(M3604&lt;=365,1,2)</f>
        <v>1</v>
      </c>
      <c r="M3604" s="266">
        <f>IF(K3604&lt;$C$1,$C$2-$C$1+1,$C$2-K3604+1)</f>
        <v>38</v>
      </c>
      <c r="N3604" s="268">
        <f>M3604/365</f>
        <v>0.10410958904109589</v>
      </c>
      <c r="O3604" s="269">
        <f>'Data and Parameter'!$E$4*'Data and Parameter'!$E$5*('Data and Parameter'!$E$6+'Data and Parameter'!$E$7)*'Data and Parameter'!$E$19*'Data and Parameter'!$E$14*'ER calculations'!N3604</f>
        <v>0.53905333080220053</v>
      </c>
    </row>
    <row r="3605" spans="1:15" ht="15">
      <c r="A3605" s="284">
        <v>3601</v>
      </c>
      <c r="B3605" s="287"/>
      <c r="C3605" s="287"/>
      <c r="D3605" s="284" t="s">
        <v>1376</v>
      </c>
      <c r="E3605" s="287"/>
      <c r="F3605" s="285" t="s">
        <v>3726</v>
      </c>
      <c r="G3605" s="266" t="s">
        <v>121</v>
      </c>
      <c r="H3605" s="266">
        <f>IF(G3605="Traditional Stove",0.1,0.2)</f>
        <v>0.1</v>
      </c>
      <c r="I3605" s="266">
        <f>YEAR(J3605)</f>
        <v>2023</v>
      </c>
      <c r="J3605" s="267">
        <v>45005</v>
      </c>
      <c r="K3605" s="267">
        <f>J3605+1</f>
        <v>45006</v>
      </c>
      <c r="L3605" s="266">
        <f>IF(M3605&lt;=365,1,2)</f>
        <v>1</v>
      </c>
      <c r="M3605" s="266">
        <f>IF(K3605&lt;$C$1,$C$2-$C$1+1,$C$2-K3605+1)</f>
        <v>41</v>
      </c>
      <c r="N3605" s="268">
        <f>M3605/365</f>
        <v>0.11232876712328767</v>
      </c>
      <c r="O3605" s="269">
        <f>'Data and Parameter'!$E$4*'Data and Parameter'!$E$5*('Data and Parameter'!$E$6+'Data and Parameter'!$E$7)*'Data and Parameter'!$E$19*'Data and Parameter'!$E$14*'ER calculations'!N3605</f>
        <v>0.58161017270763737</v>
      </c>
    </row>
    <row r="3606" spans="1:15" ht="15">
      <c r="A3606" s="284">
        <v>3602</v>
      </c>
      <c r="B3606" s="287"/>
      <c r="C3606" s="287"/>
      <c r="D3606" s="284" t="s">
        <v>1376</v>
      </c>
      <c r="E3606" s="287"/>
      <c r="F3606" s="285" t="s">
        <v>3727</v>
      </c>
      <c r="G3606" s="266" t="s">
        <v>121</v>
      </c>
      <c r="H3606" s="266">
        <f>IF(G3606="Traditional Stove",0.1,0.2)</f>
        <v>0.1</v>
      </c>
      <c r="I3606" s="266">
        <f>YEAR(J3606)</f>
        <v>2023</v>
      </c>
      <c r="J3606" s="267">
        <v>45008</v>
      </c>
      <c r="K3606" s="267">
        <f>J3606+1</f>
        <v>45009</v>
      </c>
      <c r="L3606" s="266">
        <f>IF(M3606&lt;=365,1,2)</f>
        <v>1</v>
      </c>
      <c r="M3606" s="266">
        <f>IF(K3606&lt;$C$1,$C$2-$C$1+1,$C$2-K3606+1)</f>
        <v>38</v>
      </c>
      <c r="N3606" s="268">
        <f>M3606/365</f>
        <v>0.10410958904109589</v>
      </c>
      <c r="O3606" s="269">
        <f>'Data and Parameter'!$E$4*'Data and Parameter'!$E$5*('Data and Parameter'!$E$6+'Data and Parameter'!$E$7)*'Data and Parameter'!$E$19*'Data and Parameter'!$E$14*'ER calculations'!N3606</f>
        <v>0.53905333080220053</v>
      </c>
    </row>
    <row r="3607" spans="1:15" ht="15">
      <c r="A3607" s="284">
        <v>3603</v>
      </c>
      <c r="B3607" s="287"/>
      <c r="C3607" s="287"/>
      <c r="D3607" s="284" t="s">
        <v>119</v>
      </c>
      <c r="E3607" s="287"/>
      <c r="F3607" s="285" t="s">
        <v>3728</v>
      </c>
      <c r="G3607" s="266" t="s">
        <v>121</v>
      </c>
      <c r="H3607" s="266">
        <f>IF(G3607="Traditional Stove",0.1,0.2)</f>
        <v>0.1</v>
      </c>
      <c r="I3607" s="266">
        <f>YEAR(J3607)</f>
        <v>2023</v>
      </c>
      <c r="J3607" s="267">
        <v>45000</v>
      </c>
      <c r="K3607" s="267">
        <f>J3607+1</f>
        <v>45001</v>
      </c>
      <c r="L3607" s="266">
        <f>IF(M3607&lt;=365,1,2)</f>
        <v>1</v>
      </c>
      <c r="M3607" s="266">
        <f>IF(K3607&lt;$C$1,$C$2-$C$1+1,$C$2-K3607+1)</f>
        <v>46</v>
      </c>
      <c r="N3607" s="268">
        <f>M3607/365</f>
        <v>0.12602739726027398</v>
      </c>
      <c r="O3607" s="269">
        <f>'Data and Parameter'!$E$4*'Data and Parameter'!$E$5*('Data and Parameter'!$E$6+'Data and Parameter'!$E$7)*'Data and Parameter'!$E$19*'Data and Parameter'!$E$14*'ER calculations'!N3607</f>
        <v>0.65253824255003223</v>
      </c>
    </row>
    <row r="3608" spans="1:15" ht="15">
      <c r="A3608" s="284">
        <v>3604</v>
      </c>
      <c r="B3608" s="287"/>
      <c r="C3608" s="287"/>
      <c r="D3608" s="284" t="s">
        <v>1376</v>
      </c>
      <c r="E3608" s="287"/>
      <c r="F3608" s="285" t="s">
        <v>3729</v>
      </c>
      <c r="G3608" s="266" t="s">
        <v>121</v>
      </c>
      <c r="H3608" s="266">
        <f>IF(G3608="Traditional Stove",0.1,0.2)</f>
        <v>0.1</v>
      </c>
      <c r="I3608" s="266">
        <f>YEAR(J3608)</f>
        <v>2023</v>
      </c>
      <c r="J3608" s="267">
        <v>45008</v>
      </c>
      <c r="K3608" s="267">
        <f>J3608+1</f>
        <v>45009</v>
      </c>
      <c r="L3608" s="266">
        <f>IF(M3608&lt;=365,1,2)</f>
        <v>1</v>
      </c>
      <c r="M3608" s="266">
        <f>IF(K3608&lt;$C$1,$C$2-$C$1+1,$C$2-K3608+1)</f>
        <v>38</v>
      </c>
      <c r="N3608" s="268">
        <f>M3608/365</f>
        <v>0.10410958904109589</v>
      </c>
      <c r="O3608" s="269">
        <f>'Data and Parameter'!$E$4*'Data and Parameter'!$E$5*('Data and Parameter'!$E$6+'Data and Parameter'!$E$7)*'Data and Parameter'!$E$19*'Data and Parameter'!$E$14*'ER calculations'!N3608</f>
        <v>0.53905333080220053</v>
      </c>
    </row>
    <row r="3609" spans="1:15" ht="15">
      <c r="A3609" s="284">
        <v>3605</v>
      </c>
      <c r="B3609" s="287"/>
      <c r="C3609" s="287"/>
      <c r="D3609" s="284" t="s">
        <v>119</v>
      </c>
      <c r="E3609" s="287"/>
      <c r="F3609" s="285" t="s">
        <v>3730</v>
      </c>
      <c r="G3609" s="266" t="s">
        <v>121</v>
      </c>
      <c r="H3609" s="266">
        <f>IF(G3609="Traditional Stove",0.1,0.2)</f>
        <v>0.1</v>
      </c>
      <c r="I3609" s="266">
        <f>YEAR(J3609)</f>
        <v>2023</v>
      </c>
      <c r="J3609" s="267">
        <v>45000</v>
      </c>
      <c r="K3609" s="267">
        <f>J3609+1</f>
        <v>45001</v>
      </c>
      <c r="L3609" s="266">
        <f>IF(M3609&lt;=365,1,2)</f>
        <v>1</v>
      </c>
      <c r="M3609" s="266">
        <f>IF(K3609&lt;$C$1,$C$2-$C$1+1,$C$2-K3609+1)</f>
        <v>46</v>
      </c>
      <c r="N3609" s="268">
        <f>M3609/365</f>
        <v>0.12602739726027398</v>
      </c>
      <c r="O3609" s="269">
        <f>'Data and Parameter'!$E$4*'Data and Parameter'!$E$5*('Data and Parameter'!$E$6+'Data and Parameter'!$E$7)*'Data and Parameter'!$E$19*'Data and Parameter'!$E$14*'ER calculations'!N3609</f>
        <v>0.65253824255003223</v>
      </c>
    </row>
    <row r="3610" spans="1:15" ht="15">
      <c r="A3610" s="284">
        <v>3606</v>
      </c>
      <c r="B3610" s="287"/>
      <c r="C3610" s="287"/>
      <c r="D3610" s="284" t="s">
        <v>119</v>
      </c>
      <c r="E3610" s="287"/>
      <c r="F3610" s="285" t="s">
        <v>3731</v>
      </c>
      <c r="G3610" s="266" t="s">
        <v>121</v>
      </c>
      <c r="H3610" s="266">
        <f>IF(G3610="Traditional Stove",0.1,0.2)</f>
        <v>0.1</v>
      </c>
      <c r="I3610" s="266">
        <f>YEAR(J3610)</f>
        <v>2023</v>
      </c>
      <c r="J3610" s="267">
        <v>45000</v>
      </c>
      <c r="K3610" s="267">
        <f>J3610+1</f>
        <v>45001</v>
      </c>
      <c r="L3610" s="266">
        <f>IF(M3610&lt;=365,1,2)</f>
        <v>1</v>
      </c>
      <c r="M3610" s="266">
        <f>IF(K3610&lt;$C$1,$C$2-$C$1+1,$C$2-K3610+1)</f>
        <v>46</v>
      </c>
      <c r="N3610" s="268">
        <f>M3610/365</f>
        <v>0.12602739726027398</v>
      </c>
      <c r="O3610" s="269">
        <f>'Data and Parameter'!$E$4*'Data and Parameter'!$E$5*('Data and Parameter'!$E$6+'Data and Parameter'!$E$7)*'Data and Parameter'!$E$19*'Data and Parameter'!$E$14*'ER calculations'!N3610</f>
        <v>0.65253824255003223</v>
      </c>
    </row>
    <row r="3611" spans="1:15" ht="15">
      <c r="A3611" s="284">
        <v>3607</v>
      </c>
      <c r="B3611" s="287"/>
      <c r="C3611" s="287"/>
      <c r="D3611" s="284" t="s">
        <v>1376</v>
      </c>
      <c r="E3611" s="287"/>
      <c r="F3611" s="285" t="s">
        <v>3732</v>
      </c>
      <c r="G3611" s="266" t="s">
        <v>121</v>
      </c>
      <c r="H3611" s="266">
        <f>IF(G3611="Traditional Stove",0.1,0.2)</f>
        <v>0.1</v>
      </c>
      <c r="I3611" s="266">
        <f>YEAR(J3611)</f>
        <v>2023</v>
      </c>
      <c r="J3611" s="267">
        <v>45008</v>
      </c>
      <c r="K3611" s="267">
        <f>J3611+1</f>
        <v>45009</v>
      </c>
      <c r="L3611" s="266">
        <f>IF(M3611&lt;=365,1,2)</f>
        <v>1</v>
      </c>
      <c r="M3611" s="266">
        <f>IF(K3611&lt;$C$1,$C$2-$C$1+1,$C$2-K3611+1)</f>
        <v>38</v>
      </c>
      <c r="N3611" s="268">
        <f>M3611/365</f>
        <v>0.10410958904109589</v>
      </c>
      <c r="O3611" s="269">
        <f>'Data and Parameter'!$E$4*'Data and Parameter'!$E$5*('Data and Parameter'!$E$6+'Data and Parameter'!$E$7)*'Data and Parameter'!$E$19*'Data and Parameter'!$E$14*'ER calculations'!N3611</f>
        <v>0.53905333080220053</v>
      </c>
    </row>
    <row r="3612" spans="1:15" ht="15">
      <c r="A3612" s="284">
        <v>3608</v>
      </c>
      <c r="B3612" s="287"/>
      <c r="C3612" s="287"/>
      <c r="D3612" s="284" t="s">
        <v>119</v>
      </c>
      <c r="E3612" s="287"/>
      <c r="F3612" s="285" t="s">
        <v>3733</v>
      </c>
      <c r="G3612" s="266" t="s">
        <v>121</v>
      </c>
      <c r="H3612" s="266">
        <f>IF(G3612="Traditional Stove",0.1,0.2)</f>
        <v>0.1</v>
      </c>
      <c r="I3612" s="266">
        <f>YEAR(J3612)</f>
        <v>2023</v>
      </c>
      <c r="J3612" s="267">
        <v>45000</v>
      </c>
      <c r="K3612" s="267">
        <f>J3612+1</f>
        <v>45001</v>
      </c>
      <c r="L3612" s="266">
        <f>IF(M3612&lt;=365,1,2)</f>
        <v>1</v>
      </c>
      <c r="M3612" s="266">
        <f>IF(K3612&lt;$C$1,$C$2-$C$1+1,$C$2-K3612+1)</f>
        <v>46</v>
      </c>
      <c r="N3612" s="268">
        <f>M3612/365</f>
        <v>0.12602739726027398</v>
      </c>
      <c r="O3612" s="269">
        <f>'Data and Parameter'!$E$4*'Data and Parameter'!$E$5*('Data and Parameter'!$E$6+'Data and Parameter'!$E$7)*'Data and Parameter'!$E$19*'Data and Parameter'!$E$14*'ER calculations'!N3612</f>
        <v>0.65253824255003223</v>
      </c>
    </row>
    <row r="3613" spans="1:15" ht="15">
      <c r="A3613" s="284">
        <v>3609</v>
      </c>
      <c r="B3613" s="287"/>
      <c r="C3613" s="287"/>
      <c r="D3613" s="284" t="s">
        <v>1376</v>
      </c>
      <c r="E3613" s="287"/>
      <c r="F3613" s="285" t="s">
        <v>3734</v>
      </c>
      <c r="G3613" s="266" t="s">
        <v>121</v>
      </c>
      <c r="H3613" s="266">
        <f>IF(G3613="Traditional Stove",0.1,0.2)</f>
        <v>0.1</v>
      </c>
      <c r="I3613" s="266">
        <f>YEAR(J3613)</f>
        <v>2023</v>
      </c>
      <c r="J3613" s="267">
        <v>45008</v>
      </c>
      <c r="K3613" s="267">
        <f>J3613+1</f>
        <v>45009</v>
      </c>
      <c r="L3613" s="266">
        <f>IF(M3613&lt;=365,1,2)</f>
        <v>1</v>
      </c>
      <c r="M3613" s="266">
        <f>IF(K3613&lt;$C$1,$C$2-$C$1+1,$C$2-K3613+1)</f>
        <v>38</v>
      </c>
      <c r="N3613" s="268">
        <f>M3613/365</f>
        <v>0.10410958904109589</v>
      </c>
      <c r="O3613" s="269">
        <f>'Data and Parameter'!$E$4*'Data and Parameter'!$E$5*('Data and Parameter'!$E$6+'Data and Parameter'!$E$7)*'Data and Parameter'!$E$19*'Data and Parameter'!$E$14*'ER calculations'!N3613</f>
        <v>0.53905333080220053</v>
      </c>
    </row>
    <row r="3614" spans="1:15" ht="15">
      <c r="A3614" s="284">
        <v>3610</v>
      </c>
      <c r="B3614" s="287"/>
      <c r="C3614" s="287"/>
      <c r="D3614" s="284" t="s">
        <v>119</v>
      </c>
      <c r="E3614" s="287"/>
      <c r="F3614" s="285" t="s">
        <v>3735</v>
      </c>
      <c r="G3614" s="266" t="s">
        <v>121</v>
      </c>
      <c r="H3614" s="266">
        <f>IF(G3614="Traditional Stove",0.1,0.2)</f>
        <v>0.1</v>
      </c>
      <c r="I3614" s="266">
        <f>YEAR(J3614)</f>
        <v>2023</v>
      </c>
      <c r="J3614" s="267">
        <v>45000</v>
      </c>
      <c r="K3614" s="267">
        <f>J3614+1</f>
        <v>45001</v>
      </c>
      <c r="L3614" s="266">
        <f>IF(M3614&lt;=365,1,2)</f>
        <v>1</v>
      </c>
      <c r="M3614" s="266">
        <f>IF(K3614&lt;$C$1,$C$2-$C$1+1,$C$2-K3614+1)</f>
        <v>46</v>
      </c>
      <c r="N3614" s="268">
        <f>M3614/365</f>
        <v>0.12602739726027398</v>
      </c>
      <c r="O3614" s="269">
        <f>'Data and Parameter'!$E$4*'Data and Parameter'!$E$5*('Data and Parameter'!$E$6+'Data and Parameter'!$E$7)*'Data and Parameter'!$E$19*'Data and Parameter'!$E$14*'ER calculations'!N3614</f>
        <v>0.65253824255003223</v>
      </c>
    </row>
    <row r="3615" spans="1:15" ht="15">
      <c r="A3615" s="284">
        <v>3611</v>
      </c>
      <c r="B3615" s="287"/>
      <c r="C3615" s="287"/>
      <c r="D3615" s="284" t="s">
        <v>119</v>
      </c>
      <c r="E3615" s="287"/>
      <c r="F3615" s="285" t="s">
        <v>3736</v>
      </c>
      <c r="G3615" s="266" t="s">
        <v>121</v>
      </c>
      <c r="H3615" s="266">
        <f>IF(G3615="Traditional Stove",0.1,0.2)</f>
        <v>0.1</v>
      </c>
      <c r="I3615" s="266">
        <f>YEAR(J3615)</f>
        <v>2023</v>
      </c>
      <c r="J3615" s="267">
        <v>45000</v>
      </c>
      <c r="K3615" s="267">
        <f>J3615+1</f>
        <v>45001</v>
      </c>
      <c r="L3615" s="266">
        <f>IF(M3615&lt;=365,1,2)</f>
        <v>1</v>
      </c>
      <c r="M3615" s="266">
        <f>IF(K3615&lt;$C$1,$C$2-$C$1+1,$C$2-K3615+1)</f>
        <v>46</v>
      </c>
      <c r="N3615" s="268">
        <f>M3615/365</f>
        <v>0.12602739726027398</v>
      </c>
      <c r="O3615" s="269">
        <f>'Data and Parameter'!$E$4*'Data and Parameter'!$E$5*('Data and Parameter'!$E$6+'Data and Parameter'!$E$7)*'Data and Parameter'!$E$19*'Data and Parameter'!$E$14*'ER calculations'!N3615</f>
        <v>0.65253824255003223</v>
      </c>
    </row>
    <row r="3616" spans="1:15" ht="15">
      <c r="A3616" s="284">
        <v>3612</v>
      </c>
      <c r="B3616" s="287"/>
      <c r="C3616" s="287"/>
      <c r="D3616" s="284" t="s">
        <v>1376</v>
      </c>
      <c r="E3616" s="287"/>
      <c r="F3616" s="285" t="s">
        <v>3737</v>
      </c>
      <c r="G3616" s="266" t="s">
        <v>121</v>
      </c>
      <c r="H3616" s="266">
        <f>IF(G3616="Traditional Stove",0.1,0.2)</f>
        <v>0.1</v>
      </c>
      <c r="I3616" s="266">
        <f>YEAR(J3616)</f>
        <v>2023</v>
      </c>
      <c r="J3616" s="267">
        <v>45008</v>
      </c>
      <c r="K3616" s="267">
        <f>J3616+1</f>
        <v>45009</v>
      </c>
      <c r="L3616" s="266">
        <f>IF(M3616&lt;=365,1,2)</f>
        <v>1</v>
      </c>
      <c r="M3616" s="266">
        <f>IF(K3616&lt;$C$1,$C$2-$C$1+1,$C$2-K3616+1)</f>
        <v>38</v>
      </c>
      <c r="N3616" s="268">
        <f>M3616/365</f>
        <v>0.10410958904109589</v>
      </c>
      <c r="O3616" s="269">
        <f>'Data and Parameter'!$E$4*'Data and Parameter'!$E$5*('Data and Parameter'!$E$6+'Data and Parameter'!$E$7)*'Data and Parameter'!$E$19*'Data and Parameter'!$E$14*'ER calculations'!N3616</f>
        <v>0.53905333080220053</v>
      </c>
    </row>
    <row r="3617" spans="1:15" ht="15">
      <c r="A3617" s="284">
        <v>3613</v>
      </c>
      <c r="B3617" s="287"/>
      <c r="C3617" s="287"/>
      <c r="D3617" s="284" t="s">
        <v>119</v>
      </c>
      <c r="E3617" s="287"/>
      <c r="F3617" s="285" t="s">
        <v>3738</v>
      </c>
      <c r="G3617" s="266" t="s">
        <v>121</v>
      </c>
      <c r="H3617" s="266">
        <f>IF(G3617="Traditional Stove",0.1,0.2)</f>
        <v>0.1</v>
      </c>
      <c r="I3617" s="266">
        <f>YEAR(J3617)</f>
        <v>2023</v>
      </c>
      <c r="J3617" s="267">
        <v>45000</v>
      </c>
      <c r="K3617" s="267">
        <f>J3617+1</f>
        <v>45001</v>
      </c>
      <c r="L3617" s="266">
        <f>IF(M3617&lt;=365,1,2)</f>
        <v>1</v>
      </c>
      <c r="M3617" s="266">
        <f>IF(K3617&lt;$C$1,$C$2-$C$1+1,$C$2-K3617+1)</f>
        <v>46</v>
      </c>
      <c r="N3617" s="268">
        <f>M3617/365</f>
        <v>0.12602739726027398</v>
      </c>
      <c r="O3617" s="269">
        <f>'Data and Parameter'!$E$4*'Data and Parameter'!$E$5*('Data and Parameter'!$E$6+'Data and Parameter'!$E$7)*'Data and Parameter'!$E$19*'Data and Parameter'!$E$14*'ER calculations'!N3617</f>
        <v>0.65253824255003223</v>
      </c>
    </row>
    <row r="3618" spans="1:15" ht="15">
      <c r="A3618" s="284">
        <v>3614</v>
      </c>
      <c r="B3618" s="287"/>
      <c r="C3618" s="287"/>
      <c r="D3618" s="284" t="s">
        <v>1376</v>
      </c>
      <c r="E3618" s="287"/>
      <c r="F3618" s="285" t="s">
        <v>3739</v>
      </c>
      <c r="G3618" s="266" t="s">
        <v>121</v>
      </c>
      <c r="H3618" s="266">
        <f>IF(G3618="Traditional Stove",0.1,0.2)</f>
        <v>0.1</v>
      </c>
      <c r="I3618" s="266">
        <f>YEAR(J3618)</f>
        <v>2023</v>
      </c>
      <c r="J3618" s="267">
        <v>45008</v>
      </c>
      <c r="K3618" s="267">
        <f>J3618+1</f>
        <v>45009</v>
      </c>
      <c r="L3618" s="266">
        <f>IF(M3618&lt;=365,1,2)</f>
        <v>1</v>
      </c>
      <c r="M3618" s="266">
        <f>IF(K3618&lt;$C$1,$C$2-$C$1+1,$C$2-K3618+1)</f>
        <v>38</v>
      </c>
      <c r="N3618" s="268">
        <f>M3618/365</f>
        <v>0.10410958904109589</v>
      </c>
      <c r="O3618" s="269">
        <f>'Data and Parameter'!$E$4*'Data and Parameter'!$E$5*('Data and Parameter'!$E$6+'Data and Parameter'!$E$7)*'Data and Parameter'!$E$19*'Data and Parameter'!$E$14*'ER calculations'!N3618</f>
        <v>0.53905333080220053</v>
      </c>
    </row>
    <row r="3619" spans="1:15" ht="15">
      <c r="A3619" s="284">
        <v>3615</v>
      </c>
      <c r="B3619" s="287"/>
      <c r="C3619" s="287"/>
      <c r="D3619" s="284" t="s">
        <v>1376</v>
      </c>
      <c r="E3619" s="287"/>
      <c r="F3619" s="285" t="s">
        <v>3740</v>
      </c>
      <c r="G3619" s="266" t="s">
        <v>121</v>
      </c>
      <c r="H3619" s="266">
        <f>IF(G3619="Traditional Stove",0.1,0.2)</f>
        <v>0.1</v>
      </c>
      <c r="I3619" s="266">
        <f>YEAR(J3619)</f>
        <v>2023</v>
      </c>
      <c r="J3619" s="267">
        <v>45008</v>
      </c>
      <c r="K3619" s="267">
        <f>J3619+1</f>
        <v>45009</v>
      </c>
      <c r="L3619" s="266">
        <f>IF(M3619&lt;=365,1,2)</f>
        <v>1</v>
      </c>
      <c r="M3619" s="266">
        <f>IF(K3619&lt;$C$1,$C$2-$C$1+1,$C$2-K3619+1)</f>
        <v>38</v>
      </c>
      <c r="N3619" s="268">
        <f>M3619/365</f>
        <v>0.10410958904109589</v>
      </c>
      <c r="O3619" s="269">
        <f>'Data and Parameter'!$E$4*'Data and Parameter'!$E$5*('Data and Parameter'!$E$6+'Data and Parameter'!$E$7)*'Data and Parameter'!$E$19*'Data and Parameter'!$E$14*'ER calculations'!N3619</f>
        <v>0.53905333080220053</v>
      </c>
    </row>
    <row r="3620" spans="1:15" ht="15">
      <c r="A3620" s="284">
        <v>3616</v>
      </c>
      <c r="B3620" s="287"/>
      <c r="C3620" s="287"/>
      <c r="D3620" s="284" t="s">
        <v>119</v>
      </c>
      <c r="E3620" s="287"/>
      <c r="F3620" s="285" t="s">
        <v>3741</v>
      </c>
      <c r="G3620" s="266" t="s">
        <v>121</v>
      </c>
      <c r="H3620" s="266">
        <f>IF(G3620="Traditional Stove",0.1,0.2)</f>
        <v>0.1</v>
      </c>
      <c r="I3620" s="266">
        <f>YEAR(J3620)</f>
        <v>2023</v>
      </c>
      <c r="J3620" s="267">
        <v>45000</v>
      </c>
      <c r="K3620" s="267">
        <f>J3620+1</f>
        <v>45001</v>
      </c>
      <c r="L3620" s="266">
        <f>IF(M3620&lt;=365,1,2)</f>
        <v>1</v>
      </c>
      <c r="M3620" s="266">
        <f>IF(K3620&lt;$C$1,$C$2-$C$1+1,$C$2-K3620+1)</f>
        <v>46</v>
      </c>
      <c r="N3620" s="268">
        <f>M3620/365</f>
        <v>0.12602739726027398</v>
      </c>
      <c r="O3620" s="269">
        <f>'Data and Parameter'!$E$4*'Data and Parameter'!$E$5*('Data and Parameter'!$E$6+'Data and Parameter'!$E$7)*'Data and Parameter'!$E$19*'Data and Parameter'!$E$14*'ER calculations'!N3620</f>
        <v>0.65253824255003223</v>
      </c>
    </row>
    <row r="3621" spans="1:15" ht="15">
      <c r="A3621" s="284">
        <v>3617</v>
      </c>
      <c r="B3621" s="287"/>
      <c r="C3621" s="287"/>
      <c r="D3621" s="284" t="s">
        <v>1376</v>
      </c>
      <c r="E3621" s="287"/>
      <c r="F3621" s="285" t="s">
        <v>3742</v>
      </c>
      <c r="G3621" s="266" t="s">
        <v>121</v>
      </c>
      <c r="H3621" s="266">
        <f>IF(G3621="Traditional Stove",0.1,0.2)</f>
        <v>0.1</v>
      </c>
      <c r="I3621" s="266">
        <f>YEAR(J3621)</f>
        <v>2023</v>
      </c>
      <c r="J3621" s="267">
        <v>45008</v>
      </c>
      <c r="K3621" s="267">
        <f>J3621+1</f>
        <v>45009</v>
      </c>
      <c r="L3621" s="266">
        <f>IF(M3621&lt;=365,1,2)</f>
        <v>1</v>
      </c>
      <c r="M3621" s="266">
        <f>IF(K3621&lt;$C$1,$C$2-$C$1+1,$C$2-K3621+1)</f>
        <v>38</v>
      </c>
      <c r="N3621" s="268">
        <f>M3621/365</f>
        <v>0.10410958904109589</v>
      </c>
      <c r="O3621" s="269">
        <f>'Data and Parameter'!$E$4*'Data and Parameter'!$E$5*('Data and Parameter'!$E$6+'Data and Parameter'!$E$7)*'Data and Parameter'!$E$19*'Data and Parameter'!$E$14*'ER calculations'!N3621</f>
        <v>0.53905333080220053</v>
      </c>
    </row>
    <row r="3622" spans="1:15" ht="15">
      <c r="A3622" s="284">
        <v>3618</v>
      </c>
      <c r="B3622" s="287"/>
      <c r="C3622" s="287"/>
      <c r="D3622" s="284" t="s">
        <v>1376</v>
      </c>
      <c r="E3622" s="287"/>
      <c r="F3622" s="285" t="s">
        <v>3743</v>
      </c>
      <c r="G3622" s="266" t="s">
        <v>121</v>
      </c>
      <c r="H3622" s="266">
        <f>IF(G3622="Traditional Stove",0.1,0.2)</f>
        <v>0.1</v>
      </c>
      <c r="I3622" s="266">
        <f>YEAR(J3622)</f>
        <v>2023</v>
      </c>
      <c r="J3622" s="267">
        <v>45008</v>
      </c>
      <c r="K3622" s="267">
        <f>J3622+1</f>
        <v>45009</v>
      </c>
      <c r="L3622" s="266">
        <f>IF(M3622&lt;=365,1,2)</f>
        <v>1</v>
      </c>
      <c r="M3622" s="266">
        <f>IF(K3622&lt;$C$1,$C$2-$C$1+1,$C$2-K3622+1)</f>
        <v>38</v>
      </c>
      <c r="N3622" s="268">
        <f>M3622/365</f>
        <v>0.10410958904109589</v>
      </c>
      <c r="O3622" s="269">
        <f>'Data and Parameter'!$E$4*'Data and Parameter'!$E$5*('Data and Parameter'!$E$6+'Data and Parameter'!$E$7)*'Data and Parameter'!$E$19*'Data and Parameter'!$E$14*'ER calculations'!N3622</f>
        <v>0.53905333080220053</v>
      </c>
    </row>
    <row r="3623" spans="1:15" ht="15">
      <c r="A3623" s="284">
        <v>3619</v>
      </c>
      <c r="B3623" s="287"/>
      <c r="C3623" s="287"/>
      <c r="D3623" s="284" t="s">
        <v>1376</v>
      </c>
      <c r="E3623" s="287"/>
      <c r="F3623" s="285" t="s">
        <v>3744</v>
      </c>
      <c r="G3623" s="266" t="s">
        <v>121</v>
      </c>
      <c r="H3623" s="266">
        <f>IF(G3623="Traditional Stove",0.1,0.2)</f>
        <v>0.1</v>
      </c>
      <c r="I3623" s="266">
        <f>YEAR(J3623)</f>
        <v>2023</v>
      </c>
      <c r="J3623" s="267">
        <v>45008</v>
      </c>
      <c r="K3623" s="267">
        <f>J3623+1</f>
        <v>45009</v>
      </c>
      <c r="L3623" s="266">
        <f>IF(M3623&lt;=365,1,2)</f>
        <v>1</v>
      </c>
      <c r="M3623" s="266">
        <f>IF(K3623&lt;$C$1,$C$2-$C$1+1,$C$2-K3623+1)</f>
        <v>38</v>
      </c>
      <c r="N3623" s="268">
        <f>M3623/365</f>
        <v>0.10410958904109589</v>
      </c>
      <c r="O3623" s="269">
        <f>'Data and Parameter'!$E$4*'Data and Parameter'!$E$5*('Data and Parameter'!$E$6+'Data and Parameter'!$E$7)*'Data and Parameter'!$E$19*'Data and Parameter'!$E$14*'ER calculations'!N3623</f>
        <v>0.53905333080220053</v>
      </c>
    </row>
    <row r="3624" spans="1:15" ht="15">
      <c r="A3624" s="284">
        <v>3620</v>
      </c>
      <c r="B3624" s="287"/>
      <c r="C3624" s="287"/>
      <c r="D3624" s="284" t="s">
        <v>1376</v>
      </c>
      <c r="E3624" s="287"/>
      <c r="F3624" s="285" t="s">
        <v>3745</v>
      </c>
      <c r="G3624" s="266" t="s">
        <v>121</v>
      </c>
      <c r="H3624" s="266">
        <f>IF(G3624="Traditional Stove",0.1,0.2)</f>
        <v>0.1</v>
      </c>
      <c r="I3624" s="266">
        <f>YEAR(J3624)</f>
        <v>2023</v>
      </c>
      <c r="J3624" s="267">
        <v>45008</v>
      </c>
      <c r="K3624" s="267">
        <f>J3624+1</f>
        <v>45009</v>
      </c>
      <c r="L3624" s="266">
        <f>IF(M3624&lt;=365,1,2)</f>
        <v>1</v>
      </c>
      <c r="M3624" s="266">
        <f>IF(K3624&lt;$C$1,$C$2-$C$1+1,$C$2-K3624+1)</f>
        <v>38</v>
      </c>
      <c r="N3624" s="268">
        <f>M3624/365</f>
        <v>0.10410958904109589</v>
      </c>
      <c r="O3624" s="269">
        <f>'Data and Parameter'!$E$4*'Data and Parameter'!$E$5*('Data and Parameter'!$E$6+'Data and Parameter'!$E$7)*'Data and Parameter'!$E$19*'Data and Parameter'!$E$14*'ER calculations'!N3624</f>
        <v>0.53905333080220053</v>
      </c>
    </row>
    <row r="3625" spans="1:15" ht="15">
      <c r="A3625" s="284">
        <v>3621</v>
      </c>
      <c r="B3625" s="287"/>
      <c r="C3625" s="287"/>
      <c r="D3625" s="284" t="s">
        <v>1376</v>
      </c>
      <c r="E3625" s="287"/>
      <c r="F3625" s="285" t="s">
        <v>3746</v>
      </c>
      <c r="G3625" s="266" t="s">
        <v>121</v>
      </c>
      <c r="H3625" s="266">
        <f>IF(G3625="Traditional Stove",0.1,0.2)</f>
        <v>0.1</v>
      </c>
      <c r="I3625" s="266">
        <f>YEAR(J3625)</f>
        <v>2023</v>
      </c>
      <c r="J3625" s="267">
        <v>45008</v>
      </c>
      <c r="K3625" s="267">
        <f>J3625+1</f>
        <v>45009</v>
      </c>
      <c r="L3625" s="266">
        <f>IF(M3625&lt;=365,1,2)</f>
        <v>1</v>
      </c>
      <c r="M3625" s="266">
        <f>IF(K3625&lt;$C$1,$C$2-$C$1+1,$C$2-K3625+1)</f>
        <v>38</v>
      </c>
      <c r="N3625" s="268">
        <f>M3625/365</f>
        <v>0.10410958904109589</v>
      </c>
      <c r="O3625" s="269">
        <f>'Data and Parameter'!$E$4*'Data and Parameter'!$E$5*('Data and Parameter'!$E$6+'Data and Parameter'!$E$7)*'Data and Parameter'!$E$19*'Data and Parameter'!$E$14*'ER calculations'!N3625</f>
        <v>0.53905333080220053</v>
      </c>
    </row>
    <row r="3626" spans="1:15" ht="15">
      <c r="A3626" s="284">
        <v>3622</v>
      </c>
      <c r="B3626" s="287"/>
      <c r="C3626" s="287"/>
      <c r="D3626" s="284" t="s">
        <v>1376</v>
      </c>
      <c r="E3626" s="287"/>
      <c r="F3626" s="285" t="s">
        <v>3747</v>
      </c>
      <c r="G3626" s="266" t="s">
        <v>121</v>
      </c>
      <c r="H3626" s="266">
        <f>IF(G3626="Traditional Stove",0.1,0.2)</f>
        <v>0.1</v>
      </c>
      <c r="I3626" s="266">
        <f>YEAR(J3626)</f>
        <v>2023</v>
      </c>
      <c r="J3626" s="267">
        <v>45008</v>
      </c>
      <c r="K3626" s="267">
        <f>J3626+1</f>
        <v>45009</v>
      </c>
      <c r="L3626" s="266">
        <f>IF(M3626&lt;=365,1,2)</f>
        <v>1</v>
      </c>
      <c r="M3626" s="266">
        <f>IF(K3626&lt;$C$1,$C$2-$C$1+1,$C$2-K3626+1)</f>
        <v>38</v>
      </c>
      <c r="N3626" s="268">
        <f>M3626/365</f>
        <v>0.10410958904109589</v>
      </c>
      <c r="O3626" s="269">
        <f>'Data and Parameter'!$E$4*'Data and Parameter'!$E$5*('Data and Parameter'!$E$6+'Data and Parameter'!$E$7)*'Data and Parameter'!$E$19*'Data and Parameter'!$E$14*'ER calculations'!N3626</f>
        <v>0.53905333080220053</v>
      </c>
    </row>
    <row r="3627" spans="1:15" ht="15">
      <c r="A3627" s="284">
        <v>3623</v>
      </c>
      <c r="B3627" s="287"/>
      <c r="C3627" s="287"/>
      <c r="D3627" s="284" t="s">
        <v>1376</v>
      </c>
      <c r="E3627" s="287"/>
      <c r="F3627" s="285" t="s">
        <v>3748</v>
      </c>
      <c r="G3627" s="266" t="s">
        <v>121</v>
      </c>
      <c r="H3627" s="266">
        <f>IF(G3627="Traditional Stove",0.1,0.2)</f>
        <v>0.1</v>
      </c>
      <c r="I3627" s="266">
        <f>YEAR(J3627)</f>
        <v>2023</v>
      </c>
      <c r="J3627" s="267">
        <v>45008</v>
      </c>
      <c r="K3627" s="267">
        <f>J3627+1</f>
        <v>45009</v>
      </c>
      <c r="L3627" s="266">
        <f>IF(M3627&lt;=365,1,2)</f>
        <v>1</v>
      </c>
      <c r="M3627" s="266">
        <f>IF(K3627&lt;$C$1,$C$2-$C$1+1,$C$2-K3627+1)</f>
        <v>38</v>
      </c>
      <c r="N3627" s="268">
        <f>M3627/365</f>
        <v>0.10410958904109589</v>
      </c>
      <c r="O3627" s="269">
        <f>'Data and Parameter'!$E$4*'Data and Parameter'!$E$5*('Data and Parameter'!$E$6+'Data and Parameter'!$E$7)*'Data and Parameter'!$E$19*'Data and Parameter'!$E$14*'ER calculations'!N3627</f>
        <v>0.53905333080220053</v>
      </c>
    </row>
    <row r="3628" spans="1:15" ht="15">
      <c r="A3628" s="284">
        <v>3624</v>
      </c>
      <c r="B3628" s="287"/>
      <c r="C3628" s="287"/>
      <c r="D3628" s="284" t="s">
        <v>1376</v>
      </c>
      <c r="E3628" s="287"/>
      <c r="F3628" s="285" t="s">
        <v>3749</v>
      </c>
      <c r="G3628" s="266" t="s">
        <v>121</v>
      </c>
      <c r="H3628" s="266">
        <f>IF(G3628="Traditional Stove",0.1,0.2)</f>
        <v>0.1</v>
      </c>
      <c r="I3628" s="266">
        <f>YEAR(J3628)</f>
        <v>2023</v>
      </c>
      <c r="J3628" s="267">
        <v>45008</v>
      </c>
      <c r="K3628" s="267">
        <f>J3628+1</f>
        <v>45009</v>
      </c>
      <c r="L3628" s="266">
        <f>IF(M3628&lt;=365,1,2)</f>
        <v>1</v>
      </c>
      <c r="M3628" s="266">
        <f>IF(K3628&lt;$C$1,$C$2-$C$1+1,$C$2-K3628+1)</f>
        <v>38</v>
      </c>
      <c r="N3628" s="268">
        <f>M3628/365</f>
        <v>0.10410958904109589</v>
      </c>
      <c r="O3628" s="269">
        <f>'Data and Parameter'!$E$4*'Data and Parameter'!$E$5*('Data and Parameter'!$E$6+'Data and Parameter'!$E$7)*'Data and Parameter'!$E$19*'Data and Parameter'!$E$14*'ER calculations'!N3628</f>
        <v>0.53905333080220053</v>
      </c>
    </row>
    <row r="3629" spans="1:15" ht="15">
      <c r="A3629" s="284">
        <v>3625</v>
      </c>
      <c r="B3629" s="287"/>
      <c r="C3629" s="287"/>
      <c r="D3629" s="284" t="s">
        <v>1376</v>
      </c>
      <c r="E3629" s="287"/>
      <c r="F3629" s="285" t="s">
        <v>3750</v>
      </c>
      <c r="G3629" s="266" t="s">
        <v>121</v>
      </c>
      <c r="H3629" s="266">
        <f>IF(G3629="Traditional Stove",0.1,0.2)</f>
        <v>0.1</v>
      </c>
      <c r="I3629" s="266">
        <f>YEAR(J3629)</f>
        <v>2023</v>
      </c>
      <c r="J3629" s="267">
        <v>45008</v>
      </c>
      <c r="K3629" s="267">
        <f>J3629+1</f>
        <v>45009</v>
      </c>
      <c r="L3629" s="266">
        <f>IF(M3629&lt;=365,1,2)</f>
        <v>1</v>
      </c>
      <c r="M3629" s="266">
        <f>IF(K3629&lt;$C$1,$C$2-$C$1+1,$C$2-K3629+1)</f>
        <v>38</v>
      </c>
      <c r="N3629" s="268">
        <f>M3629/365</f>
        <v>0.10410958904109589</v>
      </c>
      <c r="O3629" s="269">
        <f>'Data and Parameter'!$E$4*'Data and Parameter'!$E$5*('Data and Parameter'!$E$6+'Data and Parameter'!$E$7)*'Data and Parameter'!$E$19*'Data and Parameter'!$E$14*'ER calculations'!N3629</f>
        <v>0.53905333080220053</v>
      </c>
    </row>
    <row r="3630" spans="1:15" ht="15">
      <c r="A3630" s="284">
        <v>3626</v>
      </c>
      <c r="B3630" s="287"/>
      <c r="C3630" s="287"/>
      <c r="D3630" s="284" t="s">
        <v>1376</v>
      </c>
      <c r="E3630" s="287"/>
      <c r="F3630" s="285" t="s">
        <v>3751</v>
      </c>
      <c r="G3630" s="266" t="s">
        <v>121</v>
      </c>
      <c r="H3630" s="266">
        <f>IF(G3630="Traditional Stove",0.1,0.2)</f>
        <v>0.1</v>
      </c>
      <c r="I3630" s="266">
        <f>YEAR(J3630)</f>
        <v>2023</v>
      </c>
      <c r="J3630" s="267">
        <v>45008</v>
      </c>
      <c r="K3630" s="267">
        <f>J3630+1</f>
        <v>45009</v>
      </c>
      <c r="L3630" s="266">
        <f>IF(M3630&lt;=365,1,2)</f>
        <v>1</v>
      </c>
      <c r="M3630" s="266">
        <f>IF(K3630&lt;$C$1,$C$2-$C$1+1,$C$2-K3630+1)</f>
        <v>38</v>
      </c>
      <c r="N3630" s="268">
        <f>M3630/365</f>
        <v>0.10410958904109589</v>
      </c>
      <c r="O3630" s="269">
        <f>'Data and Parameter'!$E$4*'Data and Parameter'!$E$5*('Data and Parameter'!$E$6+'Data and Parameter'!$E$7)*'Data and Parameter'!$E$19*'Data and Parameter'!$E$14*'ER calculations'!N3630</f>
        <v>0.53905333080220053</v>
      </c>
    </row>
    <row r="3631" spans="1:15" ht="15">
      <c r="A3631" s="284">
        <v>3627</v>
      </c>
      <c r="B3631" s="287"/>
      <c r="C3631" s="287"/>
      <c r="D3631" s="284" t="s">
        <v>1376</v>
      </c>
      <c r="E3631" s="287"/>
      <c r="F3631" s="285" t="s">
        <v>3752</v>
      </c>
      <c r="G3631" s="266" t="s">
        <v>121</v>
      </c>
      <c r="H3631" s="266">
        <f>IF(G3631="Traditional Stove",0.1,0.2)</f>
        <v>0.1</v>
      </c>
      <c r="I3631" s="266">
        <f>YEAR(J3631)</f>
        <v>2023</v>
      </c>
      <c r="J3631" s="267">
        <v>45008</v>
      </c>
      <c r="K3631" s="267">
        <f>J3631+1</f>
        <v>45009</v>
      </c>
      <c r="L3631" s="266">
        <f>IF(M3631&lt;=365,1,2)</f>
        <v>1</v>
      </c>
      <c r="M3631" s="266">
        <f>IF(K3631&lt;$C$1,$C$2-$C$1+1,$C$2-K3631+1)</f>
        <v>38</v>
      </c>
      <c r="N3631" s="268">
        <f>M3631/365</f>
        <v>0.10410958904109589</v>
      </c>
      <c r="O3631" s="269">
        <f>'Data and Parameter'!$E$4*'Data and Parameter'!$E$5*('Data and Parameter'!$E$6+'Data and Parameter'!$E$7)*'Data and Parameter'!$E$19*'Data and Parameter'!$E$14*'ER calculations'!N3631</f>
        <v>0.53905333080220053</v>
      </c>
    </row>
    <row r="3632" spans="1:15" ht="15">
      <c r="A3632" s="284">
        <v>3628</v>
      </c>
      <c r="B3632" s="287"/>
      <c r="C3632" s="287"/>
      <c r="D3632" s="284" t="s">
        <v>1376</v>
      </c>
      <c r="E3632" s="287"/>
      <c r="F3632" s="285" t="s">
        <v>3753</v>
      </c>
      <c r="G3632" s="266" t="s">
        <v>121</v>
      </c>
      <c r="H3632" s="266">
        <f>IF(G3632="Traditional Stove",0.1,0.2)</f>
        <v>0.1</v>
      </c>
      <c r="I3632" s="266">
        <f>YEAR(J3632)</f>
        <v>2023</v>
      </c>
      <c r="J3632" s="267">
        <v>45008</v>
      </c>
      <c r="K3632" s="267">
        <f>J3632+1</f>
        <v>45009</v>
      </c>
      <c r="L3632" s="266">
        <f>IF(M3632&lt;=365,1,2)</f>
        <v>1</v>
      </c>
      <c r="M3632" s="266">
        <f>IF(K3632&lt;$C$1,$C$2-$C$1+1,$C$2-K3632+1)</f>
        <v>38</v>
      </c>
      <c r="N3632" s="268">
        <f>M3632/365</f>
        <v>0.10410958904109589</v>
      </c>
      <c r="O3632" s="269">
        <f>'Data and Parameter'!$E$4*'Data and Parameter'!$E$5*('Data and Parameter'!$E$6+'Data and Parameter'!$E$7)*'Data and Parameter'!$E$19*'Data and Parameter'!$E$14*'ER calculations'!N3632</f>
        <v>0.53905333080220053</v>
      </c>
    </row>
    <row r="3633" spans="1:15" ht="15">
      <c r="A3633" s="284">
        <v>3629</v>
      </c>
      <c r="B3633" s="287"/>
      <c r="C3633" s="287"/>
      <c r="D3633" s="284" t="s">
        <v>1376</v>
      </c>
      <c r="E3633" s="287"/>
      <c r="F3633" s="285" t="s">
        <v>3754</v>
      </c>
      <c r="G3633" s="266" t="s">
        <v>121</v>
      </c>
      <c r="H3633" s="266">
        <f>IF(G3633="Traditional Stove",0.1,0.2)</f>
        <v>0.1</v>
      </c>
      <c r="I3633" s="266">
        <f>YEAR(J3633)</f>
        <v>2023</v>
      </c>
      <c r="J3633" s="267">
        <v>45008</v>
      </c>
      <c r="K3633" s="267">
        <f>J3633+1</f>
        <v>45009</v>
      </c>
      <c r="L3633" s="266">
        <f>IF(M3633&lt;=365,1,2)</f>
        <v>1</v>
      </c>
      <c r="M3633" s="266">
        <f>IF(K3633&lt;$C$1,$C$2-$C$1+1,$C$2-K3633+1)</f>
        <v>38</v>
      </c>
      <c r="N3633" s="268">
        <f>M3633/365</f>
        <v>0.10410958904109589</v>
      </c>
      <c r="O3633" s="269">
        <f>'Data and Parameter'!$E$4*'Data and Parameter'!$E$5*('Data and Parameter'!$E$6+'Data and Parameter'!$E$7)*'Data and Parameter'!$E$19*'Data and Parameter'!$E$14*'ER calculations'!N3633</f>
        <v>0.53905333080220053</v>
      </c>
    </row>
    <row r="3634" spans="1:15" ht="15">
      <c r="A3634" s="284">
        <v>3630</v>
      </c>
      <c r="B3634" s="287"/>
      <c r="C3634" s="287"/>
      <c r="D3634" s="284" t="s">
        <v>1376</v>
      </c>
      <c r="E3634" s="287"/>
      <c r="F3634" s="285" t="s">
        <v>3755</v>
      </c>
      <c r="G3634" s="266" t="s">
        <v>121</v>
      </c>
      <c r="H3634" s="266">
        <f>IF(G3634="Traditional Stove",0.1,0.2)</f>
        <v>0.1</v>
      </c>
      <c r="I3634" s="266">
        <f>YEAR(J3634)</f>
        <v>2023</v>
      </c>
      <c r="J3634" s="267">
        <v>45008</v>
      </c>
      <c r="K3634" s="267">
        <f>J3634+1</f>
        <v>45009</v>
      </c>
      <c r="L3634" s="266">
        <f>IF(M3634&lt;=365,1,2)</f>
        <v>1</v>
      </c>
      <c r="M3634" s="266">
        <f>IF(K3634&lt;$C$1,$C$2-$C$1+1,$C$2-K3634+1)</f>
        <v>38</v>
      </c>
      <c r="N3634" s="268">
        <f>M3634/365</f>
        <v>0.10410958904109589</v>
      </c>
      <c r="O3634" s="269">
        <f>'Data and Parameter'!$E$4*'Data and Parameter'!$E$5*('Data and Parameter'!$E$6+'Data and Parameter'!$E$7)*'Data and Parameter'!$E$19*'Data and Parameter'!$E$14*'ER calculations'!N3634</f>
        <v>0.53905333080220053</v>
      </c>
    </row>
    <row r="3635" spans="1:15" ht="15">
      <c r="A3635" s="284">
        <v>3631</v>
      </c>
      <c r="B3635" s="287"/>
      <c r="C3635" s="287"/>
      <c r="D3635" s="284" t="s">
        <v>1376</v>
      </c>
      <c r="E3635" s="287"/>
      <c r="F3635" s="285" t="s">
        <v>3756</v>
      </c>
      <c r="G3635" s="266" t="s">
        <v>121</v>
      </c>
      <c r="H3635" s="266">
        <f>IF(G3635="Traditional Stove",0.1,0.2)</f>
        <v>0.1</v>
      </c>
      <c r="I3635" s="266">
        <f>YEAR(J3635)</f>
        <v>2023</v>
      </c>
      <c r="J3635" s="267">
        <v>45008</v>
      </c>
      <c r="K3635" s="267">
        <f>J3635+1</f>
        <v>45009</v>
      </c>
      <c r="L3635" s="266">
        <f>IF(M3635&lt;=365,1,2)</f>
        <v>1</v>
      </c>
      <c r="M3635" s="266">
        <f>IF(K3635&lt;$C$1,$C$2-$C$1+1,$C$2-K3635+1)</f>
        <v>38</v>
      </c>
      <c r="N3635" s="268">
        <f>M3635/365</f>
        <v>0.10410958904109589</v>
      </c>
      <c r="O3635" s="269">
        <f>'Data and Parameter'!$E$4*'Data and Parameter'!$E$5*('Data and Parameter'!$E$6+'Data and Parameter'!$E$7)*'Data and Parameter'!$E$19*'Data and Parameter'!$E$14*'ER calculations'!N3635</f>
        <v>0.53905333080220053</v>
      </c>
    </row>
    <row r="3636" spans="1:15" ht="15">
      <c r="A3636" s="284">
        <v>3632</v>
      </c>
      <c r="B3636" s="287"/>
      <c r="C3636" s="287"/>
      <c r="D3636" s="284" t="s">
        <v>1376</v>
      </c>
      <c r="E3636" s="287"/>
      <c r="F3636" s="285" t="s">
        <v>3757</v>
      </c>
      <c r="G3636" s="266" t="s">
        <v>121</v>
      </c>
      <c r="H3636" s="266">
        <f>IF(G3636="Traditional Stove",0.1,0.2)</f>
        <v>0.1</v>
      </c>
      <c r="I3636" s="266">
        <f>YEAR(J3636)</f>
        <v>2023</v>
      </c>
      <c r="J3636" s="267">
        <v>45008</v>
      </c>
      <c r="K3636" s="267">
        <f>J3636+1</f>
        <v>45009</v>
      </c>
      <c r="L3636" s="266">
        <f>IF(M3636&lt;=365,1,2)</f>
        <v>1</v>
      </c>
      <c r="M3636" s="266">
        <f>IF(K3636&lt;$C$1,$C$2-$C$1+1,$C$2-K3636+1)</f>
        <v>38</v>
      </c>
      <c r="N3636" s="268">
        <f>M3636/365</f>
        <v>0.10410958904109589</v>
      </c>
      <c r="O3636" s="269">
        <f>'Data and Parameter'!$E$4*'Data and Parameter'!$E$5*('Data and Parameter'!$E$6+'Data and Parameter'!$E$7)*'Data and Parameter'!$E$19*'Data and Parameter'!$E$14*'ER calculations'!N3636</f>
        <v>0.53905333080220053</v>
      </c>
    </row>
    <row r="3637" spans="1:15" ht="15">
      <c r="A3637" s="284">
        <v>3633</v>
      </c>
      <c r="B3637" s="287"/>
      <c r="C3637" s="287"/>
      <c r="D3637" s="284" t="s">
        <v>1376</v>
      </c>
      <c r="E3637" s="287"/>
      <c r="F3637" s="285" t="s">
        <v>3758</v>
      </c>
      <c r="G3637" s="266" t="s">
        <v>121</v>
      </c>
      <c r="H3637" s="266">
        <f>IF(G3637="Traditional Stove",0.1,0.2)</f>
        <v>0.1</v>
      </c>
      <c r="I3637" s="266">
        <f>YEAR(J3637)</f>
        <v>2023</v>
      </c>
      <c r="J3637" s="267">
        <v>45008</v>
      </c>
      <c r="K3637" s="267">
        <f>J3637+1</f>
        <v>45009</v>
      </c>
      <c r="L3637" s="266">
        <f>IF(M3637&lt;=365,1,2)</f>
        <v>1</v>
      </c>
      <c r="M3637" s="266">
        <f>IF(K3637&lt;$C$1,$C$2-$C$1+1,$C$2-K3637+1)</f>
        <v>38</v>
      </c>
      <c r="N3637" s="268">
        <f>M3637/365</f>
        <v>0.10410958904109589</v>
      </c>
      <c r="O3637" s="269">
        <f>'Data and Parameter'!$E$4*'Data and Parameter'!$E$5*('Data and Parameter'!$E$6+'Data and Parameter'!$E$7)*'Data and Parameter'!$E$19*'Data and Parameter'!$E$14*'ER calculations'!N3637</f>
        <v>0.53905333080220053</v>
      </c>
    </row>
    <row r="3638" spans="1:15" ht="15">
      <c r="A3638" s="284">
        <v>3634</v>
      </c>
      <c r="B3638" s="287"/>
      <c r="C3638" s="287"/>
      <c r="D3638" s="284" t="s">
        <v>1376</v>
      </c>
      <c r="E3638" s="287"/>
      <c r="F3638" s="285" t="s">
        <v>3759</v>
      </c>
      <c r="G3638" s="266" t="s">
        <v>121</v>
      </c>
      <c r="H3638" s="266">
        <f>IF(G3638="Traditional Stove",0.1,0.2)</f>
        <v>0.1</v>
      </c>
      <c r="I3638" s="266">
        <f>YEAR(J3638)</f>
        <v>2023</v>
      </c>
      <c r="J3638" s="267">
        <v>45008</v>
      </c>
      <c r="K3638" s="267">
        <f>J3638+1</f>
        <v>45009</v>
      </c>
      <c r="L3638" s="266">
        <f>IF(M3638&lt;=365,1,2)</f>
        <v>1</v>
      </c>
      <c r="M3638" s="266">
        <f>IF(K3638&lt;$C$1,$C$2-$C$1+1,$C$2-K3638+1)</f>
        <v>38</v>
      </c>
      <c r="N3638" s="268">
        <f>M3638/365</f>
        <v>0.10410958904109589</v>
      </c>
      <c r="O3638" s="269">
        <f>'Data and Parameter'!$E$4*'Data and Parameter'!$E$5*('Data and Parameter'!$E$6+'Data and Parameter'!$E$7)*'Data and Parameter'!$E$19*'Data and Parameter'!$E$14*'ER calculations'!N3638</f>
        <v>0.53905333080220053</v>
      </c>
    </row>
    <row r="3639" spans="1:15" ht="15">
      <c r="A3639" s="284">
        <v>3635</v>
      </c>
      <c r="B3639" s="287"/>
      <c r="C3639" s="287"/>
      <c r="D3639" s="284" t="s">
        <v>1376</v>
      </c>
      <c r="E3639" s="287"/>
      <c r="F3639" s="285" t="s">
        <v>3760</v>
      </c>
      <c r="G3639" s="266" t="s">
        <v>121</v>
      </c>
      <c r="H3639" s="266">
        <f>IF(G3639="Traditional Stove",0.1,0.2)</f>
        <v>0.1</v>
      </c>
      <c r="I3639" s="266">
        <f>YEAR(J3639)</f>
        <v>2023</v>
      </c>
      <c r="J3639" s="267">
        <v>45008</v>
      </c>
      <c r="K3639" s="267">
        <f>J3639+1</f>
        <v>45009</v>
      </c>
      <c r="L3639" s="266">
        <f>IF(M3639&lt;=365,1,2)</f>
        <v>1</v>
      </c>
      <c r="M3639" s="266">
        <f>IF(K3639&lt;$C$1,$C$2-$C$1+1,$C$2-K3639+1)</f>
        <v>38</v>
      </c>
      <c r="N3639" s="268">
        <f>M3639/365</f>
        <v>0.10410958904109589</v>
      </c>
      <c r="O3639" s="269">
        <f>'Data and Parameter'!$E$4*'Data and Parameter'!$E$5*('Data and Parameter'!$E$6+'Data and Parameter'!$E$7)*'Data and Parameter'!$E$19*'Data and Parameter'!$E$14*'ER calculations'!N3639</f>
        <v>0.53905333080220053</v>
      </c>
    </row>
    <row r="3640" spans="1:15" ht="15">
      <c r="A3640" s="284">
        <v>3636</v>
      </c>
      <c r="B3640" s="287"/>
      <c r="C3640" s="287"/>
      <c r="D3640" s="284" t="s">
        <v>1376</v>
      </c>
      <c r="E3640" s="287"/>
      <c r="F3640" s="285" t="s">
        <v>3761</v>
      </c>
      <c r="G3640" s="266" t="s">
        <v>121</v>
      </c>
      <c r="H3640" s="266">
        <f>IF(G3640="Traditional Stove",0.1,0.2)</f>
        <v>0.1</v>
      </c>
      <c r="I3640" s="266">
        <f>YEAR(J3640)</f>
        <v>2023</v>
      </c>
      <c r="J3640" s="267">
        <v>45008</v>
      </c>
      <c r="K3640" s="267">
        <f>J3640+1</f>
        <v>45009</v>
      </c>
      <c r="L3640" s="266">
        <f>IF(M3640&lt;=365,1,2)</f>
        <v>1</v>
      </c>
      <c r="M3640" s="266">
        <f>IF(K3640&lt;$C$1,$C$2-$C$1+1,$C$2-K3640+1)</f>
        <v>38</v>
      </c>
      <c r="N3640" s="268">
        <f>M3640/365</f>
        <v>0.10410958904109589</v>
      </c>
      <c r="O3640" s="269">
        <f>'Data and Parameter'!$E$4*'Data and Parameter'!$E$5*('Data and Parameter'!$E$6+'Data and Parameter'!$E$7)*'Data and Parameter'!$E$19*'Data and Parameter'!$E$14*'ER calculations'!N3640</f>
        <v>0.53905333080220053</v>
      </c>
    </row>
    <row r="3641" spans="1:15" ht="15">
      <c r="A3641" s="284">
        <v>3637</v>
      </c>
      <c r="B3641" s="287"/>
      <c r="C3641" s="287"/>
      <c r="D3641" s="284" t="s">
        <v>1376</v>
      </c>
      <c r="E3641" s="287"/>
      <c r="F3641" s="285" t="s">
        <v>3762</v>
      </c>
      <c r="G3641" s="266" t="s">
        <v>121</v>
      </c>
      <c r="H3641" s="266">
        <f>IF(G3641="Traditional Stove",0.1,0.2)</f>
        <v>0.1</v>
      </c>
      <c r="I3641" s="266">
        <f>YEAR(J3641)</f>
        <v>2023</v>
      </c>
      <c r="J3641" s="267">
        <v>45008</v>
      </c>
      <c r="K3641" s="267">
        <f>J3641+1</f>
        <v>45009</v>
      </c>
      <c r="L3641" s="266">
        <f>IF(M3641&lt;=365,1,2)</f>
        <v>1</v>
      </c>
      <c r="M3641" s="266">
        <f>IF(K3641&lt;$C$1,$C$2-$C$1+1,$C$2-K3641+1)</f>
        <v>38</v>
      </c>
      <c r="N3641" s="268">
        <f>M3641/365</f>
        <v>0.10410958904109589</v>
      </c>
      <c r="O3641" s="269">
        <f>'Data and Parameter'!$E$4*'Data and Parameter'!$E$5*('Data and Parameter'!$E$6+'Data and Parameter'!$E$7)*'Data and Parameter'!$E$19*'Data and Parameter'!$E$14*'ER calculations'!N3641</f>
        <v>0.53905333080220053</v>
      </c>
    </row>
    <row r="3642" spans="1:15" ht="15">
      <c r="A3642" s="284">
        <v>3638</v>
      </c>
      <c r="B3642" s="287"/>
      <c r="C3642" s="287"/>
      <c r="D3642" s="284" t="s">
        <v>1376</v>
      </c>
      <c r="E3642" s="287"/>
      <c r="F3642" s="285" t="s">
        <v>3763</v>
      </c>
      <c r="G3642" s="266" t="s">
        <v>121</v>
      </c>
      <c r="H3642" s="266">
        <f>IF(G3642="Traditional Stove",0.1,0.2)</f>
        <v>0.1</v>
      </c>
      <c r="I3642" s="266">
        <f>YEAR(J3642)</f>
        <v>2023</v>
      </c>
      <c r="J3642" s="267">
        <v>45008</v>
      </c>
      <c r="K3642" s="267">
        <f>J3642+1</f>
        <v>45009</v>
      </c>
      <c r="L3642" s="266">
        <f>IF(M3642&lt;=365,1,2)</f>
        <v>1</v>
      </c>
      <c r="M3642" s="266">
        <f>IF(K3642&lt;$C$1,$C$2-$C$1+1,$C$2-K3642+1)</f>
        <v>38</v>
      </c>
      <c r="N3642" s="268">
        <f>M3642/365</f>
        <v>0.10410958904109589</v>
      </c>
      <c r="O3642" s="269">
        <f>'Data and Parameter'!$E$4*'Data and Parameter'!$E$5*('Data and Parameter'!$E$6+'Data and Parameter'!$E$7)*'Data and Parameter'!$E$19*'Data and Parameter'!$E$14*'ER calculations'!N3642</f>
        <v>0.53905333080220053</v>
      </c>
    </row>
    <row r="3643" spans="1:15" ht="15">
      <c r="A3643" s="284">
        <v>3639</v>
      </c>
      <c r="B3643" s="287"/>
      <c r="C3643" s="287"/>
      <c r="D3643" s="284" t="s">
        <v>1376</v>
      </c>
      <c r="E3643" s="287"/>
      <c r="F3643" s="285" t="s">
        <v>3764</v>
      </c>
      <c r="G3643" s="266" t="s">
        <v>121</v>
      </c>
      <c r="H3643" s="266">
        <f>IF(G3643="Traditional Stove",0.1,0.2)</f>
        <v>0.1</v>
      </c>
      <c r="I3643" s="266">
        <f>YEAR(J3643)</f>
        <v>2023</v>
      </c>
      <c r="J3643" s="267">
        <v>45008</v>
      </c>
      <c r="K3643" s="267">
        <f>J3643+1</f>
        <v>45009</v>
      </c>
      <c r="L3643" s="266">
        <f>IF(M3643&lt;=365,1,2)</f>
        <v>1</v>
      </c>
      <c r="M3643" s="266">
        <f>IF(K3643&lt;$C$1,$C$2-$C$1+1,$C$2-K3643+1)</f>
        <v>38</v>
      </c>
      <c r="N3643" s="268">
        <f>M3643/365</f>
        <v>0.10410958904109589</v>
      </c>
      <c r="O3643" s="269">
        <f>'Data and Parameter'!$E$4*'Data and Parameter'!$E$5*('Data and Parameter'!$E$6+'Data and Parameter'!$E$7)*'Data and Parameter'!$E$19*'Data and Parameter'!$E$14*'ER calculations'!N3643</f>
        <v>0.53905333080220053</v>
      </c>
    </row>
    <row r="3644" spans="1:15" ht="15">
      <c r="A3644" s="284">
        <v>3640</v>
      </c>
      <c r="B3644" s="287"/>
      <c r="C3644" s="287"/>
      <c r="D3644" s="284" t="s">
        <v>1376</v>
      </c>
      <c r="E3644" s="287"/>
      <c r="F3644" s="285" t="s">
        <v>3765</v>
      </c>
      <c r="G3644" s="266" t="s">
        <v>121</v>
      </c>
      <c r="H3644" s="266">
        <f>IF(G3644="Traditional Stove",0.1,0.2)</f>
        <v>0.1</v>
      </c>
      <c r="I3644" s="266">
        <f>YEAR(J3644)</f>
        <v>2023</v>
      </c>
      <c r="J3644" s="267">
        <v>45008</v>
      </c>
      <c r="K3644" s="267">
        <f>J3644+1</f>
        <v>45009</v>
      </c>
      <c r="L3644" s="266">
        <f>IF(M3644&lt;=365,1,2)</f>
        <v>1</v>
      </c>
      <c r="M3644" s="266">
        <f>IF(K3644&lt;$C$1,$C$2-$C$1+1,$C$2-K3644+1)</f>
        <v>38</v>
      </c>
      <c r="N3644" s="268">
        <f>M3644/365</f>
        <v>0.10410958904109589</v>
      </c>
      <c r="O3644" s="269">
        <f>'Data and Parameter'!$E$4*'Data and Parameter'!$E$5*('Data and Parameter'!$E$6+'Data and Parameter'!$E$7)*'Data and Parameter'!$E$19*'Data and Parameter'!$E$14*'ER calculations'!N3644</f>
        <v>0.53905333080220053</v>
      </c>
    </row>
    <row r="3645" spans="1:15" ht="15">
      <c r="A3645" s="284">
        <v>3641</v>
      </c>
      <c r="B3645" s="287"/>
      <c r="C3645" s="287"/>
      <c r="D3645" s="284" t="s">
        <v>1376</v>
      </c>
      <c r="E3645" s="287"/>
      <c r="F3645" s="285" t="s">
        <v>3766</v>
      </c>
      <c r="G3645" s="266" t="s">
        <v>121</v>
      </c>
      <c r="H3645" s="266">
        <f>IF(G3645="Traditional Stove",0.1,0.2)</f>
        <v>0.1</v>
      </c>
      <c r="I3645" s="266">
        <f>YEAR(J3645)</f>
        <v>2023</v>
      </c>
      <c r="J3645" s="267">
        <v>45008</v>
      </c>
      <c r="K3645" s="267">
        <f>J3645+1</f>
        <v>45009</v>
      </c>
      <c r="L3645" s="266">
        <f>IF(M3645&lt;=365,1,2)</f>
        <v>1</v>
      </c>
      <c r="M3645" s="266">
        <f>IF(K3645&lt;$C$1,$C$2-$C$1+1,$C$2-K3645+1)</f>
        <v>38</v>
      </c>
      <c r="N3645" s="268">
        <f>M3645/365</f>
        <v>0.10410958904109589</v>
      </c>
      <c r="O3645" s="269">
        <f>'Data and Parameter'!$E$4*'Data and Parameter'!$E$5*('Data and Parameter'!$E$6+'Data and Parameter'!$E$7)*'Data and Parameter'!$E$19*'Data and Parameter'!$E$14*'ER calculations'!N3645</f>
        <v>0.53905333080220053</v>
      </c>
    </row>
    <row r="3646" spans="1:15" ht="15">
      <c r="A3646" s="284">
        <v>3642</v>
      </c>
      <c r="B3646" s="287"/>
      <c r="C3646" s="287"/>
      <c r="D3646" s="284" t="s">
        <v>1376</v>
      </c>
      <c r="E3646" s="287"/>
      <c r="F3646" s="285" t="s">
        <v>3767</v>
      </c>
      <c r="G3646" s="266" t="s">
        <v>121</v>
      </c>
      <c r="H3646" s="266">
        <f>IF(G3646="Traditional Stove",0.1,0.2)</f>
        <v>0.1</v>
      </c>
      <c r="I3646" s="266">
        <f>YEAR(J3646)</f>
        <v>2023</v>
      </c>
      <c r="J3646" s="267">
        <v>45008</v>
      </c>
      <c r="K3646" s="267">
        <f>J3646+1</f>
        <v>45009</v>
      </c>
      <c r="L3646" s="266">
        <f>IF(M3646&lt;=365,1,2)</f>
        <v>1</v>
      </c>
      <c r="M3646" s="266">
        <f>IF(K3646&lt;$C$1,$C$2-$C$1+1,$C$2-K3646+1)</f>
        <v>38</v>
      </c>
      <c r="N3646" s="268">
        <f>M3646/365</f>
        <v>0.10410958904109589</v>
      </c>
      <c r="O3646" s="269">
        <f>'Data and Parameter'!$E$4*'Data and Parameter'!$E$5*('Data and Parameter'!$E$6+'Data and Parameter'!$E$7)*'Data and Parameter'!$E$19*'Data and Parameter'!$E$14*'ER calculations'!N3646</f>
        <v>0.53905333080220053</v>
      </c>
    </row>
    <row r="3647" spans="1:15" ht="15">
      <c r="A3647" s="284">
        <v>3643</v>
      </c>
      <c r="B3647" s="287"/>
      <c r="C3647" s="287"/>
      <c r="D3647" s="284" t="s">
        <v>1376</v>
      </c>
      <c r="E3647" s="287"/>
      <c r="F3647" s="285" t="s">
        <v>3768</v>
      </c>
      <c r="G3647" s="266" t="s">
        <v>121</v>
      </c>
      <c r="H3647" s="266">
        <f>IF(G3647="Traditional Stove",0.1,0.2)</f>
        <v>0.1</v>
      </c>
      <c r="I3647" s="266">
        <f>YEAR(J3647)</f>
        <v>2023</v>
      </c>
      <c r="J3647" s="267">
        <v>45008</v>
      </c>
      <c r="K3647" s="267">
        <f>J3647+1</f>
        <v>45009</v>
      </c>
      <c r="L3647" s="266">
        <f>IF(M3647&lt;=365,1,2)</f>
        <v>1</v>
      </c>
      <c r="M3647" s="266">
        <f>IF(K3647&lt;$C$1,$C$2-$C$1+1,$C$2-K3647+1)</f>
        <v>38</v>
      </c>
      <c r="N3647" s="268">
        <f>M3647/365</f>
        <v>0.10410958904109589</v>
      </c>
      <c r="O3647" s="269">
        <f>'Data and Parameter'!$E$4*'Data and Parameter'!$E$5*('Data and Parameter'!$E$6+'Data and Parameter'!$E$7)*'Data and Parameter'!$E$19*'Data and Parameter'!$E$14*'ER calculations'!N3647</f>
        <v>0.53905333080220053</v>
      </c>
    </row>
    <row r="3648" spans="1:15" ht="15">
      <c r="A3648" s="284">
        <v>3644</v>
      </c>
      <c r="B3648" s="287"/>
      <c r="C3648" s="287"/>
      <c r="D3648" s="284" t="s">
        <v>1376</v>
      </c>
      <c r="E3648" s="287"/>
      <c r="F3648" s="285" t="s">
        <v>3769</v>
      </c>
      <c r="G3648" s="266" t="s">
        <v>121</v>
      </c>
      <c r="H3648" s="266">
        <f>IF(G3648="Traditional Stove",0.1,0.2)</f>
        <v>0.1</v>
      </c>
      <c r="I3648" s="266">
        <f>YEAR(J3648)</f>
        <v>2023</v>
      </c>
      <c r="J3648" s="267">
        <v>45008</v>
      </c>
      <c r="K3648" s="267">
        <f>J3648+1</f>
        <v>45009</v>
      </c>
      <c r="L3648" s="266">
        <f>IF(M3648&lt;=365,1,2)</f>
        <v>1</v>
      </c>
      <c r="M3648" s="266">
        <f>IF(K3648&lt;$C$1,$C$2-$C$1+1,$C$2-K3648+1)</f>
        <v>38</v>
      </c>
      <c r="N3648" s="268">
        <f>M3648/365</f>
        <v>0.10410958904109589</v>
      </c>
      <c r="O3648" s="269">
        <f>'Data and Parameter'!$E$4*'Data and Parameter'!$E$5*('Data and Parameter'!$E$6+'Data and Parameter'!$E$7)*'Data and Parameter'!$E$19*'Data and Parameter'!$E$14*'ER calculations'!N3648</f>
        <v>0.53905333080220053</v>
      </c>
    </row>
    <row r="3649" spans="1:15" ht="15">
      <c r="A3649" s="284">
        <v>3645</v>
      </c>
      <c r="B3649" s="287"/>
      <c r="C3649" s="287"/>
      <c r="D3649" s="284" t="s">
        <v>1376</v>
      </c>
      <c r="E3649" s="287"/>
      <c r="F3649" s="285" t="s">
        <v>3770</v>
      </c>
      <c r="G3649" s="266" t="s">
        <v>121</v>
      </c>
      <c r="H3649" s="266">
        <f>IF(G3649="Traditional Stove",0.1,0.2)</f>
        <v>0.1</v>
      </c>
      <c r="I3649" s="266">
        <f>YEAR(J3649)</f>
        <v>2023</v>
      </c>
      <c r="J3649" s="267">
        <v>44984</v>
      </c>
      <c r="K3649" s="267">
        <f>J3649+1</f>
        <v>44985</v>
      </c>
      <c r="L3649" s="266">
        <f>IF(M3649&lt;=365,1,2)</f>
        <v>1</v>
      </c>
      <c r="M3649" s="266">
        <f>IF(K3649&lt;$C$1,$C$2-$C$1+1,$C$2-K3649+1)</f>
        <v>62</v>
      </c>
      <c r="N3649" s="268">
        <f>M3649/365</f>
        <v>0.16986301369863013</v>
      </c>
      <c r="O3649" s="269">
        <f>'Data and Parameter'!$E$4*'Data and Parameter'!$E$5*('Data and Parameter'!$E$6+'Data and Parameter'!$E$7)*'Data and Parameter'!$E$19*'Data and Parameter'!$E$14*'ER calculations'!N3649</f>
        <v>0.87950806604569554</v>
      </c>
    </row>
    <row r="3650" spans="1:15" ht="15">
      <c r="A3650" s="284">
        <v>3646</v>
      </c>
      <c r="B3650" s="287"/>
      <c r="C3650" s="287"/>
      <c r="D3650" s="284" t="s">
        <v>1376</v>
      </c>
      <c r="E3650" s="287"/>
      <c r="F3650" s="285" t="s">
        <v>3771</v>
      </c>
      <c r="G3650" s="266" t="s">
        <v>121</v>
      </c>
      <c r="H3650" s="266">
        <f>IF(G3650="Traditional Stove",0.1,0.2)</f>
        <v>0.1</v>
      </c>
      <c r="I3650" s="266">
        <f>YEAR(J3650)</f>
        <v>2023</v>
      </c>
      <c r="J3650" s="267">
        <v>45008</v>
      </c>
      <c r="K3650" s="267">
        <f>J3650+1</f>
        <v>45009</v>
      </c>
      <c r="L3650" s="266">
        <f>IF(M3650&lt;=365,1,2)</f>
        <v>1</v>
      </c>
      <c r="M3650" s="266">
        <f>IF(K3650&lt;$C$1,$C$2-$C$1+1,$C$2-K3650+1)</f>
        <v>38</v>
      </c>
      <c r="N3650" s="268">
        <f>M3650/365</f>
        <v>0.10410958904109589</v>
      </c>
      <c r="O3650" s="269">
        <f>'Data and Parameter'!$E$4*'Data and Parameter'!$E$5*('Data and Parameter'!$E$6+'Data and Parameter'!$E$7)*'Data and Parameter'!$E$19*'Data and Parameter'!$E$14*'ER calculations'!N3650</f>
        <v>0.53905333080220053</v>
      </c>
    </row>
    <row r="3651" spans="1:15" ht="15">
      <c r="A3651" s="284">
        <v>3647</v>
      </c>
      <c r="B3651" s="287"/>
      <c r="C3651" s="287"/>
      <c r="D3651" s="284" t="s">
        <v>1376</v>
      </c>
      <c r="E3651" s="287"/>
      <c r="F3651" s="285" t="s">
        <v>3772</v>
      </c>
      <c r="G3651" s="266" t="s">
        <v>121</v>
      </c>
      <c r="H3651" s="266">
        <f>IF(G3651="Traditional Stove",0.1,0.2)</f>
        <v>0.1</v>
      </c>
      <c r="I3651" s="266">
        <f>YEAR(J3651)</f>
        <v>2023</v>
      </c>
      <c r="J3651" s="267">
        <v>45008</v>
      </c>
      <c r="K3651" s="267">
        <f>J3651+1</f>
        <v>45009</v>
      </c>
      <c r="L3651" s="266">
        <f>IF(M3651&lt;=365,1,2)</f>
        <v>1</v>
      </c>
      <c r="M3651" s="266">
        <f>IF(K3651&lt;$C$1,$C$2-$C$1+1,$C$2-K3651+1)</f>
        <v>38</v>
      </c>
      <c r="N3651" s="268">
        <f>M3651/365</f>
        <v>0.10410958904109589</v>
      </c>
      <c r="O3651" s="269">
        <f>'Data and Parameter'!$E$4*'Data and Parameter'!$E$5*('Data and Parameter'!$E$6+'Data and Parameter'!$E$7)*'Data and Parameter'!$E$19*'Data and Parameter'!$E$14*'ER calculations'!N3651</f>
        <v>0.53905333080220053</v>
      </c>
    </row>
    <row r="3652" spans="1:15" ht="15">
      <c r="A3652" s="284">
        <v>3648</v>
      </c>
      <c r="B3652" s="287"/>
      <c r="C3652" s="287"/>
      <c r="D3652" s="284" t="s">
        <v>1376</v>
      </c>
      <c r="E3652" s="287"/>
      <c r="F3652" s="285" t="s">
        <v>3773</v>
      </c>
      <c r="G3652" s="266" t="s">
        <v>121</v>
      </c>
      <c r="H3652" s="266">
        <f>IF(G3652="Traditional Stove",0.1,0.2)</f>
        <v>0.1</v>
      </c>
      <c r="I3652" s="266">
        <f>YEAR(J3652)</f>
        <v>2023</v>
      </c>
      <c r="J3652" s="267">
        <v>44984</v>
      </c>
      <c r="K3652" s="267">
        <f>J3652+1</f>
        <v>44985</v>
      </c>
      <c r="L3652" s="266">
        <f>IF(M3652&lt;=365,1,2)</f>
        <v>1</v>
      </c>
      <c r="M3652" s="266">
        <f>IF(K3652&lt;$C$1,$C$2-$C$1+1,$C$2-K3652+1)</f>
        <v>62</v>
      </c>
      <c r="N3652" s="268">
        <f>M3652/365</f>
        <v>0.16986301369863013</v>
      </c>
      <c r="O3652" s="269">
        <f>'Data and Parameter'!$E$4*'Data and Parameter'!$E$5*('Data and Parameter'!$E$6+'Data and Parameter'!$E$7)*'Data and Parameter'!$E$19*'Data and Parameter'!$E$14*'ER calculations'!N3652</f>
        <v>0.87950806604569554</v>
      </c>
    </row>
    <row r="3653" spans="1:15" ht="15">
      <c r="A3653" s="284">
        <v>3649</v>
      </c>
      <c r="B3653" s="287"/>
      <c r="C3653" s="287"/>
      <c r="D3653" s="284" t="s">
        <v>1376</v>
      </c>
      <c r="E3653" s="287"/>
      <c r="F3653" s="285" t="s">
        <v>3774</v>
      </c>
      <c r="G3653" s="266" t="s">
        <v>121</v>
      </c>
      <c r="H3653" s="266">
        <f>IF(G3653="Traditional Stove",0.1,0.2)</f>
        <v>0.1</v>
      </c>
      <c r="I3653" s="266">
        <f>YEAR(J3653)</f>
        <v>2023</v>
      </c>
      <c r="J3653" s="267">
        <v>45008</v>
      </c>
      <c r="K3653" s="267">
        <f>J3653+1</f>
        <v>45009</v>
      </c>
      <c r="L3653" s="266">
        <f>IF(M3653&lt;=365,1,2)</f>
        <v>1</v>
      </c>
      <c r="M3653" s="266">
        <f>IF(K3653&lt;$C$1,$C$2-$C$1+1,$C$2-K3653+1)</f>
        <v>38</v>
      </c>
      <c r="N3653" s="268">
        <f>M3653/365</f>
        <v>0.10410958904109589</v>
      </c>
      <c r="O3653" s="269">
        <f>'Data and Parameter'!$E$4*'Data and Parameter'!$E$5*('Data and Parameter'!$E$6+'Data and Parameter'!$E$7)*'Data and Parameter'!$E$19*'Data and Parameter'!$E$14*'ER calculations'!N3653</f>
        <v>0.53905333080220053</v>
      </c>
    </row>
    <row r="3654" spans="1:15" ht="15">
      <c r="A3654" s="284">
        <v>3650</v>
      </c>
      <c r="B3654" s="287"/>
      <c r="C3654" s="287"/>
      <c r="D3654" s="284" t="s">
        <v>1376</v>
      </c>
      <c r="E3654" s="287"/>
      <c r="F3654" s="285" t="s">
        <v>3775</v>
      </c>
      <c r="G3654" s="266" t="s">
        <v>121</v>
      </c>
      <c r="H3654" s="266">
        <f>IF(G3654="Traditional Stove",0.1,0.2)</f>
        <v>0.1</v>
      </c>
      <c r="I3654" s="266">
        <f>YEAR(J3654)</f>
        <v>2023</v>
      </c>
      <c r="J3654" s="267">
        <v>45008</v>
      </c>
      <c r="K3654" s="267">
        <f>J3654+1</f>
        <v>45009</v>
      </c>
      <c r="L3654" s="266">
        <f>IF(M3654&lt;=365,1,2)</f>
        <v>1</v>
      </c>
      <c r="M3654" s="266">
        <f>IF(K3654&lt;$C$1,$C$2-$C$1+1,$C$2-K3654+1)</f>
        <v>38</v>
      </c>
      <c r="N3654" s="268">
        <f>M3654/365</f>
        <v>0.10410958904109589</v>
      </c>
      <c r="O3654" s="269">
        <f>'Data and Parameter'!$E$4*'Data and Parameter'!$E$5*('Data and Parameter'!$E$6+'Data and Parameter'!$E$7)*'Data and Parameter'!$E$19*'Data and Parameter'!$E$14*'ER calculations'!N3654</f>
        <v>0.53905333080220053</v>
      </c>
    </row>
    <row r="3655" spans="1:15" ht="15">
      <c r="A3655" s="284">
        <v>3651</v>
      </c>
      <c r="B3655" s="287"/>
      <c r="C3655" s="287"/>
      <c r="D3655" s="284" t="s">
        <v>1376</v>
      </c>
      <c r="E3655" s="287"/>
      <c r="F3655" s="285" t="s">
        <v>3776</v>
      </c>
      <c r="G3655" s="266" t="s">
        <v>121</v>
      </c>
      <c r="H3655" s="266">
        <f>IF(G3655="Traditional Stove",0.1,0.2)</f>
        <v>0.1</v>
      </c>
      <c r="I3655" s="266">
        <f>YEAR(J3655)</f>
        <v>2023</v>
      </c>
      <c r="J3655" s="267">
        <v>45008</v>
      </c>
      <c r="K3655" s="267">
        <f>J3655+1</f>
        <v>45009</v>
      </c>
      <c r="L3655" s="266">
        <f>IF(M3655&lt;=365,1,2)</f>
        <v>1</v>
      </c>
      <c r="M3655" s="266">
        <f>IF(K3655&lt;$C$1,$C$2-$C$1+1,$C$2-K3655+1)</f>
        <v>38</v>
      </c>
      <c r="N3655" s="268">
        <f>M3655/365</f>
        <v>0.10410958904109589</v>
      </c>
      <c r="O3655" s="269">
        <f>'Data and Parameter'!$E$4*'Data and Parameter'!$E$5*('Data and Parameter'!$E$6+'Data and Parameter'!$E$7)*'Data and Parameter'!$E$19*'Data and Parameter'!$E$14*'ER calculations'!N3655</f>
        <v>0.53905333080220053</v>
      </c>
    </row>
    <row r="3656" spans="1:15" ht="15">
      <c r="A3656" s="284">
        <v>3652</v>
      </c>
      <c r="B3656" s="287"/>
      <c r="C3656" s="287"/>
      <c r="D3656" s="284" t="s">
        <v>1376</v>
      </c>
      <c r="E3656" s="287"/>
      <c r="F3656" s="285" t="s">
        <v>3777</v>
      </c>
      <c r="G3656" s="266" t="s">
        <v>121</v>
      </c>
      <c r="H3656" s="266">
        <f>IF(G3656="Traditional Stove",0.1,0.2)</f>
        <v>0.1</v>
      </c>
      <c r="I3656" s="266">
        <f>YEAR(J3656)</f>
        <v>2023</v>
      </c>
      <c r="J3656" s="267">
        <v>44984</v>
      </c>
      <c r="K3656" s="267">
        <f>J3656+1</f>
        <v>44985</v>
      </c>
      <c r="L3656" s="266">
        <f>IF(M3656&lt;=365,1,2)</f>
        <v>1</v>
      </c>
      <c r="M3656" s="266">
        <f>IF(K3656&lt;$C$1,$C$2-$C$1+1,$C$2-K3656+1)</f>
        <v>62</v>
      </c>
      <c r="N3656" s="268">
        <f>M3656/365</f>
        <v>0.16986301369863013</v>
      </c>
      <c r="O3656" s="269">
        <f>'Data and Parameter'!$E$4*'Data and Parameter'!$E$5*('Data and Parameter'!$E$6+'Data and Parameter'!$E$7)*'Data and Parameter'!$E$19*'Data and Parameter'!$E$14*'ER calculations'!N3656</f>
        <v>0.87950806604569554</v>
      </c>
    </row>
    <row r="3657" spans="1:15" ht="15">
      <c r="A3657" s="284">
        <v>3653</v>
      </c>
      <c r="B3657" s="287"/>
      <c r="C3657" s="287"/>
      <c r="D3657" s="284" t="s">
        <v>1376</v>
      </c>
      <c r="E3657" s="287"/>
      <c r="F3657" s="285" t="s">
        <v>3778</v>
      </c>
      <c r="G3657" s="266" t="s">
        <v>121</v>
      </c>
      <c r="H3657" s="266">
        <f>IF(G3657="Traditional Stove",0.1,0.2)</f>
        <v>0.1</v>
      </c>
      <c r="I3657" s="266">
        <f>YEAR(J3657)</f>
        <v>2023</v>
      </c>
      <c r="J3657" s="267">
        <v>45008</v>
      </c>
      <c r="K3657" s="267">
        <f>J3657+1</f>
        <v>45009</v>
      </c>
      <c r="L3657" s="266">
        <f>IF(M3657&lt;=365,1,2)</f>
        <v>1</v>
      </c>
      <c r="M3657" s="266">
        <f>IF(K3657&lt;$C$1,$C$2-$C$1+1,$C$2-K3657+1)</f>
        <v>38</v>
      </c>
      <c r="N3657" s="268">
        <f>M3657/365</f>
        <v>0.10410958904109589</v>
      </c>
      <c r="O3657" s="269">
        <f>'Data and Parameter'!$E$4*'Data and Parameter'!$E$5*('Data and Parameter'!$E$6+'Data and Parameter'!$E$7)*'Data and Parameter'!$E$19*'Data and Parameter'!$E$14*'ER calculations'!N3657</f>
        <v>0.53905333080220053</v>
      </c>
    </row>
    <row r="3658" spans="1:15" ht="15">
      <c r="A3658" s="284">
        <v>3654</v>
      </c>
      <c r="B3658" s="287"/>
      <c r="C3658" s="287"/>
      <c r="D3658" s="284" t="s">
        <v>1376</v>
      </c>
      <c r="E3658" s="287"/>
      <c r="F3658" s="285" t="s">
        <v>3779</v>
      </c>
      <c r="G3658" s="266" t="s">
        <v>121</v>
      </c>
      <c r="H3658" s="266">
        <f>IF(G3658="Traditional Stove",0.1,0.2)</f>
        <v>0.1</v>
      </c>
      <c r="I3658" s="266">
        <f>YEAR(J3658)</f>
        <v>2023</v>
      </c>
      <c r="J3658" s="267">
        <v>45008</v>
      </c>
      <c r="K3658" s="267">
        <f>J3658+1</f>
        <v>45009</v>
      </c>
      <c r="L3658" s="266">
        <f>IF(M3658&lt;=365,1,2)</f>
        <v>1</v>
      </c>
      <c r="M3658" s="266">
        <f>IF(K3658&lt;$C$1,$C$2-$C$1+1,$C$2-K3658+1)</f>
        <v>38</v>
      </c>
      <c r="N3658" s="268">
        <f>M3658/365</f>
        <v>0.10410958904109589</v>
      </c>
      <c r="O3658" s="269">
        <f>'Data and Parameter'!$E$4*'Data and Parameter'!$E$5*('Data and Parameter'!$E$6+'Data and Parameter'!$E$7)*'Data and Parameter'!$E$19*'Data and Parameter'!$E$14*'ER calculations'!N3658</f>
        <v>0.53905333080220053</v>
      </c>
    </row>
    <row r="3659" spans="1:15" ht="15">
      <c r="A3659" s="284">
        <v>3655</v>
      </c>
      <c r="B3659" s="287"/>
      <c r="C3659" s="287"/>
      <c r="D3659" s="284" t="s">
        <v>1376</v>
      </c>
      <c r="E3659" s="287"/>
      <c r="F3659" s="285" t="s">
        <v>3780</v>
      </c>
      <c r="G3659" s="266" t="s">
        <v>121</v>
      </c>
      <c r="H3659" s="266">
        <f>IF(G3659="Traditional Stove",0.1,0.2)</f>
        <v>0.1</v>
      </c>
      <c r="I3659" s="266">
        <f>YEAR(J3659)</f>
        <v>2023</v>
      </c>
      <c r="J3659" s="267">
        <v>45008</v>
      </c>
      <c r="K3659" s="267">
        <f>J3659+1</f>
        <v>45009</v>
      </c>
      <c r="L3659" s="266">
        <f>IF(M3659&lt;=365,1,2)</f>
        <v>1</v>
      </c>
      <c r="M3659" s="266">
        <f>IF(K3659&lt;$C$1,$C$2-$C$1+1,$C$2-K3659+1)</f>
        <v>38</v>
      </c>
      <c r="N3659" s="268">
        <f>M3659/365</f>
        <v>0.10410958904109589</v>
      </c>
      <c r="O3659" s="269">
        <f>'Data and Parameter'!$E$4*'Data and Parameter'!$E$5*('Data and Parameter'!$E$6+'Data and Parameter'!$E$7)*'Data and Parameter'!$E$19*'Data and Parameter'!$E$14*'ER calculations'!N3659</f>
        <v>0.53905333080220053</v>
      </c>
    </row>
    <row r="3660" spans="1:15" ht="15">
      <c r="A3660" s="284">
        <v>3656</v>
      </c>
      <c r="B3660" s="287"/>
      <c r="C3660" s="287"/>
      <c r="D3660" s="284" t="s">
        <v>1376</v>
      </c>
      <c r="E3660" s="287"/>
      <c r="F3660" s="285" t="s">
        <v>3781</v>
      </c>
      <c r="G3660" s="266" t="s">
        <v>121</v>
      </c>
      <c r="H3660" s="266">
        <f>IF(G3660="Traditional Stove",0.1,0.2)</f>
        <v>0.1</v>
      </c>
      <c r="I3660" s="266">
        <f>YEAR(J3660)</f>
        <v>2023</v>
      </c>
      <c r="J3660" s="267">
        <v>45008</v>
      </c>
      <c r="K3660" s="267">
        <f>J3660+1</f>
        <v>45009</v>
      </c>
      <c r="L3660" s="266">
        <f>IF(M3660&lt;=365,1,2)</f>
        <v>1</v>
      </c>
      <c r="M3660" s="266">
        <f>IF(K3660&lt;$C$1,$C$2-$C$1+1,$C$2-K3660+1)</f>
        <v>38</v>
      </c>
      <c r="N3660" s="268">
        <f>M3660/365</f>
        <v>0.10410958904109589</v>
      </c>
      <c r="O3660" s="269">
        <f>'Data and Parameter'!$E$4*'Data and Parameter'!$E$5*('Data and Parameter'!$E$6+'Data and Parameter'!$E$7)*'Data and Parameter'!$E$19*'Data and Parameter'!$E$14*'ER calculations'!N3660</f>
        <v>0.53905333080220053</v>
      </c>
    </row>
    <row r="3661" spans="1:15" ht="15">
      <c r="A3661" s="284">
        <v>3657</v>
      </c>
      <c r="B3661" s="287"/>
      <c r="C3661" s="287"/>
      <c r="D3661" s="284" t="s">
        <v>1376</v>
      </c>
      <c r="E3661" s="287"/>
      <c r="F3661" s="285" t="s">
        <v>3782</v>
      </c>
      <c r="G3661" s="266" t="s">
        <v>121</v>
      </c>
      <c r="H3661" s="266">
        <f>IF(G3661="Traditional Stove",0.1,0.2)</f>
        <v>0.1</v>
      </c>
      <c r="I3661" s="266">
        <f>YEAR(J3661)</f>
        <v>2023</v>
      </c>
      <c r="J3661" s="267">
        <v>45008</v>
      </c>
      <c r="K3661" s="267">
        <f>J3661+1</f>
        <v>45009</v>
      </c>
      <c r="L3661" s="266">
        <f>IF(M3661&lt;=365,1,2)</f>
        <v>1</v>
      </c>
      <c r="M3661" s="266">
        <f>IF(K3661&lt;$C$1,$C$2-$C$1+1,$C$2-K3661+1)</f>
        <v>38</v>
      </c>
      <c r="N3661" s="268">
        <f>M3661/365</f>
        <v>0.10410958904109589</v>
      </c>
      <c r="O3661" s="269">
        <f>'Data and Parameter'!$E$4*'Data and Parameter'!$E$5*('Data and Parameter'!$E$6+'Data and Parameter'!$E$7)*'Data and Parameter'!$E$19*'Data and Parameter'!$E$14*'ER calculations'!N3661</f>
        <v>0.53905333080220053</v>
      </c>
    </row>
    <row r="3662" spans="1:15" ht="15">
      <c r="A3662" s="284">
        <v>3658</v>
      </c>
      <c r="B3662" s="287"/>
      <c r="C3662" s="287"/>
      <c r="D3662" s="284" t="s">
        <v>588</v>
      </c>
      <c r="E3662" s="287"/>
      <c r="F3662" s="285" t="s">
        <v>3783</v>
      </c>
      <c r="G3662" s="266" t="s">
        <v>121</v>
      </c>
      <c r="H3662" s="266">
        <f>IF(G3662="Traditional Stove",0.1,0.2)</f>
        <v>0.1</v>
      </c>
      <c r="I3662" s="266">
        <f>YEAR(J3662)</f>
        <v>2023</v>
      </c>
      <c r="J3662" s="267">
        <v>45014</v>
      </c>
      <c r="K3662" s="267">
        <f>J3662+1</f>
        <v>45015</v>
      </c>
      <c r="L3662" s="266">
        <f>IF(M3662&lt;=365,1,2)</f>
        <v>1</v>
      </c>
      <c r="M3662" s="266">
        <f>IF(K3662&lt;$C$1,$C$2-$C$1+1,$C$2-K3662+1)</f>
        <v>32</v>
      </c>
      <c r="N3662" s="268">
        <f>M3662/365</f>
        <v>8.7671232876712329E-2</v>
      </c>
      <c r="O3662" s="269">
        <f>'Data and Parameter'!$E$4*'Data and Parameter'!$E$5*('Data and Parameter'!$E$6+'Data and Parameter'!$E$7)*'Data and Parameter'!$E$19*'Data and Parameter'!$E$14*'ER calculations'!N3662</f>
        <v>0.45393964699132677</v>
      </c>
    </row>
    <row r="3663" spans="1:15" ht="15">
      <c r="A3663" s="284">
        <v>3659</v>
      </c>
      <c r="B3663" s="287"/>
      <c r="C3663" s="287"/>
      <c r="D3663" s="284" t="s">
        <v>1376</v>
      </c>
      <c r="E3663" s="287"/>
      <c r="F3663" s="285" t="s">
        <v>3784</v>
      </c>
      <c r="G3663" s="266" t="s">
        <v>121</v>
      </c>
      <c r="H3663" s="266">
        <f>IF(G3663="Traditional Stove",0.1,0.2)</f>
        <v>0.1</v>
      </c>
      <c r="I3663" s="266">
        <f>YEAR(J3663)</f>
        <v>2023</v>
      </c>
      <c r="J3663" s="267">
        <v>45008</v>
      </c>
      <c r="K3663" s="267">
        <f>J3663+1</f>
        <v>45009</v>
      </c>
      <c r="L3663" s="266">
        <f>IF(M3663&lt;=365,1,2)</f>
        <v>1</v>
      </c>
      <c r="M3663" s="266">
        <f>IF(K3663&lt;$C$1,$C$2-$C$1+1,$C$2-K3663+1)</f>
        <v>38</v>
      </c>
      <c r="N3663" s="268">
        <f>M3663/365</f>
        <v>0.10410958904109589</v>
      </c>
      <c r="O3663" s="269">
        <f>'Data and Parameter'!$E$4*'Data and Parameter'!$E$5*('Data and Parameter'!$E$6+'Data and Parameter'!$E$7)*'Data and Parameter'!$E$19*'Data and Parameter'!$E$14*'ER calculations'!N3663</f>
        <v>0.53905333080220053</v>
      </c>
    </row>
    <row r="3664" spans="1:15" ht="15">
      <c r="A3664" s="284">
        <v>3660</v>
      </c>
      <c r="B3664" s="287"/>
      <c r="C3664" s="287"/>
      <c r="D3664" s="284" t="s">
        <v>3178</v>
      </c>
      <c r="E3664" s="287"/>
      <c r="F3664" s="285" t="s">
        <v>3785</v>
      </c>
      <c r="G3664" s="266" t="s">
        <v>121</v>
      </c>
      <c r="H3664" s="266">
        <f>IF(G3664="Traditional Stove",0.1,0.2)</f>
        <v>0.1</v>
      </c>
      <c r="I3664" s="266">
        <f>YEAR(J3664)</f>
        <v>2023</v>
      </c>
      <c r="J3664" s="267">
        <v>44970</v>
      </c>
      <c r="K3664" s="267">
        <f>J3664+1</f>
        <v>44971</v>
      </c>
      <c r="L3664" s="266">
        <f>IF(M3664&lt;=365,1,2)</f>
        <v>1</v>
      </c>
      <c r="M3664" s="266">
        <f>IF(K3664&lt;$C$1,$C$2-$C$1+1,$C$2-K3664+1)</f>
        <v>76</v>
      </c>
      <c r="N3664" s="268">
        <f>M3664/365</f>
        <v>0.20821917808219179</v>
      </c>
      <c r="O3664" s="269">
        <f>'Data and Parameter'!$E$4*'Data and Parameter'!$E$5*('Data and Parameter'!$E$6+'Data and Parameter'!$E$7)*'Data and Parameter'!$E$19*'Data and Parameter'!$E$14*'ER calculations'!N3664</f>
        <v>1.0781066616044011</v>
      </c>
    </row>
    <row r="3665" spans="1:15" ht="15">
      <c r="A3665" s="284">
        <v>3661</v>
      </c>
      <c r="B3665" s="287"/>
      <c r="C3665" s="287"/>
      <c r="D3665" s="284" t="s">
        <v>1376</v>
      </c>
      <c r="E3665" s="287"/>
      <c r="F3665" s="285" t="s">
        <v>3786</v>
      </c>
      <c r="G3665" s="266" t="s">
        <v>121</v>
      </c>
      <c r="H3665" s="266">
        <f>IF(G3665="Traditional Stove",0.1,0.2)</f>
        <v>0.1</v>
      </c>
      <c r="I3665" s="266">
        <f>YEAR(J3665)</f>
        <v>2023</v>
      </c>
      <c r="J3665" s="267">
        <v>45008</v>
      </c>
      <c r="K3665" s="267">
        <f>J3665+1</f>
        <v>45009</v>
      </c>
      <c r="L3665" s="266">
        <f>IF(M3665&lt;=365,1,2)</f>
        <v>1</v>
      </c>
      <c r="M3665" s="266">
        <f>IF(K3665&lt;$C$1,$C$2-$C$1+1,$C$2-K3665+1)</f>
        <v>38</v>
      </c>
      <c r="N3665" s="268">
        <f>M3665/365</f>
        <v>0.10410958904109589</v>
      </c>
      <c r="O3665" s="269">
        <f>'Data and Parameter'!$E$4*'Data and Parameter'!$E$5*('Data and Parameter'!$E$6+'Data and Parameter'!$E$7)*'Data and Parameter'!$E$19*'Data and Parameter'!$E$14*'ER calculations'!N3665</f>
        <v>0.53905333080220053</v>
      </c>
    </row>
    <row r="3666" spans="1:15" ht="15">
      <c r="A3666" s="284">
        <v>3662</v>
      </c>
      <c r="B3666" s="287"/>
      <c r="C3666" s="287"/>
      <c r="D3666" s="284" t="s">
        <v>1376</v>
      </c>
      <c r="E3666" s="287"/>
      <c r="F3666" s="285" t="s">
        <v>3787</v>
      </c>
      <c r="G3666" s="266" t="s">
        <v>121</v>
      </c>
      <c r="H3666" s="266">
        <f>IF(G3666="Traditional Stove",0.1,0.2)</f>
        <v>0.1</v>
      </c>
      <c r="I3666" s="266">
        <f>YEAR(J3666)</f>
        <v>2023</v>
      </c>
      <c r="J3666" s="267">
        <v>45008</v>
      </c>
      <c r="K3666" s="267">
        <f>J3666+1</f>
        <v>45009</v>
      </c>
      <c r="L3666" s="266">
        <f>IF(M3666&lt;=365,1,2)</f>
        <v>1</v>
      </c>
      <c r="M3666" s="266">
        <f>IF(K3666&lt;$C$1,$C$2-$C$1+1,$C$2-K3666+1)</f>
        <v>38</v>
      </c>
      <c r="N3666" s="268">
        <f>M3666/365</f>
        <v>0.10410958904109589</v>
      </c>
      <c r="O3666" s="269">
        <f>'Data and Parameter'!$E$4*'Data and Parameter'!$E$5*('Data and Parameter'!$E$6+'Data and Parameter'!$E$7)*'Data and Parameter'!$E$19*'Data and Parameter'!$E$14*'ER calculations'!N3666</f>
        <v>0.53905333080220053</v>
      </c>
    </row>
    <row r="3667" spans="1:15" ht="15">
      <c r="A3667" s="284">
        <v>3663</v>
      </c>
      <c r="B3667" s="287"/>
      <c r="C3667" s="287"/>
      <c r="D3667" s="284" t="s">
        <v>1376</v>
      </c>
      <c r="E3667" s="287"/>
      <c r="F3667" s="285" t="s">
        <v>3788</v>
      </c>
      <c r="G3667" s="266" t="s">
        <v>121</v>
      </c>
      <c r="H3667" s="266">
        <f>IF(G3667="Traditional Stove",0.1,0.2)</f>
        <v>0.1</v>
      </c>
      <c r="I3667" s="266">
        <f>YEAR(J3667)</f>
        <v>2023</v>
      </c>
      <c r="J3667" s="267">
        <v>44984</v>
      </c>
      <c r="K3667" s="267">
        <f>J3667+1</f>
        <v>44985</v>
      </c>
      <c r="L3667" s="266">
        <f>IF(M3667&lt;=365,1,2)</f>
        <v>1</v>
      </c>
      <c r="M3667" s="266">
        <f>IF(K3667&lt;$C$1,$C$2-$C$1+1,$C$2-K3667+1)</f>
        <v>62</v>
      </c>
      <c r="N3667" s="268">
        <f>M3667/365</f>
        <v>0.16986301369863013</v>
      </c>
      <c r="O3667" s="269">
        <f>'Data and Parameter'!$E$4*'Data and Parameter'!$E$5*('Data and Parameter'!$E$6+'Data and Parameter'!$E$7)*'Data and Parameter'!$E$19*'Data and Parameter'!$E$14*'ER calculations'!N3667</f>
        <v>0.87950806604569554</v>
      </c>
    </row>
    <row r="3668" spans="1:15" ht="15">
      <c r="A3668" s="284">
        <v>3664</v>
      </c>
      <c r="B3668" s="287"/>
      <c r="C3668" s="287"/>
      <c r="D3668" s="284" t="s">
        <v>1376</v>
      </c>
      <c r="E3668" s="287"/>
      <c r="F3668" s="285" t="s">
        <v>3789</v>
      </c>
      <c r="G3668" s="266" t="s">
        <v>121</v>
      </c>
      <c r="H3668" s="266">
        <f>IF(G3668="Traditional Stove",0.1,0.2)</f>
        <v>0.1</v>
      </c>
      <c r="I3668" s="266">
        <f>YEAR(J3668)</f>
        <v>2023</v>
      </c>
      <c r="J3668" s="267">
        <v>45008</v>
      </c>
      <c r="K3668" s="267">
        <f>J3668+1</f>
        <v>45009</v>
      </c>
      <c r="L3668" s="266">
        <f>IF(M3668&lt;=365,1,2)</f>
        <v>1</v>
      </c>
      <c r="M3668" s="266">
        <f>IF(K3668&lt;$C$1,$C$2-$C$1+1,$C$2-K3668+1)</f>
        <v>38</v>
      </c>
      <c r="N3668" s="268">
        <f>M3668/365</f>
        <v>0.10410958904109589</v>
      </c>
      <c r="O3668" s="269">
        <f>'Data and Parameter'!$E$4*'Data and Parameter'!$E$5*('Data and Parameter'!$E$6+'Data and Parameter'!$E$7)*'Data and Parameter'!$E$19*'Data and Parameter'!$E$14*'ER calculations'!N3668</f>
        <v>0.53905333080220053</v>
      </c>
    </row>
    <row r="3669" spans="1:15" ht="15">
      <c r="A3669" s="284">
        <v>3665</v>
      </c>
      <c r="B3669" s="287"/>
      <c r="C3669" s="287"/>
      <c r="D3669" s="284" t="s">
        <v>1376</v>
      </c>
      <c r="E3669" s="287"/>
      <c r="F3669" s="285" t="s">
        <v>3790</v>
      </c>
      <c r="G3669" s="266" t="s">
        <v>121</v>
      </c>
      <c r="H3669" s="266">
        <f>IF(G3669="Traditional Stove",0.1,0.2)</f>
        <v>0.1</v>
      </c>
      <c r="I3669" s="266">
        <f>YEAR(J3669)</f>
        <v>2023</v>
      </c>
      <c r="J3669" s="267">
        <v>45008</v>
      </c>
      <c r="K3669" s="267">
        <f>J3669+1</f>
        <v>45009</v>
      </c>
      <c r="L3669" s="266">
        <f>IF(M3669&lt;=365,1,2)</f>
        <v>1</v>
      </c>
      <c r="M3669" s="266">
        <f>IF(K3669&lt;$C$1,$C$2-$C$1+1,$C$2-K3669+1)</f>
        <v>38</v>
      </c>
      <c r="N3669" s="268">
        <f>M3669/365</f>
        <v>0.10410958904109589</v>
      </c>
      <c r="O3669" s="269">
        <f>'Data and Parameter'!$E$4*'Data and Parameter'!$E$5*('Data and Parameter'!$E$6+'Data and Parameter'!$E$7)*'Data and Parameter'!$E$19*'Data and Parameter'!$E$14*'ER calculations'!N3669</f>
        <v>0.53905333080220053</v>
      </c>
    </row>
    <row r="3670" spans="1:15" ht="15">
      <c r="A3670" s="284">
        <v>3666</v>
      </c>
      <c r="B3670" s="287"/>
      <c r="C3670" s="287"/>
      <c r="D3670" s="284" t="s">
        <v>1376</v>
      </c>
      <c r="E3670" s="287"/>
      <c r="F3670" s="285" t="s">
        <v>3791</v>
      </c>
      <c r="G3670" s="266" t="s">
        <v>121</v>
      </c>
      <c r="H3670" s="266">
        <f>IF(G3670="Traditional Stove",0.1,0.2)</f>
        <v>0.1</v>
      </c>
      <c r="I3670" s="266">
        <f>YEAR(J3670)</f>
        <v>2023</v>
      </c>
      <c r="J3670" s="267">
        <v>45008</v>
      </c>
      <c r="K3670" s="267">
        <f>J3670+1</f>
        <v>45009</v>
      </c>
      <c r="L3670" s="266">
        <f>IF(M3670&lt;=365,1,2)</f>
        <v>1</v>
      </c>
      <c r="M3670" s="266">
        <f>IF(K3670&lt;$C$1,$C$2-$C$1+1,$C$2-K3670+1)</f>
        <v>38</v>
      </c>
      <c r="N3670" s="268">
        <f>M3670/365</f>
        <v>0.10410958904109589</v>
      </c>
      <c r="O3670" s="269">
        <f>'Data and Parameter'!$E$4*'Data and Parameter'!$E$5*('Data and Parameter'!$E$6+'Data and Parameter'!$E$7)*'Data and Parameter'!$E$19*'Data and Parameter'!$E$14*'ER calculations'!N3670</f>
        <v>0.53905333080220053</v>
      </c>
    </row>
    <row r="3671" spans="1:15" ht="15">
      <c r="A3671" s="284">
        <v>3667</v>
      </c>
      <c r="B3671" s="287"/>
      <c r="C3671" s="287"/>
      <c r="D3671" s="284" t="s">
        <v>1376</v>
      </c>
      <c r="E3671" s="287"/>
      <c r="F3671" s="285" t="s">
        <v>3792</v>
      </c>
      <c r="G3671" s="266" t="s">
        <v>121</v>
      </c>
      <c r="H3671" s="266">
        <f>IF(G3671="Traditional Stove",0.1,0.2)</f>
        <v>0.1</v>
      </c>
      <c r="I3671" s="266">
        <f>YEAR(J3671)</f>
        <v>2023</v>
      </c>
      <c r="J3671" s="267">
        <v>45008</v>
      </c>
      <c r="K3671" s="267">
        <f>J3671+1</f>
        <v>45009</v>
      </c>
      <c r="L3671" s="266">
        <f>IF(M3671&lt;=365,1,2)</f>
        <v>1</v>
      </c>
      <c r="M3671" s="266">
        <f>IF(K3671&lt;$C$1,$C$2-$C$1+1,$C$2-K3671+1)</f>
        <v>38</v>
      </c>
      <c r="N3671" s="268">
        <f>M3671/365</f>
        <v>0.10410958904109589</v>
      </c>
      <c r="O3671" s="269">
        <f>'Data and Parameter'!$E$4*'Data and Parameter'!$E$5*('Data and Parameter'!$E$6+'Data and Parameter'!$E$7)*'Data and Parameter'!$E$19*'Data and Parameter'!$E$14*'ER calculations'!N3671</f>
        <v>0.53905333080220053</v>
      </c>
    </row>
    <row r="3672" spans="1:15" ht="15">
      <c r="A3672" s="284">
        <v>3668</v>
      </c>
      <c r="B3672" s="287"/>
      <c r="C3672" s="287"/>
      <c r="D3672" s="284" t="s">
        <v>1376</v>
      </c>
      <c r="E3672" s="287"/>
      <c r="F3672" s="285" t="s">
        <v>3793</v>
      </c>
      <c r="G3672" s="266" t="s">
        <v>121</v>
      </c>
      <c r="H3672" s="266">
        <f>IF(G3672="Traditional Stove",0.1,0.2)</f>
        <v>0.1</v>
      </c>
      <c r="I3672" s="266">
        <f>YEAR(J3672)</f>
        <v>2023</v>
      </c>
      <c r="J3672" s="267">
        <v>44984</v>
      </c>
      <c r="K3672" s="267">
        <f>J3672+1</f>
        <v>44985</v>
      </c>
      <c r="L3672" s="266">
        <f>IF(M3672&lt;=365,1,2)</f>
        <v>1</v>
      </c>
      <c r="M3672" s="266">
        <f>IF(K3672&lt;$C$1,$C$2-$C$1+1,$C$2-K3672+1)</f>
        <v>62</v>
      </c>
      <c r="N3672" s="268">
        <f>M3672/365</f>
        <v>0.16986301369863013</v>
      </c>
      <c r="O3672" s="269">
        <f>'Data and Parameter'!$E$4*'Data and Parameter'!$E$5*('Data and Parameter'!$E$6+'Data and Parameter'!$E$7)*'Data and Parameter'!$E$19*'Data and Parameter'!$E$14*'ER calculations'!N3672</f>
        <v>0.87950806604569554</v>
      </c>
    </row>
    <row r="3673" spans="1:15" ht="15">
      <c r="A3673" s="284">
        <v>3669</v>
      </c>
      <c r="B3673" s="287"/>
      <c r="C3673" s="287"/>
      <c r="D3673" s="284" t="s">
        <v>1376</v>
      </c>
      <c r="E3673" s="287"/>
      <c r="F3673" s="285" t="s">
        <v>3794</v>
      </c>
      <c r="G3673" s="266" t="s">
        <v>121</v>
      </c>
      <c r="H3673" s="266">
        <f>IF(G3673="Traditional Stove",0.1,0.2)</f>
        <v>0.1</v>
      </c>
      <c r="I3673" s="266">
        <f>YEAR(J3673)</f>
        <v>2023</v>
      </c>
      <c r="J3673" s="267">
        <v>45008</v>
      </c>
      <c r="K3673" s="267">
        <f>J3673+1</f>
        <v>45009</v>
      </c>
      <c r="L3673" s="266">
        <f>IF(M3673&lt;=365,1,2)</f>
        <v>1</v>
      </c>
      <c r="M3673" s="266">
        <f>IF(K3673&lt;$C$1,$C$2-$C$1+1,$C$2-K3673+1)</f>
        <v>38</v>
      </c>
      <c r="N3673" s="268">
        <f>M3673/365</f>
        <v>0.10410958904109589</v>
      </c>
      <c r="O3673" s="269">
        <f>'Data and Parameter'!$E$4*'Data and Parameter'!$E$5*('Data and Parameter'!$E$6+'Data and Parameter'!$E$7)*'Data and Parameter'!$E$19*'Data and Parameter'!$E$14*'ER calculations'!N3673</f>
        <v>0.53905333080220053</v>
      </c>
    </row>
    <row r="3674" spans="1:15" ht="15">
      <c r="A3674" s="284">
        <v>3670</v>
      </c>
      <c r="B3674" s="287"/>
      <c r="C3674" s="287"/>
      <c r="D3674" s="284" t="s">
        <v>3178</v>
      </c>
      <c r="E3674" s="287"/>
      <c r="F3674" s="285" t="s">
        <v>3795</v>
      </c>
      <c r="G3674" s="266" t="s">
        <v>121</v>
      </c>
      <c r="H3674" s="266">
        <f>IF(G3674="Traditional Stove",0.1,0.2)</f>
        <v>0.1</v>
      </c>
      <c r="I3674" s="266">
        <f>YEAR(J3674)</f>
        <v>2023</v>
      </c>
      <c r="J3674" s="267">
        <v>44967</v>
      </c>
      <c r="K3674" s="267">
        <f>J3674+1</f>
        <v>44968</v>
      </c>
      <c r="L3674" s="266">
        <f>IF(M3674&lt;=365,1,2)</f>
        <v>1</v>
      </c>
      <c r="M3674" s="266">
        <f>IF(K3674&lt;$C$1,$C$2-$C$1+1,$C$2-K3674+1)</f>
        <v>79</v>
      </c>
      <c r="N3674" s="268">
        <f>M3674/365</f>
        <v>0.21643835616438356</v>
      </c>
      <c r="O3674" s="269">
        <f>'Data and Parameter'!$E$4*'Data and Parameter'!$E$5*('Data and Parameter'!$E$6+'Data and Parameter'!$E$7)*'Data and Parameter'!$E$19*'Data and Parameter'!$E$14*'ER calculations'!N3674</f>
        <v>1.1206635035098378</v>
      </c>
    </row>
    <row r="3675" spans="1:15" ht="15">
      <c r="A3675" s="284">
        <v>3671</v>
      </c>
      <c r="B3675" s="287"/>
      <c r="C3675" s="287"/>
      <c r="D3675" s="284" t="s">
        <v>588</v>
      </c>
      <c r="E3675" s="287"/>
      <c r="F3675" s="285" t="s">
        <v>3796</v>
      </c>
      <c r="G3675" s="266" t="s">
        <v>121</v>
      </c>
      <c r="H3675" s="266">
        <f>IF(G3675="Traditional Stove",0.1,0.2)</f>
        <v>0.1</v>
      </c>
      <c r="I3675" s="266">
        <f>YEAR(J3675)</f>
        <v>2023</v>
      </c>
      <c r="J3675" s="267">
        <v>45014</v>
      </c>
      <c r="K3675" s="267">
        <f>J3675+1</f>
        <v>45015</v>
      </c>
      <c r="L3675" s="266">
        <f>IF(M3675&lt;=365,1,2)</f>
        <v>1</v>
      </c>
      <c r="M3675" s="266">
        <f>IF(K3675&lt;$C$1,$C$2-$C$1+1,$C$2-K3675+1)</f>
        <v>32</v>
      </c>
      <c r="N3675" s="268">
        <f>M3675/365</f>
        <v>8.7671232876712329E-2</v>
      </c>
      <c r="O3675" s="269">
        <f>'Data and Parameter'!$E$4*'Data and Parameter'!$E$5*('Data and Parameter'!$E$6+'Data and Parameter'!$E$7)*'Data and Parameter'!$E$19*'Data and Parameter'!$E$14*'ER calculations'!N3675</f>
        <v>0.45393964699132677</v>
      </c>
    </row>
    <row r="3676" spans="1:15" ht="15">
      <c r="A3676" s="284">
        <v>3672</v>
      </c>
      <c r="B3676" s="287"/>
      <c r="C3676" s="287"/>
      <c r="D3676" s="284" t="s">
        <v>1376</v>
      </c>
      <c r="E3676" s="287"/>
      <c r="F3676" s="285" t="s">
        <v>3797</v>
      </c>
      <c r="G3676" s="266" t="s">
        <v>121</v>
      </c>
      <c r="H3676" s="266">
        <f>IF(G3676="Traditional Stove",0.1,0.2)</f>
        <v>0.1</v>
      </c>
      <c r="I3676" s="266">
        <f>YEAR(J3676)</f>
        <v>2023</v>
      </c>
      <c r="J3676" s="267">
        <v>45008</v>
      </c>
      <c r="K3676" s="267">
        <f>J3676+1</f>
        <v>45009</v>
      </c>
      <c r="L3676" s="266">
        <f>IF(M3676&lt;=365,1,2)</f>
        <v>1</v>
      </c>
      <c r="M3676" s="266">
        <f>IF(K3676&lt;$C$1,$C$2-$C$1+1,$C$2-K3676+1)</f>
        <v>38</v>
      </c>
      <c r="N3676" s="268">
        <f>M3676/365</f>
        <v>0.10410958904109589</v>
      </c>
      <c r="O3676" s="269">
        <f>'Data and Parameter'!$E$4*'Data and Parameter'!$E$5*('Data and Parameter'!$E$6+'Data and Parameter'!$E$7)*'Data and Parameter'!$E$19*'Data and Parameter'!$E$14*'ER calculations'!N3676</f>
        <v>0.53905333080220053</v>
      </c>
    </row>
    <row r="3677" spans="1:15" ht="15">
      <c r="A3677" s="284">
        <v>3673</v>
      </c>
      <c r="B3677" s="287"/>
      <c r="C3677" s="287"/>
      <c r="D3677" s="284" t="s">
        <v>1376</v>
      </c>
      <c r="E3677" s="287"/>
      <c r="F3677" s="285" t="s">
        <v>3798</v>
      </c>
      <c r="G3677" s="266" t="s">
        <v>121</v>
      </c>
      <c r="H3677" s="266">
        <f>IF(G3677="Traditional Stove",0.1,0.2)</f>
        <v>0.1</v>
      </c>
      <c r="I3677" s="266">
        <f>YEAR(J3677)</f>
        <v>2023</v>
      </c>
      <c r="J3677" s="267">
        <v>44984</v>
      </c>
      <c r="K3677" s="267">
        <f>J3677+1</f>
        <v>44985</v>
      </c>
      <c r="L3677" s="266">
        <f>IF(M3677&lt;=365,1,2)</f>
        <v>1</v>
      </c>
      <c r="M3677" s="266">
        <f>IF(K3677&lt;$C$1,$C$2-$C$1+1,$C$2-K3677+1)</f>
        <v>62</v>
      </c>
      <c r="N3677" s="268">
        <f>M3677/365</f>
        <v>0.16986301369863013</v>
      </c>
      <c r="O3677" s="269">
        <f>'Data and Parameter'!$E$4*'Data and Parameter'!$E$5*('Data and Parameter'!$E$6+'Data and Parameter'!$E$7)*'Data and Parameter'!$E$19*'Data and Parameter'!$E$14*'ER calculations'!N3677</f>
        <v>0.87950806604569554</v>
      </c>
    </row>
    <row r="3678" spans="1:15" ht="15">
      <c r="A3678" s="284">
        <v>3674</v>
      </c>
      <c r="B3678" s="287"/>
      <c r="C3678" s="287"/>
      <c r="D3678" s="284" t="s">
        <v>3178</v>
      </c>
      <c r="E3678" s="287"/>
      <c r="F3678" s="285" t="s">
        <v>3799</v>
      </c>
      <c r="G3678" s="266" t="s">
        <v>121</v>
      </c>
      <c r="H3678" s="266">
        <f>IF(G3678="Traditional Stove",0.1,0.2)</f>
        <v>0.1</v>
      </c>
      <c r="I3678" s="266">
        <f>YEAR(J3678)</f>
        <v>2023</v>
      </c>
      <c r="J3678" s="267">
        <v>44967</v>
      </c>
      <c r="K3678" s="267">
        <f>J3678+1</f>
        <v>44968</v>
      </c>
      <c r="L3678" s="266">
        <f>IF(M3678&lt;=365,1,2)</f>
        <v>1</v>
      </c>
      <c r="M3678" s="266">
        <f>IF(K3678&lt;$C$1,$C$2-$C$1+1,$C$2-K3678+1)</f>
        <v>79</v>
      </c>
      <c r="N3678" s="268">
        <f>M3678/365</f>
        <v>0.21643835616438356</v>
      </c>
      <c r="O3678" s="269">
        <f>'Data and Parameter'!$E$4*'Data and Parameter'!$E$5*('Data and Parameter'!$E$6+'Data and Parameter'!$E$7)*'Data and Parameter'!$E$19*'Data and Parameter'!$E$14*'ER calculations'!N3678</f>
        <v>1.1206635035098378</v>
      </c>
    </row>
    <row r="3679" spans="1:15" ht="15">
      <c r="A3679" s="284">
        <v>3675</v>
      </c>
      <c r="B3679" s="287"/>
      <c r="C3679" s="287"/>
      <c r="D3679" s="284" t="s">
        <v>1376</v>
      </c>
      <c r="E3679" s="287"/>
      <c r="F3679" s="285" t="s">
        <v>3800</v>
      </c>
      <c r="G3679" s="266" t="s">
        <v>121</v>
      </c>
      <c r="H3679" s="266">
        <f>IF(G3679="Traditional Stove",0.1,0.2)</f>
        <v>0.1</v>
      </c>
      <c r="I3679" s="266">
        <f>YEAR(J3679)</f>
        <v>2023</v>
      </c>
      <c r="J3679" s="267">
        <v>45008</v>
      </c>
      <c r="K3679" s="267">
        <f>J3679+1</f>
        <v>45009</v>
      </c>
      <c r="L3679" s="266">
        <f>IF(M3679&lt;=365,1,2)</f>
        <v>1</v>
      </c>
      <c r="M3679" s="266">
        <f>IF(K3679&lt;$C$1,$C$2-$C$1+1,$C$2-K3679+1)</f>
        <v>38</v>
      </c>
      <c r="N3679" s="268">
        <f>M3679/365</f>
        <v>0.10410958904109589</v>
      </c>
      <c r="O3679" s="269">
        <f>'Data and Parameter'!$E$4*'Data and Parameter'!$E$5*('Data and Parameter'!$E$6+'Data and Parameter'!$E$7)*'Data and Parameter'!$E$19*'Data and Parameter'!$E$14*'ER calculations'!N3679</f>
        <v>0.53905333080220053</v>
      </c>
    </row>
    <row r="3680" spans="1:15" ht="15">
      <c r="A3680" s="284">
        <v>3676</v>
      </c>
      <c r="B3680" s="287"/>
      <c r="C3680" s="287"/>
      <c r="D3680" s="284" t="s">
        <v>1376</v>
      </c>
      <c r="E3680" s="287"/>
      <c r="F3680" s="285" t="s">
        <v>3801</v>
      </c>
      <c r="G3680" s="266" t="s">
        <v>121</v>
      </c>
      <c r="H3680" s="266">
        <f>IF(G3680="Traditional Stove",0.1,0.2)</f>
        <v>0.1</v>
      </c>
      <c r="I3680" s="266">
        <f>YEAR(J3680)</f>
        <v>2023</v>
      </c>
      <c r="J3680" s="267">
        <v>44984</v>
      </c>
      <c r="K3680" s="267">
        <f>J3680+1</f>
        <v>44985</v>
      </c>
      <c r="L3680" s="266">
        <f>IF(M3680&lt;=365,1,2)</f>
        <v>1</v>
      </c>
      <c r="M3680" s="266">
        <f>IF(K3680&lt;$C$1,$C$2-$C$1+1,$C$2-K3680+1)</f>
        <v>62</v>
      </c>
      <c r="N3680" s="268">
        <f>M3680/365</f>
        <v>0.16986301369863013</v>
      </c>
      <c r="O3680" s="269">
        <f>'Data and Parameter'!$E$4*'Data and Parameter'!$E$5*('Data and Parameter'!$E$6+'Data and Parameter'!$E$7)*'Data and Parameter'!$E$19*'Data and Parameter'!$E$14*'ER calculations'!N3680</f>
        <v>0.87950806604569554</v>
      </c>
    </row>
    <row r="3681" spans="1:15" ht="15">
      <c r="A3681" s="284">
        <v>3677</v>
      </c>
      <c r="B3681" s="287"/>
      <c r="C3681" s="287"/>
      <c r="D3681" s="284" t="s">
        <v>3178</v>
      </c>
      <c r="E3681" s="287"/>
      <c r="F3681" s="285" t="s">
        <v>3802</v>
      </c>
      <c r="G3681" s="266" t="s">
        <v>121</v>
      </c>
      <c r="H3681" s="266">
        <f>IF(G3681="Traditional Stove",0.1,0.2)</f>
        <v>0.1</v>
      </c>
      <c r="I3681" s="266">
        <f>YEAR(J3681)</f>
        <v>2023</v>
      </c>
      <c r="J3681" s="267">
        <v>44970</v>
      </c>
      <c r="K3681" s="267">
        <f>J3681+1</f>
        <v>44971</v>
      </c>
      <c r="L3681" s="266">
        <f>IF(M3681&lt;=365,1,2)</f>
        <v>1</v>
      </c>
      <c r="M3681" s="266">
        <f>IF(K3681&lt;$C$1,$C$2-$C$1+1,$C$2-K3681+1)</f>
        <v>76</v>
      </c>
      <c r="N3681" s="268">
        <f>M3681/365</f>
        <v>0.20821917808219179</v>
      </c>
      <c r="O3681" s="269">
        <f>'Data and Parameter'!$E$4*'Data and Parameter'!$E$5*('Data and Parameter'!$E$6+'Data and Parameter'!$E$7)*'Data and Parameter'!$E$19*'Data and Parameter'!$E$14*'ER calculations'!N3681</f>
        <v>1.0781066616044011</v>
      </c>
    </row>
    <row r="3682" spans="1:15" ht="15">
      <c r="A3682" s="284">
        <v>3678</v>
      </c>
      <c r="B3682" s="287"/>
      <c r="C3682" s="287"/>
      <c r="D3682" s="284" t="s">
        <v>1376</v>
      </c>
      <c r="E3682" s="287"/>
      <c r="F3682" s="285" t="s">
        <v>3803</v>
      </c>
      <c r="G3682" s="266" t="s">
        <v>121</v>
      </c>
      <c r="H3682" s="266">
        <f>IF(G3682="Traditional Stove",0.1,0.2)</f>
        <v>0.1</v>
      </c>
      <c r="I3682" s="266">
        <f>YEAR(J3682)</f>
        <v>2023</v>
      </c>
      <c r="J3682" s="267">
        <v>45008</v>
      </c>
      <c r="K3682" s="267">
        <f>J3682+1</f>
        <v>45009</v>
      </c>
      <c r="L3682" s="266">
        <f>IF(M3682&lt;=365,1,2)</f>
        <v>1</v>
      </c>
      <c r="M3682" s="266">
        <f>IF(K3682&lt;$C$1,$C$2-$C$1+1,$C$2-K3682+1)</f>
        <v>38</v>
      </c>
      <c r="N3682" s="268">
        <f>M3682/365</f>
        <v>0.10410958904109589</v>
      </c>
      <c r="O3682" s="269">
        <f>'Data and Parameter'!$E$4*'Data and Parameter'!$E$5*('Data and Parameter'!$E$6+'Data and Parameter'!$E$7)*'Data and Parameter'!$E$19*'Data and Parameter'!$E$14*'ER calculations'!N3682</f>
        <v>0.53905333080220053</v>
      </c>
    </row>
    <row r="3683" spans="1:15" ht="15">
      <c r="A3683" s="284">
        <v>3679</v>
      </c>
      <c r="B3683" s="287"/>
      <c r="C3683" s="287"/>
      <c r="D3683" s="284" t="s">
        <v>1376</v>
      </c>
      <c r="E3683" s="287"/>
      <c r="F3683" s="285" t="s">
        <v>3804</v>
      </c>
      <c r="G3683" s="266" t="s">
        <v>121</v>
      </c>
      <c r="H3683" s="266">
        <f>IF(G3683="Traditional Stove",0.1,0.2)</f>
        <v>0.1</v>
      </c>
      <c r="I3683" s="266">
        <f>YEAR(J3683)</f>
        <v>2023</v>
      </c>
      <c r="J3683" s="267">
        <v>44984</v>
      </c>
      <c r="K3683" s="267">
        <f>J3683+1</f>
        <v>44985</v>
      </c>
      <c r="L3683" s="266">
        <f>IF(M3683&lt;=365,1,2)</f>
        <v>1</v>
      </c>
      <c r="M3683" s="266">
        <f>IF(K3683&lt;$C$1,$C$2-$C$1+1,$C$2-K3683+1)</f>
        <v>62</v>
      </c>
      <c r="N3683" s="268">
        <f>M3683/365</f>
        <v>0.16986301369863013</v>
      </c>
      <c r="O3683" s="269">
        <f>'Data and Parameter'!$E$4*'Data and Parameter'!$E$5*('Data and Parameter'!$E$6+'Data and Parameter'!$E$7)*'Data and Parameter'!$E$19*'Data and Parameter'!$E$14*'ER calculations'!N3683</f>
        <v>0.87950806604569554</v>
      </c>
    </row>
    <row r="3684" spans="1:15" ht="15">
      <c r="A3684" s="284">
        <v>3680</v>
      </c>
      <c r="B3684" s="287"/>
      <c r="C3684" s="287"/>
      <c r="D3684" s="284" t="s">
        <v>1376</v>
      </c>
      <c r="E3684" s="287"/>
      <c r="F3684" s="285" t="s">
        <v>3805</v>
      </c>
      <c r="G3684" s="266" t="s">
        <v>121</v>
      </c>
      <c r="H3684" s="266">
        <f>IF(G3684="Traditional Stove",0.1,0.2)</f>
        <v>0.1</v>
      </c>
      <c r="I3684" s="266">
        <f>YEAR(J3684)</f>
        <v>2023</v>
      </c>
      <c r="J3684" s="267">
        <v>45008</v>
      </c>
      <c r="K3684" s="267">
        <f>J3684+1</f>
        <v>45009</v>
      </c>
      <c r="L3684" s="266">
        <f>IF(M3684&lt;=365,1,2)</f>
        <v>1</v>
      </c>
      <c r="M3684" s="266">
        <f>IF(K3684&lt;$C$1,$C$2-$C$1+1,$C$2-K3684+1)</f>
        <v>38</v>
      </c>
      <c r="N3684" s="268">
        <f>M3684/365</f>
        <v>0.10410958904109589</v>
      </c>
      <c r="O3684" s="269">
        <f>'Data and Parameter'!$E$4*'Data and Parameter'!$E$5*('Data and Parameter'!$E$6+'Data and Parameter'!$E$7)*'Data and Parameter'!$E$19*'Data and Parameter'!$E$14*'ER calculations'!N3684</f>
        <v>0.53905333080220053</v>
      </c>
    </row>
    <row r="3685" spans="1:15" ht="15">
      <c r="A3685" s="284">
        <v>3681</v>
      </c>
      <c r="B3685" s="287"/>
      <c r="C3685" s="287"/>
      <c r="D3685" s="284" t="s">
        <v>1376</v>
      </c>
      <c r="E3685" s="287"/>
      <c r="F3685" s="285" t="s">
        <v>3806</v>
      </c>
      <c r="G3685" s="266" t="s">
        <v>121</v>
      </c>
      <c r="H3685" s="266">
        <f>IF(G3685="Traditional Stove",0.1,0.2)</f>
        <v>0.1</v>
      </c>
      <c r="I3685" s="266">
        <f>YEAR(J3685)</f>
        <v>2023</v>
      </c>
      <c r="J3685" s="267">
        <v>45008</v>
      </c>
      <c r="K3685" s="267">
        <f>J3685+1</f>
        <v>45009</v>
      </c>
      <c r="L3685" s="266">
        <f>IF(M3685&lt;=365,1,2)</f>
        <v>1</v>
      </c>
      <c r="M3685" s="266">
        <f>IF(K3685&lt;$C$1,$C$2-$C$1+1,$C$2-K3685+1)</f>
        <v>38</v>
      </c>
      <c r="N3685" s="268">
        <f>M3685/365</f>
        <v>0.10410958904109589</v>
      </c>
      <c r="O3685" s="269">
        <f>'Data and Parameter'!$E$4*'Data and Parameter'!$E$5*('Data and Parameter'!$E$6+'Data and Parameter'!$E$7)*'Data and Parameter'!$E$19*'Data and Parameter'!$E$14*'ER calculations'!N3685</f>
        <v>0.53905333080220053</v>
      </c>
    </row>
    <row r="3686" spans="1:15" ht="15">
      <c r="A3686" s="284">
        <v>3682</v>
      </c>
      <c r="B3686" s="287"/>
      <c r="C3686" s="287"/>
      <c r="D3686" s="284" t="s">
        <v>588</v>
      </c>
      <c r="E3686" s="287"/>
      <c r="F3686" s="285" t="s">
        <v>3807</v>
      </c>
      <c r="G3686" s="266" t="s">
        <v>121</v>
      </c>
      <c r="H3686" s="266">
        <f>IF(G3686="Traditional Stove",0.1,0.2)</f>
        <v>0.1</v>
      </c>
      <c r="I3686" s="266">
        <f>YEAR(J3686)</f>
        <v>2023</v>
      </c>
      <c r="J3686" s="267">
        <v>45014</v>
      </c>
      <c r="K3686" s="267">
        <f>J3686+1</f>
        <v>45015</v>
      </c>
      <c r="L3686" s="266">
        <f>IF(M3686&lt;=365,1,2)</f>
        <v>1</v>
      </c>
      <c r="M3686" s="266">
        <f>IF(K3686&lt;$C$1,$C$2-$C$1+1,$C$2-K3686+1)</f>
        <v>32</v>
      </c>
      <c r="N3686" s="268">
        <f>M3686/365</f>
        <v>8.7671232876712329E-2</v>
      </c>
      <c r="O3686" s="269">
        <f>'Data and Parameter'!$E$4*'Data and Parameter'!$E$5*('Data and Parameter'!$E$6+'Data and Parameter'!$E$7)*'Data and Parameter'!$E$19*'Data and Parameter'!$E$14*'ER calculations'!N3686</f>
        <v>0.45393964699132677</v>
      </c>
    </row>
    <row r="3687" spans="1:15" ht="15">
      <c r="A3687" s="284">
        <v>3683</v>
      </c>
      <c r="B3687" s="287"/>
      <c r="C3687" s="287"/>
      <c r="D3687" s="284" t="s">
        <v>1376</v>
      </c>
      <c r="E3687" s="287"/>
      <c r="F3687" s="285" t="s">
        <v>3808</v>
      </c>
      <c r="G3687" s="266" t="s">
        <v>121</v>
      </c>
      <c r="H3687" s="266">
        <f>IF(G3687="Traditional Stove",0.1,0.2)</f>
        <v>0.1</v>
      </c>
      <c r="I3687" s="266">
        <f>YEAR(J3687)</f>
        <v>2023</v>
      </c>
      <c r="J3687" s="267">
        <v>45008</v>
      </c>
      <c r="K3687" s="267">
        <f>J3687+1</f>
        <v>45009</v>
      </c>
      <c r="L3687" s="266">
        <f>IF(M3687&lt;=365,1,2)</f>
        <v>1</v>
      </c>
      <c r="M3687" s="266">
        <f>IF(K3687&lt;$C$1,$C$2-$C$1+1,$C$2-K3687+1)</f>
        <v>38</v>
      </c>
      <c r="N3687" s="268">
        <f>M3687/365</f>
        <v>0.10410958904109589</v>
      </c>
      <c r="O3687" s="269">
        <f>'Data and Parameter'!$E$4*'Data and Parameter'!$E$5*('Data and Parameter'!$E$6+'Data and Parameter'!$E$7)*'Data and Parameter'!$E$19*'Data and Parameter'!$E$14*'ER calculations'!N3687</f>
        <v>0.53905333080220053</v>
      </c>
    </row>
    <row r="3688" spans="1:15" ht="15">
      <c r="A3688" s="284">
        <v>3684</v>
      </c>
      <c r="B3688" s="287"/>
      <c r="C3688" s="287"/>
      <c r="D3688" s="284" t="s">
        <v>588</v>
      </c>
      <c r="E3688" s="287"/>
      <c r="F3688" s="285" t="s">
        <v>3809</v>
      </c>
      <c r="G3688" s="266" t="s">
        <v>121</v>
      </c>
      <c r="H3688" s="266">
        <f>IF(G3688="Traditional Stove",0.1,0.2)</f>
        <v>0.1</v>
      </c>
      <c r="I3688" s="266">
        <f>YEAR(J3688)</f>
        <v>2023</v>
      </c>
      <c r="J3688" s="267">
        <v>45014</v>
      </c>
      <c r="K3688" s="267">
        <f>J3688+1</f>
        <v>45015</v>
      </c>
      <c r="L3688" s="266">
        <f>IF(M3688&lt;=365,1,2)</f>
        <v>1</v>
      </c>
      <c r="M3688" s="266">
        <f>IF(K3688&lt;$C$1,$C$2-$C$1+1,$C$2-K3688+1)</f>
        <v>32</v>
      </c>
      <c r="N3688" s="268">
        <f>M3688/365</f>
        <v>8.7671232876712329E-2</v>
      </c>
      <c r="O3688" s="269">
        <f>'Data and Parameter'!$E$4*'Data and Parameter'!$E$5*('Data and Parameter'!$E$6+'Data and Parameter'!$E$7)*'Data and Parameter'!$E$19*'Data and Parameter'!$E$14*'ER calculations'!N3688</f>
        <v>0.45393964699132677</v>
      </c>
    </row>
    <row r="3689" spans="1:15" ht="15">
      <c r="A3689" s="284">
        <v>3685</v>
      </c>
      <c r="B3689" s="287"/>
      <c r="C3689" s="287"/>
      <c r="D3689" s="284" t="s">
        <v>3178</v>
      </c>
      <c r="E3689" s="287"/>
      <c r="F3689" s="285" t="s">
        <v>3810</v>
      </c>
      <c r="G3689" s="266" t="s">
        <v>121</v>
      </c>
      <c r="H3689" s="266">
        <f>IF(G3689="Traditional Stove",0.1,0.2)</f>
        <v>0.1</v>
      </c>
      <c r="I3689" s="266">
        <f>YEAR(J3689)</f>
        <v>2023</v>
      </c>
      <c r="J3689" s="267">
        <v>44970</v>
      </c>
      <c r="K3689" s="267">
        <f>J3689+1</f>
        <v>44971</v>
      </c>
      <c r="L3689" s="266">
        <f>IF(M3689&lt;=365,1,2)</f>
        <v>1</v>
      </c>
      <c r="M3689" s="266">
        <f>IF(K3689&lt;$C$1,$C$2-$C$1+1,$C$2-K3689+1)</f>
        <v>76</v>
      </c>
      <c r="N3689" s="268">
        <f>M3689/365</f>
        <v>0.20821917808219179</v>
      </c>
      <c r="O3689" s="269">
        <f>'Data and Parameter'!$E$4*'Data and Parameter'!$E$5*('Data and Parameter'!$E$6+'Data and Parameter'!$E$7)*'Data and Parameter'!$E$19*'Data and Parameter'!$E$14*'ER calculations'!N3689</f>
        <v>1.0781066616044011</v>
      </c>
    </row>
    <row r="3690" spans="1:15" ht="15">
      <c r="A3690" s="284">
        <v>3686</v>
      </c>
      <c r="B3690" s="287"/>
      <c r="C3690" s="287"/>
      <c r="D3690" s="284" t="s">
        <v>1376</v>
      </c>
      <c r="E3690" s="287"/>
      <c r="F3690" s="285" t="s">
        <v>3811</v>
      </c>
      <c r="G3690" s="266" t="s">
        <v>121</v>
      </c>
      <c r="H3690" s="266">
        <f>IF(G3690="Traditional Stove",0.1,0.2)</f>
        <v>0.1</v>
      </c>
      <c r="I3690" s="266">
        <f>YEAR(J3690)</f>
        <v>2023</v>
      </c>
      <c r="J3690" s="267">
        <v>44984</v>
      </c>
      <c r="K3690" s="267">
        <f>J3690+1</f>
        <v>44985</v>
      </c>
      <c r="L3690" s="266">
        <f>IF(M3690&lt;=365,1,2)</f>
        <v>1</v>
      </c>
      <c r="M3690" s="266">
        <f>IF(K3690&lt;$C$1,$C$2-$C$1+1,$C$2-K3690+1)</f>
        <v>62</v>
      </c>
      <c r="N3690" s="268">
        <f>M3690/365</f>
        <v>0.16986301369863013</v>
      </c>
      <c r="O3690" s="269">
        <f>'Data and Parameter'!$E$4*'Data and Parameter'!$E$5*('Data and Parameter'!$E$6+'Data and Parameter'!$E$7)*'Data and Parameter'!$E$19*'Data and Parameter'!$E$14*'ER calculations'!N3690</f>
        <v>0.87950806604569554</v>
      </c>
    </row>
    <row r="3691" spans="1:15" ht="15">
      <c r="A3691" s="284">
        <v>3687</v>
      </c>
      <c r="B3691" s="287"/>
      <c r="C3691" s="287"/>
      <c r="D3691" s="284" t="s">
        <v>3178</v>
      </c>
      <c r="E3691" s="287"/>
      <c r="F3691" s="285" t="s">
        <v>3812</v>
      </c>
      <c r="G3691" s="266" t="s">
        <v>121</v>
      </c>
      <c r="H3691" s="266">
        <f>IF(G3691="Traditional Stove",0.1,0.2)</f>
        <v>0.1</v>
      </c>
      <c r="I3691" s="266">
        <f>YEAR(J3691)</f>
        <v>2023</v>
      </c>
      <c r="J3691" s="267">
        <v>44970</v>
      </c>
      <c r="K3691" s="267">
        <f>J3691+1</f>
        <v>44971</v>
      </c>
      <c r="L3691" s="266">
        <f>IF(M3691&lt;=365,1,2)</f>
        <v>1</v>
      </c>
      <c r="M3691" s="266">
        <f>IF(K3691&lt;$C$1,$C$2-$C$1+1,$C$2-K3691+1)</f>
        <v>76</v>
      </c>
      <c r="N3691" s="268">
        <f>M3691/365</f>
        <v>0.20821917808219179</v>
      </c>
      <c r="O3691" s="269">
        <f>'Data and Parameter'!$E$4*'Data and Parameter'!$E$5*('Data and Parameter'!$E$6+'Data and Parameter'!$E$7)*'Data and Parameter'!$E$19*'Data and Parameter'!$E$14*'ER calculations'!N3691</f>
        <v>1.0781066616044011</v>
      </c>
    </row>
    <row r="3692" spans="1:15" ht="15">
      <c r="A3692" s="284">
        <v>3688</v>
      </c>
      <c r="B3692" s="287"/>
      <c r="C3692" s="287"/>
      <c r="D3692" s="284" t="s">
        <v>1376</v>
      </c>
      <c r="E3692" s="287"/>
      <c r="F3692" s="285" t="s">
        <v>3813</v>
      </c>
      <c r="G3692" s="266" t="s">
        <v>121</v>
      </c>
      <c r="H3692" s="266">
        <f>IF(G3692="Traditional Stove",0.1,0.2)</f>
        <v>0.1</v>
      </c>
      <c r="I3692" s="266">
        <f>YEAR(J3692)</f>
        <v>2023</v>
      </c>
      <c r="J3692" s="267">
        <v>44984</v>
      </c>
      <c r="K3692" s="267">
        <f>J3692+1</f>
        <v>44985</v>
      </c>
      <c r="L3692" s="266">
        <f>IF(M3692&lt;=365,1,2)</f>
        <v>1</v>
      </c>
      <c r="M3692" s="266">
        <f>IF(K3692&lt;$C$1,$C$2-$C$1+1,$C$2-K3692+1)</f>
        <v>62</v>
      </c>
      <c r="N3692" s="268">
        <f>M3692/365</f>
        <v>0.16986301369863013</v>
      </c>
      <c r="O3692" s="269">
        <f>'Data and Parameter'!$E$4*'Data and Parameter'!$E$5*('Data and Parameter'!$E$6+'Data and Parameter'!$E$7)*'Data and Parameter'!$E$19*'Data and Parameter'!$E$14*'ER calculations'!N3692</f>
        <v>0.87950806604569554</v>
      </c>
    </row>
    <row r="3693" spans="1:15" ht="15">
      <c r="A3693" s="284">
        <v>3689</v>
      </c>
      <c r="B3693" s="287"/>
      <c r="C3693" s="287"/>
      <c r="D3693" s="284" t="s">
        <v>3178</v>
      </c>
      <c r="E3693" s="287"/>
      <c r="F3693" s="285" t="s">
        <v>3814</v>
      </c>
      <c r="G3693" s="266" t="s">
        <v>121</v>
      </c>
      <c r="H3693" s="266">
        <f>IF(G3693="Traditional Stove",0.1,0.2)</f>
        <v>0.1</v>
      </c>
      <c r="I3693" s="266">
        <f>YEAR(J3693)</f>
        <v>2023</v>
      </c>
      <c r="J3693" s="267">
        <v>44970</v>
      </c>
      <c r="K3693" s="267">
        <f>J3693+1</f>
        <v>44971</v>
      </c>
      <c r="L3693" s="266">
        <f>IF(M3693&lt;=365,1,2)</f>
        <v>1</v>
      </c>
      <c r="M3693" s="266">
        <f>IF(K3693&lt;$C$1,$C$2-$C$1+1,$C$2-K3693+1)</f>
        <v>76</v>
      </c>
      <c r="N3693" s="268">
        <f>M3693/365</f>
        <v>0.20821917808219179</v>
      </c>
      <c r="O3693" s="269">
        <f>'Data and Parameter'!$E$4*'Data and Parameter'!$E$5*('Data and Parameter'!$E$6+'Data and Parameter'!$E$7)*'Data and Parameter'!$E$19*'Data and Parameter'!$E$14*'ER calculations'!N3693</f>
        <v>1.0781066616044011</v>
      </c>
    </row>
    <row r="3694" spans="1:15" ht="15">
      <c r="A3694" s="284">
        <v>3690</v>
      </c>
      <c r="B3694" s="287"/>
      <c r="C3694" s="287"/>
      <c r="D3694" s="284" t="s">
        <v>588</v>
      </c>
      <c r="E3694" s="287"/>
      <c r="F3694" s="285" t="s">
        <v>3815</v>
      </c>
      <c r="G3694" s="266" t="s">
        <v>121</v>
      </c>
      <c r="H3694" s="266">
        <f>IF(G3694="Traditional Stove",0.1,0.2)</f>
        <v>0.1</v>
      </c>
      <c r="I3694" s="266">
        <f>YEAR(J3694)</f>
        <v>2023</v>
      </c>
      <c r="J3694" s="267">
        <v>45014</v>
      </c>
      <c r="K3694" s="267">
        <f>J3694+1</f>
        <v>45015</v>
      </c>
      <c r="L3694" s="266">
        <f>IF(M3694&lt;=365,1,2)</f>
        <v>1</v>
      </c>
      <c r="M3694" s="266">
        <f>IF(K3694&lt;$C$1,$C$2-$C$1+1,$C$2-K3694+1)</f>
        <v>32</v>
      </c>
      <c r="N3694" s="268">
        <f>M3694/365</f>
        <v>8.7671232876712329E-2</v>
      </c>
      <c r="O3694" s="269">
        <f>'Data and Parameter'!$E$4*'Data and Parameter'!$E$5*('Data and Parameter'!$E$6+'Data and Parameter'!$E$7)*'Data and Parameter'!$E$19*'Data and Parameter'!$E$14*'ER calculations'!N3694</f>
        <v>0.45393964699132677</v>
      </c>
    </row>
    <row r="3695" spans="1:15" ht="15">
      <c r="A3695" s="284">
        <v>3691</v>
      </c>
      <c r="B3695" s="287"/>
      <c r="C3695" s="287"/>
      <c r="D3695" s="284" t="s">
        <v>3178</v>
      </c>
      <c r="E3695" s="287"/>
      <c r="F3695" s="285" t="s">
        <v>3816</v>
      </c>
      <c r="G3695" s="266" t="s">
        <v>121</v>
      </c>
      <c r="H3695" s="266">
        <f>IF(G3695="Traditional Stove",0.1,0.2)</f>
        <v>0.1</v>
      </c>
      <c r="I3695" s="266">
        <f>YEAR(J3695)</f>
        <v>2023</v>
      </c>
      <c r="J3695" s="267">
        <v>44970</v>
      </c>
      <c r="K3695" s="267">
        <f>J3695+1</f>
        <v>44971</v>
      </c>
      <c r="L3695" s="266">
        <f>IF(M3695&lt;=365,1,2)</f>
        <v>1</v>
      </c>
      <c r="M3695" s="266">
        <f>IF(K3695&lt;$C$1,$C$2-$C$1+1,$C$2-K3695+1)</f>
        <v>76</v>
      </c>
      <c r="N3695" s="268">
        <f>M3695/365</f>
        <v>0.20821917808219179</v>
      </c>
      <c r="O3695" s="269">
        <f>'Data and Parameter'!$E$4*'Data and Parameter'!$E$5*('Data and Parameter'!$E$6+'Data and Parameter'!$E$7)*'Data and Parameter'!$E$19*'Data and Parameter'!$E$14*'ER calculations'!N3695</f>
        <v>1.0781066616044011</v>
      </c>
    </row>
    <row r="3696" spans="1:15" ht="15">
      <c r="A3696" s="284">
        <v>3692</v>
      </c>
      <c r="B3696" s="287"/>
      <c r="C3696" s="287"/>
      <c r="D3696" s="284" t="s">
        <v>1376</v>
      </c>
      <c r="E3696" s="287"/>
      <c r="F3696" s="285" t="s">
        <v>3817</v>
      </c>
      <c r="G3696" s="266" t="s">
        <v>121</v>
      </c>
      <c r="H3696" s="266">
        <f>IF(G3696="Traditional Stove",0.1,0.2)</f>
        <v>0.1</v>
      </c>
      <c r="I3696" s="266">
        <f>YEAR(J3696)</f>
        <v>2023</v>
      </c>
      <c r="J3696" s="267">
        <v>44984</v>
      </c>
      <c r="K3696" s="267">
        <f>J3696+1</f>
        <v>44985</v>
      </c>
      <c r="L3696" s="266">
        <f>IF(M3696&lt;=365,1,2)</f>
        <v>1</v>
      </c>
      <c r="M3696" s="266">
        <f>IF(K3696&lt;$C$1,$C$2-$C$1+1,$C$2-K3696+1)</f>
        <v>62</v>
      </c>
      <c r="N3696" s="268">
        <f>M3696/365</f>
        <v>0.16986301369863013</v>
      </c>
      <c r="O3696" s="269">
        <f>'Data and Parameter'!$E$4*'Data and Parameter'!$E$5*('Data and Parameter'!$E$6+'Data and Parameter'!$E$7)*'Data and Parameter'!$E$19*'Data and Parameter'!$E$14*'ER calculations'!N3696</f>
        <v>0.87950806604569554</v>
      </c>
    </row>
    <row r="3697" spans="1:15" ht="15">
      <c r="A3697" s="284">
        <v>3693</v>
      </c>
      <c r="B3697" s="287"/>
      <c r="C3697" s="287"/>
      <c r="D3697" s="284" t="s">
        <v>588</v>
      </c>
      <c r="E3697" s="287"/>
      <c r="F3697" s="285" t="s">
        <v>3818</v>
      </c>
      <c r="G3697" s="266" t="s">
        <v>121</v>
      </c>
      <c r="H3697" s="266">
        <f>IF(G3697="Traditional Stove",0.1,0.2)</f>
        <v>0.1</v>
      </c>
      <c r="I3697" s="266">
        <f>YEAR(J3697)</f>
        <v>2023</v>
      </c>
      <c r="J3697" s="267">
        <v>45014</v>
      </c>
      <c r="K3697" s="267">
        <f>J3697+1</f>
        <v>45015</v>
      </c>
      <c r="L3697" s="266">
        <f>IF(M3697&lt;=365,1,2)</f>
        <v>1</v>
      </c>
      <c r="M3697" s="266">
        <f>IF(K3697&lt;$C$1,$C$2-$C$1+1,$C$2-K3697+1)</f>
        <v>32</v>
      </c>
      <c r="N3697" s="268">
        <f>M3697/365</f>
        <v>8.7671232876712329E-2</v>
      </c>
      <c r="O3697" s="269">
        <f>'Data and Parameter'!$E$4*'Data and Parameter'!$E$5*('Data and Parameter'!$E$6+'Data and Parameter'!$E$7)*'Data and Parameter'!$E$19*'Data and Parameter'!$E$14*'ER calculations'!N3697</f>
        <v>0.45393964699132677</v>
      </c>
    </row>
    <row r="3698" spans="1:15" ht="15">
      <c r="A3698" s="284">
        <v>3694</v>
      </c>
      <c r="B3698" s="287"/>
      <c r="C3698" s="287"/>
      <c r="D3698" s="284" t="s">
        <v>3178</v>
      </c>
      <c r="E3698" s="287"/>
      <c r="F3698" s="285" t="s">
        <v>3819</v>
      </c>
      <c r="G3698" s="266" t="s">
        <v>121</v>
      </c>
      <c r="H3698" s="266">
        <f>IF(G3698="Traditional Stove",0.1,0.2)</f>
        <v>0.1</v>
      </c>
      <c r="I3698" s="266">
        <f>YEAR(J3698)</f>
        <v>2023</v>
      </c>
      <c r="J3698" s="267">
        <v>44970</v>
      </c>
      <c r="K3698" s="267">
        <f>J3698+1</f>
        <v>44971</v>
      </c>
      <c r="L3698" s="266">
        <f>IF(M3698&lt;=365,1,2)</f>
        <v>1</v>
      </c>
      <c r="M3698" s="266">
        <f>IF(K3698&lt;$C$1,$C$2-$C$1+1,$C$2-K3698+1)</f>
        <v>76</v>
      </c>
      <c r="N3698" s="268">
        <f>M3698/365</f>
        <v>0.20821917808219179</v>
      </c>
      <c r="O3698" s="269">
        <f>'Data and Parameter'!$E$4*'Data and Parameter'!$E$5*('Data and Parameter'!$E$6+'Data and Parameter'!$E$7)*'Data and Parameter'!$E$19*'Data and Parameter'!$E$14*'ER calculations'!N3698</f>
        <v>1.0781066616044011</v>
      </c>
    </row>
    <row r="3699" spans="1:15" ht="15">
      <c r="A3699" s="284">
        <v>3695</v>
      </c>
      <c r="B3699" s="287"/>
      <c r="C3699" s="287"/>
      <c r="D3699" s="284" t="s">
        <v>3178</v>
      </c>
      <c r="E3699" s="287"/>
      <c r="F3699" s="285" t="s">
        <v>3820</v>
      </c>
      <c r="G3699" s="266" t="s">
        <v>121</v>
      </c>
      <c r="H3699" s="266">
        <f>IF(G3699="Traditional Stove",0.1,0.2)</f>
        <v>0.1</v>
      </c>
      <c r="I3699" s="266">
        <f>YEAR(J3699)</f>
        <v>2023</v>
      </c>
      <c r="J3699" s="267">
        <v>44970</v>
      </c>
      <c r="K3699" s="267">
        <f>J3699+1</f>
        <v>44971</v>
      </c>
      <c r="L3699" s="266">
        <f>IF(M3699&lt;=365,1,2)</f>
        <v>1</v>
      </c>
      <c r="M3699" s="266">
        <f>IF(K3699&lt;$C$1,$C$2-$C$1+1,$C$2-K3699+1)</f>
        <v>76</v>
      </c>
      <c r="N3699" s="268">
        <f>M3699/365</f>
        <v>0.20821917808219179</v>
      </c>
      <c r="O3699" s="269">
        <f>'Data and Parameter'!$E$4*'Data and Parameter'!$E$5*('Data and Parameter'!$E$6+'Data and Parameter'!$E$7)*'Data and Parameter'!$E$19*'Data and Parameter'!$E$14*'ER calculations'!N3699</f>
        <v>1.0781066616044011</v>
      </c>
    </row>
    <row r="3700" spans="1:15" ht="15">
      <c r="A3700" s="284">
        <v>3696</v>
      </c>
      <c r="B3700" s="287"/>
      <c r="C3700" s="287"/>
      <c r="D3700" s="284" t="s">
        <v>3178</v>
      </c>
      <c r="E3700" s="287"/>
      <c r="F3700" s="285" t="s">
        <v>3821</v>
      </c>
      <c r="G3700" s="266" t="s">
        <v>121</v>
      </c>
      <c r="H3700" s="266">
        <f>IF(G3700="Traditional Stove",0.1,0.2)</f>
        <v>0.1</v>
      </c>
      <c r="I3700" s="266">
        <f>YEAR(J3700)</f>
        <v>2023</v>
      </c>
      <c r="J3700" s="267">
        <v>44970</v>
      </c>
      <c r="K3700" s="267">
        <f>J3700+1</f>
        <v>44971</v>
      </c>
      <c r="L3700" s="266">
        <f>IF(M3700&lt;=365,1,2)</f>
        <v>1</v>
      </c>
      <c r="M3700" s="266">
        <f>IF(K3700&lt;$C$1,$C$2-$C$1+1,$C$2-K3700+1)</f>
        <v>76</v>
      </c>
      <c r="N3700" s="268">
        <f>M3700/365</f>
        <v>0.20821917808219179</v>
      </c>
      <c r="O3700" s="269">
        <f>'Data and Parameter'!$E$4*'Data and Parameter'!$E$5*('Data and Parameter'!$E$6+'Data and Parameter'!$E$7)*'Data and Parameter'!$E$19*'Data and Parameter'!$E$14*'ER calculations'!N3700</f>
        <v>1.0781066616044011</v>
      </c>
    </row>
    <row r="3701" spans="1:15" ht="15">
      <c r="A3701" s="284">
        <v>3697</v>
      </c>
      <c r="B3701" s="287"/>
      <c r="C3701" s="287"/>
      <c r="D3701" s="284" t="s">
        <v>3178</v>
      </c>
      <c r="E3701" s="287"/>
      <c r="F3701" s="285" t="s">
        <v>3822</v>
      </c>
      <c r="G3701" s="266" t="s">
        <v>121</v>
      </c>
      <c r="H3701" s="266">
        <f>IF(G3701="Traditional Stove",0.1,0.2)</f>
        <v>0.1</v>
      </c>
      <c r="I3701" s="266">
        <f>YEAR(J3701)</f>
        <v>2023</v>
      </c>
      <c r="J3701" s="267">
        <v>44970</v>
      </c>
      <c r="K3701" s="267">
        <f>J3701+1</f>
        <v>44971</v>
      </c>
      <c r="L3701" s="266">
        <f>IF(M3701&lt;=365,1,2)</f>
        <v>1</v>
      </c>
      <c r="M3701" s="266">
        <f>IF(K3701&lt;$C$1,$C$2-$C$1+1,$C$2-K3701+1)</f>
        <v>76</v>
      </c>
      <c r="N3701" s="268">
        <f>M3701/365</f>
        <v>0.20821917808219179</v>
      </c>
      <c r="O3701" s="269">
        <f>'Data and Parameter'!$E$4*'Data and Parameter'!$E$5*('Data and Parameter'!$E$6+'Data and Parameter'!$E$7)*'Data and Parameter'!$E$19*'Data and Parameter'!$E$14*'ER calculations'!N3701</f>
        <v>1.0781066616044011</v>
      </c>
    </row>
    <row r="3702" spans="1:15" ht="15">
      <c r="A3702" s="284">
        <v>3698</v>
      </c>
      <c r="B3702" s="287"/>
      <c r="C3702" s="287"/>
      <c r="D3702" s="284" t="s">
        <v>3178</v>
      </c>
      <c r="E3702" s="287"/>
      <c r="F3702" s="285" t="s">
        <v>3823</v>
      </c>
      <c r="G3702" s="266" t="s">
        <v>121</v>
      </c>
      <c r="H3702" s="266">
        <f>IF(G3702="Traditional Stove",0.1,0.2)</f>
        <v>0.1</v>
      </c>
      <c r="I3702" s="266">
        <f>YEAR(J3702)</f>
        <v>2023</v>
      </c>
      <c r="J3702" s="267">
        <v>44970</v>
      </c>
      <c r="K3702" s="267">
        <f>J3702+1</f>
        <v>44971</v>
      </c>
      <c r="L3702" s="266">
        <f>IF(M3702&lt;=365,1,2)</f>
        <v>1</v>
      </c>
      <c r="M3702" s="266">
        <f>IF(K3702&lt;$C$1,$C$2-$C$1+1,$C$2-K3702+1)</f>
        <v>76</v>
      </c>
      <c r="N3702" s="268">
        <f>M3702/365</f>
        <v>0.20821917808219179</v>
      </c>
      <c r="O3702" s="269">
        <f>'Data and Parameter'!$E$4*'Data and Parameter'!$E$5*('Data and Parameter'!$E$6+'Data and Parameter'!$E$7)*'Data and Parameter'!$E$19*'Data and Parameter'!$E$14*'ER calculations'!N3702</f>
        <v>1.0781066616044011</v>
      </c>
    </row>
    <row r="3703" spans="1:15" ht="15">
      <c r="A3703" s="284">
        <v>3699</v>
      </c>
      <c r="B3703" s="287"/>
      <c r="C3703" s="287"/>
      <c r="D3703" s="284" t="s">
        <v>3178</v>
      </c>
      <c r="E3703" s="287"/>
      <c r="F3703" s="285" t="s">
        <v>3824</v>
      </c>
      <c r="G3703" s="266" t="s">
        <v>121</v>
      </c>
      <c r="H3703" s="266">
        <f>IF(G3703="Traditional Stove",0.1,0.2)</f>
        <v>0.1</v>
      </c>
      <c r="I3703" s="266">
        <f>YEAR(J3703)</f>
        <v>2023</v>
      </c>
      <c r="J3703" s="267">
        <v>44970</v>
      </c>
      <c r="K3703" s="267">
        <f>J3703+1</f>
        <v>44971</v>
      </c>
      <c r="L3703" s="266">
        <f>IF(M3703&lt;=365,1,2)</f>
        <v>1</v>
      </c>
      <c r="M3703" s="266">
        <f>IF(K3703&lt;$C$1,$C$2-$C$1+1,$C$2-K3703+1)</f>
        <v>76</v>
      </c>
      <c r="N3703" s="268">
        <f>M3703/365</f>
        <v>0.20821917808219179</v>
      </c>
      <c r="O3703" s="269">
        <f>'Data and Parameter'!$E$4*'Data and Parameter'!$E$5*('Data and Parameter'!$E$6+'Data and Parameter'!$E$7)*'Data and Parameter'!$E$19*'Data and Parameter'!$E$14*'ER calculations'!N3703</f>
        <v>1.0781066616044011</v>
      </c>
    </row>
    <row r="3704" spans="1:15" ht="15">
      <c r="A3704" s="284">
        <v>3700</v>
      </c>
      <c r="B3704" s="287"/>
      <c r="C3704" s="287"/>
      <c r="D3704" s="284" t="s">
        <v>588</v>
      </c>
      <c r="E3704" s="287"/>
      <c r="F3704" s="285" t="s">
        <v>3825</v>
      </c>
      <c r="G3704" s="266" t="s">
        <v>121</v>
      </c>
      <c r="H3704" s="266">
        <f>IF(G3704="Traditional Stove",0.1,0.2)</f>
        <v>0.1</v>
      </c>
      <c r="I3704" s="266">
        <f>YEAR(J3704)</f>
        <v>2023</v>
      </c>
      <c r="J3704" s="267">
        <v>45014</v>
      </c>
      <c r="K3704" s="267">
        <f>J3704+1</f>
        <v>45015</v>
      </c>
      <c r="L3704" s="266">
        <f>IF(M3704&lt;=365,1,2)</f>
        <v>1</v>
      </c>
      <c r="M3704" s="266">
        <f>IF(K3704&lt;$C$1,$C$2-$C$1+1,$C$2-K3704+1)</f>
        <v>32</v>
      </c>
      <c r="N3704" s="268">
        <f>M3704/365</f>
        <v>8.7671232876712329E-2</v>
      </c>
      <c r="O3704" s="269">
        <f>'Data and Parameter'!$E$4*'Data and Parameter'!$E$5*('Data and Parameter'!$E$6+'Data and Parameter'!$E$7)*'Data and Parameter'!$E$19*'Data and Parameter'!$E$14*'ER calculations'!N3704</f>
        <v>0.45393964699132677</v>
      </c>
    </row>
    <row r="3705" spans="1:15" ht="15">
      <c r="A3705" s="284">
        <v>3701</v>
      </c>
      <c r="B3705" s="287"/>
      <c r="C3705" s="287"/>
      <c r="D3705" s="284" t="s">
        <v>3178</v>
      </c>
      <c r="E3705" s="287"/>
      <c r="F3705" s="285" t="s">
        <v>3826</v>
      </c>
      <c r="G3705" s="266" t="s">
        <v>121</v>
      </c>
      <c r="H3705" s="266">
        <f>IF(G3705="Traditional Stove",0.1,0.2)</f>
        <v>0.1</v>
      </c>
      <c r="I3705" s="266">
        <f>YEAR(J3705)</f>
        <v>2023</v>
      </c>
      <c r="J3705" s="267">
        <v>44968</v>
      </c>
      <c r="K3705" s="267">
        <f>J3705+1</f>
        <v>44969</v>
      </c>
      <c r="L3705" s="266">
        <f>IF(M3705&lt;=365,1,2)</f>
        <v>1</v>
      </c>
      <c r="M3705" s="266">
        <f>IF(K3705&lt;$C$1,$C$2-$C$1+1,$C$2-K3705+1)</f>
        <v>78</v>
      </c>
      <c r="N3705" s="268">
        <f>M3705/365</f>
        <v>0.21369863013698631</v>
      </c>
      <c r="O3705" s="269">
        <f>'Data and Parameter'!$E$4*'Data and Parameter'!$E$5*('Data and Parameter'!$E$6+'Data and Parameter'!$E$7)*'Data and Parameter'!$E$19*'Data and Parameter'!$E$14*'ER calculations'!N3705</f>
        <v>1.1064778895413589</v>
      </c>
    </row>
    <row r="3706" spans="1:15" ht="15">
      <c r="A3706" s="284">
        <v>3702</v>
      </c>
      <c r="B3706" s="287"/>
      <c r="C3706" s="287"/>
      <c r="D3706" s="284" t="s">
        <v>588</v>
      </c>
      <c r="E3706" s="287"/>
      <c r="F3706" s="285" t="s">
        <v>3827</v>
      </c>
      <c r="G3706" s="266" t="s">
        <v>121</v>
      </c>
      <c r="H3706" s="266">
        <f>IF(G3706="Traditional Stove",0.1,0.2)</f>
        <v>0.1</v>
      </c>
      <c r="I3706" s="266">
        <f>YEAR(J3706)</f>
        <v>2023</v>
      </c>
      <c r="J3706" s="267">
        <v>45014</v>
      </c>
      <c r="K3706" s="267">
        <f>J3706+1</f>
        <v>45015</v>
      </c>
      <c r="L3706" s="266">
        <f>IF(M3706&lt;=365,1,2)</f>
        <v>1</v>
      </c>
      <c r="M3706" s="266">
        <f>IF(K3706&lt;$C$1,$C$2-$C$1+1,$C$2-K3706+1)</f>
        <v>32</v>
      </c>
      <c r="N3706" s="268">
        <f>M3706/365</f>
        <v>8.7671232876712329E-2</v>
      </c>
      <c r="O3706" s="269">
        <f>'Data and Parameter'!$E$4*'Data and Parameter'!$E$5*('Data and Parameter'!$E$6+'Data and Parameter'!$E$7)*'Data and Parameter'!$E$19*'Data and Parameter'!$E$14*'ER calculations'!N3706</f>
        <v>0.45393964699132677</v>
      </c>
    </row>
    <row r="3707" spans="1:15" ht="15">
      <c r="A3707" s="284">
        <v>3703</v>
      </c>
      <c r="B3707" s="287"/>
      <c r="C3707" s="287"/>
      <c r="D3707" s="284" t="s">
        <v>588</v>
      </c>
      <c r="E3707" s="287"/>
      <c r="F3707" s="285" t="s">
        <v>3828</v>
      </c>
      <c r="G3707" s="266" t="s">
        <v>121</v>
      </c>
      <c r="H3707" s="266">
        <f>IF(G3707="Traditional Stove",0.1,0.2)</f>
        <v>0.1</v>
      </c>
      <c r="I3707" s="266">
        <f>YEAR(J3707)</f>
        <v>2023</v>
      </c>
      <c r="J3707" s="267">
        <v>45014</v>
      </c>
      <c r="K3707" s="267">
        <f>J3707+1</f>
        <v>45015</v>
      </c>
      <c r="L3707" s="266">
        <f>IF(M3707&lt;=365,1,2)</f>
        <v>1</v>
      </c>
      <c r="M3707" s="266">
        <f>IF(K3707&lt;$C$1,$C$2-$C$1+1,$C$2-K3707+1)</f>
        <v>32</v>
      </c>
      <c r="N3707" s="268">
        <f>M3707/365</f>
        <v>8.7671232876712329E-2</v>
      </c>
      <c r="O3707" s="269">
        <f>'Data and Parameter'!$E$4*'Data and Parameter'!$E$5*('Data and Parameter'!$E$6+'Data and Parameter'!$E$7)*'Data and Parameter'!$E$19*'Data and Parameter'!$E$14*'ER calculations'!N3707</f>
        <v>0.45393964699132677</v>
      </c>
    </row>
    <row r="3708" spans="1:15" ht="15">
      <c r="A3708" s="284">
        <v>3704</v>
      </c>
      <c r="B3708" s="287"/>
      <c r="C3708" s="287"/>
      <c r="D3708" s="284" t="s">
        <v>3178</v>
      </c>
      <c r="E3708" s="287"/>
      <c r="F3708" s="285" t="s">
        <v>3829</v>
      </c>
      <c r="G3708" s="266" t="s">
        <v>121</v>
      </c>
      <c r="H3708" s="266">
        <f>IF(G3708="Traditional Stove",0.1,0.2)</f>
        <v>0.1</v>
      </c>
      <c r="I3708" s="266">
        <f>YEAR(J3708)</f>
        <v>2023</v>
      </c>
      <c r="J3708" s="267">
        <v>44970</v>
      </c>
      <c r="K3708" s="267">
        <f>J3708+1</f>
        <v>44971</v>
      </c>
      <c r="L3708" s="266">
        <f>IF(M3708&lt;=365,1,2)</f>
        <v>1</v>
      </c>
      <c r="M3708" s="266">
        <f>IF(K3708&lt;$C$1,$C$2-$C$1+1,$C$2-K3708+1)</f>
        <v>76</v>
      </c>
      <c r="N3708" s="268">
        <f>M3708/365</f>
        <v>0.20821917808219179</v>
      </c>
      <c r="O3708" s="269">
        <f>'Data and Parameter'!$E$4*'Data and Parameter'!$E$5*('Data and Parameter'!$E$6+'Data and Parameter'!$E$7)*'Data and Parameter'!$E$19*'Data and Parameter'!$E$14*'ER calculations'!N3708</f>
        <v>1.0781066616044011</v>
      </c>
    </row>
    <row r="3709" spans="1:15" ht="15">
      <c r="A3709" s="284">
        <v>3705</v>
      </c>
      <c r="B3709" s="287"/>
      <c r="C3709" s="287"/>
      <c r="D3709" s="284" t="s">
        <v>3178</v>
      </c>
      <c r="E3709" s="287"/>
      <c r="F3709" s="285" t="s">
        <v>3830</v>
      </c>
      <c r="G3709" s="266" t="s">
        <v>121</v>
      </c>
      <c r="H3709" s="266">
        <f>IF(G3709="Traditional Stove",0.1,0.2)</f>
        <v>0.1</v>
      </c>
      <c r="I3709" s="266">
        <f>YEAR(J3709)</f>
        <v>2023</v>
      </c>
      <c r="J3709" s="267">
        <v>44970</v>
      </c>
      <c r="K3709" s="267">
        <f>J3709+1</f>
        <v>44971</v>
      </c>
      <c r="L3709" s="266">
        <f>IF(M3709&lt;=365,1,2)</f>
        <v>1</v>
      </c>
      <c r="M3709" s="266">
        <f>IF(K3709&lt;$C$1,$C$2-$C$1+1,$C$2-K3709+1)</f>
        <v>76</v>
      </c>
      <c r="N3709" s="268">
        <f>M3709/365</f>
        <v>0.20821917808219179</v>
      </c>
      <c r="O3709" s="269">
        <f>'Data and Parameter'!$E$4*'Data and Parameter'!$E$5*('Data and Parameter'!$E$6+'Data and Parameter'!$E$7)*'Data and Parameter'!$E$19*'Data and Parameter'!$E$14*'ER calculations'!N3709</f>
        <v>1.0781066616044011</v>
      </c>
    </row>
    <row r="3710" spans="1:15" ht="15">
      <c r="A3710" s="284">
        <v>3706</v>
      </c>
      <c r="B3710" s="287"/>
      <c r="C3710" s="287"/>
      <c r="D3710" s="284" t="s">
        <v>3178</v>
      </c>
      <c r="E3710" s="287"/>
      <c r="F3710" s="285" t="s">
        <v>3831</v>
      </c>
      <c r="G3710" s="266" t="s">
        <v>121</v>
      </c>
      <c r="H3710" s="266">
        <f>IF(G3710="Traditional Stove",0.1,0.2)</f>
        <v>0.1</v>
      </c>
      <c r="I3710" s="266">
        <f>YEAR(J3710)</f>
        <v>2023</v>
      </c>
      <c r="J3710" s="267">
        <v>44970</v>
      </c>
      <c r="K3710" s="267">
        <f>J3710+1</f>
        <v>44971</v>
      </c>
      <c r="L3710" s="266">
        <f>IF(M3710&lt;=365,1,2)</f>
        <v>1</v>
      </c>
      <c r="M3710" s="266">
        <f>IF(K3710&lt;$C$1,$C$2-$C$1+1,$C$2-K3710+1)</f>
        <v>76</v>
      </c>
      <c r="N3710" s="268">
        <f>M3710/365</f>
        <v>0.20821917808219179</v>
      </c>
      <c r="O3710" s="269">
        <f>'Data and Parameter'!$E$4*'Data and Parameter'!$E$5*('Data and Parameter'!$E$6+'Data and Parameter'!$E$7)*'Data and Parameter'!$E$19*'Data and Parameter'!$E$14*'ER calculations'!N3710</f>
        <v>1.0781066616044011</v>
      </c>
    </row>
    <row r="3711" spans="1:15" ht="15">
      <c r="A3711" s="284">
        <v>3707</v>
      </c>
      <c r="B3711" s="287"/>
      <c r="C3711" s="287"/>
      <c r="D3711" s="284" t="s">
        <v>588</v>
      </c>
      <c r="E3711" s="287"/>
      <c r="F3711" s="285" t="s">
        <v>3832</v>
      </c>
      <c r="G3711" s="266" t="s">
        <v>121</v>
      </c>
      <c r="H3711" s="266">
        <f>IF(G3711="Traditional Stove",0.1,0.2)</f>
        <v>0.1</v>
      </c>
      <c r="I3711" s="266">
        <f>YEAR(J3711)</f>
        <v>2023</v>
      </c>
      <c r="J3711" s="267">
        <v>45014</v>
      </c>
      <c r="K3711" s="267">
        <f>J3711+1</f>
        <v>45015</v>
      </c>
      <c r="L3711" s="266">
        <f>IF(M3711&lt;=365,1,2)</f>
        <v>1</v>
      </c>
      <c r="M3711" s="266">
        <f>IF(K3711&lt;$C$1,$C$2-$C$1+1,$C$2-K3711+1)</f>
        <v>32</v>
      </c>
      <c r="N3711" s="268">
        <f>M3711/365</f>
        <v>8.7671232876712329E-2</v>
      </c>
      <c r="O3711" s="269">
        <f>'Data and Parameter'!$E$4*'Data and Parameter'!$E$5*('Data and Parameter'!$E$6+'Data and Parameter'!$E$7)*'Data and Parameter'!$E$19*'Data and Parameter'!$E$14*'ER calculations'!N3711</f>
        <v>0.45393964699132677</v>
      </c>
    </row>
    <row r="3712" spans="1:15" ht="15">
      <c r="A3712" s="284">
        <v>3708</v>
      </c>
      <c r="B3712" s="287"/>
      <c r="C3712" s="287"/>
      <c r="D3712" s="284" t="s">
        <v>3178</v>
      </c>
      <c r="E3712" s="287"/>
      <c r="F3712" s="285" t="s">
        <v>3833</v>
      </c>
      <c r="G3712" s="266" t="s">
        <v>121</v>
      </c>
      <c r="H3712" s="266">
        <f>IF(G3712="Traditional Stove",0.1,0.2)</f>
        <v>0.1</v>
      </c>
      <c r="I3712" s="266">
        <f>YEAR(J3712)</f>
        <v>2023</v>
      </c>
      <c r="J3712" s="267">
        <v>44970</v>
      </c>
      <c r="K3712" s="267">
        <f>J3712+1</f>
        <v>44971</v>
      </c>
      <c r="L3712" s="266">
        <f>IF(M3712&lt;=365,1,2)</f>
        <v>1</v>
      </c>
      <c r="M3712" s="266">
        <f>IF(K3712&lt;$C$1,$C$2-$C$1+1,$C$2-K3712+1)</f>
        <v>76</v>
      </c>
      <c r="N3712" s="268">
        <f>M3712/365</f>
        <v>0.20821917808219179</v>
      </c>
      <c r="O3712" s="269">
        <f>'Data and Parameter'!$E$4*'Data and Parameter'!$E$5*('Data and Parameter'!$E$6+'Data and Parameter'!$E$7)*'Data and Parameter'!$E$19*'Data and Parameter'!$E$14*'ER calculations'!N3712</f>
        <v>1.0781066616044011</v>
      </c>
    </row>
    <row r="3713" spans="1:15" ht="15">
      <c r="A3713" s="284">
        <v>3709</v>
      </c>
      <c r="B3713" s="287"/>
      <c r="C3713" s="287"/>
      <c r="D3713" s="284" t="s">
        <v>588</v>
      </c>
      <c r="E3713" s="287"/>
      <c r="F3713" s="285" t="s">
        <v>3834</v>
      </c>
      <c r="G3713" s="266" t="s">
        <v>121</v>
      </c>
      <c r="H3713" s="266">
        <f>IF(G3713="Traditional Stove",0.1,0.2)</f>
        <v>0.1</v>
      </c>
      <c r="I3713" s="266">
        <f>YEAR(J3713)</f>
        <v>2023</v>
      </c>
      <c r="J3713" s="267">
        <v>45014</v>
      </c>
      <c r="K3713" s="267">
        <f>J3713+1</f>
        <v>45015</v>
      </c>
      <c r="L3713" s="266">
        <f>IF(M3713&lt;=365,1,2)</f>
        <v>1</v>
      </c>
      <c r="M3713" s="266">
        <f>IF(K3713&lt;$C$1,$C$2-$C$1+1,$C$2-K3713+1)</f>
        <v>32</v>
      </c>
      <c r="N3713" s="268">
        <f>M3713/365</f>
        <v>8.7671232876712329E-2</v>
      </c>
      <c r="O3713" s="269">
        <f>'Data and Parameter'!$E$4*'Data and Parameter'!$E$5*('Data and Parameter'!$E$6+'Data and Parameter'!$E$7)*'Data and Parameter'!$E$19*'Data and Parameter'!$E$14*'ER calculations'!N3713</f>
        <v>0.45393964699132677</v>
      </c>
    </row>
    <row r="3714" spans="1:15" ht="15">
      <c r="A3714" s="284">
        <v>3710</v>
      </c>
      <c r="B3714" s="287"/>
      <c r="C3714" s="287"/>
      <c r="D3714" s="284" t="s">
        <v>588</v>
      </c>
      <c r="E3714" s="287"/>
      <c r="F3714" s="285" t="s">
        <v>3835</v>
      </c>
      <c r="G3714" s="266" t="s">
        <v>121</v>
      </c>
      <c r="H3714" s="266">
        <f>IF(G3714="Traditional Stove",0.1,0.2)</f>
        <v>0.1</v>
      </c>
      <c r="I3714" s="266">
        <f>YEAR(J3714)</f>
        <v>2023</v>
      </c>
      <c r="J3714" s="267">
        <v>45014</v>
      </c>
      <c r="K3714" s="267">
        <f>J3714+1</f>
        <v>45015</v>
      </c>
      <c r="L3714" s="266">
        <f>IF(M3714&lt;=365,1,2)</f>
        <v>1</v>
      </c>
      <c r="M3714" s="266">
        <f>IF(K3714&lt;$C$1,$C$2-$C$1+1,$C$2-K3714+1)</f>
        <v>32</v>
      </c>
      <c r="N3714" s="268">
        <f>M3714/365</f>
        <v>8.7671232876712329E-2</v>
      </c>
      <c r="O3714" s="269">
        <f>'Data and Parameter'!$E$4*'Data and Parameter'!$E$5*('Data and Parameter'!$E$6+'Data and Parameter'!$E$7)*'Data and Parameter'!$E$19*'Data and Parameter'!$E$14*'ER calculations'!N3714</f>
        <v>0.45393964699132677</v>
      </c>
    </row>
    <row r="3715" spans="1:15" ht="15">
      <c r="A3715" s="284">
        <v>3711</v>
      </c>
      <c r="B3715" s="287"/>
      <c r="C3715" s="287"/>
      <c r="D3715" s="284" t="s">
        <v>3178</v>
      </c>
      <c r="E3715" s="287"/>
      <c r="F3715" s="285" t="s">
        <v>3836</v>
      </c>
      <c r="G3715" s="266" t="s">
        <v>121</v>
      </c>
      <c r="H3715" s="266">
        <f>IF(G3715="Traditional Stove",0.1,0.2)</f>
        <v>0.1</v>
      </c>
      <c r="I3715" s="266">
        <f>YEAR(J3715)</f>
        <v>2023</v>
      </c>
      <c r="J3715" s="267">
        <v>44970</v>
      </c>
      <c r="K3715" s="267">
        <f>J3715+1</f>
        <v>44971</v>
      </c>
      <c r="L3715" s="266">
        <f>IF(M3715&lt;=365,1,2)</f>
        <v>1</v>
      </c>
      <c r="M3715" s="266">
        <f>IF(K3715&lt;$C$1,$C$2-$C$1+1,$C$2-K3715+1)</f>
        <v>76</v>
      </c>
      <c r="N3715" s="268">
        <f>M3715/365</f>
        <v>0.20821917808219179</v>
      </c>
      <c r="O3715" s="269">
        <f>'Data and Parameter'!$E$4*'Data and Parameter'!$E$5*('Data and Parameter'!$E$6+'Data and Parameter'!$E$7)*'Data and Parameter'!$E$19*'Data and Parameter'!$E$14*'ER calculations'!N3715</f>
        <v>1.0781066616044011</v>
      </c>
    </row>
    <row r="3716" spans="1:15" ht="15">
      <c r="A3716" s="284">
        <v>3712</v>
      </c>
      <c r="B3716" s="287"/>
      <c r="C3716" s="287"/>
      <c r="D3716" s="284" t="s">
        <v>588</v>
      </c>
      <c r="E3716" s="287"/>
      <c r="F3716" s="285" t="s">
        <v>3837</v>
      </c>
      <c r="G3716" s="266" t="s">
        <v>121</v>
      </c>
      <c r="H3716" s="266">
        <f>IF(G3716="Traditional Stove",0.1,0.2)</f>
        <v>0.1</v>
      </c>
      <c r="I3716" s="266">
        <f>YEAR(J3716)</f>
        <v>2023</v>
      </c>
      <c r="J3716" s="267">
        <v>45014</v>
      </c>
      <c r="K3716" s="267">
        <f>J3716+1</f>
        <v>45015</v>
      </c>
      <c r="L3716" s="266">
        <f>IF(M3716&lt;=365,1,2)</f>
        <v>1</v>
      </c>
      <c r="M3716" s="266">
        <f>IF(K3716&lt;$C$1,$C$2-$C$1+1,$C$2-K3716+1)</f>
        <v>32</v>
      </c>
      <c r="N3716" s="268">
        <f>M3716/365</f>
        <v>8.7671232876712329E-2</v>
      </c>
      <c r="O3716" s="269">
        <f>'Data and Parameter'!$E$4*'Data and Parameter'!$E$5*('Data and Parameter'!$E$6+'Data and Parameter'!$E$7)*'Data and Parameter'!$E$19*'Data and Parameter'!$E$14*'ER calculations'!N3716</f>
        <v>0.45393964699132677</v>
      </c>
    </row>
    <row r="3717" spans="1:15" ht="15">
      <c r="A3717" s="284">
        <v>3713</v>
      </c>
      <c r="B3717" s="287"/>
      <c r="C3717" s="287"/>
      <c r="D3717" s="284" t="s">
        <v>3178</v>
      </c>
      <c r="E3717" s="287"/>
      <c r="F3717" s="285" t="s">
        <v>3838</v>
      </c>
      <c r="G3717" s="266" t="s">
        <v>121</v>
      </c>
      <c r="H3717" s="266">
        <f>IF(G3717="Traditional Stove",0.1,0.2)</f>
        <v>0.1</v>
      </c>
      <c r="I3717" s="266">
        <f>YEAR(J3717)</f>
        <v>2023</v>
      </c>
      <c r="J3717" s="267">
        <v>44970</v>
      </c>
      <c r="K3717" s="267">
        <f>J3717+1</f>
        <v>44971</v>
      </c>
      <c r="L3717" s="266">
        <f>IF(M3717&lt;=365,1,2)</f>
        <v>1</v>
      </c>
      <c r="M3717" s="266">
        <f>IF(K3717&lt;$C$1,$C$2-$C$1+1,$C$2-K3717+1)</f>
        <v>76</v>
      </c>
      <c r="N3717" s="268">
        <f>M3717/365</f>
        <v>0.20821917808219179</v>
      </c>
      <c r="O3717" s="269">
        <f>'Data and Parameter'!$E$4*'Data and Parameter'!$E$5*('Data and Parameter'!$E$6+'Data and Parameter'!$E$7)*'Data and Parameter'!$E$19*'Data and Parameter'!$E$14*'ER calculations'!N3717</f>
        <v>1.0781066616044011</v>
      </c>
    </row>
    <row r="3718" spans="1:15" ht="15">
      <c r="A3718" s="284">
        <v>3714</v>
      </c>
      <c r="B3718" s="287"/>
      <c r="C3718" s="287"/>
      <c r="D3718" s="284" t="s">
        <v>588</v>
      </c>
      <c r="E3718" s="287"/>
      <c r="F3718" s="285" t="s">
        <v>3839</v>
      </c>
      <c r="G3718" s="266" t="s">
        <v>121</v>
      </c>
      <c r="H3718" s="266">
        <f>IF(G3718="Traditional Stove",0.1,0.2)</f>
        <v>0.1</v>
      </c>
      <c r="I3718" s="266">
        <f>YEAR(J3718)</f>
        <v>2023</v>
      </c>
      <c r="J3718" s="267">
        <v>45014</v>
      </c>
      <c r="K3718" s="267">
        <f>J3718+1</f>
        <v>45015</v>
      </c>
      <c r="L3718" s="266">
        <f>IF(M3718&lt;=365,1,2)</f>
        <v>1</v>
      </c>
      <c r="M3718" s="266">
        <f>IF(K3718&lt;$C$1,$C$2-$C$1+1,$C$2-K3718+1)</f>
        <v>32</v>
      </c>
      <c r="N3718" s="268">
        <f>M3718/365</f>
        <v>8.7671232876712329E-2</v>
      </c>
      <c r="O3718" s="269">
        <f>'Data and Parameter'!$E$4*'Data and Parameter'!$E$5*('Data and Parameter'!$E$6+'Data and Parameter'!$E$7)*'Data and Parameter'!$E$19*'Data and Parameter'!$E$14*'ER calculations'!N3718</f>
        <v>0.45393964699132677</v>
      </c>
    </row>
    <row r="3719" spans="1:15" ht="15">
      <c r="A3719" s="284">
        <v>3715</v>
      </c>
      <c r="B3719" s="287"/>
      <c r="C3719" s="287"/>
      <c r="D3719" s="284" t="s">
        <v>588</v>
      </c>
      <c r="E3719" s="287"/>
      <c r="F3719" s="285" t="s">
        <v>3840</v>
      </c>
      <c r="G3719" s="266" t="s">
        <v>121</v>
      </c>
      <c r="H3719" s="266">
        <f>IF(G3719="Traditional Stove",0.1,0.2)</f>
        <v>0.1</v>
      </c>
      <c r="I3719" s="266">
        <f>YEAR(J3719)</f>
        <v>2023</v>
      </c>
      <c r="J3719" s="267">
        <v>45014</v>
      </c>
      <c r="K3719" s="267">
        <f>J3719+1</f>
        <v>45015</v>
      </c>
      <c r="L3719" s="266">
        <f>IF(M3719&lt;=365,1,2)</f>
        <v>1</v>
      </c>
      <c r="M3719" s="266">
        <f>IF(K3719&lt;$C$1,$C$2-$C$1+1,$C$2-K3719+1)</f>
        <v>32</v>
      </c>
      <c r="N3719" s="268">
        <f>M3719/365</f>
        <v>8.7671232876712329E-2</v>
      </c>
      <c r="O3719" s="269">
        <f>'Data and Parameter'!$E$4*'Data and Parameter'!$E$5*('Data and Parameter'!$E$6+'Data and Parameter'!$E$7)*'Data and Parameter'!$E$19*'Data and Parameter'!$E$14*'ER calculations'!N3719</f>
        <v>0.45393964699132677</v>
      </c>
    </row>
    <row r="3720" spans="1:15" ht="15">
      <c r="A3720" s="284">
        <v>3716</v>
      </c>
      <c r="B3720" s="287"/>
      <c r="C3720" s="287"/>
      <c r="D3720" s="284" t="s">
        <v>3178</v>
      </c>
      <c r="E3720" s="287"/>
      <c r="F3720" s="285" t="s">
        <v>3841</v>
      </c>
      <c r="G3720" s="266" t="s">
        <v>121</v>
      </c>
      <c r="H3720" s="266">
        <f>IF(G3720="Traditional Stove",0.1,0.2)</f>
        <v>0.1</v>
      </c>
      <c r="I3720" s="266">
        <f>YEAR(J3720)</f>
        <v>2023</v>
      </c>
      <c r="J3720" s="267">
        <v>44970</v>
      </c>
      <c r="K3720" s="267">
        <f>J3720+1</f>
        <v>44971</v>
      </c>
      <c r="L3720" s="266">
        <f>IF(M3720&lt;=365,1,2)</f>
        <v>1</v>
      </c>
      <c r="M3720" s="266">
        <f>IF(K3720&lt;$C$1,$C$2-$C$1+1,$C$2-K3720+1)</f>
        <v>76</v>
      </c>
      <c r="N3720" s="268">
        <f>M3720/365</f>
        <v>0.20821917808219179</v>
      </c>
      <c r="O3720" s="269">
        <f>'Data and Parameter'!$E$4*'Data and Parameter'!$E$5*('Data and Parameter'!$E$6+'Data and Parameter'!$E$7)*'Data and Parameter'!$E$19*'Data and Parameter'!$E$14*'ER calculations'!N3720</f>
        <v>1.0781066616044011</v>
      </c>
    </row>
    <row r="3721" spans="1:15" ht="15">
      <c r="A3721" s="284">
        <v>3717</v>
      </c>
      <c r="B3721" s="287"/>
      <c r="C3721" s="287"/>
      <c r="D3721" s="284" t="s">
        <v>1376</v>
      </c>
      <c r="E3721" s="287"/>
      <c r="F3721" s="285" t="s">
        <v>3842</v>
      </c>
      <c r="G3721" s="266" t="s">
        <v>121</v>
      </c>
      <c r="H3721" s="266">
        <f>IF(G3721="Traditional Stove",0.1,0.2)</f>
        <v>0.1</v>
      </c>
      <c r="I3721" s="266">
        <f>YEAR(J3721)</f>
        <v>2023</v>
      </c>
      <c r="J3721" s="267">
        <v>45008</v>
      </c>
      <c r="K3721" s="267">
        <f>J3721+1</f>
        <v>45009</v>
      </c>
      <c r="L3721" s="266">
        <f>IF(M3721&lt;=365,1,2)</f>
        <v>1</v>
      </c>
      <c r="M3721" s="266">
        <f>IF(K3721&lt;$C$1,$C$2-$C$1+1,$C$2-K3721+1)</f>
        <v>38</v>
      </c>
      <c r="N3721" s="268">
        <f>M3721/365</f>
        <v>0.10410958904109589</v>
      </c>
      <c r="O3721" s="269">
        <f>'Data and Parameter'!$E$4*'Data and Parameter'!$E$5*('Data and Parameter'!$E$6+'Data and Parameter'!$E$7)*'Data and Parameter'!$E$19*'Data and Parameter'!$E$14*'ER calculations'!N3721</f>
        <v>0.53905333080220053</v>
      </c>
    </row>
    <row r="3722" spans="1:15" ht="15">
      <c r="A3722" s="284">
        <v>3718</v>
      </c>
      <c r="B3722" s="287"/>
      <c r="C3722" s="287"/>
      <c r="D3722" s="284" t="s">
        <v>588</v>
      </c>
      <c r="E3722" s="287"/>
      <c r="F3722" s="285" t="s">
        <v>3843</v>
      </c>
      <c r="G3722" s="266" t="s">
        <v>121</v>
      </c>
      <c r="H3722" s="266">
        <f>IF(G3722="Traditional Stove",0.1,0.2)</f>
        <v>0.1</v>
      </c>
      <c r="I3722" s="266">
        <f>YEAR(J3722)</f>
        <v>2023</v>
      </c>
      <c r="J3722" s="267">
        <v>45014</v>
      </c>
      <c r="K3722" s="267">
        <f>J3722+1</f>
        <v>45015</v>
      </c>
      <c r="L3722" s="266">
        <f>IF(M3722&lt;=365,1,2)</f>
        <v>1</v>
      </c>
      <c r="M3722" s="266">
        <f>IF(K3722&lt;$C$1,$C$2-$C$1+1,$C$2-K3722+1)</f>
        <v>32</v>
      </c>
      <c r="N3722" s="268">
        <f>M3722/365</f>
        <v>8.7671232876712329E-2</v>
      </c>
      <c r="O3722" s="269">
        <f>'Data and Parameter'!$E$4*'Data and Parameter'!$E$5*('Data and Parameter'!$E$6+'Data and Parameter'!$E$7)*'Data and Parameter'!$E$19*'Data and Parameter'!$E$14*'ER calculations'!N3722</f>
        <v>0.45393964699132677</v>
      </c>
    </row>
    <row r="3723" spans="1:15" ht="15">
      <c r="A3723" s="284">
        <v>3719</v>
      </c>
      <c r="B3723" s="287"/>
      <c r="C3723" s="287"/>
      <c r="D3723" s="284" t="s">
        <v>1376</v>
      </c>
      <c r="E3723" s="287"/>
      <c r="F3723" s="285" t="s">
        <v>3844</v>
      </c>
      <c r="G3723" s="266" t="s">
        <v>121</v>
      </c>
      <c r="H3723" s="266">
        <f>IF(G3723="Traditional Stove",0.1,0.2)</f>
        <v>0.1</v>
      </c>
      <c r="I3723" s="266">
        <f>YEAR(J3723)</f>
        <v>2023</v>
      </c>
      <c r="J3723" s="267">
        <v>45008</v>
      </c>
      <c r="K3723" s="267">
        <f>J3723+1</f>
        <v>45009</v>
      </c>
      <c r="L3723" s="266">
        <f>IF(M3723&lt;=365,1,2)</f>
        <v>1</v>
      </c>
      <c r="M3723" s="266">
        <f>IF(K3723&lt;$C$1,$C$2-$C$1+1,$C$2-K3723+1)</f>
        <v>38</v>
      </c>
      <c r="N3723" s="268">
        <f>M3723/365</f>
        <v>0.10410958904109589</v>
      </c>
      <c r="O3723" s="269">
        <f>'Data and Parameter'!$E$4*'Data and Parameter'!$E$5*('Data and Parameter'!$E$6+'Data and Parameter'!$E$7)*'Data and Parameter'!$E$19*'Data and Parameter'!$E$14*'ER calculations'!N3723</f>
        <v>0.53905333080220053</v>
      </c>
    </row>
    <row r="3724" spans="1:15" ht="15">
      <c r="A3724" s="284">
        <v>3720</v>
      </c>
      <c r="B3724" s="287"/>
      <c r="C3724" s="287"/>
      <c r="D3724" s="284" t="s">
        <v>3178</v>
      </c>
      <c r="E3724" s="287"/>
      <c r="F3724" s="285" t="s">
        <v>3845</v>
      </c>
      <c r="G3724" s="266" t="s">
        <v>121</v>
      </c>
      <c r="H3724" s="266">
        <f>IF(G3724="Traditional Stove",0.1,0.2)</f>
        <v>0.1</v>
      </c>
      <c r="I3724" s="266">
        <f>YEAR(J3724)</f>
        <v>2023</v>
      </c>
      <c r="J3724" s="267">
        <v>44970</v>
      </c>
      <c r="K3724" s="267">
        <f>J3724+1</f>
        <v>44971</v>
      </c>
      <c r="L3724" s="266">
        <f>IF(M3724&lt;=365,1,2)</f>
        <v>1</v>
      </c>
      <c r="M3724" s="266">
        <f>IF(K3724&lt;$C$1,$C$2-$C$1+1,$C$2-K3724+1)</f>
        <v>76</v>
      </c>
      <c r="N3724" s="268">
        <f>M3724/365</f>
        <v>0.20821917808219179</v>
      </c>
      <c r="O3724" s="269">
        <f>'Data and Parameter'!$E$4*'Data and Parameter'!$E$5*('Data and Parameter'!$E$6+'Data and Parameter'!$E$7)*'Data and Parameter'!$E$19*'Data and Parameter'!$E$14*'ER calculations'!N3724</f>
        <v>1.0781066616044011</v>
      </c>
    </row>
    <row r="3725" spans="1:15" ht="15">
      <c r="A3725" s="284">
        <v>3721</v>
      </c>
      <c r="B3725" s="287"/>
      <c r="C3725" s="287"/>
      <c r="D3725" s="284" t="s">
        <v>1376</v>
      </c>
      <c r="E3725" s="287"/>
      <c r="F3725" s="285" t="s">
        <v>3846</v>
      </c>
      <c r="G3725" s="266" t="s">
        <v>121</v>
      </c>
      <c r="H3725" s="266">
        <f>IF(G3725="Traditional Stove",0.1,0.2)</f>
        <v>0.1</v>
      </c>
      <c r="I3725" s="266">
        <f>YEAR(J3725)</f>
        <v>2023</v>
      </c>
      <c r="J3725" s="267">
        <v>45008</v>
      </c>
      <c r="K3725" s="267">
        <f>J3725+1</f>
        <v>45009</v>
      </c>
      <c r="L3725" s="266">
        <f>IF(M3725&lt;=365,1,2)</f>
        <v>1</v>
      </c>
      <c r="M3725" s="266">
        <f>IF(K3725&lt;$C$1,$C$2-$C$1+1,$C$2-K3725+1)</f>
        <v>38</v>
      </c>
      <c r="N3725" s="268">
        <f>M3725/365</f>
        <v>0.10410958904109589</v>
      </c>
      <c r="O3725" s="269">
        <f>'Data and Parameter'!$E$4*'Data and Parameter'!$E$5*('Data and Parameter'!$E$6+'Data and Parameter'!$E$7)*'Data and Parameter'!$E$19*'Data and Parameter'!$E$14*'ER calculations'!N3725</f>
        <v>0.53905333080220053</v>
      </c>
    </row>
    <row r="3726" spans="1:15" ht="15">
      <c r="A3726" s="284">
        <v>3722</v>
      </c>
      <c r="B3726" s="287"/>
      <c r="C3726" s="287"/>
      <c r="D3726" s="284" t="s">
        <v>3178</v>
      </c>
      <c r="E3726" s="287"/>
      <c r="F3726" s="285" t="s">
        <v>3847</v>
      </c>
      <c r="G3726" s="266" t="s">
        <v>121</v>
      </c>
      <c r="H3726" s="266">
        <f>IF(G3726="Traditional Stove",0.1,0.2)</f>
        <v>0.1</v>
      </c>
      <c r="I3726" s="266">
        <f>YEAR(J3726)</f>
        <v>2023</v>
      </c>
      <c r="J3726" s="267">
        <v>44970</v>
      </c>
      <c r="K3726" s="267">
        <f>J3726+1</f>
        <v>44971</v>
      </c>
      <c r="L3726" s="266">
        <f>IF(M3726&lt;=365,1,2)</f>
        <v>1</v>
      </c>
      <c r="M3726" s="266">
        <f>IF(K3726&lt;$C$1,$C$2-$C$1+1,$C$2-K3726+1)</f>
        <v>76</v>
      </c>
      <c r="N3726" s="268">
        <f>M3726/365</f>
        <v>0.20821917808219179</v>
      </c>
      <c r="O3726" s="269">
        <f>'Data and Parameter'!$E$4*'Data and Parameter'!$E$5*('Data and Parameter'!$E$6+'Data and Parameter'!$E$7)*'Data and Parameter'!$E$19*'Data and Parameter'!$E$14*'ER calculations'!N3726</f>
        <v>1.0781066616044011</v>
      </c>
    </row>
    <row r="3727" spans="1:15" ht="15">
      <c r="A3727" s="284">
        <v>3723</v>
      </c>
      <c r="B3727" s="287"/>
      <c r="C3727" s="287"/>
      <c r="D3727" s="284" t="s">
        <v>588</v>
      </c>
      <c r="E3727" s="287"/>
      <c r="F3727" s="285" t="s">
        <v>3848</v>
      </c>
      <c r="G3727" s="266" t="s">
        <v>121</v>
      </c>
      <c r="H3727" s="266">
        <f>IF(G3727="Traditional Stove",0.1,0.2)</f>
        <v>0.1</v>
      </c>
      <c r="I3727" s="266">
        <f>YEAR(J3727)</f>
        <v>2023</v>
      </c>
      <c r="J3727" s="267">
        <v>45014</v>
      </c>
      <c r="K3727" s="267">
        <f>J3727+1</f>
        <v>45015</v>
      </c>
      <c r="L3727" s="266">
        <f>IF(M3727&lt;=365,1,2)</f>
        <v>1</v>
      </c>
      <c r="M3727" s="266">
        <f>IF(K3727&lt;$C$1,$C$2-$C$1+1,$C$2-K3727+1)</f>
        <v>32</v>
      </c>
      <c r="N3727" s="268">
        <f>M3727/365</f>
        <v>8.7671232876712329E-2</v>
      </c>
      <c r="O3727" s="269">
        <f>'Data and Parameter'!$E$4*'Data and Parameter'!$E$5*('Data and Parameter'!$E$6+'Data and Parameter'!$E$7)*'Data and Parameter'!$E$19*'Data and Parameter'!$E$14*'ER calculations'!N3727</f>
        <v>0.45393964699132677</v>
      </c>
    </row>
    <row r="3728" spans="1:15" ht="15">
      <c r="A3728" s="284">
        <v>3724</v>
      </c>
      <c r="B3728" s="287"/>
      <c r="C3728" s="287"/>
      <c r="D3728" s="284" t="s">
        <v>1376</v>
      </c>
      <c r="E3728" s="287"/>
      <c r="F3728" s="285" t="s">
        <v>3849</v>
      </c>
      <c r="G3728" s="266" t="s">
        <v>121</v>
      </c>
      <c r="H3728" s="266">
        <f>IF(G3728="Traditional Stove",0.1,0.2)</f>
        <v>0.1</v>
      </c>
      <c r="I3728" s="266">
        <f>YEAR(J3728)</f>
        <v>2023</v>
      </c>
      <c r="J3728" s="267">
        <v>45008</v>
      </c>
      <c r="K3728" s="267">
        <f>J3728+1</f>
        <v>45009</v>
      </c>
      <c r="L3728" s="266">
        <f>IF(M3728&lt;=365,1,2)</f>
        <v>1</v>
      </c>
      <c r="M3728" s="266">
        <f>IF(K3728&lt;$C$1,$C$2-$C$1+1,$C$2-K3728+1)</f>
        <v>38</v>
      </c>
      <c r="N3728" s="268">
        <f>M3728/365</f>
        <v>0.10410958904109589</v>
      </c>
      <c r="O3728" s="269">
        <f>'Data and Parameter'!$E$4*'Data and Parameter'!$E$5*('Data and Parameter'!$E$6+'Data and Parameter'!$E$7)*'Data and Parameter'!$E$19*'Data and Parameter'!$E$14*'ER calculations'!N3728</f>
        <v>0.53905333080220053</v>
      </c>
    </row>
    <row r="3729" spans="1:15" ht="15">
      <c r="A3729" s="284">
        <v>3725</v>
      </c>
      <c r="B3729" s="287"/>
      <c r="C3729" s="287"/>
      <c r="D3729" s="284" t="s">
        <v>1376</v>
      </c>
      <c r="E3729" s="287"/>
      <c r="F3729" s="285" t="s">
        <v>3850</v>
      </c>
      <c r="G3729" s="266" t="s">
        <v>121</v>
      </c>
      <c r="H3729" s="266">
        <f>IF(G3729="Traditional Stove",0.1,0.2)</f>
        <v>0.1</v>
      </c>
      <c r="I3729" s="266">
        <f>YEAR(J3729)</f>
        <v>2023</v>
      </c>
      <c r="J3729" s="267">
        <v>45008</v>
      </c>
      <c r="K3729" s="267">
        <f>J3729+1</f>
        <v>45009</v>
      </c>
      <c r="L3729" s="266">
        <f>IF(M3729&lt;=365,1,2)</f>
        <v>1</v>
      </c>
      <c r="M3729" s="266">
        <f>IF(K3729&lt;$C$1,$C$2-$C$1+1,$C$2-K3729+1)</f>
        <v>38</v>
      </c>
      <c r="N3729" s="268">
        <f>M3729/365</f>
        <v>0.10410958904109589</v>
      </c>
      <c r="O3729" s="269">
        <f>'Data and Parameter'!$E$4*'Data and Parameter'!$E$5*('Data and Parameter'!$E$6+'Data and Parameter'!$E$7)*'Data and Parameter'!$E$19*'Data and Parameter'!$E$14*'ER calculations'!N3729</f>
        <v>0.53905333080220053</v>
      </c>
    </row>
    <row r="3730" spans="1:15" ht="15">
      <c r="A3730" s="284">
        <v>3726</v>
      </c>
      <c r="B3730" s="287"/>
      <c r="C3730" s="287"/>
      <c r="D3730" s="284" t="s">
        <v>588</v>
      </c>
      <c r="E3730" s="287"/>
      <c r="F3730" s="285" t="s">
        <v>3851</v>
      </c>
      <c r="G3730" s="266" t="s">
        <v>121</v>
      </c>
      <c r="H3730" s="266">
        <f>IF(G3730="Traditional Stove",0.1,0.2)</f>
        <v>0.1</v>
      </c>
      <c r="I3730" s="266">
        <f>YEAR(J3730)</f>
        <v>2023</v>
      </c>
      <c r="J3730" s="267">
        <v>45014</v>
      </c>
      <c r="K3730" s="267">
        <f>J3730+1</f>
        <v>45015</v>
      </c>
      <c r="L3730" s="266">
        <f>IF(M3730&lt;=365,1,2)</f>
        <v>1</v>
      </c>
      <c r="M3730" s="266">
        <f>IF(K3730&lt;$C$1,$C$2-$C$1+1,$C$2-K3730+1)</f>
        <v>32</v>
      </c>
      <c r="N3730" s="268">
        <f>M3730/365</f>
        <v>8.7671232876712329E-2</v>
      </c>
      <c r="O3730" s="269">
        <f>'Data and Parameter'!$E$4*'Data and Parameter'!$E$5*('Data and Parameter'!$E$6+'Data and Parameter'!$E$7)*'Data and Parameter'!$E$19*'Data and Parameter'!$E$14*'ER calculations'!N3730</f>
        <v>0.45393964699132677</v>
      </c>
    </row>
    <row r="3731" spans="1:15" ht="15">
      <c r="A3731" s="284">
        <v>3727</v>
      </c>
      <c r="B3731" s="287"/>
      <c r="C3731" s="287"/>
      <c r="D3731" s="284" t="s">
        <v>3178</v>
      </c>
      <c r="E3731" s="287"/>
      <c r="F3731" s="285" t="s">
        <v>3852</v>
      </c>
      <c r="G3731" s="266" t="s">
        <v>121</v>
      </c>
      <c r="H3731" s="266">
        <f>IF(G3731="Traditional Stove",0.1,0.2)</f>
        <v>0.1</v>
      </c>
      <c r="I3731" s="266">
        <f>YEAR(J3731)</f>
        <v>2023</v>
      </c>
      <c r="J3731" s="267">
        <v>44970</v>
      </c>
      <c r="K3731" s="267">
        <f>J3731+1</f>
        <v>44971</v>
      </c>
      <c r="L3731" s="266">
        <f>IF(M3731&lt;=365,1,2)</f>
        <v>1</v>
      </c>
      <c r="M3731" s="266">
        <f>IF(K3731&lt;$C$1,$C$2-$C$1+1,$C$2-K3731+1)</f>
        <v>76</v>
      </c>
      <c r="N3731" s="268">
        <f>M3731/365</f>
        <v>0.20821917808219179</v>
      </c>
      <c r="O3731" s="269">
        <f>'Data and Parameter'!$E$4*'Data and Parameter'!$E$5*('Data and Parameter'!$E$6+'Data and Parameter'!$E$7)*'Data and Parameter'!$E$19*'Data and Parameter'!$E$14*'ER calculations'!N3731</f>
        <v>1.0781066616044011</v>
      </c>
    </row>
    <row r="3732" spans="1:15" ht="15">
      <c r="A3732" s="284">
        <v>3728</v>
      </c>
      <c r="B3732" s="287"/>
      <c r="C3732" s="287"/>
      <c r="D3732" s="284" t="s">
        <v>3178</v>
      </c>
      <c r="E3732" s="287"/>
      <c r="F3732" s="285" t="s">
        <v>3853</v>
      </c>
      <c r="G3732" s="266" t="s">
        <v>121</v>
      </c>
      <c r="H3732" s="266">
        <f>IF(G3732="Traditional Stove",0.1,0.2)</f>
        <v>0.1</v>
      </c>
      <c r="I3732" s="266">
        <f>YEAR(J3732)</f>
        <v>2023</v>
      </c>
      <c r="J3732" s="267">
        <v>44968</v>
      </c>
      <c r="K3732" s="267">
        <f>J3732+1</f>
        <v>44969</v>
      </c>
      <c r="L3732" s="266">
        <f>IF(M3732&lt;=365,1,2)</f>
        <v>1</v>
      </c>
      <c r="M3732" s="266">
        <f>IF(K3732&lt;$C$1,$C$2-$C$1+1,$C$2-K3732+1)</f>
        <v>78</v>
      </c>
      <c r="N3732" s="268">
        <f>M3732/365</f>
        <v>0.21369863013698631</v>
      </c>
      <c r="O3732" s="269">
        <f>'Data and Parameter'!$E$4*'Data and Parameter'!$E$5*('Data and Parameter'!$E$6+'Data and Parameter'!$E$7)*'Data and Parameter'!$E$19*'Data and Parameter'!$E$14*'ER calculations'!N3732</f>
        <v>1.1064778895413589</v>
      </c>
    </row>
    <row r="3733" spans="1:15" ht="15">
      <c r="A3733" s="284">
        <v>3729</v>
      </c>
      <c r="B3733" s="287"/>
      <c r="C3733" s="287"/>
      <c r="D3733" s="284" t="s">
        <v>3178</v>
      </c>
      <c r="E3733" s="287"/>
      <c r="F3733" s="285" t="s">
        <v>3854</v>
      </c>
      <c r="G3733" s="266" t="s">
        <v>121</v>
      </c>
      <c r="H3733" s="266">
        <f>IF(G3733="Traditional Stove",0.1,0.2)</f>
        <v>0.1</v>
      </c>
      <c r="I3733" s="266">
        <f>YEAR(J3733)</f>
        <v>2023</v>
      </c>
      <c r="J3733" s="267">
        <v>44970</v>
      </c>
      <c r="K3733" s="267">
        <f>J3733+1</f>
        <v>44971</v>
      </c>
      <c r="L3733" s="266">
        <f>IF(M3733&lt;=365,1,2)</f>
        <v>1</v>
      </c>
      <c r="M3733" s="266">
        <f>IF(K3733&lt;$C$1,$C$2-$C$1+1,$C$2-K3733+1)</f>
        <v>76</v>
      </c>
      <c r="N3733" s="268">
        <f>M3733/365</f>
        <v>0.20821917808219179</v>
      </c>
      <c r="O3733" s="269">
        <f>'Data and Parameter'!$E$4*'Data and Parameter'!$E$5*('Data and Parameter'!$E$6+'Data and Parameter'!$E$7)*'Data and Parameter'!$E$19*'Data and Parameter'!$E$14*'ER calculations'!N3733</f>
        <v>1.0781066616044011</v>
      </c>
    </row>
    <row r="3734" spans="1:15" ht="15">
      <c r="A3734" s="284">
        <v>3730</v>
      </c>
      <c r="B3734" s="287"/>
      <c r="C3734" s="287"/>
      <c r="D3734" s="284" t="s">
        <v>3178</v>
      </c>
      <c r="E3734" s="287"/>
      <c r="F3734" s="285" t="s">
        <v>3855</v>
      </c>
      <c r="G3734" s="266" t="s">
        <v>121</v>
      </c>
      <c r="H3734" s="266">
        <f>IF(G3734="Traditional Stove",0.1,0.2)</f>
        <v>0.1</v>
      </c>
      <c r="I3734" s="266">
        <f>YEAR(J3734)</f>
        <v>2023</v>
      </c>
      <c r="J3734" s="267">
        <v>44968</v>
      </c>
      <c r="K3734" s="267">
        <f>J3734+1</f>
        <v>44969</v>
      </c>
      <c r="L3734" s="266">
        <f>IF(M3734&lt;=365,1,2)</f>
        <v>1</v>
      </c>
      <c r="M3734" s="266">
        <f>IF(K3734&lt;$C$1,$C$2-$C$1+1,$C$2-K3734+1)</f>
        <v>78</v>
      </c>
      <c r="N3734" s="268">
        <f>M3734/365</f>
        <v>0.21369863013698631</v>
      </c>
      <c r="O3734" s="269">
        <f>'Data and Parameter'!$E$4*'Data and Parameter'!$E$5*('Data and Parameter'!$E$6+'Data and Parameter'!$E$7)*'Data and Parameter'!$E$19*'Data and Parameter'!$E$14*'ER calculations'!N3734</f>
        <v>1.1064778895413589</v>
      </c>
    </row>
    <row r="3735" spans="1:15" ht="15">
      <c r="A3735" s="284">
        <v>3731</v>
      </c>
      <c r="B3735" s="287"/>
      <c r="C3735" s="287"/>
      <c r="D3735" s="284" t="s">
        <v>3178</v>
      </c>
      <c r="E3735" s="287"/>
      <c r="F3735" s="285" t="s">
        <v>3856</v>
      </c>
      <c r="G3735" s="266" t="s">
        <v>121</v>
      </c>
      <c r="H3735" s="266">
        <f>IF(G3735="Traditional Stove",0.1,0.2)</f>
        <v>0.1</v>
      </c>
      <c r="I3735" s="266">
        <f>YEAR(J3735)</f>
        <v>2023</v>
      </c>
      <c r="J3735" s="267">
        <v>44970</v>
      </c>
      <c r="K3735" s="267">
        <f>J3735+1</f>
        <v>44971</v>
      </c>
      <c r="L3735" s="266">
        <f>IF(M3735&lt;=365,1,2)</f>
        <v>1</v>
      </c>
      <c r="M3735" s="266">
        <f>IF(K3735&lt;$C$1,$C$2-$C$1+1,$C$2-K3735+1)</f>
        <v>76</v>
      </c>
      <c r="N3735" s="268">
        <f>M3735/365</f>
        <v>0.20821917808219179</v>
      </c>
      <c r="O3735" s="269">
        <f>'Data and Parameter'!$E$4*'Data and Parameter'!$E$5*('Data and Parameter'!$E$6+'Data and Parameter'!$E$7)*'Data and Parameter'!$E$19*'Data and Parameter'!$E$14*'ER calculations'!N3735</f>
        <v>1.0781066616044011</v>
      </c>
    </row>
    <row r="3736" spans="1:15" ht="15">
      <c r="A3736" s="284">
        <v>3732</v>
      </c>
      <c r="B3736" s="287"/>
      <c r="C3736" s="287"/>
      <c r="D3736" s="284" t="s">
        <v>588</v>
      </c>
      <c r="E3736" s="287"/>
      <c r="F3736" s="285" t="s">
        <v>3857</v>
      </c>
      <c r="G3736" s="266" t="s">
        <v>121</v>
      </c>
      <c r="H3736" s="266">
        <f>IF(G3736="Traditional Stove",0.1,0.2)</f>
        <v>0.1</v>
      </c>
      <c r="I3736" s="266">
        <f>YEAR(J3736)</f>
        <v>2023</v>
      </c>
      <c r="J3736" s="267">
        <v>45014</v>
      </c>
      <c r="K3736" s="267">
        <f>J3736+1</f>
        <v>45015</v>
      </c>
      <c r="L3736" s="266">
        <f>IF(M3736&lt;=365,1,2)</f>
        <v>1</v>
      </c>
      <c r="M3736" s="266">
        <f>IF(K3736&lt;$C$1,$C$2-$C$1+1,$C$2-K3736+1)</f>
        <v>32</v>
      </c>
      <c r="N3736" s="268">
        <f>M3736/365</f>
        <v>8.7671232876712329E-2</v>
      </c>
      <c r="O3736" s="269">
        <f>'Data and Parameter'!$E$4*'Data and Parameter'!$E$5*('Data and Parameter'!$E$6+'Data and Parameter'!$E$7)*'Data and Parameter'!$E$19*'Data and Parameter'!$E$14*'ER calculations'!N3736</f>
        <v>0.45393964699132677</v>
      </c>
    </row>
    <row r="3737" spans="1:15" ht="15">
      <c r="A3737" s="284">
        <v>3733</v>
      </c>
      <c r="B3737" s="287"/>
      <c r="C3737" s="287"/>
      <c r="D3737" s="284" t="s">
        <v>1376</v>
      </c>
      <c r="E3737" s="287"/>
      <c r="F3737" s="285" t="s">
        <v>3858</v>
      </c>
      <c r="G3737" s="266" t="s">
        <v>121</v>
      </c>
      <c r="H3737" s="266">
        <f>IF(G3737="Traditional Stove",0.1,0.2)</f>
        <v>0.1</v>
      </c>
      <c r="I3737" s="266">
        <f>YEAR(J3737)</f>
        <v>2023</v>
      </c>
      <c r="J3737" s="267">
        <v>45013</v>
      </c>
      <c r="K3737" s="267">
        <f>J3737+1</f>
        <v>45014</v>
      </c>
      <c r="L3737" s="266">
        <f>IF(M3737&lt;=365,1,2)</f>
        <v>1</v>
      </c>
      <c r="M3737" s="266">
        <f>IF(K3737&lt;$C$1,$C$2-$C$1+1,$C$2-K3737+1)</f>
        <v>33</v>
      </c>
      <c r="N3737" s="268">
        <f>M3737/365</f>
        <v>9.0410958904109592E-2</v>
      </c>
      <c r="O3737" s="269">
        <f>'Data and Parameter'!$E$4*'Data and Parameter'!$E$5*('Data and Parameter'!$E$6+'Data and Parameter'!$E$7)*'Data and Parameter'!$E$19*'Data and Parameter'!$E$14*'ER calculations'!N3737</f>
        <v>0.46812526095980572</v>
      </c>
    </row>
    <row r="3738" spans="1:15" ht="15">
      <c r="A3738" s="284">
        <v>3734</v>
      </c>
      <c r="B3738" s="287"/>
      <c r="C3738" s="287"/>
      <c r="D3738" s="284" t="s">
        <v>1376</v>
      </c>
      <c r="E3738" s="287"/>
      <c r="F3738" s="285" t="s">
        <v>3859</v>
      </c>
      <c r="G3738" s="266" t="s">
        <v>121</v>
      </c>
      <c r="H3738" s="266">
        <f>IF(G3738="Traditional Stove",0.1,0.2)</f>
        <v>0.1</v>
      </c>
      <c r="I3738" s="266">
        <f>YEAR(J3738)</f>
        <v>2023</v>
      </c>
      <c r="J3738" s="267">
        <v>45008</v>
      </c>
      <c r="K3738" s="267">
        <f>J3738+1</f>
        <v>45009</v>
      </c>
      <c r="L3738" s="266">
        <f>IF(M3738&lt;=365,1,2)</f>
        <v>1</v>
      </c>
      <c r="M3738" s="266">
        <f>IF(K3738&lt;$C$1,$C$2-$C$1+1,$C$2-K3738+1)</f>
        <v>38</v>
      </c>
      <c r="N3738" s="268">
        <f>M3738/365</f>
        <v>0.10410958904109589</v>
      </c>
      <c r="O3738" s="269">
        <f>'Data and Parameter'!$E$4*'Data and Parameter'!$E$5*('Data and Parameter'!$E$6+'Data and Parameter'!$E$7)*'Data and Parameter'!$E$19*'Data and Parameter'!$E$14*'ER calculations'!N3738</f>
        <v>0.53905333080220053</v>
      </c>
    </row>
    <row r="3739" spans="1:15" ht="15">
      <c r="A3739" s="284">
        <v>3735</v>
      </c>
      <c r="B3739" s="287"/>
      <c r="C3739" s="287"/>
      <c r="D3739" s="284" t="s">
        <v>3178</v>
      </c>
      <c r="E3739" s="287"/>
      <c r="F3739" s="285" t="s">
        <v>3860</v>
      </c>
      <c r="G3739" s="266" t="s">
        <v>121</v>
      </c>
      <c r="H3739" s="266">
        <f>IF(G3739="Traditional Stove",0.1,0.2)</f>
        <v>0.1</v>
      </c>
      <c r="I3739" s="266">
        <f>YEAR(J3739)</f>
        <v>2023</v>
      </c>
      <c r="J3739" s="267">
        <v>44970</v>
      </c>
      <c r="K3739" s="267">
        <f>J3739+1</f>
        <v>44971</v>
      </c>
      <c r="L3739" s="266">
        <f>IF(M3739&lt;=365,1,2)</f>
        <v>1</v>
      </c>
      <c r="M3739" s="266">
        <f>IF(K3739&lt;$C$1,$C$2-$C$1+1,$C$2-K3739+1)</f>
        <v>76</v>
      </c>
      <c r="N3739" s="268">
        <f>M3739/365</f>
        <v>0.20821917808219179</v>
      </c>
      <c r="O3739" s="269">
        <f>'Data and Parameter'!$E$4*'Data and Parameter'!$E$5*('Data and Parameter'!$E$6+'Data and Parameter'!$E$7)*'Data and Parameter'!$E$19*'Data and Parameter'!$E$14*'ER calculations'!N3739</f>
        <v>1.0781066616044011</v>
      </c>
    </row>
    <row r="3740" spans="1:15" ht="15">
      <c r="A3740" s="284">
        <v>3736</v>
      </c>
      <c r="B3740" s="287"/>
      <c r="C3740" s="287"/>
      <c r="D3740" s="284" t="s">
        <v>1376</v>
      </c>
      <c r="E3740" s="287"/>
      <c r="F3740" s="285" t="s">
        <v>3861</v>
      </c>
      <c r="G3740" s="266" t="s">
        <v>121</v>
      </c>
      <c r="H3740" s="266">
        <f>IF(G3740="Traditional Stove",0.1,0.2)</f>
        <v>0.1</v>
      </c>
      <c r="I3740" s="266">
        <f>YEAR(J3740)</f>
        <v>2023</v>
      </c>
      <c r="J3740" s="267">
        <v>44984</v>
      </c>
      <c r="K3740" s="267">
        <f>J3740+1</f>
        <v>44985</v>
      </c>
      <c r="L3740" s="266">
        <f>IF(M3740&lt;=365,1,2)</f>
        <v>1</v>
      </c>
      <c r="M3740" s="266">
        <f>IF(K3740&lt;$C$1,$C$2-$C$1+1,$C$2-K3740+1)</f>
        <v>62</v>
      </c>
      <c r="N3740" s="268">
        <f>M3740/365</f>
        <v>0.16986301369863013</v>
      </c>
      <c r="O3740" s="269">
        <f>'Data and Parameter'!$E$4*'Data and Parameter'!$E$5*('Data and Parameter'!$E$6+'Data and Parameter'!$E$7)*'Data and Parameter'!$E$19*'Data and Parameter'!$E$14*'ER calculations'!N3740</f>
        <v>0.87950806604569554</v>
      </c>
    </row>
    <row r="3741" spans="1:15" ht="15">
      <c r="A3741" s="284">
        <v>3737</v>
      </c>
      <c r="B3741" s="287"/>
      <c r="C3741" s="287"/>
      <c r="D3741" s="284" t="s">
        <v>3178</v>
      </c>
      <c r="E3741" s="287"/>
      <c r="F3741" s="285" t="s">
        <v>3862</v>
      </c>
      <c r="G3741" s="266" t="s">
        <v>121</v>
      </c>
      <c r="H3741" s="266">
        <f>IF(G3741="Traditional Stove",0.1,0.2)</f>
        <v>0.1</v>
      </c>
      <c r="I3741" s="266">
        <f>YEAR(J3741)</f>
        <v>2023</v>
      </c>
      <c r="J3741" s="267">
        <v>44970</v>
      </c>
      <c r="K3741" s="267">
        <f>J3741+1</f>
        <v>44971</v>
      </c>
      <c r="L3741" s="266">
        <f>IF(M3741&lt;=365,1,2)</f>
        <v>1</v>
      </c>
      <c r="M3741" s="266">
        <f>IF(K3741&lt;$C$1,$C$2-$C$1+1,$C$2-K3741+1)</f>
        <v>76</v>
      </c>
      <c r="N3741" s="268">
        <f>M3741/365</f>
        <v>0.20821917808219179</v>
      </c>
      <c r="O3741" s="269">
        <f>'Data and Parameter'!$E$4*'Data and Parameter'!$E$5*('Data and Parameter'!$E$6+'Data and Parameter'!$E$7)*'Data and Parameter'!$E$19*'Data and Parameter'!$E$14*'ER calculations'!N3741</f>
        <v>1.0781066616044011</v>
      </c>
    </row>
    <row r="3742" spans="1:15" ht="15">
      <c r="A3742" s="284">
        <v>3738</v>
      </c>
      <c r="B3742" s="287"/>
      <c r="C3742" s="287"/>
      <c r="D3742" s="284" t="s">
        <v>3178</v>
      </c>
      <c r="E3742" s="287"/>
      <c r="F3742" s="285" t="s">
        <v>3863</v>
      </c>
      <c r="G3742" s="266" t="s">
        <v>121</v>
      </c>
      <c r="H3742" s="266">
        <f>IF(G3742="Traditional Stove",0.1,0.2)</f>
        <v>0.1</v>
      </c>
      <c r="I3742" s="266">
        <f>YEAR(J3742)</f>
        <v>2023</v>
      </c>
      <c r="J3742" s="267">
        <v>44968</v>
      </c>
      <c r="K3742" s="267">
        <f>J3742+1</f>
        <v>44969</v>
      </c>
      <c r="L3742" s="266">
        <f>IF(M3742&lt;=365,1,2)</f>
        <v>1</v>
      </c>
      <c r="M3742" s="266">
        <f>IF(K3742&lt;$C$1,$C$2-$C$1+1,$C$2-K3742+1)</f>
        <v>78</v>
      </c>
      <c r="N3742" s="268">
        <f>M3742/365</f>
        <v>0.21369863013698631</v>
      </c>
      <c r="O3742" s="269">
        <f>'Data and Parameter'!$E$4*'Data and Parameter'!$E$5*('Data and Parameter'!$E$6+'Data and Parameter'!$E$7)*'Data and Parameter'!$E$19*'Data and Parameter'!$E$14*'ER calculations'!N3742</f>
        <v>1.1064778895413589</v>
      </c>
    </row>
    <row r="3743" spans="1:15" ht="15">
      <c r="A3743" s="284">
        <v>3739</v>
      </c>
      <c r="B3743" s="287"/>
      <c r="C3743" s="287"/>
      <c r="D3743" s="284" t="s">
        <v>1376</v>
      </c>
      <c r="E3743" s="287"/>
      <c r="F3743" s="285" t="s">
        <v>3864</v>
      </c>
      <c r="G3743" s="266" t="s">
        <v>121</v>
      </c>
      <c r="H3743" s="266">
        <f>IF(G3743="Traditional Stove",0.1,0.2)</f>
        <v>0.1</v>
      </c>
      <c r="I3743" s="266">
        <f>YEAR(J3743)</f>
        <v>2023</v>
      </c>
      <c r="J3743" s="267">
        <v>45008</v>
      </c>
      <c r="K3743" s="267">
        <f>J3743+1</f>
        <v>45009</v>
      </c>
      <c r="L3743" s="266">
        <f>IF(M3743&lt;=365,1,2)</f>
        <v>1</v>
      </c>
      <c r="M3743" s="266">
        <f>IF(K3743&lt;$C$1,$C$2-$C$1+1,$C$2-K3743+1)</f>
        <v>38</v>
      </c>
      <c r="N3743" s="268">
        <f>M3743/365</f>
        <v>0.10410958904109589</v>
      </c>
      <c r="O3743" s="269">
        <f>'Data and Parameter'!$E$4*'Data and Parameter'!$E$5*('Data and Parameter'!$E$6+'Data and Parameter'!$E$7)*'Data and Parameter'!$E$19*'Data and Parameter'!$E$14*'ER calculations'!N3743</f>
        <v>0.53905333080220053</v>
      </c>
    </row>
    <row r="3744" spans="1:15" ht="15">
      <c r="A3744" s="284">
        <v>3740</v>
      </c>
      <c r="B3744" s="287"/>
      <c r="C3744" s="287"/>
      <c r="D3744" s="284" t="s">
        <v>1376</v>
      </c>
      <c r="E3744" s="287"/>
      <c r="F3744" s="285" t="s">
        <v>3865</v>
      </c>
      <c r="G3744" s="266" t="s">
        <v>121</v>
      </c>
      <c r="H3744" s="266">
        <f>IF(G3744="Traditional Stove",0.1,0.2)</f>
        <v>0.1</v>
      </c>
      <c r="I3744" s="266">
        <f>YEAR(J3744)</f>
        <v>2023</v>
      </c>
      <c r="J3744" s="267">
        <v>44984</v>
      </c>
      <c r="K3744" s="267">
        <f>J3744+1</f>
        <v>44985</v>
      </c>
      <c r="L3744" s="266">
        <f>IF(M3744&lt;=365,1,2)</f>
        <v>1</v>
      </c>
      <c r="M3744" s="266">
        <f>IF(K3744&lt;$C$1,$C$2-$C$1+1,$C$2-K3744+1)</f>
        <v>62</v>
      </c>
      <c r="N3744" s="268">
        <f>M3744/365</f>
        <v>0.16986301369863013</v>
      </c>
      <c r="O3744" s="269">
        <f>'Data and Parameter'!$E$4*'Data and Parameter'!$E$5*('Data and Parameter'!$E$6+'Data and Parameter'!$E$7)*'Data and Parameter'!$E$19*'Data and Parameter'!$E$14*'ER calculations'!N3744</f>
        <v>0.87950806604569554</v>
      </c>
    </row>
    <row r="3745" spans="1:15" ht="15">
      <c r="A3745" s="284">
        <v>3741</v>
      </c>
      <c r="B3745" s="287"/>
      <c r="C3745" s="287"/>
      <c r="D3745" s="284" t="s">
        <v>3178</v>
      </c>
      <c r="E3745" s="287"/>
      <c r="F3745" s="285" t="s">
        <v>3866</v>
      </c>
      <c r="G3745" s="266" t="s">
        <v>121</v>
      </c>
      <c r="H3745" s="266">
        <f>IF(G3745="Traditional Stove",0.1,0.2)</f>
        <v>0.1</v>
      </c>
      <c r="I3745" s="266">
        <f>YEAR(J3745)</f>
        <v>2023</v>
      </c>
      <c r="J3745" s="267">
        <v>44970</v>
      </c>
      <c r="K3745" s="267">
        <f>J3745+1</f>
        <v>44971</v>
      </c>
      <c r="L3745" s="266">
        <f>IF(M3745&lt;=365,1,2)</f>
        <v>1</v>
      </c>
      <c r="M3745" s="266">
        <f>IF(K3745&lt;$C$1,$C$2-$C$1+1,$C$2-K3745+1)</f>
        <v>76</v>
      </c>
      <c r="N3745" s="268">
        <f>M3745/365</f>
        <v>0.20821917808219179</v>
      </c>
      <c r="O3745" s="269">
        <f>'Data and Parameter'!$E$4*'Data and Parameter'!$E$5*('Data and Parameter'!$E$6+'Data and Parameter'!$E$7)*'Data and Parameter'!$E$19*'Data and Parameter'!$E$14*'ER calculations'!N3745</f>
        <v>1.0781066616044011</v>
      </c>
    </row>
    <row r="3746" spans="1:15" ht="15">
      <c r="A3746" s="284">
        <v>3742</v>
      </c>
      <c r="B3746" s="287"/>
      <c r="C3746" s="287"/>
      <c r="D3746" s="284" t="s">
        <v>1376</v>
      </c>
      <c r="E3746" s="287"/>
      <c r="F3746" s="285" t="s">
        <v>3867</v>
      </c>
      <c r="G3746" s="266" t="s">
        <v>121</v>
      </c>
      <c r="H3746" s="266">
        <f>IF(G3746="Traditional Stove",0.1,0.2)</f>
        <v>0.1</v>
      </c>
      <c r="I3746" s="266">
        <f>YEAR(J3746)</f>
        <v>2023</v>
      </c>
      <c r="J3746" s="267">
        <v>45013</v>
      </c>
      <c r="K3746" s="267">
        <f>J3746+1</f>
        <v>45014</v>
      </c>
      <c r="L3746" s="266">
        <f>IF(M3746&lt;=365,1,2)</f>
        <v>1</v>
      </c>
      <c r="M3746" s="266">
        <f>IF(K3746&lt;$C$1,$C$2-$C$1+1,$C$2-K3746+1)</f>
        <v>33</v>
      </c>
      <c r="N3746" s="268">
        <f>M3746/365</f>
        <v>9.0410958904109592E-2</v>
      </c>
      <c r="O3746" s="269">
        <f>'Data and Parameter'!$E$4*'Data and Parameter'!$E$5*('Data and Parameter'!$E$6+'Data and Parameter'!$E$7)*'Data and Parameter'!$E$19*'Data and Parameter'!$E$14*'ER calculations'!N3746</f>
        <v>0.46812526095980572</v>
      </c>
    </row>
    <row r="3747" spans="1:15" ht="15">
      <c r="A3747" s="284">
        <v>3743</v>
      </c>
      <c r="B3747" s="287"/>
      <c r="C3747" s="287"/>
      <c r="D3747" s="284" t="s">
        <v>3178</v>
      </c>
      <c r="E3747" s="287"/>
      <c r="F3747" s="285" t="s">
        <v>3868</v>
      </c>
      <c r="G3747" s="266" t="s">
        <v>121</v>
      </c>
      <c r="H3747" s="266">
        <f>IF(G3747="Traditional Stove",0.1,0.2)</f>
        <v>0.1</v>
      </c>
      <c r="I3747" s="266">
        <f>YEAR(J3747)</f>
        <v>2023</v>
      </c>
      <c r="J3747" s="267">
        <v>44970</v>
      </c>
      <c r="K3747" s="267">
        <f>J3747+1</f>
        <v>44971</v>
      </c>
      <c r="L3747" s="266">
        <f>IF(M3747&lt;=365,1,2)</f>
        <v>1</v>
      </c>
      <c r="M3747" s="266">
        <f>IF(K3747&lt;$C$1,$C$2-$C$1+1,$C$2-K3747+1)</f>
        <v>76</v>
      </c>
      <c r="N3747" s="268">
        <f>M3747/365</f>
        <v>0.20821917808219179</v>
      </c>
      <c r="O3747" s="269">
        <f>'Data and Parameter'!$E$4*'Data and Parameter'!$E$5*('Data and Parameter'!$E$6+'Data and Parameter'!$E$7)*'Data and Parameter'!$E$19*'Data and Parameter'!$E$14*'ER calculations'!N3747</f>
        <v>1.0781066616044011</v>
      </c>
    </row>
    <row r="3748" spans="1:15" ht="15">
      <c r="A3748" s="284">
        <v>3744</v>
      </c>
      <c r="B3748" s="287"/>
      <c r="C3748" s="287"/>
      <c r="D3748" s="284" t="s">
        <v>3178</v>
      </c>
      <c r="E3748" s="287"/>
      <c r="F3748" s="285" t="s">
        <v>3869</v>
      </c>
      <c r="G3748" s="266" t="s">
        <v>121</v>
      </c>
      <c r="H3748" s="266">
        <f>IF(G3748="Traditional Stove",0.1,0.2)</f>
        <v>0.1</v>
      </c>
      <c r="I3748" s="266">
        <f>YEAR(J3748)</f>
        <v>2023</v>
      </c>
      <c r="J3748" s="267">
        <v>44968</v>
      </c>
      <c r="K3748" s="267">
        <f>J3748+1</f>
        <v>44969</v>
      </c>
      <c r="L3748" s="266">
        <f>IF(M3748&lt;=365,1,2)</f>
        <v>1</v>
      </c>
      <c r="M3748" s="266">
        <f>IF(K3748&lt;$C$1,$C$2-$C$1+1,$C$2-K3748+1)</f>
        <v>78</v>
      </c>
      <c r="N3748" s="268">
        <f>M3748/365</f>
        <v>0.21369863013698631</v>
      </c>
      <c r="O3748" s="269">
        <f>'Data and Parameter'!$E$4*'Data and Parameter'!$E$5*('Data and Parameter'!$E$6+'Data and Parameter'!$E$7)*'Data and Parameter'!$E$19*'Data and Parameter'!$E$14*'ER calculations'!N3748</f>
        <v>1.1064778895413589</v>
      </c>
    </row>
    <row r="3749" spans="1:15" ht="15">
      <c r="A3749" s="284">
        <v>3745</v>
      </c>
      <c r="B3749" s="287"/>
      <c r="C3749" s="287"/>
      <c r="D3749" s="284" t="s">
        <v>1376</v>
      </c>
      <c r="E3749" s="287"/>
      <c r="F3749" s="285" t="s">
        <v>3870</v>
      </c>
      <c r="G3749" s="266" t="s">
        <v>121</v>
      </c>
      <c r="H3749" s="266">
        <f>IF(G3749="Traditional Stove",0.1,0.2)</f>
        <v>0.1</v>
      </c>
      <c r="I3749" s="266">
        <f>YEAR(J3749)</f>
        <v>2023</v>
      </c>
      <c r="J3749" s="267">
        <v>44984</v>
      </c>
      <c r="K3749" s="267">
        <f>J3749+1</f>
        <v>44985</v>
      </c>
      <c r="L3749" s="266">
        <f>IF(M3749&lt;=365,1,2)</f>
        <v>1</v>
      </c>
      <c r="M3749" s="266">
        <f>IF(K3749&lt;$C$1,$C$2-$C$1+1,$C$2-K3749+1)</f>
        <v>62</v>
      </c>
      <c r="N3749" s="268">
        <f>M3749/365</f>
        <v>0.16986301369863013</v>
      </c>
      <c r="O3749" s="269">
        <f>'Data and Parameter'!$E$4*'Data and Parameter'!$E$5*('Data and Parameter'!$E$6+'Data and Parameter'!$E$7)*'Data and Parameter'!$E$19*'Data and Parameter'!$E$14*'ER calculations'!N3749</f>
        <v>0.87950806604569554</v>
      </c>
    </row>
    <row r="3750" spans="1:15" ht="15">
      <c r="A3750" s="284">
        <v>3746</v>
      </c>
      <c r="B3750" s="287"/>
      <c r="C3750" s="287"/>
      <c r="D3750" s="284" t="s">
        <v>3178</v>
      </c>
      <c r="E3750" s="287"/>
      <c r="F3750" s="285" t="s">
        <v>3871</v>
      </c>
      <c r="G3750" s="266" t="s">
        <v>121</v>
      </c>
      <c r="H3750" s="266">
        <f>IF(G3750="Traditional Stove",0.1,0.2)</f>
        <v>0.1</v>
      </c>
      <c r="I3750" s="266">
        <f>YEAR(J3750)</f>
        <v>2023</v>
      </c>
      <c r="J3750" s="267">
        <v>44970</v>
      </c>
      <c r="K3750" s="267">
        <f>J3750+1</f>
        <v>44971</v>
      </c>
      <c r="L3750" s="266">
        <f>IF(M3750&lt;=365,1,2)</f>
        <v>1</v>
      </c>
      <c r="M3750" s="266">
        <f>IF(K3750&lt;$C$1,$C$2-$C$1+1,$C$2-K3750+1)</f>
        <v>76</v>
      </c>
      <c r="N3750" s="268">
        <f>M3750/365</f>
        <v>0.20821917808219179</v>
      </c>
      <c r="O3750" s="269">
        <f>'Data and Parameter'!$E$4*'Data and Parameter'!$E$5*('Data and Parameter'!$E$6+'Data and Parameter'!$E$7)*'Data and Parameter'!$E$19*'Data and Parameter'!$E$14*'ER calculations'!N3750</f>
        <v>1.0781066616044011</v>
      </c>
    </row>
    <row r="3751" spans="1:15" ht="15">
      <c r="A3751" s="284">
        <v>3747</v>
      </c>
      <c r="B3751" s="287"/>
      <c r="C3751" s="287"/>
      <c r="D3751" s="284" t="s">
        <v>1376</v>
      </c>
      <c r="E3751" s="287"/>
      <c r="F3751" s="285" t="s">
        <v>3872</v>
      </c>
      <c r="G3751" s="266" t="s">
        <v>121</v>
      </c>
      <c r="H3751" s="266">
        <f>IF(G3751="Traditional Stove",0.1,0.2)</f>
        <v>0.1</v>
      </c>
      <c r="I3751" s="266">
        <f>YEAR(J3751)</f>
        <v>2023</v>
      </c>
      <c r="J3751" s="267">
        <v>44984</v>
      </c>
      <c r="K3751" s="267">
        <f>J3751+1</f>
        <v>44985</v>
      </c>
      <c r="L3751" s="266">
        <f>IF(M3751&lt;=365,1,2)</f>
        <v>1</v>
      </c>
      <c r="M3751" s="266">
        <f>IF(K3751&lt;$C$1,$C$2-$C$1+1,$C$2-K3751+1)</f>
        <v>62</v>
      </c>
      <c r="N3751" s="268">
        <f>M3751/365</f>
        <v>0.16986301369863013</v>
      </c>
      <c r="O3751" s="269">
        <f>'Data and Parameter'!$E$4*'Data and Parameter'!$E$5*('Data and Parameter'!$E$6+'Data and Parameter'!$E$7)*'Data and Parameter'!$E$19*'Data and Parameter'!$E$14*'ER calculations'!N3751</f>
        <v>0.87950806604569554</v>
      </c>
    </row>
    <row r="3752" spans="1:15" ht="15">
      <c r="A3752" s="284">
        <v>3748</v>
      </c>
      <c r="B3752" s="287"/>
      <c r="C3752" s="287"/>
      <c r="D3752" s="284" t="s">
        <v>1376</v>
      </c>
      <c r="E3752" s="287"/>
      <c r="F3752" s="285" t="s">
        <v>3873</v>
      </c>
      <c r="G3752" s="266" t="s">
        <v>121</v>
      </c>
      <c r="H3752" s="266">
        <f>IF(G3752="Traditional Stove",0.1,0.2)</f>
        <v>0.1</v>
      </c>
      <c r="I3752" s="266">
        <f>YEAR(J3752)</f>
        <v>2023</v>
      </c>
      <c r="J3752" s="267">
        <v>45008</v>
      </c>
      <c r="K3752" s="267">
        <f>J3752+1</f>
        <v>45009</v>
      </c>
      <c r="L3752" s="266">
        <f>IF(M3752&lt;=365,1,2)</f>
        <v>1</v>
      </c>
      <c r="M3752" s="266">
        <f>IF(K3752&lt;$C$1,$C$2-$C$1+1,$C$2-K3752+1)</f>
        <v>38</v>
      </c>
      <c r="N3752" s="268">
        <f>M3752/365</f>
        <v>0.10410958904109589</v>
      </c>
      <c r="O3752" s="269">
        <f>'Data and Parameter'!$E$4*'Data and Parameter'!$E$5*('Data and Parameter'!$E$6+'Data and Parameter'!$E$7)*'Data and Parameter'!$E$19*'Data and Parameter'!$E$14*'ER calculations'!N3752</f>
        <v>0.53905333080220053</v>
      </c>
    </row>
    <row r="3753" spans="1:15" ht="15">
      <c r="A3753" s="284">
        <v>3749</v>
      </c>
      <c r="B3753" s="287"/>
      <c r="C3753" s="287"/>
      <c r="D3753" s="284" t="s">
        <v>119</v>
      </c>
      <c r="E3753" s="287"/>
      <c r="F3753" s="285" t="s">
        <v>3874</v>
      </c>
      <c r="G3753" s="266" t="s">
        <v>121</v>
      </c>
      <c r="H3753" s="266">
        <f>IF(G3753="Traditional Stove",0.1,0.2)</f>
        <v>0.1</v>
      </c>
      <c r="I3753" s="266">
        <f>YEAR(J3753)</f>
        <v>2023</v>
      </c>
      <c r="J3753" s="267">
        <v>45010</v>
      </c>
      <c r="K3753" s="267">
        <f>J3753+1</f>
        <v>45011</v>
      </c>
      <c r="L3753" s="266">
        <f>IF(M3753&lt;=365,1,2)</f>
        <v>1</v>
      </c>
      <c r="M3753" s="266">
        <f>IF(K3753&lt;$C$1,$C$2-$C$1+1,$C$2-K3753+1)</f>
        <v>36</v>
      </c>
      <c r="N3753" s="268">
        <f>M3753/365</f>
        <v>9.8630136986301367E-2</v>
      </c>
      <c r="O3753" s="269">
        <f>'Data and Parameter'!$E$4*'Data and Parameter'!$E$5*('Data and Parameter'!$E$6+'Data and Parameter'!$E$7)*'Data and Parameter'!$E$19*'Data and Parameter'!$E$14*'ER calculations'!N3753</f>
        <v>0.51068210286524263</v>
      </c>
    </row>
    <row r="3754" spans="1:15" ht="15">
      <c r="A3754" s="284">
        <v>3750</v>
      </c>
      <c r="B3754" s="287"/>
      <c r="C3754" s="287"/>
      <c r="D3754" s="284" t="s">
        <v>1376</v>
      </c>
      <c r="E3754" s="287"/>
      <c r="F3754" s="285" t="s">
        <v>3875</v>
      </c>
      <c r="G3754" s="266" t="s">
        <v>121</v>
      </c>
      <c r="H3754" s="266">
        <f>IF(G3754="Traditional Stove",0.1,0.2)</f>
        <v>0.1</v>
      </c>
      <c r="I3754" s="266">
        <f>YEAR(J3754)</f>
        <v>2023</v>
      </c>
      <c r="J3754" s="267">
        <v>45008</v>
      </c>
      <c r="K3754" s="267">
        <f>J3754+1</f>
        <v>45009</v>
      </c>
      <c r="L3754" s="266">
        <f>IF(M3754&lt;=365,1,2)</f>
        <v>1</v>
      </c>
      <c r="M3754" s="266">
        <f>IF(K3754&lt;$C$1,$C$2-$C$1+1,$C$2-K3754+1)</f>
        <v>38</v>
      </c>
      <c r="N3754" s="268">
        <f>M3754/365</f>
        <v>0.10410958904109589</v>
      </c>
      <c r="O3754" s="269">
        <f>'Data and Parameter'!$E$4*'Data and Parameter'!$E$5*('Data and Parameter'!$E$6+'Data and Parameter'!$E$7)*'Data and Parameter'!$E$19*'Data and Parameter'!$E$14*'ER calculations'!N3754</f>
        <v>0.53905333080220053</v>
      </c>
    </row>
    <row r="3755" spans="1:15" ht="15">
      <c r="A3755" s="284">
        <v>3751</v>
      </c>
      <c r="B3755" s="287"/>
      <c r="C3755" s="287"/>
      <c r="D3755" s="284" t="s">
        <v>1376</v>
      </c>
      <c r="E3755" s="287"/>
      <c r="F3755" s="285" t="s">
        <v>3876</v>
      </c>
      <c r="G3755" s="266" t="s">
        <v>121</v>
      </c>
      <c r="H3755" s="266">
        <f>IF(G3755="Traditional Stove",0.1,0.2)</f>
        <v>0.1</v>
      </c>
      <c r="I3755" s="266">
        <f>YEAR(J3755)</f>
        <v>2023</v>
      </c>
      <c r="J3755" s="267">
        <v>44984</v>
      </c>
      <c r="K3755" s="267">
        <f>J3755+1</f>
        <v>44985</v>
      </c>
      <c r="L3755" s="266">
        <f>IF(M3755&lt;=365,1,2)</f>
        <v>1</v>
      </c>
      <c r="M3755" s="266">
        <f>IF(K3755&lt;$C$1,$C$2-$C$1+1,$C$2-K3755+1)</f>
        <v>62</v>
      </c>
      <c r="N3755" s="268">
        <f>M3755/365</f>
        <v>0.16986301369863013</v>
      </c>
      <c r="O3755" s="269">
        <f>'Data and Parameter'!$E$4*'Data and Parameter'!$E$5*('Data and Parameter'!$E$6+'Data and Parameter'!$E$7)*'Data and Parameter'!$E$19*'Data and Parameter'!$E$14*'ER calculations'!N3755</f>
        <v>0.87950806604569554</v>
      </c>
    </row>
    <row r="3756" spans="1:15" ht="15">
      <c r="A3756" s="284">
        <v>3752</v>
      </c>
      <c r="B3756" s="287"/>
      <c r="C3756" s="287"/>
      <c r="D3756" s="284" t="s">
        <v>3178</v>
      </c>
      <c r="E3756" s="287"/>
      <c r="F3756" s="285" t="s">
        <v>3877</v>
      </c>
      <c r="G3756" s="266" t="s">
        <v>121</v>
      </c>
      <c r="H3756" s="266">
        <f>IF(G3756="Traditional Stove",0.1,0.2)</f>
        <v>0.1</v>
      </c>
      <c r="I3756" s="266">
        <f>YEAR(J3756)</f>
        <v>2023</v>
      </c>
      <c r="J3756" s="267">
        <v>44970</v>
      </c>
      <c r="K3756" s="267">
        <f>J3756+1</f>
        <v>44971</v>
      </c>
      <c r="L3756" s="266">
        <f>IF(M3756&lt;=365,1,2)</f>
        <v>1</v>
      </c>
      <c r="M3756" s="266">
        <f>IF(K3756&lt;$C$1,$C$2-$C$1+1,$C$2-K3756+1)</f>
        <v>76</v>
      </c>
      <c r="N3756" s="268">
        <f>M3756/365</f>
        <v>0.20821917808219179</v>
      </c>
      <c r="O3756" s="269">
        <f>'Data and Parameter'!$E$4*'Data and Parameter'!$E$5*('Data and Parameter'!$E$6+'Data and Parameter'!$E$7)*'Data and Parameter'!$E$19*'Data and Parameter'!$E$14*'ER calculations'!N3756</f>
        <v>1.0781066616044011</v>
      </c>
    </row>
    <row r="3757" spans="1:15" ht="15">
      <c r="A3757" s="284">
        <v>3753</v>
      </c>
      <c r="B3757" s="287"/>
      <c r="C3757" s="287"/>
      <c r="D3757" s="284" t="s">
        <v>3178</v>
      </c>
      <c r="E3757" s="287"/>
      <c r="F3757" s="285" t="s">
        <v>3878</v>
      </c>
      <c r="G3757" s="266" t="s">
        <v>121</v>
      </c>
      <c r="H3757" s="266">
        <f>IF(G3757="Traditional Stove",0.1,0.2)</f>
        <v>0.1</v>
      </c>
      <c r="I3757" s="266">
        <f>YEAR(J3757)</f>
        <v>2023</v>
      </c>
      <c r="J3757" s="267">
        <v>44968</v>
      </c>
      <c r="K3757" s="267">
        <f>J3757+1</f>
        <v>44969</v>
      </c>
      <c r="L3757" s="266">
        <f>IF(M3757&lt;=365,1,2)</f>
        <v>1</v>
      </c>
      <c r="M3757" s="266">
        <f>IF(K3757&lt;$C$1,$C$2-$C$1+1,$C$2-K3757+1)</f>
        <v>78</v>
      </c>
      <c r="N3757" s="268">
        <f>M3757/365</f>
        <v>0.21369863013698631</v>
      </c>
      <c r="O3757" s="269">
        <f>'Data and Parameter'!$E$4*'Data and Parameter'!$E$5*('Data and Parameter'!$E$6+'Data and Parameter'!$E$7)*'Data and Parameter'!$E$19*'Data and Parameter'!$E$14*'ER calculations'!N3757</f>
        <v>1.1064778895413589</v>
      </c>
    </row>
    <row r="3758" spans="1:15" ht="15">
      <c r="A3758" s="284">
        <v>3754</v>
      </c>
      <c r="B3758" s="287"/>
      <c r="C3758" s="287"/>
      <c r="D3758" s="284" t="s">
        <v>588</v>
      </c>
      <c r="E3758" s="287"/>
      <c r="F3758" s="285" t="s">
        <v>3879</v>
      </c>
      <c r="G3758" s="266" t="s">
        <v>121</v>
      </c>
      <c r="H3758" s="266">
        <f>IF(G3758="Traditional Stove",0.1,0.2)</f>
        <v>0.1</v>
      </c>
      <c r="I3758" s="266">
        <f>YEAR(J3758)</f>
        <v>2023</v>
      </c>
      <c r="J3758" s="267">
        <v>45014</v>
      </c>
      <c r="K3758" s="267">
        <f>J3758+1</f>
        <v>45015</v>
      </c>
      <c r="L3758" s="266">
        <f>IF(M3758&lt;=365,1,2)</f>
        <v>1</v>
      </c>
      <c r="M3758" s="266">
        <f>IF(K3758&lt;$C$1,$C$2-$C$1+1,$C$2-K3758+1)</f>
        <v>32</v>
      </c>
      <c r="N3758" s="268">
        <f>M3758/365</f>
        <v>8.7671232876712329E-2</v>
      </c>
      <c r="O3758" s="269">
        <f>'Data and Parameter'!$E$4*'Data and Parameter'!$E$5*('Data and Parameter'!$E$6+'Data and Parameter'!$E$7)*'Data and Parameter'!$E$19*'Data and Parameter'!$E$14*'ER calculations'!N3758</f>
        <v>0.45393964699132677</v>
      </c>
    </row>
    <row r="3759" spans="1:15" ht="15">
      <c r="A3759" s="284">
        <v>3755</v>
      </c>
      <c r="B3759" s="287"/>
      <c r="C3759" s="287"/>
      <c r="D3759" s="284" t="s">
        <v>1376</v>
      </c>
      <c r="E3759" s="287"/>
      <c r="F3759" s="285" t="s">
        <v>3880</v>
      </c>
      <c r="G3759" s="266" t="s">
        <v>121</v>
      </c>
      <c r="H3759" s="266">
        <f>IF(G3759="Traditional Stove",0.1,0.2)</f>
        <v>0.1</v>
      </c>
      <c r="I3759" s="266">
        <f>YEAR(J3759)</f>
        <v>2023</v>
      </c>
      <c r="J3759" s="267">
        <v>44984</v>
      </c>
      <c r="K3759" s="267">
        <f>J3759+1</f>
        <v>44985</v>
      </c>
      <c r="L3759" s="266">
        <f>IF(M3759&lt;=365,1,2)</f>
        <v>1</v>
      </c>
      <c r="M3759" s="266">
        <f>IF(K3759&lt;$C$1,$C$2-$C$1+1,$C$2-K3759+1)</f>
        <v>62</v>
      </c>
      <c r="N3759" s="268">
        <f>M3759/365</f>
        <v>0.16986301369863013</v>
      </c>
      <c r="O3759" s="269">
        <f>'Data and Parameter'!$E$4*'Data and Parameter'!$E$5*('Data and Parameter'!$E$6+'Data and Parameter'!$E$7)*'Data and Parameter'!$E$19*'Data and Parameter'!$E$14*'ER calculations'!N3759</f>
        <v>0.87950806604569554</v>
      </c>
    </row>
    <row r="3760" spans="1:15" ht="15">
      <c r="A3760" s="284">
        <v>3756</v>
      </c>
      <c r="B3760" s="287"/>
      <c r="C3760" s="287"/>
      <c r="D3760" s="284" t="s">
        <v>3178</v>
      </c>
      <c r="E3760" s="287"/>
      <c r="F3760" s="285" t="s">
        <v>3881</v>
      </c>
      <c r="G3760" s="266" t="s">
        <v>121</v>
      </c>
      <c r="H3760" s="266">
        <f>IF(G3760="Traditional Stove",0.1,0.2)</f>
        <v>0.1</v>
      </c>
      <c r="I3760" s="266">
        <f>YEAR(J3760)</f>
        <v>2023</v>
      </c>
      <c r="J3760" s="267">
        <v>44970</v>
      </c>
      <c r="K3760" s="267">
        <f>J3760+1</f>
        <v>44971</v>
      </c>
      <c r="L3760" s="266">
        <f>IF(M3760&lt;=365,1,2)</f>
        <v>1</v>
      </c>
      <c r="M3760" s="266">
        <f>IF(K3760&lt;$C$1,$C$2-$C$1+1,$C$2-K3760+1)</f>
        <v>76</v>
      </c>
      <c r="N3760" s="268">
        <f>M3760/365</f>
        <v>0.20821917808219179</v>
      </c>
      <c r="O3760" s="269">
        <f>'Data and Parameter'!$E$4*'Data and Parameter'!$E$5*('Data and Parameter'!$E$6+'Data and Parameter'!$E$7)*'Data and Parameter'!$E$19*'Data and Parameter'!$E$14*'ER calculations'!N3760</f>
        <v>1.0781066616044011</v>
      </c>
    </row>
    <row r="3761" spans="1:15" ht="15">
      <c r="A3761" s="284">
        <v>3757</v>
      </c>
      <c r="B3761" s="287"/>
      <c r="C3761" s="287"/>
      <c r="D3761" s="284" t="s">
        <v>588</v>
      </c>
      <c r="E3761" s="287"/>
      <c r="F3761" s="285" t="s">
        <v>3882</v>
      </c>
      <c r="G3761" s="266" t="s">
        <v>121</v>
      </c>
      <c r="H3761" s="266">
        <f>IF(G3761="Traditional Stove",0.1,0.2)</f>
        <v>0.1</v>
      </c>
      <c r="I3761" s="266">
        <f>YEAR(J3761)</f>
        <v>2023</v>
      </c>
      <c r="J3761" s="267">
        <v>45014</v>
      </c>
      <c r="K3761" s="267">
        <f>J3761+1</f>
        <v>45015</v>
      </c>
      <c r="L3761" s="266">
        <f>IF(M3761&lt;=365,1,2)</f>
        <v>1</v>
      </c>
      <c r="M3761" s="266">
        <f>IF(K3761&lt;$C$1,$C$2-$C$1+1,$C$2-K3761+1)</f>
        <v>32</v>
      </c>
      <c r="N3761" s="268">
        <f>M3761/365</f>
        <v>8.7671232876712329E-2</v>
      </c>
      <c r="O3761" s="269">
        <f>'Data and Parameter'!$E$4*'Data and Parameter'!$E$5*('Data and Parameter'!$E$6+'Data and Parameter'!$E$7)*'Data and Parameter'!$E$19*'Data and Parameter'!$E$14*'ER calculations'!N3761</f>
        <v>0.45393964699132677</v>
      </c>
    </row>
    <row r="3762" spans="1:15" ht="15">
      <c r="A3762" s="284">
        <v>3758</v>
      </c>
      <c r="B3762" s="287"/>
      <c r="C3762" s="287"/>
      <c r="D3762" s="284" t="s">
        <v>3178</v>
      </c>
      <c r="E3762" s="287"/>
      <c r="F3762" s="285" t="s">
        <v>3883</v>
      </c>
      <c r="G3762" s="266" t="s">
        <v>121</v>
      </c>
      <c r="H3762" s="266">
        <f>IF(G3762="Traditional Stove",0.1,0.2)</f>
        <v>0.1</v>
      </c>
      <c r="I3762" s="266">
        <f>YEAR(J3762)</f>
        <v>2023</v>
      </c>
      <c r="J3762" s="267">
        <v>44970</v>
      </c>
      <c r="K3762" s="267">
        <f>J3762+1</f>
        <v>44971</v>
      </c>
      <c r="L3762" s="266">
        <f>IF(M3762&lt;=365,1,2)</f>
        <v>1</v>
      </c>
      <c r="M3762" s="266">
        <f>IF(K3762&lt;$C$1,$C$2-$C$1+1,$C$2-K3762+1)</f>
        <v>76</v>
      </c>
      <c r="N3762" s="268">
        <f>M3762/365</f>
        <v>0.20821917808219179</v>
      </c>
      <c r="O3762" s="269">
        <f>'Data and Parameter'!$E$4*'Data and Parameter'!$E$5*('Data and Parameter'!$E$6+'Data and Parameter'!$E$7)*'Data and Parameter'!$E$19*'Data and Parameter'!$E$14*'ER calculations'!N3762</f>
        <v>1.0781066616044011</v>
      </c>
    </row>
    <row r="3763" spans="1:15" ht="15">
      <c r="A3763" s="284">
        <v>3759</v>
      </c>
      <c r="B3763" s="287"/>
      <c r="C3763" s="287"/>
      <c r="D3763" s="284" t="s">
        <v>3178</v>
      </c>
      <c r="E3763" s="287"/>
      <c r="F3763" s="285" t="s">
        <v>3884</v>
      </c>
      <c r="G3763" s="266" t="s">
        <v>121</v>
      </c>
      <c r="H3763" s="266">
        <f>IF(G3763="Traditional Stove",0.1,0.2)</f>
        <v>0.1</v>
      </c>
      <c r="I3763" s="266">
        <f>YEAR(J3763)</f>
        <v>2023</v>
      </c>
      <c r="J3763" s="267">
        <v>44970</v>
      </c>
      <c r="K3763" s="267">
        <f>J3763+1</f>
        <v>44971</v>
      </c>
      <c r="L3763" s="266">
        <f>IF(M3763&lt;=365,1,2)</f>
        <v>1</v>
      </c>
      <c r="M3763" s="266">
        <f>IF(K3763&lt;$C$1,$C$2-$C$1+1,$C$2-K3763+1)</f>
        <v>76</v>
      </c>
      <c r="N3763" s="268">
        <f>M3763/365</f>
        <v>0.20821917808219179</v>
      </c>
      <c r="O3763" s="269">
        <f>'Data and Parameter'!$E$4*'Data and Parameter'!$E$5*('Data and Parameter'!$E$6+'Data and Parameter'!$E$7)*'Data and Parameter'!$E$19*'Data and Parameter'!$E$14*'ER calculations'!N3763</f>
        <v>1.0781066616044011</v>
      </c>
    </row>
    <row r="3764" spans="1:15" ht="15">
      <c r="A3764" s="284">
        <v>3760</v>
      </c>
      <c r="B3764" s="287"/>
      <c r="C3764" s="287"/>
      <c r="D3764" s="284" t="s">
        <v>1376</v>
      </c>
      <c r="E3764" s="287"/>
      <c r="F3764" s="285" t="s">
        <v>3885</v>
      </c>
      <c r="G3764" s="266" t="s">
        <v>121</v>
      </c>
      <c r="H3764" s="266">
        <f>IF(G3764="Traditional Stove",0.1,0.2)</f>
        <v>0.1</v>
      </c>
      <c r="I3764" s="266">
        <f>YEAR(J3764)</f>
        <v>2023</v>
      </c>
      <c r="J3764" s="267">
        <v>45008</v>
      </c>
      <c r="K3764" s="267">
        <f>J3764+1</f>
        <v>45009</v>
      </c>
      <c r="L3764" s="266">
        <f>IF(M3764&lt;=365,1,2)</f>
        <v>1</v>
      </c>
      <c r="M3764" s="266">
        <f>IF(K3764&lt;$C$1,$C$2-$C$1+1,$C$2-K3764+1)</f>
        <v>38</v>
      </c>
      <c r="N3764" s="268">
        <f>M3764/365</f>
        <v>0.10410958904109589</v>
      </c>
      <c r="O3764" s="269">
        <f>'Data and Parameter'!$E$4*'Data and Parameter'!$E$5*('Data and Parameter'!$E$6+'Data and Parameter'!$E$7)*'Data and Parameter'!$E$19*'Data and Parameter'!$E$14*'ER calculations'!N3764</f>
        <v>0.53905333080220053</v>
      </c>
    </row>
    <row r="3765" spans="1:15" ht="15">
      <c r="A3765" s="284">
        <v>3761</v>
      </c>
      <c r="B3765" s="287"/>
      <c r="C3765" s="287"/>
      <c r="D3765" s="284" t="s">
        <v>3178</v>
      </c>
      <c r="E3765" s="287"/>
      <c r="F3765" s="285" t="s">
        <v>3886</v>
      </c>
      <c r="G3765" s="266" t="s">
        <v>121</v>
      </c>
      <c r="H3765" s="266">
        <f>IF(G3765="Traditional Stove",0.1,0.2)</f>
        <v>0.1</v>
      </c>
      <c r="I3765" s="266">
        <f>YEAR(J3765)</f>
        <v>2023</v>
      </c>
      <c r="J3765" s="267">
        <v>44968</v>
      </c>
      <c r="K3765" s="267">
        <f>J3765+1</f>
        <v>44969</v>
      </c>
      <c r="L3765" s="266">
        <f>IF(M3765&lt;=365,1,2)</f>
        <v>1</v>
      </c>
      <c r="M3765" s="266">
        <f>IF(K3765&lt;$C$1,$C$2-$C$1+1,$C$2-K3765+1)</f>
        <v>78</v>
      </c>
      <c r="N3765" s="268">
        <f>M3765/365</f>
        <v>0.21369863013698631</v>
      </c>
      <c r="O3765" s="269">
        <f>'Data and Parameter'!$E$4*'Data and Parameter'!$E$5*('Data and Parameter'!$E$6+'Data and Parameter'!$E$7)*'Data and Parameter'!$E$19*'Data and Parameter'!$E$14*'ER calculations'!N3765</f>
        <v>1.1064778895413589</v>
      </c>
    </row>
    <row r="3766" spans="1:15" ht="15">
      <c r="A3766" s="284">
        <v>3762</v>
      </c>
      <c r="B3766" s="287"/>
      <c r="C3766" s="287"/>
      <c r="D3766" s="284" t="s">
        <v>3178</v>
      </c>
      <c r="E3766" s="287"/>
      <c r="F3766" s="285" t="s">
        <v>3887</v>
      </c>
      <c r="G3766" s="266" t="s">
        <v>121</v>
      </c>
      <c r="H3766" s="266">
        <f>IF(G3766="Traditional Stove",0.1,0.2)</f>
        <v>0.1</v>
      </c>
      <c r="I3766" s="266">
        <f>YEAR(J3766)</f>
        <v>2023</v>
      </c>
      <c r="J3766" s="267">
        <v>44970</v>
      </c>
      <c r="K3766" s="267">
        <f>J3766+1</f>
        <v>44971</v>
      </c>
      <c r="L3766" s="266">
        <f>IF(M3766&lt;=365,1,2)</f>
        <v>1</v>
      </c>
      <c r="M3766" s="266">
        <f>IF(K3766&lt;$C$1,$C$2-$C$1+1,$C$2-K3766+1)</f>
        <v>76</v>
      </c>
      <c r="N3766" s="268">
        <f>M3766/365</f>
        <v>0.20821917808219179</v>
      </c>
      <c r="O3766" s="269">
        <f>'Data and Parameter'!$E$4*'Data and Parameter'!$E$5*('Data and Parameter'!$E$6+'Data and Parameter'!$E$7)*'Data and Parameter'!$E$19*'Data and Parameter'!$E$14*'ER calculations'!N3766</f>
        <v>1.0781066616044011</v>
      </c>
    </row>
    <row r="3767" spans="1:15" ht="15">
      <c r="A3767" s="284">
        <v>3763</v>
      </c>
      <c r="B3767" s="287"/>
      <c r="C3767" s="287"/>
      <c r="D3767" s="284" t="s">
        <v>3178</v>
      </c>
      <c r="E3767" s="287"/>
      <c r="F3767" s="285" t="s">
        <v>3888</v>
      </c>
      <c r="G3767" s="266" t="s">
        <v>121</v>
      </c>
      <c r="H3767" s="266">
        <f>IF(G3767="Traditional Stove",0.1,0.2)</f>
        <v>0.1</v>
      </c>
      <c r="I3767" s="266">
        <f>YEAR(J3767)</f>
        <v>2023</v>
      </c>
      <c r="J3767" s="267">
        <v>44970</v>
      </c>
      <c r="K3767" s="267">
        <f>J3767+1</f>
        <v>44971</v>
      </c>
      <c r="L3767" s="266">
        <f>IF(M3767&lt;=365,1,2)</f>
        <v>1</v>
      </c>
      <c r="M3767" s="266">
        <f>IF(K3767&lt;$C$1,$C$2-$C$1+1,$C$2-K3767+1)</f>
        <v>76</v>
      </c>
      <c r="N3767" s="268">
        <f>M3767/365</f>
        <v>0.20821917808219179</v>
      </c>
      <c r="O3767" s="269">
        <f>'Data and Parameter'!$E$4*'Data and Parameter'!$E$5*('Data and Parameter'!$E$6+'Data and Parameter'!$E$7)*'Data and Parameter'!$E$19*'Data and Parameter'!$E$14*'ER calculations'!N3767</f>
        <v>1.0781066616044011</v>
      </c>
    </row>
    <row r="3768" spans="1:15" ht="15">
      <c r="A3768" s="284">
        <v>3764</v>
      </c>
      <c r="B3768" s="287"/>
      <c r="C3768" s="287"/>
      <c r="D3768" s="284" t="s">
        <v>3178</v>
      </c>
      <c r="E3768" s="287"/>
      <c r="F3768" s="285" t="s">
        <v>3889</v>
      </c>
      <c r="G3768" s="266" t="s">
        <v>121</v>
      </c>
      <c r="H3768" s="266">
        <f>IF(G3768="Traditional Stove",0.1,0.2)</f>
        <v>0.1</v>
      </c>
      <c r="I3768" s="266">
        <f>YEAR(J3768)</f>
        <v>2023</v>
      </c>
      <c r="J3768" s="267">
        <v>44967</v>
      </c>
      <c r="K3768" s="267">
        <f>J3768+1</f>
        <v>44968</v>
      </c>
      <c r="L3768" s="266">
        <f>IF(M3768&lt;=365,1,2)</f>
        <v>1</v>
      </c>
      <c r="M3768" s="266">
        <f>IF(K3768&lt;$C$1,$C$2-$C$1+1,$C$2-K3768+1)</f>
        <v>79</v>
      </c>
      <c r="N3768" s="268">
        <f>M3768/365</f>
        <v>0.21643835616438356</v>
      </c>
      <c r="O3768" s="269">
        <f>'Data and Parameter'!$E$4*'Data and Parameter'!$E$5*('Data and Parameter'!$E$6+'Data and Parameter'!$E$7)*'Data and Parameter'!$E$19*'Data and Parameter'!$E$14*'ER calculations'!N3768</f>
        <v>1.1206635035098378</v>
      </c>
    </row>
    <row r="3769" spans="1:15" ht="15">
      <c r="A3769" s="284">
        <v>3765</v>
      </c>
      <c r="B3769" s="287"/>
      <c r="C3769" s="287"/>
      <c r="D3769" s="284" t="s">
        <v>3178</v>
      </c>
      <c r="E3769" s="287"/>
      <c r="F3769" s="285" t="s">
        <v>3890</v>
      </c>
      <c r="G3769" s="266" t="s">
        <v>121</v>
      </c>
      <c r="H3769" s="266">
        <f>IF(G3769="Traditional Stove",0.1,0.2)</f>
        <v>0.1</v>
      </c>
      <c r="I3769" s="266">
        <f>YEAR(J3769)</f>
        <v>2023</v>
      </c>
      <c r="J3769" s="267">
        <v>44970</v>
      </c>
      <c r="K3769" s="267">
        <f>J3769+1</f>
        <v>44971</v>
      </c>
      <c r="L3769" s="266">
        <f>IF(M3769&lt;=365,1,2)</f>
        <v>1</v>
      </c>
      <c r="M3769" s="266">
        <f>IF(K3769&lt;$C$1,$C$2-$C$1+1,$C$2-K3769+1)</f>
        <v>76</v>
      </c>
      <c r="N3769" s="268">
        <f>M3769/365</f>
        <v>0.20821917808219179</v>
      </c>
      <c r="O3769" s="269">
        <f>'Data and Parameter'!$E$4*'Data and Parameter'!$E$5*('Data and Parameter'!$E$6+'Data and Parameter'!$E$7)*'Data and Parameter'!$E$19*'Data and Parameter'!$E$14*'ER calculations'!N3769</f>
        <v>1.0781066616044011</v>
      </c>
    </row>
    <row r="3770" spans="1:15" ht="15">
      <c r="A3770" s="284">
        <v>3766</v>
      </c>
      <c r="B3770" s="287"/>
      <c r="C3770" s="287"/>
      <c r="D3770" s="284" t="s">
        <v>3178</v>
      </c>
      <c r="E3770" s="287"/>
      <c r="F3770" s="285" t="s">
        <v>3891</v>
      </c>
      <c r="G3770" s="266" t="s">
        <v>121</v>
      </c>
      <c r="H3770" s="266">
        <f>IF(G3770="Traditional Stove",0.1,0.2)</f>
        <v>0.1</v>
      </c>
      <c r="I3770" s="266">
        <f>YEAR(J3770)</f>
        <v>2023</v>
      </c>
      <c r="J3770" s="267">
        <v>44968</v>
      </c>
      <c r="K3770" s="267">
        <f>J3770+1</f>
        <v>44969</v>
      </c>
      <c r="L3770" s="266">
        <f>IF(M3770&lt;=365,1,2)</f>
        <v>1</v>
      </c>
      <c r="M3770" s="266">
        <f>IF(K3770&lt;$C$1,$C$2-$C$1+1,$C$2-K3770+1)</f>
        <v>78</v>
      </c>
      <c r="N3770" s="268">
        <f>M3770/365</f>
        <v>0.21369863013698631</v>
      </c>
      <c r="O3770" s="269">
        <f>'Data and Parameter'!$E$4*'Data and Parameter'!$E$5*('Data and Parameter'!$E$6+'Data and Parameter'!$E$7)*'Data and Parameter'!$E$19*'Data and Parameter'!$E$14*'ER calculations'!N3770</f>
        <v>1.1064778895413589</v>
      </c>
    </row>
    <row r="3771" spans="1:15" ht="15">
      <c r="A3771" s="284">
        <v>3767</v>
      </c>
      <c r="B3771" s="287"/>
      <c r="C3771" s="287"/>
      <c r="D3771" s="284" t="s">
        <v>3178</v>
      </c>
      <c r="E3771" s="287"/>
      <c r="F3771" s="285" t="s">
        <v>3892</v>
      </c>
      <c r="G3771" s="266" t="s">
        <v>121</v>
      </c>
      <c r="H3771" s="266">
        <f>IF(G3771="Traditional Stove",0.1,0.2)</f>
        <v>0.1</v>
      </c>
      <c r="I3771" s="266">
        <f>YEAR(J3771)</f>
        <v>2023</v>
      </c>
      <c r="J3771" s="267">
        <v>44970</v>
      </c>
      <c r="K3771" s="267">
        <f>J3771+1</f>
        <v>44971</v>
      </c>
      <c r="L3771" s="266">
        <f>IF(M3771&lt;=365,1,2)</f>
        <v>1</v>
      </c>
      <c r="M3771" s="266">
        <f>IF(K3771&lt;$C$1,$C$2-$C$1+1,$C$2-K3771+1)</f>
        <v>76</v>
      </c>
      <c r="N3771" s="268">
        <f>M3771/365</f>
        <v>0.20821917808219179</v>
      </c>
      <c r="O3771" s="269">
        <f>'Data and Parameter'!$E$4*'Data and Parameter'!$E$5*('Data and Parameter'!$E$6+'Data and Parameter'!$E$7)*'Data and Parameter'!$E$19*'Data and Parameter'!$E$14*'ER calculations'!N3771</f>
        <v>1.0781066616044011</v>
      </c>
    </row>
    <row r="3772" spans="1:15" ht="15">
      <c r="A3772" s="284">
        <v>3768</v>
      </c>
      <c r="B3772" s="287"/>
      <c r="C3772" s="287"/>
      <c r="D3772" s="284" t="s">
        <v>1376</v>
      </c>
      <c r="E3772" s="287"/>
      <c r="F3772" s="285" t="s">
        <v>3893</v>
      </c>
      <c r="G3772" s="266" t="s">
        <v>121</v>
      </c>
      <c r="H3772" s="266">
        <f>IF(G3772="Traditional Stove",0.1,0.2)</f>
        <v>0.1</v>
      </c>
      <c r="I3772" s="266">
        <f>YEAR(J3772)</f>
        <v>2023</v>
      </c>
      <c r="J3772" s="267">
        <v>45013</v>
      </c>
      <c r="K3772" s="267">
        <f>J3772+1</f>
        <v>45014</v>
      </c>
      <c r="L3772" s="266">
        <f>IF(M3772&lt;=365,1,2)</f>
        <v>1</v>
      </c>
      <c r="M3772" s="266">
        <f>IF(K3772&lt;$C$1,$C$2-$C$1+1,$C$2-K3772+1)</f>
        <v>33</v>
      </c>
      <c r="N3772" s="268">
        <f>M3772/365</f>
        <v>9.0410958904109592E-2</v>
      </c>
      <c r="O3772" s="269">
        <f>'Data and Parameter'!$E$4*'Data and Parameter'!$E$5*('Data and Parameter'!$E$6+'Data and Parameter'!$E$7)*'Data and Parameter'!$E$19*'Data and Parameter'!$E$14*'ER calculations'!N3772</f>
        <v>0.46812526095980572</v>
      </c>
    </row>
    <row r="3773" spans="1:15" ht="15">
      <c r="A3773" s="284">
        <v>3769</v>
      </c>
      <c r="B3773" s="287"/>
      <c r="C3773" s="287"/>
      <c r="D3773" s="284" t="s">
        <v>588</v>
      </c>
      <c r="E3773" s="287"/>
      <c r="F3773" s="285" t="s">
        <v>3894</v>
      </c>
      <c r="G3773" s="266" t="s">
        <v>121</v>
      </c>
      <c r="H3773" s="266">
        <f>IF(G3773="Traditional Stove",0.1,0.2)</f>
        <v>0.1</v>
      </c>
      <c r="I3773" s="266">
        <f>YEAR(J3773)</f>
        <v>2023</v>
      </c>
      <c r="J3773" s="267">
        <v>45014</v>
      </c>
      <c r="K3773" s="267">
        <f>J3773+1</f>
        <v>45015</v>
      </c>
      <c r="L3773" s="266">
        <f>IF(M3773&lt;=365,1,2)</f>
        <v>1</v>
      </c>
      <c r="M3773" s="266">
        <f>IF(K3773&lt;$C$1,$C$2-$C$1+1,$C$2-K3773+1)</f>
        <v>32</v>
      </c>
      <c r="N3773" s="268">
        <f>M3773/365</f>
        <v>8.7671232876712329E-2</v>
      </c>
      <c r="O3773" s="269">
        <f>'Data and Parameter'!$E$4*'Data and Parameter'!$E$5*('Data and Parameter'!$E$6+'Data and Parameter'!$E$7)*'Data and Parameter'!$E$19*'Data and Parameter'!$E$14*'ER calculations'!N3773</f>
        <v>0.45393964699132677</v>
      </c>
    </row>
    <row r="3774" spans="1:15" ht="15">
      <c r="A3774" s="284">
        <v>3770</v>
      </c>
      <c r="B3774" s="287"/>
      <c r="C3774" s="287"/>
      <c r="D3774" s="284" t="s">
        <v>1376</v>
      </c>
      <c r="E3774" s="287"/>
      <c r="F3774" s="285" t="s">
        <v>3895</v>
      </c>
      <c r="G3774" s="266" t="s">
        <v>121</v>
      </c>
      <c r="H3774" s="266">
        <f>IF(G3774="Traditional Stove",0.1,0.2)</f>
        <v>0.1</v>
      </c>
      <c r="I3774" s="266">
        <f>YEAR(J3774)</f>
        <v>2023</v>
      </c>
      <c r="J3774" s="267">
        <v>45013</v>
      </c>
      <c r="K3774" s="267">
        <f>J3774+1</f>
        <v>45014</v>
      </c>
      <c r="L3774" s="266">
        <f>IF(M3774&lt;=365,1,2)</f>
        <v>1</v>
      </c>
      <c r="M3774" s="266">
        <f>IF(K3774&lt;$C$1,$C$2-$C$1+1,$C$2-K3774+1)</f>
        <v>33</v>
      </c>
      <c r="N3774" s="268">
        <f>M3774/365</f>
        <v>9.0410958904109592E-2</v>
      </c>
      <c r="O3774" s="269">
        <f>'Data and Parameter'!$E$4*'Data and Parameter'!$E$5*('Data and Parameter'!$E$6+'Data and Parameter'!$E$7)*'Data and Parameter'!$E$19*'Data and Parameter'!$E$14*'ER calculations'!N3774</f>
        <v>0.46812526095980572</v>
      </c>
    </row>
    <row r="3775" spans="1:15" ht="15">
      <c r="A3775" s="284">
        <v>3771</v>
      </c>
      <c r="B3775" s="287"/>
      <c r="C3775" s="287"/>
      <c r="D3775" s="284" t="s">
        <v>3178</v>
      </c>
      <c r="E3775" s="287"/>
      <c r="F3775" s="285" t="s">
        <v>3896</v>
      </c>
      <c r="G3775" s="266" t="s">
        <v>121</v>
      </c>
      <c r="H3775" s="266">
        <f>IF(G3775="Traditional Stove",0.1,0.2)</f>
        <v>0.1</v>
      </c>
      <c r="I3775" s="266">
        <f>YEAR(J3775)</f>
        <v>2023</v>
      </c>
      <c r="J3775" s="267">
        <v>44968</v>
      </c>
      <c r="K3775" s="267">
        <f>J3775+1</f>
        <v>44969</v>
      </c>
      <c r="L3775" s="266">
        <f>IF(M3775&lt;=365,1,2)</f>
        <v>1</v>
      </c>
      <c r="M3775" s="266">
        <f>IF(K3775&lt;$C$1,$C$2-$C$1+1,$C$2-K3775+1)</f>
        <v>78</v>
      </c>
      <c r="N3775" s="268">
        <f>M3775/365</f>
        <v>0.21369863013698631</v>
      </c>
      <c r="O3775" s="269">
        <f>'Data and Parameter'!$E$4*'Data and Parameter'!$E$5*('Data and Parameter'!$E$6+'Data and Parameter'!$E$7)*'Data and Parameter'!$E$19*'Data and Parameter'!$E$14*'ER calculations'!N3775</f>
        <v>1.1064778895413589</v>
      </c>
    </row>
    <row r="3776" spans="1:15" ht="15">
      <c r="A3776" s="284">
        <v>3772</v>
      </c>
      <c r="B3776" s="287"/>
      <c r="C3776" s="287"/>
      <c r="D3776" s="284" t="s">
        <v>1376</v>
      </c>
      <c r="E3776" s="287"/>
      <c r="F3776" s="285" t="s">
        <v>3897</v>
      </c>
      <c r="G3776" s="266" t="s">
        <v>121</v>
      </c>
      <c r="H3776" s="266">
        <f>IF(G3776="Traditional Stove",0.1,0.2)</f>
        <v>0.1</v>
      </c>
      <c r="I3776" s="266">
        <f>YEAR(J3776)</f>
        <v>2023</v>
      </c>
      <c r="J3776" s="267">
        <v>45013</v>
      </c>
      <c r="K3776" s="267">
        <f>J3776+1</f>
        <v>45014</v>
      </c>
      <c r="L3776" s="266">
        <f>IF(M3776&lt;=365,1,2)</f>
        <v>1</v>
      </c>
      <c r="M3776" s="266">
        <f>IF(K3776&lt;$C$1,$C$2-$C$1+1,$C$2-K3776+1)</f>
        <v>33</v>
      </c>
      <c r="N3776" s="268">
        <f>M3776/365</f>
        <v>9.0410958904109592E-2</v>
      </c>
      <c r="O3776" s="269">
        <f>'Data and Parameter'!$E$4*'Data and Parameter'!$E$5*('Data and Parameter'!$E$6+'Data and Parameter'!$E$7)*'Data and Parameter'!$E$19*'Data and Parameter'!$E$14*'ER calculations'!N3776</f>
        <v>0.46812526095980572</v>
      </c>
    </row>
    <row r="3777" spans="1:15" ht="15">
      <c r="A3777" s="284">
        <v>3773</v>
      </c>
      <c r="B3777" s="287"/>
      <c r="C3777" s="287"/>
      <c r="D3777" s="284" t="s">
        <v>3178</v>
      </c>
      <c r="E3777" s="287"/>
      <c r="F3777" s="285" t="s">
        <v>3898</v>
      </c>
      <c r="G3777" s="266" t="s">
        <v>121</v>
      </c>
      <c r="H3777" s="266">
        <f>IF(G3777="Traditional Stove",0.1,0.2)</f>
        <v>0.1</v>
      </c>
      <c r="I3777" s="266">
        <f>YEAR(J3777)</f>
        <v>2023</v>
      </c>
      <c r="J3777" s="267">
        <v>44970</v>
      </c>
      <c r="K3777" s="267">
        <f>J3777+1</f>
        <v>44971</v>
      </c>
      <c r="L3777" s="266">
        <f>IF(M3777&lt;=365,1,2)</f>
        <v>1</v>
      </c>
      <c r="M3777" s="266">
        <f>IF(K3777&lt;$C$1,$C$2-$C$1+1,$C$2-K3777+1)</f>
        <v>76</v>
      </c>
      <c r="N3777" s="268">
        <f>M3777/365</f>
        <v>0.20821917808219179</v>
      </c>
      <c r="O3777" s="269">
        <f>'Data and Parameter'!$E$4*'Data and Parameter'!$E$5*('Data and Parameter'!$E$6+'Data and Parameter'!$E$7)*'Data and Parameter'!$E$19*'Data and Parameter'!$E$14*'ER calculations'!N3777</f>
        <v>1.0781066616044011</v>
      </c>
    </row>
    <row r="3778" spans="1:15" ht="15">
      <c r="A3778" s="284">
        <v>3774</v>
      </c>
      <c r="B3778" s="287"/>
      <c r="C3778" s="287"/>
      <c r="D3778" s="284" t="s">
        <v>3178</v>
      </c>
      <c r="E3778" s="287"/>
      <c r="F3778" s="285" t="s">
        <v>3899</v>
      </c>
      <c r="G3778" s="266" t="s">
        <v>121</v>
      </c>
      <c r="H3778" s="266">
        <f>IF(G3778="Traditional Stove",0.1,0.2)</f>
        <v>0.1</v>
      </c>
      <c r="I3778" s="266">
        <f>YEAR(J3778)</f>
        <v>2023</v>
      </c>
      <c r="J3778" s="267">
        <v>44970</v>
      </c>
      <c r="K3778" s="267">
        <f>J3778+1</f>
        <v>44971</v>
      </c>
      <c r="L3778" s="266">
        <f>IF(M3778&lt;=365,1,2)</f>
        <v>1</v>
      </c>
      <c r="M3778" s="266">
        <f>IF(K3778&lt;$C$1,$C$2-$C$1+1,$C$2-K3778+1)</f>
        <v>76</v>
      </c>
      <c r="N3778" s="268">
        <f>M3778/365</f>
        <v>0.20821917808219179</v>
      </c>
      <c r="O3778" s="269">
        <f>'Data and Parameter'!$E$4*'Data and Parameter'!$E$5*('Data and Parameter'!$E$6+'Data and Parameter'!$E$7)*'Data and Parameter'!$E$19*'Data and Parameter'!$E$14*'ER calculations'!N3778</f>
        <v>1.0781066616044011</v>
      </c>
    </row>
    <row r="3779" spans="1:15" ht="15">
      <c r="A3779" s="284">
        <v>3775</v>
      </c>
      <c r="B3779" s="287"/>
      <c r="C3779" s="287"/>
      <c r="D3779" s="284" t="s">
        <v>1376</v>
      </c>
      <c r="E3779" s="287"/>
      <c r="F3779" s="285" t="s">
        <v>3900</v>
      </c>
      <c r="G3779" s="266" t="s">
        <v>121</v>
      </c>
      <c r="H3779" s="266">
        <f>IF(G3779="Traditional Stove",0.1,0.2)</f>
        <v>0.1</v>
      </c>
      <c r="I3779" s="266">
        <f>YEAR(J3779)</f>
        <v>2023</v>
      </c>
      <c r="J3779" s="267">
        <v>45013</v>
      </c>
      <c r="K3779" s="267">
        <f>J3779+1</f>
        <v>45014</v>
      </c>
      <c r="L3779" s="266">
        <f>IF(M3779&lt;=365,1,2)</f>
        <v>1</v>
      </c>
      <c r="M3779" s="266">
        <f>IF(K3779&lt;$C$1,$C$2-$C$1+1,$C$2-K3779+1)</f>
        <v>33</v>
      </c>
      <c r="N3779" s="268">
        <f>M3779/365</f>
        <v>9.0410958904109592E-2</v>
      </c>
      <c r="O3779" s="269">
        <f>'Data and Parameter'!$E$4*'Data and Parameter'!$E$5*('Data and Parameter'!$E$6+'Data and Parameter'!$E$7)*'Data and Parameter'!$E$19*'Data and Parameter'!$E$14*'ER calculations'!N3779</f>
        <v>0.46812526095980572</v>
      </c>
    </row>
    <row r="3780" spans="1:15" ht="15">
      <c r="A3780" s="284">
        <v>3776</v>
      </c>
      <c r="B3780" s="287"/>
      <c r="C3780" s="287"/>
      <c r="D3780" s="284" t="s">
        <v>3178</v>
      </c>
      <c r="E3780" s="287"/>
      <c r="F3780" s="285" t="s">
        <v>3901</v>
      </c>
      <c r="G3780" s="266" t="s">
        <v>121</v>
      </c>
      <c r="H3780" s="266">
        <f>IF(G3780="Traditional Stove",0.1,0.2)</f>
        <v>0.1</v>
      </c>
      <c r="I3780" s="266">
        <f>YEAR(J3780)</f>
        <v>2023</v>
      </c>
      <c r="J3780" s="267">
        <v>44967</v>
      </c>
      <c r="K3780" s="267">
        <f>J3780+1</f>
        <v>44968</v>
      </c>
      <c r="L3780" s="266">
        <f>IF(M3780&lt;=365,1,2)</f>
        <v>1</v>
      </c>
      <c r="M3780" s="266">
        <f>IF(K3780&lt;$C$1,$C$2-$C$1+1,$C$2-K3780+1)</f>
        <v>79</v>
      </c>
      <c r="N3780" s="268">
        <f>M3780/365</f>
        <v>0.21643835616438356</v>
      </c>
      <c r="O3780" s="269">
        <f>'Data and Parameter'!$E$4*'Data and Parameter'!$E$5*('Data and Parameter'!$E$6+'Data and Parameter'!$E$7)*'Data and Parameter'!$E$19*'Data and Parameter'!$E$14*'ER calculations'!N3780</f>
        <v>1.1206635035098378</v>
      </c>
    </row>
    <row r="3781" spans="1:15" ht="15">
      <c r="A3781" s="284">
        <v>3777</v>
      </c>
      <c r="B3781" s="287"/>
      <c r="C3781" s="287"/>
      <c r="D3781" s="284" t="s">
        <v>1376</v>
      </c>
      <c r="E3781" s="287"/>
      <c r="F3781" s="285" t="s">
        <v>3902</v>
      </c>
      <c r="G3781" s="266" t="s">
        <v>121</v>
      </c>
      <c r="H3781" s="266">
        <f>IF(G3781="Traditional Stove",0.1,0.2)</f>
        <v>0.1</v>
      </c>
      <c r="I3781" s="266">
        <f>YEAR(J3781)</f>
        <v>2023</v>
      </c>
      <c r="J3781" s="267">
        <v>45013</v>
      </c>
      <c r="K3781" s="267">
        <f>J3781+1</f>
        <v>45014</v>
      </c>
      <c r="L3781" s="266">
        <f>IF(M3781&lt;=365,1,2)</f>
        <v>1</v>
      </c>
      <c r="M3781" s="266">
        <f>IF(K3781&lt;$C$1,$C$2-$C$1+1,$C$2-K3781+1)</f>
        <v>33</v>
      </c>
      <c r="N3781" s="268">
        <f>M3781/365</f>
        <v>9.0410958904109592E-2</v>
      </c>
      <c r="O3781" s="269">
        <f>'Data and Parameter'!$E$4*'Data and Parameter'!$E$5*('Data and Parameter'!$E$6+'Data and Parameter'!$E$7)*'Data and Parameter'!$E$19*'Data and Parameter'!$E$14*'ER calculations'!N3781</f>
        <v>0.46812526095980572</v>
      </c>
    </row>
    <row r="3782" spans="1:15" ht="15">
      <c r="A3782" s="284">
        <v>3778</v>
      </c>
      <c r="B3782" s="287"/>
      <c r="C3782" s="287"/>
      <c r="D3782" s="284" t="s">
        <v>3178</v>
      </c>
      <c r="E3782" s="287"/>
      <c r="F3782" s="285" t="s">
        <v>3903</v>
      </c>
      <c r="G3782" s="266" t="s">
        <v>121</v>
      </c>
      <c r="H3782" s="266">
        <f>IF(G3782="Traditional Stove",0.1,0.2)</f>
        <v>0.1</v>
      </c>
      <c r="I3782" s="266">
        <f>YEAR(J3782)</f>
        <v>2023</v>
      </c>
      <c r="J3782" s="267">
        <v>44970</v>
      </c>
      <c r="K3782" s="267">
        <f>J3782+1</f>
        <v>44971</v>
      </c>
      <c r="L3782" s="266">
        <f>IF(M3782&lt;=365,1,2)</f>
        <v>1</v>
      </c>
      <c r="M3782" s="266">
        <f>IF(K3782&lt;$C$1,$C$2-$C$1+1,$C$2-K3782+1)</f>
        <v>76</v>
      </c>
      <c r="N3782" s="268">
        <f>M3782/365</f>
        <v>0.20821917808219179</v>
      </c>
      <c r="O3782" s="269">
        <f>'Data and Parameter'!$E$4*'Data and Parameter'!$E$5*('Data and Parameter'!$E$6+'Data and Parameter'!$E$7)*'Data and Parameter'!$E$19*'Data and Parameter'!$E$14*'ER calculations'!N3782</f>
        <v>1.0781066616044011</v>
      </c>
    </row>
    <row r="3783" spans="1:15" ht="15">
      <c r="A3783" s="284">
        <v>3779</v>
      </c>
      <c r="B3783" s="287"/>
      <c r="C3783" s="287"/>
      <c r="D3783" s="284" t="s">
        <v>588</v>
      </c>
      <c r="E3783" s="287"/>
      <c r="F3783" s="285" t="s">
        <v>3904</v>
      </c>
      <c r="G3783" s="266" t="s">
        <v>121</v>
      </c>
      <c r="H3783" s="266">
        <f>IF(G3783="Traditional Stove",0.1,0.2)</f>
        <v>0.1</v>
      </c>
      <c r="I3783" s="266">
        <f>YEAR(J3783)</f>
        <v>2023</v>
      </c>
      <c r="J3783" s="267">
        <v>45014</v>
      </c>
      <c r="K3783" s="267">
        <f>J3783+1</f>
        <v>45015</v>
      </c>
      <c r="L3783" s="266">
        <f>IF(M3783&lt;=365,1,2)</f>
        <v>1</v>
      </c>
      <c r="M3783" s="266">
        <f>IF(K3783&lt;$C$1,$C$2-$C$1+1,$C$2-K3783+1)</f>
        <v>32</v>
      </c>
      <c r="N3783" s="268">
        <f>M3783/365</f>
        <v>8.7671232876712329E-2</v>
      </c>
      <c r="O3783" s="269">
        <f>'Data and Parameter'!$E$4*'Data and Parameter'!$E$5*('Data and Parameter'!$E$6+'Data and Parameter'!$E$7)*'Data and Parameter'!$E$19*'Data and Parameter'!$E$14*'ER calculations'!N3783</f>
        <v>0.45393964699132677</v>
      </c>
    </row>
    <row r="3784" spans="1:15" ht="15">
      <c r="A3784" s="284">
        <v>3780</v>
      </c>
      <c r="B3784" s="287"/>
      <c r="C3784" s="287"/>
      <c r="D3784" s="284" t="s">
        <v>3178</v>
      </c>
      <c r="E3784" s="287"/>
      <c r="F3784" s="285" t="s">
        <v>3905</v>
      </c>
      <c r="G3784" s="266" t="s">
        <v>121</v>
      </c>
      <c r="H3784" s="266">
        <f>IF(G3784="Traditional Stove",0.1,0.2)</f>
        <v>0.1</v>
      </c>
      <c r="I3784" s="266">
        <f>YEAR(J3784)</f>
        <v>2023</v>
      </c>
      <c r="J3784" s="267">
        <v>44970</v>
      </c>
      <c r="K3784" s="267">
        <f>J3784+1</f>
        <v>44971</v>
      </c>
      <c r="L3784" s="266">
        <f>IF(M3784&lt;=365,1,2)</f>
        <v>1</v>
      </c>
      <c r="M3784" s="266">
        <f>IF(K3784&lt;$C$1,$C$2-$C$1+1,$C$2-K3784+1)</f>
        <v>76</v>
      </c>
      <c r="N3784" s="268">
        <f>M3784/365</f>
        <v>0.20821917808219179</v>
      </c>
      <c r="O3784" s="269">
        <f>'Data and Parameter'!$E$4*'Data and Parameter'!$E$5*('Data and Parameter'!$E$6+'Data and Parameter'!$E$7)*'Data and Parameter'!$E$19*'Data and Parameter'!$E$14*'ER calculations'!N3784</f>
        <v>1.0781066616044011</v>
      </c>
    </row>
    <row r="3785" spans="1:15" ht="15">
      <c r="A3785" s="284">
        <v>3781</v>
      </c>
      <c r="B3785" s="287"/>
      <c r="C3785" s="287"/>
      <c r="D3785" s="284" t="s">
        <v>3178</v>
      </c>
      <c r="E3785" s="287"/>
      <c r="F3785" s="285" t="s">
        <v>3906</v>
      </c>
      <c r="G3785" s="266" t="s">
        <v>121</v>
      </c>
      <c r="H3785" s="266">
        <f>IF(G3785="Traditional Stove",0.1,0.2)</f>
        <v>0.1</v>
      </c>
      <c r="I3785" s="266">
        <f>YEAR(J3785)</f>
        <v>2023</v>
      </c>
      <c r="J3785" s="267">
        <v>44967</v>
      </c>
      <c r="K3785" s="267">
        <f>J3785+1</f>
        <v>44968</v>
      </c>
      <c r="L3785" s="266">
        <f>IF(M3785&lt;=365,1,2)</f>
        <v>1</v>
      </c>
      <c r="M3785" s="266">
        <f>IF(K3785&lt;$C$1,$C$2-$C$1+1,$C$2-K3785+1)</f>
        <v>79</v>
      </c>
      <c r="N3785" s="268">
        <f>M3785/365</f>
        <v>0.21643835616438356</v>
      </c>
      <c r="O3785" s="269">
        <f>'Data and Parameter'!$E$4*'Data and Parameter'!$E$5*('Data and Parameter'!$E$6+'Data and Parameter'!$E$7)*'Data and Parameter'!$E$19*'Data and Parameter'!$E$14*'ER calculations'!N3785</f>
        <v>1.1206635035098378</v>
      </c>
    </row>
    <row r="3786" spans="1:15" ht="15">
      <c r="A3786" s="284">
        <v>3782</v>
      </c>
      <c r="B3786" s="287"/>
      <c r="C3786" s="287"/>
      <c r="D3786" s="284" t="s">
        <v>1376</v>
      </c>
      <c r="E3786" s="287"/>
      <c r="F3786" s="285" t="s">
        <v>3907</v>
      </c>
      <c r="G3786" s="266" t="s">
        <v>121</v>
      </c>
      <c r="H3786" s="266">
        <f>IF(G3786="Traditional Stove",0.1,0.2)</f>
        <v>0.1</v>
      </c>
      <c r="I3786" s="266">
        <f>YEAR(J3786)</f>
        <v>2023</v>
      </c>
      <c r="J3786" s="267">
        <v>45013</v>
      </c>
      <c r="K3786" s="267">
        <f>J3786+1</f>
        <v>45014</v>
      </c>
      <c r="L3786" s="266">
        <f>IF(M3786&lt;=365,1,2)</f>
        <v>1</v>
      </c>
      <c r="M3786" s="266">
        <f>IF(K3786&lt;$C$1,$C$2-$C$1+1,$C$2-K3786+1)</f>
        <v>33</v>
      </c>
      <c r="N3786" s="268">
        <f>M3786/365</f>
        <v>9.0410958904109592E-2</v>
      </c>
      <c r="O3786" s="269">
        <f>'Data and Parameter'!$E$4*'Data and Parameter'!$E$5*('Data and Parameter'!$E$6+'Data and Parameter'!$E$7)*'Data and Parameter'!$E$19*'Data and Parameter'!$E$14*'ER calculations'!N3786</f>
        <v>0.46812526095980572</v>
      </c>
    </row>
    <row r="3787" spans="1:15" ht="15">
      <c r="A3787" s="284">
        <v>3783</v>
      </c>
      <c r="B3787" s="287"/>
      <c r="C3787" s="287"/>
      <c r="D3787" s="284" t="s">
        <v>3178</v>
      </c>
      <c r="E3787" s="287"/>
      <c r="F3787" s="285" t="s">
        <v>3908</v>
      </c>
      <c r="G3787" s="266" t="s">
        <v>121</v>
      </c>
      <c r="H3787" s="266">
        <f>IF(G3787="Traditional Stove",0.1,0.2)</f>
        <v>0.1</v>
      </c>
      <c r="I3787" s="266">
        <f>YEAR(J3787)</f>
        <v>2023</v>
      </c>
      <c r="J3787" s="267">
        <v>44970</v>
      </c>
      <c r="K3787" s="267">
        <f>J3787+1</f>
        <v>44971</v>
      </c>
      <c r="L3787" s="266">
        <f>IF(M3787&lt;=365,1,2)</f>
        <v>1</v>
      </c>
      <c r="M3787" s="266">
        <f>IF(K3787&lt;$C$1,$C$2-$C$1+1,$C$2-K3787+1)</f>
        <v>76</v>
      </c>
      <c r="N3787" s="268">
        <f>M3787/365</f>
        <v>0.20821917808219179</v>
      </c>
      <c r="O3787" s="269">
        <f>'Data and Parameter'!$E$4*'Data and Parameter'!$E$5*('Data and Parameter'!$E$6+'Data and Parameter'!$E$7)*'Data and Parameter'!$E$19*'Data and Parameter'!$E$14*'ER calculations'!N3787</f>
        <v>1.0781066616044011</v>
      </c>
    </row>
    <row r="3788" spans="1:15" ht="15">
      <c r="A3788" s="284">
        <v>3784</v>
      </c>
      <c r="B3788" s="287"/>
      <c r="C3788" s="287"/>
      <c r="D3788" s="284" t="s">
        <v>1376</v>
      </c>
      <c r="E3788" s="287"/>
      <c r="F3788" s="285" t="s">
        <v>3909</v>
      </c>
      <c r="G3788" s="266" t="s">
        <v>121</v>
      </c>
      <c r="H3788" s="266">
        <f>IF(G3788="Traditional Stove",0.1,0.2)</f>
        <v>0.1</v>
      </c>
      <c r="I3788" s="266">
        <f>YEAR(J3788)</f>
        <v>2023</v>
      </c>
      <c r="J3788" s="267">
        <v>45013</v>
      </c>
      <c r="K3788" s="267">
        <f>J3788+1</f>
        <v>45014</v>
      </c>
      <c r="L3788" s="266">
        <f>IF(M3788&lt;=365,1,2)</f>
        <v>1</v>
      </c>
      <c r="M3788" s="266">
        <f>IF(K3788&lt;$C$1,$C$2-$C$1+1,$C$2-K3788+1)</f>
        <v>33</v>
      </c>
      <c r="N3788" s="268">
        <f>M3788/365</f>
        <v>9.0410958904109592E-2</v>
      </c>
      <c r="O3788" s="269">
        <f>'Data and Parameter'!$E$4*'Data and Parameter'!$E$5*('Data and Parameter'!$E$6+'Data and Parameter'!$E$7)*'Data and Parameter'!$E$19*'Data and Parameter'!$E$14*'ER calculations'!N3788</f>
        <v>0.46812526095980572</v>
      </c>
    </row>
    <row r="3789" spans="1:15" ht="15">
      <c r="A3789" s="284">
        <v>3785</v>
      </c>
      <c r="B3789" s="287"/>
      <c r="C3789" s="287"/>
      <c r="D3789" s="284" t="s">
        <v>588</v>
      </c>
      <c r="E3789" s="287"/>
      <c r="F3789" s="285" t="s">
        <v>3910</v>
      </c>
      <c r="G3789" s="266" t="s">
        <v>121</v>
      </c>
      <c r="H3789" s="266">
        <f>IF(G3789="Traditional Stove",0.1,0.2)</f>
        <v>0.1</v>
      </c>
      <c r="I3789" s="266">
        <f>YEAR(J3789)</f>
        <v>2023</v>
      </c>
      <c r="J3789" s="267">
        <v>45014</v>
      </c>
      <c r="K3789" s="267">
        <f>J3789+1</f>
        <v>45015</v>
      </c>
      <c r="L3789" s="266">
        <f>IF(M3789&lt;=365,1,2)</f>
        <v>1</v>
      </c>
      <c r="M3789" s="266">
        <f>IF(K3789&lt;$C$1,$C$2-$C$1+1,$C$2-K3789+1)</f>
        <v>32</v>
      </c>
      <c r="N3789" s="268">
        <f>M3789/365</f>
        <v>8.7671232876712329E-2</v>
      </c>
      <c r="O3789" s="269">
        <f>'Data and Parameter'!$E$4*'Data and Parameter'!$E$5*('Data and Parameter'!$E$6+'Data and Parameter'!$E$7)*'Data and Parameter'!$E$19*'Data and Parameter'!$E$14*'ER calculations'!N3789</f>
        <v>0.45393964699132677</v>
      </c>
    </row>
    <row r="3790" spans="1:15" ht="15">
      <c r="A3790" s="284">
        <v>3786</v>
      </c>
      <c r="B3790" s="287"/>
      <c r="C3790" s="287"/>
      <c r="D3790" s="284" t="s">
        <v>1376</v>
      </c>
      <c r="E3790" s="287"/>
      <c r="F3790" s="285" t="s">
        <v>3911</v>
      </c>
      <c r="G3790" s="266" t="s">
        <v>121</v>
      </c>
      <c r="H3790" s="266">
        <f>IF(G3790="Traditional Stove",0.1,0.2)</f>
        <v>0.1</v>
      </c>
      <c r="I3790" s="266">
        <f>YEAR(J3790)</f>
        <v>2023</v>
      </c>
      <c r="J3790" s="267">
        <v>44967</v>
      </c>
      <c r="K3790" s="267">
        <f>J3790+1</f>
        <v>44968</v>
      </c>
      <c r="L3790" s="266">
        <f>IF(M3790&lt;=365,1,2)</f>
        <v>1</v>
      </c>
      <c r="M3790" s="266">
        <f>IF(K3790&lt;$C$1,$C$2-$C$1+1,$C$2-K3790+1)</f>
        <v>79</v>
      </c>
      <c r="N3790" s="268">
        <f>M3790/365</f>
        <v>0.21643835616438356</v>
      </c>
      <c r="O3790" s="269">
        <f>'Data and Parameter'!$E$4*'Data and Parameter'!$E$5*('Data and Parameter'!$E$6+'Data and Parameter'!$E$7)*'Data and Parameter'!$E$19*'Data and Parameter'!$E$14*'ER calculations'!N3790</f>
        <v>1.1206635035098378</v>
      </c>
    </row>
    <row r="3791" spans="1:15" ht="15">
      <c r="A3791" s="284">
        <v>3787</v>
      </c>
      <c r="B3791" s="287"/>
      <c r="C3791" s="287"/>
      <c r="D3791" s="284" t="s">
        <v>3178</v>
      </c>
      <c r="E3791" s="287"/>
      <c r="F3791" s="285" t="s">
        <v>3912</v>
      </c>
      <c r="G3791" s="266" t="s">
        <v>121</v>
      </c>
      <c r="H3791" s="266">
        <f>IF(G3791="Traditional Stove",0.1,0.2)</f>
        <v>0.1</v>
      </c>
      <c r="I3791" s="266">
        <f>YEAR(J3791)</f>
        <v>2023</v>
      </c>
      <c r="J3791" s="267">
        <v>44968</v>
      </c>
      <c r="K3791" s="267">
        <f>J3791+1</f>
        <v>44969</v>
      </c>
      <c r="L3791" s="266">
        <f>IF(M3791&lt;=365,1,2)</f>
        <v>1</v>
      </c>
      <c r="M3791" s="266">
        <f>IF(K3791&lt;$C$1,$C$2-$C$1+1,$C$2-K3791+1)</f>
        <v>78</v>
      </c>
      <c r="N3791" s="268">
        <f>M3791/365</f>
        <v>0.21369863013698631</v>
      </c>
      <c r="O3791" s="269">
        <f>'Data and Parameter'!$E$4*'Data and Parameter'!$E$5*('Data and Parameter'!$E$6+'Data and Parameter'!$E$7)*'Data and Parameter'!$E$19*'Data and Parameter'!$E$14*'ER calculations'!N3791</f>
        <v>1.1064778895413589</v>
      </c>
    </row>
    <row r="3792" spans="1:15" ht="15">
      <c r="A3792" s="284">
        <v>3788</v>
      </c>
      <c r="B3792" s="287"/>
      <c r="C3792" s="287"/>
      <c r="D3792" s="284" t="s">
        <v>588</v>
      </c>
      <c r="E3792" s="287"/>
      <c r="F3792" s="285" t="s">
        <v>3913</v>
      </c>
      <c r="G3792" s="266" t="s">
        <v>121</v>
      </c>
      <c r="H3792" s="266">
        <f>IF(G3792="Traditional Stove",0.1,0.2)</f>
        <v>0.1</v>
      </c>
      <c r="I3792" s="266">
        <f>YEAR(J3792)</f>
        <v>2023</v>
      </c>
      <c r="J3792" s="267">
        <v>45014</v>
      </c>
      <c r="K3792" s="267">
        <f>J3792+1</f>
        <v>45015</v>
      </c>
      <c r="L3792" s="266">
        <f>IF(M3792&lt;=365,1,2)</f>
        <v>1</v>
      </c>
      <c r="M3792" s="266">
        <f>IF(K3792&lt;$C$1,$C$2-$C$1+1,$C$2-K3792+1)</f>
        <v>32</v>
      </c>
      <c r="N3792" s="268">
        <f>M3792/365</f>
        <v>8.7671232876712329E-2</v>
      </c>
      <c r="O3792" s="269">
        <f>'Data and Parameter'!$E$4*'Data and Parameter'!$E$5*('Data and Parameter'!$E$6+'Data and Parameter'!$E$7)*'Data and Parameter'!$E$19*'Data and Parameter'!$E$14*'ER calculations'!N3792</f>
        <v>0.45393964699132677</v>
      </c>
    </row>
    <row r="3793" spans="1:15" ht="15">
      <c r="A3793" s="284">
        <v>3789</v>
      </c>
      <c r="B3793" s="287"/>
      <c r="C3793" s="287"/>
      <c r="D3793" s="284" t="s">
        <v>3178</v>
      </c>
      <c r="E3793" s="287"/>
      <c r="F3793" s="285" t="s">
        <v>3914</v>
      </c>
      <c r="G3793" s="266" t="s">
        <v>121</v>
      </c>
      <c r="H3793" s="266">
        <f>IF(G3793="Traditional Stove",0.1,0.2)</f>
        <v>0.1</v>
      </c>
      <c r="I3793" s="266">
        <f>YEAR(J3793)</f>
        <v>2023</v>
      </c>
      <c r="J3793" s="267">
        <v>44970</v>
      </c>
      <c r="K3793" s="267">
        <f>J3793+1</f>
        <v>44971</v>
      </c>
      <c r="L3793" s="266">
        <f>IF(M3793&lt;=365,1,2)</f>
        <v>1</v>
      </c>
      <c r="M3793" s="266">
        <f>IF(K3793&lt;$C$1,$C$2-$C$1+1,$C$2-K3793+1)</f>
        <v>76</v>
      </c>
      <c r="N3793" s="268">
        <f>M3793/365</f>
        <v>0.20821917808219179</v>
      </c>
      <c r="O3793" s="269">
        <f>'Data and Parameter'!$E$4*'Data and Parameter'!$E$5*('Data and Parameter'!$E$6+'Data and Parameter'!$E$7)*'Data and Parameter'!$E$19*'Data and Parameter'!$E$14*'ER calculations'!N3793</f>
        <v>1.0781066616044011</v>
      </c>
    </row>
    <row r="3794" spans="1:15" ht="15">
      <c r="A3794" s="284">
        <v>3790</v>
      </c>
      <c r="B3794" s="287"/>
      <c r="C3794" s="287"/>
      <c r="D3794" s="284" t="s">
        <v>1376</v>
      </c>
      <c r="E3794" s="287"/>
      <c r="F3794" s="285" t="s">
        <v>3915</v>
      </c>
      <c r="G3794" s="266" t="s">
        <v>121</v>
      </c>
      <c r="H3794" s="266">
        <f>IF(G3794="Traditional Stove",0.1,0.2)</f>
        <v>0.1</v>
      </c>
      <c r="I3794" s="266">
        <f>YEAR(J3794)</f>
        <v>2023</v>
      </c>
      <c r="J3794" s="267">
        <v>45013</v>
      </c>
      <c r="K3794" s="267">
        <f>J3794+1</f>
        <v>45014</v>
      </c>
      <c r="L3794" s="266">
        <f>IF(M3794&lt;=365,1,2)</f>
        <v>1</v>
      </c>
      <c r="M3794" s="266">
        <f>IF(K3794&lt;$C$1,$C$2-$C$1+1,$C$2-K3794+1)</f>
        <v>33</v>
      </c>
      <c r="N3794" s="268">
        <f>M3794/365</f>
        <v>9.0410958904109592E-2</v>
      </c>
      <c r="O3794" s="269">
        <f>'Data and Parameter'!$E$4*'Data and Parameter'!$E$5*('Data and Parameter'!$E$6+'Data and Parameter'!$E$7)*'Data and Parameter'!$E$19*'Data and Parameter'!$E$14*'ER calculations'!N3794</f>
        <v>0.46812526095980572</v>
      </c>
    </row>
    <row r="3795" spans="1:15" ht="15">
      <c r="A3795" s="284">
        <v>3791</v>
      </c>
      <c r="B3795" s="287"/>
      <c r="C3795" s="287"/>
      <c r="D3795" s="284" t="s">
        <v>3178</v>
      </c>
      <c r="E3795" s="287"/>
      <c r="F3795" s="285" t="s">
        <v>3916</v>
      </c>
      <c r="G3795" s="266" t="s">
        <v>121</v>
      </c>
      <c r="H3795" s="266">
        <f>IF(G3795="Traditional Stove",0.1,0.2)</f>
        <v>0.1</v>
      </c>
      <c r="I3795" s="266">
        <f>YEAR(J3795)</f>
        <v>2023</v>
      </c>
      <c r="J3795" s="267">
        <v>44967</v>
      </c>
      <c r="K3795" s="267">
        <f>J3795+1</f>
        <v>44968</v>
      </c>
      <c r="L3795" s="266">
        <f>IF(M3795&lt;=365,1,2)</f>
        <v>1</v>
      </c>
      <c r="M3795" s="266">
        <f>IF(K3795&lt;$C$1,$C$2-$C$1+1,$C$2-K3795+1)</f>
        <v>79</v>
      </c>
      <c r="N3795" s="268">
        <f>M3795/365</f>
        <v>0.21643835616438356</v>
      </c>
      <c r="O3795" s="269">
        <f>'Data and Parameter'!$E$4*'Data and Parameter'!$E$5*('Data and Parameter'!$E$6+'Data and Parameter'!$E$7)*'Data and Parameter'!$E$19*'Data and Parameter'!$E$14*'ER calculations'!N3795</f>
        <v>1.1206635035098378</v>
      </c>
    </row>
    <row r="3796" spans="1:15" ht="15">
      <c r="A3796" s="284">
        <v>3792</v>
      </c>
      <c r="B3796" s="287"/>
      <c r="C3796" s="287"/>
      <c r="D3796" s="284" t="s">
        <v>588</v>
      </c>
      <c r="E3796" s="287"/>
      <c r="F3796" s="285" t="s">
        <v>3917</v>
      </c>
      <c r="G3796" s="266" t="s">
        <v>121</v>
      </c>
      <c r="H3796" s="266">
        <f>IF(G3796="Traditional Stove",0.1,0.2)</f>
        <v>0.1</v>
      </c>
      <c r="I3796" s="266">
        <f>YEAR(J3796)</f>
        <v>2023</v>
      </c>
      <c r="J3796" s="267">
        <v>45014</v>
      </c>
      <c r="K3796" s="267">
        <f>J3796+1</f>
        <v>45015</v>
      </c>
      <c r="L3796" s="266">
        <f>IF(M3796&lt;=365,1,2)</f>
        <v>1</v>
      </c>
      <c r="M3796" s="266">
        <f>IF(K3796&lt;$C$1,$C$2-$C$1+1,$C$2-K3796+1)</f>
        <v>32</v>
      </c>
      <c r="N3796" s="268">
        <f>M3796/365</f>
        <v>8.7671232876712329E-2</v>
      </c>
      <c r="O3796" s="269">
        <f>'Data and Parameter'!$E$4*'Data and Parameter'!$E$5*('Data and Parameter'!$E$6+'Data and Parameter'!$E$7)*'Data and Parameter'!$E$19*'Data and Parameter'!$E$14*'ER calculations'!N3796</f>
        <v>0.45393964699132677</v>
      </c>
    </row>
    <row r="3797" spans="1:15" ht="15">
      <c r="A3797" s="284">
        <v>3793</v>
      </c>
      <c r="B3797" s="287"/>
      <c r="C3797" s="287"/>
      <c r="D3797" s="284" t="s">
        <v>1376</v>
      </c>
      <c r="E3797" s="287"/>
      <c r="F3797" s="285" t="s">
        <v>3918</v>
      </c>
      <c r="G3797" s="266" t="s">
        <v>121</v>
      </c>
      <c r="H3797" s="266">
        <f>IF(G3797="Traditional Stove",0.1,0.2)</f>
        <v>0.1</v>
      </c>
      <c r="I3797" s="266">
        <f>YEAR(J3797)</f>
        <v>2023</v>
      </c>
      <c r="J3797" s="267">
        <v>45013</v>
      </c>
      <c r="K3797" s="267">
        <f>J3797+1</f>
        <v>45014</v>
      </c>
      <c r="L3797" s="266">
        <f>IF(M3797&lt;=365,1,2)</f>
        <v>1</v>
      </c>
      <c r="M3797" s="266">
        <f>IF(K3797&lt;$C$1,$C$2-$C$1+1,$C$2-K3797+1)</f>
        <v>33</v>
      </c>
      <c r="N3797" s="268">
        <f>M3797/365</f>
        <v>9.0410958904109592E-2</v>
      </c>
      <c r="O3797" s="269">
        <f>'Data and Parameter'!$E$4*'Data and Parameter'!$E$5*('Data and Parameter'!$E$6+'Data and Parameter'!$E$7)*'Data and Parameter'!$E$19*'Data and Parameter'!$E$14*'ER calculations'!N3797</f>
        <v>0.46812526095980572</v>
      </c>
    </row>
    <row r="3798" spans="1:15" ht="15">
      <c r="A3798" s="284">
        <v>3794</v>
      </c>
      <c r="B3798" s="287"/>
      <c r="C3798" s="287"/>
      <c r="D3798" s="284" t="s">
        <v>3178</v>
      </c>
      <c r="E3798" s="287"/>
      <c r="F3798" s="285" t="s">
        <v>3919</v>
      </c>
      <c r="G3798" s="266" t="s">
        <v>121</v>
      </c>
      <c r="H3798" s="266">
        <f>IF(G3798="Traditional Stove",0.1,0.2)</f>
        <v>0.1</v>
      </c>
      <c r="I3798" s="266">
        <f>YEAR(J3798)</f>
        <v>2023</v>
      </c>
      <c r="J3798" s="267">
        <v>44970</v>
      </c>
      <c r="K3798" s="267">
        <f>J3798+1</f>
        <v>44971</v>
      </c>
      <c r="L3798" s="266">
        <f>IF(M3798&lt;=365,1,2)</f>
        <v>1</v>
      </c>
      <c r="M3798" s="266">
        <f>IF(K3798&lt;$C$1,$C$2-$C$1+1,$C$2-K3798+1)</f>
        <v>76</v>
      </c>
      <c r="N3798" s="268">
        <f>M3798/365</f>
        <v>0.20821917808219179</v>
      </c>
      <c r="O3798" s="269">
        <f>'Data and Parameter'!$E$4*'Data and Parameter'!$E$5*('Data and Parameter'!$E$6+'Data and Parameter'!$E$7)*'Data and Parameter'!$E$19*'Data and Parameter'!$E$14*'ER calculations'!N3798</f>
        <v>1.0781066616044011</v>
      </c>
    </row>
    <row r="3799" spans="1:15" ht="15">
      <c r="A3799" s="284">
        <v>3795</v>
      </c>
      <c r="B3799" s="287"/>
      <c r="C3799" s="287"/>
      <c r="D3799" s="284" t="s">
        <v>1376</v>
      </c>
      <c r="E3799" s="287"/>
      <c r="F3799" s="285" t="s">
        <v>3920</v>
      </c>
      <c r="G3799" s="266" t="s">
        <v>121</v>
      </c>
      <c r="H3799" s="266">
        <f>IF(G3799="Traditional Stove",0.1,0.2)</f>
        <v>0.1</v>
      </c>
      <c r="I3799" s="266">
        <f>YEAR(J3799)</f>
        <v>2023</v>
      </c>
      <c r="J3799" s="267">
        <v>45015</v>
      </c>
      <c r="K3799" s="267">
        <f>J3799+1</f>
        <v>45016</v>
      </c>
      <c r="L3799" s="266">
        <f>IF(M3799&lt;=365,1,2)</f>
        <v>1</v>
      </c>
      <c r="M3799" s="266">
        <f>IF(K3799&lt;$C$1,$C$2-$C$1+1,$C$2-K3799+1)</f>
        <v>31</v>
      </c>
      <c r="N3799" s="268">
        <f>M3799/365</f>
        <v>8.4931506849315067E-2</v>
      </c>
      <c r="O3799" s="269">
        <f>'Data and Parameter'!$E$4*'Data and Parameter'!$E$5*('Data and Parameter'!$E$6+'Data and Parameter'!$E$7)*'Data and Parameter'!$E$19*'Data and Parameter'!$E$14*'ER calculations'!N3799</f>
        <v>0.43975403302284777</v>
      </c>
    </row>
    <row r="3800" spans="1:15" ht="15">
      <c r="A3800" s="284">
        <v>3796</v>
      </c>
      <c r="B3800" s="287"/>
      <c r="C3800" s="287"/>
      <c r="D3800" s="284" t="s">
        <v>1376</v>
      </c>
      <c r="E3800" s="287"/>
      <c r="F3800" s="285" t="s">
        <v>3921</v>
      </c>
      <c r="G3800" s="266" t="s">
        <v>121</v>
      </c>
      <c r="H3800" s="266">
        <f>IF(G3800="Traditional Stove",0.1,0.2)</f>
        <v>0.1</v>
      </c>
      <c r="I3800" s="266">
        <f>YEAR(J3800)</f>
        <v>2023</v>
      </c>
      <c r="J3800" s="267">
        <v>45013</v>
      </c>
      <c r="K3800" s="267">
        <f>J3800+1</f>
        <v>45014</v>
      </c>
      <c r="L3800" s="266">
        <f>IF(M3800&lt;=365,1,2)</f>
        <v>1</v>
      </c>
      <c r="M3800" s="266">
        <f>IF(K3800&lt;$C$1,$C$2-$C$1+1,$C$2-K3800+1)</f>
        <v>33</v>
      </c>
      <c r="N3800" s="268">
        <f>M3800/365</f>
        <v>9.0410958904109592E-2</v>
      </c>
      <c r="O3800" s="269">
        <f>'Data and Parameter'!$E$4*'Data and Parameter'!$E$5*('Data and Parameter'!$E$6+'Data and Parameter'!$E$7)*'Data and Parameter'!$E$19*'Data and Parameter'!$E$14*'ER calculations'!N3800</f>
        <v>0.46812526095980572</v>
      </c>
    </row>
    <row r="3801" spans="1:15" ht="15">
      <c r="A3801" s="284">
        <v>3797</v>
      </c>
      <c r="B3801" s="287"/>
      <c r="C3801" s="287"/>
      <c r="D3801" s="284" t="s">
        <v>3178</v>
      </c>
      <c r="E3801" s="287"/>
      <c r="F3801" s="285" t="s">
        <v>3922</v>
      </c>
      <c r="G3801" s="266" t="s">
        <v>121</v>
      </c>
      <c r="H3801" s="266">
        <f>IF(G3801="Traditional Stove",0.1,0.2)</f>
        <v>0.1</v>
      </c>
      <c r="I3801" s="266">
        <f>YEAR(J3801)</f>
        <v>2023</v>
      </c>
      <c r="J3801" s="267">
        <v>44968</v>
      </c>
      <c r="K3801" s="267">
        <f>J3801+1</f>
        <v>44969</v>
      </c>
      <c r="L3801" s="266">
        <f>IF(M3801&lt;=365,1,2)</f>
        <v>1</v>
      </c>
      <c r="M3801" s="266">
        <f>IF(K3801&lt;$C$1,$C$2-$C$1+1,$C$2-K3801+1)</f>
        <v>78</v>
      </c>
      <c r="N3801" s="268">
        <f>M3801/365</f>
        <v>0.21369863013698631</v>
      </c>
      <c r="O3801" s="269">
        <f>'Data and Parameter'!$E$4*'Data and Parameter'!$E$5*('Data and Parameter'!$E$6+'Data and Parameter'!$E$7)*'Data and Parameter'!$E$19*'Data and Parameter'!$E$14*'ER calculations'!N3801</f>
        <v>1.1064778895413589</v>
      </c>
    </row>
    <row r="3802" spans="1:15" ht="15">
      <c r="A3802" s="284">
        <v>3798</v>
      </c>
      <c r="B3802" s="287"/>
      <c r="C3802" s="287"/>
      <c r="D3802" s="284" t="s">
        <v>1376</v>
      </c>
      <c r="E3802" s="287"/>
      <c r="F3802" s="285" t="s">
        <v>3923</v>
      </c>
      <c r="G3802" s="266" t="s">
        <v>121</v>
      </c>
      <c r="H3802" s="266">
        <f>IF(G3802="Traditional Stove",0.1,0.2)</f>
        <v>0.1</v>
      </c>
      <c r="I3802" s="266">
        <f>YEAR(J3802)</f>
        <v>2023</v>
      </c>
      <c r="J3802" s="267">
        <v>45013</v>
      </c>
      <c r="K3802" s="267">
        <f>J3802+1</f>
        <v>45014</v>
      </c>
      <c r="L3802" s="266">
        <f>IF(M3802&lt;=365,1,2)</f>
        <v>1</v>
      </c>
      <c r="M3802" s="266">
        <f>IF(K3802&lt;$C$1,$C$2-$C$1+1,$C$2-K3802+1)</f>
        <v>33</v>
      </c>
      <c r="N3802" s="268">
        <f>M3802/365</f>
        <v>9.0410958904109592E-2</v>
      </c>
      <c r="O3802" s="269">
        <f>'Data and Parameter'!$E$4*'Data and Parameter'!$E$5*('Data and Parameter'!$E$6+'Data and Parameter'!$E$7)*'Data and Parameter'!$E$19*'Data and Parameter'!$E$14*'ER calculations'!N3802</f>
        <v>0.46812526095980572</v>
      </c>
    </row>
    <row r="3803" spans="1:15" ht="15">
      <c r="A3803" s="284">
        <v>3799</v>
      </c>
      <c r="B3803" s="287"/>
      <c r="C3803" s="287"/>
      <c r="D3803" s="284" t="s">
        <v>3178</v>
      </c>
      <c r="E3803" s="287"/>
      <c r="F3803" s="285" t="s">
        <v>3924</v>
      </c>
      <c r="G3803" s="266" t="s">
        <v>121</v>
      </c>
      <c r="H3803" s="266">
        <f>IF(G3803="Traditional Stove",0.1,0.2)</f>
        <v>0.1</v>
      </c>
      <c r="I3803" s="266">
        <f>YEAR(J3803)</f>
        <v>2023</v>
      </c>
      <c r="J3803" s="267">
        <v>44968</v>
      </c>
      <c r="K3803" s="267">
        <f>J3803+1</f>
        <v>44969</v>
      </c>
      <c r="L3803" s="266">
        <f>IF(M3803&lt;=365,1,2)</f>
        <v>1</v>
      </c>
      <c r="M3803" s="266">
        <f>IF(K3803&lt;$C$1,$C$2-$C$1+1,$C$2-K3803+1)</f>
        <v>78</v>
      </c>
      <c r="N3803" s="268">
        <f>M3803/365</f>
        <v>0.21369863013698631</v>
      </c>
      <c r="O3803" s="269">
        <f>'Data and Parameter'!$E$4*'Data and Parameter'!$E$5*('Data and Parameter'!$E$6+'Data and Parameter'!$E$7)*'Data and Parameter'!$E$19*'Data and Parameter'!$E$14*'ER calculations'!N3803</f>
        <v>1.1064778895413589</v>
      </c>
    </row>
    <row r="3804" spans="1:15" ht="15">
      <c r="A3804" s="284">
        <v>3800</v>
      </c>
      <c r="B3804" s="287"/>
      <c r="C3804" s="287"/>
      <c r="D3804" s="284" t="s">
        <v>1376</v>
      </c>
      <c r="E3804" s="287"/>
      <c r="F3804" s="285" t="s">
        <v>3925</v>
      </c>
      <c r="G3804" s="266" t="s">
        <v>121</v>
      </c>
      <c r="H3804" s="266">
        <f>IF(G3804="Traditional Stove",0.1,0.2)</f>
        <v>0.1</v>
      </c>
      <c r="I3804" s="266">
        <f>YEAR(J3804)</f>
        <v>2023</v>
      </c>
      <c r="J3804" s="267">
        <v>45013</v>
      </c>
      <c r="K3804" s="267">
        <f>J3804+1</f>
        <v>45014</v>
      </c>
      <c r="L3804" s="266">
        <f>IF(M3804&lt;=365,1,2)</f>
        <v>1</v>
      </c>
      <c r="M3804" s="266">
        <f>IF(K3804&lt;$C$1,$C$2-$C$1+1,$C$2-K3804+1)</f>
        <v>33</v>
      </c>
      <c r="N3804" s="268">
        <f>M3804/365</f>
        <v>9.0410958904109592E-2</v>
      </c>
      <c r="O3804" s="269">
        <f>'Data and Parameter'!$E$4*'Data and Parameter'!$E$5*('Data and Parameter'!$E$6+'Data and Parameter'!$E$7)*'Data and Parameter'!$E$19*'Data and Parameter'!$E$14*'ER calculations'!N3804</f>
        <v>0.46812526095980572</v>
      </c>
    </row>
    <row r="3805" spans="1:15" ht="15">
      <c r="A3805" s="284">
        <v>3801</v>
      </c>
      <c r="B3805" s="287"/>
      <c r="C3805" s="287"/>
      <c r="D3805" s="284" t="s">
        <v>1376</v>
      </c>
      <c r="E3805" s="287"/>
      <c r="F3805" s="285" t="s">
        <v>3926</v>
      </c>
      <c r="G3805" s="266" t="s">
        <v>121</v>
      </c>
      <c r="H3805" s="266">
        <f>IF(G3805="Traditional Stove",0.1,0.2)</f>
        <v>0.1</v>
      </c>
      <c r="I3805" s="266">
        <f>YEAR(J3805)</f>
        <v>2023</v>
      </c>
      <c r="J3805" s="267">
        <v>45013</v>
      </c>
      <c r="K3805" s="267">
        <f>J3805+1</f>
        <v>45014</v>
      </c>
      <c r="L3805" s="266">
        <f>IF(M3805&lt;=365,1,2)</f>
        <v>1</v>
      </c>
      <c r="M3805" s="266">
        <f>IF(K3805&lt;$C$1,$C$2-$C$1+1,$C$2-K3805+1)</f>
        <v>33</v>
      </c>
      <c r="N3805" s="268">
        <f>M3805/365</f>
        <v>9.0410958904109592E-2</v>
      </c>
      <c r="O3805" s="269">
        <f>'Data and Parameter'!$E$4*'Data and Parameter'!$E$5*('Data and Parameter'!$E$6+'Data and Parameter'!$E$7)*'Data and Parameter'!$E$19*'Data and Parameter'!$E$14*'ER calculations'!N3805</f>
        <v>0.46812526095980572</v>
      </c>
    </row>
    <row r="3806" spans="1:15" ht="15">
      <c r="A3806" s="284">
        <v>3802</v>
      </c>
      <c r="B3806" s="287"/>
      <c r="C3806" s="287"/>
      <c r="D3806" s="284" t="s">
        <v>3178</v>
      </c>
      <c r="E3806" s="287"/>
      <c r="F3806" s="285" t="s">
        <v>3927</v>
      </c>
      <c r="G3806" s="266" t="s">
        <v>121</v>
      </c>
      <c r="H3806" s="266">
        <f>IF(G3806="Traditional Stove",0.1,0.2)</f>
        <v>0.1</v>
      </c>
      <c r="I3806" s="266">
        <f>YEAR(J3806)</f>
        <v>2023</v>
      </c>
      <c r="J3806" s="267">
        <v>44968</v>
      </c>
      <c r="K3806" s="267">
        <f>J3806+1</f>
        <v>44969</v>
      </c>
      <c r="L3806" s="266">
        <f>IF(M3806&lt;=365,1,2)</f>
        <v>1</v>
      </c>
      <c r="M3806" s="266">
        <f>IF(K3806&lt;$C$1,$C$2-$C$1+1,$C$2-K3806+1)</f>
        <v>78</v>
      </c>
      <c r="N3806" s="268">
        <f>M3806/365</f>
        <v>0.21369863013698631</v>
      </c>
      <c r="O3806" s="269">
        <f>'Data and Parameter'!$E$4*'Data and Parameter'!$E$5*('Data and Parameter'!$E$6+'Data and Parameter'!$E$7)*'Data and Parameter'!$E$19*'Data and Parameter'!$E$14*'ER calculations'!N3806</f>
        <v>1.1064778895413589</v>
      </c>
    </row>
    <row r="3807" spans="1:15" ht="15">
      <c r="A3807" s="284">
        <v>3803</v>
      </c>
      <c r="B3807" s="287"/>
      <c r="C3807" s="287"/>
      <c r="D3807" s="284" t="s">
        <v>588</v>
      </c>
      <c r="E3807" s="287"/>
      <c r="F3807" s="285" t="s">
        <v>3928</v>
      </c>
      <c r="G3807" s="266" t="s">
        <v>121</v>
      </c>
      <c r="H3807" s="266">
        <f>IF(G3807="Traditional Stove",0.1,0.2)</f>
        <v>0.1</v>
      </c>
      <c r="I3807" s="266">
        <f>YEAR(J3807)</f>
        <v>2023</v>
      </c>
      <c r="J3807" s="267">
        <v>45014</v>
      </c>
      <c r="K3807" s="267">
        <f>J3807+1</f>
        <v>45015</v>
      </c>
      <c r="L3807" s="266">
        <f>IF(M3807&lt;=365,1,2)</f>
        <v>1</v>
      </c>
      <c r="M3807" s="266">
        <f>IF(K3807&lt;$C$1,$C$2-$C$1+1,$C$2-K3807+1)</f>
        <v>32</v>
      </c>
      <c r="N3807" s="268">
        <f>M3807/365</f>
        <v>8.7671232876712329E-2</v>
      </c>
      <c r="O3807" s="269">
        <f>'Data and Parameter'!$E$4*'Data and Parameter'!$E$5*('Data and Parameter'!$E$6+'Data and Parameter'!$E$7)*'Data and Parameter'!$E$19*'Data and Parameter'!$E$14*'ER calculations'!N3807</f>
        <v>0.45393964699132677</v>
      </c>
    </row>
    <row r="3808" spans="1:15" ht="15">
      <c r="A3808" s="284">
        <v>3804</v>
      </c>
      <c r="B3808" s="287"/>
      <c r="C3808" s="287"/>
      <c r="D3808" s="284" t="s">
        <v>3178</v>
      </c>
      <c r="E3808" s="287"/>
      <c r="F3808" s="285" t="s">
        <v>3929</v>
      </c>
      <c r="G3808" s="266" t="s">
        <v>121</v>
      </c>
      <c r="H3808" s="266">
        <f>IF(G3808="Traditional Stove",0.1,0.2)</f>
        <v>0.1</v>
      </c>
      <c r="I3808" s="266">
        <f>YEAR(J3808)</f>
        <v>2023</v>
      </c>
      <c r="J3808" s="267">
        <v>44968</v>
      </c>
      <c r="K3808" s="267">
        <f>J3808+1</f>
        <v>44969</v>
      </c>
      <c r="L3808" s="266">
        <f>IF(M3808&lt;=365,1,2)</f>
        <v>1</v>
      </c>
      <c r="M3808" s="266">
        <f>IF(K3808&lt;$C$1,$C$2-$C$1+1,$C$2-K3808+1)</f>
        <v>78</v>
      </c>
      <c r="N3808" s="268">
        <f>M3808/365</f>
        <v>0.21369863013698631</v>
      </c>
      <c r="O3808" s="269">
        <f>'Data and Parameter'!$E$4*'Data and Parameter'!$E$5*('Data and Parameter'!$E$6+'Data and Parameter'!$E$7)*'Data and Parameter'!$E$19*'Data and Parameter'!$E$14*'ER calculations'!N3808</f>
        <v>1.1064778895413589</v>
      </c>
    </row>
    <row r="3809" spans="1:15" ht="15">
      <c r="A3809" s="284">
        <v>3805</v>
      </c>
      <c r="B3809" s="287"/>
      <c r="C3809" s="287"/>
      <c r="D3809" s="284" t="s">
        <v>3178</v>
      </c>
      <c r="E3809" s="287"/>
      <c r="F3809" s="285" t="s">
        <v>3930</v>
      </c>
      <c r="G3809" s="266" t="s">
        <v>121</v>
      </c>
      <c r="H3809" s="266">
        <f>IF(G3809="Traditional Stove",0.1,0.2)</f>
        <v>0.1</v>
      </c>
      <c r="I3809" s="266">
        <f>YEAR(J3809)</f>
        <v>2023</v>
      </c>
      <c r="J3809" s="267">
        <v>44968</v>
      </c>
      <c r="K3809" s="267">
        <f>J3809+1</f>
        <v>44969</v>
      </c>
      <c r="L3809" s="266">
        <f>IF(M3809&lt;=365,1,2)</f>
        <v>1</v>
      </c>
      <c r="M3809" s="266">
        <f>IF(K3809&lt;$C$1,$C$2-$C$1+1,$C$2-K3809+1)</f>
        <v>78</v>
      </c>
      <c r="N3809" s="268">
        <f>M3809/365</f>
        <v>0.21369863013698631</v>
      </c>
      <c r="O3809" s="269">
        <f>'Data and Parameter'!$E$4*'Data and Parameter'!$E$5*('Data and Parameter'!$E$6+'Data and Parameter'!$E$7)*'Data and Parameter'!$E$19*'Data and Parameter'!$E$14*'ER calculations'!N3809</f>
        <v>1.1064778895413589</v>
      </c>
    </row>
    <row r="3810" spans="1:15" ht="15">
      <c r="A3810" s="284">
        <v>3806</v>
      </c>
      <c r="B3810" s="287"/>
      <c r="C3810" s="287"/>
      <c r="D3810" s="284" t="s">
        <v>3178</v>
      </c>
      <c r="E3810" s="287"/>
      <c r="F3810" s="285" t="s">
        <v>3931</v>
      </c>
      <c r="G3810" s="266" t="s">
        <v>121</v>
      </c>
      <c r="H3810" s="266">
        <f>IF(G3810="Traditional Stove",0.1,0.2)</f>
        <v>0.1</v>
      </c>
      <c r="I3810" s="266">
        <f>YEAR(J3810)</f>
        <v>2023</v>
      </c>
      <c r="J3810" s="267">
        <v>44968</v>
      </c>
      <c r="K3810" s="267">
        <f>J3810+1</f>
        <v>44969</v>
      </c>
      <c r="L3810" s="266">
        <f>IF(M3810&lt;=365,1,2)</f>
        <v>1</v>
      </c>
      <c r="M3810" s="266">
        <f>IF(K3810&lt;$C$1,$C$2-$C$1+1,$C$2-K3810+1)</f>
        <v>78</v>
      </c>
      <c r="N3810" s="268">
        <f>M3810/365</f>
        <v>0.21369863013698631</v>
      </c>
      <c r="O3810" s="269">
        <f>'Data and Parameter'!$E$4*'Data and Parameter'!$E$5*('Data and Parameter'!$E$6+'Data and Parameter'!$E$7)*'Data and Parameter'!$E$19*'Data and Parameter'!$E$14*'ER calculations'!N3810</f>
        <v>1.1064778895413589</v>
      </c>
    </row>
    <row r="3811" spans="1:15" ht="15">
      <c r="A3811" s="284">
        <v>3807</v>
      </c>
      <c r="B3811" s="287"/>
      <c r="C3811" s="287"/>
      <c r="D3811" s="284" t="s">
        <v>3178</v>
      </c>
      <c r="E3811" s="287"/>
      <c r="F3811" s="285" t="s">
        <v>3932</v>
      </c>
      <c r="G3811" s="266" t="s">
        <v>121</v>
      </c>
      <c r="H3811" s="266">
        <f>IF(G3811="Traditional Stove",0.1,0.2)</f>
        <v>0.1</v>
      </c>
      <c r="I3811" s="266">
        <f>YEAR(J3811)</f>
        <v>2023</v>
      </c>
      <c r="J3811" s="267">
        <v>44971</v>
      </c>
      <c r="K3811" s="267">
        <f>J3811+1</f>
        <v>44972</v>
      </c>
      <c r="L3811" s="266">
        <f>IF(M3811&lt;=365,1,2)</f>
        <v>1</v>
      </c>
      <c r="M3811" s="266">
        <f>IF(K3811&lt;$C$1,$C$2-$C$1+1,$C$2-K3811+1)</f>
        <v>75</v>
      </c>
      <c r="N3811" s="268">
        <f>M3811/365</f>
        <v>0.20547945205479451</v>
      </c>
      <c r="O3811" s="269">
        <f>'Data and Parameter'!$E$4*'Data and Parameter'!$E$5*('Data and Parameter'!$E$6+'Data and Parameter'!$E$7)*'Data and Parameter'!$E$19*'Data and Parameter'!$E$14*'ER calculations'!N3811</f>
        <v>1.063921047635922</v>
      </c>
    </row>
    <row r="3812" spans="1:15" ht="15">
      <c r="A3812" s="284">
        <v>3808</v>
      </c>
      <c r="B3812" s="287"/>
      <c r="C3812" s="287"/>
      <c r="D3812" s="284" t="s">
        <v>3178</v>
      </c>
      <c r="E3812" s="287"/>
      <c r="F3812" s="285" t="s">
        <v>3933</v>
      </c>
      <c r="G3812" s="266" t="s">
        <v>121</v>
      </c>
      <c r="H3812" s="266">
        <f>IF(G3812="Traditional Stove",0.1,0.2)</f>
        <v>0.1</v>
      </c>
      <c r="I3812" s="266">
        <f>YEAR(J3812)</f>
        <v>2023</v>
      </c>
      <c r="J3812" s="267">
        <v>44968</v>
      </c>
      <c r="K3812" s="267">
        <f>J3812+1</f>
        <v>44969</v>
      </c>
      <c r="L3812" s="266">
        <f>IF(M3812&lt;=365,1,2)</f>
        <v>1</v>
      </c>
      <c r="M3812" s="266">
        <f>IF(K3812&lt;$C$1,$C$2-$C$1+1,$C$2-K3812+1)</f>
        <v>78</v>
      </c>
      <c r="N3812" s="268">
        <f>M3812/365</f>
        <v>0.21369863013698631</v>
      </c>
      <c r="O3812" s="269">
        <f>'Data and Parameter'!$E$4*'Data and Parameter'!$E$5*('Data and Parameter'!$E$6+'Data and Parameter'!$E$7)*'Data and Parameter'!$E$19*'Data and Parameter'!$E$14*'ER calculations'!N3812</f>
        <v>1.1064778895413589</v>
      </c>
    </row>
    <row r="3813" spans="1:15" ht="15">
      <c r="A3813" s="284">
        <v>3809</v>
      </c>
      <c r="B3813" s="287"/>
      <c r="C3813" s="287"/>
      <c r="D3813" s="284" t="s">
        <v>3178</v>
      </c>
      <c r="E3813" s="287"/>
      <c r="F3813" s="285" t="s">
        <v>3934</v>
      </c>
      <c r="G3813" s="266" t="s">
        <v>121</v>
      </c>
      <c r="H3813" s="266">
        <f>IF(G3813="Traditional Stove",0.1,0.2)</f>
        <v>0.1</v>
      </c>
      <c r="I3813" s="266">
        <f>YEAR(J3813)</f>
        <v>2023</v>
      </c>
      <c r="J3813" s="267">
        <v>44968</v>
      </c>
      <c r="K3813" s="267">
        <f>J3813+1</f>
        <v>44969</v>
      </c>
      <c r="L3813" s="266">
        <f>IF(M3813&lt;=365,1,2)</f>
        <v>1</v>
      </c>
      <c r="M3813" s="266">
        <f>IF(K3813&lt;$C$1,$C$2-$C$1+1,$C$2-K3813+1)</f>
        <v>78</v>
      </c>
      <c r="N3813" s="268">
        <f>M3813/365</f>
        <v>0.21369863013698631</v>
      </c>
      <c r="O3813" s="269">
        <f>'Data and Parameter'!$E$4*'Data and Parameter'!$E$5*('Data and Parameter'!$E$6+'Data and Parameter'!$E$7)*'Data and Parameter'!$E$19*'Data and Parameter'!$E$14*'ER calculations'!N3813</f>
        <v>1.1064778895413589</v>
      </c>
    </row>
    <row r="3814" spans="1:15" ht="15">
      <c r="A3814" s="284">
        <v>3810</v>
      </c>
      <c r="B3814" s="287"/>
      <c r="C3814" s="287"/>
      <c r="D3814" s="284" t="s">
        <v>588</v>
      </c>
      <c r="E3814" s="287"/>
      <c r="F3814" s="285" t="s">
        <v>3935</v>
      </c>
      <c r="G3814" s="266" t="s">
        <v>121</v>
      </c>
      <c r="H3814" s="266">
        <f>IF(G3814="Traditional Stove",0.1,0.2)</f>
        <v>0.1</v>
      </c>
      <c r="I3814" s="266">
        <f>YEAR(J3814)</f>
        <v>2023</v>
      </c>
      <c r="J3814" s="267">
        <v>45014</v>
      </c>
      <c r="K3814" s="267">
        <f>J3814+1</f>
        <v>45015</v>
      </c>
      <c r="L3814" s="266">
        <f>IF(M3814&lt;=365,1,2)</f>
        <v>1</v>
      </c>
      <c r="M3814" s="266">
        <f>IF(K3814&lt;$C$1,$C$2-$C$1+1,$C$2-K3814+1)</f>
        <v>32</v>
      </c>
      <c r="N3814" s="268">
        <f>M3814/365</f>
        <v>8.7671232876712329E-2</v>
      </c>
      <c r="O3814" s="269">
        <f>'Data and Parameter'!$E$4*'Data and Parameter'!$E$5*('Data and Parameter'!$E$6+'Data and Parameter'!$E$7)*'Data and Parameter'!$E$19*'Data and Parameter'!$E$14*'ER calculations'!N3814</f>
        <v>0.45393964699132677</v>
      </c>
    </row>
    <row r="3815" spans="1:15" ht="15">
      <c r="A3815" s="284">
        <v>3811</v>
      </c>
      <c r="B3815" s="287"/>
      <c r="C3815" s="287"/>
      <c r="D3815" s="284" t="s">
        <v>3178</v>
      </c>
      <c r="E3815" s="287"/>
      <c r="F3815" s="285" t="s">
        <v>3936</v>
      </c>
      <c r="G3815" s="266" t="s">
        <v>121</v>
      </c>
      <c r="H3815" s="266">
        <f>IF(G3815="Traditional Stove",0.1,0.2)</f>
        <v>0.1</v>
      </c>
      <c r="I3815" s="266">
        <f>YEAR(J3815)</f>
        <v>2023</v>
      </c>
      <c r="J3815" s="267">
        <v>44968</v>
      </c>
      <c r="K3815" s="267">
        <f>J3815+1</f>
        <v>44969</v>
      </c>
      <c r="L3815" s="266">
        <f>IF(M3815&lt;=365,1,2)</f>
        <v>1</v>
      </c>
      <c r="M3815" s="266">
        <f>IF(K3815&lt;$C$1,$C$2-$C$1+1,$C$2-K3815+1)</f>
        <v>78</v>
      </c>
      <c r="N3815" s="268">
        <f>M3815/365</f>
        <v>0.21369863013698631</v>
      </c>
      <c r="O3815" s="269">
        <f>'Data and Parameter'!$E$4*'Data and Parameter'!$E$5*('Data and Parameter'!$E$6+'Data and Parameter'!$E$7)*'Data and Parameter'!$E$19*'Data and Parameter'!$E$14*'ER calculations'!N3815</f>
        <v>1.1064778895413589</v>
      </c>
    </row>
    <row r="3816" spans="1:15" ht="15">
      <c r="A3816" s="284">
        <v>3812</v>
      </c>
      <c r="B3816" s="287"/>
      <c r="C3816" s="287"/>
      <c r="D3816" s="284" t="s">
        <v>1376</v>
      </c>
      <c r="E3816" s="287"/>
      <c r="F3816" s="285" t="s">
        <v>3937</v>
      </c>
      <c r="G3816" s="266" t="s">
        <v>121</v>
      </c>
      <c r="H3816" s="266">
        <f>IF(G3816="Traditional Stove",0.1,0.2)</f>
        <v>0.1</v>
      </c>
      <c r="I3816" s="266">
        <f>YEAR(J3816)</f>
        <v>2023</v>
      </c>
      <c r="J3816" s="267">
        <v>45014</v>
      </c>
      <c r="K3816" s="267">
        <f>J3816+1</f>
        <v>45015</v>
      </c>
      <c r="L3816" s="266">
        <f>IF(M3816&lt;=365,1,2)</f>
        <v>1</v>
      </c>
      <c r="M3816" s="266">
        <f>IF(K3816&lt;$C$1,$C$2-$C$1+1,$C$2-K3816+1)</f>
        <v>32</v>
      </c>
      <c r="N3816" s="268">
        <f>M3816/365</f>
        <v>8.7671232876712329E-2</v>
      </c>
      <c r="O3816" s="269">
        <f>'Data and Parameter'!$E$4*'Data and Parameter'!$E$5*('Data and Parameter'!$E$6+'Data and Parameter'!$E$7)*'Data and Parameter'!$E$19*'Data and Parameter'!$E$14*'ER calculations'!N3816</f>
        <v>0.45393964699132677</v>
      </c>
    </row>
    <row r="3817" spans="1:15" ht="15">
      <c r="A3817" s="284">
        <v>3813</v>
      </c>
      <c r="B3817" s="287"/>
      <c r="C3817" s="287"/>
      <c r="D3817" s="284" t="s">
        <v>3178</v>
      </c>
      <c r="E3817" s="287"/>
      <c r="F3817" s="285" t="s">
        <v>3938</v>
      </c>
      <c r="G3817" s="266" t="s">
        <v>121</v>
      </c>
      <c r="H3817" s="266">
        <f>IF(G3817="Traditional Stove",0.1,0.2)</f>
        <v>0.1</v>
      </c>
      <c r="I3817" s="266">
        <f>YEAR(J3817)</f>
        <v>2023</v>
      </c>
      <c r="J3817" s="267">
        <v>44971</v>
      </c>
      <c r="K3817" s="267">
        <f>J3817+1</f>
        <v>44972</v>
      </c>
      <c r="L3817" s="266">
        <f>IF(M3817&lt;=365,1,2)</f>
        <v>1</v>
      </c>
      <c r="M3817" s="266">
        <f>IF(K3817&lt;$C$1,$C$2-$C$1+1,$C$2-K3817+1)</f>
        <v>75</v>
      </c>
      <c r="N3817" s="268">
        <f>M3817/365</f>
        <v>0.20547945205479451</v>
      </c>
      <c r="O3817" s="269">
        <f>'Data and Parameter'!$E$4*'Data and Parameter'!$E$5*('Data and Parameter'!$E$6+'Data and Parameter'!$E$7)*'Data and Parameter'!$E$19*'Data and Parameter'!$E$14*'ER calculations'!N3817</f>
        <v>1.063921047635922</v>
      </c>
    </row>
    <row r="3818" spans="1:15" ht="15">
      <c r="A3818" s="284">
        <v>3814</v>
      </c>
      <c r="B3818" s="287"/>
      <c r="C3818" s="287"/>
      <c r="D3818" s="284" t="s">
        <v>3178</v>
      </c>
      <c r="E3818" s="287"/>
      <c r="F3818" s="285" t="s">
        <v>3939</v>
      </c>
      <c r="G3818" s="266" t="s">
        <v>121</v>
      </c>
      <c r="H3818" s="266">
        <f>IF(G3818="Traditional Stove",0.1,0.2)</f>
        <v>0.1</v>
      </c>
      <c r="I3818" s="266">
        <f>YEAR(J3818)</f>
        <v>2023</v>
      </c>
      <c r="J3818" s="267">
        <v>44968</v>
      </c>
      <c r="K3818" s="267">
        <f>J3818+1</f>
        <v>44969</v>
      </c>
      <c r="L3818" s="266">
        <f>IF(M3818&lt;=365,1,2)</f>
        <v>1</v>
      </c>
      <c r="M3818" s="266">
        <f>IF(K3818&lt;$C$1,$C$2-$C$1+1,$C$2-K3818+1)</f>
        <v>78</v>
      </c>
      <c r="N3818" s="268">
        <f>M3818/365</f>
        <v>0.21369863013698631</v>
      </c>
      <c r="O3818" s="269">
        <f>'Data and Parameter'!$E$4*'Data and Parameter'!$E$5*('Data and Parameter'!$E$6+'Data and Parameter'!$E$7)*'Data and Parameter'!$E$19*'Data and Parameter'!$E$14*'ER calculations'!N3818</f>
        <v>1.1064778895413589</v>
      </c>
    </row>
    <row r="3819" spans="1:15" ht="15">
      <c r="A3819" s="284">
        <v>3815</v>
      </c>
      <c r="B3819" s="287"/>
      <c r="C3819" s="287"/>
      <c r="D3819" s="284" t="s">
        <v>1376</v>
      </c>
      <c r="E3819" s="287"/>
      <c r="F3819" s="285" t="s">
        <v>3940</v>
      </c>
      <c r="G3819" s="266" t="s">
        <v>121</v>
      </c>
      <c r="H3819" s="266">
        <f>IF(G3819="Traditional Stove",0.1,0.2)</f>
        <v>0.1</v>
      </c>
      <c r="I3819" s="266">
        <f>YEAR(J3819)</f>
        <v>2023</v>
      </c>
      <c r="J3819" s="267">
        <v>45010</v>
      </c>
      <c r="K3819" s="267">
        <f>J3819+1</f>
        <v>45011</v>
      </c>
      <c r="L3819" s="266">
        <f>IF(M3819&lt;=365,1,2)</f>
        <v>1</v>
      </c>
      <c r="M3819" s="266">
        <f>IF(K3819&lt;$C$1,$C$2-$C$1+1,$C$2-K3819+1)</f>
        <v>36</v>
      </c>
      <c r="N3819" s="268">
        <f>M3819/365</f>
        <v>9.8630136986301367E-2</v>
      </c>
      <c r="O3819" s="269">
        <f>'Data and Parameter'!$E$4*'Data and Parameter'!$E$5*('Data and Parameter'!$E$6+'Data and Parameter'!$E$7)*'Data and Parameter'!$E$19*'Data and Parameter'!$E$14*'ER calculations'!N3819</f>
        <v>0.51068210286524263</v>
      </c>
    </row>
    <row r="3820" spans="1:15" ht="15">
      <c r="A3820" s="284">
        <v>3816</v>
      </c>
      <c r="B3820" s="287"/>
      <c r="C3820" s="287"/>
      <c r="D3820" s="284" t="s">
        <v>1376</v>
      </c>
      <c r="E3820" s="287"/>
      <c r="F3820" s="285" t="s">
        <v>3941</v>
      </c>
      <c r="G3820" s="266" t="s">
        <v>121</v>
      </c>
      <c r="H3820" s="266">
        <f>IF(G3820="Traditional Stove",0.1,0.2)</f>
        <v>0.1</v>
      </c>
      <c r="I3820" s="266">
        <f>YEAR(J3820)</f>
        <v>2023</v>
      </c>
      <c r="J3820" s="267">
        <v>44984</v>
      </c>
      <c r="K3820" s="267">
        <f>J3820+1</f>
        <v>44985</v>
      </c>
      <c r="L3820" s="266">
        <f>IF(M3820&lt;=365,1,2)</f>
        <v>1</v>
      </c>
      <c r="M3820" s="266">
        <f>IF(K3820&lt;$C$1,$C$2-$C$1+1,$C$2-K3820+1)</f>
        <v>62</v>
      </c>
      <c r="N3820" s="268">
        <f>M3820/365</f>
        <v>0.16986301369863013</v>
      </c>
      <c r="O3820" s="269">
        <f>'Data and Parameter'!$E$4*'Data and Parameter'!$E$5*('Data and Parameter'!$E$6+'Data and Parameter'!$E$7)*'Data and Parameter'!$E$19*'Data and Parameter'!$E$14*'ER calculations'!N3820</f>
        <v>0.87950806604569554</v>
      </c>
    </row>
    <row r="3821" spans="1:15" ht="15">
      <c r="A3821" s="284">
        <v>3817</v>
      </c>
      <c r="B3821" s="287"/>
      <c r="C3821" s="287"/>
      <c r="D3821" s="284" t="s">
        <v>3178</v>
      </c>
      <c r="E3821" s="287"/>
      <c r="F3821" s="285" t="s">
        <v>3942</v>
      </c>
      <c r="G3821" s="266" t="s">
        <v>121</v>
      </c>
      <c r="H3821" s="266">
        <f>IF(G3821="Traditional Stove",0.1,0.2)</f>
        <v>0.1</v>
      </c>
      <c r="I3821" s="266">
        <f>YEAR(J3821)</f>
        <v>2023</v>
      </c>
      <c r="J3821" s="267">
        <v>44968</v>
      </c>
      <c r="K3821" s="267">
        <f>J3821+1</f>
        <v>44969</v>
      </c>
      <c r="L3821" s="266">
        <f>IF(M3821&lt;=365,1,2)</f>
        <v>1</v>
      </c>
      <c r="M3821" s="266">
        <f>IF(K3821&lt;$C$1,$C$2-$C$1+1,$C$2-K3821+1)</f>
        <v>78</v>
      </c>
      <c r="N3821" s="268">
        <f>M3821/365</f>
        <v>0.21369863013698631</v>
      </c>
      <c r="O3821" s="269">
        <f>'Data and Parameter'!$E$4*'Data and Parameter'!$E$5*('Data and Parameter'!$E$6+'Data and Parameter'!$E$7)*'Data and Parameter'!$E$19*'Data and Parameter'!$E$14*'ER calculations'!N3821</f>
        <v>1.1064778895413589</v>
      </c>
    </row>
    <row r="3822" spans="1:15" ht="15">
      <c r="A3822" s="284">
        <v>3818</v>
      </c>
      <c r="B3822" s="287"/>
      <c r="C3822" s="287"/>
      <c r="D3822" s="284" t="s">
        <v>1376</v>
      </c>
      <c r="E3822" s="287"/>
      <c r="F3822" s="285" t="s">
        <v>3943</v>
      </c>
      <c r="G3822" s="266" t="s">
        <v>121</v>
      </c>
      <c r="H3822" s="266">
        <f>IF(G3822="Traditional Stove",0.1,0.2)</f>
        <v>0.1</v>
      </c>
      <c r="I3822" s="266">
        <f>YEAR(J3822)</f>
        <v>2023</v>
      </c>
      <c r="J3822" s="267">
        <v>45010</v>
      </c>
      <c r="K3822" s="267">
        <f>J3822+1</f>
        <v>45011</v>
      </c>
      <c r="L3822" s="266">
        <f>IF(M3822&lt;=365,1,2)</f>
        <v>1</v>
      </c>
      <c r="M3822" s="266">
        <f>IF(K3822&lt;$C$1,$C$2-$C$1+1,$C$2-K3822+1)</f>
        <v>36</v>
      </c>
      <c r="N3822" s="268">
        <f>M3822/365</f>
        <v>9.8630136986301367E-2</v>
      </c>
      <c r="O3822" s="269">
        <f>'Data and Parameter'!$E$4*'Data and Parameter'!$E$5*('Data and Parameter'!$E$6+'Data and Parameter'!$E$7)*'Data and Parameter'!$E$19*'Data and Parameter'!$E$14*'ER calculations'!N3822</f>
        <v>0.51068210286524263</v>
      </c>
    </row>
    <row r="3823" spans="1:15" ht="15">
      <c r="A3823" s="284">
        <v>3819</v>
      </c>
      <c r="B3823" s="287"/>
      <c r="C3823" s="287"/>
      <c r="D3823" s="284" t="s">
        <v>588</v>
      </c>
      <c r="E3823" s="287"/>
      <c r="F3823" s="285" t="s">
        <v>3944</v>
      </c>
      <c r="G3823" s="266" t="s">
        <v>121</v>
      </c>
      <c r="H3823" s="266">
        <f>IF(G3823="Traditional Stove",0.1,0.2)</f>
        <v>0.1</v>
      </c>
      <c r="I3823" s="266">
        <f>YEAR(J3823)</f>
        <v>2023</v>
      </c>
      <c r="J3823" s="267">
        <v>45014</v>
      </c>
      <c r="K3823" s="267">
        <f>J3823+1</f>
        <v>45015</v>
      </c>
      <c r="L3823" s="266">
        <f>IF(M3823&lt;=365,1,2)</f>
        <v>1</v>
      </c>
      <c r="M3823" s="266">
        <f>IF(K3823&lt;$C$1,$C$2-$C$1+1,$C$2-K3823+1)</f>
        <v>32</v>
      </c>
      <c r="N3823" s="268">
        <f>M3823/365</f>
        <v>8.7671232876712329E-2</v>
      </c>
      <c r="O3823" s="269">
        <f>'Data and Parameter'!$E$4*'Data and Parameter'!$E$5*('Data and Parameter'!$E$6+'Data and Parameter'!$E$7)*'Data and Parameter'!$E$19*'Data and Parameter'!$E$14*'ER calculations'!N3823</f>
        <v>0.45393964699132677</v>
      </c>
    </row>
    <row r="3824" spans="1:15" ht="15">
      <c r="A3824" s="284">
        <v>3820</v>
      </c>
      <c r="B3824" s="287"/>
      <c r="C3824" s="287"/>
      <c r="D3824" s="284" t="s">
        <v>1376</v>
      </c>
      <c r="E3824" s="287"/>
      <c r="F3824" s="285" t="s">
        <v>3945</v>
      </c>
      <c r="G3824" s="266" t="s">
        <v>121</v>
      </c>
      <c r="H3824" s="266">
        <f>IF(G3824="Traditional Stove",0.1,0.2)</f>
        <v>0.1</v>
      </c>
      <c r="I3824" s="266">
        <f>YEAR(J3824)</f>
        <v>2023</v>
      </c>
      <c r="J3824" s="267">
        <v>44984</v>
      </c>
      <c r="K3824" s="267">
        <f>J3824+1</f>
        <v>44985</v>
      </c>
      <c r="L3824" s="266">
        <f>IF(M3824&lt;=365,1,2)</f>
        <v>1</v>
      </c>
      <c r="M3824" s="266">
        <f>IF(K3824&lt;$C$1,$C$2-$C$1+1,$C$2-K3824+1)</f>
        <v>62</v>
      </c>
      <c r="N3824" s="268">
        <f>M3824/365</f>
        <v>0.16986301369863013</v>
      </c>
      <c r="O3824" s="269">
        <f>'Data and Parameter'!$E$4*'Data and Parameter'!$E$5*('Data and Parameter'!$E$6+'Data and Parameter'!$E$7)*'Data and Parameter'!$E$19*'Data and Parameter'!$E$14*'ER calculations'!N3824</f>
        <v>0.87950806604569554</v>
      </c>
    </row>
    <row r="3825" spans="1:15" ht="15">
      <c r="A3825" s="284">
        <v>3821</v>
      </c>
      <c r="B3825" s="287"/>
      <c r="C3825" s="287"/>
      <c r="D3825" s="284" t="s">
        <v>1376</v>
      </c>
      <c r="E3825" s="287"/>
      <c r="F3825" s="285" t="s">
        <v>3946</v>
      </c>
      <c r="G3825" s="266" t="s">
        <v>121</v>
      </c>
      <c r="H3825" s="266">
        <f>IF(G3825="Traditional Stove",0.1,0.2)</f>
        <v>0.1</v>
      </c>
      <c r="I3825" s="266">
        <f>YEAR(J3825)</f>
        <v>2023</v>
      </c>
      <c r="J3825" s="267">
        <v>45010</v>
      </c>
      <c r="K3825" s="267">
        <f>J3825+1</f>
        <v>45011</v>
      </c>
      <c r="L3825" s="266">
        <f>IF(M3825&lt;=365,1,2)</f>
        <v>1</v>
      </c>
      <c r="M3825" s="266">
        <f>IF(K3825&lt;$C$1,$C$2-$C$1+1,$C$2-K3825+1)</f>
        <v>36</v>
      </c>
      <c r="N3825" s="268">
        <f>M3825/365</f>
        <v>9.8630136986301367E-2</v>
      </c>
      <c r="O3825" s="269">
        <f>'Data and Parameter'!$E$4*'Data and Parameter'!$E$5*('Data and Parameter'!$E$6+'Data and Parameter'!$E$7)*'Data and Parameter'!$E$19*'Data and Parameter'!$E$14*'ER calculations'!N3825</f>
        <v>0.51068210286524263</v>
      </c>
    </row>
    <row r="3826" spans="1:15" ht="15">
      <c r="A3826" s="284">
        <v>3822</v>
      </c>
      <c r="B3826" s="287"/>
      <c r="C3826" s="287"/>
      <c r="D3826" s="284" t="s">
        <v>1376</v>
      </c>
      <c r="E3826" s="287"/>
      <c r="F3826" s="285" t="s">
        <v>3947</v>
      </c>
      <c r="G3826" s="266" t="s">
        <v>121</v>
      </c>
      <c r="H3826" s="266">
        <f>IF(G3826="Traditional Stove",0.1,0.2)</f>
        <v>0.1</v>
      </c>
      <c r="I3826" s="266">
        <f>YEAR(J3826)</f>
        <v>2023</v>
      </c>
      <c r="J3826" s="267">
        <v>44984</v>
      </c>
      <c r="K3826" s="267">
        <f>J3826+1</f>
        <v>44985</v>
      </c>
      <c r="L3826" s="266">
        <f>IF(M3826&lt;=365,1,2)</f>
        <v>1</v>
      </c>
      <c r="M3826" s="266">
        <f>IF(K3826&lt;$C$1,$C$2-$C$1+1,$C$2-K3826+1)</f>
        <v>62</v>
      </c>
      <c r="N3826" s="268">
        <f>M3826/365</f>
        <v>0.16986301369863013</v>
      </c>
      <c r="O3826" s="269">
        <f>'Data and Parameter'!$E$4*'Data and Parameter'!$E$5*('Data and Parameter'!$E$6+'Data and Parameter'!$E$7)*'Data and Parameter'!$E$19*'Data and Parameter'!$E$14*'ER calculations'!N3826</f>
        <v>0.87950806604569554</v>
      </c>
    </row>
    <row r="3827" spans="1:15" ht="15">
      <c r="A3827" s="284">
        <v>3823</v>
      </c>
      <c r="B3827" s="287"/>
      <c r="C3827" s="287"/>
      <c r="D3827" s="284" t="s">
        <v>1376</v>
      </c>
      <c r="E3827" s="287"/>
      <c r="F3827" s="285" t="s">
        <v>3948</v>
      </c>
      <c r="G3827" s="266" t="s">
        <v>121</v>
      </c>
      <c r="H3827" s="266">
        <f>IF(G3827="Traditional Stove",0.1,0.2)</f>
        <v>0.1</v>
      </c>
      <c r="I3827" s="266">
        <f>YEAR(J3827)</f>
        <v>2023</v>
      </c>
      <c r="J3827" s="267">
        <v>45010</v>
      </c>
      <c r="K3827" s="267">
        <f>J3827+1</f>
        <v>45011</v>
      </c>
      <c r="L3827" s="266">
        <f>IF(M3827&lt;=365,1,2)</f>
        <v>1</v>
      </c>
      <c r="M3827" s="266">
        <f>IF(K3827&lt;$C$1,$C$2-$C$1+1,$C$2-K3827+1)</f>
        <v>36</v>
      </c>
      <c r="N3827" s="268">
        <f>M3827/365</f>
        <v>9.8630136986301367E-2</v>
      </c>
      <c r="O3827" s="269">
        <f>'Data and Parameter'!$E$4*'Data and Parameter'!$E$5*('Data and Parameter'!$E$6+'Data and Parameter'!$E$7)*'Data and Parameter'!$E$19*'Data and Parameter'!$E$14*'ER calculations'!N3827</f>
        <v>0.51068210286524263</v>
      </c>
    </row>
    <row r="3828" spans="1:15" ht="15">
      <c r="A3828" s="284">
        <v>3824</v>
      </c>
      <c r="B3828" s="287"/>
      <c r="C3828" s="287"/>
      <c r="D3828" s="284" t="s">
        <v>1376</v>
      </c>
      <c r="E3828" s="287"/>
      <c r="F3828" s="285" t="s">
        <v>3949</v>
      </c>
      <c r="G3828" s="266" t="s">
        <v>121</v>
      </c>
      <c r="H3828" s="266">
        <f>IF(G3828="Traditional Stove",0.1,0.2)</f>
        <v>0.1</v>
      </c>
      <c r="I3828" s="266">
        <f>YEAR(J3828)</f>
        <v>2023</v>
      </c>
      <c r="J3828" s="267">
        <v>45010</v>
      </c>
      <c r="K3828" s="267">
        <f>J3828+1</f>
        <v>45011</v>
      </c>
      <c r="L3828" s="266">
        <f>IF(M3828&lt;=365,1,2)</f>
        <v>1</v>
      </c>
      <c r="M3828" s="266">
        <f>IF(K3828&lt;$C$1,$C$2-$C$1+1,$C$2-K3828+1)</f>
        <v>36</v>
      </c>
      <c r="N3828" s="268">
        <f>M3828/365</f>
        <v>9.8630136986301367E-2</v>
      </c>
      <c r="O3828" s="269">
        <f>'Data and Parameter'!$E$4*'Data and Parameter'!$E$5*('Data and Parameter'!$E$6+'Data and Parameter'!$E$7)*'Data and Parameter'!$E$19*'Data and Parameter'!$E$14*'ER calculations'!N3828</f>
        <v>0.51068210286524263</v>
      </c>
    </row>
    <row r="3829" spans="1:15" ht="15">
      <c r="A3829" s="284">
        <v>3825</v>
      </c>
      <c r="B3829" s="287"/>
      <c r="C3829" s="287"/>
      <c r="D3829" s="284" t="s">
        <v>1376</v>
      </c>
      <c r="E3829" s="287"/>
      <c r="F3829" s="285" t="s">
        <v>3950</v>
      </c>
      <c r="G3829" s="266" t="s">
        <v>121</v>
      </c>
      <c r="H3829" s="266">
        <f>IF(G3829="Traditional Stove",0.1,0.2)</f>
        <v>0.1</v>
      </c>
      <c r="I3829" s="266">
        <f>YEAR(J3829)</f>
        <v>2023</v>
      </c>
      <c r="J3829" s="267">
        <v>44984</v>
      </c>
      <c r="K3829" s="267">
        <f>J3829+1</f>
        <v>44985</v>
      </c>
      <c r="L3829" s="266">
        <f>IF(M3829&lt;=365,1,2)</f>
        <v>1</v>
      </c>
      <c r="M3829" s="266">
        <f>IF(K3829&lt;$C$1,$C$2-$C$1+1,$C$2-K3829+1)</f>
        <v>62</v>
      </c>
      <c r="N3829" s="268">
        <f>M3829/365</f>
        <v>0.16986301369863013</v>
      </c>
      <c r="O3829" s="269">
        <f>'Data and Parameter'!$E$4*'Data and Parameter'!$E$5*('Data and Parameter'!$E$6+'Data and Parameter'!$E$7)*'Data and Parameter'!$E$19*'Data and Parameter'!$E$14*'ER calculations'!N3829</f>
        <v>0.87950806604569554</v>
      </c>
    </row>
    <row r="3830" spans="1:15" ht="15">
      <c r="A3830" s="284">
        <v>3826</v>
      </c>
      <c r="B3830" s="287"/>
      <c r="C3830" s="287"/>
      <c r="D3830" s="284" t="s">
        <v>1376</v>
      </c>
      <c r="E3830" s="287"/>
      <c r="F3830" s="285" t="s">
        <v>3951</v>
      </c>
      <c r="G3830" s="266" t="s">
        <v>121</v>
      </c>
      <c r="H3830" s="266">
        <f>IF(G3830="Traditional Stove",0.1,0.2)</f>
        <v>0.1</v>
      </c>
      <c r="I3830" s="266">
        <f>YEAR(J3830)</f>
        <v>2023</v>
      </c>
      <c r="J3830" s="267">
        <v>45010</v>
      </c>
      <c r="K3830" s="267">
        <f>J3830+1</f>
        <v>45011</v>
      </c>
      <c r="L3830" s="266">
        <f>IF(M3830&lt;=365,1,2)</f>
        <v>1</v>
      </c>
      <c r="M3830" s="266">
        <f>IF(K3830&lt;$C$1,$C$2-$C$1+1,$C$2-K3830+1)</f>
        <v>36</v>
      </c>
      <c r="N3830" s="268">
        <f>M3830/365</f>
        <v>9.8630136986301367E-2</v>
      </c>
      <c r="O3830" s="269">
        <f>'Data and Parameter'!$E$4*'Data and Parameter'!$E$5*('Data and Parameter'!$E$6+'Data and Parameter'!$E$7)*'Data and Parameter'!$E$19*'Data and Parameter'!$E$14*'ER calculations'!N3830</f>
        <v>0.51068210286524263</v>
      </c>
    </row>
    <row r="3831" spans="1:15" ht="15">
      <c r="A3831" s="284">
        <v>3827</v>
      </c>
      <c r="B3831" s="287"/>
      <c r="C3831" s="287"/>
      <c r="D3831" s="284" t="s">
        <v>1376</v>
      </c>
      <c r="E3831" s="287"/>
      <c r="F3831" s="285" t="s">
        <v>3952</v>
      </c>
      <c r="G3831" s="266" t="s">
        <v>121</v>
      </c>
      <c r="H3831" s="266">
        <f>IF(G3831="Traditional Stove",0.1,0.2)</f>
        <v>0.1</v>
      </c>
      <c r="I3831" s="266">
        <f>YEAR(J3831)</f>
        <v>2023</v>
      </c>
      <c r="J3831" s="267">
        <v>44984</v>
      </c>
      <c r="K3831" s="267">
        <f>J3831+1</f>
        <v>44985</v>
      </c>
      <c r="L3831" s="266">
        <f>IF(M3831&lt;=365,1,2)</f>
        <v>1</v>
      </c>
      <c r="M3831" s="266">
        <f>IF(K3831&lt;$C$1,$C$2-$C$1+1,$C$2-K3831+1)</f>
        <v>62</v>
      </c>
      <c r="N3831" s="268">
        <f>M3831/365</f>
        <v>0.16986301369863013</v>
      </c>
      <c r="O3831" s="269">
        <f>'Data and Parameter'!$E$4*'Data and Parameter'!$E$5*('Data and Parameter'!$E$6+'Data and Parameter'!$E$7)*'Data and Parameter'!$E$19*'Data and Parameter'!$E$14*'ER calculations'!N3831</f>
        <v>0.87950806604569554</v>
      </c>
    </row>
    <row r="3832" spans="1:15" ht="15">
      <c r="A3832" s="284">
        <v>3828</v>
      </c>
      <c r="B3832" s="287"/>
      <c r="C3832" s="287"/>
      <c r="D3832" s="284" t="s">
        <v>1376</v>
      </c>
      <c r="E3832" s="287"/>
      <c r="F3832" s="285" t="s">
        <v>3953</v>
      </c>
      <c r="G3832" s="266" t="s">
        <v>121</v>
      </c>
      <c r="H3832" s="266">
        <f>IF(G3832="Traditional Stove",0.1,0.2)</f>
        <v>0.1</v>
      </c>
      <c r="I3832" s="266">
        <f>YEAR(J3832)</f>
        <v>2023</v>
      </c>
      <c r="J3832" s="267">
        <v>45010</v>
      </c>
      <c r="K3832" s="267">
        <f>J3832+1</f>
        <v>45011</v>
      </c>
      <c r="L3832" s="266">
        <f>IF(M3832&lt;=365,1,2)</f>
        <v>1</v>
      </c>
      <c r="M3832" s="266">
        <f>IF(K3832&lt;$C$1,$C$2-$C$1+1,$C$2-K3832+1)</f>
        <v>36</v>
      </c>
      <c r="N3832" s="268">
        <f>M3832/365</f>
        <v>9.8630136986301367E-2</v>
      </c>
      <c r="O3832" s="269">
        <f>'Data and Parameter'!$E$4*'Data and Parameter'!$E$5*('Data and Parameter'!$E$6+'Data and Parameter'!$E$7)*'Data and Parameter'!$E$19*'Data and Parameter'!$E$14*'ER calculations'!N3832</f>
        <v>0.51068210286524263</v>
      </c>
    </row>
    <row r="3833" spans="1:15" ht="15">
      <c r="A3833" s="284">
        <v>3829</v>
      </c>
      <c r="B3833" s="287"/>
      <c r="C3833" s="287"/>
      <c r="D3833" s="284" t="s">
        <v>1376</v>
      </c>
      <c r="E3833" s="287"/>
      <c r="F3833" s="285" t="s">
        <v>3954</v>
      </c>
      <c r="G3833" s="266" t="s">
        <v>121</v>
      </c>
      <c r="H3833" s="266">
        <f>IF(G3833="Traditional Stove",0.1,0.2)</f>
        <v>0.1</v>
      </c>
      <c r="I3833" s="266">
        <f>YEAR(J3833)</f>
        <v>2023</v>
      </c>
      <c r="J3833" s="267">
        <v>44984</v>
      </c>
      <c r="K3833" s="267">
        <f>J3833+1</f>
        <v>44985</v>
      </c>
      <c r="L3833" s="266">
        <f>IF(M3833&lt;=365,1,2)</f>
        <v>1</v>
      </c>
      <c r="M3833" s="266">
        <f>IF(K3833&lt;$C$1,$C$2-$C$1+1,$C$2-K3833+1)</f>
        <v>62</v>
      </c>
      <c r="N3833" s="268">
        <f>M3833/365</f>
        <v>0.16986301369863013</v>
      </c>
      <c r="O3833" s="269">
        <f>'Data and Parameter'!$E$4*'Data and Parameter'!$E$5*('Data and Parameter'!$E$6+'Data and Parameter'!$E$7)*'Data and Parameter'!$E$19*'Data and Parameter'!$E$14*'ER calculations'!N3833</f>
        <v>0.87950806604569554</v>
      </c>
    </row>
    <row r="3834" spans="1:15" ht="15">
      <c r="A3834" s="284">
        <v>3830</v>
      </c>
      <c r="B3834" s="287"/>
      <c r="C3834" s="287"/>
      <c r="D3834" s="284" t="s">
        <v>588</v>
      </c>
      <c r="E3834" s="287"/>
      <c r="F3834" s="285" t="s">
        <v>3955</v>
      </c>
      <c r="G3834" s="266" t="s">
        <v>121</v>
      </c>
      <c r="H3834" s="266">
        <f>IF(G3834="Traditional Stove",0.1,0.2)</f>
        <v>0.1</v>
      </c>
      <c r="I3834" s="266">
        <f>YEAR(J3834)</f>
        <v>2023</v>
      </c>
      <c r="J3834" s="267">
        <v>45014</v>
      </c>
      <c r="K3834" s="267">
        <f>J3834+1</f>
        <v>45015</v>
      </c>
      <c r="L3834" s="266">
        <f>IF(M3834&lt;=365,1,2)</f>
        <v>1</v>
      </c>
      <c r="M3834" s="266">
        <f>IF(K3834&lt;$C$1,$C$2-$C$1+1,$C$2-K3834+1)</f>
        <v>32</v>
      </c>
      <c r="N3834" s="268">
        <f>M3834/365</f>
        <v>8.7671232876712329E-2</v>
      </c>
      <c r="O3834" s="269">
        <f>'Data and Parameter'!$E$4*'Data and Parameter'!$E$5*('Data and Parameter'!$E$6+'Data and Parameter'!$E$7)*'Data and Parameter'!$E$19*'Data and Parameter'!$E$14*'ER calculations'!N3834</f>
        <v>0.45393964699132677</v>
      </c>
    </row>
    <row r="3835" spans="1:15" ht="15">
      <c r="A3835" s="284">
        <v>3831</v>
      </c>
      <c r="B3835" s="287"/>
      <c r="C3835" s="287"/>
      <c r="D3835" s="284" t="s">
        <v>1376</v>
      </c>
      <c r="E3835" s="287"/>
      <c r="F3835" s="285" t="s">
        <v>3956</v>
      </c>
      <c r="G3835" s="266" t="s">
        <v>121</v>
      </c>
      <c r="H3835" s="266">
        <f>IF(G3835="Traditional Stove",0.1,0.2)</f>
        <v>0.1</v>
      </c>
      <c r="I3835" s="266">
        <f>YEAR(J3835)</f>
        <v>2023</v>
      </c>
      <c r="J3835" s="267">
        <v>44984</v>
      </c>
      <c r="K3835" s="267">
        <f>J3835+1</f>
        <v>44985</v>
      </c>
      <c r="L3835" s="266">
        <f>IF(M3835&lt;=365,1,2)</f>
        <v>1</v>
      </c>
      <c r="M3835" s="266">
        <f>IF(K3835&lt;$C$1,$C$2-$C$1+1,$C$2-K3835+1)</f>
        <v>62</v>
      </c>
      <c r="N3835" s="268">
        <f>M3835/365</f>
        <v>0.16986301369863013</v>
      </c>
      <c r="O3835" s="269">
        <f>'Data and Parameter'!$E$4*'Data and Parameter'!$E$5*('Data and Parameter'!$E$6+'Data and Parameter'!$E$7)*'Data and Parameter'!$E$19*'Data and Parameter'!$E$14*'ER calculations'!N3835</f>
        <v>0.87950806604569554</v>
      </c>
    </row>
    <row r="3836" spans="1:15" ht="15">
      <c r="A3836" s="284">
        <v>3832</v>
      </c>
      <c r="B3836" s="287"/>
      <c r="C3836" s="287"/>
      <c r="D3836" s="284" t="s">
        <v>1376</v>
      </c>
      <c r="E3836" s="287"/>
      <c r="F3836" s="285" t="s">
        <v>3957</v>
      </c>
      <c r="G3836" s="266" t="s">
        <v>121</v>
      </c>
      <c r="H3836" s="266">
        <f>IF(G3836="Traditional Stove",0.1,0.2)</f>
        <v>0.1</v>
      </c>
      <c r="I3836" s="266">
        <f>YEAR(J3836)</f>
        <v>2023</v>
      </c>
      <c r="J3836" s="267">
        <v>45010</v>
      </c>
      <c r="K3836" s="267">
        <f>J3836+1</f>
        <v>45011</v>
      </c>
      <c r="L3836" s="266">
        <f>IF(M3836&lt;=365,1,2)</f>
        <v>1</v>
      </c>
      <c r="M3836" s="266">
        <f>IF(K3836&lt;$C$1,$C$2-$C$1+1,$C$2-K3836+1)</f>
        <v>36</v>
      </c>
      <c r="N3836" s="268">
        <f>M3836/365</f>
        <v>9.8630136986301367E-2</v>
      </c>
      <c r="O3836" s="269">
        <f>'Data and Parameter'!$E$4*'Data and Parameter'!$E$5*('Data and Parameter'!$E$6+'Data and Parameter'!$E$7)*'Data and Parameter'!$E$19*'Data and Parameter'!$E$14*'ER calculations'!N3836</f>
        <v>0.51068210286524263</v>
      </c>
    </row>
    <row r="3837" spans="1:15" ht="15">
      <c r="A3837" s="284">
        <v>3833</v>
      </c>
      <c r="B3837" s="287"/>
      <c r="C3837" s="287"/>
      <c r="D3837" s="284" t="s">
        <v>3178</v>
      </c>
      <c r="E3837" s="287"/>
      <c r="F3837" s="285" t="s">
        <v>3958</v>
      </c>
      <c r="G3837" s="266" t="s">
        <v>121</v>
      </c>
      <c r="H3837" s="266">
        <f>IF(G3837="Traditional Stove",0.1,0.2)</f>
        <v>0.1</v>
      </c>
      <c r="I3837" s="266">
        <f>YEAR(J3837)</f>
        <v>2023</v>
      </c>
      <c r="J3837" s="267">
        <v>44968</v>
      </c>
      <c r="K3837" s="267">
        <f>J3837+1</f>
        <v>44969</v>
      </c>
      <c r="L3837" s="266">
        <f>IF(M3837&lt;=365,1,2)</f>
        <v>1</v>
      </c>
      <c r="M3837" s="266">
        <f>IF(K3837&lt;$C$1,$C$2-$C$1+1,$C$2-K3837+1)</f>
        <v>78</v>
      </c>
      <c r="N3837" s="268">
        <f>M3837/365</f>
        <v>0.21369863013698631</v>
      </c>
      <c r="O3837" s="269">
        <f>'Data and Parameter'!$E$4*'Data and Parameter'!$E$5*('Data and Parameter'!$E$6+'Data and Parameter'!$E$7)*'Data and Parameter'!$E$19*'Data and Parameter'!$E$14*'ER calculations'!N3837</f>
        <v>1.1064778895413589</v>
      </c>
    </row>
    <row r="3838" spans="1:15" ht="15">
      <c r="A3838" s="284">
        <v>3834</v>
      </c>
      <c r="B3838" s="287"/>
      <c r="C3838" s="287"/>
      <c r="D3838" s="284" t="s">
        <v>3178</v>
      </c>
      <c r="E3838" s="287"/>
      <c r="F3838" s="285" t="s">
        <v>3959</v>
      </c>
      <c r="G3838" s="266" t="s">
        <v>121</v>
      </c>
      <c r="H3838" s="266">
        <f>IF(G3838="Traditional Stove",0.1,0.2)</f>
        <v>0.1</v>
      </c>
      <c r="I3838" s="266">
        <f>YEAR(J3838)</f>
        <v>2023</v>
      </c>
      <c r="J3838" s="267">
        <v>44968</v>
      </c>
      <c r="K3838" s="267">
        <f>J3838+1</f>
        <v>44969</v>
      </c>
      <c r="L3838" s="266">
        <f>IF(M3838&lt;=365,1,2)</f>
        <v>1</v>
      </c>
      <c r="M3838" s="266">
        <f>IF(K3838&lt;$C$1,$C$2-$C$1+1,$C$2-K3838+1)</f>
        <v>78</v>
      </c>
      <c r="N3838" s="268">
        <f>M3838/365</f>
        <v>0.21369863013698631</v>
      </c>
      <c r="O3838" s="269">
        <f>'Data and Parameter'!$E$4*'Data and Parameter'!$E$5*('Data and Parameter'!$E$6+'Data and Parameter'!$E$7)*'Data and Parameter'!$E$19*'Data and Parameter'!$E$14*'ER calculations'!N3838</f>
        <v>1.1064778895413589</v>
      </c>
    </row>
    <row r="3839" spans="1:15" ht="15">
      <c r="A3839" s="284">
        <v>3835</v>
      </c>
      <c r="B3839" s="287"/>
      <c r="C3839" s="287"/>
      <c r="D3839" s="284" t="s">
        <v>588</v>
      </c>
      <c r="E3839" s="287"/>
      <c r="F3839" s="285" t="s">
        <v>3960</v>
      </c>
      <c r="G3839" s="266" t="s">
        <v>121</v>
      </c>
      <c r="H3839" s="266">
        <f>IF(G3839="Traditional Stove",0.1,0.2)</f>
        <v>0.1</v>
      </c>
      <c r="I3839" s="266">
        <f>YEAR(J3839)</f>
        <v>2023</v>
      </c>
      <c r="J3839" s="267">
        <v>45014</v>
      </c>
      <c r="K3839" s="267">
        <f>J3839+1</f>
        <v>45015</v>
      </c>
      <c r="L3839" s="266">
        <f>IF(M3839&lt;=365,1,2)</f>
        <v>1</v>
      </c>
      <c r="M3839" s="266">
        <f>IF(K3839&lt;$C$1,$C$2-$C$1+1,$C$2-K3839+1)</f>
        <v>32</v>
      </c>
      <c r="N3839" s="268">
        <f>M3839/365</f>
        <v>8.7671232876712329E-2</v>
      </c>
      <c r="O3839" s="269">
        <f>'Data and Parameter'!$E$4*'Data and Parameter'!$E$5*('Data and Parameter'!$E$6+'Data and Parameter'!$E$7)*'Data and Parameter'!$E$19*'Data and Parameter'!$E$14*'ER calculations'!N3839</f>
        <v>0.45393964699132677</v>
      </c>
    </row>
    <row r="3840" spans="1:15" ht="15">
      <c r="A3840" s="284">
        <v>3836</v>
      </c>
      <c r="B3840" s="287"/>
      <c r="C3840" s="287"/>
      <c r="D3840" s="284" t="s">
        <v>1376</v>
      </c>
      <c r="E3840" s="287"/>
      <c r="F3840" s="285" t="s">
        <v>3961</v>
      </c>
      <c r="G3840" s="266" t="s">
        <v>121</v>
      </c>
      <c r="H3840" s="266">
        <f>IF(G3840="Traditional Stove",0.1,0.2)</f>
        <v>0.1</v>
      </c>
      <c r="I3840" s="266">
        <f>YEAR(J3840)</f>
        <v>2023</v>
      </c>
      <c r="J3840" s="267">
        <v>45010</v>
      </c>
      <c r="K3840" s="267">
        <f>J3840+1</f>
        <v>45011</v>
      </c>
      <c r="L3840" s="266">
        <f>IF(M3840&lt;=365,1,2)</f>
        <v>1</v>
      </c>
      <c r="M3840" s="266">
        <f>IF(K3840&lt;$C$1,$C$2-$C$1+1,$C$2-K3840+1)</f>
        <v>36</v>
      </c>
      <c r="N3840" s="268">
        <f>M3840/365</f>
        <v>9.8630136986301367E-2</v>
      </c>
      <c r="O3840" s="269">
        <f>'Data and Parameter'!$E$4*'Data and Parameter'!$E$5*('Data and Parameter'!$E$6+'Data and Parameter'!$E$7)*'Data and Parameter'!$E$19*'Data and Parameter'!$E$14*'ER calculations'!N3840</f>
        <v>0.51068210286524263</v>
      </c>
    </row>
    <row r="3841" spans="1:15" ht="15">
      <c r="A3841" s="284">
        <v>3837</v>
      </c>
      <c r="B3841" s="287"/>
      <c r="C3841" s="287"/>
      <c r="D3841" s="284" t="s">
        <v>3178</v>
      </c>
      <c r="E3841" s="287"/>
      <c r="F3841" s="285" t="s">
        <v>3962</v>
      </c>
      <c r="G3841" s="266" t="s">
        <v>121</v>
      </c>
      <c r="H3841" s="266">
        <f>IF(G3841="Traditional Stove",0.1,0.2)</f>
        <v>0.1</v>
      </c>
      <c r="I3841" s="266">
        <f>YEAR(J3841)</f>
        <v>2023</v>
      </c>
      <c r="J3841" s="267">
        <v>44971</v>
      </c>
      <c r="K3841" s="267">
        <f>J3841+1</f>
        <v>44972</v>
      </c>
      <c r="L3841" s="266">
        <f>IF(M3841&lt;=365,1,2)</f>
        <v>1</v>
      </c>
      <c r="M3841" s="266">
        <f>IF(K3841&lt;$C$1,$C$2-$C$1+1,$C$2-K3841+1)</f>
        <v>75</v>
      </c>
      <c r="N3841" s="268">
        <f>M3841/365</f>
        <v>0.20547945205479451</v>
      </c>
      <c r="O3841" s="269">
        <f>'Data and Parameter'!$E$4*'Data and Parameter'!$E$5*('Data and Parameter'!$E$6+'Data and Parameter'!$E$7)*'Data and Parameter'!$E$19*'Data and Parameter'!$E$14*'ER calculations'!N3841</f>
        <v>1.063921047635922</v>
      </c>
    </row>
    <row r="3842" spans="1:15" ht="15">
      <c r="A3842" s="284">
        <v>3838</v>
      </c>
      <c r="B3842" s="287"/>
      <c r="C3842" s="287"/>
      <c r="D3842" s="284" t="s">
        <v>1376</v>
      </c>
      <c r="E3842" s="287"/>
      <c r="F3842" s="285" t="s">
        <v>3963</v>
      </c>
      <c r="G3842" s="266" t="s">
        <v>121</v>
      </c>
      <c r="H3842" s="266">
        <f>IF(G3842="Traditional Stove",0.1,0.2)</f>
        <v>0.1</v>
      </c>
      <c r="I3842" s="266">
        <f>YEAR(J3842)</f>
        <v>2023</v>
      </c>
      <c r="J3842" s="267">
        <v>45010</v>
      </c>
      <c r="K3842" s="267">
        <f>J3842+1</f>
        <v>45011</v>
      </c>
      <c r="L3842" s="266">
        <f>IF(M3842&lt;=365,1,2)</f>
        <v>1</v>
      </c>
      <c r="M3842" s="266">
        <f>IF(K3842&lt;$C$1,$C$2-$C$1+1,$C$2-K3842+1)</f>
        <v>36</v>
      </c>
      <c r="N3842" s="268">
        <f>M3842/365</f>
        <v>9.8630136986301367E-2</v>
      </c>
      <c r="O3842" s="269">
        <f>'Data and Parameter'!$E$4*'Data and Parameter'!$E$5*('Data and Parameter'!$E$6+'Data and Parameter'!$E$7)*'Data and Parameter'!$E$19*'Data and Parameter'!$E$14*'ER calculations'!N3842</f>
        <v>0.51068210286524263</v>
      </c>
    </row>
    <row r="3843" spans="1:15" ht="15">
      <c r="A3843" s="284">
        <v>3839</v>
      </c>
      <c r="B3843" s="287"/>
      <c r="C3843" s="287"/>
      <c r="D3843" s="284" t="s">
        <v>588</v>
      </c>
      <c r="E3843" s="287"/>
      <c r="F3843" s="285" t="s">
        <v>3964</v>
      </c>
      <c r="G3843" s="266" t="s">
        <v>121</v>
      </c>
      <c r="H3843" s="266">
        <f>IF(G3843="Traditional Stove",0.1,0.2)</f>
        <v>0.1</v>
      </c>
      <c r="I3843" s="266">
        <f>YEAR(J3843)</f>
        <v>2023</v>
      </c>
      <c r="J3843" s="267">
        <v>45014</v>
      </c>
      <c r="K3843" s="267">
        <f>J3843+1</f>
        <v>45015</v>
      </c>
      <c r="L3843" s="266">
        <f>IF(M3843&lt;=365,1,2)</f>
        <v>1</v>
      </c>
      <c r="M3843" s="266">
        <f>IF(K3843&lt;$C$1,$C$2-$C$1+1,$C$2-K3843+1)</f>
        <v>32</v>
      </c>
      <c r="N3843" s="268">
        <f>M3843/365</f>
        <v>8.7671232876712329E-2</v>
      </c>
      <c r="O3843" s="269">
        <f>'Data and Parameter'!$E$4*'Data and Parameter'!$E$5*('Data and Parameter'!$E$6+'Data and Parameter'!$E$7)*'Data and Parameter'!$E$19*'Data and Parameter'!$E$14*'ER calculations'!N3843</f>
        <v>0.45393964699132677</v>
      </c>
    </row>
    <row r="3844" spans="1:15" ht="15">
      <c r="A3844" s="284">
        <v>3840</v>
      </c>
      <c r="B3844" s="287"/>
      <c r="C3844" s="287"/>
      <c r="D3844" s="284" t="s">
        <v>1376</v>
      </c>
      <c r="E3844" s="287"/>
      <c r="F3844" s="285" t="s">
        <v>3965</v>
      </c>
      <c r="G3844" s="266" t="s">
        <v>121</v>
      </c>
      <c r="H3844" s="266">
        <f>IF(G3844="Traditional Stove",0.1,0.2)</f>
        <v>0.1</v>
      </c>
      <c r="I3844" s="266">
        <f>YEAR(J3844)</f>
        <v>2023</v>
      </c>
      <c r="J3844" s="267">
        <v>44984</v>
      </c>
      <c r="K3844" s="267">
        <f>J3844+1</f>
        <v>44985</v>
      </c>
      <c r="L3844" s="266">
        <f>IF(M3844&lt;=365,1,2)</f>
        <v>1</v>
      </c>
      <c r="M3844" s="266">
        <f>IF(K3844&lt;$C$1,$C$2-$C$1+1,$C$2-K3844+1)</f>
        <v>62</v>
      </c>
      <c r="N3844" s="268">
        <f>M3844/365</f>
        <v>0.16986301369863013</v>
      </c>
      <c r="O3844" s="269">
        <f>'Data and Parameter'!$E$4*'Data and Parameter'!$E$5*('Data and Parameter'!$E$6+'Data and Parameter'!$E$7)*'Data and Parameter'!$E$19*'Data and Parameter'!$E$14*'ER calculations'!N3844</f>
        <v>0.87950806604569554</v>
      </c>
    </row>
    <row r="3845" spans="1:15" ht="15">
      <c r="A3845" s="284">
        <v>3841</v>
      </c>
      <c r="B3845" s="287"/>
      <c r="C3845" s="287"/>
      <c r="D3845" s="284" t="s">
        <v>119</v>
      </c>
      <c r="E3845" s="287"/>
      <c r="F3845" s="285" t="s">
        <v>3966</v>
      </c>
      <c r="G3845" s="266" t="s">
        <v>121</v>
      </c>
      <c r="H3845" s="266">
        <f>IF(G3845="Traditional Stove",0.1,0.2)</f>
        <v>0.1</v>
      </c>
      <c r="I3845" s="266">
        <f>YEAR(J3845)</f>
        <v>2023</v>
      </c>
      <c r="J3845" s="267">
        <v>44989</v>
      </c>
      <c r="K3845" s="267">
        <f>J3845+1</f>
        <v>44990</v>
      </c>
      <c r="L3845" s="266">
        <f>IF(M3845&lt;=365,1,2)</f>
        <v>1</v>
      </c>
      <c r="M3845" s="266">
        <f>IF(K3845&lt;$C$1,$C$2-$C$1+1,$C$2-K3845+1)</f>
        <v>57</v>
      </c>
      <c r="N3845" s="268">
        <f>M3845/365</f>
        <v>0.15616438356164383</v>
      </c>
      <c r="O3845" s="269">
        <f>'Data and Parameter'!$E$4*'Data and Parameter'!$E$5*('Data and Parameter'!$E$6+'Data and Parameter'!$E$7)*'Data and Parameter'!$E$19*'Data and Parameter'!$E$14*'ER calculations'!N3845</f>
        <v>0.80857999620330079</v>
      </c>
    </row>
    <row r="3846" spans="1:15" ht="15">
      <c r="A3846" s="284">
        <v>3842</v>
      </c>
      <c r="B3846" s="287"/>
      <c r="C3846" s="287"/>
      <c r="D3846" s="284" t="s">
        <v>3178</v>
      </c>
      <c r="E3846" s="287"/>
      <c r="F3846" s="285" t="s">
        <v>3967</v>
      </c>
      <c r="G3846" s="266" t="s">
        <v>121</v>
      </c>
      <c r="H3846" s="266">
        <f>IF(G3846="Traditional Stove",0.1,0.2)</f>
        <v>0.1</v>
      </c>
      <c r="I3846" s="266">
        <f>YEAR(J3846)</f>
        <v>2023</v>
      </c>
      <c r="J3846" s="267">
        <v>44968</v>
      </c>
      <c r="K3846" s="267">
        <f>J3846+1</f>
        <v>44969</v>
      </c>
      <c r="L3846" s="266">
        <f>IF(M3846&lt;=365,1,2)</f>
        <v>1</v>
      </c>
      <c r="M3846" s="266">
        <f>IF(K3846&lt;$C$1,$C$2-$C$1+1,$C$2-K3846+1)</f>
        <v>78</v>
      </c>
      <c r="N3846" s="268">
        <f>M3846/365</f>
        <v>0.21369863013698631</v>
      </c>
      <c r="O3846" s="269">
        <f>'Data and Parameter'!$E$4*'Data and Parameter'!$E$5*('Data and Parameter'!$E$6+'Data and Parameter'!$E$7)*'Data and Parameter'!$E$19*'Data and Parameter'!$E$14*'ER calculations'!N3846</f>
        <v>1.1064778895413589</v>
      </c>
    </row>
    <row r="3847" spans="1:15" ht="15">
      <c r="A3847" s="284">
        <v>3843</v>
      </c>
      <c r="B3847" s="287"/>
      <c r="C3847" s="287"/>
      <c r="D3847" s="284" t="s">
        <v>3178</v>
      </c>
      <c r="E3847" s="287"/>
      <c r="F3847" s="285" t="s">
        <v>3968</v>
      </c>
      <c r="G3847" s="266" t="s">
        <v>121</v>
      </c>
      <c r="H3847" s="266">
        <f>IF(G3847="Traditional Stove",0.1,0.2)</f>
        <v>0.1</v>
      </c>
      <c r="I3847" s="266">
        <f>YEAR(J3847)</f>
        <v>2023</v>
      </c>
      <c r="J3847" s="267">
        <v>44971</v>
      </c>
      <c r="K3847" s="267">
        <f>J3847+1</f>
        <v>44972</v>
      </c>
      <c r="L3847" s="266">
        <f>IF(M3847&lt;=365,1,2)</f>
        <v>1</v>
      </c>
      <c r="M3847" s="266">
        <f>IF(K3847&lt;$C$1,$C$2-$C$1+1,$C$2-K3847+1)</f>
        <v>75</v>
      </c>
      <c r="N3847" s="268">
        <f>M3847/365</f>
        <v>0.20547945205479451</v>
      </c>
      <c r="O3847" s="269">
        <f>'Data and Parameter'!$E$4*'Data and Parameter'!$E$5*('Data and Parameter'!$E$6+'Data and Parameter'!$E$7)*'Data and Parameter'!$E$19*'Data and Parameter'!$E$14*'ER calculations'!N3847</f>
        <v>1.063921047635922</v>
      </c>
    </row>
    <row r="3848" spans="1:15" ht="15">
      <c r="A3848" s="284">
        <v>3844</v>
      </c>
      <c r="B3848" s="287"/>
      <c r="C3848" s="287"/>
      <c r="D3848" s="284" t="s">
        <v>1376</v>
      </c>
      <c r="E3848" s="287"/>
      <c r="F3848" s="285" t="s">
        <v>3969</v>
      </c>
      <c r="G3848" s="266" t="s">
        <v>121</v>
      </c>
      <c r="H3848" s="266">
        <f>IF(G3848="Traditional Stove",0.1,0.2)</f>
        <v>0.1</v>
      </c>
      <c r="I3848" s="266">
        <f>YEAR(J3848)</f>
        <v>2023</v>
      </c>
      <c r="J3848" s="267">
        <v>45010</v>
      </c>
      <c r="K3848" s="267">
        <f>J3848+1</f>
        <v>45011</v>
      </c>
      <c r="L3848" s="266">
        <f>IF(M3848&lt;=365,1,2)</f>
        <v>1</v>
      </c>
      <c r="M3848" s="266">
        <f>IF(K3848&lt;$C$1,$C$2-$C$1+1,$C$2-K3848+1)</f>
        <v>36</v>
      </c>
      <c r="N3848" s="268">
        <f>M3848/365</f>
        <v>9.8630136986301367E-2</v>
      </c>
      <c r="O3848" s="269">
        <f>'Data and Parameter'!$E$4*'Data and Parameter'!$E$5*('Data and Parameter'!$E$6+'Data and Parameter'!$E$7)*'Data and Parameter'!$E$19*'Data and Parameter'!$E$14*'ER calculations'!N3848</f>
        <v>0.51068210286524263</v>
      </c>
    </row>
    <row r="3849" spans="1:15" ht="15">
      <c r="A3849" s="284">
        <v>3845</v>
      </c>
      <c r="B3849" s="287"/>
      <c r="C3849" s="287"/>
      <c r="D3849" s="284" t="s">
        <v>1376</v>
      </c>
      <c r="E3849" s="287"/>
      <c r="F3849" s="285" t="s">
        <v>3970</v>
      </c>
      <c r="G3849" s="266" t="s">
        <v>121</v>
      </c>
      <c r="H3849" s="266">
        <f>IF(G3849="Traditional Stove",0.1,0.2)</f>
        <v>0.1</v>
      </c>
      <c r="I3849" s="266">
        <f>YEAR(J3849)</f>
        <v>2023</v>
      </c>
      <c r="J3849" s="267">
        <v>44984</v>
      </c>
      <c r="K3849" s="267">
        <f>J3849+1</f>
        <v>44985</v>
      </c>
      <c r="L3849" s="266">
        <f>IF(M3849&lt;=365,1,2)</f>
        <v>1</v>
      </c>
      <c r="M3849" s="266">
        <f>IF(K3849&lt;$C$1,$C$2-$C$1+1,$C$2-K3849+1)</f>
        <v>62</v>
      </c>
      <c r="N3849" s="268">
        <f>M3849/365</f>
        <v>0.16986301369863013</v>
      </c>
      <c r="O3849" s="269">
        <f>'Data and Parameter'!$E$4*'Data and Parameter'!$E$5*('Data and Parameter'!$E$6+'Data and Parameter'!$E$7)*'Data and Parameter'!$E$19*'Data and Parameter'!$E$14*'ER calculations'!N3849</f>
        <v>0.87950806604569554</v>
      </c>
    </row>
    <row r="3850" spans="1:15" ht="15">
      <c r="A3850" s="284">
        <v>3846</v>
      </c>
      <c r="B3850" s="287"/>
      <c r="C3850" s="287"/>
      <c r="D3850" s="284" t="s">
        <v>588</v>
      </c>
      <c r="E3850" s="287"/>
      <c r="F3850" s="285" t="s">
        <v>3971</v>
      </c>
      <c r="G3850" s="266" t="s">
        <v>121</v>
      </c>
      <c r="H3850" s="266">
        <f>IF(G3850="Traditional Stove",0.1,0.2)</f>
        <v>0.1</v>
      </c>
      <c r="I3850" s="266">
        <f>YEAR(J3850)</f>
        <v>2023</v>
      </c>
      <c r="J3850" s="267">
        <v>45014</v>
      </c>
      <c r="K3850" s="267">
        <f>J3850+1</f>
        <v>45015</v>
      </c>
      <c r="L3850" s="266">
        <f>IF(M3850&lt;=365,1,2)</f>
        <v>1</v>
      </c>
      <c r="M3850" s="266">
        <f>IF(K3850&lt;$C$1,$C$2-$C$1+1,$C$2-K3850+1)</f>
        <v>32</v>
      </c>
      <c r="N3850" s="268">
        <f>M3850/365</f>
        <v>8.7671232876712329E-2</v>
      </c>
      <c r="O3850" s="269">
        <f>'Data and Parameter'!$E$4*'Data and Parameter'!$E$5*('Data and Parameter'!$E$6+'Data and Parameter'!$E$7)*'Data and Parameter'!$E$19*'Data and Parameter'!$E$14*'ER calculations'!N3850</f>
        <v>0.45393964699132677</v>
      </c>
    </row>
    <row r="3851" spans="1:15" ht="15">
      <c r="A3851" s="284">
        <v>3847</v>
      </c>
      <c r="B3851" s="287"/>
      <c r="C3851" s="287"/>
      <c r="D3851" s="284" t="s">
        <v>1376</v>
      </c>
      <c r="E3851" s="287"/>
      <c r="F3851" s="285" t="s">
        <v>3972</v>
      </c>
      <c r="G3851" s="266" t="s">
        <v>121</v>
      </c>
      <c r="H3851" s="266">
        <f>IF(G3851="Traditional Stove",0.1,0.2)</f>
        <v>0.1</v>
      </c>
      <c r="I3851" s="266">
        <f>YEAR(J3851)</f>
        <v>2023</v>
      </c>
      <c r="J3851" s="267">
        <v>45010</v>
      </c>
      <c r="K3851" s="267">
        <f>J3851+1</f>
        <v>45011</v>
      </c>
      <c r="L3851" s="266">
        <f>IF(M3851&lt;=365,1,2)</f>
        <v>1</v>
      </c>
      <c r="M3851" s="266">
        <f>IF(K3851&lt;$C$1,$C$2-$C$1+1,$C$2-K3851+1)</f>
        <v>36</v>
      </c>
      <c r="N3851" s="268">
        <f>M3851/365</f>
        <v>9.8630136986301367E-2</v>
      </c>
      <c r="O3851" s="269">
        <f>'Data and Parameter'!$E$4*'Data and Parameter'!$E$5*('Data and Parameter'!$E$6+'Data and Parameter'!$E$7)*'Data and Parameter'!$E$19*'Data and Parameter'!$E$14*'ER calculations'!N3851</f>
        <v>0.51068210286524263</v>
      </c>
    </row>
    <row r="3852" spans="1:15" ht="15">
      <c r="A3852" s="284">
        <v>3848</v>
      </c>
      <c r="B3852" s="287"/>
      <c r="C3852" s="287"/>
      <c r="D3852" s="284" t="s">
        <v>119</v>
      </c>
      <c r="E3852" s="287"/>
      <c r="F3852" s="285" t="s">
        <v>3973</v>
      </c>
      <c r="G3852" s="266" t="s">
        <v>121</v>
      </c>
      <c r="H3852" s="266">
        <f>IF(G3852="Traditional Stove",0.1,0.2)</f>
        <v>0.1</v>
      </c>
      <c r="I3852" s="266">
        <f>YEAR(J3852)</f>
        <v>2023</v>
      </c>
      <c r="J3852" s="267">
        <v>44989</v>
      </c>
      <c r="K3852" s="267">
        <f>J3852+1</f>
        <v>44990</v>
      </c>
      <c r="L3852" s="266">
        <f>IF(M3852&lt;=365,1,2)</f>
        <v>1</v>
      </c>
      <c r="M3852" s="266">
        <f>IF(K3852&lt;$C$1,$C$2-$C$1+1,$C$2-K3852+1)</f>
        <v>57</v>
      </c>
      <c r="N3852" s="268">
        <f>M3852/365</f>
        <v>0.15616438356164383</v>
      </c>
      <c r="O3852" s="269">
        <f>'Data and Parameter'!$E$4*'Data and Parameter'!$E$5*('Data and Parameter'!$E$6+'Data and Parameter'!$E$7)*'Data and Parameter'!$E$19*'Data and Parameter'!$E$14*'ER calculations'!N3852</f>
        <v>0.80857999620330079</v>
      </c>
    </row>
    <row r="3853" spans="1:15" ht="15">
      <c r="A3853" s="284">
        <v>3849</v>
      </c>
      <c r="B3853" s="287"/>
      <c r="C3853" s="287"/>
      <c r="D3853" s="284" t="s">
        <v>1376</v>
      </c>
      <c r="E3853" s="287"/>
      <c r="F3853" s="285" t="s">
        <v>3974</v>
      </c>
      <c r="G3853" s="266" t="s">
        <v>121</v>
      </c>
      <c r="H3853" s="266">
        <f>IF(G3853="Traditional Stove",0.1,0.2)</f>
        <v>0.1</v>
      </c>
      <c r="I3853" s="266">
        <f>YEAR(J3853)</f>
        <v>2023</v>
      </c>
      <c r="J3853" s="267">
        <v>44984</v>
      </c>
      <c r="K3853" s="267">
        <f>J3853+1</f>
        <v>44985</v>
      </c>
      <c r="L3853" s="266">
        <f>IF(M3853&lt;=365,1,2)</f>
        <v>1</v>
      </c>
      <c r="M3853" s="266">
        <f>IF(K3853&lt;$C$1,$C$2-$C$1+1,$C$2-K3853+1)</f>
        <v>62</v>
      </c>
      <c r="N3853" s="268">
        <f>M3853/365</f>
        <v>0.16986301369863013</v>
      </c>
      <c r="O3853" s="269">
        <f>'Data and Parameter'!$E$4*'Data and Parameter'!$E$5*('Data and Parameter'!$E$6+'Data and Parameter'!$E$7)*'Data and Parameter'!$E$19*'Data and Parameter'!$E$14*'ER calculations'!N3853</f>
        <v>0.87950806604569554</v>
      </c>
    </row>
    <row r="3854" spans="1:15" ht="15">
      <c r="A3854" s="284">
        <v>3850</v>
      </c>
      <c r="B3854" s="287"/>
      <c r="C3854" s="287"/>
      <c r="D3854" s="284" t="s">
        <v>119</v>
      </c>
      <c r="E3854" s="287"/>
      <c r="F3854" s="285" t="s">
        <v>3975</v>
      </c>
      <c r="G3854" s="266" t="s">
        <v>121</v>
      </c>
      <c r="H3854" s="266">
        <f>IF(G3854="Traditional Stove",0.1,0.2)</f>
        <v>0.1</v>
      </c>
      <c r="I3854" s="266">
        <f>YEAR(J3854)</f>
        <v>2023</v>
      </c>
      <c r="J3854" s="267">
        <v>45000</v>
      </c>
      <c r="K3854" s="267">
        <f>J3854+1</f>
        <v>45001</v>
      </c>
      <c r="L3854" s="266">
        <f>IF(M3854&lt;=365,1,2)</f>
        <v>1</v>
      </c>
      <c r="M3854" s="266">
        <f>IF(K3854&lt;$C$1,$C$2-$C$1+1,$C$2-K3854+1)</f>
        <v>46</v>
      </c>
      <c r="N3854" s="268">
        <f>M3854/365</f>
        <v>0.12602739726027398</v>
      </c>
      <c r="O3854" s="269">
        <f>'Data and Parameter'!$E$4*'Data and Parameter'!$E$5*('Data and Parameter'!$E$6+'Data and Parameter'!$E$7)*'Data and Parameter'!$E$19*'Data and Parameter'!$E$14*'ER calculations'!N3854</f>
        <v>0.65253824255003223</v>
      </c>
    </row>
    <row r="3855" spans="1:15" ht="15">
      <c r="A3855" s="284">
        <v>3851</v>
      </c>
      <c r="B3855" s="287"/>
      <c r="C3855" s="287"/>
      <c r="D3855" s="284" t="s">
        <v>3178</v>
      </c>
      <c r="E3855" s="287"/>
      <c r="F3855" s="285" t="s">
        <v>3976</v>
      </c>
      <c r="G3855" s="266" t="s">
        <v>121</v>
      </c>
      <c r="H3855" s="266">
        <f>IF(G3855="Traditional Stove",0.1,0.2)</f>
        <v>0.1</v>
      </c>
      <c r="I3855" s="266">
        <f>YEAR(J3855)</f>
        <v>2023</v>
      </c>
      <c r="J3855" s="267">
        <v>44971</v>
      </c>
      <c r="K3855" s="267">
        <f>J3855+1</f>
        <v>44972</v>
      </c>
      <c r="L3855" s="266">
        <f>IF(M3855&lt;=365,1,2)</f>
        <v>1</v>
      </c>
      <c r="M3855" s="266">
        <f>IF(K3855&lt;$C$1,$C$2-$C$1+1,$C$2-K3855+1)</f>
        <v>75</v>
      </c>
      <c r="N3855" s="268">
        <f>M3855/365</f>
        <v>0.20547945205479451</v>
      </c>
      <c r="O3855" s="269">
        <f>'Data and Parameter'!$E$4*'Data and Parameter'!$E$5*('Data and Parameter'!$E$6+'Data and Parameter'!$E$7)*'Data and Parameter'!$E$19*'Data and Parameter'!$E$14*'ER calculations'!N3855</f>
        <v>1.063921047635922</v>
      </c>
    </row>
    <row r="3856" spans="1:15" ht="15">
      <c r="A3856" s="284">
        <v>3852</v>
      </c>
      <c r="B3856" s="287"/>
      <c r="C3856" s="287"/>
      <c r="D3856" s="284" t="s">
        <v>3178</v>
      </c>
      <c r="E3856" s="287"/>
      <c r="F3856" s="285" t="s">
        <v>3977</v>
      </c>
      <c r="G3856" s="266" t="s">
        <v>121</v>
      </c>
      <c r="H3856" s="266">
        <f>IF(G3856="Traditional Stove",0.1,0.2)</f>
        <v>0.1</v>
      </c>
      <c r="I3856" s="266">
        <f>YEAR(J3856)</f>
        <v>2023</v>
      </c>
      <c r="J3856" s="267">
        <v>44968</v>
      </c>
      <c r="K3856" s="267">
        <f>J3856+1</f>
        <v>44969</v>
      </c>
      <c r="L3856" s="266">
        <f>IF(M3856&lt;=365,1,2)</f>
        <v>1</v>
      </c>
      <c r="M3856" s="266">
        <f>IF(K3856&lt;$C$1,$C$2-$C$1+1,$C$2-K3856+1)</f>
        <v>78</v>
      </c>
      <c r="N3856" s="268">
        <f>M3856/365</f>
        <v>0.21369863013698631</v>
      </c>
      <c r="O3856" s="269">
        <f>'Data and Parameter'!$E$4*'Data and Parameter'!$E$5*('Data and Parameter'!$E$6+'Data and Parameter'!$E$7)*'Data and Parameter'!$E$19*'Data and Parameter'!$E$14*'ER calculations'!N3856</f>
        <v>1.1064778895413589</v>
      </c>
    </row>
    <row r="3857" spans="1:15" ht="15">
      <c r="A3857" s="284">
        <v>3853</v>
      </c>
      <c r="B3857" s="287"/>
      <c r="C3857" s="287"/>
      <c r="D3857" s="284" t="s">
        <v>588</v>
      </c>
      <c r="E3857" s="287"/>
      <c r="F3857" s="285" t="s">
        <v>3978</v>
      </c>
      <c r="G3857" s="266" t="s">
        <v>121</v>
      </c>
      <c r="H3857" s="266">
        <f>IF(G3857="Traditional Stove",0.1,0.2)</f>
        <v>0.1</v>
      </c>
      <c r="I3857" s="266">
        <f>YEAR(J3857)</f>
        <v>2023</v>
      </c>
      <c r="J3857" s="267">
        <v>45014</v>
      </c>
      <c r="K3857" s="267">
        <f>J3857+1</f>
        <v>45015</v>
      </c>
      <c r="L3857" s="266">
        <f>IF(M3857&lt;=365,1,2)</f>
        <v>1</v>
      </c>
      <c r="M3857" s="266">
        <f>IF(K3857&lt;$C$1,$C$2-$C$1+1,$C$2-K3857+1)</f>
        <v>32</v>
      </c>
      <c r="N3857" s="268">
        <f>M3857/365</f>
        <v>8.7671232876712329E-2</v>
      </c>
      <c r="O3857" s="269">
        <f>'Data and Parameter'!$E$4*'Data and Parameter'!$E$5*('Data and Parameter'!$E$6+'Data and Parameter'!$E$7)*'Data and Parameter'!$E$19*'Data and Parameter'!$E$14*'ER calculations'!N3857</f>
        <v>0.45393964699132677</v>
      </c>
    </row>
    <row r="3858" spans="1:15" ht="15">
      <c r="A3858" s="284">
        <v>3854</v>
      </c>
      <c r="B3858" s="287"/>
      <c r="C3858" s="287"/>
      <c r="D3858" s="284" t="s">
        <v>1376</v>
      </c>
      <c r="E3858" s="287"/>
      <c r="F3858" s="285" t="s">
        <v>3979</v>
      </c>
      <c r="G3858" s="266" t="s">
        <v>121</v>
      </c>
      <c r="H3858" s="266">
        <f>IF(G3858="Traditional Stove",0.1,0.2)</f>
        <v>0.1</v>
      </c>
      <c r="I3858" s="266">
        <f>YEAR(J3858)</f>
        <v>2023</v>
      </c>
      <c r="J3858" s="267">
        <v>44984</v>
      </c>
      <c r="K3858" s="267">
        <f>J3858+1</f>
        <v>44985</v>
      </c>
      <c r="L3858" s="266">
        <f>IF(M3858&lt;=365,1,2)</f>
        <v>1</v>
      </c>
      <c r="M3858" s="266">
        <f>IF(K3858&lt;$C$1,$C$2-$C$1+1,$C$2-K3858+1)</f>
        <v>62</v>
      </c>
      <c r="N3858" s="268">
        <f>M3858/365</f>
        <v>0.16986301369863013</v>
      </c>
      <c r="O3858" s="269">
        <f>'Data and Parameter'!$E$4*'Data and Parameter'!$E$5*('Data and Parameter'!$E$6+'Data and Parameter'!$E$7)*'Data and Parameter'!$E$19*'Data and Parameter'!$E$14*'ER calculations'!N3858</f>
        <v>0.87950806604569554</v>
      </c>
    </row>
    <row r="3859" spans="1:15" ht="15">
      <c r="A3859" s="284">
        <v>3855</v>
      </c>
      <c r="B3859" s="287"/>
      <c r="C3859" s="287"/>
      <c r="D3859" s="284" t="s">
        <v>1376</v>
      </c>
      <c r="E3859" s="287"/>
      <c r="F3859" s="285" t="s">
        <v>3980</v>
      </c>
      <c r="G3859" s="266" t="s">
        <v>121</v>
      </c>
      <c r="H3859" s="266">
        <f>IF(G3859="Traditional Stove",0.1,0.2)</f>
        <v>0.1</v>
      </c>
      <c r="I3859" s="266">
        <f>YEAR(J3859)</f>
        <v>2023</v>
      </c>
      <c r="J3859" s="267">
        <v>45010</v>
      </c>
      <c r="K3859" s="267">
        <f>J3859+1</f>
        <v>45011</v>
      </c>
      <c r="L3859" s="266">
        <f>IF(M3859&lt;=365,1,2)</f>
        <v>1</v>
      </c>
      <c r="M3859" s="266">
        <f>IF(K3859&lt;$C$1,$C$2-$C$1+1,$C$2-K3859+1)</f>
        <v>36</v>
      </c>
      <c r="N3859" s="268">
        <f>M3859/365</f>
        <v>9.8630136986301367E-2</v>
      </c>
      <c r="O3859" s="269">
        <f>'Data and Parameter'!$E$4*'Data and Parameter'!$E$5*('Data and Parameter'!$E$6+'Data and Parameter'!$E$7)*'Data and Parameter'!$E$19*'Data and Parameter'!$E$14*'ER calculations'!N3859</f>
        <v>0.51068210286524263</v>
      </c>
    </row>
    <row r="3860" spans="1:15" ht="15">
      <c r="A3860" s="284">
        <v>3856</v>
      </c>
      <c r="B3860" s="287"/>
      <c r="C3860" s="287"/>
      <c r="D3860" s="284" t="s">
        <v>119</v>
      </c>
      <c r="E3860" s="287"/>
      <c r="F3860" s="285" t="s">
        <v>3981</v>
      </c>
      <c r="G3860" s="266" t="s">
        <v>121</v>
      </c>
      <c r="H3860" s="266">
        <f>IF(G3860="Traditional Stove",0.1,0.2)</f>
        <v>0.1</v>
      </c>
      <c r="I3860" s="266">
        <f>YEAR(J3860)</f>
        <v>2023</v>
      </c>
      <c r="J3860" s="267">
        <v>44989</v>
      </c>
      <c r="K3860" s="267">
        <f>J3860+1</f>
        <v>44990</v>
      </c>
      <c r="L3860" s="266">
        <f>IF(M3860&lt;=365,1,2)</f>
        <v>1</v>
      </c>
      <c r="M3860" s="266">
        <f>IF(K3860&lt;$C$1,$C$2-$C$1+1,$C$2-K3860+1)</f>
        <v>57</v>
      </c>
      <c r="N3860" s="268">
        <f>M3860/365</f>
        <v>0.15616438356164383</v>
      </c>
      <c r="O3860" s="269">
        <f>'Data and Parameter'!$E$4*'Data and Parameter'!$E$5*('Data and Parameter'!$E$6+'Data and Parameter'!$E$7)*'Data and Parameter'!$E$19*'Data and Parameter'!$E$14*'ER calculations'!N3860</f>
        <v>0.80857999620330079</v>
      </c>
    </row>
    <row r="3861" spans="1:15" ht="15">
      <c r="A3861" s="284">
        <v>3857</v>
      </c>
      <c r="B3861" s="287"/>
      <c r="C3861" s="287"/>
      <c r="D3861" s="284" t="s">
        <v>1376</v>
      </c>
      <c r="E3861" s="287"/>
      <c r="F3861" s="285" t="s">
        <v>3982</v>
      </c>
      <c r="G3861" s="266" t="s">
        <v>121</v>
      </c>
      <c r="H3861" s="266">
        <f>IF(G3861="Traditional Stove",0.1,0.2)</f>
        <v>0.1</v>
      </c>
      <c r="I3861" s="266">
        <f>YEAR(J3861)</f>
        <v>2023</v>
      </c>
      <c r="J3861" s="267">
        <v>45010</v>
      </c>
      <c r="K3861" s="267">
        <f>J3861+1</f>
        <v>45011</v>
      </c>
      <c r="L3861" s="266">
        <f>IF(M3861&lt;=365,1,2)</f>
        <v>1</v>
      </c>
      <c r="M3861" s="266">
        <f>IF(K3861&lt;$C$1,$C$2-$C$1+1,$C$2-K3861+1)</f>
        <v>36</v>
      </c>
      <c r="N3861" s="268">
        <f>M3861/365</f>
        <v>9.8630136986301367E-2</v>
      </c>
      <c r="O3861" s="269">
        <f>'Data and Parameter'!$E$4*'Data and Parameter'!$E$5*('Data and Parameter'!$E$6+'Data and Parameter'!$E$7)*'Data and Parameter'!$E$19*'Data and Parameter'!$E$14*'ER calculations'!N3861</f>
        <v>0.51068210286524263</v>
      </c>
    </row>
    <row r="3862" spans="1:15" ht="15">
      <c r="A3862" s="284">
        <v>3858</v>
      </c>
      <c r="B3862" s="287"/>
      <c r="C3862" s="287"/>
      <c r="D3862" s="284" t="s">
        <v>1376</v>
      </c>
      <c r="E3862" s="287"/>
      <c r="F3862" s="285" t="s">
        <v>3983</v>
      </c>
      <c r="G3862" s="266" t="s">
        <v>121</v>
      </c>
      <c r="H3862" s="266">
        <f>IF(G3862="Traditional Stove",0.1,0.2)</f>
        <v>0.1</v>
      </c>
      <c r="I3862" s="266">
        <f>YEAR(J3862)</f>
        <v>2023</v>
      </c>
      <c r="J3862" s="267">
        <v>44984</v>
      </c>
      <c r="K3862" s="267">
        <f>J3862+1</f>
        <v>44985</v>
      </c>
      <c r="L3862" s="266">
        <f>IF(M3862&lt;=365,1,2)</f>
        <v>1</v>
      </c>
      <c r="M3862" s="266">
        <f>IF(K3862&lt;$C$1,$C$2-$C$1+1,$C$2-K3862+1)</f>
        <v>62</v>
      </c>
      <c r="N3862" s="268">
        <f>M3862/365</f>
        <v>0.16986301369863013</v>
      </c>
      <c r="O3862" s="269">
        <f>'Data and Parameter'!$E$4*'Data and Parameter'!$E$5*('Data and Parameter'!$E$6+'Data and Parameter'!$E$7)*'Data and Parameter'!$E$19*'Data and Parameter'!$E$14*'ER calculations'!N3862</f>
        <v>0.87950806604569554</v>
      </c>
    </row>
    <row r="3863" spans="1:15" ht="15">
      <c r="A3863" s="284">
        <v>3859</v>
      </c>
      <c r="B3863" s="287"/>
      <c r="C3863" s="287"/>
      <c r="D3863" s="284" t="s">
        <v>588</v>
      </c>
      <c r="E3863" s="287"/>
      <c r="F3863" s="285" t="s">
        <v>3984</v>
      </c>
      <c r="G3863" s="266" t="s">
        <v>121</v>
      </c>
      <c r="H3863" s="266">
        <f>IF(G3863="Traditional Stove",0.1,0.2)</f>
        <v>0.1</v>
      </c>
      <c r="I3863" s="266">
        <f>YEAR(J3863)</f>
        <v>2023</v>
      </c>
      <c r="J3863" s="267">
        <v>45014</v>
      </c>
      <c r="K3863" s="267">
        <f>J3863+1</f>
        <v>45015</v>
      </c>
      <c r="L3863" s="266">
        <f>IF(M3863&lt;=365,1,2)</f>
        <v>1</v>
      </c>
      <c r="M3863" s="266">
        <f>IF(K3863&lt;$C$1,$C$2-$C$1+1,$C$2-K3863+1)</f>
        <v>32</v>
      </c>
      <c r="N3863" s="268">
        <f>M3863/365</f>
        <v>8.7671232876712329E-2</v>
      </c>
      <c r="O3863" s="269">
        <f>'Data and Parameter'!$E$4*'Data and Parameter'!$E$5*('Data and Parameter'!$E$6+'Data and Parameter'!$E$7)*'Data and Parameter'!$E$19*'Data and Parameter'!$E$14*'ER calculations'!N3863</f>
        <v>0.45393964699132677</v>
      </c>
    </row>
    <row r="3864" spans="1:15" ht="15">
      <c r="A3864" s="284">
        <v>3860</v>
      </c>
      <c r="B3864" s="287"/>
      <c r="C3864" s="287"/>
      <c r="D3864" s="284" t="s">
        <v>1376</v>
      </c>
      <c r="E3864" s="287"/>
      <c r="F3864" s="285" t="s">
        <v>3985</v>
      </c>
      <c r="G3864" s="266" t="s">
        <v>121</v>
      </c>
      <c r="H3864" s="266">
        <f>IF(G3864="Traditional Stove",0.1,0.2)</f>
        <v>0.1</v>
      </c>
      <c r="I3864" s="266">
        <f>YEAR(J3864)</f>
        <v>2023</v>
      </c>
      <c r="J3864" s="267">
        <v>45010</v>
      </c>
      <c r="K3864" s="267">
        <f>J3864+1</f>
        <v>45011</v>
      </c>
      <c r="L3864" s="266">
        <f>IF(M3864&lt;=365,1,2)</f>
        <v>1</v>
      </c>
      <c r="M3864" s="266">
        <f>IF(K3864&lt;$C$1,$C$2-$C$1+1,$C$2-K3864+1)</f>
        <v>36</v>
      </c>
      <c r="N3864" s="268">
        <f>M3864/365</f>
        <v>9.8630136986301367E-2</v>
      </c>
      <c r="O3864" s="269">
        <f>'Data and Parameter'!$E$4*'Data and Parameter'!$E$5*('Data and Parameter'!$E$6+'Data and Parameter'!$E$7)*'Data and Parameter'!$E$19*'Data and Parameter'!$E$14*'ER calculations'!N3864</f>
        <v>0.51068210286524263</v>
      </c>
    </row>
    <row r="3865" spans="1:15" ht="15">
      <c r="A3865" s="284">
        <v>3861</v>
      </c>
      <c r="B3865" s="287"/>
      <c r="C3865" s="287"/>
      <c r="D3865" s="284" t="s">
        <v>3178</v>
      </c>
      <c r="E3865" s="287"/>
      <c r="F3865" s="285" t="s">
        <v>3986</v>
      </c>
      <c r="G3865" s="266" t="s">
        <v>121</v>
      </c>
      <c r="H3865" s="266">
        <f>IF(G3865="Traditional Stove",0.1,0.2)</f>
        <v>0.1</v>
      </c>
      <c r="I3865" s="266">
        <f>YEAR(J3865)</f>
        <v>2023</v>
      </c>
      <c r="J3865" s="267">
        <v>44971</v>
      </c>
      <c r="K3865" s="267">
        <f>J3865+1</f>
        <v>44972</v>
      </c>
      <c r="L3865" s="266">
        <f>IF(M3865&lt;=365,1,2)</f>
        <v>1</v>
      </c>
      <c r="M3865" s="266">
        <f>IF(K3865&lt;$C$1,$C$2-$C$1+1,$C$2-K3865+1)</f>
        <v>75</v>
      </c>
      <c r="N3865" s="268">
        <f>M3865/365</f>
        <v>0.20547945205479451</v>
      </c>
      <c r="O3865" s="269">
        <f>'Data and Parameter'!$E$4*'Data and Parameter'!$E$5*('Data and Parameter'!$E$6+'Data and Parameter'!$E$7)*'Data and Parameter'!$E$19*'Data and Parameter'!$E$14*'ER calculations'!N3865</f>
        <v>1.063921047635922</v>
      </c>
    </row>
    <row r="3866" spans="1:15" ht="15">
      <c r="A3866" s="284">
        <v>3862</v>
      </c>
      <c r="B3866" s="287"/>
      <c r="C3866" s="287"/>
      <c r="D3866" s="284" t="s">
        <v>1376</v>
      </c>
      <c r="E3866" s="287"/>
      <c r="F3866" s="285" t="s">
        <v>3987</v>
      </c>
      <c r="G3866" s="266" t="s">
        <v>121</v>
      </c>
      <c r="H3866" s="266">
        <f>IF(G3866="Traditional Stove",0.1,0.2)</f>
        <v>0.1</v>
      </c>
      <c r="I3866" s="266">
        <f>YEAR(J3866)</f>
        <v>2023</v>
      </c>
      <c r="J3866" s="267">
        <v>44984</v>
      </c>
      <c r="K3866" s="267">
        <f>J3866+1</f>
        <v>44985</v>
      </c>
      <c r="L3866" s="266">
        <f>IF(M3866&lt;=365,1,2)</f>
        <v>1</v>
      </c>
      <c r="M3866" s="266">
        <f>IF(K3866&lt;$C$1,$C$2-$C$1+1,$C$2-K3866+1)</f>
        <v>62</v>
      </c>
      <c r="N3866" s="268">
        <f>M3866/365</f>
        <v>0.16986301369863013</v>
      </c>
      <c r="O3866" s="269">
        <f>'Data and Parameter'!$E$4*'Data and Parameter'!$E$5*('Data and Parameter'!$E$6+'Data and Parameter'!$E$7)*'Data and Parameter'!$E$19*'Data and Parameter'!$E$14*'ER calculations'!N3866</f>
        <v>0.87950806604569554</v>
      </c>
    </row>
    <row r="3867" spans="1:15" ht="15">
      <c r="A3867" s="284">
        <v>3863</v>
      </c>
      <c r="B3867" s="287"/>
      <c r="C3867" s="287"/>
      <c r="D3867" s="284" t="s">
        <v>119</v>
      </c>
      <c r="E3867" s="287"/>
      <c r="F3867" s="285" t="s">
        <v>3988</v>
      </c>
      <c r="G3867" s="266" t="s">
        <v>121</v>
      </c>
      <c r="H3867" s="266">
        <f>IF(G3867="Traditional Stove",0.1,0.2)</f>
        <v>0.1</v>
      </c>
      <c r="I3867" s="266">
        <f>YEAR(J3867)</f>
        <v>2023</v>
      </c>
      <c r="J3867" s="267">
        <v>44989</v>
      </c>
      <c r="K3867" s="267">
        <f>J3867+1</f>
        <v>44990</v>
      </c>
      <c r="L3867" s="266">
        <f>IF(M3867&lt;=365,1,2)</f>
        <v>1</v>
      </c>
      <c r="M3867" s="266">
        <f>IF(K3867&lt;$C$1,$C$2-$C$1+1,$C$2-K3867+1)</f>
        <v>57</v>
      </c>
      <c r="N3867" s="268">
        <f>M3867/365</f>
        <v>0.15616438356164383</v>
      </c>
      <c r="O3867" s="269">
        <f>'Data and Parameter'!$E$4*'Data and Parameter'!$E$5*('Data and Parameter'!$E$6+'Data and Parameter'!$E$7)*'Data and Parameter'!$E$19*'Data and Parameter'!$E$14*'ER calculations'!N3867</f>
        <v>0.80857999620330079</v>
      </c>
    </row>
    <row r="3868" spans="1:15" ht="15">
      <c r="A3868" s="284">
        <v>3864</v>
      </c>
      <c r="B3868" s="287"/>
      <c r="C3868" s="287"/>
      <c r="D3868" s="284" t="s">
        <v>1376</v>
      </c>
      <c r="E3868" s="287"/>
      <c r="F3868" s="285" t="s">
        <v>3989</v>
      </c>
      <c r="G3868" s="266" t="s">
        <v>121</v>
      </c>
      <c r="H3868" s="266">
        <f>IF(G3868="Traditional Stove",0.1,0.2)</f>
        <v>0.1</v>
      </c>
      <c r="I3868" s="266">
        <f>YEAR(J3868)</f>
        <v>2023</v>
      </c>
      <c r="J3868" s="267">
        <v>45010</v>
      </c>
      <c r="K3868" s="267">
        <f>J3868+1</f>
        <v>45011</v>
      </c>
      <c r="L3868" s="266">
        <f>IF(M3868&lt;=365,1,2)</f>
        <v>1</v>
      </c>
      <c r="M3868" s="266">
        <f>IF(K3868&lt;$C$1,$C$2-$C$1+1,$C$2-K3868+1)</f>
        <v>36</v>
      </c>
      <c r="N3868" s="268">
        <f>M3868/365</f>
        <v>9.8630136986301367E-2</v>
      </c>
      <c r="O3868" s="269">
        <f>'Data and Parameter'!$E$4*'Data and Parameter'!$E$5*('Data and Parameter'!$E$6+'Data and Parameter'!$E$7)*'Data and Parameter'!$E$19*'Data and Parameter'!$E$14*'ER calculations'!N3868</f>
        <v>0.51068210286524263</v>
      </c>
    </row>
    <row r="3869" spans="1:15" ht="15">
      <c r="A3869" s="284">
        <v>3865</v>
      </c>
      <c r="B3869" s="287"/>
      <c r="C3869" s="287"/>
      <c r="D3869" s="284" t="s">
        <v>588</v>
      </c>
      <c r="E3869" s="287"/>
      <c r="F3869" s="285" t="s">
        <v>3990</v>
      </c>
      <c r="G3869" s="266" t="s">
        <v>121</v>
      </c>
      <c r="H3869" s="266">
        <f>IF(G3869="Traditional Stove",0.1,0.2)</f>
        <v>0.1</v>
      </c>
      <c r="I3869" s="266">
        <f>YEAR(J3869)</f>
        <v>2023</v>
      </c>
      <c r="J3869" s="267">
        <v>45014</v>
      </c>
      <c r="K3869" s="267">
        <f>J3869+1</f>
        <v>45015</v>
      </c>
      <c r="L3869" s="266">
        <f>IF(M3869&lt;=365,1,2)</f>
        <v>1</v>
      </c>
      <c r="M3869" s="266">
        <f>IF(K3869&lt;$C$1,$C$2-$C$1+1,$C$2-K3869+1)</f>
        <v>32</v>
      </c>
      <c r="N3869" s="268">
        <f>M3869/365</f>
        <v>8.7671232876712329E-2</v>
      </c>
      <c r="O3869" s="269">
        <f>'Data and Parameter'!$E$4*'Data and Parameter'!$E$5*('Data and Parameter'!$E$6+'Data and Parameter'!$E$7)*'Data and Parameter'!$E$19*'Data and Parameter'!$E$14*'ER calculations'!N3869</f>
        <v>0.45393964699132677</v>
      </c>
    </row>
    <row r="3870" spans="1:15" ht="15">
      <c r="A3870" s="284">
        <v>3866</v>
      </c>
      <c r="B3870" s="287"/>
      <c r="C3870" s="287"/>
      <c r="D3870" s="284" t="s">
        <v>1376</v>
      </c>
      <c r="E3870" s="287"/>
      <c r="F3870" s="285" t="s">
        <v>3991</v>
      </c>
      <c r="G3870" s="266" t="s">
        <v>121</v>
      </c>
      <c r="H3870" s="266">
        <f>IF(G3870="Traditional Stove",0.1,0.2)</f>
        <v>0.1</v>
      </c>
      <c r="I3870" s="266">
        <f>YEAR(J3870)</f>
        <v>2023</v>
      </c>
      <c r="J3870" s="267">
        <v>44984</v>
      </c>
      <c r="K3870" s="267">
        <f>J3870+1</f>
        <v>44985</v>
      </c>
      <c r="L3870" s="266">
        <f>IF(M3870&lt;=365,1,2)</f>
        <v>1</v>
      </c>
      <c r="M3870" s="266">
        <f>IF(K3870&lt;$C$1,$C$2-$C$1+1,$C$2-K3870+1)</f>
        <v>62</v>
      </c>
      <c r="N3870" s="268">
        <f>M3870/365</f>
        <v>0.16986301369863013</v>
      </c>
      <c r="O3870" s="269">
        <f>'Data and Parameter'!$E$4*'Data and Parameter'!$E$5*('Data and Parameter'!$E$6+'Data and Parameter'!$E$7)*'Data and Parameter'!$E$19*'Data and Parameter'!$E$14*'ER calculations'!N3870</f>
        <v>0.87950806604569554</v>
      </c>
    </row>
    <row r="3871" spans="1:15" ht="15">
      <c r="A3871" s="284">
        <v>3867</v>
      </c>
      <c r="B3871" s="287"/>
      <c r="C3871" s="287"/>
      <c r="D3871" s="284" t="s">
        <v>1376</v>
      </c>
      <c r="E3871" s="287"/>
      <c r="F3871" s="285" t="s">
        <v>3992</v>
      </c>
      <c r="G3871" s="266" t="s">
        <v>121</v>
      </c>
      <c r="H3871" s="266">
        <f>IF(G3871="Traditional Stove",0.1,0.2)</f>
        <v>0.1</v>
      </c>
      <c r="I3871" s="266">
        <f>YEAR(J3871)</f>
        <v>2023</v>
      </c>
      <c r="J3871" s="267">
        <v>45010</v>
      </c>
      <c r="K3871" s="267">
        <f>J3871+1</f>
        <v>45011</v>
      </c>
      <c r="L3871" s="266">
        <f>IF(M3871&lt;=365,1,2)</f>
        <v>1</v>
      </c>
      <c r="M3871" s="266">
        <f>IF(K3871&lt;$C$1,$C$2-$C$1+1,$C$2-K3871+1)</f>
        <v>36</v>
      </c>
      <c r="N3871" s="268">
        <f>M3871/365</f>
        <v>9.8630136986301367E-2</v>
      </c>
      <c r="O3871" s="269">
        <f>'Data and Parameter'!$E$4*'Data and Parameter'!$E$5*('Data and Parameter'!$E$6+'Data and Parameter'!$E$7)*'Data and Parameter'!$E$19*'Data and Parameter'!$E$14*'ER calculations'!N3871</f>
        <v>0.51068210286524263</v>
      </c>
    </row>
    <row r="3872" spans="1:15" ht="15">
      <c r="A3872" s="284">
        <v>3868</v>
      </c>
      <c r="B3872" s="287"/>
      <c r="C3872" s="287"/>
      <c r="D3872" s="284" t="s">
        <v>1376</v>
      </c>
      <c r="E3872" s="287"/>
      <c r="F3872" s="285" t="s">
        <v>3993</v>
      </c>
      <c r="G3872" s="266" t="s">
        <v>121</v>
      </c>
      <c r="H3872" s="266">
        <f>IF(G3872="Traditional Stove",0.1,0.2)</f>
        <v>0.1</v>
      </c>
      <c r="I3872" s="266">
        <f>YEAR(J3872)</f>
        <v>2023</v>
      </c>
      <c r="J3872" s="267">
        <v>45010</v>
      </c>
      <c r="K3872" s="267">
        <f>J3872+1</f>
        <v>45011</v>
      </c>
      <c r="L3872" s="266">
        <f>IF(M3872&lt;=365,1,2)</f>
        <v>1</v>
      </c>
      <c r="M3872" s="266">
        <f>IF(K3872&lt;$C$1,$C$2-$C$1+1,$C$2-K3872+1)</f>
        <v>36</v>
      </c>
      <c r="N3872" s="268">
        <f>M3872/365</f>
        <v>9.8630136986301367E-2</v>
      </c>
      <c r="O3872" s="269">
        <f>'Data and Parameter'!$E$4*'Data and Parameter'!$E$5*('Data and Parameter'!$E$6+'Data and Parameter'!$E$7)*'Data and Parameter'!$E$19*'Data and Parameter'!$E$14*'ER calculations'!N3872</f>
        <v>0.51068210286524263</v>
      </c>
    </row>
    <row r="3873" spans="1:15" ht="15">
      <c r="A3873" s="284">
        <v>3869</v>
      </c>
      <c r="B3873" s="287"/>
      <c r="C3873" s="287"/>
      <c r="D3873" s="284" t="s">
        <v>1376</v>
      </c>
      <c r="E3873" s="287"/>
      <c r="F3873" s="285" t="s">
        <v>3994</v>
      </c>
      <c r="G3873" s="266" t="s">
        <v>121</v>
      </c>
      <c r="H3873" s="266">
        <f>IF(G3873="Traditional Stove",0.1,0.2)</f>
        <v>0.1</v>
      </c>
      <c r="I3873" s="266">
        <f>YEAR(J3873)</f>
        <v>2023</v>
      </c>
      <c r="J3873" s="267">
        <v>44984</v>
      </c>
      <c r="K3873" s="267">
        <f>J3873+1</f>
        <v>44985</v>
      </c>
      <c r="L3873" s="266">
        <f>IF(M3873&lt;=365,1,2)</f>
        <v>1</v>
      </c>
      <c r="M3873" s="266">
        <f>IF(K3873&lt;$C$1,$C$2-$C$1+1,$C$2-K3873+1)</f>
        <v>62</v>
      </c>
      <c r="N3873" s="268">
        <f>M3873/365</f>
        <v>0.16986301369863013</v>
      </c>
      <c r="O3873" s="269">
        <f>'Data and Parameter'!$E$4*'Data and Parameter'!$E$5*('Data and Parameter'!$E$6+'Data and Parameter'!$E$7)*'Data and Parameter'!$E$19*'Data and Parameter'!$E$14*'ER calculations'!N3873</f>
        <v>0.87950806604569554</v>
      </c>
    </row>
    <row r="3874" spans="1:15" ht="15">
      <c r="A3874" s="284">
        <v>3870</v>
      </c>
      <c r="B3874" s="287"/>
      <c r="C3874" s="287"/>
      <c r="D3874" s="284" t="s">
        <v>588</v>
      </c>
      <c r="E3874" s="287"/>
      <c r="F3874" s="285" t="s">
        <v>3995</v>
      </c>
      <c r="G3874" s="266" t="s">
        <v>121</v>
      </c>
      <c r="H3874" s="266">
        <f>IF(G3874="Traditional Stove",0.1,0.2)</f>
        <v>0.1</v>
      </c>
      <c r="I3874" s="266">
        <f>YEAR(J3874)</f>
        <v>2023</v>
      </c>
      <c r="J3874" s="267">
        <v>45014</v>
      </c>
      <c r="K3874" s="267">
        <f>J3874+1</f>
        <v>45015</v>
      </c>
      <c r="L3874" s="266">
        <f>IF(M3874&lt;=365,1,2)</f>
        <v>1</v>
      </c>
      <c r="M3874" s="266">
        <f>IF(K3874&lt;$C$1,$C$2-$C$1+1,$C$2-K3874+1)</f>
        <v>32</v>
      </c>
      <c r="N3874" s="268">
        <f>M3874/365</f>
        <v>8.7671232876712329E-2</v>
      </c>
      <c r="O3874" s="269">
        <f>'Data and Parameter'!$E$4*'Data and Parameter'!$E$5*('Data and Parameter'!$E$6+'Data and Parameter'!$E$7)*'Data and Parameter'!$E$19*'Data and Parameter'!$E$14*'ER calculations'!N3874</f>
        <v>0.45393964699132677</v>
      </c>
    </row>
    <row r="3875" spans="1:15" ht="15">
      <c r="A3875" s="284">
        <v>3871</v>
      </c>
      <c r="B3875" s="287"/>
      <c r="C3875" s="287"/>
      <c r="D3875" s="284" t="s">
        <v>1376</v>
      </c>
      <c r="E3875" s="287"/>
      <c r="F3875" s="285" t="s">
        <v>3996</v>
      </c>
      <c r="G3875" s="266" t="s">
        <v>121</v>
      </c>
      <c r="H3875" s="266">
        <f>IF(G3875="Traditional Stove",0.1,0.2)</f>
        <v>0.1</v>
      </c>
      <c r="I3875" s="266">
        <f>YEAR(J3875)</f>
        <v>2023</v>
      </c>
      <c r="J3875" s="267">
        <v>45010</v>
      </c>
      <c r="K3875" s="267">
        <f>J3875+1</f>
        <v>45011</v>
      </c>
      <c r="L3875" s="266">
        <f>IF(M3875&lt;=365,1,2)</f>
        <v>1</v>
      </c>
      <c r="M3875" s="266">
        <f>IF(K3875&lt;$C$1,$C$2-$C$1+1,$C$2-K3875+1)</f>
        <v>36</v>
      </c>
      <c r="N3875" s="268">
        <f>M3875/365</f>
        <v>9.8630136986301367E-2</v>
      </c>
      <c r="O3875" s="269">
        <f>'Data and Parameter'!$E$4*'Data and Parameter'!$E$5*('Data and Parameter'!$E$6+'Data and Parameter'!$E$7)*'Data and Parameter'!$E$19*'Data and Parameter'!$E$14*'ER calculations'!N3875</f>
        <v>0.51068210286524263</v>
      </c>
    </row>
    <row r="3876" spans="1:15" ht="15">
      <c r="A3876" s="284">
        <v>3872</v>
      </c>
      <c r="B3876" s="287"/>
      <c r="C3876" s="287"/>
      <c r="D3876" s="284" t="s">
        <v>3178</v>
      </c>
      <c r="E3876" s="287"/>
      <c r="F3876" s="285" t="s">
        <v>3997</v>
      </c>
      <c r="G3876" s="266" t="s">
        <v>121</v>
      </c>
      <c r="H3876" s="266">
        <f>IF(G3876="Traditional Stove",0.1,0.2)</f>
        <v>0.1</v>
      </c>
      <c r="I3876" s="266">
        <f>YEAR(J3876)</f>
        <v>2023</v>
      </c>
      <c r="J3876" s="267">
        <v>44968</v>
      </c>
      <c r="K3876" s="267">
        <f>J3876+1</f>
        <v>44969</v>
      </c>
      <c r="L3876" s="266">
        <f>IF(M3876&lt;=365,1,2)</f>
        <v>1</v>
      </c>
      <c r="M3876" s="266">
        <f>IF(K3876&lt;$C$1,$C$2-$C$1+1,$C$2-K3876+1)</f>
        <v>78</v>
      </c>
      <c r="N3876" s="268">
        <f>M3876/365</f>
        <v>0.21369863013698631</v>
      </c>
      <c r="O3876" s="269">
        <f>'Data and Parameter'!$E$4*'Data and Parameter'!$E$5*('Data and Parameter'!$E$6+'Data and Parameter'!$E$7)*'Data and Parameter'!$E$19*'Data and Parameter'!$E$14*'ER calculations'!N3876</f>
        <v>1.1064778895413589</v>
      </c>
    </row>
    <row r="3877" spans="1:15" ht="15">
      <c r="A3877" s="284">
        <v>3873</v>
      </c>
      <c r="B3877" s="287"/>
      <c r="C3877" s="287"/>
      <c r="D3877" s="284" t="s">
        <v>3178</v>
      </c>
      <c r="E3877" s="287"/>
      <c r="F3877" s="285" t="s">
        <v>3998</v>
      </c>
      <c r="G3877" s="266" t="s">
        <v>121</v>
      </c>
      <c r="H3877" s="266">
        <f>IF(G3877="Traditional Stove",0.1,0.2)</f>
        <v>0.1</v>
      </c>
      <c r="I3877" s="266">
        <f>YEAR(J3877)</f>
        <v>2023</v>
      </c>
      <c r="J3877" s="267">
        <v>44971</v>
      </c>
      <c r="K3877" s="267">
        <f>J3877+1</f>
        <v>44972</v>
      </c>
      <c r="L3877" s="266">
        <f>IF(M3877&lt;=365,1,2)</f>
        <v>1</v>
      </c>
      <c r="M3877" s="266">
        <f>IF(K3877&lt;$C$1,$C$2-$C$1+1,$C$2-K3877+1)</f>
        <v>75</v>
      </c>
      <c r="N3877" s="268">
        <f>M3877/365</f>
        <v>0.20547945205479451</v>
      </c>
      <c r="O3877" s="269">
        <f>'Data and Parameter'!$E$4*'Data and Parameter'!$E$5*('Data and Parameter'!$E$6+'Data and Parameter'!$E$7)*'Data and Parameter'!$E$19*'Data and Parameter'!$E$14*'ER calculations'!N3877</f>
        <v>1.063921047635922</v>
      </c>
    </row>
    <row r="3878" spans="1:15" ht="15">
      <c r="A3878" s="284">
        <v>3874</v>
      </c>
      <c r="B3878" s="287"/>
      <c r="C3878" s="287"/>
      <c r="D3878" s="284" t="s">
        <v>3178</v>
      </c>
      <c r="E3878" s="287"/>
      <c r="F3878" s="285" t="s">
        <v>3999</v>
      </c>
      <c r="G3878" s="266" t="s">
        <v>121</v>
      </c>
      <c r="H3878" s="266">
        <f>IF(G3878="Traditional Stove",0.1,0.2)</f>
        <v>0.1</v>
      </c>
      <c r="I3878" s="266">
        <f>YEAR(J3878)</f>
        <v>2023</v>
      </c>
      <c r="J3878" s="267">
        <v>44968</v>
      </c>
      <c r="K3878" s="267">
        <f>J3878+1</f>
        <v>44969</v>
      </c>
      <c r="L3878" s="266">
        <f>IF(M3878&lt;=365,1,2)</f>
        <v>1</v>
      </c>
      <c r="M3878" s="266">
        <f>IF(K3878&lt;$C$1,$C$2-$C$1+1,$C$2-K3878+1)</f>
        <v>78</v>
      </c>
      <c r="N3878" s="268">
        <f>M3878/365</f>
        <v>0.21369863013698631</v>
      </c>
      <c r="O3878" s="269">
        <f>'Data and Parameter'!$E$4*'Data and Parameter'!$E$5*('Data and Parameter'!$E$6+'Data and Parameter'!$E$7)*'Data and Parameter'!$E$19*'Data and Parameter'!$E$14*'ER calculations'!N3878</f>
        <v>1.1064778895413589</v>
      </c>
    </row>
    <row r="3879" spans="1:15" ht="15">
      <c r="A3879" s="284">
        <v>3875</v>
      </c>
      <c r="B3879" s="287"/>
      <c r="C3879" s="287"/>
      <c r="D3879" s="284" t="s">
        <v>588</v>
      </c>
      <c r="E3879" s="287"/>
      <c r="F3879" s="285" t="s">
        <v>4000</v>
      </c>
      <c r="G3879" s="266" t="s">
        <v>121</v>
      </c>
      <c r="H3879" s="266">
        <f>IF(G3879="Traditional Stove",0.1,0.2)</f>
        <v>0.1</v>
      </c>
      <c r="I3879" s="266">
        <f>YEAR(J3879)</f>
        <v>2023</v>
      </c>
      <c r="J3879" s="267">
        <v>45014</v>
      </c>
      <c r="K3879" s="267">
        <f>J3879+1</f>
        <v>45015</v>
      </c>
      <c r="L3879" s="266">
        <f>IF(M3879&lt;=365,1,2)</f>
        <v>1</v>
      </c>
      <c r="M3879" s="266">
        <f>IF(K3879&lt;$C$1,$C$2-$C$1+1,$C$2-K3879+1)</f>
        <v>32</v>
      </c>
      <c r="N3879" s="268">
        <f>M3879/365</f>
        <v>8.7671232876712329E-2</v>
      </c>
      <c r="O3879" s="269">
        <f>'Data and Parameter'!$E$4*'Data and Parameter'!$E$5*('Data and Parameter'!$E$6+'Data and Parameter'!$E$7)*'Data and Parameter'!$E$19*'Data and Parameter'!$E$14*'ER calculations'!N3879</f>
        <v>0.45393964699132677</v>
      </c>
    </row>
    <row r="3880" spans="1:15" ht="15">
      <c r="A3880" s="284">
        <v>3876</v>
      </c>
      <c r="B3880" s="287"/>
      <c r="C3880" s="287"/>
      <c r="D3880" s="284" t="s">
        <v>1376</v>
      </c>
      <c r="E3880" s="287"/>
      <c r="F3880" s="285" t="s">
        <v>4001</v>
      </c>
      <c r="G3880" s="266" t="s">
        <v>121</v>
      </c>
      <c r="H3880" s="266">
        <f>IF(G3880="Traditional Stove",0.1,0.2)</f>
        <v>0.1</v>
      </c>
      <c r="I3880" s="266">
        <f>YEAR(J3880)</f>
        <v>2023</v>
      </c>
      <c r="J3880" s="267">
        <v>45010</v>
      </c>
      <c r="K3880" s="267">
        <f>J3880+1</f>
        <v>45011</v>
      </c>
      <c r="L3880" s="266">
        <f>IF(M3880&lt;=365,1,2)</f>
        <v>1</v>
      </c>
      <c r="M3880" s="266">
        <f>IF(K3880&lt;$C$1,$C$2-$C$1+1,$C$2-K3880+1)</f>
        <v>36</v>
      </c>
      <c r="N3880" s="268">
        <f>M3880/365</f>
        <v>9.8630136986301367E-2</v>
      </c>
      <c r="O3880" s="269">
        <f>'Data and Parameter'!$E$4*'Data and Parameter'!$E$5*('Data and Parameter'!$E$6+'Data and Parameter'!$E$7)*'Data and Parameter'!$E$19*'Data and Parameter'!$E$14*'ER calculations'!N3880</f>
        <v>0.51068210286524263</v>
      </c>
    </row>
    <row r="3881" spans="1:15" ht="15">
      <c r="A3881" s="284">
        <v>3877</v>
      </c>
      <c r="B3881" s="287"/>
      <c r="C3881" s="287"/>
      <c r="D3881" s="284" t="s">
        <v>1376</v>
      </c>
      <c r="E3881" s="287"/>
      <c r="F3881" s="285" t="s">
        <v>4002</v>
      </c>
      <c r="G3881" s="266" t="s">
        <v>121</v>
      </c>
      <c r="H3881" s="266">
        <f>IF(G3881="Traditional Stove",0.1,0.2)</f>
        <v>0.1</v>
      </c>
      <c r="I3881" s="266">
        <f>YEAR(J3881)</f>
        <v>2023</v>
      </c>
      <c r="J3881" s="267">
        <v>44984</v>
      </c>
      <c r="K3881" s="267">
        <f>J3881+1</f>
        <v>44985</v>
      </c>
      <c r="L3881" s="266">
        <f>IF(M3881&lt;=365,1,2)</f>
        <v>1</v>
      </c>
      <c r="M3881" s="266">
        <f>IF(K3881&lt;$C$1,$C$2-$C$1+1,$C$2-K3881+1)</f>
        <v>62</v>
      </c>
      <c r="N3881" s="268">
        <f>M3881/365</f>
        <v>0.16986301369863013</v>
      </c>
      <c r="O3881" s="269">
        <f>'Data and Parameter'!$E$4*'Data and Parameter'!$E$5*('Data and Parameter'!$E$6+'Data and Parameter'!$E$7)*'Data and Parameter'!$E$19*'Data and Parameter'!$E$14*'ER calculations'!N3881</f>
        <v>0.87950806604569554</v>
      </c>
    </row>
    <row r="3882" spans="1:15" ht="15">
      <c r="A3882" s="284">
        <v>3878</v>
      </c>
      <c r="B3882" s="287"/>
      <c r="C3882" s="287"/>
      <c r="D3882" s="284" t="s">
        <v>1376</v>
      </c>
      <c r="E3882" s="287"/>
      <c r="F3882" s="285" t="s">
        <v>4003</v>
      </c>
      <c r="G3882" s="266" t="s">
        <v>121</v>
      </c>
      <c r="H3882" s="266">
        <f>IF(G3882="Traditional Stove",0.1,0.2)</f>
        <v>0.1</v>
      </c>
      <c r="I3882" s="266">
        <f>YEAR(J3882)</f>
        <v>2023</v>
      </c>
      <c r="J3882" s="267">
        <v>45010</v>
      </c>
      <c r="K3882" s="267">
        <f>J3882+1</f>
        <v>45011</v>
      </c>
      <c r="L3882" s="266">
        <f>IF(M3882&lt;=365,1,2)</f>
        <v>1</v>
      </c>
      <c r="M3882" s="266">
        <f>IF(K3882&lt;$C$1,$C$2-$C$1+1,$C$2-K3882+1)</f>
        <v>36</v>
      </c>
      <c r="N3882" s="268">
        <f>M3882/365</f>
        <v>9.8630136986301367E-2</v>
      </c>
      <c r="O3882" s="269">
        <f>'Data and Parameter'!$E$4*'Data and Parameter'!$E$5*('Data and Parameter'!$E$6+'Data and Parameter'!$E$7)*'Data and Parameter'!$E$19*'Data and Parameter'!$E$14*'ER calculations'!N3882</f>
        <v>0.51068210286524263</v>
      </c>
    </row>
    <row r="3883" spans="1:15" ht="15">
      <c r="A3883" s="284">
        <v>3879</v>
      </c>
      <c r="B3883" s="287"/>
      <c r="C3883" s="287"/>
      <c r="D3883" s="284" t="s">
        <v>588</v>
      </c>
      <c r="E3883" s="287"/>
      <c r="F3883" s="285" t="s">
        <v>4004</v>
      </c>
      <c r="G3883" s="266" t="s">
        <v>121</v>
      </c>
      <c r="H3883" s="266">
        <f>IF(G3883="Traditional Stove",0.1,0.2)</f>
        <v>0.1</v>
      </c>
      <c r="I3883" s="266">
        <f>YEAR(J3883)</f>
        <v>2023</v>
      </c>
      <c r="J3883" s="267">
        <v>45014</v>
      </c>
      <c r="K3883" s="267">
        <f>J3883+1</f>
        <v>45015</v>
      </c>
      <c r="L3883" s="266">
        <f>IF(M3883&lt;=365,1,2)</f>
        <v>1</v>
      </c>
      <c r="M3883" s="266">
        <f>IF(K3883&lt;$C$1,$C$2-$C$1+1,$C$2-K3883+1)</f>
        <v>32</v>
      </c>
      <c r="N3883" s="268">
        <f>M3883/365</f>
        <v>8.7671232876712329E-2</v>
      </c>
      <c r="O3883" s="269">
        <f>'Data and Parameter'!$E$4*'Data and Parameter'!$E$5*('Data and Parameter'!$E$6+'Data and Parameter'!$E$7)*'Data and Parameter'!$E$19*'Data and Parameter'!$E$14*'ER calculations'!N3883</f>
        <v>0.45393964699132677</v>
      </c>
    </row>
    <row r="3884" spans="1:15" ht="15">
      <c r="A3884" s="284">
        <v>3880</v>
      </c>
      <c r="B3884" s="287"/>
      <c r="C3884" s="287"/>
      <c r="D3884" s="284" t="s">
        <v>1376</v>
      </c>
      <c r="E3884" s="287"/>
      <c r="F3884" s="285" t="s">
        <v>4005</v>
      </c>
      <c r="G3884" s="266" t="s">
        <v>121</v>
      </c>
      <c r="H3884" s="266">
        <f>IF(G3884="Traditional Stove",0.1,0.2)</f>
        <v>0.1</v>
      </c>
      <c r="I3884" s="266">
        <f>YEAR(J3884)</f>
        <v>2023</v>
      </c>
      <c r="J3884" s="267">
        <v>45010</v>
      </c>
      <c r="K3884" s="267">
        <f>J3884+1</f>
        <v>45011</v>
      </c>
      <c r="L3884" s="266">
        <f>IF(M3884&lt;=365,1,2)</f>
        <v>1</v>
      </c>
      <c r="M3884" s="266">
        <f>IF(K3884&lt;$C$1,$C$2-$C$1+1,$C$2-K3884+1)</f>
        <v>36</v>
      </c>
      <c r="N3884" s="268">
        <f>M3884/365</f>
        <v>9.8630136986301367E-2</v>
      </c>
      <c r="O3884" s="269">
        <f>'Data and Parameter'!$E$4*'Data and Parameter'!$E$5*('Data and Parameter'!$E$6+'Data and Parameter'!$E$7)*'Data and Parameter'!$E$19*'Data and Parameter'!$E$14*'ER calculations'!N3884</f>
        <v>0.51068210286524263</v>
      </c>
    </row>
    <row r="3885" spans="1:15" ht="15">
      <c r="A3885" s="284">
        <v>3881</v>
      </c>
      <c r="B3885" s="287"/>
      <c r="C3885" s="287"/>
      <c r="D3885" s="284" t="s">
        <v>3178</v>
      </c>
      <c r="E3885" s="287"/>
      <c r="F3885" s="285" t="s">
        <v>4006</v>
      </c>
      <c r="G3885" s="266" t="s">
        <v>121</v>
      </c>
      <c r="H3885" s="266">
        <f>IF(G3885="Traditional Stove",0.1,0.2)</f>
        <v>0.1</v>
      </c>
      <c r="I3885" s="266">
        <f>YEAR(J3885)</f>
        <v>2023</v>
      </c>
      <c r="J3885" s="267">
        <v>44968</v>
      </c>
      <c r="K3885" s="267">
        <f>J3885+1</f>
        <v>44969</v>
      </c>
      <c r="L3885" s="266">
        <f>IF(M3885&lt;=365,1,2)</f>
        <v>1</v>
      </c>
      <c r="M3885" s="266">
        <f>IF(K3885&lt;$C$1,$C$2-$C$1+1,$C$2-K3885+1)</f>
        <v>78</v>
      </c>
      <c r="N3885" s="268">
        <f>M3885/365</f>
        <v>0.21369863013698631</v>
      </c>
      <c r="O3885" s="269">
        <f>'Data and Parameter'!$E$4*'Data and Parameter'!$E$5*('Data and Parameter'!$E$6+'Data and Parameter'!$E$7)*'Data and Parameter'!$E$19*'Data and Parameter'!$E$14*'ER calculations'!N3885</f>
        <v>1.1064778895413589</v>
      </c>
    </row>
    <row r="3886" spans="1:15" ht="15">
      <c r="A3886" s="284">
        <v>3882</v>
      </c>
      <c r="B3886" s="287"/>
      <c r="C3886" s="287"/>
      <c r="D3886" s="284" t="s">
        <v>1376</v>
      </c>
      <c r="E3886" s="287"/>
      <c r="F3886" s="285" t="s">
        <v>4007</v>
      </c>
      <c r="G3886" s="266" t="s">
        <v>121</v>
      </c>
      <c r="H3886" s="266">
        <f>IF(G3886="Traditional Stove",0.1,0.2)</f>
        <v>0.1</v>
      </c>
      <c r="I3886" s="266">
        <f>YEAR(J3886)</f>
        <v>2023</v>
      </c>
      <c r="J3886" s="267">
        <v>44984</v>
      </c>
      <c r="K3886" s="267">
        <f>J3886+1</f>
        <v>44985</v>
      </c>
      <c r="L3886" s="266">
        <f>IF(M3886&lt;=365,1,2)</f>
        <v>1</v>
      </c>
      <c r="M3886" s="266">
        <f>IF(K3886&lt;$C$1,$C$2-$C$1+1,$C$2-K3886+1)</f>
        <v>62</v>
      </c>
      <c r="N3886" s="268">
        <f>M3886/365</f>
        <v>0.16986301369863013</v>
      </c>
      <c r="O3886" s="269">
        <f>'Data and Parameter'!$E$4*'Data and Parameter'!$E$5*('Data and Parameter'!$E$6+'Data and Parameter'!$E$7)*'Data and Parameter'!$E$19*'Data and Parameter'!$E$14*'ER calculations'!N3886</f>
        <v>0.87950806604569554</v>
      </c>
    </row>
    <row r="3887" spans="1:15" ht="15">
      <c r="A3887" s="284">
        <v>3883</v>
      </c>
      <c r="B3887" s="287"/>
      <c r="C3887" s="287"/>
      <c r="D3887" s="284" t="s">
        <v>1376</v>
      </c>
      <c r="E3887" s="287"/>
      <c r="F3887" s="285" t="s">
        <v>4008</v>
      </c>
      <c r="G3887" s="266" t="s">
        <v>121</v>
      </c>
      <c r="H3887" s="266">
        <f>IF(G3887="Traditional Stove",0.1,0.2)</f>
        <v>0.1</v>
      </c>
      <c r="I3887" s="266">
        <f>YEAR(J3887)</f>
        <v>2023</v>
      </c>
      <c r="J3887" s="267">
        <v>45010</v>
      </c>
      <c r="K3887" s="267">
        <f>J3887+1</f>
        <v>45011</v>
      </c>
      <c r="L3887" s="266">
        <f>IF(M3887&lt;=365,1,2)</f>
        <v>1</v>
      </c>
      <c r="M3887" s="266">
        <f>IF(K3887&lt;$C$1,$C$2-$C$1+1,$C$2-K3887+1)</f>
        <v>36</v>
      </c>
      <c r="N3887" s="268">
        <f>M3887/365</f>
        <v>9.8630136986301367E-2</v>
      </c>
      <c r="O3887" s="269">
        <f>'Data and Parameter'!$E$4*'Data and Parameter'!$E$5*('Data and Parameter'!$E$6+'Data and Parameter'!$E$7)*'Data and Parameter'!$E$19*'Data and Parameter'!$E$14*'ER calculations'!N3887</f>
        <v>0.51068210286524263</v>
      </c>
    </row>
    <row r="3888" spans="1:15" ht="15">
      <c r="A3888" s="284">
        <v>3884</v>
      </c>
      <c r="B3888" s="287"/>
      <c r="C3888" s="287"/>
      <c r="D3888" s="284" t="s">
        <v>3178</v>
      </c>
      <c r="E3888" s="287"/>
      <c r="F3888" s="285" t="s">
        <v>4009</v>
      </c>
      <c r="G3888" s="266" t="s">
        <v>121</v>
      </c>
      <c r="H3888" s="266">
        <f>IF(G3888="Traditional Stove",0.1,0.2)</f>
        <v>0.1</v>
      </c>
      <c r="I3888" s="266">
        <f>YEAR(J3888)</f>
        <v>2023</v>
      </c>
      <c r="J3888" s="267">
        <v>44968</v>
      </c>
      <c r="K3888" s="267">
        <f>J3888+1</f>
        <v>44969</v>
      </c>
      <c r="L3888" s="266">
        <f>IF(M3888&lt;=365,1,2)</f>
        <v>1</v>
      </c>
      <c r="M3888" s="266">
        <f>IF(K3888&lt;$C$1,$C$2-$C$1+1,$C$2-K3888+1)</f>
        <v>78</v>
      </c>
      <c r="N3888" s="268">
        <f>M3888/365</f>
        <v>0.21369863013698631</v>
      </c>
      <c r="O3888" s="269">
        <f>'Data and Parameter'!$E$4*'Data and Parameter'!$E$5*('Data and Parameter'!$E$6+'Data and Parameter'!$E$7)*'Data and Parameter'!$E$19*'Data and Parameter'!$E$14*'ER calculations'!N3888</f>
        <v>1.1064778895413589</v>
      </c>
    </row>
    <row r="3889" spans="1:15" ht="15">
      <c r="A3889" s="284">
        <v>3885</v>
      </c>
      <c r="B3889" s="287"/>
      <c r="C3889" s="287"/>
      <c r="D3889" s="284" t="s">
        <v>588</v>
      </c>
      <c r="E3889" s="287"/>
      <c r="F3889" s="285" t="s">
        <v>4010</v>
      </c>
      <c r="G3889" s="266" t="s">
        <v>121</v>
      </c>
      <c r="H3889" s="266">
        <f>IF(G3889="Traditional Stove",0.1,0.2)</f>
        <v>0.1</v>
      </c>
      <c r="I3889" s="266">
        <f>YEAR(J3889)</f>
        <v>2023</v>
      </c>
      <c r="J3889" s="267">
        <v>45014</v>
      </c>
      <c r="K3889" s="267">
        <f>J3889+1</f>
        <v>45015</v>
      </c>
      <c r="L3889" s="266">
        <f>IF(M3889&lt;=365,1,2)</f>
        <v>1</v>
      </c>
      <c r="M3889" s="266">
        <f>IF(K3889&lt;$C$1,$C$2-$C$1+1,$C$2-K3889+1)</f>
        <v>32</v>
      </c>
      <c r="N3889" s="268">
        <f>M3889/365</f>
        <v>8.7671232876712329E-2</v>
      </c>
      <c r="O3889" s="269">
        <f>'Data and Parameter'!$E$4*'Data and Parameter'!$E$5*('Data and Parameter'!$E$6+'Data and Parameter'!$E$7)*'Data and Parameter'!$E$19*'Data and Parameter'!$E$14*'ER calculations'!N3889</f>
        <v>0.45393964699132677</v>
      </c>
    </row>
    <row r="3890" spans="1:15" ht="15">
      <c r="A3890" s="284">
        <v>3886</v>
      </c>
      <c r="B3890" s="287"/>
      <c r="C3890" s="287"/>
      <c r="D3890" s="284" t="s">
        <v>1376</v>
      </c>
      <c r="E3890" s="287"/>
      <c r="F3890" s="285" t="s">
        <v>4011</v>
      </c>
      <c r="G3890" s="266" t="s">
        <v>121</v>
      </c>
      <c r="H3890" s="266">
        <f>IF(G3890="Traditional Stove",0.1,0.2)</f>
        <v>0.1</v>
      </c>
      <c r="I3890" s="266">
        <f>YEAR(J3890)</f>
        <v>2023</v>
      </c>
      <c r="J3890" s="267">
        <v>45010</v>
      </c>
      <c r="K3890" s="267">
        <f>J3890+1</f>
        <v>45011</v>
      </c>
      <c r="L3890" s="266">
        <f>IF(M3890&lt;=365,1,2)</f>
        <v>1</v>
      </c>
      <c r="M3890" s="266">
        <f>IF(K3890&lt;$C$1,$C$2-$C$1+1,$C$2-K3890+1)</f>
        <v>36</v>
      </c>
      <c r="N3890" s="268">
        <f>M3890/365</f>
        <v>9.8630136986301367E-2</v>
      </c>
      <c r="O3890" s="269">
        <f>'Data and Parameter'!$E$4*'Data and Parameter'!$E$5*('Data and Parameter'!$E$6+'Data and Parameter'!$E$7)*'Data and Parameter'!$E$19*'Data and Parameter'!$E$14*'ER calculations'!N3890</f>
        <v>0.51068210286524263</v>
      </c>
    </row>
    <row r="3891" spans="1:15" ht="15">
      <c r="A3891" s="284">
        <v>3887</v>
      </c>
      <c r="B3891" s="287"/>
      <c r="C3891" s="287"/>
      <c r="D3891" s="284" t="s">
        <v>1376</v>
      </c>
      <c r="E3891" s="287"/>
      <c r="F3891" s="285" t="s">
        <v>4012</v>
      </c>
      <c r="G3891" s="266" t="s">
        <v>121</v>
      </c>
      <c r="H3891" s="266">
        <f>IF(G3891="Traditional Stove",0.1,0.2)</f>
        <v>0.1</v>
      </c>
      <c r="I3891" s="266">
        <f>YEAR(J3891)</f>
        <v>2023</v>
      </c>
      <c r="J3891" s="267">
        <v>44984</v>
      </c>
      <c r="K3891" s="267">
        <f>J3891+1</f>
        <v>44985</v>
      </c>
      <c r="L3891" s="266">
        <f>IF(M3891&lt;=365,1,2)</f>
        <v>1</v>
      </c>
      <c r="M3891" s="266">
        <f>IF(K3891&lt;$C$1,$C$2-$C$1+1,$C$2-K3891+1)</f>
        <v>62</v>
      </c>
      <c r="N3891" s="268">
        <f>M3891/365</f>
        <v>0.16986301369863013</v>
      </c>
      <c r="O3891" s="269">
        <f>'Data and Parameter'!$E$4*'Data and Parameter'!$E$5*('Data and Parameter'!$E$6+'Data and Parameter'!$E$7)*'Data and Parameter'!$E$19*'Data and Parameter'!$E$14*'ER calculations'!N3891</f>
        <v>0.87950806604569554</v>
      </c>
    </row>
    <row r="3892" spans="1:15" ht="15">
      <c r="A3892" s="284">
        <v>3888</v>
      </c>
      <c r="B3892" s="287"/>
      <c r="C3892" s="287"/>
      <c r="D3892" s="284" t="s">
        <v>1376</v>
      </c>
      <c r="E3892" s="287"/>
      <c r="F3892" s="285" t="s">
        <v>4013</v>
      </c>
      <c r="G3892" s="266" t="s">
        <v>121</v>
      </c>
      <c r="H3892" s="266">
        <f>IF(G3892="Traditional Stove",0.1,0.2)</f>
        <v>0.1</v>
      </c>
      <c r="I3892" s="266">
        <f>YEAR(J3892)</f>
        <v>2023</v>
      </c>
      <c r="J3892" s="267">
        <v>45010</v>
      </c>
      <c r="K3892" s="267">
        <f>J3892+1</f>
        <v>45011</v>
      </c>
      <c r="L3892" s="266">
        <f>IF(M3892&lt;=365,1,2)</f>
        <v>1</v>
      </c>
      <c r="M3892" s="266">
        <f>IF(K3892&lt;$C$1,$C$2-$C$1+1,$C$2-K3892+1)</f>
        <v>36</v>
      </c>
      <c r="N3892" s="268">
        <f>M3892/365</f>
        <v>9.8630136986301367E-2</v>
      </c>
      <c r="O3892" s="269">
        <f>'Data and Parameter'!$E$4*'Data and Parameter'!$E$5*('Data and Parameter'!$E$6+'Data and Parameter'!$E$7)*'Data and Parameter'!$E$19*'Data and Parameter'!$E$14*'ER calculations'!N3892</f>
        <v>0.51068210286524263</v>
      </c>
    </row>
    <row r="3893" spans="1:15" ht="15">
      <c r="A3893" s="284">
        <v>3889</v>
      </c>
      <c r="B3893" s="287"/>
      <c r="C3893" s="287"/>
      <c r="D3893" s="284" t="s">
        <v>1376</v>
      </c>
      <c r="E3893" s="287"/>
      <c r="F3893" s="285" t="s">
        <v>4014</v>
      </c>
      <c r="G3893" s="266" t="s">
        <v>121</v>
      </c>
      <c r="H3893" s="266">
        <f>IF(G3893="Traditional Stove",0.1,0.2)</f>
        <v>0.1</v>
      </c>
      <c r="I3893" s="266">
        <f>YEAR(J3893)</f>
        <v>2023</v>
      </c>
      <c r="J3893" s="267">
        <v>44984</v>
      </c>
      <c r="K3893" s="267">
        <f>J3893+1</f>
        <v>44985</v>
      </c>
      <c r="L3893" s="266">
        <f>IF(M3893&lt;=365,1,2)</f>
        <v>1</v>
      </c>
      <c r="M3893" s="266">
        <f>IF(K3893&lt;$C$1,$C$2-$C$1+1,$C$2-K3893+1)</f>
        <v>62</v>
      </c>
      <c r="N3893" s="268">
        <f>M3893/365</f>
        <v>0.16986301369863013</v>
      </c>
      <c r="O3893" s="269">
        <f>'Data and Parameter'!$E$4*'Data and Parameter'!$E$5*('Data and Parameter'!$E$6+'Data and Parameter'!$E$7)*'Data and Parameter'!$E$19*'Data and Parameter'!$E$14*'ER calculations'!N3893</f>
        <v>0.87950806604569554</v>
      </c>
    </row>
    <row r="3894" spans="1:15" ht="15">
      <c r="A3894" s="284">
        <v>3890</v>
      </c>
      <c r="B3894" s="287"/>
      <c r="C3894" s="287"/>
      <c r="D3894" s="284" t="s">
        <v>3178</v>
      </c>
      <c r="E3894" s="287"/>
      <c r="F3894" s="285" t="s">
        <v>4015</v>
      </c>
      <c r="G3894" s="266" t="s">
        <v>121</v>
      </c>
      <c r="H3894" s="266">
        <f>IF(G3894="Traditional Stove",0.1,0.2)</f>
        <v>0.1</v>
      </c>
      <c r="I3894" s="266">
        <f>YEAR(J3894)</f>
        <v>2023</v>
      </c>
      <c r="J3894" s="267">
        <v>44971</v>
      </c>
      <c r="K3894" s="267">
        <f>J3894+1</f>
        <v>44972</v>
      </c>
      <c r="L3894" s="266">
        <f>IF(M3894&lt;=365,1,2)</f>
        <v>1</v>
      </c>
      <c r="M3894" s="266">
        <f>IF(K3894&lt;$C$1,$C$2-$C$1+1,$C$2-K3894+1)</f>
        <v>75</v>
      </c>
      <c r="N3894" s="268">
        <f>M3894/365</f>
        <v>0.20547945205479451</v>
      </c>
      <c r="O3894" s="269">
        <f>'Data and Parameter'!$E$4*'Data and Parameter'!$E$5*('Data and Parameter'!$E$6+'Data and Parameter'!$E$7)*'Data and Parameter'!$E$19*'Data and Parameter'!$E$14*'ER calculations'!N3894</f>
        <v>1.063921047635922</v>
      </c>
    </row>
    <row r="3895" spans="1:15" ht="15">
      <c r="A3895" s="284">
        <v>3891</v>
      </c>
      <c r="B3895" s="287"/>
      <c r="C3895" s="287"/>
      <c r="D3895" s="284" t="s">
        <v>119</v>
      </c>
      <c r="E3895" s="287"/>
      <c r="F3895" s="285" t="s">
        <v>4016</v>
      </c>
      <c r="G3895" s="266" t="s">
        <v>121</v>
      </c>
      <c r="H3895" s="266">
        <f>IF(G3895="Traditional Stove",0.1,0.2)</f>
        <v>0.1</v>
      </c>
      <c r="I3895" s="266">
        <f>YEAR(J3895)</f>
        <v>2023</v>
      </c>
      <c r="J3895" s="267">
        <v>44989</v>
      </c>
      <c r="K3895" s="267">
        <f>J3895+1</f>
        <v>44990</v>
      </c>
      <c r="L3895" s="266">
        <f>IF(M3895&lt;=365,1,2)</f>
        <v>1</v>
      </c>
      <c r="M3895" s="266">
        <f>IF(K3895&lt;$C$1,$C$2-$C$1+1,$C$2-K3895+1)</f>
        <v>57</v>
      </c>
      <c r="N3895" s="268">
        <f>M3895/365</f>
        <v>0.15616438356164383</v>
      </c>
      <c r="O3895" s="269">
        <f>'Data and Parameter'!$E$4*'Data and Parameter'!$E$5*('Data and Parameter'!$E$6+'Data and Parameter'!$E$7)*'Data and Parameter'!$E$19*'Data and Parameter'!$E$14*'ER calculations'!N3895</f>
        <v>0.80857999620330079</v>
      </c>
    </row>
    <row r="3896" spans="1:15" ht="15">
      <c r="A3896" s="284">
        <v>3892</v>
      </c>
      <c r="B3896" s="287"/>
      <c r="C3896" s="287"/>
      <c r="D3896" s="284" t="s">
        <v>588</v>
      </c>
      <c r="E3896" s="287"/>
      <c r="F3896" s="285" t="s">
        <v>4017</v>
      </c>
      <c r="G3896" s="266" t="s">
        <v>121</v>
      </c>
      <c r="H3896" s="266">
        <f>IF(G3896="Traditional Stove",0.1,0.2)</f>
        <v>0.1</v>
      </c>
      <c r="I3896" s="266">
        <f>YEAR(J3896)</f>
        <v>2023</v>
      </c>
      <c r="J3896" s="267">
        <v>45014</v>
      </c>
      <c r="K3896" s="267">
        <f>J3896+1</f>
        <v>45015</v>
      </c>
      <c r="L3896" s="266">
        <f>IF(M3896&lt;=365,1,2)</f>
        <v>1</v>
      </c>
      <c r="M3896" s="266">
        <f>IF(K3896&lt;$C$1,$C$2-$C$1+1,$C$2-K3896+1)</f>
        <v>32</v>
      </c>
      <c r="N3896" s="268">
        <f>M3896/365</f>
        <v>8.7671232876712329E-2</v>
      </c>
      <c r="O3896" s="269">
        <f>'Data and Parameter'!$E$4*'Data and Parameter'!$E$5*('Data and Parameter'!$E$6+'Data and Parameter'!$E$7)*'Data and Parameter'!$E$19*'Data and Parameter'!$E$14*'ER calculations'!N3896</f>
        <v>0.45393964699132677</v>
      </c>
    </row>
    <row r="3897" spans="1:15" ht="15">
      <c r="A3897" s="284">
        <v>3893</v>
      </c>
      <c r="B3897" s="287"/>
      <c r="C3897" s="287"/>
      <c r="D3897" s="284" t="s">
        <v>1376</v>
      </c>
      <c r="E3897" s="287"/>
      <c r="F3897" s="285" t="s">
        <v>4018</v>
      </c>
      <c r="G3897" s="266" t="s">
        <v>121</v>
      </c>
      <c r="H3897" s="266">
        <f>IF(G3897="Traditional Stove",0.1,0.2)</f>
        <v>0.1</v>
      </c>
      <c r="I3897" s="266">
        <f>YEAR(J3897)</f>
        <v>2023</v>
      </c>
      <c r="J3897" s="267">
        <v>45010</v>
      </c>
      <c r="K3897" s="267">
        <f>J3897+1</f>
        <v>45011</v>
      </c>
      <c r="L3897" s="266">
        <f>IF(M3897&lt;=365,1,2)</f>
        <v>1</v>
      </c>
      <c r="M3897" s="266">
        <f>IF(K3897&lt;$C$1,$C$2-$C$1+1,$C$2-K3897+1)</f>
        <v>36</v>
      </c>
      <c r="N3897" s="268">
        <f>M3897/365</f>
        <v>9.8630136986301367E-2</v>
      </c>
      <c r="O3897" s="269">
        <f>'Data and Parameter'!$E$4*'Data and Parameter'!$E$5*('Data and Parameter'!$E$6+'Data and Parameter'!$E$7)*'Data and Parameter'!$E$19*'Data and Parameter'!$E$14*'ER calculations'!N3897</f>
        <v>0.51068210286524263</v>
      </c>
    </row>
    <row r="3898" spans="1:15" ht="15">
      <c r="A3898" s="284">
        <v>3894</v>
      </c>
      <c r="B3898" s="287"/>
      <c r="C3898" s="287"/>
      <c r="D3898" s="284" t="s">
        <v>1376</v>
      </c>
      <c r="E3898" s="287"/>
      <c r="F3898" s="285" t="s">
        <v>4019</v>
      </c>
      <c r="G3898" s="266" t="s">
        <v>121</v>
      </c>
      <c r="H3898" s="266">
        <f>IF(G3898="Traditional Stove",0.1,0.2)</f>
        <v>0.1</v>
      </c>
      <c r="I3898" s="266">
        <f>YEAR(J3898)</f>
        <v>2023</v>
      </c>
      <c r="J3898" s="267">
        <v>44984</v>
      </c>
      <c r="K3898" s="267">
        <f>J3898+1</f>
        <v>44985</v>
      </c>
      <c r="L3898" s="266">
        <f>IF(M3898&lt;=365,1,2)</f>
        <v>1</v>
      </c>
      <c r="M3898" s="266">
        <f>IF(K3898&lt;$C$1,$C$2-$C$1+1,$C$2-K3898+1)</f>
        <v>62</v>
      </c>
      <c r="N3898" s="268">
        <f>M3898/365</f>
        <v>0.16986301369863013</v>
      </c>
      <c r="O3898" s="269">
        <f>'Data and Parameter'!$E$4*'Data and Parameter'!$E$5*('Data and Parameter'!$E$6+'Data and Parameter'!$E$7)*'Data and Parameter'!$E$19*'Data and Parameter'!$E$14*'ER calculations'!N3898</f>
        <v>0.87950806604569554</v>
      </c>
    </row>
    <row r="3899" spans="1:15" ht="15">
      <c r="A3899" s="284">
        <v>3895</v>
      </c>
      <c r="B3899" s="287"/>
      <c r="C3899" s="287"/>
      <c r="D3899" s="284" t="s">
        <v>3178</v>
      </c>
      <c r="E3899" s="287"/>
      <c r="F3899" s="285" t="s">
        <v>4020</v>
      </c>
      <c r="G3899" s="266" t="s">
        <v>121</v>
      </c>
      <c r="H3899" s="266">
        <f>IF(G3899="Traditional Stove",0.1,0.2)</f>
        <v>0.1</v>
      </c>
      <c r="I3899" s="266">
        <f>YEAR(J3899)</f>
        <v>2023</v>
      </c>
      <c r="J3899" s="267">
        <v>44968</v>
      </c>
      <c r="K3899" s="267">
        <f>J3899+1</f>
        <v>44969</v>
      </c>
      <c r="L3899" s="266">
        <f>IF(M3899&lt;=365,1,2)</f>
        <v>1</v>
      </c>
      <c r="M3899" s="266">
        <f>IF(K3899&lt;$C$1,$C$2-$C$1+1,$C$2-K3899+1)</f>
        <v>78</v>
      </c>
      <c r="N3899" s="268">
        <f>M3899/365</f>
        <v>0.21369863013698631</v>
      </c>
      <c r="O3899" s="269">
        <f>'Data and Parameter'!$E$4*'Data and Parameter'!$E$5*('Data and Parameter'!$E$6+'Data and Parameter'!$E$7)*'Data and Parameter'!$E$19*'Data and Parameter'!$E$14*'ER calculations'!N3899</f>
        <v>1.1064778895413589</v>
      </c>
    </row>
    <row r="3900" spans="1:15" ht="15">
      <c r="A3900" s="284">
        <v>3896</v>
      </c>
      <c r="B3900" s="287"/>
      <c r="C3900" s="287"/>
      <c r="D3900" s="284" t="s">
        <v>1376</v>
      </c>
      <c r="E3900" s="287"/>
      <c r="F3900" s="285" t="s">
        <v>4021</v>
      </c>
      <c r="G3900" s="266" t="s">
        <v>121</v>
      </c>
      <c r="H3900" s="266">
        <f>IF(G3900="Traditional Stove",0.1,0.2)</f>
        <v>0.1</v>
      </c>
      <c r="I3900" s="266">
        <f>YEAR(J3900)</f>
        <v>2023</v>
      </c>
      <c r="J3900" s="267">
        <v>45010</v>
      </c>
      <c r="K3900" s="267">
        <f>J3900+1</f>
        <v>45011</v>
      </c>
      <c r="L3900" s="266">
        <f>IF(M3900&lt;=365,1,2)</f>
        <v>1</v>
      </c>
      <c r="M3900" s="266">
        <f>IF(K3900&lt;$C$1,$C$2-$C$1+1,$C$2-K3900+1)</f>
        <v>36</v>
      </c>
      <c r="N3900" s="268">
        <f>M3900/365</f>
        <v>9.8630136986301367E-2</v>
      </c>
      <c r="O3900" s="269">
        <f>'Data and Parameter'!$E$4*'Data and Parameter'!$E$5*('Data and Parameter'!$E$6+'Data and Parameter'!$E$7)*'Data and Parameter'!$E$19*'Data and Parameter'!$E$14*'ER calculations'!N3900</f>
        <v>0.51068210286524263</v>
      </c>
    </row>
    <row r="3901" spans="1:15" ht="15">
      <c r="A3901" s="284">
        <v>3897</v>
      </c>
      <c r="B3901" s="287"/>
      <c r="C3901" s="287"/>
      <c r="D3901" s="284" t="s">
        <v>588</v>
      </c>
      <c r="E3901" s="287"/>
      <c r="F3901" s="285" t="s">
        <v>4022</v>
      </c>
      <c r="G3901" s="266" t="s">
        <v>121</v>
      </c>
      <c r="H3901" s="266">
        <f>IF(G3901="Traditional Stove",0.1,0.2)</f>
        <v>0.1</v>
      </c>
      <c r="I3901" s="266">
        <f>YEAR(J3901)</f>
        <v>2023</v>
      </c>
      <c r="J3901" s="267">
        <v>45014</v>
      </c>
      <c r="K3901" s="267">
        <f>J3901+1</f>
        <v>45015</v>
      </c>
      <c r="L3901" s="266">
        <f>IF(M3901&lt;=365,1,2)</f>
        <v>1</v>
      </c>
      <c r="M3901" s="266">
        <f>IF(K3901&lt;$C$1,$C$2-$C$1+1,$C$2-K3901+1)</f>
        <v>32</v>
      </c>
      <c r="N3901" s="268">
        <f>M3901/365</f>
        <v>8.7671232876712329E-2</v>
      </c>
      <c r="O3901" s="269">
        <f>'Data and Parameter'!$E$4*'Data and Parameter'!$E$5*('Data and Parameter'!$E$6+'Data and Parameter'!$E$7)*'Data and Parameter'!$E$19*'Data and Parameter'!$E$14*'ER calculations'!N3901</f>
        <v>0.45393964699132677</v>
      </c>
    </row>
    <row r="3902" spans="1:15" ht="15">
      <c r="A3902" s="284">
        <v>3898</v>
      </c>
      <c r="B3902" s="287"/>
      <c r="C3902" s="287"/>
      <c r="D3902" s="284" t="s">
        <v>3178</v>
      </c>
      <c r="E3902" s="287"/>
      <c r="F3902" s="285" t="s">
        <v>4023</v>
      </c>
      <c r="G3902" s="266" t="s">
        <v>121</v>
      </c>
      <c r="H3902" s="266">
        <f>IF(G3902="Traditional Stove",0.1,0.2)</f>
        <v>0.1</v>
      </c>
      <c r="I3902" s="266">
        <f>YEAR(J3902)</f>
        <v>2023</v>
      </c>
      <c r="J3902" s="267">
        <v>44968</v>
      </c>
      <c r="K3902" s="267">
        <f>J3902+1</f>
        <v>44969</v>
      </c>
      <c r="L3902" s="266">
        <f>IF(M3902&lt;=365,1,2)</f>
        <v>1</v>
      </c>
      <c r="M3902" s="266">
        <f>IF(K3902&lt;$C$1,$C$2-$C$1+1,$C$2-K3902+1)</f>
        <v>78</v>
      </c>
      <c r="N3902" s="268">
        <f>M3902/365</f>
        <v>0.21369863013698631</v>
      </c>
      <c r="O3902" s="269">
        <f>'Data and Parameter'!$E$4*'Data and Parameter'!$E$5*('Data and Parameter'!$E$6+'Data and Parameter'!$E$7)*'Data and Parameter'!$E$19*'Data and Parameter'!$E$14*'ER calculations'!N3902</f>
        <v>1.1064778895413589</v>
      </c>
    </row>
    <row r="3903" spans="1:15" ht="15">
      <c r="A3903" s="284">
        <v>3899</v>
      </c>
      <c r="B3903" s="287"/>
      <c r="C3903" s="287"/>
      <c r="D3903" s="284" t="s">
        <v>1376</v>
      </c>
      <c r="E3903" s="287"/>
      <c r="F3903" s="285" t="s">
        <v>4024</v>
      </c>
      <c r="G3903" s="266" t="s">
        <v>121</v>
      </c>
      <c r="H3903" s="266">
        <f>IF(G3903="Traditional Stove",0.1,0.2)</f>
        <v>0.1</v>
      </c>
      <c r="I3903" s="266">
        <f>YEAR(J3903)</f>
        <v>2023</v>
      </c>
      <c r="J3903" s="267">
        <v>45010</v>
      </c>
      <c r="K3903" s="267">
        <f>J3903+1</f>
        <v>45011</v>
      </c>
      <c r="L3903" s="266">
        <f>IF(M3903&lt;=365,1,2)</f>
        <v>1</v>
      </c>
      <c r="M3903" s="266">
        <f>IF(K3903&lt;$C$1,$C$2-$C$1+1,$C$2-K3903+1)</f>
        <v>36</v>
      </c>
      <c r="N3903" s="268">
        <f>M3903/365</f>
        <v>9.8630136986301367E-2</v>
      </c>
      <c r="O3903" s="269">
        <f>'Data and Parameter'!$E$4*'Data and Parameter'!$E$5*('Data and Parameter'!$E$6+'Data and Parameter'!$E$7)*'Data and Parameter'!$E$19*'Data and Parameter'!$E$14*'ER calculations'!N3903</f>
        <v>0.51068210286524263</v>
      </c>
    </row>
    <row r="3904" spans="1:15" ht="15">
      <c r="A3904" s="284">
        <v>3900</v>
      </c>
      <c r="B3904" s="287"/>
      <c r="C3904" s="287"/>
      <c r="D3904" s="284" t="s">
        <v>1376</v>
      </c>
      <c r="E3904" s="287"/>
      <c r="F3904" s="285" t="s">
        <v>4025</v>
      </c>
      <c r="G3904" s="266" t="s">
        <v>121</v>
      </c>
      <c r="H3904" s="266">
        <f>IF(G3904="Traditional Stove",0.1,0.2)</f>
        <v>0.1</v>
      </c>
      <c r="I3904" s="266">
        <f>YEAR(J3904)</f>
        <v>2023</v>
      </c>
      <c r="J3904" s="267">
        <v>44984</v>
      </c>
      <c r="K3904" s="267">
        <f>J3904+1</f>
        <v>44985</v>
      </c>
      <c r="L3904" s="266">
        <f>IF(M3904&lt;=365,1,2)</f>
        <v>1</v>
      </c>
      <c r="M3904" s="266">
        <f>IF(K3904&lt;$C$1,$C$2-$C$1+1,$C$2-K3904+1)</f>
        <v>62</v>
      </c>
      <c r="N3904" s="268">
        <f>M3904/365</f>
        <v>0.16986301369863013</v>
      </c>
      <c r="O3904" s="269">
        <f>'Data and Parameter'!$E$4*'Data and Parameter'!$E$5*('Data and Parameter'!$E$6+'Data and Parameter'!$E$7)*'Data and Parameter'!$E$19*'Data and Parameter'!$E$14*'ER calculations'!N3904</f>
        <v>0.87950806604569554</v>
      </c>
    </row>
    <row r="3905" spans="1:15" ht="15">
      <c r="A3905" s="284">
        <v>3901</v>
      </c>
      <c r="B3905" s="287"/>
      <c r="C3905" s="287"/>
      <c r="D3905" s="284" t="s">
        <v>119</v>
      </c>
      <c r="E3905" s="287"/>
      <c r="F3905" s="285" t="s">
        <v>4026</v>
      </c>
      <c r="G3905" s="266" t="s">
        <v>121</v>
      </c>
      <c r="H3905" s="266">
        <f>IF(G3905="Traditional Stove",0.1,0.2)</f>
        <v>0.1</v>
      </c>
      <c r="I3905" s="266">
        <f>YEAR(J3905)</f>
        <v>2023</v>
      </c>
      <c r="J3905" s="267">
        <v>44989</v>
      </c>
      <c r="K3905" s="267">
        <f>J3905+1</f>
        <v>44990</v>
      </c>
      <c r="L3905" s="266">
        <f>IF(M3905&lt;=365,1,2)</f>
        <v>1</v>
      </c>
      <c r="M3905" s="266">
        <f>IF(K3905&lt;$C$1,$C$2-$C$1+1,$C$2-K3905+1)</f>
        <v>57</v>
      </c>
      <c r="N3905" s="268">
        <f>M3905/365</f>
        <v>0.15616438356164383</v>
      </c>
      <c r="O3905" s="269">
        <f>'Data and Parameter'!$E$4*'Data and Parameter'!$E$5*('Data and Parameter'!$E$6+'Data and Parameter'!$E$7)*'Data and Parameter'!$E$19*'Data and Parameter'!$E$14*'ER calculations'!N3905</f>
        <v>0.80857999620330079</v>
      </c>
    </row>
    <row r="3906" spans="1:15" ht="15">
      <c r="A3906" s="284">
        <v>3902</v>
      </c>
      <c r="B3906" s="287"/>
      <c r="C3906" s="287"/>
      <c r="D3906" s="284" t="s">
        <v>1376</v>
      </c>
      <c r="E3906" s="287"/>
      <c r="F3906" s="285" t="s">
        <v>4027</v>
      </c>
      <c r="G3906" s="266" t="s">
        <v>121</v>
      </c>
      <c r="H3906" s="266">
        <f>IF(G3906="Traditional Stove",0.1,0.2)</f>
        <v>0.1</v>
      </c>
      <c r="I3906" s="266">
        <f>YEAR(J3906)</f>
        <v>2023</v>
      </c>
      <c r="J3906" s="267">
        <v>45010</v>
      </c>
      <c r="K3906" s="267">
        <f>J3906+1</f>
        <v>45011</v>
      </c>
      <c r="L3906" s="266">
        <f>IF(M3906&lt;=365,1,2)</f>
        <v>1</v>
      </c>
      <c r="M3906" s="266">
        <f>IF(K3906&lt;$C$1,$C$2-$C$1+1,$C$2-K3906+1)</f>
        <v>36</v>
      </c>
      <c r="N3906" s="268">
        <f>M3906/365</f>
        <v>9.8630136986301367E-2</v>
      </c>
      <c r="O3906" s="269">
        <f>'Data and Parameter'!$E$4*'Data and Parameter'!$E$5*('Data and Parameter'!$E$6+'Data and Parameter'!$E$7)*'Data and Parameter'!$E$19*'Data and Parameter'!$E$14*'ER calculations'!N3906</f>
        <v>0.51068210286524263</v>
      </c>
    </row>
    <row r="3907" spans="1:15" ht="15">
      <c r="A3907" s="284">
        <v>3903</v>
      </c>
      <c r="B3907" s="287"/>
      <c r="C3907" s="287"/>
      <c r="D3907" s="284" t="s">
        <v>588</v>
      </c>
      <c r="E3907" s="287"/>
      <c r="F3907" s="285" t="s">
        <v>4028</v>
      </c>
      <c r="G3907" s="266" t="s">
        <v>121</v>
      </c>
      <c r="H3907" s="266">
        <f>IF(G3907="Traditional Stove",0.1,0.2)</f>
        <v>0.1</v>
      </c>
      <c r="I3907" s="266">
        <f>YEAR(J3907)</f>
        <v>2023</v>
      </c>
      <c r="J3907" s="267">
        <v>45014</v>
      </c>
      <c r="K3907" s="267">
        <f>J3907+1</f>
        <v>45015</v>
      </c>
      <c r="L3907" s="266">
        <f>IF(M3907&lt;=365,1,2)</f>
        <v>1</v>
      </c>
      <c r="M3907" s="266">
        <f>IF(K3907&lt;$C$1,$C$2-$C$1+1,$C$2-K3907+1)</f>
        <v>32</v>
      </c>
      <c r="N3907" s="268">
        <f>M3907/365</f>
        <v>8.7671232876712329E-2</v>
      </c>
      <c r="O3907" s="269">
        <f>'Data and Parameter'!$E$4*'Data and Parameter'!$E$5*('Data and Parameter'!$E$6+'Data and Parameter'!$E$7)*'Data and Parameter'!$E$19*'Data and Parameter'!$E$14*'ER calculations'!N3907</f>
        <v>0.45393964699132677</v>
      </c>
    </row>
    <row r="3908" spans="1:15" ht="15">
      <c r="A3908" s="284">
        <v>3904</v>
      </c>
      <c r="B3908" s="287"/>
      <c r="C3908" s="287"/>
      <c r="D3908" s="284" t="s">
        <v>3178</v>
      </c>
      <c r="E3908" s="287"/>
      <c r="F3908" s="285" t="s">
        <v>4029</v>
      </c>
      <c r="G3908" s="266" t="s">
        <v>121</v>
      </c>
      <c r="H3908" s="266">
        <f>IF(G3908="Traditional Stove",0.1,0.2)</f>
        <v>0.1</v>
      </c>
      <c r="I3908" s="266">
        <f>YEAR(J3908)</f>
        <v>2023</v>
      </c>
      <c r="J3908" s="267">
        <v>44968</v>
      </c>
      <c r="K3908" s="267">
        <f>J3908+1</f>
        <v>44969</v>
      </c>
      <c r="L3908" s="266">
        <f>IF(M3908&lt;=365,1,2)</f>
        <v>1</v>
      </c>
      <c r="M3908" s="266">
        <f>IF(K3908&lt;$C$1,$C$2-$C$1+1,$C$2-K3908+1)</f>
        <v>78</v>
      </c>
      <c r="N3908" s="268">
        <f>M3908/365</f>
        <v>0.21369863013698631</v>
      </c>
      <c r="O3908" s="269">
        <f>'Data and Parameter'!$E$4*'Data and Parameter'!$E$5*('Data and Parameter'!$E$6+'Data and Parameter'!$E$7)*'Data and Parameter'!$E$19*'Data and Parameter'!$E$14*'ER calculations'!N3908</f>
        <v>1.1064778895413589</v>
      </c>
    </row>
    <row r="3909" spans="1:15" ht="15">
      <c r="A3909" s="284">
        <v>3905</v>
      </c>
      <c r="B3909" s="287"/>
      <c r="C3909" s="287"/>
      <c r="D3909" s="284" t="s">
        <v>1376</v>
      </c>
      <c r="E3909" s="287"/>
      <c r="F3909" s="285" t="s">
        <v>4030</v>
      </c>
      <c r="G3909" s="266" t="s">
        <v>121</v>
      </c>
      <c r="H3909" s="266">
        <f>IF(G3909="Traditional Stove",0.1,0.2)</f>
        <v>0.1</v>
      </c>
      <c r="I3909" s="266">
        <f>YEAR(J3909)</f>
        <v>2023</v>
      </c>
      <c r="J3909" s="267">
        <v>44984</v>
      </c>
      <c r="K3909" s="267">
        <f>J3909+1</f>
        <v>44985</v>
      </c>
      <c r="L3909" s="266">
        <f>IF(M3909&lt;=365,1,2)</f>
        <v>1</v>
      </c>
      <c r="M3909" s="266">
        <f>IF(K3909&lt;$C$1,$C$2-$C$1+1,$C$2-K3909+1)</f>
        <v>62</v>
      </c>
      <c r="N3909" s="268">
        <f>M3909/365</f>
        <v>0.16986301369863013</v>
      </c>
      <c r="O3909" s="269">
        <f>'Data and Parameter'!$E$4*'Data and Parameter'!$E$5*('Data and Parameter'!$E$6+'Data and Parameter'!$E$7)*'Data and Parameter'!$E$19*'Data and Parameter'!$E$14*'ER calculations'!N3909</f>
        <v>0.87950806604569554</v>
      </c>
    </row>
    <row r="3910" spans="1:15" ht="15">
      <c r="A3910" s="284">
        <v>3906</v>
      </c>
      <c r="B3910" s="287"/>
      <c r="C3910" s="287"/>
      <c r="D3910" s="284" t="s">
        <v>3178</v>
      </c>
      <c r="E3910" s="287"/>
      <c r="F3910" s="285" t="s">
        <v>4031</v>
      </c>
      <c r="G3910" s="266" t="s">
        <v>121</v>
      </c>
      <c r="H3910" s="266">
        <f>IF(G3910="Traditional Stove",0.1,0.2)</f>
        <v>0.1</v>
      </c>
      <c r="I3910" s="266">
        <f>YEAR(J3910)</f>
        <v>2023</v>
      </c>
      <c r="J3910" s="267">
        <v>44971</v>
      </c>
      <c r="K3910" s="267">
        <f>J3910+1</f>
        <v>44972</v>
      </c>
      <c r="L3910" s="266">
        <f>IF(M3910&lt;=365,1,2)</f>
        <v>1</v>
      </c>
      <c r="M3910" s="266">
        <f>IF(K3910&lt;$C$1,$C$2-$C$1+1,$C$2-K3910+1)</f>
        <v>75</v>
      </c>
      <c r="N3910" s="268">
        <f>M3910/365</f>
        <v>0.20547945205479451</v>
      </c>
      <c r="O3910" s="269">
        <f>'Data and Parameter'!$E$4*'Data and Parameter'!$E$5*('Data and Parameter'!$E$6+'Data and Parameter'!$E$7)*'Data and Parameter'!$E$19*'Data and Parameter'!$E$14*'ER calculations'!N3910</f>
        <v>1.063921047635922</v>
      </c>
    </row>
    <row r="3911" spans="1:15" ht="15">
      <c r="A3911" s="284">
        <v>3907</v>
      </c>
      <c r="B3911" s="287"/>
      <c r="C3911" s="287"/>
      <c r="D3911" s="284" t="s">
        <v>1376</v>
      </c>
      <c r="E3911" s="287"/>
      <c r="F3911" s="285" t="s">
        <v>4032</v>
      </c>
      <c r="G3911" s="266" t="s">
        <v>121</v>
      </c>
      <c r="H3911" s="266">
        <f>IF(G3911="Traditional Stove",0.1,0.2)</f>
        <v>0.1</v>
      </c>
      <c r="I3911" s="266">
        <f>YEAR(J3911)</f>
        <v>2023</v>
      </c>
      <c r="J3911" s="267">
        <v>45010</v>
      </c>
      <c r="K3911" s="267">
        <f>J3911+1</f>
        <v>45011</v>
      </c>
      <c r="L3911" s="266">
        <f>IF(M3911&lt;=365,1,2)</f>
        <v>1</v>
      </c>
      <c r="M3911" s="266">
        <f>IF(K3911&lt;$C$1,$C$2-$C$1+1,$C$2-K3911+1)</f>
        <v>36</v>
      </c>
      <c r="N3911" s="268">
        <f>M3911/365</f>
        <v>9.8630136986301367E-2</v>
      </c>
      <c r="O3911" s="269">
        <f>'Data and Parameter'!$E$4*'Data and Parameter'!$E$5*('Data and Parameter'!$E$6+'Data and Parameter'!$E$7)*'Data and Parameter'!$E$19*'Data and Parameter'!$E$14*'ER calculations'!N3911</f>
        <v>0.51068210286524263</v>
      </c>
    </row>
    <row r="3912" spans="1:15" ht="15">
      <c r="A3912" s="284">
        <v>3908</v>
      </c>
      <c r="B3912" s="287"/>
      <c r="C3912" s="287"/>
      <c r="D3912" s="284" t="s">
        <v>1376</v>
      </c>
      <c r="E3912" s="287"/>
      <c r="F3912" s="285" t="s">
        <v>4033</v>
      </c>
      <c r="G3912" s="266" t="s">
        <v>121</v>
      </c>
      <c r="H3912" s="266">
        <f>IF(G3912="Traditional Stove",0.1,0.2)</f>
        <v>0.1</v>
      </c>
      <c r="I3912" s="266">
        <f>YEAR(J3912)</f>
        <v>2023</v>
      </c>
      <c r="J3912" s="267">
        <v>45010</v>
      </c>
      <c r="K3912" s="267">
        <f>J3912+1</f>
        <v>45011</v>
      </c>
      <c r="L3912" s="266">
        <f>IF(M3912&lt;=365,1,2)</f>
        <v>1</v>
      </c>
      <c r="M3912" s="266">
        <f>IF(K3912&lt;$C$1,$C$2-$C$1+1,$C$2-K3912+1)</f>
        <v>36</v>
      </c>
      <c r="N3912" s="268">
        <f>M3912/365</f>
        <v>9.8630136986301367E-2</v>
      </c>
      <c r="O3912" s="269">
        <f>'Data and Parameter'!$E$4*'Data and Parameter'!$E$5*('Data and Parameter'!$E$6+'Data and Parameter'!$E$7)*'Data and Parameter'!$E$19*'Data and Parameter'!$E$14*'ER calculations'!N3912</f>
        <v>0.51068210286524263</v>
      </c>
    </row>
    <row r="3913" spans="1:15" ht="15">
      <c r="A3913" s="284">
        <v>3909</v>
      </c>
      <c r="B3913" s="287"/>
      <c r="C3913" s="287"/>
      <c r="D3913" s="284" t="s">
        <v>1376</v>
      </c>
      <c r="E3913" s="287"/>
      <c r="F3913" s="285" t="s">
        <v>4034</v>
      </c>
      <c r="G3913" s="266" t="s">
        <v>121</v>
      </c>
      <c r="H3913" s="266">
        <f>IF(G3913="Traditional Stove",0.1,0.2)</f>
        <v>0.1</v>
      </c>
      <c r="I3913" s="266">
        <f>YEAR(J3913)</f>
        <v>2023</v>
      </c>
      <c r="J3913" s="267">
        <v>44984</v>
      </c>
      <c r="K3913" s="267">
        <f>J3913+1</f>
        <v>44985</v>
      </c>
      <c r="L3913" s="266">
        <f>IF(M3913&lt;=365,1,2)</f>
        <v>1</v>
      </c>
      <c r="M3913" s="266">
        <f>IF(K3913&lt;$C$1,$C$2-$C$1+1,$C$2-K3913+1)</f>
        <v>62</v>
      </c>
      <c r="N3913" s="268">
        <f>M3913/365</f>
        <v>0.16986301369863013</v>
      </c>
      <c r="O3913" s="269">
        <f>'Data and Parameter'!$E$4*'Data and Parameter'!$E$5*('Data and Parameter'!$E$6+'Data and Parameter'!$E$7)*'Data and Parameter'!$E$19*'Data and Parameter'!$E$14*'ER calculations'!N3913</f>
        <v>0.87950806604569554</v>
      </c>
    </row>
    <row r="3914" spans="1:15" ht="15">
      <c r="A3914" s="284">
        <v>3910</v>
      </c>
      <c r="B3914" s="287"/>
      <c r="C3914" s="287"/>
      <c r="D3914" s="284" t="s">
        <v>119</v>
      </c>
      <c r="E3914" s="287"/>
      <c r="F3914" s="285" t="s">
        <v>4035</v>
      </c>
      <c r="G3914" s="266" t="s">
        <v>121</v>
      </c>
      <c r="H3914" s="266">
        <f>IF(G3914="Traditional Stove",0.1,0.2)</f>
        <v>0.1</v>
      </c>
      <c r="I3914" s="266">
        <f>YEAR(J3914)</f>
        <v>2023</v>
      </c>
      <c r="J3914" s="267">
        <v>44989</v>
      </c>
      <c r="K3914" s="267">
        <f>J3914+1</f>
        <v>44990</v>
      </c>
      <c r="L3914" s="266">
        <f>IF(M3914&lt;=365,1,2)</f>
        <v>1</v>
      </c>
      <c r="M3914" s="266">
        <f>IF(K3914&lt;$C$1,$C$2-$C$1+1,$C$2-K3914+1)</f>
        <v>57</v>
      </c>
      <c r="N3914" s="268">
        <f>M3914/365</f>
        <v>0.15616438356164383</v>
      </c>
      <c r="O3914" s="269">
        <f>'Data and Parameter'!$E$4*'Data and Parameter'!$E$5*('Data and Parameter'!$E$6+'Data and Parameter'!$E$7)*'Data and Parameter'!$E$19*'Data and Parameter'!$E$14*'ER calculations'!N3914</f>
        <v>0.80857999620330079</v>
      </c>
    </row>
    <row r="3915" spans="1:15" ht="15">
      <c r="A3915" s="284">
        <v>3911</v>
      </c>
      <c r="B3915" s="287"/>
      <c r="C3915" s="287"/>
      <c r="D3915" s="284" t="s">
        <v>1376</v>
      </c>
      <c r="E3915" s="287"/>
      <c r="F3915" s="285" t="s">
        <v>4036</v>
      </c>
      <c r="G3915" s="266" t="s">
        <v>121</v>
      </c>
      <c r="H3915" s="266">
        <f>IF(G3915="Traditional Stove",0.1,0.2)</f>
        <v>0.1</v>
      </c>
      <c r="I3915" s="266">
        <f>YEAR(J3915)</f>
        <v>2023</v>
      </c>
      <c r="J3915" s="267">
        <v>44984</v>
      </c>
      <c r="K3915" s="267">
        <f>J3915+1</f>
        <v>44985</v>
      </c>
      <c r="L3915" s="266">
        <f>IF(M3915&lt;=365,1,2)</f>
        <v>1</v>
      </c>
      <c r="M3915" s="266">
        <f>IF(K3915&lt;$C$1,$C$2-$C$1+1,$C$2-K3915+1)</f>
        <v>62</v>
      </c>
      <c r="N3915" s="268">
        <f>M3915/365</f>
        <v>0.16986301369863013</v>
      </c>
      <c r="O3915" s="269">
        <f>'Data and Parameter'!$E$4*'Data and Parameter'!$E$5*('Data and Parameter'!$E$6+'Data and Parameter'!$E$7)*'Data and Parameter'!$E$19*'Data and Parameter'!$E$14*'ER calculations'!N3915</f>
        <v>0.87950806604569554</v>
      </c>
    </row>
    <row r="3916" spans="1:15" ht="15">
      <c r="A3916" s="284">
        <v>3912</v>
      </c>
      <c r="B3916" s="287"/>
      <c r="C3916" s="287"/>
      <c r="D3916" s="284" t="s">
        <v>588</v>
      </c>
      <c r="E3916" s="287"/>
      <c r="F3916" s="285" t="s">
        <v>4037</v>
      </c>
      <c r="G3916" s="266" t="s">
        <v>121</v>
      </c>
      <c r="H3916" s="266">
        <f>IF(G3916="Traditional Stove",0.1,0.2)</f>
        <v>0.1</v>
      </c>
      <c r="I3916" s="266">
        <f>YEAR(J3916)</f>
        <v>2023</v>
      </c>
      <c r="J3916" s="267">
        <v>45014</v>
      </c>
      <c r="K3916" s="267">
        <f>J3916+1</f>
        <v>45015</v>
      </c>
      <c r="L3916" s="266">
        <f>IF(M3916&lt;=365,1,2)</f>
        <v>1</v>
      </c>
      <c r="M3916" s="266">
        <f>IF(K3916&lt;$C$1,$C$2-$C$1+1,$C$2-K3916+1)</f>
        <v>32</v>
      </c>
      <c r="N3916" s="268">
        <f>M3916/365</f>
        <v>8.7671232876712329E-2</v>
      </c>
      <c r="O3916" s="269">
        <f>'Data and Parameter'!$E$4*'Data and Parameter'!$E$5*('Data and Parameter'!$E$6+'Data and Parameter'!$E$7)*'Data and Parameter'!$E$19*'Data and Parameter'!$E$14*'ER calculations'!N3916</f>
        <v>0.45393964699132677</v>
      </c>
    </row>
    <row r="3917" spans="1:15" ht="15">
      <c r="A3917" s="284">
        <v>3913</v>
      </c>
      <c r="B3917" s="287"/>
      <c r="C3917" s="287"/>
      <c r="D3917" s="284" t="s">
        <v>3178</v>
      </c>
      <c r="E3917" s="287"/>
      <c r="F3917" s="285" t="s">
        <v>4038</v>
      </c>
      <c r="G3917" s="266" t="s">
        <v>121</v>
      </c>
      <c r="H3917" s="266">
        <f>IF(G3917="Traditional Stove",0.1,0.2)</f>
        <v>0.1</v>
      </c>
      <c r="I3917" s="266">
        <f>YEAR(J3917)</f>
        <v>2023</v>
      </c>
      <c r="J3917" s="267">
        <v>44968</v>
      </c>
      <c r="K3917" s="267">
        <f>J3917+1</f>
        <v>44969</v>
      </c>
      <c r="L3917" s="266">
        <f>IF(M3917&lt;=365,1,2)</f>
        <v>1</v>
      </c>
      <c r="M3917" s="266">
        <f>IF(K3917&lt;$C$1,$C$2-$C$1+1,$C$2-K3917+1)</f>
        <v>78</v>
      </c>
      <c r="N3917" s="268">
        <f>M3917/365</f>
        <v>0.21369863013698631</v>
      </c>
      <c r="O3917" s="269">
        <f>'Data and Parameter'!$E$4*'Data and Parameter'!$E$5*('Data and Parameter'!$E$6+'Data and Parameter'!$E$7)*'Data and Parameter'!$E$19*'Data and Parameter'!$E$14*'ER calculations'!N3917</f>
        <v>1.1064778895413589</v>
      </c>
    </row>
    <row r="3918" spans="1:15" ht="15">
      <c r="A3918" s="284">
        <v>3914</v>
      </c>
      <c r="B3918" s="287"/>
      <c r="C3918" s="287"/>
      <c r="D3918" s="284" t="s">
        <v>3178</v>
      </c>
      <c r="E3918" s="287"/>
      <c r="F3918" s="285" t="s">
        <v>4039</v>
      </c>
      <c r="G3918" s="266" t="s">
        <v>121</v>
      </c>
      <c r="H3918" s="266">
        <f>IF(G3918="Traditional Stove",0.1,0.2)</f>
        <v>0.1</v>
      </c>
      <c r="I3918" s="266">
        <f>YEAR(J3918)</f>
        <v>2023</v>
      </c>
      <c r="J3918" s="267">
        <v>44968</v>
      </c>
      <c r="K3918" s="267">
        <f>J3918+1</f>
        <v>44969</v>
      </c>
      <c r="L3918" s="266">
        <f>IF(M3918&lt;=365,1,2)</f>
        <v>1</v>
      </c>
      <c r="M3918" s="266">
        <f>IF(K3918&lt;$C$1,$C$2-$C$1+1,$C$2-K3918+1)</f>
        <v>78</v>
      </c>
      <c r="N3918" s="268">
        <f>M3918/365</f>
        <v>0.21369863013698631</v>
      </c>
      <c r="O3918" s="269">
        <f>'Data and Parameter'!$E$4*'Data and Parameter'!$E$5*('Data and Parameter'!$E$6+'Data and Parameter'!$E$7)*'Data and Parameter'!$E$19*'Data and Parameter'!$E$14*'ER calculations'!N3918</f>
        <v>1.1064778895413589</v>
      </c>
    </row>
    <row r="3919" spans="1:15" ht="15">
      <c r="A3919" s="284">
        <v>3915</v>
      </c>
      <c r="B3919" s="287"/>
      <c r="C3919" s="287"/>
      <c r="D3919" s="284" t="s">
        <v>1376</v>
      </c>
      <c r="E3919" s="287"/>
      <c r="F3919" s="285" t="s">
        <v>4040</v>
      </c>
      <c r="G3919" s="266" t="s">
        <v>121</v>
      </c>
      <c r="H3919" s="266">
        <f>IF(G3919="Traditional Stove",0.1,0.2)</f>
        <v>0.1</v>
      </c>
      <c r="I3919" s="266">
        <f>YEAR(J3919)</f>
        <v>2023</v>
      </c>
      <c r="J3919" s="267">
        <v>45010</v>
      </c>
      <c r="K3919" s="267">
        <f>J3919+1</f>
        <v>45011</v>
      </c>
      <c r="L3919" s="266">
        <f>IF(M3919&lt;=365,1,2)</f>
        <v>1</v>
      </c>
      <c r="M3919" s="266">
        <f>IF(K3919&lt;$C$1,$C$2-$C$1+1,$C$2-K3919+1)</f>
        <v>36</v>
      </c>
      <c r="N3919" s="268">
        <f>M3919/365</f>
        <v>9.8630136986301367E-2</v>
      </c>
      <c r="O3919" s="269">
        <f>'Data and Parameter'!$E$4*'Data and Parameter'!$E$5*('Data and Parameter'!$E$6+'Data and Parameter'!$E$7)*'Data and Parameter'!$E$19*'Data and Parameter'!$E$14*'ER calculations'!N3919</f>
        <v>0.51068210286524263</v>
      </c>
    </row>
    <row r="3920" spans="1:15" ht="15">
      <c r="A3920" s="284">
        <v>3916</v>
      </c>
      <c r="B3920" s="287"/>
      <c r="C3920" s="287"/>
      <c r="D3920" s="284" t="s">
        <v>1376</v>
      </c>
      <c r="E3920" s="287"/>
      <c r="F3920" s="285" t="s">
        <v>4041</v>
      </c>
      <c r="G3920" s="266" t="s">
        <v>121</v>
      </c>
      <c r="H3920" s="266">
        <f>IF(G3920="Traditional Stove",0.1,0.2)</f>
        <v>0.1</v>
      </c>
      <c r="I3920" s="266">
        <f>YEAR(J3920)</f>
        <v>2023</v>
      </c>
      <c r="J3920" s="267">
        <v>44984</v>
      </c>
      <c r="K3920" s="267">
        <f>J3920+1</f>
        <v>44985</v>
      </c>
      <c r="L3920" s="266">
        <f>IF(M3920&lt;=365,1,2)</f>
        <v>1</v>
      </c>
      <c r="M3920" s="266">
        <f>IF(K3920&lt;$C$1,$C$2-$C$1+1,$C$2-K3920+1)</f>
        <v>62</v>
      </c>
      <c r="N3920" s="268">
        <f>M3920/365</f>
        <v>0.16986301369863013</v>
      </c>
      <c r="O3920" s="269">
        <f>'Data and Parameter'!$E$4*'Data and Parameter'!$E$5*('Data and Parameter'!$E$6+'Data and Parameter'!$E$7)*'Data and Parameter'!$E$19*'Data and Parameter'!$E$14*'ER calculations'!N3920</f>
        <v>0.87950806604569554</v>
      </c>
    </row>
    <row r="3921" spans="1:15" ht="15">
      <c r="A3921" s="284">
        <v>3917</v>
      </c>
      <c r="B3921" s="287"/>
      <c r="C3921" s="287"/>
      <c r="D3921" s="284" t="s">
        <v>1376</v>
      </c>
      <c r="E3921" s="287"/>
      <c r="F3921" s="285" t="s">
        <v>4042</v>
      </c>
      <c r="G3921" s="266" t="s">
        <v>121</v>
      </c>
      <c r="H3921" s="266">
        <f>IF(G3921="Traditional Stove",0.1,0.2)</f>
        <v>0.1</v>
      </c>
      <c r="I3921" s="266">
        <f>YEAR(J3921)</f>
        <v>2023</v>
      </c>
      <c r="J3921" s="267">
        <v>45010</v>
      </c>
      <c r="K3921" s="267">
        <f>J3921+1</f>
        <v>45011</v>
      </c>
      <c r="L3921" s="266">
        <f>IF(M3921&lt;=365,1,2)</f>
        <v>1</v>
      </c>
      <c r="M3921" s="266">
        <f>IF(K3921&lt;$C$1,$C$2-$C$1+1,$C$2-K3921+1)</f>
        <v>36</v>
      </c>
      <c r="N3921" s="268">
        <f>M3921/365</f>
        <v>9.8630136986301367E-2</v>
      </c>
      <c r="O3921" s="269">
        <f>'Data and Parameter'!$E$4*'Data and Parameter'!$E$5*('Data and Parameter'!$E$6+'Data and Parameter'!$E$7)*'Data and Parameter'!$E$19*'Data and Parameter'!$E$14*'ER calculations'!N3921</f>
        <v>0.51068210286524263</v>
      </c>
    </row>
    <row r="3922" spans="1:15" ht="15">
      <c r="A3922" s="284">
        <v>3918</v>
      </c>
      <c r="B3922" s="287"/>
      <c r="C3922" s="287"/>
      <c r="D3922" s="284" t="s">
        <v>588</v>
      </c>
      <c r="E3922" s="287"/>
      <c r="F3922" s="285" t="s">
        <v>4043</v>
      </c>
      <c r="G3922" s="266" t="s">
        <v>121</v>
      </c>
      <c r="H3922" s="266">
        <f>IF(G3922="Traditional Stove",0.1,0.2)</f>
        <v>0.1</v>
      </c>
      <c r="I3922" s="266">
        <f>YEAR(J3922)</f>
        <v>2023</v>
      </c>
      <c r="J3922" s="267">
        <v>45014</v>
      </c>
      <c r="K3922" s="267">
        <f>J3922+1</f>
        <v>45015</v>
      </c>
      <c r="L3922" s="266">
        <f>IF(M3922&lt;=365,1,2)</f>
        <v>1</v>
      </c>
      <c r="M3922" s="266">
        <f>IF(K3922&lt;$C$1,$C$2-$C$1+1,$C$2-K3922+1)</f>
        <v>32</v>
      </c>
      <c r="N3922" s="268">
        <f>M3922/365</f>
        <v>8.7671232876712329E-2</v>
      </c>
      <c r="O3922" s="269">
        <f>'Data and Parameter'!$E$4*'Data and Parameter'!$E$5*('Data and Parameter'!$E$6+'Data and Parameter'!$E$7)*'Data and Parameter'!$E$19*'Data and Parameter'!$E$14*'ER calculations'!N3922</f>
        <v>0.45393964699132677</v>
      </c>
    </row>
    <row r="3923" spans="1:15" ht="15">
      <c r="A3923" s="284">
        <v>3919</v>
      </c>
      <c r="B3923" s="287"/>
      <c r="C3923" s="287"/>
      <c r="D3923" s="284" t="s">
        <v>119</v>
      </c>
      <c r="E3923" s="287"/>
      <c r="F3923" s="285" t="s">
        <v>4044</v>
      </c>
      <c r="G3923" s="266" t="s">
        <v>121</v>
      </c>
      <c r="H3923" s="266">
        <f>IF(G3923="Traditional Stove",0.1,0.2)</f>
        <v>0.1</v>
      </c>
      <c r="I3923" s="266">
        <f>YEAR(J3923)</f>
        <v>2023</v>
      </c>
      <c r="J3923" s="267">
        <v>44989</v>
      </c>
      <c r="K3923" s="267">
        <f>J3923+1</f>
        <v>44990</v>
      </c>
      <c r="L3923" s="266">
        <f>IF(M3923&lt;=365,1,2)</f>
        <v>1</v>
      </c>
      <c r="M3923" s="266">
        <f>IF(K3923&lt;$C$1,$C$2-$C$1+1,$C$2-K3923+1)</f>
        <v>57</v>
      </c>
      <c r="N3923" s="268">
        <f>M3923/365</f>
        <v>0.15616438356164383</v>
      </c>
      <c r="O3923" s="269">
        <f>'Data and Parameter'!$E$4*'Data and Parameter'!$E$5*('Data and Parameter'!$E$6+'Data and Parameter'!$E$7)*'Data and Parameter'!$E$19*'Data and Parameter'!$E$14*'ER calculations'!N3923</f>
        <v>0.80857999620330079</v>
      </c>
    </row>
    <row r="3924" spans="1:15" ht="15">
      <c r="A3924" s="284">
        <v>3920</v>
      </c>
      <c r="B3924" s="287"/>
      <c r="C3924" s="287"/>
      <c r="D3924" s="284" t="s">
        <v>1376</v>
      </c>
      <c r="E3924" s="287"/>
      <c r="F3924" s="285" t="s">
        <v>4045</v>
      </c>
      <c r="G3924" s="266" t="s">
        <v>121</v>
      </c>
      <c r="H3924" s="266">
        <f>IF(G3924="Traditional Stove",0.1,0.2)</f>
        <v>0.1</v>
      </c>
      <c r="I3924" s="266">
        <f>YEAR(J3924)</f>
        <v>2023</v>
      </c>
      <c r="J3924" s="267">
        <v>44984</v>
      </c>
      <c r="K3924" s="267">
        <f>J3924+1</f>
        <v>44985</v>
      </c>
      <c r="L3924" s="266">
        <f>IF(M3924&lt;=365,1,2)</f>
        <v>1</v>
      </c>
      <c r="M3924" s="266">
        <f>IF(K3924&lt;$C$1,$C$2-$C$1+1,$C$2-K3924+1)</f>
        <v>62</v>
      </c>
      <c r="N3924" s="268">
        <f>M3924/365</f>
        <v>0.16986301369863013</v>
      </c>
      <c r="O3924" s="269">
        <f>'Data and Parameter'!$E$4*'Data and Parameter'!$E$5*('Data and Parameter'!$E$6+'Data and Parameter'!$E$7)*'Data and Parameter'!$E$19*'Data and Parameter'!$E$14*'ER calculations'!N3924</f>
        <v>0.87950806604569554</v>
      </c>
    </row>
    <row r="3925" spans="1:15" ht="15">
      <c r="A3925" s="284">
        <v>3921</v>
      </c>
      <c r="B3925" s="287"/>
      <c r="C3925" s="287"/>
      <c r="D3925" s="284" t="s">
        <v>1376</v>
      </c>
      <c r="E3925" s="287"/>
      <c r="F3925" s="285" t="s">
        <v>4046</v>
      </c>
      <c r="G3925" s="266" t="s">
        <v>121</v>
      </c>
      <c r="H3925" s="266">
        <f>IF(G3925="Traditional Stove",0.1,0.2)</f>
        <v>0.1</v>
      </c>
      <c r="I3925" s="266">
        <f>YEAR(J3925)</f>
        <v>2023</v>
      </c>
      <c r="J3925" s="267">
        <v>45010</v>
      </c>
      <c r="K3925" s="267">
        <f>J3925+1</f>
        <v>45011</v>
      </c>
      <c r="L3925" s="266">
        <f>IF(M3925&lt;=365,1,2)</f>
        <v>1</v>
      </c>
      <c r="M3925" s="266">
        <f>IF(K3925&lt;$C$1,$C$2-$C$1+1,$C$2-K3925+1)</f>
        <v>36</v>
      </c>
      <c r="N3925" s="268">
        <f>M3925/365</f>
        <v>9.8630136986301367E-2</v>
      </c>
      <c r="O3925" s="269">
        <f>'Data and Parameter'!$E$4*'Data and Parameter'!$E$5*('Data and Parameter'!$E$6+'Data and Parameter'!$E$7)*'Data and Parameter'!$E$19*'Data and Parameter'!$E$14*'ER calculations'!N3925</f>
        <v>0.51068210286524263</v>
      </c>
    </row>
    <row r="3926" spans="1:15" ht="15">
      <c r="A3926" s="284">
        <v>3922</v>
      </c>
      <c r="B3926" s="287"/>
      <c r="C3926" s="287"/>
      <c r="D3926" s="284" t="s">
        <v>588</v>
      </c>
      <c r="E3926" s="287"/>
      <c r="F3926" s="285" t="s">
        <v>4047</v>
      </c>
      <c r="G3926" s="266" t="s">
        <v>121</v>
      </c>
      <c r="H3926" s="266">
        <f>IF(G3926="Traditional Stove",0.1,0.2)</f>
        <v>0.1</v>
      </c>
      <c r="I3926" s="266">
        <f>YEAR(J3926)</f>
        <v>2023</v>
      </c>
      <c r="J3926" s="267">
        <v>45014</v>
      </c>
      <c r="K3926" s="267">
        <f>J3926+1</f>
        <v>45015</v>
      </c>
      <c r="L3926" s="266">
        <f>IF(M3926&lt;=365,1,2)</f>
        <v>1</v>
      </c>
      <c r="M3926" s="266">
        <f>IF(K3926&lt;$C$1,$C$2-$C$1+1,$C$2-K3926+1)</f>
        <v>32</v>
      </c>
      <c r="N3926" s="268">
        <f>M3926/365</f>
        <v>8.7671232876712329E-2</v>
      </c>
      <c r="O3926" s="269">
        <f>'Data and Parameter'!$E$4*'Data and Parameter'!$E$5*('Data and Parameter'!$E$6+'Data and Parameter'!$E$7)*'Data and Parameter'!$E$19*'Data and Parameter'!$E$14*'ER calculations'!N3926</f>
        <v>0.45393964699132677</v>
      </c>
    </row>
    <row r="3927" spans="1:15" ht="15">
      <c r="A3927" s="284">
        <v>3923</v>
      </c>
      <c r="B3927" s="287"/>
      <c r="C3927" s="287"/>
      <c r="D3927" s="284" t="s">
        <v>1376</v>
      </c>
      <c r="E3927" s="287"/>
      <c r="F3927" s="285" t="s">
        <v>4048</v>
      </c>
      <c r="G3927" s="266" t="s">
        <v>121</v>
      </c>
      <c r="H3927" s="266">
        <f>IF(G3927="Traditional Stove",0.1,0.2)</f>
        <v>0.1</v>
      </c>
      <c r="I3927" s="266">
        <f>YEAR(J3927)</f>
        <v>2023</v>
      </c>
      <c r="J3927" s="267">
        <v>45010</v>
      </c>
      <c r="K3927" s="267">
        <f>J3927+1</f>
        <v>45011</v>
      </c>
      <c r="L3927" s="266">
        <f>IF(M3927&lt;=365,1,2)</f>
        <v>1</v>
      </c>
      <c r="M3927" s="266">
        <f>IF(K3927&lt;$C$1,$C$2-$C$1+1,$C$2-K3927+1)</f>
        <v>36</v>
      </c>
      <c r="N3927" s="268">
        <f>M3927/365</f>
        <v>9.8630136986301367E-2</v>
      </c>
      <c r="O3927" s="269">
        <f>'Data and Parameter'!$E$4*'Data and Parameter'!$E$5*('Data and Parameter'!$E$6+'Data and Parameter'!$E$7)*'Data and Parameter'!$E$19*'Data and Parameter'!$E$14*'ER calculations'!N3927</f>
        <v>0.51068210286524263</v>
      </c>
    </row>
    <row r="3928" spans="1:15" ht="15">
      <c r="A3928" s="284">
        <v>3924</v>
      </c>
      <c r="B3928" s="287"/>
      <c r="C3928" s="287"/>
      <c r="D3928" s="284" t="s">
        <v>3178</v>
      </c>
      <c r="E3928" s="287"/>
      <c r="F3928" s="285" t="s">
        <v>4049</v>
      </c>
      <c r="G3928" s="266" t="s">
        <v>121</v>
      </c>
      <c r="H3928" s="266">
        <f>IF(G3928="Traditional Stove",0.1,0.2)</f>
        <v>0.1</v>
      </c>
      <c r="I3928" s="266">
        <f>YEAR(J3928)</f>
        <v>2023</v>
      </c>
      <c r="J3928" s="267">
        <v>44968</v>
      </c>
      <c r="K3928" s="267">
        <f>J3928+1</f>
        <v>44969</v>
      </c>
      <c r="L3928" s="266">
        <f>IF(M3928&lt;=365,1,2)</f>
        <v>1</v>
      </c>
      <c r="M3928" s="266">
        <f>IF(K3928&lt;$C$1,$C$2-$C$1+1,$C$2-K3928+1)</f>
        <v>78</v>
      </c>
      <c r="N3928" s="268">
        <f>M3928/365</f>
        <v>0.21369863013698631</v>
      </c>
      <c r="O3928" s="269">
        <f>'Data and Parameter'!$E$4*'Data and Parameter'!$E$5*('Data and Parameter'!$E$6+'Data and Parameter'!$E$7)*'Data and Parameter'!$E$19*'Data and Parameter'!$E$14*'ER calculations'!N3928</f>
        <v>1.1064778895413589</v>
      </c>
    </row>
    <row r="3929" spans="1:15" ht="15">
      <c r="A3929" s="284">
        <v>3925</v>
      </c>
      <c r="B3929" s="287"/>
      <c r="C3929" s="287"/>
      <c r="D3929" s="284" t="s">
        <v>1376</v>
      </c>
      <c r="E3929" s="287"/>
      <c r="F3929" s="285" t="s">
        <v>4050</v>
      </c>
      <c r="G3929" s="266" t="s">
        <v>121</v>
      </c>
      <c r="H3929" s="266">
        <f>IF(G3929="Traditional Stove",0.1,0.2)</f>
        <v>0.1</v>
      </c>
      <c r="I3929" s="266">
        <f>YEAR(J3929)</f>
        <v>2023</v>
      </c>
      <c r="J3929" s="267">
        <v>44984</v>
      </c>
      <c r="K3929" s="267">
        <f>J3929+1</f>
        <v>44985</v>
      </c>
      <c r="L3929" s="266">
        <f>IF(M3929&lt;=365,1,2)</f>
        <v>1</v>
      </c>
      <c r="M3929" s="266">
        <f>IF(K3929&lt;$C$1,$C$2-$C$1+1,$C$2-K3929+1)</f>
        <v>62</v>
      </c>
      <c r="N3929" s="268">
        <f>M3929/365</f>
        <v>0.16986301369863013</v>
      </c>
      <c r="O3929" s="269">
        <f>'Data and Parameter'!$E$4*'Data and Parameter'!$E$5*('Data and Parameter'!$E$6+'Data and Parameter'!$E$7)*'Data and Parameter'!$E$19*'Data and Parameter'!$E$14*'ER calculations'!N3929</f>
        <v>0.87950806604569554</v>
      </c>
    </row>
    <row r="3930" spans="1:15" ht="15">
      <c r="A3930" s="284">
        <v>3926</v>
      </c>
      <c r="B3930" s="287"/>
      <c r="C3930" s="287"/>
      <c r="D3930" s="284" t="s">
        <v>1376</v>
      </c>
      <c r="E3930" s="287"/>
      <c r="F3930" s="285" t="s">
        <v>4051</v>
      </c>
      <c r="G3930" s="266" t="s">
        <v>121</v>
      </c>
      <c r="H3930" s="266">
        <f>IF(G3930="Traditional Stove",0.1,0.2)</f>
        <v>0.1</v>
      </c>
      <c r="I3930" s="266">
        <f>YEAR(J3930)</f>
        <v>2023</v>
      </c>
      <c r="J3930" s="267">
        <v>45010</v>
      </c>
      <c r="K3930" s="267">
        <f>J3930+1</f>
        <v>45011</v>
      </c>
      <c r="L3930" s="266">
        <f>IF(M3930&lt;=365,1,2)</f>
        <v>1</v>
      </c>
      <c r="M3930" s="266">
        <f>IF(K3930&lt;$C$1,$C$2-$C$1+1,$C$2-K3930+1)</f>
        <v>36</v>
      </c>
      <c r="N3930" s="268">
        <f>M3930/365</f>
        <v>9.8630136986301367E-2</v>
      </c>
      <c r="O3930" s="269">
        <f>'Data and Parameter'!$E$4*'Data and Parameter'!$E$5*('Data and Parameter'!$E$6+'Data and Parameter'!$E$7)*'Data and Parameter'!$E$19*'Data and Parameter'!$E$14*'ER calculations'!N3930</f>
        <v>0.51068210286524263</v>
      </c>
    </row>
    <row r="3931" spans="1:15" ht="15">
      <c r="A3931" s="284">
        <v>3927</v>
      </c>
      <c r="B3931" s="287"/>
      <c r="C3931" s="287"/>
      <c r="D3931" s="284" t="s">
        <v>3178</v>
      </c>
      <c r="E3931" s="287"/>
      <c r="F3931" s="285" t="s">
        <v>4052</v>
      </c>
      <c r="G3931" s="266" t="s">
        <v>121</v>
      </c>
      <c r="H3931" s="266">
        <f>IF(G3931="Traditional Stove",0.1,0.2)</f>
        <v>0.1</v>
      </c>
      <c r="I3931" s="266">
        <f>YEAR(J3931)</f>
        <v>2023</v>
      </c>
      <c r="J3931" s="267">
        <v>44971</v>
      </c>
      <c r="K3931" s="267">
        <f>J3931+1</f>
        <v>44972</v>
      </c>
      <c r="L3931" s="266">
        <f>IF(M3931&lt;=365,1,2)</f>
        <v>1</v>
      </c>
      <c r="M3931" s="266">
        <f>IF(K3931&lt;$C$1,$C$2-$C$1+1,$C$2-K3931+1)</f>
        <v>75</v>
      </c>
      <c r="N3931" s="268">
        <f>M3931/365</f>
        <v>0.20547945205479451</v>
      </c>
      <c r="O3931" s="269">
        <f>'Data and Parameter'!$E$4*'Data and Parameter'!$E$5*('Data and Parameter'!$E$6+'Data and Parameter'!$E$7)*'Data and Parameter'!$E$19*'Data and Parameter'!$E$14*'ER calculations'!N3931</f>
        <v>1.063921047635922</v>
      </c>
    </row>
    <row r="3932" spans="1:15" ht="15">
      <c r="A3932" s="284">
        <v>3928</v>
      </c>
      <c r="B3932" s="287"/>
      <c r="C3932" s="287"/>
      <c r="D3932" s="284" t="s">
        <v>1376</v>
      </c>
      <c r="E3932" s="287"/>
      <c r="F3932" s="285" t="s">
        <v>4053</v>
      </c>
      <c r="G3932" s="266" t="s">
        <v>121</v>
      </c>
      <c r="H3932" s="266">
        <f>IF(G3932="Traditional Stove",0.1,0.2)</f>
        <v>0.1</v>
      </c>
      <c r="I3932" s="266">
        <f>YEAR(J3932)</f>
        <v>2023</v>
      </c>
      <c r="J3932" s="267">
        <v>44984</v>
      </c>
      <c r="K3932" s="267">
        <f>J3932+1</f>
        <v>44985</v>
      </c>
      <c r="L3932" s="266">
        <f>IF(M3932&lt;=365,1,2)</f>
        <v>1</v>
      </c>
      <c r="M3932" s="266">
        <f>IF(K3932&lt;$C$1,$C$2-$C$1+1,$C$2-K3932+1)</f>
        <v>62</v>
      </c>
      <c r="N3932" s="268">
        <f>M3932/365</f>
        <v>0.16986301369863013</v>
      </c>
      <c r="O3932" s="269">
        <f>'Data and Parameter'!$E$4*'Data and Parameter'!$E$5*('Data and Parameter'!$E$6+'Data and Parameter'!$E$7)*'Data and Parameter'!$E$19*'Data and Parameter'!$E$14*'ER calculations'!N3932</f>
        <v>0.87950806604569554</v>
      </c>
    </row>
    <row r="3933" spans="1:15" ht="15">
      <c r="A3933" s="284">
        <v>3929</v>
      </c>
      <c r="B3933" s="287"/>
      <c r="C3933" s="287"/>
      <c r="D3933" s="284" t="s">
        <v>3178</v>
      </c>
      <c r="E3933" s="287"/>
      <c r="F3933" s="285" t="s">
        <v>4054</v>
      </c>
      <c r="G3933" s="266" t="s">
        <v>121</v>
      </c>
      <c r="H3933" s="266">
        <f>IF(G3933="Traditional Stove",0.1,0.2)</f>
        <v>0.1</v>
      </c>
      <c r="I3933" s="266">
        <f>YEAR(J3933)</f>
        <v>2023</v>
      </c>
      <c r="J3933" s="267">
        <v>44968</v>
      </c>
      <c r="K3933" s="267">
        <f>J3933+1</f>
        <v>44969</v>
      </c>
      <c r="L3933" s="266">
        <f>IF(M3933&lt;=365,1,2)</f>
        <v>1</v>
      </c>
      <c r="M3933" s="266">
        <f>IF(K3933&lt;$C$1,$C$2-$C$1+1,$C$2-K3933+1)</f>
        <v>78</v>
      </c>
      <c r="N3933" s="268">
        <f>M3933/365</f>
        <v>0.21369863013698631</v>
      </c>
      <c r="O3933" s="269">
        <f>'Data and Parameter'!$E$4*'Data and Parameter'!$E$5*('Data and Parameter'!$E$6+'Data and Parameter'!$E$7)*'Data and Parameter'!$E$19*'Data and Parameter'!$E$14*'ER calculations'!N3933</f>
        <v>1.1064778895413589</v>
      </c>
    </row>
    <row r="3934" spans="1:15" ht="15">
      <c r="A3934" s="284">
        <v>3930</v>
      </c>
      <c r="B3934" s="287"/>
      <c r="C3934" s="287"/>
      <c r="D3934" s="284" t="s">
        <v>1376</v>
      </c>
      <c r="E3934" s="287"/>
      <c r="F3934" s="285" t="s">
        <v>4055</v>
      </c>
      <c r="G3934" s="266" t="s">
        <v>121</v>
      </c>
      <c r="H3934" s="266">
        <f>IF(G3934="Traditional Stove",0.1,0.2)</f>
        <v>0.1</v>
      </c>
      <c r="I3934" s="266">
        <f>YEAR(J3934)</f>
        <v>2023</v>
      </c>
      <c r="J3934" s="267">
        <v>45010</v>
      </c>
      <c r="K3934" s="267">
        <f>J3934+1</f>
        <v>45011</v>
      </c>
      <c r="L3934" s="266">
        <f>IF(M3934&lt;=365,1,2)</f>
        <v>1</v>
      </c>
      <c r="M3934" s="266">
        <f>IF(K3934&lt;$C$1,$C$2-$C$1+1,$C$2-K3934+1)</f>
        <v>36</v>
      </c>
      <c r="N3934" s="268">
        <f>M3934/365</f>
        <v>9.8630136986301367E-2</v>
      </c>
      <c r="O3934" s="269">
        <f>'Data and Parameter'!$E$4*'Data and Parameter'!$E$5*('Data and Parameter'!$E$6+'Data and Parameter'!$E$7)*'Data and Parameter'!$E$19*'Data and Parameter'!$E$14*'ER calculations'!N3934</f>
        <v>0.51068210286524263</v>
      </c>
    </row>
    <row r="3935" spans="1:15" ht="15">
      <c r="A3935" s="284">
        <v>3931</v>
      </c>
      <c r="B3935" s="287"/>
      <c r="C3935" s="287"/>
      <c r="D3935" s="284" t="s">
        <v>3178</v>
      </c>
      <c r="E3935" s="287"/>
      <c r="F3935" s="285" t="s">
        <v>4056</v>
      </c>
      <c r="G3935" s="266" t="s">
        <v>121</v>
      </c>
      <c r="H3935" s="266">
        <f>IF(G3935="Traditional Stove",0.1,0.2)</f>
        <v>0.1</v>
      </c>
      <c r="I3935" s="266">
        <f>YEAR(J3935)</f>
        <v>2023</v>
      </c>
      <c r="J3935" s="267">
        <v>44968</v>
      </c>
      <c r="K3935" s="267">
        <f>J3935+1</f>
        <v>44969</v>
      </c>
      <c r="L3935" s="266">
        <f>IF(M3935&lt;=365,1,2)</f>
        <v>1</v>
      </c>
      <c r="M3935" s="266">
        <f>IF(K3935&lt;$C$1,$C$2-$C$1+1,$C$2-K3935+1)</f>
        <v>78</v>
      </c>
      <c r="N3935" s="268">
        <f>M3935/365</f>
        <v>0.21369863013698631</v>
      </c>
      <c r="O3935" s="269">
        <f>'Data and Parameter'!$E$4*'Data and Parameter'!$E$5*('Data and Parameter'!$E$6+'Data and Parameter'!$E$7)*'Data and Parameter'!$E$19*'Data and Parameter'!$E$14*'ER calculations'!N3935</f>
        <v>1.1064778895413589</v>
      </c>
    </row>
    <row r="3936" spans="1:15" ht="15">
      <c r="A3936" s="284">
        <v>3932</v>
      </c>
      <c r="B3936" s="287"/>
      <c r="C3936" s="287"/>
      <c r="D3936" s="284" t="s">
        <v>119</v>
      </c>
      <c r="E3936" s="287"/>
      <c r="F3936" s="285" t="s">
        <v>4057</v>
      </c>
      <c r="G3936" s="266" t="s">
        <v>121</v>
      </c>
      <c r="H3936" s="266">
        <f>IF(G3936="Traditional Stove",0.1,0.2)</f>
        <v>0.1</v>
      </c>
      <c r="I3936" s="266">
        <f>YEAR(J3936)</f>
        <v>2023</v>
      </c>
      <c r="J3936" s="267">
        <v>44989</v>
      </c>
      <c r="K3936" s="267">
        <f>J3936+1</f>
        <v>44990</v>
      </c>
      <c r="L3936" s="266">
        <f>IF(M3936&lt;=365,1,2)</f>
        <v>1</v>
      </c>
      <c r="M3936" s="266">
        <f>IF(K3936&lt;$C$1,$C$2-$C$1+1,$C$2-K3936+1)</f>
        <v>57</v>
      </c>
      <c r="N3936" s="268">
        <f>M3936/365</f>
        <v>0.15616438356164383</v>
      </c>
      <c r="O3936" s="269">
        <f>'Data and Parameter'!$E$4*'Data and Parameter'!$E$5*('Data and Parameter'!$E$6+'Data and Parameter'!$E$7)*'Data and Parameter'!$E$19*'Data and Parameter'!$E$14*'ER calculations'!N3936</f>
        <v>0.80857999620330079</v>
      </c>
    </row>
    <row r="3937" spans="1:15" ht="15">
      <c r="A3937" s="284">
        <v>3933</v>
      </c>
      <c r="B3937" s="287"/>
      <c r="C3937" s="287"/>
      <c r="D3937" s="284" t="s">
        <v>3178</v>
      </c>
      <c r="E3937" s="287"/>
      <c r="F3937" s="285" t="s">
        <v>4058</v>
      </c>
      <c r="G3937" s="266" t="s">
        <v>121</v>
      </c>
      <c r="H3937" s="266">
        <f>IF(G3937="Traditional Stove",0.1,0.2)</f>
        <v>0.1</v>
      </c>
      <c r="I3937" s="266">
        <f>YEAR(J3937)</f>
        <v>2023</v>
      </c>
      <c r="J3937" s="267">
        <v>44968</v>
      </c>
      <c r="K3937" s="267">
        <f>J3937+1</f>
        <v>44969</v>
      </c>
      <c r="L3937" s="266">
        <f>IF(M3937&lt;=365,1,2)</f>
        <v>1</v>
      </c>
      <c r="M3937" s="266">
        <f>IF(K3937&lt;$C$1,$C$2-$C$1+1,$C$2-K3937+1)</f>
        <v>78</v>
      </c>
      <c r="N3937" s="268">
        <f>M3937/365</f>
        <v>0.21369863013698631</v>
      </c>
      <c r="O3937" s="269">
        <f>'Data and Parameter'!$E$4*'Data and Parameter'!$E$5*('Data and Parameter'!$E$6+'Data and Parameter'!$E$7)*'Data and Parameter'!$E$19*'Data and Parameter'!$E$14*'ER calculations'!N3937</f>
        <v>1.1064778895413589</v>
      </c>
    </row>
    <row r="3938" spans="1:15" ht="15">
      <c r="A3938" s="284">
        <v>3934</v>
      </c>
      <c r="B3938" s="287"/>
      <c r="C3938" s="287"/>
      <c r="D3938" s="284" t="s">
        <v>3178</v>
      </c>
      <c r="E3938" s="287"/>
      <c r="F3938" s="285" t="s">
        <v>4059</v>
      </c>
      <c r="G3938" s="266" t="s">
        <v>121</v>
      </c>
      <c r="H3938" s="266">
        <f>IF(G3938="Traditional Stove",0.1,0.2)</f>
        <v>0.1</v>
      </c>
      <c r="I3938" s="266">
        <f>YEAR(J3938)</f>
        <v>2023</v>
      </c>
      <c r="J3938" s="267">
        <v>44967</v>
      </c>
      <c r="K3938" s="267">
        <f>J3938+1</f>
        <v>44968</v>
      </c>
      <c r="L3938" s="266">
        <f>IF(M3938&lt;=365,1,2)</f>
        <v>1</v>
      </c>
      <c r="M3938" s="266">
        <f>IF(K3938&lt;$C$1,$C$2-$C$1+1,$C$2-K3938+1)</f>
        <v>79</v>
      </c>
      <c r="N3938" s="268">
        <f>M3938/365</f>
        <v>0.21643835616438356</v>
      </c>
      <c r="O3938" s="269">
        <f>'Data and Parameter'!$E$4*'Data and Parameter'!$E$5*('Data and Parameter'!$E$6+'Data and Parameter'!$E$7)*'Data and Parameter'!$E$19*'Data and Parameter'!$E$14*'ER calculations'!N3938</f>
        <v>1.1206635035098378</v>
      </c>
    </row>
    <row r="3939" spans="1:15" ht="15">
      <c r="A3939" s="284">
        <v>3935</v>
      </c>
      <c r="B3939" s="287"/>
      <c r="C3939" s="287"/>
      <c r="D3939" s="284" t="s">
        <v>3178</v>
      </c>
      <c r="E3939" s="287"/>
      <c r="F3939" s="285" t="s">
        <v>4060</v>
      </c>
      <c r="G3939" s="266" t="s">
        <v>121</v>
      </c>
      <c r="H3939" s="266">
        <f>IF(G3939="Traditional Stove",0.1,0.2)</f>
        <v>0.1</v>
      </c>
      <c r="I3939" s="266">
        <f>YEAR(J3939)</f>
        <v>2023</v>
      </c>
      <c r="J3939" s="267">
        <v>44971</v>
      </c>
      <c r="K3939" s="267">
        <f>J3939+1</f>
        <v>44972</v>
      </c>
      <c r="L3939" s="266">
        <f>IF(M3939&lt;=365,1,2)</f>
        <v>1</v>
      </c>
      <c r="M3939" s="266">
        <f>IF(K3939&lt;$C$1,$C$2-$C$1+1,$C$2-K3939+1)</f>
        <v>75</v>
      </c>
      <c r="N3939" s="268">
        <f>M3939/365</f>
        <v>0.20547945205479451</v>
      </c>
      <c r="O3939" s="269">
        <f>'Data and Parameter'!$E$4*'Data and Parameter'!$E$5*('Data and Parameter'!$E$6+'Data and Parameter'!$E$7)*'Data and Parameter'!$E$19*'Data and Parameter'!$E$14*'ER calculations'!N3939</f>
        <v>1.063921047635922</v>
      </c>
    </row>
    <row r="3940" spans="1:15" ht="15">
      <c r="A3940" s="284">
        <v>3936</v>
      </c>
      <c r="B3940" s="287"/>
      <c r="C3940" s="287"/>
      <c r="D3940" s="284" t="s">
        <v>3178</v>
      </c>
      <c r="E3940" s="287"/>
      <c r="F3940" s="285" t="s">
        <v>4061</v>
      </c>
      <c r="G3940" s="266" t="s">
        <v>121</v>
      </c>
      <c r="H3940" s="266">
        <f>IF(G3940="Traditional Stove",0.1,0.2)</f>
        <v>0.1</v>
      </c>
      <c r="I3940" s="266">
        <f>YEAR(J3940)</f>
        <v>2023</v>
      </c>
      <c r="J3940" s="267">
        <v>44970</v>
      </c>
      <c r="K3940" s="267">
        <f>J3940+1</f>
        <v>44971</v>
      </c>
      <c r="L3940" s="266">
        <f>IF(M3940&lt;=365,1,2)</f>
        <v>1</v>
      </c>
      <c r="M3940" s="266">
        <f>IF(K3940&lt;$C$1,$C$2-$C$1+1,$C$2-K3940+1)</f>
        <v>76</v>
      </c>
      <c r="N3940" s="268">
        <f>M3940/365</f>
        <v>0.20821917808219179</v>
      </c>
      <c r="O3940" s="269">
        <f>'Data and Parameter'!$E$4*'Data and Parameter'!$E$5*('Data and Parameter'!$E$6+'Data and Parameter'!$E$7)*'Data and Parameter'!$E$19*'Data and Parameter'!$E$14*'ER calculations'!N3940</f>
        <v>1.0781066616044011</v>
      </c>
    </row>
    <row r="3941" spans="1:15" ht="15">
      <c r="A3941" s="284">
        <v>3937</v>
      </c>
      <c r="B3941" s="287"/>
      <c r="C3941" s="287"/>
      <c r="D3941" s="284" t="s">
        <v>1376</v>
      </c>
      <c r="E3941" s="287"/>
      <c r="F3941" s="285" t="s">
        <v>4062</v>
      </c>
      <c r="G3941" s="266" t="s">
        <v>121</v>
      </c>
      <c r="H3941" s="266">
        <f>IF(G3941="Traditional Stove",0.1,0.2)</f>
        <v>0.1</v>
      </c>
      <c r="I3941" s="266">
        <f>YEAR(J3941)</f>
        <v>2023</v>
      </c>
      <c r="J3941" s="267">
        <v>44984</v>
      </c>
      <c r="K3941" s="267">
        <f>J3941+1</f>
        <v>44985</v>
      </c>
      <c r="L3941" s="266">
        <f>IF(M3941&lt;=365,1,2)</f>
        <v>1</v>
      </c>
      <c r="M3941" s="266">
        <f>IF(K3941&lt;$C$1,$C$2-$C$1+1,$C$2-K3941+1)</f>
        <v>62</v>
      </c>
      <c r="N3941" s="268">
        <f>M3941/365</f>
        <v>0.16986301369863013</v>
      </c>
      <c r="O3941" s="269">
        <f>'Data and Parameter'!$E$4*'Data and Parameter'!$E$5*('Data and Parameter'!$E$6+'Data and Parameter'!$E$7)*'Data and Parameter'!$E$19*'Data and Parameter'!$E$14*'ER calculations'!N3941</f>
        <v>0.87950806604569554</v>
      </c>
    </row>
    <row r="3942" spans="1:15" ht="15">
      <c r="A3942" s="284">
        <v>3938</v>
      </c>
      <c r="B3942" s="287"/>
      <c r="C3942" s="287"/>
      <c r="D3942" s="284" t="s">
        <v>1376</v>
      </c>
      <c r="E3942" s="287"/>
      <c r="F3942" s="285" t="s">
        <v>4063</v>
      </c>
      <c r="G3942" s="266" t="s">
        <v>121</v>
      </c>
      <c r="H3942" s="266">
        <f>IF(G3942="Traditional Stove",0.1,0.2)</f>
        <v>0.1</v>
      </c>
      <c r="I3942" s="266">
        <f>YEAR(J3942)</f>
        <v>2023</v>
      </c>
      <c r="J3942" s="267">
        <v>45010</v>
      </c>
      <c r="K3942" s="267">
        <f>J3942+1</f>
        <v>45011</v>
      </c>
      <c r="L3942" s="266">
        <f>IF(M3942&lt;=365,1,2)</f>
        <v>1</v>
      </c>
      <c r="M3942" s="266">
        <f>IF(K3942&lt;$C$1,$C$2-$C$1+1,$C$2-K3942+1)</f>
        <v>36</v>
      </c>
      <c r="N3942" s="268">
        <f>M3942/365</f>
        <v>9.8630136986301367E-2</v>
      </c>
      <c r="O3942" s="269">
        <f>'Data and Parameter'!$E$4*'Data and Parameter'!$E$5*('Data and Parameter'!$E$6+'Data and Parameter'!$E$7)*'Data and Parameter'!$E$19*'Data and Parameter'!$E$14*'ER calculations'!N3942</f>
        <v>0.51068210286524263</v>
      </c>
    </row>
    <row r="3943" spans="1:15" ht="15">
      <c r="A3943" s="284">
        <v>3939</v>
      </c>
      <c r="B3943" s="287"/>
      <c r="C3943" s="287"/>
      <c r="D3943" s="284" t="s">
        <v>1376</v>
      </c>
      <c r="E3943" s="287"/>
      <c r="F3943" s="285" t="s">
        <v>4064</v>
      </c>
      <c r="G3943" s="266" t="s">
        <v>121</v>
      </c>
      <c r="H3943" s="266">
        <f>IF(G3943="Traditional Stove",0.1,0.2)</f>
        <v>0.1</v>
      </c>
      <c r="I3943" s="266">
        <f>YEAR(J3943)</f>
        <v>2023</v>
      </c>
      <c r="J3943" s="267">
        <v>44984</v>
      </c>
      <c r="K3943" s="267">
        <f>J3943+1</f>
        <v>44985</v>
      </c>
      <c r="L3943" s="266">
        <f>IF(M3943&lt;=365,1,2)</f>
        <v>1</v>
      </c>
      <c r="M3943" s="266">
        <f>IF(K3943&lt;$C$1,$C$2-$C$1+1,$C$2-K3943+1)</f>
        <v>62</v>
      </c>
      <c r="N3943" s="268">
        <f>M3943/365</f>
        <v>0.16986301369863013</v>
      </c>
      <c r="O3943" s="269">
        <f>'Data and Parameter'!$E$4*'Data and Parameter'!$E$5*('Data and Parameter'!$E$6+'Data and Parameter'!$E$7)*'Data and Parameter'!$E$19*'Data and Parameter'!$E$14*'ER calculations'!N3943</f>
        <v>0.87950806604569554</v>
      </c>
    </row>
    <row r="3944" spans="1:15" ht="15">
      <c r="A3944" s="284">
        <v>3940</v>
      </c>
      <c r="B3944" s="287"/>
      <c r="C3944" s="287"/>
      <c r="D3944" s="284" t="s">
        <v>1376</v>
      </c>
      <c r="E3944" s="287"/>
      <c r="F3944" s="285" t="s">
        <v>4065</v>
      </c>
      <c r="G3944" s="266" t="s">
        <v>121</v>
      </c>
      <c r="H3944" s="266">
        <f>IF(G3944="Traditional Stove",0.1,0.2)</f>
        <v>0.1</v>
      </c>
      <c r="I3944" s="266">
        <f>YEAR(J3944)</f>
        <v>2023</v>
      </c>
      <c r="J3944" s="267">
        <v>45010</v>
      </c>
      <c r="K3944" s="267">
        <f>J3944+1</f>
        <v>45011</v>
      </c>
      <c r="L3944" s="266">
        <f>IF(M3944&lt;=365,1,2)</f>
        <v>1</v>
      </c>
      <c r="M3944" s="266">
        <f>IF(K3944&lt;$C$1,$C$2-$C$1+1,$C$2-K3944+1)</f>
        <v>36</v>
      </c>
      <c r="N3944" s="268">
        <f>M3944/365</f>
        <v>9.8630136986301367E-2</v>
      </c>
      <c r="O3944" s="269">
        <f>'Data and Parameter'!$E$4*'Data and Parameter'!$E$5*('Data and Parameter'!$E$6+'Data and Parameter'!$E$7)*'Data and Parameter'!$E$19*'Data and Parameter'!$E$14*'ER calculations'!N3944</f>
        <v>0.51068210286524263</v>
      </c>
    </row>
    <row r="3945" spans="1:15" ht="15">
      <c r="A3945" s="284">
        <v>3941</v>
      </c>
      <c r="B3945" s="287"/>
      <c r="C3945" s="287"/>
      <c r="D3945" s="284" t="s">
        <v>3178</v>
      </c>
      <c r="E3945" s="287"/>
      <c r="F3945" s="285" t="s">
        <v>4066</v>
      </c>
      <c r="G3945" s="266" t="s">
        <v>121</v>
      </c>
      <c r="H3945" s="266">
        <f>IF(G3945="Traditional Stove",0.1,0.2)</f>
        <v>0.1</v>
      </c>
      <c r="I3945" s="266">
        <f>YEAR(J3945)</f>
        <v>2023</v>
      </c>
      <c r="J3945" s="267">
        <v>44970</v>
      </c>
      <c r="K3945" s="267">
        <f>J3945+1</f>
        <v>44971</v>
      </c>
      <c r="L3945" s="266">
        <f>IF(M3945&lt;=365,1,2)</f>
        <v>1</v>
      </c>
      <c r="M3945" s="266">
        <f>IF(K3945&lt;$C$1,$C$2-$C$1+1,$C$2-K3945+1)</f>
        <v>76</v>
      </c>
      <c r="N3945" s="268">
        <f>M3945/365</f>
        <v>0.20821917808219179</v>
      </c>
      <c r="O3945" s="269">
        <f>'Data and Parameter'!$E$4*'Data and Parameter'!$E$5*('Data and Parameter'!$E$6+'Data and Parameter'!$E$7)*'Data and Parameter'!$E$19*'Data and Parameter'!$E$14*'ER calculations'!N3945</f>
        <v>1.0781066616044011</v>
      </c>
    </row>
    <row r="3946" spans="1:15" ht="15">
      <c r="A3946" s="284">
        <v>3942</v>
      </c>
      <c r="B3946" s="287"/>
      <c r="C3946" s="287"/>
      <c r="D3946" s="284" t="s">
        <v>1376</v>
      </c>
      <c r="E3946" s="287"/>
      <c r="F3946" s="285" t="s">
        <v>4067</v>
      </c>
      <c r="G3946" s="266" t="s">
        <v>121</v>
      </c>
      <c r="H3946" s="266">
        <f>IF(G3946="Traditional Stove",0.1,0.2)</f>
        <v>0.1</v>
      </c>
      <c r="I3946" s="266">
        <f>YEAR(J3946)</f>
        <v>2023</v>
      </c>
      <c r="J3946" s="267">
        <v>44984</v>
      </c>
      <c r="K3946" s="267">
        <f>J3946+1</f>
        <v>44985</v>
      </c>
      <c r="L3946" s="266">
        <f>IF(M3946&lt;=365,1,2)</f>
        <v>1</v>
      </c>
      <c r="M3946" s="266">
        <f>IF(K3946&lt;$C$1,$C$2-$C$1+1,$C$2-K3946+1)</f>
        <v>62</v>
      </c>
      <c r="N3946" s="268">
        <f>M3946/365</f>
        <v>0.16986301369863013</v>
      </c>
      <c r="O3946" s="269">
        <f>'Data and Parameter'!$E$4*'Data and Parameter'!$E$5*('Data and Parameter'!$E$6+'Data and Parameter'!$E$7)*'Data and Parameter'!$E$19*'Data and Parameter'!$E$14*'ER calculations'!N3946</f>
        <v>0.87950806604569554</v>
      </c>
    </row>
    <row r="3947" spans="1:15" ht="15">
      <c r="A3947" s="284">
        <v>3943</v>
      </c>
      <c r="B3947" s="287"/>
      <c r="C3947" s="287"/>
      <c r="D3947" s="284" t="s">
        <v>1376</v>
      </c>
      <c r="E3947" s="287"/>
      <c r="F3947" s="285" t="s">
        <v>4068</v>
      </c>
      <c r="G3947" s="266" t="s">
        <v>121</v>
      </c>
      <c r="H3947" s="266">
        <f>IF(G3947="Traditional Stove",0.1,0.2)</f>
        <v>0.1</v>
      </c>
      <c r="I3947" s="266">
        <f>YEAR(J3947)</f>
        <v>2023</v>
      </c>
      <c r="J3947" s="267">
        <v>45010</v>
      </c>
      <c r="K3947" s="267">
        <f>J3947+1</f>
        <v>45011</v>
      </c>
      <c r="L3947" s="266">
        <f>IF(M3947&lt;=365,1,2)</f>
        <v>1</v>
      </c>
      <c r="M3947" s="266">
        <f>IF(K3947&lt;$C$1,$C$2-$C$1+1,$C$2-K3947+1)</f>
        <v>36</v>
      </c>
      <c r="N3947" s="268">
        <f>M3947/365</f>
        <v>9.8630136986301367E-2</v>
      </c>
      <c r="O3947" s="269">
        <f>'Data and Parameter'!$E$4*'Data and Parameter'!$E$5*('Data and Parameter'!$E$6+'Data and Parameter'!$E$7)*'Data and Parameter'!$E$19*'Data and Parameter'!$E$14*'ER calculations'!N3947</f>
        <v>0.51068210286524263</v>
      </c>
    </row>
    <row r="3948" spans="1:15" ht="15">
      <c r="A3948" s="284">
        <v>3944</v>
      </c>
      <c r="B3948" s="287"/>
      <c r="C3948" s="287"/>
      <c r="D3948" s="284" t="s">
        <v>1376</v>
      </c>
      <c r="E3948" s="287"/>
      <c r="F3948" s="285" t="s">
        <v>4069</v>
      </c>
      <c r="G3948" s="266" t="s">
        <v>121</v>
      </c>
      <c r="H3948" s="266">
        <f>IF(G3948="Traditional Stove",0.1,0.2)</f>
        <v>0.1</v>
      </c>
      <c r="I3948" s="266">
        <f>YEAR(J3948)</f>
        <v>2023</v>
      </c>
      <c r="J3948" s="267">
        <v>44984</v>
      </c>
      <c r="K3948" s="267">
        <f>J3948+1</f>
        <v>44985</v>
      </c>
      <c r="L3948" s="266">
        <f>IF(M3948&lt;=365,1,2)</f>
        <v>1</v>
      </c>
      <c r="M3948" s="266">
        <f>IF(K3948&lt;$C$1,$C$2-$C$1+1,$C$2-K3948+1)</f>
        <v>62</v>
      </c>
      <c r="N3948" s="268">
        <f>M3948/365</f>
        <v>0.16986301369863013</v>
      </c>
      <c r="O3948" s="269">
        <f>'Data and Parameter'!$E$4*'Data and Parameter'!$E$5*('Data and Parameter'!$E$6+'Data and Parameter'!$E$7)*'Data and Parameter'!$E$19*'Data and Parameter'!$E$14*'ER calculations'!N3948</f>
        <v>0.87950806604569554</v>
      </c>
    </row>
    <row r="3949" spans="1:15" ht="15">
      <c r="A3949" s="284">
        <v>3945</v>
      </c>
      <c r="B3949" s="287"/>
      <c r="C3949" s="287"/>
      <c r="D3949" s="284" t="s">
        <v>3178</v>
      </c>
      <c r="E3949" s="287"/>
      <c r="F3949" s="285" t="s">
        <v>4070</v>
      </c>
      <c r="G3949" s="266" t="s">
        <v>121</v>
      </c>
      <c r="H3949" s="266">
        <f>IF(G3949="Traditional Stove",0.1,0.2)</f>
        <v>0.1</v>
      </c>
      <c r="I3949" s="266">
        <f>YEAR(J3949)</f>
        <v>2023</v>
      </c>
      <c r="J3949" s="267">
        <v>44968</v>
      </c>
      <c r="K3949" s="267">
        <f>J3949+1</f>
        <v>44969</v>
      </c>
      <c r="L3949" s="266">
        <f>IF(M3949&lt;=365,1,2)</f>
        <v>1</v>
      </c>
      <c r="M3949" s="266">
        <f>IF(K3949&lt;$C$1,$C$2-$C$1+1,$C$2-K3949+1)</f>
        <v>78</v>
      </c>
      <c r="N3949" s="268">
        <f>M3949/365</f>
        <v>0.21369863013698631</v>
      </c>
      <c r="O3949" s="269">
        <f>'Data and Parameter'!$E$4*'Data and Parameter'!$E$5*('Data and Parameter'!$E$6+'Data and Parameter'!$E$7)*'Data and Parameter'!$E$19*'Data and Parameter'!$E$14*'ER calculations'!N3949</f>
        <v>1.1064778895413589</v>
      </c>
    </row>
    <row r="3950" spans="1:15" ht="15">
      <c r="A3950" s="284">
        <v>3946</v>
      </c>
      <c r="B3950" s="287"/>
      <c r="C3950" s="287"/>
      <c r="D3950" s="284" t="s">
        <v>3178</v>
      </c>
      <c r="E3950" s="287"/>
      <c r="F3950" s="285" t="s">
        <v>4071</v>
      </c>
      <c r="G3950" s="266" t="s">
        <v>121</v>
      </c>
      <c r="H3950" s="266">
        <f>IF(G3950="Traditional Stove",0.1,0.2)</f>
        <v>0.1</v>
      </c>
      <c r="I3950" s="266">
        <f>YEAR(J3950)</f>
        <v>2023</v>
      </c>
      <c r="J3950" s="267">
        <v>44967</v>
      </c>
      <c r="K3950" s="267">
        <f>J3950+1</f>
        <v>44968</v>
      </c>
      <c r="L3950" s="266">
        <f>IF(M3950&lt;=365,1,2)</f>
        <v>1</v>
      </c>
      <c r="M3950" s="266">
        <f>IF(K3950&lt;$C$1,$C$2-$C$1+1,$C$2-K3950+1)</f>
        <v>79</v>
      </c>
      <c r="N3950" s="268">
        <f>M3950/365</f>
        <v>0.21643835616438356</v>
      </c>
      <c r="O3950" s="269">
        <f>'Data and Parameter'!$E$4*'Data and Parameter'!$E$5*('Data and Parameter'!$E$6+'Data and Parameter'!$E$7)*'Data and Parameter'!$E$19*'Data and Parameter'!$E$14*'ER calculations'!N3950</f>
        <v>1.1206635035098378</v>
      </c>
    </row>
    <row r="3951" spans="1:15" ht="15">
      <c r="A3951" s="284">
        <v>3947</v>
      </c>
      <c r="B3951" s="287"/>
      <c r="C3951" s="287"/>
      <c r="D3951" s="284" t="s">
        <v>1376</v>
      </c>
      <c r="E3951" s="287"/>
      <c r="F3951" s="285" t="s">
        <v>4072</v>
      </c>
      <c r="G3951" s="266" t="s">
        <v>121</v>
      </c>
      <c r="H3951" s="266">
        <f>IF(G3951="Traditional Stove",0.1,0.2)</f>
        <v>0.1</v>
      </c>
      <c r="I3951" s="266">
        <f>YEAR(J3951)</f>
        <v>2023</v>
      </c>
      <c r="J3951" s="267">
        <v>45010</v>
      </c>
      <c r="K3951" s="267">
        <f>J3951+1</f>
        <v>45011</v>
      </c>
      <c r="L3951" s="266">
        <f>IF(M3951&lt;=365,1,2)</f>
        <v>1</v>
      </c>
      <c r="M3951" s="266">
        <f>IF(K3951&lt;$C$1,$C$2-$C$1+1,$C$2-K3951+1)</f>
        <v>36</v>
      </c>
      <c r="N3951" s="268">
        <f>M3951/365</f>
        <v>9.8630136986301367E-2</v>
      </c>
      <c r="O3951" s="269">
        <f>'Data and Parameter'!$E$4*'Data and Parameter'!$E$5*('Data and Parameter'!$E$6+'Data and Parameter'!$E$7)*'Data and Parameter'!$E$19*'Data and Parameter'!$E$14*'ER calculations'!N3951</f>
        <v>0.51068210286524263</v>
      </c>
    </row>
    <row r="3952" spans="1:15" ht="15">
      <c r="A3952" s="284">
        <v>3948</v>
      </c>
      <c r="B3952" s="287"/>
      <c r="C3952" s="287"/>
      <c r="D3952" s="284" t="s">
        <v>3178</v>
      </c>
      <c r="E3952" s="287"/>
      <c r="F3952" s="285" t="s">
        <v>4073</v>
      </c>
      <c r="G3952" s="266" t="s">
        <v>121</v>
      </c>
      <c r="H3952" s="266">
        <f>IF(G3952="Traditional Stove",0.1,0.2)</f>
        <v>0.1</v>
      </c>
      <c r="I3952" s="266">
        <f>YEAR(J3952)</f>
        <v>2023</v>
      </c>
      <c r="J3952" s="267">
        <v>44970</v>
      </c>
      <c r="K3952" s="267">
        <f>J3952+1</f>
        <v>44971</v>
      </c>
      <c r="L3952" s="266">
        <f>IF(M3952&lt;=365,1,2)</f>
        <v>1</v>
      </c>
      <c r="M3952" s="266">
        <f>IF(K3952&lt;$C$1,$C$2-$C$1+1,$C$2-K3952+1)</f>
        <v>76</v>
      </c>
      <c r="N3952" s="268">
        <f>M3952/365</f>
        <v>0.20821917808219179</v>
      </c>
      <c r="O3952" s="269">
        <f>'Data and Parameter'!$E$4*'Data and Parameter'!$E$5*('Data and Parameter'!$E$6+'Data and Parameter'!$E$7)*'Data and Parameter'!$E$19*'Data and Parameter'!$E$14*'ER calculations'!N3952</f>
        <v>1.0781066616044011</v>
      </c>
    </row>
    <row r="3953" spans="1:15" ht="15">
      <c r="A3953" s="284">
        <v>3949</v>
      </c>
      <c r="B3953" s="287"/>
      <c r="C3953" s="287"/>
      <c r="D3953" s="284" t="s">
        <v>1376</v>
      </c>
      <c r="E3953" s="287"/>
      <c r="F3953" s="285" t="s">
        <v>4074</v>
      </c>
      <c r="G3953" s="266" t="s">
        <v>121</v>
      </c>
      <c r="H3953" s="266">
        <f>IF(G3953="Traditional Stove",0.1,0.2)</f>
        <v>0.1</v>
      </c>
      <c r="I3953" s="266">
        <f>YEAR(J3953)</f>
        <v>2023</v>
      </c>
      <c r="J3953" s="267">
        <v>44984</v>
      </c>
      <c r="K3953" s="267">
        <f>J3953+1</f>
        <v>44985</v>
      </c>
      <c r="L3953" s="266">
        <f>IF(M3953&lt;=365,1,2)</f>
        <v>1</v>
      </c>
      <c r="M3953" s="266">
        <f>IF(K3953&lt;$C$1,$C$2-$C$1+1,$C$2-K3953+1)</f>
        <v>62</v>
      </c>
      <c r="N3953" s="268">
        <f>M3953/365</f>
        <v>0.16986301369863013</v>
      </c>
      <c r="O3953" s="269">
        <f>'Data and Parameter'!$E$4*'Data and Parameter'!$E$5*('Data and Parameter'!$E$6+'Data and Parameter'!$E$7)*'Data and Parameter'!$E$19*'Data and Parameter'!$E$14*'ER calculations'!N3953</f>
        <v>0.87950806604569554</v>
      </c>
    </row>
    <row r="3954" spans="1:15" ht="15">
      <c r="A3954" s="284">
        <v>3950</v>
      </c>
      <c r="B3954" s="287"/>
      <c r="C3954" s="287"/>
      <c r="D3954" s="284" t="s">
        <v>1376</v>
      </c>
      <c r="E3954" s="287"/>
      <c r="F3954" s="285" t="s">
        <v>4075</v>
      </c>
      <c r="G3954" s="266" t="s">
        <v>121</v>
      </c>
      <c r="H3954" s="266">
        <f>IF(G3954="Traditional Stove",0.1,0.2)</f>
        <v>0.1</v>
      </c>
      <c r="I3954" s="266">
        <f>YEAR(J3954)</f>
        <v>2023</v>
      </c>
      <c r="J3954" s="267">
        <v>44984</v>
      </c>
      <c r="K3954" s="267">
        <f>J3954+1</f>
        <v>44985</v>
      </c>
      <c r="L3954" s="266">
        <f>IF(M3954&lt;=365,1,2)</f>
        <v>1</v>
      </c>
      <c r="M3954" s="266">
        <f>IF(K3954&lt;$C$1,$C$2-$C$1+1,$C$2-K3954+1)</f>
        <v>62</v>
      </c>
      <c r="N3954" s="268">
        <f>M3954/365</f>
        <v>0.16986301369863013</v>
      </c>
      <c r="O3954" s="269">
        <f>'Data and Parameter'!$E$4*'Data and Parameter'!$E$5*('Data and Parameter'!$E$6+'Data and Parameter'!$E$7)*'Data and Parameter'!$E$19*'Data and Parameter'!$E$14*'ER calculations'!N3954</f>
        <v>0.87950806604569554</v>
      </c>
    </row>
    <row r="3955" spans="1:15" ht="15">
      <c r="A3955" s="284">
        <v>3951</v>
      </c>
      <c r="B3955" s="287"/>
      <c r="C3955" s="287"/>
      <c r="D3955" s="284" t="s">
        <v>3178</v>
      </c>
      <c r="E3955" s="287"/>
      <c r="F3955" s="285" t="s">
        <v>4076</v>
      </c>
      <c r="G3955" s="266" t="s">
        <v>121</v>
      </c>
      <c r="H3955" s="266">
        <f>IF(G3955="Traditional Stove",0.1,0.2)</f>
        <v>0.1</v>
      </c>
      <c r="I3955" s="266">
        <f>YEAR(J3955)</f>
        <v>2023</v>
      </c>
      <c r="J3955" s="267">
        <v>44970</v>
      </c>
      <c r="K3955" s="267">
        <f>J3955+1</f>
        <v>44971</v>
      </c>
      <c r="L3955" s="266">
        <f>IF(M3955&lt;=365,1,2)</f>
        <v>1</v>
      </c>
      <c r="M3955" s="266">
        <f>IF(K3955&lt;$C$1,$C$2-$C$1+1,$C$2-K3955+1)</f>
        <v>76</v>
      </c>
      <c r="N3955" s="268">
        <f>M3955/365</f>
        <v>0.20821917808219179</v>
      </c>
      <c r="O3955" s="269">
        <f>'Data and Parameter'!$E$4*'Data and Parameter'!$E$5*('Data and Parameter'!$E$6+'Data and Parameter'!$E$7)*'Data and Parameter'!$E$19*'Data and Parameter'!$E$14*'ER calculations'!N3955</f>
        <v>1.0781066616044011</v>
      </c>
    </row>
    <row r="3956" spans="1:15" ht="15">
      <c r="A3956" s="284">
        <v>3952</v>
      </c>
      <c r="B3956" s="287"/>
      <c r="C3956" s="287"/>
      <c r="D3956" s="284" t="s">
        <v>1376</v>
      </c>
      <c r="E3956" s="287"/>
      <c r="F3956" s="285" t="s">
        <v>4077</v>
      </c>
      <c r="G3956" s="266" t="s">
        <v>121</v>
      </c>
      <c r="H3956" s="266">
        <f>IF(G3956="Traditional Stove",0.1,0.2)</f>
        <v>0.1</v>
      </c>
      <c r="I3956" s="266">
        <f>YEAR(J3956)</f>
        <v>2023</v>
      </c>
      <c r="J3956" s="267">
        <v>44984</v>
      </c>
      <c r="K3956" s="267">
        <f>J3956+1</f>
        <v>44985</v>
      </c>
      <c r="L3956" s="266">
        <f>IF(M3956&lt;=365,1,2)</f>
        <v>1</v>
      </c>
      <c r="M3956" s="266">
        <f>IF(K3956&lt;$C$1,$C$2-$C$1+1,$C$2-K3956+1)</f>
        <v>62</v>
      </c>
      <c r="N3956" s="268">
        <f>M3956/365</f>
        <v>0.16986301369863013</v>
      </c>
      <c r="O3956" s="269">
        <f>'Data and Parameter'!$E$4*'Data and Parameter'!$E$5*('Data and Parameter'!$E$6+'Data and Parameter'!$E$7)*'Data and Parameter'!$E$19*'Data and Parameter'!$E$14*'ER calculations'!N3956</f>
        <v>0.87950806604569554</v>
      </c>
    </row>
    <row r="3957" spans="1:15" ht="15">
      <c r="A3957" s="284">
        <v>3953</v>
      </c>
      <c r="B3957" s="287"/>
      <c r="C3957" s="287"/>
      <c r="D3957" s="284" t="s">
        <v>3178</v>
      </c>
      <c r="E3957" s="287"/>
      <c r="F3957" s="285" t="s">
        <v>4078</v>
      </c>
      <c r="G3957" s="266" t="s">
        <v>121</v>
      </c>
      <c r="H3957" s="266">
        <f>IF(G3957="Traditional Stove",0.1,0.2)</f>
        <v>0.1</v>
      </c>
      <c r="I3957" s="266">
        <f>YEAR(J3957)</f>
        <v>2023</v>
      </c>
      <c r="J3957" s="267">
        <v>44970</v>
      </c>
      <c r="K3957" s="267">
        <f>J3957+1</f>
        <v>44971</v>
      </c>
      <c r="L3957" s="266">
        <f>IF(M3957&lt;=365,1,2)</f>
        <v>1</v>
      </c>
      <c r="M3957" s="266">
        <f>IF(K3957&lt;$C$1,$C$2-$C$1+1,$C$2-K3957+1)</f>
        <v>76</v>
      </c>
      <c r="N3957" s="268">
        <f>M3957/365</f>
        <v>0.20821917808219179</v>
      </c>
      <c r="O3957" s="269">
        <f>'Data and Parameter'!$E$4*'Data and Parameter'!$E$5*('Data and Parameter'!$E$6+'Data and Parameter'!$E$7)*'Data and Parameter'!$E$19*'Data and Parameter'!$E$14*'ER calculations'!N3957</f>
        <v>1.0781066616044011</v>
      </c>
    </row>
    <row r="3958" spans="1:15" ht="15">
      <c r="A3958" s="284">
        <v>3954</v>
      </c>
      <c r="B3958" s="287"/>
      <c r="C3958" s="287"/>
      <c r="D3958" s="284" t="s">
        <v>1376</v>
      </c>
      <c r="E3958" s="287"/>
      <c r="F3958" s="285" t="s">
        <v>4079</v>
      </c>
      <c r="G3958" s="266" t="s">
        <v>121</v>
      </c>
      <c r="H3958" s="266">
        <f>IF(G3958="Traditional Stove",0.1,0.2)</f>
        <v>0.1</v>
      </c>
      <c r="I3958" s="266">
        <f>YEAR(J3958)</f>
        <v>2023</v>
      </c>
      <c r="J3958" s="267">
        <v>45006</v>
      </c>
      <c r="K3958" s="267">
        <f>J3958+1</f>
        <v>45007</v>
      </c>
      <c r="L3958" s="266">
        <f>IF(M3958&lt;=365,1,2)</f>
        <v>1</v>
      </c>
      <c r="M3958" s="266">
        <f>IF(K3958&lt;$C$1,$C$2-$C$1+1,$C$2-K3958+1)</f>
        <v>40</v>
      </c>
      <c r="N3958" s="268">
        <f>M3958/365</f>
        <v>0.1095890410958904</v>
      </c>
      <c r="O3958" s="269">
        <f>'Data and Parameter'!$E$4*'Data and Parameter'!$E$5*('Data and Parameter'!$E$6+'Data and Parameter'!$E$7)*'Data and Parameter'!$E$19*'Data and Parameter'!$E$14*'ER calculations'!N3958</f>
        <v>0.56742455873915842</v>
      </c>
    </row>
    <row r="3959" spans="1:15" ht="15">
      <c r="A3959" s="284">
        <v>3955</v>
      </c>
      <c r="B3959" s="287"/>
      <c r="C3959" s="287"/>
      <c r="D3959" s="284" t="s">
        <v>3178</v>
      </c>
      <c r="E3959" s="287"/>
      <c r="F3959" s="285" t="s">
        <v>4080</v>
      </c>
      <c r="G3959" s="266" t="s">
        <v>121</v>
      </c>
      <c r="H3959" s="266">
        <f>IF(G3959="Traditional Stove",0.1,0.2)</f>
        <v>0.1</v>
      </c>
      <c r="I3959" s="266">
        <f>YEAR(J3959)</f>
        <v>2023</v>
      </c>
      <c r="J3959" s="267">
        <v>44968</v>
      </c>
      <c r="K3959" s="267">
        <f>J3959+1</f>
        <v>44969</v>
      </c>
      <c r="L3959" s="266">
        <f>IF(M3959&lt;=365,1,2)</f>
        <v>1</v>
      </c>
      <c r="M3959" s="266">
        <f>IF(K3959&lt;$C$1,$C$2-$C$1+1,$C$2-K3959+1)</f>
        <v>78</v>
      </c>
      <c r="N3959" s="268">
        <f>M3959/365</f>
        <v>0.21369863013698631</v>
      </c>
      <c r="O3959" s="269">
        <f>'Data and Parameter'!$E$4*'Data and Parameter'!$E$5*('Data and Parameter'!$E$6+'Data and Parameter'!$E$7)*'Data and Parameter'!$E$19*'Data and Parameter'!$E$14*'ER calculations'!N3959</f>
        <v>1.1064778895413589</v>
      </c>
    </row>
    <row r="3960" spans="1:15" ht="15">
      <c r="A3960" s="284">
        <v>3956</v>
      </c>
      <c r="B3960" s="287"/>
      <c r="C3960" s="287"/>
      <c r="D3960" s="284" t="s">
        <v>1376</v>
      </c>
      <c r="E3960" s="287"/>
      <c r="F3960" s="285" t="s">
        <v>4081</v>
      </c>
      <c r="G3960" s="266" t="s">
        <v>121</v>
      </c>
      <c r="H3960" s="266">
        <f>IF(G3960="Traditional Stove",0.1,0.2)</f>
        <v>0.1</v>
      </c>
      <c r="I3960" s="266">
        <f>YEAR(J3960)</f>
        <v>2023</v>
      </c>
      <c r="J3960" s="267">
        <v>45006</v>
      </c>
      <c r="K3960" s="267">
        <f>J3960+1</f>
        <v>45007</v>
      </c>
      <c r="L3960" s="266">
        <f>IF(M3960&lt;=365,1,2)</f>
        <v>1</v>
      </c>
      <c r="M3960" s="266">
        <f>IF(K3960&lt;$C$1,$C$2-$C$1+1,$C$2-K3960+1)</f>
        <v>40</v>
      </c>
      <c r="N3960" s="268">
        <f>M3960/365</f>
        <v>0.1095890410958904</v>
      </c>
      <c r="O3960" s="269">
        <f>'Data and Parameter'!$E$4*'Data and Parameter'!$E$5*('Data and Parameter'!$E$6+'Data and Parameter'!$E$7)*'Data and Parameter'!$E$19*'Data and Parameter'!$E$14*'ER calculations'!N3960</f>
        <v>0.56742455873915842</v>
      </c>
    </row>
    <row r="3961" spans="1:15" ht="15">
      <c r="A3961" s="284">
        <v>3957</v>
      </c>
      <c r="B3961" s="287"/>
      <c r="C3961" s="287"/>
      <c r="D3961" s="284" t="s">
        <v>3178</v>
      </c>
      <c r="E3961" s="287"/>
      <c r="F3961" s="285" t="s">
        <v>4082</v>
      </c>
      <c r="G3961" s="266" t="s">
        <v>121</v>
      </c>
      <c r="H3961" s="266">
        <f>IF(G3961="Traditional Stove",0.1,0.2)</f>
        <v>0.1</v>
      </c>
      <c r="I3961" s="266">
        <f>YEAR(J3961)</f>
        <v>2023</v>
      </c>
      <c r="J3961" s="267">
        <v>44967</v>
      </c>
      <c r="K3961" s="267">
        <f>J3961+1</f>
        <v>44968</v>
      </c>
      <c r="L3961" s="266">
        <f>IF(M3961&lt;=365,1,2)</f>
        <v>1</v>
      </c>
      <c r="M3961" s="266">
        <f>IF(K3961&lt;$C$1,$C$2-$C$1+1,$C$2-K3961+1)</f>
        <v>79</v>
      </c>
      <c r="N3961" s="268">
        <f>M3961/365</f>
        <v>0.21643835616438356</v>
      </c>
      <c r="O3961" s="269">
        <f>'Data and Parameter'!$E$4*'Data and Parameter'!$E$5*('Data and Parameter'!$E$6+'Data and Parameter'!$E$7)*'Data and Parameter'!$E$19*'Data and Parameter'!$E$14*'ER calculations'!N3961</f>
        <v>1.1206635035098378</v>
      </c>
    </row>
    <row r="3962" spans="1:15" ht="15">
      <c r="A3962" s="284">
        <v>3958</v>
      </c>
      <c r="B3962" s="287"/>
      <c r="C3962" s="287"/>
      <c r="D3962" s="284" t="s">
        <v>1376</v>
      </c>
      <c r="E3962" s="287"/>
      <c r="F3962" s="285" t="s">
        <v>4083</v>
      </c>
      <c r="G3962" s="266" t="s">
        <v>121</v>
      </c>
      <c r="H3962" s="266">
        <f>IF(G3962="Traditional Stove",0.1,0.2)</f>
        <v>0.1</v>
      </c>
      <c r="I3962" s="266">
        <f>YEAR(J3962)</f>
        <v>2023</v>
      </c>
      <c r="J3962" s="267">
        <v>44967</v>
      </c>
      <c r="K3962" s="267">
        <f>J3962+1</f>
        <v>44968</v>
      </c>
      <c r="L3962" s="266">
        <f>IF(M3962&lt;=365,1,2)</f>
        <v>1</v>
      </c>
      <c r="M3962" s="266">
        <f>IF(K3962&lt;$C$1,$C$2-$C$1+1,$C$2-K3962+1)</f>
        <v>79</v>
      </c>
      <c r="N3962" s="268">
        <f>M3962/365</f>
        <v>0.21643835616438356</v>
      </c>
      <c r="O3962" s="269">
        <f>'Data and Parameter'!$E$4*'Data and Parameter'!$E$5*('Data and Parameter'!$E$6+'Data and Parameter'!$E$7)*'Data and Parameter'!$E$19*'Data and Parameter'!$E$14*'ER calculations'!N3962</f>
        <v>1.1206635035098378</v>
      </c>
    </row>
    <row r="3963" spans="1:15" ht="15">
      <c r="A3963" s="284">
        <v>3959</v>
      </c>
      <c r="B3963" s="287"/>
      <c r="C3963" s="287"/>
      <c r="D3963" s="284" t="s">
        <v>1376</v>
      </c>
      <c r="E3963" s="287"/>
      <c r="F3963" s="285" t="s">
        <v>4084</v>
      </c>
      <c r="G3963" s="266" t="s">
        <v>121</v>
      </c>
      <c r="H3963" s="266">
        <f>IF(G3963="Traditional Stove",0.1,0.2)</f>
        <v>0.1</v>
      </c>
      <c r="I3963" s="266">
        <f>YEAR(J3963)</f>
        <v>2023</v>
      </c>
      <c r="J3963" s="267">
        <v>44967</v>
      </c>
      <c r="K3963" s="267">
        <f>J3963+1</f>
        <v>44968</v>
      </c>
      <c r="L3963" s="266">
        <f>IF(M3963&lt;=365,1,2)</f>
        <v>1</v>
      </c>
      <c r="M3963" s="266">
        <f>IF(K3963&lt;$C$1,$C$2-$C$1+1,$C$2-K3963+1)</f>
        <v>79</v>
      </c>
      <c r="N3963" s="268">
        <f>M3963/365</f>
        <v>0.21643835616438356</v>
      </c>
      <c r="O3963" s="269">
        <f>'Data and Parameter'!$E$4*'Data and Parameter'!$E$5*('Data and Parameter'!$E$6+'Data and Parameter'!$E$7)*'Data and Parameter'!$E$19*'Data and Parameter'!$E$14*'ER calculations'!N3963</f>
        <v>1.1206635035098378</v>
      </c>
    </row>
    <row r="3964" spans="1:15" ht="15">
      <c r="A3964" s="284">
        <v>3960</v>
      </c>
      <c r="B3964" s="287"/>
      <c r="C3964" s="287"/>
      <c r="D3964" s="284" t="s">
        <v>3178</v>
      </c>
      <c r="E3964" s="287"/>
      <c r="F3964" s="285" t="s">
        <v>4085</v>
      </c>
      <c r="G3964" s="266" t="s">
        <v>121</v>
      </c>
      <c r="H3964" s="266">
        <f>IF(G3964="Traditional Stove",0.1,0.2)</f>
        <v>0.1</v>
      </c>
      <c r="I3964" s="266">
        <f>YEAR(J3964)</f>
        <v>2023</v>
      </c>
      <c r="J3964" s="267">
        <v>44967</v>
      </c>
      <c r="K3964" s="267">
        <f>J3964+1</f>
        <v>44968</v>
      </c>
      <c r="L3964" s="266">
        <f>IF(M3964&lt;=365,1,2)</f>
        <v>1</v>
      </c>
      <c r="M3964" s="266">
        <f>IF(K3964&lt;$C$1,$C$2-$C$1+1,$C$2-K3964+1)</f>
        <v>79</v>
      </c>
      <c r="N3964" s="268">
        <f>M3964/365</f>
        <v>0.21643835616438356</v>
      </c>
      <c r="O3964" s="269">
        <f>'Data and Parameter'!$E$4*'Data and Parameter'!$E$5*('Data and Parameter'!$E$6+'Data and Parameter'!$E$7)*'Data and Parameter'!$E$19*'Data and Parameter'!$E$14*'ER calculations'!N3964</f>
        <v>1.1206635035098378</v>
      </c>
    </row>
    <row r="3965" spans="1:15" ht="15">
      <c r="A3965" s="284">
        <v>3961</v>
      </c>
      <c r="B3965" s="287"/>
      <c r="C3965" s="287"/>
      <c r="D3965" s="284" t="s">
        <v>1376</v>
      </c>
      <c r="E3965" s="287"/>
      <c r="F3965" s="285" t="s">
        <v>4086</v>
      </c>
      <c r="G3965" s="266" t="s">
        <v>121</v>
      </c>
      <c r="H3965" s="266">
        <f>IF(G3965="Traditional Stove",0.1,0.2)</f>
        <v>0.1</v>
      </c>
      <c r="I3965" s="266">
        <f>YEAR(J3965)</f>
        <v>2023</v>
      </c>
      <c r="J3965" s="267">
        <v>44967</v>
      </c>
      <c r="K3965" s="267">
        <f>J3965+1</f>
        <v>44968</v>
      </c>
      <c r="L3965" s="266">
        <f>IF(M3965&lt;=365,1,2)</f>
        <v>1</v>
      </c>
      <c r="M3965" s="266">
        <f>IF(K3965&lt;$C$1,$C$2-$C$1+1,$C$2-K3965+1)</f>
        <v>79</v>
      </c>
      <c r="N3965" s="268">
        <f>M3965/365</f>
        <v>0.21643835616438356</v>
      </c>
      <c r="O3965" s="269">
        <f>'Data and Parameter'!$E$4*'Data and Parameter'!$E$5*('Data and Parameter'!$E$6+'Data and Parameter'!$E$7)*'Data and Parameter'!$E$19*'Data and Parameter'!$E$14*'ER calculations'!N3965</f>
        <v>1.1206635035098378</v>
      </c>
    </row>
    <row r="3966" spans="1:15" ht="15">
      <c r="A3966" s="284">
        <v>3962</v>
      </c>
      <c r="B3966" s="287"/>
      <c r="C3966" s="287"/>
      <c r="D3966" s="284" t="s">
        <v>588</v>
      </c>
      <c r="E3966" s="287"/>
      <c r="F3966" s="285" t="s">
        <v>4087</v>
      </c>
      <c r="G3966" s="266" t="s">
        <v>121</v>
      </c>
      <c r="H3966" s="266">
        <f>IF(G3966="Traditional Stove",0.1,0.2)</f>
        <v>0.1</v>
      </c>
      <c r="I3966" s="266">
        <f>YEAR(J3966)</f>
        <v>2023</v>
      </c>
      <c r="J3966" s="267">
        <v>45014</v>
      </c>
      <c r="K3966" s="267">
        <f>J3966+1</f>
        <v>45015</v>
      </c>
      <c r="L3966" s="266">
        <f>IF(M3966&lt;=365,1,2)</f>
        <v>1</v>
      </c>
      <c r="M3966" s="266">
        <f>IF(K3966&lt;$C$1,$C$2-$C$1+1,$C$2-K3966+1)</f>
        <v>32</v>
      </c>
      <c r="N3966" s="268">
        <f>M3966/365</f>
        <v>8.7671232876712329E-2</v>
      </c>
      <c r="O3966" s="269">
        <f>'Data and Parameter'!$E$4*'Data and Parameter'!$E$5*('Data and Parameter'!$E$6+'Data and Parameter'!$E$7)*'Data and Parameter'!$E$19*'Data and Parameter'!$E$14*'ER calculations'!N3966</f>
        <v>0.45393964699132677</v>
      </c>
    </row>
    <row r="3967" spans="1:15" ht="15">
      <c r="A3967" s="284">
        <v>3963</v>
      </c>
      <c r="B3967" s="287"/>
      <c r="C3967" s="287"/>
      <c r="D3967" s="284" t="s">
        <v>1376</v>
      </c>
      <c r="E3967" s="287"/>
      <c r="F3967" s="285" t="s">
        <v>4088</v>
      </c>
      <c r="G3967" s="266" t="s">
        <v>121</v>
      </c>
      <c r="H3967" s="266">
        <f>IF(G3967="Traditional Stove",0.1,0.2)</f>
        <v>0.1</v>
      </c>
      <c r="I3967" s="266">
        <f>YEAR(J3967)</f>
        <v>2023</v>
      </c>
      <c r="J3967" s="267">
        <v>44967</v>
      </c>
      <c r="K3967" s="267">
        <f>J3967+1</f>
        <v>44968</v>
      </c>
      <c r="L3967" s="266">
        <f>IF(M3967&lt;=365,1,2)</f>
        <v>1</v>
      </c>
      <c r="M3967" s="266">
        <f>IF(K3967&lt;$C$1,$C$2-$C$1+1,$C$2-K3967+1)</f>
        <v>79</v>
      </c>
      <c r="N3967" s="268">
        <f>M3967/365</f>
        <v>0.21643835616438356</v>
      </c>
      <c r="O3967" s="269">
        <f>'Data and Parameter'!$E$4*'Data and Parameter'!$E$5*('Data and Parameter'!$E$6+'Data and Parameter'!$E$7)*'Data and Parameter'!$E$19*'Data and Parameter'!$E$14*'ER calculations'!N3967</f>
        <v>1.1206635035098378</v>
      </c>
    </row>
    <row r="3968" spans="1:15" ht="15">
      <c r="A3968" s="284">
        <v>3964</v>
      </c>
      <c r="B3968" s="287"/>
      <c r="C3968" s="287"/>
      <c r="D3968" s="284" t="s">
        <v>1376</v>
      </c>
      <c r="E3968" s="287"/>
      <c r="F3968" s="285" t="s">
        <v>4089</v>
      </c>
      <c r="G3968" s="266" t="s">
        <v>121</v>
      </c>
      <c r="H3968" s="266">
        <f>IF(G3968="Traditional Stove",0.1,0.2)</f>
        <v>0.1</v>
      </c>
      <c r="I3968" s="266">
        <f>YEAR(J3968)</f>
        <v>2023</v>
      </c>
      <c r="J3968" s="267">
        <v>44967</v>
      </c>
      <c r="K3968" s="267">
        <f>J3968+1</f>
        <v>44968</v>
      </c>
      <c r="L3968" s="266">
        <f>IF(M3968&lt;=365,1,2)</f>
        <v>1</v>
      </c>
      <c r="M3968" s="266">
        <f>IF(K3968&lt;$C$1,$C$2-$C$1+1,$C$2-K3968+1)</f>
        <v>79</v>
      </c>
      <c r="N3968" s="268">
        <f>M3968/365</f>
        <v>0.21643835616438356</v>
      </c>
      <c r="O3968" s="269">
        <f>'Data and Parameter'!$E$4*'Data and Parameter'!$E$5*('Data and Parameter'!$E$6+'Data and Parameter'!$E$7)*'Data and Parameter'!$E$19*'Data and Parameter'!$E$14*'ER calculations'!N3968</f>
        <v>1.1206635035098378</v>
      </c>
    </row>
    <row r="3969" spans="1:15" ht="15">
      <c r="A3969" s="284">
        <v>3965</v>
      </c>
      <c r="B3969" s="287"/>
      <c r="C3969" s="287"/>
      <c r="D3969" s="284" t="s">
        <v>1376</v>
      </c>
      <c r="E3969" s="287"/>
      <c r="F3969" s="285" t="s">
        <v>4090</v>
      </c>
      <c r="G3969" s="266" t="s">
        <v>121</v>
      </c>
      <c r="H3969" s="266">
        <f>IF(G3969="Traditional Stove",0.1,0.2)</f>
        <v>0.1</v>
      </c>
      <c r="I3969" s="266">
        <f>YEAR(J3969)</f>
        <v>2023</v>
      </c>
      <c r="J3969" s="267">
        <v>44967</v>
      </c>
      <c r="K3969" s="267">
        <f>J3969+1</f>
        <v>44968</v>
      </c>
      <c r="L3969" s="266">
        <f>IF(M3969&lt;=365,1,2)</f>
        <v>1</v>
      </c>
      <c r="M3969" s="266">
        <f>IF(K3969&lt;$C$1,$C$2-$C$1+1,$C$2-K3969+1)</f>
        <v>79</v>
      </c>
      <c r="N3969" s="268">
        <f>M3969/365</f>
        <v>0.21643835616438356</v>
      </c>
      <c r="O3969" s="269">
        <f>'Data and Parameter'!$E$4*'Data and Parameter'!$E$5*('Data and Parameter'!$E$6+'Data and Parameter'!$E$7)*'Data and Parameter'!$E$19*'Data and Parameter'!$E$14*'ER calculations'!N3969</f>
        <v>1.1206635035098378</v>
      </c>
    </row>
    <row r="3970" spans="1:15" ht="15">
      <c r="A3970" s="284">
        <v>3966</v>
      </c>
      <c r="B3970" s="287"/>
      <c r="C3970" s="287"/>
      <c r="D3970" s="284" t="s">
        <v>3178</v>
      </c>
      <c r="E3970" s="287"/>
      <c r="F3970" s="285" t="s">
        <v>4091</v>
      </c>
      <c r="G3970" s="266" t="s">
        <v>121</v>
      </c>
      <c r="H3970" s="266">
        <f>IF(G3970="Traditional Stove",0.1,0.2)</f>
        <v>0.1</v>
      </c>
      <c r="I3970" s="266">
        <f>YEAR(J3970)</f>
        <v>2023</v>
      </c>
      <c r="J3970" s="267">
        <v>44967</v>
      </c>
      <c r="K3970" s="267">
        <f>J3970+1</f>
        <v>44968</v>
      </c>
      <c r="L3970" s="266">
        <f>IF(M3970&lt;=365,1,2)</f>
        <v>1</v>
      </c>
      <c r="M3970" s="266">
        <f>IF(K3970&lt;$C$1,$C$2-$C$1+1,$C$2-K3970+1)</f>
        <v>79</v>
      </c>
      <c r="N3970" s="268">
        <f>M3970/365</f>
        <v>0.21643835616438356</v>
      </c>
      <c r="O3970" s="269">
        <f>'Data and Parameter'!$E$4*'Data and Parameter'!$E$5*('Data and Parameter'!$E$6+'Data and Parameter'!$E$7)*'Data and Parameter'!$E$19*'Data and Parameter'!$E$14*'ER calculations'!N3970</f>
        <v>1.1206635035098378</v>
      </c>
    </row>
    <row r="3971" spans="1:15" ht="15">
      <c r="A3971" s="284">
        <v>3967</v>
      </c>
      <c r="B3971" s="287"/>
      <c r="C3971" s="287"/>
      <c r="D3971" s="284" t="s">
        <v>588</v>
      </c>
      <c r="E3971" s="287"/>
      <c r="F3971" s="285" t="s">
        <v>4092</v>
      </c>
      <c r="G3971" s="266" t="s">
        <v>121</v>
      </c>
      <c r="H3971" s="266">
        <f>IF(G3971="Traditional Stove",0.1,0.2)</f>
        <v>0.1</v>
      </c>
      <c r="I3971" s="266">
        <f>YEAR(J3971)</f>
        <v>2023</v>
      </c>
      <c r="J3971" s="267">
        <v>45014</v>
      </c>
      <c r="K3971" s="267">
        <f>J3971+1</f>
        <v>45015</v>
      </c>
      <c r="L3971" s="266">
        <f>IF(M3971&lt;=365,1,2)</f>
        <v>1</v>
      </c>
      <c r="M3971" s="266">
        <f>IF(K3971&lt;$C$1,$C$2-$C$1+1,$C$2-K3971+1)</f>
        <v>32</v>
      </c>
      <c r="N3971" s="268">
        <f>M3971/365</f>
        <v>8.7671232876712329E-2</v>
      </c>
      <c r="O3971" s="269">
        <f>'Data and Parameter'!$E$4*'Data and Parameter'!$E$5*('Data and Parameter'!$E$6+'Data and Parameter'!$E$7)*'Data and Parameter'!$E$19*'Data and Parameter'!$E$14*'ER calculations'!N3971</f>
        <v>0.45393964699132677</v>
      </c>
    </row>
    <row r="3972" spans="1:15" ht="15">
      <c r="A3972" s="284">
        <v>3968</v>
      </c>
      <c r="B3972" s="287"/>
      <c r="C3972" s="287"/>
      <c r="D3972" s="284" t="s">
        <v>3178</v>
      </c>
      <c r="E3972" s="287"/>
      <c r="F3972" s="285" t="s">
        <v>4093</v>
      </c>
      <c r="G3972" s="266" t="s">
        <v>121</v>
      </c>
      <c r="H3972" s="266">
        <f>IF(G3972="Traditional Stove",0.1,0.2)</f>
        <v>0.1</v>
      </c>
      <c r="I3972" s="266">
        <f>YEAR(J3972)</f>
        <v>2023</v>
      </c>
      <c r="J3972" s="267">
        <v>44967</v>
      </c>
      <c r="K3972" s="267">
        <f>J3972+1</f>
        <v>44968</v>
      </c>
      <c r="L3972" s="266">
        <f>IF(M3972&lt;=365,1,2)</f>
        <v>1</v>
      </c>
      <c r="M3972" s="266">
        <f>IF(K3972&lt;$C$1,$C$2-$C$1+1,$C$2-K3972+1)</f>
        <v>79</v>
      </c>
      <c r="N3972" s="268">
        <f>M3972/365</f>
        <v>0.21643835616438356</v>
      </c>
      <c r="O3972" s="269">
        <f>'Data and Parameter'!$E$4*'Data and Parameter'!$E$5*('Data and Parameter'!$E$6+'Data and Parameter'!$E$7)*'Data and Parameter'!$E$19*'Data and Parameter'!$E$14*'ER calculations'!N3972</f>
        <v>1.1206635035098378</v>
      </c>
    </row>
    <row r="3973" spans="1:15" ht="15">
      <c r="A3973" s="284">
        <v>3969</v>
      </c>
      <c r="B3973" s="287"/>
      <c r="C3973" s="287"/>
      <c r="D3973" s="284" t="s">
        <v>1376</v>
      </c>
      <c r="E3973" s="287"/>
      <c r="F3973" s="285" t="s">
        <v>4094</v>
      </c>
      <c r="G3973" s="266" t="s">
        <v>121</v>
      </c>
      <c r="H3973" s="266">
        <f>IF(G3973="Traditional Stove",0.1,0.2)</f>
        <v>0.1</v>
      </c>
      <c r="I3973" s="266">
        <f>YEAR(J3973)</f>
        <v>2023</v>
      </c>
      <c r="J3973" s="267">
        <v>44967</v>
      </c>
      <c r="K3973" s="267">
        <f>J3973+1</f>
        <v>44968</v>
      </c>
      <c r="L3973" s="266">
        <f>IF(M3973&lt;=365,1,2)</f>
        <v>1</v>
      </c>
      <c r="M3973" s="266">
        <f>IF(K3973&lt;$C$1,$C$2-$C$1+1,$C$2-K3973+1)</f>
        <v>79</v>
      </c>
      <c r="N3973" s="268">
        <f>M3973/365</f>
        <v>0.21643835616438356</v>
      </c>
      <c r="O3973" s="269">
        <f>'Data and Parameter'!$E$4*'Data and Parameter'!$E$5*('Data and Parameter'!$E$6+'Data and Parameter'!$E$7)*'Data and Parameter'!$E$19*'Data and Parameter'!$E$14*'ER calculations'!N3973</f>
        <v>1.1206635035098378</v>
      </c>
    </row>
    <row r="3974" spans="1:15" ht="15">
      <c r="A3974" s="284">
        <v>3970</v>
      </c>
      <c r="B3974" s="287"/>
      <c r="C3974" s="287"/>
      <c r="D3974" s="284" t="s">
        <v>588</v>
      </c>
      <c r="E3974" s="287"/>
      <c r="F3974" s="285" t="s">
        <v>4095</v>
      </c>
      <c r="G3974" s="266" t="s">
        <v>121</v>
      </c>
      <c r="H3974" s="266">
        <f>IF(G3974="Traditional Stove",0.1,0.2)</f>
        <v>0.1</v>
      </c>
      <c r="I3974" s="266">
        <f>YEAR(J3974)</f>
        <v>2023</v>
      </c>
      <c r="J3974" s="267">
        <v>45014</v>
      </c>
      <c r="K3974" s="267">
        <f>J3974+1</f>
        <v>45015</v>
      </c>
      <c r="L3974" s="266">
        <f>IF(M3974&lt;=365,1,2)</f>
        <v>1</v>
      </c>
      <c r="M3974" s="266">
        <f>IF(K3974&lt;$C$1,$C$2-$C$1+1,$C$2-K3974+1)</f>
        <v>32</v>
      </c>
      <c r="N3974" s="268">
        <f>M3974/365</f>
        <v>8.7671232876712329E-2</v>
      </c>
      <c r="O3974" s="269">
        <f>'Data and Parameter'!$E$4*'Data and Parameter'!$E$5*('Data and Parameter'!$E$6+'Data and Parameter'!$E$7)*'Data and Parameter'!$E$19*'Data and Parameter'!$E$14*'ER calculations'!N3974</f>
        <v>0.45393964699132677</v>
      </c>
    </row>
    <row r="3975" spans="1:15" ht="15">
      <c r="A3975" s="284">
        <v>3971</v>
      </c>
      <c r="B3975" s="287"/>
      <c r="C3975" s="287"/>
      <c r="D3975" s="284" t="s">
        <v>3178</v>
      </c>
      <c r="E3975" s="287"/>
      <c r="F3975" s="285" t="s">
        <v>4096</v>
      </c>
      <c r="G3975" s="266" t="s">
        <v>121</v>
      </c>
      <c r="H3975" s="266">
        <f>IF(G3975="Traditional Stove",0.1,0.2)</f>
        <v>0.1</v>
      </c>
      <c r="I3975" s="266">
        <f>YEAR(J3975)</f>
        <v>2023</v>
      </c>
      <c r="J3975" s="267">
        <v>44967</v>
      </c>
      <c r="K3975" s="267">
        <f>J3975+1</f>
        <v>44968</v>
      </c>
      <c r="L3975" s="266">
        <f>IF(M3975&lt;=365,1,2)</f>
        <v>1</v>
      </c>
      <c r="M3975" s="266">
        <f>IF(K3975&lt;$C$1,$C$2-$C$1+1,$C$2-K3975+1)</f>
        <v>79</v>
      </c>
      <c r="N3975" s="268">
        <f>M3975/365</f>
        <v>0.21643835616438356</v>
      </c>
      <c r="O3975" s="269">
        <f>'Data and Parameter'!$E$4*'Data and Parameter'!$E$5*('Data and Parameter'!$E$6+'Data and Parameter'!$E$7)*'Data and Parameter'!$E$19*'Data and Parameter'!$E$14*'ER calculations'!N3975</f>
        <v>1.1206635035098378</v>
      </c>
    </row>
    <row r="3976" spans="1:15" ht="15">
      <c r="A3976" s="284">
        <v>3972</v>
      </c>
      <c r="B3976" s="287"/>
      <c r="C3976" s="287"/>
      <c r="D3976" s="284" t="s">
        <v>1376</v>
      </c>
      <c r="E3976" s="287"/>
      <c r="F3976" s="285" t="s">
        <v>4097</v>
      </c>
      <c r="G3976" s="266" t="s">
        <v>121</v>
      </c>
      <c r="H3976" s="266">
        <f>IF(G3976="Traditional Stove",0.1,0.2)</f>
        <v>0.1</v>
      </c>
      <c r="I3976" s="266">
        <f>YEAR(J3976)</f>
        <v>2023</v>
      </c>
      <c r="J3976" s="267">
        <v>44967</v>
      </c>
      <c r="K3976" s="267">
        <f>J3976+1</f>
        <v>44968</v>
      </c>
      <c r="L3976" s="266">
        <f>IF(M3976&lt;=365,1,2)</f>
        <v>1</v>
      </c>
      <c r="M3976" s="266">
        <f>IF(K3976&lt;$C$1,$C$2-$C$1+1,$C$2-K3976+1)</f>
        <v>79</v>
      </c>
      <c r="N3976" s="268">
        <f>M3976/365</f>
        <v>0.21643835616438356</v>
      </c>
      <c r="O3976" s="269">
        <f>'Data and Parameter'!$E$4*'Data and Parameter'!$E$5*('Data and Parameter'!$E$6+'Data and Parameter'!$E$7)*'Data and Parameter'!$E$19*'Data and Parameter'!$E$14*'ER calculations'!N3976</f>
        <v>1.1206635035098378</v>
      </c>
    </row>
    <row r="3977" spans="1:15" ht="15">
      <c r="A3977" s="284">
        <v>3973</v>
      </c>
      <c r="B3977" s="287"/>
      <c r="C3977" s="287"/>
      <c r="D3977" s="284" t="s">
        <v>3178</v>
      </c>
      <c r="E3977" s="287"/>
      <c r="F3977" s="285" t="s">
        <v>4098</v>
      </c>
      <c r="G3977" s="266" t="s">
        <v>121</v>
      </c>
      <c r="H3977" s="266">
        <f>IF(G3977="Traditional Stove",0.1,0.2)</f>
        <v>0.1</v>
      </c>
      <c r="I3977" s="266">
        <f>YEAR(J3977)</f>
        <v>2023</v>
      </c>
      <c r="J3977" s="267">
        <v>44967</v>
      </c>
      <c r="K3977" s="267">
        <f>J3977+1</f>
        <v>44968</v>
      </c>
      <c r="L3977" s="266">
        <f>IF(M3977&lt;=365,1,2)</f>
        <v>1</v>
      </c>
      <c r="M3977" s="266">
        <f>IF(K3977&lt;$C$1,$C$2-$C$1+1,$C$2-K3977+1)</f>
        <v>79</v>
      </c>
      <c r="N3977" s="268">
        <f>M3977/365</f>
        <v>0.21643835616438356</v>
      </c>
      <c r="O3977" s="269">
        <f>'Data and Parameter'!$E$4*'Data and Parameter'!$E$5*('Data and Parameter'!$E$6+'Data and Parameter'!$E$7)*'Data and Parameter'!$E$19*'Data and Parameter'!$E$14*'ER calculations'!N3977</f>
        <v>1.1206635035098378</v>
      </c>
    </row>
    <row r="3978" spans="1:15" ht="15">
      <c r="A3978" s="284">
        <v>3974</v>
      </c>
      <c r="B3978" s="287"/>
      <c r="C3978" s="287"/>
      <c r="D3978" s="284" t="s">
        <v>3178</v>
      </c>
      <c r="E3978" s="287"/>
      <c r="F3978" s="285" t="s">
        <v>4099</v>
      </c>
      <c r="G3978" s="266" t="s">
        <v>121</v>
      </c>
      <c r="H3978" s="266">
        <f>IF(G3978="Traditional Stove",0.1,0.2)</f>
        <v>0.1</v>
      </c>
      <c r="I3978" s="266">
        <f>YEAR(J3978)</f>
        <v>2023</v>
      </c>
      <c r="J3978" s="267">
        <v>44967</v>
      </c>
      <c r="K3978" s="267">
        <f>J3978+1</f>
        <v>44968</v>
      </c>
      <c r="L3978" s="266">
        <f>IF(M3978&lt;=365,1,2)</f>
        <v>1</v>
      </c>
      <c r="M3978" s="266">
        <f>IF(K3978&lt;$C$1,$C$2-$C$1+1,$C$2-K3978+1)</f>
        <v>79</v>
      </c>
      <c r="N3978" s="268">
        <f>M3978/365</f>
        <v>0.21643835616438356</v>
      </c>
      <c r="O3978" s="269">
        <f>'Data and Parameter'!$E$4*'Data and Parameter'!$E$5*('Data and Parameter'!$E$6+'Data and Parameter'!$E$7)*'Data and Parameter'!$E$19*'Data and Parameter'!$E$14*'ER calculations'!N3978</f>
        <v>1.1206635035098378</v>
      </c>
    </row>
    <row r="3979" spans="1:15" ht="15">
      <c r="A3979" s="284">
        <v>3975</v>
      </c>
      <c r="B3979" s="287"/>
      <c r="C3979" s="287"/>
      <c r="D3979" s="284" t="s">
        <v>1376</v>
      </c>
      <c r="E3979" s="287"/>
      <c r="F3979" s="285" t="s">
        <v>4100</v>
      </c>
      <c r="G3979" s="266" t="s">
        <v>121</v>
      </c>
      <c r="H3979" s="266">
        <f>IF(G3979="Traditional Stove",0.1,0.2)</f>
        <v>0.1</v>
      </c>
      <c r="I3979" s="266">
        <f>YEAR(J3979)</f>
        <v>2023</v>
      </c>
      <c r="J3979" s="267">
        <v>44967</v>
      </c>
      <c r="K3979" s="267">
        <f>J3979+1</f>
        <v>44968</v>
      </c>
      <c r="L3979" s="266">
        <f>IF(M3979&lt;=365,1,2)</f>
        <v>1</v>
      </c>
      <c r="M3979" s="266">
        <f>IF(K3979&lt;$C$1,$C$2-$C$1+1,$C$2-K3979+1)</f>
        <v>79</v>
      </c>
      <c r="N3979" s="268">
        <f>M3979/365</f>
        <v>0.21643835616438356</v>
      </c>
      <c r="O3979" s="269">
        <f>'Data and Parameter'!$E$4*'Data and Parameter'!$E$5*('Data and Parameter'!$E$6+'Data and Parameter'!$E$7)*'Data and Parameter'!$E$19*'Data and Parameter'!$E$14*'ER calculations'!N3979</f>
        <v>1.1206635035098378</v>
      </c>
    </row>
    <row r="3980" spans="1:15" ht="15">
      <c r="A3980" s="284">
        <v>3976</v>
      </c>
      <c r="B3980" s="287"/>
      <c r="C3980" s="287"/>
      <c r="D3980" s="284" t="s">
        <v>1376</v>
      </c>
      <c r="E3980" s="287"/>
      <c r="F3980" s="285" t="s">
        <v>4101</v>
      </c>
      <c r="G3980" s="266" t="s">
        <v>121</v>
      </c>
      <c r="H3980" s="266">
        <f>IF(G3980="Traditional Stove",0.1,0.2)</f>
        <v>0.1</v>
      </c>
      <c r="I3980" s="266">
        <f>YEAR(J3980)</f>
        <v>2023</v>
      </c>
      <c r="J3980" s="267">
        <v>44967</v>
      </c>
      <c r="K3980" s="267">
        <f>J3980+1</f>
        <v>44968</v>
      </c>
      <c r="L3980" s="266">
        <f>IF(M3980&lt;=365,1,2)</f>
        <v>1</v>
      </c>
      <c r="M3980" s="266">
        <f>IF(K3980&lt;$C$1,$C$2-$C$1+1,$C$2-K3980+1)</f>
        <v>79</v>
      </c>
      <c r="N3980" s="268">
        <f>M3980/365</f>
        <v>0.21643835616438356</v>
      </c>
      <c r="O3980" s="269">
        <f>'Data and Parameter'!$E$4*'Data and Parameter'!$E$5*('Data and Parameter'!$E$6+'Data and Parameter'!$E$7)*'Data and Parameter'!$E$19*'Data and Parameter'!$E$14*'ER calculations'!N3980</f>
        <v>1.1206635035098378</v>
      </c>
    </row>
    <row r="3981" spans="1:15" ht="15">
      <c r="A3981" s="284">
        <v>3977</v>
      </c>
      <c r="B3981" s="287"/>
      <c r="C3981" s="287"/>
      <c r="D3981" s="284" t="s">
        <v>3178</v>
      </c>
      <c r="E3981" s="287"/>
      <c r="F3981" s="285" t="s">
        <v>4102</v>
      </c>
      <c r="G3981" s="266" t="s">
        <v>121</v>
      </c>
      <c r="H3981" s="266">
        <f>IF(G3981="Traditional Stove",0.1,0.2)</f>
        <v>0.1</v>
      </c>
      <c r="I3981" s="266">
        <f>YEAR(J3981)</f>
        <v>2023</v>
      </c>
      <c r="J3981" s="267">
        <v>44967</v>
      </c>
      <c r="K3981" s="267">
        <f>J3981+1</f>
        <v>44968</v>
      </c>
      <c r="L3981" s="266">
        <f>IF(M3981&lt;=365,1,2)</f>
        <v>1</v>
      </c>
      <c r="M3981" s="266">
        <f>IF(K3981&lt;$C$1,$C$2-$C$1+1,$C$2-K3981+1)</f>
        <v>79</v>
      </c>
      <c r="N3981" s="268">
        <f>M3981/365</f>
        <v>0.21643835616438356</v>
      </c>
      <c r="O3981" s="269">
        <f>'Data and Parameter'!$E$4*'Data and Parameter'!$E$5*('Data and Parameter'!$E$6+'Data and Parameter'!$E$7)*'Data and Parameter'!$E$19*'Data and Parameter'!$E$14*'ER calculations'!N3981</f>
        <v>1.1206635035098378</v>
      </c>
    </row>
    <row r="3982" spans="1:15" ht="15">
      <c r="A3982" s="284">
        <v>3978</v>
      </c>
      <c r="B3982" s="287"/>
      <c r="C3982" s="287"/>
      <c r="D3982" s="284" t="s">
        <v>588</v>
      </c>
      <c r="E3982" s="287"/>
      <c r="F3982" s="285" t="s">
        <v>4103</v>
      </c>
      <c r="G3982" s="266" t="s">
        <v>121</v>
      </c>
      <c r="H3982" s="266">
        <f>IF(G3982="Traditional Stove",0.1,0.2)</f>
        <v>0.1</v>
      </c>
      <c r="I3982" s="266">
        <f>YEAR(J3982)</f>
        <v>2023</v>
      </c>
      <c r="J3982" s="267">
        <v>45014</v>
      </c>
      <c r="K3982" s="267">
        <f>J3982+1</f>
        <v>45015</v>
      </c>
      <c r="L3982" s="266">
        <f>IF(M3982&lt;=365,1,2)</f>
        <v>1</v>
      </c>
      <c r="M3982" s="266">
        <f>IF(K3982&lt;$C$1,$C$2-$C$1+1,$C$2-K3982+1)</f>
        <v>32</v>
      </c>
      <c r="N3982" s="268">
        <f>M3982/365</f>
        <v>8.7671232876712329E-2</v>
      </c>
      <c r="O3982" s="269">
        <f>'Data and Parameter'!$E$4*'Data and Parameter'!$E$5*('Data and Parameter'!$E$6+'Data and Parameter'!$E$7)*'Data and Parameter'!$E$19*'Data and Parameter'!$E$14*'ER calculations'!N3982</f>
        <v>0.45393964699132677</v>
      </c>
    </row>
    <row r="3983" spans="1:15" ht="15">
      <c r="A3983" s="284">
        <v>3979</v>
      </c>
      <c r="B3983" s="287"/>
      <c r="C3983" s="287"/>
      <c r="D3983" s="284" t="s">
        <v>1376</v>
      </c>
      <c r="E3983" s="287"/>
      <c r="F3983" s="285" t="s">
        <v>4104</v>
      </c>
      <c r="G3983" s="266" t="s">
        <v>121</v>
      </c>
      <c r="H3983" s="266">
        <f>IF(G3983="Traditional Stove",0.1,0.2)</f>
        <v>0.1</v>
      </c>
      <c r="I3983" s="266">
        <f>YEAR(J3983)</f>
        <v>2023</v>
      </c>
      <c r="J3983" s="267">
        <v>44967</v>
      </c>
      <c r="K3983" s="267">
        <f>J3983+1</f>
        <v>44968</v>
      </c>
      <c r="L3983" s="266">
        <f>IF(M3983&lt;=365,1,2)</f>
        <v>1</v>
      </c>
      <c r="M3983" s="266">
        <f>IF(K3983&lt;$C$1,$C$2-$C$1+1,$C$2-K3983+1)</f>
        <v>79</v>
      </c>
      <c r="N3983" s="268">
        <f>M3983/365</f>
        <v>0.21643835616438356</v>
      </c>
      <c r="O3983" s="269">
        <f>'Data and Parameter'!$E$4*'Data and Parameter'!$E$5*('Data and Parameter'!$E$6+'Data and Parameter'!$E$7)*'Data and Parameter'!$E$19*'Data and Parameter'!$E$14*'ER calculations'!N3983</f>
        <v>1.1206635035098378</v>
      </c>
    </row>
    <row r="3984" spans="1:15" ht="15">
      <c r="A3984" s="284">
        <v>3980</v>
      </c>
      <c r="B3984" s="287"/>
      <c r="C3984" s="287"/>
      <c r="D3984" s="284" t="s">
        <v>1376</v>
      </c>
      <c r="E3984" s="287"/>
      <c r="F3984" s="285" t="s">
        <v>4105</v>
      </c>
      <c r="G3984" s="266" t="s">
        <v>121</v>
      </c>
      <c r="H3984" s="266">
        <f>IF(G3984="Traditional Stove",0.1,0.2)</f>
        <v>0.1</v>
      </c>
      <c r="I3984" s="266">
        <f>YEAR(J3984)</f>
        <v>2023</v>
      </c>
      <c r="J3984" s="267">
        <v>44967</v>
      </c>
      <c r="K3984" s="267">
        <f>J3984+1</f>
        <v>44968</v>
      </c>
      <c r="L3984" s="266">
        <f>IF(M3984&lt;=365,1,2)</f>
        <v>1</v>
      </c>
      <c r="M3984" s="266">
        <f>IF(K3984&lt;$C$1,$C$2-$C$1+1,$C$2-K3984+1)</f>
        <v>79</v>
      </c>
      <c r="N3984" s="268">
        <f>M3984/365</f>
        <v>0.21643835616438356</v>
      </c>
      <c r="O3984" s="269">
        <f>'Data and Parameter'!$E$4*'Data and Parameter'!$E$5*('Data and Parameter'!$E$6+'Data and Parameter'!$E$7)*'Data and Parameter'!$E$19*'Data and Parameter'!$E$14*'ER calculations'!N3984</f>
        <v>1.1206635035098378</v>
      </c>
    </row>
    <row r="3985" spans="1:15" ht="15">
      <c r="A3985" s="284">
        <v>3981</v>
      </c>
      <c r="B3985" s="287"/>
      <c r="C3985" s="287"/>
      <c r="D3985" s="284" t="s">
        <v>588</v>
      </c>
      <c r="E3985" s="287"/>
      <c r="F3985" s="285" t="s">
        <v>4106</v>
      </c>
      <c r="G3985" s="266" t="s">
        <v>121</v>
      </c>
      <c r="H3985" s="266">
        <f>IF(G3985="Traditional Stove",0.1,0.2)</f>
        <v>0.1</v>
      </c>
      <c r="I3985" s="266">
        <f>YEAR(J3985)</f>
        <v>2023</v>
      </c>
      <c r="J3985" s="267">
        <v>45014</v>
      </c>
      <c r="K3985" s="267">
        <f>J3985+1</f>
        <v>45015</v>
      </c>
      <c r="L3985" s="266">
        <f>IF(M3985&lt;=365,1,2)</f>
        <v>1</v>
      </c>
      <c r="M3985" s="266">
        <f>IF(K3985&lt;$C$1,$C$2-$C$1+1,$C$2-K3985+1)</f>
        <v>32</v>
      </c>
      <c r="N3985" s="268">
        <f>M3985/365</f>
        <v>8.7671232876712329E-2</v>
      </c>
      <c r="O3985" s="269">
        <f>'Data and Parameter'!$E$4*'Data and Parameter'!$E$5*('Data and Parameter'!$E$6+'Data and Parameter'!$E$7)*'Data and Parameter'!$E$19*'Data and Parameter'!$E$14*'ER calculations'!N3985</f>
        <v>0.45393964699132677</v>
      </c>
    </row>
    <row r="3986" spans="1:15" ht="15">
      <c r="A3986" s="284">
        <v>3982</v>
      </c>
      <c r="B3986" s="287"/>
      <c r="C3986" s="287"/>
      <c r="D3986" s="284" t="s">
        <v>3178</v>
      </c>
      <c r="E3986" s="287"/>
      <c r="F3986" s="285" t="s">
        <v>4107</v>
      </c>
      <c r="G3986" s="266" t="s">
        <v>121</v>
      </c>
      <c r="H3986" s="266">
        <f>IF(G3986="Traditional Stove",0.1,0.2)</f>
        <v>0.1</v>
      </c>
      <c r="I3986" s="266">
        <f>YEAR(J3986)</f>
        <v>2023</v>
      </c>
      <c r="J3986" s="267">
        <v>44967</v>
      </c>
      <c r="K3986" s="267">
        <f>J3986+1</f>
        <v>44968</v>
      </c>
      <c r="L3986" s="266">
        <f>IF(M3986&lt;=365,1,2)</f>
        <v>1</v>
      </c>
      <c r="M3986" s="266">
        <f>IF(K3986&lt;$C$1,$C$2-$C$1+1,$C$2-K3986+1)</f>
        <v>79</v>
      </c>
      <c r="N3986" s="268">
        <f>M3986/365</f>
        <v>0.21643835616438356</v>
      </c>
      <c r="O3986" s="269">
        <f>'Data and Parameter'!$E$4*'Data and Parameter'!$E$5*('Data and Parameter'!$E$6+'Data and Parameter'!$E$7)*'Data and Parameter'!$E$19*'Data and Parameter'!$E$14*'ER calculations'!N3986</f>
        <v>1.1206635035098378</v>
      </c>
    </row>
    <row r="3987" spans="1:15" ht="15">
      <c r="A3987" s="284">
        <v>3983</v>
      </c>
      <c r="B3987" s="287"/>
      <c r="C3987" s="287"/>
      <c r="D3987" s="284" t="s">
        <v>1376</v>
      </c>
      <c r="E3987" s="287"/>
      <c r="F3987" s="285" t="s">
        <v>4108</v>
      </c>
      <c r="G3987" s="266" t="s">
        <v>121</v>
      </c>
      <c r="H3987" s="266">
        <f>IF(G3987="Traditional Stove",0.1,0.2)</f>
        <v>0.1</v>
      </c>
      <c r="I3987" s="266">
        <f>YEAR(J3987)</f>
        <v>2023</v>
      </c>
      <c r="J3987" s="267">
        <v>44967</v>
      </c>
      <c r="K3987" s="267">
        <f>J3987+1</f>
        <v>44968</v>
      </c>
      <c r="L3987" s="266">
        <f>IF(M3987&lt;=365,1,2)</f>
        <v>1</v>
      </c>
      <c r="M3987" s="266">
        <f>IF(K3987&lt;$C$1,$C$2-$C$1+1,$C$2-K3987+1)</f>
        <v>79</v>
      </c>
      <c r="N3987" s="268">
        <f>M3987/365</f>
        <v>0.21643835616438356</v>
      </c>
      <c r="O3987" s="269">
        <f>'Data and Parameter'!$E$4*'Data and Parameter'!$E$5*('Data and Parameter'!$E$6+'Data and Parameter'!$E$7)*'Data and Parameter'!$E$19*'Data and Parameter'!$E$14*'ER calculations'!N3987</f>
        <v>1.1206635035098378</v>
      </c>
    </row>
    <row r="3988" spans="1:15" ht="15">
      <c r="A3988" s="284">
        <v>3984</v>
      </c>
      <c r="B3988" s="287"/>
      <c r="C3988" s="287"/>
      <c r="D3988" s="284" t="s">
        <v>3178</v>
      </c>
      <c r="E3988" s="287"/>
      <c r="F3988" s="285" t="s">
        <v>4109</v>
      </c>
      <c r="G3988" s="266" t="s">
        <v>121</v>
      </c>
      <c r="H3988" s="266">
        <f>IF(G3988="Traditional Stove",0.1,0.2)</f>
        <v>0.1</v>
      </c>
      <c r="I3988" s="266">
        <f>YEAR(J3988)</f>
        <v>2023</v>
      </c>
      <c r="J3988" s="267">
        <v>44967</v>
      </c>
      <c r="K3988" s="267">
        <f>J3988+1</f>
        <v>44968</v>
      </c>
      <c r="L3988" s="266">
        <f>IF(M3988&lt;=365,1,2)</f>
        <v>1</v>
      </c>
      <c r="M3988" s="266">
        <f>IF(K3988&lt;$C$1,$C$2-$C$1+1,$C$2-K3988+1)</f>
        <v>79</v>
      </c>
      <c r="N3988" s="268">
        <f>M3988/365</f>
        <v>0.21643835616438356</v>
      </c>
      <c r="O3988" s="269">
        <f>'Data and Parameter'!$E$4*'Data and Parameter'!$E$5*('Data and Parameter'!$E$6+'Data and Parameter'!$E$7)*'Data and Parameter'!$E$19*'Data and Parameter'!$E$14*'ER calculations'!N3988</f>
        <v>1.1206635035098378</v>
      </c>
    </row>
    <row r="3989" spans="1:15" ht="15">
      <c r="A3989" s="284">
        <v>3985</v>
      </c>
      <c r="B3989" s="287"/>
      <c r="C3989" s="287"/>
      <c r="D3989" s="284" t="s">
        <v>1376</v>
      </c>
      <c r="E3989" s="287"/>
      <c r="F3989" s="285" t="s">
        <v>4110</v>
      </c>
      <c r="G3989" s="266" t="s">
        <v>121</v>
      </c>
      <c r="H3989" s="266">
        <f>IF(G3989="Traditional Stove",0.1,0.2)</f>
        <v>0.1</v>
      </c>
      <c r="I3989" s="266">
        <f>YEAR(J3989)</f>
        <v>2023</v>
      </c>
      <c r="J3989" s="267">
        <v>44967</v>
      </c>
      <c r="K3989" s="267">
        <f>J3989+1</f>
        <v>44968</v>
      </c>
      <c r="L3989" s="266">
        <f>IF(M3989&lt;=365,1,2)</f>
        <v>1</v>
      </c>
      <c r="M3989" s="266">
        <f>IF(K3989&lt;$C$1,$C$2-$C$1+1,$C$2-K3989+1)</f>
        <v>79</v>
      </c>
      <c r="N3989" s="268">
        <f>M3989/365</f>
        <v>0.21643835616438356</v>
      </c>
      <c r="O3989" s="269">
        <f>'Data and Parameter'!$E$4*'Data and Parameter'!$E$5*('Data and Parameter'!$E$6+'Data and Parameter'!$E$7)*'Data and Parameter'!$E$19*'Data and Parameter'!$E$14*'ER calculations'!N3989</f>
        <v>1.1206635035098378</v>
      </c>
    </row>
    <row r="3990" spans="1:15" ht="15">
      <c r="A3990" s="284">
        <v>3986</v>
      </c>
      <c r="B3990" s="287"/>
      <c r="C3990" s="287"/>
      <c r="D3990" s="284" t="s">
        <v>3178</v>
      </c>
      <c r="E3990" s="287"/>
      <c r="F3990" s="285" t="s">
        <v>4111</v>
      </c>
      <c r="G3990" s="266" t="s">
        <v>121</v>
      </c>
      <c r="H3990" s="266">
        <f>IF(G3990="Traditional Stove",0.1,0.2)</f>
        <v>0.1</v>
      </c>
      <c r="I3990" s="266">
        <f>YEAR(J3990)</f>
        <v>2023</v>
      </c>
      <c r="J3990" s="267">
        <v>44967</v>
      </c>
      <c r="K3990" s="267">
        <f>J3990+1</f>
        <v>44968</v>
      </c>
      <c r="L3990" s="266">
        <f>IF(M3990&lt;=365,1,2)</f>
        <v>1</v>
      </c>
      <c r="M3990" s="266">
        <f>IF(K3990&lt;$C$1,$C$2-$C$1+1,$C$2-K3990+1)</f>
        <v>79</v>
      </c>
      <c r="N3990" s="268">
        <f>M3990/365</f>
        <v>0.21643835616438356</v>
      </c>
      <c r="O3990" s="269">
        <f>'Data and Parameter'!$E$4*'Data and Parameter'!$E$5*('Data and Parameter'!$E$6+'Data and Parameter'!$E$7)*'Data and Parameter'!$E$19*'Data and Parameter'!$E$14*'ER calculations'!N3990</f>
        <v>1.1206635035098378</v>
      </c>
    </row>
    <row r="3991" spans="1:15" ht="15">
      <c r="A3991" s="284">
        <v>3987</v>
      </c>
      <c r="B3991" s="287"/>
      <c r="C3991" s="287"/>
      <c r="D3991" s="284" t="s">
        <v>588</v>
      </c>
      <c r="E3991" s="287"/>
      <c r="F3991" s="285" t="s">
        <v>4112</v>
      </c>
      <c r="G3991" s="266" t="s">
        <v>121</v>
      </c>
      <c r="H3991" s="266">
        <f>IF(G3991="Traditional Stove",0.1,0.2)</f>
        <v>0.1</v>
      </c>
      <c r="I3991" s="266">
        <f>YEAR(J3991)</f>
        <v>2023</v>
      </c>
      <c r="J3991" s="267">
        <v>45014</v>
      </c>
      <c r="K3991" s="267">
        <f>J3991+1</f>
        <v>45015</v>
      </c>
      <c r="L3991" s="266">
        <f>IF(M3991&lt;=365,1,2)</f>
        <v>1</v>
      </c>
      <c r="M3991" s="266">
        <f>IF(K3991&lt;$C$1,$C$2-$C$1+1,$C$2-K3991+1)</f>
        <v>32</v>
      </c>
      <c r="N3991" s="268">
        <f>M3991/365</f>
        <v>8.7671232876712329E-2</v>
      </c>
      <c r="O3991" s="269">
        <f>'Data and Parameter'!$E$4*'Data and Parameter'!$E$5*('Data and Parameter'!$E$6+'Data and Parameter'!$E$7)*'Data and Parameter'!$E$19*'Data and Parameter'!$E$14*'ER calculations'!N3991</f>
        <v>0.45393964699132677</v>
      </c>
    </row>
    <row r="3992" spans="1:15" ht="15">
      <c r="A3992" s="284">
        <v>3988</v>
      </c>
      <c r="B3992" s="287"/>
      <c r="C3992" s="287"/>
      <c r="D3992" s="284" t="s">
        <v>1376</v>
      </c>
      <c r="E3992" s="287"/>
      <c r="F3992" s="285" t="s">
        <v>4113</v>
      </c>
      <c r="G3992" s="266" t="s">
        <v>121</v>
      </c>
      <c r="H3992" s="266">
        <f>IF(G3992="Traditional Stove",0.1,0.2)</f>
        <v>0.1</v>
      </c>
      <c r="I3992" s="266">
        <f>YEAR(J3992)</f>
        <v>2023</v>
      </c>
      <c r="J3992" s="267">
        <v>44967</v>
      </c>
      <c r="K3992" s="267">
        <f>J3992+1</f>
        <v>44968</v>
      </c>
      <c r="L3992" s="266">
        <f>IF(M3992&lt;=365,1,2)</f>
        <v>1</v>
      </c>
      <c r="M3992" s="266">
        <f>IF(K3992&lt;$C$1,$C$2-$C$1+1,$C$2-K3992+1)</f>
        <v>79</v>
      </c>
      <c r="N3992" s="268">
        <f>M3992/365</f>
        <v>0.21643835616438356</v>
      </c>
      <c r="O3992" s="269">
        <f>'Data and Parameter'!$E$4*'Data and Parameter'!$E$5*('Data and Parameter'!$E$6+'Data and Parameter'!$E$7)*'Data and Parameter'!$E$19*'Data and Parameter'!$E$14*'ER calculations'!N3992</f>
        <v>1.1206635035098378</v>
      </c>
    </row>
    <row r="3993" spans="1:15" ht="15">
      <c r="A3993" s="284">
        <v>3989</v>
      </c>
      <c r="B3993" s="287"/>
      <c r="C3993" s="287"/>
      <c r="D3993" s="284" t="s">
        <v>1376</v>
      </c>
      <c r="E3993" s="287"/>
      <c r="F3993" s="285" t="s">
        <v>4114</v>
      </c>
      <c r="G3993" s="266" t="s">
        <v>121</v>
      </c>
      <c r="H3993" s="266">
        <f>IF(G3993="Traditional Stove",0.1,0.2)</f>
        <v>0.1</v>
      </c>
      <c r="I3993" s="266">
        <f>YEAR(J3993)</f>
        <v>2023</v>
      </c>
      <c r="J3993" s="267">
        <v>44967</v>
      </c>
      <c r="K3993" s="267">
        <f>J3993+1</f>
        <v>44968</v>
      </c>
      <c r="L3993" s="266">
        <f>IF(M3993&lt;=365,1,2)</f>
        <v>1</v>
      </c>
      <c r="M3993" s="266">
        <f>IF(K3993&lt;$C$1,$C$2-$C$1+1,$C$2-K3993+1)</f>
        <v>79</v>
      </c>
      <c r="N3993" s="268">
        <f>M3993/365</f>
        <v>0.21643835616438356</v>
      </c>
      <c r="O3993" s="269">
        <f>'Data and Parameter'!$E$4*'Data and Parameter'!$E$5*('Data and Parameter'!$E$6+'Data and Parameter'!$E$7)*'Data and Parameter'!$E$19*'Data and Parameter'!$E$14*'ER calculations'!N3993</f>
        <v>1.1206635035098378</v>
      </c>
    </row>
    <row r="3994" spans="1:15" ht="15">
      <c r="A3994" s="284">
        <v>3990</v>
      </c>
      <c r="B3994" s="287"/>
      <c r="C3994" s="287"/>
      <c r="D3994" s="284" t="s">
        <v>3178</v>
      </c>
      <c r="E3994" s="287"/>
      <c r="F3994" s="285" t="s">
        <v>4115</v>
      </c>
      <c r="G3994" s="266" t="s">
        <v>121</v>
      </c>
      <c r="H3994" s="266">
        <f>IF(G3994="Traditional Stove",0.1,0.2)</f>
        <v>0.1</v>
      </c>
      <c r="I3994" s="266">
        <f>YEAR(J3994)</f>
        <v>2023</v>
      </c>
      <c r="J3994" s="267">
        <v>44967</v>
      </c>
      <c r="K3994" s="267">
        <f>J3994+1</f>
        <v>44968</v>
      </c>
      <c r="L3994" s="266">
        <f>IF(M3994&lt;=365,1,2)</f>
        <v>1</v>
      </c>
      <c r="M3994" s="266">
        <f>IF(K3994&lt;$C$1,$C$2-$C$1+1,$C$2-K3994+1)</f>
        <v>79</v>
      </c>
      <c r="N3994" s="268">
        <f>M3994/365</f>
        <v>0.21643835616438356</v>
      </c>
      <c r="O3994" s="269">
        <f>'Data and Parameter'!$E$4*'Data and Parameter'!$E$5*('Data and Parameter'!$E$6+'Data and Parameter'!$E$7)*'Data and Parameter'!$E$19*'Data and Parameter'!$E$14*'ER calculations'!N3994</f>
        <v>1.1206635035098378</v>
      </c>
    </row>
    <row r="3995" spans="1:15" ht="15">
      <c r="A3995" s="284">
        <v>3991</v>
      </c>
      <c r="B3995" s="287"/>
      <c r="C3995" s="287"/>
      <c r="D3995" s="284" t="s">
        <v>3178</v>
      </c>
      <c r="E3995" s="287"/>
      <c r="F3995" s="285" t="s">
        <v>4116</v>
      </c>
      <c r="G3995" s="266" t="s">
        <v>121</v>
      </c>
      <c r="H3995" s="266">
        <f>IF(G3995="Traditional Stove",0.1,0.2)</f>
        <v>0.1</v>
      </c>
      <c r="I3995" s="266">
        <f>YEAR(J3995)</f>
        <v>2023</v>
      </c>
      <c r="J3995" s="267">
        <v>44967</v>
      </c>
      <c r="K3995" s="267">
        <f>J3995+1</f>
        <v>44968</v>
      </c>
      <c r="L3995" s="266">
        <f>IF(M3995&lt;=365,1,2)</f>
        <v>1</v>
      </c>
      <c r="M3995" s="266">
        <f>IF(K3995&lt;$C$1,$C$2-$C$1+1,$C$2-K3995+1)</f>
        <v>79</v>
      </c>
      <c r="N3995" s="268">
        <f>M3995/365</f>
        <v>0.21643835616438356</v>
      </c>
      <c r="O3995" s="269">
        <f>'Data and Parameter'!$E$4*'Data and Parameter'!$E$5*('Data and Parameter'!$E$6+'Data and Parameter'!$E$7)*'Data and Parameter'!$E$19*'Data and Parameter'!$E$14*'ER calculations'!N3995</f>
        <v>1.1206635035098378</v>
      </c>
    </row>
    <row r="3996" spans="1:15" ht="15">
      <c r="A3996" s="284">
        <v>3992</v>
      </c>
      <c r="B3996" s="287"/>
      <c r="C3996" s="287"/>
      <c r="D3996" s="284" t="s">
        <v>1376</v>
      </c>
      <c r="E3996" s="287"/>
      <c r="F3996" s="285" t="s">
        <v>4117</v>
      </c>
      <c r="G3996" s="266" t="s">
        <v>121</v>
      </c>
      <c r="H3996" s="266">
        <f>IF(G3996="Traditional Stove",0.1,0.2)</f>
        <v>0.1</v>
      </c>
      <c r="I3996" s="266">
        <f>YEAR(J3996)</f>
        <v>2023</v>
      </c>
      <c r="J3996" s="267">
        <v>44967</v>
      </c>
      <c r="K3996" s="267">
        <f>J3996+1</f>
        <v>44968</v>
      </c>
      <c r="L3996" s="266">
        <f>IF(M3996&lt;=365,1,2)</f>
        <v>1</v>
      </c>
      <c r="M3996" s="266">
        <f>IF(K3996&lt;$C$1,$C$2-$C$1+1,$C$2-K3996+1)</f>
        <v>79</v>
      </c>
      <c r="N3996" s="268">
        <f>M3996/365</f>
        <v>0.21643835616438356</v>
      </c>
      <c r="O3996" s="269">
        <f>'Data and Parameter'!$E$4*'Data and Parameter'!$E$5*('Data and Parameter'!$E$6+'Data and Parameter'!$E$7)*'Data and Parameter'!$E$19*'Data and Parameter'!$E$14*'ER calculations'!N3996</f>
        <v>1.1206635035098378</v>
      </c>
    </row>
    <row r="3997" spans="1:15" ht="15">
      <c r="A3997" s="284">
        <v>3993</v>
      </c>
      <c r="B3997" s="287"/>
      <c r="C3997" s="287"/>
      <c r="D3997" s="284" t="s">
        <v>3178</v>
      </c>
      <c r="E3997" s="287"/>
      <c r="F3997" s="285" t="s">
        <v>4118</v>
      </c>
      <c r="G3997" s="266" t="s">
        <v>121</v>
      </c>
      <c r="H3997" s="266">
        <f>IF(G3997="Traditional Stove",0.1,0.2)</f>
        <v>0.1</v>
      </c>
      <c r="I3997" s="266">
        <f>YEAR(J3997)</f>
        <v>2023</v>
      </c>
      <c r="J3997" s="267">
        <v>44967</v>
      </c>
      <c r="K3997" s="267">
        <f>J3997+1</f>
        <v>44968</v>
      </c>
      <c r="L3997" s="266">
        <f>IF(M3997&lt;=365,1,2)</f>
        <v>1</v>
      </c>
      <c r="M3997" s="266">
        <f>IF(K3997&lt;$C$1,$C$2-$C$1+1,$C$2-K3997+1)</f>
        <v>79</v>
      </c>
      <c r="N3997" s="268">
        <f>M3997/365</f>
        <v>0.21643835616438356</v>
      </c>
      <c r="O3997" s="269">
        <f>'Data and Parameter'!$E$4*'Data and Parameter'!$E$5*('Data and Parameter'!$E$6+'Data and Parameter'!$E$7)*'Data and Parameter'!$E$19*'Data and Parameter'!$E$14*'ER calculations'!N3997</f>
        <v>1.1206635035098378</v>
      </c>
    </row>
    <row r="3998" spans="1:15" ht="15">
      <c r="A3998" s="284">
        <v>3994</v>
      </c>
      <c r="B3998" s="287"/>
      <c r="C3998" s="287"/>
      <c r="D3998" s="284" t="s">
        <v>3178</v>
      </c>
      <c r="E3998" s="287"/>
      <c r="F3998" s="285" t="s">
        <v>4119</v>
      </c>
      <c r="G3998" s="266" t="s">
        <v>121</v>
      </c>
      <c r="H3998" s="266">
        <f>IF(G3998="Traditional Stove",0.1,0.2)</f>
        <v>0.1</v>
      </c>
      <c r="I3998" s="266">
        <f>YEAR(J3998)</f>
        <v>2023</v>
      </c>
      <c r="J3998" s="267">
        <v>44967</v>
      </c>
      <c r="K3998" s="267">
        <f>J3998+1</f>
        <v>44968</v>
      </c>
      <c r="L3998" s="266">
        <f>IF(M3998&lt;=365,1,2)</f>
        <v>1</v>
      </c>
      <c r="M3998" s="266">
        <f>IF(K3998&lt;$C$1,$C$2-$C$1+1,$C$2-K3998+1)</f>
        <v>79</v>
      </c>
      <c r="N3998" s="268">
        <f>M3998/365</f>
        <v>0.21643835616438356</v>
      </c>
      <c r="O3998" s="269">
        <f>'Data and Parameter'!$E$4*'Data and Parameter'!$E$5*('Data and Parameter'!$E$6+'Data and Parameter'!$E$7)*'Data and Parameter'!$E$19*'Data and Parameter'!$E$14*'ER calculations'!N3998</f>
        <v>1.1206635035098378</v>
      </c>
    </row>
    <row r="3999" spans="1:15" ht="15">
      <c r="A3999" s="284">
        <v>3995</v>
      </c>
      <c r="B3999" s="287"/>
      <c r="C3999" s="287"/>
      <c r="D3999" s="284" t="s">
        <v>588</v>
      </c>
      <c r="E3999" s="287"/>
      <c r="F3999" s="285" t="s">
        <v>4120</v>
      </c>
      <c r="G3999" s="266" t="s">
        <v>121</v>
      </c>
      <c r="H3999" s="266">
        <f>IF(G3999="Traditional Stove",0.1,0.2)</f>
        <v>0.1</v>
      </c>
      <c r="I3999" s="266">
        <f>YEAR(J3999)</f>
        <v>2023</v>
      </c>
      <c r="J3999" s="267">
        <v>45014</v>
      </c>
      <c r="K3999" s="267">
        <f>J3999+1</f>
        <v>45015</v>
      </c>
      <c r="L3999" s="266">
        <f>IF(M3999&lt;=365,1,2)</f>
        <v>1</v>
      </c>
      <c r="M3999" s="266">
        <f>IF(K3999&lt;$C$1,$C$2-$C$1+1,$C$2-K3999+1)</f>
        <v>32</v>
      </c>
      <c r="N3999" s="268">
        <f>M3999/365</f>
        <v>8.7671232876712329E-2</v>
      </c>
      <c r="O3999" s="269">
        <f>'Data and Parameter'!$E$4*'Data and Parameter'!$E$5*('Data and Parameter'!$E$6+'Data and Parameter'!$E$7)*'Data and Parameter'!$E$19*'Data and Parameter'!$E$14*'ER calculations'!N3999</f>
        <v>0.45393964699132677</v>
      </c>
    </row>
    <row r="4000" spans="1:15" ht="15">
      <c r="A4000" s="284">
        <v>3996</v>
      </c>
      <c r="B4000" s="287"/>
      <c r="C4000" s="287"/>
      <c r="D4000" s="284" t="s">
        <v>1376</v>
      </c>
      <c r="E4000" s="287"/>
      <c r="F4000" s="285" t="s">
        <v>4121</v>
      </c>
      <c r="G4000" s="266" t="s">
        <v>121</v>
      </c>
      <c r="H4000" s="266">
        <f>IF(G4000="Traditional Stove",0.1,0.2)</f>
        <v>0.1</v>
      </c>
      <c r="I4000" s="266">
        <f>YEAR(J4000)</f>
        <v>2023</v>
      </c>
      <c r="J4000" s="267">
        <v>45006</v>
      </c>
      <c r="K4000" s="267">
        <f>J4000+1</f>
        <v>45007</v>
      </c>
      <c r="L4000" s="266">
        <f>IF(M4000&lt;=365,1,2)</f>
        <v>1</v>
      </c>
      <c r="M4000" s="266">
        <f>IF(K4000&lt;$C$1,$C$2-$C$1+1,$C$2-K4000+1)</f>
        <v>40</v>
      </c>
      <c r="N4000" s="268">
        <f>M4000/365</f>
        <v>0.1095890410958904</v>
      </c>
      <c r="O4000" s="269">
        <f>'Data and Parameter'!$E$4*'Data and Parameter'!$E$5*('Data and Parameter'!$E$6+'Data and Parameter'!$E$7)*'Data and Parameter'!$E$19*'Data and Parameter'!$E$14*'ER calculations'!N4000</f>
        <v>0.56742455873915842</v>
      </c>
    </row>
    <row r="4001" spans="1:15" ht="15">
      <c r="A4001" s="284">
        <v>3997</v>
      </c>
      <c r="B4001" s="287"/>
      <c r="C4001" s="287"/>
      <c r="D4001" s="284" t="s">
        <v>1376</v>
      </c>
      <c r="E4001" s="287"/>
      <c r="F4001" s="285" t="s">
        <v>4122</v>
      </c>
      <c r="G4001" s="266" t="s">
        <v>121</v>
      </c>
      <c r="H4001" s="266">
        <f>IF(G4001="Traditional Stove",0.1,0.2)</f>
        <v>0.1</v>
      </c>
      <c r="I4001" s="266">
        <f>YEAR(J4001)</f>
        <v>2023</v>
      </c>
      <c r="J4001" s="267">
        <v>45006</v>
      </c>
      <c r="K4001" s="267">
        <f>J4001+1</f>
        <v>45007</v>
      </c>
      <c r="L4001" s="266">
        <f>IF(M4001&lt;=365,1,2)</f>
        <v>1</v>
      </c>
      <c r="M4001" s="266">
        <f>IF(K4001&lt;$C$1,$C$2-$C$1+1,$C$2-K4001+1)</f>
        <v>40</v>
      </c>
      <c r="N4001" s="268">
        <f>M4001/365</f>
        <v>0.1095890410958904</v>
      </c>
      <c r="O4001" s="269">
        <f>'Data and Parameter'!$E$4*'Data and Parameter'!$E$5*('Data and Parameter'!$E$6+'Data and Parameter'!$E$7)*'Data and Parameter'!$E$19*'Data and Parameter'!$E$14*'ER calculations'!N4001</f>
        <v>0.56742455873915842</v>
      </c>
    </row>
    <row r="4002" spans="1:15" ht="15">
      <c r="A4002" s="284">
        <v>3998</v>
      </c>
      <c r="B4002" s="287"/>
      <c r="C4002" s="287"/>
      <c r="D4002" s="284" t="s">
        <v>588</v>
      </c>
      <c r="E4002" s="287"/>
      <c r="F4002" s="285" t="s">
        <v>4123</v>
      </c>
      <c r="G4002" s="266" t="s">
        <v>121</v>
      </c>
      <c r="H4002" s="266">
        <f>IF(G4002="Traditional Stove",0.1,0.2)</f>
        <v>0.1</v>
      </c>
      <c r="I4002" s="266">
        <f>YEAR(J4002)</f>
        <v>2023</v>
      </c>
      <c r="J4002" s="267">
        <v>45014</v>
      </c>
      <c r="K4002" s="267">
        <f>J4002+1</f>
        <v>45015</v>
      </c>
      <c r="L4002" s="266">
        <f>IF(M4002&lt;=365,1,2)</f>
        <v>1</v>
      </c>
      <c r="M4002" s="266">
        <f>IF(K4002&lt;$C$1,$C$2-$C$1+1,$C$2-K4002+1)</f>
        <v>32</v>
      </c>
      <c r="N4002" s="268">
        <f>M4002/365</f>
        <v>8.7671232876712329E-2</v>
      </c>
      <c r="O4002" s="269">
        <f>'Data and Parameter'!$E$4*'Data and Parameter'!$E$5*('Data and Parameter'!$E$6+'Data and Parameter'!$E$7)*'Data and Parameter'!$E$19*'Data and Parameter'!$E$14*'ER calculations'!N4002</f>
        <v>0.45393964699132677</v>
      </c>
    </row>
    <row r="4003" spans="1:15" ht="15">
      <c r="A4003" s="284">
        <v>3999</v>
      </c>
      <c r="B4003" s="287"/>
      <c r="C4003" s="287"/>
      <c r="D4003" s="284" t="s">
        <v>3178</v>
      </c>
      <c r="E4003" s="287"/>
      <c r="F4003" s="285" t="s">
        <v>4124</v>
      </c>
      <c r="G4003" s="266" t="s">
        <v>121</v>
      </c>
      <c r="H4003" s="266">
        <f>IF(G4003="Traditional Stove",0.1,0.2)</f>
        <v>0.1</v>
      </c>
      <c r="I4003" s="266">
        <f>YEAR(J4003)</f>
        <v>2023</v>
      </c>
      <c r="J4003" s="267">
        <v>44967</v>
      </c>
      <c r="K4003" s="267">
        <f>J4003+1</f>
        <v>44968</v>
      </c>
      <c r="L4003" s="266">
        <f>IF(M4003&lt;=365,1,2)</f>
        <v>1</v>
      </c>
      <c r="M4003" s="266">
        <f>IF(K4003&lt;$C$1,$C$2-$C$1+1,$C$2-K4003+1)</f>
        <v>79</v>
      </c>
      <c r="N4003" s="268">
        <f>M4003/365</f>
        <v>0.21643835616438356</v>
      </c>
      <c r="O4003" s="269">
        <f>'Data and Parameter'!$E$4*'Data and Parameter'!$E$5*('Data and Parameter'!$E$6+'Data and Parameter'!$E$7)*'Data and Parameter'!$E$19*'Data and Parameter'!$E$14*'ER calculations'!N4003</f>
        <v>1.1206635035098378</v>
      </c>
    </row>
    <row r="4004" spans="1:15" ht="15">
      <c r="A4004" s="284">
        <v>4000</v>
      </c>
      <c r="B4004" s="287"/>
      <c r="C4004" s="287"/>
      <c r="D4004" s="284" t="s">
        <v>3178</v>
      </c>
      <c r="E4004" s="287"/>
      <c r="F4004" s="285" t="s">
        <v>4125</v>
      </c>
      <c r="G4004" s="266" t="s">
        <v>121</v>
      </c>
      <c r="H4004" s="266">
        <f>IF(G4004="Traditional Stove",0.1,0.2)</f>
        <v>0.1</v>
      </c>
      <c r="I4004" s="266">
        <f>YEAR(J4004)</f>
        <v>2023</v>
      </c>
      <c r="J4004" s="267">
        <v>44967</v>
      </c>
      <c r="K4004" s="267">
        <f>J4004+1</f>
        <v>44968</v>
      </c>
      <c r="L4004" s="266">
        <f>IF(M4004&lt;=365,1,2)</f>
        <v>1</v>
      </c>
      <c r="M4004" s="266">
        <f>IF(K4004&lt;$C$1,$C$2-$C$1+1,$C$2-K4004+1)</f>
        <v>79</v>
      </c>
      <c r="N4004" s="268">
        <f>M4004/365</f>
        <v>0.21643835616438356</v>
      </c>
      <c r="O4004" s="269">
        <f>'Data and Parameter'!$E$4*'Data and Parameter'!$E$5*('Data and Parameter'!$E$6+'Data and Parameter'!$E$7)*'Data and Parameter'!$E$19*'Data and Parameter'!$E$14*'ER calculations'!N4004</f>
        <v>1.1206635035098378</v>
      </c>
    </row>
    <row r="4005" spans="1:15" ht="15">
      <c r="A4005" s="284">
        <v>4001</v>
      </c>
      <c r="B4005" s="287"/>
      <c r="C4005" s="287"/>
      <c r="D4005" s="284" t="s">
        <v>1376</v>
      </c>
      <c r="E4005" s="287"/>
      <c r="F4005" s="285" t="s">
        <v>4126</v>
      </c>
      <c r="G4005" s="266" t="s">
        <v>121</v>
      </c>
      <c r="H4005" s="266">
        <f>IF(G4005="Traditional Stove",0.1,0.2)</f>
        <v>0.1</v>
      </c>
      <c r="I4005" s="266">
        <f>YEAR(J4005)</f>
        <v>2023</v>
      </c>
      <c r="J4005" s="267">
        <v>44967</v>
      </c>
      <c r="K4005" s="267">
        <f>J4005+1</f>
        <v>44968</v>
      </c>
      <c r="L4005" s="266">
        <f>IF(M4005&lt;=365,1,2)</f>
        <v>1</v>
      </c>
      <c r="M4005" s="266">
        <f>IF(K4005&lt;$C$1,$C$2-$C$1+1,$C$2-K4005+1)</f>
        <v>79</v>
      </c>
      <c r="N4005" s="268">
        <f>M4005/365</f>
        <v>0.21643835616438356</v>
      </c>
      <c r="O4005" s="269">
        <f>'Data and Parameter'!$E$4*'Data and Parameter'!$E$5*('Data and Parameter'!$E$6+'Data and Parameter'!$E$7)*'Data and Parameter'!$E$19*'Data and Parameter'!$E$14*'ER calculations'!N4005</f>
        <v>1.1206635035098378</v>
      </c>
    </row>
    <row r="4006" spans="1:15" ht="15">
      <c r="A4006" s="284">
        <v>4002</v>
      </c>
      <c r="B4006" s="287"/>
      <c r="C4006" s="287"/>
      <c r="D4006" s="284" t="s">
        <v>588</v>
      </c>
      <c r="E4006" s="287"/>
      <c r="F4006" s="285" t="s">
        <v>4127</v>
      </c>
      <c r="G4006" s="266" t="s">
        <v>121</v>
      </c>
      <c r="H4006" s="266">
        <f>IF(G4006="Traditional Stove",0.1,0.2)</f>
        <v>0.1</v>
      </c>
      <c r="I4006" s="266">
        <f>YEAR(J4006)</f>
        <v>2023</v>
      </c>
      <c r="J4006" s="267">
        <v>45014</v>
      </c>
      <c r="K4006" s="267">
        <f>J4006+1</f>
        <v>45015</v>
      </c>
      <c r="L4006" s="266">
        <f>IF(M4006&lt;=365,1,2)</f>
        <v>1</v>
      </c>
      <c r="M4006" s="266">
        <f>IF(K4006&lt;$C$1,$C$2-$C$1+1,$C$2-K4006+1)</f>
        <v>32</v>
      </c>
      <c r="N4006" s="268">
        <f>M4006/365</f>
        <v>8.7671232876712329E-2</v>
      </c>
      <c r="O4006" s="269">
        <f>'Data and Parameter'!$E$4*'Data and Parameter'!$E$5*('Data and Parameter'!$E$6+'Data and Parameter'!$E$7)*'Data and Parameter'!$E$19*'Data and Parameter'!$E$14*'ER calculations'!N4006</f>
        <v>0.45393964699132677</v>
      </c>
    </row>
    <row r="4007" spans="1:15" ht="15">
      <c r="A4007" s="284">
        <v>4003</v>
      </c>
      <c r="B4007" s="287"/>
      <c r="C4007" s="287"/>
      <c r="D4007" s="284" t="s">
        <v>1376</v>
      </c>
      <c r="E4007" s="287"/>
      <c r="F4007" s="285" t="s">
        <v>4128</v>
      </c>
      <c r="G4007" s="266" t="s">
        <v>121</v>
      </c>
      <c r="H4007" s="266">
        <f>IF(G4007="Traditional Stove",0.1,0.2)</f>
        <v>0.1</v>
      </c>
      <c r="I4007" s="266">
        <f>YEAR(J4007)</f>
        <v>2023</v>
      </c>
      <c r="J4007" s="267">
        <v>45006</v>
      </c>
      <c r="K4007" s="267">
        <f>J4007+1</f>
        <v>45007</v>
      </c>
      <c r="L4007" s="266">
        <f>IF(M4007&lt;=365,1,2)</f>
        <v>1</v>
      </c>
      <c r="M4007" s="266">
        <f>IF(K4007&lt;$C$1,$C$2-$C$1+1,$C$2-K4007+1)</f>
        <v>40</v>
      </c>
      <c r="N4007" s="268">
        <f>M4007/365</f>
        <v>0.1095890410958904</v>
      </c>
      <c r="O4007" s="269">
        <f>'Data and Parameter'!$E$4*'Data and Parameter'!$E$5*('Data and Parameter'!$E$6+'Data and Parameter'!$E$7)*'Data and Parameter'!$E$19*'Data and Parameter'!$E$14*'ER calculations'!N4007</f>
        <v>0.56742455873915842</v>
      </c>
    </row>
    <row r="4008" spans="1:15" ht="15">
      <c r="A4008" s="284">
        <v>4004</v>
      </c>
      <c r="B4008" s="287"/>
      <c r="C4008" s="287"/>
      <c r="D4008" s="284" t="s">
        <v>3178</v>
      </c>
      <c r="E4008" s="287"/>
      <c r="F4008" s="285" t="s">
        <v>4129</v>
      </c>
      <c r="G4008" s="266" t="s">
        <v>121</v>
      </c>
      <c r="H4008" s="266">
        <f>IF(G4008="Traditional Stove",0.1,0.2)</f>
        <v>0.1</v>
      </c>
      <c r="I4008" s="266">
        <f>YEAR(J4008)</f>
        <v>2023</v>
      </c>
      <c r="J4008" s="267">
        <v>44971</v>
      </c>
      <c r="K4008" s="267">
        <f>J4008+1</f>
        <v>44972</v>
      </c>
      <c r="L4008" s="266">
        <f>IF(M4008&lt;=365,1,2)</f>
        <v>1</v>
      </c>
      <c r="M4008" s="266">
        <f>IF(K4008&lt;$C$1,$C$2-$C$1+1,$C$2-K4008+1)</f>
        <v>75</v>
      </c>
      <c r="N4008" s="268">
        <f>M4008/365</f>
        <v>0.20547945205479451</v>
      </c>
      <c r="O4008" s="269">
        <f>'Data and Parameter'!$E$4*'Data and Parameter'!$E$5*('Data and Parameter'!$E$6+'Data and Parameter'!$E$7)*'Data and Parameter'!$E$19*'Data and Parameter'!$E$14*'ER calculations'!N4008</f>
        <v>1.063921047635922</v>
      </c>
    </row>
    <row r="4009" spans="1:15" ht="15">
      <c r="A4009" s="284">
        <v>4005</v>
      </c>
      <c r="B4009" s="287"/>
      <c r="C4009" s="287"/>
      <c r="D4009" s="284" t="s">
        <v>3178</v>
      </c>
      <c r="E4009" s="287"/>
      <c r="F4009" s="285" t="s">
        <v>4130</v>
      </c>
      <c r="G4009" s="266" t="s">
        <v>121</v>
      </c>
      <c r="H4009" s="266">
        <f>IF(G4009="Traditional Stove",0.1,0.2)</f>
        <v>0.1</v>
      </c>
      <c r="I4009" s="266">
        <f>YEAR(J4009)</f>
        <v>2023</v>
      </c>
      <c r="J4009" s="267">
        <v>44970</v>
      </c>
      <c r="K4009" s="267">
        <f>J4009+1</f>
        <v>44971</v>
      </c>
      <c r="L4009" s="266">
        <f>IF(M4009&lt;=365,1,2)</f>
        <v>1</v>
      </c>
      <c r="M4009" s="266">
        <f>IF(K4009&lt;$C$1,$C$2-$C$1+1,$C$2-K4009+1)</f>
        <v>76</v>
      </c>
      <c r="N4009" s="268">
        <f>M4009/365</f>
        <v>0.20821917808219179</v>
      </c>
      <c r="O4009" s="269">
        <f>'Data and Parameter'!$E$4*'Data and Parameter'!$E$5*('Data and Parameter'!$E$6+'Data and Parameter'!$E$7)*'Data and Parameter'!$E$19*'Data and Parameter'!$E$14*'ER calculations'!N4009</f>
        <v>1.0781066616044011</v>
      </c>
    </row>
    <row r="4010" spans="1:15" ht="15">
      <c r="A4010" s="284">
        <v>4006</v>
      </c>
      <c r="B4010" s="287"/>
      <c r="C4010" s="287"/>
      <c r="D4010" s="284" t="s">
        <v>588</v>
      </c>
      <c r="E4010" s="287"/>
      <c r="F4010" s="285" t="s">
        <v>4131</v>
      </c>
      <c r="G4010" s="266" t="s">
        <v>121</v>
      </c>
      <c r="H4010" s="266">
        <f>IF(G4010="Traditional Stove",0.1,0.2)</f>
        <v>0.1</v>
      </c>
      <c r="I4010" s="266">
        <f>YEAR(J4010)</f>
        <v>2023</v>
      </c>
      <c r="J4010" s="267">
        <v>45014</v>
      </c>
      <c r="K4010" s="267">
        <f>J4010+1</f>
        <v>45015</v>
      </c>
      <c r="L4010" s="266">
        <f>IF(M4010&lt;=365,1,2)</f>
        <v>1</v>
      </c>
      <c r="M4010" s="266">
        <f>IF(K4010&lt;$C$1,$C$2-$C$1+1,$C$2-K4010+1)</f>
        <v>32</v>
      </c>
      <c r="N4010" s="268">
        <f>M4010/365</f>
        <v>8.7671232876712329E-2</v>
      </c>
      <c r="O4010" s="269">
        <f>'Data and Parameter'!$E$4*'Data and Parameter'!$E$5*('Data and Parameter'!$E$6+'Data and Parameter'!$E$7)*'Data and Parameter'!$E$19*'Data and Parameter'!$E$14*'ER calculations'!N4010</f>
        <v>0.45393964699132677</v>
      </c>
    </row>
    <row r="4011" spans="1:15" ht="15">
      <c r="A4011" s="284">
        <v>4007</v>
      </c>
      <c r="B4011" s="287"/>
      <c r="C4011" s="287"/>
      <c r="D4011" s="284" t="s">
        <v>1376</v>
      </c>
      <c r="E4011" s="287"/>
      <c r="F4011" s="285" t="s">
        <v>4132</v>
      </c>
      <c r="G4011" s="266" t="s">
        <v>121</v>
      </c>
      <c r="H4011" s="266">
        <f>IF(G4011="Traditional Stove",0.1,0.2)</f>
        <v>0.1</v>
      </c>
      <c r="I4011" s="266">
        <f>YEAR(J4011)</f>
        <v>2023</v>
      </c>
      <c r="J4011" s="267">
        <v>45006</v>
      </c>
      <c r="K4011" s="267">
        <f>J4011+1</f>
        <v>45007</v>
      </c>
      <c r="L4011" s="266">
        <f>IF(M4011&lt;=365,1,2)</f>
        <v>1</v>
      </c>
      <c r="M4011" s="266">
        <f>IF(K4011&lt;$C$1,$C$2-$C$1+1,$C$2-K4011+1)</f>
        <v>40</v>
      </c>
      <c r="N4011" s="268">
        <f>M4011/365</f>
        <v>0.1095890410958904</v>
      </c>
      <c r="O4011" s="269">
        <f>'Data and Parameter'!$E$4*'Data and Parameter'!$E$5*('Data and Parameter'!$E$6+'Data and Parameter'!$E$7)*'Data and Parameter'!$E$19*'Data and Parameter'!$E$14*'ER calculations'!N4011</f>
        <v>0.56742455873915842</v>
      </c>
    </row>
    <row r="4012" spans="1:15" ht="15">
      <c r="A4012" s="284">
        <v>4008</v>
      </c>
      <c r="B4012" s="287"/>
      <c r="C4012" s="287"/>
      <c r="D4012" s="284" t="s">
        <v>3178</v>
      </c>
      <c r="E4012" s="287"/>
      <c r="F4012" s="285" t="s">
        <v>4133</v>
      </c>
      <c r="G4012" s="266" t="s">
        <v>121</v>
      </c>
      <c r="H4012" s="266">
        <f>IF(G4012="Traditional Stove",0.1,0.2)</f>
        <v>0.1</v>
      </c>
      <c r="I4012" s="266">
        <f>YEAR(J4012)</f>
        <v>2023</v>
      </c>
      <c r="J4012" s="267">
        <v>44968</v>
      </c>
      <c r="K4012" s="267">
        <f>J4012+1</f>
        <v>44969</v>
      </c>
      <c r="L4012" s="266">
        <f>IF(M4012&lt;=365,1,2)</f>
        <v>1</v>
      </c>
      <c r="M4012" s="266">
        <f>IF(K4012&lt;$C$1,$C$2-$C$1+1,$C$2-K4012+1)</f>
        <v>78</v>
      </c>
      <c r="N4012" s="268">
        <f>M4012/365</f>
        <v>0.21369863013698631</v>
      </c>
      <c r="O4012" s="269">
        <f>'Data and Parameter'!$E$4*'Data and Parameter'!$E$5*('Data and Parameter'!$E$6+'Data and Parameter'!$E$7)*'Data and Parameter'!$E$19*'Data and Parameter'!$E$14*'ER calculations'!N4012</f>
        <v>1.1064778895413589</v>
      </c>
    </row>
    <row r="4013" spans="1:15" ht="15">
      <c r="A4013" s="284">
        <v>4009</v>
      </c>
      <c r="B4013" s="287"/>
      <c r="C4013" s="287"/>
      <c r="D4013" s="284" t="s">
        <v>1376</v>
      </c>
      <c r="E4013" s="287"/>
      <c r="F4013" s="285" t="s">
        <v>4134</v>
      </c>
      <c r="G4013" s="266" t="s">
        <v>121</v>
      </c>
      <c r="H4013" s="266">
        <f>IF(G4013="Traditional Stove",0.1,0.2)</f>
        <v>0.1</v>
      </c>
      <c r="I4013" s="266">
        <f>YEAR(J4013)</f>
        <v>2023</v>
      </c>
      <c r="J4013" s="267">
        <v>45006</v>
      </c>
      <c r="K4013" s="267">
        <f>J4013+1</f>
        <v>45007</v>
      </c>
      <c r="L4013" s="266">
        <f>IF(M4013&lt;=365,1,2)</f>
        <v>1</v>
      </c>
      <c r="M4013" s="266">
        <f>IF(K4013&lt;$C$1,$C$2-$C$1+1,$C$2-K4013+1)</f>
        <v>40</v>
      </c>
      <c r="N4013" s="268">
        <f>M4013/365</f>
        <v>0.1095890410958904</v>
      </c>
      <c r="O4013" s="269">
        <f>'Data and Parameter'!$E$4*'Data and Parameter'!$E$5*('Data and Parameter'!$E$6+'Data and Parameter'!$E$7)*'Data and Parameter'!$E$19*'Data and Parameter'!$E$14*'ER calculations'!N4013</f>
        <v>0.56742455873915842</v>
      </c>
    </row>
    <row r="4014" spans="1:15" ht="15">
      <c r="A4014" s="284">
        <v>4010</v>
      </c>
      <c r="B4014" s="287"/>
      <c r="C4014" s="287"/>
      <c r="D4014" s="284" t="s">
        <v>3178</v>
      </c>
      <c r="E4014" s="287"/>
      <c r="F4014" s="285" t="s">
        <v>4135</v>
      </c>
      <c r="G4014" s="266" t="s">
        <v>121</v>
      </c>
      <c r="H4014" s="266">
        <f>IF(G4014="Traditional Stove",0.1,0.2)</f>
        <v>0.1</v>
      </c>
      <c r="I4014" s="266">
        <f>YEAR(J4014)</f>
        <v>2023</v>
      </c>
      <c r="J4014" s="267">
        <v>44970</v>
      </c>
      <c r="K4014" s="267">
        <f>J4014+1</f>
        <v>44971</v>
      </c>
      <c r="L4014" s="266">
        <f>IF(M4014&lt;=365,1,2)</f>
        <v>1</v>
      </c>
      <c r="M4014" s="266">
        <f>IF(K4014&lt;$C$1,$C$2-$C$1+1,$C$2-K4014+1)</f>
        <v>76</v>
      </c>
      <c r="N4014" s="268">
        <f>M4014/365</f>
        <v>0.20821917808219179</v>
      </c>
      <c r="O4014" s="269">
        <f>'Data and Parameter'!$E$4*'Data and Parameter'!$E$5*('Data and Parameter'!$E$6+'Data and Parameter'!$E$7)*'Data and Parameter'!$E$19*'Data and Parameter'!$E$14*'ER calculations'!N4014</f>
        <v>1.0781066616044011</v>
      </c>
    </row>
    <row r="4015" spans="1:15" ht="15">
      <c r="A4015" s="284">
        <v>4011</v>
      </c>
      <c r="B4015" s="287"/>
      <c r="C4015" s="287"/>
      <c r="D4015" s="284" t="s">
        <v>1376</v>
      </c>
      <c r="E4015" s="287"/>
      <c r="F4015" s="285" t="s">
        <v>4136</v>
      </c>
      <c r="G4015" s="266" t="s">
        <v>121</v>
      </c>
      <c r="H4015" s="266">
        <f>IF(G4015="Traditional Stove",0.1,0.2)</f>
        <v>0.1</v>
      </c>
      <c r="I4015" s="266">
        <f>YEAR(J4015)</f>
        <v>2023</v>
      </c>
      <c r="J4015" s="267">
        <v>45006</v>
      </c>
      <c r="K4015" s="267">
        <f>J4015+1</f>
        <v>45007</v>
      </c>
      <c r="L4015" s="266">
        <f>IF(M4015&lt;=365,1,2)</f>
        <v>1</v>
      </c>
      <c r="M4015" s="266">
        <f>IF(K4015&lt;$C$1,$C$2-$C$1+1,$C$2-K4015+1)</f>
        <v>40</v>
      </c>
      <c r="N4015" s="268">
        <f>M4015/365</f>
        <v>0.1095890410958904</v>
      </c>
      <c r="O4015" s="269">
        <f>'Data and Parameter'!$E$4*'Data and Parameter'!$E$5*('Data and Parameter'!$E$6+'Data and Parameter'!$E$7)*'Data and Parameter'!$E$19*'Data and Parameter'!$E$14*'ER calculations'!N4015</f>
        <v>0.56742455873915842</v>
      </c>
    </row>
    <row r="4016" spans="1:15" ht="15">
      <c r="A4016" s="284">
        <v>4012</v>
      </c>
      <c r="B4016" s="287"/>
      <c r="C4016" s="287"/>
      <c r="D4016" s="284" t="s">
        <v>588</v>
      </c>
      <c r="E4016" s="287"/>
      <c r="F4016" s="285" t="s">
        <v>4137</v>
      </c>
      <c r="G4016" s="266" t="s">
        <v>121</v>
      </c>
      <c r="H4016" s="266">
        <f>IF(G4016="Traditional Stove",0.1,0.2)</f>
        <v>0.1</v>
      </c>
      <c r="I4016" s="266">
        <f>YEAR(J4016)</f>
        <v>2023</v>
      </c>
      <c r="J4016" s="267">
        <v>45014</v>
      </c>
      <c r="K4016" s="267">
        <f>J4016+1</f>
        <v>45015</v>
      </c>
      <c r="L4016" s="266">
        <f>IF(M4016&lt;=365,1,2)</f>
        <v>1</v>
      </c>
      <c r="M4016" s="266">
        <f>IF(K4016&lt;$C$1,$C$2-$C$1+1,$C$2-K4016+1)</f>
        <v>32</v>
      </c>
      <c r="N4016" s="268">
        <f>M4016/365</f>
        <v>8.7671232876712329E-2</v>
      </c>
      <c r="O4016" s="269">
        <f>'Data and Parameter'!$E$4*'Data and Parameter'!$E$5*('Data and Parameter'!$E$6+'Data and Parameter'!$E$7)*'Data and Parameter'!$E$19*'Data and Parameter'!$E$14*'ER calculations'!N4016</f>
        <v>0.45393964699132677</v>
      </c>
    </row>
    <row r="4017" spans="1:15" ht="15">
      <c r="A4017" s="284">
        <v>4013</v>
      </c>
      <c r="B4017" s="287"/>
      <c r="C4017" s="287"/>
      <c r="D4017" s="284" t="s">
        <v>3178</v>
      </c>
      <c r="E4017" s="287"/>
      <c r="F4017" s="285" t="s">
        <v>4138</v>
      </c>
      <c r="G4017" s="266" t="s">
        <v>121</v>
      </c>
      <c r="H4017" s="266">
        <f>IF(G4017="Traditional Stove",0.1,0.2)</f>
        <v>0.1</v>
      </c>
      <c r="I4017" s="266">
        <f>YEAR(J4017)</f>
        <v>2023</v>
      </c>
      <c r="J4017" s="267">
        <v>44968</v>
      </c>
      <c r="K4017" s="267">
        <f>J4017+1</f>
        <v>44969</v>
      </c>
      <c r="L4017" s="266">
        <f>IF(M4017&lt;=365,1,2)</f>
        <v>1</v>
      </c>
      <c r="M4017" s="266">
        <f>IF(K4017&lt;$C$1,$C$2-$C$1+1,$C$2-K4017+1)</f>
        <v>78</v>
      </c>
      <c r="N4017" s="268">
        <f>M4017/365</f>
        <v>0.21369863013698631</v>
      </c>
      <c r="O4017" s="269">
        <f>'Data and Parameter'!$E$4*'Data and Parameter'!$E$5*('Data and Parameter'!$E$6+'Data and Parameter'!$E$7)*'Data and Parameter'!$E$19*'Data and Parameter'!$E$14*'ER calculations'!N4017</f>
        <v>1.1064778895413589</v>
      </c>
    </row>
    <row r="4018" spans="1:15" ht="15">
      <c r="A4018" s="284">
        <v>4014</v>
      </c>
      <c r="B4018" s="287"/>
      <c r="C4018" s="287"/>
      <c r="D4018" s="284" t="s">
        <v>3178</v>
      </c>
      <c r="E4018" s="287"/>
      <c r="F4018" s="285" t="s">
        <v>4139</v>
      </c>
      <c r="G4018" s="266" t="s">
        <v>121</v>
      </c>
      <c r="H4018" s="266">
        <f>IF(G4018="Traditional Stove",0.1,0.2)</f>
        <v>0.1</v>
      </c>
      <c r="I4018" s="266">
        <f>YEAR(J4018)</f>
        <v>2023</v>
      </c>
      <c r="J4018" s="267">
        <v>44967</v>
      </c>
      <c r="K4018" s="267">
        <f>J4018+1</f>
        <v>44968</v>
      </c>
      <c r="L4018" s="266">
        <f>IF(M4018&lt;=365,1,2)</f>
        <v>1</v>
      </c>
      <c r="M4018" s="266">
        <f>IF(K4018&lt;$C$1,$C$2-$C$1+1,$C$2-K4018+1)</f>
        <v>79</v>
      </c>
      <c r="N4018" s="268">
        <f>M4018/365</f>
        <v>0.21643835616438356</v>
      </c>
      <c r="O4018" s="269">
        <f>'Data and Parameter'!$E$4*'Data and Parameter'!$E$5*('Data and Parameter'!$E$6+'Data and Parameter'!$E$7)*'Data and Parameter'!$E$19*'Data and Parameter'!$E$14*'ER calculations'!N4018</f>
        <v>1.1206635035098378</v>
      </c>
    </row>
    <row r="4019" spans="1:15" ht="15">
      <c r="A4019" s="284">
        <v>4015</v>
      </c>
      <c r="B4019" s="287"/>
      <c r="C4019" s="287"/>
      <c r="D4019" s="284" t="s">
        <v>1376</v>
      </c>
      <c r="E4019" s="287"/>
      <c r="F4019" s="285" t="s">
        <v>4140</v>
      </c>
      <c r="G4019" s="266" t="s">
        <v>121</v>
      </c>
      <c r="H4019" s="266">
        <f>IF(G4019="Traditional Stove",0.1,0.2)</f>
        <v>0.1</v>
      </c>
      <c r="I4019" s="266">
        <f>YEAR(J4019)</f>
        <v>2023</v>
      </c>
      <c r="J4019" s="267">
        <v>45006</v>
      </c>
      <c r="K4019" s="267">
        <f>J4019+1</f>
        <v>45007</v>
      </c>
      <c r="L4019" s="266">
        <f>IF(M4019&lt;=365,1,2)</f>
        <v>1</v>
      </c>
      <c r="M4019" s="266">
        <f>IF(K4019&lt;$C$1,$C$2-$C$1+1,$C$2-K4019+1)</f>
        <v>40</v>
      </c>
      <c r="N4019" s="268">
        <f>M4019/365</f>
        <v>0.1095890410958904</v>
      </c>
      <c r="O4019" s="269">
        <f>'Data and Parameter'!$E$4*'Data and Parameter'!$E$5*('Data and Parameter'!$E$6+'Data and Parameter'!$E$7)*'Data and Parameter'!$E$19*'Data and Parameter'!$E$14*'ER calculations'!N4019</f>
        <v>0.56742455873915842</v>
      </c>
    </row>
    <row r="4020" spans="1:15" ht="15">
      <c r="A4020" s="284">
        <v>4016</v>
      </c>
      <c r="B4020" s="287"/>
      <c r="C4020" s="287"/>
      <c r="D4020" s="284" t="s">
        <v>3178</v>
      </c>
      <c r="E4020" s="287"/>
      <c r="F4020" s="285" t="s">
        <v>4141</v>
      </c>
      <c r="G4020" s="266" t="s">
        <v>121</v>
      </c>
      <c r="H4020" s="266">
        <f>IF(G4020="Traditional Stove",0.1,0.2)</f>
        <v>0.1</v>
      </c>
      <c r="I4020" s="266">
        <f>YEAR(J4020)</f>
        <v>2023</v>
      </c>
      <c r="J4020" s="267">
        <v>44970</v>
      </c>
      <c r="K4020" s="267">
        <f>J4020+1</f>
        <v>44971</v>
      </c>
      <c r="L4020" s="266">
        <f>IF(M4020&lt;=365,1,2)</f>
        <v>1</v>
      </c>
      <c r="M4020" s="266">
        <f>IF(K4020&lt;$C$1,$C$2-$C$1+1,$C$2-K4020+1)</f>
        <v>76</v>
      </c>
      <c r="N4020" s="268">
        <f>M4020/365</f>
        <v>0.20821917808219179</v>
      </c>
      <c r="O4020" s="269">
        <f>'Data and Parameter'!$E$4*'Data and Parameter'!$E$5*('Data and Parameter'!$E$6+'Data and Parameter'!$E$7)*'Data and Parameter'!$E$19*'Data and Parameter'!$E$14*'ER calculations'!N4020</f>
        <v>1.0781066616044011</v>
      </c>
    </row>
    <row r="4021" spans="1:15" ht="15">
      <c r="A4021" s="284">
        <v>4017</v>
      </c>
      <c r="B4021" s="287"/>
      <c r="C4021" s="287"/>
      <c r="D4021" s="284" t="s">
        <v>1376</v>
      </c>
      <c r="E4021" s="287"/>
      <c r="F4021" s="285" t="s">
        <v>4142</v>
      </c>
      <c r="G4021" s="266" t="s">
        <v>121</v>
      </c>
      <c r="H4021" s="266">
        <f>IF(G4021="Traditional Stove",0.1,0.2)</f>
        <v>0.1</v>
      </c>
      <c r="I4021" s="266">
        <f>YEAR(J4021)</f>
        <v>2023</v>
      </c>
      <c r="J4021" s="267">
        <v>45006</v>
      </c>
      <c r="K4021" s="267">
        <f>J4021+1</f>
        <v>45007</v>
      </c>
      <c r="L4021" s="266">
        <f>IF(M4021&lt;=365,1,2)</f>
        <v>1</v>
      </c>
      <c r="M4021" s="266">
        <f>IF(K4021&lt;$C$1,$C$2-$C$1+1,$C$2-K4021+1)</f>
        <v>40</v>
      </c>
      <c r="N4021" s="268">
        <f>M4021/365</f>
        <v>0.1095890410958904</v>
      </c>
      <c r="O4021" s="269">
        <f>'Data and Parameter'!$E$4*'Data and Parameter'!$E$5*('Data and Parameter'!$E$6+'Data and Parameter'!$E$7)*'Data and Parameter'!$E$19*'Data and Parameter'!$E$14*'ER calculations'!N4021</f>
        <v>0.56742455873915842</v>
      </c>
    </row>
    <row r="4022" spans="1:15" ht="15">
      <c r="A4022" s="284">
        <v>4018</v>
      </c>
      <c r="B4022" s="287"/>
      <c r="C4022" s="287"/>
      <c r="D4022" s="284" t="s">
        <v>588</v>
      </c>
      <c r="E4022" s="287"/>
      <c r="F4022" s="285" t="s">
        <v>4143</v>
      </c>
      <c r="G4022" s="266" t="s">
        <v>121</v>
      </c>
      <c r="H4022" s="266">
        <f>IF(G4022="Traditional Stove",0.1,0.2)</f>
        <v>0.1</v>
      </c>
      <c r="I4022" s="266">
        <f>YEAR(J4022)</f>
        <v>2023</v>
      </c>
      <c r="J4022" s="267">
        <v>45014</v>
      </c>
      <c r="K4022" s="267">
        <f>J4022+1</f>
        <v>45015</v>
      </c>
      <c r="L4022" s="266">
        <f>IF(M4022&lt;=365,1,2)</f>
        <v>1</v>
      </c>
      <c r="M4022" s="266">
        <f>IF(K4022&lt;$C$1,$C$2-$C$1+1,$C$2-K4022+1)</f>
        <v>32</v>
      </c>
      <c r="N4022" s="268">
        <f>M4022/365</f>
        <v>8.7671232876712329E-2</v>
      </c>
      <c r="O4022" s="269">
        <f>'Data and Parameter'!$E$4*'Data and Parameter'!$E$5*('Data and Parameter'!$E$6+'Data and Parameter'!$E$7)*'Data and Parameter'!$E$19*'Data and Parameter'!$E$14*'ER calculations'!N4022</f>
        <v>0.45393964699132677</v>
      </c>
    </row>
    <row r="4023" spans="1:15" ht="15">
      <c r="A4023" s="284">
        <v>4019</v>
      </c>
      <c r="B4023" s="287"/>
      <c r="C4023" s="287"/>
      <c r="D4023" s="284" t="s">
        <v>3178</v>
      </c>
      <c r="E4023" s="287"/>
      <c r="F4023" s="285" t="s">
        <v>4144</v>
      </c>
      <c r="G4023" s="266" t="s">
        <v>121</v>
      </c>
      <c r="H4023" s="266">
        <f>IF(G4023="Traditional Stove",0.1,0.2)</f>
        <v>0.1</v>
      </c>
      <c r="I4023" s="266">
        <f>YEAR(J4023)</f>
        <v>2023</v>
      </c>
      <c r="J4023" s="267">
        <v>44970</v>
      </c>
      <c r="K4023" s="267">
        <f>J4023+1</f>
        <v>44971</v>
      </c>
      <c r="L4023" s="266">
        <f>IF(M4023&lt;=365,1,2)</f>
        <v>1</v>
      </c>
      <c r="M4023" s="266">
        <f>IF(K4023&lt;$C$1,$C$2-$C$1+1,$C$2-K4023+1)</f>
        <v>76</v>
      </c>
      <c r="N4023" s="268">
        <f>M4023/365</f>
        <v>0.20821917808219179</v>
      </c>
      <c r="O4023" s="269">
        <f>'Data and Parameter'!$E$4*'Data and Parameter'!$E$5*('Data and Parameter'!$E$6+'Data and Parameter'!$E$7)*'Data and Parameter'!$E$19*'Data and Parameter'!$E$14*'ER calculations'!N4023</f>
        <v>1.0781066616044011</v>
      </c>
    </row>
    <row r="4024" spans="1:15" ht="15">
      <c r="A4024" s="284">
        <v>4020</v>
      </c>
      <c r="B4024" s="287"/>
      <c r="C4024" s="287"/>
      <c r="D4024" s="284" t="s">
        <v>3178</v>
      </c>
      <c r="E4024" s="287"/>
      <c r="F4024" s="285" t="s">
        <v>4145</v>
      </c>
      <c r="G4024" s="266" t="s">
        <v>121</v>
      </c>
      <c r="H4024" s="266">
        <f>IF(G4024="Traditional Stove",0.1,0.2)</f>
        <v>0.1</v>
      </c>
      <c r="I4024" s="266">
        <f>YEAR(J4024)</f>
        <v>2023</v>
      </c>
      <c r="J4024" s="267">
        <v>44968</v>
      </c>
      <c r="K4024" s="267">
        <f>J4024+1</f>
        <v>44969</v>
      </c>
      <c r="L4024" s="266">
        <f>IF(M4024&lt;=365,1,2)</f>
        <v>1</v>
      </c>
      <c r="M4024" s="266">
        <f>IF(K4024&lt;$C$1,$C$2-$C$1+1,$C$2-K4024+1)</f>
        <v>78</v>
      </c>
      <c r="N4024" s="268">
        <f>M4024/365</f>
        <v>0.21369863013698631</v>
      </c>
      <c r="O4024" s="269">
        <f>'Data and Parameter'!$E$4*'Data and Parameter'!$E$5*('Data and Parameter'!$E$6+'Data and Parameter'!$E$7)*'Data and Parameter'!$E$19*'Data and Parameter'!$E$14*'ER calculations'!N4024</f>
        <v>1.1064778895413589</v>
      </c>
    </row>
    <row r="4025" spans="1:15" ht="15">
      <c r="A4025" s="284">
        <v>4021</v>
      </c>
      <c r="B4025" s="287"/>
      <c r="C4025" s="287"/>
      <c r="D4025" s="284" t="s">
        <v>3178</v>
      </c>
      <c r="E4025" s="287"/>
      <c r="F4025" s="285" t="s">
        <v>4146</v>
      </c>
      <c r="G4025" s="266" t="s">
        <v>121</v>
      </c>
      <c r="H4025" s="266">
        <f>IF(G4025="Traditional Stove",0.1,0.2)</f>
        <v>0.1</v>
      </c>
      <c r="I4025" s="266">
        <f>YEAR(J4025)</f>
        <v>2023</v>
      </c>
      <c r="J4025" s="267">
        <v>44968</v>
      </c>
      <c r="K4025" s="267">
        <f>J4025+1</f>
        <v>44969</v>
      </c>
      <c r="L4025" s="266">
        <f>IF(M4025&lt;=365,1,2)</f>
        <v>1</v>
      </c>
      <c r="M4025" s="266">
        <f>IF(K4025&lt;$C$1,$C$2-$C$1+1,$C$2-K4025+1)</f>
        <v>78</v>
      </c>
      <c r="N4025" s="268">
        <f>M4025/365</f>
        <v>0.21369863013698631</v>
      </c>
      <c r="O4025" s="269">
        <f>'Data and Parameter'!$E$4*'Data and Parameter'!$E$5*('Data and Parameter'!$E$6+'Data and Parameter'!$E$7)*'Data and Parameter'!$E$19*'Data and Parameter'!$E$14*'ER calculations'!N4025</f>
        <v>1.1064778895413589</v>
      </c>
    </row>
    <row r="4026" spans="1:15" ht="15">
      <c r="A4026" s="284">
        <v>4022</v>
      </c>
      <c r="B4026" s="287"/>
      <c r="C4026" s="287"/>
      <c r="D4026" s="284" t="s">
        <v>3178</v>
      </c>
      <c r="E4026" s="287"/>
      <c r="F4026" s="285" t="s">
        <v>4147</v>
      </c>
      <c r="G4026" s="266" t="s">
        <v>121</v>
      </c>
      <c r="H4026" s="266">
        <f>IF(G4026="Traditional Stove",0.1,0.2)</f>
        <v>0.1</v>
      </c>
      <c r="I4026" s="266">
        <f>YEAR(J4026)</f>
        <v>2023</v>
      </c>
      <c r="J4026" s="267">
        <v>44970</v>
      </c>
      <c r="K4026" s="267">
        <f>J4026+1</f>
        <v>44971</v>
      </c>
      <c r="L4026" s="266">
        <f>IF(M4026&lt;=365,1,2)</f>
        <v>1</v>
      </c>
      <c r="M4026" s="266">
        <f>IF(K4026&lt;$C$1,$C$2-$C$1+1,$C$2-K4026+1)</f>
        <v>76</v>
      </c>
      <c r="N4026" s="268">
        <f>M4026/365</f>
        <v>0.20821917808219179</v>
      </c>
      <c r="O4026" s="269">
        <f>'Data and Parameter'!$E$4*'Data and Parameter'!$E$5*('Data and Parameter'!$E$6+'Data and Parameter'!$E$7)*'Data and Parameter'!$E$19*'Data and Parameter'!$E$14*'ER calculations'!N4026</f>
        <v>1.0781066616044011</v>
      </c>
    </row>
    <row r="4027" spans="1:15" ht="15">
      <c r="A4027" s="284">
        <v>4023</v>
      </c>
      <c r="B4027" s="287"/>
      <c r="C4027" s="287"/>
      <c r="D4027" s="284" t="s">
        <v>588</v>
      </c>
      <c r="E4027" s="287"/>
      <c r="F4027" s="285" t="s">
        <v>4148</v>
      </c>
      <c r="G4027" s="266" t="s">
        <v>121</v>
      </c>
      <c r="H4027" s="266">
        <f>IF(G4027="Traditional Stove",0.1,0.2)</f>
        <v>0.1</v>
      </c>
      <c r="I4027" s="266">
        <f>YEAR(J4027)</f>
        <v>2023</v>
      </c>
      <c r="J4027" s="267">
        <v>45014</v>
      </c>
      <c r="K4027" s="267">
        <f>J4027+1</f>
        <v>45015</v>
      </c>
      <c r="L4027" s="266">
        <f>IF(M4027&lt;=365,1,2)</f>
        <v>1</v>
      </c>
      <c r="M4027" s="266">
        <f>IF(K4027&lt;$C$1,$C$2-$C$1+1,$C$2-K4027+1)</f>
        <v>32</v>
      </c>
      <c r="N4027" s="268">
        <f>M4027/365</f>
        <v>8.7671232876712329E-2</v>
      </c>
      <c r="O4027" s="269">
        <f>'Data and Parameter'!$E$4*'Data and Parameter'!$E$5*('Data and Parameter'!$E$6+'Data and Parameter'!$E$7)*'Data and Parameter'!$E$19*'Data and Parameter'!$E$14*'ER calculations'!N4027</f>
        <v>0.45393964699132677</v>
      </c>
    </row>
    <row r="4028" spans="1:15" ht="15">
      <c r="A4028" s="284">
        <v>4024</v>
      </c>
      <c r="B4028" s="287"/>
      <c r="C4028" s="287"/>
      <c r="D4028" s="284" t="s">
        <v>3178</v>
      </c>
      <c r="E4028" s="287"/>
      <c r="F4028" s="285" t="s">
        <v>4149</v>
      </c>
      <c r="G4028" s="266" t="s">
        <v>121</v>
      </c>
      <c r="H4028" s="266">
        <f>IF(G4028="Traditional Stove",0.1,0.2)</f>
        <v>0.1</v>
      </c>
      <c r="I4028" s="266">
        <f>YEAR(J4028)</f>
        <v>2023</v>
      </c>
      <c r="J4028" s="267">
        <v>44971</v>
      </c>
      <c r="K4028" s="267">
        <f>J4028+1</f>
        <v>44972</v>
      </c>
      <c r="L4028" s="266">
        <f>IF(M4028&lt;=365,1,2)</f>
        <v>1</v>
      </c>
      <c r="M4028" s="266">
        <f>IF(K4028&lt;$C$1,$C$2-$C$1+1,$C$2-K4028+1)</f>
        <v>75</v>
      </c>
      <c r="N4028" s="268">
        <f>M4028/365</f>
        <v>0.20547945205479451</v>
      </c>
      <c r="O4028" s="269">
        <f>'Data and Parameter'!$E$4*'Data and Parameter'!$E$5*('Data and Parameter'!$E$6+'Data and Parameter'!$E$7)*'Data and Parameter'!$E$19*'Data and Parameter'!$E$14*'ER calculations'!N4028</f>
        <v>1.063921047635922</v>
      </c>
    </row>
    <row r="4029" spans="1:15" ht="15">
      <c r="A4029" s="284">
        <v>4025</v>
      </c>
      <c r="B4029" s="287"/>
      <c r="C4029" s="287"/>
      <c r="D4029" s="284" t="s">
        <v>3178</v>
      </c>
      <c r="E4029" s="287"/>
      <c r="F4029" s="285" t="s">
        <v>4150</v>
      </c>
      <c r="G4029" s="266" t="s">
        <v>121</v>
      </c>
      <c r="H4029" s="266">
        <f>IF(G4029="Traditional Stove",0.1,0.2)</f>
        <v>0.1</v>
      </c>
      <c r="I4029" s="266">
        <f>YEAR(J4029)</f>
        <v>2023</v>
      </c>
      <c r="J4029" s="267">
        <v>44970</v>
      </c>
      <c r="K4029" s="267">
        <f>J4029+1</f>
        <v>44971</v>
      </c>
      <c r="L4029" s="266">
        <f>IF(M4029&lt;=365,1,2)</f>
        <v>1</v>
      </c>
      <c r="M4029" s="266">
        <f>IF(K4029&lt;$C$1,$C$2-$C$1+1,$C$2-K4029+1)</f>
        <v>76</v>
      </c>
      <c r="N4029" s="268">
        <f>M4029/365</f>
        <v>0.20821917808219179</v>
      </c>
      <c r="O4029" s="269">
        <f>'Data and Parameter'!$E$4*'Data and Parameter'!$E$5*('Data and Parameter'!$E$6+'Data and Parameter'!$E$7)*'Data and Parameter'!$E$19*'Data and Parameter'!$E$14*'ER calculations'!N4029</f>
        <v>1.0781066616044011</v>
      </c>
    </row>
    <row r="4030" spans="1:15" ht="15">
      <c r="A4030" s="284">
        <v>4026</v>
      </c>
      <c r="B4030" s="287"/>
      <c r="C4030" s="287"/>
      <c r="D4030" s="284" t="s">
        <v>3178</v>
      </c>
      <c r="E4030" s="287"/>
      <c r="F4030" s="285" t="s">
        <v>4151</v>
      </c>
      <c r="G4030" s="266" t="s">
        <v>121</v>
      </c>
      <c r="H4030" s="266">
        <f>IF(G4030="Traditional Stove",0.1,0.2)</f>
        <v>0.1</v>
      </c>
      <c r="I4030" s="266">
        <f>YEAR(J4030)</f>
        <v>2023</v>
      </c>
      <c r="J4030" s="267">
        <v>44968</v>
      </c>
      <c r="K4030" s="267">
        <f>J4030+1</f>
        <v>44969</v>
      </c>
      <c r="L4030" s="266">
        <f>IF(M4030&lt;=365,1,2)</f>
        <v>1</v>
      </c>
      <c r="M4030" s="266">
        <f>IF(K4030&lt;$C$1,$C$2-$C$1+1,$C$2-K4030+1)</f>
        <v>78</v>
      </c>
      <c r="N4030" s="268">
        <f>M4030/365</f>
        <v>0.21369863013698631</v>
      </c>
      <c r="O4030" s="269">
        <f>'Data and Parameter'!$E$4*'Data and Parameter'!$E$5*('Data and Parameter'!$E$6+'Data and Parameter'!$E$7)*'Data and Parameter'!$E$19*'Data and Parameter'!$E$14*'ER calculations'!N4030</f>
        <v>1.1064778895413589</v>
      </c>
    </row>
    <row r="4031" spans="1:15" ht="15">
      <c r="A4031" s="284">
        <v>4027</v>
      </c>
      <c r="B4031" s="287"/>
      <c r="C4031" s="287"/>
      <c r="D4031" s="284" t="s">
        <v>3178</v>
      </c>
      <c r="E4031" s="287"/>
      <c r="F4031" s="285" t="s">
        <v>4152</v>
      </c>
      <c r="G4031" s="266" t="s">
        <v>121</v>
      </c>
      <c r="H4031" s="266">
        <f>IF(G4031="Traditional Stove",0.1,0.2)</f>
        <v>0.1</v>
      </c>
      <c r="I4031" s="266">
        <f>YEAR(J4031)</f>
        <v>2023</v>
      </c>
      <c r="J4031" s="267">
        <v>44970</v>
      </c>
      <c r="K4031" s="267">
        <f>J4031+1</f>
        <v>44971</v>
      </c>
      <c r="L4031" s="266">
        <f>IF(M4031&lt;=365,1,2)</f>
        <v>1</v>
      </c>
      <c r="M4031" s="266">
        <f>IF(K4031&lt;$C$1,$C$2-$C$1+1,$C$2-K4031+1)</f>
        <v>76</v>
      </c>
      <c r="N4031" s="268">
        <f>M4031/365</f>
        <v>0.20821917808219179</v>
      </c>
      <c r="O4031" s="269">
        <f>'Data and Parameter'!$E$4*'Data and Parameter'!$E$5*('Data and Parameter'!$E$6+'Data and Parameter'!$E$7)*'Data and Parameter'!$E$19*'Data and Parameter'!$E$14*'ER calculations'!N4031</f>
        <v>1.0781066616044011</v>
      </c>
    </row>
    <row r="4032" spans="1:15" ht="15">
      <c r="A4032" s="284">
        <v>4028</v>
      </c>
      <c r="B4032" s="287"/>
      <c r="C4032" s="287"/>
      <c r="D4032" s="284" t="s">
        <v>3178</v>
      </c>
      <c r="E4032" s="287"/>
      <c r="F4032" s="285" t="s">
        <v>4153</v>
      </c>
      <c r="G4032" s="266" t="s">
        <v>121</v>
      </c>
      <c r="H4032" s="266">
        <f>IF(G4032="Traditional Stove",0.1,0.2)</f>
        <v>0.1</v>
      </c>
      <c r="I4032" s="266">
        <f>YEAR(J4032)</f>
        <v>2023</v>
      </c>
      <c r="J4032" s="267">
        <v>44970</v>
      </c>
      <c r="K4032" s="267">
        <f>J4032+1</f>
        <v>44971</v>
      </c>
      <c r="L4032" s="266">
        <f>IF(M4032&lt;=365,1,2)</f>
        <v>1</v>
      </c>
      <c r="M4032" s="266">
        <f>IF(K4032&lt;$C$1,$C$2-$C$1+1,$C$2-K4032+1)</f>
        <v>76</v>
      </c>
      <c r="N4032" s="268">
        <f>M4032/365</f>
        <v>0.20821917808219179</v>
      </c>
      <c r="O4032" s="269">
        <f>'Data and Parameter'!$E$4*'Data and Parameter'!$E$5*('Data and Parameter'!$E$6+'Data and Parameter'!$E$7)*'Data and Parameter'!$E$19*'Data and Parameter'!$E$14*'ER calculations'!N4032</f>
        <v>1.0781066616044011</v>
      </c>
    </row>
    <row r="4033" spans="1:15" ht="15">
      <c r="A4033" s="284">
        <v>4029</v>
      </c>
      <c r="B4033" s="287"/>
      <c r="C4033" s="287"/>
      <c r="D4033" s="284" t="s">
        <v>3178</v>
      </c>
      <c r="E4033" s="287"/>
      <c r="F4033" s="285" t="s">
        <v>4154</v>
      </c>
      <c r="G4033" s="266" t="s">
        <v>121</v>
      </c>
      <c r="H4033" s="266">
        <f>IF(G4033="Traditional Stove",0.1,0.2)</f>
        <v>0.1</v>
      </c>
      <c r="I4033" s="266">
        <f>YEAR(J4033)</f>
        <v>2023</v>
      </c>
      <c r="J4033" s="267">
        <v>44971</v>
      </c>
      <c r="K4033" s="267">
        <f>J4033+1</f>
        <v>44972</v>
      </c>
      <c r="L4033" s="266">
        <f>IF(M4033&lt;=365,1,2)</f>
        <v>1</v>
      </c>
      <c r="M4033" s="266">
        <f>IF(K4033&lt;$C$1,$C$2-$C$1+1,$C$2-K4033+1)</f>
        <v>75</v>
      </c>
      <c r="N4033" s="268">
        <f>M4033/365</f>
        <v>0.20547945205479451</v>
      </c>
      <c r="O4033" s="269">
        <f>'Data and Parameter'!$E$4*'Data and Parameter'!$E$5*('Data and Parameter'!$E$6+'Data and Parameter'!$E$7)*'Data and Parameter'!$E$19*'Data and Parameter'!$E$14*'ER calculations'!N4033</f>
        <v>1.063921047635922</v>
      </c>
    </row>
    <row r="4034" spans="1:15" ht="15">
      <c r="A4034" s="284">
        <v>4030</v>
      </c>
      <c r="B4034" s="287"/>
      <c r="C4034" s="287"/>
      <c r="D4034" s="284" t="s">
        <v>3178</v>
      </c>
      <c r="E4034" s="287"/>
      <c r="F4034" s="285" t="s">
        <v>4155</v>
      </c>
      <c r="G4034" s="266" t="s">
        <v>121</v>
      </c>
      <c r="H4034" s="266">
        <f>IF(G4034="Traditional Stove",0.1,0.2)</f>
        <v>0.1</v>
      </c>
      <c r="I4034" s="266">
        <f>YEAR(J4034)</f>
        <v>2023</v>
      </c>
      <c r="J4034" s="267">
        <v>44968</v>
      </c>
      <c r="K4034" s="267">
        <f>J4034+1</f>
        <v>44969</v>
      </c>
      <c r="L4034" s="266">
        <f>IF(M4034&lt;=365,1,2)</f>
        <v>1</v>
      </c>
      <c r="M4034" s="266">
        <f>IF(K4034&lt;$C$1,$C$2-$C$1+1,$C$2-K4034+1)</f>
        <v>78</v>
      </c>
      <c r="N4034" s="268">
        <f>M4034/365</f>
        <v>0.21369863013698631</v>
      </c>
      <c r="O4034" s="269">
        <f>'Data and Parameter'!$E$4*'Data and Parameter'!$E$5*('Data and Parameter'!$E$6+'Data and Parameter'!$E$7)*'Data and Parameter'!$E$19*'Data and Parameter'!$E$14*'ER calculations'!N4034</f>
        <v>1.1064778895413589</v>
      </c>
    </row>
    <row r="4035" spans="1:15" ht="15">
      <c r="A4035" s="284">
        <v>4031</v>
      </c>
      <c r="B4035" s="287"/>
      <c r="C4035" s="287"/>
      <c r="D4035" s="284" t="s">
        <v>3178</v>
      </c>
      <c r="E4035" s="287"/>
      <c r="F4035" s="285" t="s">
        <v>4156</v>
      </c>
      <c r="G4035" s="266" t="s">
        <v>121</v>
      </c>
      <c r="H4035" s="266">
        <f>IF(G4035="Traditional Stove",0.1,0.2)</f>
        <v>0.1</v>
      </c>
      <c r="I4035" s="266">
        <f>YEAR(J4035)</f>
        <v>2023</v>
      </c>
      <c r="J4035" s="267">
        <v>44968</v>
      </c>
      <c r="K4035" s="267">
        <f>J4035+1</f>
        <v>44969</v>
      </c>
      <c r="L4035" s="266">
        <f>IF(M4035&lt;=365,1,2)</f>
        <v>1</v>
      </c>
      <c r="M4035" s="266">
        <f>IF(K4035&lt;$C$1,$C$2-$C$1+1,$C$2-K4035+1)</f>
        <v>78</v>
      </c>
      <c r="N4035" s="268">
        <f>M4035/365</f>
        <v>0.21369863013698631</v>
      </c>
      <c r="O4035" s="269">
        <f>'Data and Parameter'!$E$4*'Data and Parameter'!$E$5*('Data and Parameter'!$E$6+'Data and Parameter'!$E$7)*'Data and Parameter'!$E$19*'Data and Parameter'!$E$14*'ER calculations'!N4035</f>
        <v>1.1064778895413589</v>
      </c>
    </row>
    <row r="4036" spans="1:15" ht="15">
      <c r="A4036" s="284">
        <v>4032</v>
      </c>
      <c r="B4036" s="287"/>
      <c r="C4036" s="287"/>
      <c r="D4036" s="284" t="s">
        <v>3178</v>
      </c>
      <c r="E4036" s="287"/>
      <c r="F4036" s="285" t="s">
        <v>4157</v>
      </c>
      <c r="G4036" s="266" t="s">
        <v>121</v>
      </c>
      <c r="H4036" s="266">
        <f>IF(G4036="Traditional Stove",0.1,0.2)</f>
        <v>0.1</v>
      </c>
      <c r="I4036" s="266">
        <f>YEAR(J4036)</f>
        <v>2023</v>
      </c>
      <c r="J4036" s="267">
        <v>44970</v>
      </c>
      <c r="K4036" s="267">
        <f>J4036+1</f>
        <v>44971</v>
      </c>
      <c r="L4036" s="266">
        <f>IF(M4036&lt;=365,1,2)</f>
        <v>1</v>
      </c>
      <c r="M4036" s="266">
        <f>IF(K4036&lt;$C$1,$C$2-$C$1+1,$C$2-K4036+1)</f>
        <v>76</v>
      </c>
      <c r="N4036" s="268">
        <f>M4036/365</f>
        <v>0.20821917808219179</v>
      </c>
      <c r="O4036" s="269">
        <f>'Data and Parameter'!$E$4*'Data and Parameter'!$E$5*('Data and Parameter'!$E$6+'Data and Parameter'!$E$7)*'Data and Parameter'!$E$19*'Data and Parameter'!$E$14*'ER calculations'!N4036</f>
        <v>1.0781066616044011</v>
      </c>
    </row>
    <row r="4037" spans="1:15" ht="15">
      <c r="A4037" s="284">
        <v>4033</v>
      </c>
      <c r="B4037" s="287"/>
      <c r="C4037" s="287"/>
      <c r="D4037" s="284" t="s">
        <v>3178</v>
      </c>
      <c r="E4037" s="287"/>
      <c r="F4037" s="285" t="s">
        <v>4158</v>
      </c>
      <c r="G4037" s="266" t="s">
        <v>121</v>
      </c>
      <c r="H4037" s="266">
        <f>IF(G4037="Traditional Stove",0.1,0.2)</f>
        <v>0.1</v>
      </c>
      <c r="I4037" s="266">
        <f>YEAR(J4037)</f>
        <v>2023</v>
      </c>
      <c r="J4037" s="267">
        <v>44971</v>
      </c>
      <c r="K4037" s="267">
        <f>J4037+1</f>
        <v>44972</v>
      </c>
      <c r="L4037" s="266">
        <f>IF(M4037&lt;=365,1,2)</f>
        <v>1</v>
      </c>
      <c r="M4037" s="266">
        <f>IF(K4037&lt;$C$1,$C$2-$C$1+1,$C$2-K4037+1)</f>
        <v>75</v>
      </c>
      <c r="N4037" s="268">
        <f>M4037/365</f>
        <v>0.20547945205479451</v>
      </c>
      <c r="O4037" s="269">
        <f>'Data and Parameter'!$E$4*'Data and Parameter'!$E$5*('Data and Parameter'!$E$6+'Data and Parameter'!$E$7)*'Data and Parameter'!$E$19*'Data and Parameter'!$E$14*'ER calculations'!N4037</f>
        <v>1.063921047635922</v>
      </c>
    </row>
    <row r="4038" spans="1:15" ht="15">
      <c r="A4038" s="284">
        <v>4034</v>
      </c>
      <c r="B4038" s="287"/>
      <c r="C4038" s="287"/>
      <c r="D4038" s="284" t="s">
        <v>3178</v>
      </c>
      <c r="E4038" s="287"/>
      <c r="F4038" s="285" t="s">
        <v>4159</v>
      </c>
      <c r="G4038" s="266" t="s">
        <v>121</v>
      </c>
      <c r="H4038" s="266">
        <f>IF(G4038="Traditional Stove",0.1,0.2)</f>
        <v>0.1</v>
      </c>
      <c r="I4038" s="266">
        <f>YEAR(J4038)</f>
        <v>2023</v>
      </c>
      <c r="J4038" s="267">
        <v>44968</v>
      </c>
      <c r="K4038" s="267">
        <f>J4038+1</f>
        <v>44969</v>
      </c>
      <c r="L4038" s="266">
        <f>IF(M4038&lt;=365,1,2)</f>
        <v>1</v>
      </c>
      <c r="M4038" s="266">
        <f>IF(K4038&lt;$C$1,$C$2-$C$1+1,$C$2-K4038+1)</f>
        <v>78</v>
      </c>
      <c r="N4038" s="268">
        <f>M4038/365</f>
        <v>0.21369863013698631</v>
      </c>
      <c r="O4038" s="269">
        <f>'Data and Parameter'!$E$4*'Data and Parameter'!$E$5*('Data and Parameter'!$E$6+'Data and Parameter'!$E$7)*'Data and Parameter'!$E$19*'Data and Parameter'!$E$14*'ER calculations'!N4038</f>
        <v>1.1064778895413589</v>
      </c>
    </row>
    <row r="4039" spans="1:15" ht="15">
      <c r="A4039" s="284">
        <v>4035</v>
      </c>
      <c r="B4039" s="287"/>
      <c r="C4039" s="287"/>
      <c r="D4039" s="284" t="s">
        <v>3178</v>
      </c>
      <c r="E4039" s="287"/>
      <c r="F4039" s="285" t="s">
        <v>4160</v>
      </c>
      <c r="G4039" s="266" t="s">
        <v>121</v>
      </c>
      <c r="H4039" s="266">
        <f>IF(G4039="Traditional Stove",0.1,0.2)</f>
        <v>0.1</v>
      </c>
      <c r="I4039" s="266">
        <f>YEAR(J4039)</f>
        <v>2023</v>
      </c>
      <c r="J4039" s="267">
        <v>44967</v>
      </c>
      <c r="K4039" s="267">
        <f>J4039+1</f>
        <v>44968</v>
      </c>
      <c r="L4039" s="266">
        <f>IF(M4039&lt;=365,1,2)</f>
        <v>1</v>
      </c>
      <c r="M4039" s="266">
        <f>IF(K4039&lt;$C$1,$C$2-$C$1+1,$C$2-K4039+1)</f>
        <v>79</v>
      </c>
      <c r="N4039" s="268">
        <f>M4039/365</f>
        <v>0.21643835616438356</v>
      </c>
      <c r="O4039" s="269">
        <f>'Data and Parameter'!$E$4*'Data and Parameter'!$E$5*('Data and Parameter'!$E$6+'Data and Parameter'!$E$7)*'Data and Parameter'!$E$19*'Data and Parameter'!$E$14*'ER calculations'!N4039</f>
        <v>1.1206635035098378</v>
      </c>
    </row>
    <row r="4040" spans="1:15" ht="15">
      <c r="A4040" s="284">
        <v>4036</v>
      </c>
      <c r="B4040" s="287"/>
      <c r="C4040" s="287"/>
      <c r="D4040" s="284" t="s">
        <v>3178</v>
      </c>
      <c r="E4040" s="287"/>
      <c r="F4040" s="285" t="s">
        <v>4161</v>
      </c>
      <c r="G4040" s="266" t="s">
        <v>121</v>
      </c>
      <c r="H4040" s="266">
        <f>IF(G4040="Traditional Stove",0.1,0.2)</f>
        <v>0.1</v>
      </c>
      <c r="I4040" s="266">
        <f>YEAR(J4040)</f>
        <v>2023</v>
      </c>
      <c r="J4040" s="267">
        <v>44970</v>
      </c>
      <c r="K4040" s="267">
        <f>J4040+1</f>
        <v>44971</v>
      </c>
      <c r="L4040" s="266">
        <f>IF(M4040&lt;=365,1,2)</f>
        <v>1</v>
      </c>
      <c r="M4040" s="266">
        <f>IF(K4040&lt;$C$1,$C$2-$C$1+1,$C$2-K4040+1)</f>
        <v>76</v>
      </c>
      <c r="N4040" s="268">
        <f>M4040/365</f>
        <v>0.20821917808219179</v>
      </c>
      <c r="O4040" s="269">
        <f>'Data and Parameter'!$E$4*'Data and Parameter'!$E$5*('Data and Parameter'!$E$6+'Data and Parameter'!$E$7)*'Data and Parameter'!$E$19*'Data and Parameter'!$E$14*'ER calculations'!N4040</f>
        <v>1.0781066616044011</v>
      </c>
    </row>
    <row r="4041" spans="1:15" ht="15">
      <c r="A4041" s="284">
        <v>4037</v>
      </c>
      <c r="B4041" s="287"/>
      <c r="C4041" s="287"/>
      <c r="D4041" s="284" t="s">
        <v>3178</v>
      </c>
      <c r="E4041" s="287"/>
      <c r="F4041" s="285" t="s">
        <v>4162</v>
      </c>
      <c r="G4041" s="266" t="s">
        <v>121</v>
      </c>
      <c r="H4041" s="266">
        <f>IF(G4041="Traditional Stove",0.1,0.2)</f>
        <v>0.1</v>
      </c>
      <c r="I4041" s="266">
        <f>YEAR(J4041)</f>
        <v>2023</v>
      </c>
      <c r="J4041" s="267">
        <v>44971</v>
      </c>
      <c r="K4041" s="267">
        <f>J4041+1</f>
        <v>44972</v>
      </c>
      <c r="L4041" s="266">
        <f>IF(M4041&lt;=365,1,2)</f>
        <v>1</v>
      </c>
      <c r="M4041" s="266">
        <f>IF(K4041&lt;$C$1,$C$2-$C$1+1,$C$2-K4041+1)</f>
        <v>75</v>
      </c>
      <c r="N4041" s="268">
        <f>M4041/365</f>
        <v>0.20547945205479451</v>
      </c>
      <c r="O4041" s="269">
        <f>'Data and Parameter'!$E$4*'Data and Parameter'!$E$5*('Data and Parameter'!$E$6+'Data and Parameter'!$E$7)*'Data and Parameter'!$E$19*'Data and Parameter'!$E$14*'ER calculations'!N4041</f>
        <v>1.063921047635922</v>
      </c>
    </row>
    <row r="4042" spans="1:15" ht="15">
      <c r="A4042" s="284">
        <v>4038</v>
      </c>
      <c r="B4042" s="287"/>
      <c r="C4042" s="287"/>
      <c r="D4042" s="284" t="s">
        <v>3178</v>
      </c>
      <c r="E4042" s="287"/>
      <c r="F4042" s="285" t="s">
        <v>4163</v>
      </c>
      <c r="G4042" s="266" t="s">
        <v>121</v>
      </c>
      <c r="H4042" s="266">
        <f>IF(G4042="Traditional Stove",0.1,0.2)</f>
        <v>0.1</v>
      </c>
      <c r="I4042" s="266">
        <f>YEAR(J4042)</f>
        <v>2023</v>
      </c>
      <c r="J4042" s="267">
        <v>44968</v>
      </c>
      <c r="K4042" s="267">
        <f>J4042+1</f>
        <v>44969</v>
      </c>
      <c r="L4042" s="266">
        <f>IF(M4042&lt;=365,1,2)</f>
        <v>1</v>
      </c>
      <c r="M4042" s="266">
        <f>IF(K4042&lt;$C$1,$C$2-$C$1+1,$C$2-K4042+1)</f>
        <v>78</v>
      </c>
      <c r="N4042" s="268">
        <f>M4042/365</f>
        <v>0.21369863013698631</v>
      </c>
      <c r="O4042" s="269">
        <f>'Data and Parameter'!$E$4*'Data and Parameter'!$E$5*('Data and Parameter'!$E$6+'Data and Parameter'!$E$7)*'Data and Parameter'!$E$19*'Data and Parameter'!$E$14*'ER calculations'!N4042</f>
        <v>1.1064778895413589</v>
      </c>
    </row>
    <row r="4043" spans="1:15" ht="15">
      <c r="A4043" s="284">
        <v>4039</v>
      </c>
      <c r="B4043" s="287"/>
      <c r="C4043" s="287"/>
      <c r="D4043" s="284" t="s">
        <v>3178</v>
      </c>
      <c r="E4043" s="287"/>
      <c r="F4043" s="285" t="s">
        <v>4164</v>
      </c>
      <c r="G4043" s="266" t="s">
        <v>121</v>
      </c>
      <c r="H4043" s="266">
        <f>IF(G4043="Traditional Stove",0.1,0.2)</f>
        <v>0.1</v>
      </c>
      <c r="I4043" s="266">
        <f>YEAR(J4043)</f>
        <v>2023</v>
      </c>
      <c r="J4043" s="267">
        <v>44971</v>
      </c>
      <c r="K4043" s="267">
        <f>J4043+1</f>
        <v>44972</v>
      </c>
      <c r="L4043" s="266">
        <f>IF(M4043&lt;=365,1,2)</f>
        <v>1</v>
      </c>
      <c r="M4043" s="266">
        <f>IF(K4043&lt;$C$1,$C$2-$C$1+1,$C$2-K4043+1)</f>
        <v>75</v>
      </c>
      <c r="N4043" s="268">
        <f>M4043/365</f>
        <v>0.20547945205479451</v>
      </c>
      <c r="O4043" s="269">
        <f>'Data and Parameter'!$E$4*'Data and Parameter'!$E$5*('Data and Parameter'!$E$6+'Data and Parameter'!$E$7)*'Data and Parameter'!$E$19*'Data and Parameter'!$E$14*'ER calculations'!N4043</f>
        <v>1.063921047635922</v>
      </c>
    </row>
    <row r="4044" spans="1:15" ht="15">
      <c r="A4044" s="284">
        <v>4040</v>
      </c>
      <c r="B4044" s="287"/>
      <c r="C4044" s="287"/>
      <c r="D4044" s="284" t="s">
        <v>3178</v>
      </c>
      <c r="E4044" s="287"/>
      <c r="F4044" s="285" t="s">
        <v>4165</v>
      </c>
      <c r="G4044" s="266" t="s">
        <v>121</v>
      </c>
      <c r="H4044" s="266">
        <f>IF(G4044="Traditional Stove",0.1,0.2)</f>
        <v>0.1</v>
      </c>
      <c r="I4044" s="266">
        <f>YEAR(J4044)</f>
        <v>2023</v>
      </c>
      <c r="J4044" s="267">
        <v>44968</v>
      </c>
      <c r="K4044" s="267">
        <f>J4044+1</f>
        <v>44969</v>
      </c>
      <c r="L4044" s="266">
        <f>IF(M4044&lt;=365,1,2)</f>
        <v>1</v>
      </c>
      <c r="M4044" s="266">
        <f>IF(K4044&lt;$C$1,$C$2-$C$1+1,$C$2-K4044+1)</f>
        <v>78</v>
      </c>
      <c r="N4044" s="268">
        <f>M4044/365</f>
        <v>0.21369863013698631</v>
      </c>
      <c r="O4044" s="269">
        <f>'Data and Parameter'!$E$4*'Data and Parameter'!$E$5*('Data and Parameter'!$E$6+'Data and Parameter'!$E$7)*'Data and Parameter'!$E$19*'Data and Parameter'!$E$14*'ER calculations'!N4044</f>
        <v>1.1064778895413589</v>
      </c>
    </row>
    <row r="4045" spans="1:15" ht="15">
      <c r="A4045" s="284">
        <v>4041</v>
      </c>
      <c r="B4045" s="287"/>
      <c r="C4045" s="287"/>
      <c r="D4045" s="284" t="s">
        <v>3178</v>
      </c>
      <c r="E4045" s="287"/>
      <c r="F4045" s="285" t="s">
        <v>4166</v>
      </c>
      <c r="G4045" s="266" t="s">
        <v>121</v>
      </c>
      <c r="H4045" s="266">
        <f>IF(G4045="Traditional Stove",0.1,0.2)</f>
        <v>0.1</v>
      </c>
      <c r="I4045" s="266">
        <f>YEAR(J4045)</f>
        <v>2023</v>
      </c>
      <c r="J4045" s="267">
        <v>44968</v>
      </c>
      <c r="K4045" s="267">
        <f>J4045+1</f>
        <v>44969</v>
      </c>
      <c r="L4045" s="266">
        <f>IF(M4045&lt;=365,1,2)</f>
        <v>1</v>
      </c>
      <c r="M4045" s="266">
        <f>IF(K4045&lt;$C$1,$C$2-$C$1+1,$C$2-K4045+1)</f>
        <v>78</v>
      </c>
      <c r="N4045" s="268">
        <f>M4045/365</f>
        <v>0.21369863013698631</v>
      </c>
      <c r="O4045" s="269">
        <f>'Data and Parameter'!$E$4*'Data and Parameter'!$E$5*('Data and Parameter'!$E$6+'Data and Parameter'!$E$7)*'Data and Parameter'!$E$19*'Data and Parameter'!$E$14*'ER calculations'!N4045</f>
        <v>1.1064778895413589</v>
      </c>
    </row>
    <row r="4046" spans="1:15" ht="15">
      <c r="A4046" s="284">
        <v>4042</v>
      </c>
      <c r="B4046" s="287"/>
      <c r="C4046" s="287"/>
      <c r="D4046" s="284" t="s">
        <v>3178</v>
      </c>
      <c r="E4046" s="287"/>
      <c r="F4046" s="285" t="s">
        <v>4167</v>
      </c>
      <c r="G4046" s="266" t="s">
        <v>121</v>
      </c>
      <c r="H4046" s="266">
        <f>IF(G4046="Traditional Stove",0.1,0.2)</f>
        <v>0.1</v>
      </c>
      <c r="I4046" s="266">
        <f>YEAR(J4046)</f>
        <v>2023</v>
      </c>
      <c r="J4046" s="267">
        <v>44968</v>
      </c>
      <c r="K4046" s="267">
        <f>J4046+1</f>
        <v>44969</v>
      </c>
      <c r="L4046" s="266">
        <f>IF(M4046&lt;=365,1,2)</f>
        <v>1</v>
      </c>
      <c r="M4046" s="266">
        <f>IF(K4046&lt;$C$1,$C$2-$C$1+1,$C$2-K4046+1)</f>
        <v>78</v>
      </c>
      <c r="N4046" s="268">
        <f>M4046/365</f>
        <v>0.21369863013698631</v>
      </c>
      <c r="O4046" s="269">
        <f>'Data and Parameter'!$E$4*'Data and Parameter'!$E$5*('Data and Parameter'!$E$6+'Data and Parameter'!$E$7)*'Data and Parameter'!$E$19*'Data and Parameter'!$E$14*'ER calculations'!N4046</f>
        <v>1.1064778895413589</v>
      </c>
    </row>
    <row r="4047" spans="1:15" ht="15">
      <c r="A4047" s="284">
        <v>4043</v>
      </c>
      <c r="B4047" s="287"/>
      <c r="C4047" s="287"/>
      <c r="D4047" s="284" t="s">
        <v>3178</v>
      </c>
      <c r="E4047" s="287"/>
      <c r="F4047" s="285" t="s">
        <v>4168</v>
      </c>
      <c r="G4047" s="266" t="s">
        <v>121</v>
      </c>
      <c r="H4047" s="266">
        <f>IF(G4047="Traditional Stove",0.1,0.2)</f>
        <v>0.1</v>
      </c>
      <c r="I4047" s="266">
        <f>YEAR(J4047)</f>
        <v>2023</v>
      </c>
      <c r="J4047" s="267">
        <v>44968</v>
      </c>
      <c r="K4047" s="267">
        <f>J4047+1</f>
        <v>44969</v>
      </c>
      <c r="L4047" s="266">
        <f>IF(M4047&lt;=365,1,2)</f>
        <v>1</v>
      </c>
      <c r="M4047" s="266">
        <f>IF(K4047&lt;$C$1,$C$2-$C$1+1,$C$2-K4047+1)</f>
        <v>78</v>
      </c>
      <c r="N4047" s="268">
        <f>M4047/365</f>
        <v>0.21369863013698631</v>
      </c>
      <c r="O4047" s="269">
        <f>'Data and Parameter'!$E$4*'Data and Parameter'!$E$5*('Data and Parameter'!$E$6+'Data and Parameter'!$E$7)*'Data and Parameter'!$E$19*'Data and Parameter'!$E$14*'ER calculations'!N4047</f>
        <v>1.1064778895413589</v>
      </c>
    </row>
    <row r="4048" spans="1:15" ht="15">
      <c r="A4048" s="284">
        <v>4044</v>
      </c>
      <c r="B4048" s="287"/>
      <c r="C4048" s="287"/>
      <c r="D4048" s="284" t="s">
        <v>3178</v>
      </c>
      <c r="E4048" s="287"/>
      <c r="F4048" s="285" t="s">
        <v>4169</v>
      </c>
      <c r="G4048" s="266" t="s">
        <v>121</v>
      </c>
      <c r="H4048" s="266">
        <f>IF(G4048="Traditional Stove",0.1,0.2)</f>
        <v>0.1</v>
      </c>
      <c r="I4048" s="266">
        <f>YEAR(J4048)</f>
        <v>2023</v>
      </c>
      <c r="J4048" s="267">
        <v>44968</v>
      </c>
      <c r="K4048" s="267">
        <f>J4048+1</f>
        <v>44969</v>
      </c>
      <c r="L4048" s="266">
        <f>IF(M4048&lt;=365,1,2)</f>
        <v>1</v>
      </c>
      <c r="M4048" s="266">
        <f>IF(K4048&lt;$C$1,$C$2-$C$1+1,$C$2-K4048+1)</f>
        <v>78</v>
      </c>
      <c r="N4048" s="268">
        <f>M4048/365</f>
        <v>0.21369863013698631</v>
      </c>
      <c r="O4048" s="269">
        <f>'Data and Parameter'!$E$4*'Data and Parameter'!$E$5*('Data and Parameter'!$E$6+'Data and Parameter'!$E$7)*'Data and Parameter'!$E$19*'Data and Parameter'!$E$14*'ER calculations'!N4048</f>
        <v>1.1064778895413589</v>
      </c>
    </row>
    <row r="4049" spans="1:15" ht="15">
      <c r="A4049" s="284">
        <v>4045</v>
      </c>
      <c r="B4049" s="287"/>
      <c r="C4049" s="287"/>
      <c r="D4049" s="284" t="s">
        <v>3178</v>
      </c>
      <c r="E4049" s="287"/>
      <c r="F4049" s="285" t="s">
        <v>4170</v>
      </c>
      <c r="G4049" s="266" t="s">
        <v>121</v>
      </c>
      <c r="H4049" s="266">
        <f>IF(G4049="Traditional Stove",0.1,0.2)</f>
        <v>0.1</v>
      </c>
      <c r="I4049" s="266">
        <f>YEAR(J4049)</f>
        <v>2023</v>
      </c>
      <c r="J4049" s="267">
        <v>44968</v>
      </c>
      <c r="K4049" s="267">
        <f>J4049+1</f>
        <v>44969</v>
      </c>
      <c r="L4049" s="266">
        <f>IF(M4049&lt;=365,1,2)</f>
        <v>1</v>
      </c>
      <c r="M4049" s="266">
        <f>IF(K4049&lt;$C$1,$C$2-$C$1+1,$C$2-K4049+1)</f>
        <v>78</v>
      </c>
      <c r="N4049" s="268">
        <f>M4049/365</f>
        <v>0.21369863013698631</v>
      </c>
      <c r="O4049" s="269">
        <f>'Data and Parameter'!$E$4*'Data and Parameter'!$E$5*('Data and Parameter'!$E$6+'Data and Parameter'!$E$7)*'Data and Parameter'!$E$19*'Data and Parameter'!$E$14*'ER calculations'!N4049</f>
        <v>1.1064778895413589</v>
      </c>
    </row>
    <row r="4050" spans="1:15" ht="15">
      <c r="A4050" s="284">
        <v>4046</v>
      </c>
      <c r="B4050" s="287"/>
      <c r="C4050" s="287"/>
      <c r="D4050" s="284" t="s">
        <v>3178</v>
      </c>
      <c r="E4050" s="287"/>
      <c r="F4050" s="285" t="s">
        <v>4171</v>
      </c>
      <c r="G4050" s="266" t="s">
        <v>121</v>
      </c>
      <c r="H4050" s="266">
        <f>IF(G4050="Traditional Stove",0.1,0.2)</f>
        <v>0.1</v>
      </c>
      <c r="I4050" s="266">
        <f>YEAR(J4050)</f>
        <v>2023</v>
      </c>
      <c r="J4050" s="267">
        <v>44968</v>
      </c>
      <c r="K4050" s="267">
        <f>J4050+1</f>
        <v>44969</v>
      </c>
      <c r="L4050" s="266">
        <f>IF(M4050&lt;=365,1,2)</f>
        <v>1</v>
      </c>
      <c r="M4050" s="266">
        <f>IF(K4050&lt;$C$1,$C$2-$C$1+1,$C$2-K4050+1)</f>
        <v>78</v>
      </c>
      <c r="N4050" s="268">
        <f>M4050/365</f>
        <v>0.21369863013698631</v>
      </c>
      <c r="O4050" s="269">
        <f>'Data and Parameter'!$E$4*'Data and Parameter'!$E$5*('Data and Parameter'!$E$6+'Data and Parameter'!$E$7)*'Data and Parameter'!$E$19*'Data and Parameter'!$E$14*'ER calculations'!N4050</f>
        <v>1.1064778895413589</v>
      </c>
    </row>
    <row r="4051" spans="1:15" ht="15">
      <c r="A4051" s="284">
        <v>4047</v>
      </c>
      <c r="B4051" s="287"/>
      <c r="C4051" s="287"/>
      <c r="D4051" s="284" t="s">
        <v>3178</v>
      </c>
      <c r="E4051" s="287"/>
      <c r="F4051" s="285" t="s">
        <v>4172</v>
      </c>
      <c r="G4051" s="266" t="s">
        <v>121</v>
      </c>
      <c r="H4051" s="266">
        <f>IF(G4051="Traditional Stove",0.1,0.2)</f>
        <v>0.1</v>
      </c>
      <c r="I4051" s="266">
        <f>YEAR(J4051)</f>
        <v>2023</v>
      </c>
      <c r="J4051" s="267">
        <v>44968</v>
      </c>
      <c r="K4051" s="267">
        <f>J4051+1</f>
        <v>44969</v>
      </c>
      <c r="L4051" s="266">
        <f>IF(M4051&lt;=365,1,2)</f>
        <v>1</v>
      </c>
      <c r="M4051" s="266">
        <f>IF(K4051&lt;$C$1,$C$2-$C$1+1,$C$2-K4051+1)</f>
        <v>78</v>
      </c>
      <c r="N4051" s="268">
        <f>M4051/365</f>
        <v>0.21369863013698631</v>
      </c>
      <c r="O4051" s="269">
        <f>'Data and Parameter'!$E$4*'Data and Parameter'!$E$5*('Data and Parameter'!$E$6+'Data and Parameter'!$E$7)*'Data and Parameter'!$E$19*'Data and Parameter'!$E$14*'ER calculations'!N4051</f>
        <v>1.1064778895413589</v>
      </c>
    </row>
    <row r="4052" spans="1:15" ht="15">
      <c r="A4052" s="284">
        <v>4048</v>
      </c>
      <c r="B4052" s="287"/>
      <c r="C4052" s="287"/>
      <c r="D4052" s="284" t="s">
        <v>3178</v>
      </c>
      <c r="E4052" s="287"/>
      <c r="F4052" s="285" t="s">
        <v>4173</v>
      </c>
      <c r="G4052" s="266" t="s">
        <v>121</v>
      </c>
      <c r="H4052" s="266">
        <f>IF(G4052="Traditional Stove",0.1,0.2)</f>
        <v>0.1</v>
      </c>
      <c r="I4052" s="266">
        <f>YEAR(J4052)</f>
        <v>2023</v>
      </c>
      <c r="J4052" s="267">
        <v>44968</v>
      </c>
      <c r="K4052" s="267">
        <f>J4052+1</f>
        <v>44969</v>
      </c>
      <c r="L4052" s="266">
        <f>IF(M4052&lt;=365,1,2)</f>
        <v>1</v>
      </c>
      <c r="M4052" s="266">
        <f>IF(K4052&lt;$C$1,$C$2-$C$1+1,$C$2-K4052+1)</f>
        <v>78</v>
      </c>
      <c r="N4052" s="268">
        <f>M4052/365</f>
        <v>0.21369863013698631</v>
      </c>
      <c r="O4052" s="269">
        <f>'Data and Parameter'!$E$4*'Data and Parameter'!$E$5*('Data and Parameter'!$E$6+'Data and Parameter'!$E$7)*'Data and Parameter'!$E$19*'Data and Parameter'!$E$14*'ER calculations'!N4052</f>
        <v>1.1064778895413589</v>
      </c>
    </row>
    <row r="4053" spans="1:15" ht="15">
      <c r="A4053" s="284">
        <v>4049</v>
      </c>
      <c r="B4053" s="287"/>
      <c r="C4053" s="287"/>
      <c r="D4053" s="284" t="s">
        <v>119</v>
      </c>
      <c r="E4053" s="287"/>
      <c r="F4053" s="285" t="s">
        <v>4174</v>
      </c>
      <c r="G4053" s="266" t="s">
        <v>121</v>
      </c>
      <c r="H4053" s="266">
        <f>IF(G4053="Traditional Stove",0.1,0.2)</f>
        <v>0.1</v>
      </c>
      <c r="I4053" s="266">
        <f>YEAR(J4053)</f>
        <v>2023</v>
      </c>
      <c r="J4053" s="267">
        <v>45000</v>
      </c>
      <c r="K4053" s="267">
        <f>J4053+1</f>
        <v>45001</v>
      </c>
      <c r="L4053" s="266">
        <f>IF(M4053&lt;=365,1,2)</f>
        <v>1</v>
      </c>
      <c r="M4053" s="266">
        <f>IF(K4053&lt;$C$1,$C$2-$C$1+1,$C$2-K4053+1)</f>
        <v>46</v>
      </c>
      <c r="N4053" s="268">
        <f>M4053/365</f>
        <v>0.12602739726027398</v>
      </c>
      <c r="O4053" s="269">
        <f>'Data and Parameter'!$E$4*'Data and Parameter'!$E$5*('Data and Parameter'!$E$6+'Data and Parameter'!$E$7)*'Data and Parameter'!$E$19*'Data and Parameter'!$E$14*'ER calculations'!N4053</f>
        <v>0.65253824255003223</v>
      </c>
    </row>
    <row r="4054" spans="1:15" ht="15">
      <c r="A4054" s="284">
        <v>4050</v>
      </c>
      <c r="B4054" s="287"/>
      <c r="C4054" s="287"/>
      <c r="D4054" s="284" t="s">
        <v>3178</v>
      </c>
      <c r="E4054" s="287"/>
      <c r="F4054" s="285" t="s">
        <v>4175</v>
      </c>
      <c r="G4054" s="266" t="s">
        <v>121</v>
      </c>
      <c r="H4054" s="266">
        <f>IF(G4054="Traditional Stove",0.1,0.2)</f>
        <v>0.1</v>
      </c>
      <c r="I4054" s="266">
        <f>YEAR(J4054)</f>
        <v>2023</v>
      </c>
      <c r="J4054" s="267">
        <v>44970</v>
      </c>
      <c r="K4054" s="267">
        <f>J4054+1</f>
        <v>44971</v>
      </c>
      <c r="L4054" s="266">
        <f>IF(M4054&lt;=365,1,2)</f>
        <v>1</v>
      </c>
      <c r="M4054" s="266">
        <f>IF(K4054&lt;$C$1,$C$2-$C$1+1,$C$2-K4054+1)</f>
        <v>76</v>
      </c>
      <c r="N4054" s="268">
        <f>M4054/365</f>
        <v>0.20821917808219179</v>
      </c>
      <c r="O4054" s="269">
        <f>'Data and Parameter'!$E$4*'Data and Parameter'!$E$5*('Data and Parameter'!$E$6+'Data and Parameter'!$E$7)*'Data and Parameter'!$E$19*'Data and Parameter'!$E$14*'ER calculations'!N4054</f>
        <v>1.0781066616044011</v>
      </c>
    </row>
    <row r="4055" spans="1:15" ht="15">
      <c r="A4055" s="284">
        <v>4051</v>
      </c>
      <c r="B4055" s="287"/>
      <c r="C4055" s="287"/>
      <c r="D4055" s="284" t="s">
        <v>119</v>
      </c>
      <c r="E4055" s="287"/>
      <c r="F4055" s="285" t="s">
        <v>4176</v>
      </c>
      <c r="G4055" s="266" t="s">
        <v>121</v>
      </c>
      <c r="H4055" s="266">
        <f>IF(G4055="Traditional Stove",0.1,0.2)</f>
        <v>0.1</v>
      </c>
      <c r="I4055" s="266">
        <f>YEAR(J4055)</f>
        <v>2023</v>
      </c>
      <c r="J4055" s="267">
        <v>45000</v>
      </c>
      <c r="K4055" s="267">
        <f>J4055+1</f>
        <v>45001</v>
      </c>
      <c r="L4055" s="266">
        <f>IF(M4055&lt;=365,1,2)</f>
        <v>1</v>
      </c>
      <c r="M4055" s="266">
        <f>IF(K4055&lt;$C$1,$C$2-$C$1+1,$C$2-K4055+1)</f>
        <v>46</v>
      </c>
      <c r="N4055" s="268">
        <f>M4055/365</f>
        <v>0.12602739726027398</v>
      </c>
      <c r="O4055" s="269">
        <f>'Data and Parameter'!$E$4*'Data and Parameter'!$E$5*('Data and Parameter'!$E$6+'Data and Parameter'!$E$7)*'Data and Parameter'!$E$19*'Data and Parameter'!$E$14*'ER calculations'!N4055</f>
        <v>0.65253824255003223</v>
      </c>
    </row>
    <row r="4056" spans="1:15" ht="15">
      <c r="A4056" s="284">
        <v>4052</v>
      </c>
      <c r="B4056" s="287"/>
      <c r="C4056" s="287"/>
      <c r="D4056" s="284" t="s">
        <v>119</v>
      </c>
      <c r="E4056" s="287"/>
      <c r="F4056" s="285" t="s">
        <v>4177</v>
      </c>
      <c r="G4056" s="266" t="s">
        <v>121</v>
      </c>
      <c r="H4056" s="266">
        <f>IF(G4056="Traditional Stove",0.1,0.2)</f>
        <v>0.1</v>
      </c>
      <c r="I4056" s="266">
        <f>YEAR(J4056)</f>
        <v>2023</v>
      </c>
      <c r="J4056" s="267">
        <v>44972</v>
      </c>
      <c r="K4056" s="267">
        <f>J4056+1</f>
        <v>44973</v>
      </c>
      <c r="L4056" s="266">
        <f>IF(M4056&lt;=365,1,2)</f>
        <v>1</v>
      </c>
      <c r="M4056" s="266">
        <f>IF(K4056&lt;$C$1,$C$2-$C$1+1,$C$2-K4056+1)</f>
        <v>74</v>
      </c>
      <c r="N4056" s="268">
        <f>M4056/365</f>
        <v>0.20273972602739726</v>
      </c>
      <c r="O4056" s="269">
        <f>'Data and Parameter'!$E$4*'Data and Parameter'!$E$5*('Data and Parameter'!$E$6+'Data and Parameter'!$E$7)*'Data and Parameter'!$E$19*'Data and Parameter'!$E$14*'ER calculations'!N4056</f>
        <v>1.0497354336674432</v>
      </c>
    </row>
    <row r="4057" spans="1:15" ht="15">
      <c r="A4057" s="284">
        <v>4053</v>
      </c>
      <c r="B4057" s="287"/>
      <c r="C4057" s="287"/>
      <c r="D4057" s="284" t="s">
        <v>119</v>
      </c>
      <c r="E4057" s="287"/>
      <c r="F4057" s="285" t="s">
        <v>4178</v>
      </c>
      <c r="G4057" s="266" t="s">
        <v>121</v>
      </c>
      <c r="H4057" s="266">
        <f>IF(G4057="Traditional Stove",0.1,0.2)</f>
        <v>0.1</v>
      </c>
      <c r="I4057" s="266">
        <f>YEAR(J4057)</f>
        <v>2023</v>
      </c>
      <c r="J4057" s="267">
        <v>44972</v>
      </c>
      <c r="K4057" s="267">
        <f>J4057+1</f>
        <v>44973</v>
      </c>
      <c r="L4057" s="266">
        <f>IF(M4057&lt;=365,1,2)</f>
        <v>1</v>
      </c>
      <c r="M4057" s="266">
        <f>IF(K4057&lt;$C$1,$C$2-$C$1+1,$C$2-K4057+1)</f>
        <v>74</v>
      </c>
      <c r="N4057" s="268">
        <f>M4057/365</f>
        <v>0.20273972602739726</v>
      </c>
      <c r="O4057" s="269">
        <f>'Data and Parameter'!$E$4*'Data and Parameter'!$E$5*('Data and Parameter'!$E$6+'Data and Parameter'!$E$7)*'Data and Parameter'!$E$19*'Data and Parameter'!$E$14*'ER calculations'!N4057</f>
        <v>1.0497354336674432</v>
      </c>
    </row>
    <row r="4058" spans="1:15" ht="15">
      <c r="A4058" s="284">
        <v>4054</v>
      </c>
      <c r="B4058" s="287"/>
      <c r="C4058" s="287"/>
      <c r="D4058" s="284" t="s">
        <v>119</v>
      </c>
      <c r="E4058" s="287"/>
      <c r="F4058" s="285" t="s">
        <v>4179</v>
      </c>
      <c r="G4058" s="266" t="s">
        <v>121</v>
      </c>
      <c r="H4058" s="266">
        <f>IF(G4058="Traditional Stove",0.1,0.2)</f>
        <v>0.1</v>
      </c>
      <c r="I4058" s="266">
        <f>YEAR(J4058)</f>
        <v>2023</v>
      </c>
      <c r="J4058" s="267">
        <v>44972</v>
      </c>
      <c r="K4058" s="267">
        <f>J4058+1</f>
        <v>44973</v>
      </c>
      <c r="L4058" s="266">
        <f>IF(M4058&lt;=365,1,2)</f>
        <v>1</v>
      </c>
      <c r="M4058" s="266">
        <f>IF(K4058&lt;$C$1,$C$2-$C$1+1,$C$2-K4058+1)</f>
        <v>74</v>
      </c>
      <c r="N4058" s="268">
        <f>M4058/365</f>
        <v>0.20273972602739726</v>
      </c>
      <c r="O4058" s="269">
        <f>'Data and Parameter'!$E$4*'Data and Parameter'!$E$5*('Data and Parameter'!$E$6+'Data and Parameter'!$E$7)*'Data and Parameter'!$E$19*'Data and Parameter'!$E$14*'ER calculations'!N4058</f>
        <v>1.0497354336674432</v>
      </c>
    </row>
    <row r="4059" spans="1:15" ht="15">
      <c r="A4059" s="284">
        <v>4055</v>
      </c>
      <c r="B4059" s="287"/>
      <c r="C4059" s="287"/>
      <c r="D4059" s="284" t="s">
        <v>119</v>
      </c>
      <c r="E4059" s="287"/>
      <c r="F4059" s="285" t="s">
        <v>4180</v>
      </c>
      <c r="G4059" s="266" t="s">
        <v>121</v>
      </c>
      <c r="H4059" s="266">
        <f>IF(G4059="Traditional Stove",0.1,0.2)</f>
        <v>0.1</v>
      </c>
      <c r="I4059" s="266">
        <f>YEAR(J4059)</f>
        <v>2023</v>
      </c>
      <c r="J4059" s="267">
        <v>44997</v>
      </c>
      <c r="K4059" s="267">
        <f>J4059+1</f>
        <v>44998</v>
      </c>
      <c r="L4059" s="266">
        <f>IF(M4059&lt;=365,1,2)</f>
        <v>1</v>
      </c>
      <c r="M4059" s="266">
        <f>IF(K4059&lt;$C$1,$C$2-$C$1+1,$C$2-K4059+1)</f>
        <v>49</v>
      </c>
      <c r="N4059" s="268">
        <f>M4059/365</f>
        <v>0.13424657534246576</v>
      </c>
      <c r="O4059" s="269">
        <f>'Data and Parameter'!$E$4*'Data and Parameter'!$E$5*('Data and Parameter'!$E$6+'Data and Parameter'!$E$7)*'Data and Parameter'!$E$19*'Data and Parameter'!$E$14*'ER calculations'!N4059</f>
        <v>0.69509508445546908</v>
      </c>
    </row>
    <row r="4060" spans="1:15" ht="15">
      <c r="A4060" s="284">
        <v>4056</v>
      </c>
      <c r="B4060" s="287"/>
      <c r="C4060" s="287"/>
      <c r="D4060" s="284" t="s">
        <v>119</v>
      </c>
      <c r="E4060" s="287"/>
      <c r="F4060" s="285" t="s">
        <v>4181</v>
      </c>
      <c r="G4060" s="266" t="s">
        <v>121</v>
      </c>
      <c r="H4060" s="266">
        <f>IF(G4060="Traditional Stove",0.1,0.2)</f>
        <v>0.1</v>
      </c>
      <c r="I4060" s="266">
        <f>YEAR(J4060)</f>
        <v>2023</v>
      </c>
      <c r="J4060" s="267">
        <v>44972</v>
      </c>
      <c r="K4060" s="267">
        <f>J4060+1</f>
        <v>44973</v>
      </c>
      <c r="L4060" s="266">
        <f>IF(M4060&lt;=365,1,2)</f>
        <v>1</v>
      </c>
      <c r="M4060" s="266">
        <f>IF(K4060&lt;$C$1,$C$2-$C$1+1,$C$2-K4060+1)</f>
        <v>74</v>
      </c>
      <c r="N4060" s="268">
        <f>M4060/365</f>
        <v>0.20273972602739726</v>
      </c>
      <c r="O4060" s="269">
        <f>'Data and Parameter'!$E$4*'Data and Parameter'!$E$5*('Data and Parameter'!$E$6+'Data and Parameter'!$E$7)*'Data and Parameter'!$E$19*'Data and Parameter'!$E$14*'ER calculations'!N4060</f>
        <v>1.0497354336674432</v>
      </c>
    </row>
    <row r="4061" spans="1:15" ht="15">
      <c r="A4061" s="284">
        <v>4057</v>
      </c>
      <c r="B4061" s="287"/>
      <c r="C4061" s="287"/>
      <c r="D4061" s="284" t="s">
        <v>119</v>
      </c>
      <c r="E4061" s="287"/>
      <c r="F4061" s="285" t="s">
        <v>4182</v>
      </c>
      <c r="G4061" s="266" t="s">
        <v>121</v>
      </c>
      <c r="H4061" s="266">
        <f>IF(G4061="Traditional Stove",0.1,0.2)</f>
        <v>0.1</v>
      </c>
      <c r="I4061" s="266">
        <f>YEAR(J4061)</f>
        <v>2023</v>
      </c>
      <c r="J4061" s="267">
        <v>44997</v>
      </c>
      <c r="K4061" s="267">
        <f>J4061+1</f>
        <v>44998</v>
      </c>
      <c r="L4061" s="266">
        <f>IF(M4061&lt;=365,1,2)</f>
        <v>1</v>
      </c>
      <c r="M4061" s="266">
        <f>IF(K4061&lt;$C$1,$C$2-$C$1+1,$C$2-K4061+1)</f>
        <v>49</v>
      </c>
      <c r="N4061" s="268">
        <f>M4061/365</f>
        <v>0.13424657534246576</v>
      </c>
      <c r="O4061" s="269">
        <f>'Data and Parameter'!$E$4*'Data and Parameter'!$E$5*('Data and Parameter'!$E$6+'Data and Parameter'!$E$7)*'Data and Parameter'!$E$19*'Data and Parameter'!$E$14*'ER calculations'!N4061</f>
        <v>0.69509508445546908</v>
      </c>
    </row>
    <row r="4062" spans="1:15" ht="15">
      <c r="A4062" s="284">
        <v>4058</v>
      </c>
      <c r="B4062" s="287"/>
      <c r="C4062" s="287"/>
      <c r="D4062" s="284" t="s">
        <v>119</v>
      </c>
      <c r="E4062" s="287"/>
      <c r="F4062" s="285" t="s">
        <v>4183</v>
      </c>
      <c r="G4062" s="266" t="s">
        <v>121</v>
      </c>
      <c r="H4062" s="266">
        <f>IF(G4062="Traditional Stove",0.1,0.2)</f>
        <v>0.1</v>
      </c>
      <c r="I4062" s="266">
        <f>YEAR(J4062)</f>
        <v>2023</v>
      </c>
      <c r="J4062" s="267">
        <v>44972</v>
      </c>
      <c r="K4062" s="267">
        <f>J4062+1</f>
        <v>44973</v>
      </c>
      <c r="L4062" s="266">
        <f>IF(M4062&lt;=365,1,2)</f>
        <v>1</v>
      </c>
      <c r="M4062" s="266">
        <f>IF(K4062&lt;$C$1,$C$2-$C$1+1,$C$2-K4062+1)</f>
        <v>74</v>
      </c>
      <c r="N4062" s="268">
        <f>M4062/365</f>
        <v>0.20273972602739726</v>
      </c>
      <c r="O4062" s="269">
        <f>'Data and Parameter'!$E$4*'Data and Parameter'!$E$5*('Data and Parameter'!$E$6+'Data and Parameter'!$E$7)*'Data and Parameter'!$E$19*'Data and Parameter'!$E$14*'ER calculations'!N4062</f>
        <v>1.0497354336674432</v>
      </c>
    </row>
    <row r="4063" spans="1:15" ht="15">
      <c r="A4063" s="284">
        <v>4059</v>
      </c>
      <c r="B4063" s="287"/>
      <c r="C4063" s="287"/>
      <c r="D4063" s="284" t="s">
        <v>119</v>
      </c>
      <c r="E4063" s="287"/>
      <c r="F4063" s="285" t="s">
        <v>4184</v>
      </c>
      <c r="G4063" s="266" t="s">
        <v>121</v>
      </c>
      <c r="H4063" s="266">
        <f>IF(G4063="Traditional Stove",0.1,0.2)</f>
        <v>0.1</v>
      </c>
      <c r="I4063" s="266">
        <f>YEAR(J4063)</f>
        <v>2023</v>
      </c>
      <c r="J4063" s="267">
        <v>44972</v>
      </c>
      <c r="K4063" s="267">
        <f>J4063+1</f>
        <v>44973</v>
      </c>
      <c r="L4063" s="266">
        <f>IF(M4063&lt;=365,1,2)</f>
        <v>1</v>
      </c>
      <c r="M4063" s="266">
        <f>IF(K4063&lt;$C$1,$C$2-$C$1+1,$C$2-K4063+1)</f>
        <v>74</v>
      </c>
      <c r="N4063" s="268">
        <f>M4063/365</f>
        <v>0.20273972602739726</v>
      </c>
      <c r="O4063" s="269">
        <f>'Data and Parameter'!$E$4*'Data and Parameter'!$E$5*('Data and Parameter'!$E$6+'Data and Parameter'!$E$7)*'Data and Parameter'!$E$19*'Data and Parameter'!$E$14*'ER calculations'!N4063</f>
        <v>1.0497354336674432</v>
      </c>
    </row>
    <row r="4064" spans="1:15" ht="15">
      <c r="A4064" s="284">
        <v>4060</v>
      </c>
      <c r="B4064" s="287"/>
      <c r="C4064" s="287"/>
      <c r="D4064" s="284" t="s">
        <v>119</v>
      </c>
      <c r="E4064" s="287"/>
      <c r="F4064" s="285" t="s">
        <v>4185</v>
      </c>
      <c r="G4064" s="266" t="s">
        <v>121</v>
      </c>
      <c r="H4064" s="266">
        <f>IF(G4064="Traditional Stove",0.1,0.2)</f>
        <v>0.1</v>
      </c>
      <c r="I4064" s="266">
        <f>YEAR(J4064)</f>
        <v>2023</v>
      </c>
      <c r="J4064" s="267">
        <v>44972</v>
      </c>
      <c r="K4064" s="267">
        <f>J4064+1</f>
        <v>44973</v>
      </c>
      <c r="L4064" s="266">
        <f>IF(M4064&lt;=365,1,2)</f>
        <v>1</v>
      </c>
      <c r="M4064" s="266">
        <f>IF(K4064&lt;$C$1,$C$2-$C$1+1,$C$2-K4064+1)</f>
        <v>74</v>
      </c>
      <c r="N4064" s="268">
        <f>M4064/365</f>
        <v>0.20273972602739726</v>
      </c>
      <c r="O4064" s="269">
        <f>'Data and Parameter'!$E$4*'Data and Parameter'!$E$5*('Data and Parameter'!$E$6+'Data and Parameter'!$E$7)*'Data and Parameter'!$E$19*'Data and Parameter'!$E$14*'ER calculations'!N4064</f>
        <v>1.0497354336674432</v>
      </c>
    </row>
    <row r="4065" spans="1:15" ht="15">
      <c r="A4065" s="284">
        <v>4061</v>
      </c>
      <c r="B4065" s="287"/>
      <c r="C4065" s="287"/>
      <c r="D4065" s="284" t="s">
        <v>119</v>
      </c>
      <c r="E4065" s="287"/>
      <c r="F4065" s="285" t="s">
        <v>4186</v>
      </c>
      <c r="G4065" s="266" t="s">
        <v>121</v>
      </c>
      <c r="H4065" s="266">
        <f>IF(G4065="Traditional Stove",0.1,0.2)</f>
        <v>0.1</v>
      </c>
      <c r="I4065" s="266">
        <f>YEAR(J4065)</f>
        <v>2023</v>
      </c>
      <c r="J4065" s="267">
        <v>44989</v>
      </c>
      <c r="K4065" s="267">
        <f>J4065+1</f>
        <v>44990</v>
      </c>
      <c r="L4065" s="266">
        <f>IF(M4065&lt;=365,1,2)</f>
        <v>1</v>
      </c>
      <c r="M4065" s="266">
        <f>IF(K4065&lt;$C$1,$C$2-$C$1+1,$C$2-K4065+1)</f>
        <v>57</v>
      </c>
      <c r="N4065" s="268">
        <f>M4065/365</f>
        <v>0.15616438356164383</v>
      </c>
      <c r="O4065" s="269">
        <f>'Data and Parameter'!$E$4*'Data and Parameter'!$E$5*('Data and Parameter'!$E$6+'Data and Parameter'!$E$7)*'Data and Parameter'!$E$19*'Data and Parameter'!$E$14*'ER calculations'!N4065</f>
        <v>0.80857999620330079</v>
      </c>
    </row>
    <row r="4066" spans="1:15" ht="15">
      <c r="A4066" s="284">
        <v>4062</v>
      </c>
      <c r="B4066" s="287"/>
      <c r="C4066" s="287"/>
      <c r="D4066" s="284" t="s">
        <v>119</v>
      </c>
      <c r="E4066" s="287"/>
      <c r="F4066" s="285" t="s">
        <v>4187</v>
      </c>
      <c r="G4066" s="266" t="s">
        <v>121</v>
      </c>
      <c r="H4066" s="266">
        <f>IF(G4066="Traditional Stove",0.1,0.2)</f>
        <v>0.1</v>
      </c>
      <c r="I4066" s="266">
        <f>YEAR(J4066)</f>
        <v>2023</v>
      </c>
      <c r="J4066" s="267">
        <v>44989</v>
      </c>
      <c r="K4066" s="267">
        <f>J4066+1</f>
        <v>44990</v>
      </c>
      <c r="L4066" s="266">
        <f>IF(M4066&lt;=365,1,2)</f>
        <v>1</v>
      </c>
      <c r="M4066" s="266">
        <f>IF(K4066&lt;$C$1,$C$2-$C$1+1,$C$2-K4066+1)</f>
        <v>57</v>
      </c>
      <c r="N4066" s="268">
        <f>M4066/365</f>
        <v>0.15616438356164383</v>
      </c>
      <c r="O4066" s="269">
        <f>'Data and Parameter'!$E$4*'Data and Parameter'!$E$5*('Data and Parameter'!$E$6+'Data and Parameter'!$E$7)*'Data and Parameter'!$E$19*'Data and Parameter'!$E$14*'ER calculations'!N4066</f>
        <v>0.80857999620330079</v>
      </c>
    </row>
    <row r="4067" spans="1:15" ht="15">
      <c r="A4067" s="284">
        <v>4063</v>
      </c>
      <c r="B4067" s="287"/>
      <c r="C4067" s="287"/>
      <c r="D4067" s="284" t="s">
        <v>1376</v>
      </c>
      <c r="E4067" s="287"/>
      <c r="F4067" s="285" t="s">
        <v>4188</v>
      </c>
      <c r="G4067" s="266" t="s">
        <v>121</v>
      </c>
      <c r="H4067" s="266">
        <f>IF(G4067="Traditional Stove",0.1,0.2)</f>
        <v>0.1</v>
      </c>
      <c r="I4067" s="266">
        <f>YEAR(J4067)</f>
        <v>2023</v>
      </c>
      <c r="J4067" s="267">
        <v>44984</v>
      </c>
      <c r="K4067" s="267">
        <f>J4067+1</f>
        <v>44985</v>
      </c>
      <c r="L4067" s="266">
        <f>IF(M4067&lt;=365,1,2)</f>
        <v>1</v>
      </c>
      <c r="M4067" s="266">
        <f>IF(K4067&lt;$C$1,$C$2-$C$1+1,$C$2-K4067+1)</f>
        <v>62</v>
      </c>
      <c r="N4067" s="268">
        <f>M4067/365</f>
        <v>0.16986301369863013</v>
      </c>
      <c r="O4067" s="269">
        <f>'Data and Parameter'!$E$4*'Data and Parameter'!$E$5*('Data and Parameter'!$E$6+'Data and Parameter'!$E$7)*'Data and Parameter'!$E$19*'Data and Parameter'!$E$14*'ER calculations'!N4067</f>
        <v>0.87950806604569554</v>
      </c>
    </row>
    <row r="4068" spans="1:15" ht="15">
      <c r="A4068" s="284">
        <v>4064</v>
      </c>
      <c r="B4068" s="287"/>
      <c r="C4068" s="287"/>
      <c r="D4068" s="284" t="s">
        <v>119</v>
      </c>
      <c r="E4068" s="287"/>
      <c r="F4068" s="285" t="s">
        <v>4189</v>
      </c>
      <c r="G4068" s="266" t="s">
        <v>121</v>
      </c>
      <c r="H4068" s="266">
        <f>IF(G4068="Traditional Stove",0.1,0.2)</f>
        <v>0.1</v>
      </c>
      <c r="I4068" s="266">
        <f>YEAR(J4068)</f>
        <v>2023</v>
      </c>
      <c r="J4068" s="267">
        <v>44989</v>
      </c>
      <c r="K4068" s="267">
        <f>J4068+1</f>
        <v>44990</v>
      </c>
      <c r="L4068" s="266">
        <f>IF(M4068&lt;=365,1,2)</f>
        <v>1</v>
      </c>
      <c r="M4068" s="266">
        <f>IF(K4068&lt;$C$1,$C$2-$C$1+1,$C$2-K4068+1)</f>
        <v>57</v>
      </c>
      <c r="N4068" s="268">
        <f>M4068/365</f>
        <v>0.15616438356164383</v>
      </c>
      <c r="O4068" s="269">
        <f>'Data and Parameter'!$E$4*'Data and Parameter'!$E$5*('Data and Parameter'!$E$6+'Data and Parameter'!$E$7)*'Data and Parameter'!$E$19*'Data and Parameter'!$E$14*'ER calculations'!N4068</f>
        <v>0.80857999620330079</v>
      </c>
    </row>
    <row r="4069" spans="1:15" ht="15">
      <c r="A4069" s="284">
        <v>4065</v>
      </c>
      <c r="B4069" s="287"/>
      <c r="C4069" s="287"/>
      <c r="D4069" s="284" t="s">
        <v>588</v>
      </c>
      <c r="E4069" s="287"/>
      <c r="F4069" s="285" t="s">
        <v>4190</v>
      </c>
      <c r="G4069" s="266" t="s">
        <v>121</v>
      </c>
      <c r="H4069" s="266">
        <f>IF(G4069="Traditional Stove",0.1,0.2)</f>
        <v>0.1</v>
      </c>
      <c r="I4069" s="266">
        <f>YEAR(J4069)</f>
        <v>2023</v>
      </c>
      <c r="J4069" s="267">
        <v>45014</v>
      </c>
      <c r="K4069" s="267">
        <f>J4069+1</f>
        <v>45015</v>
      </c>
      <c r="L4069" s="266">
        <f>IF(M4069&lt;=365,1,2)</f>
        <v>1</v>
      </c>
      <c r="M4069" s="266">
        <f>IF(K4069&lt;$C$1,$C$2-$C$1+1,$C$2-K4069+1)</f>
        <v>32</v>
      </c>
      <c r="N4069" s="268">
        <f>M4069/365</f>
        <v>8.7671232876712329E-2</v>
      </c>
      <c r="O4069" s="269">
        <f>'Data and Parameter'!$E$4*'Data and Parameter'!$E$5*('Data and Parameter'!$E$6+'Data and Parameter'!$E$7)*'Data and Parameter'!$E$19*'Data and Parameter'!$E$14*'ER calculations'!N4069</f>
        <v>0.45393964699132677</v>
      </c>
    </row>
    <row r="4070" spans="1:15" ht="15">
      <c r="A4070" s="284">
        <v>4066</v>
      </c>
      <c r="B4070" s="287"/>
      <c r="C4070" s="287"/>
      <c r="D4070" s="284" t="s">
        <v>119</v>
      </c>
      <c r="E4070" s="287"/>
      <c r="F4070" s="285" t="s">
        <v>4191</v>
      </c>
      <c r="G4070" s="266" t="s">
        <v>121</v>
      </c>
      <c r="H4070" s="266">
        <f>IF(G4070="Traditional Stove",0.1,0.2)</f>
        <v>0.1</v>
      </c>
      <c r="I4070" s="266">
        <f>YEAR(J4070)</f>
        <v>2023</v>
      </c>
      <c r="J4070" s="267">
        <v>44989</v>
      </c>
      <c r="K4070" s="267">
        <f>J4070+1</f>
        <v>44990</v>
      </c>
      <c r="L4070" s="266">
        <f>IF(M4070&lt;=365,1,2)</f>
        <v>1</v>
      </c>
      <c r="M4070" s="266">
        <f>IF(K4070&lt;$C$1,$C$2-$C$1+1,$C$2-K4070+1)</f>
        <v>57</v>
      </c>
      <c r="N4070" s="268">
        <f>M4070/365</f>
        <v>0.15616438356164383</v>
      </c>
      <c r="O4070" s="269">
        <f>'Data and Parameter'!$E$4*'Data and Parameter'!$E$5*('Data and Parameter'!$E$6+'Data and Parameter'!$E$7)*'Data and Parameter'!$E$19*'Data and Parameter'!$E$14*'ER calculations'!N4070</f>
        <v>0.80857999620330079</v>
      </c>
    </row>
    <row r="4071" spans="1:15" ht="15">
      <c r="A4071" s="284">
        <v>4067</v>
      </c>
      <c r="B4071" s="287"/>
      <c r="C4071" s="287"/>
      <c r="D4071" s="284" t="s">
        <v>1376</v>
      </c>
      <c r="E4071" s="287"/>
      <c r="F4071" s="285" t="s">
        <v>4192</v>
      </c>
      <c r="G4071" s="266" t="s">
        <v>121</v>
      </c>
      <c r="H4071" s="266">
        <f>IF(G4071="Traditional Stove",0.1,0.2)</f>
        <v>0.1</v>
      </c>
      <c r="I4071" s="266">
        <f>YEAR(J4071)</f>
        <v>2023</v>
      </c>
      <c r="J4071" s="267">
        <v>44984</v>
      </c>
      <c r="K4071" s="267">
        <f>J4071+1</f>
        <v>44985</v>
      </c>
      <c r="L4071" s="266">
        <f>IF(M4071&lt;=365,1,2)</f>
        <v>1</v>
      </c>
      <c r="M4071" s="266">
        <f>IF(K4071&lt;$C$1,$C$2-$C$1+1,$C$2-K4071+1)</f>
        <v>62</v>
      </c>
      <c r="N4071" s="268">
        <f>M4071/365</f>
        <v>0.16986301369863013</v>
      </c>
      <c r="O4071" s="269">
        <f>'Data and Parameter'!$E$4*'Data and Parameter'!$E$5*('Data and Parameter'!$E$6+'Data and Parameter'!$E$7)*'Data and Parameter'!$E$19*'Data and Parameter'!$E$14*'ER calculations'!N4071</f>
        <v>0.87950806604569554</v>
      </c>
    </row>
    <row r="4072" spans="1:15" ht="15">
      <c r="A4072" s="284">
        <v>4068</v>
      </c>
      <c r="B4072" s="287"/>
      <c r="C4072" s="287"/>
      <c r="D4072" s="284" t="s">
        <v>588</v>
      </c>
      <c r="E4072" s="287"/>
      <c r="F4072" s="285" t="s">
        <v>4193</v>
      </c>
      <c r="G4072" s="266" t="s">
        <v>121</v>
      </c>
      <c r="H4072" s="266">
        <f>IF(G4072="Traditional Stove",0.1,0.2)</f>
        <v>0.1</v>
      </c>
      <c r="I4072" s="266">
        <f>YEAR(J4072)</f>
        <v>2023</v>
      </c>
      <c r="J4072" s="267">
        <v>45014</v>
      </c>
      <c r="K4072" s="267">
        <f>J4072+1</f>
        <v>45015</v>
      </c>
      <c r="L4072" s="266">
        <f>IF(M4072&lt;=365,1,2)</f>
        <v>1</v>
      </c>
      <c r="M4072" s="266">
        <f>IF(K4072&lt;$C$1,$C$2-$C$1+1,$C$2-K4072+1)</f>
        <v>32</v>
      </c>
      <c r="N4072" s="268">
        <f>M4072/365</f>
        <v>8.7671232876712329E-2</v>
      </c>
      <c r="O4072" s="269">
        <f>'Data and Parameter'!$E$4*'Data and Parameter'!$E$5*('Data and Parameter'!$E$6+'Data and Parameter'!$E$7)*'Data and Parameter'!$E$19*'Data and Parameter'!$E$14*'ER calculations'!N4072</f>
        <v>0.45393964699132677</v>
      </c>
    </row>
    <row r="4073" spans="1:15" ht="15">
      <c r="A4073" s="284">
        <v>4069</v>
      </c>
      <c r="B4073" s="287"/>
      <c r="C4073" s="287"/>
      <c r="D4073" s="284" t="s">
        <v>119</v>
      </c>
      <c r="E4073" s="287"/>
      <c r="F4073" s="285" t="s">
        <v>4194</v>
      </c>
      <c r="G4073" s="266" t="s">
        <v>121</v>
      </c>
      <c r="H4073" s="266">
        <f>IF(G4073="Traditional Stove",0.1,0.2)</f>
        <v>0.1</v>
      </c>
      <c r="I4073" s="266">
        <f>YEAR(J4073)</f>
        <v>2023</v>
      </c>
      <c r="J4073" s="267">
        <v>44990</v>
      </c>
      <c r="K4073" s="267">
        <f>J4073+1</f>
        <v>44991</v>
      </c>
      <c r="L4073" s="266">
        <f>IF(M4073&lt;=365,1,2)</f>
        <v>1</v>
      </c>
      <c r="M4073" s="266">
        <f>IF(K4073&lt;$C$1,$C$2-$C$1+1,$C$2-K4073+1)</f>
        <v>56</v>
      </c>
      <c r="N4073" s="268">
        <f>M4073/365</f>
        <v>0.15342465753424658</v>
      </c>
      <c r="O4073" s="269">
        <f>'Data and Parameter'!$E$4*'Data and Parameter'!$E$5*('Data and Parameter'!$E$6+'Data and Parameter'!$E$7)*'Data and Parameter'!$E$19*'Data and Parameter'!$E$14*'ER calculations'!N4073</f>
        <v>0.79439438223482184</v>
      </c>
    </row>
    <row r="4074" spans="1:15" ht="15">
      <c r="A4074" s="284">
        <v>4070</v>
      </c>
      <c r="B4074" s="287"/>
      <c r="C4074" s="287"/>
      <c r="D4074" s="284" t="s">
        <v>119</v>
      </c>
      <c r="E4074" s="287"/>
      <c r="F4074" s="285" t="s">
        <v>4195</v>
      </c>
      <c r="G4074" s="266" t="s">
        <v>121</v>
      </c>
      <c r="H4074" s="266">
        <f>IF(G4074="Traditional Stove",0.1,0.2)</f>
        <v>0.1</v>
      </c>
      <c r="I4074" s="266">
        <f>YEAR(J4074)</f>
        <v>2023</v>
      </c>
      <c r="J4074" s="267">
        <v>44989</v>
      </c>
      <c r="K4074" s="267">
        <f>J4074+1</f>
        <v>44990</v>
      </c>
      <c r="L4074" s="266">
        <f>IF(M4074&lt;=365,1,2)</f>
        <v>1</v>
      </c>
      <c r="M4074" s="266">
        <f>IF(K4074&lt;$C$1,$C$2-$C$1+1,$C$2-K4074+1)</f>
        <v>57</v>
      </c>
      <c r="N4074" s="268">
        <f>M4074/365</f>
        <v>0.15616438356164383</v>
      </c>
      <c r="O4074" s="269">
        <f>'Data and Parameter'!$E$4*'Data and Parameter'!$E$5*('Data and Parameter'!$E$6+'Data and Parameter'!$E$7)*'Data and Parameter'!$E$19*'Data and Parameter'!$E$14*'ER calculations'!N4074</f>
        <v>0.80857999620330079</v>
      </c>
    </row>
    <row r="4075" spans="1:15" ht="15">
      <c r="A4075" s="284">
        <v>4071</v>
      </c>
      <c r="B4075" s="287"/>
      <c r="C4075" s="287"/>
      <c r="D4075" s="284" t="s">
        <v>588</v>
      </c>
      <c r="E4075" s="287"/>
      <c r="F4075" s="285" t="s">
        <v>4196</v>
      </c>
      <c r="G4075" s="266" t="s">
        <v>121</v>
      </c>
      <c r="H4075" s="266">
        <f>IF(G4075="Traditional Stove",0.1,0.2)</f>
        <v>0.1</v>
      </c>
      <c r="I4075" s="266">
        <f>YEAR(J4075)</f>
        <v>2023</v>
      </c>
      <c r="J4075" s="267">
        <v>45014</v>
      </c>
      <c r="K4075" s="267">
        <f>J4075+1</f>
        <v>45015</v>
      </c>
      <c r="L4075" s="266">
        <f>IF(M4075&lt;=365,1,2)</f>
        <v>1</v>
      </c>
      <c r="M4075" s="266">
        <f>IF(K4075&lt;$C$1,$C$2-$C$1+1,$C$2-K4075+1)</f>
        <v>32</v>
      </c>
      <c r="N4075" s="268">
        <f>M4075/365</f>
        <v>8.7671232876712329E-2</v>
      </c>
      <c r="O4075" s="269">
        <f>'Data and Parameter'!$E$4*'Data and Parameter'!$E$5*('Data and Parameter'!$E$6+'Data and Parameter'!$E$7)*'Data and Parameter'!$E$19*'Data and Parameter'!$E$14*'ER calculations'!N4075</f>
        <v>0.45393964699132677</v>
      </c>
    </row>
    <row r="4076" spans="1:15" ht="15">
      <c r="A4076" s="284">
        <v>4072</v>
      </c>
      <c r="B4076" s="287"/>
      <c r="C4076" s="287"/>
      <c r="D4076" s="284" t="s">
        <v>1376</v>
      </c>
      <c r="E4076" s="287"/>
      <c r="F4076" s="285" t="s">
        <v>4197</v>
      </c>
      <c r="G4076" s="266" t="s">
        <v>121</v>
      </c>
      <c r="H4076" s="266">
        <f>IF(G4076="Traditional Stove",0.1,0.2)</f>
        <v>0.1</v>
      </c>
      <c r="I4076" s="266">
        <f>YEAR(J4076)</f>
        <v>2023</v>
      </c>
      <c r="J4076" s="267">
        <v>44984</v>
      </c>
      <c r="K4076" s="267">
        <f>J4076+1</f>
        <v>44985</v>
      </c>
      <c r="L4076" s="266">
        <f>IF(M4076&lt;=365,1,2)</f>
        <v>1</v>
      </c>
      <c r="M4076" s="266">
        <f>IF(K4076&lt;$C$1,$C$2-$C$1+1,$C$2-K4076+1)</f>
        <v>62</v>
      </c>
      <c r="N4076" s="268">
        <f>M4076/365</f>
        <v>0.16986301369863013</v>
      </c>
      <c r="O4076" s="269">
        <f>'Data and Parameter'!$E$4*'Data and Parameter'!$E$5*('Data and Parameter'!$E$6+'Data and Parameter'!$E$7)*'Data and Parameter'!$E$19*'Data and Parameter'!$E$14*'ER calculations'!N4076</f>
        <v>0.87950806604569554</v>
      </c>
    </row>
    <row r="4077" spans="1:15" ht="15">
      <c r="A4077" s="284">
        <v>4073</v>
      </c>
      <c r="B4077" s="287"/>
      <c r="C4077" s="287"/>
      <c r="D4077" s="284" t="s">
        <v>119</v>
      </c>
      <c r="E4077" s="287"/>
      <c r="F4077" s="285" t="s">
        <v>4198</v>
      </c>
      <c r="G4077" s="266" t="s">
        <v>121</v>
      </c>
      <c r="H4077" s="266">
        <f>IF(G4077="Traditional Stove",0.1,0.2)</f>
        <v>0.1</v>
      </c>
      <c r="I4077" s="266">
        <f>YEAR(J4077)</f>
        <v>2023</v>
      </c>
      <c r="J4077" s="267">
        <v>44989</v>
      </c>
      <c r="K4077" s="267">
        <f>J4077+1</f>
        <v>44990</v>
      </c>
      <c r="L4077" s="266">
        <f>IF(M4077&lt;=365,1,2)</f>
        <v>1</v>
      </c>
      <c r="M4077" s="266">
        <f>IF(K4077&lt;$C$1,$C$2-$C$1+1,$C$2-K4077+1)</f>
        <v>57</v>
      </c>
      <c r="N4077" s="268">
        <f>M4077/365</f>
        <v>0.15616438356164383</v>
      </c>
      <c r="O4077" s="269">
        <f>'Data and Parameter'!$E$4*'Data and Parameter'!$E$5*('Data and Parameter'!$E$6+'Data and Parameter'!$E$7)*'Data and Parameter'!$E$19*'Data and Parameter'!$E$14*'ER calculations'!N4077</f>
        <v>0.80857999620330079</v>
      </c>
    </row>
    <row r="4078" spans="1:15" ht="15">
      <c r="A4078" s="284">
        <v>4074</v>
      </c>
      <c r="B4078" s="287"/>
      <c r="C4078" s="287"/>
      <c r="D4078" s="284" t="s">
        <v>588</v>
      </c>
      <c r="E4078" s="287"/>
      <c r="F4078" s="285" t="s">
        <v>4199</v>
      </c>
      <c r="G4078" s="266" t="s">
        <v>121</v>
      </c>
      <c r="H4078" s="266">
        <f>IF(G4078="Traditional Stove",0.1,0.2)</f>
        <v>0.1</v>
      </c>
      <c r="I4078" s="266">
        <f>YEAR(J4078)</f>
        <v>2023</v>
      </c>
      <c r="J4078" s="267">
        <v>45014</v>
      </c>
      <c r="K4078" s="267">
        <f>J4078+1</f>
        <v>45015</v>
      </c>
      <c r="L4078" s="266">
        <f>IF(M4078&lt;=365,1,2)</f>
        <v>1</v>
      </c>
      <c r="M4078" s="266">
        <f>IF(K4078&lt;$C$1,$C$2-$C$1+1,$C$2-K4078+1)</f>
        <v>32</v>
      </c>
      <c r="N4078" s="268">
        <f>M4078/365</f>
        <v>8.7671232876712329E-2</v>
      </c>
      <c r="O4078" s="269">
        <f>'Data and Parameter'!$E$4*'Data and Parameter'!$E$5*('Data and Parameter'!$E$6+'Data and Parameter'!$E$7)*'Data and Parameter'!$E$19*'Data and Parameter'!$E$14*'ER calculations'!N4078</f>
        <v>0.45393964699132677</v>
      </c>
    </row>
    <row r="4079" spans="1:15" ht="15">
      <c r="A4079" s="284">
        <v>4075</v>
      </c>
      <c r="B4079" s="287"/>
      <c r="C4079" s="287"/>
      <c r="D4079" s="284" t="s">
        <v>1376</v>
      </c>
      <c r="E4079" s="287"/>
      <c r="F4079" s="285" t="s">
        <v>4200</v>
      </c>
      <c r="G4079" s="266" t="s">
        <v>121</v>
      </c>
      <c r="H4079" s="266">
        <f>IF(G4079="Traditional Stove",0.1,0.2)</f>
        <v>0.1</v>
      </c>
      <c r="I4079" s="266">
        <f>YEAR(J4079)</f>
        <v>2023</v>
      </c>
      <c r="J4079" s="267">
        <v>44984</v>
      </c>
      <c r="K4079" s="267">
        <f>J4079+1</f>
        <v>44985</v>
      </c>
      <c r="L4079" s="266">
        <f>IF(M4079&lt;=365,1,2)</f>
        <v>1</v>
      </c>
      <c r="M4079" s="266">
        <f>IF(K4079&lt;$C$1,$C$2-$C$1+1,$C$2-K4079+1)</f>
        <v>62</v>
      </c>
      <c r="N4079" s="268">
        <f>M4079/365</f>
        <v>0.16986301369863013</v>
      </c>
      <c r="O4079" s="269">
        <f>'Data and Parameter'!$E$4*'Data and Parameter'!$E$5*('Data and Parameter'!$E$6+'Data and Parameter'!$E$7)*'Data and Parameter'!$E$19*'Data and Parameter'!$E$14*'ER calculations'!N4079</f>
        <v>0.87950806604569554</v>
      </c>
    </row>
    <row r="4080" spans="1:15" ht="15">
      <c r="A4080" s="284">
        <v>4076</v>
      </c>
      <c r="B4080" s="287"/>
      <c r="C4080" s="287"/>
      <c r="D4080" s="284" t="s">
        <v>119</v>
      </c>
      <c r="E4080" s="287"/>
      <c r="F4080" s="285" t="s">
        <v>4201</v>
      </c>
      <c r="G4080" s="266" t="s">
        <v>121</v>
      </c>
      <c r="H4080" s="266">
        <f>IF(G4080="Traditional Stove",0.1,0.2)</f>
        <v>0.1</v>
      </c>
      <c r="I4080" s="266">
        <f>YEAR(J4080)</f>
        <v>2023</v>
      </c>
      <c r="J4080" s="267">
        <v>44989</v>
      </c>
      <c r="K4080" s="267">
        <f>J4080+1</f>
        <v>44990</v>
      </c>
      <c r="L4080" s="266">
        <f>IF(M4080&lt;=365,1,2)</f>
        <v>1</v>
      </c>
      <c r="M4080" s="266">
        <f>IF(K4080&lt;$C$1,$C$2-$C$1+1,$C$2-K4080+1)</f>
        <v>57</v>
      </c>
      <c r="N4080" s="268">
        <f>M4080/365</f>
        <v>0.15616438356164383</v>
      </c>
      <c r="O4080" s="269">
        <f>'Data and Parameter'!$E$4*'Data and Parameter'!$E$5*('Data and Parameter'!$E$6+'Data and Parameter'!$E$7)*'Data and Parameter'!$E$19*'Data and Parameter'!$E$14*'ER calculations'!N4080</f>
        <v>0.80857999620330079</v>
      </c>
    </row>
    <row r="4081" spans="1:15" ht="15">
      <c r="A4081" s="284">
        <v>4077</v>
      </c>
      <c r="B4081" s="287"/>
      <c r="C4081" s="287"/>
      <c r="D4081" s="284" t="s">
        <v>588</v>
      </c>
      <c r="E4081" s="287"/>
      <c r="F4081" s="285" t="s">
        <v>4202</v>
      </c>
      <c r="G4081" s="266" t="s">
        <v>121</v>
      </c>
      <c r="H4081" s="266">
        <f>IF(G4081="Traditional Stove",0.1,0.2)</f>
        <v>0.1</v>
      </c>
      <c r="I4081" s="266">
        <f>YEAR(J4081)</f>
        <v>2023</v>
      </c>
      <c r="J4081" s="267">
        <v>45014</v>
      </c>
      <c r="K4081" s="267">
        <f>J4081+1</f>
        <v>45015</v>
      </c>
      <c r="L4081" s="266">
        <f>IF(M4081&lt;=365,1,2)</f>
        <v>1</v>
      </c>
      <c r="M4081" s="266">
        <f>IF(K4081&lt;$C$1,$C$2-$C$1+1,$C$2-K4081+1)</f>
        <v>32</v>
      </c>
      <c r="N4081" s="268">
        <f>M4081/365</f>
        <v>8.7671232876712329E-2</v>
      </c>
      <c r="O4081" s="269">
        <f>'Data and Parameter'!$E$4*'Data and Parameter'!$E$5*('Data and Parameter'!$E$6+'Data and Parameter'!$E$7)*'Data and Parameter'!$E$19*'Data and Parameter'!$E$14*'ER calculations'!N4081</f>
        <v>0.45393964699132677</v>
      </c>
    </row>
    <row r="4082" spans="1:15" ht="15">
      <c r="A4082" s="284">
        <v>4078</v>
      </c>
      <c r="B4082" s="287"/>
      <c r="C4082" s="287"/>
      <c r="D4082" s="284" t="s">
        <v>119</v>
      </c>
      <c r="E4082" s="287"/>
      <c r="F4082" s="285" t="s">
        <v>4203</v>
      </c>
      <c r="G4082" s="266" t="s">
        <v>121</v>
      </c>
      <c r="H4082" s="266">
        <f>IF(G4082="Traditional Stove",0.1,0.2)</f>
        <v>0.1</v>
      </c>
      <c r="I4082" s="266">
        <f>YEAR(J4082)</f>
        <v>2023</v>
      </c>
      <c r="J4082" s="267">
        <v>44990</v>
      </c>
      <c r="K4082" s="267">
        <f>J4082+1</f>
        <v>44991</v>
      </c>
      <c r="L4082" s="266">
        <f>IF(M4082&lt;=365,1,2)</f>
        <v>1</v>
      </c>
      <c r="M4082" s="266">
        <f>IF(K4082&lt;$C$1,$C$2-$C$1+1,$C$2-K4082+1)</f>
        <v>56</v>
      </c>
      <c r="N4082" s="268">
        <f>M4082/365</f>
        <v>0.15342465753424658</v>
      </c>
      <c r="O4082" s="269">
        <f>'Data and Parameter'!$E$4*'Data and Parameter'!$E$5*('Data and Parameter'!$E$6+'Data and Parameter'!$E$7)*'Data and Parameter'!$E$19*'Data and Parameter'!$E$14*'ER calculations'!N4082</f>
        <v>0.79439438223482184</v>
      </c>
    </row>
    <row r="4083" spans="1:15" ht="15">
      <c r="A4083" s="284">
        <v>4079</v>
      </c>
      <c r="B4083" s="287"/>
      <c r="C4083" s="287"/>
      <c r="D4083" s="284" t="s">
        <v>119</v>
      </c>
      <c r="E4083" s="287"/>
      <c r="F4083" s="285" t="s">
        <v>4204</v>
      </c>
      <c r="G4083" s="266" t="s">
        <v>121</v>
      </c>
      <c r="H4083" s="266">
        <f>IF(G4083="Traditional Stove",0.1,0.2)</f>
        <v>0.1</v>
      </c>
      <c r="I4083" s="266">
        <f>YEAR(J4083)</f>
        <v>2023</v>
      </c>
      <c r="J4083" s="267">
        <v>44972</v>
      </c>
      <c r="K4083" s="267">
        <f>J4083+1</f>
        <v>44973</v>
      </c>
      <c r="L4083" s="266">
        <f>IF(M4083&lt;=365,1,2)</f>
        <v>1</v>
      </c>
      <c r="M4083" s="266">
        <f>IF(K4083&lt;$C$1,$C$2-$C$1+1,$C$2-K4083+1)</f>
        <v>74</v>
      </c>
      <c r="N4083" s="268">
        <f>M4083/365</f>
        <v>0.20273972602739726</v>
      </c>
      <c r="O4083" s="269">
        <f>'Data and Parameter'!$E$4*'Data and Parameter'!$E$5*('Data and Parameter'!$E$6+'Data and Parameter'!$E$7)*'Data and Parameter'!$E$19*'Data and Parameter'!$E$14*'ER calculations'!N4083</f>
        <v>1.0497354336674432</v>
      </c>
    </row>
    <row r="4084" spans="1:15" ht="15">
      <c r="A4084" s="284">
        <v>4080</v>
      </c>
      <c r="B4084" s="287"/>
      <c r="C4084" s="287"/>
      <c r="D4084" s="284" t="s">
        <v>1376</v>
      </c>
      <c r="E4084" s="287"/>
      <c r="F4084" s="285" t="s">
        <v>4205</v>
      </c>
      <c r="G4084" s="266" t="s">
        <v>121</v>
      </c>
      <c r="H4084" s="266">
        <f>IF(G4084="Traditional Stove",0.1,0.2)</f>
        <v>0.1</v>
      </c>
      <c r="I4084" s="266">
        <f>YEAR(J4084)</f>
        <v>2023</v>
      </c>
      <c r="J4084" s="267">
        <v>44984</v>
      </c>
      <c r="K4084" s="267">
        <f>J4084+1</f>
        <v>44985</v>
      </c>
      <c r="L4084" s="266">
        <f>IF(M4084&lt;=365,1,2)</f>
        <v>1</v>
      </c>
      <c r="M4084" s="266">
        <f>IF(K4084&lt;$C$1,$C$2-$C$1+1,$C$2-K4084+1)</f>
        <v>62</v>
      </c>
      <c r="N4084" s="268">
        <f>M4084/365</f>
        <v>0.16986301369863013</v>
      </c>
      <c r="O4084" s="269">
        <f>'Data and Parameter'!$E$4*'Data and Parameter'!$E$5*('Data and Parameter'!$E$6+'Data and Parameter'!$E$7)*'Data and Parameter'!$E$19*'Data and Parameter'!$E$14*'ER calculations'!N4084</f>
        <v>0.87950806604569554</v>
      </c>
    </row>
    <row r="4085" spans="1:15" ht="15">
      <c r="A4085" s="284">
        <v>4081</v>
      </c>
      <c r="B4085" s="287"/>
      <c r="C4085" s="287"/>
      <c r="D4085" s="284" t="s">
        <v>1376</v>
      </c>
      <c r="E4085" s="287"/>
      <c r="F4085" s="285" t="s">
        <v>4206</v>
      </c>
      <c r="G4085" s="266" t="s">
        <v>121</v>
      </c>
      <c r="H4085" s="266">
        <f>IF(G4085="Traditional Stove",0.1,0.2)</f>
        <v>0.1</v>
      </c>
      <c r="I4085" s="266">
        <f>YEAR(J4085)</f>
        <v>2023</v>
      </c>
      <c r="J4085" s="267">
        <v>44984</v>
      </c>
      <c r="K4085" s="267">
        <f>J4085+1</f>
        <v>44985</v>
      </c>
      <c r="L4085" s="266">
        <f>IF(M4085&lt;=365,1,2)</f>
        <v>1</v>
      </c>
      <c r="M4085" s="266">
        <f>IF(K4085&lt;$C$1,$C$2-$C$1+1,$C$2-K4085+1)</f>
        <v>62</v>
      </c>
      <c r="N4085" s="268">
        <f>M4085/365</f>
        <v>0.16986301369863013</v>
      </c>
      <c r="O4085" s="269">
        <f>'Data and Parameter'!$E$4*'Data and Parameter'!$E$5*('Data and Parameter'!$E$6+'Data and Parameter'!$E$7)*'Data and Parameter'!$E$19*'Data and Parameter'!$E$14*'ER calculations'!N4085</f>
        <v>0.87950806604569554</v>
      </c>
    </row>
    <row r="4086" spans="1:15" ht="15">
      <c r="A4086" s="284">
        <v>4082</v>
      </c>
      <c r="B4086" s="287"/>
      <c r="C4086" s="287"/>
      <c r="D4086" s="284" t="s">
        <v>119</v>
      </c>
      <c r="E4086" s="287"/>
      <c r="F4086" s="285" t="s">
        <v>4207</v>
      </c>
      <c r="G4086" s="266" t="s">
        <v>121</v>
      </c>
      <c r="H4086" s="266">
        <f>IF(G4086="Traditional Stove",0.1,0.2)</f>
        <v>0.1</v>
      </c>
      <c r="I4086" s="266">
        <f>YEAR(J4086)</f>
        <v>2023</v>
      </c>
      <c r="J4086" s="267">
        <v>44972</v>
      </c>
      <c r="K4086" s="267">
        <f>J4086+1</f>
        <v>44973</v>
      </c>
      <c r="L4086" s="266">
        <f>IF(M4086&lt;=365,1,2)</f>
        <v>1</v>
      </c>
      <c r="M4086" s="266">
        <f>IF(K4086&lt;$C$1,$C$2-$C$1+1,$C$2-K4086+1)</f>
        <v>74</v>
      </c>
      <c r="N4086" s="268">
        <f>M4086/365</f>
        <v>0.20273972602739726</v>
      </c>
      <c r="O4086" s="269">
        <f>'Data and Parameter'!$E$4*'Data and Parameter'!$E$5*('Data and Parameter'!$E$6+'Data and Parameter'!$E$7)*'Data and Parameter'!$E$19*'Data and Parameter'!$E$14*'ER calculations'!N4086</f>
        <v>1.0497354336674432</v>
      </c>
    </row>
    <row r="4087" spans="1:15" ht="15">
      <c r="A4087" s="284">
        <v>4083</v>
      </c>
      <c r="B4087" s="287"/>
      <c r="C4087" s="287"/>
      <c r="D4087" s="284" t="s">
        <v>119</v>
      </c>
      <c r="E4087" s="287"/>
      <c r="F4087" s="285" t="s">
        <v>4208</v>
      </c>
      <c r="G4087" s="266" t="s">
        <v>121</v>
      </c>
      <c r="H4087" s="266">
        <f>IF(G4087="Traditional Stove",0.1,0.2)</f>
        <v>0.1</v>
      </c>
      <c r="I4087" s="266">
        <f>YEAR(J4087)</f>
        <v>2023</v>
      </c>
      <c r="J4087" s="267">
        <v>44968</v>
      </c>
      <c r="K4087" s="267">
        <f>J4087+1</f>
        <v>44969</v>
      </c>
      <c r="L4087" s="266">
        <f>IF(M4087&lt;=365,1,2)</f>
        <v>1</v>
      </c>
      <c r="M4087" s="266">
        <f>IF(K4087&lt;$C$1,$C$2-$C$1+1,$C$2-K4087+1)</f>
        <v>78</v>
      </c>
      <c r="N4087" s="268">
        <f>M4087/365</f>
        <v>0.21369863013698631</v>
      </c>
      <c r="O4087" s="269">
        <f>'Data and Parameter'!$E$4*'Data and Parameter'!$E$5*('Data and Parameter'!$E$6+'Data and Parameter'!$E$7)*'Data and Parameter'!$E$19*'Data and Parameter'!$E$14*'ER calculations'!N4087</f>
        <v>1.1064778895413589</v>
      </c>
    </row>
    <row r="4088" spans="1:15" ht="15">
      <c r="A4088" s="284">
        <v>4084</v>
      </c>
      <c r="B4088" s="287"/>
      <c r="C4088" s="287"/>
      <c r="D4088" s="284" t="s">
        <v>1376</v>
      </c>
      <c r="E4088" s="287"/>
      <c r="F4088" s="285" t="s">
        <v>4209</v>
      </c>
      <c r="G4088" s="266" t="s">
        <v>121</v>
      </c>
      <c r="H4088" s="266">
        <f>IF(G4088="Traditional Stove",0.1,0.2)</f>
        <v>0.1</v>
      </c>
      <c r="I4088" s="266">
        <f>YEAR(J4088)</f>
        <v>2023</v>
      </c>
      <c r="J4088" s="267">
        <v>44984</v>
      </c>
      <c r="K4088" s="267">
        <f>J4088+1</f>
        <v>44985</v>
      </c>
      <c r="L4088" s="266">
        <f>IF(M4088&lt;=365,1,2)</f>
        <v>1</v>
      </c>
      <c r="M4088" s="266">
        <f>IF(K4088&lt;$C$1,$C$2-$C$1+1,$C$2-K4088+1)</f>
        <v>62</v>
      </c>
      <c r="N4088" s="268">
        <f>M4088/365</f>
        <v>0.16986301369863013</v>
      </c>
      <c r="O4088" s="269">
        <f>'Data and Parameter'!$E$4*'Data and Parameter'!$E$5*('Data and Parameter'!$E$6+'Data and Parameter'!$E$7)*'Data and Parameter'!$E$19*'Data and Parameter'!$E$14*'ER calculations'!N4088</f>
        <v>0.87950806604569554</v>
      </c>
    </row>
    <row r="4089" spans="1:15" ht="15">
      <c r="A4089" s="284">
        <v>4085</v>
      </c>
      <c r="B4089" s="287"/>
      <c r="C4089" s="287"/>
      <c r="D4089" s="284" t="s">
        <v>119</v>
      </c>
      <c r="E4089" s="287"/>
      <c r="F4089" s="285" t="s">
        <v>4210</v>
      </c>
      <c r="G4089" s="266" t="s">
        <v>121</v>
      </c>
      <c r="H4089" s="266">
        <f>IF(G4089="Traditional Stove",0.1,0.2)</f>
        <v>0.1</v>
      </c>
      <c r="I4089" s="266">
        <f>YEAR(J4089)</f>
        <v>2023</v>
      </c>
      <c r="J4089" s="267">
        <v>44972</v>
      </c>
      <c r="K4089" s="267">
        <f>J4089+1</f>
        <v>44973</v>
      </c>
      <c r="L4089" s="266">
        <f>IF(M4089&lt;=365,1,2)</f>
        <v>1</v>
      </c>
      <c r="M4089" s="266">
        <f>IF(K4089&lt;$C$1,$C$2-$C$1+1,$C$2-K4089+1)</f>
        <v>74</v>
      </c>
      <c r="N4089" s="268">
        <f>M4089/365</f>
        <v>0.20273972602739726</v>
      </c>
      <c r="O4089" s="269">
        <f>'Data and Parameter'!$E$4*'Data and Parameter'!$E$5*('Data and Parameter'!$E$6+'Data and Parameter'!$E$7)*'Data and Parameter'!$E$19*'Data and Parameter'!$E$14*'ER calculations'!N4089</f>
        <v>1.0497354336674432</v>
      </c>
    </row>
    <row r="4090" spans="1:15" ht="15">
      <c r="A4090" s="284">
        <v>4086</v>
      </c>
      <c r="B4090" s="287"/>
      <c r="C4090" s="287"/>
      <c r="D4090" s="284" t="s">
        <v>119</v>
      </c>
      <c r="E4090" s="287"/>
      <c r="F4090" s="285" t="s">
        <v>4211</v>
      </c>
      <c r="G4090" s="266" t="s">
        <v>121</v>
      </c>
      <c r="H4090" s="266">
        <f>IF(G4090="Traditional Stove",0.1,0.2)</f>
        <v>0.1</v>
      </c>
      <c r="I4090" s="266">
        <f>YEAR(J4090)</f>
        <v>2023</v>
      </c>
      <c r="J4090" s="267">
        <v>44989</v>
      </c>
      <c r="K4090" s="267">
        <f>J4090+1</f>
        <v>44990</v>
      </c>
      <c r="L4090" s="266">
        <f>IF(M4090&lt;=365,1,2)</f>
        <v>1</v>
      </c>
      <c r="M4090" s="266">
        <f>IF(K4090&lt;$C$1,$C$2-$C$1+1,$C$2-K4090+1)</f>
        <v>57</v>
      </c>
      <c r="N4090" s="268">
        <f>M4090/365</f>
        <v>0.15616438356164383</v>
      </c>
      <c r="O4090" s="269">
        <f>'Data and Parameter'!$E$4*'Data and Parameter'!$E$5*('Data and Parameter'!$E$6+'Data and Parameter'!$E$7)*'Data and Parameter'!$E$19*'Data and Parameter'!$E$14*'ER calculations'!N4090</f>
        <v>0.80857999620330079</v>
      </c>
    </row>
    <row r="4091" spans="1:15" ht="15">
      <c r="A4091" s="284">
        <v>4087</v>
      </c>
      <c r="B4091" s="287"/>
      <c r="C4091" s="287"/>
      <c r="D4091" s="284" t="s">
        <v>1376</v>
      </c>
      <c r="E4091" s="287"/>
      <c r="F4091" s="285" t="s">
        <v>4212</v>
      </c>
      <c r="G4091" s="266" t="s">
        <v>121</v>
      </c>
      <c r="H4091" s="266">
        <f>IF(G4091="Traditional Stove",0.1,0.2)</f>
        <v>0.1</v>
      </c>
      <c r="I4091" s="266">
        <f>YEAR(J4091)</f>
        <v>2023</v>
      </c>
      <c r="J4091" s="267">
        <v>44984</v>
      </c>
      <c r="K4091" s="267">
        <f>J4091+1</f>
        <v>44985</v>
      </c>
      <c r="L4091" s="266">
        <f>IF(M4091&lt;=365,1,2)</f>
        <v>1</v>
      </c>
      <c r="M4091" s="266">
        <f>IF(K4091&lt;$C$1,$C$2-$C$1+1,$C$2-K4091+1)</f>
        <v>62</v>
      </c>
      <c r="N4091" s="268">
        <f>M4091/365</f>
        <v>0.16986301369863013</v>
      </c>
      <c r="O4091" s="269">
        <f>'Data and Parameter'!$E$4*'Data and Parameter'!$E$5*('Data and Parameter'!$E$6+'Data and Parameter'!$E$7)*'Data and Parameter'!$E$19*'Data and Parameter'!$E$14*'ER calculations'!N4091</f>
        <v>0.87950806604569554</v>
      </c>
    </row>
    <row r="4092" spans="1:15" ht="15">
      <c r="A4092" s="284">
        <v>4088</v>
      </c>
      <c r="B4092" s="287"/>
      <c r="C4092" s="287"/>
      <c r="D4092" s="284" t="s">
        <v>1376</v>
      </c>
      <c r="E4092" s="287"/>
      <c r="F4092" s="285" t="s">
        <v>4213</v>
      </c>
      <c r="G4092" s="266" t="s">
        <v>121</v>
      </c>
      <c r="H4092" s="266">
        <f>IF(G4092="Traditional Stove",0.1,0.2)</f>
        <v>0.1</v>
      </c>
      <c r="I4092" s="266">
        <f>YEAR(J4092)</f>
        <v>2023</v>
      </c>
      <c r="J4092" s="267">
        <v>44984</v>
      </c>
      <c r="K4092" s="267">
        <f>J4092+1</f>
        <v>44985</v>
      </c>
      <c r="L4092" s="266">
        <f>IF(M4092&lt;=365,1,2)</f>
        <v>1</v>
      </c>
      <c r="M4092" s="266">
        <f>IF(K4092&lt;$C$1,$C$2-$C$1+1,$C$2-K4092+1)</f>
        <v>62</v>
      </c>
      <c r="N4092" s="268">
        <f>M4092/365</f>
        <v>0.16986301369863013</v>
      </c>
      <c r="O4092" s="269">
        <f>'Data and Parameter'!$E$4*'Data and Parameter'!$E$5*('Data and Parameter'!$E$6+'Data and Parameter'!$E$7)*'Data and Parameter'!$E$19*'Data and Parameter'!$E$14*'ER calculations'!N4092</f>
        <v>0.87950806604569554</v>
      </c>
    </row>
    <row r="4093" spans="1:15" ht="15">
      <c r="A4093" s="284">
        <v>4089</v>
      </c>
      <c r="B4093" s="287"/>
      <c r="C4093" s="287"/>
      <c r="D4093" s="284" t="s">
        <v>119</v>
      </c>
      <c r="E4093" s="287"/>
      <c r="F4093" s="285" t="s">
        <v>4214</v>
      </c>
      <c r="G4093" s="266" t="s">
        <v>121</v>
      </c>
      <c r="H4093" s="266">
        <f>IF(G4093="Traditional Stove",0.1,0.2)</f>
        <v>0.1</v>
      </c>
      <c r="I4093" s="266">
        <f>YEAR(J4093)</f>
        <v>2023</v>
      </c>
      <c r="J4093" s="267">
        <v>44990</v>
      </c>
      <c r="K4093" s="267">
        <f>J4093+1</f>
        <v>44991</v>
      </c>
      <c r="L4093" s="266">
        <f>IF(M4093&lt;=365,1,2)</f>
        <v>1</v>
      </c>
      <c r="M4093" s="266">
        <f>IF(K4093&lt;$C$1,$C$2-$C$1+1,$C$2-K4093+1)</f>
        <v>56</v>
      </c>
      <c r="N4093" s="268">
        <f>M4093/365</f>
        <v>0.15342465753424658</v>
      </c>
      <c r="O4093" s="269">
        <f>'Data and Parameter'!$E$4*'Data and Parameter'!$E$5*('Data and Parameter'!$E$6+'Data and Parameter'!$E$7)*'Data and Parameter'!$E$19*'Data and Parameter'!$E$14*'ER calculations'!N4093</f>
        <v>0.79439438223482184</v>
      </c>
    </row>
    <row r="4094" spans="1:15" ht="15">
      <c r="A4094" s="284">
        <v>4090</v>
      </c>
      <c r="B4094" s="287"/>
      <c r="C4094" s="287"/>
      <c r="D4094" s="284" t="s">
        <v>119</v>
      </c>
      <c r="E4094" s="287"/>
      <c r="F4094" s="285" t="s">
        <v>4215</v>
      </c>
      <c r="G4094" s="266" t="s">
        <v>121</v>
      </c>
      <c r="H4094" s="266">
        <f>IF(G4094="Traditional Stove",0.1,0.2)</f>
        <v>0.1</v>
      </c>
      <c r="I4094" s="266">
        <f>YEAR(J4094)</f>
        <v>2023</v>
      </c>
      <c r="J4094" s="267">
        <v>44972</v>
      </c>
      <c r="K4094" s="267">
        <f>J4094+1</f>
        <v>44973</v>
      </c>
      <c r="L4094" s="266">
        <f>IF(M4094&lt;=365,1,2)</f>
        <v>1</v>
      </c>
      <c r="M4094" s="266">
        <f>IF(K4094&lt;$C$1,$C$2-$C$1+1,$C$2-K4094+1)</f>
        <v>74</v>
      </c>
      <c r="N4094" s="268">
        <f>M4094/365</f>
        <v>0.20273972602739726</v>
      </c>
      <c r="O4094" s="269">
        <f>'Data and Parameter'!$E$4*'Data and Parameter'!$E$5*('Data and Parameter'!$E$6+'Data and Parameter'!$E$7)*'Data and Parameter'!$E$19*'Data and Parameter'!$E$14*'ER calculations'!N4094</f>
        <v>1.0497354336674432</v>
      </c>
    </row>
    <row r="4095" spans="1:15" ht="15">
      <c r="A4095" s="284">
        <v>4091</v>
      </c>
      <c r="B4095" s="287"/>
      <c r="C4095" s="287"/>
      <c r="D4095" s="284" t="s">
        <v>1376</v>
      </c>
      <c r="E4095" s="287"/>
      <c r="F4095" s="285" t="s">
        <v>4216</v>
      </c>
      <c r="G4095" s="266" t="s">
        <v>121</v>
      </c>
      <c r="H4095" s="266">
        <f>IF(G4095="Traditional Stove",0.1,0.2)</f>
        <v>0.1</v>
      </c>
      <c r="I4095" s="266">
        <f>YEAR(J4095)</f>
        <v>2023</v>
      </c>
      <c r="J4095" s="267">
        <v>44984</v>
      </c>
      <c r="K4095" s="267">
        <f>J4095+1</f>
        <v>44985</v>
      </c>
      <c r="L4095" s="266">
        <f>IF(M4095&lt;=365,1,2)</f>
        <v>1</v>
      </c>
      <c r="M4095" s="266">
        <f>IF(K4095&lt;$C$1,$C$2-$C$1+1,$C$2-K4095+1)</f>
        <v>62</v>
      </c>
      <c r="N4095" s="268">
        <f>M4095/365</f>
        <v>0.16986301369863013</v>
      </c>
      <c r="O4095" s="269">
        <f>'Data and Parameter'!$E$4*'Data and Parameter'!$E$5*('Data and Parameter'!$E$6+'Data and Parameter'!$E$7)*'Data and Parameter'!$E$19*'Data and Parameter'!$E$14*'ER calculations'!N4095</f>
        <v>0.87950806604569554</v>
      </c>
    </row>
    <row r="4096" spans="1:15" ht="15">
      <c r="A4096" s="284">
        <v>4092</v>
      </c>
      <c r="B4096" s="287"/>
      <c r="C4096" s="287"/>
      <c r="D4096" s="284" t="s">
        <v>119</v>
      </c>
      <c r="E4096" s="287"/>
      <c r="F4096" s="285" t="s">
        <v>4217</v>
      </c>
      <c r="G4096" s="266" t="s">
        <v>121</v>
      </c>
      <c r="H4096" s="266">
        <f>IF(G4096="Traditional Stove",0.1,0.2)</f>
        <v>0.1</v>
      </c>
      <c r="I4096" s="266">
        <f>YEAR(J4096)</f>
        <v>2023</v>
      </c>
      <c r="J4096" s="267">
        <v>44989</v>
      </c>
      <c r="K4096" s="267">
        <f>J4096+1</f>
        <v>44990</v>
      </c>
      <c r="L4096" s="266">
        <f>IF(M4096&lt;=365,1,2)</f>
        <v>1</v>
      </c>
      <c r="M4096" s="266">
        <f>IF(K4096&lt;$C$1,$C$2-$C$1+1,$C$2-K4096+1)</f>
        <v>57</v>
      </c>
      <c r="N4096" s="268">
        <f>M4096/365</f>
        <v>0.15616438356164383</v>
      </c>
      <c r="O4096" s="269">
        <f>'Data and Parameter'!$E$4*'Data and Parameter'!$E$5*('Data and Parameter'!$E$6+'Data and Parameter'!$E$7)*'Data and Parameter'!$E$19*'Data and Parameter'!$E$14*'ER calculations'!N4096</f>
        <v>0.80857999620330079</v>
      </c>
    </row>
    <row r="4097" spans="1:15" ht="15">
      <c r="A4097" s="284">
        <v>4093</v>
      </c>
      <c r="B4097" s="287"/>
      <c r="C4097" s="287"/>
      <c r="D4097" s="284" t="s">
        <v>1376</v>
      </c>
      <c r="E4097" s="287"/>
      <c r="F4097" s="285" t="s">
        <v>4218</v>
      </c>
      <c r="G4097" s="266" t="s">
        <v>121</v>
      </c>
      <c r="H4097" s="266">
        <f>IF(G4097="Traditional Stove",0.1,0.2)</f>
        <v>0.1</v>
      </c>
      <c r="I4097" s="266">
        <f>YEAR(J4097)</f>
        <v>2023</v>
      </c>
      <c r="J4097" s="267">
        <v>44984</v>
      </c>
      <c r="K4097" s="267">
        <f>J4097+1</f>
        <v>44985</v>
      </c>
      <c r="L4097" s="266">
        <f>IF(M4097&lt;=365,1,2)</f>
        <v>1</v>
      </c>
      <c r="M4097" s="266">
        <f>IF(K4097&lt;$C$1,$C$2-$C$1+1,$C$2-K4097+1)</f>
        <v>62</v>
      </c>
      <c r="N4097" s="268">
        <f>M4097/365</f>
        <v>0.16986301369863013</v>
      </c>
      <c r="O4097" s="269">
        <f>'Data and Parameter'!$E$4*'Data and Parameter'!$E$5*('Data and Parameter'!$E$6+'Data and Parameter'!$E$7)*'Data and Parameter'!$E$19*'Data and Parameter'!$E$14*'ER calculations'!N4097</f>
        <v>0.87950806604569554</v>
      </c>
    </row>
    <row r="4098" spans="1:15" ht="15">
      <c r="A4098" s="284">
        <v>4094</v>
      </c>
      <c r="B4098" s="287"/>
      <c r="C4098" s="287"/>
      <c r="D4098" s="284" t="s">
        <v>119</v>
      </c>
      <c r="E4098" s="287"/>
      <c r="F4098" s="285" t="s">
        <v>4219</v>
      </c>
      <c r="G4098" s="266" t="s">
        <v>121</v>
      </c>
      <c r="H4098" s="266">
        <f>IF(G4098="Traditional Stove",0.1,0.2)</f>
        <v>0.1</v>
      </c>
      <c r="I4098" s="266">
        <f>YEAR(J4098)</f>
        <v>2023</v>
      </c>
      <c r="J4098" s="267">
        <v>44972</v>
      </c>
      <c r="K4098" s="267">
        <f>J4098+1</f>
        <v>44973</v>
      </c>
      <c r="L4098" s="266">
        <f>IF(M4098&lt;=365,1,2)</f>
        <v>1</v>
      </c>
      <c r="M4098" s="266">
        <f>IF(K4098&lt;$C$1,$C$2-$C$1+1,$C$2-K4098+1)</f>
        <v>74</v>
      </c>
      <c r="N4098" s="268">
        <f>M4098/365</f>
        <v>0.20273972602739726</v>
      </c>
      <c r="O4098" s="269">
        <f>'Data and Parameter'!$E$4*'Data and Parameter'!$E$5*('Data and Parameter'!$E$6+'Data and Parameter'!$E$7)*'Data and Parameter'!$E$19*'Data and Parameter'!$E$14*'ER calculations'!N4098</f>
        <v>1.0497354336674432</v>
      </c>
    </row>
    <row r="4099" spans="1:15" ht="15">
      <c r="A4099" s="284">
        <v>4095</v>
      </c>
      <c r="B4099" s="287"/>
      <c r="C4099" s="287"/>
      <c r="D4099" s="284" t="s">
        <v>1376</v>
      </c>
      <c r="E4099" s="287"/>
      <c r="F4099" s="285" t="s">
        <v>4220</v>
      </c>
      <c r="G4099" s="266" t="s">
        <v>121</v>
      </c>
      <c r="H4099" s="266">
        <f>IF(G4099="Traditional Stove",0.1,0.2)</f>
        <v>0.1</v>
      </c>
      <c r="I4099" s="266">
        <f>YEAR(J4099)</f>
        <v>2023</v>
      </c>
      <c r="J4099" s="267">
        <v>44972</v>
      </c>
      <c r="K4099" s="267">
        <f>J4099+1</f>
        <v>44973</v>
      </c>
      <c r="L4099" s="266">
        <f>IF(M4099&lt;=365,1,2)</f>
        <v>1</v>
      </c>
      <c r="M4099" s="266">
        <f>IF(K4099&lt;$C$1,$C$2-$C$1+1,$C$2-K4099+1)</f>
        <v>74</v>
      </c>
      <c r="N4099" s="268">
        <f>M4099/365</f>
        <v>0.20273972602739726</v>
      </c>
      <c r="O4099" s="269">
        <f>'Data and Parameter'!$E$4*'Data and Parameter'!$E$5*('Data and Parameter'!$E$6+'Data and Parameter'!$E$7)*'Data and Parameter'!$E$19*'Data and Parameter'!$E$14*'ER calculations'!N4099</f>
        <v>1.0497354336674432</v>
      </c>
    </row>
    <row r="4100" spans="1:15" ht="15">
      <c r="A4100" s="284">
        <v>4096</v>
      </c>
      <c r="B4100" s="287"/>
      <c r="C4100" s="287"/>
      <c r="D4100" s="284" t="s">
        <v>119</v>
      </c>
      <c r="E4100" s="287"/>
      <c r="F4100" s="285" t="s">
        <v>4221</v>
      </c>
      <c r="G4100" s="266" t="s">
        <v>121</v>
      </c>
      <c r="H4100" s="266">
        <f>IF(G4100="Traditional Stove",0.1,0.2)</f>
        <v>0.1</v>
      </c>
      <c r="I4100" s="266">
        <f>YEAR(J4100)</f>
        <v>2023</v>
      </c>
      <c r="J4100" s="267">
        <v>44989</v>
      </c>
      <c r="K4100" s="267">
        <f>J4100+1</f>
        <v>44990</v>
      </c>
      <c r="L4100" s="266">
        <f>IF(M4100&lt;=365,1,2)</f>
        <v>1</v>
      </c>
      <c r="M4100" s="266">
        <f>IF(K4100&lt;$C$1,$C$2-$C$1+1,$C$2-K4100+1)</f>
        <v>57</v>
      </c>
      <c r="N4100" s="268">
        <f>M4100/365</f>
        <v>0.15616438356164383</v>
      </c>
      <c r="O4100" s="269">
        <f>'Data and Parameter'!$E$4*'Data and Parameter'!$E$5*('Data and Parameter'!$E$6+'Data and Parameter'!$E$7)*'Data and Parameter'!$E$19*'Data and Parameter'!$E$14*'ER calculations'!N4100</f>
        <v>0.80857999620330079</v>
      </c>
    </row>
    <row r="4101" spans="1:15" ht="15">
      <c r="A4101" s="284">
        <v>4097</v>
      </c>
      <c r="B4101" s="287"/>
      <c r="C4101" s="287"/>
      <c r="D4101" s="284" t="s">
        <v>119</v>
      </c>
      <c r="E4101" s="287"/>
      <c r="F4101" s="285" t="s">
        <v>4222</v>
      </c>
      <c r="G4101" s="266" t="s">
        <v>121</v>
      </c>
      <c r="H4101" s="266">
        <f>IF(G4101="Traditional Stove",0.1,0.2)</f>
        <v>0.1</v>
      </c>
      <c r="I4101" s="266">
        <f>YEAR(J4101)</f>
        <v>2023</v>
      </c>
      <c r="J4101" s="267">
        <v>44972</v>
      </c>
      <c r="K4101" s="267">
        <f>J4101+1</f>
        <v>44973</v>
      </c>
      <c r="L4101" s="266">
        <f>IF(M4101&lt;=365,1,2)</f>
        <v>1</v>
      </c>
      <c r="M4101" s="266">
        <f>IF(K4101&lt;$C$1,$C$2-$C$1+1,$C$2-K4101+1)</f>
        <v>74</v>
      </c>
      <c r="N4101" s="268">
        <f>M4101/365</f>
        <v>0.20273972602739726</v>
      </c>
      <c r="O4101" s="269">
        <f>'Data and Parameter'!$E$4*'Data and Parameter'!$E$5*('Data and Parameter'!$E$6+'Data and Parameter'!$E$7)*'Data and Parameter'!$E$19*'Data and Parameter'!$E$14*'ER calculations'!N4101</f>
        <v>1.0497354336674432</v>
      </c>
    </row>
    <row r="4102" spans="1:15" ht="15">
      <c r="A4102" s="284">
        <v>4098</v>
      </c>
      <c r="B4102" s="287"/>
      <c r="C4102" s="287"/>
      <c r="D4102" s="284" t="s">
        <v>119</v>
      </c>
      <c r="E4102" s="287"/>
      <c r="F4102" s="285" t="s">
        <v>4223</v>
      </c>
      <c r="G4102" s="266" t="s">
        <v>121</v>
      </c>
      <c r="H4102" s="266">
        <f>IF(G4102="Traditional Stove",0.1,0.2)</f>
        <v>0.1</v>
      </c>
      <c r="I4102" s="266">
        <f>YEAR(J4102)</f>
        <v>2023</v>
      </c>
      <c r="J4102" s="267">
        <v>44990</v>
      </c>
      <c r="K4102" s="267">
        <f>J4102+1</f>
        <v>44991</v>
      </c>
      <c r="L4102" s="266">
        <f>IF(M4102&lt;=365,1,2)</f>
        <v>1</v>
      </c>
      <c r="M4102" s="266">
        <f>IF(K4102&lt;$C$1,$C$2-$C$1+1,$C$2-K4102+1)</f>
        <v>56</v>
      </c>
      <c r="N4102" s="268">
        <f>M4102/365</f>
        <v>0.15342465753424658</v>
      </c>
      <c r="O4102" s="269">
        <f>'Data and Parameter'!$E$4*'Data and Parameter'!$E$5*('Data and Parameter'!$E$6+'Data and Parameter'!$E$7)*'Data and Parameter'!$E$19*'Data and Parameter'!$E$14*'ER calculations'!N4102</f>
        <v>0.79439438223482184</v>
      </c>
    </row>
    <row r="4103" spans="1:15" ht="15">
      <c r="A4103" s="284">
        <v>4099</v>
      </c>
      <c r="B4103" s="287"/>
      <c r="C4103" s="287"/>
      <c r="D4103" s="284" t="s">
        <v>588</v>
      </c>
      <c r="E4103" s="287"/>
      <c r="F4103" s="285" t="s">
        <v>4224</v>
      </c>
      <c r="G4103" s="266" t="s">
        <v>121</v>
      </c>
      <c r="H4103" s="266">
        <f>IF(G4103="Traditional Stove",0.1,0.2)</f>
        <v>0.1</v>
      </c>
      <c r="I4103" s="266">
        <f>YEAR(J4103)</f>
        <v>2023</v>
      </c>
      <c r="J4103" s="267">
        <v>45014</v>
      </c>
      <c r="K4103" s="267">
        <f>J4103+1</f>
        <v>45015</v>
      </c>
      <c r="L4103" s="266">
        <f>IF(M4103&lt;=365,1,2)</f>
        <v>1</v>
      </c>
      <c r="M4103" s="266">
        <f>IF(K4103&lt;$C$1,$C$2-$C$1+1,$C$2-K4103+1)</f>
        <v>32</v>
      </c>
      <c r="N4103" s="268">
        <f>M4103/365</f>
        <v>8.7671232876712329E-2</v>
      </c>
      <c r="O4103" s="269">
        <f>'Data and Parameter'!$E$4*'Data and Parameter'!$E$5*('Data and Parameter'!$E$6+'Data and Parameter'!$E$7)*'Data and Parameter'!$E$19*'Data and Parameter'!$E$14*'ER calculations'!N4103</f>
        <v>0.45393964699132677</v>
      </c>
    </row>
    <row r="4104" spans="1:15" ht="15">
      <c r="A4104" s="284">
        <v>4100</v>
      </c>
      <c r="B4104" s="287"/>
      <c r="C4104" s="287"/>
      <c r="D4104" s="284" t="s">
        <v>1376</v>
      </c>
      <c r="E4104" s="287"/>
      <c r="F4104" s="285" t="s">
        <v>4225</v>
      </c>
      <c r="G4104" s="266" t="s">
        <v>121</v>
      </c>
      <c r="H4104" s="266">
        <f>IF(G4104="Traditional Stove",0.1,0.2)</f>
        <v>0.1</v>
      </c>
      <c r="I4104" s="266">
        <f>YEAR(J4104)</f>
        <v>2023</v>
      </c>
      <c r="J4104" s="267">
        <v>44984</v>
      </c>
      <c r="K4104" s="267">
        <f>J4104+1</f>
        <v>44985</v>
      </c>
      <c r="L4104" s="266">
        <f>IF(M4104&lt;=365,1,2)</f>
        <v>1</v>
      </c>
      <c r="M4104" s="266">
        <f>IF(K4104&lt;$C$1,$C$2-$C$1+1,$C$2-K4104+1)</f>
        <v>62</v>
      </c>
      <c r="N4104" s="268">
        <f>M4104/365</f>
        <v>0.16986301369863013</v>
      </c>
      <c r="O4104" s="269">
        <f>'Data and Parameter'!$E$4*'Data and Parameter'!$E$5*('Data and Parameter'!$E$6+'Data and Parameter'!$E$7)*'Data and Parameter'!$E$19*'Data and Parameter'!$E$14*'ER calculations'!N4104</f>
        <v>0.87950806604569554</v>
      </c>
    </row>
    <row r="4105" spans="1:15" ht="15">
      <c r="A4105" s="284">
        <v>4101</v>
      </c>
      <c r="B4105" s="287"/>
      <c r="C4105" s="287"/>
      <c r="D4105" s="284" t="s">
        <v>119</v>
      </c>
      <c r="E4105" s="287"/>
      <c r="F4105" s="285" t="s">
        <v>4226</v>
      </c>
      <c r="G4105" s="266" t="s">
        <v>121</v>
      </c>
      <c r="H4105" s="266">
        <f>IF(G4105="Traditional Stove",0.1,0.2)</f>
        <v>0.1</v>
      </c>
      <c r="I4105" s="266">
        <f>YEAR(J4105)</f>
        <v>2023</v>
      </c>
      <c r="J4105" s="267">
        <v>44972</v>
      </c>
      <c r="K4105" s="267">
        <f>J4105+1</f>
        <v>44973</v>
      </c>
      <c r="L4105" s="266">
        <f>IF(M4105&lt;=365,1,2)</f>
        <v>1</v>
      </c>
      <c r="M4105" s="266">
        <f>IF(K4105&lt;$C$1,$C$2-$C$1+1,$C$2-K4105+1)</f>
        <v>74</v>
      </c>
      <c r="N4105" s="268">
        <f>M4105/365</f>
        <v>0.20273972602739726</v>
      </c>
      <c r="O4105" s="269">
        <f>'Data and Parameter'!$E$4*'Data and Parameter'!$E$5*('Data and Parameter'!$E$6+'Data and Parameter'!$E$7)*'Data and Parameter'!$E$19*'Data and Parameter'!$E$14*'ER calculations'!N4105</f>
        <v>1.0497354336674432</v>
      </c>
    </row>
    <row r="4106" spans="1:15" ht="15">
      <c r="A4106" s="284">
        <v>4102</v>
      </c>
      <c r="B4106" s="287"/>
      <c r="C4106" s="287"/>
      <c r="D4106" s="284" t="s">
        <v>588</v>
      </c>
      <c r="E4106" s="287"/>
      <c r="F4106" s="285" t="s">
        <v>4227</v>
      </c>
      <c r="G4106" s="266" t="s">
        <v>121</v>
      </c>
      <c r="H4106" s="266">
        <f>IF(G4106="Traditional Stove",0.1,0.2)</f>
        <v>0.1</v>
      </c>
      <c r="I4106" s="266">
        <f>YEAR(J4106)</f>
        <v>2023</v>
      </c>
      <c r="J4106" s="267">
        <v>45014</v>
      </c>
      <c r="K4106" s="267">
        <f>J4106+1</f>
        <v>45015</v>
      </c>
      <c r="L4106" s="266">
        <f>IF(M4106&lt;=365,1,2)</f>
        <v>1</v>
      </c>
      <c r="M4106" s="266">
        <f>IF(K4106&lt;$C$1,$C$2-$C$1+1,$C$2-K4106+1)</f>
        <v>32</v>
      </c>
      <c r="N4106" s="268">
        <f>M4106/365</f>
        <v>8.7671232876712329E-2</v>
      </c>
      <c r="O4106" s="269">
        <f>'Data and Parameter'!$E$4*'Data and Parameter'!$E$5*('Data and Parameter'!$E$6+'Data and Parameter'!$E$7)*'Data and Parameter'!$E$19*'Data and Parameter'!$E$14*'ER calculations'!N4106</f>
        <v>0.45393964699132677</v>
      </c>
    </row>
    <row r="4107" spans="1:15" ht="15">
      <c r="A4107" s="284">
        <v>4103</v>
      </c>
      <c r="B4107" s="287"/>
      <c r="C4107" s="287"/>
      <c r="D4107" s="284" t="s">
        <v>119</v>
      </c>
      <c r="E4107" s="287"/>
      <c r="F4107" s="285" t="s">
        <v>4228</v>
      </c>
      <c r="G4107" s="266" t="s">
        <v>121</v>
      </c>
      <c r="H4107" s="266">
        <f>IF(G4107="Traditional Stove",0.1,0.2)</f>
        <v>0.1</v>
      </c>
      <c r="I4107" s="266">
        <f>YEAR(J4107)</f>
        <v>2023</v>
      </c>
      <c r="J4107" s="267">
        <v>44972</v>
      </c>
      <c r="K4107" s="267">
        <f>J4107+1</f>
        <v>44973</v>
      </c>
      <c r="L4107" s="266">
        <f>IF(M4107&lt;=365,1,2)</f>
        <v>1</v>
      </c>
      <c r="M4107" s="266">
        <f>IF(K4107&lt;$C$1,$C$2-$C$1+1,$C$2-K4107+1)</f>
        <v>74</v>
      </c>
      <c r="N4107" s="268">
        <f>M4107/365</f>
        <v>0.20273972602739726</v>
      </c>
      <c r="O4107" s="269">
        <f>'Data and Parameter'!$E$4*'Data and Parameter'!$E$5*('Data and Parameter'!$E$6+'Data and Parameter'!$E$7)*'Data and Parameter'!$E$19*'Data and Parameter'!$E$14*'ER calculations'!N4107</f>
        <v>1.0497354336674432</v>
      </c>
    </row>
    <row r="4108" spans="1:15" ht="15">
      <c r="A4108" s="284">
        <v>4104</v>
      </c>
      <c r="B4108" s="287"/>
      <c r="C4108" s="287"/>
      <c r="D4108" s="284" t="s">
        <v>588</v>
      </c>
      <c r="E4108" s="287"/>
      <c r="F4108" s="285" t="s">
        <v>4229</v>
      </c>
      <c r="G4108" s="266" t="s">
        <v>121</v>
      </c>
      <c r="H4108" s="266">
        <f>IF(G4108="Traditional Stove",0.1,0.2)</f>
        <v>0.1</v>
      </c>
      <c r="I4108" s="266">
        <f>YEAR(J4108)</f>
        <v>2023</v>
      </c>
      <c r="J4108" s="267">
        <v>45014</v>
      </c>
      <c r="K4108" s="267">
        <f>J4108+1</f>
        <v>45015</v>
      </c>
      <c r="L4108" s="266">
        <f>IF(M4108&lt;=365,1,2)</f>
        <v>1</v>
      </c>
      <c r="M4108" s="266">
        <f>IF(K4108&lt;$C$1,$C$2-$C$1+1,$C$2-K4108+1)</f>
        <v>32</v>
      </c>
      <c r="N4108" s="268">
        <f>M4108/365</f>
        <v>8.7671232876712329E-2</v>
      </c>
      <c r="O4108" s="269">
        <f>'Data and Parameter'!$E$4*'Data and Parameter'!$E$5*('Data and Parameter'!$E$6+'Data and Parameter'!$E$7)*'Data and Parameter'!$E$19*'Data and Parameter'!$E$14*'ER calculations'!N4108</f>
        <v>0.45393964699132677</v>
      </c>
    </row>
    <row r="4109" spans="1:15" ht="15">
      <c r="A4109" s="284">
        <v>4105</v>
      </c>
      <c r="B4109" s="287"/>
      <c r="C4109" s="287"/>
      <c r="D4109" s="284" t="s">
        <v>588</v>
      </c>
      <c r="E4109" s="287"/>
      <c r="F4109" s="285" t="s">
        <v>4230</v>
      </c>
      <c r="G4109" s="266" t="s">
        <v>121</v>
      </c>
      <c r="H4109" s="266">
        <f>IF(G4109="Traditional Stove",0.1,0.2)</f>
        <v>0.1</v>
      </c>
      <c r="I4109" s="266">
        <f>YEAR(J4109)</f>
        <v>2023</v>
      </c>
      <c r="J4109" s="267">
        <v>45014</v>
      </c>
      <c r="K4109" s="267">
        <f>J4109+1</f>
        <v>45015</v>
      </c>
      <c r="L4109" s="266">
        <f>IF(M4109&lt;=365,1,2)</f>
        <v>1</v>
      </c>
      <c r="M4109" s="266">
        <f>IF(K4109&lt;$C$1,$C$2-$C$1+1,$C$2-K4109+1)</f>
        <v>32</v>
      </c>
      <c r="N4109" s="268">
        <f>M4109/365</f>
        <v>8.7671232876712329E-2</v>
      </c>
      <c r="O4109" s="269">
        <f>'Data and Parameter'!$E$4*'Data and Parameter'!$E$5*('Data and Parameter'!$E$6+'Data and Parameter'!$E$7)*'Data and Parameter'!$E$19*'Data and Parameter'!$E$14*'ER calculations'!N4109</f>
        <v>0.45393964699132677</v>
      </c>
    </row>
    <row r="4110" spans="1:15" ht="15">
      <c r="A4110" s="284">
        <v>4106</v>
      </c>
      <c r="B4110" s="287"/>
      <c r="C4110" s="287"/>
      <c r="D4110" s="284" t="s">
        <v>119</v>
      </c>
      <c r="E4110" s="287"/>
      <c r="F4110" s="285" t="s">
        <v>4231</v>
      </c>
      <c r="G4110" s="266" t="s">
        <v>121</v>
      </c>
      <c r="H4110" s="266">
        <f>IF(G4110="Traditional Stove",0.1,0.2)</f>
        <v>0.1</v>
      </c>
      <c r="I4110" s="266">
        <f>YEAR(J4110)</f>
        <v>2023</v>
      </c>
      <c r="J4110" s="267">
        <v>44972</v>
      </c>
      <c r="K4110" s="267">
        <f>J4110+1</f>
        <v>44973</v>
      </c>
      <c r="L4110" s="266">
        <f>IF(M4110&lt;=365,1,2)</f>
        <v>1</v>
      </c>
      <c r="M4110" s="266">
        <f>IF(K4110&lt;$C$1,$C$2-$C$1+1,$C$2-K4110+1)</f>
        <v>74</v>
      </c>
      <c r="N4110" s="268">
        <f>M4110/365</f>
        <v>0.20273972602739726</v>
      </c>
      <c r="O4110" s="269">
        <f>'Data and Parameter'!$E$4*'Data and Parameter'!$E$5*('Data and Parameter'!$E$6+'Data and Parameter'!$E$7)*'Data and Parameter'!$E$19*'Data and Parameter'!$E$14*'ER calculations'!N4110</f>
        <v>1.0497354336674432</v>
      </c>
    </row>
    <row r="4111" spans="1:15" ht="15">
      <c r="A4111" s="284">
        <v>4107</v>
      </c>
      <c r="B4111" s="287"/>
      <c r="C4111" s="287"/>
      <c r="D4111" s="284" t="s">
        <v>588</v>
      </c>
      <c r="E4111" s="287"/>
      <c r="F4111" s="285" t="s">
        <v>4232</v>
      </c>
      <c r="G4111" s="266" t="s">
        <v>121</v>
      </c>
      <c r="H4111" s="266">
        <f>IF(G4111="Traditional Stove",0.1,0.2)</f>
        <v>0.1</v>
      </c>
      <c r="I4111" s="266">
        <f>YEAR(J4111)</f>
        <v>2023</v>
      </c>
      <c r="J4111" s="267">
        <v>45014</v>
      </c>
      <c r="K4111" s="267">
        <f>J4111+1</f>
        <v>45015</v>
      </c>
      <c r="L4111" s="266">
        <f>IF(M4111&lt;=365,1,2)</f>
        <v>1</v>
      </c>
      <c r="M4111" s="266">
        <f>IF(K4111&lt;$C$1,$C$2-$C$1+1,$C$2-K4111+1)</f>
        <v>32</v>
      </c>
      <c r="N4111" s="268">
        <f>M4111/365</f>
        <v>8.7671232876712329E-2</v>
      </c>
      <c r="O4111" s="269">
        <f>'Data and Parameter'!$E$4*'Data and Parameter'!$E$5*('Data and Parameter'!$E$6+'Data and Parameter'!$E$7)*'Data and Parameter'!$E$19*'Data and Parameter'!$E$14*'ER calculations'!N4111</f>
        <v>0.45393964699132677</v>
      </c>
    </row>
    <row r="4112" spans="1:15" ht="15">
      <c r="A4112" s="284">
        <v>4108</v>
      </c>
      <c r="B4112" s="287"/>
      <c r="C4112" s="287"/>
      <c r="D4112" s="284" t="s">
        <v>119</v>
      </c>
      <c r="E4112" s="287"/>
      <c r="F4112" s="285" t="s">
        <v>4233</v>
      </c>
      <c r="G4112" s="266" t="s">
        <v>121</v>
      </c>
      <c r="H4112" s="266">
        <f>IF(G4112="Traditional Stove",0.1,0.2)</f>
        <v>0.1</v>
      </c>
      <c r="I4112" s="266">
        <f>YEAR(J4112)</f>
        <v>2023</v>
      </c>
      <c r="J4112" s="267">
        <v>44972</v>
      </c>
      <c r="K4112" s="267">
        <f>J4112+1</f>
        <v>44973</v>
      </c>
      <c r="L4112" s="266">
        <f>IF(M4112&lt;=365,1,2)</f>
        <v>1</v>
      </c>
      <c r="M4112" s="266">
        <f>IF(K4112&lt;$C$1,$C$2-$C$1+1,$C$2-K4112+1)</f>
        <v>74</v>
      </c>
      <c r="N4112" s="268">
        <f>M4112/365</f>
        <v>0.20273972602739726</v>
      </c>
      <c r="O4112" s="269">
        <f>'Data and Parameter'!$E$4*'Data and Parameter'!$E$5*('Data and Parameter'!$E$6+'Data and Parameter'!$E$7)*'Data and Parameter'!$E$19*'Data and Parameter'!$E$14*'ER calculations'!N4112</f>
        <v>1.0497354336674432</v>
      </c>
    </row>
    <row r="4113" spans="1:15" ht="15">
      <c r="A4113" s="284">
        <v>4109</v>
      </c>
      <c r="B4113" s="287"/>
      <c r="C4113" s="287"/>
      <c r="D4113" s="284" t="s">
        <v>119</v>
      </c>
      <c r="E4113" s="287"/>
      <c r="F4113" s="285" t="s">
        <v>4234</v>
      </c>
      <c r="G4113" s="266" t="s">
        <v>121</v>
      </c>
      <c r="H4113" s="266">
        <f>IF(G4113="Traditional Stove",0.1,0.2)</f>
        <v>0.1</v>
      </c>
      <c r="I4113" s="266">
        <f>YEAR(J4113)</f>
        <v>2023</v>
      </c>
      <c r="J4113" s="267">
        <v>44968</v>
      </c>
      <c r="K4113" s="267">
        <f>J4113+1</f>
        <v>44969</v>
      </c>
      <c r="L4113" s="266">
        <f>IF(M4113&lt;=365,1,2)</f>
        <v>1</v>
      </c>
      <c r="M4113" s="266">
        <f>IF(K4113&lt;$C$1,$C$2-$C$1+1,$C$2-K4113+1)</f>
        <v>78</v>
      </c>
      <c r="N4113" s="268">
        <f>M4113/365</f>
        <v>0.21369863013698631</v>
      </c>
      <c r="O4113" s="269">
        <f>'Data and Parameter'!$E$4*'Data and Parameter'!$E$5*('Data and Parameter'!$E$6+'Data and Parameter'!$E$7)*'Data and Parameter'!$E$19*'Data and Parameter'!$E$14*'ER calculations'!N4113</f>
        <v>1.1064778895413589</v>
      </c>
    </row>
    <row r="4114" spans="1:15" ht="15">
      <c r="A4114" s="284">
        <v>4110</v>
      </c>
      <c r="B4114" s="287"/>
      <c r="C4114" s="287"/>
      <c r="D4114" s="284" t="s">
        <v>119</v>
      </c>
      <c r="E4114" s="287"/>
      <c r="F4114" s="285" t="s">
        <v>4235</v>
      </c>
      <c r="G4114" s="266" t="s">
        <v>121</v>
      </c>
      <c r="H4114" s="266">
        <f>IF(G4114="Traditional Stove",0.1,0.2)</f>
        <v>0.1</v>
      </c>
      <c r="I4114" s="266">
        <f>YEAR(J4114)</f>
        <v>2023</v>
      </c>
      <c r="J4114" s="267">
        <v>44991</v>
      </c>
      <c r="K4114" s="267">
        <f>J4114+1</f>
        <v>44992</v>
      </c>
      <c r="L4114" s="266">
        <f>IF(M4114&lt;=365,1,2)</f>
        <v>1</v>
      </c>
      <c r="M4114" s="266">
        <f>IF(K4114&lt;$C$1,$C$2-$C$1+1,$C$2-K4114+1)</f>
        <v>55</v>
      </c>
      <c r="N4114" s="268">
        <f>M4114/365</f>
        <v>0.15068493150684931</v>
      </c>
      <c r="O4114" s="269">
        <f>'Data and Parameter'!$E$4*'Data and Parameter'!$E$5*('Data and Parameter'!$E$6+'Data and Parameter'!$E$7)*'Data and Parameter'!$E$19*'Data and Parameter'!$E$14*'ER calculations'!N4114</f>
        <v>0.78020876826634278</v>
      </c>
    </row>
    <row r="4115" spans="1:15" ht="15">
      <c r="A4115" s="284">
        <v>4111</v>
      </c>
      <c r="B4115" s="287"/>
      <c r="C4115" s="287"/>
      <c r="D4115" s="284" t="s">
        <v>119</v>
      </c>
      <c r="E4115" s="287"/>
      <c r="F4115" s="285" t="s">
        <v>4236</v>
      </c>
      <c r="G4115" s="266" t="s">
        <v>121</v>
      </c>
      <c r="H4115" s="266">
        <f>IF(G4115="Traditional Stove",0.1,0.2)</f>
        <v>0.1</v>
      </c>
      <c r="I4115" s="266">
        <f>YEAR(J4115)</f>
        <v>2023</v>
      </c>
      <c r="J4115" s="267">
        <v>44991</v>
      </c>
      <c r="K4115" s="267">
        <f>J4115+1</f>
        <v>44992</v>
      </c>
      <c r="L4115" s="266">
        <f>IF(M4115&lt;=365,1,2)</f>
        <v>1</v>
      </c>
      <c r="M4115" s="266">
        <f>IF(K4115&lt;$C$1,$C$2-$C$1+1,$C$2-K4115+1)</f>
        <v>55</v>
      </c>
      <c r="N4115" s="268">
        <f>M4115/365</f>
        <v>0.15068493150684931</v>
      </c>
      <c r="O4115" s="269">
        <f>'Data and Parameter'!$E$4*'Data and Parameter'!$E$5*('Data and Parameter'!$E$6+'Data and Parameter'!$E$7)*'Data and Parameter'!$E$19*'Data and Parameter'!$E$14*'ER calculations'!N4115</f>
        <v>0.78020876826634278</v>
      </c>
    </row>
    <row r="4116" spans="1:15" ht="15">
      <c r="A4116" s="284">
        <v>4112</v>
      </c>
      <c r="B4116" s="287"/>
      <c r="C4116" s="287"/>
      <c r="D4116" s="284" t="s">
        <v>119</v>
      </c>
      <c r="E4116" s="287"/>
      <c r="F4116" s="285" t="s">
        <v>4237</v>
      </c>
      <c r="G4116" s="266" t="s">
        <v>121</v>
      </c>
      <c r="H4116" s="266">
        <f>IF(G4116="Traditional Stove",0.1,0.2)</f>
        <v>0.1</v>
      </c>
      <c r="I4116" s="266">
        <f>YEAR(J4116)</f>
        <v>2023</v>
      </c>
      <c r="J4116" s="267">
        <v>44991</v>
      </c>
      <c r="K4116" s="267">
        <f>J4116+1</f>
        <v>44992</v>
      </c>
      <c r="L4116" s="266">
        <f>IF(M4116&lt;=365,1,2)</f>
        <v>1</v>
      </c>
      <c r="M4116" s="266">
        <f>IF(K4116&lt;$C$1,$C$2-$C$1+1,$C$2-K4116+1)</f>
        <v>55</v>
      </c>
      <c r="N4116" s="268">
        <f>M4116/365</f>
        <v>0.15068493150684931</v>
      </c>
      <c r="O4116" s="269">
        <f>'Data and Parameter'!$E$4*'Data and Parameter'!$E$5*('Data and Parameter'!$E$6+'Data and Parameter'!$E$7)*'Data and Parameter'!$E$19*'Data and Parameter'!$E$14*'ER calculations'!N4116</f>
        <v>0.78020876826634278</v>
      </c>
    </row>
    <row r="4117" spans="1:15" ht="15">
      <c r="A4117" s="284">
        <v>4113</v>
      </c>
      <c r="B4117" s="287"/>
      <c r="C4117" s="287"/>
      <c r="D4117" s="284" t="s">
        <v>119</v>
      </c>
      <c r="E4117" s="287"/>
      <c r="F4117" s="285" t="s">
        <v>4238</v>
      </c>
      <c r="G4117" s="266" t="s">
        <v>121</v>
      </c>
      <c r="H4117" s="266">
        <f>IF(G4117="Traditional Stove",0.1,0.2)</f>
        <v>0.1</v>
      </c>
      <c r="I4117" s="266">
        <f>YEAR(J4117)</f>
        <v>2023</v>
      </c>
      <c r="J4117" s="267">
        <v>44991</v>
      </c>
      <c r="K4117" s="267">
        <f>J4117+1</f>
        <v>44992</v>
      </c>
      <c r="L4117" s="266">
        <f>IF(M4117&lt;=365,1,2)</f>
        <v>1</v>
      </c>
      <c r="M4117" s="266">
        <f>IF(K4117&lt;$C$1,$C$2-$C$1+1,$C$2-K4117+1)</f>
        <v>55</v>
      </c>
      <c r="N4117" s="268">
        <f>M4117/365</f>
        <v>0.15068493150684931</v>
      </c>
      <c r="O4117" s="269">
        <f>'Data and Parameter'!$E$4*'Data and Parameter'!$E$5*('Data and Parameter'!$E$6+'Data and Parameter'!$E$7)*'Data and Parameter'!$E$19*'Data and Parameter'!$E$14*'ER calculations'!N4117</f>
        <v>0.78020876826634278</v>
      </c>
    </row>
    <row r="4118" spans="1:15" ht="15">
      <c r="A4118" s="284">
        <v>4114</v>
      </c>
      <c r="B4118" s="287"/>
      <c r="C4118" s="287"/>
      <c r="D4118" s="284" t="s">
        <v>119</v>
      </c>
      <c r="E4118" s="287"/>
      <c r="F4118" s="285" t="s">
        <v>4239</v>
      </c>
      <c r="G4118" s="266" t="s">
        <v>121</v>
      </c>
      <c r="H4118" s="266">
        <f>IF(G4118="Traditional Stove",0.1,0.2)</f>
        <v>0.1</v>
      </c>
      <c r="I4118" s="266">
        <f>YEAR(J4118)</f>
        <v>2023</v>
      </c>
      <c r="J4118" s="267">
        <v>44991</v>
      </c>
      <c r="K4118" s="267">
        <f>J4118+1</f>
        <v>44992</v>
      </c>
      <c r="L4118" s="266">
        <f>IF(M4118&lt;=365,1,2)</f>
        <v>1</v>
      </c>
      <c r="M4118" s="266">
        <f>IF(K4118&lt;$C$1,$C$2-$C$1+1,$C$2-K4118+1)</f>
        <v>55</v>
      </c>
      <c r="N4118" s="268">
        <f>M4118/365</f>
        <v>0.15068493150684931</v>
      </c>
      <c r="O4118" s="269">
        <f>'Data and Parameter'!$E$4*'Data and Parameter'!$E$5*('Data and Parameter'!$E$6+'Data and Parameter'!$E$7)*'Data and Parameter'!$E$19*'Data and Parameter'!$E$14*'ER calculations'!N4118</f>
        <v>0.78020876826634278</v>
      </c>
    </row>
    <row r="4119" spans="1:15" ht="15">
      <c r="A4119" s="284">
        <v>4115</v>
      </c>
      <c r="B4119" s="287"/>
      <c r="C4119" s="287"/>
      <c r="D4119" s="284" t="s">
        <v>119</v>
      </c>
      <c r="E4119" s="287"/>
      <c r="F4119" s="285" t="s">
        <v>4240</v>
      </c>
      <c r="G4119" s="266" t="s">
        <v>121</v>
      </c>
      <c r="H4119" s="266">
        <f>IF(G4119="Traditional Stove",0.1,0.2)</f>
        <v>0.1</v>
      </c>
      <c r="I4119" s="266">
        <f>YEAR(J4119)</f>
        <v>2023</v>
      </c>
      <c r="J4119" s="267">
        <v>45000</v>
      </c>
      <c r="K4119" s="267">
        <f>J4119+1</f>
        <v>45001</v>
      </c>
      <c r="L4119" s="266">
        <f>IF(M4119&lt;=365,1,2)</f>
        <v>1</v>
      </c>
      <c r="M4119" s="266">
        <f>IF(K4119&lt;$C$1,$C$2-$C$1+1,$C$2-K4119+1)</f>
        <v>46</v>
      </c>
      <c r="N4119" s="268">
        <f>M4119/365</f>
        <v>0.12602739726027398</v>
      </c>
      <c r="O4119" s="269">
        <f>'Data and Parameter'!$E$4*'Data and Parameter'!$E$5*('Data and Parameter'!$E$6+'Data and Parameter'!$E$7)*'Data and Parameter'!$E$19*'Data and Parameter'!$E$14*'ER calculations'!N4119</f>
        <v>0.65253824255003223</v>
      </c>
    </row>
    <row r="4120" spans="1:15" ht="15">
      <c r="A4120" s="284">
        <v>4116</v>
      </c>
      <c r="B4120" s="287"/>
      <c r="C4120" s="287"/>
      <c r="D4120" s="284" t="s">
        <v>119</v>
      </c>
      <c r="E4120" s="287"/>
      <c r="F4120" s="285" t="s">
        <v>4241</v>
      </c>
      <c r="G4120" s="266" t="s">
        <v>121</v>
      </c>
      <c r="H4120" s="266">
        <f>IF(G4120="Traditional Stove",0.1,0.2)</f>
        <v>0.1</v>
      </c>
      <c r="I4120" s="266">
        <f>YEAR(J4120)</f>
        <v>2023</v>
      </c>
      <c r="J4120" s="267">
        <v>45002</v>
      </c>
      <c r="K4120" s="267">
        <f>J4120+1</f>
        <v>45003</v>
      </c>
      <c r="L4120" s="266">
        <f>IF(M4120&lt;=365,1,2)</f>
        <v>1</v>
      </c>
      <c r="M4120" s="266">
        <f>IF(K4120&lt;$C$1,$C$2-$C$1+1,$C$2-K4120+1)</f>
        <v>44</v>
      </c>
      <c r="N4120" s="268">
        <f>M4120/365</f>
        <v>0.12054794520547946</v>
      </c>
      <c r="O4120" s="269">
        <f>'Data and Parameter'!$E$4*'Data and Parameter'!$E$5*('Data and Parameter'!$E$6+'Data and Parameter'!$E$7)*'Data and Parameter'!$E$19*'Data and Parameter'!$E$14*'ER calculations'!N4120</f>
        <v>0.62416701461307433</v>
      </c>
    </row>
    <row r="4121" spans="1:15" ht="15">
      <c r="A4121" s="284">
        <v>4117</v>
      </c>
      <c r="B4121" s="287"/>
      <c r="C4121" s="287"/>
      <c r="D4121" s="284" t="s">
        <v>119</v>
      </c>
      <c r="E4121" s="287"/>
      <c r="F4121" s="285" t="s">
        <v>4242</v>
      </c>
      <c r="G4121" s="266" t="s">
        <v>121</v>
      </c>
      <c r="H4121" s="266">
        <f>IF(G4121="Traditional Stove",0.1,0.2)</f>
        <v>0.1</v>
      </c>
      <c r="I4121" s="266">
        <f>YEAR(J4121)</f>
        <v>2023</v>
      </c>
      <c r="J4121" s="267">
        <v>45000</v>
      </c>
      <c r="K4121" s="267">
        <f>J4121+1</f>
        <v>45001</v>
      </c>
      <c r="L4121" s="266">
        <f>IF(M4121&lt;=365,1,2)</f>
        <v>1</v>
      </c>
      <c r="M4121" s="266">
        <f>IF(K4121&lt;$C$1,$C$2-$C$1+1,$C$2-K4121+1)</f>
        <v>46</v>
      </c>
      <c r="N4121" s="268">
        <f>M4121/365</f>
        <v>0.12602739726027398</v>
      </c>
      <c r="O4121" s="269">
        <f>'Data and Parameter'!$E$4*'Data and Parameter'!$E$5*('Data and Parameter'!$E$6+'Data and Parameter'!$E$7)*'Data and Parameter'!$E$19*'Data and Parameter'!$E$14*'ER calculations'!N4121</f>
        <v>0.65253824255003223</v>
      </c>
    </row>
    <row r="4122" spans="1:15" ht="15">
      <c r="A4122" s="284">
        <v>4118</v>
      </c>
      <c r="B4122" s="287"/>
      <c r="C4122" s="287"/>
      <c r="D4122" s="284" t="s">
        <v>119</v>
      </c>
      <c r="E4122" s="287"/>
      <c r="F4122" s="285" t="s">
        <v>4243</v>
      </c>
      <c r="G4122" s="266" t="s">
        <v>121</v>
      </c>
      <c r="H4122" s="266">
        <f>IF(G4122="Traditional Stove",0.1,0.2)</f>
        <v>0.1</v>
      </c>
      <c r="I4122" s="266">
        <f>YEAR(J4122)</f>
        <v>2023</v>
      </c>
      <c r="J4122" s="267">
        <v>45000</v>
      </c>
      <c r="K4122" s="267">
        <f>J4122+1</f>
        <v>45001</v>
      </c>
      <c r="L4122" s="266">
        <f>IF(M4122&lt;=365,1,2)</f>
        <v>1</v>
      </c>
      <c r="M4122" s="266">
        <f>IF(K4122&lt;$C$1,$C$2-$C$1+1,$C$2-K4122+1)</f>
        <v>46</v>
      </c>
      <c r="N4122" s="268">
        <f>M4122/365</f>
        <v>0.12602739726027398</v>
      </c>
      <c r="O4122" s="269">
        <f>'Data and Parameter'!$E$4*'Data and Parameter'!$E$5*('Data and Parameter'!$E$6+'Data and Parameter'!$E$7)*'Data and Parameter'!$E$19*'Data and Parameter'!$E$14*'ER calculations'!N4122</f>
        <v>0.65253824255003223</v>
      </c>
    </row>
    <row r="4123" spans="1:15" ht="15">
      <c r="A4123" s="284">
        <v>4119</v>
      </c>
      <c r="B4123" s="287"/>
      <c r="C4123" s="287"/>
      <c r="D4123" s="284" t="s">
        <v>119</v>
      </c>
      <c r="E4123" s="287"/>
      <c r="F4123" s="285" t="s">
        <v>4244</v>
      </c>
      <c r="G4123" s="266" t="s">
        <v>121</v>
      </c>
      <c r="H4123" s="266">
        <f>IF(G4123="Traditional Stove",0.1,0.2)</f>
        <v>0.1</v>
      </c>
      <c r="I4123" s="266">
        <f>YEAR(J4123)</f>
        <v>2023</v>
      </c>
      <c r="J4123" s="267">
        <v>45000</v>
      </c>
      <c r="K4123" s="267">
        <f>J4123+1</f>
        <v>45001</v>
      </c>
      <c r="L4123" s="266">
        <f>IF(M4123&lt;=365,1,2)</f>
        <v>1</v>
      </c>
      <c r="M4123" s="266">
        <f>IF(K4123&lt;$C$1,$C$2-$C$1+1,$C$2-K4123+1)</f>
        <v>46</v>
      </c>
      <c r="N4123" s="268">
        <f>M4123/365</f>
        <v>0.12602739726027398</v>
      </c>
      <c r="O4123" s="269">
        <f>'Data and Parameter'!$E$4*'Data and Parameter'!$E$5*('Data and Parameter'!$E$6+'Data and Parameter'!$E$7)*'Data and Parameter'!$E$19*'Data and Parameter'!$E$14*'ER calculations'!N4123</f>
        <v>0.65253824255003223</v>
      </c>
    </row>
    <row r="4124" spans="1:15" ht="15">
      <c r="A4124" s="284">
        <v>4120</v>
      </c>
      <c r="B4124" s="287"/>
      <c r="C4124" s="287"/>
      <c r="D4124" s="284" t="s">
        <v>119</v>
      </c>
      <c r="E4124" s="287"/>
      <c r="F4124" s="285" t="s">
        <v>4245</v>
      </c>
      <c r="G4124" s="266" t="s">
        <v>121</v>
      </c>
      <c r="H4124" s="266">
        <f>IF(G4124="Traditional Stove",0.1,0.2)</f>
        <v>0.1</v>
      </c>
      <c r="I4124" s="266">
        <f>YEAR(J4124)</f>
        <v>2023</v>
      </c>
      <c r="J4124" s="267">
        <v>45000</v>
      </c>
      <c r="K4124" s="267">
        <f>J4124+1</f>
        <v>45001</v>
      </c>
      <c r="L4124" s="266">
        <f>IF(M4124&lt;=365,1,2)</f>
        <v>1</v>
      </c>
      <c r="M4124" s="266">
        <f>IF(K4124&lt;$C$1,$C$2-$C$1+1,$C$2-K4124+1)</f>
        <v>46</v>
      </c>
      <c r="N4124" s="268">
        <f>M4124/365</f>
        <v>0.12602739726027398</v>
      </c>
      <c r="O4124" s="269">
        <f>'Data and Parameter'!$E$4*'Data and Parameter'!$E$5*('Data and Parameter'!$E$6+'Data and Parameter'!$E$7)*'Data and Parameter'!$E$19*'Data and Parameter'!$E$14*'ER calculations'!N4124</f>
        <v>0.65253824255003223</v>
      </c>
    </row>
    <row r="4125" spans="1:15" ht="15">
      <c r="A4125" s="284">
        <v>4121</v>
      </c>
      <c r="B4125" s="287"/>
      <c r="C4125" s="287"/>
      <c r="D4125" s="284" t="s">
        <v>119</v>
      </c>
      <c r="E4125" s="287"/>
      <c r="F4125" s="285" t="s">
        <v>4246</v>
      </c>
      <c r="G4125" s="266" t="s">
        <v>121</v>
      </c>
      <c r="H4125" s="266">
        <f>IF(G4125="Traditional Stove",0.1,0.2)</f>
        <v>0.1</v>
      </c>
      <c r="I4125" s="266">
        <f>YEAR(J4125)</f>
        <v>2023</v>
      </c>
      <c r="J4125" s="267">
        <v>45000</v>
      </c>
      <c r="K4125" s="267">
        <f>J4125+1</f>
        <v>45001</v>
      </c>
      <c r="L4125" s="266">
        <f>IF(M4125&lt;=365,1,2)</f>
        <v>1</v>
      </c>
      <c r="M4125" s="266">
        <f>IF(K4125&lt;$C$1,$C$2-$C$1+1,$C$2-K4125+1)</f>
        <v>46</v>
      </c>
      <c r="N4125" s="268">
        <f>M4125/365</f>
        <v>0.12602739726027398</v>
      </c>
      <c r="O4125" s="269">
        <f>'Data and Parameter'!$E$4*'Data and Parameter'!$E$5*('Data and Parameter'!$E$6+'Data and Parameter'!$E$7)*'Data and Parameter'!$E$19*'Data and Parameter'!$E$14*'ER calculations'!N4125</f>
        <v>0.65253824255003223</v>
      </c>
    </row>
    <row r="4126" spans="1:15" ht="15">
      <c r="A4126" s="284">
        <v>4122</v>
      </c>
      <c r="B4126" s="287"/>
      <c r="C4126" s="287"/>
      <c r="D4126" s="284" t="s">
        <v>119</v>
      </c>
      <c r="E4126" s="287"/>
      <c r="F4126" s="285" t="s">
        <v>4247</v>
      </c>
      <c r="G4126" s="266" t="s">
        <v>121</v>
      </c>
      <c r="H4126" s="266">
        <f>IF(G4126="Traditional Stove",0.1,0.2)</f>
        <v>0.1</v>
      </c>
      <c r="I4126" s="266">
        <f>YEAR(J4126)</f>
        <v>2023</v>
      </c>
      <c r="J4126" s="267">
        <v>45000</v>
      </c>
      <c r="K4126" s="267">
        <f>J4126+1</f>
        <v>45001</v>
      </c>
      <c r="L4126" s="266">
        <f>IF(M4126&lt;=365,1,2)</f>
        <v>1</v>
      </c>
      <c r="M4126" s="266">
        <f>IF(K4126&lt;$C$1,$C$2-$C$1+1,$C$2-K4126+1)</f>
        <v>46</v>
      </c>
      <c r="N4126" s="268">
        <f>M4126/365</f>
        <v>0.12602739726027398</v>
      </c>
      <c r="O4126" s="269">
        <f>'Data and Parameter'!$E$4*'Data and Parameter'!$E$5*('Data and Parameter'!$E$6+'Data and Parameter'!$E$7)*'Data and Parameter'!$E$19*'Data and Parameter'!$E$14*'ER calculations'!N4126</f>
        <v>0.65253824255003223</v>
      </c>
    </row>
    <row r="4127" spans="1:15" ht="15">
      <c r="A4127" s="284">
        <v>4123</v>
      </c>
      <c r="B4127" s="287"/>
      <c r="C4127" s="287"/>
      <c r="D4127" s="284" t="s">
        <v>119</v>
      </c>
      <c r="E4127" s="287"/>
      <c r="F4127" s="285" t="s">
        <v>4248</v>
      </c>
      <c r="G4127" s="266" t="s">
        <v>121</v>
      </c>
      <c r="H4127" s="266">
        <f>IF(G4127="Traditional Stove",0.1,0.2)</f>
        <v>0.1</v>
      </c>
      <c r="I4127" s="266">
        <f>YEAR(J4127)</f>
        <v>2023</v>
      </c>
      <c r="J4127" s="267">
        <v>45000</v>
      </c>
      <c r="K4127" s="267">
        <f>J4127+1</f>
        <v>45001</v>
      </c>
      <c r="L4127" s="266">
        <f>IF(M4127&lt;=365,1,2)</f>
        <v>1</v>
      </c>
      <c r="M4127" s="266">
        <f>IF(K4127&lt;$C$1,$C$2-$C$1+1,$C$2-K4127+1)</f>
        <v>46</v>
      </c>
      <c r="N4127" s="268">
        <f>M4127/365</f>
        <v>0.12602739726027398</v>
      </c>
      <c r="O4127" s="269">
        <f>'Data and Parameter'!$E$4*'Data and Parameter'!$E$5*('Data and Parameter'!$E$6+'Data and Parameter'!$E$7)*'Data and Parameter'!$E$19*'Data and Parameter'!$E$14*'ER calculations'!N4127</f>
        <v>0.65253824255003223</v>
      </c>
    </row>
    <row r="4128" spans="1:15" ht="15">
      <c r="A4128" s="284">
        <v>4124</v>
      </c>
      <c r="B4128" s="287"/>
      <c r="C4128" s="287"/>
      <c r="D4128" s="284" t="s">
        <v>119</v>
      </c>
      <c r="E4128" s="287"/>
      <c r="F4128" s="285" t="s">
        <v>4249</v>
      </c>
      <c r="G4128" s="266" t="s">
        <v>121</v>
      </c>
      <c r="H4128" s="266">
        <f>IF(G4128="Traditional Stove",0.1,0.2)</f>
        <v>0.1</v>
      </c>
      <c r="I4128" s="266">
        <f>YEAR(J4128)</f>
        <v>2023</v>
      </c>
      <c r="J4128" s="267">
        <v>45000</v>
      </c>
      <c r="K4128" s="267">
        <f>J4128+1</f>
        <v>45001</v>
      </c>
      <c r="L4128" s="266">
        <f>IF(M4128&lt;=365,1,2)</f>
        <v>1</v>
      </c>
      <c r="M4128" s="266">
        <f>IF(K4128&lt;$C$1,$C$2-$C$1+1,$C$2-K4128+1)</f>
        <v>46</v>
      </c>
      <c r="N4128" s="268">
        <f>M4128/365</f>
        <v>0.12602739726027398</v>
      </c>
      <c r="O4128" s="269">
        <f>'Data and Parameter'!$E$4*'Data and Parameter'!$E$5*('Data and Parameter'!$E$6+'Data and Parameter'!$E$7)*'Data and Parameter'!$E$19*'Data and Parameter'!$E$14*'ER calculations'!N4128</f>
        <v>0.65253824255003223</v>
      </c>
    </row>
    <row r="4129" spans="1:15" ht="15">
      <c r="A4129" s="284">
        <v>4125</v>
      </c>
      <c r="B4129" s="287"/>
      <c r="C4129" s="287"/>
      <c r="D4129" s="284" t="s">
        <v>119</v>
      </c>
      <c r="E4129" s="287"/>
      <c r="F4129" s="285" t="s">
        <v>4250</v>
      </c>
      <c r="G4129" s="266" t="s">
        <v>121</v>
      </c>
      <c r="H4129" s="266">
        <f>IF(G4129="Traditional Stove",0.1,0.2)</f>
        <v>0.1</v>
      </c>
      <c r="I4129" s="266">
        <f>YEAR(J4129)</f>
        <v>2023</v>
      </c>
      <c r="J4129" s="267">
        <v>44968</v>
      </c>
      <c r="K4129" s="267">
        <f>J4129+1</f>
        <v>44969</v>
      </c>
      <c r="L4129" s="266">
        <f>IF(M4129&lt;=365,1,2)</f>
        <v>1</v>
      </c>
      <c r="M4129" s="266">
        <f>IF(K4129&lt;$C$1,$C$2-$C$1+1,$C$2-K4129+1)</f>
        <v>78</v>
      </c>
      <c r="N4129" s="268">
        <f>M4129/365</f>
        <v>0.21369863013698631</v>
      </c>
      <c r="O4129" s="269">
        <f>'Data and Parameter'!$E$4*'Data and Parameter'!$E$5*('Data and Parameter'!$E$6+'Data and Parameter'!$E$7)*'Data and Parameter'!$E$19*'Data and Parameter'!$E$14*'ER calculations'!N4129</f>
        <v>1.1064778895413589</v>
      </c>
    </row>
    <row r="4130" spans="1:15" ht="15">
      <c r="A4130" s="284">
        <v>4126</v>
      </c>
      <c r="B4130" s="287"/>
      <c r="C4130" s="287"/>
      <c r="D4130" s="284" t="s">
        <v>119</v>
      </c>
      <c r="E4130" s="287"/>
      <c r="F4130" s="285" t="s">
        <v>4251</v>
      </c>
      <c r="G4130" s="266" t="s">
        <v>121</v>
      </c>
      <c r="H4130" s="266">
        <f>IF(G4130="Traditional Stove",0.1,0.2)</f>
        <v>0.1</v>
      </c>
      <c r="I4130" s="266">
        <f>YEAR(J4130)</f>
        <v>2023</v>
      </c>
      <c r="J4130" s="267">
        <v>45000</v>
      </c>
      <c r="K4130" s="267">
        <f>J4130+1</f>
        <v>45001</v>
      </c>
      <c r="L4130" s="266">
        <f>IF(M4130&lt;=365,1,2)</f>
        <v>1</v>
      </c>
      <c r="M4130" s="266">
        <f>IF(K4130&lt;$C$1,$C$2-$C$1+1,$C$2-K4130+1)</f>
        <v>46</v>
      </c>
      <c r="N4130" s="268">
        <f>M4130/365</f>
        <v>0.12602739726027398</v>
      </c>
      <c r="O4130" s="269">
        <f>'Data and Parameter'!$E$4*'Data and Parameter'!$E$5*('Data and Parameter'!$E$6+'Data and Parameter'!$E$7)*'Data and Parameter'!$E$19*'Data and Parameter'!$E$14*'ER calculations'!N4130</f>
        <v>0.65253824255003223</v>
      </c>
    </row>
    <row r="4131" spans="1:15" ht="15">
      <c r="A4131" s="284">
        <v>4127</v>
      </c>
      <c r="B4131" s="287"/>
      <c r="C4131" s="287"/>
      <c r="D4131" s="284" t="s">
        <v>119</v>
      </c>
      <c r="E4131" s="287"/>
      <c r="F4131" s="285" t="s">
        <v>4252</v>
      </c>
      <c r="G4131" s="266" t="s">
        <v>121</v>
      </c>
      <c r="H4131" s="266">
        <f>IF(G4131="Traditional Stove",0.1,0.2)</f>
        <v>0.1</v>
      </c>
      <c r="I4131" s="266">
        <f>YEAR(J4131)</f>
        <v>2023</v>
      </c>
      <c r="J4131" s="267">
        <v>44990</v>
      </c>
      <c r="K4131" s="267">
        <f>J4131+1</f>
        <v>44991</v>
      </c>
      <c r="L4131" s="266">
        <f>IF(M4131&lt;=365,1,2)</f>
        <v>1</v>
      </c>
      <c r="M4131" s="266">
        <f>IF(K4131&lt;$C$1,$C$2-$C$1+1,$C$2-K4131+1)</f>
        <v>56</v>
      </c>
      <c r="N4131" s="268">
        <f>M4131/365</f>
        <v>0.15342465753424658</v>
      </c>
      <c r="O4131" s="269">
        <f>'Data and Parameter'!$E$4*'Data and Parameter'!$E$5*('Data and Parameter'!$E$6+'Data and Parameter'!$E$7)*'Data and Parameter'!$E$19*'Data and Parameter'!$E$14*'ER calculations'!N4131</f>
        <v>0.79439438223482184</v>
      </c>
    </row>
    <row r="4132" spans="1:15" ht="15">
      <c r="A4132" s="284">
        <v>4128</v>
      </c>
      <c r="B4132" s="287"/>
      <c r="C4132" s="287"/>
      <c r="D4132" s="284" t="s">
        <v>119</v>
      </c>
      <c r="E4132" s="287"/>
      <c r="F4132" s="285" t="s">
        <v>4253</v>
      </c>
      <c r="G4132" s="266" t="s">
        <v>121</v>
      </c>
      <c r="H4132" s="266">
        <f>IF(G4132="Traditional Stove",0.1,0.2)</f>
        <v>0.1</v>
      </c>
      <c r="I4132" s="266">
        <f>YEAR(J4132)</f>
        <v>2023</v>
      </c>
      <c r="J4132" s="267">
        <v>44990</v>
      </c>
      <c r="K4132" s="267">
        <f>J4132+1</f>
        <v>44991</v>
      </c>
      <c r="L4132" s="266">
        <f>IF(M4132&lt;=365,1,2)</f>
        <v>1</v>
      </c>
      <c r="M4132" s="266">
        <f>IF(K4132&lt;$C$1,$C$2-$C$1+1,$C$2-K4132+1)</f>
        <v>56</v>
      </c>
      <c r="N4132" s="268">
        <f>M4132/365</f>
        <v>0.15342465753424658</v>
      </c>
      <c r="O4132" s="269">
        <f>'Data and Parameter'!$E$4*'Data and Parameter'!$E$5*('Data and Parameter'!$E$6+'Data and Parameter'!$E$7)*'Data and Parameter'!$E$19*'Data and Parameter'!$E$14*'ER calculations'!N4132</f>
        <v>0.79439438223482184</v>
      </c>
    </row>
    <row r="4133" spans="1:15" ht="15">
      <c r="A4133" s="284">
        <v>4129</v>
      </c>
      <c r="B4133" s="287"/>
      <c r="C4133" s="287"/>
      <c r="D4133" s="284" t="s">
        <v>119</v>
      </c>
      <c r="E4133" s="287"/>
      <c r="F4133" s="285" t="s">
        <v>4254</v>
      </c>
      <c r="G4133" s="266" t="s">
        <v>121</v>
      </c>
      <c r="H4133" s="266">
        <f>IF(G4133="Traditional Stove",0.1,0.2)</f>
        <v>0.1</v>
      </c>
      <c r="I4133" s="266">
        <f>YEAR(J4133)</f>
        <v>2023</v>
      </c>
      <c r="J4133" s="267">
        <v>44990</v>
      </c>
      <c r="K4133" s="267">
        <f>J4133+1</f>
        <v>44991</v>
      </c>
      <c r="L4133" s="266">
        <f>IF(M4133&lt;=365,1,2)</f>
        <v>1</v>
      </c>
      <c r="M4133" s="266">
        <f>IF(K4133&lt;$C$1,$C$2-$C$1+1,$C$2-K4133+1)</f>
        <v>56</v>
      </c>
      <c r="N4133" s="268">
        <f>M4133/365</f>
        <v>0.15342465753424658</v>
      </c>
      <c r="O4133" s="269">
        <f>'Data and Parameter'!$E$4*'Data and Parameter'!$E$5*('Data and Parameter'!$E$6+'Data and Parameter'!$E$7)*'Data and Parameter'!$E$19*'Data and Parameter'!$E$14*'ER calculations'!N4133</f>
        <v>0.79439438223482184</v>
      </c>
    </row>
    <row r="4134" spans="1:15" ht="15">
      <c r="A4134" s="284">
        <v>4130</v>
      </c>
      <c r="B4134" s="287"/>
      <c r="C4134" s="287"/>
      <c r="D4134" s="284" t="s">
        <v>119</v>
      </c>
      <c r="E4134" s="287"/>
      <c r="F4134" s="285" t="s">
        <v>4255</v>
      </c>
      <c r="G4134" s="266" t="s">
        <v>121</v>
      </c>
      <c r="H4134" s="266">
        <f>IF(G4134="Traditional Stove",0.1,0.2)</f>
        <v>0.1</v>
      </c>
      <c r="I4134" s="266">
        <f>YEAR(J4134)</f>
        <v>2023</v>
      </c>
      <c r="J4134" s="267">
        <v>44990</v>
      </c>
      <c r="K4134" s="267">
        <f>J4134+1</f>
        <v>44991</v>
      </c>
      <c r="L4134" s="266">
        <f>IF(M4134&lt;=365,1,2)</f>
        <v>1</v>
      </c>
      <c r="M4134" s="266">
        <f>IF(K4134&lt;$C$1,$C$2-$C$1+1,$C$2-K4134+1)</f>
        <v>56</v>
      </c>
      <c r="N4134" s="268">
        <f>M4134/365</f>
        <v>0.15342465753424658</v>
      </c>
      <c r="O4134" s="269">
        <f>'Data and Parameter'!$E$4*'Data and Parameter'!$E$5*('Data and Parameter'!$E$6+'Data and Parameter'!$E$7)*'Data and Parameter'!$E$19*'Data and Parameter'!$E$14*'ER calculations'!N4134</f>
        <v>0.79439438223482184</v>
      </c>
    </row>
    <row r="4135" spans="1:15" ht="15">
      <c r="A4135" s="284">
        <v>4131</v>
      </c>
      <c r="B4135" s="287"/>
      <c r="C4135" s="287"/>
      <c r="D4135" s="284" t="s">
        <v>119</v>
      </c>
      <c r="E4135" s="287"/>
      <c r="F4135" s="285" t="s">
        <v>4256</v>
      </c>
      <c r="G4135" s="266" t="s">
        <v>121</v>
      </c>
      <c r="H4135" s="266">
        <f>IF(G4135="Traditional Stove",0.1,0.2)</f>
        <v>0.1</v>
      </c>
      <c r="I4135" s="266">
        <f>YEAR(J4135)</f>
        <v>2023</v>
      </c>
      <c r="J4135" s="267">
        <v>44990</v>
      </c>
      <c r="K4135" s="267">
        <f>J4135+1</f>
        <v>44991</v>
      </c>
      <c r="L4135" s="266">
        <f>IF(M4135&lt;=365,1,2)</f>
        <v>1</v>
      </c>
      <c r="M4135" s="266">
        <f>IF(K4135&lt;$C$1,$C$2-$C$1+1,$C$2-K4135+1)</f>
        <v>56</v>
      </c>
      <c r="N4135" s="268">
        <f>M4135/365</f>
        <v>0.15342465753424658</v>
      </c>
      <c r="O4135" s="269">
        <f>'Data and Parameter'!$E$4*'Data and Parameter'!$E$5*('Data and Parameter'!$E$6+'Data and Parameter'!$E$7)*'Data and Parameter'!$E$19*'Data and Parameter'!$E$14*'ER calculations'!N4135</f>
        <v>0.79439438223482184</v>
      </c>
    </row>
    <row r="4136" spans="1:15" ht="15">
      <c r="A4136" s="284">
        <v>4132</v>
      </c>
      <c r="B4136" s="287"/>
      <c r="C4136" s="287"/>
      <c r="D4136" s="284" t="s">
        <v>119</v>
      </c>
      <c r="E4136" s="287"/>
      <c r="F4136" s="285" t="s">
        <v>4257</v>
      </c>
      <c r="G4136" s="266" t="s">
        <v>121</v>
      </c>
      <c r="H4136" s="266">
        <f>IF(G4136="Traditional Stove",0.1,0.2)</f>
        <v>0.1</v>
      </c>
      <c r="I4136" s="266">
        <f>YEAR(J4136)</f>
        <v>2023</v>
      </c>
      <c r="J4136" s="267">
        <v>44990</v>
      </c>
      <c r="K4136" s="267">
        <f>J4136+1</f>
        <v>44991</v>
      </c>
      <c r="L4136" s="266">
        <f>IF(M4136&lt;=365,1,2)</f>
        <v>1</v>
      </c>
      <c r="M4136" s="266">
        <f>IF(K4136&lt;$C$1,$C$2-$C$1+1,$C$2-K4136+1)</f>
        <v>56</v>
      </c>
      <c r="N4136" s="268">
        <f>M4136/365</f>
        <v>0.15342465753424658</v>
      </c>
      <c r="O4136" s="269">
        <f>'Data and Parameter'!$E$4*'Data and Parameter'!$E$5*('Data and Parameter'!$E$6+'Data and Parameter'!$E$7)*'Data and Parameter'!$E$19*'Data and Parameter'!$E$14*'ER calculations'!N4136</f>
        <v>0.79439438223482184</v>
      </c>
    </row>
    <row r="4137" spans="1:15" ht="15">
      <c r="A4137" s="284">
        <v>4133</v>
      </c>
      <c r="B4137" s="287"/>
      <c r="C4137" s="287"/>
      <c r="D4137" s="284" t="s">
        <v>119</v>
      </c>
      <c r="E4137" s="287"/>
      <c r="F4137" s="285" t="s">
        <v>4258</v>
      </c>
      <c r="G4137" s="266" t="s">
        <v>121</v>
      </c>
      <c r="H4137" s="266">
        <f>IF(G4137="Traditional Stove",0.1,0.2)</f>
        <v>0.1</v>
      </c>
      <c r="I4137" s="266">
        <f>YEAR(J4137)</f>
        <v>2023</v>
      </c>
      <c r="J4137" s="267">
        <v>44990</v>
      </c>
      <c r="K4137" s="267">
        <f>J4137+1</f>
        <v>44991</v>
      </c>
      <c r="L4137" s="266">
        <f>IF(M4137&lt;=365,1,2)</f>
        <v>1</v>
      </c>
      <c r="M4137" s="266">
        <f>IF(K4137&lt;$C$1,$C$2-$C$1+1,$C$2-K4137+1)</f>
        <v>56</v>
      </c>
      <c r="N4137" s="268">
        <f>M4137/365</f>
        <v>0.15342465753424658</v>
      </c>
      <c r="O4137" s="269">
        <f>'Data and Parameter'!$E$4*'Data and Parameter'!$E$5*('Data and Parameter'!$E$6+'Data and Parameter'!$E$7)*'Data and Parameter'!$E$19*'Data and Parameter'!$E$14*'ER calculations'!N4137</f>
        <v>0.79439438223482184</v>
      </c>
    </row>
    <row r="4138" spans="1:15" ht="15">
      <c r="A4138" s="284">
        <v>4134</v>
      </c>
      <c r="B4138" s="287"/>
      <c r="C4138" s="287"/>
      <c r="D4138" s="284" t="s">
        <v>119</v>
      </c>
      <c r="E4138" s="287"/>
      <c r="F4138" s="285" t="s">
        <v>4259</v>
      </c>
      <c r="G4138" s="266" t="s">
        <v>121</v>
      </c>
      <c r="H4138" s="266">
        <f>IF(G4138="Traditional Stove",0.1,0.2)</f>
        <v>0.1</v>
      </c>
      <c r="I4138" s="266">
        <f>YEAR(J4138)</f>
        <v>2023</v>
      </c>
      <c r="J4138" s="267">
        <v>44990</v>
      </c>
      <c r="K4138" s="267">
        <f>J4138+1</f>
        <v>44991</v>
      </c>
      <c r="L4138" s="266">
        <f>IF(M4138&lt;=365,1,2)</f>
        <v>1</v>
      </c>
      <c r="M4138" s="266">
        <f>IF(K4138&lt;$C$1,$C$2-$C$1+1,$C$2-K4138+1)</f>
        <v>56</v>
      </c>
      <c r="N4138" s="268">
        <f>M4138/365</f>
        <v>0.15342465753424658</v>
      </c>
      <c r="O4138" s="269">
        <f>'Data and Parameter'!$E$4*'Data and Parameter'!$E$5*('Data and Parameter'!$E$6+'Data and Parameter'!$E$7)*'Data and Parameter'!$E$19*'Data and Parameter'!$E$14*'ER calculations'!N4138</f>
        <v>0.79439438223482184</v>
      </c>
    </row>
    <row r="4139" spans="1:15" ht="15">
      <c r="A4139" s="284">
        <v>4135</v>
      </c>
      <c r="B4139" s="287"/>
      <c r="C4139" s="287"/>
      <c r="D4139" s="284" t="s">
        <v>119</v>
      </c>
      <c r="E4139" s="287"/>
      <c r="F4139" s="285" t="s">
        <v>4260</v>
      </c>
      <c r="G4139" s="266" t="s">
        <v>121</v>
      </c>
      <c r="H4139" s="266">
        <f>IF(G4139="Traditional Stove",0.1,0.2)</f>
        <v>0.1</v>
      </c>
      <c r="I4139" s="266">
        <f>YEAR(J4139)</f>
        <v>2023</v>
      </c>
      <c r="J4139" s="267">
        <v>44990</v>
      </c>
      <c r="K4139" s="267">
        <f>J4139+1</f>
        <v>44991</v>
      </c>
      <c r="L4139" s="266">
        <f>IF(M4139&lt;=365,1,2)</f>
        <v>1</v>
      </c>
      <c r="M4139" s="266">
        <f>IF(K4139&lt;$C$1,$C$2-$C$1+1,$C$2-K4139+1)</f>
        <v>56</v>
      </c>
      <c r="N4139" s="268">
        <f>M4139/365</f>
        <v>0.15342465753424658</v>
      </c>
      <c r="O4139" s="269">
        <f>'Data and Parameter'!$E$4*'Data and Parameter'!$E$5*('Data and Parameter'!$E$6+'Data and Parameter'!$E$7)*'Data and Parameter'!$E$19*'Data and Parameter'!$E$14*'ER calculations'!N4139</f>
        <v>0.79439438223482184</v>
      </c>
    </row>
    <row r="4140" spans="1:15" ht="15">
      <c r="A4140" s="284">
        <v>4136</v>
      </c>
      <c r="B4140" s="287"/>
      <c r="C4140" s="287"/>
      <c r="D4140" s="284" t="s">
        <v>119</v>
      </c>
      <c r="E4140" s="287"/>
      <c r="F4140" s="285" t="s">
        <v>4261</v>
      </c>
      <c r="G4140" s="266" t="s">
        <v>121</v>
      </c>
      <c r="H4140" s="266">
        <f>IF(G4140="Traditional Stove",0.1,0.2)</f>
        <v>0.1</v>
      </c>
      <c r="I4140" s="266">
        <f>YEAR(J4140)</f>
        <v>2023</v>
      </c>
      <c r="J4140" s="267">
        <v>44990</v>
      </c>
      <c r="K4140" s="267">
        <f>J4140+1</f>
        <v>44991</v>
      </c>
      <c r="L4140" s="266">
        <f>IF(M4140&lt;=365,1,2)</f>
        <v>1</v>
      </c>
      <c r="M4140" s="266">
        <f>IF(K4140&lt;$C$1,$C$2-$C$1+1,$C$2-K4140+1)</f>
        <v>56</v>
      </c>
      <c r="N4140" s="268">
        <f>M4140/365</f>
        <v>0.15342465753424658</v>
      </c>
      <c r="O4140" s="269">
        <f>'Data and Parameter'!$E$4*'Data and Parameter'!$E$5*('Data and Parameter'!$E$6+'Data and Parameter'!$E$7)*'Data and Parameter'!$E$19*'Data and Parameter'!$E$14*'ER calculations'!N4140</f>
        <v>0.79439438223482184</v>
      </c>
    </row>
    <row r="4141" spans="1:15" ht="15">
      <c r="A4141" s="284">
        <v>4137</v>
      </c>
      <c r="B4141" s="287"/>
      <c r="C4141" s="287"/>
      <c r="D4141" s="284" t="s">
        <v>119</v>
      </c>
      <c r="E4141" s="287"/>
      <c r="F4141" s="285" t="s">
        <v>4262</v>
      </c>
      <c r="G4141" s="266" t="s">
        <v>121</v>
      </c>
      <c r="H4141" s="266">
        <f>IF(G4141="Traditional Stove",0.1,0.2)</f>
        <v>0.1</v>
      </c>
      <c r="I4141" s="266">
        <f>YEAR(J4141)</f>
        <v>2023</v>
      </c>
      <c r="J4141" s="267">
        <v>44990</v>
      </c>
      <c r="K4141" s="267">
        <f>J4141+1</f>
        <v>44991</v>
      </c>
      <c r="L4141" s="266">
        <f>IF(M4141&lt;=365,1,2)</f>
        <v>1</v>
      </c>
      <c r="M4141" s="266">
        <f>IF(K4141&lt;$C$1,$C$2-$C$1+1,$C$2-K4141+1)</f>
        <v>56</v>
      </c>
      <c r="N4141" s="268">
        <f>M4141/365</f>
        <v>0.15342465753424658</v>
      </c>
      <c r="O4141" s="269">
        <f>'Data and Parameter'!$E$4*'Data and Parameter'!$E$5*('Data and Parameter'!$E$6+'Data and Parameter'!$E$7)*'Data and Parameter'!$E$19*'Data and Parameter'!$E$14*'ER calculations'!N4141</f>
        <v>0.79439438223482184</v>
      </c>
    </row>
    <row r="4142" spans="1:15" ht="15">
      <c r="A4142" s="284">
        <v>4138</v>
      </c>
      <c r="B4142" s="287"/>
      <c r="C4142" s="287"/>
      <c r="D4142" s="284" t="s">
        <v>119</v>
      </c>
      <c r="E4142" s="287"/>
      <c r="F4142" s="285" t="s">
        <v>4263</v>
      </c>
      <c r="G4142" s="266" t="s">
        <v>121</v>
      </c>
      <c r="H4142" s="266">
        <f>IF(G4142="Traditional Stove",0.1,0.2)</f>
        <v>0.1</v>
      </c>
      <c r="I4142" s="266">
        <f>YEAR(J4142)</f>
        <v>2023</v>
      </c>
      <c r="J4142" s="267">
        <v>45021</v>
      </c>
      <c r="K4142" s="267">
        <f>J4142+1</f>
        <v>45022</v>
      </c>
      <c r="L4142" s="266">
        <f>IF(M4142&lt;=365,1,2)</f>
        <v>1</v>
      </c>
      <c r="M4142" s="266">
        <f>IF(K4142&lt;$C$1,$C$2-$C$1+1,$C$2-K4142+1)</f>
        <v>25</v>
      </c>
      <c r="N4142" s="268">
        <f>M4142/365</f>
        <v>6.8493150684931503E-2</v>
      </c>
      <c r="O4142" s="269">
        <f>'Data and Parameter'!$E$4*'Data and Parameter'!$E$5*('Data and Parameter'!$E$6+'Data and Parameter'!$E$7)*'Data and Parameter'!$E$19*'Data and Parameter'!$E$14*'ER calculations'!N4142</f>
        <v>0.35464034921197402</v>
      </c>
    </row>
    <row r="4143" spans="1:15" ht="15">
      <c r="A4143" s="284">
        <v>4139</v>
      </c>
      <c r="B4143" s="287"/>
      <c r="C4143" s="287"/>
      <c r="D4143" s="284" t="s">
        <v>3178</v>
      </c>
      <c r="E4143" s="287"/>
      <c r="F4143" s="285" t="s">
        <v>4264</v>
      </c>
      <c r="G4143" s="266" t="s">
        <v>121</v>
      </c>
      <c r="H4143" s="266">
        <f>IF(G4143="Traditional Stove",0.1,0.2)</f>
        <v>0.1</v>
      </c>
      <c r="I4143" s="266">
        <f>YEAR(J4143)</f>
        <v>2023</v>
      </c>
      <c r="J4143" s="267">
        <v>44968</v>
      </c>
      <c r="K4143" s="267">
        <f>J4143+1</f>
        <v>44969</v>
      </c>
      <c r="L4143" s="266">
        <f>IF(M4143&lt;=365,1,2)</f>
        <v>1</v>
      </c>
      <c r="M4143" s="266">
        <f>IF(K4143&lt;$C$1,$C$2-$C$1+1,$C$2-K4143+1)</f>
        <v>78</v>
      </c>
      <c r="N4143" s="268">
        <f>M4143/365</f>
        <v>0.21369863013698631</v>
      </c>
      <c r="O4143" s="269">
        <f>'Data and Parameter'!$E$4*'Data and Parameter'!$E$5*('Data and Parameter'!$E$6+'Data and Parameter'!$E$7)*'Data and Parameter'!$E$19*'Data and Parameter'!$E$14*'ER calculations'!N4143</f>
        <v>1.1064778895413589</v>
      </c>
    </row>
    <row r="4144" spans="1:15" ht="15">
      <c r="A4144" s="284">
        <v>4140</v>
      </c>
      <c r="B4144" s="287"/>
      <c r="C4144" s="287"/>
      <c r="D4144" s="284" t="s">
        <v>3178</v>
      </c>
      <c r="E4144" s="287"/>
      <c r="F4144" s="285" t="s">
        <v>4265</v>
      </c>
      <c r="G4144" s="266" t="s">
        <v>121</v>
      </c>
      <c r="H4144" s="266">
        <f>IF(G4144="Traditional Stove",0.1,0.2)</f>
        <v>0.1</v>
      </c>
      <c r="I4144" s="266">
        <f>YEAR(J4144)</f>
        <v>2023</v>
      </c>
      <c r="J4144" s="267">
        <v>44968</v>
      </c>
      <c r="K4144" s="267">
        <f>J4144+1</f>
        <v>44969</v>
      </c>
      <c r="L4144" s="266">
        <f>IF(M4144&lt;=365,1,2)</f>
        <v>1</v>
      </c>
      <c r="M4144" s="266">
        <f>IF(K4144&lt;$C$1,$C$2-$C$1+1,$C$2-K4144+1)</f>
        <v>78</v>
      </c>
      <c r="N4144" s="268">
        <f>M4144/365</f>
        <v>0.21369863013698631</v>
      </c>
      <c r="O4144" s="269">
        <f>'Data and Parameter'!$E$4*'Data and Parameter'!$E$5*('Data and Parameter'!$E$6+'Data and Parameter'!$E$7)*'Data and Parameter'!$E$19*'Data and Parameter'!$E$14*'ER calculations'!N4144</f>
        <v>1.1064778895413589</v>
      </c>
    </row>
    <row r="4145" spans="1:15" ht="15">
      <c r="A4145" s="284">
        <v>4141</v>
      </c>
      <c r="B4145" s="287"/>
      <c r="C4145" s="287"/>
      <c r="D4145" s="284" t="s">
        <v>3178</v>
      </c>
      <c r="E4145" s="287"/>
      <c r="F4145" s="285" t="s">
        <v>4266</v>
      </c>
      <c r="G4145" s="266" t="s">
        <v>121</v>
      </c>
      <c r="H4145" s="266">
        <f>IF(G4145="Traditional Stove",0.1,0.2)</f>
        <v>0.1</v>
      </c>
      <c r="I4145" s="266">
        <f>YEAR(J4145)</f>
        <v>2023</v>
      </c>
      <c r="J4145" s="267">
        <v>44968</v>
      </c>
      <c r="K4145" s="267">
        <f>J4145+1</f>
        <v>44969</v>
      </c>
      <c r="L4145" s="266">
        <f>IF(M4145&lt;=365,1,2)</f>
        <v>1</v>
      </c>
      <c r="M4145" s="266">
        <f>IF(K4145&lt;$C$1,$C$2-$C$1+1,$C$2-K4145+1)</f>
        <v>78</v>
      </c>
      <c r="N4145" s="268">
        <f>M4145/365</f>
        <v>0.21369863013698631</v>
      </c>
      <c r="O4145" s="269">
        <f>'Data and Parameter'!$E$4*'Data and Parameter'!$E$5*('Data and Parameter'!$E$6+'Data and Parameter'!$E$7)*'Data and Parameter'!$E$19*'Data and Parameter'!$E$14*'ER calculations'!N4145</f>
        <v>1.1064778895413589</v>
      </c>
    </row>
    <row r="4146" spans="1:15" ht="15">
      <c r="A4146" s="284">
        <v>4142</v>
      </c>
      <c r="B4146" s="287"/>
      <c r="C4146" s="287"/>
      <c r="D4146" s="284" t="s">
        <v>3178</v>
      </c>
      <c r="E4146" s="287"/>
      <c r="F4146" s="285" t="s">
        <v>4267</v>
      </c>
      <c r="G4146" s="266" t="s">
        <v>121</v>
      </c>
      <c r="H4146" s="266">
        <f>IF(G4146="Traditional Stove",0.1,0.2)</f>
        <v>0.1</v>
      </c>
      <c r="I4146" s="266">
        <f>YEAR(J4146)</f>
        <v>2023</v>
      </c>
      <c r="J4146" s="267">
        <v>44968</v>
      </c>
      <c r="K4146" s="267">
        <f>J4146+1</f>
        <v>44969</v>
      </c>
      <c r="L4146" s="266">
        <f>IF(M4146&lt;=365,1,2)</f>
        <v>1</v>
      </c>
      <c r="M4146" s="266">
        <f>IF(K4146&lt;$C$1,$C$2-$C$1+1,$C$2-K4146+1)</f>
        <v>78</v>
      </c>
      <c r="N4146" s="268">
        <f>M4146/365</f>
        <v>0.21369863013698631</v>
      </c>
      <c r="O4146" s="269">
        <f>'Data and Parameter'!$E$4*'Data and Parameter'!$E$5*('Data and Parameter'!$E$6+'Data and Parameter'!$E$7)*'Data and Parameter'!$E$19*'Data and Parameter'!$E$14*'ER calculations'!N4146</f>
        <v>1.1064778895413589</v>
      </c>
    </row>
    <row r="4147" spans="1:15" ht="15">
      <c r="A4147" s="284">
        <v>4143</v>
      </c>
      <c r="B4147" s="287"/>
      <c r="C4147" s="287"/>
      <c r="D4147" s="284" t="s">
        <v>3178</v>
      </c>
      <c r="E4147" s="287"/>
      <c r="F4147" s="285" t="s">
        <v>4268</v>
      </c>
      <c r="G4147" s="266" t="s">
        <v>121</v>
      </c>
      <c r="H4147" s="266">
        <f>IF(G4147="Traditional Stove",0.1,0.2)</f>
        <v>0.1</v>
      </c>
      <c r="I4147" s="266">
        <f>YEAR(J4147)</f>
        <v>2023</v>
      </c>
      <c r="J4147" s="267">
        <v>44968</v>
      </c>
      <c r="K4147" s="267">
        <f>J4147+1</f>
        <v>44969</v>
      </c>
      <c r="L4147" s="266">
        <f>IF(M4147&lt;=365,1,2)</f>
        <v>1</v>
      </c>
      <c r="M4147" s="266">
        <f>IF(K4147&lt;$C$1,$C$2-$C$1+1,$C$2-K4147+1)</f>
        <v>78</v>
      </c>
      <c r="N4147" s="268">
        <f>M4147/365</f>
        <v>0.21369863013698631</v>
      </c>
      <c r="O4147" s="269">
        <f>'Data and Parameter'!$E$4*'Data and Parameter'!$E$5*('Data and Parameter'!$E$6+'Data and Parameter'!$E$7)*'Data and Parameter'!$E$19*'Data and Parameter'!$E$14*'ER calculations'!N4147</f>
        <v>1.1064778895413589</v>
      </c>
    </row>
    <row r="4148" spans="1:15" ht="15">
      <c r="A4148" s="284">
        <v>4144</v>
      </c>
      <c r="B4148" s="287"/>
      <c r="C4148" s="287"/>
      <c r="D4148" s="284" t="s">
        <v>3178</v>
      </c>
      <c r="E4148" s="287"/>
      <c r="F4148" s="285" t="s">
        <v>4269</v>
      </c>
      <c r="G4148" s="266" t="s">
        <v>121</v>
      </c>
      <c r="H4148" s="266">
        <f>IF(G4148="Traditional Stove",0.1,0.2)</f>
        <v>0.1</v>
      </c>
      <c r="I4148" s="266">
        <f>YEAR(J4148)</f>
        <v>2023</v>
      </c>
      <c r="J4148" s="267">
        <v>44968</v>
      </c>
      <c r="K4148" s="267">
        <f>J4148+1</f>
        <v>44969</v>
      </c>
      <c r="L4148" s="266">
        <f>IF(M4148&lt;=365,1,2)</f>
        <v>1</v>
      </c>
      <c r="M4148" s="266">
        <f>IF(K4148&lt;$C$1,$C$2-$C$1+1,$C$2-K4148+1)</f>
        <v>78</v>
      </c>
      <c r="N4148" s="268">
        <f>M4148/365</f>
        <v>0.21369863013698631</v>
      </c>
      <c r="O4148" s="269">
        <f>'Data and Parameter'!$E$4*'Data and Parameter'!$E$5*('Data and Parameter'!$E$6+'Data and Parameter'!$E$7)*'Data and Parameter'!$E$19*'Data and Parameter'!$E$14*'ER calculations'!N4148</f>
        <v>1.1064778895413589</v>
      </c>
    </row>
    <row r="4149" spans="1:15" ht="15">
      <c r="A4149" s="284">
        <v>4145</v>
      </c>
      <c r="B4149" s="287"/>
      <c r="C4149" s="287"/>
      <c r="D4149" s="284" t="s">
        <v>3178</v>
      </c>
      <c r="E4149" s="287"/>
      <c r="F4149" s="285" t="s">
        <v>4270</v>
      </c>
      <c r="G4149" s="266" t="s">
        <v>121</v>
      </c>
      <c r="H4149" s="266">
        <f>IF(G4149="Traditional Stove",0.1,0.2)</f>
        <v>0.1</v>
      </c>
      <c r="I4149" s="266">
        <f>YEAR(J4149)</f>
        <v>2023</v>
      </c>
      <c r="J4149" s="267">
        <v>44968</v>
      </c>
      <c r="K4149" s="267">
        <f>J4149+1</f>
        <v>44969</v>
      </c>
      <c r="L4149" s="266">
        <f>IF(M4149&lt;=365,1,2)</f>
        <v>1</v>
      </c>
      <c r="M4149" s="266">
        <f>IF(K4149&lt;$C$1,$C$2-$C$1+1,$C$2-K4149+1)</f>
        <v>78</v>
      </c>
      <c r="N4149" s="268">
        <f>M4149/365</f>
        <v>0.21369863013698631</v>
      </c>
      <c r="O4149" s="269">
        <f>'Data and Parameter'!$E$4*'Data and Parameter'!$E$5*('Data and Parameter'!$E$6+'Data and Parameter'!$E$7)*'Data and Parameter'!$E$19*'Data and Parameter'!$E$14*'ER calculations'!N4149</f>
        <v>1.1064778895413589</v>
      </c>
    </row>
    <row r="4150" spans="1:15" ht="15">
      <c r="A4150" s="284">
        <v>4146</v>
      </c>
      <c r="B4150" s="287"/>
      <c r="C4150" s="287"/>
      <c r="D4150" s="284" t="s">
        <v>3178</v>
      </c>
      <c r="E4150" s="287"/>
      <c r="F4150" s="285" t="s">
        <v>4271</v>
      </c>
      <c r="G4150" s="266" t="s">
        <v>121</v>
      </c>
      <c r="H4150" s="266">
        <f>IF(G4150="Traditional Stove",0.1,0.2)</f>
        <v>0.1</v>
      </c>
      <c r="I4150" s="266">
        <f>YEAR(J4150)</f>
        <v>2023</v>
      </c>
      <c r="J4150" s="267">
        <v>44968</v>
      </c>
      <c r="K4150" s="267">
        <f>J4150+1</f>
        <v>44969</v>
      </c>
      <c r="L4150" s="266">
        <f>IF(M4150&lt;=365,1,2)</f>
        <v>1</v>
      </c>
      <c r="M4150" s="266">
        <f>IF(K4150&lt;$C$1,$C$2-$C$1+1,$C$2-K4150+1)</f>
        <v>78</v>
      </c>
      <c r="N4150" s="268">
        <f>M4150/365</f>
        <v>0.21369863013698631</v>
      </c>
      <c r="O4150" s="269">
        <f>'Data and Parameter'!$E$4*'Data and Parameter'!$E$5*('Data and Parameter'!$E$6+'Data and Parameter'!$E$7)*'Data and Parameter'!$E$19*'Data and Parameter'!$E$14*'ER calculations'!N4150</f>
        <v>1.1064778895413589</v>
      </c>
    </row>
    <row r="4151" spans="1:15" ht="15">
      <c r="A4151" s="284">
        <v>4147</v>
      </c>
      <c r="B4151" s="287"/>
      <c r="C4151" s="287"/>
      <c r="D4151" s="284" t="s">
        <v>3178</v>
      </c>
      <c r="E4151" s="287"/>
      <c r="F4151" s="285" t="s">
        <v>4272</v>
      </c>
      <c r="G4151" s="266" t="s">
        <v>121</v>
      </c>
      <c r="H4151" s="266">
        <f>IF(G4151="Traditional Stove",0.1,0.2)</f>
        <v>0.1</v>
      </c>
      <c r="I4151" s="266">
        <f>YEAR(J4151)</f>
        <v>2023</v>
      </c>
      <c r="J4151" s="267">
        <v>44968</v>
      </c>
      <c r="K4151" s="267">
        <f>J4151+1</f>
        <v>44969</v>
      </c>
      <c r="L4151" s="266">
        <f>IF(M4151&lt;=365,1,2)</f>
        <v>1</v>
      </c>
      <c r="M4151" s="266">
        <f>IF(K4151&lt;$C$1,$C$2-$C$1+1,$C$2-K4151+1)</f>
        <v>78</v>
      </c>
      <c r="N4151" s="268">
        <f>M4151/365</f>
        <v>0.21369863013698631</v>
      </c>
      <c r="O4151" s="269">
        <f>'Data and Parameter'!$E$4*'Data and Parameter'!$E$5*('Data and Parameter'!$E$6+'Data and Parameter'!$E$7)*'Data and Parameter'!$E$19*'Data and Parameter'!$E$14*'ER calculations'!N4151</f>
        <v>1.1064778895413589</v>
      </c>
    </row>
    <row r="4152" spans="1:15" ht="15">
      <c r="A4152" s="284">
        <v>4148</v>
      </c>
      <c r="B4152" s="287"/>
      <c r="C4152" s="287"/>
      <c r="D4152" s="284" t="s">
        <v>3178</v>
      </c>
      <c r="E4152" s="287"/>
      <c r="F4152" s="285" t="s">
        <v>4273</v>
      </c>
      <c r="G4152" s="266" t="s">
        <v>121</v>
      </c>
      <c r="H4152" s="266">
        <f>IF(G4152="Traditional Stove",0.1,0.2)</f>
        <v>0.1</v>
      </c>
      <c r="I4152" s="266">
        <f>YEAR(J4152)</f>
        <v>2023</v>
      </c>
      <c r="J4152" s="267">
        <v>44968</v>
      </c>
      <c r="K4152" s="267">
        <f>J4152+1</f>
        <v>44969</v>
      </c>
      <c r="L4152" s="266">
        <f>IF(M4152&lt;=365,1,2)</f>
        <v>1</v>
      </c>
      <c r="M4152" s="266">
        <f>IF(K4152&lt;$C$1,$C$2-$C$1+1,$C$2-K4152+1)</f>
        <v>78</v>
      </c>
      <c r="N4152" s="268">
        <f>M4152/365</f>
        <v>0.21369863013698631</v>
      </c>
      <c r="O4152" s="269">
        <f>'Data and Parameter'!$E$4*'Data and Parameter'!$E$5*('Data and Parameter'!$E$6+'Data and Parameter'!$E$7)*'Data and Parameter'!$E$19*'Data and Parameter'!$E$14*'ER calculations'!N4152</f>
        <v>1.1064778895413589</v>
      </c>
    </row>
    <row r="4153" spans="1:15" ht="15">
      <c r="A4153" s="284">
        <v>4149</v>
      </c>
      <c r="B4153" s="287"/>
      <c r="C4153" s="287"/>
      <c r="D4153" s="284" t="s">
        <v>3178</v>
      </c>
      <c r="E4153" s="287"/>
      <c r="F4153" s="285" t="s">
        <v>4274</v>
      </c>
      <c r="G4153" s="266" t="s">
        <v>121</v>
      </c>
      <c r="H4153" s="266">
        <f>IF(G4153="Traditional Stove",0.1,0.2)</f>
        <v>0.1</v>
      </c>
      <c r="I4153" s="266">
        <f>YEAR(J4153)</f>
        <v>2023</v>
      </c>
      <c r="J4153" s="267">
        <v>44968</v>
      </c>
      <c r="K4153" s="267">
        <f>J4153+1</f>
        <v>44969</v>
      </c>
      <c r="L4153" s="266">
        <f>IF(M4153&lt;=365,1,2)</f>
        <v>1</v>
      </c>
      <c r="M4153" s="266">
        <f>IF(K4153&lt;$C$1,$C$2-$C$1+1,$C$2-K4153+1)</f>
        <v>78</v>
      </c>
      <c r="N4153" s="268">
        <f>M4153/365</f>
        <v>0.21369863013698631</v>
      </c>
      <c r="O4153" s="269">
        <f>'Data and Parameter'!$E$4*'Data and Parameter'!$E$5*('Data and Parameter'!$E$6+'Data and Parameter'!$E$7)*'Data and Parameter'!$E$19*'Data and Parameter'!$E$14*'ER calculations'!N4153</f>
        <v>1.1064778895413589</v>
      </c>
    </row>
    <row r="4154" spans="1:15" ht="15">
      <c r="A4154" s="284">
        <v>4150</v>
      </c>
      <c r="B4154" s="287"/>
      <c r="C4154" s="287"/>
      <c r="D4154" s="284" t="s">
        <v>3178</v>
      </c>
      <c r="E4154" s="287"/>
      <c r="F4154" s="285" t="s">
        <v>4275</v>
      </c>
      <c r="G4154" s="266" t="s">
        <v>121</v>
      </c>
      <c r="H4154" s="266">
        <f>IF(G4154="Traditional Stove",0.1,0.2)</f>
        <v>0.1</v>
      </c>
      <c r="I4154" s="266">
        <f>YEAR(J4154)</f>
        <v>2023</v>
      </c>
      <c r="J4154" s="267">
        <v>44968</v>
      </c>
      <c r="K4154" s="267">
        <f>J4154+1</f>
        <v>44969</v>
      </c>
      <c r="L4154" s="266">
        <f>IF(M4154&lt;=365,1,2)</f>
        <v>1</v>
      </c>
      <c r="M4154" s="266">
        <f>IF(K4154&lt;$C$1,$C$2-$C$1+1,$C$2-K4154+1)</f>
        <v>78</v>
      </c>
      <c r="N4154" s="268">
        <f>M4154/365</f>
        <v>0.21369863013698631</v>
      </c>
      <c r="O4154" s="269">
        <f>'Data and Parameter'!$E$4*'Data and Parameter'!$E$5*('Data and Parameter'!$E$6+'Data and Parameter'!$E$7)*'Data and Parameter'!$E$19*'Data and Parameter'!$E$14*'ER calculations'!N4154</f>
        <v>1.1064778895413589</v>
      </c>
    </row>
    <row r="4155" spans="1:15" ht="15">
      <c r="A4155" s="284">
        <v>4151</v>
      </c>
      <c r="B4155" s="287"/>
      <c r="C4155" s="287"/>
      <c r="D4155" s="284" t="s">
        <v>3178</v>
      </c>
      <c r="E4155" s="287"/>
      <c r="F4155" s="285" t="s">
        <v>4276</v>
      </c>
      <c r="G4155" s="266" t="s">
        <v>121</v>
      </c>
      <c r="H4155" s="266">
        <f>IF(G4155="Traditional Stove",0.1,0.2)</f>
        <v>0.1</v>
      </c>
      <c r="I4155" s="266">
        <f>YEAR(J4155)</f>
        <v>2023</v>
      </c>
      <c r="J4155" s="267">
        <v>44968</v>
      </c>
      <c r="K4155" s="267">
        <f>J4155+1</f>
        <v>44969</v>
      </c>
      <c r="L4155" s="266">
        <f>IF(M4155&lt;=365,1,2)</f>
        <v>1</v>
      </c>
      <c r="M4155" s="266">
        <f>IF(K4155&lt;$C$1,$C$2-$C$1+1,$C$2-K4155+1)</f>
        <v>78</v>
      </c>
      <c r="N4155" s="268">
        <f>M4155/365</f>
        <v>0.21369863013698631</v>
      </c>
      <c r="O4155" s="269">
        <f>'Data and Parameter'!$E$4*'Data and Parameter'!$E$5*('Data and Parameter'!$E$6+'Data and Parameter'!$E$7)*'Data and Parameter'!$E$19*'Data and Parameter'!$E$14*'ER calculations'!N4155</f>
        <v>1.1064778895413589</v>
      </c>
    </row>
    <row r="4156" spans="1:15" ht="15">
      <c r="A4156" s="284">
        <v>4152</v>
      </c>
      <c r="B4156" s="287"/>
      <c r="C4156" s="287"/>
      <c r="D4156" s="284" t="s">
        <v>3178</v>
      </c>
      <c r="E4156" s="287"/>
      <c r="F4156" s="285" t="s">
        <v>4277</v>
      </c>
      <c r="G4156" s="266" t="s">
        <v>121</v>
      </c>
      <c r="H4156" s="266">
        <f>IF(G4156="Traditional Stove",0.1,0.2)</f>
        <v>0.1</v>
      </c>
      <c r="I4156" s="266">
        <f>YEAR(J4156)</f>
        <v>2023</v>
      </c>
      <c r="J4156" s="267">
        <v>44968</v>
      </c>
      <c r="K4156" s="267">
        <f>J4156+1</f>
        <v>44969</v>
      </c>
      <c r="L4156" s="266">
        <f>IF(M4156&lt;=365,1,2)</f>
        <v>1</v>
      </c>
      <c r="M4156" s="266">
        <f>IF(K4156&lt;$C$1,$C$2-$C$1+1,$C$2-K4156+1)</f>
        <v>78</v>
      </c>
      <c r="N4156" s="268">
        <f>M4156/365</f>
        <v>0.21369863013698631</v>
      </c>
      <c r="O4156" s="269">
        <f>'Data and Parameter'!$E$4*'Data and Parameter'!$E$5*('Data and Parameter'!$E$6+'Data and Parameter'!$E$7)*'Data and Parameter'!$E$19*'Data and Parameter'!$E$14*'ER calculations'!N4156</f>
        <v>1.1064778895413589</v>
      </c>
    </row>
    <row r="4157" spans="1:15" ht="15">
      <c r="A4157" s="284">
        <v>4153</v>
      </c>
      <c r="B4157" s="287"/>
      <c r="C4157" s="287"/>
      <c r="D4157" s="284" t="s">
        <v>3178</v>
      </c>
      <c r="E4157" s="287"/>
      <c r="F4157" s="285" t="s">
        <v>4278</v>
      </c>
      <c r="G4157" s="266" t="s">
        <v>121</v>
      </c>
      <c r="H4157" s="266">
        <f>IF(G4157="Traditional Stove",0.1,0.2)</f>
        <v>0.1</v>
      </c>
      <c r="I4157" s="266">
        <f>YEAR(J4157)</f>
        <v>2023</v>
      </c>
      <c r="J4157" s="267">
        <v>44968</v>
      </c>
      <c r="K4157" s="267">
        <f>J4157+1</f>
        <v>44969</v>
      </c>
      <c r="L4157" s="266">
        <f>IF(M4157&lt;=365,1,2)</f>
        <v>1</v>
      </c>
      <c r="M4157" s="266">
        <f>IF(K4157&lt;$C$1,$C$2-$C$1+1,$C$2-K4157+1)</f>
        <v>78</v>
      </c>
      <c r="N4157" s="268">
        <f>M4157/365</f>
        <v>0.21369863013698631</v>
      </c>
      <c r="O4157" s="269">
        <f>'Data and Parameter'!$E$4*'Data and Parameter'!$E$5*('Data and Parameter'!$E$6+'Data and Parameter'!$E$7)*'Data and Parameter'!$E$19*'Data and Parameter'!$E$14*'ER calculations'!N4157</f>
        <v>1.1064778895413589</v>
      </c>
    </row>
    <row r="4158" spans="1:15" ht="15">
      <c r="A4158" s="284">
        <v>4154</v>
      </c>
      <c r="B4158" s="287"/>
      <c r="C4158" s="287"/>
      <c r="D4158" s="284" t="s">
        <v>588</v>
      </c>
      <c r="E4158" s="287"/>
      <c r="F4158" s="285" t="s">
        <v>4279</v>
      </c>
      <c r="G4158" s="266" t="s">
        <v>121</v>
      </c>
      <c r="H4158" s="266">
        <f>IF(G4158="Traditional Stove",0.1,0.2)</f>
        <v>0.1</v>
      </c>
      <c r="I4158" s="266">
        <f>YEAR(J4158)</f>
        <v>2023</v>
      </c>
      <c r="J4158" s="267">
        <v>45014</v>
      </c>
      <c r="K4158" s="267">
        <f>J4158+1</f>
        <v>45015</v>
      </c>
      <c r="L4158" s="266">
        <f>IF(M4158&lt;=365,1,2)</f>
        <v>1</v>
      </c>
      <c r="M4158" s="266">
        <f>IF(K4158&lt;$C$1,$C$2-$C$1+1,$C$2-K4158+1)</f>
        <v>32</v>
      </c>
      <c r="N4158" s="268">
        <f>M4158/365</f>
        <v>8.7671232876712329E-2</v>
      </c>
      <c r="O4158" s="269">
        <f>'Data and Parameter'!$E$4*'Data and Parameter'!$E$5*('Data and Parameter'!$E$6+'Data and Parameter'!$E$7)*'Data and Parameter'!$E$19*'Data and Parameter'!$E$14*'ER calculations'!N4158</f>
        <v>0.45393964699132677</v>
      </c>
    </row>
    <row r="4159" spans="1:15" ht="15">
      <c r="A4159" s="284">
        <v>4155</v>
      </c>
      <c r="B4159" s="287"/>
      <c r="C4159" s="287"/>
      <c r="D4159" s="284" t="s">
        <v>3178</v>
      </c>
      <c r="E4159" s="287"/>
      <c r="F4159" s="285" t="s">
        <v>4280</v>
      </c>
      <c r="G4159" s="266" t="s">
        <v>121</v>
      </c>
      <c r="H4159" s="266">
        <f>IF(G4159="Traditional Stove",0.1,0.2)</f>
        <v>0.1</v>
      </c>
      <c r="I4159" s="266">
        <f>YEAR(J4159)</f>
        <v>2023</v>
      </c>
      <c r="J4159" s="267">
        <v>44971</v>
      </c>
      <c r="K4159" s="267">
        <f>J4159+1</f>
        <v>44972</v>
      </c>
      <c r="L4159" s="266">
        <f>IF(M4159&lt;=365,1,2)</f>
        <v>1</v>
      </c>
      <c r="M4159" s="266">
        <f>IF(K4159&lt;$C$1,$C$2-$C$1+1,$C$2-K4159+1)</f>
        <v>75</v>
      </c>
      <c r="N4159" s="268">
        <f>M4159/365</f>
        <v>0.20547945205479451</v>
      </c>
      <c r="O4159" s="269">
        <f>'Data and Parameter'!$E$4*'Data and Parameter'!$E$5*('Data and Parameter'!$E$6+'Data and Parameter'!$E$7)*'Data and Parameter'!$E$19*'Data and Parameter'!$E$14*'ER calculations'!N4159</f>
        <v>1.063921047635922</v>
      </c>
    </row>
    <row r="4160" spans="1:15" ht="15">
      <c r="A4160" s="284">
        <v>4156</v>
      </c>
      <c r="B4160" s="287"/>
      <c r="C4160" s="287"/>
      <c r="D4160" s="284" t="s">
        <v>588</v>
      </c>
      <c r="E4160" s="287"/>
      <c r="F4160" s="285" t="s">
        <v>4281</v>
      </c>
      <c r="G4160" s="266" t="s">
        <v>121</v>
      </c>
      <c r="H4160" s="266">
        <f>IF(G4160="Traditional Stove",0.1,0.2)</f>
        <v>0.1</v>
      </c>
      <c r="I4160" s="266">
        <f>YEAR(J4160)</f>
        <v>2023</v>
      </c>
      <c r="J4160" s="267">
        <v>45014</v>
      </c>
      <c r="K4160" s="267">
        <f>J4160+1</f>
        <v>45015</v>
      </c>
      <c r="L4160" s="266">
        <f>IF(M4160&lt;=365,1,2)</f>
        <v>1</v>
      </c>
      <c r="M4160" s="266">
        <f>IF(K4160&lt;$C$1,$C$2-$C$1+1,$C$2-K4160+1)</f>
        <v>32</v>
      </c>
      <c r="N4160" s="268">
        <f>M4160/365</f>
        <v>8.7671232876712329E-2</v>
      </c>
      <c r="O4160" s="269">
        <f>'Data and Parameter'!$E$4*'Data and Parameter'!$E$5*('Data and Parameter'!$E$6+'Data and Parameter'!$E$7)*'Data and Parameter'!$E$19*'Data and Parameter'!$E$14*'ER calculations'!N4160</f>
        <v>0.45393964699132677</v>
      </c>
    </row>
    <row r="4161" spans="1:15" ht="15">
      <c r="A4161" s="284">
        <v>4157</v>
      </c>
      <c r="B4161" s="287"/>
      <c r="C4161" s="287"/>
      <c r="D4161" s="284" t="s">
        <v>588</v>
      </c>
      <c r="E4161" s="287"/>
      <c r="F4161" s="285" t="s">
        <v>4282</v>
      </c>
      <c r="G4161" s="266" t="s">
        <v>121</v>
      </c>
      <c r="H4161" s="266">
        <f>IF(G4161="Traditional Stove",0.1,0.2)</f>
        <v>0.1</v>
      </c>
      <c r="I4161" s="266">
        <f>YEAR(J4161)</f>
        <v>2023</v>
      </c>
      <c r="J4161" s="267">
        <v>45014</v>
      </c>
      <c r="K4161" s="267">
        <f>J4161+1</f>
        <v>45015</v>
      </c>
      <c r="L4161" s="266">
        <f>IF(M4161&lt;=365,1,2)</f>
        <v>1</v>
      </c>
      <c r="M4161" s="266">
        <f>IF(K4161&lt;$C$1,$C$2-$C$1+1,$C$2-K4161+1)</f>
        <v>32</v>
      </c>
      <c r="N4161" s="268">
        <f>M4161/365</f>
        <v>8.7671232876712329E-2</v>
      </c>
      <c r="O4161" s="269">
        <f>'Data and Parameter'!$E$4*'Data and Parameter'!$E$5*('Data and Parameter'!$E$6+'Data and Parameter'!$E$7)*'Data and Parameter'!$E$19*'Data and Parameter'!$E$14*'ER calculations'!N4161</f>
        <v>0.45393964699132677</v>
      </c>
    </row>
    <row r="4162" spans="1:15" ht="15">
      <c r="A4162" s="284">
        <v>4158</v>
      </c>
      <c r="B4162" s="287"/>
      <c r="C4162" s="287"/>
      <c r="D4162" s="284" t="s">
        <v>588</v>
      </c>
      <c r="E4162" s="287"/>
      <c r="F4162" s="285" t="s">
        <v>4283</v>
      </c>
      <c r="G4162" s="266" t="s">
        <v>121</v>
      </c>
      <c r="H4162" s="266">
        <f>IF(G4162="Traditional Stove",0.1,0.2)</f>
        <v>0.1</v>
      </c>
      <c r="I4162" s="266">
        <f>YEAR(J4162)</f>
        <v>2023</v>
      </c>
      <c r="J4162" s="267">
        <v>45014</v>
      </c>
      <c r="K4162" s="267">
        <f>J4162+1</f>
        <v>45015</v>
      </c>
      <c r="L4162" s="266">
        <f>IF(M4162&lt;=365,1,2)</f>
        <v>1</v>
      </c>
      <c r="M4162" s="266">
        <f>IF(K4162&lt;$C$1,$C$2-$C$1+1,$C$2-K4162+1)</f>
        <v>32</v>
      </c>
      <c r="N4162" s="268">
        <f>M4162/365</f>
        <v>8.7671232876712329E-2</v>
      </c>
      <c r="O4162" s="269">
        <f>'Data and Parameter'!$E$4*'Data and Parameter'!$E$5*('Data and Parameter'!$E$6+'Data and Parameter'!$E$7)*'Data and Parameter'!$E$19*'Data and Parameter'!$E$14*'ER calculations'!N4162</f>
        <v>0.45393964699132677</v>
      </c>
    </row>
    <row r="4163" spans="1:15" ht="15">
      <c r="A4163" s="284">
        <v>4159</v>
      </c>
      <c r="B4163" s="287"/>
      <c r="C4163" s="287"/>
      <c r="D4163" s="284" t="s">
        <v>588</v>
      </c>
      <c r="E4163" s="287"/>
      <c r="F4163" s="285" t="s">
        <v>4284</v>
      </c>
      <c r="G4163" s="266" t="s">
        <v>121</v>
      </c>
      <c r="H4163" s="266">
        <f>IF(G4163="Traditional Stove",0.1,0.2)</f>
        <v>0.1</v>
      </c>
      <c r="I4163" s="266">
        <f>YEAR(J4163)</f>
        <v>2023</v>
      </c>
      <c r="J4163" s="267">
        <v>45014</v>
      </c>
      <c r="K4163" s="267">
        <f>J4163+1</f>
        <v>45015</v>
      </c>
      <c r="L4163" s="266">
        <f>IF(M4163&lt;=365,1,2)</f>
        <v>1</v>
      </c>
      <c r="M4163" s="266">
        <f>IF(K4163&lt;$C$1,$C$2-$C$1+1,$C$2-K4163+1)</f>
        <v>32</v>
      </c>
      <c r="N4163" s="268">
        <f>M4163/365</f>
        <v>8.7671232876712329E-2</v>
      </c>
      <c r="O4163" s="269">
        <f>'Data and Parameter'!$E$4*'Data and Parameter'!$E$5*('Data and Parameter'!$E$6+'Data and Parameter'!$E$7)*'Data and Parameter'!$E$19*'Data and Parameter'!$E$14*'ER calculations'!N4163</f>
        <v>0.45393964699132677</v>
      </c>
    </row>
    <row r="4164" spans="1:15" ht="15">
      <c r="A4164" s="284">
        <v>4160</v>
      </c>
      <c r="B4164" s="287"/>
      <c r="C4164" s="287"/>
      <c r="D4164" s="284" t="s">
        <v>588</v>
      </c>
      <c r="E4164" s="287"/>
      <c r="F4164" s="285" t="s">
        <v>4285</v>
      </c>
      <c r="G4164" s="266" t="s">
        <v>121</v>
      </c>
      <c r="H4164" s="266">
        <f>IF(G4164="Traditional Stove",0.1,0.2)</f>
        <v>0.1</v>
      </c>
      <c r="I4164" s="266">
        <f>YEAR(J4164)</f>
        <v>2023</v>
      </c>
      <c r="J4164" s="267">
        <v>45014</v>
      </c>
      <c r="K4164" s="267">
        <f>J4164+1</f>
        <v>45015</v>
      </c>
      <c r="L4164" s="266">
        <f>IF(M4164&lt;=365,1,2)</f>
        <v>1</v>
      </c>
      <c r="M4164" s="266">
        <f>IF(K4164&lt;$C$1,$C$2-$C$1+1,$C$2-K4164+1)</f>
        <v>32</v>
      </c>
      <c r="N4164" s="268">
        <f>M4164/365</f>
        <v>8.7671232876712329E-2</v>
      </c>
      <c r="O4164" s="269">
        <f>'Data and Parameter'!$E$4*'Data and Parameter'!$E$5*('Data and Parameter'!$E$6+'Data and Parameter'!$E$7)*'Data and Parameter'!$E$19*'Data and Parameter'!$E$14*'ER calculations'!N4164</f>
        <v>0.45393964699132677</v>
      </c>
    </row>
    <row r="4165" spans="1:15" ht="15">
      <c r="A4165" s="284">
        <v>4161</v>
      </c>
      <c r="B4165" s="287"/>
      <c r="C4165" s="287"/>
      <c r="D4165" s="284" t="s">
        <v>588</v>
      </c>
      <c r="E4165" s="287"/>
      <c r="F4165" s="285" t="s">
        <v>4286</v>
      </c>
      <c r="G4165" s="266" t="s">
        <v>121</v>
      </c>
      <c r="H4165" s="266">
        <f>IF(G4165="Traditional Stove",0.1,0.2)</f>
        <v>0.1</v>
      </c>
      <c r="I4165" s="266">
        <f>YEAR(J4165)</f>
        <v>2023</v>
      </c>
      <c r="J4165" s="267">
        <v>45014</v>
      </c>
      <c r="K4165" s="267">
        <f>J4165+1</f>
        <v>45015</v>
      </c>
      <c r="L4165" s="266">
        <f>IF(M4165&lt;=365,1,2)</f>
        <v>1</v>
      </c>
      <c r="M4165" s="266">
        <f>IF(K4165&lt;$C$1,$C$2-$C$1+1,$C$2-K4165+1)</f>
        <v>32</v>
      </c>
      <c r="N4165" s="268">
        <f>M4165/365</f>
        <v>8.7671232876712329E-2</v>
      </c>
      <c r="O4165" s="269">
        <f>'Data and Parameter'!$E$4*'Data and Parameter'!$E$5*('Data and Parameter'!$E$6+'Data and Parameter'!$E$7)*'Data and Parameter'!$E$19*'Data and Parameter'!$E$14*'ER calculations'!N4165</f>
        <v>0.45393964699132677</v>
      </c>
    </row>
    <row r="4166" spans="1:15" ht="15">
      <c r="A4166" s="284">
        <v>4162</v>
      </c>
      <c r="B4166" s="287"/>
      <c r="C4166" s="287"/>
      <c r="D4166" s="284" t="s">
        <v>588</v>
      </c>
      <c r="E4166" s="287"/>
      <c r="F4166" s="285" t="s">
        <v>4287</v>
      </c>
      <c r="G4166" s="266" t="s">
        <v>121</v>
      </c>
      <c r="H4166" s="266">
        <f>IF(G4166="Traditional Stove",0.1,0.2)</f>
        <v>0.1</v>
      </c>
      <c r="I4166" s="266">
        <f>YEAR(J4166)</f>
        <v>2023</v>
      </c>
      <c r="J4166" s="267">
        <v>45014</v>
      </c>
      <c r="K4166" s="267">
        <f>J4166+1</f>
        <v>45015</v>
      </c>
      <c r="L4166" s="266">
        <f>IF(M4166&lt;=365,1,2)</f>
        <v>1</v>
      </c>
      <c r="M4166" s="266">
        <f>IF(K4166&lt;$C$1,$C$2-$C$1+1,$C$2-K4166+1)</f>
        <v>32</v>
      </c>
      <c r="N4166" s="268">
        <f>M4166/365</f>
        <v>8.7671232876712329E-2</v>
      </c>
      <c r="O4166" s="269">
        <f>'Data and Parameter'!$E$4*'Data and Parameter'!$E$5*('Data and Parameter'!$E$6+'Data and Parameter'!$E$7)*'Data and Parameter'!$E$19*'Data and Parameter'!$E$14*'ER calculations'!N4166</f>
        <v>0.45393964699132677</v>
      </c>
    </row>
    <row r="4167" spans="1:15" ht="15">
      <c r="A4167" s="284">
        <v>4163</v>
      </c>
      <c r="B4167" s="287"/>
      <c r="C4167" s="287"/>
      <c r="D4167" s="284" t="s">
        <v>3178</v>
      </c>
      <c r="E4167" s="287"/>
      <c r="F4167" s="285" t="s">
        <v>4288</v>
      </c>
      <c r="G4167" s="266" t="s">
        <v>121</v>
      </c>
      <c r="H4167" s="266">
        <f>IF(G4167="Traditional Stove",0.1,0.2)</f>
        <v>0.1</v>
      </c>
      <c r="I4167" s="266">
        <f>YEAR(J4167)</f>
        <v>2023</v>
      </c>
      <c r="J4167" s="267">
        <v>44971</v>
      </c>
      <c r="K4167" s="267">
        <f>J4167+1</f>
        <v>44972</v>
      </c>
      <c r="L4167" s="266">
        <f>IF(M4167&lt;=365,1,2)</f>
        <v>1</v>
      </c>
      <c r="M4167" s="266">
        <f>IF(K4167&lt;$C$1,$C$2-$C$1+1,$C$2-K4167+1)</f>
        <v>75</v>
      </c>
      <c r="N4167" s="268">
        <f>M4167/365</f>
        <v>0.20547945205479451</v>
      </c>
      <c r="O4167" s="269">
        <f>'Data and Parameter'!$E$4*'Data and Parameter'!$E$5*('Data and Parameter'!$E$6+'Data and Parameter'!$E$7)*'Data and Parameter'!$E$19*'Data and Parameter'!$E$14*'ER calculations'!N4167</f>
        <v>1.063921047635922</v>
      </c>
    </row>
    <row r="4168" spans="1:15" ht="15">
      <c r="A4168" s="284">
        <v>4164</v>
      </c>
      <c r="B4168" s="287"/>
      <c r="C4168" s="287"/>
      <c r="D4168" s="284" t="s">
        <v>3178</v>
      </c>
      <c r="E4168" s="287"/>
      <c r="F4168" s="285" t="s">
        <v>4289</v>
      </c>
      <c r="G4168" s="266" t="s">
        <v>121</v>
      </c>
      <c r="H4168" s="266">
        <f>IF(G4168="Traditional Stove",0.1,0.2)</f>
        <v>0.1</v>
      </c>
      <c r="I4168" s="266">
        <f>YEAR(J4168)</f>
        <v>2023</v>
      </c>
      <c r="J4168" s="267">
        <v>44971</v>
      </c>
      <c r="K4168" s="267">
        <f>J4168+1</f>
        <v>44972</v>
      </c>
      <c r="L4168" s="266">
        <f>IF(M4168&lt;=365,1,2)</f>
        <v>1</v>
      </c>
      <c r="M4168" s="266">
        <f>IF(K4168&lt;$C$1,$C$2-$C$1+1,$C$2-K4168+1)</f>
        <v>75</v>
      </c>
      <c r="N4168" s="268">
        <f>M4168/365</f>
        <v>0.20547945205479451</v>
      </c>
      <c r="O4168" s="269">
        <f>'Data and Parameter'!$E$4*'Data and Parameter'!$E$5*('Data and Parameter'!$E$6+'Data and Parameter'!$E$7)*'Data and Parameter'!$E$19*'Data and Parameter'!$E$14*'ER calculations'!N4168</f>
        <v>1.063921047635922</v>
      </c>
    </row>
    <row r="4169" spans="1:15" ht="15">
      <c r="A4169" s="284">
        <v>4165</v>
      </c>
      <c r="B4169" s="287"/>
      <c r="C4169" s="287"/>
      <c r="D4169" s="284" t="s">
        <v>3178</v>
      </c>
      <c r="E4169" s="287"/>
      <c r="F4169" s="285" t="s">
        <v>4290</v>
      </c>
      <c r="G4169" s="266" t="s">
        <v>121</v>
      </c>
      <c r="H4169" s="266">
        <f>IF(G4169="Traditional Stove",0.1,0.2)</f>
        <v>0.1</v>
      </c>
      <c r="I4169" s="266">
        <f>YEAR(J4169)</f>
        <v>2023</v>
      </c>
      <c r="J4169" s="267">
        <v>44971</v>
      </c>
      <c r="K4169" s="267">
        <f>J4169+1</f>
        <v>44972</v>
      </c>
      <c r="L4169" s="266">
        <f>IF(M4169&lt;=365,1,2)</f>
        <v>1</v>
      </c>
      <c r="M4169" s="266">
        <f>IF(K4169&lt;$C$1,$C$2-$C$1+1,$C$2-K4169+1)</f>
        <v>75</v>
      </c>
      <c r="N4169" s="268">
        <f>M4169/365</f>
        <v>0.20547945205479451</v>
      </c>
      <c r="O4169" s="269">
        <f>'Data and Parameter'!$E$4*'Data and Parameter'!$E$5*('Data and Parameter'!$E$6+'Data and Parameter'!$E$7)*'Data and Parameter'!$E$19*'Data and Parameter'!$E$14*'ER calculations'!N4169</f>
        <v>1.063921047635922</v>
      </c>
    </row>
    <row r="4170" spans="1:15" ht="15">
      <c r="A4170" s="284">
        <v>4166</v>
      </c>
      <c r="B4170" s="287"/>
      <c r="C4170" s="287"/>
      <c r="D4170" s="284" t="s">
        <v>3178</v>
      </c>
      <c r="E4170" s="287"/>
      <c r="F4170" s="285" t="s">
        <v>4291</v>
      </c>
      <c r="G4170" s="266" t="s">
        <v>121</v>
      </c>
      <c r="H4170" s="266">
        <f>IF(G4170="Traditional Stove",0.1,0.2)</f>
        <v>0.1</v>
      </c>
      <c r="I4170" s="266">
        <f>YEAR(J4170)</f>
        <v>2023</v>
      </c>
      <c r="J4170" s="267">
        <v>44971</v>
      </c>
      <c r="K4170" s="267">
        <f>J4170+1</f>
        <v>44972</v>
      </c>
      <c r="L4170" s="266">
        <f>IF(M4170&lt;=365,1,2)</f>
        <v>1</v>
      </c>
      <c r="M4170" s="266">
        <f>IF(K4170&lt;$C$1,$C$2-$C$1+1,$C$2-K4170+1)</f>
        <v>75</v>
      </c>
      <c r="N4170" s="268">
        <f>M4170/365</f>
        <v>0.20547945205479451</v>
      </c>
      <c r="O4170" s="269">
        <f>'Data and Parameter'!$E$4*'Data and Parameter'!$E$5*('Data and Parameter'!$E$6+'Data and Parameter'!$E$7)*'Data and Parameter'!$E$19*'Data and Parameter'!$E$14*'ER calculations'!N4170</f>
        <v>1.063921047635922</v>
      </c>
    </row>
    <row r="4171" spans="1:15" ht="15">
      <c r="A4171" s="284">
        <v>4167</v>
      </c>
      <c r="B4171" s="287"/>
      <c r="C4171" s="287"/>
      <c r="D4171" s="284" t="s">
        <v>3178</v>
      </c>
      <c r="E4171" s="287"/>
      <c r="F4171" s="285" t="s">
        <v>4292</v>
      </c>
      <c r="G4171" s="266" t="s">
        <v>121</v>
      </c>
      <c r="H4171" s="266">
        <f>IF(G4171="Traditional Stove",0.1,0.2)</f>
        <v>0.1</v>
      </c>
      <c r="I4171" s="266">
        <f>YEAR(J4171)</f>
        <v>2023</v>
      </c>
      <c r="J4171" s="267">
        <v>44971</v>
      </c>
      <c r="K4171" s="267">
        <f>J4171+1</f>
        <v>44972</v>
      </c>
      <c r="L4171" s="266">
        <f>IF(M4171&lt;=365,1,2)</f>
        <v>1</v>
      </c>
      <c r="M4171" s="266">
        <f>IF(K4171&lt;$C$1,$C$2-$C$1+1,$C$2-K4171+1)</f>
        <v>75</v>
      </c>
      <c r="N4171" s="268">
        <f>M4171/365</f>
        <v>0.20547945205479451</v>
      </c>
      <c r="O4171" s="269">
        <f>'Data and Parameter'!$E$4*'Data and Parameter'!$E$5*('Data and Parameter'!$E$6+'Data and Parameter'!$E$7)*'Data and Parameter'!$E$19*'Data and Parameter'!$E$14*'ER calculations'!N4171</f>
        <v>1.063921047635922</v>
      </c>
    </row>
    <row r="4172" spans="1:15" ht="15">
      <c r="A4172" s="284">
        <v>4168</v>
      </c>
      <c r="B4172" s="287"/>
      <c r="C4172" s="287"/>
      <c r="D4172" s="284" t="s">
        <v>3178</v>
      </c>
      <c r="E4172" s="287"/>
      <c r="F4172" s="285" t="s">
        <v>4293</v>
      </c>
      <c r="G4172" s="266" t="s">
        <v>121</v>
      </c>
      <c r="H4172" s="266">
        <f>IF(G4172="Traditional Stove",0.1,0.2)</f>
        <v>0.1</v>
      </c>
      <c r="I4172" s="266">
        <f>YEAR(J4172)</f>
        <v>2023</v>
      </c>
      <c r="J4172" s="267">
        <v>44971</v>
      </c>
      <c r="K4172" s="267">
        <f>J4172+1</f>
        <v>44972</v>
      </c>
      <c r="L4172" s="266">
        <f>IF(M4172&lt;=365,1,2)</f>
        <v>1</v>
      </c>
      <c r="M4172" s="266">
        <f>IF(K4172&lt;$C$1,$C$2-$C$1+1,$C$2-K4172+1)</f>
        <v>75</v>
      </c>
      <c r="N4172" s="268">
        <f>M4172/365</f>
        <v>0.20547945205479451</v>
      </c>
      <c r="O4172" s="269">
        <f>'Data and Parameter'!$E$4*'Data and Parameter'!$E$5*('Data and Parameter'!$E$6+'Data and Parameter'!$E$7)*'Data and Parameter'!$E$19*'Data and Parameter'!$E$14*'ER calculations'!N4172</f>
        <v>1.063921047635922</v>
      </c>
    </row>
    <row r="4173" spans="1:15" ht="15">
      <c r="A4173" s="284">
        <v>4169</v>
      </c>
      <c r="B4173" s="287"/>
      <c r="C4173" s="287"/>
      <c r="D4173" s="284" t="s">
        <v>3178</v>
      </c>
      <c r="E4173" s="287"/>
      <c r="F4173" s="285" t="s">
        <v>4294</v>
      </c>
      <c r="G4173" s="266" t="s">
        <v>121</v>
      </c>
      <c r="H4173" s="266">
        <f>IF(G4173="Traditional Stove",0.1,0.2)</f>
        <v>0.1</v>
      </c>
      <c r="I4173" s="266">
        <f>YEAR(J4173)</f>
        <v>2023</v>
      </c>
      <c r="J4173" s="267">
        <v>44971</v>
      </c>
      <c r="K4173" s="267">
        <f>J4173+1</f>
        <v>44972</v>
      </c>
      <c r="L4173" s="266">
        <f>IF(M4173&lt;=365,1,2)</f>
        <v>1</v>
      </c>
      <c r="M4173" s="266">
        <f>IF(K4173&lt;$C$1,$C$2-$C$1+1,$C$2-K4173+1)</f>
        <v>75</v>
      </c>
      <c r="N4173" s="268">
        <f>M4173/365</f>
        <v>0.20547945205479451</v>
      </c>
      <c r="O4173" s="269">
        <f>'Data and Parameter'!$E$4*'Data and Parameter'!$E$5*('Data and Parameter'!$E$6+'Data and Parameter'!$E$7)*'Data and Parameter'!$E$19*'Data and Parameter'!$E$14*'ER calculations'!N4173</f>
        <v>1.063921047635922</v>
      </c>
    </row>
    <row r="4174" spans="1:15" ht="15">
      <c r="A4174" s="284">
        <v>4170</v>
      </c>
      <c r="B4174" s="287"/>
      <c r="C4174" s="287"/>
      <c r="D4174" s="284" t="s">
        <v>3178</v>
      </c>
      <c r="E4174" s="287"/>
      <c r="F4174" s="285" t="s">
        <v>4295</v>
      </c>
      <c r="G4174" s="266" t="s">
        <v>121</v>
      </c>
      <c r="H4174" s="266">
        <f>IF(G4174="Traditional Stove",0.1,0.2)</f>
        <v>0.1</v>
      </c>
      <c r="I4174" s="266">
        <f>YEAR(J4174)</f>
        <v>2023</v>
      </c>
      <c r="J4174" s="267">
        <v>45005</v>
      </c>
      <c r="K4174" s="267">
        <f>J4174+1</f>
        <v>45006</v>
      </c>
      <c r="L4174" s="266">
        <f>IF(M4174&lt;=365,1,2)</f>
        <v>1</v>
      </c>
      <c r="M4174" s="266">
        <f>IF(K4174&lt;$C$1,$C$2-$C$1+1,$C$2-K4174+1)</f>
        <v>41</v>
      </c>
      <c r="N4174" s="268">
        <f>M4174/365</f>
        <v>0.11232876712328767</v>
      </c>
      <c r="O4174" s="269">
        <f>'Data and Parameter'!$E$4*'Data and Parameter'!$E$5*('Data and Parameter'!$E$6+'Data and Parameter'!$E$7)*'Data and Parameter'!$E$19*'Data and Parameter'!$E$14*'ER calculations'!N4174</f>
        <v>0.58161017270763737</v>
      </c>
    </row>
    <row r="4175" spans="1:15" ht="15">
      <c r="A4175" s="284">
        <v>4171</v>
      </c>
      <c r="B4175" s="287"/>
      <c r="C4175" s="287"/>
      <c r="D4175" s="284" t="s">
        <v>3178</v>
      </c>
      <c r="E4175" s="287"/>
      <c r="F4175" s="285" t="s">
        <v>4296</v>
      </c>
      <c r="G4175" s="266" t="s">
        <v>121</v>
      </c>
      <c r="H4175" s="266">
        <f>IF(G4175="Traditional Stove",0.1,0.2)</f>
        <v>0.1</v>
      </c>
      <c r="I4175" s="266">
        <f>YEAR(J4175)</f>
        <v>2023</v>
      </c>
      <c r="J4175" s="267">
        <v>44971</v>
      </c>
      <c r="K4175" s="267">
        <f>J4175+1</f>
        <v>44972</v>
      </c>
      <c r="L4175" s="266">
        <f>IF(M4175&lt;=365,1,2)</f>
        <v>1</v>
      </c>
      <c r="M4175" s="266">
        <f>IF(K4175&lt;$C$1,$C$2-$C$1+1,$C$2-K4175+1)</f>
        <v>75</v>
      </c>
      <c r="N4175" s="268">
        <f>M4175/365</f>
        <v>0.20547945205479451</v>
      </c>
      <c r="O4175" s="269">
        <f>'Data and Parameter'!$E$4*'Data and Parameter'!$E$5*('Data and Parameter'!$E$6+'Data and Parameter'!$E$7)*'Data and Parameter'!$E$19*'Data and Parameter'!$E$14*'ER calculations'!N4175</f>
        <v>1.063921047635922</v>
      </c>
    </row>
    <row r="4176" spans="1:15" ht="15">
      <c r="A4176" s="284">
        <v>4172</v>
      </c>
      <c r="B4176" s="287"/>
      <c r="C4176" s="287"/>
      <c r="D4176" s="284" t="s">
        <v>3178</v>
      </c>
      <c r="E4176" s="287"/>
      <c r="F4176" s="285" t="s">
        <v>4297</v>
      </c>
      <c r="G4176" s="266" t="s">
        <v>121</v>
      </c>
      <c r="H4176" s="266">
        <f>IF(G4176="Traditional Stove",0.1,0.2)</f>
        <v>0.1</v>
      </c>
      <c r="I4176" s="266">
        <f>YEAR(J4176)</f>
        <v>2023</v>
      </c>
      <c r="J4176" s="267">
        <v>44971</v>
      </c>
      <c r="K4176" s="267">
        <f>J4176+1</f>
        <v>44972</v>
      </c>
      <c r="L4176" s="266">
        <f>IF(M4176&lt;=365,1,2)</f>
        <v>1</v>
      </c>
      <c r="M4176" s="266">
        <f>IF(K4176&lt;$C$1,$C$2-$C$1+1,$C$2-K4176+1)</f>
        <v>75</v>
      </c>
      <c r="N4176" s="268">
        <f>M4176/365</f>
        <v>0.20547945205479451</v>
      </c>
      <c r="O4176" s="269">
        <f>'Data and Parameter'!$E$4*'Data and Parameter'!$E$5*('Data and Parameter'!$E$6+'Data and Parameter'!$E$7)*'Data and Parameter'!$E$19*'Data and Parameter'!$E$14*'ER calculations'!N4176</f>
        <v>1.063921047635922</v>
      </c>
    </row>
    <row r="4177" spans="1:15" ht="15">
      <c r="A4177" s="284">
        <v>4173</v>
      </c>
      <c r="B4177" s="287"/>
      <c r="C4177" s="287"/>
      <c r="D4177" s="284" t="s">
        <v>3178</v>
      </c>
      <c r="E4177" s="287"/>
      <c r="F4177" s="285" t="s">
        <v>4298</v>
      </c>
      <c r="G4177" s="266" t="s">
        <v>121</v>
      </c>
      <c r="H4177" s="266">
        <f>IF(G4177="Traditional Stove",0.1,0.2)</f>
        <v>0.1</v>
      </c>
      <c r="I4177" s="266">
        <f>YEAR(J4177)</f>
        <v>2023</v>
      </c>
      <c r="J4177" s="267">
        <v>45005</v>
      </c>
      <c r="K4177" s="267">
        <f>J4177+1</f>
        <v>45006</v>
      </c>
      <c r="L4177" s="266">
        <f>IF(M4177&lt;=365,1,2)</f>
        <v>1</v>
      </c>
      <c r="M4177" s="266">
        <f>IF(K4177&lt;$C$1,$C$2-$C$1+1,$C$2-K4177+1)</f>
        <v>41</v>
      </c>
      <c r="N4177" s="268">
        <f>M4177/365</f>
        <v>0.11232876712328767</v>
      </c>
      <c r="O4177" s="269">
        <f>'Data and Parameter'!$E$4*'Data and Parameter'!$E$5*('Data and Parameter'!$E$6+'Data and Parameter'!$E$7)*'Data and Parameter'!$E$19*'Data and Parameter'!$E$14*'ER calculations'!N4177</f>
        <v>0.58161017270763737</v>
      </c>
    </row>
    <row r="4178" spans="1:15" ht="15">
      <c r="A4178" s="284">
        <v>4174</v>
      </c>
      <c r="B4178" s="287"/>
      <c r="C4178" s="287"/>
      <c r="D4178" s="284" t="s">
        <v>3178</v>
      </c>
      <c r="E4178" s="287"/>
      <c r="F4178" s="285" t="s">
        <v>4299</v>
      </c>
      <c r="G4178" s="266" t="s">
        <v>121</v>
      </c>
      <c r="H4178" s="266">
        <f>IF(G4178="Traditional Stove",0.1,0.2)</f>
        <v>0.1</v>
      </c>
      <c r="I4178" s="266">
        <f>YEAR(J4178)</f>
        <v>2023</v>
      </c>
      <c r="J4178" s="267">
        <v>44971</v>
      </c>
      <c r="K4178" s="267">
        <f>J4178+1</f>
        <v>44972</v>
      </c>
      <c r="L4178" s="266">
        <f>IF(M4178&lt;=365,1,2)</f>
        <v>1</v>
      </c>
      <c r="M4178" s="266">
        <f>IF(K4178&lt;$C$1,$C$2-$C$1+1,$C$2-K4178+1)</f>
        <v>75</v>
      </c>
      <c r="N4178" s="268">
        <f>M4178/365</f>
        <v>0.20547945205479451</v>
      </c>
      <c r="O4178" s="269">
        <f>'Data and Parameter'!$E$4*'Data and Parameter'!$E$5*('Data and Parameter'!$E$6+'Data and Parameter'!$E$7)*'Data and Parameter'!$E$19*'Data and Parameter'!$E$14*'ER calculations'!N4178</f>
        <v>1.063921047635922</v>
      </c>
    </row>
    <row r="4179" spans="1:15" ht="15">
      <c r="A4179" s="284">
        <v>4175</v>
      </c>
      <c r="B4179" s="287"/>
      <c r="C4179" s="287"/>
      <c r="D4179" s="284" t="s">
        <v>3178</v>
      </c>
      <c r="E4179" s="287"/>
      <c r="F4179" s="285" t="s">
        <v>4300</v>
      </c>
      <c r="G4179" s="266" t="s">
        <v>121</v>
      </c>
      <c r="H4179" s="266">
        <f>IF(G4179="Traditional Stove",0.1,0.2)</f>
        <v>0.1</v>
      </c>
      <c r="I4179" s="266">
        <f>YEAR(J4179)</f>
        <v>2023</v>
      </c>
      <c r="J4179" s="267">
        <v>45005</v>
      </c>
      <c r="K4179" s="267">
        <f>J4179+1</f>
        <v>45006</v>
      </c>
      <c r="L4179" s="266">
        <f>IF(M4179&lt;=365,1,2)</f>
        <v>1</v>
      </c>
      <c r="M4179" s="266">
        <f>IF(K4179&lt;$C$1,$C$2-$C$1+1,$C$2-K4179+1)</f>
        <v>41</v>
      </c>
      <c r="N4179" s="268">
        <f>M4179/365</f>
        <v>0.11232876712328767</v>
      </c>
      <c r="O4179" s="269">
        <f>'Data and Parameter'!$E$4*'Data and Parameter'!$E$5*('Data and Parameter'!$E$6+'Data and Parameter'!$E$7)*'Data and Parameter'!$E$19*'Data and Parameter'!$E$14*'ER calculations'!N4179</f>
        <v>0.58161017270763737</v>
      </c>
    </row>
    <row r="4180" spans="1:15" ht="15">
      <c r="A4180" s="284">
        <v>4176</v>
      </c>
      <c r="B4180" s="287"/>
      <c r="C4180" s="287"/>
      <c r="D4180" s="284" t="s">
        <v>3178</v>
      </c>
      <c r="E4180" s="287"/>
      <c r="F4180" s="285" t="s">
        <v>4301</v>
      </c>
      <c r="G4180" s="266" t="s">
        <v>121</v>
      </c>
      <c r="H4180" s="266">
        <f>IF(G4180="Traditional Stove",0.1,0.2)</f>
        <v>0.1</v>
      </c>
      <c r="I4180" s="266">
        <f>YEAR(J4180)</f>
        <v>2023</v>
      </c>
      <c r="J4180" s="267">
        <v>45005</v>
      </c>
      <c r="K4180" s="267">
        <f>J4180+1</f>
        <v>45006</v>
      </c>
      <c r="L4180" s="266">
        <f>IF(M4180&lt;=365,1,2)</f>
        <v>1</v>
      </c>
      <c r="M4180" s="266">
        <f>IF(K4180&lt;$C$1,$C$2-$C$1+1,$C$2-K4180+1)</f>
        <v>41</v>
      </c>
      <c r="N4180" s="268">
        <f>M4180/365</f>
        <v>0.11232876712328767</v>
      </c>
      <c r="O4180" s="269">
        <f>'Data and Parameter'!$E$4*'Data and Parameter'!$E$5*('Data and Parameter'!$E$6+'Data and Parameter'!$E$7)*'Data and Parameter'!$E$19*'Data and Parameter'!$E$14*'ER calculations'!N4180</f>
        <v>0.58161017270763737</v>
      </c>
    </row>
    <row r="4181" spans="1:15" ht="15">
      <c r="A4181" s="284">
        <v>4177</v>
      </c>
      <c r="B4181" s="287"/>
      <c r="C4181" s="287"/>
      <c r="D4181" s="284" t="s">
        <v>3178</v>
      </c>
      <c r="E4181" s="287"/>
      <c r="F4181" s="285" t="s">
        <v>4302</v>
      </c>
      <c r="G4181" s="266" t="s">
        <v>121</v>
      </c>
      <c r="H4181" s="266">
        <f>IF(G4181="Traditional Stove",0.1,0.2)</f>
        <v>0.1</v>
      </c>
      <c r="I4181" s="266">
        <f>YEAR(J4181)</f>
        <v>2023</v>
      </c>
      <c r="J4181" s="267">
        <v>45005</v>
      </c>
      <c r="K4181" s="267">
        <f>J4181+1</f>
        <v>45006</v>
      </c>
      <c r="L4181" s="266">
        <f>IF(M4181&lt;=365,1,2)</f>
        <v>1</v>
      </c>
      <c r="M4181" s="266">
        <f>IF(K4181&lt;$C$1,$C$2-$C$1+1,$C$2-K4181+1)</f>
        <v>41</v>
      </c>
      <c r="N4181" s="268">
        <f>M4181/365</f>
        <v>0.11232876712328767</v>
      </c>
      <c r="O4181" s="269">
        <f>'Data and Parameter'!$E$4*'Data and Parameter'!$E$5*('Data and Parameter'!$E$6+'Data and Parameter'!$E$7)*'Data and Parameter'!$E$19*'Data and Parameter'!$E$14*'ER calculations'!N4181</f>
        <v>0.58161017270763737</v>
      </c>
    </row>
    <row r="4182" spans="1:15" ht="15">
      <c r="A4182" s="284">
        <v>4178</v>
      </c>
      <c r="B4182" s="287"/>
      <c r="C4182" s="287"/>
      <c r="D4182" s="284" t="s">
        <v>3178</v>
      </c>
      <c r="E4182" s="287"/>
      <c r="F4182" s="285" t="s">
        <v>4303</v>
      </c>
      <c r="G4182" s="266" t="s">
        <v>121</v>
      </c>
      <c r="H4182" s="266">
        <f>IF(G4182="Traditional Stove",0.1,0.2)</f>
        <v>0.1</v>
      </c>
      <c r="I4182" s="266">
        <f>YEAR(J4182)</f>
        <v>2023</v>
      </c>
      <c r="J4182" s="267">
        <v>45005</v>
      </c>
      <c r="K4182" s="267">
        <f>J4182+1</f>
        <v>45006</v>
      </c>
      <c r="L4182" s="266">
        <f>IF(M4182&lt;=365,1,2)</f>
        <v>1</v>
      </c>
      <c r="M4182" s="266">
        <f>IF(K4182&lt;$C$1,$C$2-$C$1+1,$C$2-K4182+1)</f>
        <v>41</v>
      </c>
      <c r="N4182" s="268">
        <f>M4182/365</f>
        <v>0.11232876712328767</v>
      </c>
      <c r="O4182" s="269">
        <f>'Data and Parameter'!$E$4*'Data and Parameter'!$E$5*('Data and Parameter'!$E$6+'Data and Parameter'!$E$7)*'Data and Parameter'!$E$19*'Data and Parameter'!$E$14*'ER calculations'!N4182</f>
        <v>0.58161017270763737</v>
      </c>
    </row>
    <row r="4183" spans="1:15" ht="15">
      <c r="A4183" s="284">
        <v>4179</v>
      </c>
      <c r="B4183" s="287"/>
      <c r="C4183" s="287"/>
      <c r="D4183" s="284" t="s">
        <v>3178</v>
      </c>
      <c r="E4183" s="287"/>
      <c r="F4183" s="285" t="s">
        <v>4304</v>
      </c>
      <c r="G4183" s="266" t="s">
        <v>121</v>
      </c>
      <c r="H4183" s="266">
        <f>IF(G4183="Traditional Stove",0.1,0.2)</f>
        <v>0.1</v>
      </c>
      <c r="I4183" s="266">
        <f>YEAR(J4183)</f>
        <v>2023</v>
      </c>
      <c r="J4183" s="267">
        <v>44971</v>
      </c>
      <c r="K4183" s="267">
        <f>J4183+1</f>
        <v>44972</v>
      </c>
      <c r="L4183" s="266">
        <f>IF(M4183&lt;=365,1,2)</f>
        <v>1</v>
      </c>
      <c r="M4183" s="266">
        <f>IF(K4183&lt;$C$1,$C$2-$C$1+1,$C$2-K4183+1)</f>
        <v>75</v>
      </c>
      <c r="N4183" s="268">
        <f>M4183/365</f>
        <v>0.20547945205479451</v>
      </c>
      <c r="O4183" s="269">
        <f>'Data and Parameter'!$E$4*'Data and Parameter'!$E$5*('Data and Parameter'!$E$6+'Data and Parameter'!$E$7)*'Data and Parameter'!$E$19*'Data and Parameter'!$E$14*'ER calculations'!N4183</f>
        <v>1.063921047635922</v>
      </c>
    </row>
    <row r="4184" spans="1:15" ht="15">
      <c r="A4184" s="284">
        <v>4180</v>
      </c>
      <c r="B4184" s="287"/>
      <c r="C4184" s="287"/>
      <c r="D4184" s="284" t="s">
        <v>3178</v>
      </c>
      <c r="E4184" s="287"/>
      <c r="F4184" s="285" t="s">
        <v>4305</v>
      </c>
      <c r="G4184" s="266" t="s">
        <v>121</v>
      </c>
      <c r="H4184" s="266">
        <f>IF(G4184="Traditional Stove",0.1,0.2)</f>
        <v>0.1</v>
      </c>
      <c r="I4184" s="266">
        <f>YEAR(J4184)</f>
        <v>2023</v>
      </c>
      <c r="J4184" s="267">
        <v>44971</v>
      </c>
      <c r="K4184" s="267">
        <f>J4184+1</f>
        <v>44972</v>
      </c>
      <c r="L4184" s="266">
        <f>IF(M4184&lt;=365,1,2)</f>
        <v>1</v>
      </c>
      <c r="M4184" s="266">
        <f>IF(K4184&lt;$C$1,$C$2-$C$1+1,$C$2-K4184+1)</f>
        <v>75</v>
      </c>
      <c r="N4184" s="268">
        <f>M4184/365</f>
        <v>0.20547945205479451</v>
      </c>
      <c r="O4184" s="269">
        <f>'Data and Parameter'!$E$4*'Data and Parameter'!$E$5*('Data and Parameter'!$E$6+'Data and Parameter'!$E$7)*'Data and Parameter'!$E$19*'Data and Parameter'!$E$14*'ER calculations'!N4184</f>
        <v>1.063921047635922</v>
      </c>
    </row>
    <row r="4185" spans="1:15" ht="15">
      <c r="A4185" s="284">
        <v>4181</v>
      </c>
      <c r="B4185" s="287"/>
      <c r="C4185" s="287"/>
      <c r="D4185" s="284" t="s">
        <v>3178</v>
      </c>
      <c r="E4185" s="287"/>
      <c r="F4185" s="285" t="s">
        <v>4306</v>
      </c>
      <c r="G4185" s="266" t="s">
        <v>121</v>
      </c>
      <c r="H4185" s="266">
        <f>IF(G4185="Traditional Stove",0.1,0.2)</f>
        <v>0.1</v>
      </c>
      <c r="I4185" s="266">
        <f>YEAR(J4185)</f>
        <v>2023</v>
      </c>
      <c r="J4185" s="267">
        <v>44971</v>
      </c>
      <c r="K4185" s="267">
        <f>J4185+1</f>
        <v>44972</v>
      </c>
      <c r="L4185" s="266">
        <f>IF(M4185&lt;=365,1,2)</f>
        <v>1</v>
      </c>
      <c r="M4185" s="266">
        <f>IF(K4185&lt;$C$1,$C$2-$C$1+1,$C$2-K4185+1)</f>
        <v>75</v>
      </c>
      <c r="N4185" s="268">
        <f>M4185/365</f>
        <v>0.20547945205479451</v>
      </c>
      <c r="O4185" s="269">
        <f>'Data and Parameter'!$E$4*'Data and Parameter'!$E$5*('Data and Parameter'!$E$6+'Data and Parameter'!$E$7)*'Data and Parameter'!$E$19*'Data and Parameter'!$E$14*'ER calculations'!N4185</f>
        <v>1.063921047635922</v>
      </c>
    </row>
    <row r="4186" spans="1:15" ht="15">
      <c r="A4186" s="284">
        <v>4182</v>
      </c>
      <c r="B4186" s="287"/>
      <c r="C4186" s="287"/>
      <c r="D4186" s="284" t="s">
        <v>3178</v>
      </c>
      <c r="E4186" s="287"/>
      <c r="F4186" s="285" t="s">
        <v>4307</v>
      </c>
      <c r="G4186" s="266" t="s">
        <v>121</v>
      </c>
      <c r="H4186" s="266">
        <f>IF(G4186="Traditional Stove",0.1,0.2)</f>
        <v>0.1</v>
      </c>
      <c r="I4186" s="266">
        <f>YEAR(J4186)</f>
        <v>2023</v>
      </c>
      <c r="J4186" s="267">
        <v>45005</v>
      </c>
      <c r="K4186" s="267">
        <f>J4186+1</f>
        <v>45006</v>
      </c>
      <c r="L4186" s="266">
        <f>IF(M4186&lt;=365,1,2)</f>
        <v>1</v>
      </c>
      <c r="M4186" s="266">
        <f>IF(K4186&lt;$C$1,$C$2-$C$1+1,$C$2-K4186+1)</f>
        <v>41</v>
      </c>
      <c r="N4186" s="268">
        <f>M4186/365</f>
        <v>0.11232876712328767</v>
      </c>
      <c r="O4186" s="269">
        <f>'Data and Parameter'!$E$4*'Data and Parameter'!$E$5*('Data and Parameter'!$E$6+'Data and Parameter'!$E$7)*'Data and Parameter'!$E$19*'Data and Parameter'!$E$14*'ER calculations'!N4186</f>
        <v>0.58161017270763737</v>
      </c>
    </row>
    <row r="4187" spans="1:15" ht="15">
      <c r="A4187" s="284">
        <v>4183</v>
      </c>
      <c r="B4187" s="287"/>
      <c r="C4187" s="287"/>
      <c r="D4187" s="284" t="s">
        <v>3178</v>
      </c>
      <c r="E4187" s="287"/>
      <c r="F4187" s="285" t="s">
        <v>4308</v>
      </c>
      <c r="G4187" s="266" t="s">
        <v>121</v>
      </c>
      <c r="H4187" s="266">
        <f>IF(G4187="Traditional Stove",0.1,0.2)</f>
        <v>0.1</v>
      </c>
      <c r="I4187" s="266">
        <f>YEAR(J4187)</f>
        <v>2023</v>
      </c>
      <c r="J4187" s="267">
        <v>44971</v>
      </c>
      <c r="K4187" s="267">
        <f>J4187+1</f>
        <v>44972</v>
      </c>
      <c r="L4187" s="266">
        <f>IF(M4187&lt;=365,1,2)</f>
        <v>1</v>
      </c>
      <c r="M4187" s="266">
        <f>IF(K4187&lt;$C$1,$C$2-$C$1+1,$C$2-K4187+1)</f>
        <v>75</v>
      </c>
      <c r="N4187" s="268">
        <f>M4187/365</f>
        <v>0.20547945205479451</v>
      </c>
      <c r="O4187" s="269">
        <f>'Data and Parameter'!$E$4*'Data and Parameter'!$E$5*('Data and Parameter'!$E$6+'Data and Parameter'!$E$7)*'Data and Parameter'!$E$19*'Data and Parameter'!$E$14*'ER calculations'!N4187</f>
        <v>1.063921047635922</v>
      </c>
    </row>
    <row r="4188" spans="1:15" ht="15">
      <c r="A4188" s="284">
        <v>4184</v>
      </c>
      <c r="B4188" s="287"/>
      <c r="C4188" s="287"/>
      <c r="D4188" s="284" t="s">
        <v>3178</v>
      </c>
      <c r="E4188" s="287"/>
      <c r="F4188" s="285" t="s">
        <v>4309</v>
      </c>
      <c r="G4188" s="266" t="s">
        <v>121</v>
      </c>
      <c r="H4188" s="266">
        <f>IF(G4188="Traditional Stove",0.1,0.2)</f>
        <v>0.1</v>
      </c>
      <c r="I4188" s="266">
        <f>YEAR(J4188)</f>
        <v>2023</v>
      </c>
      <c r="J4188" s="267">
        <v>44971</v>
      </c>
      <c r="K4188" s="267">
        <f>J4188+1</f>
        <v>44972</v>
      </c>
      <c r="L4188" s="266">
        <f>IF(M4188&lt;=365,1,2)</f>
        <v>1</v>
      </c>
      <c r="M4188" s="266">
        <f>IF(K4188&lt;$C$1,$C$2-$C$1+1,$C$2-K4188+1)</f>
        <v>75</v>
      </c>
      <c r="N4188" s="268">
        <f>M4188/365</f>
        <v>0.20547945205479451</v>
      </c>
      <c r="O4188" s="269">
        <f>'Data and Parameter'!$E$4*'Data and Parameter'!$E$5*('Data and Parameter'!$E$6+'Data and Parameter'!$E$7)*'Data and Parameter'!$E$19*'Data and Parameter'!$E$14*'ER calculations'!N4188</f>
        <v>1.063921047635922</v>
      </c>
    </row>
    <row r="4189" spans="1:15" ht="15">
      <c r="A4189" s="284">
        <v>4185</v>
      </c>
      <c r="B4189" s="287"/>
      <c r="C4189" s="287"/>
      <c r="D4189" s="284" t="s">
        <v>3178</v>
      </c>
      <c r="E4189" s="287"/>
      <c r="F4189" s="285" t="s">
        <v>4310</v>
      </c>
      <c r="G4189" s="266" t="s">
        <v>121</v>
      </c>
      <c r="H4189" s="266">
        <f>IF(G4189="Traditional Stove",0.1,0.2)</f>
        <v>0.1</v>
      </c>
      <c r="I4189" s="266">
        <f>YEAR(J4189)</f>
        <v>2023</v>
      </c>
      <c r="J4189" s="267">
        <v>45005</v>
      </c>
      <c r="K4189" s="267">
        <f>J4189+1</f>
        <v>45006</v>
      </c>
      <c r="L4189" s="266">
        <f>IF(M4189&lt;=365,1,2)</f>
        <v>1</v>
      </c>
      <c r="M4189" s="266">
        <f>IF(K4189&lt;$C$1,$C$2-$C$1+1,$C$2-K4189+1)</f>
        <v>41</v>
      </c>
      <c r="N4189" s="268">
        <f>M4189/365</f>
        <v>0.11232876712328767</v>
      </c>
      <c r="O4189" s="269">
        <f>'Data and Parameter'!$E$4*'Data and Parameter'!$E$5*('Data and Parameter'!$E$6+'Data and Parameter'!$E$7)*'Data and Parameter'!$E$19*'Data and Parameter'!$E$14*'ER calculations'!N4189</f>
        <v>0.58161017270763737</v>
      </c>
    </row>
    <row r="4190" spans="1:15" ht="15">
      <c r="A4190" s="284">
        <v>4186</v>
      </c>
      <c r="B4190" s="287"/>
      <c r="C4190" s="287"/>
      <c r="D4190" s="284" t="s">
        <v>3178</v>
      </c>
      <c r="E4190" s="287"/>
      <c r="F4190" s="285" t="s">
        <v>4311</v>
      </c>
      <c r="G4190" s="266" t="s">
        <v>121</v>
      </c>
      <c r="H4190" s="266">
        <f>IF(G4190="Traditional Stove",0.1,0.2)</f>
        <v>0.1</v>
      </c>
      <c r="I4190" s="266">
        <f>YEAR(J4190)</f>
        <v>2023</v>
      </c>
      <c r="J4190" s="267">
        <v>44971</v>
      </c>
      <c r="K4190" s="267">
        <f>J4190+1</f>
        <v>44972</v>
      </c>
      <c r="L4190" s="266">
        <f>IF(M4190&lt;=365,1,2)</f>
        <v>1</v>
      </c>
      <c r="M4190" s="266">
        <f>IF(K4190&lt;$C$1,$C$2-$C$1+1,$C$2-K4190+1)</f>
        <v>75</v>
      </c>
      <c r="N4190" s="268">
        <f>M4190/365</f>
        <v>0.20547945205479451</v>
      </c>
      <c r="O4190" s="269">
        <f>'Data and Parameter'!$E$4*'Data and Parameter'!$E$5*('Data and Parameter'!$E$6+'Data and Parameter'!$E$7)*'Data and Parameter'!$E$19*'Data and Parameter'!$E$14*'ER calculations'!N4190</f>
        <v>1.063921047635922</v>
      </c>
    </row>
    <row r="4191" spans="1:15" ht="15">
      <c r="A4191" s="284">
        <v>4187</v>
      </c>
      <c r="B4191" s="287"/>
      <c r="C4191" s="287"/>
      <c r="D4191" s="284" t="s">
        <v>3178</v>
      </c>
      <c r="E4191" s="287"/>
      <c r="F4191" s="285" t="s">
        <v>4312</v>
      </c>
      <c r="G4191" s="266" t="s">
        <v>121</v>
      </c>
      <c r="H4191" s="266">
        <f>IF(G4191="Traditional Stove",0.1,0.2)</f>
        <v>0.1</v>
      </c>
      <c r="I4191" s="266">
        <f>YEAR(J4191)</f>
        <v>2023</v>
      </c>
      <c r="J4191" s="267">
        <v>44971</v>
      </c>
      <c r="K4191" s="267">
        <f>J4191+1</f>
        <v>44972</v>
      </c>
      <c r="L4191" s="266">
        <f>IF(M4191&lt;=365,1,2)</f>
        <v>1</v>
      </c>
      <c r="M4191" s="266">
        <f>IF(K4191&lt;$C$1,$C$2-$C$1+1,$C$2-K4191+1)</f>
        <v>75</v>
      </c>
      <c r="N4191" s="268">
        <f>M4191/365</f>
        <v>0.20547945205479451</v>
      </c>
      <c r="O4191" s="269">
        <f>'Data and Parameter'!$E$4*'Data and Parameter'!$E$5*('Data and Parameter'!$E$6+'Data and Parameter'!$E$7)*'Data and Parameter'!$E$19*'Data and Parameter'!$E$14*'ER calculations'!N4191</f>
        <v>1.063921047635922</v>
      </c>
    </row>
    <row r="4192" spans="1:15" ht="15">
      <c r="A4192" s="284">
        <v>4188</v>
      </c>
      <c r="B4192" s="287"/>
      <c r="C4192" s="287"/>
      <c r="D4192" s="284" t="s">
        <v>3178</v>
      </c>
      <c r="E4192" s="287"/>
      <c r="F4192" s="285" t="s">
        <v>4313</v>
      </c>
      <c r="G4192" s="266" t="s">
        <v>121</v>
      </c>
      <c r="H4192" s="266">
        <f>IF(G4192="Traditional Stove",0.1,0.2)</f>
        <v>0.1</v>
      </c>
      <c r="I4192" s="266">
        <f>YEAR(J4192)</f>
        <v>2023</v>
      </c>
      <c r="J4192" s="267">
        <v>45005</v>
      </c>
      <c r="K4192" s="267">
        <f>J4192+1</f>
        <v>45006</v>
      </c>
      <c r="L4192" s="266">
        <f>IF(M4192&lt;=365,1,2)</f>
        <v>1</v>
      </c>
      <c r="M4192" s="266">
        <f>IF(K4192&lt;$C$1,$C$2-$C$1+1,$C$2-K4192+1)</f>
        <v>41</v>
      </c>
      <c r="N4192" s="268">
        <f>M4192/365</f>
        <v>0.11232876712328767</v>
      </c>
      <c r="O4192" s="269">
        <f>'Data and Parameter'!$E$4*'Data and Parameter'!$E$5*('Data and Parameter'!$E$6+'Data and Parameter'!$E$7)*'Data and Parameter'!$E$19*'Data and Parameter'!$E$14*'ER calculations'!N4192</f>
        <v>0.58161017270763737</v>
      </c>
    </row>
    <row r="4193" spans="1:15" ht="15">
      <c r="A4193" s="284">
        <v>4189</v>
      </c>
      <c r="B4193" s="287"/>
      <c r="C4193" s="287"/>
      <c r="D4193" s="284" t="s">
        <v>3178</v>
      </c>
      <c r="E4193" s="287"/>
      <c r="F4193" s="285" t="s">
        <v>4314</v>
      </c>
      <c r="G4193" s="266" t="s">
        <v>121</v>
      </c>
      <c r="H4193" s="266">
        <f>IF(G4193="Traditional Stove",0.1,0.2)</f>
        <v>0.1</v>
      </c>
      <c r="I4193" s="266">
        <f>YEAR(J4193)</f>
        <v>2023</v>
      </c>
      <c r="J4193" s="267">
        <v>44971</v>
      </c>
      <c r="K4193" s="267">
        <f>J4193+1</f>
        <v>44972</v>
      </c>
      <c r="L4193" s="266">
        <f>IF(M4193&lt;=365,1,2)</f>
        <v>1</v>
      </c>
      <c r="M4193" s="266">
        <f>IF(K4193&lt;$C$1,$C$2-$C$1+1,$C$2-K4193+1)</f>
        <v>75</v>
      </c>
      <c r="N4193" s="268">
        <f>M4193/365</f>
        <v>0.20547945205479451</v>
      </c>
      <c r="O4193" s="269">
        <f>'Data and Parameter'!$E$4*'Data and Parameter'!$E$5*('Data and Parameter'!$E$6+'Data and Parameter'!$E$7)*'Data and Parameter'!$E$19*'Data and Parameter'!$E$14*'ER calculations'!N4193</f>
        <v>1.063921047635922</v>
      </c>
    </row>
    <row r="4194" spans="1:15" ht="15">
      <c r="A4194" s="284">
        <v>4190</v>
      </c>
      <c r="B4194" s="287"/>
      <c r="C4194" s="287"/>
      <c r="D4194" s="284" t="s">
        <v>3178</v>
      </c>
      <c r="E4194" s="287"/>
      <c r="F4194" s="285" t="s">
        <v>4315</v>
      </c>
      <c r="G4194" s="266" t="s">
        <v>121</v>
      </c>
      <c r="H4194" s="266">
        <f>IF(G4194="Traditional Stove",0.1,0.2)</f>
        <v>0.1</v>
      </c>
      <c r="I4194" s="266">
        <f>YEAR(J4194)</f>
        <v>2023</v>
      </c>
      <c r="J4194" s="267">
        <v>44971</v>
      </c>
      <c r="K4194" s="267">
        <f>J4194+1</f>
        <v>44972</v>
      </c>
      <c r="L4194" s="266">
        <f>IF(M4194&lt;=365,1,2)</f>
        <v>1</v>
      </c>
      <c r="M4194" s="266">
        <f>IF(K4194&lt;$C$1,$C$2-$C$1+1,$C$2-K4194+1)</f>
        <v>75</v>
      </c>
      <c r="N4194" s="268">
        <f>M4194/365</f>
        <v>0.20547945205479451</v>
      </c>
      <c r="O4194" s="269">
        <f>'Data and Parameter'!$E$4*'Data and Parameter'!$E$5*('Data and Parameter'!$E$6+'Data and Parameter'!$E$7)*'Data and Parameter'!$E$19*'Data and Parameter'!$E$14*'ER calculations'!N4194</f>
        <v>1.063921047635922</v>
      </c>
    </row>
    <row r="4195" spans="1:15" ht="15">
      <c r="A4195" s="284">
        <v>4191</v>
      </c>
      <c r="B4195" s="287"/>
      <c r="C4195" s="287"/>
      <c r="D4195" s="284" t="s">
        <v>3178</v>
      </c>
      <c r="E4195" s="287"/>
      <c r="F4195" s="285" t="s">
        <v>4316</v>
      </c>
      <c r="G4195" s="266" t="s">
        <v>121</v>
      </c>
      <c r="H4195" s="266">
        <f>IF(G4195="Traditional Stove",0.1,0.2)</f>
        <v>0.1</v>
      </c>
      <c r="I4195" s="266">
        <f>YEAR(J4195)</f>
        <v>2023</v>
      </c>
      <c r="J4195" s="267">
        <v>45005</v>
      </c>
      <c r="K4195" s="267">
        <f>J4195+1</f>
        <v>45006</v>
      </c>
      <c r="L4195" s="266">
        <f>IF(M4195&lt;=365,1,2)</f>
        <v>1</v>
      </c>
      <c r="M4195" s="266">
        <f>IF(K4195&lt;$C$1,$C$2-$C$1+1,$C$2-K4195+1)</f>
        <v>41</v>
      </c>
      <c r="N4195" s="268">
        <f>M4195/365</f>
        <v>0.11232876712328767</v>
      </c>
      <c r="O4195" s="269">
        <f>'Data and Parameter'!$E$4*'Data and Parameter'!$E$5*('Data and Parameter'!$E$6+'Data and Parameter'!$E$7)*'Data and Parameter'!$E$19*'Data and Parameter'!$E$14*'ER calculations'!N4195</f>
        <v>0.58161017270763737</v>
      </c>
    </row>
    <row r="4196" spans="1:15" ht="15">
      <c r="A4196" s="284">
        <v>4192</v>
      </c>
      <c r="B4196" s="287"/>
      <c r="C4196" s="287"/>
      <c r="D4196" s="284" t="s">
        <v>3178</v>
      </c>
      <c r="E4196" s="287"/>
      <c r="F4196" s="285" t="s">
        <v>4317</v>
      </c>
      <c r="G4196" s="266" t="s">
        <v>121</v>
      </c>
      <c r="H4196" s="266">
        <f>IF(G4196="Traditional Stove",0.1,0.2)</f>
        <v>0.1</v>
      </c>
      <c r="I4196" s="266">
        <f>YEAR(J4196)</f>
        <v>2023</v>
      </c>
      <c r="J4196" s="267">
        <v>44971</v>
      </c>
      <c r="K4196" s="267">
        <f>J4196+1</f>
        <v>44972</v>
      </c>
      <c r="L4196" s="266">
        <f>IF(M4196&lt;=365,1,2)</f>
        <v>1</v>
      </c>
      <c r="M4196" s="266">
        <f>IF(K4196&lt;$C$1,$C$2-$C$1+1,$C$2-K4196+1)</f>
        <v>75</v>
      </c>
      <c r="N4196" s="268">
        <f>M4196/365</f>
        <v>0.20547945205479451</v>
      </c>
      <c r="O4196" s="269">
        <f>'Data and Parameter'!$E$4*'Data and Parameter'!$E$5*('Data and Parameter'!$E$6+'Data and Parameter'!$E$7)*'Data and Parameter'!$E$19*'Data and Parameter'!$E$14*'ER calculations'!N4196</f>
        <v>1.063921047635922</v>
      </c>
    </row>
    <row r="4197" spans="1:15" ht="15">
      <c r="A4197" s="284">
        <v>4193</v>
      </c>
      <c r="B4197" s="287"/>
      <c r="C4197" s="287"/>
      <c r="D4197" s="284" t="s">
        <v>3178</v>
      </c>
      <c r="E4197" s="287"/>
      <c r="F4197" s="285" t="s">
        <v>4318</v>
      </c>
      <c r="G4197" s="266" t="s">
        <v>121</v>
      </c>
      <c r="H4197" s="266">
        <f>IF(G4197="Traditional Stove",0.1,0.2)</f>
        <v>0.1</v>
      </c>
      <c r="I4197" s="266">
        <f>YEAR(J4197)</f>
        <v>2023</v>
      </c>
      <c r="J4197" s="267">
        <v>44971</v>
      </c>
      <c r="K4197" s="267">
        <f>J4197+1</f>
        <v>44972</v>
      </c>
      <c r="L4197" s="266">
        <f>IF(M4197&lt;=365,1,2)</f>
        <v>1</v>
      </c>
      <c r="M4197" s="266">
        <f>IF(K4197&lt;$C$1,$C$2-$C$1+1,$C$2-K4197+1)</f>
        <v>75</v>
      </c>
      <c r="N4197" s="268">
        <f>M4197/365</f>
        <v>0.20547945205479451</v>
      </c>
      <c r="O4197" s="269">
        <f>'Data and Parameter'!$E$4*'Data and Parameter'!$E$5*('Data and Parameter'!$E$6+'Data and Parameter'!$E$7)*'Data and Parameter'!$E$19*'Data and Parameter'!$E$14*'ER calculations'!N4197</f>
        <v>1.063921047635922</v>
      </c>
    </row>
    <row r="4198" spans="1:15" ht="15">
      <c r="A4198" s="284">
        <v>4194</v>
      </c>
      <c r="B4198" s="287"/>
      <c r="C4198" s="287"/>
      <c r="D4198" s="284" t="s">
        <v>3178</v>
      </c>
      <c r="E4198" s="287"/>
      <c r="F4198" s="285" t="s">
        <v>4319</v>
      </c>
      <c r="G4198" s="266" t="s">
        <v>121</v>
      </c>
      <c r="H4198" s="266">
        <f>IF(G4198="Traditional Stove",0.1,0.2)</f>
        <v>0.1</v>
      </c>
      <c r="I4198" s="266">
        <f>YEAR(J4198)</f>
        <v>2023</v>
      </c>
      <c r="J4198" s="267">
        <v>45005</v>
      </c>
      <c r="K4198" s="267">
        <f>J4198+1</f>
        <v>45006</v>
      </c>
      <c r="L4198" s="266">
        <f>IF(M4198&lt;=365,1,2)</f>
        <v>1</v>
      </c>
      <c r="M4198" s="266">
        <f>IF(K4198&lt;$C$1,$C$2-$C$1+1,$C$2-K4198+1)</f>
        <v>41</v>
      </c>
      <c r="N4198" s="268">
        <f>M4198/365</f>
        <v>0.11232876712328767</v>
      </c>
      <c r="O4198" s="269">
        <f>'Data and Parameter'!$E$4*'Data and Parameter'!$E$5*('Data and Parameter'!$E$6+'Data and Parameter'!$E$7)*'Data and Parameter'!$E$19*'Data and Parameter'!$E$14*'ER calculations'!N4198</f>
        <v>0.58161017270763737</v>
      </c>
    </row>
    <row r="4199" spans="1:15" ht="15">
      <c r="A4199" s="284">
        <v>4195</v>
      </c>
      <c r="B4199" s="287"/>
      <c r="C4199" s="287"/>
      <c r="D4199" s="284" t="s">
        <v>3178</v>
      </c>
      <c r="E4199" s="287"/>
      <c r="F4199" s="285" t="s">
        <v>4320</v>
      </c>
      <c r="G4199" s="266" t="s">
        <v>121</v>
      </c>
      <c r="H4199" s="266">
        <f>IF(G4199="Traditional Stove",0.1,0.2)</f>
        <v>0.1</v>
      </c>
      <c r="I4199" s="266">
        <f>YEAR(J4199)</f>
        <v>2023</v>
      </c>
      <c r="J4199" s="267">
        <v>44971</v>
      </c>
      <c r="K4199" s="267">
        <f>J4199+1</f>
        <v>44972</v>
      </c>
      <c r="L4199" s="266">
        <f>IF(M4199&lt;=365,1,2)</f>
        <v>1</v>
      </c>
      <c r="M4199" s="266">
        <f>IF(K4199&lt;$C$1,$C$2-$C$1+1,$C$2-K4199+1)</f>
        <v>75</v>
      </c>
      <c r="N4199" s="268">
        <f>M4199/365</f>
        <v>0.20547945205479451</v>
      </c>
      <c r="O4199" s="269">
        <f>'Data and Parameter'!$E$4*'Data and Parameter'!$E$5*('Data and Parameter'!$E$6+'Data and Parameter'!$E$7)*'Data and Parameter'!$E$19*'Data and Parameter'!$E$14*'ER calculations'!N4199</f>
        <v>1.063921047635922</v>
      </c>
    </row>
    <row r="4200" spans="1:15" ht="15">
      <c r="A4200" s="284">
        <v>4196</v>
      </c>
      <c r="B4200" s="287"/>
      <c r="C4200" s="287"/>
      <c r="D4200" s="284" t="s">
        <v>3178</v>
      </c>
      <c r="E4200" s="287"/>
      <c r="F4200" s="285" t="s">
        <v>4321</v>
      </c>
      <c r="G4200" s="266" t="s">
        <v>121</v>
      </c>
      <c r="H4200" s="266">
        <f>IF(G4200="Traditional Stove",0.1,0.2)</f>
        <v>0.1</v>
      </c>
      <c r="I4200" s="266">
        <f>YEAR(J4200)</f>
        <v>2023</v>
      </c>
      <c r="J4200" s="267">
        <v>44971</v>
      </c>
      <c r="K4200" s="267">
        <f>J4200+1</f>
        <v>44972</v>
      </c>
      <c r="L4200" s="266">
        <f>IF(M4200&lt;=365,1,2)</f>
        <v>1</v>
      </c>
      <c r="M4200" s="266">
        <f>IF(K4200&lt;$C$1,$C$2-$C$1+1,$C$2-K4200+1)</f>
        <v>75</v>
      </c>
      <c r="N4200" s="268">
        <f>M4200/365</f>
        <v>0.20547945205479451</v>
      </c>
      <c r="O4200" s="269">
        <f>'Data and Parameter'!$E$4*'Data and Parameter'!$E$5*('Data and Parameter'!$E$6+'Data and Parameter'!$E$7)*'Data and Parameter'!$E$19*'Data and Parameter'!$E$14*'ER calculations'!N4200</f>
        <v>1.063921047635922</v>
      </c>
    </row>
    <row r="4201" spans="1:15" ht="15">
      <c r="A4201" s="284">
        <v>4197</v>
      </c>
      <c r="B4201" s="287"/>
      <c r="C4201" s="287"/>
      <c r="D4201" s="284" t="s">
        <v>3178</v>
      </c>
      <c r="E4201" s="287"/>
      <c r="F4201" s="285" t="s">
        <v>4322</v>
      </c>
      <c r="G4201" s="266" t="s">
        <v>121</v>
      </c>
      <c r="H4201" s="266">
        <f>IF(G4201="Traditional Stove",0.1,0.2)</f>
        <v>0.1</v>
      </c>
      <c r="I4201" s="266">
        <f>YEAR(J4201)</f>
        <v>2023</v>
      </c>
      <c r="J4201" s="267">
        <v>44971</v>
      </c>
      <c r="K4201" s="267">
        <f>J4201+1</f>
        <v>44972</v>
      </c>
      <c r="L4201" s="266">
        <f>IF(M4201&lt;=365,1,2)</f>
        <v>1</v>
      </c>
      <c r="M4201" s="266">
        <f>IF(K4201&lt;$C$1,$C$2-$C$1+1,$C$2-K4201+1)</f>
        <v>75</v>
      </c>
      <c r="N4201" s="268">
        <f>M4201/365</f>
        <v>0.20547945205479451</v>
      </c>
      <c r="O4201" s="269">
        <f>'Data and Parameter'!$E$4*'Data and Parameter'!$E$5*('Data and Parameter'!$E$6+'Data and Parameter'!$E$7)*'Data and Parameter'!$E$19*'Data and Parameter'!$E$14*'ER calculations'!N4201</f>
        <v>1.063921047635922</v>
      </c>
    </row>
    <row r="4202" spans="1:15" ht="15">
      <c r="A4202" s="284">
        <v>4198</v>
      </c>
      <c r="B4202" s="287"/>
      <c r="C4202" s="287"/>
      <c r="D4202" s="284" t="s">
        <v>3178</v>
      </c>
      <c r="E4202" s="287"/>
      <c r="F4202" s="285" t="s">
        <v>4323</v>
      </c>
      <c r="G4202" s="266" t="s">
        <v>121</v>
      </c>
      <c r="H4202" s="266">
        <f>IF(G4202="Traditional Stove",0.1,0.2)</f>
        <v>0.1</v>
      </c>
      <c r="I4202" s="266">
        <f>YEAR(J4202)</f>
        <v>2023</v>
      </c>
      <c r="J4202" s="267">
        <v>44971</v>
      </c>
      <c r="K4202" s="267">
        <f>J4202+1</f>
        <v>44972</v>
      </c>
      <c r="L4202" s="266">
        <f>IF(M4202&lt;=365,1,2)</f>
        <v>1</v>
      </c>
      <c r="M4202" s="266">
        <f>IF(K4202&lt;$C$1,$C$2-$C$1+1,$C$2-K4202+1)</f>
        <v>75</v>
      </c>
      <c r="N4202" s="268">
        <f>M4202/365</f>
        <v>0.20547945205479451</v>
      </c>
      <c r="O4202" s="269">
        <f>'Data and Parameter'!$E$4*'Data and Parameter'!$E$5*('Data and Parameter'!$E$6+'Data and Parameter'!$E$7)*'Data and Parameter'!$E$19*'Data and Parameter'!$E$14*'ER calculations'!N4202</f>
        <v>1.063921047635922</v>
      </c>
    </row>
    <row r="4203" spans="1:15" ht="15">
      <c r="A4203" s="284">
        <v>4199</v>
      </c>
      <c r="B4203" s="287"/>
      <c r="C4203" s="287"/>
      <c r="D4203" s="284" t="s">
        <v>3178</v>
      </c>
      <c r="E4203" s="287"/>
      <c r="F4203" s="285" t="s">
        <v>4324</v>
      </c>
      <c r="G4203" s="266" t="s">
        <v>121</v>
      </c>
      <c r="H4203" s="266">
        <f>IF(G4203="Traditional Stove",0.1,0.2)</f>
        <v>0.1</v>
      </c>
      <c r="I4203" s="266">
        <f>YEAR(J4203)</f>
        <v>2023</v>
      </c>
      <c r="J4203" s="267">
        <v>44971</v>
      </c>
      <c r="K4203" s="267">
        <f>J4203+1</f>
        <v>44972</v>
      </c>
      <c r="L4203" s="266">
        <f>IF(M4203&lt;=365,1,2)</f>
        <v>1</v>
      </c>
      <c r="M4203" s="266">
        <f>IF(K4203&lt;$C$1,$C$2-$C$1+1,$C$2-K4203+1)</f>
        <v>75</v>
      </c>
      <c r="N4203" s="268">
        <f>M4203/365</f>
        <v>0.20547945205479451</v>
      </c>
      <c r="O4203" s="269">
        <f>'Data and Parameter'!$E$4*'Data and Parameter'!$E$5*('Data and Parameter'!$E$6+'Data and Parameter'!$E$7)*'Data and Parameter'!$E$19*'Data and Parameter'!$E$14*'ER calculations'!N4203</f>
        <v>1.063921047635922</v>
      </c>
    </row>
    <row r="4204" spans="1:15" ht="15">
      <c r="A4204" s="284">
        <v>4200</v>
      </c>
      <c r="B4204" s="287"/>
      <c r="C4204" s="287"/>
      <c r="D4204" s="284" t="s">
        <v>3178</v>
      </c>
      <c r="E4204" s="287"/>
      <c r="F4204" s="285" t="s">
        <v>4325</v>
      </c>
      <c r="G4204" s="266" t="s">
        <v>121</v>
      </c>
      <c r="H4204" s="266">
        <f>IF(G4204="Traditional Stove",0.1,0.2)</f>
        <v>0.1</v>
      </c>
      <c r="I4204" s="266">
        <f>YEAR(J4204)</f>
        <v>2023</v>
      </c>
      <c r="J4204" s="267">
        <v>45005</v>
      </c>
      <c r="K4204" s="267">
        <f>J4204+1</f>
        <v>45006</v>
      </c>
      <c r="L4204" s="266">
        <f>IF(M4204&lt;=365,1,2)</f>
        <v>1</v>
      </c>
      <c r="M4204" s="266">
        <f>IF(K4204&lt;$C$1,$C$2-$C$1+1,$C$2-K4204+1)</f>
        <v>41</v>
      </c>
      <c r="N4204" s="268">
        <f>M4204/365</f>
        <v>0.11232876712328767</v>
      </c>
      <c r="O4204" s="269">
        <f>'Data and Parameter'!$E$4*'Data and Parameter'!$E$5*('Data and Parameter'!$E$6+'Data and Parameter'!$E$7)*'Data and Parameter'!$E$19*'Data and Parameter'!$E$14*'ER calculations'!N4204</f>
        <v>0.58161017270763737</v>
      </c>
    </row>
    <row r="4205" spans="1:15" ht="15">
      <c r="A4205" s="284">
        <v>4201</v>
      </c>
      <c r="B4205" s="287"/>
      <c r="C4205" s="287"/>
      <c r="D4205" s="284" t="s">
        <v>3178</v>
      </c>
      <c r="E4205" s="287"/>
      <c r="F4205" s="285" t="s">
        <v>4326</v>
      </c>
      <c r="G4205" s="266" t="s">
        <v>121</v>
      </c>
      <c r="H4205" s="266">
        <f>IF(G4205="Traditional Stove",0.1,0.2)</f>
        <v>0.1</v>
      </c>
      <c r="I4205" s="266">
        <f>YEAR(J4205)</f>
        <v>2023</v>
      </c>
      <c r="J4205" s="267">
        <v>44971</v>
      </c>
      <c r="K4205" s="267">
        <f>J4205+1</f>
        <v>44972</v>
      </c>
      <c r="L4205" s="266">
        <f>IF(M4205&lt;=365,1,2)</f>
        <v>1</v>
      </c>
      <c r="M4205" s="266">
        <f>IF(K4205&lt;$C$1,$C$2-$C$1+1,$C$2-K4205+1)</f>
        <v>75</v>
      </c>
      <c r="N4205" s="268">
        <f>M4205/365</f>
        <v>0.20547945205479451</v>
      </c>
      <c r="O4205" s="269">
        <f>'Data and Parameter'!$E$4*'Data and Parameter'!$E$5*('Data and Parameter'!$E$6+'Data and Parameter'!$E$7)*'Data and Parameter'!$E$19*'Data and Parameter'!$E$14*'ER calculations'!N4205</f>
        <v>1.063921047635922</v>
      </c>
    </row>
    <row r="4206" spans="1:15" ht="15">
      <c r="A4206" s="284">
        <v>4202</v>
      </c>
      <c r="B4206" s="287"/>
      <c r="C4206" s="287"/>
      <c r="D4206" s="284" t="s">
        <v>3178</v>
      </c>
      <c r="E4206" s="287"/>
      <c r="F4206" s="285" t="s">
        <v>4327</v>
      </c>
      <c r="G4206" s="266" t="s">
        <v>121</v>
      </c>
      <c r="H4206" s="266">
        <f>IF(G4206="Traditional Stove",0.1,0.2)</f>
        <v>0.1</v>
      </c>
      <c r="I4206" s="266">
        <f>YEAR(J4206)</f>
        <v>2023</v>
      </c>
      <c r="J4206" s="267">
        <v>44971</v>
      </c>
      <c r="K4206" s="267">
        <f>J4206+1</f>
        <v>44972</v>
      </c>
      <c r="L4206" s="266">
        <f>IF(M4206&lt;=365,1,2)</f>
        <v>1</v>
      </c>
      <c r="M4206" s="266">
        <f>IF(K4206&lt;$C$1,$C$2-$C$1+1,$C$2-K4206+1)</f>
        <v>75</v>
      </c>
      <c r="N4206" s="268">
        <f>M4206/365</f>
        <v>0.20547945205479451</v>
      </c>
      <c r="O4206" s="269">
        <f>'Data and Parameter'!$E$4*'Data and Parameter'!$E$5*('Data and Parameter'!$E$6+'Data and Parameter'!$E$7)*'Data and Parameter'!$E$19*'Data and Parameter'!$E$14*'ER calculations'!N4206</f>
        <v>1.063921047635922</v>
      </c>
    </row>
    <row r="4207" spans="1:15" ht="15">
      <c r="A4207" s="284">
        <v>4203</v>
      </c>
      <c r="B4207" s="287"/>
      <c r="C4207" s="287"/>
      <c r="D4207" s="284" t="s">
        <v>3178</v>
      </c>
      <c r="E4207" s="287"/>
      <c r="F4207" s="285" t="s">
        <v>4328</v>
      </c>
      <c r="G4207" s="266" t="s">
        <v>121</v>
      </c>
      <c r="H4207" s="266">
        <f>IF(G4207="Traditional Stove",0.1,0.2)</f>
        <v>0.1</v>
      </c>
      <c r="I4207" s="266">
        <f>YEAR(J4207)</f>
        <v>2023</v>
      </c>
      <c r="J4207" s="267">
        <v>44971</v>
      </c>
      <c r="K4207" s="267">
        <f>J4207+1</f>
        <v>44972</v>
      </c>
      <c r="L4207" s="266">
        <f>IF(M4207&lt;=365,1,2)</f>
        <v>1</v>
      </c>
      <c r="M4207" s="266">
        <f>IF(K4207&lt;$C$1,$C$2-$C$1+1,$C$2-K4207+1)</f>
        <v>75</v>
      </c>
      <c r="N4207" s="268">
        <f>M4207/365</f>
        <v>0.20547945205479451</v>
      </c>
      <c r="O4207" s="269">
        <f>'Data and Parameter'!$E$4*'Data and Parameter'!$E$5*('Data and Parameter'!$E$6+'Data and Parameter'!$E$7)*'Data and Parameter'!$E$19*'Data and Parameter'!$E$14*'ER calculations'!N4207</f>
        <v>1.063921047635922</v>
      </c>
    </row>
    <row r="4208" spans="1:15" ht="15">
      <c r="A4208" s="284">
        <v>4204</v>
      </c>
      <c r="B4208" s="287"/>
      <c r="C4208" s="287"/>
      <c r="D4208" s="284" t="s">
        <v>3178</v>
      </c>
      <c r="E4208" s="287"/>
      <c r="F4208" s="285" t="s">
        <v>4329</v>
      </c>
      <c r="G4208" s="266" t="s">
        <v>121</v>
      </c>
      <c r="H4208" s="266">
        <f>IF(G4208="Traditional Stove",0.1,0.2)</f>
        <v>0.1</v>
      </c>
      <c r="I4208" s="266">
        <f>YEAR(J4208)</f>
        <v>2023</v>
      </c>
      <c r="J4208" s="267">
        <v>45005</v>
      </c>
      <c r="K4208" s="267">
        <f>J4208+1</f>
        <v>45006</v>
      </c>
      <c r="L4208" s="266">
        <f>IF(M4208&lt;=365,1,2)</f>
        <v>1</v>
      </c>
      <c r="M4208" s="266">
        <f>IF(K4208&lt;$C$1,$C$2-$C$1+1,$C$2-K4208+1)</f>
        <v>41</v>
      </c>
      <c r="N4208" s="268">
        <f>M4208/365</f>
        <v>0.11232876712328767</v>
      </c>
      <c r="O4208" s="269">
        <f>'Data and Parameter'!$E$4*'Data and Parameter'!$E$5*('Data and Parameter'!$E$6+'Data and Parameter'!$E$7)*'Data and Parameter'!$E$19*'Data and Parameter'!$E$14*'ER calculations'!N4208</f>
        <v>0.58161017270763737</v>
      </c>
    </row>
    <row r="4209" spans="1:15" ht="15">
      <c r="A4209" s="284">
        <v>4205</v>
      </c>
      <c r="B4209" s="287"/>
      <c r="C4209" s="287"/>
      <c r="D4209" s="284" t="s">
        <v>3178</v>
      </c>
      <c r="E4209" s="287"/>
      <c r="F4209" s="285" t="s">
        <v>4330</v>
      </c>
      <c r="G4209" s="266" t="s">
        <v>121</v>
      </c>
      <c r="H4209" s="266">
        <f>IF(G4209="Traditional Stove",0.1,0.2)</f>
        <v>0.1</v>
      </c>
      <c r="I4209" s="266">
        <f>YEAR(J4209)</f>
        <v>2023</v>
      </c>
      <c r="J4209" s="267">
        <v>44971</v>
      </c>
      <c r="K4209" s="267">
        <f>J4209+1</f>
        <v>44972</v>
      </c>
      <c r="L4209" s="266">
        <f>IF(M4209&lt;=365,1,2)</f>
        <v>1</v>
      </c>
      <c r="M4209" s="266">
        <f>IF(K4209&lt;$C$1,$C$2-$C$1+1,$C$2-K4209+1)</f>
        <v>75</v>
      </c>
      <c r="N4209" s="268">
        <f>M4209/365</f>
        <v>0.20547945205479451</v>
      </c>
      <c r="O4209" s="269">
        <f>'Data and Parameter'!$E$4*'Data and Parameter'!$E$5*('Data and Parameter'!$E$6+'Data and Parameter'!$E$7)*'Data and Parameter'!$E$19*'Data and Parameter'!$E$14*'ER calculations'!N4209</f>
        <v>1.063921047635922</v>
      </c>
    </row>
    <row r="4210" spans="1:15" ht="15">
      <c r="A4210" s="284">
        <v>4206</v>
      </c>
      <c r="B4210" s="287"/>
      <c r="C4210" s="287"/>
      <c r="D4210" s="284" t="s">
        <v>3178</v>
      </c>
      <c r="E4210" s="287"/>
      <c r="F4210" s="285" t="s">
        <v>4331</v>
      </c>
      <c r="G4210" s="266" t="s">
        <v>121</v>
      </c>
      <c r="H4210" s="266">
        <f>IF(G4210="Traditional Stove",0.1,0.2)</f>
        <v>0.1</v>
      </c>
      <c r="I4210" s="266">
        <f>YEAR(J4210)</f>
        <v>2023</v>
      </c>
      <c r="J4210" s="267">
        <v>44971</v>
      </c>
      <c r="K4210" s="267">
        <f>J4210+1</f>
        <v>44972</v>
      </c>
      <c r="L4210" s="266">
        <f>IF(M4210&lt;=365,1,2)</f>
        <v>1</v>
      </c>
      <c r="M4210" s="266">
        <f>IF(K4210&lt;$C$1,$C$2-$C$1+1,$C$2-K4210+1)</f>
        <v>75</v>
      </c>
      <c r="N4210" s="268">
        <f>M4210/365</f>
        <v>0.20547945205479451</v>
      </c>
      <c r="O4210" s="269">
        <f>'Data and Parameter'!$E$4*'Data and Parameter'!$E$5*('Data and Parameter'!$E$6+'Data and Parameter'!$E$7)*'Data and Parameter'!$E$19*'Data and Parameter'!$E$14*'ER calculations'!N4210</f>
        <v>1.063921047635922</v>
      </c>
    </row>
    <row r="4211" spans="1:15" ht="15">
      <c r="A4211" s="284">
        <v>4207</v>
      </c>
      <c r="B4211" s="287"/>
      <c r="C4211" s="287"/>
      <c r="D4211" s="284" t="s">
        <v>3178</v>
      </c>
      <c r="E4211" s="287"/>
      <c r="F4211" s="285" t="s">
        <v>4332</v>
      </c>
      <c r="G4211" s="266" t="s">
        <v>121</v>
      </c>
      <c r="H4211" s="266">
        <f>IF(G4211="Traditional Stove",0.1,0.2)</f>
        <v>0.1</v>
      </c>
      <c r="I4211" s="266">
        <f>YEAR(J4211)</f>
        <v>2023</v>
      </c>
      <c r="J4211" s="267">
        <v>44971</v>
      </c>
      <c r="K4211" s="267">
        <f>J4211+1</f>
        <v>44972</v>
      </c>
      <c r="L4211" s="266">
        <f>IF(M4211&lt;=365,1,2)</f>
        <v>1</v>
      </c>
      <c r="M4211" s="266">
        <f>IF(K4211&lt;$C$1,$C$2-$C$1+1,$C$2-K4211+1)</f>
        <v>75</v>
      </c>
      <c r="N4211" s="268">
        <f>M4211/365</f>
        <v>0.20547945205479451</v>
      </c>
      <c r="O4211" s="269">
        <f>'Data and Parameter'!$E$4*'Data and Parameter'!$E$5*('Data and Parameter'!$E$6+'Data and Parameter'!$E$7)*'Data and Parameter'!$E$19*'Data and Parameter'!$E$14*'ER calculations'!N4211</f>
        <v>1.063921047635922</v>
      </c>
    </row>
    <row r="4212" spans="1:15" ht="15">
      <c r="A4212" s="284">
        <v>4208</v>
      </c>
      <c r="B4212" s="287"/>
      <c r="C4212" s="287"/>
      <c r="D4212" s="284" t="s">
        <v>3178</v>
      </c>
      <c r="E4212" s="287"/>
      <c r="F4212" s="285" t="s">
        <v>4333</v>
      </c>
      <c r="G4212" s="266" t="s">
        <v>121</v>
      </c>
      <c r="H4212" s="266">
        <f>IF(G4212="Traditional Stove",0.1,0.2)</f>
        <v>0.1</v>
      </c>
      <c r="I4212" s="266">
        <f>YEAR(J4212)</f>
        <v>2023</v>
      </c>
      <c r="J4212" s="267">
        <v>44971</v>
      </c>
      <c r="K4212" s="267">
        <f>J4212+1</f>
        <v>44972</v>
      </c>
      <c r="L4212" s="266">
        <f>IF(M4212&lt;=365,1,2)</f>
        <v>1</v>
      </c>
      <c r="M4212" s="266">
        <f>IF(K4212&lt;$C$1,$C$2-$C$1+1,$C$2-K4212+1)</f>
        <v>75</v>
      </c>
      <c r="N4212" s="268">
        <f>M4212/365</f>
        <v>0.20547945205479451</v>
      </c>
      <c r="O4212" s="269">
        <f>'Data and Parameter'!$E$4*'Data and Parameter'!$E$5*('Data and Parameter'!$E$6+'Data and Parameter'!$E$7)*'Data and Parameter'!$E$19*'Data and Parameter'!$E$14*'ER calculations'!N4212</f>
        <v>1.063921047635922</v>
      </c>
    </row>
    <row r="4213" spans="1:15" ht="15">
      <c r="A4213" s="284">
        <v>4209</v>
      </c>
      <c r="B4213" s="287"/>
      <c r="C4213" s="287"/>
      <c r="D4213" s="284" t="s">
        <v>3178</v>
      </c>
      <c r="E4213" s="287"/>
      <c r="F4213" s="285" t="s">
        <v>4334</v>
      </c>
      <c r="G4213" s="266" t="s">
        <v>121</v>
      </c>
      <c r="H4213" s="266">
        <f>IF(G4213="Traditional Stove",0.1,0.2)</f>
        <v>0.1</v>
      </c>
      <c r="I4213" s="266">
        <f>YEAR(J4213)</f>
        <v>2023</v>
      </c>
      <c r="J4213" s="267">
        <v>44971</v>
      </c>
      <c r="K4213" s="267">
        <f>J4213+1</f>
        <v>44972</v>
      </c>
      <c r="L4213" s="266">
        <f>IF(M4213&lt;=365,1,2)</f>
        <v>1</v>
      </c>
      <c r="M4213" s="266">
        <f>IF(K4213&lt;$C$1,$C$2-$C$1+1,$C$2-K4213+1)</f>
        <v>75</v>
      </c>
      <c r="N4213" s="268">
        <f>M4213/365</f>
        <v>0.20547945205479451</v>
      </c>
      <c r="O4213" s="269">
        <f>'Data and Parameter'!$E$4*'Data and Parameter'!$E$5*('Data and Parameter'!$E$6+'Data and Parameter'!$E$7)*'Data and Parameter'!$E$19*'Data and Parameter'!$E$14*'ER calculations'!N4213</f>
        <v>1.063921047635922</v>
      </c>
    </row>
    <row r="4214" spans="1:15" ht="15">
      <c r="A4214" s="284">
        <v>4210</v>
      </c>
      <c r="B4214" s="287"/>
      <c r="C4214" s="287"/>
      <c r="D4214" s="284" t="s">
        <v>3178</v>
      </c>
      <c r="E4214" s="287"/>
      <c r="F4214" s="285" t="s">
        <v>4335</v>
      </c>
      <c r="G4214" s="266" t="s">
        <v>121</v>
      </c>
      <c r="H4214" s="266">
        <f>IF(G4214="Traditional Stove",0.1,0.2)</f>
        <v>0.1</v>
      </c>
      <c r="I4214" s="266">
        <f>YEAR(J4214)</f>
        <v>2023</v>
      </c>
      <c r="J4214" s="267">
        <v>44971</v>
      </c>
      <c r="K4214" s="267">
        <f>J4214+1</f>
        <v>44972</v>
      </c>
      <c r="L4214" s="266">
        <f>IF(M4214&lt;=365,1,2)</f>
        <v>1</v>
      </c>
      <c r="M4214" s="266">
        <f>IF(K4214&lt;$C$1,$C$2-$C$1+1,$C$2-K4214+1)</f>
        <v>75</v>
      </c>
      <c r="N4214" s="268">
        <f>M4214/365</f>
        <v>0.20547945205479451</v>
      </c>
      <c r="O4214" s="269">
        <f>'Data and Parameter'!$E$4*'Data and Parameter'!$E$5*('Data and Parameter'!$E$6+'Data and Parameter'!$E$7)*'Data and Parameter'!$E$19*'Data and Parameter'!$E$14*'ER calculations'!N4214</f>
        <v>1.063921047635922</v>
      </c>
    </row>
    <row r="4215" spans="1:15" ht="15">
      <c r="A4215" s="284">
        <v>4211</v>
      </c>
      <c r="B4215" s="287"/>
      <c r="C4215" s="287"/>
      <c r="D4215" s="284" t="s">
        <v>3178</v>
      </c>
      <c r="E4215" s="287"/>
      <c r="F4215" s="285" t="s">
        <v>4336</v>
      </c>
      <c r="G4215" s="266" t="s">
        <v>121</v>
      </c>
      <c r="H4215" s="266">
        <f>IF(G4215="Traditional Stove",0.1,0.2)</f>
        <v>0.1</v>
      </c>
      <c r="I4215" s="266">
        <f>YEAR(J4215)</f>
        <v>2023</v>
      </c>
      <c r="J4215" s="267">
        <v>44971</v>
      </c>
      <c r="K4215" s="267">
        <f>J4215+1</f>
        <v>44972</v>
      </c>
      <c r="L4215" s="266">
        <f>IF(M4215&lt;=365,1,2)</f>
        <v>1</v>
      </c>
      <c r="M4215" s="266">
        <f>IF(K4215&lt;$C$1,$C$2-$C$1+1,$C$2-K4215+1)</f>
        <v>75</v>
      </c>
      <c r="N4215" s="268">
        <f>M4215/365</f>
        <v>0.20547945205479451</v>
      </c>
      <c r="O4215" s="269">
        <f>'Data and Parameter'!$E$4*'Data and Parameter'!$E$5*('Data and Parameter'!$E$6+'Data and Parameter'!$E$7)*'Data and Parameter'!$E$19*'Data and Parameter'!$E$14*'ER calculations'!N4215</f>
        <v>1.063921047635922</v>
      </c>
    </row>
    <row r="4216" spans="1:15" ht="15">
      <c r="A4216" s="284">
        <v>4212</v>
      </c>
      <c r="B4216" s="287"/>
      <c r="C4216" s="287"/>
      <c r="D4216" s="284" t="s">
        <v>588</v>
      </c>
      <c r="E4216" s="287"/>
      <c r="F4216" s="285" t="s">
        <v>4337</v>
      </c>
      <c r="G4216" s="266" t="s">
        <v>121</v>
      </c>
      <c r="H4216" s="266">
        <f>IF(G4216="Traditional Stove",0.1,0.2)</f>
        <v>0.1</v>
      </c>
      <c r="I4216" s="266">
        <f>YEAR(J4216)</f>
        <v>2023</v>
      </c>
      <c r="J4216" s="267">
        <v>45014</v>
      </c>
      <c r="K4216" s="267">
        <f>J4216+1</f>
        <v>45015</v>
      </c>
      <c r="L4216" s="266">
        <f>IF(M4216&lt;=365,1,2)</f>
        <v>1</v>
      </c>
      <c r="M4216" s="266">
        <f>IF(K4216&lt;$C$1,$C$2-$C$1+1,$C$2-K4216+1)</f>
        <v>32</v>
      </c>
      <c r="N4216" s="268">
        <f>M4216/365</f>
        <v>8.7671232876712329E-2</v>
      </c>
      <c r="O4216" s="269">
        <f>'Data and Parameter'!$E$4*'Data and Parameter'!$E$5*('Data and Parameter'!$E$6+'Data and Parameter'!$E$7)*'Data and Parameter'!$E$19*'Data and Parameter'!$E$14*'ER calculations'!N4216</f>
        <v>0.45393964699132677</v>
      </c>
    </row>
    <row r="4217" spans="1:15" ht="15">
      <c r="A4217" s="284">
        <v>4213</v>
      </c>
      <c r="B4217" s="287"/>
      <c r="C4217" s="287"/>
      <c r="D4217" s="284" t="s">
        <v>3178</v>
      </c>
      <c r="E4217" s="287"/>
      <c r="F4217" s="285" t="s">
        <v>4338</v>
      </c>
      <c r="G4217" s="266" t="s">
        <v>121</v>
      </c>
      <c r="H4217" s="266">
        <f>IF(G4217="Traditional Stove",0.1,0.2)</f>
        <v>0.1</v>
      </c>
      <c r="I4217" s="266">
        <f>YEAR(J4217)</f>
        <v>2023</v>
      </c>
      <c r="J4217" s="267">
        <v>44974</v>
      </c>
      <c r="K4217" s="267">
        <f>J4217+1</f>
        <v>44975</v>
      </c>
      <c r="L4217" s="266">
        <f>IF(M4217&lt;=365,1,2)</f>
        <v>1</v>
      </c>
      <c r="M4217" s="266">
        <f>IF(K4217&lt;$C$1,$C$2-$C$1+1,$C$2-K4217+1)</f>
        <v>72</v>
      </c>
      <c r="N4217" s="268">
        <f>M4217/365</f>
        <v>0.19726027397260273</v>
      </c>
      <c r="O4217" s="269">
        <f>'Data and Parameter'!$E$4*'Data and Parameter'!$E$5*('Data and Parameter'!$E$6+'Data and Parameter'!$E$7)*'Data and Parameter'!$E$19*'Data and Parameter'!$E$14*'ER calculations'!N4217</f>
        <v>1.0213642057304853</v>
      </c>
    </row>
    <row r="4218" spans="1:15" ht="15">
      <c r="A4218" s="284">
        <v>4214</v>
      </c>
      <c r="B4218" s="287"/>
      <c r="C4218" s="287"/>
      <c r="D4218" s="284" t="s">
        <v>3178</v>
      </c>
      <c r="E4218" s="287"/>
      <c r="F4218" s="285" t="s">
        <v>4339</v>
      </c>
      <c r="G4218" s="266" t="s">
        <v>121</v>
      </c>
      <c r="H4218" s="266">
        <f>IF(G4218="Traditional Stove",0.1,0.2)</f>
        <v>0.1</v>
      </c>
      <c r="I4218" s="266">
        <f>YEAR(J4218)</f>
        <v>2023</v>
      </c>
      <c r="J4218" s="267">
        <v>44971</v>
      </c>
      <c r="K4218" s="267">
        <f>J4218+1</f>
        <v>44972</v>
      </c>
      <c r="L4218" s="266">
        <f>IF(M4218&lt;=365,1,2)</f>
        <v>1</v>
      </c>
      <c r="M4218" s="266">
        <f>IF(K4218&lt;$C$1,$C$2-$C$1+1,$C$2-K4218+1)</f>
        <v>75</v>
      </c>
      <c r="N4218" s="268">
        <f>M4218/365</f>
        <v>0.20547945205479451</v>
      </c>
      <c r="O4218" s="269">
        <f>'Data and Parameter'!$E$4*'Data and Parameter'!$E$5*('Data and Parameter'!$E$6+'Data and Parameter'!$E$7)*'Data and Parameter'!$E$19*'Data and Parameter'!$E$14*'ER calculations'!N4218</f>
        <v>1.063921047635922</v>
      </c>
    </row>
    <row r="4219" spans="1:15" ht="15">
      <c r="A4219" s="284">
        <v>4215</v>
      </c>
      <c r="B4219" s="287"/>
      <c r="C4219" s="287"/>
      <c r="D4219" s="284" t="s">
        <v>3178</v>
      </c>
      <c r="E4219" s="287"/>
      <c r="F4219" s="285" t="s">
        <v>4340</v>
      </c>
      <c r="G4219" s="266" t="s">
        <v>121</v>
      </c>
      <c r="H4219" s="266">
        <f>IF(G4219="Traditional Stove",0.1,0.2)</f>
        <v>0.1</v>
      </c>
      <c r="I4219" s="266">
        <f>YEAR(J4219)</f>
        <v>2023</v>
      </c>
      <c r="J4219" s="267">
        <v>44971</v>
      </c>
      <c r="K4219" s="267">
        <f>J4219+1</f>
        <v>44972</v>
      </c>
      <c r="L4219" s="266">
        <f>IF(M4219&lt;=365,1,2)</f>
        <v>1</v>
      </c>
      <c r="M4219" s="266">
        <f>IF(K4219&lt;$C$1,$C$2-$C$1+1,$C$2-K4219+1)</f>
        <v>75</v>
      </c>
      <c r="N4219" s="268">
        <f>M4219/365</f>
        <v>0.20547945205479451</v>
      </c>
      <c r="O4219" s="269">
        <f>'Data and Parameter'!$E$4*'Data and Parameter'!$E$5*('Data and Parameter'!$E$6+'Data and Parameter'!$E$7)*'Data and Parameter'!$E$19*'Data and Parameter'!$E$14*'ER calculations'!N4219</f>
        <v>1.063921047635922</v>
      </c>
    </row>
    <row r="4220" spans="1:15" ht="15">
      <c r="A4220" s="284">
        <v>4216</v>
      </c>
      <c r="B4220" s="287"/>
      <c r="C4220" s="287"/>
      <c r="D4220" s="284" t="s">
        <v>588</v>
      </c>
      <c r="E4220" s="287"/>
      <c r="F4220" s="285" t="s">
        <v>4341</v>
      </c>
      <c r="G4220" s="266" t="s">
        <v>121</v>
      </c>
      <c r="H4220" s="266">
        <f>IF(G4220="Traditional Stove",0.1,0.2)</f>
        <v>0.1</v>
      </c>
      <c r="I4220" s="266">
        <f>YEAR(J4220)</f>
        <v>2023</v>
      </c>
      <c r="J4220" s="267">
        <v>45014</v>
      </c>
      <c r="K4220" s="267">
        <f>J4220+1</f>
        <v>45015</v>
      </c>
      <c r="L4220" s="266">
        <f>IF(M4220&lt;=365,1,2)</f>
        <v>1</v>
      </c>
      <c r="M4220" s="266">
        <f>IF(K4220&lt;$C$1,$C$2-$C$1+1,$C$2-K4220+1)</f>
        <v>32</v>
      </c>
      <c r="N4220" s="268">
        <f>M4220/365</f>
        <v>8.7671232876712329E-2</v>
      </c>
      <c r="O4220" s="269">
        <f>'Data and Parameter'!$E$4*'Data and Parameter'!$E$5*('Data and Parameter'!$E$6+'Data and Parameter'!$E$7)*'Data and Parameter'!$E$19*'Data and Parameter'!$E$14*'ER calculations'!N4220</f>
        <v>0.45393964699132677</v>
      </c>
    </row>
    <row r="4221" spans="1:15" ht="15">
      <c r="A4221" s="284">
        <v>4217</v>
      </c>
      <c r="B4221" s="287"/>
      <c r="C4221" s="287"/>
      <c r="D4221" s="284" t="s">
        <v>3178</v>
      </c>
      <c r="E4221" s="287"/>
      <c r="F4221" s="285" t="s">
        <v>4342</v>
      </c>
      <c r="G4221" s="266" t="s">
        <v>121</v>
      </c>
      <c r="H4221" s="266">
        <f>IF(G4221="Traditional Stove",0.1,0.2)</f>
        <v>0.1</v>
      </c>
      <c r="I4221" s="266">
        <f>YEAR(J4221)</f>
        <v>2023</v>
      </c>
      <c r="J4221" s="267">
        <v>44971</v>
      </c>
      <c r="K4221" s="267">
        <f>J4221+1</f>
        <v>44972</v>
      </c>
      <c r="L4221" s="266">
        <f>IF(M4221&lt;=365,1,2)</f>
        <v>1</v>
      </c>
      <c r="M4221" s="266">
        <f>IF(K4221&lt;$C$1,$C$2-$C$1+1,$C$2-K4221+1)</f>
        <v>75</v>
      </c>
      <c r="N4221" s="268">
        <f>M4221/365</f>
        <v>0.20547945205479451</v>
      </c>
      <c r="O4221" s="269">
        <f>'Data and Parameter'!$E$4*'Data and Parameter'!$E$5*('Data and Parameter'!$E$6+'Data and Parameter'!$E$7)*'Data and Parameter'!$E$19*'Data and Parameter'!$E$14*'ER calculations'!N4221</f>
        <v>1.063921047635922</v>
      </c>
    </row>
    <row r="4222" spans="1:15" ht="15">
      <c r="A4222" s="284">
        <v>4218</v>
      </c>
      <c r="B4222" s="287"/>
      <c r="C4222" s="287"/>
      <c r="D4222" s="284" t="s">
        <v>3178</v>
      </c>
      <c r="E4222" s="287"/>
      <c r="F4222" s="285" t="s">
        <v>4343</v>
      </c>
      <c r="G4222" s="266" t="s">
        <v>121</v>
      </c>
      <c r="H4222" s="266">
        <f>IF(G4222="Traditional Stove",0.1,0.2)</f>
        <v>0.1</v>
      </c>
      <c r="I4222" s="266">
        <f>YEAR(J4222)</f>
        <v>2023</v>
      </c>
      <c r="J4222" s="267">
        <v>44971</v>
      </c>
      <c r="K4222" s="267">
        <f>J4222+1</f>
        <v>44972</v>
      </c>
      <c r="L4222" s="266">
        <f>IF(M4222&lt;=365,1,2)</f>
        <v>1</v>
      </c>
      <c r="M4222" s="266">
        <f>IF(K4222&lt;$C$1,$C$2-$C$1+1,$C$2-K4222+1)</f>
        <v>75</v>
      </c>
      <c r="N4222" s="268">
        <f>M4222/365</f>
        <v>0.20547945205479451</v>
      </c>
      <c r="O4222" s="269">
        <f>'Data and Parameter'!$E$4*'Data and Parameter'!$E$5*('Data and Parameter'!$E$6+'Data and Parameter'!$E$7)*'Data and Parameter'!$E$19*'Data and Parameter'!$E$14*'ER calculations'!N4222</f>
        <v>1.063921047635922</v>
      </c>
    </row>
    <row r="4223" spans="1:15" ht="15">
      <c r="A4223" s="284">
        <v>4219</v>
      </c>
      <c r="B4223" s="287"/>
      <c r="C4223" s="287"/>
      <c r="D4223" s="284" t="s">
        <v>3178</v>
      </c>
      <c r="E4223" s="287"/>
      <c r="F4223" s="285" t="s">
        <v>4344</v>
      </c>
      <c r="G4223" s="266" t="s">
        <v>121</v>
      </c>
      <c r="H4223" s="266">
        <f>IF(G4223="Traditional Stove",0.1,0.2)</f>
        <v>0.1</v>
      </c>
      <c r="I4223" s="266">
        <f>YEAR(J4223)</f>
        <v>2023</v>
      </c>
      <c r="J4223" s="267">
        <v>44971</v>
      </c>
      <c r="K4223" s="267">
        <f>J4223+1</f>
        <v>44972</v>
      </c>
      <c r="L4223" s="266">
        <f>IF(M4223&lt;=365,1,2)</f>
        <v>1</v>
      </c>
      <c r="M4223" s="266">
        <f>IF(K4223&lt;$C$1,$C$2-$C$1+1,$C$2-K4223+1)</f>
        <v>75</v>
      </c>
      <c r="N4223" s="268">
        <f>M4223/365</f>
        <v>0.20547945205479451</v>
      </c>
      <c r="O4223" s="269">
        <f>'Data and Parameter'!$E$4*'Data and Parameter'!$E$5*('Data and Parameter'!$E$6+'Data and Parameter'!$E$7)*'Data and Parameter'!$E$19*'Data and Parameter'!$E$14*'ER calculations'!N4223</f>
        <v>1.063921047635922</v>
      </c>
    </row>
    <row r="4224" spans="1:15" ht="15">
      <c r="A4224" s="284">
        <v>4220</v>
      </c>
      <c r="B4224" s="287"/>
      <c r="C4224" s="287"/>
      <c r="D4224" s="284" t="s">
        <v>588</v>
      </c>
      <c r="E4224" s="287"/>
      <c r="F4224" s="285" t="s">
        <v>4345</v>
      </c>
      <c r="G4224" s="266" t="s">
        <v>121</v>
      </c>
      <c r="H4224" s="266">
        <f>IF(G4224="Traditional Stove",0.1,0.2)</f>
        <v>0.1</v>
      </c>
      <c r="I4224" s="266">
        <f>YEAR(J4224)</f>
        <v>2023</v>
      </c>
      <c r="J4224" s="267">
        <v>45014</v>
      </c>
      <c r="K4224" s="267">
        <f>J4224+1</f>
        <v>45015</v>
      </c>
      <c r="L4224" s="266">
        <f>IF(M4224&lt;=365,1,2)</f>
        <v>1</v>
      </c>
      <c r="M4224" s="266">
        <f>IF(K4224&lt;$C$1,$C$2-$C$1+1,$C$2-K4224+1)</f>
        <v>32</v>
      </c>
      <c r="N4224" s="268">
        <f>M4224/365</f>
        <v>8.7671232876712329E-2</v>
      </c>
      <c r="O4224" s="269">
        <f>'Data and Parameter'!$E$4*'Data and Parameter'!$E$5*('Data and Parameter'!$E$6+'Data and Parameter'!$E$7)*'Data and Parameter'!$E$19*'Data and Parameter'!$E$14*'ER calculations'!N4224</f>
        <v>0.45393964699132677</v>
      </c>
    </row>
    <row r="4225" spans="1:15" ht="15">
      <c r="A4225" s="284">
        <v>4221</v>
      </c>
      <c r="B4225" s="287"/>
      <c r="C4225" s="287"/>
      <c r="D4225" s="284" t="s">
        <v>119</v>
      </c>
      <c r="E4225" s="287"/>
      <c r="F4225" s="285" t="s">
        <v>4346</v>
      </c>
      <c r="G4225" s="266" t="s">
        <v>121</v>
      </c>
      <c r="H4225" s="266">
        <f>IF(G4225="Traditional Stove",0.1,0.2)</f>
        <v>0.1</v>
      </c>
      <c r="I4225" s="266">
        <f>YEAR(J4225)</f>
        <v>2023</v>
      </c>
      <c r="J4225" s="267">
        <v>45000</v>
      </c>
      <c r="K4225" s="267">
        <f>J4225+1</f>
        <v>45001</v>
      </c>
      <c r="L4225" s="266">
        <f>IF(M4225&lt;=365,1,2)</f>
        <v>1</v>
      </c>
      <c r="M4225" s="266">
        <f>IF(K4225&lt;$C$1,$C$2-$C$1+1,$C$2-K4225+1)</f>
        <v>46</v>
      </c>
      <c r="N4225" s="268">
        <f>M4225/365</f>
        <v>0.12602739726027398</v>
      </c>
      <c r="O4225" s="269">
        <f>'Data and Parameter'!$E$4*'Data and Parameter'!$E$5*('Data and Parameter'!$E$6+'Data and Parameter'!$E$7)*'Data and Parameter'!$E$19*'Data and Parameter'!$E$14*'ER calculations'!N4225</f>
        <v>0.65253824255003223</v>
      </c>
    </row>
    <row r="4226" spans="1:15" ht="15">
      <c r="A4226" s="284">
        <v>4222</v>
      </c>
      <c r="B4226" s="287"/>
      <c r="C4226" s="287"/>
      <c r="D4226" s="284" t="s">
        <v>588</v>
      </c>
      <c r="E4226" s="287"/>
      <c r="F4226" s="285" t="s">
        <v>4347</v>
      </c>
      <c r="G4226" s="266" t="s">
        <v>121</v>
      </c>
      <c r="H4226" s="266">
        <f>IF(G4226="Traditional Stove",0.1,0.2)</f>
        <v>0.1</v>
      </c>
      <c r="I4226" s="266">
        <f>YEAR(J4226)</f>
        <v>2023</v>
      </c>
      <c r="J4226" s="267">
        <v>45014</v>
      </c>
      <c r="K4226" s="267">
        <f>J4226+1</f>
        <v>45015</v>
      </c>
      <c r="L4226" s="266">
        <f>IF(M4226&lt;=365,1,2)</f>
        <v>1</v>
      </c>
      <c r="M4226" s="266">
        <f>IF(K4226&lt;$C$1,$C$2-$C$1+1,$C$2-K4226+1)</f>
        <v>32</v>
      </c>
      <c r="N4226" s="268">
        <f>M4226/365</f>
        <v>8.7671232876712329E-2</v>
      </c>
      <c r="O4226" s="269">
        <f>'Data and Parameter'!$E$4*'Data and Parameter'!$E$5*('Data and Parameter'!$E$6+'Data and Parameter'!$E$7)*'Data and Parameter'!$E$19*'Data and Parameter'!$E$14*'ER calculations'!N4226</f>
        <v>0.45393964699132677</v>
      </c>
    </row>
    <row r="4227" spans="1:15" ht="15">
      <c r="A4227" s="284">
        <v>4223</v>
      </c>
      <c r="B4227" s="287"/>
      <c r="C4227" s="287"/>
      <c r="D4227" s="284" t="s">
        <v>3178</v>
      </c>
      <c r="E4227" s="287"/>
      <c r="F4227" s="285" t="s">
        <v>4348</v>
      </c>
      <c r="G4227" s="266" t="s">
        <v>121</v>
      </c>
      <c r="H4227" s="266">
        <f>IF(G4227="Traditional Stove",0.1,0.2)</f>
        <v>0.1</v>
      </c>
      <c r="I4227" s="266">
        <f>YEAR(J4227)</f>
        <v>2023</v>
      </c>
      <c r="J4227" s="267">
        <v>44971</v>
      </c>
      <c r="K4227" s="267">
        <f>J4227+1</f>
        <v>44972</v>
      </c>
      <c r="L4227" s="266">
        <f>IF(M4227&lt;=365,1,2)</f>
        <v>1</v>
      </c>
      <c r="M4227" s="266">
        <f>IF(K4227&lt;$C$1,$C$2-$C$1+1,$C$2-K4227+1)</f>
        <v>75</v>
      </c>
      <c r="N4227" s="268">
        <f>M4227/365</f>
        <v>0.20547945205479451</v>
      </c>
      <c r="O4227" s="269">
        <f>'Data and Parameter'!$E$4*'Data and Parameter'!$E$5*('Data and Parameter'!$E$6+'Data and Parameter'!$E$7)*'Data and Parameter'!$E$19*'Data and Parameter'!$E$14*'ER calculations'!N4227</f>
        <v>1.063921047635922</v>
      </c>
    </row>
    <row r="4228" spans="1:15" ht="15">
      <c r="A4228" s="284">
        <v>4224</v>
      </c>
      <c r="B4228" s="287"/>
      <c r="C4228" s="287"/>
      <c r="D4228" s="284" t="s">
        <v>588</v>
      </c>
      <c r="E4228" s="287"/>
      <c r="F4228" s="285" t="s">
        <v>4349</v>
      </c>
      <c r="G4228" s="266" t="s">
        <v>121</v>
      </c>
      <c r="H4228" s="266">
        <f>IF(G4228="Traditional Stove",0.1,0.2)</f>
        <v>0.1</v>
      </c>
      <c r="I4228" s="266">
        <f>YEAR(J4228)</f>
        <v>2023</v>
      </c>
      <c r="J4228" s="267">
        <v>45014</v>
      </c>
      <c r="K4228" s="267">
        <f>J4228+1</f>
        <v>45015</v>
      </c>
      <c r="L4228" s="266">
        <f>IF(M4228&lt;=365,1,2)</f>
        <v>1</v>
      </c>
      <c r="M4228" s="266">
        <f>IF(K4228&lt;$C$1,$C$2-$C$1+1,$C$2-K4228+1)</f>
        <v>32</v>
      </c>
      <c r="N4228" s="268">
        <f>M4228/365</f>
        <v>8.7671232876712329E-2</v>
      </c>
      <c r="O4228" s="269">
        <f>'Data and Parameter'!$E$4*'Data and Parameter'!$E$5*('Data and Parameter'!$E$6+'Data and Parameter'!$E$7)*'Data and Parameter'!$E$19*'Data and Parameter'!$E$14*'ER calculations'!N4228</f>
        <v>0.45393964699132677</v>
      </c>
    </row>
    <row r="4229" spans="1:15" ht="15">
      <c r="A4229" s="284">
        <v>4225</v>
      </c>
      <c r="B4229" s="287"/>
      <c r="C4229" s="287"/>
      <c r="D4229" s="284" t="s">
        <v>3178</v>
      </c>
      <c r="E4229" s="287"/>
      <c r="F4229" s="285" t="s">
        <v>4350</v>
      </c>
      <c r="G4229" s="266" t="s">
        <v>121</v>
      </c>
      <c r="H4229" s="266">
        <f>IF(G4229="Traditional Stove",0.1,0.2)</f>
        <v>0.1</v>
      </c>
      <c r="I4229" s="266">
        <f>YEAR(J4229)</f>
        <v>2023</v>
      </c>
      <c r="J4229" s="267">
        <v>44968</v>
      </c>
      <c r="K4229" s="267">
        <f>J4229+1</f>
        <v>44969</v>
      </c>
      <c r="L4229" s="266">
        <f>IF(M4229&lt;=365,1,2)</f>
        <v>1</v>
      </c>
      <c r="M4229" s="266">
        <f>IF(K4229&lt;$C$1,$C$2-$C$1+1,$C$2-K4229+1)</f>
        <v>78</v>
      </c>
      <c r="N4229" s="268">
        <f>M4229/365</f>
        <v>0.21369863013698631</v>
      </c>
      <c r="O4229" s="269">
        <f>'Data and Parameter'!$E$4*'Data and Parameter'!$E$5*('Data and Parameter'!$E$6+'Data and Parameter'!$E$7)*'Data and Parameter'!$E$19*'Data and Parameter'!$E$14*'ER calculations'!N4229</f>
        <v>1.1064778895413589</v>
      </c>
    </row>
    <row r="4230" spans="1:15" ht="15">
      <c r="A4230" s="284">
        <v>4226</v>
      </c>
      <c r="B4230" s="287"/>
      <c r="C4230" s="287"/>
      <c r="D4230" s="284" t="s">
        <v>119</v>
      </c>
      <c r="E4230" s="287"/>
      <c r="F4230" s="285" t="s">
        <v>4351</v>
      </c>
      <c r="G4230" s="266" t="s">
        <v>121</v>
      </c>
      <c r="H4230" s="266">
        <f>IF(G4230="Traditional Stove",0.1,0.2)</f>
        <v>0.1</v>
      </c>
      <c r="I4230" s="266">
        <f>YEAR(J4230)</f>
        <v>2023</v>
      </c>
      <c r="J4230" s="267">
        <v>45000</v>
      </c>
      <c r="K4230" s="267">
        <f>J4230+1</f>
        <v>45001</v>
      </c>
      <c r="L4230" s="266">
        <f>IF(M4230&lt;=365,1,2)</f>
        <v>1</v>
      </c>
      <c r="M4230" s="266">
        <f>IF(K4230&lt;$C$1,$C$2-$C$1+1,$C$2-K4230+1)</f>
        <v>46</v>
      </c>
      <c r="N4230" s="268">
        <f>M4230/365</f>
        <v>0.12602739726027398</v>
      </c>
      <c r="O4230" s="269">
        <f>'Data and Parameter'!$E$4*'Data and Parameter'!$E$5*('Data and Parameter'!$E$6+'Data and Parameter'!$E$7)*'Data and Parameter'!$E$19*'Data and Parameter'!$E$14*'ER calculations'!N4230</f>
        <v>0.65253824255003223</v>
      </c>
    </row>
    <row r="4231" spans="1:15" ht="15">
      <c r="A4231" s="284">
        <v>4227</v>
      </c>
      <c r="B4231" s="287"/>
      <c r="C4231" s="287"/>
      <c r="D4231" s="284" t="s">
        <v>588</v>
      </c>
      <c r="E4231" s="287"/>
      <c r="F4231" s="285" t="s">
        <v>4352</v>
      </c>
      <c r="G4231" s="266" t="s">
        <v>121</v>
      </c>
      <c r="H4231" s="266">
        <f>IF(G4231="Traditional Stove",0.1,0.2)</f>
        <v>0.1</v>
      </c>
      <c r="I4231" s="266">
        <f>YEAR(J4231)</f>
        <v>2023</v>
      </c>
      <c r="J4231" s="267">
        <v>45014</v>
      </c>
      <c r="K4231" s="267">
        <f>J4231+1</f>
        <v>45015</v>
      </c>
      <c r="L4231" s="266">
        <f>IF(M4231&lt;=365,1,2)</f>
        <v>1</v>
      </c>
      <c r="M4231" s="266">
        <f>IF(K4231&lt;$C$1,$C$2-$C$1+1,$C$2-K4231+1)</f>
        <v>32</v>
      </c>
      <c r="N4231" s="268">
        <f>M4231/365</f>
        <v>8.7671232876712329E-2</v>
      </c>
      <c r="O4231" s="269">
        <f>'Data and Parameter'!$E$4*'Data and Parameter'!$E$5*('Data and Parameter'!$E$6+'Data and Parameter'!$E$7)*'Data and Parameter'!$E$19*'Data and Parameter'!$E$14*'ER calculations'!N4231</f>
        <v>0.45393964699132677</v>
      </c>
    </row>
    <row r="4232" spans="1:15" ht="15">
      <c r="A4232" s="284">
        <v>4228</v>
      </c>
      <c r="B4232" s="287"/>
      <c r="C4232" s="287"/>
      <c r="D4232" s="284" t="s">
        <v>3178</v>
      </c>
      <c r="E4232" s="287"/>
      <c r="F4232" s="285" t="s">
        <v>4353</v>
      </c>
      <c r="G4232" s="266" t="s">
        <v>121</v>
      </c>
      <c r="H4232" s="266">
        <f>IF(G4232="Traditional Stove",0.1,0.2)</f>
        <v>0.1</v>
      </c>
      <c r="I4232" s="266">
        <f>YEAR(J4232)</f>
        <v>2023</v>
      </c>
      <c r="J4232" s="267">
        <v>44971</v>
      </c>
      <c r="K4232" s="267">
        <f>J4232+1</f>
        <v>44972</v>
      </c>
      <c r="L4232" s="266">
        <f>IF(M4232&lt;=365,1,2)</f>
        <v>1</v>
      </c>
      <c r="M4232" s="266">
        <f>IF(K4232&lt;$C$1,$C$2-$C$1+1,$C$2-K4232+1)</f>
        <v>75</v>
      </c>
      <c r="N4232" s="268">
        <f>M4232/365</f>
        <v>0.20547945205479451</v>
      </c>
      <c r="O4232" s="269">
        <f>'Data and Parameter'!$E$4*'Data and Parameter'!$E$5*('Data and Parameter'!$E$6+'Data and Parameter'!$E$7)*'Data and Parameter'!$E$19*'Data and Parameter'!$E$14*'ER calculations'!N4232</f>
        <v>1.063921047635922</v>
      </c>
    </row>
    <row r="4233" spans="1:15" ht="15">
      <c r="A4233" s="284">
        <v>4229</v>
      </c>
      <c r="B4233" s="287"/>
      <c r="C4233" s="287"/>
      <c r="D4233" s="284" t="s">
        <v>3178</v>
      </c>
      <c r="E4233" s="287"/>
      <c r="F4233" s="285" t="s">
        <v>4354</v>
      </c>
      <c r="G4233" s="266" t="s">
        <v>121</v>
      </c>
      <c r="H4233" s="266">
        <f>IF(G4233="Traditional Stove",0.1,0.2)</f>
        <v>0.1</v>
      </c>
      <c r="I4233" s="266">
        <f>YEAR(J4233)</f>
        <v>2023</v>
      </c>
      <c r="J4233" s="267">
        <v>44971</v>
      </c>
      <c r="K4233" s="267">
        <f>J4233+1</f>
        <v>44972</v>
      </c>
      <c r="L4233" s="266">
        <f>IF(M4233&lt;=365,1,2)</f>
        <v>1</v>
      </c>
      <c r="M4233" s="266">
        <f>IF(K4233&lt;$C$1,$C$2-$C$1+1,$C$2-K4233+1)</f>
        <v>75</v>
      </c>
      <c r="N4233" s="268">
        <f>M4233/365</f>
        <v>0.20547945205479451</v>
      </c>
      <c r="O4233" s="269">
        <f>'Data and Parameter'!$E$4*'Data and Parameter'!$E$5*('Data and Parameter'!$E$6+'Data and Parameter'!$E$7)*'Data and Parameter'!$E$19*'Data and Parameter'!$E$14*'ER calculations'!N4233</f>
        <v>1.063921047635922</v>
      </c>
    </row>
    <row r="4234" spans="1:15" ht="15">
      <c r="A4234" s="284">
        <v>4230</v>
      </c>
      <c r="B4234" s="287"/>
      <c r="C4234" s="287"/>
      <c r="D4234" s="284" t="s">
        <v>3178</v>
      </c>
      <c r="E4234" s="287"/>
      <c r="F4234" s="285" t="s">
        <v>4355</v>
      </c>
      <c r="G4234" s="266" t="s">
        <v>121</v>
      </c>
      <c r="H4234" s="266">
        <f>IF(G4234="Traditional Stove",0.1,0.2)</f>
        <v>0.1</v>
      </c>
      <c r="I4234" s="266">
        <f>YEAR(J4234)</f>
        <v>2023</v>
      </c>
      <c r="J4234" s="267">
        <v>44971</v>
      </c>
      <c r="K4234" s="267">
        <f>J4234+1</f>
        <v>44972</v>
      </c>
      <c r="L4234" s="266">
        <f>IF(M4234&lt;=365,1,2)</f>
        <v>1</v>
      </c>
      <c r="M4234" s="266">
        <f>IF(K4234&lt;$C$1,$C$2-$C$1+1,$C$2-K4234+1)</f>
        <v>75</v>
      </c>
      <c r="N4234" s="268">
        <f>M4234/365</f>
        <v>0.20547945205479451</v>
      </c>
      <c r="O4234" s="269">
        <f>'Data and Parameter'!$E$4*'Data and Parameter'!$E$5*('Data and Parameter'!$E$6+'Data and Parameter'!$E$7)*'Data and Parameter'!$E$19*'Data and Parameter'!$E$14*'ER calculations'!N4234</f>
        <v>1.063921047635922</v>
      </c>
    </row>
    <row r="4235" spans="1:15" ht="15">
      <c r="A4235" s="284">
        <v>4231</v>
      </c>
      <c r="B4235" s="287"/>
      <c r="C4235" s="287"/>
      <c r="D4235" s="284" t="s">
        <v>588</v>
      </c>
      <c r="E4235" s="287"/>
      <c r="F4235" s="285" t="s">
        <v>4356</v>
      </c>
      <c r="G4235" s="266" t="s">
        <v>121</v>
      </c>
      <c r="H4235" s="266">
        <f>IF(G4235="Traditional Stove",0.1,0.2)</f>
        <v>0.1</v>
      </c>
      <c r="I4235" s="266">
        <f>YEAR(J4235)</f>
        <v>2023</v>
      </c>
      <c r="J4235" s="267">
        <v>45014</v>
      </c>
      <c r="K4235" s="267">
        <f>J4235+1</f>
        <v>45015</v>
      </c>
      <c r="L4235" s="266">
        <f>IF(M4235&lt;=365,1,2)</f>
        <v>1</v>
      </c>
      <c r="M4235" s="266">
        <f>IF(K4235&lt;$C$1,$C$2-$C$1+1,$C$2-K4235+1)</f>
        <v>32</v>
      </c>
      <c r="N4235" s="268">
        <f>M4235/365</f>
        <v>8.7671232876712329E-2</v>
      </c>
      <c r="O4235" s="269">
        <f>'Data and Parameter'!$E$4*'Data and Parameter'!$E$5*('Data and Parameter'!$E$6+'Data and Parameter'!$E$7)*'Data and Parameter'!$E$19*'Data and Parameter'!$E$14*'ER calculations'!N4235</f>
        <v>0.45393964699132677</v>
      </c>
    </row>
    <row r="4236" spans="1:15" ht="15">
      <c r="A4236" s="284">
        <v>4232</v>
      </c>
      <c r="B4236" s="287"/>
      <c r="C4236" s="287"/>
      <c r="D4236" s="284" t="s">
        <v>3178</v>
      </c>
      <c r="E4236" s="287"/>
      <c r="F4236" s="285" t="s">
        <v>4357</v>
      </c>
      <c r="G4236" s="266" t="s">
        <v>121</v>
      </c>
      <c r="H4236" s="266">
        <f>IF(G4236="Traditional Stove",0.1,0.2)</f>
        <v>0.1</v>
      </c>
      <c r="I4236" s="266">
        <f>YEAR(J4236)</f>
        <v>2023</v>
      </c>
      <c r="J4236" s="267">
        <v>44971</v>
      </c>
      <c r="K4236" s="267">
        <f>J4236+1</f>
        <v>44972</v>
      </c>
      <c r="L4236" s="266">
        <f>IF(M4236&lt;=365,1,2)</f>
        <v>1</v>
      </c>
      <c r="M4236" s="266">
        <f>IF(K4236&lt;$C$1,$C$2-$C$1+1,$C$2-K4236+1)</f>
        <v>75</v>
      </c>
      <c r="N4236" s="268">
        <f>M4236/365</f>
        <v>0.20547945205479451</v>
      </c>
      <c r="O4236" s="269">
        <f>'Data and Parameter'!$E$4*'Data and Parameter'!$E$5*('Data and Parameter'!$E$6+'Data and Parameter'!$E$7)*'Data and Parameter'!$E$19*'Data and Parameter'!$E$14*'ER calculations'!N4236</f>
        <v>1.063921047635922</v>
      </c>
    </row>
    <row r="4237" spans="1:15" ht="15">
      <c r="A4237" s="284">
        <v>4233</v>
      </c>
      <c r="B4237" s="287"/>
      <c r="C4237" s="287"/>
      <c r="D4237" s="284" t="s">
        <v>3178</v>
      </c>
      <c r="E4237" s="287"/>
      <c r="F4237" s="285" t="s">
        <v>4358</v>
      </c>
      <c r="G4237" s="266" t="s">
        <v>121</v>
      </c>
      <c r="H4237" s="266">
        <f>IF(G4237="Traditional Stove",0.1,0.2)</f>
        <v>0.1</v>
      </c>
      <c r="I4237" s="266">
        <f>YEAR(J4237)</f>
        <v>2023</v>
      </c>
      <c r="J4237" s="267">
        <v>44971</v>
      </c>
      <c r="K4237" s="267">
        <f>J4237+1</f>
        <v>44972</v>
      </c>
      <c r="L4237" s="266">
        <f>IF(M4237&lt;=365,1,2)</f>
        <v>1</v>
      </c>
      <c r="M4237" s="266">
        <f>IF(K4237&lt;$C$1,$C$2-$C$1+1,$C$2-K4237+1)</f>
        <v>75</v>
      </c>
      <c r="N4237" s="268">
        <f>M4237/365</f>
        <v>0.20547945205479451</v>
      </c>
      <c r="O4237" s="269">
        <f>'Data and Parameter'!$E$4*'Data and Parameter'!$E$5*('Data and Parameter'!$E$6+'Data and Parameter'!$E$7)*'Data and Parameter'!$E$19*'Data and Parameter'!$E$14*'ER calculations'!N4237</f>
        <v>1.063921047635922</v>
      </c>
    </row>
    <row r="4238" spans="1:15" ht="15">
      <c r="A4238" s="284">
        <v>4234</v>
      </c>
      <c r="B4238" s="287"/>
      <c r="C4238" s="287"/>
      <c r="D4238" s="284" t="s">
        <v>588</v>
      </c>
      <c r="E4238" s="287"/>
      <c r="F4238" s="285" t="s">
        <v>4359</v>
      </c>
      <c r="G4238" s="266" t="s">
        <v>121</v>
      </c>
      <c r="H4238" s="266">
        <f>IF(G4238="Traditional Stove",0.1,0.2)</f>
        <v>0.1</v>
      </c>
      <c r="I4238" s="266">
        <f>YEAR(J4238)</f>
        <v>2023</v>
      </c>
      <c r="J4238" s="267">
        <v>45014</v>
      </c>
      <c r="K4238" s="267">
        <f>J4238+1</f>
        <v>45015</v>
      </c>
      <c r="L4238" s="266">
        <f>IF(M4238&lt;=365,1,2)</f>
        <v>1</v>
      </c>
      <c r="M4238" s="266">
        <f>IF(K4238&lt;$C$1,$C$2-$C$1+1,$C$2-K4238+1)</f>
        <v>32</v>
      </c>
      <c r="N4238" s="268">
        <f>M4238/365</f>
        <v>8.7671232876712329E-2</v>
      </c>
      <c r="O4238" s="269">
        <f>'Data and Parameter'!$E$4*'Data and Parameter'!$E$5*('Data and Parameter'!$E$6+'Data and Parameter'!$E$7)*'Data and Parameter'!$E$19*'Data and Parameter'!$E$14*'ER calculations'!N4238</f>
        <v>0.45393964699132677</v>
      </c>
    </row>
    <row r="4239" spans="1:15" ht="15">
      <c r="A4239" s="284">
        <v>4235</v>
      </c>
      <c r="B4239" s="287"/>
      <c r="C4239" s="287"/>
      <c r="D4239" s="284" t="s">
        <v>3178</v>
      </c>
      <c r="E4239" s="287"/>
      <c r="F4239" s="285" t="s">
        <v>4360</v>
      </c>
      <c r="G4239" s="266" t="s">
        <v>121</v>
      </c>
      <c r="H4239" s="266">
        <f>IF(G4239="Traditional Stove",0.1,0.2)</f>
        <v>0.1</v>
      </c>
      <c r="I4239" s="266">
        <f>YEAR(J4239)</f>
        <v>2023</v>
      </c>
      <c r="J4239" s="267">
        <v>44971</v>
      </c>
      <c r="K4239" s="267">
        <f>J4239+1</f>
        <v>44972</v>
      </c>
      <c r="L4239" s="266">
        <f>IF(M4239&lt;=365,1,2)</f>
        <v>1</v>
      </c>
      <c r="M4239" s="266">
        <f>IF(K4239&lt;$C$1,$C$2-$C$1+1,$C$2-K4239+1)</f>
        <v>75</v>
      </c>
      <c r="N4239" s="268">
        <f>M4239/365</f>
        <v>0.20547945205479451</v>
      </c>
      <c r="O4239" s="269">
        <f>'Data and Parameter'!$E$4*'Data and Parameter'!$E$5*('Data and Parameter'!$E$6+'Data and Parameter'!$E$7)*'Data and Parameter'!$E$19*'Data and Parameter'!$E$14*'ER calculations'!N4239</f>
        <v>1.063921047635922</v>
      </c>
    </row>
    <row r="4240" spans="1:15" ht="15">
      <c r="A4240" s="284">
        <v>4236</v>
      </c>
      <c r="B4240" s="287"/>
      <c r="C4240" s="287"/>
      <c r="D4240" s="284" t="s">
        <v>119</v>
      </c>
      <c r="E4240" s="287"/>
      <c r="F4240" s="285" t="s">
        <v>4361</v>
      </c>
      <c r="G4240" s="266" t="s">
        <v>121</v>
      </c>
      <c r="H4240" s="266">
        <f>IF(G4240="Traditional Stove",0.1,0.2)</f>
        <v>0.1</v>
      </c>
      <c r="I4240" s="266">
        <f>YEAR(J4240)</f>
        <v>2023</v>
      </c>
      <c r="J4240" s="267">
        <v>44972</v>
      </c>
      <c r="K4240" s="267">
        <f>J4240+1</f>
        <v>44973</v>
      </c>
      <c r="L4240" s="266">
        <f>IF(M4240&lt;=365,1,2)</f>
        <v>1</v>
      </c>
      <c r="M4240" s="266">
        <f>IF(K4240&lt;$C$1,$C$2-$C$1+1,$C$2-K4240+1)</f>
        <v>74</v>
      </c>
      <c r="N4240" s="268">
        <f>M4240/365</f>
        <v>0.20273972602739726</v>
      </c>
      <c r="O4240" s="269">
        <f>'Data and Parameter'!$E$4*'Data and Parameter'!$E$5*('Data and Parameter'!$E$6+'Data and Parameter'!$E$7)*'Data and Parameter'!$E$19*'Data and Parameter'!$E$14*'ER calculations'!N4240</f>
        <v>1.0497354336674432</v>
      </c>
    </row>
    <row r="4241" spans="1:15" ht="15">
      <c r="A4241" s="284">
        <v>4237</v>
      </c>
      <c r="B4241" s="287"/>
      <c r="C4241" s="287"/>
      <c r="D4241" s="284" t="s">
        <v>3178</v>
      </c>
      <c r="E4241" s="287"/>
      <c r="F4241" s="285" t="s">
        <v>4362</v>
      </c>
      <c r="G4241" s="266" t="s">
        <v>121</v>
      </c>
      <c r="H4241" s="266">
        <f>IF(G4241="Traditional Stove",0.1,0.2)</f>
        <v>0.1</v>
      </c>
      <c r="I4241" s="266">
        <f>YEAR(J4241)</f>
        <v>2023</v>
      </c>
      <c r="J4241" s="267">
        <v>44971</v>
      </c>
      <c r="K4241" s="267">
        <f>J4241+1</f>
        <v>44972</v>
      </c>
      <c r="L4241" s="266">
        <f>IF(M4241&lt;=365,1,2)</f>
        <v>1</v>
      </c>
      <c r="M4241" s="266">
        <f>IF(K4241&lt;$C$1,$C$2-$C$1+1,$C$2-K4241+1)</f>
        <v>75</v>
      </c>
      <c r="N4241" s="268">
        <f>M4241/365</f>
        <v>0.20547945205479451</v>
      </c>
      <c r="O4241" s="269">
        <f>'Data and Parameter'!$E$4*'Data and Parameter'!$E$5*('Data and Parameter'!$E$6+'Data and Parameter'!$E$7)*'Data and Parameter'!$E$19*'Data and Parameter'!$E$14*'ER calculations'!N4241</f>
        <v>1.063921047635922</v>
      </c>
    </row>
    <row r="4242" spans="1:15" ht="15">
      <c r="A4242" s="284">
        <v>4238</v>
      </c>
      <c r="B4242" s="287"/>
      <c r="C4242" s="287"/>
      <c r="D4242" s="284" t="s">
        <v>588</v>
      </c>
      <c r="E4242" s="287"/>
      <c r="F4242" s="285" t="s">
        <v>4363</v>
      </c>
      <c r="G4242" s="266" t="s">
        <v>121</v>
      </c>
      <c r="H4242" s="266">
        <f>IF(G4242="Traditional Stove",0.1,0.2)</f>
        <v>0.1</v>
      </c>
      <c r="I4242" s="266">
        <f>YEAR(J4242)</f>
        <v>2023</v>
      </c>
      <c r="J4242" s="267">
        <v>45014</v>
      </c>
      <c r="K4242" s="267">
        <f>J4242+1</f>
        <v>45015</v>
      </c>
      <c r="L4242" s="266">
        <f>IF(M4242&lt;=365,1,2)</f>
        <v>1</v>
      </c>
      <c r="M4242" s="266">
        <f>IF(K4242&lt;$C$1,$C$2-$C$1+1,$C$2-K4242+1)</f>
        <v>32</v>
      </c>
      <c r="N4242" s="268">
        <f>M4242/365</f>
        <v>8.7671232876712329E-2</v>
      </c>
      <c r="O4242" s="269">
        <f>'Data and Parameter'!$E$4*'Data and Parameter'!$E$5*('Data and Parameter'!$E$6+'Data and Parameter'!$E$7)*'Data and Parameter'!$E$19*'Data and Parameter'!$E$14*'ER calculations'!N4242</f>
        <v>0.45393964699132677</v>
      </c>
    </row>
    <row r="4243" spans="1:15" ht="15">
      <c r="A4243" s="284">
        <v>4239</v>
      </c>
      <c r="B4243" s="287"/>
      <c r="C4243" s="287"/>
      <c r="D4243" s="284" t="s">
        <v>3178</v>
      </c>
      <c r="E4243" s="287"/>
      <c r="F4243" s="285" t="s">
        <v>4364</v>
      </c>
      <c r="G4243" s="266" t="s">
        <v>121</v>
      </c>
      <c r="H4243" s="266">
        <f>IF(G4243="Traditional Stove",0.1,0.2)</f>
        <v>0.1</v>
      </c>
      <c r="I4243" s="266">
        <f>YEAR(J4243)</f>
        <v>2023</v>
      </c>
      <c r="J4243" s="267">
        <v>44971</v>
      </c>
      <c r="K4243" s="267">
        <f>J4243+1</f>
        <v>44972</v>
      </c>
      <c r="L4243" s="266">
        <f>IF(M4243&lt;=365,1,2)</f>
        <v>1</v>
      </c>
      <c r="M4243" s="266">
        <f>IF(K4243&lt;$C$1,$C$2-$C$1+1,$C$2-K4243+1)</f>
        <v>75</v>
      </c>
      <c r="N4243" s="268">
        <f>M4243/365</f>
        <v>0.20547945205479451</v>
      </c>
      <c r="O4243" s="269">
        <f>'Data and Parameter'!$E$4*'Data and Parameter'!$E$5*('Data and Parameter'!$E$6+'Data and Parameter'!$E$7)*'Data and Parameter'!$E$19*'Data and Parameter'!$E$14*'ER calculations'!N4243</f>
        <v>1.063921047635922</v>
      </c>
    </row>
    <row r="4244" spans="1:15" ht="15">
      <c r="A4244" s="284">
        <v>4240</v>
      </c>
      <c r="B4244" s="287"/>
      <c r="C4244" s="287"/>
      <c r="D4244" s="284" t="s">
        <v>588</v>
      </c>
      <c r="E4244" s="287"/>
      <c r="F4244" s="285" t="s">
        <v>4365</v>
      </c>
      <c r="G4244" s="266" t="s">
        <v>121</v>
      </c>
      <c r="H4244" s="266">
        <f>IF(G4244="Traditional Stove",0.1,0.2)</f>
        <v>0.1</v>
      </c>
      <c r="I4244" s="266">
        <f>YEAR(J4244)</f>
        <v>2023</v>
      </c>
      <c r="J4244" s="267">
        <v>45014</v>
      </c>
      <c r="K4244" s="267">
        <f>J4244+1</f>
        <v>45015</v>
      </c>
      <c r="L4244" s="266">
        <f>IF(M4244&lt;=365,1,2)</f>
        <v>1</v>
      </c>
      <c r="M4244" s="266">
        <f>IF(K4244&lt;$C$1,$C$2-$C$1+1,$C$2-K4244+1)</f>
        <v>32</v>
      </c>
      <c r="N4244" s="268">
        <f>M4244/365</f>
        <v>8.7671232876712329E-2</v>
      </c>
      <c r="O4244" s="269">
        <f>'Data and Parameter'!$E$4*'Data and Parameter'!$E$5*('Data and Parameter'!$E$6+'Data and Parameter'!$E$7)*'Data and Parameter'!$E$19*'Data and Parameter'!$E$14*'ER calculations'!N4244</f>
        <v>0.45393964699132677</v>
      </c>
    </row>
    <row r="4245" spans="1:15" ht="15">
      <c r="A4245" s="284">
        <v>4241</v>
      </c>
      <c r="B4245" s="287"/>
      <c r="C4245" s="287"/>
      <c r="D4245" s="284" t="s">
        <v>3178</v>
      </c>
      <c r="E4245" s="287"/>
      <c r="F4245" s="285" t="s">
        <v>4366</v>
      </c>
      <c r="G4245" s="266" t="s">
        <v>121</v>
      </c>
      <c r="H4245" s="266">
        <f>IF(G4245="Traditional Stove",0.1,0.2)</f>
        <v>0.1</v>
      </c>
      <c r="I4245" s="266">
        <f>YEAR(J4245)</f>
        <v>2023</v>
      </c>
      <c r="J4245" s="267">
        <v>44971</v>
      </c>
      <c r="K4245" s="267">
        <f>J4245+1</f>
        <v>44972</v>
      </c>
      <c r="L4245" s="266">
        <f>IF(M4245&lt;=365,1,2)</f>
        <v>1</v>
      </c>
      <c r="M4245" s="266">
        <f>IF(K4245&lt;$C$1,$C$2-$C$1+1,$C$2-K4245+1)</f>
        <v>75</v>
      </c>
      <c r="N4245" s="268">
        <f>M4245/365</f>
        <v>0.20547945205479451</v>
      </c>
      <c r="O4245" s="269">
        <f>'Data and Parameter'!$E$4*'Data and Parameter'!$E$5*('Data and Parameter'!$E$6+'Data and Parameter'!$E$7)*'Data and Parameter'!$E$19*'Data and Parameter'!$E$14*'ER calculations'!N4245</f>
        <v>1.063921047635922</v>
      </c>
    </row>
    <row r="4246" spans="1:15" ht="15">
      <c r="A4246" s="284">
        <v>4242</v>
      </c>
      <c r="B4246" s="287"/>
      <c r="C4246" s="287"/>
      <c r="D4246" s="284" t="s">
        <v>119</v>
      </c>
      <c r="E4246" s="287"/>
      <c r="F4246" s="285" t="s">
        <v>4367</v>
      </c>
      <c r="G4246" s="266" t="s">
        <v>121</v>
      </c>
      <c r="H4246" s="266">
        <f>IF(G4246="Traditional Stove",0.1,0.2)</f>
        <v>0.1</v>
      </c>
      <c r="I4246" s="266">
        <f>YEAR(J4246)</f>
        <v>2023</v>
      </c>
      <c r="J4246" s="267">
        <v>44972</v>
      </c>
      <c r="K4246" s="267">
        <f>J4246+1</f>
        <v>44973</v>
      </c>
      <c r="L4246" s="266">
        <f>IF(M4246&lt;=365,1,2)</f>
        <v>1</v>
      </c>
      <c r="M4246" s="266">
        <f>IF(K4246&lt;$C$1,$C$2-$C$1+1,$C$2-K4246+1)</f>
        <v>74</v>
      </c>
      <c r="N4246" s="268">
        <f>M4246/365</f>
        <v>0.20273972602739726</v>
      </c>
      <c r="O4246" s="269">
        <f>'Data and Parameter'!$E$4*'Data and Parameter'!$E$5*('Data and Parameter'!$E$6+'Data and Parameter'!$E$7)*'Data and Parameter'!$E$19*'Data and Parameter'!$E$14*'ER calculations'!N4246</f>
        <v>1.0497354336674432</v>
      </c>
    </row>
    <row r="4247" spans="1:15" ht="15">
      <c r="A4247" s="284">
        <v>4243</v>
      </c>
      <c r="B4247" s="287"/>
      <c r="C4247" s="287"/>
      <c r="D4247" s="284" t="s">
        <v>3178</v>
      </c>
      <c r="E4247" s="287"/>
      <c r="F4247" s="285" t="s">
        <v>4368</v>
      </c>
      <c r="G4247" s="266" t="s">
        <v>121</v>
      </c>
      <c r="H4247" s="266">
        <f>IF(G4247="Traditional Stove",0.1,0.2)</f>
        <v>0.1</v>
      </c>
      <c r="I4247" s="266">
        <f>YEAR(J4247)</f>
        <v>2023</v>
      </c>
      <c r="J4247" s="267">
        <v>44971</v>
      </c>
      <c r="K4247" s="267">
        <f>J4247+1</f>
        <v>44972</v>
      </c>
      <c r="L4247" s="266">
        <f>IF(M4247&lt;=365,1,2)</f>
        <v>1</v>
      </c>
      <c r="M4247" s="266">
        <f>IF(K4247&lt;$C$1,$C$2-$C$1+1,$C$2-K4247+1)</f>
        <v>75</v>
      </c>
      <c r="N4247" s="268">
        <f>M4247/365</f>
        <v>0.20547945205479451</v>
      </c>
      <c r="O4247" s="269">
        <f>'Data and Parameter'!$E$4*'Data and Parameter'!$E$5*('Data and Parameter'!$E$6+'Data and Parameter'!$E$7)*'Data and Parameter'!$E$19*'Data and Parameter'!$E$14*'ER calculations'!N4247</f>
        <v>1.063921047635922</v>
      </c>
    </row>
    <row r="4248" spans="1:15" ht="15">
      <c r="A4248" s="284">
        <v>4244</v>
      </c>
      <c r="B4248" s="287"/>
      <c r="C4248" s="287"/>
      <c r="D4248" s="284" t="s">
        <v>588</v>
      </c>
      <c r="E4248" s="287"/>
      <c r="F4248" s="285" t="s">
        <v>4369</v>
      </c>
      <c r="G4248" s="266" t="s">
        <v>121</v>
      </c>
      <c r="H4248" s="266">
        <f>IF(G4248="Traditional Stove",0.1,0.2)</f>
        <v>0.1</v>
      </c>
      <c r="I4248" s="266">
        <f>YEAR(J4248)</f>
        <v>2023</v>
      </c>
      <c r="J4248" s="267">
        <v>45014</v>
      </c>
      <c r="K4248" s="267">
        <f>J4248+1</f>
        <v>45015</v>
      </c>
      <c r="L4248" s="266">
        <f>IF(M4248&lt;=365,1,2)</f>
        <v>1</v>
      </c>
      <c r="M4248" s="266">
        <f>IF(K4248&lt;$C$1,$C$2-$C$1+1,$C$2-K4248+1)</f>
        <v>32</v>
      </c>
      <c r="N4248" s="268">
        <f>M4248/365</f>
        <v>8.7671232876712329E-2</v>
      </c>
      <c r="O4248" s="269">
        <f>'Data and Parameter'!$E$4*'Data and Parameter'!$E$5*('Data and Parameter'!$E$6+'Data and Parameter'!$E$7)*'Data and Parameter'!$E$19*'Data and Parameter'!$E$14*'ER calculations'!N4248</f>
        <v>0.45393964699132677</v>
      </c>
    </row>
    <row r="4249" spans="1:15" ht="15">
      <c r="A4249" s="284">
        <v>4245</v>
      </c>
      <c r="B4249" s="287"/>
      <c r="C4249" s="287"/>
      <c r="D4249" s="284" t="s">
        <v>3178</v>
      </c>
      <c r="E4249" s="287"/>
      <c r="F4249" s="285" t="s">
        <v>4370</v>
      </c>
      <c r="G4249" s="266" t="s">
        <v>121</v>
      </c>
      <c r="H4249" s="266">
        <f>IF(G4249="Traditional Stove",0.1,0.2)</f>
        <v>0.1</v>
      </c>
      <c r="I4249" s="266">
        <f>YEAR(J4249)</f>
        <v>2023</v>
      </c>
      <c r="J4249" s="267">
        <v>44968</v>
      </c>
      <c r="K4249" s="267">
        <f>J4249+1</f>
        <v>44969</v>
      </c>
      <c r="L4249" s="266">
        <f>IF(M4249&lt;=365,1,2)</f>
        <v>1</v>
      </c>
      <c r="M4249" s="266">
        <f>IF(K4249&lt;$C$1,$C$2-$C$1+1,$C$2-K4249+1)</f>
        <v>78</v>
      </c>
      <c r="N4249" s="268">
        <f>M4249/365</f>
        <v>0.21369863013698631</v>
      </c>
      <c r="O4249" s="269">
        <f>'Data and Parameter'!$E$4*'Data and Parameter'!$E$5*('Data and Parameter'!$E$6+'Data and Parameter'!$E$7)*'Data and Parameter'!$E$19*'Data and Parameter'!$E$14*'ER calculations'!N4249</f>
        <v>1.1064778895413589</v>
      </c>
    </row>
    <row r="4250" spans="1:15" ht="15">
      <c r="A4250" s="284">
        <v>4246</v>
      </c>
      <c r="B4250" s="287"/>
      <c r="C4250" s="287"/>
      <c r="D4250" s="284" t="s">
        <v>3178</v>
      </c>
      <c r="E4250" s="287"/>
      <c r="F4250" s="285" t="s">
        <v>4371</v>
      </c>
      <c r="G4250" s="266" t="s">
        <v>121</v>
      </c>
      <c r="H4250" s="266">
        <f>IF(G4250="Traditional Stove",0.1,0.2)</f>
        <v>0.1</v>
      </c>
      <c r="I4250" s="266">
        <f>YEAR(J4250)</f>
        <v>2023</v>
      </c>
      <c r="J4250" s="267">
        <v>44971</v>
      </c>
      <c r="K4250" s="267">
        <f>J4250+1</f>
        <v>44972</v>
      </c>
      <c r="L4250" s="266">
        <f>IF(M4250&lt;=365,1,2)</f>
        <v>1</v>
      </c>
      <c r="M4250" s="266">
        <f>IF(K4250&lt;$C$1,$C$2-$C$1+1,$C$2-K4250+1)</f>
        <v>75</v>
      </c>
      <c r="N4250" s="268">
        <f>M4250/365</f>
        <v>0.20547945205479451</v>
      </c>
      <c r="O4250" s="269">
        <f>'Data and Parameter'!$E$4*'Data and Parameter'!$E$5*('Data and Parameter'!$E$6+'Data and Parameter'!$E$7)*'Data and Parameter'!$E$19*'Data and Parameter'!$E$14*'ER calculations'!N4250</f>
        <v>1.063921047635922</v>
      </c>
    </row>
    <row r="4251" spans="1:15" ht="15">
      <c r="A4251" s="284">
        <v>4247</v>
      </c>
      <c r="B4251" s="287"/>
      <c r="C4251" s="287"/>
      <c r="D4251" s="284" t="s">
        <v>119</v>
      </c>
      <c r="E4251" s="287"/>
      <c r="F4251" s="285" t="s">
        <v>4372</v>
      </c>
      <c r="G4251" s="266" t="s">
        <v>121</v>
      </c>
      <c r="H4251" s="266">
        <f>IF(G4251="Traditional Stove",0.1,0.2)</f>
        <v>0.1</v>
      </c>
      <c r="I4251" s="266">
        <f>YEAR(J4251)</f>
        <v>2023</v>
      </c>
      <c r="J4251" s="267">
        <v>44972</v>
      </c>
      <c r="K4251" s="267">
        <f>J4251+1</f>
        <v>44973</v>
      </c>
      <c r="L4251" s="266">
        <f>IF(M4251&lt;=365,1,2)</f>
        <v>1</v>
      </c>
      <c r="M4251" s="266">
        <f>IF(K4251&lt;$C$1,$C$2-$C$1+1,$C$2-K4251+1)</f>
        <v>74</v>
      </c>
      <c r="N4251" s="268">
        <f>M4251/365</f>
        <v>0.20273972602739726</v>
      </c>
      <c r="O4251" s="269">
        <f>'Data and Parameter'!$E$4*'Data and Parameter'!$E$5*('Data and Parameter'!$E$6+'Data and Parameter'!$E$7)*'Data and Parameter'!$E$19*'Data and Parameter'!$E$14*'ER calculations'!N4251</f>
        <v>1.0497354336674432</v>
      </c>
    </row>
    <row r="4252" spans="1:15" ht="15">
      <c r="A4252" s="284">
        <v>4248</v>
      </c>
      <c r="B4252" s="287"/>
      <c r="C4252" s="287"/>
      <c r="D4252" s="284" t="s">
        <v>3178</v>
      </c>
      <c r="E4252" s="287"/>
      <c r="F4252" s="285" t="s">
        <v>4373</v>
      </c>
      <c r="G4252" s="266" t="s">
        <v>121</v>
      </c>
      <c r="H4252" s="266">
        <f>IF(G4252="Traditional Stove",0.1,0.2)</f>
        <v>0.1</v>
      </c>
      <c r="I4252" s="266">
        <f>YEAR(J4252)</f>
        <v>2023</v>
      </c>
      <c r="J4252" s="267">
        <v>44971</v>
      </c>
      <c r="K4252" s="267">
        <f>J4252+1</f>
        <v>44972</v>
      </c>
      <c r="L4252" s="266">
        <f>IF(M4252&lt;=365,1,2)</f>
        <v>1</v>
      </c>
      <c r="M4252" s="266">
        <f>IF(K4252&lt;$C$1,$C$2-$C$1+1,$C$2-K4252+1)</f>
        <v>75</v>
      </c>
      <c r="N4252" s="268">
        <f>M4252/365</f>
        <v>0.20547945205479451</v>
      </c>
      <c r="O4252" s="269">
        <f>'Data and Parameter'!$E$4*'Data and Parameter'!$E$5*('Data and Parameter'!$E$6+'Data and Parameter'!$E$7)*'Data and Parameter'!$E$19*'Data and Parameter'!$E$14*'ER calculations'!N4252</f>
        <v>1.063921047635922</v>
      </c>
    </row>
    <row r="4253" spans="1:15" ht="15">
      <c r="A4253" s="284">
        <v>4249</v>
      </c>
      <c r="B4253" s="287"/>
      <c r="C4253" s="287"/>
      <c r="D4253" s="284" t="s">
        <v>3178</v>
      </c>
      <c r="E4253" s="287"/>
      <c r="F4253" s="285" t="s">
        <v>4374</v>
      </c>
      <c r="G4253" s="266" t="s">
        <v>121</v>
      </c>
      <c r="H4253" s="266">
        <f>IF(G4253="Traditional Stove",0.1,0.2)</f>
        <v>0.1</v>
      </c>
      <c r="I4253" s="266">
        <f>YEAR(J4253)</f>
        <v>2023</v>
      </c>
      <c r="J4253" s="267">
        <v>44971</v>
      </c>
      <c r="K4253" s="267">
        <f>J4253+1</f>
        <v>44972</v>
      </c>
      <c r="L4253" s="266">
        <f>IF(M4253&lt;=365,1,2)</f>
        <v>1</v>
      </c>
      <c r="M4253" s="266">
        <f>IF(K4253&lt;$C$1,$C$2-$C$1+1,$C$2-K4253+1)</f>
        <v>75</v>
      </c>
      <c r="N4253" s="268">
        <f>M4253/365</f>
        <v>0.20547945205479451</v>
      </c>
      <c r="O4253" s="269">
        <f>'Data and Parameter'!$E$4*'Data and Parameter'!$E$5*('Data and Parameter'!$E$6+'Data and Parameter'!$E$7)*'Data and Parameter'!$E$19*'Data and Parameter'!$E$14*'ER calculations'!N4253</f>
        <v>1.063921047635922</v>
      </c>
    </row>
    <row r="4254" spans="1:15" ht="15">
      <c r="A4254" s="284">
        <v>4250</v>
      </c>
      <c r="B4254" s="287"/>
      <c r="C4254" s="287"/>
      <c r="D4254" s="284" t="s">
        <v>3178</v>
      </c>
      <c r="E4254" s="287"/>
      <c r="F4254" s="285" t="s">
        <v>4375</v>
      </c>
      <c r="G4254" s="266" t="s">
        <v>121</v>
      </c>
      <c r="H4254" s="266">
        <f>IF(G4254="Traditional Stove",0.1,0.2)</f>
        <v>0.1</v>
      </c>
      <c r="I4254" s="266">
        <f>YEAR(J4254)</f>
        <v>2023</v>
      </c>
      <c r="J4254" s="267">
        <v>44968</v>
      </c>
      <c r="K4254" s="267">
        <f>J4254+1</f>
        <v>44969</v>
      </c>
      <c r="L4254" s="266">
        <f>IF(M4254&lt;=365,1,2)</f>
        <v>1</v>
      </c>
      <c r="M4254" s="266">
        <f>IF(K4254&lt;$C$1,$C$2-$C$1+1,$C$2-K4254+1)</f>
        <v>78</v>
      </c>
      <c r="N4254" s="268">
        <f>M4254/365</f>
        <v>0.21369863013698631</v>
      </c>
      <c r="O4254" s="269">
        <f>'Data and Parameter'!$E$4*'Data and Parameter'!$E$5*('Data and Parameter'!$E$6+'Data and Parameter'!$E$7)*'Data and Parameter'!$E$19*'Data and Parameter'!$E$14*'ER calculations'!N4254</f>
        <v>1.1064778895413589</v>
      </c>
    </row>
    <row r="4255" spans="1:15" ht="15">
      <c r="A4255" s="284">
        <v>4251</v>
      </c>
      <c r="B4255" s="287"/>
      <c r="C4255" s="287"/>
      <c r="D4255" s="284" t="s">
        <v>119</v>
      </c>
      <c r="E4255" s="287"/>
      <c r="F4255" s="285" t="s">
        <v>4376</v>
      </c>
      <c r="G4255" s="266" t="s">
        <v>121</v>
      </c>
      <c r="H4255" s="266">
        <f>IF(G4255="Traditional Stove",0.1,0.2)</f>
        <v>0.1</v>
      </c>
      <c r="I4255" s="266">
        <f>YEAR(J4255)</f>
        <v>2023</v>
      </c>
      <c r="J4255" s="267">
        <v>44972</v>
      </c>
      <c r="K4255" s="267">
        <f>J4255+1</f>
        <v>44973</v>
      </c>
      <c r="L4255" s="266">
        <f>IF(M4255&lt;=365,1,2)</f>
        <v>1</v>
      </c>
      <c r="M4255" s="266">
        <f>IF(K4255&lt;$C$1,$C$2-$C$1+1,$C$2-K4255+1)</f>
        <v>74</v>
      </c>
      <c r="N4255" s="268">
        <f>M4255/365</f>
        <v>0.20273972602739726</v>
      </c>
      <c r="O4255" s="269">
        <f>'Data and Parameter'!$E$4*'Data and Parameter'!$E$5*('Data and Parameter'!$E$6+'Data and Parameter'!$E$7)*'Data and Parameter'!$E$19*'Data and Parameter'!$E$14*'ER calculations'!N4255</f>
        <v>1.0497354336674432</v>
      </c>
    </row>
    <row r="4256" spans="1:15" ht="15">
      <c r="A4256" s="284">
        <v>4252</v>
      </c>
      <c r="B4256" s="287"/>
      <c r="C4256" s="287"/>
      <c r="D4256" s="284" t="s">
        <v>3178</v>
      </c>
      <c r="E4256" s="287"/>
      <c r="F4256" s="285" t="s">
        <v>4377</v>
      </c>
      <c r="G4256" s="266" t="s">
        <v>121</v>
      </c>
      <c r="H4256" s="266">
        <f>IF(G4256="Traditional Stove",0.1,0.2)</f>
        <v>0.1</v>
      </c>
      <c r="I4256" s="266">
        <f>YEAR(J4256)</f>
        <v>2023</v>
      </c>
      <c r="J4256" s="267">
        <v>44971</v>
      </c>
      <c r="K4256" s="267">
        <f>J4256+1</f>
        <v>44972</v>
      </c>
      <c r="L4256" s="266">
        <f>IF(M4256&lt;=365,1,2)</f>
        <v>1</v>
      </c>
      <c r="M4256" s="266">
        <f>IF(K4256&lt;$C$1,$C$2-$C$1+1,$C$2-K4256+1)</f>
        <v>75</v>
      </c>
      <c r="N4256" s="268">
        <f>M4256/365</f>
        <v>0.20547945205479451</v>
      </c>
      <c r="O4256" s="269">
        <f>'Data and Parameter'!$E$4*'Data and Parameter'!$E$5*('Data and Parameter'!$E$6+'Data and Parameter'!$E$7)*'Data and Parameter'!$E$19*'Data and Parameter'!$E$14*'ER calculations'!N4256</f>
        <v>1.063921047635922</v>
      </c>
    </row>
    <row r="4257" spans="1:15" ht="15">
      <c r="A4257" s="284">
        <v>4253</v>
      </c>
      <c r="B4257" s="287"/>
      <c r="C4257" s="287"/>
      <c r="D4257" s="284" t="s">
        <v>3178</v>
      </c>
      <c r="E4257" s="287"/>
      <c r="F4257" s="285" t="s">
        <v>4378</v>
      </c>
      <c r="G4257" s="266" t="s">
        <v>121</v>
      </c>
      <c r="H4257" s="266">
        <f>IF(G4257="Traditional Stove",0.1,0.2)</f>
        <v>0.1</v>
      </c>
      <c r="I4257" s="266">
        <f>YEAR(J4257)</f>
        <v>2023</v>
      </c>
      <c r="J4257" s="267">
        <v>44971</v>
      </c>
      <c r="K4257" s="267">
        <f>J4257+1</f>
        <v>44972</v>
      </c>
      <c r="L4257" s="266">
        <f>IF(M4257&lt;=365,1,2)</f>
        <v>1</v>
      </c>
      <c r="M4257" s="266">
        <f>IF(K4257&lt;$C$1,$C$2-$C$1+1,$C$2-K4257+1)</f>
        <v>75</v>
      </c>
      <c r="N4257" s="268">
        <f>M4257/365</f>
        <v>0.20547945205479451</v>
      </c>
      <c r="O4257" s="269">
        <f>'Data and Parameter'!$E$4*'Data and Parameter'!$E$5*('Data and Parameter'!$E$6+'Data and Parameter'!$E$7)*'Data and Parameter'!$E$19*'Data and Parameter'!$E$14*'ER calculations'!N4257</f>
        <v>1.063921047635922</v>
      </c>
    </row>
    <row r="4258" spans="1:15" ht="15">
      <c r="A4258" s="284">
        <v>4254</v>
      </c>
      <c r="B4258" s="287"/>
      <c r="C4258" s="287"/>
      <c r="D4258" s="284" t="s">
        <v>3178</v>
      </c>
      <c r="E4258" s="287"/>
      <c r="F4258" s="285" t="s">
        <v>4379</v>
      </c>
      <c r="G4258" s="266" t="s">
        <v>121</v>
      </c>
      <c r="H4258" s="266">
        <f>IF(G4258="Traditional Stove",0.1,0.2)</f>
        <v>0.1</v>
      </c>
      <c r="I4258" s="266">
        <f>YEAR(J4258)</f>
        <v>2023</v>
      </c>
      <c r="J4258" s="267">
        <v>44971</v>
      </c>
      <c r="K4258" s="267">
        <f>J4258+1</f>
        <v>44972</v>
      </c>
      <c r="L4258" s="266">
        <f>IF(M4258&lt;=365,1,2)</f>
        <v>1</v>
      </c>
      <c r="M4258" s="266">
        <f>IF(K4258&lt;$C$1,$C$2-$C$1+1,$C$2-K4258+1)</f>
        <v>75</v>
      </c>
      <c r="N4258" s="268">
        <f>M4258/365</f>
        <v>0.20547945205479451</v>
      </c>
      <c r="O4258" s="269">
        <f>'Data and Parameter'!$E$4*'Data and Parameter'!$E$5*('Data and Parameter'!$E$6+'Data and Parameter'!$E$7)*'Data and Parameter'!$E$19*'Data and Parameter'!$E$14*'ER calculations'!N4258</f>
        <v>1.063921047635922</v>
      </c>
    </row>
    <row r="4259" spans="1:15" ht="15">
      <c r="A4259" s="284">
        <v>4255</v>
      </c>
      <c r="B4259" s="287"/>
      <c r="C4259" s="287"/>
      <c r="D4259" s="284" t="s">
        <v>119</v>
      </c>
      <c r="E4259" s="287"/>
      <c r="F4259" s="285" t="s">
        <v>4380</v>
      </c>
      <c r="G4259" s="266" t="s">
        <v>121</v>
      </c>
      <c r="H4259" s="266">
        <f>IF(G4259="Traditional Stove",0.1,0.2)</f>
        <v>0.1</v>
      </c>
      <c r="I4259" s="266">
        <f>YEAR(J4259)</f>
        <v>2023</v>
      </c>
      <c r="J4259" s="267">
        <v>44972</v>
      </c>
      <c r="K4259" s="267">
        <f>J4259+1</f>
        <v>44973</v>
      </c>
      <c r="L4259" s="266">
        <f>IF(M4259&lt;=365,1,2)</f>
        <v>1</v>
      </c>
      <c r="M4259" s="266">
        <f>IF(K4259&lt;$C$1,$C$2-$C$1+1,$C$2-K4259+1)</f>
        <v>74</v>
      </c>
      <c r="N4259" s="268">
        <f>M4259/365</f>
        <v>0.20273972602739726</v>
      </c>
      <c r="O4259" s="269">
        <f>'Data and Parameter'!$E$4*'Data and Parameter'!$E$5*('Data and Parameter'!$E$6+'Data and Parameter'!$E$7)*'Data and Parameter'!$E$19*'Data and Parameter'!$E$14*'ER calculations'!N4259</f>
        <v>1.0497354336674432</v>
      </c>
    </row>
    <row r="4260" spans="1:15" ht="15">
      <c r="A4260" s="284">
        <v>4256</v>
      </c>
      <c r="B4260" s="287"/>
      <c r="C4260" s="287"/>
      <c r="D4260" s="284" t="s">
        <v>3178</v>
      </c>
      <c r="E4260" s="287"/>
      <c r="F4260" s="285" t="s">
        <v>4381</v>
      </c>
      <c r="G4260" s="266" t="s">
        <v>121</v>
      </c>
      <c r="H4260" s="266">
        <f>IF(G4260="Traditional Stove",0.1,0.2)</f>
        <v>0.1</v>
      </c>
      <c r="I4260" s="266">
        <f>YEAR(J4260)</f>
        <v>2023</v>
      </c>
      <c r="J4260" s="267">
        <v>44971</v>
      </c>
      <c r="K4260" s="267">
        <f>J4260+1</f>
        <v>44972</v>
      </c>
      <c r="L4260" s="266">
        <f>IF(M4260&lt;=365,1,2)</f>
        <v>1</v>
      </c>
      <c r="M4260" s="266">
        <f>IF(K4260&lt;$C$1,$C$2-$C$1+1,$C$2-K4260+1)</f>
        <v>75</v>
      </c>
      <c r="N4260" s="268">
        <f>M4260/365</f>
        <v>0.20547945205479451</v>
      </c>
      <c r="O4260" s="269">
        <f>'Data and Parameter'!$E$4*'Data and Parameter'!$E$5*('Data and Parameter'!$E$6+'Data and Parameter'!$E$7)*'Data and Parameter'!$E$19*'Data and Parameter'!$E$14*'ER calculations'!N4260</f>
        <v>1.063921047635922</v>
      </c>
    </row>
    <row r="4261" spans="1:15" ht="15">
      <c r="A4261" s="284">
        <v>4257</v>
      </c>
      <c r="B4261" s="287"/>
      <c r="C4261" s="287"/>
      <c r="D4261" s="284" t="s">
        <v>3178</v>
      </c>
      <c r="E4261" s="287"/>
      <c r="F4261" s="285" t="s">
        <v>4382</v>
      </c>
      <c r="G4261" s="266" t="s">
        <v>121</v>
      </c>
      <c r="H4261" s="266">
        <f>IF(G4261="Traditional Stove",0.1,0.2)</f>
        <v>0.1</v>
      </c>
      <c r="I4261" s="266">
        <f>YEAR(J4261)</f>
        <v>2023</v>
      </c>
      <c r="J4261" s="267">
        <v>44971</v>
      </c>
      <c r="K4261" s="267">
        <f>J4261+1</f>
        <v>44972</v>
      </c>
      <c r="L4261" s="266">
        <f>IF(M4261&lt;=365,1,2)</f>
        <v>1</v>
      </c>
      <c r="M4261" s="266">
        <f>IF(K4261&lt;$C$1,$C$2-$C$1+1,$C$2-K4261+1)</f>
        <v>75</v>
      </c>
      <c r="N4261" s="268">
        <f>M4261/365</f>
        <v>0.20547945205479451</v>
      </c>
      <c r="O4261" s="269">
        <f>'Data and Parameter'!$E$4*'Data and Parameter'!$E$5*('Data and Parameter'!$E$6+'Data and Parameter'!$E$7)*'Data and Parameter'!$E$19*'Data and Parameter'!$E$14*'ER calculations'!N4261</f>
        <v>1.063921047635922</v>
      </c>
    </row>
    <row r="4262" spans="1:15" ht="15">
      <c r="A4262" s="284">
        <v>4258</v>
      </c>
      <c r="B4262" s="287"/>
      <c r="C4262" s="287"/>
      <c r="D4262" s="284" t="s">
        <v>3178</v>
      </c>
      <c r="E4262" s="287"/>
      <c r="F4262" s="285" t="s">
        <v>4383</v>
      </c>
      <c r="G4262" s="266" t="s">
        <v>121</v>
      </c>
      <c r="H4262" s="266">
        <f>IF(G4262="Traditional Stove",0.1,0.2)</f>
        <v>0.1</v>
      </c>
      <c r="I4262" s="266">
        <f>YEAR(J4262)</f>
        <v>2023</v>
      </c>
      <c r="J4262" s="267">
        <v>44971</v>
      </c>
      <c r="K4262" s="267">
        <f>J4262+1</f>
        <v>44972</v>
      </c>
      <c r="L4262" s="266">
        <f>IF(M4262&lt;=365,1,2)</f>
        <v>1</v>
      </c>
      <c r="M4262" s="266">
        <f>IF(K4262&lt;$C$1,$C$2-$C$1+1,$C$2-K4262+1)</f>
        <v>75</v>
      </c>
      <c r="N4262" s="268">
        <f>M4262/365</f>
        <v>0.20547945205479451</v>
      </c>
      <c r="O4262" s="269">
        <f>'Data and Parameter'!$E$4*'Data and Parameter'!$E$5*('Data and Parameter'!$E$6+'Data and Parameter'!$E$7)*'Data and Parameter'!$E$19*'Data and Parameter'!$E$14*'ER calculations'!N4262</f>
        <v>1.063921047635922</v>
      </c>
    </row>
    <row r="4263" spans="1:15" ht="15">
      <c r="A4263" s="284">
        <v>4259</v>
      </c>
      <c r="B4263" s="287"/>
      <c r="C4263" s="287"/>
      <c r="D4263" s="284" t="s">
        <v>588</v>
      </c>
      <c r="E4263" s="287"/>
      <c r="F4263" s="285" t="s">
        <v>4384</v>
      </c>
      <c r="G4263" s="266" t="s">
        <v>121</v>
      </c>
      <c r="H4263" s="266">
        <f>IF(G4263="Traditional Stove",0.1,0.2)</f>
        <v>0.1</v>
      </c>
      <c r="I4263" s="266">
        <f>YEAR(J4263)</f>
        <v>2023</v>
      </c>
      <c r="J4263" s="267">
        <v>45014</v>
      </c>
      <c r="K4263" s="267">
        <f>J4263+1</f>
        <v>45015</v>
      </c>
      <c r="L4263" s="266">
        <f>IF(M4263&lt;=365,1,2)</f>
        <v>1</v>
      </c>
      <c r="M4263" s="266">
        <f>IF(K4263&lt;$C$1,$C$2-$C$1+1,$C$2-K4263+1)</f>
        <v>32</v>
      </c>
      <c r="N4263" s="268">
        <f>M4263/365</f>
        <v>8.7671232876712329E-2</v>
      </c>
      <c r="O4263" s="269">
        <f>'Data and Parameter'!$E$4*'Data and Parameter'!$E$5*('Data and Parameter'!$E$6+'Data and Parameter'!$E$7)*'Data and Parameter'!$E$19*'Data and Parameter'!$E$14*'ER calculations'!N4263</f>
        <v>0.45393964699132677</v>
      </c>
    </row>
    <row r="4264" spans="1:15" ht="15">
      <c r="A4264" s="284">
        <v>4260</v>
      </c>
      <c r="B4264" s="287"/>
      <c r="C4264" s="287"/>
      <c r="D4264" s="284" t="s">
        <v>119</v>
      </c>
      <c r="E4264" s="287"/>
      <c r="F4264" s="285" t="s">
        <v>4385</v>
      </c>
      <c r="G4264" s="266" t="s">
        <v>121</v>
      </c>
      <c r="H4264" s="266">
        <f>IF(G4264="Traditional Stove",0.1,0.2)</f>
        <v>0.1</v>
      </c>
      <c r="I4264" s="266">
        <f>YEAR(J4264)</f>
        <v>2023</v>
      </c>
      <c r="J4264" s="267">
        <v>44972</v>
      </c>
      <c r="K4264" s="267">
        <f>J4264+1</f>
        <v>44973</v>
      </c>
      <c r="L4264" s="266">
        <f>IF(M4264&lt;=365,1,2)</f>
        <v>1</v>
      </c>
      <c r="M4264" s="266">
        <f>IF(K4264&lt;$C$1,$C$2-$C$1+1,$C$2-K4264+1)</f>
        <v>74</v>
      </c>
      <c r="N4264" s="268">
        <f>M4264/365</f>
        <v>0.20273972602739726</v>
      </c>
      <c r="O4264" s="269">
        <f>'Data and Parameter'!$E$4*'Data and Parameter'!$E$5*('Data and Parameter'!$E$6+'Data and Parameter'!$E$7)*'Data and Parameter'!$E$19*'Data and Parameter'!$E$14*'ER calculations'!N4264</f>
        <v>1.0497354336674432</v>
      </c>
    </row>
    <row r="4265" spans="1:15" ht="15">
      <c r="A4265" s="284">
        <v>4261</v>
      </c>
      <c r="B4265" s="287"/>
      <c r="C4265" s="287"/>
      <c r="D4265" s="284" t="s">
        <v>3178</v>
      </c>
      <c r="E4265" s="287"/>
      <c r="F4265" s="285" t="s">
        <v>4386</v>
      </c>
      <c r="G4265" s="266" t="s">
        <v>121</v>
      </c>
      <c r="H4265" s="266">
        <f>IF(G4265="Traditional Stove",0.1,0.2)</f>
        <v>0.1</v>
      </c>
      <c r="I4265" s="266">
        <f>YEAR(J4265)</f>
        <v>2023</v>
      </c>
      <c r="J4265" s="267">
        <v>44971</v>
      </c>
      <c r="K4265" s="267">
        <f>J4265+1</f>
        <v>44972</v>
      </c>
      <c r="L4265" s="266">
        <f>IF(M4265&lt;=365,1,2)</f>
        <v>1</v>
      </c>
      <c r="M4265" s="266">
        <f>IF(K4265&lt;$C$1,$C$2-$C$1+1,$C$2-K4265+1)</f>
        <v>75</v>
      </c>
      <c r="N4265" s="268">
        <f>M4265/365</f>
        <v>0.20547945205479451</v>
      </c>
      <c r="O4265" s="269">
        <f>'Data and Parameter'!$E$4*'Data and Parameter'!$E$5*('Data and Parameter'!$E$6+'Data and Parameter'!$E$7)*'Data and Parameter'!$E$19*'Data and Parameter'!$E$14*'ER calculations'!N4265</f>
        <v>1.063921047635922</v>
      </c>
    </row>
    <row r="4266" spans="1:15" ht="15">
      <c r="A4266" s="284">
        <v>4262</v>
      </c>
      <c r="B4266" s="287"/>
      <c r="C4266" s="287"/>
      <c r="D4266" s="284" t="s">
        <v>588</v>
      </c>
      <c r="E4266" s="287"/>
      <c r="F4266" s="285" t="s">
        <v>4387</v>
      </c>
      <c r="G4266" s="266" t="s">
        <v>121</v>
      </c>
      <c r="H4266" s="266">
        <f>IF(G4266="Traditional Stove",0.1,0.2)</f>
        <v>0.1</v>
      </c>
      <c r="I4266" s="266">
        <f>YEAR(J4266)</f>
        <v>2023</v>
      </c>
      <c r="J4266" s="267">
        <v>45014</v>
      </c>
      <c r="K4266" s="267">
        <f>J4266+1</f>
        <v>45015</v>
      </c>
      <c r="L4266" s="266">
        <f>IF(M4266&lt;=365,1,2)</f>
        <v>1</v>
      </c>
      <c r="M4266" s="266">
        <f>IF(K4266&lt;$C$1,$C$2-$C$1+1,$C$2-K4266+1)</f>
        <v>32</v>
      </c>
      <c r="N4266" s="268">
        <f>M4266/365</f>
        <v>8.7671232876712329E-2</v>
      </c>
      <c r="O4266" s="269">
        <f>'Data and Parameter'!$E$4*'Data and Parameter'!$E$5*('Data and Parameter'!$E$6+'Data and Parameter'!$E$7)*'Data and Parameter'!$E$19*'Data and Parameter'!$E$14*'ER calculations'!N4266</f>
        <v>0.45393964699132677</v>
      </c>
    </row>
    <row r="4267" spans="1:15" ht="15">
      <c r="A4267" s="284">
        <v>4263</v>
      </c>
      <c r="B4267" s="287"/>
      <c r="C4267" s="287"/>
      <c r="D4267" s="284" t="s">
        <v>3178</v>
      </c>
      <c r="E4267" s="287"/>
      <c r="F4267" s="285" t="s">
        <v>4388</v>
      </c>
      <c r="G4267" s="266" t="s">
        <v>121</v>
      </c>
      <c r="H4267" s="266">
        <f>IF(G4267="Traditional Stove",0.1,0.2)</f>
        <v>0.1</v>
      </c>
      <c r="I4267" s="266">
        <f>YEAR(J4267)</f>
        <v>2023</v>
      </c>
      <c r="J4267" s="267">
        <v>44968</v>
      </c>
      <c r="K4267" s="267">
        <f>J4267+1</f>
        <v>44969</v>
      </c>
      <c r="L4267" s="266">
        <f>IF(M4267&lt;=365,1,2)</f>
        <v>1</v>
      </c>
      <c r="M4267" s="266">
        <f>IF(K4267&lt;$C$1,$C$2-$C$1+1,$C$2-K4267+1)</f>
        <v>78</v>
      </c>
      <c r="N4267" s="268">
        <f>M4267/365</f>
        <v>0.21369863013698631</v>
      </c>
      <c r="O4267" s="269">
        <f>'Data and Parameter'!$E$4*'Data and Parameter'!$E$5*('Data and Parameter'!$E$6+'Data and Parameter'!$E$7)*'Data and Parameter'!$E$19*'Data and Parameter'!$E$14*'ER calculations'!N4267</f>
        <v>1.1064778895413589</v>
      </c>
    </row>
    <row r="4268" spans="1:15" ht="15">
      <c r="A4268" s="284">
        <v>4264</v>
      </c>
      <c r="B4268" s="287"/>
      <c r="C4268" s="287"/>
      <c r="D4268" s="284" t="s">
        <v>3178</v>
      </c>
      <c r="E4268" s="287"/>
      <c r="F4268" s="285" t="s">
        <v>4389</v>
      </c>
      <c r="G4268" s="266" t="s">
        <v>121</v>
      </c>
      <c r="H4268" s="266">
        <f>IF(G4268="Traditional Stove",0.1,0.2)</f>
        <v>0.1</v>
      </c>
      <c r="I4268" s="266">
        <f>YEAR(J4268)</f>
        <v>2023</v>
      </c>
      <c r="J4268" s="267">
        <v>44971</v>
      </c>
      <c r="K4268" s="267">
        <f>J4268+1</f>
        <v>44972</v>
      </c>
      <c r="L4268" s="266">
        <f>IF(M4268&lt;=365,1,2)</f>
        <v>1</v>
      </c>
      <c r="M4268" s="266">
        <f>IF(K4268&lt;$C$1,$C$2-$C$1+1,$C$2-K4268+1)</f>
        <v>75</v>
      </c>
      <c r="N4268" s="268">
        <f>M4268/365</f>
        <v>0.20547945205479451</v>
      </c>
      <c r="O4268" s="269">
        <f>'Data and Parameter'!$E$4*'Data and Parameter'!$E$5*('Data and Parameter'!$E$6+'Data and Parameter'!$E$7)*'Data and Parameter'!$E$19*'Data and Parameter'!$E$14*'ER calculations'!N4268</f>
        <v>1.063921047635922</v>
      </c>
    </row>
    <row r="4269" spans="1:15" ht="15">
      <c r="A4269" s="284">
        <v>4265</v>
      </c>
      <c r="B4269" s="287"/>
      <c r="C4269" s="287"/>
      <c r="D4269" s="284" t="s">
        <v>3178</v>
      </c>
      <c r="E4269" s="287"/>
      <c r="F4269" s="285" t="s">
        <v>4390</v>
      </c>
      <c r="G4269" s="266" t="s">
        <v>121</v>
      </c>
      <c r="H4269" s="266">
        <f>IF(G4269="Traditional Stove",0.1,0.2)</f>
        <v>0.1</v>
      </c>
      <c r="I4269" s="266">
        <f>YEAR(J4269)</f>
        <v>2023</v>
      </c>
      <c r="J4269" s="267">
        <v>44971</v>
      </c>
      <c r="K4269" s="267">
        <f>J4269+1</f>
        <v>44972</v>
      </c>
      <c r="L4269" s="266">
        <f>IF(M4269&lt;=365,1,2)</f>
        <v>1</v>
      </c>
      <c r="M4269" s="266">
        <f>IF(K4269&lt;$C$1,$C$2-$C$1+1,$C$2-K4269+1)</f>
        <v>75</v>
      </c>
      <c r="N4269" s="268">
        <f>M4269/365</f>
        <v>0.20547945205479451</v>
      </c>
      <c r="O4269" s="269">
        <f>'Data and Parameter'!$E$4*'Data and Parameter'!$E$5*('Data and Parameter'!$E$6+'Data and Parameter'!$E$7)*'Data and Parameter'!$E$19*'Data and Parameter'!$E$14*'ER calculations'!N4269</f>
        <v>1.063921047635922</v>
      </c>
    </row>
    <row r="4270" spans="1:15" ht="15">
      <c r="A4270" s="284">
        <v>4266</v>
      </c>
      <c r="B4270" s="287"/>
      <c r="C4270" s="287"/>
      <c r="D4270" s="284" t="s">
        <v>588</v>
      </c>
      <c r="E4270" s="287"/>
      <c r="F4270" s="285" t="s">
        <v>4391</v>
      </c>
      <c r="G4270" s="266" t="s">
        <v>121</v>
      </c>
      <c r="H4270" s="266">
        <f>IF(G4270="Traditional Stove",0.1,0.2)</f>
        <v>0.1</v>
      </c>
      <c r="I4270" s="266">
        <f>YEAR(J4270)</f>
        <v>2023</v>
      </c>
      <c r="J4270" s="267">
        <v>45014</v>
      </c>
      <c r="K4270" s="267">
        <f>J4270+1</f>
        <v>45015</v>
      </c>
      <c r="L4270" s="266">
        <f>IF(M4270&lt;=365,1,2)</f>
        <v>1</v>
      </c>
      <c r="M4270" s="266">
        <f>IF(K4270&lt;$C$1,$C$2-$C$1+1,$C$2-K4270+1)</f>
        <v>32</v>
      </c>
      <c r="N4270" s="268">
        <f>M4270/365</f>
        <v>8.7671232876712329E-2</v>
      </c>
      <c r="O4270" s="269">
        <f>'Data and Parameter'!$E$4*'Data and Parameter'!$E$5*('Data and Parameter'!$E$6+'Data and Parameter'!$E$7)*'Data and Parameter'!$E$19*'Data and Parameter'!$E$14*'ER calculations'!N4270</f>
        <v>0.45393964699132677</v>
      </c>
    </row>
    <row r="4271" spans="1:15" ht="15">
      <c r="A4271" s="284">
        <v>4267</v>
      </c>
      <c r="B4271" s="287"/>
      <c r="C4271" s="287"/>
      <c r="D4271" s="284" t="s">
        <v>119</v>
      </c>
      <c r="E4271" s="287"/>
      <c r="F4271" s="285" t="s">
        <v>4392</v>
      </c>
      <c r="G4271" s="266" t="s">
        <v>121</v>
      </c>
      <c r="H4271" s="266">
        <f>IF(G4271="Traditional Stove",0.1,0.2)</f>
        <v>0.1</v>
      </c>
      <c r="I4271" s="266">
        <f>YEAR(J4271)</f>
        <v>2023</v>
      </c>
      <c r="J4271" s="267">
        <v>45000</v>
      </c>
      <c r="K4271" s="267">
        <f>J4271+1</f>
        <v>45001</v>
      </c>
      <c r="L4271" s="266">
        <f>IF(M4271&lt;=365,1,2)</f>
        <v>1</v>
      </c>
      <c r="M4271" s="266">
        <f>IF(K4271&lt;$C$1,$C$2-$C$1+1,$C$2-K4271+1)</f>
        <v>46</v>
      </c>
      <c r="N4271" s="268">
        <f>M4271/365</f>
        <v>0.12602739726027398</v>
      </c>
      <c r="O4271" s="269">
        <f>'Data and Parameter'!$E$4*'Data and Parameter'!$E$5*('Data and Parameter'!$E$6+'Data and Parameter'!$E$7)*'Data and Parameter'!$E$19*'Data and Parameter'!$E$14*'ER calculations'!N4271</f>
        <v>0.65253824255003223</v>
      </c>
    </row>
    <row r="4272" spans="1:15" ht="15">
      <c r="A4272" s="284">
        <v>4268</v>
      </c>
      <c r="B4272" s="287"/>
      <c r="C4272" s="287"/>
      <c r="D4272" s="284" t="s">
        <v>588</v>
      </c>
      <c r="E4272" s="287"/>
      <c r="F4272" s="285" t="s">
        <v>4393</v>
      </c>
      <c r="G4272" s="266" t="s">
        <v>121</v>
      </c>
      <c r="H4272" s="266">
        <f>IF(G4272="Traditional Stove",0.1,0.2)</f>
        <v>0.1</v>
      </c>
      <c r="I4272" s="266">
        <f>YEAR(J4272)</f>
        <v>2023</v>
      </c>
      <c r="J4272" s="267">
        <v>45014</v>
      </c>
      <c r="K4272" s="267">
        <f>J4272+1</f>
        <v>45015</v>
      </c>
      <c r="L4272" s="266">
        <f>IF(M4272&lt;=365,1,2)</f>
        <v>1</v>
      </c>
      <c r="M4272" s="266">
        <f>IF(K4272&lt;$C$1,$C$2-$C$1+1,$C$2-K4272+1)</f>
        <v>32</v>
      </c>
      <c r="N4272" s="268">
        <f>M4272/365</f>
        <v>8.7671232876712329E-2</v>
      </c>
      <c r="O4272" s="269">
        <f>'Data and Parameter'!$E$4*'Data and Parameter'!$E$5*('Data and Parameter'!$E$6+'Data and Parameter'!$E$7)*'Data and Parameter'!$E$19*'Data and Parameter'!$E$14*'ER calculations'!N4272</f>
        <v>0.45393964699132677</v>
      </c>
    </row>
    <row r="4273" spans="1:15" ht="15">
      <c r="A4273" s="284">
        <v>4269</v>
      </c>
      <c r="B4273" s="287"/>
      <c r="C4273" s="287"/>
      <c r="D4273" s="284" t="s">
        <v>3178</v>
      </c>
      <c r="E4273" s="287"/>
      <c r="F4273" s="285" t="s">
        <v>4394</v>
      </c>
      <c r="G4273" s="266" t="s">
        <v>121</v>
      </c>
      <c r="H4273" s="266">
        <f>IF(G4273="Traditional Stove",0.1,0.2)</f>
        <v>0.1</v>
      </c>
      <c r="I4273" s="266">
        <f>YEAR(J4273)</f>
        <v>2023</v>
      </c>
      <c r="J4273" s="267">
        <v>44971</v>
      </c>
      <c r="K4273" s="267">
        <f>J4273+1</f>
        <v>44972</v>
      </c>
      <c r="L4273" s="266">
        <f>IF(M4273&lt;=365,1,2)</f>
        <v>1</v>
      </c>
      <c r="M4273" s="266">
        <f>IF(K4273&lt;$C$1,$C$2-$C$1+1,$C$2-K4273+1)</f>
        <v>75</v>
      </c>
      <c r="N4273" s="268">
        <f>M4273/365</f>
        <v>0.20547945205479451</v>
      </c>
      <c r="O4273" s="269">
        <f>'Data and Parameter'!$E$4*'Data and Parameter'!$E$5*('Data and Parameter'!$E$6+'Data and Parameter'!$E$7)*'Data and Parameter'!$E$19*'Data and Parameter'!$E$14*'ER calculations'!N4273</f>
        <v>1.063921047635922</v>
      </c>
    </row>
    <row r="4274" spans="1:15" ht="15">
      <c r="A4274" s="284">
        <v>4270</v>
      </c>
      <c r="B4274" s="287"/>
      <c r="C4274" s="287"/>
      <c r="D4274" s="284" t="s">
        <v>119</v>
      </c>
      <c r="E4274" s="287"/>
      <c r="F4274" s="285" t="s">
        <v>4395</v>
      </c>
      <c r="G4274" s="266" t="s">
        <v>121</v>
      </c>
      <c r="H4274" s="266">
        <f>IF(G4274="Traditional Stove",0.1,0.2)</f>
        <v>0.1</v>
      </c>
      <c r="I4274" s="266">
        <f>YEAR(J4274)</f>
        <v>2023</v>
      </c>
      <c r="J4274" s="267">
        <v>44972</v>
      </c>
      <c r="K4274" s="267">
        <f>J4274+1</f>
        <v>44973</v>
      </c>
      <c r="L4274" s="266">
        <f>IF(M4274&lt;=365,1,2)</f>
        <v>1</v>
      </c>
      <c r="M4274" s="266">
        <f>IF(K4274&lt;$C$1,$C$2-$C$1+1,$C$2-K4274+1)</f>
        <v>74</v>
      </c>
      <c r="N4274" s="268">
        <f>M4274/365</f>
        <v>0.20273972602739726</v>
      </c>
      <c r="O4274" s="269">
        <f>'Data and Parameter'!$E$4*'Data and Parameter'!$E$5*('Data and Parameter'!$E$6+'Data and Parameter'!$E$7)*'Data and Parameter'!$E$19*'Data and Parameter'!$E$14*'ER calculations'!N4274</f>
        <v>1.0497354336674432</v>
      </c>
    </row>
    <row r="4275" spans="1:15" ht="15">
      <c r="A4275" s="284">
        <v>4271</v>
      </c>
      <c r="B4275" s="287"/>
      <c r="C4275" s="287"/>
      <c r="D4275" s="284" t="s">
        <v>588</v>
      </c>
      <c r="E4275" s="287"/>
      <c r="F4275" s="285" t="s">
        <v>4396</v>
      </c>
      <c r="G4275" s="266" t="s">
        <v>121</v>
      </c>
      <c r="H4275" s="266">
        <f>IF(G4275="Traditional Stove",0.1,0.2)</f>
        <v>0.1</v>
      </c>
      <c r="I4275" s="266">
        <f>YEAR(J4275)</f>
        <v>2023</v>
      </c>
      <c r="J4275" s="267">
        <v>45014</v>
      </c>
      <c r="K4275" s="267">
        <f>J4275+1</f>
        <v>45015</v>
      </c>
      <c r="L4275" s="266">
        <f>IF(M4275&lt;=365,1,2)</f>
        <v>1</v>
      </c>
      <c r="M4275" s="266">
        <f>IF(K4275&lt;$C$1,$C$2-$C$1+1,$C$2-K4275+1)</f>
        <v>32</v>
      </c>
      <c r="N4275" s="268">
        <f>M4275/365</f>
        <v>8.7671232876712329E-2</v>
      </c>
      <c r="O4275" s="269">
        <f>'Data and Parameter'!$E$4*'Data and Parameter'!$E$5*('Data and Parameter'!$E$6+'Data and Parameter'!$E$7)*'Data and Parameter'!$E$19*'Data and Parameter'!$E$14*'ER calculations'!N4275</f>
        <v>0.45393964699132677</v>
      </c>
    </row>
    <row r="4276" spans="1:15" ht="15">
      <c r="A4276" s="284">
        <v>4272</v>
      </c>
      <c r="B4276" s="287"/>
      <c r="C4276" s="287"/>
      <c r="D4276" s="284" t="s">
        <v>3178</v>
      </c>
      <c r="E4276" s="287"/>
      <c r="F4276" s="285" t="s">
        <v>4397</v>
      </c>
      <c r="G4276" s="266" t="s">
        <v>121</v>
      </c>
      <c r="H4276" s="266">
        <f>IF(G4276="Traditional Stove",0.1,0.2)</f>
        <v>0.1</v>
      </c>
      <c r="I4276" s="266">
        <f>YEAR(J4276)</f>
        <v>2023</v>
      </c>
      <c r="J4276" s="267">
        <v>44971</v>
      </c>
      <c r="K4276" s="267">
        <f>J4276+1</f>
        <v>44972</v>
      </c>
      <c r="L4276" s="266">
        <f>IF(M4276&lt;=365,1,2)</f>
        <v>1</v>
      </c>
      <c r="M4276" s="266">
        <f>IF(K4276&lt;$C$1,$C$2-$C$1+1,$C$2-K4276+1)</f>
        <v>75</v>
      </c>
      <c r="N4276" s="268">
        <f>M4276/365</f>
        <v>0.20547945205479451</v>
      </c>
      <c r="O4276" s="269">
        <f>'Data and Parameter'!$E$4*'Data and Parameter'!$E$5*('Data and Parameter'!$E$6+'Data and Parameter'!$E$7)*'Data and Parameter'!$E$19*'Data and Parameter'!$E$14*'ER calculations'!N4276</f>
        <v>1.063921047635922</v>
      </c>
    </row>
    <row r="4277" spans="1:15" ht="15">
      <c r="A4277" s="284">
        <v>4273</v>
      </c>
      <c r="B4277" s="287"/>
      <c r="C4277" s="287"/>
      <c r="D4277" s="284" t="s">
        <v>3178</v>
      </c>
      <c r="E4277" s="287"/>
      <c r="F4277" s="285" t="s">
        <v>4398</v>
      </c>
      <c r="G4277" s="266" t="s">
        <v>121</v>
      </c>
      <c r="H4277" s="266">
        <f>IF(G4277="Traditional Stove",0.1,0.2)</f>
        <v>0.1</v>
      </c>
      <c r="I4277" s="266">
        <f>YEAR(J4277)</f>
        <v>2023</v>
      </c>
      <c r="J4277" s="267">
        <v>44971</v>
      </c>
      <c r="K4277" s="267">
        <f>J4277+1</f>
        <v>44972</v>
      </c>
      <c r="L4277" s="266">
        <f>IF(M4277&lt;=365,1,2)</f>
        <v>1</v>
      </c>
      <c r="M4277" s="266">
        <f>IF(K4277&lt;$C$1,$C$2-$C$1+1,$C$2-K4277+1)</f>
        <v>75</v>
      </c>
      <c r="N4277" s="268">
        <f>M4277/365</f>
        <v>0.20547945205479451</v>
      </c>
      <c r="O4277" s="269">
        <f>'Data and Parameter'!$E$4*'Data and Parameter'!$E$5*('Data and Parameter'!$E$6+'Data and Parameter'!$E$7)*'Data and Parameter'!$E$19*'Data and Parameter'!$E$14*'ER calculations'!N4277</f>
        <v>1.063921047635922</v>
      </c>
    </row>
    <row r="4278" spans="1:15" ht="15">
      <c r="A4278" s="284">
        <v>4274</v>
      </c>
      <c r="B4278" s="287"/>
      <c r="C4278" s="287"/>
      <c r="D4278" s="284" t="s">
        <v>588</v>
      </c>
      <c r="E4278" s="287"/>
      <c r="F4278" s="285" t="s">
        <v>4399</v>
      </c>
      <c r="G4278" s="266" t="s">
        <v>121</v>
      </c>
      <c r="H4278" s="266">
        <f>IF(G4278="Traditional Stove",0.1,0.2)</f>
        <v>0.1</v>
      </c>
      <c r="I4278" s="266">
        <f>YEAR(J4278)</f>
        <v>2023</v>
      </c>
      <c r="J4278" s="267">
        <v>45014</v>
      </c>
      <c r="K4278" s="267">
        <f>J4278+1</f>
        <v>45015</v>
      </c>
      <c r="L4278" s="266">
        <f>IF(M4278&lt;=365,1,2)</f>
        <v>1</v>
      </c>
      <c r="M4278" s="266">
        <f>IF(K4278&lt;$C$1,$C$2-$C$1+1,$C$2-K4278+1)</f>
        <v>32</v>
      </c>
      <c r="N4278" s="268">
        <f>M4278/365</f>
        <v>8.7671232876712329E-2</v>
      </c>
      <c r="O4278" s="269">
        <f>'Data and Parameter'!$E$4*'Data and Parameter'!$E$5*('Data and Parameter'!$E$6+'Data and Parameter'!$E$7)*'Data and Parameter'!$E$19*'Data and Parameter'!$E$14*'ER calculations'!N4278</f>
        <v>0.45393964699132677</v>
      </c>
    </row>
    <row r="4279" spans="1:15" ht="15">
      <c r="A4279" s="284">
        <v>4275</v>
      </c>
      <c r="B4279" s="287"/>
      <c r="C4279" s="287"/>
      <c r="D4279" s="284" t="s">
        <v>3178</v>
      </c>
      <c r="E4279" s="287"/>
      <c r="F4279" s="285" t="s">
        <v>4400</v>
      </c>
      <c r="G4279" s="266" t="s">
        <v>121</v>
      </c>
      <c r="H4279" s="266">
        <f>IF(G4279="Traditional Stove",0.1,0.2)</f>
        <v>0.1</v>
      </c>
      <c r="I4279" s="266">
        <f>YEAR(J4279)</f>
        <v>2023</v>
      </c>
      <c r="J4279" s="267">
        <v>44971</v>
      </c>
      <c r="K4279" s="267">
        <f>J4279+1</f>
        <v>44972</v>
      </c>
      <c r="L4279" s="266">
        <f>IF(M4279&lt;=365,1,2)</f>
        <v>1</v>
      </c>
      <c r="M4279" s="266">
        <f>IF(K4279&lt;$C$1,$C$2-$C$1+1,$C$2-K4279+1)</f>
        <v>75</v>
      </c>
      <c r="N4279" s="268">
        <f>M4279/365</f>
        <v>0.20547945205479451</v>
      </c>
      <c r="O4279" s="269">
        <f>'Data and Parameter'!$E$4*'Data and Parameter'!$E$5*('Data and Parameter'!$E$6+'Data and Parameter'!$E$7)*'Data and Parameter'!$E$19*'Data and Parameter'!$E$14*'ER calculations'!N4279</f>
        <v>1.063921047635922</v>
      </c>
    </row>
    <row r="4280" spans="1:15" ht="15">
      <c r="A4280" s="284">
        <v>4276</v>
      </c>
      <c r="B4280" s="287"/>
      <c r="C4280" s="287"/>
      <c r="D4280" s="284" t="s">
        <v>588</v>
      </c>
      <c r="E4280" s="287"/>
      <c r="F4280" s="285" t="s">
        <v>4401</v>
      </c>
      <c r="G4280" s="266" t="s">
        <v>121</v>
      </c>
      <c r="H4280" s="266">
        <f>IF(G4280="Traditional Stove",0.1,0.2)</f>
        <v>0.1</v>
      </c>
      <c r="I4280" s="266">
        <f>YEAR(J4280)</f>
        <v>2023</v>
      </c>
      <c r="J4280" s="267">
        <v>45014</v>
      </c>
      <c r="K4280" s="267">
        <f>J4280+1</f>
        <v>45015</v>
      </c>
      <c r="L4280" s="266">
        <f>IF(M4280&lt;=365,1,2)</f>
        <v>1</v>
      </c>
      <c r="M4280" s="266">
        <f>IF(K4280&lt;$C$1,$C$2-$C$1+1,$C$2-K4280+1)</f>
        <v>32</v>
      </c>
      <c r="N4280" s="268">
        <f>M4280/365</f>
        <v>8.7671232876712329E-2</v>
      </c>
      <c r="O4280" s="269">
        <f>'Data and Parameter'!$E$4*'Data and Parameter'!$E$5*('Data and Parameter'!$E$6+'Data and Parameter'!$E$7)*'Data and Parameter'!$E$19*'Data and Parameter'!$E$14*'ER calculations'!N4280</f>
        <v>0.45393964699132677</v>
      </c>
    </row>
    <row r="4281" spans="1:15" ht="15">
      <c r="A4281" s="284">
        <v>4277</v>
      </c>
      <c r="B4281" s="287"/>
      <c r="C4281" s="287"/>
      <c r="D4281" s="284" t="s">
        <v>3178</v>
      </c>
      <c r="E4281" s="287"/>
      <c r="F4281" s="285" t="s">
        <v>4402</v>
      </c>
      <c r="G4281" s="266" t="s">
        <v>121</v>
      </c>
      <c r="H4281" s="266">
        <f>IF(G4281="Traditional Stove",0.1,0.2)</f>
        <v>0.1</v>
      </c>
      <c r="I4281" s="266">
        <f>YEAR(J4281)</f>
        <v>2023</v>
      </c>
      <c r="J4281" s="267">
        <v>44968</v>
      </c>
      <c r="K4281" s="267">
        <f>J4281+1</f>
        <v>44969</v>
      </c>
      <c r="L4281" s="266">
        <f>IF(M4281&lt;=365,1,2)</f>
        <v>1</v>
      </c>
      <c r="M4281" s="266">
        <f>IF(K4281&lt;$C$1,$C$2-$C$1+1,$C$2-K4281+1)</f>
        <v>78</v>
      </c>
      <c r="N4281" s="268">
        <f>M4281/365</f>
        <v>0.21369863013698631</v>
      </c>
      <c r="O4281" s="269">
        <f>'Data and Parameter'!$E$4*'Data and Parameter'!$E$5*('Data and Parameter'!$E$6+'Data and Parameter'!$E$7)*'Data and Parameter'!$E$19*'Data and Parameter'!$E$14*'ER calculations'!N4281</f>
        <v>1.1064778895413589</v>
      </c>
    </row>
    <row r="4282" spans="1:15" ht="15">
      <c r="A4282" s="284">
        <v>4278</v>
      </c>
      <c r="B4282" s="287"/>
      <c r="C4282" s="287"/>
      <c r="D4282" s="284" t="s">
        <v>3178</v>
      </c>
      <c r="E4282" s="287"/>
      <c r="F4282" s="285" t="s">
        <v>4403</v>
      </c>
      <c r="G4282" s="266" t="s">
        <v>121</v>
      </c>
      <c r="H4282" s="266">
        <f>IF(G4282="Traditional Stove",0.1,0.2)</f>
        <v>0.1</v>
      </c>
      <c r="I4282" s="266">
        <f>YEAR(J4282)</f>
        <v>2023</v>
      </c>
      <c r="J4282" s="267">
        <v>44971</v>
      </c>
      <c r="K4282" s="267">
        <f>J4282+1</f>
        <v>44972</v>
      </c>
      <c r="L4282" s="266">
        <f>IF(M4282&lt;=365,1,2)</f>
        <v>1</v>
      </c>
      <c r="M4282" s="266">
        <f>IF(K4282&lt;$C$1,$C$2-$C$1+1,$C$2-K4282+1)</f>
        <v>75</v>
      </c>
      <c r="N4282" s="268">
        <f>M4282/365</f>
        <v>0.20547945205479451</v>
      </c>
      <c r="O4282" s="269">
        <f>'Data and Parameter'!$E$4*'Data and Parameter'!$E$5*('Data and Parameter'!$E$6+'Data and Parameter'!$E$7)*'Data and Parameter'!$E$19*'Data and Parameter'!$E$14*'ER calculations'!N4282</f>
        <v>1.063921047635922</v>
      </c>
    </row>
    <row r="4283" spans="1:15" ht="15">
      <c r="A4283" s="284">
        <v>4279</v>
      </c>
      <c r="B4283" s="287"/>
      <c r="C4283" s="287"/>
      <c r="D4283" s="284" t="s">
        <v>588</v>
      </c>
      <c r="E4283" s="287"/>
      <c r="F4283" s="285" t="s">
        <v>4404</v>
      </c>
      <c r="G4283" s="266" t="s">
        <v>121</v>
      </c>
      <c r="H4283" s="266">
        <f>IF(G4283="Traditional Stove",0.1,0.2)</f>
        <v>0.1</v>
      </c>
      <c r="I4283" s="266">
        <f>YEAR(J4283)</f>
        <v>2023</v>
      </c>
      <c r="J4283" s="267">
        <v>45014</v>
      </c>
      <c r="K4283" s="267">
        <f>J4283+1</f>
        <v>45015</v>
      </c>
      <c r="L4283" s="266">
        <f>IF(M4283&lt;=365,1,2)</f>
        <v>1</v>
      </c>
      <c r="M4283" s="266">
        <f>IF(K4283&lt;$C$1,$C$2-$C$1+1,$C$2-K4283+1)</f>
        <v>32</v>
      </c>
      <c r="N4283" s="268">
        <f>M4283/365</f>
        <v>8.7671232876712329E-2</v>
      </c>
      <c r="O4283" s="269">
        <f>'Data and Parameter'!$E$4*'Data and Parameter'!$E$5*('Data and Parameter'!$E$6+'Data and Parameter'!$E$7)*'Data and Parameter'!$E$19*'Data and Parameter'!$E$14*'ER calculations'!N4283</f>
        <v>0.45393964699132677</v>
      </c>
    </row>
    <row r="4284" spans="1:15" ht="15">
      <c r="A4284" s="284">
        <v>4280</v>
      </c>
      <c r="B4284" s="287"/>
      <c r="C4284" s="287"/>
      <c r="D4284" s="284" t="s">
        <v>3178</v>
      </c>
      <c r="E4284" s="287"/>
      <c r="F4284" s="285" t="s">
        <v>4405</v>
      </c>
      <c r="G4284" s="266" t="s">
        <v>121</v>
      </c>
      <c r="H4284" s="266">
        <f>IF(G4284="Traditional Stove",0.1,0.2)</f>
        <v>0.1</v>
      </c>
      <c r="I4284" s="266">
        <f>YEAR(J4284)</f>
        <v>2023</v>
      </c>
      <c r="J4284" s="267">
        <v>44971</v>
      </c>
      <c r="K4284" s="267">
        <f>J4284+1</f>
        <v>44972</v>
      </c>
      <c r="L4284" s="266">
        <f>IF(M4284&lt;=365,1,2)</f>
        <v>1</v>
      </c>
      <c r="M4284" s="266">
        <f>IF(K4284&lt;$C$1,$C$2-$C$1+1,$C$2-K4284+1)</f>
        <v>75</v>
      </c>
      <c r="N4284" s="268">
        <f>M4284/365</f>
        <v>0.20547945205479451</v>
      </c>
      <c r="O4284" s="269">
        <f>'Data and Parameter'!$E$4*'Data and Parameter'!$E$5*('Data and Parameter'!$E$6+'Data and Parameter'!$E$7)*'Data and Parameter'!$E$19*'Data and Parameter'!$E$14*'ER calculations'!N4284</f>
        <v>1.063921047635922</v>
      </c>
    </row>
    <row r="4285" spans="1:15" ht="15">
      <c r="A4285" s="284">
        <v>4281</v>
      </c>
      <c r="B4285" s="287"/>
      <c r="C4285" s="287"/>
      <c r="D4285" s="284" t="s">
        <v>3178</v>
      </c>
      <c r="E4285" s="287"/>
      <c r="F4285" s="285" t="s">
        <v>4406</v>
      </c>
      <c r="G4285" s="266" t="s">
        <v>121</v>
      </c>
      <c r="H4285" s="266">
        <f>IF(G4285="Traditional Stove",0.1,0.2)</f>
        <v>0.1</v>
      </c>
      <c r="I4285" s="266">
        <f>YEAR(J4285)</f>
        <v>2023</v>
      </c>
      <c r="J4285" s="267">
        <v>44968</v>
      </c>
      <c r="K4285" s="267">
        <f>J4285+1</f>
        <v>44969</v>
      </c>
      <c r="L4285" s="266">
        <f>IF(M4285&lt;=365,1,2)</f>
        <v>1</v>
      </c>
      <c r="M4285" s="266">
        <f>IF(K4285&lt;$C$1,$C$2-$C$1+1,$C$2-K4285+1)</f>
        <v>78</v>
      </c>
      <c r="N4285" s="268">
        <f>M4285/365</f>
        <v>0.21369863013698631</v>
      </c>
      <c r="O4285" s="269">
        <f>'Data and Parameter'!$E$4*'Data and Parameter'!$E$5*('Data and Parameter'!$E$6+'Data and Parameter'!$E$7)*'Data and Parameter'!$E$19*'Data and Parameter'!$E$14*'ER calculations'!N4285</f>
        <v>1.1064778895413589</v>
      </c>
    </row>
    <row r="4286" spans="1:15" ht="15">
      <c r="A4286" s="284">
        <v>4282</v>
      </c>
      <c r="B4286" s="287"/>
      <c r="C4286" s="287"/>
      <c r="D4286" s="284" t="s">
        <v>3178</v>
      </c>
      <c r="E4286" s="287"/>
      <c r="F4286" s="285" t="s">
        <v>4407</v>
      </c>
      <c r="G4286" s="266" t="s">
        <v>121</v>
      </c>
      <c r="H4286" s="266">
        <f>IF(G4286="Traditional Stove",0.1,0.2)</f>
        <v>0.1</v>
      </c>
      <c r="I4286" s="266">
        <f>YEAR(J4286)</f>
        <v>2023</v>
      </c>
      <c r="J4286" s="267">
        <v>44971</v>
      </c>
      <c r="K4286" s="267">
        <f>J4286+1</f>
        <v>44972</v>
      </c>
      <c r="L4286" s="266">
        <f>IF(M4286&lt;=365,1,2)</f>
        <v>1</v>
      </c>
      <c r="M4286" s="266">
        <f>IF(K4286&lt;$C$1,$C$2-$C$1+1,$C$2-K4286+1)</f>
        <v>75</v>
      </c>
      <c r="N4286" s="268">
        <f>M4286/365</f>
        <v>0.20547945205479451</v>
      </c>
      <c r="O4286" s="269">
        <f>'Data and Parameter'!$E$4*'Data and Parameter'!$E$5*('Data and Parameter'!$E$6+'Data and Parameter'!$E$7)*'Data and Parameter'!$E$19*'Data and Parameter'!$E$14*'ER calculations'!N4286</f>
        <v>1.063921047635922</v>
      </c>
    </row>
    <row r="4287" spans="1:15" ht="15">
      <c r="A4287" s="284">
        <v>4283</v>
      </c>
      <c r="B4287" s="287"/>
      <c r="C4287" s="287"/>
      <c r="D4287" s="284" t="s">
        <v>588</v>
      </c>
      <c r="E4287" s="287"/>
      <c r="F4287" s="285" t="s">
        <v>4408</v>
      </c>
      <c r="G4287" s="266" t="s">
        <v>121</v>
      </c>
      <c r="H4287" s="266">
        <f>IF(G4287="Traditional Stove",0.1,0.2)</f>
        <v>0.1</v>
      </c>
      <c r="I4287" s="266">
        <f>YEAR(J4287)</f>
        <v>2023</v>
      </c>
      <c r="J4287" s="267">
        <v>45014</v>
      </c>
      <c r="K4287" s="267">
        <f>J4287+1</f>
        <v>45015</v>
      </c>
      <c r="L4287" s="266">
        <f>IF(M4287&lt;=365,1,2)</f>
        <v>1</v>
      </c>
      <c r="M4287" s="266">
        <f>IF(K4287&lt;$C$1,$C$2-$C$1+1,$C$2-K4287+1)</f>
        <v>32</v>
      </c>
      <c r="N4287" s="268">
        <f>M4287/365</f>
        <v>8.7671232876712329E-2</v>
      </c>
      <c r="O4287" s="269">
        <f>'Data and Parameter'!$E$4*'Data and Parameter'!$E$5*('Data and Parameter'!$E$6+'Data and Parameter'!$E$7)*'Data and Parameter'!$E$19*'Data and Parameter'!$E$14*'ER calculations'!N4287</f>
        <v>0.45393964699132677</v>
      </c>
    </row>
    <row r="4288" spans="1:15" ht="15">
      <c r="A4288" s="284">
        <v>4284</v>
      </c>
      <c r="B4288" s="287"/>
      <c r="C4288" s="287"/>
      <c r="D4288" s="284" t="s">
        <v>3178</v>
      </c>
      <c r="E4288" s="287"/>
      <c r="F4288" s="285" t="s">
        <v>4409</v>
      </c>
      <c r="G4288" s="266" t="s">
        <v>121</v>
      </c>
      <c r="H4288" s="266">
        <f>IF(G4288="Traditional Stove",0.1,0.2)</f>
        <v>0.1</v>
      </c>
      <c r="I4288" s="266">
        <f>YEAR(J4288)</f>
        <v>2023</v>
      </c>
      <c r="J4288" s="267">
        <v>44971</v>
      </c>
      <c r="K4288" s="267">
        <f>J4288+1</f>
        <v>44972</v>
      </c>
      <c r="L4288" s="266">
        <f>IF(M4288&lt;=365,1,2)</f>
        <v>1</v>
      </c>
      <c r="M4288" s="266">
        <f>IF(K4288&lt;$C$1,$C$2-$C$1+1,$C$2-K4288+1)</f>
        <v>75</v>
      </c>
      <c r="N4288" s="268">
        <f>M4288/365</f>
        <v>0.20547945205479451</v>
      </c>
      <c r="O4288" s="269">
        <f>'Data and Parameter'!$E$4*'Data and Parameter'!$E$5*('Data and Parameter'!$E$6+'Data and Parameter'!$E$7)*'Data and Parameter'!$E$19*'Data and Parameter'!$E$14*'ER calculations'!N4288</f>
        <v>1.063921047635922</v>
      </c>
    </row>
    <row r="4289" spans="1:15" ht="15">
      <c r="A4289" s="284">
        <v>4285</v>
      </c>
      <c r="B4289" s="287"/>
      <c r="C4289" s="287"/>
      <c r="D4289" s="284" t="s">
        <v>588</v>
      </c>
      <c r="E4289" s="287"/>
      <c r="F4289" s="285" t="s">
        <v>4410</v>
      </c>
      <c r="G4289" s="266" t="s">
        <v>121</v>
      </c>
      <c r="H4289" s="266">
        <f>IF(G4289="Traditional Stove",0.1,0.2)</f>
        <v>0.1</v>
      </c>
      <c r="I4289" s="266">
        <f>YEAR(J4289)</f>
        <v>2023</v>
      </c>
      <c r="J4289" s="267">
        <v>45014</v>
      </c>
      <c r="K4289" s="267">
        <f>J4289+1</f>
        <v>45015</v>
      </c>
      <c r="L4289" s="266">
        <f>IF(M4289&lt;=365,1,2)</f>
        <v>1</v>
      </c>
      <c r="M4289" s="266">
        <f>IF(K4289&lt;$C$1,$C$2-$C$1+1,$C$2-K4289+1)</f>
        <v>32</v>
      </c>
      <c r="N4289" s="268">
        <f>M4289/365</f>
        <v>8.7671232876712329E-2</v>
      </c>
      <c r="O4289" s="269">
        <f>'Data and Parameter'!$E$4*'Data and Parameter'!$E$5*('Data and Parameter'!$E$6+'Data and Parameter'!$E$7)*'Data and Parameter'!$E$19*'Data and Parameter'!$E$14*'ER calculations'!N4289</f>
        <v>0.45393964699132677</v>
      </c>
    </row>
    <row r="4290" spans="1:15" ht="15">
      <c r="A4290" s="284">
        <v>4286</v>
      </c>
      <c r="B4290" s="287"/>
      <c r="C4290" s="287"/>
      <c r="D4290" s="284" t="s">
        <v>119</v>
      </c>
      <c r="E4290" s="287"/>
      <c r="F4290" s="285" t="s">
        <v>4411</v>
      </c>
      <c r="G4290" s="266" t="s">
        <v>121</v>
      </c>
      <c r="H4290" s="266">
        <f>IF(G4290="Traditional Stove",0.1,0.2)</f>
        <v>0.1</v>
      </c>
      <c r="I4290" s="266">
        <f>YEAR(J4290)</f>
        <v>2023</v>
      </c>
      <c r="J4290" s="267">
        <v>45000</v>
      </c>
      <c r="K4290" s="267">
        <f>J4290+1</f>
        <v>45001</v>
      </c>
      <c r="L4290" s="266">
        <f>IF(M4290&lt;=365,1,2)</f>
        <v>1</v>
      </c>
      <c r="M4290" s="266">
        <f>IF(K4290&lt;$C$1,$C$2-$C$1+1,$C$2-K4290+1)</f>
        <v>46</v>
      </c>
      <c r="N4290" s="268">
        <f>M4290/365</f>
        <v>0.12602739726027398</v>
      </c>
      <c r="O4290" s="269">
        <f>'Data and Parameter'!$E$4*'Data and Parameter'!$E$5*('Data and Parameter'!$E$6+'Data and Parameter'!$E$7)*'Data and Parameter'!$E$19*'Data and Parameter'!$E$14*'ER calculations'!N4290</f>
        <v>0.65253824255003223</v>
      </c>
    </row>
    <row r="4291" spans="1:15" ht="15">
      <c r="A4291" s="284">
        <v>4287</v>
      </c>
      <c r="B4291" s="287"/>
      <c r="C4291" s="287"/>
      <c r="D4291" s="284" t="s">
        <v>119</v>
      </c>
      <c r="E4291" s="287"/>
      <c r="F4291" s="285" t="s">
        <v>4412</v>
      </c>
      <c r="G4291" s="266" t="s">
        <v>121</v>
      </c>
      <c r="H4291" s="266">
        <f>IF(G4291="Traditional Stove",0.1,0.2)</f>
        <v>0.1</v>
      </c>
      <c r="I4291" s="266">
        <f>YEAR(J4291)</f>
        <v>2023</v>
      </c>
      <c r="J4291" s="267">
        <v>45000</v>
      </c>
      <c r="K4291" s="267">
        <f>J4291+1</f>
        <v>45001</v>
      </c>
      <c r="L4291" s="266">
        <f>IF(M4291&lt;=365,1,2)</f>
        <v>1</v>
      </c>
      <c r="M4291" s="266">
        <f>IF(K4291&lt;$C$1,$C$2-$C$1+1,$C$2-K4291+1)</f>
        <v>46</v>
      </c>
      <c r="N4291" s="268">
        <f>M4291/365</f>
        <v>0.12602739726027398</v>
      </c>
      <c r="O4291" s="269">
        <f>'Data and Parameter'!$E$4*'Data and Parameter'!$E$5*('Data and Parameter'!$E$6+'Data and Parameter'!$E$7)*'Data and Parameter'!$E$19*'Data and Parameter'!$E$14*'ER calculations'!N4291</f>
        <v>0.65253824255003223</v>
      </c>
    </row>
    <row r="4292" spans="1:15" ht="15">
      <c r="A4292" s="284">
        <v>4288</v>
      </c>
      <c r="B4292" s="287"/>
      <c r="C4292" s="287"/>
      <c r="D4292" s="284" t="s">
        <v>119</v>
      </c>
      <c r="E4292" s="287"/>
      <c r="F4292" s="285" t="s">
        <v>4413</v>
      </c>
      <c r="G4292" s="266" t="s">
        <v>121</v>
      </c>
      <c r="H4292" s="266">
        <f>IF(G4292="Traditional Stove",0.1,0.2)</f>
        <v>0.1</v>
      </c>
      <c r="I4292" s="266">
        <f>YEAR(J4292)</f>
        <v>2023</v>
      </c>
      <c r="J4292" s="267">
        <v>44968</v>
      </c>
      <c r="K4292" s="267">
        <f>J4292+1</f>
        <v>44969</v>
      </c>
      <c r="L4292" s="266">
        <f>IF(M4292&lt;=365,1,2)</f>
        <v>1</v>
      </c>
      <c r="M4292" s="266">
        <f>IF(K4292&lt;$C$1,$C$2-$C$1+1,$C$2-K4292+1)</f>
        <v>78</v>
      </c>
      <c r="N4292" s="268">
        <f>M4292/365</f>
        <v>0.21369863013698631</v>
      </c>
      <c r="O4292" s="269">
        <f>'Data and Parameter'!$E$4*'Data and Parameter'!$E$5*('Data and Parameter'!$E$6+'Data and Parameter'!$E$7)*'Data and Parameter'!$E$19*'Data and Parameter'!$E$14*'ER calculations'!N4292</f>
        <v>1.1064778895413589</v>
      </c>
    </row>
    <row r="4293" spans="1:15" ht="15">
      <c r="A4293" s="284">
        <v>4289</v>
      </c>
      <c r="B4293" s="287"/>
      <c r="C4293" s="287"/>
      <c r="D4293" s="284" t="s">
        <v>119</v>
      </c>
      <c r="E4293" s="287"/>
      <c r="F4293" s="285" t="s">
        <v>4414</v>
      </c>
      <c r="G4293" s="266" t="s">
        <v>121</v>
      </c>
      <c r="H4293" s="266">
        <f>IF(G4293="Traditional Stove",0.1,0.2)</f>
        <v>0.1</v>
      </c>
      <c r="I4293" s="266">
        <f>YEAR(J4293)</f>
        <v>2023</v>
      </c>
      <c r="J4293" s="267">
        <v>45000</v>
      </c>
      <c r="K4293" s="267">
        <f>J4293+1</f>
        <v>45001</v>
      </c>
      <c r="L4293" s="266">
        <f>IF(M4293&lt;=365,1,2)</f>
        <v>1</v>
      </c>
      <c r="M4293" s="266">
        <f>IF(K4293&lt;$C$1,$C$2-$C$1+1,$C$2-K4293+1)</f>
        <v>46</v>
      </c>
      <c r="N4293" s="268">
        <f>M4293/365</f>
        <v>0.12602739726027398</v>
      </c>
      <c r="O4293" s="269">
        <f>'Data and Parameter'!$E$4*'Data and Parameter'!$E$5*('Data and Parameter'!$E$6+'Data and Parameter'!$E$7)*'Data and Parameter'!$E$19*'Data and Parameter'!$E$14*'ER calculations'!N4293</f>
        <v>0.65253824255003223</v>
      </c>
    </row>
    <row r="4294" spans="1:15" ht="15">
      <c r="A4294" s="284">
        <v>4290</v>
      </c>
      <c r="B4294" s="287"/>
      <c r="C4294" s="287"/>
      <c r="D4294" s="284" t="s">
        <v>588</v>
      </c>
      <c r="E4294" s="287"/>
      <c r="F4294" s="285" t="s">
        <v>4415</v>
      </c>
      <c r="G4294" s="266" t="s">
        <v>121</v>
      </c>
      <c r="H4294" s="266">
        <f>IF(G4294="Traditional Stove",0.1,0.2)</f>
        <v>0.1</v>
      </c>
      <c r="I4294" s="266">
        <f>YEAR(J4294)</f>
        <v>2023</v>
      </c>
      <c r="J4294" s="267">
        <v>45014</v>
      </c>
      <c r="K4294" s="267">
        <f>J4294+1</f>
        <v>45015</v>
      </c>
      <c r="L4294" s="266">
        <f>IF(M4294&lt;=365,1,2)</f>
        <v>1</v>
      </c>
      <c r="M4294" s="266">
        <f>IF(K4294&lt;$C$1,$C$2-$C$1+1,$C$2-K4294+1)</f>
        <v>32</v>
      </c>
      <c r="N4294" s="268">
        <f>M4294/365</f>
        <v>8.7671232876712329E-2</v>
      </c>
      <c r="O4294" s="269">
        <f>'Data and Parameter'!$E$4*'Data and Parameter'!$E$5*('Data and Parameter'!$E$6+'Data and Parameter'!$E$7)*'Data and Parameter'!$E$19*'Data and Parameter'!$E$14*'ER calculations'!N4294</f>
        <v>0.45393964699132677</v>
      </c>
    </row>
    <row r="4295" spans="1:15" ht="15">
      <c r="A4295" s="284">
        <v>4291</v>
      </c>
      <c r="B4295" s="287"/>
      <c r="C4295" s="287"/>
      <c r="D4295" s="284" t="s">
        <v>119</v>
      </c>
      <c r="E4295" s="287"/>
      <c r="F4295" s="285" t="s">
        <v>4416</v>
      </c>
      <c r="G4295" s="266" t="s">
        <v>121</v>
      </c>
      <c r="H4295" s="266">
        <f>IF(G4295="Traditional Stove",0.1,0.2)</f>
        <v>0.1</v>
      </c>
      <c r="I4295" s="266">
        <f>YEAR(J4295)</f>
        <v>2023</v>
      </c>
      <c r="J4295" s="267">
        <v>45003</v>
      </c>
      <c r="K4295" s="267">
        <f>J4295+1</f>
        <v>45004</v>
      </c>
      <c r="L4295" s="266">
        <f>IF(M4295&lt;=365,1,2)</f>
        <v>1</v>
      </c>
      <c r="M4295" s="266">
        <f>IF(K4295&lt;$C$1,$C$2-$C$1+1,$C$2-K4295+1)</f>
        <v>43</v>
      </c>
      <c r="N4295" s="268">
        <f>M4295/365</f>
        <v>0.11780821917808219</v>
      </c>
      <c r="O4295" s="269">
        <f>'Data and Parameter'!$E$4*'Data and Parameter'!$E$5*('Data and Parameter'!$E$6+'Data and Parameter'!$E$7)*'Data and Parameter'!$E$19*'Data and Parameter'!$E$14*'ER calculations'!N4295</f>
        <v>0.60998140064459527</v>
      </c>
    </row>
    <row r="4296" spans="1:15" ht="15">
      <c r="A4296" s="284">
        <v>4292</v>
      </c>
      <c r="B4296" s="287"/>
      <c r="C4296" s="287"/>
      <c r="D4296" s="284" t="s">
        <v>588</v>
      </c>
      <c r="E4296" s="287"/>
      <c r="F4296" s="285" t="s">
        <v>4417</v>
      </c>
      <c r="G4296" s="266" t="s">
        <v>121</v>
      </c>
      <c r="H4296" s="266">
        <f>IF(G4296="Traditional Stove",0.1,0.2)</f>
        <v>0.1</v>
      </c>
      <c r="I4296" s="266">
        <f>YEAR(J4296)</f>
        <v>2023</v>
      </c>
      <c r="J4296" s="267">
        <v>45014</v>
      </c>
      <c r="K4296" s="267">
        <f>J4296+1</f>
        <v>45015</v>
      </c>
      <c r="L4296" s="266">
        <f>IF(M4296&lt;=365,1,2)</f>
        <v>1</v>
      </c>
      <c r="M4296" s="266">
        <f>IF(K4296&lt;$C$1,$C$2-$C$1+1,$C$2-K4296+1)</f>
        <v>32</v>
      </c>
      <c r="N4296" s="268">
        <f>M4296/365</f>
        <v>8.7671232876712329E-2</v>
      </c>
      <c r="O4296" s="269">
        <f>'Data and Parameter'!$E$4*'Data and Parameter'!$E$5*('Data and Parameter'!$E$6+'Data and Parameter'!$E$7)*'Data and Parameter'!$E$19*'Data and Parameter'!$E$14*'ER calculations'!N4296</f>
        <v>0.45393964699132677</v>
      </c>
    </row>
    <row r="4297" spans="1:15" ht="15">
      <c r="A4297" s="284">
        <v>4293</v>
      </c>
      <c r="B4297" s="287"/>
      <c r="C4297" s="287"/>
      <c r="D4297" s="284" t="s">
        <v>119</v>
      </c>
      <c r="E4297" s="287"/>
      <c r="F4297" s="285" t="s">
        <v>4418</v>
      </c>
      <c r="G4297" s="266" t="s">
        <v>121</v>
      </c>
      <c r="H4297" s="266">
        <f>IF(G4297="Traditional Stove",0.1,0.2)</f>
        <v>0.1</v>
      </c>
      <c r="I4297" s="266">
        <f>YEAR(J4297)</f>
        <v>2023</v>
      </c>
      <c r="J4297" s="267">
        <v>44998</v>
      </c>
      <c r="K4297" s="267">
        <f>J4297+1</f>
        <v>44999</v>
      </c>
      <c r="L4297" s="266">
        <f>IF(M4297&lt;=365,1,2)</f>
        <v>1</v>
      </c>
      <c r="M4297" s="266">
        <f>IF(K4297&lt;$C$1,$C$2-$C$1+1,$C$2-K4297+1)</f>
        <v>48</v>
      </c>
      <c r="N4297" s="268">
        <f>M4297/365</f>
        <v>0.13150684931506848</v>
      </c>
      <c r="O4297" s="269">
        <f>'Data and Parameter'!$E$4*'Data and Parameter'!$E$5*('Data and Parameter'!$E$6+'Data and Parameter'!$E$7)*'Data and Parameter'!$E$19*'Data and Parameter'!$E$14*'ER calculations'!N4297</f>
        <v>0.68090947048699002</v>
      </c>
    </row>
    <row r="4298" spans="1:15" ht="15">
      <c r="A4298" s="284">
        <v>4294</v>
      </c>
      <c r="B4298" s="287"/>
      <c r="C4298" s="287"/>
      <c r="D4298" s="284" t="s">
        <v>119</v>
      </c>
      <c r="E4298" s="287"/>
      <c r="F4298" s="285" t="s">
        <v>4419</v>
      </c>
      <c r="G4298" s="266" t="s">
        <v>121</v>
      </c>
      <c r="H4298" s="266">
        <f>IF(G4298="Traditional Stove",0.1,0.2)</f>
        <v>0.1</v>
      </c>
      <c r="I4298" s="266">
        <f>YEAR(J4298)</f>
        <v>2023</v>
      </c>
      <c r="J4298" s="267">
        <v>45000</v>
      </c>
      <c r="K4298" s="267">
        <f>J4298+1</f>
        <v>45001</v>
      </c>
      <c r="L4298" s="266">
        <f>IF(M4298&lt;=365,1,2)</f>
        <v>1</v>
      </c>
      <c r="M4298" s="266">
        <f>IF(K4298&lt;$C$1,$C$2-$C$1+1,$C$2-K4298+1)</f>
        <v>46</v>
      </c>
      <c r="N4298" s="268">
        <f>M4298/365</f>
        <v>0.12602739726027398</v>
      </c>
      <c r="O4298" s="269">
        <f>'Data and Parameter'!$E$4*'Data and Parameter'!$E$5*('Data and Parameter'!$E$6+'Data and Parameter'!$E$7)*'Data and Parameter'!$E$19*'Data and Parameter'!$E$14*'ER calculations'!N4298</f>
        <v>0.65253824255003223</v>
      </c>
    </row>
    <row r="4299" spans="1:15" ht="15">
      <c r="A4299" s="284">
        <v>4295</v>
      </c>
      <c r="B4299" s="287"/>
      <c r="C4299" s="287"/>
      <c r="D4299" s="284" t="s">
        <v>119</v>
      </c>
      <c r="E4299" s="287"/>
      <c r="F4299" s="285" t="s">
        <v>4420</v>
      </c>
      <c r="G4299" s="266" t="s">
        <v>121</v>
      </c>
      <c r="H4299" s="266">
        <f>IF(G4299="Traditional Stove",0.1,0.2)</f>
        <v>0.1</v>
      </c>
      <c r="I4299" s="266">
        <f>YEAR(J4299)</f>
        <v>2023</v>
      </c>
      <c r="J4299" s="267">
        <v>44989</v>
      </c>
      <c r="K4299" s="267">
        <f>J4299+1</f>
        <v>44990</v>
      </c>
      <c r="L4299" s="266">
        <f>IF(M4299&lt;=365,1,2)</f>
        <v>1</v>
      </c>
      <c r="M4299" s="266">
        <f>IF(K4299&lt;$C$1,$C$2-$C$1+1,$C$2-K4299+1)</f>
        <v>57</v>
      </c>
      <c r="N4299" s="268">
        <f>M4299/365</f>
        <v>0.15616438356164383</v>
      </c>
      <c r="O4299" s="269">
        <f>'Data and Parameter'!$E$4*'Data and Parameter'!$E$5*('Data and Parameter'!$E$6+'Data and Parameter'!$E$7)*'Data and Parameter'!$E$19*'Data and Parameter'!$E$14*'ER calculations'!N4299</f>
        <v>0.80857999620330079</v>
      </c>
    </row>
    <row r="4300" spans="1:15" ht="15">
      <c r="A4300" s="284">
        <v>4296</v>
      </c>
      <c r="B4300" s="287"/>
      <c r="C4300" s="287"/>
      <c r="D4300" s="284" t="s">
        <v>119</v>
      </c>
      <c r="E4300" s="287"/>
      <c r="F4300" s="285" t="s">
        <v>4421</v>
      </c>
      <c r="G4300" s="266" t="s">
        <v>121</v>
      </c>
      <c r="H4300" s="266">
        <f>IF(G4300="Traditional Stove",0.1,0.2)</f>
        <v>0.1</v>
      </c>
      <c r="I4300" s="266">
        <f>YEAR(J4300)</f>
        <v>2023</v>
      </c>
      <c r="J4300" s="267">
        <v>45000</v>
      </c>
      <c r="K4300" s="267">
        <f>J4300+1</f>
        <v>45001</v>
      </c>
      <c r="L4300" s="266">
        <f>IF(M4300&lt;=365,1,2)</f>
        <v>1</v>
      </c>
      <c r="M4300" s="266">
        <f>IF(K4300&lt;$C$1,$C$2-$C$1+1,$C$2-K4300+1)</f>
        <v>46</v>
      </c>
      <c r="N4300" s="268">
        <f>M4300/365</f>
        <v>0.12602739726027398</v>
      </c>
      <c r="O4300" s="269">
        <f>'Data and Parameter'!$E$4*'Data and Parameter'!$E$5*('Data and Parameter'!$E$6+'Data and Parameter'!$E$7)*'Data and Parameter'!$E$19*'Data and Parameter'!$E$14*'ER calculations'!N4300</f>
        <v>0.65253824255003223</v>
      </c>
    </row>
    <row r="4301" spans="1:15" ht="15">
      <c r="A4301" s="284">
        <v>4297</v>
      </c>
      <c r="B4301" s="287"/>
      <c r="C4301" s="287"/>
      <c r="D4301" s="284" t="s">
        <v>119</v>
      </c>
      <c r="E4301" s="287"/>
      <c r="F4301" s="285" t="s">
        <v>4422</v>
      </c>
      <c r="G4301" s="266" t="s">
        <v>121</v>
      </c>
      <c r="H4301" s="266">
        <f>IF(G4301="Traditional Stove",0.1,0.2)</f>
        <v>0.1</v>
      </c>
      <c r="I4301" s="266">
        <f>YEAR(J4301)</f>
        <v>2023</v>
      </c>
      <c r="J4301" s="267">
        <v>44989</v>
      </c>
      <c r="K4301" s="267">
        <f>J4301+1</f>
        <v>44990</v>
      </c>
      <c r="L4301" s="266">
        <f>IF(M4301&lt;=365,1,2)</f>
        <v>1</v>
      </c>
      <c r="M4301" s="266">
        <f>IF(K4301&lt;$C$1,$C$2-$C$1+1,$C$2-K4301+1)</f>
        <v>57</v>
      </c>
      <c r="N4301" s="268">
        <f>M4301/365</f>
        <v>0.15616438356164383</v>
      </c>
      <c r="O4301" s="269">
        <f>'Data and Parameter'!$E$4*'Data and Parameter'!$E$5*('Data and Parameter'!$E$6+'Data and Parameter'!$E$7)*'Data and Parameter'!$E$19*'Data and Parameter'!$E$14*'ER calculations'!N4301</f>
        <v>0.80857999620330079</v>
      </c>
    </row>
    <row r="4302" spans="1:15" ht="15">
      <c r="A4302" s="284">
        <v>4298</v>
      </c>
      <c r="B4302" s="287"/>
      <c r="C4302" s="287"/>
      <c r="D4302" s="284" t="s">
        <v>119</v>
      </c>
      <c r="E4302" s="287"/>
      <c r="F4302" s="285" t="s">
        <v>4423</v>
      </c>
      <c r="G4302" s="266" t="s">
        <v>121</v>
      </c>
      <c r="H4302" s="266">
        <f>IF(G4302="Traditional Stove",0.1,0.2)</f>
        <v>0.1</v>
      </c>
      <c r="I4302" s="266">
        <f>YEAR(J4302)</f>
        <v>2023</v>
      </c>
      <c r="J4302" s="267">
        <v>45000</v>
      </c>
      <c r="K4302" s="267">
        <f>J4302+1</f>
        <v>45001</v>
      </c>
      <c r="L4302" s="266">
        <f>IF(M4302&lt;=365,1,2)</f>
        <v>1</v>
      </c>
      <c r="M4302" s="266">
        <f>IF(K4302&lt;$C$1,$C$2-$C$1+1,$C$2-K4302+1)</f>
        <v>46</v>
      </c>
      <c r="N4302" s="268">
        <f>M4302/365</f>
        <v>0.12602739726027398</v>
      </c>
      <c r="O4302" s="269">
        <f>'Data and Parameter'!$E$4*'Data and Parameter'!$E$5*('Data and Parameter'!$E$6+'Data and Parameter'!$E$7)*'Data and Parameter'!$E$19*'Data and Parameter'!$E$14*'ER calculations'!N4302</f>
        <v>0.65253824255003223</v>
      </c>
    </row>
    <row r="4303" spans="1:15" ht="15">
      <c r="A4303" s="284">
        <v>4299</v>
      </c>
      <c r="B4303" s="287"/>
      <c r="C4303" s="287"/>
      <c r="D4303" s="284" t="s">
        <v>588</v>
      </c>
      <c r="E4303" s="287"/>
      <c r="F4303" s="285" t="s">
        <v>4424</v>
      </c>
      <c r="G4303" s="266" t="s">
        <v>121</v>
      </c>
      <c r="H4303" s="266">
        <f>IF(G4303="Traditional Stove",0.1,0.2)</f>
        <v>0.1</v>
      </c>
      <c r="I4303" s="266">
        <f>YEAR(J4303)</f>
        <v>2023</v>
      </c>
      <c r="J4303" s="267">
        <v>45014</v>
      </c>
      <c r="K4303" s="267">
        <f>J4303+1</f>
        <v>45015</v>
      </c>
      <c r="L4303" s="266">
        <f>IF(M4303&lt;=365,1,2)</f>
        <v>1</v>
      </c>
      <c r="M4303" s="266">
        <f>IF(K4303&lt;$C$1,$C$2-$C$1+1,$C$2-K4303+1)</f>
        <v>32</v>
      </c>
      <c r="N4303" s="268">
        <f>M4303/365</f>
        <v>8.7671232876712329E-2</v>
      </c>
      <c r="O4303" s="269">
        <f>'Data and Parameter'!$E$4*'Data and Parameter'!$E$5*('Data and Parameter'!$E$6+'Data and Parameter'!$E$7)*'Data and Parameter'!$E$19*'Data and Parameter'!$E$14*'ER calculations'!N4303</f>
        <v>0.45393964699132677</v>
      </c>
    </row>
    <row r="4304" spans="1:15" ht="15">
      <c r="A4304" s="284">
        <v>4300</v>
      </c>
      <c r="B4304" s="287"/>
      <c r="C4304" s="287"/>
      <c r="D4304" s="284" t="s">
        <v>119</v>
      </c>
      <c r="E4304" s="287"/>
      <c r="F4304" s="285" t="s">
        <v>4425</v>
      </c>
      <c r="G4304" s="266" t="s">
        <v>121</v>
      </c>
      <c r="H4304" s="266">
        <f>IF(G4304="Traditional Stove",0.1,0.2)</f>
        <v>0.1</v>
      </c>
      <c r="I4304" s="266">
        <f>YEAR(J4304)</f>
        <v>2023</v>
      </c>
      <c r="J4304" s="267">
        <v>44989</v>
      </c>
      <c r="K4304" s="267">
        <f>J4304+1</f>
        <v>44990</v>
      </c>
      <c r="L4304" s="266">
        <f>IF(M4304&lt;=365,1,2)</f>
        <v>1</v>
      </c>
      <c r="M4304" s="266">
        <f>IF(K4304&lt;$C$1,$C$2-$C$1+1,$C$2-K4304+1)</f>
        <v>57</v>
      </c>
      <c r="N4304" s="268">
        <f>M4304/365</f>
        <v>0.15616438356164383</v>
      </c>
      <c r="O4304" s="269">
        <f>'Data and Parameter'!$E$4*'Data and Parameter'!$E$5*('Data and Parameter'!$E$6+'Data and Parameter'!$E$7)*'Data and Parameter'!$E$19*'Data and Parameter'!$E$14*'ER calculations'!N4304</f>
        <v>0.80857999620330079</v>
      </c>
    </row>
    <row r="4305" spans="1:15" ht="15">
      <c r="A4305" s="284">
        <v>4301</v>
      </c>
      <c r="B4305" s="287"/>
      <c r="C4305" s="287"/>
      <c r="D4305" s="284" t="s">
        <v>119</v>
      </c>
      <c r="E4305" s="287"/>
      <c r="F4305" s="285" t="s">
        <v>4426</v>
      </c>
      <c r="G4305" s="266" t="s">
        <v>121</v>
      </c>
      <c r="H4305" s="266">
        <f>IF(G4305="Traditional Stove",0.1,0.2)</f>
        <v>0.1</v>
      </c>
      <c r="I4305" s="266">
        <f>YEAR(J4305)</f>
        <v>2023</v>
      </c>
      <c r="J4305" s="267">
        <v>44989</v>
      </c>
      <c r="K4305" s="267">
        <f>J4305+1</f>
        <v>44990</v>
      </c>
      <c r="L4305" s="266">
        <f>IF(M4305&lt;=365,1,2)</f>
        <v>1</v>
      </c>
      <c r="M4305" s="266">
        <f>IF(K4305&lt;$C$1,$C$2-$C$1+1,$C$2-K4305+1)</f>
        <v>57</v>
      </c>
      <c r="N4305" s="268">
        <f>M4305/365</f>
        <v>0.15616438356164383</v>
      </c>
      <c r="O4305" s="269">
        <f>'Data and Parameter'!$E$4*'Data and Parameter'!$E$5*('Data and Parameter'!$E$6+'Data and Parameter'!$E$7)*'Data and Parameter'!$E$19*'Data and Parameter'!$E$14*'ER calculations'!N4305</f>
        <v>0.80857999620330079</v>
      </c>
    </row>
    <row r="4306" spans="1:15" ht="15">
      <c r="A4306" s="284">
        <v>4302</v>
      </c>
      <c r="B4306" s="287"/>
      <c r="C4306" s="287"/>
      <c r="D4306" s="284" t="s">
        <v>119</v>
      </c>
      <c r="E4306" s="287"/>
      <c r="F4306" s="285" t="s">
        <v>4427</v>
      </c>
      <c r="G4306" s="266" t="s">
        <v>121</v>
      </c>
      <c r="H4306" s="266">
        <f>IF(G4306="Traditional Stove",0.1,0.2)</f>
        <v>0.1</v>
      </c>
      <c r="I4306" s="266">
        <f>YEAR(J4306)</f>
        <v>2023</v>
      </c>
      <c r="J4306" s="267">
        <v>45000</v>
      </c>
      <c r="K4306" s="267">
        <f>J4306+1</f>
        <v>45001</v>
      </c>
      <c r="L4306" s="266">
        <f>IF(M4306&lt;=365,1,2)</f>
        <v>1</v>
      </c>
      <c r="M4306" s="266">
        <f>IF(K4306&lt;$C$1,$C$2-$C$1+1,$C$2-K4306+1)</f>
        <v>46</v>
      </c>
      <c r="N4306" s="268">
        <f>M4306/365</f>
        <v>0.12602739726027398</v>
      </c>
      <c r="O4306" s="269">
        <f>'Data and Parameter'!$E$4*'Data and Parameter'!$E$5*('Data and Parameter'!$E$6+'Data and Parameter'!$E$7)*'Data and Parameter'!$E$19*'Data and Parameter'!$E$14*'ER calculations'!N4306</f>
        <v>0.65253824255003223</v>
      </c>
    </row>
    <row r="4307" spans="1:15" ht="15">
      <c r="A4307" s="284">
        <v>4303</v>
      </c>
      <c r="B4307" s="287"/>
      <c r="C4307" s="287"/>
      <c r="D4307" s="284" t="s">
        <v>588</v>
      </c>
      <c r="E4307" s="287"/>
      <c r="F4307" s="285" t="s">
        <v>4428</v>
      </c>
      <c r="G4307" s="266" t="s">
        <v>121</v>
      </c>
      <c r="H4307" s="266">
        <f>IF(G4307="Traditional Stove",0.1,0.2)</f>
        <v>0.1</v>
      </c>
      <c r="I4307" s="266">
        <f>YEAR(J4307)</f>
        <v>2023</v>
      </c>
      <c r="J4307" s="267">
        <v>45014</v>
      </c>
      <c r="K4307" s="267">
        <f>J4307+1</f>
        <v>45015</v>
      </c>
      <c r="L4307" s="266">
        <f>IF(M4307&lt;=365,1,2)</f>
        <v>1</v>
      </c>
      <c r="M4307" s="266">
        <f>IF(K4307&lt;$C$1,$C$2-$C$1+1,$C$2-K4307+1)</f>
        <v>32</v>
      </c>
      <c r="N4307" s="268">
        <f>M4307/365</f>
        <v>8.7671232876712329E-2</v>
      </c>
      <c r="O4307" s="269">
        <f>'Data and Parameter'!$E$4*'Data and Parameter'!$E$5*('Data and Parameter'!$E$6+'Data and Parameter'!$E$7)*'Data and Parameter'!$E$19*'Data and Parameter'!$E$14*'ER calculations'!N4307</f>
        <v>0.45393964699132677</v>
      </c>
    </row>
    <row r="4308" spans="1:15" ht="15">
      <c r="A4308" s="284">
        <v>4304</v>
      </c>
      <c r="B4308" s="287"/>
      <c r="C4308" s="287"/>
      <c r="D4308" s="284" t="s">
        <v>119</v>
      </c>
      <c r="E4308" s="287"/>
      <c r="F4308" s="285" t="s">
        <v>4429</v>
      </c>
      <c r="G4308" s="266" t="s">
        <v>121</v>
      </c>
      <c r="H4308" s="266">
        <f>IF(G4308="Traditional Stove",0.1,0.2)</f>
        <v>0.1</v>
      </c>
      <c r="I4308" s="266">
        <f>YEAR(J4308)</f>
        <v>2023</v>
      </c>
      <c r="J4308" s="267">
        <v>44989</v>
      </c>
      <c r="K4308" s="267">
        <f>J4308+1</f>
        <v>44990</v>
      </c>
      <c r="L4308" s="266">
        <f>IF(M4308&lt;=365,1,2)</f>
        <v>1</v>
      </c>
      <c r="M4308" s="266">
        <f>IF(K4308&lt;$C$1,$C$2-$C$1+1,$C$2-K4308+1)</f>
        <v>57</v>
      </c>
      <c r="N4308" s="268">
        <f>M4308/365</f>
        <v>0.15616438356164383</v>
      </c>
      <c r="O4308" s="269">
        <f>'Data and Parameter'!$E$4*'Data and Parameter'!$E$5*('Data and Parameter'!$E$6+'Data and Parameter'!$E$7)*'Data and Parameter'!$E$19*'Data and Parameter'!$E$14*'ER calculations'!N4308</f>
        <v>0.80857999620330079</v>
      </c>
    </row>
    <row r="4309" spans="1:15" ht="15">
      <c r="A4309" s="284">
        <v>4305</v>
      </c>
      <c r="B4309" s="287"/>
      <c r="C4309" s="287"/>
      <c r="D4309" s="284" t="s">
        <v>119</v>
      </c>
      <c r="E4309" s="287"/>
      <c r="F4309" s="285" t="s">
        <v>4430</v>
      </c>
      <c r="G4309" s="266" t="s">
        <v>121</v>
      </c>
      <c r="H4309" s="266">
        <f>IF(G4309="Traditional Stove",0.1,0.2)</f>
        <v>0.1</v>
      </c>
      <c r="I4309" s="266">
        <f>YEAR(J4309)</f>
        <v>2023</v>
      </c>
      <c r="J4309" s="267">
        <v>44989</v>
      </c>
      <c r="K4309" s="267">
        <f>J4309+1</f>
        <v>44990</v>
      </c>
      <c r="L4309" s="266">
        <f>IF(M4309&lt;=365,1,2)</f>
        <v>1</v>
      </c>
      <c r="M4309" s="266">
        <f>IF(K4309&lt;$C$1,$C$2-$C$1+1,$C$2-K4309+1)</f>
        <v>57</v>
      </c>
      <c r="N4309" s="268">
        <f>M4309/365</f>
        <v>0.15616438356164383</v>
      </c>
      <c r="O4309" s="269">
        <f>'Data and Parameter'!$E$4*'Data and Parameter'!$E$5*('Data and Parameter'!$E$6+'Data and Parameter'!$E$7)*'Data and Parameter'!$E$19*'Data and Parameter'!$E$14*'ER calculations'!N4309</f>
        <v>0.80857999620330079</v>
      </c>
    </row>
    <row r="4310" spans="1:15" ht="15">
      <c r="A4310" s="284">
        <v>4306</v>
      </c>
      <c r="B4310" s="287"/>
      <c r="C4310" s="287"/>
      <c r="D4310" s="284" t="s">
        <v>588</v>
      </c>
      <c r="E4310" s="287"/>
      <c r="F4310" s="285" t="s">
        <v>4431</v>
      </c>
      <c r="G4310" s="266" t="s">
        <v>121</v>
      </c>
      <c r="H4310" s="266">
        <f>IF(G4310="Traditional Stove",0.1,0.2)</f>
        <v>0.1</v>
      </c>
      <c r="I4310" s="266">
        <f>YEAR(J4310)</f>
        <v>2023</v>
      </c>
      <c r="J4310" s="267">
        <v>45014</v>
      </c>
      <c r="K4310" s="267">
        <f>J4310+1</f>
        <v>45015</v>
      </c>
      <c r="L4310" s="266">
        <f>IF(M4310&lt;=365,1,2)</f>
        <v>1</v>
      </c>
      <c r="M4310" s="266">
        <f>IF(K4310&lt;$C$1,$C$2-$C$1+1,$C$2-K4310+1)</f>
        <v>32</v>
      </c>
      <c r="N4310" s="268">
        <f>M4310/365</f>
        <v>8.7671232876712329E-2</v>
      </c>
      <c r="O4310" s="269">
        <f>'Data and Parameter'!$E$4*'Data and Parameter'!$E$5*('Data and Parameter'!$E$6+'Data and Parameter'!$E$7)*'Data and Parameter'!$E$19*'Data and Parameter'!$E$14*'ER calculations'!N4310</f>
        <v>0.45393964699132677</v>
      </c>
    </row>
    <row r="4311" spans="1:15" ht="15">
      <c r="A4311" s="284">
        <v>4307</v>
      </c>
      <c r="B4311" s="287"/>
      <c r="C4311" s="287"/>
      <c r="D4311" s="284" t="s">
        <v>119</v>
      </c>
      <c r="E4311" s="287"/>
      <c r="F4311" s="285" t="s">
        <v>4432</v>
      </c>
      <c r="G4311" s="266" t="s">
        <v>121</v>
      </c>
      <c r="H4311" s="266">
        <f>IF(G4311="Traditional Stove",0.1,0.2)</f>
        <v>0.1</v>
      </c>
      <c r="I4311" s="266">
        <f>YEAR(J4311)</f>
        <v>2023</v>
      </c>
      <c r="J4311" s="267">
        <v>44989</v>
      </c>
      <c r="K4311" s="267">
        <f>J4311+1</f>
        <v>44990</v>
      </c>
      <c r="L4311" s="266">
        <f>IF(M4311&lt;=365,1,2)</f>
        <v>1</v>
      </c>
      <c r="M4311" s="266">
        <f>IF(K4311&lt;$C$1,$C$2-$C$1+1,$C$2-K4311+1)</f>
        <v>57</v>
      </c>
      <c r="N4311" s="268">
        <f>M4311/365</f>
        <v>0.15616438356164383</v>
      </c>
      <c r="O4311" s="269">
        <f>'Data and Parameter'!$E$4*'Data and Parameter'!$E$5*('Data and Parameter'!$E$6+'Data and Parameter'!$E$7)*'Data and Parameter'!$E$19*'Data and Parameter'!$E$14*'ER calculations'!N4311</f>
        <v>0.80857999620330079</v>
      </c>
    </row>
    <row r="4312" spans="1:15" ht="15">
      <c r="A4312" s="284">
        <v>4308</v>
      </c>
      <c r="B4312" s="287"/>
      <c r="C4312" s="287"/>
      <c r="D4312" s="284" t="s">
        <v>119</v>
      </c>
      <c r="E4312" s="287"/>
      <c r="F4312" s="285" t="s">
        <v>4433</v>
      </c>
      <c r="G4312" s="266" t="s">
        <v>121</v>
      </c>
      <c r="H4312" s="266">
        <f>IF(G4312="Traditional Stove",0.1,0.2)</f>
        <v>0.1</v>
      </c>
      <c r="I4312" s="266">
        <f>YEAR(J4312)</f>
        <v>2023</v>
      </c>
      <c r="J4312" s="267">
        <v>44989</v>
      </c>
      <c r="K4312" s="267">
        <f>J4312+1</f>
        <v>44990</v>
      </c>
      <c r="L4312" s="266">
        <f>IF(M4312&lt;=365,1,2)</f>
        <v>1</v>
      </c>
      <c r="M4312" s="266">
        <f>IF(K4312&lt;$C$1,$C$2-$C$1+1,$C$2-K4312+1)</f>
        <v>57</v>
      </c>
      <c r="N4312" s="268">
        <f>M4312/365</f>
        <v>0.15616438356164383</v>
      </c>
      <c r="O4312" s="269">
        <f>'Data and Parameter'!$E$4*'Data and Parameter'!$E$5*('Data and Parameter'!$E$6+'Data and Parameter'!$E$7)*'Data and Parameter'!$E$19*'Data and Parameter'!$E$14*'ER calculations'!N4312</f>
        <v>0.80857999620330079</v>
      </c>
    </row>
    <row r="4313" spans="1:15" ht="15">
      <c r="A4313" s="284">
        <v>4309</v>
      </c>
      <c r="B4313" s="287"/>
      <c r="C4313" s="287"/>
      <c r="D4313" s="284" t="s">
        <v>588</v>
      </c>
      <c r="E4313" s="287"/>
      <c r="F4313" s="285" t="s">
        <v>4434</v>
      </c>
      <c r="G4313" s="266" t="s">
        <v>121</v>
      </c>
      <c r="H4313" s="266">
        <f>IF(G4313="Traditional Stove",0.1,0.2)</f>
        <v>0.1</v>
      </c>
      <c r="I4313" s="266">
        <f>YEAR(J4313)</f>
        <v>2023</v>
      </c>
      <c r="J4313" s="267">
        <v>45014</v>
      </c>
      <c r="K4313" s="267">
        <f>J4313+1</f>
        <v>45015</v>
      </c>
      <c r="L4313" s="266">
        <f>IF(M4313&lt;=365,1,2)</f>
        <v>1</v>
      </c>
      <c r="M4313" s="266">
        <f>IF(K4313&lt;$C$1,$C$2-$C$1+1,$C$2-K4313+1)</f>
        <v>32</v>
      </c>
      <c r="N4313" s="268">
        <f>M4313/365</f>
        <v>8.7671232876712329E-2</v>
      </c>
      <c r="O4313" s="269">
        <f>'Data and Parameter'!$E$4*'Data and Parameter'!$E$5*('Data and Parameter'!$E$6+'Data and Parameter'!$E$7)*'Data and Parameter'!$E$19*'Data and Parameter'!$E$14*'ER calculations'!N4313</f>
        <v>0.45393964699132677</v>
      </c>
    </row>
    <row r="4314" spans="1:15" ht="15">
      <c r="A4314" s="284">
        <v>4310</v>
      </c>
      <c r="B4314" s="287"/>
      <c r="C4314" s="287"/>
      <c r="D4314" s="284" t="s">
        <v>119</v>
      </c>
      <c r="E4314" s="287"/>
      <c r="F4314" s="285" t="s">
        <v>4435</v>
      </c>
      <c r="G4314" s="266" t="s">
        <v>121</v>
      </c>
      <c r="H4314" s="266">
        <f>IF(G4314="Traditional Stove",0.1,0.2)</f>
        <v>0.1</v>
      </c>
      <c r="I4314" s="266">
        <f>YEAR(J4314)</f>
        <v>2023</v>
      </c>
      <c r="J4314" s="267">
        <v>44989</v>
      </c>
      <c r="K4314" s="267">
        <f>J4314+1</f>
        <v>44990</v>
      </c>
      <c r="L4314" s="266">
        <f>IF(M4314&lt;=365,1,2)</f>
        <v>1</v>
      </c>
      <c r="M4314" s="266">
        <f>IF(K4314&lt;$C$1,$C$2-$C$1+1,$C$2-K4314+1)</f>
        <v>57</v>
      </c>
      <c r="N4314" s="268">
        <f>M4314/365</f>
        <v>0.15616438356164383</v>
      </c>
      <c r="O4314" s="269">
        <f>'Data and Parameter'!$E$4*'Data and Parameter'!$E$5*('Data and Parameter'!$E$6+'Data and Parameter'!$E$7)*'Data and Parameter'!$E$19*'Data and Parameter'!$E$14*'ER calculations'!N4314</f>
        <v>0.80857999620330079</v>
      </c>
    </row>
    <row r="4315" spans="1:15" ht="15">
      <c r="A4315" s="284">
        <v>4311</v>
      </c>
      <c r="B4315" s="287"/>
      <c r="C4315" s="287"/>
      <c r="D4315" s="284" t="s">
        <v>119</v>
      </c>
      <c r="E4315" s="287"/>
      <c r="F4315" s="285" t="s">
        <v>4436</v>
      </c>
      <c r="G4315" s="266" t="s">
        <v>121</v>
      </c>
      <c r="H4315" s="266">
        <f>IF(G4315="Traditional Stove",0.1,0.2)</f>
        <v>0.1</v>
      </c>
      <c r="I4315" s="266">
        <f>YEAR(J4315)</f>
        <v>2023</v>
      </c>
      <c r="J4315" s="267">
        <v>44989</v>
      </c>
      <c r="K4315" s="267">
        <f>J4315+1</f>
        <v>44990</v>
      </c>
      <c r="L4315" s="266">
        <f>IF(M4315&lt;=365,1,2)</f>
        <v>1</v>
      </c>
      <c r="M4315" s="266">
        <f>IF(K4315&lt;$C$1,$C$2-$C$1+1,$C$2-K4315+1)</f>
        <v>57</v>
      </c>
      <c r="N4315" s="268">
        <f>M4315/365</f>
        <v>0.15616438356164383</v>
      </c>
      <c r="O4315" s="269">
        <f>'Data and Parameter'!$E$4*'Data and Parameter'!$E$5*('Data and Parameter'!$E$6+'Data and Parameter'!$E$7)*'Data and Parameter'!$E$19*'Data and Parameter'!$E$14*'ER calculations'!N4315</f>
        <v>0.80857999620330079</v>
      </c>
    </row>
    <row r="4316" spans="1:15" ht="15">
      <c r="A4316" s="284">
        <v>4312</v>
      </c>
      <c r="B4316" s="287"/>
      <c r="C4316" s="287"/>
      <c r="D4316" s="284" t="s">
        <v>119</v>
      </c>
      <c r="E4316" s="287"/>
      <c r="F4316" s="285" t="s">
        <v>4437</v>
      </c>
      <c r="G4316" s="266" t="s">
        <v>121</v>
      </c>
      <c r="H4316" s="266">
        <f>IF(G4316="Traditional Stove",0.1,0.2)</f>
        <v>0.1</v>
      </c>
      <c r="I4316" s="266">
        <f>YEAR(J4316)</f>
        <v>2023</v>
      </c>
      <c r="J4316" s="267">
        <v>44989</v>
      </c>
      <c r="K4316" s="267">
        <f>J4316+1</f>
        <v>44990</v>
      </c>
      <c r="L4316" s="266">
        <f>IF(M4316&lt;=365,1,2)</f>
        <v>1</v>
      </c>
      <c r="M4316" s="266">
        <f>IF(K4316&lt;$C$1,$C$2-$C$1+1,$C$2-K4316+1)</f>
        <v>57</v>
      </c>
      <c r="N4316" s="268">
        <f>M4316/365</f>
        <v>0.15616438356164383</v>
      </c>
      <c r="O4316" s="269">
        <f>'Data and Parameter'!$E$4*'Data and Parameter'!$E$5*('Data and Parameter'!$E$6+'Data and Parameter'!$E$7)*'Data and Parameter'!$E$19*'Data and Parameter'!$E$14*'ER calculations'!N4316</f>
        <v>0.80857999620330079</v>
      </c>
    </row>
    <row r="4317" spans="1:15" ht="15">
      <c r="A4317" s="284">
        <v>4313</v>
      </c>
      <c r="B4317" s="287"/>
      <c r="C4317" s="287"/>
      <c r="D4317" s="284" t="s">
        <v>588</v>
      </c>
      <c r="E4317" s="287"/>
      <c r="F4317" s="285" t="s">
        <v>4438</v>
      </c>
      <c r="G4317" s="266" t="s">
        <v>121</v>
      </c>
      <c r="H4317" s="266">
        <f>IF(G4317="Traditional Stove",0.1,0.2)</f>
        <v>0.1</v>
      </c>
      <c r="I4317" s="266">
        <f>YEAR(J4317)</f>
        <v>2023</v>
      </c>
      <c r="J4317" s="267">
        <v>45014</v>
      </c>
      <c r="K4317" s="267">
        <f>J4317+1</f>
        <v>45015</v>
      </c>
      <c r="L4317" s="266">
        <f>IF(M4317&lt;=365,1,2)</f>
        <v>1</v>
      </c>
      <c r="M4317" s="266">
        <f>IF(K4317&lt;$C$1,$C$2-$C$1+1,$C$2-K4317+1)</f>
        <v>32</v>
      </c>
      <c r="N4317" s="268">
        <f>M4317/365</f>
        <v>8.7671232876712329E-2</v>
      </c>
      <c r="O4317" s="269">
        <f>'Data and Parameter'!$E$4*'Data and Parameter'!$E$5*('Data and Parameter'!$E$6+'Data and Parameter'!$E$7)*'Data and Parameter'!$E$19*'Data and Parameter'!$E$14*'ER calculations'!N4317</f>
        <v>0.45393964699132677</v>
      </c>
    </row>
    <row r="4318" spans="1:15" ht="15">
      <c r="A4318" s="284">
        <v>4314</v>
      </c>
      <c r="B4318" s="287"/>
      <c r="C4318" s="287"/>
      <c r="D4318" s="284" t="s">
        <v>119</v>
      </c>
      <c r="E4318" s="287"/>
      <c r="F4318" s="285" t="s">
        <v>4439</v>
      </c>
      <c r="G4318" s="266" t="s">
        <v>121</v>
      </c>
      <c r="H4318" s="266">
        <f>IF(G4318="Traditional Stove",0.1,0.2)</f>
        <v>0.1</v>
      </c>
      <c r="I4318" s="266">
        <f>YEAR(J4318)</f>
        <v>2023</v>
      </c>
      <c r="J4318" s="267">
        <v>44989</v>
      </c>
      <c r="K4318" s="267">
        <f>J4318+1</f>
        <v>44990</v>
      </c>
      <c r="L4318" s="266">
        <f>IF(M4318&lt;=365,1,2)</f>
        <v>1</v>
      </c>
      <c r="M4318" s="266">
        <f>IF(K4318&lt;$C$1,$C$2-$C$1+1,$C$2-K4318+1)</f>
        <v>57</v>
      </c>
      <c r="N4318" s="268">
        <f>M4318/365</f>
        <v>0.15616438356164383</v>
      </c>
      <c r="O4318" s="269">
        <f>'Data and Parameter'!$E$4*'Data and Parameter'!$E$5*('Data and Parameter'!$E$6+'Data and Parameter'!$E$7)*'Data and Parameter'!$E$19*'Data and Parameter'!$E$14*'ER calculations'!N4318</f>
        <v>0.80857999620330079</v>
      </c>
    </row>
    <row r="4319" spans="1:15" ht="15">
      <c r="A4319" s="284">
        <v>4315</v>
      </c>
      <c r="B4319" s="287"/>
      <c r="C4319" s="287"/>
      <c r="D4319" s="284" t="s">
        <v>588</v>
      </c>
      <c r="E4319" s="287"/>
      <c r="F4319" s="285" t="s">
        <v>4440</v>
      </c>
      <c r="G4319" s="266" t="s">
        <v>121</v>
      </c>
      <c r="H4319" s="266">
        <f>IF(G4319="Traditional Stove",0.1,0.2)</f>
        <v>0.1</v>
      </c>
      <c r="I4319" s="266">
        <f>YEAR(J4319)</f>
        <v>2023</v>
      </c>
      <c r="J4319" s="267">
        <v>45014</v>
      </c>
      <c r="K4319" s="267">
        <f>J4319+1</f>
        <v>45015</v>
      </c>
      <c r="L4319" s="266">
        <f>IF(M4319&lt;=365,1,2)</f>
        <v>1</v>
      </c>
      <c r="M4319" s="266">
        <f>IF(K4319&lt;$C$1,$C$2-$C$1+1,$C$2-K4319+1)</f>
        <v>32</v>
      </c>
      <c r="N4319" s="268">
        <f>M4319/365</f>
        <v>8.7671232876712329E-2</v>
      </c>
      <c r="O4319" s="269">
        <f>'Data and Parameter'!$E$4*'Data and Parameter'!$E$5*('Data and Parameter'!$E$6+'Data and Parameter'!$E$7)*'Data and Parameter'!$E$19*'Data and Parameter'!$E$14*'ER calculations'!N4319</f>
        <v>0.45393964699132677</v>
      </c>
    </row>
    <row r="4320" spans="1:15" ht="15">
      <c r="A4320" s="284">
        <v>4316</v>
      </c>
      <c r="B4320" s="287"/>
      <c r="C4320" s="287"/>
      <c r="D4320" s="284" t="s">
        <v>119</v>
      </c>
      <c r="E4320" s="287"/>
      <c r="F4320" s="285" t="s">
        <v>4441</v>
      </c>
      <c r="G4320" s="266" t="s">
        <v>121</v>
      </c>
      <c r="H4320" s="266">
        <f>IF(G4320="Traditional Stove",0.1,0.2)</f>
        <v>0.1</v>
      </c>
      <c r="I4320" s="266">
        <f>YEAR(J4320)</f>
        <v>2023</v>
      </c>
      <c r="J4320" s="267">
        <v>44989</v>
      </c>
      <c r="K4320" s="267">
        <f>J4320+1</f>
        <v>44990</v>
      </c>
      <c r="L4320" s="266">
        <f>IF(M4320&lt;=365,1,2)</f>
        <v>1</v>
      </c>
      <c r="M4320" s="266">
        <f>IF(K4320&lt;$C$1,$C$2-$C$1+1,$C$2-K4320+1)</f>
        <v>57</v>
      </c>
      <c r="N4320" s="268">
        <f>M4320/365</f>
        <v>0.15616438356164383</v>
      </c>
      <c r="O4320" s="269">
        <f>'Data and Parameter'!$E$4*'Data and Parameter'!$E$5*('Data and Parameter'!$E$6+'Data and Parameter'!$E$7)*'Data and Parameter'!$E$19*'Data and Parameter'!$E$14*'ER calculations'!N4320</f>
        <v>0.80857999620330079</v>
      </c>
    </row>
    <row r="4321" spans="1:15" ht="15">
      <c r="A4321" s="284">
        <v>4317</v>
      </c>
      <c r="B4321" s="287"/>
      <c r="C4321" s="287"/>
      <c r="D4321" s="284" t="s">
        <v>119</v>
      </c>
      <c r="E4321" s="287"/>
      <c r="F4321" s="285" t="s">
        <v>4442</v>
      </c>
      <c r="G4321" s="266" t="s">
        <v>121</v>
      </c>
      <c r="H4321" s="266">
        <f>IF(G4321="Traditional Stove",0.1,0.2)</f>
        <v>0.1</v>
      </c>
      <c r="I4321" s="266">
        <f>YEAR(J4321)</f>
        <v>2023</v>
      </c>
      <c r="J4321" s="267">
        <v>44989</v>
      </c>
      <c r="K4321" s="267">
        <f>J4321+1</f>
        <v>44990</v>
      </c>
      <c r="L4321" s="266">
        <f>IF(M4321&lt;=365,1,2)</f>
        <v>1</v>
      </c>
      <c r="M4321" s="266">
        <f>IF(K4321&lt;$C$1,$C$2-$C$1+1,$C$2-K4321+1)</f>
        <v>57</v>
      </c>
      <c r="N4321" s="268">
        <f>M4321/365</f>
        <v>0.15616438356164383</v>
      </c>
      <c r="O4321" s="269">
        <f>'Data and Parameter'!$E$4*'Data and Parameter'!$E$5*('Data and Parameter'!$E$6+'Data and Parameter'!$E$7)*'Data and Parameter'!$E$19*'Data and Parameter'!$E$14*'ER calculations'!N4321</f>
        <v>0.80857999620330079</v>
      </c>
    </row>
    <row r="4322" spans="1:15" ht="15">
      <c r="A4322" s="284">
        <v>4318</v>
      </c>
      <c r="B4322" s="287"/>
      <c r="C4322" s="287"/>
      <c r="D4322" s="284" t="s">
        <v>119</v>
      </c>
      <c r="E4322" s="287"/>
      <c r="F4322" s="285" t="s">
        <v>4443</v>
      </c>
      <c r="G4322" s="266" t="s">
        <v>121</v>
      </c>
      <c r="H4322" s="266">
        <f>IF(G4322="Traditional Stove",0.1,0.2)</f>
        <v>0.1</v>
      </c>
      <c r="I4322" s="266">
        <f>YEAR(J4322)</f>
        <v>2023</v>
      </c>
      <c r="J4322" s="267">
        <v>44989</v>
      </c>
      <c r="K4322" s="267">
        <f>J4322+1</f>
        <v>44990</v>
      </c>
      <c r="L4322" s="266">
        <f>IF(M4322&lt;=365,1,2)</f>
        <v>1</v>
      </c>
      <c r="M4322" s="266">
        <f>IF(K4322&lt;$C$1,$C$2-$C$1+1,$C$2-K4322+1)</f>
        <v>57</v>
      </c>
      <c r="N4322" s="268">
        <f>M4322/365</f>
        <v>0.15616438356164383</v>
      </c>
      <c r="O4322" s="269">
        <f>'Data and Parameter'!$E$4*'Data and Parameter'!$E$5*('Data and Parameter'!$E$6+'Data and Parameter'!$E$7)*'Data and Parameter'!$E$19*'Data and Parameter'!$E$14*'ER calculations'!N4322</f>
        <v>0.80857999620330079</v>
      </c>
    </row>
    <row r="4323" spans="1:15" ht="15">
      <c r="A4323" s="284">
        <v>4319</v>
      </c>
      <c r="B4323" s="287"/>
      <c r="C4323" s="287"/>
      <c r="D4323" s="284" t="s">
        <v>588</v>
      </c>
      <c r="E4323" s="287"/>
      <c r="F4323" s="285" t="s">
        <v>4444</v>
      </c>
      <c r="G4323" s="266" t="s">
        <v>121</v>
      </c>
      <c r="H4323" s="266">
        <f>IF(G4323="Traditional Stove",0.1,0.2)</f>
        <v>0.1</v>
      </c>
      <c r="I4323" s="266">
        <f>YEAR(J4323)</f>
        <v>2023</v>
      </c>
      <c r="J4323" s="267">
        <v>45014</v>
      </c>
      <c r="K4323" s="267">
        <f>J4323+1</f>
        <v>45015</v>
      </c>
      <c r="L4323" s="266">
        <f>IF(M4323&lt;=365,1,2)</f>
        <v>1</v>
      </c>
      <c r="M4323" s="266">
        <f>IF(K4323&lt;$C$1,$C$2-$C$1+1,$C$2-K4323+1)</f>
        <v>32</v>
      </c>
      <c r="N4323" s="268">
        <f>M4323/365</f>
        <v>8.7671232876712329E-2</v>
      </c>
      <c r="O4323" s="269">
        <f>'Data and Parameter'!$E$4*'Data and Parameter'!$E$5*('Data and Parameter'!$E$6+'Data and Parameter'!$E$7)*'Data and Parameter'!$E$19*'Data and Parameter'!$E$14*'ER calculations'!N4323</f>
        <v>0.45393964699132677</v>
      </c>
    </row>
    <row r="4324" spans="1:15" ht="15">
      <c r="A4324" s="284">
        <v>4320</v>
      </c>
      <c r="B4324" s="287"/>
      <c r="C4324" s="287"/>
      <c r="D4324" s="284" t="s">
        <v>119</v>
      </c>
      <c r="E4324" s="287"/>
      <c r="F4324" s="285" t="s">
        <v>4445</v>
      </c>
      <c r="G4324" s="266" t="s">
        <v>121</v>
      </c>
      <c r="H4324" s="266">
        <f>IF(G4324="Traditional Stove",0.1,0.2)</f>
        <v>0.1</v>
      </c>
      <c r="I4324" s="266">
        <f>YEAR(J4324)</f>
        <v>2023</v>
      </c>
      <c r="J4324" s="267">
        <v>44989</v>
      </c>
      <c r="K4324" s="267">
        <f>J4324+1</f>
        <v>44990</v>
      </c>
      <c r="L4324" s="266">
        <f>IF(M4324&lt;=365,1,2)</f>
        <v>1</v>
      </c>
      <c r="M4324" s="266">
        <f>IF(K4324&lt;$C$1,$C$2-$C$1+1,$C$2-K4324+1)</f>
        <v>57</v>
      </c>
      <c r="N4324" s="268">
        <f>M4324/365</f>
        <v>0.15616438356164383</v>
      </c>
      <c r="O4324" s="269">
        <f>'Data and Parameter'!$E$4*'Data and Parameter'!$E$5*('Data and Parameter'!$E$6+'Data and Parameter'!$E$7)*'Data and Parameter'!$E$19*'Data and Parameter'!$E$14*'ER calculations'!N4324</f>
        <v>0.80857999620330079</v>
      </c>
    </row>
    <row r="4325" spans="1:15" ht="15">
      <c r="A4325" s="284">
        <v>4321</v>
      </c>
      <c r="B4325" s="287"/>
      <c r="C4325" s="287"/>
      <c r="D4325" s="284" t="s">
        <v>119</v>
      </c>
      <c r="E4325" s="287"/>
      <c r="F4325" s="285" t="s">
        <v>4446</v>
      </c>
      <c r="G4325" s="266" t="s">
        <v>121</v>
      </c>
      <c r="H4325" s="266">
        <f>IF(G4325="Traditional Stove",0.1,0.2)</f>
        <v>0.1</v>
      </c>
      <c r="I4325" s="266">
        <f>YEAR(J4325)</f>
        <v>2023</v>
      </c>
      <c r="J4325" s="267">
        <v>44989</v>
      </c>
      <c r="K4325" s="267">
        <f>J4325+1</f>
        <v>44990</v>
      </c>
      <c r="L4325" s="266">
        <f>IF(M4325&lt;=365,1,2)</f>
        <v>1</v>
      </c>
      <c r="M4325" s="266">
        <f>IF(K4325&lt;$C$1,$C$2-$C$1+1,$C$2-K4325+1)</f>
        <v>57</v>
      </c>
      <c r="N4325" s="268">
        <f>M4325/365</f>
        <v>0.15616438356164383</v>
      </c>
      <c r="O4325" s="269">
        <f>'Data and Parameter'!$E$4*'Data and Parameter'!$E$5*('Data and Parameter'!$E$6+'Data and Parameter'!$E$7)*'Data and Parameter'!$E$19*'Data and Parameter'!$E$14*'ER calculations'!N4325</f>
        <v>0.80857999620330079</v>
      </c>
    </row>
    <row r="4326" spans="1:15" ht="15">
      <c r="A4326" s="284">
        <v>4322</v>
      </c>
      <c r="B4326" s="287"/>
      <c r="C4326" s="287"/>
      <c r="D4326" s="284" t="s">
        <v>588</v>
      </c>
      <c r="E4326" s="287"/>
      <c r="F4326" s="285" t="s">
        <v>4447</v>
      </c>
      <c r="G4326" s="266" t="s">
        <v>121</v>
      </c>
      <c r="H4326" s="266">
        <f>IF(G4326="Traditional Stove",0.1,0.2)</f>
        <v>0.1</v>
      </c>
      <c r="I4326" s="266">
        <f>YEAR(J4326)</f>
        <v>2023</v>
      </c>
      <c r="J4326" s="267">
        <v>45014</v>
      </c>
      <c r="K4326" s="267">
        <f>J4326+1</f>
        <v>45015</v>
      </c>
      <c r="L4326" s="266">
        <f>IF(M4326&lt;=365,1,2)</f>
        <v>1</v>
      </c>
      <c r="M4326" s="266">
        <f>IF(K4326&lt;$C$1,$C$2-$C$1+1,$C$2-K4326+1)</f>
        <v>32</v>
      </c>
      <c r="N4326" s="268">
        <f>M4326/365</f>
        <v>8.7671232876712329E-2</v>
      </c>
      <c r="O4326" s="269">
        <f>'Data and Parameter'!$E$4*'Data and Parameter'!$E$5*('Data and Parameter'!$E$6+'Data and Parameter'!$E$7)*'Data and Parameter'!$E$19*'Data and Parameter'!$E$14*'ER calculations'!N4326</f>
        <v>0.45393964699132677</v>
      </c>
    </row>
    <row r="4327" spans="1:15" ht="15">
      <c r="A4327" s="284">
        <v>4323</v>
      </c>
      <c r="B4327" s="287"/>
      <c r="C4327" s="287"/>
      <c r="D4327" s="284" t="s">
        <v>119</v>
      </c>
      <c r="E4327" s="287"/>
      <c r="F4327" s="285" t="s">
        <v>4448</v>
      </c>
      <c r="G4327" s="266" t="s">
        <v>121</v>
      </c>
      <c r="H4327" s="266">
        <f>IF(G4327="Traditional Stove",0.1,0.2)</f>
        <v>0.1</v>
      </c>
      <c r="I4327" s="266">
        <f>YEAR(J4327)</f>
        <v>2023</v>
      </c>
      <c r="J4327" s="267">
        <v>44989</v>
      </c>
      <c r="K4327" s="267">
        <f>J4327+1</f>
        <v>44990</v>
      </c>
      <c r="L4327" s="266">
        <f>IF(M4327&lt;=365,1,2)</f>
        <v>1</v>
      </c>
      <c r="M4327" s="266">
        <f>IF(K4327&lt;$C$1,$C$2-$C$1+1,$C$2-K4327+1)</f>
        <v>57</v>
      </c>
      <c r="N4327" s="268">
        <f>M4327/365</f>
        <v>0.15616438356164383</v>
      </c>
      <c r="O4327" s="269">
        <f>'Data and Parameter'!$E$4*'Data and Parameter'!$E$5*('Data and Parameter'!$E$6+'Data and Parameter'!$E$7)*'Data and Parameter'!$E$19*'Data and Parameter'!$E$14*'ER calculations'!N4327</f>
        <v>0.80857999620330079</v>
      </c>
    </row>
    <row r="4328" spans="1:15" ht="15">
      <c r="A4328" s="284">
        <v>4324</v>
      </c>
      <c r="B4328" s="287"/>
      <c r="C4328" s="287"/>
      <c r="D4328" s="284" t="s">
        <v>119</v>
      </c>
      <c r="E4328" s="287"/>
      <c r="F4328" s="285" t="s">
        <v>4449</v>
      </c>
      <c r="G4328" s="266" t="s">
        <v>121</v>
      </c>
      <c r="H4328" s="266">
        <f>IF(G4328="Traditional Stove",0.1,0.2)</f>
        <v>0.1</v>
      </c>
      <c r="I4328" s="266">
        <f>YEAR(J4328)</f>
        <v>2023</v>
      </c>
      <c r="J4328" s="267">
        <v>44989</v>
      </c>
      <c r="K4328" s="267">
        <f>J4328+1</f>
        <v>44990</v>
      </c>
      <c r="L4328" s="266">
        <f>IF(M4328&lt;=365,1,2)</f>
        <v>1</v>
      </c>
      <c r="M4328" s="266">
        <f>IF(K4328&lt;$C$1,$C$2-$C$1+1,$C$2-K4328+1)</f>
        <v>57</v>
      </c>
      <c r="N4328" s="268">
        <f>M4328/365</f>
        <v>0.15616438356164383</v>
      </c>
      <c r="O4328" s="269">
        <f>'Data and Parameter'!$E$4*'Data and Parameter'!$E$5*('Data and Parameter'!$E$6+'Data and Parameter'!$E$7)*'Data and Parameter'!$E$19*'Data and Parameter'!$E$14*'ER calculations'!N4328</f>
        <v>0.80857999620330079</v>
      </c>
    </row>
    <row r="4329" spans="1:15" ht="15">
      <c r="A4329" s="284">
        <v>4325</v>
      </c>
      <c r="B4329" s="287"/>
      <c r="C4329" s="287"/>
      <c r="D4329" s="284" t="s">
        <v>588</v>
      </c>
      <c r="E4329" s="287"/>
      <c r="F4329" s="285" t="s">
        <v>4450</v>
      </c>
      <c r="G4329" s="266" t="s">
        <v>121</v>
      </c>
      <c r="H4329" s="266">
        <f>IF(G4329="Traditional Stove",0.1,0.2)</f>
        <v>0.1</v>
      </c>
      <c r="I4329" s="266">
        <f>YEAR(J4329)</f>
        <v>2023</v>
      </c>
      <c r="J4329" s="267">
        <v>45014</v>
      </c>
      <c r="K4329" s="267">
        <f>J4329+1</f>
        <v>45015</v>
      </c>
      <c r="L4329" s="266">
        <f>IF(M4329&lt;=365,1,2)</f>
        <v>1</v>
      </c>
      <c r="M4329" s="266">
        <f>IF(K4329&lt;$C$1,$C$2-$C$1+1,$C$2-K4329+1)</f>
        <v>32</v>
      </c>
      <c r="N4329" s="268">
        <f>M4329/365</f>
        <v>8.7671232876712329E-2</v>
      </c>
      <c r="O4329" s="269">
        <f>'Data and Parameter'!$E$4*'Data and Parameter'!$E$5*('Data and Parameter'!$E$6+'Data and Parameter'!$E$7)*'Data and Parameter'!$E$19*'Data and Parameter'!$E$14*'ER calculations'!N4329</f>
        <v>0.45393964699132677</v>
      </c>
    </row>
    <row r="4330" spans="1:15" ht="15">
      <c r="A4330" s="284">
        <v>4326</v>
      </c>
      <c r="B4330" s="287"/>
      <c r="C4330" s="287"/>
      <c r="D4330" s="284" t="s">
        <v>588</v>
      </c>
      <c r="E4330" s="287"/>
      <c r="F4330" s="285" t="s">
        <v>4451</v>
      </c>
      <c r="G4330" s="266" t="s">
        <v>121</v>
      </c>
      <c r="H4330" s="266">
        <f>IF(G4330="Traditional Stove",0.1,0.2)</f>
        <v>0.1</v>
      </c>
      <c r="I4330" s="266">
        <f>YEAR(J4330)</f>
        <v>2023</v>
      </c>
      <c r="J4330" s="267">
        <v>45014</v>
      </c>
      <c r="K4330" s="267">
        <f>J4330+1</f>
        <v>45015</v>
      </c>
      <c r="L4330" s="266">
        <f>IF(M4330&lt;=365,1,2)</f>
        <v>1</v>
      </c>
      <c r="M4330" s="266">
        <f>IF(K4330&lt;$C$1,$C$2-$C$1+1,$C$2-K4330+1)</f>
        <v>32</v>
      </c>
      <c r="N4330" s="268">
        <f>M4330/365</f>
        <v>8.7671232876712329E-2</v>
      </c>
      <c r="O4330" s="269">
        <f>'Data and Parameter'!$E$4*'Data and Parameter'!$E$5*('Data and Parameter'!$E$6+'Data and Parameter'!$E$7)*'Data and Parameter'!$E$19*'Data and Parameter'!$E$14*'ER calculations'!N4330</f>
        <v>0.45393964699132677</v>
      </c>
    </row>
    <row r="4331" spans="1:15" ht="15">
      <c r="A4331" s="284">
        <v>4327</v>
      </c>
      <c r="B4331" s="287"/>
      <c r="C4331" s="287"/>
      <c r="D4331" s="284" t="s">
        <v>588</v>
      </c>
      <c r="E4331" s="287"/>
      <c r="F4331" s="285" t="s">
        <v>4452</v>
      </c>
      <c r="G4331" s="266" t="s">
        <v>121</v>
      </c>
      <c r="H4331" s="266">
        <f>IF(G4331="Traditional Stove",0.1,0.2)</f>
        <v>0.1</v>
      </c>
      <c r="I4331" s="266">
        <f>YEAR(J4331)</f>
        <v>2023</v>
      </c>
      <c r="J4331" s="267">
        <v>45014</v>
      </c>
      <c r="K4331" s="267">
        <f>J4331+1</f>
        <v>45015</v>
      </c>
      <c r="L4331" s="266">
        <f>IF(M4331&lt;=365,1,2)</f>
        <v>1</v>
      </c>
      <c r="M4331" s="266">
        <f>IF(K4331&lt;$C$1,$C$2-$C$1+1,$C$2-K4331+1)</f>
        <v>32</v>
      </c>
      <c r="N4331" s="268">
        <f>M4331/365</f>
        <v>8.7671232876712329E-2</v>
      </c>
      <c r="O4331" s="269">
        <f>'Data and Parameter'!$E$4*'Data and Parameter'!$E$5*('Data and Parameter'!$E$6+'Data and Parameter'!$E$7)*'Data and Parameter'!$E$19*'Data and Parameter'!$E$14*'ER calculations'!N4331</f>
        <v>0.45393964699132677</v>
      </c>
    </row>
    <row r="4332" spans="1:15" ht="15">
      <c r="A4332" s="284">
        <v>4328</v>
      </c>
      <c r="B4332" s="287"/>
      <c r="C4332" s="287"/>
      <c r="D4332" s="284" t="s">
        <v>588</v>
      </c>
      <c r="E4332" s="287"/>
      <c r="F4332" s="285" t="s">
        <v>4453</v>
      </c>
      <c r="G4332" s="266" t="s">
        <v>121</v>
      </c>
      <c r="H4332" s="266">
        <f>IF(G4332="Traditional Stove",0.1,0.2)</f>
        <v>0.1</v>
      </c>
      <c r="I4332" s="266">
        <f>YEAR(J4332)</f>
        <v>2023</v>
      </c>
      <c r="J4332" s="267">
        <v>45014</v>
      </c>
      <c r="K4332" s="267">
        <f>J4332+1</f>
        <v>45015</v>
      </c>
      <c r="L4332" s="266">
        <f>IF(M4332&lt;=365,1,2)</f>
        <v>1</v>
      </c>
      <c r="M4332" s="266">
        <f>IF(K4332&lt;$C$1,$C$2-$C$1+1,$C$2-K4332+1)</f>
        <v>32</v>
      </c>
      <c r="N4332" s="268">
        <f>M4332/365</f>
        <v>8.7671232876712329E-2</v>
      </c>
      <c r="O4332" s="269">
        <f>'Data and Parameter'!$E$4*'Data and Parameter'!$E$5*('Data and Parameter'!$E$6+'Data and Parameter'!$E$7)*'Data and Parameter'!$E$19*'Data and Parameter'!$E$14*'ER calculations'!N4332</f>
        <v>0.45393964699132677</v>
      </c>
    </row>
    <row r="4333" spans="1:15" ht="15">
      <c r="A4333" s="284">
        <v>4329</v>
      </c>
      <c r="B4333" s="287"/>
      <c r="C4333" s="287"/>
      <c r="D4333" s="284" t="s">
        <v>588</v>
      </c>
      <c r="E4333" s="287"/>
      <c r="F4333" s="285" t="s">
        <v>4454</v>
      </c>
      <c r="G4333" s="266" t="s">
        <v>121</v>
      </c>
      <c r="H4333" s="266">
        <f>IF(G4333="Traditional Stove",0.1,0.2)</f>
        <v>0.1</v>
      </c>
      <c r="I4333" s="266">
        <f>YEAR(J4333)</f>
        <v>2023</v>
      </c>
      <c r="J4333" s="267">
        <v>45014</v>
      </c>
      <c r="K4333" s="267">
        <f>J4333+1</f>
        <v>45015</v>
      </c>
      <c r="L4333" s="266">
        <f>IF(M4333&lt;=365,1,2)</f>
        <v>1</v>
      </c>
      <c r="M4333" s="266">
        <f>IF(K4333&lt;$C$1,$C$2-$C$1+1,$C$2-K4333+1)</f>
        <v>32</v>
      </c>
      <c r="N4333" s="268">
        <f>M4333/365</f>
        <v>8.7671232876712329E-2</v>
      </c>
      <c r="O4333" s="269">
        <f>'Data and Parameter'!$E$4*'Data and Parameter'!$E$5*('Data and Parameter'!$E$6+'Data and Parameter'!$E$7)*'Data and Parameter'!$E$19*'Data and Parameter'!$E$14*'ER calculations'!N4333</f>
        <v>0.45393964699132677</v>
      </c>
    </row>
    <row r="4334" spans="1:15" ht="15">
      <c r="A4334" s="284">
        <v>4330</v>
      </c>
      <c r="B4334" s="287"/>
      <c r="C4334" s="287"/>
      <c r="D4334" s="284" t="s">
        <v>119</v>
      </c>
      <c r="E4334" s="287"/>
      <c r="F4334" s="285" t="s">
        <v>4455</v>
      </c>
      <c r="G4334" s="266" t="s">
        <v>121</v>
      </c>
      <c r="H4334" s="266">
        <f>IF(G4334="Traditional Stove",0.1,0.2)</f>
        <v>0.1</v>
      </c>
      <c r="I4334" s="266">
        <f>YEAR(J4334)</f>
        <v>2023</v>
      </c>
      <c r="J4334" s="267">
        <v>44991</v>
      </c>
      <c r="K4334" s="267">
        <f>J4334+1</f>
        <v>44992</v>
      </c>
      <c r="L4334" s="266">
        <f>IF(M4334&lt;=365,1,2)</f>
        <v>1</v>
      </c>
      <c r="M4334" s="266">
        <f>IF(K4334&lt;$C$1,$C$2-$C$1+1,$C$2-K4334+1)</f>
        <v>55</v>
      </c>
      <c r="N4334" s="268">
        <f>M4334/365</f>
        <v>0.15068493150684931</v>
      </c>
      <c r="O4334" s="269">
        <f>'Data and Parameter'!$E$4*'Data and Parameter'!$E$5*('Data and Parameter'!$E$6+'Data and Parameter'!$E$7)*'Data and Parameter'!$E$19*'Data and Parameter'!$E$14*'ER calculations'!N4334</f>
        <v>0.78020876826634278</v>
      </c>
    </row>
    <row r="4335" spans="1:15" ht="15">
      <c r="A4335" s="284">
        <v>4331</v>
      </c>
      <c r="B4335" s="287"/>
      <c r="C4335" s="287"/>
      <c r="D4335" s="284" t="s">
        <v>119</v>
      </c>
      <c r="E4335" s="287"/>
      <c r="F4335" s="285" t="s">
        <v>4456</v>
      </c>
      <c r="G4335" s="266" t="s">
        <v>121</v>
      </c>
      <c r="H4335" s="266">
        <f>IF(G4335="Traditional Stove",0.1,0.2)</f>
        <v>0.1</v>
      </c>
      <c r="I4335" s="266">
        <f>YEAR(J4335)</f>
        <v>2023</v>
      </c>
      <c r="J4335" s="267">
        <v>44991</v>
      </c>
      <c r="K4335" s="267">
        <f>J4335+1</f>
        <v>44992</v>
      </c>
      <c r="L4335" s="266">
        <f>IF(M4335&lt;=365,1,2)</f>
        <v>1</v>
      </c>
      <c r="M4335" s="266">
        <f>IF(K4335&lt;$C$1,$C$2-$C$1+1,$C$2-K4335+1)</f>
        <v>55</v>
      </c>
      <c r="N4335" s="268">
        <f>M4335/365</f>
        <v>0.15068493150684931</v>
      </c>
      <c r="O4335" s="269">
        <f>'Data and Parameter'!$E$4*'Data and Parameter'!$E$5*('Data and Parameter'!$E$6+'Data and Parameter'!$E$7)*'Data and Parameter'!$E$19*'Data and Parameter'!$E$14*'ER calculations'!N4335</f>
        <v>0.78020876826634278</v>
      </c>
    </row>
    <row r="4336" spans="1:15" ht="15">
      <c r="A4336" s="284">
        <v>4332</v>
      </c>
      <c r="B4336" s="287"/>
      <c r="C4336" s="287"/>
      <c r="D4336" s="284" t="s">
        <v>119</v>
      </c>
      <c r="E4336" s="287"/>
      <c r="F4336" s="285" t="s">
        <v>4457</v>
      </c>
      <c r="G4336" s="266" t="s">
        <v>121</v>
      </c>
      <c r="H4336" s="266">
        <f>IF(G4336="Traditional Stove",0.1,0.2)</f>
        <v>0.1</v>
      </c>
      <c r="I4336" s="266">
        <f>YEAR(J4336)</f>
        <v>2023</v>
      </c>
      <c r="J4336" s="267">
        <v>44991</v>
      </c>
      <c r="K4336" s="267">
        <f>J4336+1</f>
        <v>44992</v>
      </c>
      <c r="L4336" s="266">
        <f>IF(M4336&lt;=365,1,2)</f>
        <v>1</v>
      </c>
      <c r="M4336" s="266">
        <f>IF(K4336&lt;$C$1,$C$2-$C$1+1,$C$2-K4336+1)</f>
        <v>55</v>
      </c>
      <c r="N4336" s="268">
        <f>M4336/365</f>
        <v>0.15068493150684931</v>
      </c>
      <c r="O4336" s="269">
        <f>'Data and Parameter'!$E$4*'Data and Parameter'!$E$5*('Data and Parameter'!$E$6+'Data and Parameter'!$E$7)*'Data and Parameter'!$E$19*'Data and Parameter'!$E$14*'ER calculations'!N4336</f>
        <v>0.78020876826634278</v>
      </c>
    </row>
    <row r="4337" spans="1:15" ht="15">
      <c r="A4337" s="284">
        <v>4333</v>
      </c>
      <c r="B4337" s="287"/>
      <c r="C4337" s="287"/>
      <c r="D4337" s="284" t="s">
        <v>119</v>
      </c>
      <c r="E4337" s="287"/>
      <c r="F4337" s="285" t="s">
        <v>4458</v>
      </c>
      <c r="G4337" s="266" t="s">
        <v>121</v>
      </c>
      <c r="H4337" s="266">
        <f>IF(G4337="Traditional Stove",0.1,0.2)</f>
        <v>0.1</v>
      </c>
      <c r="I4337" s="266">
        <f>YEAR(J4337)</f>
        <v>2023</v>
      </c>
      <c r="J4337" s="267">
        <v>44991</v>
      </c>
      <c r="K4337" s="267">
        <f>J4337+1</f>
        <v>44992</v>
      </c>
      <c r="L4337" s="266">
        <f>IF(M4337&lt;=365,1,2)</f>
        <v>1</v>
      </c>
      <c r="M4337" s="266">
        <f>IF(K4337&lt;$C$1,$C$2-$C$1+1,$C$2-K4337+1)</f>
        <v>55</v>
      </c>
      <c r="N4337" s="268">
        <f>M4337/365</f>
        <v>0.15068493150684931</v>
      </c>
      <c r="O4337" s="269">
        <f>'Data and Parameter'!$E$4*'Data and Parameter'!$E$5*('Data and Parameter'!$E$6+'Data and Parameter'!$E$7)*'Data and Parameter'!$E$19*'Data and Parameter'!$E$14*'ER calculations'!N4337</f>
        <v>0.78020876826634278</v>
      </c>
    </row>
    <row r="4338" spans="1:15" ht="15">
      <c r="A4338" s="284">
        <v>4334</v>
      </c>
      <c r="B4338" s="287"/>
      <c r="C4338" s="287"/>
      <c r="D4338" s="284" t="s">
        <v>119</v>
      </c>
      <c r="E4338" s="287"/>
      <c r="F4338" s="285" t="s">
        <v>4459</v>
      </c>
      <c r="G4338" s="266" t="s">
        <v>121</v>
      </c>
      <c r="H4338" s="266">
        <f>IF(G4338="Traditional Stove",0.1,0.2)</f>
        <v>0.1</v>
      </c>
      <c r="I4338" s="266">
        <f>YEAR(J4338)</f>
        <v>2023</v>
      </c>
      <c r="J4338" s="267">
        <v>44991</v>
      </c>
      <c r="K4338" s="267">
        <f>J4338+1</f>
        <v>44992</v>
      </c>
      <c r="L4338" s="266">
        <f>IF(M4338&lt;=365,1,2)</f>
        <v>1</v>
      </c>
      <c r="M4338" s="266">
        <f>IF(K4338&lt;$C$1,$C$2-$C$1+1,$C$2-K4338+1)</f>
        <v>55</v>
      </c>
      <c r="N4338" s="268">
        <f>M4338/365</f>
        <v>0.15068493150684931</v>
      </c>
      <c r="O4338" s="269">
        <f>'Data and Parameter'!$E$4*'Data and Parameter'!$E$5*('Data and Parameter'!$E$6+'Data and Parameter'!$E$7)*'Data and Parameter'!$E$19*'Data and Parameter'!$E$14*'ER calculations'!N4338</f>
        <v>0.78020876826634278</v>
      </c>
    </row>
    <row r="4339" spans="1:15" ht="15">
      <c r="A4339" s="284">
        <v>4335</v>
      </c>
      <c r="B4339" s="287"/>
      <c r="C4339" s="287"/>
      <c r="D4339" s="284" t="s">
        <v>119</v>
      </c>
      <c r="E4339" s="287"/>
      <c r="F4339" s="285" t="s">
        <v>4460</v>
      </c>
      <c r="G4339" s="266" t="s">
        <v>121</v>
      </c>
      <c r="H4339" s="266">
        <f>IF(G4339="Traditional Stove",0.1,0.2)</f>
        <v>0.1</v>
      </c>
      <c r="I4339" s="266">
        <f>YEAR(J4339)</f>
        <v>2023</v>
      </c>
      <c r="J4339" s="267">
        <v>44991</v>
      </c>
      <c r="K4339" s="267">
        <f>J4339+1</f>
        <v>44992</v>
      </c>
      <c r="L4339" s="266">
        <f>IF(M4339&lt;=365,1,2)</f>
        <v>1</v>
      </c>
      <c r="M4339" s="266">
        <f>IF(K4339&lt;$C$1,$C$2-$C$1+1,$C$2-K4339+1)</f>
        <v>55</v>
      </c>
      <c r="N4339" s="268">
        <f>M4339/365</f>
        <v>0.15068493150684931</v>
      </c>
      <c r="O4339" s="269">
        <f>'Data and Parameter'!$E$4*'Data and Parameter'!$E$5*('Data and Parameter'!$E$6+'Data and Parameter'!$E$7)*'Data and Parameter'!$E$19*'Data and Parameter'!$E$14*'ER calculations'!N4339</f>
        <v>0.78020876826634278</v>
      </c>
    </row>
    <row r="4340" spans="1:15" ht="15">
      <c r="A4340" s="284">
        <v>4336</v>
      </c>
      <c r="B4340" s="287"/>
      <c r="C4340" s="287"/>
      <c r="D4340" s="284" t="s">
        <v>119</v>
      </c>
      <c r="E4340" s="287"/>
      <c r="F4340" s="285" t="s">
        <v>4461</v>
      </c>
      <c r="G4340" s="266" t="s">
        <v>121</v>
      </c>
      <c r="H4340" s="266">
        <f>IF(G4340="Traditional Stove",0.1,0.2)</f>
        <v>0.1</v>
      </c>
      <c r="I4340" s="266">
        <f>YEAR(J4340)</f>
        <v>2023</v>
      </c>
      <c r="J4340" s="267">
        <v>44991</v>
      </c>
      <c r="K4340" s="267">
        <f>J4340+1</f>
        <v>44992</v>
      </c>
      <c r="L4340" s="266">
        <f>IF(M4340&lt;=365,1,2)</f>
        <v>1</v>
      </c>
      <c r="M4340" s="266">
        <f>IF(K4340&lt;$C$1,$C$2-$C$1+1,$C$2-K4340+1)</f>
        <v>55</v>
      </c>
      <c r="N4340" s="268">
        <f>M4340/365</f>
        <v>0.15068493150684931</v>
      </c>
      <c r="O4340" s="269">
        <f>'Data and Parameter'!$E$4*'Data and Parameter'!$E$5*('Data and Parameter'!$E$6+'Data and Parameter'!$E$7)*'Data and Parameter'!$E$19*'Data and Parameter'!$E$14*'ER calculations'!N4340</f>
        <v>0.78020876826634278</v>
      </c>
    </row>
    <row r="4341" spans="1:15" ht="15">
      <c r="A4341" s="284">
        <v>4337</v>
      </c>
      <c r="B4341" s="287"/>
      <c r="C4341" s="287"/>
      <c r="D4341" s="284" t="s">
        <v>119</v>
      </c>
      <c r="E4341" s="287"/>
      <c r="F4341" s="285" t="s">
        <v>4462</v>
      </c>
      <c r="G4341" s="266" t="s">
        <v>121</v>
      </c>
      <c r="H4341" s="266">
        <f>IF(G4341="Traditional Stove",0.1,0.2)</f>
        <v>0.1</v>
      </c>
      <c r="I4341" s="266">
        <f>YEAR(J4341)</f>
        <v>2023</v>
      </c>
      <c r="J4341" s="267">
        <v>44991</v>
      </c>
      <c r="K4341" s="267">
        <f>J4341+1</f>
        <v>44992</v>
      </c>
      <c r="L4341" s="266">
        <f>IF(M4341&lt;=365,1,2)</f>
        <v>1</v>
      </c>
      <c r="M4341" s="266">
        <f>IF(K4341&lt;$C$1,$C$2-$C$1+1,$C$2-K4341+1)</f>
        <v>55</v>
      </c>
      <c r="N4341" s="268">
        <f>M4341/365</f>
        <v>0.15068493150684931</v>
      </c>
      <c r="O4341" s="269">
        <f>'Data and Parameter'!$E$4*'Data and Parameter'!$E$5*('Data and Parameter'!$E$6+'Data and Parameter'!$E$7)*'Data and Parameter'!$E$19*'Data and Parameter'!$E$14*'ER calculations'!N4341</f>
        <v>0.78020876826634278</v>
      </c>
    </row>
    <row r="4342" spans="1:15" ht="15">
      <c r="A4342" s="284">
        <v>4338</v>
      </c>
      <c r="B4342" s="287"/>
      <c r="C4342" s="287"/>
      <c r="D4342" s="284" t="s">
        <v>119</v>
      </c>
      <c r="E4342" s="287"/>
      <c r="F4342" s="285" t="s">
        <v>4463</v>
      </c>
      <c r="G4342" s="266" t="s">
        <v>121</v>
      </c>
      <c r="H4342" s="266">
        <f>IF(G4342="Traditional Stove",0.1,0.2)</f>
        <v>0.1</v>
      </c>
      <c r="I4342" s="266">
        <f>YEAR(J4342)</f>
        <v>2023</v>
      </c>
      <c r="J4342" s="267">
        <v>44991</v>
      </c>
      <c r="K4342" s="267">
        <f>J4342+1</f>
        <v>44992</v>
      </c>
      <c r="L4342" s="266">
        <f>IF(M4342&lt;=365,1,2)</f>
        <v>1</v>
      </c>
      <c r="M4342" s="266">
        <f>IF(K4342&lt;$C$1,$C$2-$C$1+1,$C$2-K4342+1)</f>
        <v>55</v>
      </c>
      <c r="N4342" s="268">
        <f>M4342/365</f>
        <v>0.15068493150684931</v>
      </c>
      <c r="O4342" s="269">
        <f>'Data and Parameter'!$E$4*'Data and Parameter'!$E$5*('Data and Parameter'!$E$6+'Data and Parameter'!$E$7)*'Data and Parameter'!$E$19*'Data and Parameter'!$E$14*'ER calculations'!N4342</f>
        <v>0.78020876826634278</v>
      </c>
    </row>
    <row r="4343" spans="1:15" ht="15">
      <c r="A4343" s="284">
        <v>4339</v>
      </c>
      <c r="B4343" s="287"/>
      <c r="C4343" s="287"/>
      <c r="D4343" s="284" t="s">
        <v>119</v>
      </c>
      <c r="E4343" s="287"/>
      <c r="F4343" s="285" t="s">
        <v>4464</v>
      </c>
      <c r="G4343" s="266" t="s">
        <v>121</v>
      </c>
      <c r="H4343" s="266">
        <f>IF(G4343="Traditional Stove",0.1,0.2)</f>
        <v>0.1</v>
      </c>
      <c r="I4343" s="266">
        <f>YEAR(J4343)</f>
        <v>2023</v>
      </c>
      <c r="J4343" s="267">
        <v>44991</v>
      </c>
      <c r="K4343" s="267">
        <f>J4343+1</f>
        <v>44992</v>
      </c>
      <c r="L4343" s="266">
        <f>IF(M4343&lt;=365,1,2)</f>
        <v>1</v>
      </c>
      <c r="M4343" s="266">
        <f>IF(K4343&lt;$C$1,$C$2-$C$1+1,$C$2-K4343+1)</f>
        <v>55</v>
      </c>
      <c r="N4343" s="268">
        <f>M4343/365</f>
        <v>0.15068493150684931</v>
      </c>
      <c r="O4343" s="269">
        <f>'Data and Parameter'!$E$4*'Data and Parameter'!$E$5*('Data and Parameter'!$E$6+'Data and Parameter'!$E$7)*'Data and Parameter'!$E$19*'Data and Parameter'!$E$14*'ER calculations'!N4343</f>
        <v>0.78020876826634278</v>
      </c>
    </row>
    <row r="4344" spans="1:15" ht="15">
      <c r="A4344" s="284">
        <v>4340</v>
      </c>
      <c r="B4344" s="287"/>
      <c r="C4344" s="287"/>
      <c r="D4344" s="284" t="s">
        <v>119</v>
      </c>
      <c r="E4344" s="287"/>
      <c r="F4344" s="285" t="s">
        <v>4465</v>
      </c>
      <c r="G4344" s="266" t="s">
        <v>121</v>
      </c>
      <c r="H4344" s="266">
        <f>IF(G4344="Traditional Stove",0.1,0.2)</f>
        <v>0.1</v>
      </c>
      <c r="I4344" s="266">
        <f>YEAR(J4344)</f>
        <v>2023</v>
      </c>
      <c r="J4344" s="267">
        <v>44991</v>
      </c>
      <c r="K4344" s="267">
        <f>J4344+1</f>
        <v>44992</v>
      </c>
      <c r="L4344" s="266">
        <f>IF(M4344&lt;=365,1,2)</f>
        <v>1</v>
      </c>
      <c r="M4344" s="266">
        <f>IF(K4344&lt;$C$1,$C$2-$C$1+1,$C$2-K4344+1)</f>
        <v>55</v>
      </c>
      <c r="N4344" s="268">
        <f>M4344/365</f>
        <v>0.15068493150684931</v>
      </c>
      <c r="O4344" s="269">
        <f>'Data and Parameter'!$E$4*'Data and Parameter'!$E$5*('Data and Parameter'!$E$6+'Data and Parameter'!$E$7)*'Data and Parameter'!$E$19*'Data and Parameter'!$E$14*'ER calculations'!N4344</f>
        <v>0.78020876826634278</v>
      </c>
    </row>
    <row r="4345" spans="1:15" ht="15">
      <c r="A4345" s="284">
        <v>4341</v>
      </c>
      <c r="B4345" s="287"/>
      <c r="C4345" s="287"/>
      <c r="D4345" s="284" t="s">
        <v>119</v>
      </c>
      <c r="E4345" s="287"/>
      <c r="F4345" s="285" t="s">
        <v>4466</v>
      </c>
      <c r="G4345" s="266" t="s">
        <v>121</v>
      </c>
      <c r="H4345" s="266">
        <f>IF(G4345="Traditional Stove",0.1,0.2)</f>
        <v>0.1</v>
      </c>
      <c r="I4345" s="266">
        <f>YEAR(J4345)</f>
        <v>2023</v>
      </c>
      <c r="J4345" s="267">
        <v>44991</v>
      </c>
      <c r="K4345" s="267">
        <f>J4345+1</f>
        <v>44992</v>
      </c>
      <c r="L4345" s="266">
        <f>IF(M4345&lt;=365,1,2)</f>
        <v>1</v>
      </c>
      <c r="M4345" s="266">
        <f>IF(K4345&lt;$C$1,$C$2-$C$1+1,$C$2-K4345+1)</f>
        <v>55</v>
      </c>
      <c r="N4345" s="268">
        <f>M4345/365</f>
        <v>0.15068493150684931</v>
      </c>
      <c r="O4345" s="269">
        <f>'Data and Parameter'!$E$4*'Data and Parameter'!$E$5*('Data and Parameter'!$E$6+'Data and Parameter'!$E$7)*'Data and Parameter'!$E$19*'Data and Parameter'!$E$14*'ER calculations'!N4345</f>
        <v>0.78020876826634278</v>
      </c>
    </row>
    <row r="4346" spans="1:15" ht="15">
      <c r="A4346" s="284">
        <v>4342</v>
      </c>
      <c r="B4346" s="287"/>
      <c r="C4346" s="287"/>
      <c r="D4346" s="284" t="s">
        <v>119</v>
      </c>
      <c r="E4346" s="287"/>
      <c r="F4346" s="285" t="s">
        <v>4467</v>
      </c>
      <c r="G4346" s="266" t="s">
        <v>121</v>
      </c>
      <c r="H4346" s="266">
        <f>IF(G4346="Traditional Stove",0.1,0.2)</f>
        <v>0.1</v>
      </c>
      <c r="I4346" s="266">
        <f>YEAR(J4346)</f>
        <v>2023</v>
      </c>
      <c r="J4346" s="267">
        <v>44991</v>
      </c>
      <c r="K4346" s="267">
        <f>J4346+1</f>
        <v>44992</v>
      </c>
      <c r="L4346" s="266">
        <f>IF(M4346&lt;=365,1,2)</f>
        <v>1</v>
      </c>
      <c r="M4346" s="266">
        <f>IF(K4346&lt;$C$1,$C$2-$C$1+1,$C$2-K4346+1)</f>
        <v>55</v>
      </c>
      <c r="N4346" s="268">
        <f>M4346/365</f>
        <v>0.15068493150684931</v>
      </c>
      <c r="O4346" s="269">
        <f>'Data and Parameter'!$E$4*'Data and Parameter'!$E$5*('Data and Parameter'!$E$6+'Data and Parameter'!$E$7)*'Data and Parameter'!$E$19*'Data and Parameter'!$E$14*'ER calculations'!N4346</f>
        <v>0.78020876826634278</v>
      </c>
    </row>
    <row r="4347" spans="1:15" ht="15">
      <c r="A4347" s="284">
        <v>4343</v>
      </c>
      <c r="B4347" s="287"/>
      <c r="C4347" s="287"/>
      <c r="D4347" s="284" t="s">
        <v>119</v>
      </c>
      <c r="E4347" s="287"/>
      <c r="F4347" s="285" t="s">
        <v>4468</v>
      </c>
      <c r="G4347" s="266" t="s">
        <v>121</v>
      </c>
      <c r="H4347" s="266">
        <f>IF(G4347="Traditional Stove",0.1,0.2)</f>
        <v>0.1</v>
      </c>
      <c r="I4347" s="266">
        <f>YEAR(J4347)</f>
        <v>2023</v>
      </c>
      <c r="J4347" s="267">
        <v>44991</v>
      </c>
      <c r="K4347" s="267">
        <f>J4347+1</f>
        <v>44992</v>
      </c>
      <c r="L4347" s="266">
        <f>IF(M4347&lt;=365,1,2)</f>
        <v>1</v>
      </c>
      <c r="M4347" s="266">
        <f>IF(K4347&lt;$C$1,$C$2-$C$1+1,$C$2-K4347+1)</f>
        <v>55</v>
      </c>
      <c r="N4347" s="268">
        <f>M4347/365</f>
        <v>0.15068493150684931</v>
      </c>
      <c r="O4347" s="269">
        <f>'Data and Parameter'!$E$4*'Data and Parameter'!$E$5*('Data and Parameter'!$E$6+'Data and Parameter'!$E$7)*'Data and Parameter'!$E$19*'Data and Parameter'!$E$14*'ER calculations'!N4347</f>
        <v>0.78020876826634278</v>
      </c>
    </row>
    <row r="4348" spans="1:15" ht="15">
      <c r="A4348" s="284">
        <v>4344</v>
      </c>
      <c r="B4348" s="287"/>
      <c r="C4348" s="287"/>
      <c r="D4348" s="284" t="s">
        <v>119</v>
      </c>
      <c r="E4348" s="287"/>
      <c r="F4348" s="285" t="s">
        <v>4469</v>
      </c>
      <c r="G4348" s="266" t="s">
        <v>121</v>
      </c>
      <c r="H4348" s="266">
        <f>IF(G4348="Traditional Stove",0.1,0.2)</f>
        <v>0.1</v>
      </c>
      <c r="I4348" s="266">
        <f>YEAR(J4348)</f>
        <v>2023</v>
      </c>
      <c r="J4348" s="267">
        <v>44991</v>
      </c>
      <c r="K4348" s="267">
        <f>J4348+1</f>
        <v>44992</v>
      </c>
      <c r="L4348" s="266">
        <f>IF(M4348&lt;=365,1,2)</f>
        <v>1</v>
      </c>
      <c r="M4348" s="266">
        <f>IF(K4348&lt;$C$1,$C$2-$C$1+1,$C$2-K4348+1)</f>
        <v>55</v>
      </c>
      <c r="N4348" s="268">
        <f>M4348/365</f>
        <v>0.15068493150684931</v>
      </c>
      <c r="O4348" s="269">
        <f>'Data and Parameter'!$E$4*'Data and Parameter'!$E$5*('Data and Parameter'!$E$6+'Data and Parameter'!$E$7)*'Data and Parameter'!$E$19*'Data and Parameter'!$E$14*'ER calculations'!N4348</f>
        <v>0.78020876826634278</v>
      </c>
    </row>
    <row r="4349" spans="1:15" ht="15">
      <c r="A4349" s="284">
        <v>4345</v>
      </c>
      <c r="B4349" s="287"/>
      <c r="C4349" s="287"/>
      <c r="D4349" s="284" t="s">
        <v>119</v>
      </c>
      <c r="E4349" s="287"/>
      <c r="F4349" s="285" t="s">
        <v>4470</v>
      </c>
      <c r="G4349" s="266" t="s">
        <v>121</v>
      </c>
      <c r="H4349" s="266">
        <f>IF(G4349="Traditional Stove",0.1,0.2)</f>
        <v>0.1</v>
      </c>
      <c r="I4349" s="266">
        <f>YEAR(J4349)</f>
        <v>2023</v>
      </c>
      <c r="J4349" s="267">
        <v>44991</v>
      </c>
      <c r="K4349" s="267">
        <f>J4349+1</f>
        <v>44992</v>
      </c>
      <c r="L4349" s="266">
        <f>IF(M4349&lt;=365,1,2)</f>
        <v>1</v>
      </c>
      <c r="M4349" s="266">
        <f>IF(K4349&lt;$C$1,$C$2-$C$1+1,$C$2-K4349+1)</f>
        <v>55</v>
      </c>
      <c r="N4349" s="268">
        <f>M4349/365</f>
        <v>0.15068493150684931</v>
      </c>
      <c r="O4349" s="269">
        <f>'Data and Parameter'!$E$4*'Data and Parameter'!$E$5*('Data and Parameter'!$E$6+'Data and Parameter'!$E$7)*'Data and Parameter'!$E$19*'Data and Parameter'!$E$14*'ER calculations'!N4349</f>
        <v>0.78020876826634278</v>
      </c>
    </row>
    <row r="4350" spans="1:15" ht="15">
      <c r="A4350" s="284">
        <v>4346</v>
      </c>
      <c r="B4350" s="287"/>
      <c r="C4350" s="287"/>
      <c r="D4350" s="284" t="s">
        <v>119</v>
      </c>
      <c r="E4350" s="287"/>
      <c r="F4350" s="285" t="s">
        <v>4471</v>
      </c>
      <c r="G4350" s="266" t="s">
        <v>121</v>
      </c>
      <c r="H4350" s="266">
        <f>IF(G4350="Traditional Stove",0.1,0.2)</f>
        <v>0.1</v>
      </c>
      <c r="I4350" s="266">
        <f>YEAR(J4350)</f>
        <v>2023</v>
      </c>
      <c r="J4350" s="267">
        <v>44991</v>
      </c>
      <c r="K4350" s="267">
        <f>J4350+1</f>
        <v>44992</v>
      </c>
      <c r="L4350" s="266">
        <f>IF(M4350&lt;=365,1,2)</f>
        <v>1</v>
      </c>
      <c r="M4350" s="266">
        <f>IF(K4350&lt;$C$1,$C$2-$C$1+1,$C$2-K4350+1)</f>
        <v>55</v>
      </c>
      <c r="N4350" s="268">
        <f>M4350/365</f>
        <v>0.15068493150684931</v>
      </c>
      <c r="O4350" s="269">
        <f>'Data and Parameter'!$E$4*'Data and Parameter'!$E$5*('Data and Parameter'!$E$6+'Data and Parameter'!$E$7)*'Data and Parameter'!$E$19*'Data and Parameter'!$E$14*'ER calculations'!N4350</f>
        <v>0.78020876826634278</v>
      </c>
    </row>
    <row r="4351" spans="1:15" ht="15">
      <c r="A4351" s="284">
        <v>4347</v>
      </c>
      <c r="B4351" s="287"/>
      <c r="C4351" s="287"/>
      <c r="D4351" s="284" t="s">
        <v>119</v>
      </c>
      <c r="E4351" s="287"/>
      <c r="F4351" s="285" t="s">
        <v>4472</v>
      </c>
      <c r="G4351" s="266" t="s">
        <v>121</v>
      </c>
      <c r="H4351" s="266">
        <f>IF(G4351="Traditional Stove",0.1,0.2)</f>
        <v>0.1</v>
      </c>
      <c r="I4351" s="266">
        <f>YEAR(J4351)</f>
        <v>2023</v>
      </c>
      <c r="J4351" s="267">
        <v>44991</v>
      </c>
      <c r="K4351" s="267">
        <f>J4351+1</f>
        <v>44992</v>
      </c>
      <c r="L4351" s="266">
        <f>IF(M4351&lt;=365,1,2)</f>
        <v>1</v>
      </c>
      <c r="M4351" s="266">
        <f>IF(K4351&lt;$C$1,$C$2-$C$1+1,$C$2-K4351+1)</f>
        <v>55</v>
      </c>
      <c r="N4351" s="268">
        <f>M4351/365</f>
        <v>0.15068493150684931</v>
      </c>
      <c r="O4351" s="269">
        <f>'Data and Parameter'!$E$4*'Data and Parameter'!$E$5*('Data and Parameter'!$E$6+'Data and Parameter'!$E$7)*'Data and Parameter'!$E$19*'Data and Parameter'!$E$14*'ER calculations'!N4351</f>
        <v>0.78020876826634278</v>
      </c>
    </row>
    <row r="4352" spans="1:15" ht="15">
      <c r="A4352" s="284">
        <v>4348</v>
      </c>
      <c r="B4352" s="287"/>
      <c r="C4352" s="287"/>
      <c r="D4352" s="284" t="s">
        <v>119</v>
      </c>
      <c r="E4352" s="287"/>
      <c r="F4352" s="285" t="s">
        <v>4473</v>
      </c>
      <c r="G4352" s="266" t="s">
        <v>121</v>
      </c>
      <c r="H4352" s="266">
        <f>IF(G4352="Traditional Stove",0.1,0.2)</f>
        <v>0.1</v>
      </c>
      <c r="I4352" s="266">
        <f>YEAR(J4352)</f>
        <v>2023</v>
      </c>
      <c r="J4352" s="267">
        <v>44991</v>
      </c>
      <c r="K4352" s="267">
        <f>J4352+1</f>
        <v>44992</v>
      </c>
      <c r="L4352" s="266">
        <f>IF(M4352&lt;=365,1,2)</f>
        <v>1</v>
      </c>
      <c r="M4352" s="266">
        <f>IF(K4352&lt;$C$1,$C$2-$C$1+1,$C$2-K4352+1)</f>
        <v>55</v>
      </c>
      <c r="N4352" s="268">
        <f>M4352/365</f>
        <v>0.15068493150684931</v>
      </c>
      <c r="O4352" s="269">
        <f>'Data and Parameter'!$E$4*'Data and Parameter'!$E$5*('Data and Parameter'!$E$6+'Data and Parameter'!$E$7)*'Data and Parameter'!$E$19*'Data and Parameter'!$E$14*'ER calculations'!N4352</f>
        <v>0.78020876826634278</v>
      </c>
    </row>
    <row r="4353" spans="1:15" ht="15">
      <c r="A4353" s="284">
        <v>4349</v>
      </c>
      <c r="B4353" s="287"/>
      <c r="C4353" s="287"/>
      <c r="D4353" s="284" t="s">
        <v>119</v>
      </c>
      <c r="E4353" s="287"/>
      <c r="F4353" s="285" t="s">
        <v>4474</v>
      </c>
      <c r="G4353" s="266" t="s">
        <v>121</v>
      </c>
      <c r="H4353" s="266">
        <f>IF(G4353="Traditional Stove",0.1,0.2)</f>
        <v>0.1</v>
      </c>
      <c r="I4353" s="266">
        <f>YEAR(J4353)</f>
        <v>2023</v>
      </c>
      <c r="J4353" s="267">
        <v>44991</v>
      </c>
      <c r="K4353" s="267">
        <f>J4353+1</f>
        <v>44992</v>
      </c>
      <c r="L4353" s="266">
        <f>IF(M4353&lt;=365,1,2)</f>
        <v>1</v>
      </c>
      <c r="M4353" s="266">
        <f>IF(K4353&lt;$C$1,$C$2-$C$1+1,$C$2-K4353+1)</f>
        <v>55</v>
      </c>
      <c r="N4353" s="268">
        <f>M4353/365</f>
        <v>0.15068493150684931</v>
      </c>
      <c r="O4353" s="269">
        <f>'Data and Parameter'!$E$4*'Data and Parameter'!$E$5*('Data and Parameter'!$E$6+'Data and Parameter'!$E$7)*'Data and Parameter'!$E$19*'Data and Parameter'!$E$14*'ER calculations'!N4353</f>
        <v>0.78020876826634278</v>
      </c>
    </row>
    <row r="4354" spans="1:15" ht="15">
      <c r="A4354" s="284">
        <v>4350</v>
      </c>
      <c r="B4354" s="287"/>
      <c r="C4354" s="287"/>
      <c r="D4354" s="284" t="s">
        <v>119</v>
      </c>
      <c r="E4354" s="287"/>
      <c r="F4354" s="285" t="s">
        <v>4475</v>
      </c>
      <c r="G4354" s="266" t="s">
        <v>121</v>
      </c>
      <c r="H4354" s="266">
        <f>IF(G4354="Traditional Stove",0.1,0.2)</f>
        <v>0.1</v>
      </c>
      <c r="I4354" s="266">
        <f>YEAR(J4354)</f>
        <v>2023</v>
      </c>
      <c r="J4354" s="267">
        <v>44991</v>
      </c>
      <c r="K4354" s="267">
        <f>J4354+1</f>
        <v>44992</v>
      </c>
      <c r="L4354" s="266">
        <f>IF(M4354&lt;=365,1,2)</f>
        <v>1</v>
      </c>
      <c r="M4354" s="266">
        <f>IF(K4354&lt;$C$1,$C$2-$C$1+1,$C$2-K4354+1)</f>
        <v>55</v>
      </c>
      <c r="N4354" s="268">
        <f>M4354/365</f>
        <v>0.15068493150684931</v>
      </c>
      <c r="O4354" s="269">
        <f>'Data and Parameter'!$E$4*'Data and Parameter'!$E$5*('Data and Parameter'!$E$6+'Data and Parameter'!$E$7)*'Data and Parameter'!$E$19*'Data and Parameter'!$E$14*'ER calculations'!N4354</f>
        <v>0.78020876826634278</v>
      </c>
    </row>
    <row r="4355" spans="1:15" ht="15">
      <c r="A4355" s="284">
        <v>4351</v>
      </c>
      <c r="B4355" s="287"/>
      <c r="C4355" s="287"/>
      <c r="D4355" s="284" t="s">
        <v>119</v>
      </c>
      <c r="E4355" s="287"/>
      <c r="F4355" s="285" t="s">
        <v>4476</v>
      </c>
      <c r="G4355" s="266" t="s">
        <v>121</v>
      </c>
      <c r="H4355" s="266">
        <f>IF(G4355="Traditional Stove",0.1,0.2)</f>
        <v>0.1</v>
      </c>
      <c r="I4355" s="266">
        <f>YEAR(J4355)</f>
        <v>2023</v>
      </c>
      <c r="J4355" s="267">
        <v>44991</v>
      </c>
      <c r="K4355" s="267">
        <f>J4355+1</f>
        <v>44992</v>
      </c>
      <c r="L4355" s="266">
        <f>IF(M4355&lt;=365,1,2)</f>
        <v>1</v>
      </c>
      <c r="M4355" s="266">
        <f>IF(K4355&lt;$C$1,$C$2-$C$1+1,$C$2-K4355+1)</f>
        <v>55</v>
      </c>
      <c r="N4355" s="268">
        <f>M4355/365</f>
        <v>0.15068493150684931</v>
      </c>
      <c r="O4355" s="269">
        <f>'Data and Parameter'!$E$4*'Data and Parameter'!$E$5*('Data and Parameter'!$E$6+'Data and Parameter'!$E$7)*'Data and Parameter'!$E$19*'Data and Parameter'!$E$14*'ER calculations'!N4355</f>
        <v>0.78020876826634278</v>
      </c>
    </row>
    <row r="4356" spans="1:15" ht="15">
      <c r="A4356" s="284">
        <v>4352</v>
      </c>
      <c r="B4356" s="287"/>
      <c r="C4356" s="287"/>
      <c r="D4356" s="284" t="s">
        <v>119</v>
      </c>
      <c r="E4356" s="287"/>
      <c r="F4356" s="285" t="s">
        <v>4477</v>
      </c>
      <c r="G4356" s="266" t="s">
        <v>121</v>
      </c>
      <c r="H4356" s="266">
        <f>IF(G4356="Traditional Stove",0.1,0.2)</f>
        <v>0.1</v>
      </c>
      <c r="I4356" s="266">
        <f>YEAR(J4356)</f>
        <v>2023</v>
      </c>
      <c r="J4356" s="267">
        <v>44991</v>
      </c>
      <c r="K4356" s="267">
        <f>J4356+1</f>
        <v>44992</v>
      </c>
      <c r="L4356" s="266">
        <f>IF(M4356&lt;=365,1,2)</f>
        <v>1</v>
      </c>
      <c r="M4356" s="266">
        <f>IF(K4356&lt;$C$1,$C$2-$C$1+1,$C$2-K4356+1)</f>
        <v>55</v>
      </c>
      <c r="N4356" s="268">
        <f>M4356/365</f>
        <v>0.15068493150684931</v>
      </c>
      <c r="O4356" s="269">
        <f>'Data and Parameter'!$E$4*'Data and Parameter'!$E$5*('Data and Parameter'!$E$6+'Data and Parameter'!$E$7)*'Data and Parameter'!$E$19*'Data and Parameter'!$E$14*'ER calculations'!N4356</f>
        <v>0.78020876826634278</v>
      </c>
    </row>
    <row r="4357" spans="1:15" ht="15">
      <c r="A4357" s="284">
        <v>4353</v>
      </c>
      <c r="B4357" s="287"/>
      <c r="C4357" s="287"/>
      <c r="D4357" s="284" t="s">
        <v>119</v>
      </c>
      <c r="E4357" s="287"/>
      <c r="F4357" s="285" t="s">
        <v>4478</v>
      </c>
      <c r="G4357" s="266" t="s">
        <v>121</v>
      </c>
      <c r="H4357" s="266">
        <f>IF(G4357="Traditional Stove",0.1,0.2)</f>
        <v>0.1</v>
      </c>
      <c r="I4357" s="266">
        <f>YEAR(J4357)</f>
        <v>2023</v>
      </c>
      <c r="J4357" s="267">
        <v>44991</v>
      </c>
      <c r="K4357" s="267">
        <f>J4357+1</f>
        <v>44992</v>
      </c>
      <c r="L4357" s="266">
        <f>IF(M4357&lt;=365,1,2)</f>
        <v>1</v>
      </c>
      <c r="M4357" s="266">
        <f>IF(K4357&lt;$C$1,$C$2-$C$1+1,$C$2-K4357+1)</f>
        <v>55</v>
      </c>
      <c r="N4357" s="268">
        <f>M4357/365</f>
        <v>0.15068493150684931</v>
      </c>
      <c r="O4357" s="269">
        <f>'Data and Parameter'!$E$4*'Data and Parameter'!$E$5*('Data and Parameter'!$E$6+'Data and Parameter'!$E$7)*'Data and Parameter'!$E$19*'Data and Parameter'!$E$14*'ER calculations'!N4357</f>
        <v>0.78020876826634278</v>
      </c>
    </row>
    <row r="4358" spans="1:15" ht="15">
      <c r="A4358" s="284">
        <v>4354</v>
      </c>
      <c r="B4358" s="287"/>
      <c r="C4358" s="287"/>
      <c r="D4358" s="284" t="s">
        <v>119</v>
      </c>
      <c r="E4358" s="287"/>
      <c r="F4358" s="285" t="s">
        <v>4479</v>
      </c>
      <c r="G4358" s="266" t="s">
        <v>121</v>
      </c>
      <c r="H4358" s="266">
        <f>IF(G4358="Traditional Stove",0.1,0.2)</f>
        <v>0.1</v>
      </c>
      <c r="I4358" s="266">
        <f>YEAR(J4358)</f>
        <v>2023</v>
      </c>
      <c r="J4358" s="267">
        <v>44991</v>
      </c>
      <c r="K4358" s="267">
        <f>J4358+1</f>
        <v>44992</v>
      </c>
      <c r="L4358" s="266">
        <f>IF(M4358&lt;=365,1,2)</f>
        <v>1</v>
      </c>
      <c r="M4358" s="266">
        <f>IF(K4358&lt;$C$1,$C$2-$C$1+1,$C$2-K4358+1)</f>
        <v>55</v>
      </c>
      <c r="N4358" s="268">
        <f>M4358/365</f>
        <v>0.15068493150684931</v>
      </c>
      <c r="O4358" s="269">
        <f>'Data and Parameter'!$E$4*'Data and Parameter'!$E$5*('Data and Parameter'!$E$6+'Data and Parameter'!$E$7)*'Data and Parameter'!$E$19*'Data and Parameter'!$E$14*'ER calculations'!N4358</f>
        <v>0.78020876826634278</v>
      </c>
    </row>
    <row r="4359" spans="1:15" ht="15">
      <c r="A4359" s="284">
        <v>4355</v>
      </c>
      <c r="B4359" s="287"/>
      <c r="C4359" s="287"/>
      <c r="D4359" s="284" t="s">
        <v>119</v>
      </c>
      <c r="E4359" s="287"/>
      <c r="F4359" s="285" t="s">
        <v>4480</v>
      </c>
      <c r="G4359" s="266" t="s">
        <v>121</v>
      </c>
      <c r="H4359" s="266">
        <f>IF(G4359="Traditional Stove",0.1,0.2)</f>
        <v>0.1</v>
      </c>
      <c r="I4359" s="266">
        <f>YEAR(J4359)</f>
        <v>2023</v>
      </c>
      <c r="J4359" s="267">
        <v>44991</v>
      </c>
      <c r="K4359" s="267">
        <f>J4359+1</f>
        <v>44992</v>
      </c>
      <c r="L4359" s="266">
        <f>IF(M4359&lt;=365,1,2)</f>
        <v>1</v>
      </c>
      <c r="M4359" s="266">
        <f>IF(K4359&lt;$C$1,$C$2-$C$1+1,$C$2-K4359+1)</f>
        <v>55</v>
      </c>
      <c r="N4359" s="268">
        <f>M4359/365</f>
        <v>0.15068493150684931</v>
      </c>
      <c r="O4359" s="269">
        <f>'Data and Parameter'!$E$4*'Data and Parameter'!$E$5*('Data and Parameter'!$E$6+'Data and Parameter'!$E$7)*'Data and Parameter'!$E$19*'Data and Parameter'!$E$14*'ER calculations'!N4359</f>
        <v>0.78020876826634278</v>
      </c>
    </row>
    <row r="4360" spans="1:15" ht="15">
      <c r="A4360" s="284">
        <v>4356</v>
      </c>
      <c r="B4360" s="287"/>
      <c r="C4360" s="287"/>
      <c r="D4360" s="284" t="s">
        <v>119</v>
      </c>
      <c r="E4360" s="287"/>
      <c r="F4360" s="285" t="s">
        <v>4481</v>
      </c>
      <c r="G4360" s="266" t="s">
        <v>121</v>
      </c>
      <c r="H4360" s="266">
        <f>IF(G4360="Traditional Stove",0.1,0.2)</f>
        <v>0.1</v>
      </c>
      <c r="I4360" s="266">
        <f>YEAR(J4360)</f>
        <v>2023</v>
      </c>
      <c r="J4360" s="267">
        <v>44991</v>
      </c>
      <c r="K4360" s="267">
        <f>J4360+1</f>
        <v>44992</v>
      </c>
      <c r="L4360" s="266">
        <f>IF(M4360&lt;=365,1,2)</f>
        <v>1</v>
      </c>
      <c r="M4360" s="266">
        <f>IF(K4360&lt;$C$1,$C$2-$C$1+1,$C$2-K4360+1)</f>
        <v>55</v>
      </c>
      <c r="N4360" s="268">
        <f>M4360/365</f>
        <v>0.15068493150684931</v>
      </c>
      <c r="O4360" s="269">
        <f>'Data and Parameter'!$E$4*'Data and Parameter'!$E$5*('Data and Parameter'!$E$6+'Data and Parameter'!$E$7)*'Data and Parameter'!$E$19*'Data and Parameter'!$E$14*'ER calculations'!N4360</f>
        <v>0.78020876826634278</v>
      </c>
    </row>
    <row r="4361" spans="1:15" ht="15">
      <c r="A4361" s="284">
        <v>4357</v>
      </c>
      <c r="B4361" s="287"/>
      <c r="C4361" s="287"/>
      <c r="D4361" s="284" t="s">
        <v>119</v>
      </c>
      <c r="E4361" s="287"/>
      <c r="F4361" s="285" t="s">
        <v>4482</v>
      </c>
      <c r="G4361" s="266" t="s">
        <v>121</v>
      </c>
      <c r="H4361" s="266">
        <f>IF(G4361="Traditional Stove",0.1,0.2)</f>
        <v>0.1</v>
      </c>
      <c r="I4361" s="266">
        <f>YEAR(J4361)</f>
        <v>2023</v>
      </c>
      <c r="J4361" s="267">
        <v>45003</v>
      </c>
      <c r="K4361" s="267">
        <f>J4361+1</f>
        <v>45004</v>
      </c>
      <c r="L4361" s="266">
        <f>IF(M4361&lt;=365,1,2)</f>
        <v>1</v>
      </c>
      <c r="M4361" s="266">
        <f>IF(K4361&lt;$C$1,$C$2-$C$1+1,$C$2-K4361+1)</f>
        <v>43</v>
      </c>
      <c r="N4361" s="268">
        <f>M4361/365</f>
        <v>0.11780821917808219</v>
      </c>
      <c r="O4361" s="269">
        <f>'Data and Parameter'!$E$4*'Data and Parameter'!$E$5*('Data and Parameter'!$E$6+'Data and Parameter'!$E$7)*'Data and Parameter'!$E$19*'Data and Parameter'!$E$14*'ER calculations'!N4361</f>
        <v>0.60998140064459527</v>
      </c>
    </row>
    <row r="4362" spans="1:15" ht="15">
      <c r="A4362" s="284">
        <v>4358</v>
      </c>
      <c r="B4362" s="287"/>
      <c r="C4362" s="287"/>
      <c r="D4362" s="284" t="s">
        <v>119</v>
      </c>
      <c r="E4362" s="287"/>
      <c r="F4362" s="285" t="s">
        <v>4483</v>
      </c>
      <c r="G4362" s="266" t="s">
        <v>121</v>
      </c>
      <c r="H4362" s="266">
        <f>IF(G4362="Traditional Stove",0.1,0.2)</f>
        <v>0.1</v>
      </c>
      <c r="I4362" s="266">
        <f>YEAR(J4362)</f>
        <v>2023</v>
      </c>
      <c r="J4362" s="267">
        <v>44990</v>
      </c>
      <c r="K4362" s="267">
        <f>J4362+1</f>
        <v>44991</v>
      </c>
      <c r="L4362" s="266">
        <f>IF(M4362&lt;=365,1,2)</f>
        <v>1</v>
      </c>
      <c r="M4362" s="266">
        <f>IF(K4362&lt;$C$1,$C$2-$C$1+1,$C$2-K4362+1)</f>
        <v>56</v>
      </c>
      <c r="N4362" s="268">
        <f>M4362/365</f>
        <v>0.15342465753424658</v>
      </c>
      <c r="O4362" s="269">
        <f>'Data and Parameter'!$E$4*'Data and Parameter'!$E$5*('Data and Parameter'!$E$6+'Data and Parameter'!$E$7)*'Data and Parameter'!$E$19*'Data and Parameter'!$E$14*'ER calculations'!N4362</f>
        <v>0.79439438223482184</v>
      </c>
    </row>
    <row r="4363" spans="1:15" ht="15">
      <c r="A4363" s="284">
        <v>4359</v>
      </c>
      <c r="B4363" s="287"/>
      <c r="C4363" s="287"/>
      <c r="D4363" s="284" t="s">
        <v>119</v>
      </c>
      <c r="E4363" s="287"/>
      <c r="F4363" s="285" t="s">
        <v>4484</v>
      </c>
      <c r="G4363" s="266" t="s">
        <v>121</v>
      </c>
      <c r="H4363" s="266">
        <f>IF(G4363="Traditional Stove",0.1,0.2)</f>
        <v>0.1</v>
      </c>
      <c r="I4363" s="266">
        <f>YEAR(J4363)</f>
        <v>2023</v>
      </c>
      <c r="J4363" s="267">
        <v>45003</v>
      </c>
      <c r="K4363" s="267">
        <f>J4363+1</f>
        <v>45004</v>
      </c>
      <c r="L4363" s="266">
        <f>IF(M4363&lt;=365,1,2)</f>
        <v>1</v>
      </c>
      <c r="M4363" s="266">
        <f>IF(K4363&lt;$C$1,$C$2-$C$1+1,$C$2-K4363+1)</f>
        <v>43</v>
      </c>
      <c r="N4363" s="268">
        <f>M4363/365</f>
        <v>0.11780821917808219</v>
      </c>
      <c r="O4363" s="269">
        <f>'Data and Parameter'!$E$4*'Data and Parameter'!$E$5*('Data and Parameter'!$E$6+'Data and Parameter'!$E$7)*'Data and Parameter'!$E$19*'Data and Parameter'!$E$14*'ER calculations'!N4363</f>
        <v>0.60998140064459527</v>
      </c>
    </row>
    <row r="4364" spans="1:15" ht="15">
      <c r="A4364" s="284">
        <v>4360</v>
      </c>
      <c r="B4364" s="287"/>
      <c r="C4364" s="287"/>
      <c r="D4364" s="284" t="s">
        <v>119</v>
      </c>
      <c r="E4364" s="287"/>
      <c r="F4364" s="285" t="s">
        <v>4485</v>
      </c>
      <c r="G4364" s="266" t="s">
        <v>121</v>
      </c>
      <c r="H4364" s="266">
        <f>IF(G4364="Traditional Stove",0.1,0.2)</f>
        <v>0.1</v>
      </c>
      <c r="I4364" s="266">
        <f>YEAR(J4364)</f>
        <v>2023</v>
      </c>
      <c r="J4364" s="267">
        <v>44991</v>
      </c>
      <c r="K4364" s="267">
        <f>J4364+1</f>
        <v>44992</v>
      </c>
      <c r="L4364" s="266">
        <f>IF(M4364&lt;=365,1,2)</f>
        <v>1</v>
      </c>
      <c r="M4364" s="266">
        <f>IF(K4364&lt;$C$1,$C$2-$C$1+1,$C$2-K4364+1)</f>
        <v>55</v>
      </c>
      <c r="N4364" s="268">
        <f>M4364/365</f>
        <v>0.15068493150684931</v>
      </c>
      <c r="O4364" s="269">
        <f>'Data and Parameter'!$E$4*'Data and Parameter'!$E$5*('Data and Parameter'!$E$6+'Data and Parameter'!$E$7)*'Data and Parameter'!$E$19*'Data and Parameter'!$E$14*'ER calculations'!N4364</f>
        <v>0.78020876826634278</v>
      </c>
    </row>
    <row r="4365" spans="1:15" ht="15">
      <c r="A4365" s="284">
        <v>4361</v>
      </c>
      <c r="B4365" s="287"/>
      <c r="C4365" s="287"/>
      <c r="D4365" s="284" t="s">
        <v>119</v>
      </c>
      <c r="E4365" s="287"/>
      <c r="F4365" s="285" t="s">
        <v>4486</v>
      </c>
      <c r="G4365" s="266" t="s">
        <v>121</v>
      </c>
      <c r="H4365" s="266">
        <f>IF(G4365="Traditional Stove",0.1,0.2)</f>
        <v>0.1</v>
      </c>
      <c r="I4365" s="266">
        <f>YEAR(J4365)</f>
        <v>2023</v>
      </c>
      <c r="J4365" s="267">
        <v>44991</v>
      </c>
      <c r="K4365" s="267">
        <f>J4365+1</f>
        <v>44992</v>
      </c>
      <c r="L4365" s="266">
        <f>IF(M4365&lt;=365,1,2)</f>
        <v>1</v>
      </c>
      <c r="M4365" s="266">
        <f>IF(K4365&lt;$C$1,$C$2-$C$1+1,$C$2-K4365+1)</f>
        <v>55</v>
      </c>
      <c r="N4365" s="268">
        <f>M4365/365</f>
        <v>0.15068493150684931</v>
      </c>
      <c r="O4365" s="269">
        <f>'Data and Parameter'!$E$4*'Data and Parameter'!$E$5*('Data and Parameter'!$E$6+'Data and Parameter'!$E$7)*'Data and Parameter'!$E$19*'Data and Parameter'!$E$14*'ER calculations'!N4365</f>
        <v>0.78020876826634278</v>
      </c>
    </row>
    <row r="4366" spans="1:15" ht="15">
      <c r="A4366" s="284">
        <v>4362</v>
      </c>
      <c r="B4366" s="287"/>
      <c r="C4366" s="287"/>
      <c r="D4366" s="284" t="s">
        <v>119</v>
      </c>
      <c r="E4366" s="287"/>
      <c r="F4366" s="285" t="s">
        <v>4487</v>
      </c>
      <c r="G4366" s="266" t="s">
        <v>121</v>
      </c>
      <c r="H4366" s="266">
        <f>IF(G4366="Traditional Stove",0.1,0.2)</f>
        <v>0.1</v>
      </c>
      <c r="I4366" s="266">
        <f>YEAR(J4366)</f>
        <v>2023</v>
      </c>
      <c r="J4366" s="267">
        <v>45003</v>
      </c>
      <c r="K4366" s="267">
        <f>J4366+1</f>
        <v>45004</v>
      </c>
      <c r="L4366" s="266">
        <f>IF(M4366&lt;=365,1,2)</f>
        <v>1</v>
      </c>
      <c r="M4366" s="266">
        <f>IF(K4366&lt;$C$1,$C$2-$C$1+1,$C$2-K4366+1)</f>
        <v>43</v>
      </c>
      <c r="N4366" s="268">
        <f>M4366/365</f>
        <v>0.11780821917808219</v>
      </c>
      <c r="O4366" s="269">
        <f>'Data and Parameter'!$E$4*'Data and Parameter'!$E$5*('Data and Parameter'!$E$6+'Data and Parameter'!$E$7)*'Data and Parameter'!$E$19*'Data and Parameter'!$E$14*'ER calculations'!N4366</f>
        <v>0.60998140064459527</v>
      </c>
    </row>
    <row r="4367" spans="1:15" ht="15">
      <c r="A4367" s="284">
        <v>4363</v>
      </c>
      <c r="B4367" s="287"/>
      <c r="C4367" s="287"/>
      <c r="D4367" s="284" t="s">
        <v>119</v>
      </c>
      <c r="E4367" s="287"/>
      <c r="F4367" s="285" t="s">
        <v>4488</v>
      </c>
      <c r="G4367" s="266" t="s">
        <v>121</v>
      </c>
      <c r="H4367" s="266">
        <f>IF(G4367="Traditional Stove",0.1,0.2)</f>
        <v>0.1</v>
      </c>
      <c r="I4367" s="266">
        <f>YEAR(J4367)</f>
        <v>2023</v>
      </c>
      <c r="J4367" s="267">
        <v>45003</v>
      </c>
      <c r="K4367" s="267">
        <f>J4367+1</f>
        <v>45004</v>
      </c>
      <c r="L4367" s="266">
        <f>IF(M4367&lt;=365,1,2)</f>
        <v>1</v>
      </c>
      <c r="M4367" s="266">
        <f>IF(K4367&lt;$C$1,$C$2-$C$1+1,$C$2-K4367+1)</f>
        <v>43</v>
      </c>
      <c r="N4367" s="268">
        <f>M4367/365</f>
        <v>0.11780821917808219</v>
      </c>
      <c r="O4367" s="269">
        <f>'Data and Parameter'!$E$4*'Data and Parameter'!$E$5*('Data and Parameter'!$E$6+'Data and Parameter'!$E$7)*'Data and Parameter'!$E$19*'Data and Parameter'!$E$14*'ER calculations'!N4367</f>
        <v>0.60998140064459527</v>
      </c>
    </row>
    <row r="4368" spans="1:15" ht="15">
      <c r="A4368" s="284">
        <v>4364</v>
      </c>
      <c r="B4368" s="287"/>
      <c r="C4368" s="287"/>
      <c r="D4368" s="284" t="s">
        <v>119</v>
      </c>
      <c r="E4368" s="287"/>
      <c r="F4368" s="285" t="s">
        <v>4489</v>
      </c>
      <c r="G4368" s="266" t="s">
        <v>121</v>
      </c>
      <c r="H4368" s="266">
        <f>IF(G4368="Traditional Stove",0.1,0.2)</f>
        <v>0.1</v>
      </c>
      <c r="I4368" s="266">
        <f>YEAR(J4368)</f>
        <v>2023</v>
      </c>
      <c r="J4368" s="267">
        <v>44991</v>
      </c>
      <c r="K4368" s="267">
        <f>J4368+1</f>
        <v>44992</v>
      </c>
      <c r="L4368" s="266">
        <f>IF(M4368&lt;=365,1,2)</f>
        <v>1</v>
      </c>
      <c r="M4368" s="266">
        <f>IF(K4368&lt;$C$1,$C$2-$C$1+1,$C$2-K4368+1)</f>
        <v>55</v>
      </c>
      <c r="N4368" s="268">
        <f>M4368/365</f>
        <v>0.15068493150684931</v>
      </c>
      <c r="O4368" s="269">
        <f>'Data and Parameter'!$E$4*'Data and Parameter'!$E$5*('Data and Parameter'!$E$6+'Data and Parameter'!$E$7)*'Data and Parameter'!$E$19*'Data and Parameter'!$E$14*'ER calculations'!N4368</f>
        <v>0.78020876826634278</v>
      </c>
    </row>
    <row r="4369" spans="1:15" ht="15">
      <c r="A4369" s="284">
        <v>4365</v>
      </c>
      <c r="B4369" s="287"/>
      <c r="C4369" s="287"/>
      <c r="D4369" s="284" t="s">
        <v>119</v>
      </c>
      <c r="E4369" s="287"/>
      <c r="F4369" s="285" t="s">
        <v>4490</v>
      </c>
      <c r="G4369" s="266" t="s">
        <v>121</v>
      </c>
      <c r="H4369" s="266">
        <f>IF(G4369="Traditional Stove",0.1,0.2)</f>
        <v>0.1</v>
      </c>
      <c r="I4369" s="266">
        <f>YEAR(J4369)</f>
        <v>2023</v>
      </c>
      <c r="J4369" s="267">
        <v>45003</v>
      </c>
      <c r="K4369" s="267">
        <f>J4369+1</f>
        <v>45004</v>
      </c>
      <c r="L4369" s="266">
        <f>IF(M4369&lt;=365,1,2)</f>
        <v>1</v>
      </c>
      <c r="M4369" s="266">
        <f>IF(K4369&lt;$C$1,$C$2-$C$1+1,$C$2-K4369+1)</f>
        <v>43</v>
      </c>
      <c r="N4369" s="268">
        <f>M4369/365</f>
        <v>0.11780821917808219</v>
      </c>
      <c r="O4369" s="269">
        <f>'Data and Parameter'!$E$4*'Data and Parameter'!$E$5*('Data and Parameter'!$E$6+'Data and Parameter'!$E$7)*'Data and Parameter'!$E$19*'Data and Parameter'!$E$14*'ER calculations'!N4369</f>
        <v>0.60998140064459527</v>
      </c>
    </row>
    <row r="4370" spans="1:15" ht="15">
      <c r="A4370" s="284">
        <v>4366</v>
      </c>
      <c r="B4370" s="287"/>
      <c r="C4370" s="287"/>
      <c r="D4370" s="284" t="s">
        <v>119</v>
      </c>
      <c r="E4370" s="287"/>
      <c r="F4370" s="285" t="s">
        <v>4491</v>
      </c>
      <c r="G4370" s="266" t="s">
        <v>121</v>
      </c>
      <c r="H4370" s="266">
        <f>IF(G4370="Traditional Stove",0.1,0.2)</f>
        <v>0.1</v>
      </c>
      <c r="I4370" s="266">
        <f>YEAR(J4370)</f>
        <v>2023</v>
      </c>
      <c r="J4370" s="267">
        <v>44968</v>
      </c>
      <c r="K4370" s="267">
        <f>J4370+1</f>
        <v>44969</v>
      </c>
      <c r="L4370" s="266">
        <f>IF(M4370&lt;=365,1,2)</f>
        <v>1</v>
      </c>
      <c r="M4370" s="266">
        <f>IF(K4370&lt;$C$1,$C$2-$C$1+1,$C$2-K4370+1)</f>
        <v>78</v>
      </c>
      <c r="N4370" s="268">
        <f>M4370/365</f>
        <v>0.21369863013698631</v>
      </c>
      <c r="O4370" s="269">
        <f>'Data and Parameter'!$E$4*'Data and Parameter'!$E$5*('Data and Parameter'!$E$6+'Data and Parameter'!$E$7)*'Data and Parameter'!$E$19*'Data and Parameter'!$E$14*'ER calculations'!N4370</f>
        <v>1.1064778895413589</v>
      </c>
    </row>
    <row r="4371" spans="1:15" ht="15">
      <c r="A4371" s="284">
        <v>4367</v>
      </c>
      <c r="B4371" s="287"/>
      <c r="C4371" s="287"/>
      <c r="D4371" s="284" t="s">
        <v>119</v>
      </c>
      <c r="E4371" s="287"/>
      <c r="F4371" s="285" t="s">
        <v>4492</v>
      </c>
      <c r="G4371" s="266" t="s">
        <v>121</v>
      </c>
      <c r="H4371" s="266">
        <f>IF(G4371="Traditional Stove",0.1,0.2)</f>
        <v>0.1</v>
      </c>
      <c r="I4371" s="266">
        <f>YEAR(J4371)</f>
        <v>2023</v>
      </c>
      <c r="J4371" s="267">
        <v>45003</v>
      </c>
      <c r="K4371" s="267">
        <f>J4371+1</f>
        <v>45004</v>
      </c>
      <c r="L4371" s="266">
        <f>IF(M4371&lt;=365,1,2)</f>
        <v>1</v>
      </c>
      <c r="M4371" s="266">
        <f>IF(K4371&lt;$C$1,$C$2-$C$1+1,$C$2-K4371+1)</f>
        <v>43</v>
      </c>
      <c r="N4371" s="268">
        <f>M4371/365</f>
        <v>0.11780821917808219</v>
      </c>
      <c r="O4371" s="269">
        <f>'Data and Parameter'!$E$4*'Data and Parameter'!$E$5*('Data and Parameter'!$E$6+'Data and Parameter'!$E$7)*'Data and Parameter'!$E$19*'Data and Parameter'!$E$14*'ER calculations'!N4371</f>
        <v>0.60998140064459527</v>
      </c>
    </row>
    <row r="4372" spans="1:15" ht="15">
      <c r="A4372" s="284">
        <v>4368</v>
      </c>
      <c r="B4372" s="287"/>
      <c r="C4372" s="287"/>
      <c r="D4372" s="284" t="s">
        <v>119</v>
      </c>
      <c r="E4372" s="287"/>
      <c r="F4372" s="285" t="s">
        <v>4493</v>
      </c>
      <c r="G4372" s="266" t="s">
        <v>121</v>
      </c>
      <c r="H4372" s="266">
        <f>IF(G4372="Traditional Stove",0.1,0.2)</f>
        <v>0.1</v>
      </c>
      <c r="I4372" s="266">
        <f>YEAR(J4372)</f>
        <v>2023</v>
      </c>
      <c r="J4372" s="267">
        <v>44991</v>
      </c>
      <c r="K4372" s="267">
        <f>J4372+1</f>
        <v>44992</v>
      </c>
      <c r="L4372" s="266">
        <f>IF(M4372&lt;=365,1,2)</f>
        <v>1</v>
      </c>
      <c r="M4372" s="266">
        <f>IF(K4372&lt;$C$1,$C$2-$C$1+1,$C$2-K4372+1)</f>
        <v>55</v>
      </c>
      <c r="N4372" s="268">
        <f>M4372/365</f>
        <v>0.15068493150684931</v>
      </c>
      <c r="O4372" s="269">
        <f>'Data and Parameter'!$E$4*'Data and Parameter'!$E$5*('Data and Parameter'!$E$6+'Data and Parameter'!$E$7)*'Data and Parameter'!$E$19*'Data and Parameter'!$E$14*'ER calculations'!N4372</f>
        <v>0.78020876826634278</v>
      </c>
    </row>
    <row r="4373" spans="1:15" ht="15">
      <c r="A4373" s="284">
        <v>4369</v>
      </c>
      <c r="B4373" s="287"/>
      <c r="C4373" s="287"/>
      <c r="D4373" s="284" t="s">
        <v>119</v>
      </c>
      <c r="E4373" s="287"/>
      <c r="F4373" s="285" t="s">
        <v>4494</v>
      </c>
      <c r="G4373" s="266" t="s">
        <v>121</v>
      </c>
      <c r="H4373" s="266">
        <f>IF(G4373="Traditional Stove",0.1,0.2)</f>
        <v>0.1</v>
      </c>
      <c r="I4373" s="266">
        <f>YEAR(J4373)</f>
        <v>2023</v>
      </c>
      <c r="J4373" s="267">
        <v>45003</v>
      </c>
      <c r="K4373" s="267">
        <f>J4373+1</f>
        <v>45004</v>
      </c>
      <c r="L4373" s="266">
        <f>IF(M4373&lt;=365,1,2)</f>
        <v>1</v>
      </c>
      <c r="M4373" s="266">
        <f>IF(K4373&lt;$C$1,$C$2-$C$1+1,$C$2-K4373+1)</f>
        <v>43</v>
      </c>
      <c r="N4373" s="268">
        <f>M4373/365</f>
        <v>0.11780821917808219</v>
      </c>
      <c r="O4373" s="269">
        <f>'Data and Parameter'!$E$4*'Data and Parameter'!$E$5*('Data and Parameter'!$E$6+'Data and Parameter'!$E$7)*'Data and Parameter'!$E$19*'Data and Parameter'!$E$14*'ER calculations'!N4373</f>
        <v>0.60998140064459527</v>
      </c>
    </row>
    <row r="4374" spans="1:15" ht="15">
      <c r="A4374" s="284">
        <v>4370</v>
      </c>
      <c r="B4374" s="287"/>
      <c r="C4374" s="287"/>
      <c r="D4374" s="284" t="s">
        <v>119</v>
      </c>
      <c r="E4374" s="287"/>
      <c r="F4374" s="285" t="s">
        <v>4495</v>
      </c>
      <c r="G4374" s="266" t="s">
        <v>121</v>
      </c>
      <c r="H4374" s="266">
        <f>IF(G4374="Traditional Stove",0.1,0.2)</f>
        <v>0.1</v>
      </c>
      <c r="I4374" s="266">
        <f>YEAR(J4374)</f>
        <v>2023</v>
      </c>
      <c r="J4374" s="267">
        <v>44991</v>
      </c>
      <c r="K4374" s="267">
        <f>J4374+1</f>
        <v>44992</v>
      </c>
      <c r="L4374" s="266">
        <f>IF(M4374&lt;=365,1,2)</f>
        <v>1</v>
      </c>
      <c r="M4374" s="266">
        <f>IF(K4374&lt;$C$1,$C$2-$C$1+1,$C$2-K4374+1)</f>
        <v>55</v>
      </c>
      <c r="N4374" s="268">
        <f>M4374/365</f>
        <v>0.15068493150684931</v>
      </c>
      <c r="O4374" s="269">
        <f>'Data and Parameter'!$E$4*'Data and Parameter'!$E$5*('Data and Parameter'!$E$6+'Data and Parameter'!$E$7)*'Data and Parameter'!$E$19*'Data and Parameter'!$E$14*'ER calculations'!N4374</f>
        <v>0.78020876826634278</v>
      </c>
    </row>
    <row r="4375" spans="1:15" ht="15">
      <c r="A4375" s="284">
        <v>4371</v>
      </c>
      <c r="B4375" s="287"/>
      <c r="C4375" s="287"/>
      <c r="D4375" s="284" t="s">
        <v>119</v>
      </c>
      <c r="E4375" s="287"/>
      <c r="F4375" s="285" t="s">
        <v>4496</v>
      </c>
      <c r="G4375" s="266" t="s">
        <v>121</v>
      </c>
      <c r="H4375" s="266">
        <f>IF(G4375="Traditional Stove",0.1,0.2)</f>
        <v>0.1</v>
      </c>
      <c r="I4375" s="266">
        <f>YEAR(J4375)</f>
        <v>2023</v>
      </c>
      <c r="J4375" s="267">
        <v>45003</v>
      </c>
      <c r="K4375" s="267">
        <f>J4375+1</f>
        <v>45004</v>
      </c>
      <c r="L4375" s="266">
        <f>IF(M4375&lt;=365,1,2)</f>
        <v>1</v>
      </c>
      <c r="M4375" s="266">
        <f>IF(K4375&lt;$C$1,$C$2-$C$1+1,$C$2-K4375+1)</f>
        <v>43</v>
      </c>
      <c r="N4375" s="268">
        <f>M4375/365</f>
        <v>0.11780821917808219</v>
      </c>
      <c r="O4375" s="269">
        <f>'Data and Parameter'!$E$4*'Data and Parameter'!$E$5*('Data and Parameter'!$E$6+'Data and Parameter'!$E$7)*'Data and Parameter'!$E$19*'Data and Parameter'!$E$14*'ER calculations'!N4375</f>
        <v>0.60998140064459527</v>
      </c>
    </row>
    <row r="4376" spans="1:15" ht="15">
      <c r="A4376" s="284">
        <v>4372</v>
      </c>
      <c r="B4376" s="287"/>
      <c r="C4376" s="287"/>
      <c r="D4376" s="284" t="s">
        <v>119</v>
      </c>
      <c r="E4376" s="287"/>
      <c r="F4376" s="285" t="s">
        <v>4497</v>
      </c>
      <c r="G4376" s="266" t="s">
        <v>121</v>
      </c>
      <c r="H4376" s="266">
        <f>IF(G4376="Traditional Stove",0.1,0.2)</f>
        <v>0.1</v>
      </c>
      <c r="I4376" s="266">
        <f>YEAR(J4376)</f>
        <v>2023</v>
      </c>
      <c r="J4376" s="267">
        <v>44968</v>
      </c>
      <c r="K4376" s="267">
        <f>J4376+1</f>
        <v>44969</v>
      </c>
      <c r="L4376" s="266">
        <f>IF(M4376&lt;=365,1,2)</f>
        <v>1</v>
      </c>
      <c r="M4376" s="266">
        <f>IF(K4376&lt;$C$1,$C$2-$C$1+1,$C$2-K4376+1)</f>
        <v>78</v>
      </c>
      <c r="N4376" s="268">
        <f>M4376/365</f>
        <v>0.21369863013698631</v>
      </c>
      <c r="O4376" s="269">
        <f>'Data and Parameter'!$E$4*'Data and Parameter'!$E$5*('Data and Parameter'!$E$6+'Data and Parameter'!$E$7)*'Data and Parameter'!$E$19*'Data and Parameter'!$E$14*'ER calculations'!N4376</f>
        <v>1.1064778895413589</v>
      </c>
    </row>
    <row r="4377" spans="1:15" ht="15">
      <c r="A4377" s="284">
        <v>4373</v>
      </c>
      <c r="B4377" s="287"/>
      <c r="C4377" s="287"/>
      <c r="D4377" s="284" t="s">
        <v>119</v>
      </c>
      <c r="E4377" s="287"/>
      <c r="F4377" s="285" t="s">
        <v>4498</v>
      </c>
      <c r="G4377" s="266" t="s">
        <v>121</v>
      </c>
      <c r="H4377" s="266">
        <f>IF(G4377="Traditional Stove",0.1,0.2)</f>
        <v>0.1</v>
      </c>
      <c r="I4377" s="266">
        <f>YEAR(J4377)</f>
        <v>2023</v>
      </c>
      <c r="J4377" s="267">
        <v>44990</v>
      </c>
      <c r="K4377" s="267">
        <f>J4377+1</f>
        <v>44991</v>
      </c>
      <c r="L4377" s="266">
        <f>IF(M4377&lt;=365,1,2)</f>
        <v>1</v>
      </c>
      <c r="M4377" s="266">
        <f>IF(K4377&lt;$C$1,$C$2-$C$1+1,$C$2-K4377+1)</f>
        <v>56</v>
      </c>
      <c r="N4377" s="268">
        <f>M4377/365</f>
        <v>0.15342465753424658</v>
      </c>
      <c r="O4377" s="269">
        <f>'Data and Parameter'!$E$4*'Data and Parameter'!$E$5*('Data and Parameter'!$E$6+'Data and Parameter'!$E$7)*'Data and Parameter'!$E$19*'Data and Parameter'!$E$14*'ER calculations'!N4377</f>
        <v>0.79439438223482184</v>
      </c>
    </row>
    <row r="4378" spans="1:15" ht="15">
      <c r="A4378" s="284">
        <v>4374</v>
      </c>
      <c r="B4378" s="287"/>
      <c r="C4378" s="287"/>
      <c r="D4378" s="284" t="s">
        <v>119</v>
      </c>
      <c r="E4378" s="287"/>
      <c r="F4378" s="285" t="s">
        <v>4499</v>
      </c>
      <c r="G4378" s="266" t="s">
        <v>121</v>
      </c>
      <c r="H4378" s="266">
        <f>IF(G4378="Traditional Stove",0.1,0.2)</f>
        <v>0.1</v>
      </c>
      <c r="I4378" s="266">
        <f>YEAR(J4378)</f>
        <v>2023</v>
      </c>
      <c r="J4378" s="267">
        <v>44990</v>
      </c>
      <c r="K4378" s="267">
        <f>J4378+1</f>
        <v>44991</v>
      </c>
      <c r="L4378" s="266">
        <f>IF(M4378&lt;=365,1,2)</f>
        <v>1</v>
      </c>
      <c r="M4378" s="266">
        <f>IF(K4378&lt;$C$1,$C$2-$C$1+1,$C$2-K4378+1)</f>
        <v>56</v>
      </c>
      <c r="N4378" s="268">
        <f>M4378/365</f>
        <v>0.15342465753424658</v>
      </c>
      <c r="O4378" s="269">
        <f>'Data and Parameter'!$E$4*'Data and Parameter'!$E$5*('Data and Parameter'!$E$6+'Data and Parameter'!$E$7)*'Data and Parameter'!$E$19*'Data and Parameter'!$E$14*'ER calculations'!N4378</f>
        <v>0.79439438223482184</v>
      </c>
    </row>
    <row r="4379" spans="1:15" ht="15">
      <c r="A4379" s="284">
        <v>4375</v>
      </c>
      <c r="B4379" s="287"/>
      <c r="C4379" s="287"/>
      <c r="D4379" s="284" t="s">
        <v>119</v>
      </c>
      <c r="E4379" s="287"/>
      <c r="F4379" s="285" t="s">
        <v>4500</v>
      </c>
      <c r="G4379" s="266" t="s">
        <v>121</v>
      </c>
      <c r="H4379" s="266">
        <f>IF(G4379="Traditional Stove",0.1,0.2)</f>
        <v>0.1</v>
      </c>
      <c r="I4379" s="266">
        <f>YEAR(J4379)</f>
        <v>2023</v>
      </c>
      <c r="J4379" s="267">
        <v>44990</v>
      </c>
      <c r="K4379" s="267">
        <f>J4379+1</f>
        <v>44991</v>
      </c>
      <c r="L4379" s="266">
        <f>IF(M4379&lt;=365,1,2)</f>
        <v>1</v>
      </c>
      <c r="M4379" s="266">
        <f>IF(K4379&lt;$C$1,$C$2-$C$1+1,$C$2-K4379+1)</f>
        <v>56</v>
      </c>
      <c r="N4379" s="268">
        <f>M4379/365</f>
        <v>0.15342465753424658</v>
      </c>
      <c r="O4379" s="269">
        <f>'Data and Parameter'!$E$4*'Data and Parameter'!$E$5*('Data and Parameter'!$E$6+'Data and Parameter'!$E$7)*'Data and Parameter'!$E$19*'Data and Parameter'!$E$14*'ER calculations'!N4379</f>
        <v>0.79439438223482184</v>
      </c>
    </row>
    <row r="4380" spans="1:15" ht="15">
      <c r="A4380" s="284">
        <v>4376</v>
      </c>
      <c r="B4380" s="287"/>
      <c r="C4380" s="287"/>
      <c r="D4380" s="284" t="s">
        <v>119</v>
      </c>
      <c r="E4380" s="287"/>
      <c r="F4380" s="285" t="s">
        <v>4501</v>
      </c>
      <c r="G4380" s="266" t="s">
        <v>121</v>
      </c>
      <c r="H4380" s="266">
        <f>IF(G4380="Traditional Stove",0.1,0.2)</f>
        <v>0.1</v>
      </c>
      <c r="I4380" s="266">
        <f>YEAR(J4380)</f>
        <v>2023</v>
      </c>
      <c r="J4380" s="267">
        <v>44990</v>
      </c>
      <c r="K4380" s="267">
        <f>J4380+1</f>
        <v>44991</v>
      </c>
      <c r="L4380" s="266">
        <f>IF(M4380&lt;=365,1,2)</f>
        <v>1</v>
      </c>
      <c r="M4380" s="266">
        <f>IF(K4380&lt;$C$1,$C$2-$C$1+1,$C$2-K4380+1)</f>
        <v>56</v>
      </c>
      <c r="N4380" s="268">
        <f>M4380/365</f>
        <v>0.15342465753424658</v>
      </c>
      <c r="O4380" s="269">
        <f>'Data and Parameter'!$E$4*'Data and Parameter'!$E$5*('Data and Parameter'!$E$6+'Data and Parameter'!$E$7)*'Data and Parameter'!$E$19*'Data and Parameter'!$E$14*'ER calculations'!N4380</f>
        <v>0.79439438223482184</v>
      </c>
    </row>
    <row r="4381" spans="1:15" ht="15">
      <c r="A4381" s="284">
        <v>4377</v>
      </c>
      <c r="B4381" s="287"/>
      <c r="C4381" s="287"/>
      <c r="D4381" s="284" t="s">
        <v>119</v>
      </c>
      <c r="E4381" s="287"/>
      <c r="F4381" s="285" t="s">
        <v>4502</v>
      </c>
      <c r="G4381" s="266" t="s">
        <v>121</v>
      </c>
      <c r="H4381" s="266">
        <f>IF(G4381="Traditional Stove",0.1,0.2)</f>
        <v>0.1</v>
      </c>
      <c r="I4381" s="266">
        <f>YEAR(J4381)</f>
        <v>2023</v>
      </c>
      <c r="J4381" s="267">
        <v>44990</v>
      </c>
      <c r="K4381" s="267">
        <f>J4381+1</f>
        <v>44991</v>
      </c>
      <c r="L4381" s="266">
        <f>IF(M4381&lt;=365,1,2)</f>
        <v>1</v>
      </c>
      <c r="M4381" s="266">
        <f>IF(K4381&lt;$C$1,$C$2-$C$1+1,$C$2-K4381+1)</f>
        <v>56</v>
      </c>
      <c r="N4381" s="268">
        <f>M4381/365</f>
        <v>0.15342465753424658</v>
      </c>
      <c r="O4381" s="269">
        <f>'Data and Parameter'!$E$4*'Data and Parameter'!$E$5*('Data and Parameter'!$E$6+'Data and Parameter'!$E$7)*'Data and Parameter'!$E$19*'Data and Parameter'!$E$14*'ER calculations'!N4381</f>
        <v>0.79439438223482184</v>
      </c>
    </row>
    <row r="4382" spans="1:15" ht="15">
      <c r="A4382" s="284">
        <v>4378</v>
      </c>
      <c r="B4382" s="287"/>
      <c r="C4382" s="287"/>
      <c r="D4382" s="284" t="s">
        <v>119</v>
      </c>
      <c r="E4382" s="287"/>
      <c r="F4382" s="285" t="s">
        <v>4503</v>
      </c>
      <c r="G4382" s="266" t="s">
        <v>121</v>
      </c>
      <c r="H4382" s="266">
        <f>IF(G4382="Traditional Stove",0.1,0.2)</f>
        <v>0.1</v>
      </c>
      <c r="I4382" s="266">
        <f>YEAR(J4382)</f>
        <v>2023</v>
      </c>
      <c r="J4382" s="267">
        <v>44990</v>
      </c>
      <c r="K4382" s="267">
        <f>J4382+1</f>
        <v>44991</v>
      </c>
      <c r="L4382" s="266">
        <f>IF(M4382&lt;=365,1,2)</f>
        <v>1</v>
      </c>
      <c r="M4382" s="266">
        <f>IF(K4382&lt;$C$1,$C$2-$C$1+1,$C$2-K4382+1)</f>
        <v>56</v>
      </c>
      <c r="N4382" s="268">
        <f>M4382/365</f>
        <v>0.15342465753424658</v>
      </c>
      <c r="O4382" s="269">
        <f>'Data and Parameter'!$E$4*'Data and Parameter'!$E$5*('Data and Parameter'!$E$6+'Data and Parameter'!$E$7)*'Data and Parameter'!$E$19*'Data and Parameter'!$E$14*'ER calculations'!N4382</f>
        <v>0.79439438223482184</v>
      </c>
    </row>
    <row r="4383" spans="1:15" ht="15">
      <c r="A4383" s="284">
        <v>4379</v>
      </c>
      <c r="B4383" s="287"/>
      <c r="C4383" s="287"/>
      <c r="D4383" s="284" t="s">
        <v>119</v>
      </c>
      <c r="E4383" s="287"/>
      <c r="F4383" s="285" t="s">
        <v>4504</v>
      </c>
      <c r="G4383" s="266" t="s">
        <v>121</v>
      </c>
      <c r="H4383" s="266">
        <f>IF(G4383="Traditional Stove",0.1,0.2)</f>
        <v>0.1</v>
      </c>
      <c r="I4383" s="266">
        <f>YEAR(J4383)</f>
        <v>2023</v>
      </c>
      <c r="J4383" s="267">
        <v>44990</v>
      </c>
      <c r="K4383" s="267">
        <f>J4383+1</f>
        <v>44991</v>
      </c>
      <c r="L4383" s="266">
        <f>IF(M4383&lt;=365,1,2)</f>
        <v>1</v>
      </c>
      <c r="M4383" s="266">
        <f>IF(K4383&lt;$C$1,$C$2-$C$1+1,$C$2-K4383+1)</f>
        <v>56</v>
      </c>
      <c r="N4383" s="268">
        <f>M4383/365</f>
        <v>0.15342465753424658</v>
      </c>
      <c r="O4383" s="269">
        <f>'Data and Parameter'!$E$4*'Data and Parameter'!$E$5*('Data and Parameter'!$E$6+'Data and Parameter'!$E$7)*'Data and Parameter'!$E$19*'Data and Parameter'!$E$14*'ER calculations'!N4383</f>
        <v>0.79439438223482184</v>
      </c>
    </row>
    <row r="4384" spans="1:15" ht="15">
      <c r="A4384" s="284">
        <v>4380</v>
      </c>
      <c r="B4384" s="287"/>
      <c r="C4384" s="287"/>
      <c r="D4384" s="284" t="s">
        <v>119</v>
      </c>
      <c r="E4384" s="287"/>
      <c r="F4384" s="285" t="s">
        <v>4505</v>
      </c>
      <c r="G4384" s="266" t="s">
        <v>121</v>
      </c>
      <c r="H4384" s="266">
        <f>IF(G4384="Traditional Stove",0.1,0.2)</f>
        <v>0.1</v>
      </c>
      <c r="I4384" s="266">
        <f>YEAR(J4384)</f>
        <v>2023</v>
      </c>
      <c r="J4384" s="267">
        <v>44990</v>
      </c>
      <c r="K4384" s="267">
        <f>J4384+1</f>
        <v>44991</v>
      </c>
      <c r="L4384" s="266">
        <f>IF(M4384&lt;=365,1,2)</f>
        <v>1</v>
      </c>
      <c r="M4384" s="266">
        <f>IF(K4384&lt;$C$1,$C$2-$C$1+1,$C$2-K4384+1)</f>
        <v>56</v>
      </c>
      <c r="N4384" s="268">
        <f>M4384/365</f>
        <v>0.15342465753424658</v>
      </c>
      <c r="O4384" s="269">
        <f>'Data and Parameter'!$E$4*'Data and Parameter'!$E$5*('Data and Parameter'!$E$6+'Data and Parameter'!$E$7)*'Data and Parameter'!$E$19*'Data and Parameter'!$E$14*'ER calculations'!N4384</f>
        <v>0.79439438223482184</v>
      </c>
    </row>
    <row r="4385" spans="1:15" ht="15">
      <c r="A4385" s="284">
        <v>4381</v>
      </c>
      <c r="B4385" s="287"/>
      <c r="C4385" s="287"/>
      <c r="D4385" s="284" t="s">
        <v>119</v>
      </c>
      <c r="E4385" s="287"/>
      <c r="F4385" s="285" t="s">
        <v>4506</v>
      </c>
      <c r="G4385" s="266" t="s">
        <v>121</v>
      </c>
      <c r="H4385" s="266">
        <f>IF(G4385="Traditional Stove",0.1,0.2)</f>
        <v>0.1</v>
      </c>
      <c r="I4385" s="266">
        <f>YEAR(J4385)</f>
        <v>2023</v>
      </c>
      <c r="J4385" s="267">
        <v>44990</v>
      </c>
      <c r="K4385" s="267">
        <f>J4385+1</f>
        <v>44991</v>
      </c>
      <c r="L4385" s="266">
        <f>IF(M4385&lt;=365,1,2)</f>
        <v>1</v>
      </c>
      <c r="M4385" s="266">
        <f>IF(K4385&lt;$C$1,$C$2-$C$1+1,$C$2-K4385+1)</f>
        <v>56</v>
      </c>
      <c r="N4385" s="268">
        <f>M4385/365</f>
        <v>0.15342465753424658</v>
      </c>
      <c r="O4385" s="269">
        <f>'Data and Parameter'!$E$4*'Data and Parameter'!$E$5*('Data and Parameter'!$E$6+'Data and Parameter'!$E$7)*'Data and Parameter'!$E$19*'Data and Parameter'!$E$14*'ER calculations'!N4385</f>
        <v>0.79439438223482184</v>
      </c>
    </row>
    <row r="4386" spans="1:15" ht="15">
      <c r="A4386" s="284">
        <v>4382</v>
      </c>
      <c r="B4386" s="287"/>
      <c r="C4386" s="287"/>
      <c r="D4386" s="284" t="s">
        <v>119</v>
      </c>
      <c r="E4386" s="287"/>
      <c r="F4386" s="285" t="s">
        <v>4507</v>
      </c>
      <c r="G4386" s="266" t="s">
        <v>121</v>
      </c>
      <c r="H4386" s="266">
        <f>IF(G4386="Traditional Stove",0.1,0.2)</f>
        <v>0.1</v>
      </c>
      <c r="I4386" s="266">
        <f>YEAR(J4386)</f>
        <v>2023</v>
      </c>
      <c r="J4386" s="267">
        <v>44990</v>
      </c>
      <c r="K4386" s="267">
        <f>J4386+1</f>
        <v>44991</v>
      </c>
      <c r="L4386" s="266">
        <f>IF(M4386&lt;=365,1,2)</f>
        <v>1</v>
      </c>
      <c r="M4386" s="266">
        <f>IF(K4386&lt;$C$1,$C$2-$C$1+1,$C$2-K4386+1)</f>
        <v>56</v>
      </c>
      <c r="N4386" s="268">
        <f>M4386/365</f>
        <v>0.15342465753424658</v>
      </c>
      <c r="O4386" s="269">
        <f>'Data and Parameter'!$E$4*'Data and Parameter'!$E$5*('Data and Parameter'!$E$6+'Data and Parameter'!$E$7)*'Data and Parameter'!$E$19*'Data and Parameter'!$E$14*'ER calculations'!N4386</f>
        <v>0.79439438223482184</v>
      </c>
    </row>
    <row r="4387" spans="1:15" ht="15">
      <c r="A4387" s="284">
        <v>4383</v>
      </c>
      <c r="B4387" s="287"/>
      <c r="C4387" s="287"/>
      <c r="D4387" s="284" t="s">
        <v>119</v>
      </c>
      <c r="E4387" s="287"/>
      <c r="F4387" s="285" t="s">
        <v>4508</v>
      </c>
      <c r="G4387" s="266" t="s">
        <v>121</v>
      </c>
      <c r="H4387" s="266">
        <f>IF(G4387="Traditional Stove",0.1,0.2)</f>
        <v>0.1</v>
      </c>
      <c r="I4387" s="266">
        <f>YEAR(J4387)</f>
        <v>2023</v>
      </c>
      <c r="J4387" s="267">
        <v>44990</v>
      </c>
      <c r="K4387" s="267">
        <f>J4387+1</f>
        <v>44991</v>
      </c>
      <c r="L4387" s="266">
        <f>IF(M4387&lt;=365,1,2)</f>
        <v>1</v>
      </c>
      <c r="M4387" s="266">
        <f>IF(K4387&lt;$C$1,$C$2-$C$1+1,$C$2-K4387+1)</f>
        <v>56</v>
      </c>
      <c r="N4387" s="268">
        <f>M4387/365</f>
        <v>0.15342465753424658</v>
      </c>
      <c r="O4387" s="269">
        <f>'Data and Parameter'!$E$4*'Data and Parameter'!$E$5*('Data and Parameter'!$E$6+'Data and Parameter'!$E$7)*'Data and Parameter'!$E$19*'Data and Parameter'!$E$14*'ER calculations'!N4387</f>
        <v>0.79439438223482184</v>
      </c>
    </row>
    <row r="4388" spans="1:15" ht="15">
      <c r="A4388" s="284">
        <v>4384</v>
      </c>
      <c r="B4388" s="287"/>
      <c r="C4388" s="287"/>
      <c r="D4388" s="284" t="s">
        <v>119</v>
      </c>
      <c r="E4388" s="287"/>
      <c r="F4388" s="285" t="s">
        <v>4509</v>
      </c>
      <c r="G4388" s="266" t="s">
        <v>121</v>
      </c>
      <c r="H4388" s="266">
        <f>IF(G4388="Traditional Stove",0.1,0.2)</f>
        <v>0.1</v>
      </c>
      <c r="I4388" s="266">
        <f>YEAR(J4388)</f>
        <v>2023</v>
      </c>
      <c r="J4388" s="267">
        <v>44990</v>
      </c>
      <c r="K4388" s="267">
        <f>J4388+1</f>
        <v>44991</v>
      </c>
      <c r="L4388" s="266">
        <f>IF(M4388&lt;=365,1,2)</f>
        <v>1</v>
      </c>
      <c r="M4388" s="266">
        <f>IF(K4388&lt;$C$1,$C$2-$C$1+1,$C$2-K4388+1)</f>
        <v>56</v>
      </c>
      <c r="N4388" s="268">
        <f>M4388/365</f>
        <v>0.15342465753424658</v>
      </c>
      <c r="O4388" s="269">
        <f>'Data and Parameter'!$E$4*'Data and Parameter'!$E$5*('Data and Parameter'!$E$6+'Data and Parameter'!$E$7)*'Data and Parameter'!$E$19*'Data and Parameter'!$E$14*'ER calculations'!N4388</f>
        <v>0.79439438223482184</v>
      </c>
    </row>
    <row r="4389" spans="1:15" ht="15">
      <c r="A4389" s="284">
        <v>4385</v>
      </c>
      <c r="B4389" s="287"/>
      <c r="C4389" s="287"/>
      <c r="D4389" s="284" t="s">
        <v>119</v>
      </c>
      <c r="E4389" s="287"/>
      <c r="F4389" s="285" t="s">
        <v>4510</v>
      </c>
      <c r="G4389" s="266" t="s">
        <v>121</v>
      </c>
      <c r="H4389" s="266">
        <f>IF(G4389="Traditional Stove",0.1,0.2)</f>
        <v>0.1</v>
      </c>
      <c r="I4389" s="266">
        <f>YEAR(J4389)</f>
        <v>2023</v>
      </c>
      <c r="J4389" s="267">
        <v>44990</v>
      </c>
      <c r="K4389" s="267">
        <f>J4389+1</f>
        <v>44991</v>
      </c>
      <c r="L4389" s="266">
        <f>IF(M4389&lt;=365,1,2)</f>
        <v>1</v>
      </c>
      <c r="M4389" s="266">
        <f>IF(K4389&lt;$C$1,$C$2-$C$1+1,$C$2-K4389+1)</f>
        <v>56</v>
      </c>
      <c r="N4389" s="268">
        <f>M4389/365</f>
        <v>0.15342465753424658</v>
      </c>
      <c r="O4389" s="269">
        <f>'Data and Parameter'!$E$4*'Data and Parameter'!$E$5*('Data and Parameter'!$E$6+'Data and Parameter'!$E$7)*'Data and Parameter'!$E$19*'Data and Parameter'!$E$14*'ER calculations'!N4389</f>
        <v>0.79439438223482184</v>
      </c>
    </row>
    <row r="4390" spans="1:15" ht="15">
      <c r="A4390" s="284">
        <v>4386</v>
      </c>
      <c r="B4390" s="287"/>
      <c r="C4390" s="287"/>
      <c r="D4390" s="284" t="s">
        <v>119</v>
      </c>
      <c r="E4390" s="287"/>
      <c r="F4390" s="285" t="s">
        <v>4511</v>
      </c>
      <c r="G4390" s="266" t="s">
        <v>121</v>
      </c>
      <c r="H4390" s="266">
        <f>IF(G4390="Traditional Stove",0.1,0.2)</f>
        <v>0.1</v>
      </c>
      <c r="I4390" s="266">
        <f>YEAR(J4390)</f>
        <v>2023</v>
      </c>
      <c r="J4390" s="267">
        <v>44990</v>
      </c>
      <c r="K4390" s="267">
        <f>J4390+1</f>
        <v>44991</v>
      </c>
      <c r="L4390" s="266">
        <f>IF(M4390&lt;=365,1,2)</f>
        <v>1</v>
      </c>
      <c r="M4390" s="266">
        <f>IF(K4390&lt;$C$1,$C$2-$C$1+1,$C$2-K4390+1)</f>
        <v>56</v>
      </c>
      <c r="N4390" s="268">
        <f>M4390/365</f>
        <v>0.15342465753424658</v>
      </c>
      <c r="O4390" s="269">
        <f>'Data and Parameter'!$E$4*'Data and Parameter'!$E$5*('Data and Parameter'!$E$6+'Data and Parameter'!$E$7)*'Data and Parameter'!$E$19*'Data and Parameter'!$E$14*'ER calculations'!N4390</f>
        <v>0.79439438223482184</v>
      </c>
    </row>
    <row r="4391" spans="1:15" ht="15">
      <c r="A4391" s="284">
        <v>4387</v>
      </c>
      <c r="B4391" s="287"/>
      <c r="C4391" s="287"/>
      <c r="D4391" s="284" t="s">
        <v>119</v>
      </c>
      <c r="E4391" s="287"/>
      <c r="F4391" s="285" t="s">
        <v>4512</v>
      </c>
      <c r="G4391" s="266" t="s">
        <v>121</v>
      </c>
      <c r="H4391" s="266">
        <f>IF(G4391="Traditional Stove",0.1,0.2)</f>
        <v>0.1</v>
      </c>
      <c r="I4391" s="266">
        <f>YEAR(J4391)</f>
        <v>2023</v>
      </c>
      <c r="J4391" s="267">
        <v>44990</v>
      </c>
      <c r="K4391" s="267">
        <f>J4391+1</f>
        <v>44991</v>
      </c>
      <c r="L4391" s="266">
        <f>IF(M4391&lt;=365,1,2)</f>
        <v>1</v>
      </c>
      <c r="M4391" s="266">
        <f>IF(K4391&lt;$C$1,$C$2-$C$1+1,$C$2-K4391+1)</f>
        <v>56</v>
      </c>
      <c r="N4391" s="268">
        <f>M4391/365</f>
        <v>0.15342465753424658</v>
      </c>
      <c r="O4391" s="269">
        <f>'Data and Parameter'!$E$4*'Data and Parameter'!$E$5*('Data and Parameter'!$E$6+'Data and Parameter'!$E$7)*'Data and Parameter'!$E$19*'Data and Parameter'!$E$14*'ER calculations'!N4391</f>
        <v>0.79439438223482184</v>
      </c>
    </row>
    <row r="4392" spans="1:15" ht="15">
      <c r="A4392" s="284">
        <v>4388</v>
      </c>
      <c r="B4392" s="287"/>
      <c r="C4392" s="287"/>
      <c r="D4392" s="284" t="s">
        <v>1376</v>
      </c>
      <c r="E4392" s="287"/>
      <c r="F4392" s="285" t="s">
        <v>4513</v>
      </c>
      <c r="G4392" s="266" t="s">
        <v>121</v>
      </c>
      <c r="H4392" s="266">
        <f>IF(G4392="Traditional Stove",0.1,0.2)</f>
        <v>0.1</v>
      </c>
      <c r="I4392" s="266">
        <f>YEAR(J4392)</f>
        <v>2023</v>
      </c>
      <c r="J4392" s="267">
        <v>45006</v>
      </c>
      <c r="K4392" s="267">
        <f>J4392+1</f>
        <v>45007</v>
      </c>
      <c r="L4392" s="266">
        <f>IF(M4392&lt;=365,1,2)</f>
        <v>1</v>
      </c>
      <c r="M4392" s="266">
        <f>IF(K4392&lt;$C$1,$C$2-$C$1+1,$C$2-K4392+1)</f>
        <v>40</v>
      </c>
      <c r="N4392" s="268">
        <f>M4392/365</f>
        <v>0.1095890410958904</v>
      </c>
      <c r="O4392" s="269">
        <f>'Data and Parameter'!$E$4*'Data and Parameter'!$E$5*('Data and Parameter'!$E$6+'Data and Parameter'!$E$7)*'Data and Parameter'!$E$19*'Data and Parameter'!$E$14*'ER calculations'!N4392</f>
        <v>0.56742455873915842</v>
      </c>
    </row>
    <row r="4393" spans="1:15" ht="15">
      <c r="A4393" s="284">
        <v>4389</v>
      </c>
      <c r="B4393" s="287"/>
      <c r="C4393" s="287"/>
      <c r="D4393" s="284" t="s">
        <v>1376</v>
      </c>
      <c r="E4393" s="287"/>
      <c r="F4393" s="285" t="s">
        <v>4514</v>
      </c>
      <c r="G4393" s="266" t="s">
        <v>121</v>
      </c>
      <c r="H4393" s="266">
        <f>IF(G4393="Traditional Stove",0.1,0.2)</f>
        <v>0.1</v>
      </c>
      <c r="I4393" s="266">
        <f>YEAR(J4393)</f>
        <v>2023</v>
      </c>
      <c r="J4393" s="267">
        <v>45006</v>
      </c>
      <c r="K4393" s="267">
        <f>J4393+1</f>
        <v>45007</v>
      </c>
      <c r="L4393" s="266">
        <f>IF(M4393&lt;=365,1,2)</f>
        <v>1</v>
      </c>
      <c r="M4393" s="266">
        <f>IF(K4393&lt;$C$1,$C$2-$C$1+1,$C$2-K4393+1)</f>
        <v>40</v>
      </c>
      <c r="N4393" s="268">
        <f>M4393/365</f>
        <v>0.1095890410958904</v>
      </c>
      <c r="O4393" s="269">
        <f>'Data and Parameter'!$E$4*'Data and Parameter'!$E$5*('Data and Parameter'!$E$6+'Data and Parameter'!$E$7)*'Data and Parameter'!$E$19*'Data and Parameter'!$E$14*'ER calculations'!N4393</f>
        <v>0.56742455873915842</v>
      </c>
    </row>
    <row r="4394" spans="1:15" ht="15">
      <c r="A4394" s="284">
        <v>4390</v>
      </c>
      <c r="B4394" s="287"/>
      <c r="C4394" s="287"/>
      <c r="D4394" s="284" t="s">
        <v>1376</v>
      </c>
      <c r="E4394" s="287"/>
      <c r="F4394" s="285" t="s">
        <v>4515</v>
      </c>
      <c r="G4394" s="266" t="s">
        <v>121</v>
      </c>
      <c r="H4394" s="266">
        <f>IF(G4394="Traditional Stove",0.1,0.2)</f>
        <v>0.1</v>
      </c>
      <c r="I4394" s="266">
        <f>YEAR(J4394)</f>
        <v>2023</v>
      </c>
      <c r="J4394" s="267">
        <v>45006</v>
      </c>
      <c r="K4394" s="267">
        <f>J4394+1</f>
        <v>45007</v>
      </c>
      <c r="L4394" s="266">
        <f>IF(M4394&lt;=365,1,2)</f>
        <v>1</v>
      </c>
      <c r="M4394" s="266">
        <f>IF(K4394&lt;$C$1,$C$2-$C$1+1,$C$2-K4394+1)</f>
        <v>40</v>
      </c>
      <c r="N4394" s="268">
        <f>M4394/365</f>
        <v>0.1095890410958904</v>
      </c>
      <c r="O4394" s="269">
        <f>'Data and Parameter'!$E$4*'Data and Parameter'!$E$5*('Data and Parameter'!$E$6+'Data and Parameter'!$E$7)*'Data and Parameter'!$E$19*'Data and Parameter'!$E$14*'ER calculations'!N4394</f>
        <v>0.56742455873915842</v>
      </c>
    </row>
    <row r="4395" spans="1:15" ht="15">
      <c r="A4395" s="284">
        <v>4391</v>
      </c>
      <c r="B4395" s="287"/>
      <c r="C4395" s="287"/>
      <c r="D4395" s="284" t="s">
        <v>1376</v>
      </c>
      <c r="E4395" s="287"/>
      <c r="F4395" s="285" t="s">
        <v>4516</v>
      </c>
      <c r="G4395" s="266" t="s">
        <v>121</v>
      </c>
      <c r="H4395" s="266">
        <f>IF(G4395="Traditional Stove",0.1,0.2)</f>
        <v>0.1</v>
      </c>
      <c r="I4395" s="266">
        <f>YEAR(J4395)</f>
        <v>2023</v>
      </c>
      <c r="J4395" s="267">
        <v>44988</v>
      </c>
      <c r="K4395" s="267">
        <f>J4395+1</f>
        <v>44989</v>
      </c>
      <c r="L4395" s="266">
        <f>IF(M4395&lt;=365,1,2)</f>
        <v>1</v>
      </c>
      <c r="M4395" s="266">
        <f>IF(K4395&lt;$C$1,$C$2-$C$1+1,$C$2-K4395+1)</f>
        <v>58</v>
      </c>
      <c r="N4395" s="268">
        <f>M4395/365</f>
        <v>0.15890410958904111</v>
      </c>
      <c r="O4395" s="269">
        <f>'Data and Parameter'!$E$4*'Data and Parameter'!$E$5*('Data and Parameter'!$E$6+'Data and Parameter'!$E$7)*'Data and Parameter'!$E$19*'Data and Parameter'!$E$14*'ER calculations'!N4395</f>
        <v>0.82276561017177985</v>
      </c>
    </row>
    <row r="4396" spans="1:15" ht="15">
      <c r="A4396" s="284">
        <v>4392</v>
      </c>
      <c r="B4396" s="287"/>
      <c r="C4396" s="287"/>
      <c r="D4396" s="284" t="s">
        <v>1376</v>
      </c>
      <c r="E4396" s="287"/>
      <c r="F4396" s="285" t="s">
        <v>4517</v>
      </c>
      <c r="G4396" s="266" t="s">
        <v>121</v>
      </c>
      <c r="H4396" s="266">
        <f>IF(G4396="Traditional Stove",0.1,0.2)</f>
        <v>0.1</v>
      </c>
      <c r="I4396" s="266">
        <f>YEAR(J4396)</f>
        <v>2023</v>
      </c>
      <c r="J4396" s="267">
        <v>44988</v>
      </c>
      <c r="K4396" s="267">
        <f>J4396+1</f>
        <v>44989</v>
      </c>
      <c r="L4396" s="266">
        <f>IF(M4396&lt;=365,1,2)</f>
        <v>1</v>
      </c>
      <c r="M4396" s="266">
        <f>IF(K4396&lt;$C$1,$C$2-$C$1+1,$C$2-K4396+1)</f>
        <v>58</v>
      </c>
      <c r="N4396" s="268">
        <f>M4396/365</f>
        <v>0.15890410958904111</v>
      </c>
      <c r="O4396" s="269">
        <f>'Data and Parameter'!$E$4*'Data and Parameter'!$E$5*('Data and Parameter'!$E$6+'Data and Parameter'!$E$7)*'Data and Parameter'!$E$19*'Data and Parameter'!$E$14*'ER calculations'!N4396</f>
        <v>0.82276561017177985</v>
      </c>
    </row>
    <row r="4397" spans="1:15" ht="15">
      <c r="A4397" s="284">
        <v>4393</v>
      </c>
      <c r="B4397" s="287"/>
      <c r="C4397" s="287"/>
      <c r="D4397" s="284" t="s">
        <v>1376</v>
      </c>
      <c r="E4397" s="287"/>
      <c r="F4397" s="285" t="s">
        <v>4518</v>
      </c>
      <c r="G4397" s="266" t="s">
        <v>121</v>
      </c>
      <c r="H4397" s="266">
        <f>IF(G4397="Traditional Stove",0.1,0.2)</f>
        <v>0.1</v>
      </c>
      <c r="I4397" s="266">
        <f>YEAR(J4397)</f>
        <v>2023</v>
      </c>
      <c r="J4397" s="267">
        <v>45006</v>
      </c>
      <c r="K4397" s="267">
        <f>J4397+1</f>
        <v>45007</v>
      </c>
      <c r="L4397" s="266">
        <f>IF(M4397&lt;=365,1,2)</f>
        <v>1</v>
      </c>
      <c r="M4397" s="266">
        <f>IF(K4397&lt;$C$1,$C$2-$C$1+1,$C$2-K4397+1)</f>
        <v>40</v>
      </c>
      <c r="N4397" s="268">
        <f>M4397/365</f>
        <v>0.1095890410958904</v>
      </c>
      <c r="O4397" s="269">
        <f>'Data and Parameter'!$E$4*'Data and Parameter'!$E$5*('Data and Parameter'!$E$6+'Data and Parameter'!$E$7)*'Data and Parameter'!$E$19*'Data and Parameter'!$E$14*'ER calculations'!N4397</f>
        <v>0.56742455873915842</v>
      </c>
    </row>
    <row r="4398" spans="1:15" ht="15">
      <c r="A4398" s="284">
        <v>4394</v>
      </c>
      <c r="B4398" s="287"/>
      <c r="C4398" s="287"/>
      <c r="D4398" s="284" t="s">
        <v>1376</v>
      </c>
      <c r="E4398" s="287"/>
      <c r="F4398" s="285" t="s">
        <v>4519</v>
      </c>
      <c r="G4398" s="266" t="s">
        <v>121</v>
      </c>
      <c r="H4398" s="266">
        <f>IF(G4398="Traditional Stove",0.1,0.2)</f>
        <v>0.1</v>
      </c>
      <c r="I4398" s="266">
        <f>YEAR(J4398)</f>
        <v>2023</v>
      </c>
      <c r="J4398" s="267">
        <v>45006</v>
      </c>
      <c r="K4398" s="267">
        <f>J4398+1</f>
        <v>45007</v>
      </c>
      <c r="L4398" s="266">
        <f>IF(M4398&lt;=365,1,2)</f>
        <v>1</v>
      </c>
      <c r="M4398" s="266">
        <f>IF(K4398&lt;$C$1,$C$2-$C$1+1,$C$2-K4398+1)</f>
        <v>40</v>
      </c>
      <c r="N4398" s="268">
        <f>M4398/365</f>
        <v>0.1095890410958904</v>
      </c>
      <c r="O4398" s="269">
        <f>'Data and Parameter'!$E$4*'Data and Parameter'!$E$5*('Data and Parameter'!$E$6+'Data and Parameter'!$E$7)*'Data and Parameter'!$E$19*'Data and Parameter'!$E$14*'ER calculations'!N4398</f>
        <v>0.56742455873915842</v>
      </c>
    </row>
    <row r="4399" spans="1:15" ht="15">
      <c r="A4399" s="284">
        <v>4395</v>
      </c>
      <c r="B4399" s="287"/>
      <c r="C4399" s="287"/>
      <c r="D4399" s="284" t="s">
        <v>1376</v>
      </c>
      <c r="E4399" s="287"/>
      <c r="F4399" s="285" t="s">
        <v>4520</v>
      </c>
      <c r="G4399" s="266" t="s">
        <v>121</v>
      </c>
      <c r="H4399" s="266">
        <f>IF(G4399="Traditional Stove",0.1,0.2)</f>
        <v>0.1</v>
      </c>
      <c r="I4399" s="266">
        <f>YEAR(J4399)</f>
        <v>2023</v>
      </c>
      <c r="J4399" s="267">
        <v>45006</v>
      </c>
      <c r="K4399" s="267">
        <f>J4399+1</f>
        <v>45007</v>
      </c>
      <c r="L4399" s="266">
        <f>IF(M4399&lt;=365,1,2)</f>
        <v>1</v>
      </c>
      <c r="M4399" s="266">
        <f>IF(K4399&lt;$C$1,$C$2-$C$1+1,$C$2-K4399+1)</f>
        <v>40</v>
      </c>
      <c r="N4399" s="268">
        <f>M4399/365</f>
        <v>0.1095890410958904</v>
      </c>
      <c r="O4399" s="269">
        <f>'Data and Parameter'!$E$4*'Data and Parameter'!$E$5*('Data and Parameter'!$E$6+'Data and Parameter'!$E$7)*'Data and Parameter'!$E$19*'Data and Parameter'!$E$14*'ER calculations'!N4399</f>
        <v>0.56742455873915842</v>
      </c>
    </row>
    <row r="4400" spans="1:15" ht="15">
      <c r="A4400" s="284">
        <v>4396</v>
      </c>
      <c r="B4400" s="287"/>
      <c r="C4400" s="287"/>
      <c r="D4400" s="284" t="s">
        <v>1376</v>
      </c>
      <c r="E4400" s="287"/>
      <c r="F4400" s="285" t="s">
        <v>4521</v>
      </c>
      <c r="G4400" s="266" t="s">
        <v>121</v>
      </c>
      <c r="H4400" s="266">
        <f>IF(G4400="Traditional Stove",0.1,0.2)</f>
        <v>0.1</v>
      </c>
      <c r="I4400" s="266">
        <f>YEAR(J4400)</f>
        <v>2023</v>
      </c>
      <c r="J4400" s="267">
        <v>45006</v>
      </c>
      <c r="K4400" s="267">
        <f>J4400+1</f>
        <v>45007</v>
      </c>
      <c r="L4400" s="266">
        <f>IF(M4400&lt;=365,1,2)</f>
        <v>1</v>
      </c>
      <c r="M4400" s="266">
        <f>IF(K4400&lt;$C$1,$C$2-$C$1+1,$C$2-K4400+1)</f>
        <v>40</v>
      </c>
      <c r="N4400" s="268">
        <f>M4400/365</f>
        <v>0.1095890410958904</v>
      </c>
      <c r="O4400" s="269">
        <f>'Data and Parameter'!$E$4*'Data and Parameter'!$E$5*('Data and Parameter'!$E$6+'Data and Parameter'!$E$7)*'Data and Parameter'!$E$19*'Data and Parameter'!$E$14*'ER calculations'!N4400</f>
        <v>0.56742455873915842</v>
      </c>
    </row>
    <row r="4401" spans="1:15" ht="15">
      <c r="A4401" s="284">
        <v>4397</v>
      </c>
      <c r="B4401" s="287"/>
      <c r="C4401" s="287"/>
      <c r="D4401" s="284" t="s">
        <v>1376</v>
      </c>
      <c r="E4401" s="287"/>
      <c r="F4401" s="285" t="s">
        <v>4522</v>
      </c>
      <c r="G4401" s="266" t="s">
        <v>121</v>
      </c>
      <c r="H4401" s="266">
        <f>IF(G4401="Traditional Stove",0.1,0.2)</f>
        <v>0.1</v>
      </c>
      <c r="I4401" s="266">
        <f>YEAR(J4401)</f>
        <v>2023</v>
      </c>
      <c r="J4401" s="267">
        <v>44988</v>
      </c>
      <c r="K4401" s="267">
        <f>J4401+1</f>
        <v>44989</v>
      </c>
      <c r="L4401" s="266">
        <f>IF(M4401&lt;=365,1,2)</f>
        <v>1</v>
      </c>
      <c r="M4401" s="266">
        <f>IF(K4401&lt;$C$1,$C$2-$C$1+1,$C$2-K4401+1)</f>
        <v>58</v>
      </c>
      <c r="N4401" s="268">
        <f>M4401/365</f>
        <v>0.15890410958904111</v>
      </c>
      <c r="O4401" s="269">
        <f>'Data and Parameter'!$E$4*'Data and Parameter'!$E$5*('Data and Parameter'!$E$6+'Data and Parameter'!$E$7)*'Data and Parameter'!$E$19*'Data and Parameter'!$E$14*'ER calculations'!N4401</f>
        <v>0.82276561017177985</v>
      </c>
    </row>
    <row r="4402" spans="1:15" ht="15">
      <c r="A4402" s="284">
        <v>4398</v>
      </c>
      <c r="B4402" s="287"/>
      <c r="C4402" s="287"/>
      <c r="D4402" s="284" t="s">
        <v>1376</v>
      </c>
      <c r="E4402" s="287"/>
      <c r="F4402" s="285" t="s">
        <v>4523</v>
      </c>
      <c r="G4402" s="266" t="s">
        <v>121</v>
      </c>
      <c r="H4402" s="266">
        <f>IF(G4402="Traditional Stove",0.1,0.2)</f>
        <v>0.1</v>
      </c>
      <c r="I4402" s="266">
        <f>YEAR(J4402)</f>
        <v>2023</v>
      </c>
      <c r="J4402" s="267">
        <v>45006</v>
      </c>
      <c r="K4402" s="267">
        <f>J4402+1</f>
        <v>45007</v>
      </c>
      <c r="L4402" s="266">
        <f>IF(M4402&lt;=365,1,2)</f>
        <v>1</v>
      </c>
      <c r="M4402" s="266">
        <f>IF(K4402&lt;$C$1,$C$2-$C$1+1,$C$2-K4402+1)</f>
        <v>40</v>
      </c>
      <c r="N4402" s="268">
        <f>M4402/365</f>
        <v>0.1095890410958904</v>
      </c>
      <c r="O4402" s="269">
        <f>'Data and Parameter'!$E$4*'Data and Parameter'!$E$5*('Data and Parameter'!$E$6+'Data and Parameter'!$E$7)*'Data and Parameter'!$E$19*'Data and Parameter'!$E$14*'ER calculations'!N4402</f>
        <v>0.56742455873915842</v>
      </c>
    </row>
    <row r="4403" spans="1:15" ht="15">
      <c r="A4403" s="284">
        <v>4399</v>
      </c>
      <c r="B4403" s="287"/>
      <c r="C4403" s="287"/>
      <c r="D4403" s="284" t="s">
        <v>1376</v>
      </c>
      <c r="E4403" s="287"/>
      <c r="F4403" s="285" t="s">
        <v>4524</v>
      </c>
      <c r="G4403" s="266" t="s">
        <v>121</v>
      </c>
      <c r="H4403" s="266">
        <f>IF(G4403="Traditional Stove",0.1,0.2)</f>
        <v>0.1</v>
      </c>
      <c r="I4403" s="266">
        <f>YEAR(J4403)</f>
        <v>2023</v>
      </c>
      <c r="J4403" s="267">
        <v>44988</v>
      </c>
      <c r="K4403" s="267">
        <f>J4403+1</f>
        <v>44989</v>
      </c>
      <c r="L4403" s="266">
        <f>IF(M4403&lt;=365,1,2)</f>
        <v>1</v>
      </c>
      <c r="M4403" s="266">
        <f>IF(K4403&lt;$C$1,$C$2-$C$1+1,$C$2-K4403+1)</f>
        <v>58</v>
      </c>
      <c r="N4403" s="268">
        <f>M4403/365</f>
        <v>0.15890410958904111</v>
      </c>
      <c r="O4403" s="269">
        <f>'Data and Parameter'!$E$4*'Data and Parameter'!$E$5*('Data and Parameter'!$E$6+'Data and Parameter'!$E$7)*'Data and Parameter'!$E$19*'Data and Parameter'!$E$14*'ER calculations'!N4403</f>
        <v>0.82276561017177985</v>
      </c>
    </row>
    <row r="4404" spans="1:15" ht="15">
      <c r="A4404" s="284">
        <v>4400</v>
      </c>
      <c r="B4404" s="287"/>
      <c r="C4404" s="287"/>
      <c r="D4404" s="284" t="s">
        <v>119</v>
      </c>
      <c r="E4404" s="287"/>
      <c r="F4404" s="285" t="s">
        <v>4525</v>
      </c>
      <c r="G4404" s="266" t="s">
        <v>121</v>
      </c>
      <c r="H4404" s="266">
        <f>IF(G4404="Traditional Stove",0.1,0.2)</f>
        <v>0.1</v>
      </c>
      <c r="I4404" s="266">
        <f>YEAR(J4404)</f>
        <v>2023</v>
      </c>
      <c r="J4404" s="267">
        <v>45003</v>
      </c>
      <c r="K4404" s="267">
        <f>J4404+1</f>
        <v>45004</v>
      </c>
      <c r="L4404" s="266">
        <f>IF(M4404&lt;=365,1,2)</f>
        <v>1</v>
      </c>
      <c r="M4404" s="266">
        <f>IF(K4404&lt;$C$1,$C$2-$C$1+1,$C$2-K4404+1)</f>
        <v>43</v>
      </c>
      <c r="N4404" s="268">
        <f>M4404/365</f>
        <v>0.11780821917808219</v>
      </c>
      <c r="O4404" s="269">
        <f>'Data and Parameter'!$E$4*'Data and Parameter'!$E$5*('Data and Parameter'!$E$6+'Data and Parameter'!$E$7)*'Data and Parameter'!$E$19*'Data and Parameter'!$E$14*'ER calculations'!N4404</f>
        <v>0.60998140064459527</v>
      </c>
    </row>
    <row r="4405" spans="1:15" ht="15">
      <c r="A4405" s="284">
        <v>4401</v>
      </c>
      <c r="B4405" s="287"/>
      <c r="C4405" s="287"/>
      <c r="D4405" s="284" t="s">
        <v>1376</v>
      </c>
      <c r="E4405" s="287"/>
      <c r="F4405" s="285" t="s">
        <v>4526</v>
      </c>
      <c r="G4405" s="266" t="s">
        <v>121</v>
      </c>
      <c r="H4405" s="266">
        <f>IF(G4405="Traditional Stove",0.1,0.2)</f>
        <v>0.1</v>
      </c>
      <c r="I4405" s="266">
        <f>YEAR(J4405)</f>
        <v>2023</v>
      </c>
      <c r="J4405" s="267">
        <v>45006</v>
      </c>
      <c r="K4405" s="267">
        <f>J4405+1</f>
        <v>45007</v>
      </c>
      <c r="L4405" s="266">
        <f>IF(M4405&lt;=365,1,2)</f>
        <v>1</v>
      </c>
      <c r="M4405" s="266">
        <f>IF(K4405&lt;$C$1,$C$2-$C$1+1,$C$2-K4405+1)</f>
        <v>40</v>
      </c>
      <c r="N4405" s="268">
        <f>M4405/365</f>
        <v>0.1095890410958904</v>
      </c>
      <c r="O4405" s="269">
        <f>'Data and Parameter'!$E$4*'Data and Parameter'!$E$5*('Data and Parameter'!$E$6+'Data and Parameter'!$E$7)*'Data and Parameter'!$E$19*'Data and Parameter'!$E$14*'ER calculations'!N4405</f>
        <v>0.56742455873915842</v>
      </c>
    </row>
    <row r="4406" spans="1:15" ht="15">
      <c r="A4406" s="284">
        <v>4402</v>
      </c>
      <c r="B4406" s="287"/>
      <c r="C4406" s="287"/>
      <c r="D4406" s="284" t="s">
        <v>1376</v>
      </c>
      <c r="E4406" s="287"/>
      <c r="F4406" s="285" t="s">
        <v>4527</v>
      </c>
      <c r="G4406" s="266" t="s">
        <v>121</v>
      </c>
      <c r="H4406" s="266">
        <f>IF(G4406="Traditional Stove",0.1,0.2)</f>
        <v>0.1</v>
      </c>
      <c r="I4406" s="266">
        <f>YEAR(J4406)</f>
        <v>2023</v>
      </c>
      <c r="J4406" s="267">
        <v>44988</v>
      </c>
      <c r="K4406" s="267">
        <f>J4406+1</f>
        <v>44989</v>
      </c>
      <c r="L4406" s="266">
        <f>IF(M4406&lt;=365,1,2)</f>
        <v>1</v>
      </c>
      <c r="M4406" s="266">
        <f>IF(K4406&lt;$C$1,$C$2-$C$1+1,$C$2-K4406+1)</f>
        <v>58</v>
      </c>
      <c r="N4406" s="268">
        <f>M4406/365</f>
        <v>0.15890410958904111</v>
      </c>
      <c r="O4406" s="269">
        <f>'Data and Parameter'!$E$4*'Data and Parameter'!$E$5*('Data and Parameter'!$E$6+'Data and Parameter'!$E$7)*'Data and Parameter'!$E$19*'Data and Parameter'!$E$14*'ER calculations'!N4406</f>
        <v>0.82276561017177985</v>
      </c>
    </row>
    <row r="4407" spans="1:15" ht="15">
      <c r="A4407" s="284">
        <v>4403</v>
      </c>
      <c r="B4407" s="287"/>
      <c r="C4407" s="287"/>
      <c r="D4407" s="284" t="s">
        <v>1376</v>
      </c>
      <c r="E4407" s="287"/>
      <c r="F4407" s="285" t="s">
        <v>4528</v>
      </c>
      <c r="G4407" s="266" t="s">
        <v>121</v>
      </c>
      <c r="H4407" s="266">
        <f>IF(G4407="Traditional Stove",0.1,0.2)</f>
        <v>0.1</v>
      </c>
      <c r="I4407" s="266">
        <f>YEAR(J4407)</f>
        <v>2023</v>
      </c>
      <c r="J4407" s="267">
        <v>44988</v>
      </c>
      <c r="K4407" s="267">
        <f>J4407+1</f>
        <v>44989</v>
      </c>
      <c r="L4407" s="266">
        <f>IF(M4407&lt;=365,1,2)</f>
        <v>1</v>
      </c>
      <c r="M4407" s="266">
        <f>IF(K4407&lt;$C$1,$C$2-$C$1+1,$C$2-K4407+1)</f>
        <v>58</v>
      </c>
      <c r="N4407" s="268">
        <f>M4407/365</f>
        <v>0.15890410958904111</v>
      </c>
      <c r="O4407" s="269">
        <f>'Data and Parameter'!$E$4*'Data and Parameter'!$E$5*('Data and Parameter'!$E$6+'Data and Parameter'!$E$7)*'Data and Parameter'!$E$19*'Data and Parameter'!$E$14*'ER calculations'!N4407</f>
        <v>0.82276561017177985</v>
      </c>
    </row>
    <row r="4408" spans="1:15" ht="15">
      <c r="A4408" s="284">
        <v>4404</v>
      </c>
      <c r="B4408" s="287"/>
      <c r="C4408" s="287"/>
      <c r="D4408" s="284" t="s">
        <v>1376</v>
      </c>
      <c r="E4408" s="287"/>
      <c r="F4408" s="285" t="s">
        <v>4529</v>
      </c>
      <c r="G4408" s="266" t="s">
        <v>121</v>
      </c>
      <c r="H4408" s="266">
        <f>IF(G4408="Traditional Stove",0.1,0.2)</f>
        <v>0.1</v>
      </c>
      <c r="I4408" s="266">
        <f>YEAR(J4408)</f>
        <v>2023</v>
      </c>
      <c r="J4408" s="267">
        <v>45006</v>
      </c>
      <c r="K4408" s="267">
        <f>J4408+1</f>
        <v>45007</v>
      </c>
      <c r="L4408" s="266">
        <f>IF(M4408&lt;=365,1,2)</f>
        <v>1</v>
      </c>
      <c r="M4408" s="266">
        <f>IF(K4408&lt;$C$1,$C$2-$C$1+1,$C$2-K4408+1)</f>
        <v>40</v>
      </c>
      <c r="N4408" s="268">
        <f>M4408/365</f>
        <v>0.1095890410958904</v>
      </c>
      <c r="O4408" s="269">
        <f>'Data and Parameter'!$E$4*'Data and Parameter'!$E$5*('Data and Parameter'!$E$6+'Data and Parameter'!$E$7)*'Data and Parameter'!$E$19*'Data and Parameter'!$E$14*'ER calculations'!N4408</f>
        <v>0.56742455873915842</v>
      </c>
    </row>
    <row r="4409" spans="1:15" ht="15">
      <c r="A4409" s="284">
        <v>4405</v>
      </c>
      <c r="B4409" s="287"/>
      <c r="C4409" s="287"/>
      <c r="D4409" s="284" t="s">
        <v>1376</v>
      </c>
      <c r="E4409" s="287"/>
      <c r="F4409" s="285" t="s">
        <v>4530</v>
      </c>
      <c r="G4409" s="266" t="s">
        <v>121</v>
      </c>
      <c r="H4409" s="266">
        <f>IF(G4409="Traditional Stove",0.1,0.2)</f>
        <v>0.1</v>
      </c>
      <c r="I4409" s="266">
        <f>YEAR(J4409)</f>
        <v>2023</v>
      </c>
      <c r="J4409" s="267">
        <v>44988</v>
      </c>
      <c r="K4409" s="267">
        <f>J4409+1</f>
        <v>44989</v>
      </c>
      <c r="L4409" s="266">
        <f>IF(M4409&lt;=365,1,2)</f>
        <v>1</v>
      </c>
      <c r="M4409" s="266">
        <f>IF(K4409&lt;$C$1,$C$2-$C$1+1,$C$2-K4409+1)</f>
        <v>58</v>
      </c>
      <c r="N4409" s="268">
        <f>M4409/365</f>
        <v>0.15890410958904111</v>
      </c>
      <c r="O4409" s="269">
        <f>'Data and Parameter'!$E$4*'Data and Parameter'!$E$5*('Data and Parameter'!$E$6+'Data and Parameter'!$E$7)*'Data and Parameter'!$E$19*'Data and Parameter'!$E$14*'ER calculations'!N4409</f>
        <v>0.82276561017177985</v>
      </c>
    </row>
    <row r="4410" spans="1:15" ht="15">
      <c r="A4410" s="284">
        <v>4406</v>
      </c>
      <c r="B4410" s="287"/>
      <c r="C4410" s="287"/>
      <c r="D4410" s="284" t="s">
        <v>1376</v>
      </c>
      <c r="E4410" s="287"/>
      <c r="F4410" s="285" t="s">
        <v>4531</v>
      </c>
      <c r="G4410" s="266" t="s">
        <v>121</v>
      </c>
      <c r="H4410" s="266">
        <f>IF(G4410="Traditional Stove",0.1,0.2)</f>
        <v>0.1</v>
      </c>
      <c r="I4410" s="266">
        <f>YEAR(J4410)</f>
        <v>2023</v>
      </c>
      <c r="J4410" s="267">
        <v>45006</v>
      </c>
      <c r="K4410" s="267">
        <f>J4410+1</f>
        <v>45007</v>
      </c>
      <c r="L4410" s="266">
        <f>IF(M4410&lt;=365,1,2)</f>
        <v>1</v>
      </c>
      <c r="M4410" s="266">
        <f>IF(K4410&lt;$C$1,$C$2-$C$1+1,$C$2-K4410+1)</f>
        <v>40</v>
      </c>
      <c r="N4410" s="268">
        <f>M4410/365</f>
        <v>0.1095890410958904</v>
      </c>
      <c r="O4410" s="269">
        <f>'Data and Parameter'!$E$4*'Data and Parameter'!$E$5*('Data and Parameter'!$E$6+'Data and Parameter'!$E$7)*'Data and Parameter'!$E$19*'Data and Parameter'!$E$14*'ER calculations'!N4410</f>
        <v>0.56742455873915842</v>
      </c>
    </row>
    <row r="4411" spans="1:15" ht="15">
      <c r="A4411" s="284">
        <v>4407</v>
      </c>
      <c r="B4411" s="287"/>
      <c r="C4411" s="287"/>
      <c r="D4411" s="284" t="s">
        <v>3178</v>
      </c>
      <c r="E4411" s="287"/>
      <c r="F4411" s="285" t="s">
        <v>4532</v>
      </c>
      <c r="G4411" s="266" t="s">
        <v>121</v>
      </c>
      <c r="H4411" s="266">
        <f>IF(G4411="Traditional Stove",0.1,0.2)</f>
        <v>0.1</v>
      </c>
      <c r="I4411" s="266">
        <f>YEAR(J4411)</f>
        <v>2023</v>
      </c>
      <c r="J4411" s="267">
        <v>44968</v>
      </c>
      <c r="K4411" s="267">
        <f>J4411+1</f>
        <v>44969</v>
      </c>
      <c r="L4411" s="266">
        <f>IF(M4411&lt;=365,1,2)</f>
        <v>1</v>
      </c>
      <c r="M4411" s="266">
        <f>IF(K4411&lt;$C$1,$C$2-$C$1+1,$C$2-K4411+1)</f>
        <v>78</v>
      </c>
      <c r="N4411" s="268">
        <f>M4411/365</f>
        <v>0.21369863013698631</v>
      </c>
      <c r="O4411" s="269">
        <f>'Data and Parameter'!$E$4*'Data and Parameter'!$E$5*('Data and Parameter'!$E$6+'Data and Parameter'!$E$7)*'Data and Parameter'!$E$19*'Data and Parameter'!$E$14*'ER calculations'!N4411</f>
        <v>1.1064778895413589</v>
      </c>
    </row>
    <row r="4412" spans="1:15" ht="15">
      <c r="A4412" s="284">
        <v>4408</v>
      </c>
      <c r="B4412" s="287"/>
      <c r="C4412" s="287"/>
      <c r="D4412" s="284" t="s">
        <v>1376</v>
      </c>
      <c r="E4412" s="287"/>
      <c r="F4412" s="285" t="s">
        <v>4533</v>
      </c>
      <c r="G4412" s="266" t="s">
        <v>121</v>
      </c>
      <c r="H4412" s="266">
        <f>IF(G4412="Traditional Stove",0.1,0.2)</f>
        <v>0.1</v>
      </c>
      <c r="I4412" s="266">
        <f>YEAR(J4412)</f>
        <v>2023</v>
      </c>
      <c r="J4412" s="267">
        <v>45006</v>
      </c>
      <c r="K4412" s="267">
        <f>J4412+1</f>
        <v>45007</v>
      </c>
      <c r="L4412" s="266">
        <f>IF(M4412&lt;=365,1,2)</f>
        <v>1</v>
      </c>
      <c r="M4412" s="266">
        <f>IF(K4412&lt;$C$1,$C$2-$C$1+1,$C$2-K4412+1)</f>
        <v>40</v>
      </c>
      <c r="N4412" s="268">
        <f>M4412/365</f>
        <v>0.1095890410958904</v>
      </c>
      <c r="O4412" s="269">
        <f>'Data and Parameter'!$E$4*'Data and Parameter'!$E$5*('Data and Parameter'!$E$6+'Data and Parameter'!$E$7)*'Data and Parameter'!$E$19*'Data and Parameter'!$E$14*'ER calculations'!N4412</f>
        <v>0.56742455873915842</v>
      </c>
    </row>
    <row r="4413" spans="1:15" ht="15">
      <c r="A4413" s="284">
        <v>4409</v>
      </c>
      <c r="B4413" s="287"/>
      <c r="C4413" s="287"/>
      <c r="D4413" s="284" t="s">
        <v>1376</v>
      </c>
      <c r="E4413" s="287"/>
      <c r="F4413" s="285" t="s">
        <v>4534</v>
      </c>
      <c r="G4413" s="266" t="s">
        <v>121</v>
      </c>
      <c r="H4413" s="266">
        <f>IF(G4413="Traditional Stove",0.1,0.2)</f>
        <v>0.1</v>
      </c>
      <c r="I4413" s="266">
        <f>YEAR(J4413)</f>
        <v>2023</v>
      </c>
      <c r="J4413" s="267">
        <v>45006</v>
      </c>
      <c r="K4413" s="267">
        <f>J4413+1</f>
        <v>45007</v>
      </c>
      <c r="L4413" s="266">
        <f>IF(M4413&lt;=365,1,2)</f>
        <v>1</v>
      </c>
      <c r="M4413" s="266">
        <f>IF(K4413&lt;$C$1,$C$2-$C$1+1,$C$2-K4413+1)</f>
        <v>40</v>
      </c>
      <c r="N4413" s="268">
        <f>M4413/365</f>
        <v>0.1095890410958904</v>
      </c>
      <c r="O4413" s="269">
        <f>'Data and Parameter'!$E$4*'Data and Parameter'!$E$5*('Data and Parameter'!$E$6+'Data and Parameter'!$E$7)*'Data and Parameter'!$E$19*'Data and Parameter'!$E$14*'ER calculations'!N4413</f>
        <v>0.56742455873915842</v>
      </c>
    </row>
    <row r="4414" spans="1:15" ht="15">
      <c r="A4414" s="284">
        <v>4410</v>
      </c>
      <c r="B4414" s="287"/>
      <c r="C4414" s="287"/>
      <c r="D4414" s="284" t="s">
        <v>3178</v>
      </c>
      <c r="E4414" s="287"/>
      <c r="F4414" s="285" t="s">
        <v>4535</v>
      </c>
      <c r="G4414" s="266" t="s">
        <v>121</v>
      </c>
      <c r="H4414" s="266">
        <f>IF(G4414="Traditional Stove",0.1,0.2)</f>
        <v>0.1</v>
      </c>
      <c r="I4414" s="266">
        <f>YEAR(J4414)</f>
        <v>2023</v>
      </c>
      <c r="J4414" s="267">
        <v>44968</v>
      </c>
      <c r="K4414" s="267">
        <f>J4414+1</f>
        <v>44969</v>
      </c>
      <c r="L4414" s="266">
        <f>IF(M4414&lt;=365,1,2)</f>
        <v>1</v>
      </c>
      <c r="M4414" s="266">
        <f>IF(K4414&lt;$C$1,$C$2-$C$1+1,$C$2-K4414+1)</f>
        <v>78</v>
      </c>
      <c r="N4414" s="268">
        <f>M4414/365</f>
        <v>0.21369863013698631</v>
      </c>
      <c r="O4414" s="269">
        <f>'Data and Parameter'!$E$4*'Data and Parameter'!$E$5*('Data and Parameter'!$E$6+'Data and Parameter'!$E$7)*'Data and Parameter'!$E$19*'Data and Parameter'!$E$14*'ER calculations'!N4414</f>
        <v>1.1064778895413589</v>
      </c>
    </row>
    <row r="4415" spans="1:15" ht="15">
      <c r="A4415" s="284">
        <v>4411</v>
      </c>
      <c r="B4415" s="287"/>
      <c r="C4415" s="287"/>
      <c r="D4415" s="284" t="s">
        <v>1376</v>
      </c>
      <c r="E4415" s="287"/>
      <c r="F4415" s="285" t="s">
        <v>4536</v>
      </c>
      <c r="G4415" s="266" t="s">
        <v>121</v>
      </c>
      <c r="H4415" s="266">
        <f>IF(G4415="Traditional Stove",0.1,0.2)</f>
        <v>0.1</v>
      </c>
      <c r="I4415" s="266">
        <f>YEAR(J4415)</f>
        <v>2023</v>
      </c>
      <c r="J4415" s="267">
        <v>45006</v>
      </c>
      <c r="K4415" s="267">
        <f>J4415+1</f>
        <v>45007</v>
      </c>
      <c r="L4415" s="266">
        <f>IF(M4415&lt;=365,1,2)</f>
        <v>1</v>
      </c>
      <c r="M4415" s="266">
        <f>IF(K4415&lt;$C$1,$C$2-$C$1+1,$C$2-K4415+1)</f>
        <v>40</v>
      </c>
      <c r="N4415" s="268">
        <f>M4415/365</f>
        <v>0.1095890410958904</v>
      </c>
      <c r="O4415" s="269">
        <f>'Data and Parameter'!$E$4*'Data and Parameter'!$E$5*('Data and Parameter'!$E$6+'Data and Parameter'!$E$7)*'Data and Parameter'!$E$19*'Data and Parameter'!$E$14*'ER calculations'!N4415</f>
        <v>0.56742455873915842</v>
      </c>
    </row>
    <row r="4416" spans="1:15" ht="15">
      <c r="A4416" s="284">
        <v>4412</v>
      </c>
      <c r="B4416" s="287"/>
      <c r="C4416" s="287"/>
      <c r="D4416" s="284" t="s">
        <v>1376</v>
      </c>
      <c r="E4416" s="287"/>
      <c r="F4416" s="285" t="s">
        <v>4537</v>
      </c>
      <c r="G4416" s="266" t="s">
        <v>121</v>
      </c>
      <c r="H4416" s="266">
        <f>IF(G4416="Traditional Stove",0.1,0.2)</f>
        <v>0.1</v>
      </c>
      <c r="I4416" s="266">
        <f>YEAR(J4416)</f>
        <v>2023</v>
      </c>
      <c r="J4416" s="267">
        <v>45006</v>
      </c>
      <c r="K4416" s="267">
        <f>J4416+1</f>
        <v>45007</v>
      </c>
      <c r="L4416" s="266">
        <f>IF(M4416&lt;=365,1,2)</f>
        <v>1</v>
      </c>
      <c r="M4416" s="266">
        <f>IF(K4416&lt;$C$1,$C$2-$C$1+1,$C$2-K4416+1)</f>
        <v>40</v>
      </c>
      <c r="N4416" s="268">
        <f>M4416/365</f>
        <v>0.1095890410958904</v>
      </c>
      <c r="O4416" s="269">
        <f>'Data and Parameter'!$E$4*'Data and Parameter'!$E$5*('Data and Parameter'!$E$6+'Data and Parameter'!$E$7)*'Data and Parameter'!$E$19*'Data and Parameter'!$E$14*'ER calculations'!N4416</f>
        <v>0.56742455873915842</v>
      </c>
    </row>
    <row r="4417" spans="1:15" ht="15">
      <c r="A4417" s="284">
        <v>4413</v>
      </c>
      <c r="B4417" s="287"/>
      <c r="C4417" s="287"/>
      <c r="D4417" s="284" t="s">
        <v>3178</v>
      </c>
      <c r="E4417" s="287"/>
      <c r="F4417" s="285" t="s">
        <v>4538</v>
      </c>
      <c r="G4417" s="266" t="s">
        <v>121</v>
      </c>
      <c r="H4417" s="266">
        <f>IF(G4417="Traditional Stove",0.1,0.2)</f>
        <v>0.1</v>
      </c>
      <c r="I4417" s="266">
        <f>YEAR(J4417)</f>
        <v>2023</v>
      </c>
      <c r="J4417" s="267">
        <v>44968</v>
      </c>
      <c r="K4417" s="267">
        <f>J4417+1</f>
        <v>44969</v>
      </c>
      <c r="L4417" s="266">
        <f>IF(M4417&lt;=365,1,2)</f>
        <v>1</v>
      </c>
      <c r="M4417" s="266">
        <f>IF(K4417&lt;$C$1,$C$2-$C$1+1,$C$2-K4417+1)</f>
        <v>78</v>
      </c>
      <c r="N4417" s="268">
        <f>M4417/365</f>
        <v>0.21369863013698631</v>
      </c>
      <c r="O4417" s="269">
        <f>'Data and Parameter'!$E$4*'Data and Parameter'!$E$5*('Data and Parameter'!$E$6+'Data and Parameter'!$E$7)*'Data and Parameter'!$E$19*'Data and Parameter'!$E$14*'ER calculations'!N4417</f>
        <v>1.1064778895413589</v>
      </c>
    </row>
    <row r="4418" spans="1:15" ht="15">
      <c r="A4418" s="284">
        <v>4414</v>
      </c>
      <c r="B4418" s="287"/>
      <c r="C4418" s="287"/>
      <c r="D4418" s="284" t="s">
        <v>1376</v>
      </c>
      <c r="E4418" s="287"/>
      <c r="F4418" s="285" t="s">
        <v>4539</v>
      </c>
      <c r="G4418" s="266" t="s">
        <v>121</v>
      </c>
      <c r="H4418" s="266">
        <f>IF(G4418="Traditional Stove",0.1,0.2)</f>
        <v>0.1</v>
      </c>
      <c r="I4418" s="266">
        <f>YEAR(J4418)</f>
        <v>2023</v>
      </c>
      <c r="J4418" s="267">
        <v>44988</v>
      </c>
      <c r="K4418" s="267">
        <f>J4418+1</f>
        <v>44989</v>
      </c>
      <c r="L4418" s="266">
        <f>IF(M4418&lt;=365,1,2)</f>
        <v>1</v>
      </c>
      <c r="M4418" s="266">
        <f>IF(K4418&lt;$C$1,$C$2-$C$1+1,$C$2-K4418+1)</f>
        <v>58</v>
      </c>
      <c r="N4418" s="268">
        <f>M4418/365</f>
        <v>0.15890410958904111</v>
      </c>
      <c r="O4418" s="269">
        <f>'Data and Parameter'!$E$4*'Data and Parameter'!$E$5*('Data and Parameter'!$E$6+'Data and Parameter'!$E$7)*'Data and Parameter'!$E$19*'Data and Parameter'!$E$14*'ER calculations'!N4418</f>
        <v>0.82276561017177985</v>
      </c>
    </row>
    <row r="4419" spans="1:15" ht="15">
      <c r="A4419" s="284">
        <v>4415</v>
      </c>
      <c r="B4419" s="287"/>
      <c r="C4419" s="287"/>
      <c r="D4419" s="284" t="s">
        <v>1376</v>
      </c>
      <c r="E4419" s="287"/>
      <c r="F4419" s="285" t="s">
        <v>4540</v>
      </c>
      <c r="G4419" s="266" t="s">
        <v>121</v>
      </c>
      <c r="H4419" s="266">
        <f>IF(G4419="Traditional Stove",0.1,0.2)</f>
        <v>0.1</v>
      </c>
      <c r="I4419" s="266">
        <f>YEAR(J4419)</f>
        <v>2023</v>
      </c>
      <c r="J4419" s="267">
        <v>44988</v>
      </c>
      <c r="K4419" s="267">
        <f>J4419+1</f>
        <v>44989</v>
      </c>
      <c r="L4419" s="266">
        <f>IF(M4419&lt;=365,1,2)</f>
        <v>1</v>
      </c>
      <c r="M4419" s="266">
        <f>IF(K4419&lt;$C$1,$C$2-$C$1+1,$C$2-K4419+1)</f>
        <v>58</v>
      </c>
      <c r="N4419" s="268">
        <f>M4419/365</f>
        <v>0.15890410958904111</v>
      </c>
      <c r="O4419" s="269">
        <f>'Data and Parameter'!$E$4*'Data and Parameter'!$E$5*('Data and Parameter'!$E$6+'Data and Parameter'!$E$7)*'Data and Parameter'!$E$19*'Data and Parameter'!$E$14*'ER calculations'!N4419</f>
        <v>0.82276561017177985</v>
      </c>
    </row>
    <row r="4420" spans="1:15" ht="15">
      <c r="A4420" s="284">
        <v>4416</v>
      </c>
      <c r="B4420" s="287"/>
      <c r="C4420" s="287"/>
      <c r="D4420" s="284" t="s">
        <v>1376</v>
      </c>
      <c r="E4420" s="287"/>
      <c r="F4420" s="285" t="s">
        <v>4541</v>
      </c>
      <c r="G4420" s="266" t="s">
        <v>121</v>
      </c>
      <c r="H4420" s="266">
        <f>IF(G4420="Traditional Stove",0.1,0.2)</f>
        <v>0.1</v>
      </c>
      <c r="I4420" s="266">
        <f>YEAR(J4420)</f>
        <v>2023</v>
      </c>
      <c r="J4420" s="267">
        <v>45006</v>
      </c>
      <c r="K4420" s="267">
        <f>J4420+1</f>
        <v>45007</v>
      </c>
      <c r="L4420" s="266">
        <f>IF(M4420&lt;=365,1,2)</f>
        <v>1</v>
      </c>
      <c r="M4420" s="266">
        <f>IF(K4420&lt;$C$1,$C$2-$C$1+1,$C$2-K4420+1)</f>
        <v>40</v>
      </c>
      <c r="N4420" s="268">
        <f>M4420/365</f>
        <v>0.1095890410958904</v>
      </c>
      <c r="O4420" s="269">
        <f>'Data and Parameter'!$E$4*'Data and Parameter'!$E$5*('Data and Parameter'!$E$6+'Data and Parameter'!$E$7)*'Data and Parameter'!$E$19*'Data and Parameter'!$E$14*'ER calculations'!N4420</f>
        <v>0.56742455873915842</v>
      </c>
    </row>
    <row r="4421" spans="1:15" ht="15">
      <c r="A4421" s="284">
        <v>4417</v>
      </c>
      <c r="B4421" s="287"/>
      <c r="C4421" s="287"/>
      <c r="D4421" s="284" t="s">
        <v>1376</v>
      </c>
      <c r="E4421" s="287"/>
      <c r="F4421" s="285" t="s">
        <v>4542</v>
      </c>
      <c r="G4421" s="266" t="s">
        <v>121</v>
      </c>
      <c r="H4421" s="266">
        <f>IF(G4421="Traditional Stove",0.1,0.2)</f>
        <v>0.1</v>
      </c>
      <c r="I4421" s="266">
        <f>YEAR(J4421)</f>
        <v>2023</v>
      </c>
      <c r="J4421" s="267">
        <v>44988</v>
      </c>
      <c r="K4421" s="267">
        <f>J4421+1</f>
        <v>44989</v>
      </c>
      <c r="L4421" s="266">
        <f>IF(M4421&lt;=365,1,2)</f>
        <v>1</v>
      </c>
      <c r="M4421" s="266">
        <f>IF(K4421&lt;$C$1,$C$2-$C$1+1,$C$2-K4421+1)</f>
        <v>58</v>
      </c>
      <c r="N4421" s="268">
        <f>M4421/365</f>
        <v>0.15890410958904111</v>
      </c>
      <c r="O4421" s="269">
        <f>'Data and Parameter'!$E$4*'Data and Parameter'!$E$5*('Data and Parameter'!$E$6+'Data and Parameter'!$E$7)*'Data and Parameter'!$E$19*'Data and Parameter'!$E$14*'ER calculations'!N4421</f>
        <v>0.82276561017177985</v>
      </c>
    </row>
    <row r="4422" spans="1:15" ht="15">
      <c r="A4422" s="284">
        <v>4418</v>
      </c>
      <c r="B4422" s="287"/>
      <c r="C4422" s="287"/>
      <c r="D4422" s="284" t="s">
        <v>1376</v>
      </c>
      <c r="E4422" s="287"/>
      <c r="F4422" s="285" t="s">
        <v>4543</v>
      </c>
      <c r="G4422" s="266" t="s">
        <v>121</v>
      </c>
      <c r="H4422" s="266">
        <f>IF(G4422="Traditional Stove",0.1,0.2)</f>
        <v>0.1</v>
      </c>
      <c r="I4422" s="266">
        <f>YEAR(J4422)</f>
        <v>2023</v>
      </c>
      <c r="J4422" s="267">
        <v>45006</v>
      </c>
      <c r="K4422" s="267">
        <f>J4422+1</f>
        <v>45007</v>
      </c>
      <c r="L4422" s="266">
        <f>IF(M4422&lt;=365,1,2)</f>
        <v>1</v>
      </c>
      <c r="M4422" s="266">
        <f>IF(K4422&lt;$C$1,$C$2-$C$1+1,$C$2-K4422+1)</f>
        <v>40</v>
      </c>
      <c r="N4422" s="268">
        <f>M4422/365</f>
        <v>0.1095890410958904</v>
      </c>
      <c r="O4422" s="269">
        <f>'Data and Parameter'!$E$4*'Data and Parameter'!$E$5*('Data and Parameter'!$E$6+'Data and Parameter'!$E$7)*'Data and Parameter'!$E$19*'Data and Parameter'!$E$14*'ER calculations'!N4422</f>
        <v>0.56742455873915842</v>
      </c>
    </row>
    <row r="4423" spans="1:15" ht="15">
      <c r="A4423" s="284">
        <v>4419</v>
      </c>
      <c r="B4423" s="287"/>
      <c r="C4423" s="287"/>
      <c r="D4423" s="284" t="s">
        <v>1376</v>
      </c>
      <c r="E4423" s="287"/>
      <c r="F4423" s="285" t="s">
        <v>4544</v>
      </c>
      <c r="G4423" s="266" t="s">
        <v>121</v>
      </c>
      <c r="H4423" s="266">
        <f>IF(G4423="Traditional Stove",0.1,0.2)</f>
        <v>0.1</v>
      </c>
      <c r="I4423" s="266">
        <f>YEAR(J4423)</f>
        <v>2023</v>
      </c>
      <c r="J4423" s="267">
        <v>44988</v>
      </c>
      <c r="K4423" s="267">
        <f>J4423+1</f>
        <v>44989</v>
      </c>
      <c r="L4423" s="266">
        <f>IF(M4423&lt;=365,1,2)</f>
        <v>1</v>
      </c>
      <c r="M4423" s="266">
        <f>IF(K4423&lt;$C$1,$C$2-$C$1+1,$C$2-K4423+1)</f>
        <v>58</v>
      </c>
      <c r="N4423" s="268">
        <f>M4423/365</f>
        <v>0.15890410958904111</v>
      </c>
      <c r="O4423" s="269">
        <f>'Data and Parameter'!$E$4*'Data and Parameter'!$E$5*('Data and Parameter'!$E$6+'Data and Parameter'!$E$7)*'Data and Parameter'!$E$19*'Data and Parameter'!$E$14*'ER calculations'!N4423</f>
        <v>0.82276561017177985</v>
      </c>
    </row>
    <row r="4424" spans="1:15" ht="15">
      <c r="A4424" s="284">
        <v>4420</v>
      </c>
      <c r="B4424" s="287"/>
      <c r="C4424" s="287"/>
      <c r="D4424" s="284" t="s">
        <v>1376</v>
      </c>
      <c r="E4424" s="287"/>
      <c r="F4424" s="285" t="s">
        <v>4545</v>
      </c>
      <c r="G4424" s="266" t="s">
        <v>121</v>
      </c>
      <c r="H4424" s="266">
        <f>IF(G4424="Traditional Stove",0.1,0.2)</f>
        <v>0.1</v>
      </c>
      <c r="I4424" s="266">
        <f>YEAR(J4424)</f>
        <v>2023</v>
      </c>
      <c r="J4424" s="267">
        <v>45006</v>
      </c>
      <c r="K4424" s="267">
        <f>J4424+1</f>
        <v>45007</v>
      </c>
      <c r="L4424" s="266">
        <f>IF(M4424&lt;=365,1,2)</f>
        <v>1</v>
      </c>
      <c r="M4424" s="266">
        <f>IF(K4424&lt;$C$1,$C$2-$C$1+1,$C$2-K4424+1)</f>
        <v>40</v>
      </c>
      <c r="N4424" s="268">
        <f>M4424/365</f>
        <v>0.1095890410958904</v>
      </c>
      <c r="O4424" s="269">
        <f>'Data and Parameter'!$E$4*'Data and Parameter'!$E$5*('Data and Parameter'!$E$6+'Data and Parameter'!$E$7)*'Data and Parameter'!$E$19*'Data and Parameter'!$E$14*'ER calculations'!N4424</f>
        <v>0.56742455873915842</v>
      </c>
    </row>
    <row r="4425" spans="1:15" ht="15">
      <c r="A4425" s="284">
        <v>4421</v>
      </c>
      <c r="B4425" s="287"/>
      <c r="C4425" s="287"/>
      <c r="D4425" s="284" t="s">
        <v>1376</v>
      </c>
      <c r="E4425" s="287"/>
      <c r="F4425" s="285" t="s">
        <v>4546</v>
      </c>
      <c r="G4425" s="266" t="s">
        <v>121</v>
      </c>
      <c r="H4425" s="266">
        <f>IF(G4425="Traditional Stove",0.1,0.2)</f>
        <v>0.1</v>
      </c>
      <c r="I4425" s="266">
        <f>YEAR(J4425)</f>
        <v>2023</v>
      </c>
      <c r="J4425" s="267">
        <v>44988</v>
      </c>
      <c r="K4425" s="267">
        <f>J4425+1</f>
        <v>44989</v>
      </c>
      <c r="L4425" s="266">
        <f>IF(M4425&lt;=365,1,2)</f>
        <v>1</v>
      </c>
      <c r="M4425" s="266">
        <f>IF(K4425&lt;$C$1,$C$2-$C$1+1,$C$2-K4425+1)</f>
        <v>58</v>
      </c>
      <c r="N4425" s="268">
        <f>M4425/365</f>
        <v>0.15890410958904111</v>
      </c>
      <c r="O4425" s="269">
        <f>'Data and Parameter'!$E$4*'Data and Parameter'!$E$5*('Data and Parameter'!$E$6+'Data and Parameter'!$E$7)*'Data and Parameter'!$E$19*'Data and Parameter'!$E$14*'ER calculations'!N4425</f>
        <v>0.82276561017177985</v>
      </c>
    </row>
    <row r="4426" spans="1:15" ht="15">
      <c r="A4426" s="284">
        <v>4422</v>
      </c>
      <c r="B4426" s="287"/>
      <c r="C4426" s="287"/>
      <c r="D4426" s="284" t="s">
        <v>1376</v>
      </c>
      <c r="E4426" s="287"/>
      <c r="F4426" s="285" t="s">
        <v>4547</v>
      </c>
      <c r="G4426" s="266" t="s">
        <v>121</v>
      </c>
      <c r="H4426" s="266">
        <f>IF(G4426="Traditional Stove",0.1,0.2)</f>
        <v>0.1</v>
      </c>
      <c r="I4426" s="266">
        <f>YEAR(J4426)</f>
        <v>2023</v>
      </c>
      <c r="J4426" s="267">
        <v>44967</v>
      </c>
      <c r="K4426" s="267">
        <f>J4426+1</f>
        <v>44968</v>
      </c>
      <c r="L4426" s="266">
        <f>IF(M4426&lt;=365,1,2)</f>
        <v>1</v>
      </c>
      <c r="M4426" s="266">
        <f>IF(K4426&lt;$C$1,$C$2-$C$1+1,$C$2-K4426+1)</f>
        <v>79</v>
      </c>
      <c r="N4426" s="268">
        <f>M4426/365</f>
        <v>0.21643835616438356</v>
      </c>
      <c r="O4426" s="269">
        <f>'Data and Parameter'!$E$4*'Data and Parameter'!$E$5*('Data and Parameter'!$E$6+'Data and Parameter'!$E$7)*'Data and Parameter'!$E$19*'Data and Parameter'!$E$14*'ER calculations'!N4426</f>
        <v>1.1206635035098378</v>
      </c>
    </row>
    <row r="4427" spans="1:15" ht="15">
      <c r="A4427" s="284">
        <v>4423</v>
      </c>
      <c r="B4427" s="287"/>
      <c r="C4427" s="287"/>
      <c r="D4427" s="284" t="s">
        <v>1376</v>
      </c>
      <c r="E4427" s="287"/>
      <c r="F4427" s="285" t="s">
        <v>4548</v>
      </c>
      <c r="G4427" s="266" t="s">
        <v>121</v>
      </c>
      <c r="H4427" s="266">
        <f>IF(G4427="Traditional Stove",0.1,0.2)</f>
        <v>0.1</v>
      </c>
      <c r="I4427" s="266">
        <f>YEAR(J4427)</f>
        <v>2023</v>
      </c>
      <c r="J4427" s="267">
        <v>44988</v>
      </c>
      <c r="K4427" s="267">
        <f>J4427+1</f>
        <v>44989</v>
      </c>
      <c r="L4427" s="266">
        <f>IF(M4427&lt;=365,1,2)</f>
        <v>1</v>
      </c>
      <c r="M4427" s="266">
        <f>IF(K4427&lt;$C$1,$C$2-$C$1+1,$C$2-K4427+1)</f>
        <v>58</v>
      </c>
      <c r="N4427" s="268">
        <f>M4427/365</f>
        <v>0.15890410958904111</v>
      </c>
      <c r="O4427" s="269">
        <f>'Data and Parameter'!$E$4*'Data and Parameter'!$E$5*('Data and Parameter'!$E$6+'Data and Parameter'!$E$7)*'Data and Parameter'!$E$19*'Data and Parameter'!$E$14*'ER calculations'!N4427</f>
        <v>0.82276561017177985</v>
      </c>
    </row>
    <row r="4428" spans="1:15" ht="15">
      <c r="A4428" s="284">
        <v>4424</v>
      </c>
      <c r="B4428" s="287"/>
      <c r="C4428" s="287"/>
      <c r="D4428" s="284" t="s">
        <v>1376</v>
      </c>
      <c r="E4428" s="287"/>
      <c r="F4428" s="285" t="s">
        <v>4549</v>
      </c>
      <c r="G4428" s="266" t="s">
        <v>121</v>
      </c>
      <c r="H4428" s="266">
        <f>IF(G4428="Traditional Stove",0.1,0.2)</f>
        <v>0.1</v>
      </c>
      <c r="I4428" s="266">
        <f>YEAR(J4428)</f>
        <v>2023</v>
      </c>
      <c r="J4428" s="267">
        <v>45006</v>
      </c>
      <c r="K4428" s="267">
        <f>J4428+1</f>
        <v>45007</v>
      </c>
      <c r="L4428" s="266">
        <f>IF(M4428&lt;=365,1,2)</f>
        <v>1</v>
      </c>
      <c r="M4428" s="266">
        <f>IF(K4428&lt;$C$1,$C$2-$C$1+1,$C$2-K4428+1)</f>
        <v>40</v>
      </c>
      <c r="N4428" s="268">
        <f>M4428/365</f>
        <v>0.1095890410958904</v>
      </c>
      <c r="O4428" s="269">
        <f>'Data and Parameter'!$E$4*'Data and Parameter'!$E$5*('Data and Parameter'!$E$6+'Data and Parameter'!$E$7)*'Data and Parameter'!$E$19*'Data and Parameter'!$E$14*'ER calculations'!N4428</f>
        <v>0.56742455873915842</v>
      </c>
    </row>
    <row r="4429" spans="1:15" ht="15">
      <c r="A4429" s="284">
        <v>4425</v>
      </c>
      <c r="B4429" s="287"/>
      <c r="C4429" s="287"/>
      <c r="D4429" s="284" t="s">
        <v>1376</v>
      </c>
      <c r="E4429" s="287"/>
      <c r="F4429" s="285" t="s">
        <v>4550</v>
      </c>
      <c r="G4429" s="266" t="s">
        <v>121</v>
      </c>
      <c r="H4429" s="266">
        <f>IF(G4429="Traditional Stove",0.1,0.2)</f>
        <v>0.1</v>
      </c>
      <c r="I4429" s="266">
        <f>YEAR(J4429)</f>
        <v>2023</v>
      </c>
      <c r="J4429" s="267">
        <v>45006</v>
      </c>
      <c r="K4429" s="267">
        <f>J4429+1</f>
        <v>45007</v>
      </c>
      <c r="L4429" s="266">
        <f>IF(M4429&lt;=365,1,2)</f>
        <v>1</v>
      </c>
      <c r="M4429" s="266">
        <f>IF(K4429&lt;$C$1,$C$2-$C$1+1,$C$2-K4429+1)</f>
        <v>40</v>
      </c>
      <c r="N4429" s="268">
        <f>M4429/365</f>
        <v>0.1095890410958904</v>
      </c>
      <c r="O4429" s="269">
        <f>'Data and Parameter'!$E$4*'Data and Parameter'!$E$5*('Data and Parameter'!$E$6+'Data and Parameter'!$E$7)*'Data and Parameter'!$E$19*'Data and Parameter'!$E$14*'ER calculations'!N4429</f>
        <v>0.56742455873915842</v>
      </c>
    </row>
    <row r="4430" spans="1:15" ht="15">
      <c r="A4430" s="284">
        <v>4426</v>
      </c>
      <c r="B4430" s="287"/>
      <c r="C4430" s="287"/>
      <c r="D4430" s="284" t="s">
        <v>1376</v>
      </c>
      <c r="E4430" s="287"/>
      <c r="F4430" s="285" t="s">
        <v>4551</v>
      </c>
      <c r="G4430" s="266" t="s">
        <v>121</v>
      </c>
      <c r="H4430" s="266">
        <f>IF(G4430="Traditional Stove",0.1,0.2)</f>
        <v>0.1</v>
      </c>
      <c r="I4430" s="266">
        <f>YEAR(J4430)</f>
        <v>2023</v>
      </c>
      <c r="J4430" s="267">
        <v>45006</v>
      </c>
      <c r="K4430" s="267">
        <f>J4430+1</f>
        <v>45007</v>
      </c>
      <c r="L4430" s="266">
        <f>IF(M4430&lt;=365,1,2)</f>
        <v>1</v>
      </c>
      <c r="M4430" s="266">
        <f>IF(K4430&lt;$C$1,$C$2-$C$1+1,$C$2-K4430+1)</f>
        <v>40</v>
      </c>
      <c r="N4430" s="268">
        <f>M4430/365</f>
        <v>0.1095890410958904</v>
      </c>
      <c r="O4430" s="269">
        <f>'Data and Parameter'!$E$4*'Data and Parameter'!$E$5*('Data and Parameter'!$E$6+'Data and Parameter'!$E$7)*'Data and Parameter'!$E$19*'Data and Parameter'!$E$14*'ER calculations'!N4430</f>
        <v>0.56742455873915842</v>
      </c>
    </row>
    <row r="4431" spans="1:15" ht="15">
      <c r="A4431" s="284">
        <v>4427</v>
      </c>
      <c r="B4431" s="287"/>
      <c r="C4431" s="287"/>
      <c r="D4431" s="284" t="s">
        <v>1376</v>
      </c>
      <c r="E4431" s="287"/>
      <c r="F4431" s="285" t="s">
        <v>4552</v>
      </c>
      <c r="G4431" s="266" t="s">
        <v>121</v>
      </c>
      <c r="H4431" s="266">
        <f>IF(G4431="Traditional Stove",0.1,0.2)</f>
        <v>0.1</v>
      </c>
      <c r="I4431" s="266">
        <f>YEAR(J4431)</f>
        <v>2023</v>
      </c>
      <c r="J4431" s="267">
        <v>45006</v>
      </c>
      <c r="K4431" s="267">
        <f>J4431+1</f>
        <v>45007</v>
      </c>
      <c r="L4431" s="266">
        <f>IF(M4431&lt;=365,1,2)</f>
        <v>1</v>
      </c>
      <c r="M4431" s="266">
        <f>IF(K4431&lt;$C$1,$C$2-$C$1+1,$C$2-K4431+1)</f>
        <v>40</v>
      </c>
      <c r="N4431" s="268">
        <f>M4431/365</f>
        <v>0.1095890410958904</v>
      </c>
      <c r="O4431" s="269">
        <f>'Data and Parameter'!$E$4*'Data and Parameter'!$E$5*('Data and Parameter'!$E$6+'Data and Parameter'!$E$7)*'Data and Parameter'!$E$19*'Data and Parameter'!$E$14*'ER calculations'!N4431</f>
        <v>0.56742455873915842</v>
      </c>
    </row>
    <row r="4432" spans="1:15" ht="15">
      <c r="A4432" s="284">
        <v>4428</v>
      </c>
      <c r="B4432" s="287"/>
      <c r="C4432" s="287"/>
      <c r="D4432" s="284" t="s">
        <v>1376</v>
      </c>
      <c r="E4432" s="287"/>
      <c r="F4432" s="285" t="s">
        <v>4553</v>
      </c>
      <c r="G4432" s="266" t="s">
        <v>121</v>
      </c>
      <c r="H4432" s="266">
        <f>IF(G4432="Traditional Stove",0.1,0.2)</f>
        <v>0.1</v>
      </c>
      <c r="I4432" s="266">
        <f>YEAR(J4432)</f>
        <v>2023</v>
      </c>
      <c r="J4432" s="267">
        <v>45006</v>
      </c>
      <c r="K4432" s="267">
        <f>J4432+1</f>
        <v>45007</v>
      </c>
      <c r="L4432" s="266">
        <f>IF(M4432&lt;=365,1,2)</f>
        <v>1</v>
      </c>
      <c r="M4432" s="266">
        <f>IF(K4432&lt;$C$1,$C$2-$C$1+1,$C$2-K4432+1)</f>
        <v>40</v>
      </c>
      <c r="N4432" s="268">
        <f>M4432/365</f>
        <v>0.1095890410958904</v>
      </c>
      <c r="O4432" s="269">
        <f>'Data and Parameter'!$E$4*'Data and Parameter'!$E$5*('Data and Parameter'!$E$6+'Data and Parameter'!$E$7)*'Data and Parameter'!$E$19*'Data and Parameter'!$E$14*'ER calculations'!N4432</f>
        <v>0.56742455873915842</v>
      </c>
    </row>
    <row r="4433" spans="1:15" ht="15">
      <c r="A4433" s="284">
        <v>4429</v>
      </c>
      <c r="B4433" s="287"/>
      <c r="C4433" s="287"/>
      <c r="D4433" s="284" t="s">
        <v>1376</v>
      </c>
      <c r="E4433" s="287"/>
      <c r="F4433" s="285" t="s">
        <v>4554</v>
      </c>
      <c r="G4433" s="266" t="s">
        <v>121</v>
      </c>
      <c r="H4433" s="266">
        <f>IF(G4433="Traditional Stove",0.1,0.2)</f>
        <v>0.1</v>
      </c>
      <c r="I4433" s="266">
        <f>YEAR(J4433)</f>
        <v>2023</v>
      </c>
      <c r="J4433" s="267">
        <v>45006</v>
      </c>
      <c r="K4433" s="267">
        <f>J4433+1</f>
        <v>45007</v>
      </c>
      <c r="L4433" s="266">
        <f>IF(M4433&lt;=365,1,2)</f>
        <v>1</v>
      </c>
      <c r="M4433" s="266">
        <f>IF(K4433&lt;$C$1,$C$2-$C$1+1,$C$2-K4433+1)</f>
        <v>40</v>
      </c>
      <c r="N4433" s="268">
        <f>M4433/365</f>
        <v>0.1095890410958904</v>
      </c>
      <c r="O4433" s="269">
        <f>'Data and Parameter'!$E$4*'Data and Parameter'!$E$5*('Data and Parameter'!$E$6+'Data and Parameter'!$E$7)*'Data and Parameter'!$E$19*'Data and Parameter'!$E$14*'ER calculations'!N4433</f>
        <v>0.56742455873915842</v>
      </c>
    </row>
    <row r="4434" spans="1:15" ht="15">
      <c r="A4434" s="284">
        <v>4430</v>
      </c>
      <c r="B4434" s="287"/>
      <c r="C4434" s="287"/>
      <c r="D4434" s="284" t="s">
        <v>1376</v>
      </c>
      <c r="E4434" s="287"/>
      <c r="F4434" s="285" t="s">
        <v>4555</v>
      </c>
      <c r="G4434" s="266" t="s">
        <v>121</v>
      </c>
      <c r="H4434" s="266">
        <f>IF(G4434="Traditional Stove",0.1,0.2)</f>
        <v>0.1</v>
      </c>
      <c r="I4434" s="266">
        <f>YEAR(J4434)</f>
        <v>2023</v>
      </c>
      <c r="J4434" s="267">
        <v>45006</v>
      </c>
      <c r="K4434" s="267">
        <f>J4434+1</f>
        <v>45007</v>
      </c>
      <c r="L4434" s="266">
        <f>IF(M4434&lt;=365,1,2)</f>
        <v>1</v>
      </c>
      <c r="M4434" s="266">
        <f>IF(K4434&lt;$C$1,$C$2-$C$1+1,$C$2-K4434+1)</f>
        <v>40</v>
      </c>
      <c r="N4434" s="268">
        <f>M4434/365</f>
        <v>0.1095890410958904</v>
      </c>
      <c r="O4434" s="269">
        <f>'Data and Parameter'!$E$4*'Data and Parameter'!$E$5*('Data and Parameter'!$E$6+'Data and Parameter'!$E$7)*'Data and Parameter'!$E$19*'Data and Parameter'!$E$14*'ER calculations'!N4434</f>
        <v>0.56742455873915842</v>
      </c>
    </row>
    <row r="4435" spans="1:15" ht="15">
      <c r="A4435" s="284">
        <v>4431</v>
      </c>
      <c r="B4435" s="287"/>
      <c r="C4435" s="287"/>
      <c r="D4435" s="284" t="s">
        <v>1376</v>
      </c>
      <c r="E4435" s="287"/>
      <c r="F4435" s="285" t="s">
        <v>4556</v>
      </c>
      <c r="G4435" s="266" t="s">
        <v>121</v>
      </c>
      <c r="H4435" s="266">
        <f>IF(G4435="Traditional Stove",0.1,0.2)</f>
        <v>0.1</v>
      </c>
      <c r="I4435" s="266">
        <f>YEAR(J4435)</f>
        <v>2023</v>
      </c>
      <c r="J4435" s="267">
        <v>45006</v>
      </c>
      <c r="K4435" s="267">
        <f>J4435+1</f>
        <v>45007</v>
      </c>
      <c r="L4435" s="266">
        <f>IF(M4435&lt;=365,1,2)</f>
        <v>1</v>
      </c>
      <c r="M4435" s="266">
        <f>IF(K4435&lt;$C$1,$C$2-$C$1+1,$C$2-K4435+1)</f>
        <v>40</v>
      </c>
      <c r="N4435" s="268">
        <f>M4435/365</f>
        <v>0.1095890410958904</v>
      </c>
      <c r="O4435" s="269">
        <f>'Data and Parameter'!$E$4*'Data and Parameter'!$E$5*('Data and Parameter'!$E$6+'Data and Parameter'!$E$7)*'Data and Parameter'!$E$19*'Data and Parameter'!$E$14*'ER calculations'!N4435</f>
        <v>0.56742455873915842</v>
      </c>
    </row>
    <row r="4436" spans="1:15" ht="15">
      <c r="A4436" s="284">
        <v>4432</v>
      </c>
      <c r="B4436" s="287"/>
      <c r="C4436" s="287"/>
      <c r="D4436" s="284" t="s">
        <v>1376</v>
      </c>
      <c r="E4436" s="287"/>
      <c r="F4436" s="285" t="s">
        <v>4557</v>
      </c>
      <c r="G4436" s="266" t="s">
        <v>121</v>
      </c>
      <c r="H4436" s="266">
        <f>IF(G4436="Traditional Stove",0.1,0.2)</f>
        <v>0.1</v>
      </c>
      <c r="I4436" s="266">
        <f>YEAR(J4436)</f>
        <v>2023</v>
      </c>
      <c r="J4436" s="267">
        <v>45006</v>
      </c>
      <c r="K4436" s="267">
        <f>J4436+1</f>
        <v>45007</v>
      </c>
      <c r="L4436" s="266">
        <f>IF(M4436&lt;=365,1,2)</f>
        <v>1</v>
      </c>
      <c r="M4436" s="266">
        <f>IF(K4436&lt;$C$1,$C$2-$C$1+1,$C$2-K4436+1)</f>
        <v>40</v>
      </c>
      <c r="N4436" s="268">
        <f>M4436/365</f>
        <v>0.1095890410958904</v>
      </c>
      <c r="O4436" s="269">
        <f>'Data and Parameter'!$E$4*'Data and Parameter'!$E$5*('Data and Parameter'!$E$6+'Data and Parameter'!$E$7)*'Data and Parameter'!$E$19*'Data and Parameter'!$E$14*'ER calculations'!N4436</f>
        <v>0.56742455873915842</v>
      </c>
    </row>
    <row r="4437" spans="1:15" ht="15">
      <c r="A4437" s="284">
        <v>4433</v>
      </c>
      <c r="B4437" s="287"/>
      <c r="C4437" s="287"/>
      <c r="D4437" s="284" t="s">
        <v>1376</v>
      </c>
      <c r="E4437" s="287"/>
      <c r="F4437" s="285" t="s">
        <v>4558</v>
      </c>
      <c r="G4437" s="266" t="s">
        <v>121</v>
      </c>
      <c r="H4437" s="266">
        <f>IF(G4437="Traditional Stove",0.1,0.2)</f>
        <v>0.1</v>
      </c>
      <c r="I4437" s="266">
        <f>YEAR(J4437)</f>
        <v>2023</v>
      </c>
      <c r="J4437" s="267">
        <v>45006</v>
      </c>
      <c r="K4437" s="267">
        <f>J4437+1</f>
        <v>45007</v>
      </c>
      <c r="L4437" s="266">
        <f>IF(M4437&lt;=365,1,2)</f>
        <v>1</v>
      </c>
      <c r="M4437" s="266">
        <f>IF(K4437&lt;$C$1,$C$2-$C$1+1,$C$2-K4437+1)</f>
        <v>40</v>
      </c>
      <c r="N4437" s="268">
        <f>M4437/365</f>
        <v>0.1095890410958904</v>
      </c>
      <c r="O4437" s="269">
        <f>'Data and Parameter'!$E$4*'Data and Parameter'!$E$5*('Data and Parameter'!$E$6+'Data and Parameter'!$E$7)*'Data and Parameter'!$E$19*'Data and Parameter'!$E$14*'ER calculations'!N4437</f>
        <v>0.56742455873915842</v>
      </c>
    </row>
    <row r="4438" spans="1:15" ht="15">
      <c r="A4438" s="284">
        <v>4434</v>
      </c>
      <c r="B4438" s="287"/>
      <c r="C4438" s="287"/>
      <c r="D4438" s="284" t="s">
        <v>1376</v>
      </c>
      <c r="E4438" s="287"/>
      <c r="F4438" s="285" t="s">
        <v>4559</v>
      </c>
      <c r="G4438" s="266" t="s">
        <v>121</v>
      </c>
      <c r="H4438" s="266">
        <f>IF(G4438="Traditional Stove",0.1,0.2)</f>
        <v>0.1</v>
      </c>
      <c r="I4438" s="266">
        <f>YEAR(J4438)</f>
        <v>2023</v>
      </c>
      <c r="J4438" s="267">
        <v>45006</v>
      </c>
      <c r="K4438" s="267">
        <f>J4438+1</f>
        <v>45007</v>
      </c>
      <c r="L4438" s="266">
        <f>IF(M4438&lt;=365,1,2)</f>
        <v>1</v>
      </c>
      <c r="M4438" s="266">
        <f>IF(K4438&lt;$C$1,$C$2-$C$1+1,$C$2-K4438+1)</f>
        <v>40</v>
      </c>
      <c r="N4438" s="268">
        <f>M4438/365</f>
        <v>0.1095890410958904</v>
      </c>
      <c r="O4438" s="269">
        <f>'Data and Parameter'!$E$4*'Data and Parameter'!$E$5*('Data and Parameter'!$E$6+'Data and Parameter'!$E$7)*'Data and Parameter'!$E$19*'Data and Parameter'!$E$14*'ER calculations'!N4438</f>
        <v>0.56742455873915842</v>
      </c>
    </row>
    <row r="4439" spans="1:15" ht="15">
      <c r="A4439" s="284">
        <v>4435</v>
      </c>
      <c r="B4439" s="287"/>
      <c r="C4439" s="287"/>
      <c r="D4439" s="284" t="s">
        <v>1376</v>
      </c>
      <c r="E4439" s="287"/>
      <c r="F4439" s="285" t="s">
        <v>4560</v>
      </c>
      <c r="G4439" s="266" t="s">
        <v>121</v>
      </c>
      <c r="H4439" s="266">
        <f>IF(G4439="Traditional Stove",0.1,0.2)</f>
        <v>0.1</v>
      </c>
      <c r="I4439" s="266">
        <f>YEAR(J4439)</f>
        <v>2023</v>
      </c>
      <c r="J4439" s="267">
        <v>45006</v>
      </c>
      <c r="K4439" s="267">
        <f>J4439+1</f>
        <v>45007</v>
      </c>
      <c r="L4439" s="266">
        <f>IF(M4439&lt;=365,1,2)</f>
        <v>1</v>
      </c>
      <c r="M4439" s="266">
        <f>IF(K4439&lt;$C$1,$C$2-$C$1+1,$C$2-K4439+1)</f>
        <v>40</v>
      </c>
      <c r="N4439" s="268">
        <f>M4439/365</f>
        <v>0.1095890410958904</v>
      </c>
      <c r="O4439" s="269">
        <f>'Data and Parameter'!$E$4*'Data and Parameter'!$E$5*('Data and Parameter'!$E$6+'Data and Parameter'!$E$7)*'Data and Parameter'!$E$19*'Data and Parameter'!$E$14*'ER calculations'!N4439</f>
        <v>0.56742455873915842</v>
      </c>
    </row>
    <row r="4440" spans="1:15" ht="15">
      <c r="A4440" s="284">
        <v>4436</v>
      </c>
      <c r="B4440" s="287"/>
      <c r="C4440" s="287"/>
      <c r="D4440" s="284" t="s">
        <v>1376</v>
      </c>
      <c r="E4440" s="287"/>
      <c r="F4440" s="285" t="s">
        <v>4561</v>
      </c>
      <c r="G4440" s="266" t="s">
        <v>121</v>
      </c>
      <c r="H4440" s="266">
        <f>IF(G4440="Traditional Stove",0.1,0.2)</f>
        <v>0.1</v>
      </c>
      <c r="I4440" s="266">
        <f>YEAR(J4440)</f>
        <v>2023</v>
      </c>
      <c r="J4440" s="267">
        <v>45006</v>
      </c>
      <c r="K4440" s="267">
        <f>J4440+1</f>
        <v>45007</v>
      </c>
      <c r="L4440" s="266">
        <f>IF(M4440&lt;=365,1,2)</f>
        <v>1</v>
      </c>
      <c r="M4440" s="266">
        <f>IF(K4440&lt;$C$1,$C$2-$C$1+1,$C$2-K4440+1)</f>
        <v>40</v>
      </c>
      <c r="N4440" s="268">
        <f>M4440/365</f>
        <v>0.1095890410958904</v>
      </c>
      <c r="O4440" s="269">
        <f>'Data and Parameter'!$E$4*'Data and Parameter'!$E$5*('Data and Parameter'!$E$6+'Data and Parameter'!$E$7)*'Data and Parameter'!$E$19*'Data and Parameter'!$E$14*'ER calculations'!N4440</f>
        <v>0.56742455873915842</v>
      </c>
    </row>
    <row r="4441" spans="1:15" ht="15">
      <c r="A4441" s="284">
        <v>4437</v>
      </c>
      <c r="B4441" s="287"/>
      <c r="C4441" s="287"/>
      <c r="D4441" s="284" t="s">
        <v>1376</v>
      </c>
      <c r="E4441" s="287"/>
      <c r="F4441" s="285" t="s">
        <v>4562</v>
      </c>
      <c r="G4441" s="266" t="s">
        <v>121</v>
      </c>
      <c r="H4441" s="266">
        <f>IF(G4441="Traditional Stove",0.1,0.2)</f>
        <v>0.1</v>
      </c>
      <c r="I4441" s="266">
        <f>YEAR(J4441)</f>
        <v>2023</v>
      </c>
      <c r="J4441" s="267">
        <v>45006</v>
      </c>
      <c r="K4441" s="267">
        <f>J4441+1</f>
        <v>45007</v>
      </c>
      <c r="L4441" s="266">
        <f>IF(M4441&lt;=365,1,2)</f>
        <v>1</v>
      </c>
      <c r="M4441" s="266">
        <f>IF(K4441&lt;$C$1,$C$2-$C$1+1,$C$2-K4441+1)</f>
        <v>40</v>
      </c>
      <c r="N4441" s="268">
        <f>M4441/365</f>
        <v>0.1095890410958904</v>
      </c>
      <c r="O4441" s="269">
        <f>'Data and Parameter'!$E$4*'Data and Parameter'!$E$5*('Data and Parameter'!$E$6+'Data and Parameter'!$E$7)*'Data and Parameter'!$E$19*'Data and Parameter'!$E$14*'ER calculations'!N4441</f>
        <v>0.56742455873915842</v>
      </c>
    </row>
    <row r="4442" spans="1:15" ht="15">
      <c r="A4442" s="284">
        <v>4438</v>
      </c>
      <c r="B4442" s="287"/>
      <c r="C4442" s="287"/>
      <c r="D4442" s="284" t="s">
        <v>1376</v>
      </c>
      <c r="E4442" s="287"/>
      <c r="F4442" s="285" t="s">
        <v>4563</v>
      </c>
      <c r="G4442" s="266" t="s">
        <v>121</v>
      </c>
      <c r="H4442" s="266">
        <f>IF(G4442="Traditional Stove",0.1,0.2)</f>
        <v>0.1</v>
      </c>
      <c r="I4442" s="266">
        <f>YEAR(J4442)</f>
        <v>2023</v>
      </c>
      <c r="J4442" s="267">
        <v>45006</v>
      </c>
      <c r="K4442" s="267">
        <f>J4442+1</f>
        <v>45007</v>
      </c>
      <c r="L4442" s="266">
        <f>IF(M4442&lt;=365,1,2)</f>
        <v>1</v>
      </c>
      <c r="M4442" s="266">
        <f>IF(K4442&lt;$C$1,$C$2-$C$1+1,$C$2-K4442+1)</f>
        <v>40</v>
      </c>
      <c r="N4442" s="268">
        <f>M4442/365</f>
        <v>0.1095890410958904</v>
      </c>
      <c r="O4442" s="269">
        <f>'Data and Parameter'!$E$4*'Data and Parameter'!$E$5*('Data and Parameter'!$E$6+'Data and Parameter'!$E$7)*'Data and Parameter'!$E$19*'Data and Parameter'!$E$14*'ER calculations'!N4442</f>
        <v>0.56742455873915842</v>
      </c>
    </row>
    <row r="4443" spans="1:15" ht="15">
      <c r="A4443" s="284">
        <v>4439</v>
      </c>
      <c r="B4443" s="287"/>
      <c r="C4443" s="287"/>
      <c r="D4443" s="284" t="s">
        <v>1376</v>
      </c>
      <c r="E4443" s="287"/>
      <c r="F4443" s="285" t="s">
        <v>4564</v>
      </c>
      <c r="G4443" s="266" t="s">
        <v>121</v>
      </c>
      <c r="H4443" s="266">
        <f>IF(G4443="Traditional Stove",0.1,0.2)</f>
        <v>0.1</v>
      </c>
      <c r="I4443" s="266">
        <f>YEAR(J4443)</f>
        <v>2023</v>
      </c>
      <c r="J4443" s="267">
        <v>45006</v>
      </c>
      <c r="K4443" s="267">
        <f>J4443+1</f>
        <v>45007</v>
      </c>
      <c r="L4443" s="266">
        <f>IF(M4443&lt;=365,1,2)</f>
        <v>1</v>
      </c>
      <c r="M4443" s="266">
        <f>IF(K4443&lt;$C$1,$C$2-$C$1+1,$C$2-K4443+1)</f>
        <v>40</v>
      </c>
      <c r="N4443" s="268">
        <f>M4443/365</f>
        <v>0.1095890410958904</v>
      </c>
      <c r="O4443" s="269">
        <f>'Data and Parameter'!$E$4*'Data and Parameter'!$E$5*('Data and Parameter'!$E$6+'Data and Parameter'!$E$7)*'Data and Parameter'!$E$19*'Data and Parameter'!$E$14*'ER calculations'!N4443</f>
        <v>0.56742455873915842</v>
      </c>
    </row>
    <row r="4444" spans="1:15" ht="15">
      <c r="A4444" s="284">
        <v>4440</v>
      </c>
      <c r="B4444" s="287"/>
      <c r="C4444" s="287"/>
      <c r="D4444" s="284" t="s">
        <v>1376</v>
      </c>
      <c r="E4444" s="287"/>
      <c r="F4444" s="285" t="s">
        <v>4565</v>
      </c>
      <c r="G4444" s="266" t="s">
        <v>121</v>
      </c>
      <c r="H4444" s="266">
        <f>IF(G4444="Traditional Stove",0.1,0.2)</f>
        <v>0.1</v>
      </c>
      <c r="I4444" s="266">
        <f>YEAR(J4444)</f>
        <v>2023</v>
      </c>
      <c r="J4444" s="267">
        <v>45006</v>
      </c>
      <c r="K4444" s="267">
        <f>J4444+1</f>
        <v>45007</v>
      </c>
      <c r="L4444" s="266">
        <f>IF(M4444&lt;=365,1,2)</f>
        <v>1</v>
      </c>
      <c r="M4444" s="266">
        <f>IF(K4444&lt;$C$1,$C$2-$C$1+1,$C$2-K4444+1)</f>
        <v>40</v>
      </c>
      <c r="N4444" s="268">
        <f>M4444/365</f>
        <v>0.1095890410958904</v>
      </c>
      <c r="O4444" s="269">
        <f>'Data and Parameter'!$E$4*'Data and Parameter'!$E$5*('Data and Parameter'!$E$6+'Data and Parameter'!$E$7)*'Data and Parameter'!$E$19*'Data and Parameter'!$E$14*'ER calculations'!N4444</f>
        <v>0.56742455873915842</v>
      </c>
    </row>
    <row r="4445" spans="1:15" ht="15">
      <c r="A4445" s="284">
        <v>4441</v>
      </c>
      <c r="B4445" s="287"/>
      <c r="C4445" s="287"/>
      <c r="D4445" s="284" t="s">
        <v>1376</v>
      </c>
      <c r="E4445" s="287"/>
      <c r="F4445" s="285" t="s">
        <v>4566</v>
      </c>
      <c r="G4445" s="266" t="s">
        <v>121</v>
      </c>
      <c r="H4445" s="266">
        <f>IF(G4445="Traditional Stove",0.1,0.2)</f>
        <v>0.1</v>
      </c>
      <c r="I4445" s="266">
        <f>YEAR(J4445)</f>
        <v>2023</v>
      </c>
      <c r="J4445" s="267">
        <v>45006</v>
      </c>
      <c r="K4445" s="267">
        <f>J4445+1</f>
        <v>45007</v>
      </c>
      <c r="L4445" s="266">
        <f>IF(M4445&lt;=365,1,2)</f>
        <v>1</v>
      </c>
      <c r="M4445" s="266">
        <f>IF(K4445&lt;$C$1,$C$2-$C$1+1,$C$2-K4445+1)</f>
        <v>40</v>
      </c>
      <c r="N4445" s="268">
        <f>M4445/365</f>
        <v>0.1095890410958904</v>
      </c>
      <c r="O4445" s="269">
        <f>'Data and Parameter'!$E$4*'Data and Parameter'!$E$5*('Data and Parameter'!$E$6+'Data and Parameter'!$E$7)*'Data and Parameter'!$E$19*'Data and Parameter'!$E$14*'ER calculations'!N4445</f>
        <v>0.56742455873915842</v>
      </c>
    </row>
    <row r="4446" spans="1:15" ht="15">
      <c r="A4446" s="284">
        <v>4442</v>
      </c>
      <c r="B4446" s="287"/>
      <c r="C4446" s="287"/>
      <c r="D4446" s="284" t="s">
        <v>1376</v>
      </c>
      <c r="E4446" s="287"/>
      <c r="F4446" s="285" t="s">
        <v>4567</v>
      </c>
      <c r="G4446" s="266" t="s">
        <v>121</v>
      </c>
      <c r="H4446" s="266">
        <f>IF(G4446="Traditional Stove",0.1,0.2)</f>
        <v>0.1</v>
      </c>
      <c r="I4446" s="266">
        <f>YEAR(J4446)</f>
        <v>2023</v>
      </c>
      <c r="J4446" s="267">
        <v>45006</v>
      </c>
      <c r="K4446" s="267">
        <f>J4446+1</f>
        <v>45007</v>
      </c>
      <c r="L4446" s="266">
        <f>IF(M4446&lt;=365,1,2)</f>
        <v>1</v>
      </c>
      <c r="M4446" s="266">
        <f>IF(K4446&lt;$C$1,$C$2-$C$1+1,$C$2-K4446+1)</f>
        <v>40</v>
      </c>
      <c r="N4446" s="268">
        <f>M4446/365</f>
        <v>0.1095890410958904</v>
      </c>
      <c r="O4446" s="269">
        <f>'Data and Parameter'!$E$4*'Data and Parameter'!$E$5*('Data and Parameter'!$E$6+'Data and Parameter'!$E$7)*'Data and Parameter'!$E$19*'Data and Parameter'!$E$14*'ER calculations'!N4446</f>
        <v>0.56742455873915842</v>
      </c>
    </row>
    <row r="4447" spans="1:15" ht="15">
      <c r="A4447" s="284">
        <v>4443</v>
      </c>
      <c r="B4447" s="287"/>
      <c r="C4447" s="287"/>
      <c r="D4447" s="284" t="s">
        <v>1376</v>
      </c>
      <c r="E4447" s="287"/>
      <c r="F4447" s="285" t="s">
        <v>4568</v>
      </c>
      <c r="G4447" s="266" t="s">
        <v>121</v>
      </c>
      <c r="H4447" s="266">
        <f>IF(G4447="Traditional Stove",0.1,0.2)</f>
        <v>0.1</v>
      </c>
      <c r="I4447" s="266">
        <f>YEAR(J4447)</f>
        <v>2023</v>
      </c>
      <c r="J4447" s="267">
        <v>45006</v>
      </c>
      <c r="K4447" s="267">
        <f>J4447+1</f>
        <v>45007</v>
      </c>
      <c r="L4447" s="266">
        <f>IF(M4447&lt;=365,1,2)</f>
        <v>1</v>
      </c>
      <c r="M4447" s="266">
        <f>IF(K4447&lt;$C$1,$C$2-$C$1+1,$C$2-K4447+1)</f>
        <v>40</v>
      </c>
      <c r="N4447" s="268">
        <f>M4447/365</f>
        <v>0.1095890410958904</v>
      </c>
      <c r="O4447" s="269">
        <f>'Data and Parameter'!$E$4*'Data and Parameter'!$E$5*('Data and Parameter'!$E$6+'Data and Parameter'!$E$7)*'Data and Parameter'!$E$19*'Data and Parameter'!$E$14*'ER calculations'!N4447</f>
        <v>0.56742455873915842</v>
      </c>
    </row>
    <row r="4448" spans="1:15" ht="15">
      <c r="A4448" s="284">
        <v>4444</v>
      </c>
      <c r="B4448" s="287"/>
      <c r="C4448" s="287"/>
      <c r="D4448" s="284" t="s">
        <v>1376</v>
      </c>
      <c r="E4448" s="287"/>
      <c r="F4448" s="285" t="s">
        <v>4569</v>
      </c>
      <c r="G4448" s="266" t="s">
        <v>121</v>
      </c>
      <c r="H4448" s="266">
        <f>IF(G4448="Traditional Stove",0.1,0.2)</f>
        <v>0.1</v>
      </c>
      <c r="I4448" s="266">
        <f>YEAR(J4448)</f>
        <v>2023</v>
      </c>
      <c r="J4448" s="267">
        <v>45006</v>
      </c>
      <c r="K4448" s="267">
        <f>J4448+1</f>
        <v>45007</v>
      </c>
      <c r="L4448" s="266">
        <f>IF(M4448&lt;=365,1,2)</f>
        <v>1</v>
      </c>
      <c r="M4448" s="266">
        <f>IF(K4448&lt;$C$1,$C$2-$C$1+1,$C$2-K4448+1)</f>
        <v>40</v>
      </c>
      <c r="N4448" s="268">
        <f>M4448/365</f>
        <v>0.1095890410958904</v>
      </c>
      <c r="O4448" s="269">
        <f>'Data and Parameter'!$E$4*'Data and Parameter'!$E$5*('Data and Parameter'!$E$6+'Data and Parameter'!$E$7)*'Data and Parameter'!$E$19*'Data and Parameter'!$E$14*'ER calculations'!N4448</f>
        <v>0.56742455873915842</v>
      </c>
    </row>
    <row r="4449" spans="1:15" ht="15">
      <c r="A4449" s="284">
        <v>4445</v>
      </c>
      <c r="B4449" s="287"/>
      <c r="C4449" s="287"/>
      <c r="D4449" s="284" t="s">
        <v>3178</v>
      </c>
      <c r="E4449" s="287"/>
      <c r="F4449" s="285" t="s">
        <v>4570</v>
      </c>
      <c r="G4449" s="266" t="s">
        <v>121</v>
      </c>
      <c r="H4449" s="266">
        <f>IF(G4449="Traditional Stove",0.1,0.2)</f>
        <v>0.1</v>
      </c>
      <c r="I4449" s="266">
        <f>YEAR(J4449)</f>
        <v>2023</v>
      </c>
      <c r="J4449" s="267">
        <v>44968</v>
      </c>
      <c r="K4449" s="267">
        <f>J4449+1</f>
        <v>44969</v>
      </c>
      <c r="L4449" s="266">
        <f>IF(M4449&lt;=365,1,2)</f>
        <v>1</v>
      </c>
      <c r="M4449" s="266">
        <f>IF(K4449&lt;$C$1,$C$2-$C$1+1,$C$2-K4449+1)</f>
        <v>78</v>
      </c>
      <c r="N4449" s="268">
        <f>M4449/365</f>
        <v>0.21369863013698631</v>
      </c>
      <c r="O4449" s="269">
        <f>'Data and Parameter'!$E$4*'Data and Parameter'!$E$5*('Data and Parameter'!$E$6+'Data and Parameter'!$E$7)*'Data and Parameter'!$E$19*'Data and Parameter'!$E$14*'ER calculations'!N4449</f>
        <v>1.1064778895413589</v>
      </c>
    </row>
    <row r="4450" spans="1:15" ht="15">
      <c r="A4450" s="284">
        <v>4446</v>
      </c>
      <c r="B4450" s="287"/>
      <c r="C4450" s="287"/>
      <c r="D4450" s="284" t="s">
        <v>1376</v>
      </c>
      <c r="E4450" s="287"/>
      <c r="F4450" s="285" t="s">
        <v>4571</v>
      </c>
      <c r="G4450" s="266" t="s">
        <v>121</v>
      </c>
      <c r="H4450" s="266">
        <f>IF(G4450="Traditional Stove",0.1,0.2)</f>
        <v>0.1</v>
      </c>
      <c r="I4450" s="266">
        <f>YEAR(J4450)</f>
        <v>2023</v>
      </c>
      <c r="J4450" s="267">
        <v>45006</v>
      </c>
      <c r="K4450" s="267">
        <f>J4450+1</f>
        <v>45007</v>
      </c>
      <c r="L4450" s="266">
        <f>IF(M4450&lt;=365,1,2)</f>
        <v>1</v>
      </c>
      <c r="M4450" s="266">
        <f>IF(K4450&lt;$C$1,$C$2-$C$1+1,$C$2-K4450+1)</f>
        <v>40</v>
      </c>
      <c r="N4450" s="268">
        <f>M4450/365</f>
        <v>0.1095890410958904</v>
      </c>
      <c r="O4450" s="269">
        <f>'Data and Parameter'!$E$4*'Data and Parameter'!$E$5*('Data and Parameter'!$E$6+'Data and Parameter'!$E$7)*'Data and Parameter'!$E$19*'Data and Parameter'!$E$14*'ER calculations'!N4450</f>
        <v>0.56742455873915842</v>
      </c>
    </row>
    <row r="4451" spans="1:15" ht="15">
      <c r="A4451" s="284">
        <v>4447</v>
      </c>
      <c r="B4451" s="287"/>
      <c r="C4451" s="287"/>
      <c r="D4451" s="284" t="s">
        <v>3178</v>
      </c>
      <c r="E4451" s="287"/>
      <c r="F4451" s="285" t="s">
        <v>4572</v>
      </c>
      <c r="G4451" s="266" t="s">
        <v>121</v>
      </c>
      <c r="H4451" s="266">
        <f>IF(G4451="Traditional Stove",0.1,0.2)</f>
        <v>0.1</v>
      </c>
      <c r="I4451" s="266">
        <f>YEAR(J4451)</f>
        <v>2023</v>
      </c>
      <c r="J4451" s="267">
        <v>44971</v>
      </c>
      <c r="K4451" s="267">
        <f>J4451+1</f>
        <v>44972</v>
      </c>
      <c r="L4451" s="266">
        <f>IF(M4451&lt;=365,1,2)</f>
        <v>1</v>
      </c>
      <c r="M4451" s="266">
        <f>IF(K4451&lt;$C$1,$C$2-$C$1+1,$C$2-K4451+1)</f>
        <v>75</v>
      </c>
      <c r="N4451" s="268">
        <f>M4451/365</f>
        <v>0.20547945205479451</v>
      </c>
      <c r="O4451" s="269">
        <f>'Data and Parameter'!$E$4*'Data and Parameter'!$E$5*('Data and Parameter'!$E$6+'Data and Parameter'!$E$7)*'Data and Parameter'!$E$19*'Data and Parameter'!$E$14*'ER calculations'!N4451</f>
        <v>1.063921047635922</v>
      </c>
    </row>
    <row r="4452" spans="1:15" ht="15">
      <c r="A4452" s="284">
        <v>4448</v>
      </c>
      <c r="B4452" s="287"/>
      <c r="C4452" s="287"/>
      <c r="D4452" s="284" t="s">
        <v>1376</v>
      </c>
      <c r="E4452" s="287"/>
      <c r="F4452" s="285" t="s">
        <v>4573</v>
      </c>
      <c r="G4452" s="266" t="s">
        <v>121</v>
      </c>
      <c r="H4452" s="266">
        <f>IF(G4452="Traditional Stove",0.1,0.2)</f>
        <v>0.1</v>
      </c>
      <c r="I4452" s="266">
        <f>YEAR(J4452)</f>
        <v>2023</v>
      </c>
      <c r="J4452" s="267">
        <v>45006</v>
      </c>
      <c r="K4452" s="267">
        <f>J4452+1</f>
        <v>45007</v>
      </c>
      <c r="L4452" s="266">
        <f>IF(M4452&lt;=365,1,2)</f>
        <v>1</v>
      </c>
      <c r="M4452" s="266">
        <f>IF(K4452&lt;$C$1,$C$2-$C$1+1,$C$2-K4452+1)</f>
        <v>40</v>
      </c>
      <c r="N4452" s="268">
        <f>M4452/365</f>
        <v>0.1095890410958904</v>
      </c>
      <c r="O4452" s="269">
        <f>'Data and Parameter'!$E$4*'Data and Parameter'!$E$5*('Data and Parameter'!$E$6+'Data and Parameter'!$E$7)*'Data and Parameter'!$E$19*'Data and Parameter'!$E$14*'ER calculations'!N4452</f>
        <v>0.56742455873915842</v>
      </c>
    </row>
    <row r="4453" spans="1:15" ht="15">
      <c r="A4453" s="284">
        <v>4449</v>
      </c>
      <c r="B4453" s="287"/>
      <c r="C4453" s="287"/>
      <c r="D4453" s="284" t="s">
        <v>1376</v>
      </c>
      <c r="E4453" s="287"/>
      <c r="F4453" s="285" t="s">
        <v>4574</v>
      </c>
      <c r="G4453" s="266" t="s">
        <v>121</v>
      </c>
      <c r="H4453" s="266">
        <f>IF(G4453="Traditional Stove",0.1,0.2)</f>
        <v>0.1</v>
      </c>
      <c r="I4453" s="266">
        <f>YEAR(J4453)</f>
        <v>2023</v>
      </c>
      <c r="J4453" s="267">
        <v>45006</v>
      </c>
      <c r="K4453" s="267">
        <f>J4453+1</f>
        <v>45007</v>
      </c>
      <c r="L4453" s="266">
        <f>IF(M4453&lt;=365,1,2)</f>
        <v>1</v>
      </c>
      <c r="M4453" s="266">
        <f>IF(K4453&lt;$C$1,$C$2-$C$1+1,$C$2-K4453+1)</f>
        <v>40</v>
      </c>
      <c r="N4453" s="268">
        <f>M4453/365</f>
        <v>0.1095890410958904</v>
      </c>
      <c r="O4453" s="269">
        <f>'Data and Parameter'!$E$4*'Data and Parameter'!$E$5*('Data and Parameter'!$E$6+'Data and Parameter'!$E$7)*'Data and Parameter'!$E$19*'Data and Parameter'!$E$14*'ER calculations'!N4453</f>
        <v>0.56742455873915842</v>
      </c>
    </row>
    <row r="4454" spans="1:15" ht="15">
      <c r="A4454" s="284">
        <v>4450</v>
      </c>
      <c r="B4454" s="287"/>
      <c r="C4454" s="287"/>
      <c r="D4454" s="284" t="s">
        <v>3178</v>
      </c>
      <c r="E4454" s="287"/>
      <c r="F4454" s="285" t="s">
        <v>4575</v>
      </c>
      <c r="G4454" s="266" t="s">
        <v>121</v>
      </c>
      <c r="H4454" s="266">
        <f>IF(G4454="Traditional Stove",0.1,0.2)</f>
        <v>0.1</v>
      </c>
      <c r="I4454" s="266">
        <f>YEAR(J4454)</f>
        <v>2023</v>
      </c>
      <c r="J4454" s="267">
        <v>44971</v>
      </c>
      <c r="K4454" s="267">
        <f>J4454+1</f>
        <v>44972</v>
      </c>
      <c r="L4454" s="266">
        <f>IF(M4454&lt;=365,1,2)</f>
        <v>1</v>
      </c>
      <c r="M4454" s="266">
        <f>IF(K4454&lt;$C$1,$C$2-$C$1+1,$C$2-K4454+1)</f>
        <v>75</v>
      </c>
      <c r="N4454" s="268">
        <f>M4454/365</f>
        <v>0.20547945205479451</v>
      </c>
      <c r="O4454" s="269">
        <f>'Data and Parameter'!$E$4*'Data and Parameter'!$E$5*('Data and Parameter'!$E$6+'Data and Parameter'!$E$7)*'Data and Parameter'!$E$19*'Data and Parameter'!$E$14*'ER calculations'!N4454</f>
        <v>1.063921047635922</v>
      </c>
    </row>
    <row r="4455" spans="1:15" ht="15">
      <c r="A4455" s="284">
        <v>4451</v>
      </c>
      <c r="B4455" s="287"/>
      <c r="C4455" s="287"/>
      <c r="D4455" s="284" t="s">
        <v>1376</v>
      </c>
      <c r="E4455" s="287"/>
      <c r="F4455" s="285" t="s">
        <v>4576</v>
      </c>
      <c r="G4455" s="266" t="s">
        <v>121</v>
      </c>
      <c r="H4455" s="266">
        <f>IF(G4455="Traditional Stove",0.1,0.2)</f>
        <v>0.1</v>
      </c>
      <c r="I4455" s="266">
        <f>YEAR(J4455)</f>
        <v>2023</v>
      </c>
      <c r="J4455" s="267">
        <v>45006</v>
      </c>
      <c r="K4455" s="267">
        <f>J4455+1</f>
        <v>45007</v>
      </c>
      <c r="L4455" s="266">
        <f>IF(M4455&lt;=365,1,2)</f>
        <v>1</v>
      </c>
      <c r="M4455" s="266">
        <f>IF(K4455&lt;$C$1,$C$2-$C$1+1,$C$2-K4455+1)</f>
        <v>40</v>
      </c>
      <c r="N4455" s="268">
        <f>M4455/365</f>
        <v>0.1095890410958904</v>
      </c>
      <c r="O4455" s="269">
        <f>'Data and Parameter'!$E$4*'Data and Parameter'!$E$5*('Data and Parameter'!$E$6+'Data and Parameter'!$E$7)*'Data and Parameter'!$E$19*'Data and Parameter'!$E$14*'ER calculations'!N4455</f>
        <v>0.56742455873915842</v>
      </c>
    </row>
    <row r="4456" spans="1:15" ht="15">
      <c r="A4456" s="284">
        <v>4452</v>
      </c>
      <c r="B4456" s="287"/>
      <c r="C4456" s="287"/>
      <c r="D4456" s="284" t="s">
        <v>1376</v>
      </c>
      <c r="E4456" s="287"/>
      <c r="F4456" s="285" t="s">
        <v>4577</v>
      </c>
      <c r="G4456" s="266" t="s">
        <v>121</v>
      </c>
      <c r="H4456" s="266">
        <f>IF(G4456="Traditional Stove",0.1,0.2)</f>
        <v>0.1</v>
      </c>
      <c r="I4456" s="266">
        <f>YEAR(J4456)</f>
        <v>2023</v>
      </c>
      <c r="J4456" s="267">
        <v>45006</v>
      </c>
      <c r="K4456" s="267">
        <f>J4456+1</f>
        <v>45007</v>
      </c>
      <c r="L4456" s="266">
        <f>IF(M4456&lt;=365,1,2)</f>
        <v>1</v>
      </c>
      <c r="M4456" s="266">
        <f>IF(K4456&lt;$C$1,$C$2-$C$1+1,$C$2-K4456+1)</f>
        <v>40</v>
      </c>
      <c r="N4456" s="268">
        <f>M4456/365</f>
        <v>0.1095890410958904</v>
      </c>
      <c r="O4456" s="269">
        <f>'Data and Parameter'!$E$4*'Data and Parameter'!$E$5*('Data and Parameter'!$E$6+'Data and Parameter'!$E$7)*'Data and Parameter'!$E$19*'Data and Parameter'!$E$14*'ER calculations'!N4456</f>
        <v>0.56742455873915842</v>
      </c>
    </row>
    <row r="4457" spans="1:15" ht="15">
      <c r="A4457" s="284">
        <v>4453</v>
      </c>
      <c r="B4457" s="287"/>
      <c r="C4457" s="287"/>
      <c r="D4457" s="284" t="s">
        <v>3178</v>
      </c>
      <c r="E4457" s="287"/>
      <c r="F4457" s="285" t="s">
        <v>4578</v>
      </c>
      <c r="G4457" s="266" t="s">
        <v>121</v>
      </c>
      <c r="H4457" s="266">
        <f>IF(G4457="Traditional Stove",0.1,0.2)</f>
        <v>0.1</v>
      </c>
      <c r="I4457" s="266">
        <f>YEAR(J4457)</f>
        <v>2023</v>
      </c>
      <c r="J4457" s="267">
        <v>44971</v>
      </c>
      <c r="K4457" s="267">
        <f>J4457+1</f>
        <v>44972</v>
      </c>
      <c r="L4457" s="266">
        <f>IF(M4457&lt;=365,1,2)</f>
        <v>1</v>
      </c>
      <c r="M4457" s="266">
        <f>IF(K4457&lt;$C$1,$C$2-$C$1+1,$C$2-K4457+1)</f>
        <v>75</v>
      </c>
      <c r="N4457" s="268">
        <f>M4457/365</f>
        <v>0.20547945205479451</v>
      </c>
      <c r="O4457" s="269">
        <f>'Data and Parameter'!$E$4*'Data and Parameter'!$E$5*('Data and Parameter'!$E$6+'Data and Parameter'!$E$7)*'Data and Parameter'!$E$19*'Data and Parameter'!$E$14*'ER calculations'!N4457</f>
        <v>1.063921047635922</v>
      </c>
    </row>
    <row r="4458" spans="1:15" ht="15">
      <c r="A4458" s="284">
        <v>4454</v>
      </c>
      <c r="B4458" s="287"/>
      <c r="C4458" s="287"/>
      <c r="D4458" s="284" t="s">
        <v>3178</v>
      </c>
      <c r="E4458" s="287"/>
      <c r="F4458" s="285" t="s">
        <v>4579</v>
      </c>
      <c r="G4458" s="266" t="s">
        <v>121</v>
      </c>
      <c r="H4458" s="266">
        <f>IF(G4458="Traditional Stove",0.1,0.2)</f>
        <v>0.1</v>
      </c>
      <c r="I4458" s="266">
        <f>YEAR(J4458)</f>
        <v>2023</v>
      </c>
      <c r="J4458" s="267">
        <v>44968</v>
      </c>
      <c r="K4458" s="267">
        <f>J4458+1</f>
        <v>44969</v>
      </c>
      <c r="L4458" s="266">
        <f>IF(M4458&lt;=365,1,2)</f>
        <v>1</v>
      </c>
      <c r="M4458" s="266">
        <f>IF(K4458&lt;$C$1,$C$2-$C$1+1,$C$2-K4458+1)</f>
        <v>78</v>
      </c>
      <c r="N4458" s="268">
        <f>M4458/365</f>
        <v>0.21369863013698631</v>
      </c>
      <c r="O4458" s="269">
        <f>'Data and Parameter'!$E$4*'Data and Parameter'!$E$5*('Data and Parameter'!$E$6+'Data and Parameter'!$E$7)*'Data and Parameter'!$E$19*'Data and Parameter'!$E$14*'ER calculations'!N4458</f>
        <v>1.1064778895413589</v>
      </c>
    </row>
    <row r="4459" spans="1:15" ht="15">
      <c r="A4459" s="284">
        <v>4455</v>
      </c>
      <c r="B4459" s="287"/>
      <c r="C4459" s="287"/>
      <c r="D4459" s="284" t="s">
        <v>3178</v>
      </c>
      <c r="E4459" s="287"/>
      <c r="F4459" s="285" t="s">
        <v>4580</v>
      </c>
      <c r="G4459" s="266" t="s">
        <v>121</v>
      </c>
      <c r="H4459" s="266">
        <f>IF(G4459="Traditional Stove",0.1,0.2)</f>
        <v>0.1</v>
      </c>
      <c r="I4459" s="266">
        <f>YEAR(J4459)</f>
        <v>2023</v>
      </c>
      <c r="J4459" s="267">
        <v>44971</v>
      </c>
      <c r="K4459" s="267">
        <f>J4459+1</f>
        <v>44972</v>
      </c>
      <c r="L4459" s="266">
        <f>IF(M4459&lt;=365,1,2)</f>
        <v>1</v>
      </c>
      <c r="M4459" s="266">
        <f>IF(K4459&lt;$C$1,$C$2-$C$1+1,$C$2-K4459+1)</f>
        <v>75</v>
      </c>
      <c r="N4459" s="268">
        <f>M4459/365</f>
        <v>0.20547945205479451</v>
      </c>
      <c r="O4459" s="269">
        <f>'Data and Parameter'!$E$4*'Data and Parameter'!$E$5*('Data and Parameter'!$E$6+'Data and Parameter'!$E$7)*'Data and Parameter'!$E$19*'Data and Parameter'!$E$14*'ER calculations'!N4459</f>
        <v>1.063921047635922</v>
      </c>
    </row>
    <row r="4460" spans="1:15" ht="15">
      <c r="A4460" s="284">
        <v>4456</v>
      </c>
      <c r="B4460" s="287"/>
      <c r="C4460" s="287"/>
      <c r="D4460" s="284" t="s">
        <v>3178</v>
      </c>
      <c r="E4460" s="287"/>
      <c r="F4460" s="285" t="s">
        <v>4581</v>
      </c>
      <c r="G4460" s="266" t="s">
        <v>121</v>
      </c>
      <c r="H4460" s="266">
        <f>IF(G4460="Traditional Stove",0.1,0.2)</f>
        <v>0.1</v>
      </c>
      <c r="I4460" s="266">
        <f>YEAR(J4460)</f>
        <v>2023</v>
      </c>
      <c r="J4460" s="267">
        <v>44971</v>
      </c>
      <c r="K4460" s="267">
        <f>J4460+1</f>
        <v>44972</v>
      </c>
      <c r="L4460" s="266">
        <f>IF(M4460&lt;=365,1,2)</f>
        <v>1</v>
      </c>
      <c r="M4460" s="266">
        <f>IF(K4460&lt;$C$1,$C$2-$C$1+1,$C$2-K4460+1)</f>
        <v>75</v>
      </c>
      <c r="N4460" s="268">
        <f>M4460/365</f>
        <v>0.20547945205479451</v>
      </c>
      <c r="O4460" s="269">
        <f>'Data and Parameter'!$E$4*'Data and Parameter'!$E$5*('Data and Parameter'!$E$6+'Data and Parameter'!$E$7)*'Data and Parameter'!$E$19*'Data and Parameter'!$E$14*'ER calculations'!N4460</f>
        <v>1.063921047635922</v>
      </c>
    </row>
    <row r="4461" spans="1:15" ht="15">
      <c r="A4461" s="284">
        <v>4457</v>
      </c>
      <c r="B4461" s="287"/>
      <c r="C4461" s="287"/>
      <c r="D4461" s="284" t="s">
        <v>3178</v>
      </c>
      <c r="E4461" s="287"/>
      <c r="F4461" s="285" t="s">
        <v>4582</v>
      </c>
      <c r="G4461" s="266" t="s">
        <v>121</v>
      </c>
      <c r="H4461" s="266">
        <f>IF(G4461="Traditional Stove",0.1,0.2)</f>
        <v>0.1</v>
      </c>
      <c r="I4461" s="266">
        <f>YEAR(J4461)</f>
        <v>2023</v>
      </c>
      <c r="J4461" s="267">
        <v>44968</v>
      </c>
      <c r="K4461" s="267">
        <f>J4461+1</f>
        <v>44969</v>
      </c>
      <c r="L4461" s="266">
        <f>IF(M4461&lt;=365,1,2)</f>
        <v>1</v>
      </c>
      <c r="M4461" s="266">
        <f>IF(K4461&lt;$C$1,$C$2-$C$1+1,$C$2-K4461+1)</f>
        <v>78</v>
      </c>
      <c r="N4461" s="268">
        <f>M4461/365</f>
        <v>0.21369863013698631</v>
      </c>
      <c r="O4461" s="269">
        <f>'Data and Parameter'!$E$4*'Data and Parameter'!$E$5*('Data and Parameter'!$E$6+'Data and Parameter'!$E$7)*'Data and Parameter'!$E$19*'Data and Parameter'!$E$14*'ER calculations'!N4461</f>
        <v>1.1064778895413589</v>
      </c>
    </row>
    <row r="4462" spans="1:15" ht="15">
      <c r="A4462" s="284">
        <v>4458</v>
      </c>
      <c r="B4462" s="287"/>
      <c r="C4462" s="287"/>
      <c r="D4462" s="284" t="s">
        <v>3178</v>
      </c>
      <c r="E4462" s="287"/>
      <c r="F4462" s="285" t="s">
        <v>4583</v>
      </c>
      <c r="G4462" s="266" t="s">
        <v>121</v>
      </c>
      <c r="H4462" s="266">
        <f>IF(G4462="Traditional Stove",0.1,0.2)</f>
        <v>0.1</v>
      </c>
      <c r="I4462" s="266">
        <f>YEAR(J4462)</f>
        <v>2023</v>
      </c>
      <c r="J4462" s="267">
        <v>44971</v>
      </c>
      <c r="K4462" s="267">
        <f>J4462+1</f>
        <v>44972</v>
      </c>
      <c r="L4462" s="266">
        <f>IF(M4462&lt;=365,1,2)</f>
        <v>1</v>
      </c>
      <c r="M4462" s="266">
        <f>IF(K4462&lt;$C$1,$C$2-$C$1+1,$C$2-K4462+1)</f>
        <v>75</v>
      </c>
      <c r="N4462" s="268">
        <f>M4462/365</f>
        <v>0.20547945205479451</v>
      </c>
      <c r="O4462" s="269">
        <f>'Data and Parameter'!$E$4*'Data and Parameter'!$E$5*('Data and Parameter'!$E$6+'Data and Parameter'!$E$7)*'Data and Parameter'!$E$19*'Data and Parameter'!$E$14*'ER calculations'!N4462</f>
        <v>1.063921047635922</v>
      </c>
    </row>
    <row r="4463" spans="1:15" ht="15">
      <c r="A4463" s="284">
        <v>4459</v>
      </c>
      <c r="B4463" s="287"/>
      <c r="C4463" s="287"/>
      <c r="D4463" s="284" t="s">
        <v>3178</v>
      </c>
      <c r="E4463" s="287"/>
      <c r="F4463" s="285" t="s">
        <v>4584</v>
      </c>
      <c r="G4463" s="266" t="s">
        <v>121</v>
      </c>
      <c r="H4463" s="266">
        <f>IF(G4463="Traditional Stove",0.1,0.2)</f>
        <v>0.1</v>
      </c>
      <c r="I4463" s="266">
        <f>YEAR(J4463)</f>
        <v>2023</v>
      </c>
      <c r="J4463" s="267">
        <v>44971</v>
      </c>
      <c r="K4463" s="267">
        <f>J4463+1</f>
        <v>44972</v>
      </c>
      <c r="L4463" s="266">
        <f>IF(M4463&lt;=365,1,2)</f>
        <v>1</v>
      </c>
      <c r="M4463" s="266">
        <f>IF(K4463&lt;$C$1,$C$2-$C$1+1,$C$2-K4463+1)</f>
        <v>75</v>
      </c>
      <c r="N4463" s="268">
        <f>M4463/365</f>
        <v>0.20547945205479451</v>
      </c>
      <c r="O4463" s="269">
        <f>'Data and Parameter'!$E$4*'Data and Parameter'!$E$5*('Data and Parameter'!$E$6+'Data and Parameter'!$E$7)*'Data and Parameter'!$E$19*'Data and Parameter'!$E$14*'ER calculations'!N4463</f>
        <v>1.063921047635922</v>
      </c>
    </row>
    <row r="4464" spans="1:15" ht="15">
      <c r="A4464" s="284">
        <v>4460</v>
      </c>
      <c r="B4464" s="287"/>
      <c r="C4464" s="287"/>
      <c r="D4464" s="284" t="s">
        <v>3178</v>
      </c>
      <c r="E4464" s="287"/>
      <c r="F4464" s="285" t="s">
        <v>4585</v>
      </c>
      <c r="G4464" s="266" t="s">
        <v>121</v>
      </c>
      <c r="H4464" s="266">
        <f>IF(G4464="Traditional Stove",0.1,0.2)</f>
        <v>0.1</v>
      </c>
      <c r="I4464" s="266">
        <f>YEAR(J4464)</f>
        <v>2023</v>
      </c>
      <c r="J4464" s="267">
        <v>44971</v>
      </c>
      <c r="K4464" s="267">
        <f>J4464+1</f>
        <v>44972</v>
      </c>
      <c r="L4464" s="266">
        <f>IF(M4464&lt;=365,1,2)</f>
        <v>1</v>
      </c>
      <c r="M4464" s="266">
        <f>IF(K4464&lt;$C$1,$C$2-$C$1+1,$C$2-K4464+1)</f>
        <v>75</v>
      </c>
      <c r="N4464" s="268">
        <f>M4464/365</f>
        <v>0.20547945205479451</v>
      </c>
      <c r="O4464" s="269">
        <f>'Data and Parameter'!$E$4*'Data and Parameter'!$E$5*('Data and Parameter'!$E$6+'Data and Parameter'!$E$7)*'Data and Parameter'!$E$19*'Data and Parameter'!$E$14*'ER calculations'!N4464</f>
        <v>1.063921047635922</v>
      </c>
    </row>
    <row r="4465" spans="1:15" ht="15">
      <c r="A4465" s="284">
        <v>4461</v>
      </c>
      <c r="B4465" s="287"/>
      <c r="C4465" s="287"/>
      <c r="D4465" s="284" t="s">
        <v>3178</v>
      </c>
      <c r="E4465" s="287"/>
      <c r="F4465" s="285" t="s">
        <v>4586</v>
      </c>
      <c r="G4465" s="266" t="s">
        <v>121</v>
      </c>
      <c r="H4465" s="266">
        <f>IF(G4465="Traditional Stove",0.1,0.2)</f>
        <v>0.1</v>
      </c>
      <c r="I4465" s="266">
        <f>YEAR(J4465)</f>
        <v>2023</v>
      </c>
      <c r="J4465" s="267">
        <v>44971</v>
      </c>
      <c r="K4465" s="267">
        <f>J4465+1</f>
        <v>44972</v>
      </c>
      <c r="L4465" s="266">
        <f>IF(M4465&lt;=365,1,2)</f>
        <v>1</v>
      </c>
      <c r="M4465" s="266">
        <f>IF(K4465&lt;$C$1,$C$2-$C$1+1,$C$2-K4465+1)</f>
        <v>75</v>
      </c>
      <c r="N4465" s="268">
        <f>M4465/365</f>
        <v>0.20547945205479451</v>
      </c>
      <c r="O4465" s="269">
        <f>'Data and Parameter'!$E$4*'Data and Parameter'!$E$5*('Data and Parameter'!$E$6+'Data and Parameter'!$E$7)*'Data and Parameter'!$E$19*'Data and Parameter'!$E$14*'ER calculations'!N4465</f>
        <v>1.063921047635922</v>
      </c>
    </row>
    <row r="4466" spans="1:15" ht="15">
      <c r="A4466" s="284">
        <v>4462</v>
      </c>
      <c r="B4466" s="287"/>
      <c r="C4466" s="287"/>
      <c r="D4466" s="284" t="s">
        <v>3178</v>
      </c>
      <c r="E4466" s="287"/>
      <c r="F4466" s="285" t="s">
        <v>4587</v>
      </c>
      <c r="G4466" s="266" t="s">
        <v>121</v>
      </c>
      <c r="H4466" s="266">
        <f>IF(G4466="Traditional Stove",0.1,0.2)</f>
        <v>0.1</v>
      </c>
      <c r="I4466" s="266">
        <f>YEAR(J4466)</f>
        <v>2023</v>
      </c>
      <c r="J4466" s="267">
        <v>44971</v>
      </c>
      <c r="K4466" s="267">
        <f>J4466+1</f>
        <v>44972</v>
      </c>
      <c r="L4466" s="266">
        <f>IF(M4466&lt;=365,1,2)</f>
        <v>1</v>
      </c>
      <c r="M4466" s="266">
        <f>IF(K4466&lt;$C$1,$C$2-$C$1+1,$C$2-K4466+1)</f>
        <v>75</v>
      </c>
      <c r="N4466" s="268">
        <f>M4466/365</f>
        <v>0.20547945205479451</v>
      </c>
      <c r="O4466" s="269">
        <f>'Data and Parameter'!$E$4*'Data and Parameter'!$E$5*('Data and Parameter'!$E$6+'Data and Parameter'!$E$7)*'Data and Parameter'!$E$19*'Data and Parameter'!$E$14*'ER calculations'!N4466</f>
        <v>1.063921047635922</v>
      </c>
    </row>
    <row r="4467" spans="1:15" ht="15">
      <c r="A4467" s="284">
        <v>4463</v>
      </c>
      <c r="B4467" s="287"/>
      <c r="C4467" s="287"/>
      <c r="D4467" s="284" t="s">
        <v>3178</v>
      </c>
      <c r="E4467" s="287"/>
      <c r="F4467" s="285" t="s">
        <v>4588</v>
      </c>
      <c r="G4467" s="266" t="s">
        <v>121</v>
      </c>
      <c r="H4467" s="266">
        <f>IF(G4467="Traditional Stove",0.1,0.2)</f>
        <v>0.1</v>
      </c>
      <c r="I4467" s="266">
        <f>YEAR(J4467)</f>
        <v>2023</v>
      </c>
      <c r="J4467" s="267">
        <v>44971</v>
      </c>
      <c r="K4467" s="267">
        <f>J4467+1</f>
        <v>44972</v>
      </c>
      <c r="L4467" s="266">
        <f>IF(M4467&lt;=365,1,2)</f>
        <v>1</v>
      </c>
      <c r="M4467" s="266">
        <f>IF(K4467&lt;$C$1,$C$2-$C$1+1,$C$2-K4467+1)</f>
        <v>75</v>
      </c>
      <c r="N4467" s="268">
        <f>M4467/365</f>
        <v>0.20547945205479451</v>
      </c>
      <c r="O4467" s="269">
        <f>'Data and Parameter'!$E$4*'Data and Parameter'!$E$5*('Data and Parameter'!$E$6+'Data and Parameter'!$E$7)*'Data and Parameter'!$E$19*'Data and Parameter'!$E$14*'ER calculations'!N4467</f>
        <v>1.063921047635922</v>
      </c>
    </row>
    <row r="4468" spans="1:15" ht="15">
      <c r="A4468" s="284">
        <v>4464</v>
      </c>
      <c r="B4468" s="287"/>
      <c r="C4468" s="287"/>
      <c r="D4468" s="284" t="s">
        <v>3178</v>
      </c>
      <c r="E4468" s="287"/>
      <c r="F4468" s="285" t="s">
        <v>4589</v>
      </c>
      <c r="G4468" s="266" t="s">
        <v>121</v>
      </c>
      <c r="H4468" s="266">
        <f>IF(G4468="Traditional Stove",0.1,0.2)</f>
        <v>0.1</v>
      </c>
      <c r="I4468" s="266">
        <f>YEAR(J4468)</f>
        <v>2023</v>
      </c>
      <c r="J4468" s="267">
        <v>44971</v>
      </c>
      <c r="K4468" s="267">
        <f>J4468+1</f>
        <v>44972</v>
      </c>
      <c r="L4468" s="266">
        <f>IF(M4468&lt;=365,1,2)</f>
        <v>1</v>
      </c>
      <c r="M4468" s="266">
        <f>IF(K4468&lt;$C$1,$C$2-$C$1+1,$C$2-K4468+1)</f>
        <v>75</v>
      </c>
      <c r="N4468" s="268">
        <f>M4468/365</f>
        <v>0.20547945205479451</v>
      </c>
      <c r="O4468" s="269">
        <f>'Data and Parameter'!$E$4*'Data and Parameter'!$E$5*('Data and Parameter'!$E$6+'Data and Parameter'!$E$7)*'Data and Parameter'!$E$19*'Data and Parameter'!$E$14*'ER calculations'!N4468</f>
        <v>1.063921047635922</v>
      </c>
    </row>
    <row r="4469" spans="1:15" ht="15">
      <c r="A4469" s="284">
        <v>4465</v>
      </c>
      <c r="B4469" s="287"/>
      <c r="C4469" s="287"/>
      <c r="D4469" s="284" t="s">
        <v>3178</v>
      </c>
      <c r="E4469" s="287"/>
      <c r="F4469" s="285" t="s">
        <v>4590</v>
      </c>
      <c r="G4469" s="266" t="s">
        <v>121</v>
      </c>
      <c r="H4469" s="266">
        <f>IF(G4469="Traditional Stove",0.1,0.2)</f>
        <v>0.1</v>
      </c>
      <c r="I4469" s="266">
        <f>YEAR(J4469)</f>
        <v>2023</v>
      </c>
      <c r="J4469" s="267">
        <v>44971</v>
      </c>
      <c r="K4469" s="267">
        <f>J4469+1</f>
        <v>44972</v>
      </c>
      <c r="L4469" s="266">
        <f>IF(M4469&lt;=365,1,2)</f>
        <v>1</v>
      </c>
      <c r="M4469" s="266">
        <f>IF(K4469&lt;$C$1,$C$2-$C$1+1,$C$2-K4469+1)</f>
        <v>75</v>
      </c>
      <c r="N4469" s="268">
        <f>M4469/365</f>
        <v>0.20547945205479451</v>
      </c>
      <c r="O4469" s="269">
        <f>'Data and Parameter'!$E$4*'Data and Parameter'!$E$5*('Data and Parameter'!$E$6+'Data and Parameter'!$E$7)*'Data and Parameter'!$E$19*'Data and Parameter'!$E$14*'ER calculations'!N4469</f>
        <v>1.063921047635922</v>
      </c>
    </row>
    <row r="4470" spans="1:15" ht="15">
      <c r="A4470" s="284">
        <v>4466</v>
      </c>
      <c r="B4470" s="287"/>
      <c r="C4470" s="287"/>
      <c r="D4470" s="284" t="s">
        <v>3178</v>
      </c>
      <c r="E4470" s="287"/>
      <c r="F4470" s="285" t="s">
        <v>4591</v>
      </c>
      <c r="G4470" s="266" t="s">
        <v>121</v>
      </c>
      <c r="H4470" s="266">
        <f>IF(G4470="Traditional Stove",0.1,0.2)</f>
        <v>0.1</v>
      </c>
      <c r="I4470" s="266">
        <f>YEAR(J4470)</f>
        <v>2023</v>
      </c>
      <c r="J4470" s="267">
        <v>44971</v>
      </c>
      <c r="K4470" s="267">
        <f>J4470+1</f>
        <v>44972</v>
      </c>
      <c r="L4470" s="266">
        <f>IF(M4470&lt;=365,1,2)</f>
        <v>1</v>
      </c>
      <c r="M4470" s="266">
        <f>IF(K4470&lt;$C$1,$C$2-$C$1+1,$C$2-K4470+1)</f>
        <v>75</v>
      </c>
      <c r="N4470" s="268">
        <f>M4470/365</f>
        <v>0.20547945205479451</v>
      </c>
      <c r="O4470" s="269">
        <f>'Data and Parameter'!$E$4*'Data and Parameter'!$E$5*('Data and Parameter'!$E$6+'Data and Parameter'!$E$7)*'Data and Parameter'!$E$19*'Data and Parameter'!$E$14*'ER calculations'!N4470</f>
        <v>1.063921047635922</v>
      </c>
    </row>
    <row r="4471" spans="1:15" ht="15">
      <c r="A4471" s="284">
        <v>4467</v>
      </c>
      <c r="B4471" s="287"/>
      <c r="C4471" s="287"/>
      <c r="D4471" s="284" t="s">
        <v>3178</v>
      </c>
      <c r="E4471" s="287"/>
      <c r="F4471" s="285" t="s">
        <v>4592</v>
      </c>
      <c r="G4471" s="266" t="s">
        <v>121</v>
      </c>
      <c r="H4471" s="266">
        <f>IF(G4471="Traditional Stove",0.1,0.2)</f>
        <v>0.1</v>
      </c>
      <c r="I4471" s="266">
        <f>YEAR(J4471)</f>
        <v>2023</v>
      </c>
      <c r="J4471" s="267">
        <v>44971</v>
      </c>
      <c r="K4471" s="267">
        <f>J4471+1</f>
        <v>44972</v>
      </c>
      <c r="L4471" s="266">
        <f>IF(M4471&lt;=365,1,2)</f>
        <v>1</v>
      </c>
      <c r="M4471" s="266">
        <f>IF(K4471&lt;$C$1,$C$2-$C$1+1,$C$2-K4471+1)</f>
        <v>75</v>
      </c>
      <c r="N4471" s="268">
        <f>M4471/365</f>
        <v>0.20547945205479451</v>
      </c>
      <c r="O4471" s="269">
        <f>'Data and Parameter'!$E$4*'Data and Parameter'!$E$5*('Data and Parameter'!$E$6+'Data and Parameter'!$E$7)*'Data and Parameter'!$E$19*'Data and Parameter'!$E$14*'ER calculations'!N4471</f>
        <v>1.063921047635922</v>
      </c>
    </row>
    <row r="4472" spans="1:15" ht="15">
      <c r="A4472" s="284">
        <v>4468</v>
      </c>
      <c r="B4472" s="287"/>
      <c r="C4472" s="287"/>
      <c r="D4472" s="284" t="s">
        <v>3178</v>
      </c>
      <c r="E4472" s="287"/>
      <c r="F4472" s="285" t="s">
        <v>4593</v>
      </c>
      <c r="G4472" s="266" t="s">
        <v>121</v>
      </c>
      <c r="H4472" s="266">
        <f>IF(G4472="Traditional Stove",0.1,0.2)</f>
        <v>0.1</v>
      </c>
      <c r="I4472" s="266">
        <f>YEAR(J4472)</f>
        <v>2023</v>
      </c>
      <c r="J4472" s="267">
        <v>44971</v>
      </c>
      <c r="K4472" s="267">
        <f>J4472+1</f>
        <v>44972</v>
      </c>
      <c r="L4472" s="266">
        <f>IF(M4472&lt;=365,1,2)</f>
        <v>1</v>
      </c>
      <c r="M4472" s="266">
        <f>IF(K4472&lt;$C$1,$C$2-$C$1+1,$C$2-K4472+1)</f>
        <v>75</v>
      </c>
      <c r="N4472" s="268">
        <f>M4472/365</f>
        <v>0.20547945205479451</v>
      </c>
      <c r="O4472" s="269">
        <f>'Data and Parameter'!$E$4*'Data and Parameter'!$E$5*('Data and Parameter'!$E$6+'Data and Parameter'!$E$7)*'Data and Parameter'!$E$19*'Data and Parameter'!$E$14*'ER calculations'!N4472</f>
        <v>1.063921047635922</v>
      </c>
    </row>
    <row r="4473" spans="1:15" ht="15">
      <c r="A4473" s="284">
        <v>4469</v>
      </c>
      <c r="B4473" s="287"/>
      <c r="C4473" s="287"/>
      <c r="D4473" s="284" t="s">
        <v>3178</v>
      </c>
      <c r="E4473" s="287"/>
      <c r="F4473" s="285" t="s">
        <v>4594</v>
      </c>
      <c r="G4473" s="266" t="s">
        <v>121</v>
      </c>
      <c r="H4473" s="266">
        <f>IF(G4473="Traditional Stove",0.1,0.2)</f>
        <v>0.1</v>
      </c>
      <c r="I4473" s="266">
        <f>YEAR(J4473)</f>
        <v>2023</v>
      </c>
      <c r="J4473" s="267">
        <v>44971</v>
      </c>
      <c r="K4473" s="267">
        <f>J4473+1</f>
        <v>44972</v>
      </c>
      <c r="L4473" s="266">
        <f>IF(M4473&lt;=365,1,2)</f>
        <v>1</v>
      </c>
      <c r="M4473" s="266">
        <f>IF(K4473&lt;$C$1,$C$2-$C$1+1,$C$2-K4473+1)</f>
        <v>75</v>
      </c>
      <c r="N4473" s="268">
        <f>M4473/365</f>
        <v>0.20547945205479451</v>
      </c>
      <c r="O4473" s="269">
        <f>'Data and Parameter'!$E$4*'Data and Parameter'!$E$5*('Data and Parameter'!$E$6+'Data and Parameter'!$E$7)*'Data and Parameter'!$E$19*'Data and Parameter'!$E$14*'ER calculations'!N4473</f>
        <v>1.063921047635922</v>
      </c>
    </row>
    <row r="4474" spans="1:15" ht="15">
      <c r="A4474" s="284">
        <v>4470</v>
      </c>
      <c r="B4474" s="287"/>
      <c r="C4474" s="287"/>
      <c r="D4474" s="284" t="s">
        <v>3178</v>
      </c>
      <c r="E4474" s="287"/>
      <c r="F4474" s="285" t="s">
        <v>4595</v>
      </c>
      <c r="G4474" s="266" t="s">
        <v>121</v>
      </c>
      <c r="H4474" s="266">
        <f>IF(G4474="Traditional Stove",0.1,0.2)</f>
        <v>0.1</v>
      </c>
      <c r="I4474" s="266">
        <f>YEAR(J4474)</f>
        <v>2023</v>
      </c>
      <c r="J4474" s="267">
        <v>44971</v>
      </c>
      <c r="K4474" s="267">
        <f>J4474+1</f>
        <v>44972</v>
      </c>
      <c r="L4474" s="266">
        <f>IF(M4474&lt;=365,1,2)</f>
        <v>1</v>
      </c>
      <c r="M4474" s="266">
        <f>IF(K4474&lt;$C$1,$C$2-$C$1+1,$C$2-K4474+1)</f>
        <v>75</v>
      </c>
      <c r="N4474" s="268">
        <f>M4474/365</f>
        <v>0.20547945205479451</v>
      </c>
      <c r="O4474" s="269">
        <f>'Data and Parameter'!$E$4*'Data and Parameter'!$E$5*('Data and Parameter'!$E$6+'Data and Parameter'!$E$7)*'Data and Parameter'!$E$19*'Data and Parameter'!$E$14*'ER calculations'!N4474</f>
        <v>1.063921047635922</v>
      </c>
    </row>
    <row r="4475" spans="1:15" ht="15">
      <c r="A4475" s="284">
        <v>4471</v>
      </c>
      <c r="B4475" s="287"/>
      <c r="C4475" s="287"/>
      <c r="D4475" s="284" t="s">
        <v>3178</v>
      </c>
      <c r="E4475" s="287"/>
      <c r="F4475" s="285" t="s">
        <v>4596</v>
      </c>
      <c r="G4475" s="266" t="s">
        <v>121</v>
      </c>
      <c r="H4475" s="266">
        <f>IF(G4475="Traditional Stove",0.1,0.2)</f>
        <v>0.1</v>
      </c>
      <c r="I4475" s="266">
        <f>YEAR(J4475)</f>
        <v>2023</v>
      </c>
      <c r="J4475" s="267">
        <v>44971</v>
      </c>
      <c r="K4475" s="267">
        <f>J4475+1</f>
        <v>44972</v>
      </c>
      <c r="L4475" s="266">
        <f>IF(M4475&lt;=365,1,2)</f>
        <v>1</v>
      </c>
      <c r="M4475" s="266">
        <f>IF(K4475&lt;$C$1,$C$2-$C$1+1,$C$2-K4475+1)</f>
        <v>75</v>
      </c>
      <c r="N4475" s="268">
        <f>M4475/365</f>
        <v>0.20547945205479451</v>
      </c>
      <c r="O4475" s="269">
        <f>'Data and Parameter'!$E$4*'Data and Parameter'!$E$5*('Data and Parameter'!$E$6+'Data and Parameter'!$E$7)*'Data and Parameter'!$E$19*'Data and Parameter'!$E$14*'ER calculations'!N4475</f>
        <v>1.063921047635922</v>
      </c>
    </row>
    <row r="4476" spans="1:15" ht="15">
      <c r="A4476" s="284">
        <v>4472</v>
      </c>
      <c r="B4476" s="287"/>
      <c r="C4476" s="287"/>
      <c r="D4476" s="284" t="s">
        <v>3178</v>
      </c>
      <c r="E4476" s="287"/>
      <c r="F4476" s="285" t="s">
        <v>4597</v>
      </c>
      <c r="G4476" s="266" t="s">
        <v>121</v>
      </c>
      <c r="H4476" s="266">
        <f>IF(G4476="Traditional Stove",0.1,0.2)</f>
        <v>0.1</v>
      </c>
      <c r="I4476" s="266">
        <f>YEAR(J4476)</f>
        <v>2023</v>
      </c>
      <c r="J4476" s="267">
        <v>44971</v>
      </c>
      <c r="K4476" s="267">
        <f>J4476+1</f>
        <v>44972</v>
      </c>
      <c r="L4476" s="266">
        <f>IF(M4476&lt;=365,1,2)</f>
        <v>1</v>
      </c>
      <c r="M4476" s="266">
        <f>IF(K4476&lt;$C$1,$C$2-$C$1+1,$C$2-K4476+1)</f>
        <v>75</v>
      </c>
      <c r="N4476" s="268">
        <f>M4476/365</f>
        <v>0.20547945205479451</v>
      </c>
      <c r="O4476" s="269">
        <f>'Data and Parameter'!$E$4*'Data and Parameter'!$E$5*('Data and Parameter'!$E$6+'Data and Parameter'!$E$7)*'Data and Parameter'!$E$19*'Data and Parameter'!$E$14*'ER calculations'!N4476</f>
        <v>1.063921047635922</v>
      </c>
    </row>
    <row r="4477" spans="1:15" ht="15">
      <c r="A4477" s="284">
        <v>4473</v>
      </c>
      <c r="B4477" s="287"/>
      <c r="C4477" s="287"/>
      <c r="D4477" s="284" t="s">
        <v>1376</v>
      </c>
      <c r="E4477" s="287"/>
      <c r="F4477" s="285" t="s">
        <v>4598</v>
      </c>
      <c r="G4477" s="266" t="s">
        <v>121</v>
      </c>
      <c r="H4477" s="266">
        <f>IF(G4477="Traditional Stove",0.1,0.2)</f>
        <v>0.1</v>
      </c>
      <c r="I4477" s="266">
        <f>YEAR(J4477)</f>
        <v>2023</v>
      </c>
      <c r="J4477" s="267">
        <v>45006</v>
      </c>
      <c r="K4477" s="267">
        <f>J4477+1</f>
        <v>45007</v>
      </c>
      <c r="L4477" s="266">
        <f>IF(M4477&lt;=365,1,2)</f>
        <v>1</v>
      </c>
      <c r="M4477" s="266">
        <f>IF(K4477&lt;$C$1,$C$2-$C$1+1,$C$2-K4477+1)</f>
        <v>40</v>
      </c>
      <c r="N4477" s="268">
        <f>M4477/365</f>
        <v>0.1095890410958904</v>
      </c>
      <c r="O4477" s="269">
        <f>'Data and Parameter'!$E$4*'Data and Parameter'!$E$5*('Data and Parameter'!$E$6+'Data and Parameter'!$E$7)*'Data and Parameter'!$E$19*'Data and Parameter'!$E$14*'ER calculations'!N4477</f>
        <v>0.56742455873915842</v>
      </c>
    </row>
    <row r="4478" spans="1:15" ht="15">
      <c r="A4478" s="284">
        <v>4474</v>
      </c>
      <c r="B4478" s="287"/>
      <c r="C4478" s="287"/>
      <c r="D4478" s="284" t="s">
        <v>3178</v>
      </c>
      <c r="E4478" s="287"/>
      <c r="F4478" s="285" t="s">
        <v>4599</v>
      </c>
      <c r="G4478" s="266" t="s">
        <v>121</v>
      </c>
      <c r="H4478" s="266">
        <f>IF(G4478="Traditional Stove",0.1,0.2)</f>
        <v>0.1</v>
      </c>
      <c r="I4478" s="266">
        <f>YEAR(J4478)</f>
        <v>2023</v>
      </c>
      <c r="J4478" s="267">
        <v>44971</v>
      </c>
      <c r="K4478" s="267">
        <f>J4478+1</f>
        <v>44972</v>
      </c>
      <c r="L4478" s="266">
        <f>IF(M4478&lt;=365,1,2)</f>
        <v>1</v>
      </c>
      <c r="M4478" s="266">
        <f>IF(K4478&lt;$C$1,$C$2-$C$1+1,$C$2-K4478+1)</f>
        <v>75</v>
      </c>
      <c r="N4478" s="268">
        <f>M4478/365</f>
        <v>0.20547945205479451</v>
      </c>
      <c r="O4478" s="269">
        <f>'Data and Parameter'!$E$4*'Data and Parameter'!$E$5*('Data and Parameter'!$E$6+'Data and Parameter'!$E$7)*'Data and Parameter'!$E$19*'Data and Parameter'!$E$14*'ER calculations'!N4478</f>
        <v>1.063921047635922</v>
      </c>
    </row>
    <row r="4479" spans="1:15" ht="15">
      <c r="A4479" s="284">
        <v>4475</v>
      </c>
      <c r="B4479" s="287"/>
      <c r="C4479" s="287"/>
      <c r="D4479" s="284" t="s">
        <v>1376</v>
      </c>
      <c r="E4479" s="287"/>
      <c r="F4479" s="285" t="s">
        <v>4600</v>
      </c>
      <c r="G4479" s="266" t="s">
        <v>121</v>
      </c>
      <c r="H4479" s="266">
        <f>IF(G4479="Traditional Stove",0.1,0.2)</f>
        <v>0.1</v>
      </c>
      <c r="I4479" s="266">
        <f>YEAR(J4479)</f>
        <v>2023</v>
      </c>
      <c r="J4479" s="267">
        <v>45006</v>
      </c>
      <c r="K4479" s="267">
        <f>J4479+1</f>
        <v>45007</v>
      </c>
      <c r="L4479" s="266">
        <f>IF(M4479&lt;=365,1,2)</f>
        <v>1</v>
      </c>
      <c r="M4479" s="266">
        <f>IF(K4479&lt;$C$1,$C$2-$C$1+1,$C$2-K4479+1)</f>
        <v>40</v>
      </c>
      <c r="N4479" s="268">
        <f>M4479/365</f>
        <v>0.1095890410958904</v>
      </c>
      <c r="O4479" s="269">
        <f>'Data and Parameter'!$E$4*'Data and Parameter'!$E$5*('Data and Parameter'!$E$6+'Data and Parameter'!$E$7)*'Data and Parameter'!$E$19*'Data and Parameter'!$E$14*'ER calculations'!N4479</f>
        <v>0.56742455873915842</v>
      </c>
    </row>
    <row r="4480" spans="1:15" ht="15">
      <c r="A4480" s="284">
        <v>4476</v>
      </c>
      <c r="B4480" s="287"/>
      <c r="C4480" s="287"/>
      <c r="D4480" s="284" t="s">
        <v>3178</v>
      </c>
      <c r="E4480" s="287"/>
      <c r="F4480" s="285" t="s">
        <v>4601</v>
      </c>
      <c r="G4480" s="266" t="s">
        <v>121</v>
      </c>
      <c r="H4480" s="266">
        <f>IF(G4480="Traditional Stove",0.1,0.2)</f>
        <v>0.1</v>
      </c>
      <c r="I4480" s="266">
        <f>YEAR(J4480)</f>
        <v>2023</v>
      </c>
      <c r="J4480" s="267">
        <v>44971</v>
      </c>
      <c r="K4480" s="267">
        <f>J4480+1</f>
        <v>44972</v>
      </c>
      <c r="L4480" s="266">
        <f>IF(M4480&lt;=365,1,2)</f>
        <v>1</v>
      </c>
      <c r="M4480" s="266">
        <f>IF(K4480&lt;$C$1,$C$2-$C$1+1,$C$2-K4480+1)</f>
        <v>75</v>
      </c>
      <c r="N4480" s="268">
        <f>M4480/365</f>
        <v>0.20547945205479451</v>
      </c>
      <c r="O4480" s="269">
        <f>'Data and Parameter'!$E$4*'Data and Parameter'!$E$5*('Data and Parameter'!$E$6+'Data and Parameter'!$E$7)*'Data and Parameter'!$E$19*'Data and Parameter'!$E$14*'ER calculations'!N4480</f>
        <v>1.063921047635922</v>
      </c>
    </row>
    <row r="4481" spans="1:15" ht="15">
      <c r="A4481" s="284">
        <v>4477</v>
      </c>
      <c r="B4481" s="287"/>
      <c r="C4481" s="287"/>
      <c r="D4481" s="284" t="s">
        <v>3178</v>
      </c>
      <c r="E4481" s="287"/>
      <c r="F4481" s="285" t="s">
        <v>4602</v>
      </c>
      <c r="G4481" s="266" t="s">
        <v>121</v>
      </c>
      <c r="H4481" s="266">
        <f>IF(G4481="Traditional Stove",0.1,0.2)</f>
        <v>0.1</v>
      </c>
      <c r="I4481" s="266">
        <f>YEAR(J4481)</f>
        <v>2023</v>
      </c>
      <c r="J4481" s="267">
        <v>44971</v>
      </c>
      <c r="K4481" s="267">
        <f>J4481+1</f>
        <v>44972</v>
      </c>
      <c r="L4481" s="266">
        <f>IF(M4481&lt;=365,1,2)</f>
        <v>1</v>
      </c>
      <c r="M4481" s="266">
        <f>IF(K4481&lt;$C$1,$C$2-$C$1+1,$C$2-K4481+1)</f>
        <v>75</v>
      </c>
      <c r="N4481" s="268">
        <f>M4481/365</f>
        <v>0.20547945205479451</v>
      </c>
      <c r="O4481" s="269">
        <f>'Data and Parameter'!$E$4*'Data and Parameter'!$E$5*('Data and Parameter'!$E$6+'Data and Parameter'!$E$7)*'Data and Parameter'!$E$19*'Data and Parameter'!$E$14*'ER calculations'!N4481</f>
        <v>1.063921047635922</v>
      </c>
    </row>
    <row r="4482" spans="1:15" ht="15">
      <c r="A4482" s="284">
        <v>4478</v>
      </c>
      <c r="B4482" s="287"/>
      <c r="C4482" s="287"/>
      <c r="D4482" s="284" t="s">
        <v>1376</v>
      </c>
      <c r="E4482" s="287"/>
      <c r="F4482" s="285" t="s">
        <v>4603</v>
      </c>
      <c r="G4482" s="266" t="s">
        <v>121</v>
      </c>
      <c r="H4482" s="266">
        <f>IF(G4482="Traditional Stove",0.1,0.2)</f>
        <v>0.1</v>
      </c>
      <c r="I4482" s="266">
        <f>YEAR(J4482)</f>
        <v>2023</v>
      </c>
      <c r="J4482" s="267">
        <v>45006</v>
      </c>
      <c r="K4482" s="267">
        <f>J4482+1</f>
        <v>45007</v>
      </c>
      <c r="L4482" s="266">
        <f>IF(M4482&lt;=365,1,2)</f>
        <v>1</v>
      </c>
      <c r="M4482" s="266">
        <f>IF(K4482&lt;$C$1,$C$2-$C$1+1,$C$2-K4482+1)</f>
        <v>40</v>
      </c>
      <c r="N4482" s="268">
        <f>M4482/365</f>
        <v>0.1095890410958904</v>
      </c>
      <c r="O4482" s="269">
        <f>'Data and Parameter'!$E$4*'Data and Parameter'!$E$5*('Data and Parameter'!$E$6+'Data and Parameter'!$E$7)*'Data and Parameter'!$E$19*'Data and Parameter'!$E$14*'ER calculations'!N4482</f>
        <v>0.56742455873915842</v>
      </c>
    </row>
    <row r="4483" spans="1:15" ht="15">
      <c r="A4483" s="284">
        <v>4479</v>
      </c>
      <c r="B4483" s="287"/>
      <c r="C4483" s="287"/>
      <c r="D4483" s="284" t="s">
        <v>1376</v>
      </c>
      <c r="E4483" s="287"/>
      <c r="F4483" s="285" t="s">
        <v>4604</v>
      </c>
      <c r="G4483" s="266" t="s">
        <v>121</v>
      </c>
      <c r="H4483" s="266">
        <f>IF(G4483="Traditional Stove",0.1,0.2)</f>
        <v>0.1</v>
      </c>
      <c r="I4483" s="266">
        <f>YEAR(J4483)</f>
        <v>2023</v>
      </c>
      <c r="J4483" s="267">
        <v>45006</v>
      </c>
      <c r="K4483" s="267">
        <f>J4483+1</f>
        <v>45007</v>
      </c>
      <c r="L4483" s="266">
        <f>IF(M4483&lt;=365,1,2)</f>
        <v>1</v>
      </c>
      <c r="M4483" s="266">
        <f>IF(K4483&lt;$C$1,$C$2-$C$1+1,$C$2-K4483+1)</f>
        <v>40</v>
      </c>
      <c r="N4483" s="268">
        <f>M4483/365</f>
        <v>0.1095890410958904</v>
      </c>
      <c r="O4483" s="269">
        <f>'Data and Parameter'!$E$4*'Data and Parameter'!$E$5*('Data and Parameter'!$E$6+'Data and Parameter'!$E$7)*'Data and Parameter'!$E$19*'Data and Parameter'!$E$14*'ER calculations'!N4483</f>
        <v>0.56742455873915842</v>
      </c>
    </row>
    <row r="4484" spans="1:15" ht="15">
      <c r="A4484" s="284">
        <v>4480</v>
      </c>
      <c r="B4484" s="287"/>
      <c r="C4484" s="287"/>
      <c r="D4484" s="284" t="s">
        <v>1376</v>
      </c>
      <c r="E4484" s="287"/>
      <c r="F4484" s="285" t="s">
        <v>4605</v>
      </c>
      <c r="G4484" s="266" t="s">
        <v>121</v>
      </c>
      <c r="H4484" s="266">
        <f>IF(G4484="Traditional Stove",0.1,0.2)</f>
        <v>0.1</v>
      </c>
      <c r="I4484" s="266">
        <f>YEAR(J4484)</f>
        <v>2023</v>
      </c>
      <c r="J4484" s="267">
        <v>45006</v>
      </c>
      <c r="K4484" s="267">
        <f>J4484+1</f>
        <v>45007</v>
      </c>
      <c r="L4484" s="266">
        <f>IF(M4484&lt;=365,1,2)</f>
        <v>1</v>
      </c>
      <c r="M4484" s="266">
        <f>IF(K4484&lt;$C$1,$C$2-$C$1+1,$C$2-K4484+1)</f>
        <v>40</v>
      </c>
      <c r="N4484" s="268">
        <f>M4484/365</f>
        <v>0.1095890410958904</v>
      </c>
      <c r="O4484" s="269">
        <f>'Data and Parameter'!$E$4*'Data and Parameter'!$E$5*('Data and Parameter'!$E$6+'Data and Parameter'!$E$7)*'Data and Parameter'!$E$19*'Data and Parameter'!$E$14*'ER calculations'!N4484</f>
        <v>0.56742455873915842</v>
      </c>
    </row>
    <row r="4485" spans="1:15" ht="15">
      <c r="A4485" s="284">
        <v>4481</v>
      </c>
      <c r="B4485" s="287"/>
      <c r="C4485" s="287"/>
      <c r="D4485" s="284" t="s">
        <v>1376</v>
      </c>
      <c r="E4485" s="287"/>
      <c r="F4485" s="285" t="s">
        <v>4606</v>
      </c>
      <c r="G4485" s="266" t="s">
        <v>121</v>
      </c>
      <c r="H4485" s="266">
        <f>IF(G4485="Traditional Stove",0.1,0.2)</f>
        <v>0.1</v>
      </c>
      <c r="I4485" s="266">
        <f>YEAR(J4485)</f>
        <v>2023</v>
      </c>
      <c r="J4485" s="267">
        <v>45006</v>
      </c>
      <c r="K4485" s="267">
        <f>J4485+1</f>
        <v>45007</v>
      </c>
      <c r="L4485" s="266">
        <f>IF(M4485&lt;=365,1,2)</f>
        <v>1</v>
      </c>
      <c r="M4485" s="266">
        <f>IF(K4485&lt;$C$1,$C$2-$C$1+1,$C$2-K4485+1)</f>
        <v>40</v>
      </c>
      <c r="N4485" s="268">
        <f>M4485/365</f>
        <v>0.1095890410958904</v>
      </c>
      <c r="O4485" s="269">
        <f>'Data and Parameter'!$E$4*'Data and Parameter'!$E$5*('Data and Parameter'!$E$6+'Data and Parameter'!$E$7)*'Data and Parameter'!$E$19*'Data and Parameter'!$E$14*'ER calculations'!N4485</f>
        <v>0.56742455873915842</v>
      </c>
    </row>
    <row r="4486" spans="1:15" ht="15">
      <c r="A4486" s="284">
        <v>4482</v>
      </c>
      <c r="B4486" s="287"/>
      <c r="C4486" s="287"/>
      <c r="D4486" s="284" t="s">
        <v>3178</v>
      </c>
      <c r="E4486" s="287"/>
      <c r="F4486" s="285" t="s">
        <v>4607</v>
      </c>
      <c r="G4486" s="266" t="s">
        <v>121</v>
      </c>
      <c r="H4486" s="266">
        <f>IF(G4486="Traditional Stove",0.1,0.2)</f>
        <v>0.1</v>
      </c>
      <c r="I4486" s="266">
        <f>YEAR(J4486)</f>
        <v>2023</v>
      </c>
      <c r="J4486" s="267">
        <v>44971</v>
      </c>
      <c r="K4486" s="267">
        <f>J4486+1</f>
        <v>44972</v>
      </c>
      <c r="L4486" s="266">
        <f>IF(M4486&lt;=365,1,2)</f>
        <v>1</v>
      </c>
      <c r="M4486" s="266">
        <f>IF(K4486&lt;$C$1,$C$2-$C$1+1,$C$2-K4486+1)</f>
        <v>75</v>
      </c>
      <c r="N4486" s="268">
        <f>M4486/365</f>
        <v>0.20547945205479451</v>
      </c>
      <c r="O4486" s="269">
        <f>'Data and Parameter'!$E$4*'Data and Parameter'!$E$5*('Data and Parameter'!$E$6+'Data and Parameter'!$E$7)*'Data and Parameter'!$E$19*'Data and Parameter'!$E$14*'ER calculations'!N4486</f>
        <v>1.063921047635922</v>
      </c>
    </row>
    <row r="4487" spans="1:15" ht="15">
      <c r="A4487" s="284">
        <v>4483</v>
      </c>
      <c r="B4487" s="287"/>
      <c r="C4487" s="287"/>
      <c r="D4487" s="284" t="s">
        <v>1376</v>
      </c>
      <c r="E4487" s="287"/>
      <c r="F4487" s="285" t="s">
        <v>4608</v>
      </c>
      <c r="G4487" s="266" t="s">
        <v>121</v>
      </c>
      <c r="H4487" s="266">
        <f>IF(G4487="Traditional Stove",0.1,0.2)</f>
        <v>0.1</v>
      </c>
      <c r="I4487" s="266">
        <f>YEAR(J4487)</f>
        <v>2023</v>
      </c>
      <c r="J4487" s="267">
        <v>45006</v>
      </c>
      <c r="K4487" s="267">
        <f>J4487+1</f>
        <v>45007</v>
      </c>
      <c r="L4487" s="266">
        <f>IF(M4487&lt;=365,1,2)</f>
        <v>1</v>
      </c>
      <c r="M4487" s="266">
        <f>IF(K4487&lt;$C$1,$C$2-$C$1+1,$C$2-K4487+1)</f>
        <v>40</v>
      </c>
      <c r="N4487" s="268">
        <f>M4487/365</f>
        <v>0.1095890410958904</v>
      </c>
      <c r="O4487" s="269">
        <f>'Data and Parameter'!$E$4*'Data and Parameter'!$E$5*('Data and Parameter'!$E$6+'Data and Parameter'!$E$7)*'Data and Parameter'!$E$19*'Data and Parameter'!$E$14*'ER calculations'!N4487</f>
        <v>0.56742455873915842</v>
      </c>
    </row>
    <row r="4488" spans="1:15" ht="15">
      <c r="A4488" s="284">
        <v>4484</v>
      </c>
      <c r="B4488" s="287"/>
      <c r="C4488" s="287"/>
      <c r="D4488" s="284" t="s">
        <v>3178</v>
      </c>
      <c r="E4488" s="287"/>
      <c r="F4488" s="285" t="s">
        <v>4609</v>
      </c>
      <c r="G4488" s="266" t="s">
        <v>121</v>
      </c>
      <c r="H4488" s="266">
        <f>IF(G4488="Traditional Stove",0.1,0.2)</f>
        <v>0.1</v>
      </c>
      <c r="I4488" s="266">
        <f>YEAR(J4488)</f>
        <v>2023</v>
      </c>
      <c r="J4488" s="267">
        <v>44971</v>
      </c>
      <c r="K4488" s="267">
        <f>J4488+1</f>
        <v>44972</v>
      </c>
      <c r="L4488" s="266">
        <f>IF(M4488&lt;=365,1,2)</f>
        <v>1</v>
      </c>
      <c r="M4488" s="266">
        <f>IF(K4488&lt;$C$1,$C$2-$C$1+1,$C$2-K4488+1)</f>
        <v>75</v>
      </c>
      <c r="N4488" s="268">
        <f>M4488/365</f>
        <v>0.20547945205479451</v>
      </c>
      <c r="O4488" s="269">
        <f>'Data and Parameter'!$E$4*'Data and Parameter'!$E$5*('Data and Parameter'!$E$6+'Data and Parameter'!$E$7)*'Data and Parameter'!$E$19*'Data and Parameter'!$E$14*'ER calculations'!N4488</f>
        <v>1.063921047635922</v>
      </c>
    </row>
    <row r="4489" spans="1:15" ht="15">
      <c r="A4489" s="284">
        <v>4485</v>
      </c>
      <c r="B4489" s="287"/>
      <c r="C4489" s="287"/>
      <c r="D4489" s="284" t="s">
        <v>1376</v>
      </c>
      <c r="E4489" s="287"/>
      <c r="F4489" s="285" t="s">
        <v>4610</v>
      </c>
      <c r="G4489" s="266" t="s">
        <v>121</v>
      </c>
      <c r="H4489" s="266">
        <f>IF(G4489="Traditional Stove",0.1,0.2)</f>
        <v>0.1</v>
      </c>
      <c r="I4489" s="266">
        <f>YEAR(J4489)</f>
        <v>2023</v>
      </c>
      <c r="J4489" s="267">
        <v>45006</v>
      </c>
      <c r="K4489" s="267">
        <f>J4489+1</f>
        <v>45007</v>
      </c>
      <c r="L4489" s="266">
        <f>IF(M4489&lt;=365,1,2)</f>
        <v>1</v>
      </c>
      <c r="M4489" s="266">
        <f>IF(K4489&lt;$C$1,$C$2-$C$1+1,$C$2-K4489+1)</f>
        <v>40</v>
      </c>
      <c r="N4489" s="268">
        <f>M4489/365</f>
        <v>0.1095890410958904</v>
      </c>
      <c r="O4489" s="269">
        <f>'Data and Parameter'!$E$4*'Data and Parameter'!$E$5*('Data and Parameter'!$E$6+'Data and Parameter'!$E$7)*'Data and Parameter'!$E$19*'Data and Parameter'!$E$14*'ER calculations'!N4489</f>
        <v>0.56742455873915842</v>
      </c>
    </row>
    <row r="4490" spans="1:15" ht="15">
      <c r="A4490" s="284">
        <v>4486</v>
      </c>
      <c r="B4490" s="287"/>
      <c r="C4490" s="287"/>
      <c r="D4490" s="284" t="s">
        <v>1376</v>
      </c>
      <c r="E4490" s="287"/>
      <c r="F4490" s="285" t="s">
        <v>4611</v>
      </c>
      <c r="G4490" s="266" t="s">
        <v>121</v>
      </c>
      <c r="H4490" s="266">
        <f>IF(G4490="Traditional Stove",0.1,0.2)</f>
        <v>0.1</v>
      </c>
      <c r="I4490" s="266">
        <f>YEAR(J4490)</f>
        <v>2023</v>
      </c>
      <c r="J4490" s="267">
        <v>45006</v>
      </c>
      <c r="K4490" s="267">
        <f>J4490+1</f>
        <v>45007</v>
      </c>
      <c r="L4490" s="266">
        <f>IF(M4490&lt;=365,1,2)</f>
        <v>1</v>
      </c>
      <c r="M4490" s="266">
        <f>IF(K4490&lt;$C$1,$C$2-$C$1+1,$C$2-K4490+1)</f>
        <v>40</v>
      </c>
      <c r="N4490" s="268">
        <f>M4490/365</f>
        <v>0.1095890410958904</v>
      </c>
      <c r="O4490" s="269">
        <f>'Data and Parameter'!$E$4*'Data and Parameter'!$E$5*('Data and Parameter'!$E$6+'Data and Parameter'!$E$7)*'Data and Parameter'!$E$19*'Data and Parameter'!$E$14*'ER calculations'!N4490</f>
        <v>0.56742455873915842</v>
      </c>
    </row>
    <row r="4491" spans="1:15" ht="15">
      <c r="A4491" s="284">
        <v>4487</v>
      </c>
      <c r="B4491" s="287"/>
      <c r="C4491" s="287"/>
      <c r="D4491" s="284" t="s">
        <v>3178</v>
      </c>
      <c r="E4491" s="287"/>
      <c r="F4491" s="285" t="s">
        <v>4612</v>
      </c>
      <c r="G4491" s="266" t="s">
        <v>121</v>
      </c>
      <c r="H4491" s="266">
        <f>IF(G4491="Traditional Stove",0.1,0.2)</f>
        <v>0.1</v>
      </c>
      <c r="I4491" s="266">
        <f>YEAR(J4491)</f>
        <v>2023</v>
      </c>
      <c r="J4491" s="267">
        <v>44971</v>
      </c>
      <c r="K4491" s="267">
        <f>J4491+1</f>
        <v>44972</v>
      </c>
      <c r="L4491" s="266">
        <f>IF(M4491&lt;=365,1,2)</f>
        <v>1</v>
      </c>
      <c r="M4491" s="266">
        <f>IF(K4491&lt;$C$1,$C$2-$C$1+1,$C$2-K4491+1)</f>
        <v>75</v>
      </c>
      <c r="N4491" s="268">
        <f>M4491/365</f>
        <v>0.20547945205479451</v>
      </c>
      <c r="O4491" s="269">
        <f>'Data and Parameter'!$E$4*'Data and Parameter'!$E$5*('Data and Parameter'!$E$6+'Data and Parameter'!$E$7)*'Data and Parameter'!$E$19*'Data and Parameter'!$E$14*'ER calculations'!N4491</f>
        <v>1.063921047635922</v>
      </c>
    </row>
    <row r="4492" spans="1:15" ht="15">
      <c r="A4492" s="284">
        <v>4488</v>
      </c>
      <c r="B4492" s="287"/>
      <c r="C4492" s="287"/>
      <c r="D4492" s="284" t="s">
        <v>3178</v>
      </c>
      <c r="E4492" s="287"/>
      <c r="F4492" s="285" t="s">
        <v>4613</v>
      </c>
      <c r="G4492" s="266" t="s">
        <v>121</v>
      </c>
      <c r="H4492" s="266">
        <f>IF(G4492="Traditional Stove",0.1,0.2)</f>
        <v>0.1</v>
      </c>
      <c r="I4492" s="266">
        <f>YEAR(J4492)</f>
        <v>2023</v>
      </c>
      <c r="J4492" s="267">
        <v>44971</v>
      </c>
      <c r="K4492" s="267">
        <f>J4492+1</f>
        <v>44972</v>
      </c>
      <c r="L4492" s="266">
        <f>IF(M4492&lt;=365,1,2)</f>
        <v>1</v>
      </c>
      <c r="M4492" s="266">
        <f>IF(K4492&lt;$C$1,$C$2-$C$1+1,$C$2-K4492+1)</f>
        <v>75</v>
      </c>
      <c r="N4492" s="268">
        <f>M4492/365</f>
        <v>0.20547945205479451</v>
      </c>
      <c r="O4492" s="269">
        <f>'Data and Parameter'!$E$4*'Data and Parameter'!$E$5*('Data and Parameter'!$E$6+'Data and Parameter'!$E$7)*'Data and Parameter'!$E$19*'Data and Parameter'!$E$14*'ER calculations'!N4492</f>
        <v>1.063921047635922</v>
      </c>
    </row>
    <row r="4493" spans="1:15" ht="15">
      <c r="A4493" s="284">
        <v>4489</v>
      </c>
      <c r="B4493" s="287"/>
      <c r="C4493" s="287"/>
      <c r="D4493" s="284" t="s">
        <v>3178</v>
      </c>
      <c r="E4493" s="287"/>
      <c r="F4493" s="285" t="s">
        <v>4614</v>
      </c>
      <c r="G4493" s="266" t="s">
        <v>121</v>
      </c>
      <c r="H4493" s="266">
        <f>IF(G4493="Traditional Stove",0.1,0.2)</f>
        <v>0.1</v>
      </c>
      <c r="I4493" s="266">
        <f>YEAR(J4493)</f>
        <v>2023</v>
      </c>
      <c r="J4493" s="267">
        <v>44971</v>
      </c>
      <c r="K4493" s="267">
        <f>J4493+1</f>
        <v>44972</v>
      </c>
      <c r="L4493" s="266">
        <f>IF(M4493&lt;=365,1,2)</f>
        <v>1</v>
      </c>
      <c r="M4493" s="266">
        <f>IF(K4493&lt;$C$1,$C$2-$C$1+1,$C$2-K4493+1)</f>
        <v>75</v>
      </c>
      <c r="N4493" s="268">
        <f>M4493/365</f>
        <v>0.20547945205479451</v>
      </c>
      <c r="O4493" s="269">
        <f>'Data and Parameter'!$E$4*'Data and Parameter'!$E$5*('Data and Parameter'!$E$6+'Data and Parameter'!$E$7)*'Data and Parameter'!$E$19*'Data and Parameter'!$E$14*'ER calculations'!N4493</f>
        <v>1.063921047635922</v>
      </c>
    </row>
    <row r="4494" spans="1:15" ht="15">
      <c r="A4494" s="284">
        <v>4490</v>
      </c>
      <c r="B4494" s="287"/>
      <c r="C4494" s="287"/>
      <c r="D4494" s="284" t="s">
        <v>3178</v>
      </c>
      <c r="E4494" s="287"/>
      <c r="F4494" s="285" t="s">
        <v>4615</v>
      </c>
      <c r="G4494" s="266" t="s">
        <v>121</v>
      </c>
      <c r="H4494" s="266">
        <f>IF(G4494="Traditional Stove",0.1,0.2)</f>
        <v>0.1</v>
      </c>
      <c r="I4494" s="266">
        <f>YEAR(J4494)</f>
        <v>2023</v>
      </c>
      <c r="J4494" s="267">
        <v>44971</v>
      </c>
      <c r="K4494" s="267">
        <f>J4494+1</f>
        <v>44972</v>
      </c>
      <c r="L4494" s="266">
        <f>IF(M4494&lt;=365,1,2)</f>
        <v>1</v>
      </c>
      <c r="M4494" s="266">
        <f>IF(K4494&lt;$C$1,$C$2-$C$1+1,$C$2-K4494+1)</f>
        <v>75</v>
      </c>
      <c r="N4494" s="268">
        <f>M4494/365</f>
        <v>0.20547945205479451</v>
      </c>
      <c r="O4494" s="269">
        <f>'Data and Parameter'!$E$4*'Data and Parameter'!$E$5*('Data and Parameter'!$E$6+'Data and Parameter'!$E$7)*'Data and Parameter'!$E$19*'Data and Parameter'!$E$14*'ER calculations'!N4494</f>
        <v>1.063921047635922</v>
      </c>
    </row>
    <row r="4495" spans="1:15" ht="15">
      <c r="A4495" s="284">
        <v>4491</v>
      </c>
      <c r="B4495" s="287"/>
      <c r="C4495" s="287"/>
      <c r="D4495" s="284" t="s">
        <v>3178</v>
      </c>
      <c r="E4495" s="287"/>
      <c r="F4495" s="285" t="s">
        <v>4616</v>
      </c>
      <c r="G4495" s="266" t="s">
        <v>121</v>
      </c>
      <c r="H4495" s="266">
        <f>IF(G4495="Traditional Stove",0.1,0.2)</f>
        <v>0.1</v>
      </c>
      <c r="I4495" s="266">
        <f>YEAR(J4495)</f>
        <v>2023</v>
      </c>
      <c r="J4495" s="267">
        <v>44971</v>
      </c>
      <c r="K4495" s="267">
        <f>J4495+1</f>
        <v>44972</v>
      </c>
      <c r="L4495" s="266">
        <f>IF(M4495&lt;=365,1,2)</f>
        <v>1</v>
      </c>
      <c r="M4495" s="266">
        <f>IF(K4495&lt;$C$1,$C$2-$C$1+1,$C$2-K4495+1)</f>
        <v>75</v>
      </c>
      <c r="N4495" s="268">
        <f>M4495/365</f>
        <v>0.20547945205479451</v>
      </c>
      <c r="O4495" s="269">
        <f>'Data and Parameter'!$E$4*'Data and Parameter'!$E$5*('Data and Parameter'!$E$6+'Data and Parameter'!$E$7)*'Data and Parameter'!$E$19*'Data and Parameter'!$E$14*'ER calculations'!N4495</f>
        <v>1.063921047635922</v>
      </c>
    </row>
    <row r="4496" spans="1:15" ht="15">
      <c r="A4496" s="284">
        <v>4492</v>
      </c>
      <c r="B4496" s="287"/>
      <c r="C4496" s="287"/>
      <c r="D4496" s="284" t="s">
        <v>3178</v>
      </c>
      <c r="E4496" s="287"/>
      <c r="F4496" s="285" t="s">
        <v>4617</v>
      </c>
      <c r="G4496" s="266" t="s">
        <v>121</v>
      </c>
      <c r="H4496" s="266">
        <f>IF(G4496="Traditional Stove",0.1,0.2)</f>
        <v>0.1</v>
      </c>
      <c r="I4496" s="266">
        <f>YEAR(J4496)</f>
        <v>2023</v>
      </c>
      <c r="J4496" s="267">
        <v>44971</v>
      </c>
      <c r="K4496" s="267">
        <f>J4496+1</f>
        <v>44972</v>
      </c>
      <c r="L4496" s="266">
        <f>IF(M4496&lt;=365,1,2)</f>
        <v>1</v>
      </c>
      <c r="M4496" s="266">
        <f>IF(K4496&lt;$C$1,$C$2-$C$1+1,$C$2-K4496+1)</f>
        <v>75</v>
      </c>
      <c r="N4496" s="268">
        <f>M4496/365</f>
        <v>0.20547945205479451</v>
      </c>
      <c r="O4496" s="269">
        <f>'Data and Parameter'!$E$4*'Data and Parameter'!$E$5*('Data and Parameter'!$E$6+'Data and Parameter'!$E$7)*'Data and Parameter'!$E$19*'Data and Parameter'!$E$14*'ER calculations'!N4496</f>
        <v>1.063921047635922</v>
      </c>
    </row>
    <row r="4497" spans="1:15" ht="15">
      <c r="A4497" s="284">
        <v>4493</v>
      </c>
      <c r="B4497" s="287"/>
      <c r="C4497" s="287"/>
      <c r="D4497" s="284" t="s">
        <v>3178</v>
      </c>
      <c r="E4497" s="287"/>
      <c r="F4497" s="285" t="s">
        <v>4618</v>
      </c>
      <c r="G4497" s="266" t="s">
        <v>121</v>
      </c>
      <c r="H4497" s="266">
        <f>IF(G4497="Traditional Stove",0.1,0.2)</f>
        <v>0.1</v>
      </c>
      <c r="I4497" s="266">
        <f>YEAR(J4497)</f>
        <v>2023</v>
      </c>
      <c r="J4497" s="267">
        <v>44971</v>
      </c>
      <c r="K4497" s="267">
        <f>J4497+1</f>
        <v>44972</v>
      </c>
      <c r="L4497" s="266">
        <f>IF(M4497&lt;=365,1,2)</f>
        <v>1</v>
      </c>
      <c r="M4497" s="266">
        <f>IF(K4497&lt;$C$1,$C$2-$C$1+1,$C$2-K4497+1)</f>
        <v>75</v>
      </c>
      <c r="N4497" s="268">
        <f>M4497/365</f>
        <v>0.20547945205479451</v>
      </c>
      <c r="O4497" s="269">
        <f>'Data and Parameter'!$E$4*'Data and Parameter'!$E$5*('Data and Parameter'!$E$6+'Data and Parameter'!$E$7)*'Data and Parameter'!$E$19*'Data and Parameter'!$E$14*'ER calculations'!N4497</f>
        <v>1.063921047635922</v>
      </c>
    </row>
    <row r="4498" spans="1:15" ht="15">
      <c r="A4498" s="284">
        <v>4494</v>
      </c>
      <c r="B4498" s="287"/>
      <c r="C4498" s="287"/>
      <c r="D4498" s="284" t="s">
        <v>3178</v>
      </c>
      <c r="E4498" s="287"/>
      <c r="F4498" s="285" t="s">
        <v>4619</v>
      </c>
      <c r="G4498" s="266" t="s">
        <v>121</v>
      </c>
      <c r="H4498" s="266">
        <f>IF(G4498="Traditional Stove",0.1,0.2)</f>
        <v>0.1</v>
      </c>
      <c r="I4498" s="266">
        <f>YEAR(J4498)</f>
        <v>2023</v>
      </c>
      <c r="J4498" s="267">
        <v>44971</v>
      </c>
      <c r="K4498" s="267">
        <f>J4498+1</f>
        <v>44972</v>
      </c>
      <c r="L4498" s="266">
        <f>IF(M4498&lt;=365,1,2)</f>
        <v>1</v>
      </c>
      <c r="M4498" s="266">
        <f>IF(K4498&lt;$C$1,$C$2-$C$1+1,$C$2-K4498+1)</f>
        <v>75</v>
      </c>
      <c r="N4498" s="268">
        <f>M4498/365</f>
        <v>0.20547945205479451</v>
      </c>
      <c r="O4498" s="269">
        <f>'Data and Parameter'!$E$4*'Data and Parameter'!$E$5*('Data and Parameter'!$E$6+'Data and Parameter'!$E$7)*'Data and Parameter'!$E$19*'Data and Parameter'!$E$14*'ER calculations'!N4498</f>
        <v>1.063921047635922</v>
      </c>
    </row>
    <row r="4499" spans="1:15" ht="15">
      <c r="A4499" s="284">
        <v>4495</v>
      </c>
      <c r="B4499" s="287"/>
      <c r="C4499" s="287"/>
      <c r="D4499" s="284" t="s">
        <v>3178</v>
      </c>
      <c r="E4499" s="287"/>
      <c r="F4499" s="285" t="s">
        <v>4620</v>
      </c>
      <c r="G4499" s="266" t="s">
        <v>121</v>
      </c>
      <c r="H4499" s="266">
        <f>IF(G4499="Traditional Stove",0.1,0.2)</f>
        <v>0.1</v>
      </c>
      <c r="I4499" s="266">
        <f>YEAR(J4499)</f>
        <v>2023</v>
      </c>
      <c r="J4499" s="267">
        <v>44971</v>
      </c>
      <c r="K4499" s="267">
        <f>J4499+1</f>
        <v>44972</v>
      </c>
      <c r="L4499" s="266">
        <f>IF(M4499&lt;=365,1,2)</f>
        <v>1</v>
      </c>
      <c r="M4499" s="266">
        <f>IF(K4499&lt;$C$1,$C$2-$C$1+1,$C$2-K4499+1)</f>
        <v>75</v>
      </c>
      <c r="N4499" s="268">
        <f>M4499/365</f>
        <v>0.20547945205479451</v>
      </c>
      <c r="O4499" s="269">
        <f>'Data and Parameter'!$E$4*'Data and Parameter'!$E$5*('Data and Parameter'!$E$6+'Data and Parameter'!$E$7)*'Data and Parameter'!$E$19*'Data and Parameter'!$E$14*'ER calculations'!N4499</f>
        <v>1.063921047635922</v>
      </c>
    </row>
    <row r="4500" spans="1:15" ht="15">
      <c r="A4500" s="284">
        <v>4496</v>
      </c>
      <c r="B4500" s="287"/>
      <c r="C4500" s="287"/>
      <c r="D4500" s="284" t="s">
        <v>3178</v>
      </c>
      <c r="E4500" s="287"/>
      <c r="F4500" s="285" t="s">
        <v>4621</v>
      </c>
      <c r="G4500" s="266" t="s">
        <v>121</v>
      </c>
      <c r="H4500" s="266">
        <f>IF(G4500="Traditional Stove",0.1,0.2)</f>
        <v>0.1</v>
      </c>
      <c r="I4500" s="266">
        <f>YEAR(J4500)</f>
        <v>2023</v>
      </c>
      <c r="J4500" s="267">
        <v>44971</v>
      </c>
      <c r="K4500" s="267">
        <f>J4500+1</f>
        <v>44972</v>
      </c>
      <c r="L4500" s="266">
        <f>IF(M4500&lt;=365,1,2)</f>
        <v>1</v>
      </c>
      <c r="M4500" s="266">
        <f>IF(K4500&lt;$C$1,$C$2-$C$1+1,$C$2-K4500+1)</f>
        <v>75</v>
      </c>
      <c r="N4500" s="268">
        <f>M4500/365</f>
        <v>0.20547945205479451</v>
      </c>
      <c r="O4500" s="269">
        <f>'Data and Parameter'!$E$4*'Data and Parameter'!$E$5*('Data and Parameter'!$E$6+'Data and Parameter'!$E$7)*'Data and Parameter'!$E$19*'Data and Parameter'!$E$14*'ER calculations'!N4500</f>
        <v>1.063921047635922</v>
      </c>
    </row>
    <row r="4501" spans="1:15" ht="15">
      <c r="A4501" s="284">
        <v>4497</v>
      </c>
      <c r="B4501" s="287"/>
      <c r="C4501" s="287"/>
      <c r="D4501" s="284" t="s">
        <v>3178</v>
      </c>
      <c r="E4501" s="287"/>
      <c r="F4501" s="285" t="s">
        <v>4622</v>
      </c>
      <c r="G4501" s="266" t="s">
        <v>121</v>
      </c>
      <c r="H4501" s="266">
        <f>IF(G4501="Traditional Stove",0.1,0.2)</f>
        <v>0.1</v>
      </c>
      <c r="I4501" s="266">
        <f>YEAR(J4501)</f>
        <v>2023</v>
      </c>
      <c r="J4501" s="267">
        <v>44971</v>
      </c>
      <c r="K4501" s="267">
        <f>J4501+1</f>
        <v>44972</v>
      </c>
      <c r="L4501" s="266">
        <f>IF(M4501&lt;=365,1,2)</f>
        <v>1</v>
      </c>
      <c r="M4501" s="266">
        <f>IF(K4501&lt;$C$1,$C$2-$C$1+1,$C$2-K4501+1)</f>
        <v>75</v>
      </c>
      <c r="N4501" s="268">
        <f>M4501/365</f>
        <v>0.20547945205479451</v>
      </c>
      <c r="O4501" s="269">
        <f>'Data and Parameter'!$E$4*'Data and Parameter'!$E$5*('Data and Parameter'!$E$6+'Data and Parameter'!$E$7)*'Data and Parameter'!$E$19*'Data and Parameter'!$E$14*'ER calculations'!N4501</f>
        <v>1.063921047635922</v>
      </c>
    </row>
    <row r="4502" spans="1:15" ht="15">
      <c r="A4502" s="284">
        <v>4498</v>
      </c>
      <c r="B4502" s="287"/>
      <c r="C4502" s="287"/>
      <c r="D4502" s="284" t="s">
        <v>3178</v>
      </c>
      <c r="E4502" s="287"/>
      <c r="F4502" s="285" t="s">
        <v>4623</v>
      </c>
      <c r="G4502" s="266" t="s">
        <v>121</v>
      </c>
      <c r="H4502" s="266">
        <f>IF(G4502="Traditional Stove",0.1,0.2)</f>
        <v>0.1</v>
      </c>
      <c r="I4502" s="266">
        <f>YEAR(J4502)</f>
        <v>2023</v>
      </c>
      <c r="J4502" s="267">
        <v>44971</v>
      </c>
      <c r="K4502" s="267">
        <f>J4502+1</f>
        <v>44972</v>
      </c>
      <c r="L4502" s="266">
        <f>IF(M4502&lt;=365,1,2)</f>
        <v>1</v>
      </c>
      <c r="M4502" s="266">
        <f>IF(K4502&lt;$C$1,$C$2-$C$1+1,$C$2-K4502+1)</f>
        <v>75</v>
      </c>
      <c r="N4502" s="268">
        <f>M4502/365</f>
        <v>0.20547945205479451</v>
      </c>
      <c r="O4502" s="269">
        <f>'Data and Parameter'!$E$4*'Data and Parameter'!$E$5*('Data and Parameter'!$E$6+'Data and Parameter'!$E$7)*'Data and Parameter'!$E$19*'Data and Parameter'!$E$14*'ER calculations'!N4502</f>
        <v>1.063921047635922</v>
      </c>
    </row>
    <row r="4503" spans="1:15" ht="15">
      <c r="A4503" s="284">
        <v>4499</v>
      </c>
      <c r="B4503" s="287"/>
      <c r="C4503" s="287"/>
      <c r="D4503" s="284" t="s">
        <v>3178</v>
      </c>
      <c r="E4503" s="287"/>
      <c r="F4503" s="285" t="s">
        <v>4624</v>
      </c>
      <c r="G4503" s="266" t="s">
        <v>121</v>
      </c>
      <c r="H4503" s="266">
        <f>IF(G4503="Traditional Stove",0.1,0.2)</f>
        <v>0.1</v>
      </c>
      <c r="I4503" s="266">
        <f>YEAR(J4503)</f>
        <v>2023</v>
      </c>
      <c r="J4503" s="267">
        <v>45005</v>
      </c>
      <c r="K4503" s="267">
        <f>J4503+1</f>
        <v>45006</v>
      </c>
      <c r="L4503" s="266">
        <f>IF(M4503&lt;=365,1,2)</f>
        <v>1</v>
      </c>
      <c r="M4503" s="266">
        <f>IF(K4503&lt;$C$1,$C$2-$C$1+1,$C$2-K4503+1)</f>
        <v>41</v>
      </c>
      <c r="N4503" s="268">
        <f>M4503/365</f>
        <v>0.11232876712328767</v>
      </c>
      <c r="O4503" s="269">
        <f>'Data and Parameter'!$E$4*'Data and Parameter'!$E$5*('Data and Parameter'!$E$6+'Data and Parameter'!$E$7)*'Data and Parameter'!$E$19*'Data and Parameter'!$E$14*'ER calculations'!N4503</f>
        <v>0.58161017270763737</v>
      </c>
    </row>
    <row r="4504" spans="1:15" ht="15">
      <c r="A4504" s="284">
        <v>4500</v>
      </c>
      <c r="B4504" s="287"/>
      <c r="C4504" s="287"/>
      <c r="D4504" s="284" t="s">
        <v>3178</v>
      </c>
      <c r="E4504" s="287"/>
      <c r="F4504" s="285" t="s">
        <v>4625</v>
      </c>
      <c r="G4504" s="266" t="s">
        <v>121</v>
      </c>
      <c r="H4504" s="266">
        <f>IF(G4504="Traditional Stove",0.1,0.2)</f>
        <v>0.1</v>
      </c>
      <c r="I4504" s="266">
        <f>YEAR(J4504)</f>
        <v>2023</v>
      </c>
      <c r="J4504" s="267">
        <v>45005</v>
      </c>
      <c r="K4504" s="267">
        <f>J4504+1</f>
        <v>45006</v>
      </c>
      <c r="L4504" s="266">
        <f>IF(M4504&lt;=365,1,2)</f>
        <v>1</v>
      </c>
      <c r="M4504" s="266">
        <f>IF(K4504&lt;$C$1,$C$2-$C$1+1,$C$2-K4504+1)</f>
        <v>41</v>
      </c>
      <c r="N4504" s="268">
        <f>M4504/365</f>
        <v>0.11232876712328767</v>
      </c>
      <c r="O4504" s="269">
        <f>'Data and Parameter'!$E$4*'Data and Parameter'!$E$5*('Data and Parameter'!$E$6+'Data and Parameter'!$E$7)*'Data and Parameter'!$E$19*'Data and Parameter'!$E$14*'ER calculations'!N4504</f>
        <v>0.58161017270763737</v>
      </c>
    </row>
    <row r="4505" spans="1:15" ht="15">
      <c r="A4505" s="284">
        <v>4501</v>
      </c>
      <c r="B4505" s="287"/>
      <c r="C4505" s="287"/>
      <c r="D4505" s="284" t="s">
        <v>3178</v>
      </c>
      <c r="E4505" s="287"/>
      <c r="F4505" s="285" t="s">
        <v>4626</v>
      </c>
      <c r="G4505" s="266" t="s">
        <v>121</v>
      </c>
      <c r="H4505" s="266">
        <f>IF(G4505="Traditional Stove",0.1,0.2)</f>
        <v>0.1</v>
      </c>
      <c r="I4505" s="266">
        <f>YEAR(J4505)</f>
        <v>2023</v>
      </c>
      <c r="J4505" s="267">
        <v>45005</v>
      </c>
      <c r="K4505" s="267">
        <f>J4505+1</f>
        <v>45006</v>
      </c>
      <c r="L4505" s="266">
        <f>IF(M4505&lt;=365,1,2)</f>
        <v>1</v>
      </c>
      <c r="M4505" s="266">
        <f>IF(K4505&lt;$C$1,$C$2-$C$1+1,$C$2-K4505+1)</f>
        <v>41</v>
      </c>
      <c r="N4505" s="268">
        <f>M4505/365</f>
        <v>0.11232876712328767</v>
      </c>
      <c r="O4505" s="269">
        <f>'Data and Parameter'!$E$4*'Data and Parameter'!$E$5*('Data and Parameter'!$E$6+'Data and Parameter'!$E$7)*'Data and Parameter'!$E$19*'Data and Parameter'!$E$14*'ER calculations'!N4505</f>
        <v>0.58161017270763737</v>
      </c>
    </row>
    <row r="4506" spans="1:15" ht="15">
      <c r="A4506" s="284">
        <v>4502</v>
      </c>
      <c r="B4506" s="287"/>
      <c r="C4506" s="287"/>
      <c r="D4506" s="284" t="s">
        <v>3178</v>
      </c>
      <c r="E4506" s="287"/>
      <c r="F4506" s="285" t="s">
        <v>4627</v>
      </c>
      <c r="G4506" s="266" t="s">
        <v>121</v>
      </c>
      <c r="H4506" s="266">
        <f>IF(G4506="Traditional Stove",0.1,0.2)</f>
        <v>0.1</v>
      </c>
      <c r="I4506" s="266">
        <f>YEAR(J4506)</f>
        <v>2023</v>
      </c>
      <c r="J4506" s="267">
        <v>44971</v>
      </c>
      <c r="K4506" s="267">
        <f>J4506+1</f>
        <v>44972</v>
      </c>
      <c r="L4506" s="266">
        <f>IF(M4506&lt;=365,1,2)</f>
        <v>1</v>
      </c>
      <c r="M4506" s="266">
        <f>IF(K4506&lt;$C$1,$C$2-$C$1+1,$C$2-K4506+1)</f>
        <v>75</v>
      </c>
      <c r="N4506" s="268">
        <f>M4506/365</f>
        <v>0.20547945205479451</v>
      </c>
      <c r="O4506" s="269">
        <f>'Data and Parameter'!$E$4*'Data and Parameter'!$E$5*('Data and Parameter'!$E$6+'Data and Parameter'!$E$7)*'Data and Parameter'!$E$19*'Data and Parameter'!$E$14*'ER calculations'!N4506</f>
        <v>1.063921047635922</v>
      </c>
    </row>
    <row r="4507" spans="1:15" ht="15">
      <c r="A4507" s="284">
        <v>4503</v>
      </c>
      <c r="B4507" s="287"/>
      <c r="C4507" s="287"/>
      <c r="D4507" s="284" t="s">
        <v>3178</v>
      </c>
      <c r="E4507" s="287"/>
      <c r="F4507" s="285" t="s">
        <v>4628</v>
      </c>
      <c r="G4507" s="266" t="s">
        <v>121</v>
      </c>
      <c r="H4507" s="266">
        <f>IF(G4507="Traditional Stove",0.1,0.2)</f>
        <v>0.1</v>
      </c>
      <c r="I4507" s="266">
        <f>YEAR(J4507)</f>
        <v>2023</v>
      </c>
      <c r="J4507" s="267">
        <v>45005</v>
      </c>
      <c r="K4507" s="267">
        <f>J4507+1</f>
        <v>45006</v>
      </c>
      <c r="L4507" s="266">
        <f>IF(M4507&lt;=365,1,2)</f>
        <v>1</v>
      </c>
      <c r="M4507" s="266">
        <f>IF(K4507&lt;$C$1,$C$2-$C$1+1,$C$2-K4507+1)</f>
        <v>41</v>
      </c>
      <c r="N4507" s="268">
        <f>M4507/365</f>
        <v>0.11232876712328767</v>
      </c>
      <c r="O4507" s="269">
        <f>'Data and Parameter'!$E$4*'Data and Parameter'!$E$5*('Data and Parameter'!$E$6+'Data and Parameter'!$E$7)*'Data and Parameter'!$E$19*'Data and Parameter'!$E$14*'ER calculations'!N4507</f>
        <v>0.58161017270763737</v>
      </c>
    </row>
    <row r="4508" spans="1:15" ht="15">
      <c r="A4508" s="284">
        <v>4504</v>
      </c>
      <c r="B4508" s="287"/>
      <c r="C4508" s="287"/>
      <c r="D4508" s="284" t="s">
        <v>3178</v>
      </c>
      <c r="E4508" s="287"/>
      <c r="F4508" s="285" t="s">
        <v>4629</v>
      </c>
      <c r="G4508" s="266" t="s">
        <v>121</v>
      </c>
      <c r="H4508" s="266">
        <f>IF(G4508="Traditional Stove",0.1,0.2)</f>
        <v>0.1</v>
      </c>
      <c r="I4508" s="266">
        <f>YEAR(J4508)</f>
        <v>2023</v>
      </c>
      <c r="J4508" s="267">
        <v>45005</v>
      </c>
      <c r="K4508" s="267">
        <f>J4508+1</f>
        <v>45006</v>
      </c>
      <c r="L4508" s="266">
        <f>IF(M4508&lt;=365,1,2)</f>
        <v>1</v>
      </c>
      <c r="M4508" s="266">
        <f>IF(K4508&lt;$C$1,$C$2-$C$1+1,$C$2-K4508+1)</f>
        <v>41</v>
      </c>
      <c r="N4508" s="268">
        <f>M4508/365</f>
        <v>0.11232876712328767</v>
      </c>
      <c r="O4508" s="269">
        <f>'Data and Parameter'!$E$4*'Data and Parameter'!$E$5*('Data and Parameter'!$E$6+'Data and Parameter'!$E$7)*'Data and Parameter'!$E$19*'Data and Parameter'!$E$14*'ER calculations'!N4508</f>
        <v>0.58161017270763737</v>
      </c>
    </row>
    <row r="4509" spans="1:15" ht="15">
      <c r="A4509" s="284">
        <v>4505</v>
      </c>
      <c r="B4509" s="287"/>
      <c r="C4509" s="287"/>
      <c r="D4509" s="284" t="s">
        <v>3178</v>
      </c>
      <c r="E4509" s="287"/>
      <c r="F4509" s="285" t="s">
        <v>4630</v>
      </c>
      <c r="G4509" s="266" t="s">
        <v>121</v>
      </c>
      <c r="H4509" s="266">
        <f>IF(G4509="Traditional Stove",0.1,0.2)</f>
        <v>0.1</v>
      </c>
      <c r="I4509" s="266">
        <f>YEAR(J4509)</f>
        <v>2023</v>
      </c>
      <c r="J4509" s="267">
        <v>44971</v>
      </c>
      <c r="K4509" s="267">
        <f>J4509+1</f>
        <v>44972</v>
      </c>
      <c r="L4509" s="266">
        <f>IF(M4509&lt;=365,1,2)</f>
        <v>1</v>
      </c>
      <c r="M4509" s="266">
        <f>IF(K4509&lt;$C$1,$C$2-$C$1+1,$C$2-K4509+1)</f>
        <v>75</v>
      </c>
      <c r="N4509" s="268">
        <f>M4509/365</f>
        <v>0.20547945205479451</v>
      </c>
      <c r="O4509" s="269">
        <f>'Data and Parameter'!$E$4*'Data and Parameter'!$E$5*('Data and Parameter'!$E$6+'Data and Parameter'!$E$7)*'Data and Parameter'!$E$19*'Data and Parameter'!$E$14*'ER calculations'!N4509</f>
        <v>1.063921047635922</v>
      </c>
    </row>
    <row r="4510" spans="1:15" ht="15">
      <c r="A4510" s="284">
        <v>4506</v>
      </c>
      <c r="B4510" s="287"/>
      <c r="C4510" s="287"/>
      <c r="D4510" s="284" t="s">
        <v>3178</v>
      </c>
      <c r="E4510" s="287"/>
      <c r="F4510" s="285" t="s">
        <v>4631</v>
      </c>
      <c r="G4510" s="266" t="s">
        <v>121</v>
      </c>
      <c r="H4510" s="266">
        <f>IF(G4510="Traditional Stove",0.1,0.2)</f>
        <v>0.1</v>
      </c>
      <c r="I4510" s="266">
        <f>YEAR(J4510)</f>
        <v>2023</v>
      </c>
      <c r="J4510" s="267">
        <v>45005</v>
      </c>
      <c r="K4510" s="267">
        <f>J4510+1</f>
        <v>45006</v>
      </c>
      <c r="L4510" s="266">
        <f>IF(M4510&lt;=365,1,2)</f>
        <v>1</v>
      </c>
      <c r="M4510" s="266">
        <f>IF(K4510&lt;$C$1,$C$2-$C$1+1,$C$2-K4510+1)</f>
        <v>41</v>
      </c>
      <c r="N4510" s="268">
        <f>M4510/365</f>
        <v>0.11232876712328767</v>
      </c>
      <c r="O4510" s="269">
        <f>'Data and Parameter'!$E$4*'Data and Parameter'!$E$5*('Data and Parameter'!$E$6+'Data and Parameter'!$E$7)*'Data and Parameter'!$E$19*'Data and Parameter'!$E$14*'ER calculations'!N4510</f>
        <v>0.58161017270763737</v>
      </c>
    </row>
    <row r="4511" spans="1:15" ht="15">
      <c r="A4511" s="284">
        <v>4507</v>
      </c>
      <c r="B4511" s="287"/>
      <c r="C4511" s="287"/>
      <c r="D4511" s="284" t="s">
        <v>3178</v>
      </c>
      <c r="E4511" s="287"/>
      <c r="F4511" s="285" t="s">
        <v>4632</v>
      </c>
      <c r="G4511" s="266" t="s">
        <v>121</v>
      </c>
      <c r="H4511" s="266">
        <f>IF(G4511="Traditional Stove",0.1,0.2)</f>
        <v>0.1</v>
      </c>
      <c r="I4511" s="266">
        <f>YEAR(J4511)</f>
        <v>2023</v>
      </c>
      <c r="J4511" s="267">
        <v>44971</v>
      </c>
      <c r="K4511" s="267">
        <f>J4511+1</f>
        <v>44972</v>
      </c>
      <c r="L4511" s="266">
        <f>IF(M4511&lt;=365,1,2)</f>
        <v>1</v>
      </c>
      <c r="M4511" s="266">
        <f>IF(K4511&lt;$C$1,$C$2-$C$1+1,$C$2-K4511+1)</f>
        <v>75</v>
      </c>
      <c r="N4511" s="268">
        <f>M4511/365</f>
        <v>0.20547945205479451</v>
      </c>
      <c r="O4511" s="269">
        <f>'Data and Parameter'!$E$4*'Data and Parameter'!$E$5*('Data and Parameter'!$E$6+'Data and Parameter'!$E$7)*'Data and Parameter'!$E$19*'Data and Parameter'!$E$14*'ER calculations'!N4511</f>
        <v>1.063921047635922</v>
      </c>
    </row>
    <row r="4512" spans="1:15" ht="15">
      <c r="A4512" s="284">
        <v>4508</v>
      </c>
      <c r="B4512" s="287"/>
      <c r="C4512" s="287"/>
      <c r="D4512" s="284" t="s">
        <v>3178</v>
      </c>
      <c r="E4512" s="287"/>
      <c r="F4512" s="285" t="s">
        <v>4633</v>
      </c>
      <c r="G4512" s="266" t="s">
        <v>121</v>
      </c>
      <c r="H4512" s="266">
        <f>IF(G4512="Traditional Stove",0.1,0.2)</f>
        <v>0.1</v>
      </c>
      <c r="I4512" s="266">
        <f>YEAR(J4512)</f>
        <v>2023</v>
      </c>
      <c r="J4512" s="267">
        <v>44971</v>
      </c>
      <c r="K4512" s="267">
        <f>J4512+1</f>
        <v>44972</v>
      </c>
      <c r="L4512" s="266">
        <f>IF(M4512&lt;=365,1,2)</f>
        <v>1</v>
      </c>
      <c r="M4512" s="266">
        <f>IF(K4512&lt;$C$1,$C$2-$C$1+1,$C$2-K4512+1)</f>
        <v>75</v>
      </c>
      <c r="N4512" s="268">
        <f>M4512/365</f>
        <v>0.20547945205479451</v>
      </c>
      <c r="O4512" s="269">
        <f>'Data and Parameter'!$E$4*'Data and Parameter'!$E$5*('Data and Parameter'!$E$6+'Data and Parameter'!$E$7)*'Data and Parameter'!$E$19*'Data and Parameter'!$E$14*'ER calculations'!N4512</f>
        <v>1.063921047635922</v>
      </c>
    </row>
    <row r="4513" spans="1:15" ht="15">
      <c r="A4513" s="284">
        <v>4509</v>
      </c>
      <c r="B4513" s="287"/>
      <c r="C4513" s="287"/>
      <c r="D4513" s="284" t="s">
        <v>1376</v>
      </c>
      <c r="E4513" s="287"/>
      <c r="F4513" s="285" t="s">
        <v>4634</v>
      </c>
      <c r="G4513" s="266" t="s">
        <v>121</v>
      </c>
      <c r="H4513" s="266">
        <f>IF(G4513="Traditional Stove",0.1,0.2)</f>
        <v>0.1</v>
      </c>
      <c r="I4513" s="266">
        <f>YEAR(J4513)</f>
        <v>2023</v>
      </c>
      <c r="J4513" s="267">
        <v>44988</v>
      </c>
      <c r="K4513" s="267">
        <f>J4513+1</f>
        <v>44989</v>
      </c>
      <c r="L4513" s="266">
        <f>IF(M4513&lt;=365,1,2)</f>
        <v>1</v>
      </c>
      <c r="M4513" s="266">
        <f>IF(K4513&lt;$C$1,$C$2-$C$1+1,$C$2-K4513+1)</f>
        <v>58</v>
      </c>
      <c r="N4513" s="268">
        <f>M4513/365</f>
        <v>0.15890410958904111</v>
      </c>
      <c r="O4513" s="269">
        <f>'Data and Parameter'!$E$4*'Data and Parameter'!$E$5*('Data and Parameter'!$E$6+'Data and Parameter'!$E$7)*'Data and Parameter'!$E$19*'Data and Parameter'!$E$14*'ER calculations'!N4513</f>
        <v>0.82276561017177985</v>
      </c>
    </row>
    <row r="4514" spans="1:15" ht="15">
      <c r="A4514" s="284">
        <v>4510</v>
      </c>
      <c r="B4514" s="287"/>
      <c r="C4514" s="287"/>
      <c r="D4514" s="284" t="s">
        <v>3178</v>
      </c>
      <c r="E4514" s="287"/>
      <c r="F4514" s="285" t="s">
        <v>4635</v>
      </c>
      <c r="G4514" s="266" t="s">
        <v>121</v>
      </c>
      <c r="H4514" s="266">
        <f>IF(G4514="Traditional Stove",0.1,0.2)</f>
        <v>0.1</v>
      </c>
      <c r="I4514" s="266">
        <f>YEAR(J4514)</f>
        <v>2023</v>
      </c>
      <c r="J4514" s="267">
        <v>44971</v>
      </c>
      <c r="K4514" s="267">
        <f>J4514+1</f>
        <v>44972</v>
      </c>
      <c r="L4514" s="266">
        <f>IF(M4514&lt;=365,1,2)</f>
        <v>1</v>
      </c>
      <c r="M4514" s="266">
        <f>IF(K4514&lt;$C$1,$C$2-$C$1+1,$C$2-K4514+1)</f>
        <v>75</v>
      </c>
      <c r="N4514" s="268">
        <f>M4514/365</f>
        <v>0.20547945205479451</v>
      </c>
      <c r="O4514" s="269">
        <f>'Data and Parameter'!$E$4*'Data and Parameter'!$E$5*('Data and Parameter'!$E$6+'Data and Parameter'!$E$7)*'Data and Parameter'!$E$19*'Data and Parameter'!$E$14*'ER calculations'!N4514</f>
        <v>1.063921047635922</v>
      </c>
    </row>
    <row r="4515" spans="1:15" ht="15">
      <c r="A4515" s="284">
        <v>4511</v>
      </c>
      <c r="B4515" s="287"/>
      <c r="C4515" s="287"/>
      <c r="D4515" s="284" t="s">
        <v>3178</v>
      </c>
      <c r="E4515" s="287"/>
      <c r="F4515" s="285" t="s">
        <v>4636</v>
      </c>
      <c r="G4515" s="266" t="s">
        <v>121</v>
      </c>
      <c r="H4515" s="266">
        <f>IF(G4515="Traditional Stove",0.1,0.2)</f>
        <v>0.1</v>
      </c>
      <c r="I4515" s="266">
        <f>YEAR(J4515)</f>
        <v>2023</v>
      </c>
      <c r="J4515" s="267">
        <v>44971</v>
      </c>
      <c r="K4515" s="267">
        <f>J4515+1</f>
        <v>44972</v>
      </c>
      <c r="L4515" s="266">
        <f>IF(M4515&lt;=365,1,2)</f>
        <v>1</v>
      </c>
      <c r="M4515" s="266">
        <f>IF(K4515&lt;$C$1,$C$2-$C$1+1,$C$2-K4515+1)</f>
        <v>75</v>
      </c>
      <c r="N4515" s="268">
        <f>M4515/365</f>
        <v>0.20547945205479451</v>
      </c>
      <c r="O4515" s="269">
        <f>'Data and Parameter'!$E$4*'Data and Parameter'!$E$5*('Data and Parameter'!$E$6+'Data and Parameter'!$E$7)*'Data and Parameter'!$E$19*'Data and Parameter'!$E$14*'ER calculations'!N4515</f>
        <v>1.063921047635922</v>
      </c>
    </row>
    <row r="4516" spans="1:15" ht="15">
      <c r="A4516" s="284">
        <v>4512</v>
      </c>
      <c r="B4516" s="287"/>
      <c r="C4516" s="287"/>
      <c r="D4516" s="284" t="s">
        <v>1376</v>
      </c>
      <c r="E4516" s="287"/>
      <c r="F4516" s="285" t="s">
        <v>4637</v>
      </c>
      <c r="G4516" s="266" t="s">
        <v>121</v>
      </c>
      <c r="H4516" s="266">
        <f>IF(G4516="Traditional Stove",0.1,0.2)</f>
        <v>0.1</v>
      </c>
      <c r="I4516" s="266">
        <f>YEAR(J4516)</f>
        <v>2023</v>
      </c>
      <c r="J4516" s="267">
        <v>44988</v>
      </c>
      <c r="K4516" s="267">
        <f>J4516+1</f>
        <v>44989</v>
      </c>
      <c r="L4516" s="266">
        <f>IF(M4516&lt;=365,1,2)</f>
        <v>1</v>
      </c>
      <c r="M4516" s="266">
        <f>IF(K4516&lt;$C$1,$C$2-$C$1+1,$C$2-K4516+1)</f>
        <v>58</v>
      </c>
      <c r="N4516" s="268">
        <f>M4516/365</f>
        <v>0.15890410958904111</v>
      </c>
      <c r="O4516" s="269">
        <f>'Data and Parameter'!$E$4*'Data and Parameter'!$E$5*('Data and Parameter'!$E$6+'Data and Parameter'!$E$7)*'Data and Parameter'!$E$19*'Data and Parameter'!$E$14*'ER calculations'!N4516</f>
        <v>0.82276561017177985</v>
      </c>
    </row>
    <row r="4517" spans="1:15" ht="15">
      <c r="A4517" s="284">
        <v>4513</v>
      </c>
      <c r="B4517" s="287"/>
      <c r="C4517" s="287"/>
      <c r="D4517" s="284" t="s">
        <v>3178</v>
      </c>
      <c r="E4517" s="287"/>
      <c r="F4517" s="285" t="s">
        <v>4638</v>
      </c>
      <c r="G4517" s="266" t="s">
        <v>121</v>
      </c>
      <c r="H4517" s="266">
        <f>IF(G4517="Traditional Stove",0.1,0.2)</f>
        <v>0.1</v>
      </c>
      <c r="I4517" s="266">
        <f>YEAR(J4517)</f>
        <v>2023</v>
      </c>
      <c r="J4517" s="267">
        <v>44971</v>
      </c>
      <c r="K4517" s="267">
        <f>J4517+1</f>
        <v>44972</v>
      </c>
      <c r="L4517" s="266">
        <f>IF(M4517&lt;=365,1,2)</f>
        <v>1</v>
      </c>
      <c r="M4517" s="266">
        <f>IF(K4517&lt;$C$1,$C$2-$C$1+1,$C$2-K4517+1)</f>
        <v>75</v>
      </c>
      <c r="N4517" s="268">
        <f>M4517/365</f>
        <v>0.20547945205479451</v>
      </c>
      <c r="O4517" s="269">
        <f>'Data and Parameter'!$E$4*'Data and Parameter'!$E$5*('Data and Parameter'!$E$6+'Data and Parameter'!$E$7)*'Data and Parameter'!$E$19*'Data and Parameter'!$E$14*'ER calculations'!N4517</f>
        <v>1.063921047635922</v>
      </c>
    </row>
    <row r="4518" spans="1:15" ht="15">
      <c r="A4518" s="284">
        <v>4514</v>
      </c>
      <c r="B4518" s="287"/>
      <c r="C4518" s="287"/>
      <c r="D4518" s="284" t="s">
        <v>1376</v>
      </c>
      <c r="E4518" s="287"/>
      <c r="F4518" s="285" t="s">
        <v>4639</v>
      </c>
      <c r="G4518" s="266" t="s">
        <v>121</v>
      </c>
      <c r="H4518" s="266">
        <f>IF(G4518="Traditional Stove",0.1,0.2)</f>
        <v>0.1</v>
      </c>
      <c r="I4518" s="266">
        <f>YEAR(J4518)</f>
        <v>2023</v>
      </c>
      <c r="J4518" s="267">
        <v>44988</v>
      </c>
      <c r="K4518" s="267">
        <f>J4518+1</f>
        <v>44989</v>
      </c>
      <c r="L4518" s="266">
        <f>IF(M4518&lt;=365,1,2)</f>
        <v>1</v>
      </c>
      <c r="M4518" s="266">
        <f>IF(K4518&lt;$C$1,$C$2-$C$1+1,$C$2-K4518+1)</f>
        <v>58</v>
      </c>
      <c r="N4518" s="268">
        <f>M4518/365</f>
        <v>0.15890410958904111</v>
      </c>
      <c r="O4518" s="269">
        <f>'Data and Parameter'!$E$4*'Data and Parameter'!$E$5*('Data and Parameter'!$E$6+'Data and Parameter'!$E$7)*'Data and Parameter'!$E$19*'Data and Parameter'!$E$14*'ER calculations'!N4518</f>
        <v>0.82276561017177985</v>
      </c>
    </row>
    <row r="4519" spans="1:15" ht="15">
      <c r="A4519" s="284">
        <v>4515</v>
      </c>
      <c r="B4519" s="287"/>
      <c r="C4519" s="287"/>
      <c r="D4519" s="284" t="s">
        <v>3178</v>
      </c>
      <c r="E4519" s="287"/>
      <c r="F4519" s="285" t="s">
        <v>4640</v>
      </c>
      <c r="G4519" s="266" t="s">
        <v>121</v>
      </c>
      <c r="H4519" s="266">
        <f>IF(G4519="Traditional Stove",0.1,0.2)</f>
        <v>0.1</v>
      </c>
      <c r="I4519" s="266">
        <f>YEAR(J4519)</f>
        <v>2023</v>
      </c>
      <c r="J4519" s="267">
        <v>44971</v>
      </c>
      <c r="K4519" s="267">
        <f>J4519+1</f>
        <v>44972</v>
      </c>
      <c r="L4519" s="266">
        <f>IF(M4519&lt;=365,1,2)</f>
        <v>1</v>
      </c>
      <c r="M4519" s="266">
        <f>IF(K4519&lt;$C$1,$C$2-$C$1+1,$C$2-K4519+1)</f>
        <v>75</v>
      </c>
      <c r="N4519" s="268">
        <f>M4519/365</f>
        <v>0.20547945205479451</v>
      </c>
      <c r="O4519" s="269">
        <f>'Data and Parameter'!$E$4*'Data and Parameter'!$E$5*('Data and Parameter'!$E$6+'Data and Parameter'!$E$7)*'Data and Parameter'!$E$19*'Data and Parameter'!$E$14*'ER calculations'!N4519</f>
        <v>1.063921047635922</v>
      </c>
    </row>
    <row r="4520" spans="1:15" ht="15">
      <c r="A4520" s="284">
        <v>4516</v>
      </c>
      <c r="B4520" s="287"/>
      <c r="C4520" s="287"/>
      <c r="D4520" s="284" t="s">
        <v>1376</v>
      </c>
      <c r="E4520" s="287"/>
      <c r="F4520" s="285" t="s">
        <v>4641</v>
      </c>
      <c r="G4520" s="266" t="s">
        <v>121</v>
      </c>
      <c r="H4520" s="266">
        <f>IF(G4520="Traditional Stove",0.1,0.2)</f>
        <v>0.1</v>
      </c>
      <c r="I4520" s="266">
        <f>YEAR(J4520)</f>
        <v>2023</v>
      </c>
      <c r="J4520" s="267">
        <v>44988</v>
      </c>
      <c r="K4520" s="267">
        <f>J4520+1</f>
        <v>44989</v>
      </c>
      <c r="L4520" s="266">
        <f>IF(M4520&lt;=365,1,2)</f>
        <v>1</v>
      </c>
      <c r="M4520" s="266">
        <f>IF(K4520&lt;$C$1,$C$2-$C$1+1,$C$2-K4520+1)</f>
        <v>58</v>
      </c>
      <c r="N4520" s="268">
        <f>M4520/365</f>
        <v>0.15890410958904111</v>
      </c>
      <c r="O4520" s="269">
        <f>'Data and Parameter'!$E$4*'Data and Parameter'!$E$5*('Data and Parameter'!$E$6+'Data and Parameter'!$E$7)*'Data and Parameter'!$E$19*'Data and Parameter'!$E$14*'ER calculations'!N4520</f>
        <v>0.82276561017177985</v>
      </c>
    </row>
    <row r="4521" spans="1:15" ht="15">
      <c r="A4521" s="284">
        <v>4517</v>
      </c>
      <c r="B4521" s="287"/>
      <c r="C4521" s="287"/>
      <c r="D4521" s="284" t="s">
        <v>3178</v>
      </c>
      <c r="E4521" s="287"/>
      <c r="F4521" s="285" t="s">
        <v>4642</v>
      </c>
      <c r="G4521" s="266" t="s">
        <v>121</v>
      </c>
      <c r="H4521" s="266">
        <f>IF(G4521="Traditional Stove",0.1,0.2)</f>
        <v>0.1</v>
      </c>
      <c r="I4521" s="266">
        <f>YEAR(J4521)</f>
        <v>2023</v>
      </c>
      <c r="J4521" s="267">
        <v>44971</v>
      </c>
      <c r="K4521" s="267">
        <f>J4521+1</f>
        <v>44972</v>
      </c>
      <c r="L4521" s="266">
        <f>IF(M4521&lt;=365,1,2)</f>
        <v>1</v>
      </c>
      <c r="M4521" s="266">
        <f>IF(K4521&lt;$C$1,$C$2-$C$1+1,$C$2-K4521+1)</f>
        <v>75</v>
      </c>
      <c r="N4521" s="268">
        <f>M4521/365</f>
        <v>0.20547945205479451</v>
      </c>
      <c r="O4521" s="269">
        <f>'Data and Parameter'!$E$4*'Data and Parameter'!$E$5*('Data and Parameter'!$E$6+'Data and Parameter'!$E$7)*'Data and Parameter'!$E$19*'Data and Parameter'!$E$14*'ER calculations'!N4521</f>
        <v>1.063921047635922</v>
      </c>
    </row>
    <row r="4522" spans="1:15" ht="15">
      <c r="A4522" s="284">
        <v>4518</v>
      </c>
      <c r="B4522" s="287"/>
      <c r="C4522" s="287"/>
      <c r="D4522" s="284" t="s">
        <v>3178</v>
      </c>
      <c r="E4522" s="287"/>
      <c r="F4522" s="285" t="s">
        <v>4643</v>
      </c>
      <c r="G4522" s="266" t="s">
        <v>121</v>
      </c>
      <c r="H4522" s="266">
        <f>IF(G4522="Traditional Stove",0.1,0.2)</f>
        <v>0.1</v>
      </c>
      <c r="I4522" s="266">
        <f>YEAR(J4522)</f>
        <v>2023</v>
      </c>
      <c r="J4522" s="267">
        <v>44971</v>
      </c>
      <c r="K4522" s="267">
        <f>J4522+1</f>
        <v>44972</v>
      </c>
      <c r="L4522" s="266">
        <f>IF(M4522&lt;=365,1,2)</f>
        <v>1</v>
      </c>
      <c r="M4522" s="266">
        <f>IF(K4522&lt;$C$1,$C$2-$C$1+1,$C$2-K4522+1)</f>
        <v>75</v>
      </c>
      <c r="N4522" s="268">
        <f>M4522/365</f>
        <v>0.20547945205479451</v>
      </c>
      <c r="O4522" s="269">
        <f>'Data and Parameter'!$E$4*'Data and Parameter'!$E$5*('Data and Parameter'!$E$6+'Data and Parameter'!$E$7)*'Data and Parameter'!$E$19*'Data and Parameter'!$E$14*'ER calculations'!N4522</f>
        <v>1.063921047635922</v>
      </c>
    </row>
    <row r="4523" spans="1:15" ht="15">
      <c r="A4523" s="284">
        <v>4519</v>
      </c>
      <c r="B4523" s="287"/>
      <c r="C4523" s="287"/>
      <c r="D4523" s="284" t="s">
        <v>3178</v>
      </c>
      <c r="E4523" s="287"/>
      <c r="F4523" s="285" t="s">
        <v>4644</v>
      </c>
      <c r="G4523" s="266" t="s">
        <v>121</v>
      </c>
      <c r="H4523" s="266">
        <f>IF(G4523="Traditional Stove",0.1,0.2)</f>
        <v>0.1</v>
      </c>
      <c r="I4523" s="266">
        <f>YEAR(J4523)</f>
        <v>2023</v>
      </c>
      <c r="J4523" s="267">
        <v>44971</v>
      </c>
      <c r="K4523" s="267">
        <f>J4523+1</f>
        <v>44972</v>
      </c>
      <c r="L4523" s="266">
        <f>IF(M4523&lt;=365,1,2)</f>
        <v>1</v>
      </c>
      <c r="M4523" s="266">
        <f>IF(K4523&lt;$C$1,$C$2-$C$1+1,$C$2-K4523+1)</f>
        <v>75</v>
      </c>
      <c r="N4523" s="268">
        <f>M4523/365</f>
        <v>0.20547945205479451</v>
      </c>
      <c r="O4523" s="269">
        <f>'Data and Parameter'!$E$4*'Data and Parameter'!$E$5*('Data and Parameter'!$E$6+'Data and Parameter'!$E$7)*'Data and Parameter'!$E$19*'Data and Parameter'!$E$14*'ER calculations'!N4523</f>
        <v>1.063921047635922</v>
      </c>
    </row>
    <row r="4524" spans="1:15" ht="15">
      <c r="A4524" s="284">
        <v>4520</v>
      </c>
      <c r="B4524" s="287"/>
      <c r="C4524" s="287"/>
      <c r="D4524" s="284" t="s">
        <v>3178</v>
      </c>
      <c r="E4524" s="287"/>
      <c r="F4524" s="285" t="s">
        <v>4645</v>
      </c>
      <c r="G4524" s="266" t="s">
        <v>121</v>
      </c>
      <c r="H4524" s="266">
        <f>IF(G4524="Traditional Stove",0.1,0.2)</f>
        <v>0.1</v>
      </c>
      <c r="I4524" s="266">
        <f>YEAR(J4524)</f>
        <v>2023</v>
      </c>
      <c r="J4524" s="267">
        <v>44971</v>
      </c>
      <c r="K4524" s="267">
        <f>J4524+1</f>
        <v>44972</v>
      </c>
      <c r="L4524" s="266">
        <f>IF(M4524&lt;=365,1,2)</f>
        <v>1</v>
      </c>
      <c r="M4524" s="266">
        <f>IF(K4524&lt;$C$1,$C$2-$C$1+1,$C$2-K4524+1)</f>
        <v>75</v>
      </c>
      <c r="N4524" s="268">
        <f>M4524/365</f>
        <v>0.20547945205479451</v>
      </c>
      <c r="O4524" s="269">
        <f>'Data and Parameter'!$E$4*'Data and Parameter'!$E$5*('Data and Parameter'!$E$6+'Data and Parameter'!$E$7)*'Data and Parameter'!$E$19*'Data and Parameter'!$E$14*'ER calculations'!N4524</f>
        <v>1.063921047635922</v>
      </c>
    </row>
    <row r="4525" spans="1:15" ht="15">
      <c r="A4525" s="284">
        <v>4521</v>
      </c>
      <c r="B4525" s="287"/>
      <c r="C4525" s="287"/>
      <c r="D4525" s="284" t="s">
        <v>1376</v>
      </c>
      <c r="E4525" s="287"/>
      <c r="F4525" s="285" t="s">
        <v>4646</v>
      </c>
      <c r="G4525" s="266" t="s">
        <v>121</v>
      </c>
      <c r="H4525" s="266">
        <f>IF(G4525="Traditional Stove",0.1,0.2)</f>
        <v>0.1</v>
      </c>
      <c r="I4525" s="266">
        <f>YEAR(J4525)</f>
        <v>2023</v>
      </c>
      <c r="J4525" s="267">
        <v>44988</v>
      </c>
      <c r="K4525" s="267">
        <f>J4525+1</f>
        <v>44989</v>
      </c>
      <c r="L4525" s="266">
        <f>IF(M4525&lt;=365,1,2)</f>
        <v>1</v>
      </c>
      <c r="M4525" s="266">
        <f>IF(K4525&lt;$C$1,$C$2-$C$1+1,$C$2-K4525+1)</f>
        <v>58</v>
      </c>
      <c r="N4525" s="268">
        <f>M4525/365</f>
        <v>0.15890410958904111</v>
      </c>
      <c r="O4525" s="269">
        <f>'Data and Parameter'!$E$4*'Data and Parameter'!$E$5*('Data and Parameter'!$E$6+'Data and Parameter'!$E$7)*'Data and Parameter'!$E$19*'Data and Parameter'!$E$14*'ER calculations'!N4525</f>
        <v>0.82276561017177985</v>
      </c>
    </row>
    <row r="4526" spans="1:15" ht="15">
      <c r="A4526" s="284">
        <v>4522</v>
      </c>
      <c r="B4526" s="287"/>
      <c r="C4526" s="287"/>
      <c r="D4526" s="284" t="s">
        <v>119</v>
      </c>
      <c r="E4526" s="287"/>
      <c r="F4526" s="285" t="s">
        <v>4647</v>
      </c>
      <c r="G4526" s="266" t="s">
        <v>121</v>
      </c>
      <c r="H4526" s="266">
        <f>IF(G4526="Traditional Stove",0.1,0.2)</f>
        <v>0.1</v>
      </c>
      <c r="I4526" s="266">
        <f>YEAR(J4526)</f>
        <v>2023</v>
      </c>
      <c r="J4526" s="267">
        <v>45003</v>
      </c>
      <c r="K4526" s="267">
        <f>J4526+1</f>
        <v>45004</v>
      </c>
      <c r="L4526" s="266">
        <f>IF(M4526&lt;=365,1,2)</f>
        <v>1</v>
      </c>
      <c r="M4526" s="266">
        <f>IF(K4526&lt;$C$1,$C$2-$C$1+1,$C$2-K4526+1)</f>
        <v>43</v>
      </c>
      <c r="N4526" s="268">
        <f>M4526/365</f>
        <v>0.11780821917808219</v>
      </c>
      <c r="O4526" s="269">
        <f>'Data and Parameter'!$E$4*'Data and Parameter'!$E$5*('Data and Parameter'!$E$6+'Data and Parameter'!$E$7)*'Data and Parameter'!$E$19*'Data and Parameter'!$E$14*'ER calculations'!N4526</f>
        <v>0.60998140064459527</v>
      </c>
    </row>
    <row r="4527" spans="1:15" ht="15">
      <c r="A4527" s="284">
        <v>4523</v>
      </c>
      <c r="B4527" s="287"/>
      <c r="C4527" s="287"/>
      <c r="D4527" s="284" t="s">
        <v>119</v>
      </c>
      <c r="E4527" s="287"/>
      <c r="F4527" s="285" t="s">
        <v>4648</v>
      </c>
      <c r="G4527" s="266" t="s">
        <v>121</v>
      </c>
      <c r="H4527" s="266">
        <f>IF(G4527="Traditional Stove",0.1,0.2)</f>
        <v>0.1</v>
      </c>
      <c r="I4527" s="266">
        <f>YEAR(J4527)</f>
        <v>2023</v>
      </c>
      <c r="J4527" s="267">
        <v>45003</v>
      </c>
      <c r="K4527" s="267">
        <f>J4527+1</f>
        <v>45004</v>
      </c>
      <c r="L4527" s="266">
        <f>IF(M4527&lt;=365,1,2)</f>
        <v>1</v>
      </c>
      <c r="M4527" s="266">
        <f>IF(K4527&lt;$C$1,$C$2-$C$1+1,$C$2-K4527+1)</f>
        <v>43</v>
      </c>
      <c r="N4527" s="268">
        <f>M4527/365</f>
        <v>0.11780821917808219</v>
      </c>
      <c r="O4527" s="269">
        <f>'Data and Parameter'!$E$4*'Data and Parameter'!$E$5*('Data and Parameter'!$E$6+'Data and Parameter'!$E$7)*'Data and Parameter'!$E$19*'Data and Parameter'!$E$14*'ER calculations'!N4527</f>
        <v>0.60998140064459527</v>
      </c>
    </row>
    <row r="4528" spans="1:15" ht="15">
      <c r="A4528" s="284">
        <v>4524</v>
      </c>
      <c r="B4528" s="287"/>
      <c r="C4528" s="287"/>
      <c r="D4528" s="284" t="s">
        <v>119</v>
      </c>
      <c r="E4528" s="287"/>
      <c r="F4528" s="285" t="s">
        <v>4649</v>
      </c>
      <c r="G4528" s="266" t="s">
        <v>121</v>
      </c>
      <c r="H4528" s="266">
        <f>IF(G4528="Traditional Stove",0.1,0.2)</f>
        <v>0.1</v>
      </c>
      <c r="I4528" s="266">
        <f>YEAR(J4528)</f>
        <v>2023</v>
      </c>
      <c r="J4528" s="267">
        <v>44999</v>
      </c>
      <c r="K4528" s="267">
        <f>J4528+1</f>
        <v>45000</v>
      </c>
      <c r="L4528" s="266">
        <f>IF(M4528&lt;=365,1,2)</f>
        <v>1</v>
      </c>
      <c r="M4528" s="266">
        <f>IF(K4528&lt;$C$1,$C$2-$C$1+1,$C$2-K4528+1)</f>
        <v>47</v>
      </c>
      <c r="N4528" s="268">
        <f>M4528/365</f>
        <v>0.12876712328767123</v>
      </c>
      <c r="O4528" s="269">
        <f>'Data and Parameter'!$E$4*'Data and Parameter'!$E$5*('Data and Parameter'!$E$6+'Data and Parameter'!$E$7)*'Data and Parameter'!$E$19*'Data and Parameter'!$E$14*'ER calculations'!N4528</f>
        <v>0.66672385651851118</v>
      </c>
    </row>
    <row r="4529" spans="1:15" ht="15">
      <c r="A4529" s="284">
        <v>4525</v>
      </c>
      <c r="B4529" s="287"/>
      <c r="C4529" s="287"/>
      <c r="D4529" s="284" t="s">
        <v>119</v>
      </c>
      <c r="E4529" s="287"/>
      <c r="F4529" s="285" t="s">
        <v>4650</v>
      </c>
      <c r="G4529" s="266" t="s">
        <v>121</v>
      </c>
      <c r="H4529" s="266">
        <f>IF(G4529="Traditional Stove",0.1,0.2)</f>
        <v>0.1</v>
      </c>
      <c r="I4529" s="266">
        <f>YEAR(J4529)</f>
        <v>2023</v>
      </c>
      <c r="J4529" s="267">
        <v>44971</v>
      </c>
      <c r="K4529" s="267">
        <f>J4529+1</f>
        <v>44972</v>
      </c>
      <c r="L4529" s="266">
        <f>IF(M4529&lt;=365,1,2)</f>
        <v>1</v>
      </c>
      <c r="M4529" s="266">
        <f>IF(K4529&lt;$C$1,$C$2-$C$1+1,$C$2-K4529+1)</f>
        <v>75</v>
      </c>
      <c r="N4529" s="268">
        <f>M4529/365</f>
        <v>0.20547945205479451</v>
      </c>
      <c r="O4529" s="269">
        <f>'Data and Parameter'!$E$4*'Data and Parameter'!$E$5*('Data and Parameter'!$E$6+'Data and Parameter'!$E$7)*'Data and Parameter'!$E$19*'Data and Parameter'!$E$14*'ER calculations'!N4529</f>
        <v>1.063921047635922</v>
      </c>
    </row>
    <row r="4530" spans="1:15" ht="15">
      <c r="A4530" s="284">
        <v>4526</v>
      </c>
      <c r="B4530" s="287"/>
      <c r="C4530" s="287"/>
      <c r="D4530" s="284" t="s">
        <v>119</v>
      </c>
      <c r="E4530" s="287"/>
      <c r="F4530" s="285" t="s">
        <v>4651</v>
      </c>
      <c r="G4530" s="266" t="s">
        <v>121</v>
      </c>
      <c r="H4530" s="266">
        <f>IF(G4530="Traditional Stove",0.1,0.2)</f>
        <v>0.1</v>
      </c>
      <c r="I4530" s="266">
        <f>YEAR(J4530)</f>
        <v>2023</v>
      </c>
      <c r="J4530" s="267">
        <v>44999</v>
      </c>
      <c r="K4530" s="267">
        <f>J4530+1</f>
        <v>45000</v>
      </c>
      <c r="L4530" s="266">
        <f>IF(M4530&lt;=365,1,2)</f>
        <v>1</v>
      </c>
      <c r="M4530" s="266">
        <f>IF(K4530&lt;$C$1,$C$2-$C$1+1,$C$2-K4530+1)</f>
        <v>47</v>
      </c>
      <c r="N4530" s="268">
        <f>M4530/365</f>
        <v>0.12876712328767123</v>
      </c>
      <c r="O4530" s="269">
        <f>'Data and Parameter'!$E$4*'Data and Parameter'!$E$5*('Data and Parameter'!$E$6+'Data and Parameter'!$E$7)*'Data and Parameter'!$E$19*'Data and Parameter'!$E$14*'ER calculations'!N4530</f>
        <v>0.66672385651851118</v>
      </c>
    </row>
    <row r="4531" spans="1:15" ht="15">
      <c r="A4531" s="284">
        <v>4527</v>
      </c>
      <c r="B4531" s="287"/>
      <c r="C4531" s="287"/>
      <c r="D4531" s="284" t="s">
        <v>588</v>
      </c>
      <c r="E4531" s="287"/>
      <c r="F4531" s="285" t="s">
        <v>4652</v>
      </c>
      <c r="G4531" s="266" t="s">
        <v>121</v>
      </c>
      <c r="H4531" s="266">
        <f>IF(G4531="Traditional Stove",0.1,0.2)</f>
        <v>0.1</v>
      </c>
      <c r="I4531" s="266">
        <f>YEAR(J4531)</f>
        <v>2023</v>
      </c>
      <c r="J4531" s="267">
        <v>45014</v>
      </c>
      <c r="K4531" s="267">
        <f>J4531+1</f>
        <v>45015</v>
      </c>
      <c r="L4531" s="266">
        <f>IF(M4531&lt;=365,1,2)</f>
        <v>1</v>
      </c>
      <c r="M4531" s="266">
        <f>IF(K4531&lt;$C$1,$C$2-$C$1+1,$C$2-K4531+1)</f>
        <v>32</v>
      </c>
      <c r="N4531" s="268">
        <f>M4531/365</f>
        <v>8.7671232876712329E-2</v>
      </c>
      <c r="O4531" s="269">
        <f>'Data and Parameter'!$E$4*'Data and Parameter'!$E$5*('Data and Parameter'!$E$6+'Data and Parameter'!$E$7)*'Data and Parameter'!$E$19*'Data and Parameter'!$E$14*'ER calculations'!N4531</f>
        <v>0.45393964699132677</v>
      </c>
    </row>
    <row r="4532" spans="1:15" ht="15">
      <c r="A4532" s="284">
        <v>4528</v>
      </c>
      <c r="B4532" s="287"/>
      <c r="C4532" s="287"/>
      <c r="D4532" s="284" t="s">
        <v>588</v>
      </c>
      <c r="E4532" s="287"/>
      <c r="F4532" s="285" t="s">
        <v>4653</v>
      </c>
      <c r="G4532" s="266" t="s">
        <v>121</v>
      </c>
      <c r="H4532" s="266">
        <f>IF(G4532="Traditional Stove",0.1,0.2)</f>
        <v>0.1</v>
      </c>
      <c r="I4532" s="266">
        <f>YEAR(J4532)</f>
        <v>2023</v>
      </c>
      <c r="J4532" s="267">
        <v>45014</v>
      </c>
      <c r="K4532" s="267">
        <f>J4532+1</f>
        <v>45015</v>
      </c>
      <c r="L4532" s="266">
        <f>IF(M4532&lt;=365,1,2)</f>
        <v>1</v>
      </c>
      <c r="M4532" s="266">
        <f>IF(K4532&lt;$C$1,$C$2-$C$1+1,$C$2-K4532+1)</f>
        <v>32</v>
      </c>
      <c r="N4532" s="268">
        <f>M4532/365</f>
        <v>8.7671232876712329E-2</v>
      </c>
      <c r="O4532" s="269">
        <f>'Data and Parameter'!$E$4*'Data and Parameter'!$E$5*('Data and Parameter'!$E$6+'Data and Parameter'!$E$7)*'Data and Parameter'!$E$19*'Data and Parameter'!$E$14*'ER calculations'!N4532</f>
        <v>0.45393964699132677</v>
      </c>
    </row>
    <row r="4533" spans="1:15" ht="15">
      <c r="A4533" s="284">
        <v>4529</v>
      </c>
      <c r="B4533" s="287"/>
      <c r="C4533" s="287"/>
      <c r="D4533" s="284" t="s">
        <v>588</v>
      </c>
      <c r="E4533" s="287"/>
      <c r="F4533" s="285" t="s">
        <v>4654</v>
      </c>
      <c r="G4533" s="266" t="s">
        <v>121</v>
      </c>
      <c r="H4533" s="266">
        <f>IF(G4533="Traditional Stove",0.1,0.2)</f>
        <v>0.1</v>
      </c>
      <c r="I4533" s="266">
        <f>YEAR(J4533)</f>
        <v>2023</v>
      </c>
      <c r="J4533" s="267">
        <v>45014</v>
      </c>
      <c r="K4533" s="267">
        <f>J4533+1</f>
        <v>45015</v>
      </c>
      <c r="L4533" s="266">
        <f>IF(M4533&lt;=365,1,2)</f>
        <v>1</v>
      </c>
      <c r="M4533" s="266">
        <f>IF(K4533&lt;$C$1,$C$2-$C$1+1,$C$2-K4533+1)</f>
        <v>32</v>
      </c>
      <c r="N4533" s="268">
        <f>M4533/365</f>
        <v>8.7671232876712329E-2</v>
      </c>
      <c r="O4533" s="269">
        <f>'Data and Parameter'!$E$4*'Data and Parameter'!$E$5*('Data and Parameter'!$E$6+'Data and Parameter'!$E$7)*'Data and Parameter'!$E$19*'Data and Parameter'!$E$14*'ER calculations'!N4533</f>
        <v>0.45393964699132677</v>
      </c>
    </row>
    <row r="4534" spans="1:15" ht="15">
      <c r="A4534" s="284">
        <v>4530</v>
      </c>
      <c r="B4534" s="287"/>
      <c r="C4534" s="287"/>
      <c r="D4534" s="284" t="s">
        <v>588</v>
      </c>
      <c r="E4534" s="287"/>
      <c r="F4534" s="285" t="s">
        <v>4655</v>
      </c>
      <c r="G4534" s="266" t="s">
        <v>121</v>
      </c>
      <c r="H4534" s="266">
        <f>IF(G4534="Traditional Stove",0.1,0.2)</f>
        <v>0.1</v>
      </c>
      <c r="I4534" s="266">
        <f>YEAR(J4534)</f>
        <v>2023</v>
      </c>
      <c r="J4534" s="267">
        <v>45014</v>
      </c>
      <c r="K4534" s="267">
        <f>J4534+1</f>
        <v>45015</v>
      </c>
      <c r="L4534" s="266">
        <f>IF(M4534&lt;=365,1,2)</f>
        <v>1</v>
      </c>
      <c r="M4534" s="266">
        <f>IF(K4534&lt;$C$1,$C$2-$C$1+1,$C$2-K4534+1)</f>
        <v>32</v>
      </c>
      <c r="N4534" s="268">
        <f>M4534/365</f>
        <v>8.7671232876712329E-2</v>
      </c>
      <c r="O4534" s="269">
        <f>'Data and Parameter'!$E$4*'Data and Parameter'!$E$5*('Data and Parameter'!$E$6+'Data and Parameter'!$E$7)*'Data and Parameter'!$E$19*'Data and Parameter'!$E$14*'ER calculations'!N4534</f>
        <v>0.45393964699132677</v>
      </c>
    </row>
    <row r="4535" spans="1:15" ht="15">
      <c r="A4535" s="284">
        <v>4531</v>
      </c>
      <c r="B4535" s="287"/>
      <c r="C4535" s="287"/>
      <c r="D4535" s="284" t="s">
        <v>588</v>
      </c>
      <c r="E4535" s="287"/>
      <c r="F4535" s="285" t="s">
        <v>4656</v>
      </c>
      <c r="G4535" s="266" t="s">
        <v>121</v>
      </c>
      <c r="H4535" s="266">
        <f>IF(G4535="Traditional Stove",0.1,0.2)</f>
        <v>0.1</v>
      </c>
      <c r="I4535" s="266">
        <f>YEAR(J4535)</f>
        <v>2023</v>
      </c>
      <c r="J4535" s="267">
        <v>45014</v>
      </c>
      <c r="K4535" s="267">
        <f>J4535+1</f>
        <v>45015</v>
      </c>
      <c r="L4535" s="266">
        <f>IF(M4535&lt;=365,1,2)</f>
        <v>1</v>
      </c>
      <c r="M4535" s="266">
        <f>IF(K4535&lt;$C$1,$C$2-$C$1+1,$C$2-K4535+1)</f>
        <v>32</v>
      </c>
      <c r="N4535" s="268">
        <f>M4535/365</f>
        <v>8.7671232876712329E-2</v>
      </c>
      <c r="O4535" s="269">
        <f>'Data and Parameter'!$E$4*'Data and Parameter'!$E$5*('Data and Parameter'!$E$6+'Data and Parameter'!$E$7)*'Data and Parameter'!$E$19*'Data and Parameter'!$E$14*'ER calculations'!N4535</f>
        <v>0.45393964699132677</v>
      </c>
    </row>
    <row r="4536" spans="1:15" ht="15">
      <c r="A4536" s="284">
        <v>4532</v>
      </c>
      <c r="B4536" s="287"/>
      <c r="C4536" s="287"/>
      <c r="D4536" s="284" t="s">
        <v>588</v>
      </c>
      <c r="E4536" s="287"/>
      <c r="F4536" s="285" t="s">
        <v>4657</v>
      </c>
      <c r="G4536" s="266" t="s">
        <v>121</v>
      </c>
      <c r="H4536" s="266">
        <f>IF(G4536="Traditional Stove",0.1,0.2)</f>
        <v>0.1</v>
      </c>
      <c r="I4536" s="266">
        <f>YEAR(J4536)</f>
        <v>2023</v>
      </c>
      <c r="J4536" s="267">
        <v>45014</v>
      </c>
      <c r="K4536" s="267">
        <f>J4536+1</f>
        <v>45015</v>
      </c>
      <c r="L4536" s="266">
        <f>IF(M4536&lt;=365,1,2)</f>
        <v>1</v>
      </c>
      <c r="M4536" s="266">
        <f>IF(K4536&lt;$C$1,$C$2-$C$1+1,$C$2-K4536+1)</f>
        <v>32</v>
      </c>
      <c r="N4536" s="268">
        <f>M4536/365</f>
        <v>8.7671232876712329E-2</v>
      </c>
      <c r="O4536" s="269">
        <f>'Data and Parameter'!$E$4*'Data and Parameter'!$E$5*('Data and Parameter'!$E$6+'Data and Parameter'!$E$7)*'Data and Parameter'!$E$19*'Data and Parameter'!$E$14*'ER calculations'!N4536</f>
        <v>0.45393964699132677</v>
      </c>
    </row>
    <row r="4537" spans="1:15" ht="15">
      <c r="A4537" s="284">
        <v>4533</v>
      </c>
      <c r="B4537" s="287"/>
      <c r="C4537" s="287"/>
      <c r="D4537" s="284" t="s">
        <v>588</v>
      </c>
      <c r="E4537" s="287"/>
      <c r="F4537" s="285" t="s">
        <v>4658</v>
      </c>
      <c r="G4537" s="266" t="s">
        <v>121</v>
      </c>
      <c r="H4537" s="266">
        <f>IF(G4537="Traditional Stove",0.1,0.2)</f>
        <v>0.1</v>
      </c>
      <c r="I4537" s="266">
        <f>YEAR(J4537)</f>
        <v>2023</v>
      </c>
      <c r="J4537" s="267">
        <v>45014</v>
      </c>
      <c r="K4537" s="267">
        <f>J4537+1</f>
        <v>45015</v>
      </c>
      <c r="L4537" s="266">
        <f>IF(M4537&lt;=365,1,2)</f>
        <v>1</v>
      </c>
      <c r="M4537" s="266">
        <f>IF(K4537&lt;$C$1,$C$2-$C$1+1,$C$2-K4537+1)</f>
        <v>32</v>
      </c>
      <c r="N4537" s="268">
        <f>M4537/365</f>
        <v>8.7671232876712329E-2</v>
      </c>
      <c r="O4537" s="269">
        <f>'Data and Parameter'!$E$4*'Data and Parameter'!$E$5*('Data and Parameter'!$E$6+'Data and Parameter'!$E$7)*'Data and Parameter'!$E$19*'Data and Parameter'!$E$14*'ER calculations'!N4537</f>
        <v>0.45393964699132677</v>
      </c>
    </row>
    <row r="4538" spans="1:15" ht="15">
      <c r="A4538" s="284">
        <v>4534</v>
      </c>
      <c r="B4538" s="287"/>
      <c r="C4538" s="287"/>
      <c r="D4538" s="284" t="s">
        <v>588</v>
      </c>
      <c r="E4538" s="287"/>
      <c r="F4538" s="285" t="s">
        <v>4659</v>
      </c>
      <c r="G4538" s="266" t="s">
        <v>121</v>
      </c>
      <c r="H4538" s="266">
        <f>IF(G4538="Traditional Stove",0.1,0.2)</f>
        <v>0.1</v>
      </c>
      <c r="I4538" s="266">
        <f>YEAR(J4538)</f>
        <v>2023</v>
      </c>
      <c r="J4538" s="267">
        <v>45014</v>
      </c>
      <c r="K4538" s="267">
        <f>J4538+1</f>
        <v>45015</v>
      </c>
      <c r="L4538" s="266">
        <f>IF(M4538&lt;=365,1,2)</f>
        <v>1</v>
      </c>
      <c r="M4538" s="266">
        <f>IF(K4538&lt;$C$1,$C$2-$C$1+1,$C$2-K4538+1)</f>
        <v>32</v>
      </c>
      <c r="N4538" s="268">
        <f>M4538/365</f>
        <v>8.7671232876712329E-2</v>
      </c>
      <c r="O4538" s="269">
        <f>'Data and Parameter'!$E$4*'Data and Parameter'!$E$5*('Data and Parameter'!$E$6+'Data and Parameter'!$E$7)*'Data and Parameter'!$E$19*'Data and Parameter'!$E$14*'ER calculations'!N4538</f>
        <v>0.45393964699132677</v>
      </c>
    </row>
    <row r="4539" spans="1:15" ht="15">
      <c r="A4539" s="284">
        <v>4535</v>
      </c>
      <c r="B4539" s="287"/>
      <c r="C4539" s="287"/>
      <c r="D4539" s="284" t="s">
        <v>588</v>
      </c>
      <c r="E4539" s="287"/>
      <c r="F4539" s="285" t="s">
        <v>4660</v>
      </c>
      <c r="G4539" s="266" t="s">
        <v>121</v>
      </c>
      <c r="H4539" s="266">
        <f>IF(G4539="Traditional Stove",0.1,0.2)</f>
        <v>0.1</v>
      </c>
      <c r="I4539" s="266">
        <f>YEAR(J4539)</f>
        <v>2023</v>
      </c>
      <c r="J4539" s="267">
        <v>45014</v>
      </c>
      <c r="K4539" s="267">
        <f>J4539+1</f>
        <v>45015</v>
      </c>
      <c r="L4539" s="266">
        <f>IF(M4539&lt;=365,1,2)</f>
        <v>1</v>
      </c>
      <c r="M4539" s="266">
        <f>IF(K4539&lt;$C$1,$C$2-$C$1+1,$C$2-K4539+1)</f>
        <v>32</v>
      </c>
      <c r="N4539" s="268">
        <f>M4539/365</f>
        <v>8.7671232876712329E-2</v>
      </c>
      <c r="O4539" s="269">
        <f>'Data and Parameter'!$E$4*'Data and Parameter'!$E$5*('Data and Parameter'!$E$6+'Data and Parameter'!$E$7)*'Data and Parameter'!$E$19*'Data and Parameter'!$E$14*'ER calculations'!N4539</f>
        <v>0.45393964699132677</v>
      </c>
    </row>
    <row r="4540" spans="1:15" ht="15">
      <c r="A4540" s="284">
        <v>4536</v>
      </c>
      <c r="B4540" s="287"/>
      <c r="C4540" s="287"/>
      <c r="D4540" s="284" t="s">
        <v>588</v>
      </c>
      <c r="E4540" s="287"/>
      <c r="F4540" s="285" t="s">
        <v>4661</v>
      </c>
      <c r="G4540" s="266" t="s">
        <v>121</v>
      </c>
      <c r="H4540" s="266">
        <f>IF(G4540="Traditional Stove",0.1,0.2)</f>
        <v>0.1</v>
      </c>
      <c r="I4540" s="266">
        <f>YEAR(J4540)</f>
        <v>2023</v>
      </c>
      <c r="J4540" s="267">
        <v>45014</v>
      </c>
      <c r="K4540" s="267">
        <f>J4540+1</f>
        <v>45015</v>
      </c>
      <c r="L4540" s="266">
        <f>IF(M4540&lt;=365,1,2)</f>
        <v>1</v>
      </c>
      <c r="M4540" s="266">
        <f>IF(K4540&lt;$C$1,$C$2-$C$1+1,$C$2-K4540+1)</f>
        <v>32</v>
      </c>
      <c r="N4540" s="268">
        <f>M4540/365</f>
        <v>8.7671232876712329E-2</v>
      </c>
      <c r="O4540" s="269">
        <f>'Data and Parameter'!$E$4*'Data and Parameter'!$E$5*('Data and Parameter'!$E$6+'Data and Parameter'!$E$7)*'Data and Parameter'!$E$19*'Data and Parameter'!$E$14*'ER calculations'!N4540</f>
        <v>0.45393964699132677</v>
      </c>
    </row>
    <row r="4541" spans="1:15" ht="15">
      <c r="A4541" s="284">
        <v>4537</v>
      </c>
      <c r="B4541" s="287"/>
      <c r="C4541" s="287"/>
      <c r="D4541" s="284" t="s">
        <v>119</v>
      </c>
      <c r="E4541" s="287"/>
      <c r="F4541" s="285" t="s">
        <v>4662</v>
      </c>
      <c r="G4541" s="266" t="s">
        <v>121</v>
      </c>
      <c r="H4541" s="266">
        <f>IF(G4541="Traditional Stove",0.1,0.2)</f>
        <v>0.1</v>
      </c>
      <c r="I4541" s="266">
        <f>YEAR(J4541)</f>
        <v>2023</v>
      </c>
      <c r="J4541" s="267">
        <v>44968</v>
      </c>
      <c r="K4541" s="267">
        <f>J4541+1</f>
        <v>44969</v>
      </c>
      <c r="L4541" s="266">
        <f>IF(M4541&lt;=365,1,2)</f>
        <v>1</v>
      </c>
      <c r="M4541" s="266">
        <f>IF(K4541&lt;$C$1,$C$2-$C$1+1,$C$2-K4541+1)</f>
        <v>78</v>
      </c>
      <c r="N4541" s="268">
        <f>M4541/365</f>
        <v>0.21369863013698631</v>
      </c>
      <c r="O4541" s="269">
        <f>'Data and Parameter'!$E$4*'Data and Parameter'!$E$5*('Data and Parameter'!$E$6+'Data and Parameter'!$E$7)*'Data and Parameter'!$E$19*'Data and Parameter'!$E$14*'ER calculations'!N4541</f>
        <v>1.1064778895413589</v>
      </c>
    </row>
    <row r="4542" spans="1:15" ht="15">
      <c r="A4542" s="284">
        <v>4538</v>
      </c>
      <c r="B4542" s="287"/>
      <c r="C4542" s="287"/>
      <c r="D4542" s="284" t="s">
        <v>119</v>
      </c>
      <c r="E4542" s="287"/>
      <c r="F4542" s="285" t="s">
        <v>4663</v>
      </c>
      <c r="G4542" s="266" t="s">
        <v>121</v>
      </c>
      <c r="H4542" s="266">
        <f>IF(G4542="Traditional Stove",0.1,0.2)</f>
        <v>0.1</v>
      </c>
      <c r="I4542" s="266">
        <f>YEAR(J4542)</f>
        <v>2023</v>
      </c>
      <c r="J4542" s="267">
        <v>44990</v>
      </c>
      <c r="K4542" s="267">
        <f>J4542+1</f>
        <v>44991</v>
      </c>
      <c r="L4542" s="266">
        <f>IF(M4542&lt;=365,1,2)</f>
        <v>1</v>
      </c>
      <c r="M4542" s="266">
        <f>IF(K4542&lt;$C$1,$C$2-$C$1+1,$C$2-K4542+1)</f>
        <v>56</v>
      </c>
      <c r="N4542" s="268">
        <f>M4542/365</f>
        <v>0.15342465753424658</v>
      </c>
      <c r="O4542" s="269">
        <f>'Data and Parameter'!$E$4*'Data and Parameter'!$E$5*('Data and Parameter'!$E$6+'Data and Parameter'!$E$7)*'Data and Parameter'!$E$19*'Data and Parameter'!$E$14*'ER calculations'!N4542</f>
        <v>0.79439438223482184</v>
      </c>
    </row>
    <row r="4543" spans="1:15" ht="15">
      <c r="A4543" s="284">
        <v>4539</v>
      </c>
      <c r="B4543" s="287"/>
      <c r="C4543" s="287"/>
      <c r="D4543" s="284" t="s">
        <v>119</v>
      </c>
      <c r="E4543" s="287"/>
      <c r="F4543" s="285" t="s">
        <v>4664</v>
      </c>
      <c r="G4543" s="266" t="s">
        <v>121</v>
      </c>
      <c r="H4543" s="266">
        <f>IF(G4543="Traditional Stove",0.1,0.2)</f>
        <v>0.1</v>
      </c>
      <c r="I4543" s="266">
        <f>YEAR(J4543)</f>
        <v>2023</v>
      </c>
      <c r="J4543" s="267">
        <v>44990</v>
      </c>
      <c r="K4543" s="267">
        <f>J4543+1</f>
        <v>44991</v>
      </c>
      <c r="L4543" s="266">
        <f>IF(M4543&lt;=365,1,2)</f>
        <v>1</v>
      </c>
      <c r="M4543" s="266">
        <f>IF(K4543&lt;$C$1,$C$2-$C$1+1,$C$2-K4543+1)</f>
        <v>56</v>
      </c>
      <c r="N4543" s="268">
        <f>M4543/365</f>
        <v>0.15342465753424658</v>
      </c>
      <c r="O4543" s="269">
        <f>'Data and Parameter'!$E$4*'Data and Parameter'!$E$5*('Data and Parameter'!$E$6+'Data and Parameter'!$E$7)*'Data and Parameter'!$E$19*'Data and Parameter'!$E$14*'ER calculations'!N4543</f>
        <v>0.79439438223482184</v>
      </c>
    </row>
    <row r="4544" spans="1:15" ht="15">
      <c r="A4544" s="284">
        <v>4540</v>
      </c>
      <c r="B4544" s="287"/>
      <c r="C4544" s="287"/>
      <c r="D4544" s="284" t="s">
        <v>119</v>
      </c>
      <c r="E4544" s="287"/>
      <c r="F4544" s="285" t="s">
        <v>4665</v>
      </c>
      <c r="G4544" s="266" t="s">
        <v>121</v>
      </c>
      <c r="H4544" s="266">
        <f>IF(G4544="Traditional Stove",0.1,0.2)</f>
        <v>0.1</v>
      </c>
      <c r="I4544" s="266">
        <f>YEAR(J4544)</f>
        <v>2023</v>
      </c>
      <c r="J4544" s="267">
        <v>44990</v>
      </c>
      <c r="K4544" s="267">
        <f>J4544+1</f>
        <v>44991</v>
      </c>
      <c r="L4544" s="266">
        <f>IF(M4544&lt;=365,1,2)</f>
        <v>1</v>
      </c>
      <c r="M4544" s="266">
        <f>IF(K4544&lt;$C$1,$C$2-$C$1+1,$C$2-K4544+1)</f>
        <v>56</v>
      </c>
      <c r="N4544" s="268">
        <f>M4544/365</f>
        <v>0.15342465753424658</v>
      </c>
      <c r="O4544" s="269">
        <f>'Data and Parameter'!$E$4*'Data and Parameter'!$E$5*('Data and Parameter'!$E$6+'Data and Parameter'!$E$7)*'Data and Parameter'!$E$19*'Data and Parameter'!$E$14*'ER calculations'!N4544</f>
        <v>0.79439438223482184</v>
      </c>
    </row>
    <row r="4545" spans="1:15" ht="15">
      <c r="A4545" s="284">
        <v>4541</v>
      </c>
      <c r="B4545" s="287"/>
      <c r="C4545" s="287"/>
      <c r="D4545" s="284" t="s">
        <v>119</v>
      </c>
      <c r="E4545" s="287"/>
      <c r="F4545" s="285" t="s">
        <v>4666</v>
      </c>
      <c r="G4545" s="266" t="s">
        <v>121</v>
      </c>
      <c r="H4545" s="266">
        <f>IF(G4545="Traditional Stove",0.1,0.2)</f>
        <v>0.1</v>
      </c>
      <c r="I4545" s="266">
        <f>YEAR(J4545)</f>
        <v>2023</v>
      </c>
      <c r="J4545" s="267">
        <v>44990</v>
      </c>
      <c r="K4545" s="267">
        <f>J4545+1</f>
        <v>44991</v>
      </c>
      <c r="L4545" s="266">
        <f>IF(M4545&lt;=365,1,2)</f>
        <v>1</v>
      </c>
      <c r="M4545" s="266">
        <f>IF(K4545&lt;$C$1,$C$2-$C$1+1,$C$2-K4545+1)</f>
        <v>56</v>
      </c>
      <c r="N4545" s="268">
        <f>M4545/365</f>
        <v>0.15342465753424658</v>
      </c>
      <c r="O4545" s="269">
        <f>'Data and Parameter'!$E$4*'Data and Parameter'!$E$5*('Data and Parameter'!$E$6+'Data and Parameter'!$E$7)*'Data and Parameter'!$E$19*'Data and Parameter'!$E$14*'ER calculations'!N4545</f>
        <v>0.79439438223482184</v>
      </c>
    </row>
    <row r="4546" spans="1:15" ht="15">
      <c r="A4546" s="284">
        <v>4542</v>
      </c>
      <c r="B4546" s="287"/>
      <c r="C4546" s="287"/>
      <c r="D4546" s="284" t="s">
        <v>119</v>
      </c>
      <c r="E4546" s="287"/>
      <c r="F4546" s="285" t="s">
        <v>4667</v>
      </c>
      <c r="G4546" s="266" t="s">
        <v>121</v>
      </c>
      <c r="H4546" s="266">
        <f>IF(G4546="Traditional Stove",0.1,0.2)</f>
        <v>0.1</v>
      </c>
      <c r="I4546" s="266">
        <f>YEAR(J4546)</f>
        <v>2023</v>
      </c>
      <c r="J4546" s="267">
        <v>44990</v>
      </c>
      <c r="K4546" s="267">
        <f>J4546+1</f>
        <v>44991</v>
      </c>
      <c r="L4546" s="266">
        <f>IF(M4546&lt;=365,1,2)</f>
        <v>1</v>
      </c>
      <c r="M4546" s="266">
        <f>IF(K4546&lt;$C$1,$C$2-$C$1+1,$C$2-K4546+1)</f>
        <v>56</v>
      </c>
      <c r="N4546" s="268">
        <f>M4546/365</f>
        <v>0.15342465753424658</v>
      </c>
      <c r="O4546" s="269">
        <f>'Data and Parameter'!$E$4*'Data and Parameter'!$E$5*('Data and Parameter'!$E$6+'Data and Parameter'!$E$7)*'Data and Parameter'!$E$19*'Data and Parameter'!$E$14*'ER calculations'!N4546</f>
        <v>0.79439438223482184</v>
      </c>
    </row>
    <row r="4547" spans="1:15" ht="15">
      <c r="A4547" s="284">
        <v>4543</v>
      </c>
      <c r="B4547" s="287"/>
      <c r="C4547" s="287"/>
      <c r="D4547" s="284" t="s">
        <v>119</v>
      </c>
      <c r="E4547" s="287"/>
      <c r="F4547" s="285" t="s">
        <v>4668</v>
      </c>
      <c r="G4547" s="266" t="s">
        <v>121</v>
      </c>
      <c r="H4547" s="266">
        <f>IF(G4547="Traditional Stove",0.1,0.2)</f>
        <v>0.1</v>
      </c>
      <c r="I4547" s="266">
        <f>YEAR(J4547)</f>
        <v>2023</v>
      </c>
      <c r="J4547" s="267">
        <v>44990</v>
      </c>
      <c r="K4547" s="267">
        <f>J4547+1</f>
        <v>44991</v>
      </c>
      <c r="L4547" s="266">
        <f>IF(M4547&lt;=365,1,2)</f>
        <v>1</v>
      </c>
      <c r="M4547" s="266">
        <f>IF(K4547&lt;$C$1,$C$2-$C$1+1,$C$2-K4547+1)</f>
        <v>56</v>
      </c>
      <c r="N4547" s="268">
        <f>M4547/365</f>
        <v>0.15342465753424658</v>
      </c>
      <c r="O4547" s="269">
        <f>'Data and Parameter'!$E$4*'Data and Parameter'!$E$5*('Data and Parameter'!$E$6+'Data and Parameter'!$E$7)*'Data and Parameter'!$E$19*'Data and Parameter'!$E$14*'ER calculations'!N4547</f>
        <v>0.79439438223482184</v>
      </c>
    </row>
    <row r="4548" spans="1:15" ht="15">
      <c r="A4548" s="284">
        <v>4544</v>
      </c>
      <c r="B4548" s="287"/>
      <c r="C4548" s="287"/>
      <c r="D4548" s="284" t="s">
        <v>119</v>
      </c>
      <c r="E4548" s="287"/>
      <c r="F4548" s="285" t="s">
        <v>4669</v>
      </c>
      <c r="G4548" s="266" t="s">
        <v>121</v>
      </c>
      <c r="H4548" s="266">
        <f>IF(G4548="Traditional Stove",0.1,0.2)</f>
        <v>0.1</v>
      </c>
      <c r="I4548" s="266">
        <f>YEAR(J4548)</f>
        <v>2023</v>
      </c>
      <c r="J4548" s="267">
        <v>44990</v>
      </c>
      <c r="K4548" s="267">
        <f>J4548+1</f>
        <v>44991</v>
      </c>
      <c r="L4548" s="266">
        <f>IF(M4548&lt;=365,1,2)</f>
        <v>1</v>
      </c>
      <c r="M4548" s="266">
        <f>IF(K4548&lt;$C$1,$C$2-$C$1+1,$C$2-K4548+1)</f>
        <v>56</v>
      </c>
      <c r="N4548" s="268">
        <f>M4548/365</f>
        <v>0.15342465753424658</v>
      </c>
      <c r="O4548" s="269">
        <f>'Data and Parameter'!$E$4*'Data and Parameter'!$E$5*('Data and Parameter'!$E$6+'Data and Parameter'!$E$7)*'Data and Parameter'!$E$19*'Data and Parameter'!$E$14*'ER calculations'!N4548</f>
        <v>0.79439438223482184</v>
      </c>
    </row>
    <row r="4549" spans="1:15" ht="15">
      <c r="A4549" s="284">
        <v>4545</v>
      </c>
      <c r="B4549" s="287"/>
      <c r="C4549" s="287"/>
      <c r="D4549" s="284" t="s">
        <v>119</v>
      </c>
      <c r="E4549" s="287"/>
      <c r="F4549" s="285" t="s">
        <v>4670</v>
      </c>
      <c r="G4549" s="266" t="s">
        <v>121</v>
      </c>
      <c r="H4549" s="266">
        <f>IF(G4549="Traditional Stove",0.1,0.2)</f>
        <v>0.1</v>
      </c>
      <c r="I4549" s="266">
        <f>YEAR(J4549)</f>
        <v>2023</v>
      </c>
      <c r="J4549" s="267">
        <v>44990</v>
      </c>
      <c r="K4549" s="267">
        <f>J4549+1</f>
        <v>44991</v>
      </c>
      <c r="L4549" s="266">
        <f>IF(M4549&lt;=365,1,2)</f>
        <v>1</v>
      </c>
      <c r="M4549" s="266">
        <f>IF(K4549&lt;$C$1,$C$2-$C$1+1,$C$2-K4549+1)</f>
        <v>56</v>
      </c>
      <c r="N4549" s="268">
        <f>M4549/365</f>
        <v>0.15342465753424658</v>
      </c>
      <c r="O4549" s="269">
        <f>'Data and Parameter'!$E$4*'Data and Parameter'!$E$5*('Data and Parameter'!$E$6+'Data and Parameter'!$E$7)*'Data and Parameter'!$E$19*'Data and Parameter'!$E$14*'ER calculations'!N4549</f>
        <v>0.79439438223482184</v>
      </c>
    </row>
    <row r="4550" spans="1:15" ht="15">
      <c r="A4550" s="284">
        <v>4546</v>
      </c>
      <c r="B4550" s="287"/>
      <c r="C4550" s="287"/>
      <c r="D4550" s="284" t="s">
        <v>119</v>
      </c>
      <c r="E4550" s="287"/>
      <c r="F4550" s="285" t="s">
        <v>4671</v>
      </c>
      <c r="G4550" s="266" t="s">
        <v>121</v>
      </c>
      <c r="H4550" s="266">
        <f>IF(G4550="Traditional Stove",0.1,0.2)</f>
        <v>0.1</v>
      </c>
      <c r="I4550" s="266">
        <f>YEAR(J4550)</f>
        <v>2023</v>
      </c>
      <c r="J4550" s="267">
        <v>44971</v>
      </c>
      <c r="K4550" s="267">
        <f>J4550+1</f>
        <v>44972</v>
      </c>
      <c r="L4550" s="266">
        <f>IF(M4550&lt;=365,1,2)</f>
        <v>1</v>
      </c>
      <c r="M4550" s="266">
        <f>IF(K4550&lt;$C$1,$C$2-$C$1+1,$C$2-K4550+1)</f>
        <v>75</v>
      </c>
      <c r="N4550" s="268">
        <f>M4550/365</f>
        <v>0.20547945205479451</v>
      </c>
      <c r="O4550" s="269">
        <f>'Data and Parameter'!$E$4*'Data and Parameter'!$E$5*('Data and Parameter'!$E$6+'Data and Parameter'!$E$7)*'Data and Parameter'!$E$19*'Data and Parameter'!$E$14*'ER calculations'!N4550</f>
        <v>1.063921047635922</v>
      </c>
    </row>
    <row r="4551" spans="1:15" ht="15">
      <c r="A4551" s="284">
        <v>4547</v>
      </c>
      <c r="B4551" s="287"/>
      <c r="C4551" s="287"/>
      <c r="D4551" s="284" t="s">
        <v>119</v>
      </c>
      <c r="E4551" s="287"/>
      <c r="F4551" s="285" t="s">
        <v>4672</v>
      </c>
      <c r="G4551" s="266" t="s">
        <v>121</v>
      </c>
      <c r="H4551" s="266">
        <f>IF(G4551="Traditional Stove",0.1,0.2)</f>
        <v>0.1</v>
      </c>
      <c r="I4551" s="266">
        <f>YEAR(J4551)</f>
        <v>2023</v>
      </c>
      <c r="J4551" s="267">
        <v>44971</v>
      </c>
      <c r="K4551" s="267">
        <f>J4551+1</f>
        <v>44972</v>
      </c>
      <c r="L4551" s="266">
        <f>IF(M4551&lt;=365,1,2)</f>
        <v>1</v>
      </c>
      <c r="M4551" s="266">
        <f>IF(K4551&lt;$C$1,$C$2-$C$1+1,$C$2-K4551+1)</f>
        <v>75</v>
      </c>
      <c r="N4551" s="268">
        <f>M4551/365</f>
        <v>0.20547945205479451</v>
      </c>
      <c r="O4551" s="269">
        <f>'Data and Parameter'!$E$4*'Data and Parameter'!$E$5*('Data and Parameter'!$E$6+'Data and Parameter'!$E$7)*'Data and Parameter'!$E$19*'Data and Parameter'!$E$14*'ER calculations'!N4551</f>
        <v>1.063921047635922</v>
      </c>
    </row>
    <row r="4552" spans="1:15" ht="15">
      <c r="A4552" s="284">
        <v>4548</v>
      </c>
      <c r="B4552" s="287"/>
      <c r="C4552" s="287"/>
      <c r="D4552" s="284" t="s">
        <v>119</v>
      </c>
      <c r="E4552" s="287"/>
      <c r="F4552" s="285" t="s">
        <v>4673</v>
      </c>
      <c r="G4552" s="266" t="s">
        <v>121</v>
      </c>
      <c r="H4552" s="266">
        <f>IF(G4552="Traditional Stove",0.1,0.2)</f>
        <v>0.1</v>
      </c>
      <c r="I4552" s="266">
        <f>YEAR(J4552)</f>
        <v>2023</v>
      </c>
      <c r="J4552" s="267">
        <v>44971</v>
      </c>
      <c r="K4552" s="267">
        <f>J4552+1</f>
        <v>44972</v>
      </c>
      <c r="L4552" s="266">
        <f>IF(M4552&lt;=365,1,2)</f>
        <v>1</v>
      </c>
      <c r="M4552" s="266">
        <f>IF(K4552&lt;$C$1,$C$2-$C$1+1,$C$2-K4552+1)</f>
        <v>75</v>
      </c>
      <c r="N4552" s="268">
        <f>M4552/365</f>
        <v>0.20547945205479451</v>
      </c>
      <c r="O4552" s="269">
        <f>'Data and Parameter'!$E$4*'Data and Parameter'!$E$5*('Data and Parameter'!$E$6+'Data and Parameter'!$E$7)*'Data and Parameter'!$E$19*'Data and Parameter'!$E$14*'ER calculations'!N4552</f>
        <v>1.063921047635922</v>
      </c>
    </row>
    <row r="4553" spans="1:15" ht="15">
      <c r="A4553" s="284">
        <v>4549</v>
      </c>
      <c r="B4553" s="287"/>
      <c r="C4553" s="287"/>
      <c r="D4553" s="284" t="s">
        <v>119</v>
      </c>
      <c r="E4553" s="287"/>
      <c r="F4553" s="285" t="s">
        <v>4674</v>
      </c>
      <c r="G4553" s="266" t="s">
        <v>121</v>
      </c>
      <c r="H4553" s="266">
        <f>IF(G4553="Traditional Stove",0.1,0.2)</f>
        <v>0.1</v>
      </c>
      <c r="I4553" s="266">
        <f>YEAR(J4553)</f>
        <v>2023</v>
      </c>
      <c r="J4553" s="267">
        <v>44971</v>
      </c>
      <c r="K4553" s="267">
        <f>J4553+1</f>
        <v>44972</v>
      </c>
      <c r="L4553" s="266">
        <f>IF(M4553&lt;=365,1,2)</f>
        <v>1</v>
      </c>
      <c r="M4553" s="266">
        <f>IF(K4553&lt;$C$1,$C$2-$C$1+1,$C$2-K4553+1)</f>
        <v>75</v>
      </c>
      <c r="N4553" s="268">
        <f>M4553/365</f>
        <v>0.20547945205479451</v>
      </c>
      <c r="O4553" s="269">
        <f>'Data and Parameter'!$E$4*'Data and Parameter'!$E$5*('Data and Parameter'!$E$6+'Data and Parameter'!$E$7)*'Data and Parameter'!$E$19*'Data and Parameter'!$E$14*'ER calculations'!N4553</f>
        <v>1.063921047635922</v>
      </c>
    </row>
    <row r="4554" spans="1:15" ht="15">
      <c r="A4554" s="284">
        <v>4550</v>
      </c>
      <c r="B4554" s="287"/>
      <c r="C4554" s="287"/>
      <c r="D4554" s="284" t="s">
        <v>119</v>
      </c>
      <c r="E4554" s="287"/>
      <c r="F4554" s="285" t="s">
        <v>4675</v>
      </c>
      <c r="G4554" s="266" t="s">
        <v>121</v>
      </c>
      <c r="H4554" s="266">
        <f>IF(G4554="Traditional Stove",0.1,0.2)</f>
        <v>0.1</v>
      </c>
      <c r="I4554" s="266">
        <f>YEAR(J4554)</f>
        <v>2023</v>
      </c>
      <c r="J4554" s="267">
        <v>44999</v>
      </c>
      <c r="K4554" s="267">
        <f>J4554+1</f>
        <v>45000</v>
      </c>
      <c r="L4554" s="266">
        <f>IF(M4554&lt;=365,1,2)</f>
        <v>1</v>
      </c>
      <c r="M4554" s="266">
        <f>IF(K4554&lt;$C$1,$C$2-$C$1+1,$C$2-K4554+1)</f>
        <v>47</v>
      </c>
      <c r="N4554" s="268">
        <f>M4554/365</f>
        <v>0.12876712328767123</v>
      </c>
      <c r="O4554" s="269">
        <f>'Data and Parameter'!$E$4*'Data and Parameter'!$E$5*('Data and Parameter'!$E$6+'Data and Parameter'!$E$7)*'Data and Parameter'!$E$19*'Data and Parameter'!$E$14*'ER calculations'!N4554</f>
        <v>0.66672385651851118</v>
      </c>
    </row>
    <row r="4555" spans="1:15" ht="15">
      <c r="A4555" s="284">
        <v>4551</v>
      </c>
      <c r="B4555" s="287"/>
      <c r="C4555" s="287"/>
      <c r="D4555" s="284" t="s">
        <v>119</v>
      </c>
      <c r="E4555" s="287"/>
      <c r="F4555" s="285" t="s">
        <v>4676</v>
      </c>
      <c r="G4555" s="266" t="s">
        <v>121</v>
      </c>
      <c r="H4555" s="266">
        <f>IF(G4555="Traditional Stove",0.1,0.2)</f>
        <v>0.1</v>
      </c>
      <c r="I4555" s="266">
        <f>YEAR(J4555)</f>
        <v>2023</v>
      </c>
      <c r="J4555" s="267">
        <v>45000</v>
      </c>
      <c r="K4555" s="267">
        <f>J4555+1</f>
        <v>45001</v>
      </c>
      <c r="L4555" s="266">
        <f>IF(M4555&lt;=365,1,2)</f>
        <v>1</v>
      </c>
      <c r="M4555" s="266">
        <f>IF(K4555&lt;$C$1,$C$2-$C$1+1,$C$2-K4555+1)</f>
        <v>46</v>
      </c>
      <c r="N4555" s="268">
        <f>M4555/365</f>
        <v>0.12602739726027398</v>
      </c>
      <c r="O4555" s="269">
        <f>'Data and Parameter'!$E$4*'Data and Parameter'!$E$5*('Data and Parameter'!$E$6+'Data and Parameter'!$E$7)*'Data and Parameter'!$E$19*'Data and Parameter'!$E$14*'ER calculations'!N4555</f>
        <v>0.65253824255003223</v>
      </c>
    </row>
    <row r="4556" spans="1:15" ht="15">
      <c r="A4556" s="284">
        <v>4552</v>
      </c>
      <c r="B4556" s="287"/>
      <c r="C4556" s="287"/>
      <c r="D4556" s="284" t="s">
        <v>119</v>
      </c>
      <c r="E4556" s="287"/>
      <c r="F4556" s="285" t="s">
        <v>4677</v>
      </c>
      <c r="G4556" s="266" t="s">
        <v>121</v>
      </c>
      <c r="H4556" s="266">
        <f>IF(G4556="Traditional Stove",0.1,0.2)</f>
        <v>0.1</v>
      </c>
      <c r="I4556" s="266">
        <f>YEAR(J4556)</f>
        <v>2023</v>
      </c>
      <c r="J4556" s="267">
        <v>44968</v>
      </c>
      <c r="K4556" s="267">
        <f>J4556+1</f>
        <v>44969</v>
      </c>
      <c r="L4556" s="266">
        <f>IF(M4556&lt;=365,1,2)</f>
        <v>1</v>
      </c>
      <c r="M4556" s="266">
        <f>IF(K4556&lt;$C$1,$C$2-$C$1+1,$C$2-K4556+1)</f>
        <v>78</v>
      </c>
      <c r="N4556" s="268">
        <f>M4556/365</f>
        <v>0.21369863013698631</v>
      </c>
      <c r="O4556" s="269">
        <f>'Data and Parameter'!$E$4*'Data and Parameter'!$E$5*('Data and Parameter'!$E$6+'Data and Parameter'!$E$7)*'Data and Parameter'!$E$19*'Data and Parameter'!$E$14*'ER calculations'!N4556</f>
        <v>1.1064778895413589</v>
      </c>
    </row>
    <row r="4557" spans="1:15" ht="15">
      <c r="A4557" s="284">
        <v>4553</v>
      </c>
      <c r="B4557" s="287"/>
      <c r="C4557" s="287"/>
      <c r="D4557" s="284" t="s">
        <v>119</v>
      </c>
      <c r="E4557" s="287"/>
      <c r="F4557" s="285" t="s">
        <v>4678</v>
      </c>
      <c r="G4557" s="266" t="s">
        <v>121</v>
      </c>
      <c r="H4557" s="266">
        <f>IF(G4557="Traditional Stove",0.1,0.2)</f>
        <v>0.1</v>
      </c>
      <c r="I4557" s="266">
        <f>YEAR(J4557)</f>
        <v>2023</v>
      </c>
      <c r="J4557" s="267">
        <v>44971</v>
      </c>
      <c r="K4557" s="267">
        <f>J4557+1</f>
        <v>44972</v>
      </c>
      <c r="L4557" s="266">
        <f>IF(M4557&lt;=365,1,2)</f>
        <v>1</v>
      </c>
      <c r="M4557" s="266">
        <f>IF(K4557&lt;$C$1,$C$2-$C$1+1,$C$2-K4557+1)</f>
        <v>75</v>
      </c>
      <c r="N4557" s="268">
        <f>M4557/365</f>
        <v>0.20547945205479451</v>
      </c>
      <c r="O4557" s="269">
        <f>'Data and Parameter'!$E$4*'Data and Parameter'!$E$5*('Data and Parameter'!$E$6+'Data and Parameter'!$E$7)*'Data and Parameter'!$E$19*'Data and Parameter'!$E$14*'ER calculations'!N4557</f>
        <v>1.063921047635922</v>
      </c>
    </row>
    <row r="4558" spans="1:15" ht="15">
      <c r="A4558" s="284">
        <v>4554</v>
      </c>
      <c r="B4558" s="287"/>
      <c r="C4558" s="287"/>
      <c r="D4558" s="284" t="s">
        <v>119</v>
      </c>
      <c r="E4558" s="287"/>
      <c r="F4558" s="285" t="s">
        <v>4679</v>
      </c>
      <c r="G4558" s="266" t="s">
        <v>121</v>
      </c>
      <c r="H4558" s="266">
        <f>IF(G4558="Traditional Stove",0.1,0.2)</f>
        <v>0.1</v>
      </c>
      <c r="I4558" s="266">
        <f>YEAR(J4558)</f>
        <v>2023</v>
      </c>
      <c r="J4558" s="267">
        <v>44971</v>
      </c>
      <c r="K4558" s="267">
        <f>J4558+1</f>
        <v>44972</v>
      </c>
      <c r="L4558" s="266">
        <f>IF(M4558&lt;=365,1,2)</f>
        <v>1</v>
      </c>
      <c r="M4558" s="266">
        <f>IF(K4558&lt;$C$1,$C$2-$C$1+1,$C$2-K4558+1)</f>
        <v>75</v>
      </c>
      <c r="N4558" s="268">
        <f>M4558/365</f>
        <v>0.20547945205479451</v>
      </c>
      <c r="O4558" s="269">
        <f>'Data and Parameter'!$E$4*'Data and Parameter'!$E$5*('Data and Parameter'!$E$6+'Data and Parameter'!$E$7)*'Data and Parameter'!$E$19*'Data and Parameter'!$E$14*'ER calculations'!N4558</f>
        <v>1.063921047635922</v>
      </c>
    </row>
    <row r="4559" spans="1:15" ht="15">
      <c r="A4559" s="284">
        <v>4555</v>
      </c>
      <c r="B4559" s="287"/>
      <c r="C4559" s="287"/>
      <c r="D4559" s="284" t="s">
        <v>119</v>
      </c>
      <c r="E4559" s="287"/>
      <c r="F4559" s="285" t="s">
        <v>4680</v>
      </c>
      <c r="G4559" s="266" t="s">
        <v>121</v>
      </c>
      <c r="H4559" s="266">
        <f>IF(G4559="Traditional Stove",0.1,0.2)</f>
        <v>0.1</v>
      </c>
      <c r="I4559" s="266">
        <f>YEAR(J4559)</f>
        <v>2023</v>
      </c>
      <c r="J4559" s="267">
        <v>44999</v>
      </c>
      <c r="K4559" s="267">
        <f>J4559+1</f>
        <v>45000</v>
      </c>
      <c r="L4559" s="266">
        <f>IF(M4559&lt;=365,1,2)</f>
        <v>1</v>
      </c>
      <c r="M4559" s="266">
        <f>IF(K4559&lt;$C$1,$C$2-$C$1+1,$C$2-K4559+1)</f>
        <v>47</v>
      </c>
      <c r="N4559" s="268">
        <f>M4559/365</f>
        <v>0.12876712328767123</v>
      </c>
      <c r="O4559" s="269">
        <f>'Data and Parameter'!$E$4*'Data and Parameter'!$E$5*('Data and Parameter'!$E$6+'Data and Parameter'!$E$7)*'Data and Parameter'!$E$19*'Data and Parameter'!$E$14*'ER calculations'!N4559</f>
        <v>0.66672385651851118</v>
      </c>
    </row>
    <row r="4560" spans="1:15" ht="15">
      <c r="A4560" s="284">
        <v>4556</v>
      </c>
      <c r="B4560" s="287"/>
      <c r="C4560" s="287"/>
      <c r="D4560" s="284" t="s">
        <v>119</v>
      </c>
      <c r="E4560" s="287"/>
      <c r="F4560" s="285" t="s">
        <v>4681</v>
      </c>
      <c r="G4560" s="266" t="s">
        <v>121</v>
      </c>
      <c r="H4560" s="266">
        <f>IF(G4560="Traditional Stove",0.1,0.2)</f>
        <v>0.1</v>
      </c>
      <c r="I4560" s="266">
        <f>YEAR(J4560)</f>
        <v>2023</v>
      </c>
      <c r="J4560" s="267">
        <v>44971</v>
      </c>
      <c r="K4560" s="267">
        <f>J4560+1</f>
        <v>44972</v>
      </c>
      <c r="L4560" s="266">
        <f>IF(M4560&lt;=365,1,2)</f>
        <v>1</v>
      </c>
      <c r="M4560" s="266">
        <f>IF(K4560&lt;$C$1,$C$2-$C$1+1,$C$2-K4560+1)</f>
        <v>75</v>
      </c>
      <c r="N4560" s="268">
        <f>M4560/365</f>
        <v>0.20547945205479451</v>
      </c>
      <c r="O4560" s="269">
        <f>'Data and Parameter'!$E$4*'Data and Parameter'!$E$5*('Data and Parameter'!$E$6+'Data and Parameter'!$E$7)*'Data and Parameter'!$E$19*'Data and Parameter'!$E$14*'ER calculations'!N4560</f>
        <v>1.063921047635922</v>
      </c>
    </row>
    <row r="4561" spans="1:15" ht="15">
      <c r="A4561" s="284">
        <v>4557</v>
      </c>
      <c r="B4561" s="287"/>
      <c r="C4561" s="287"/>
      <c r="D4561" s="284" t="s">
        <v>119</v>
      </c>
      <c r="E4561" s="287"/>
      <c r="F4561" s="285" t="s">
        <v>4682</v>
      </c>
      <c r="G4561" s="266" t="s">
        <v>121</v>
      </c>
      <c r="H4561" s="266">
        <f>IF(G4561="Traditional Stove",0.1,0.2)</f>
        <v>0.1</v>
      </c>
      <c r="I4561" s="266">
        <f>YEAR(J4561)</f>
        <v>2023</v>
      </c>
      <c r="J4561" s="267">
        <v>45000</v>
      </c>
      <c r="K4561" s="267">
        <f>J4561+1</f>
        <v>45001</v>
      </c>
      <c r="L4561" s="266">
        <f>IF(M4561&lt;=365,1,2)</f>
        <v>1</v>
      </c>
      <c r="M4561" s="266">
        <f>IF(K4561&lt;$C$1,$C$2-$C$1+1,$C$2-K4561+1)</f>
        <v>46</v>
      </c>
      <c r="N4561" s="268">
        <f>M4561/365</f>
        <v>0.12602739726027398</v>
      </c>
      <c r="O4561" s="269">
        <f>'Data and Parameter'!$E$4*'Data and Parameter'!$E$5*('Data and Parameter'!$E$6+'Data and Parameter'!$E$7)*'Data and Parameter'!$E$19*'Data and Parameter'!$E$14*'ER calculations'!N4561</f>
        <v>0.65253824255003223</v>
      </c>
    </row>
    <row r="4562" spans="1:15" ht="15">
      <c r="A4562" s="284">
        <v>4558</v>
      </c>
      <c r="B4562" s="287"/>
      <c r="C4562" s="287"/>
      <c r="D4562" s="284" t="s">
        <v>119</v>
      </c>
      <c r="E4562" s="287"/>
      <c r="F4562" s="285" t="s">
        <v>4683</v>
      </c>
      <c r="G4562" s="266" t="s">
        <v>121</v>
      </c>
      <c r="H4562" s="266">
        <f>IF(G4562="Traditional Stove",0.1,0.2)</f>
        <v>0.1</v>
      </c>
      <c r="I4562" s="266">
        <f>YEAR(J4562)</f>
        <v>2023</v>
      </c>
      <c r="J4562" s="267">
        <v>44971</v>
      </c>
      <c r="K4562" s="267">
        <f>J4562+1</f>
        <v>44972</v>
      </c>
      <c r="L4562" s="266">
        <f>IF(M4562&lt;=365,1,2)</f>
        <v>1</v>
      </c>
      <c r="M4562" s="266">
        <f>IF(K4562&lt;$C$1,$C$2-$C$1+1,$C$2-K4562+1)</f>
        <v>75</v>
      </c>
      <c r="N4562" s="268">
        <f>M4562/365</f>
        <v>0.20547945205479451</v>
      </c>
      <c r="O4562" s="269">
        <f>'Data and Parameter'!$E$4*'Data and Parameter'!$E$5*('Data and Parameter'!$E$6+'Data and Parameter'!$E$7)*'Data and Parameter'!$E$19*'Data and Parameter'!$E$14*'ER calculations'!N4562</f>
        <v>1.063921047635922</v>
      </c>
    </row>
    <row r="4563" spans="1:15" ht="15">
      <c r="A4563" s="284">
        <v>4559</v>
      </c>
      <c r="B4563" s="287"/>
      <c r="C4563" s="287"/>
      <c r="D4563" s="284" t="s">
        <v>119</v>
      </c>
      <c r="E4563" s="287"/>
      <c r="F4563" s="285" t="s">
        <v>4684</v>
      </c>
      <c r="G4563" s="266" t="s">
        <v>121</v>
      </c>
      <c r="H4563" s="266">
        <f>IF(G4563="Traditional Stove",0.1,0.2)</f>
        <v>0.1</v>
      </c>
      <c r="I4563" s="266">
        <f>YEAR(J4563)</f>
        <v>2023</v>
      </c>
      <c r="J4563" s="267">
        <v>45000</v>
      </c>
      <c r="K4563" s="267">
        <f>J4563+1</f>
        <v>45001</v>
      </c>
      <c r="L4563" s="266">
        <f>IF(M4563&lt;=365,1,2)</f>
        <v>1</v>
      </c>
      <c r="M4563" s="266">
        <f>IF(K4563&lt;$C$1,$C$2-$C$1+1,$C$2-K4563+1)</f>
        <v>46</v>
      </c>
      <c r="N4563" s="268">
        <f>M4563/365</f>
        <v>0.12602739726027398</v>
      </c>
      <c r="O4563" s="269">
        <f>'Data and Parameter'!$E$4*'Data and Parameter'!$E$5*('Data and Parameter'!$E$6+'Data and Parameter'!$E$7)*'Data and Parameter'!$E$19*'Data and Parameter'!$E$14*'ER calculations'!N4563</f>
        <v>0.65253824255003223</v>
      </c>
    </row>
    <row r="4564" spans="1:15" ht="15">
      <c r="A4564" s="284">
        <v>4560</v>
      </c>
      <c r="B4564" s="287"/>
      <c r="C4564" s="287"/>
      <c r="D4564" s="284" t="s">
        <v>119</v>
      </c>
      <c r="E4564" s="287"/>
      <c r="F4564" s="285" t="s">
        <v>4685</v>
      </c>
      <c r="G4564" s="266" t="s">
        <v>121</v>
      </c>
      <c r="H4564" s="266">
        <f>IF(G4564="Traditional Stove",0.1,0.2)</f>
        <v>0.1</v>
      </c>
      <c r="I4564" s="266">
        <f>YEAR(J4564)</f>
        <v>2023</v>
      </c>
      <c r="J4564" s="267">
        <v>45000</v>
      </c>
      <c r="K4564" s="267">
        <f>J4564+1</f>
        <v>45001</v>
      </c>
      <c r="L4564" s="266">
        <f>IF(M4564&lt;=365,1,2)</f>
        <v>1</v>
      </c>
      <c r="M4564" s="266">
        <f>IF(K4564&lt;$C$1,$C$2-$C$1+1,$C$2-K4564+1)</f>
        <v>46</v>
      </c>
      <c r="N4564" s="268">
        <f>M4564/365</f>
        <v>0.12602739726027398</v>
      </c>
      <c r="O4564" s="269">
        <f>'Data and Parameter'!$E$4*'Data and Parameter'!$E$5*('Data and Parameter'!$E$6+'Data and Parameter'!$E$7)*'Data and Parameter'!$E$19*'Data and Parameter'!$E$14*'ER calculations'!N4564</f>
        <v>0.65253824255003223</v>
      </c>
    </row>
    <row r="4565" spans="1:15" ht="15">
      <c r="A4565" s="284">
        <v>4561</v>
      </c>
      <c r="B4565" s="287"/>
      <c r="C4565" s="287"/>
      <c r="D4565" s="284" t="s">
        <v>119</v>
      </c>
      <c r="E4565" s="287"/>
      <c r="F4565" s="285" t="s">
        <v>4686</v>
      </c>
      <c r="G4565" s="266" t="s">
        <v>121</v>
      </c>
      <c r="H4565" s="266">
        <f>IF(G4565="Traditional Stove",0.1,0.2)</f>
        <v>0.1</v>
      </c>
      <c r="I4565" s="266">
        <f>YEAR(J4565)</f>
        <v>2023</v>
      </c>
      <c r="J4565" s="267">
        <v>44971</v>
      </c>
      <c r="K4565" s="267">
        <f>J4565+1</f>
        <v>44972</v>
      </c>
      <c r="L4565" s="266">
        <f>IF(M4565&lt;=365,1,2)</f>
        <v>1</v>
      </c>
      <c r="M4565" s="266">
        <f>IF(K4565&lt;$C$1,$C$2-$C$1+1,$C$2-K4565+1)</f>
        <v>75</v>
      </c>
      <c r="N4565" s="268">
        <f>M4565/365</f>
        <v>0.20547945205479451</v>
      </c>
      <c r="O4565" s="269">
        <f>'Data and Parameter'!$E$4*'Data and Parameter'!$E$5*('Data and Parameter'!$E$6+'Data and Parameter'!$E$7)*'Data and Parameter'!$E$19*'Data and Parameter'!$E$14*'ER calculations'!N4565</f>
        <v>1.063921047635922</v>
      </c>
    </row>
    <row r="4566" spans="1:15" ht="15">
      <c r="A4566" s="284">
        <v>4562</v>
      </c>
      <c r="B4566" s="287"/>
      <c r="C4566" s="287"/>
      <c r="D4566" s="284" t="s">
        <v>119</v>
      </c>
      <c r="E4566" s="287"/>
      <c r="F4566" s="285" t="s">
        <v>4687</v>
      </c>
      <c r="G4566" s="266" t="s">
        <v>121</v>
      </c>
      <c r="H4566" s="266">
        <f>IF(G4566="Traditional Stove",0.1,0.2)</f>
        <v>0.1</v>
      </c>
      <c r="I4566" s="266">
        <f>YEAR(J4566)</f>
        <v>2023</v>
      </c>
      <c r="J4566" s="267">
        <v>44971</v>
      </c>
      <c r="K4566" s="267">
        <f>J4566+1</f>
        <v>44972</v>
      </c>
      <c r="L4566" s="266">
        <f>IF(M4566&lt;=365,1,2)</f>
        <v>1</v>
      </c>
      <c r="M4566" s="266">
        <f>IF(K4566&lt;$C$1,$C$2-$C$1+1,$C$2-K4566+1)</f>
        <v>75</v>
      </c>
      <c r="N4566" s="268">
        <f>M4566/365</f>
        <v>0.20547945205479451</v>
      </c>
      <c r="O4566" s="269">
        <f>'Data and Parameter'!$E$4*'Data and Parameter'!$E$5*('Data and Parameter'!$E$6+'Data and Parameter'!$E$7)*'Data and Parameter'!$E$19*'Data and Parameter'!$E$14*'ER calculations'!N4566</f>
        <v>1.063921047635922</v>
      </c>
    </row>
    <row r="4567" spans="1:15" ht="15">
      <c r="A4567" s="284">
        <v>4563</v>
      </c>
      <c r="B4567" s="287"/>
      <c r="C4567" s="287"/>
      <c r="D4567" s="284" t="s">
        <v>119</v>
      </c>
      <c r="E4567" s="287"/>
      <c r="F4567" s="285" t="s">
        <v>4688</v>
      </c>
      <c r="G4567" s="266" t="s">
        <v>121</v>
      </c>
      <c r="H4567" s="266">
        <f>IF(G4567="Traditional Stove",0.1,0.2)</f>
        <v>0.1</v>
      </c>
      <c r="I4567" s="266">
        <f>YEAR(J4567)</f>
        <v>2023</v>
      </c>
      <c r="J4567" s="267">
        <v>44971</v>
      </c>
      <c r="K4567" s="267">
        <f>J4567+1</f>
        <v>44972</v>
      </c>
      <c r="L4567" s="266">
        <f>IF(M4567&lt;=365,1,2)</f>
        <v>1</v>
      </c>
      <c r="M4567" s="266">
        <f>IF(K4567&lt;$C$1,$C$2-$C$1+1,$C$2-K4567+1)</f>
        <v>75</v>
      </c>
      <c r="N4567" s="268">
        <f>M4567/365</f>
        <v>0.20547945205479451</v>
      </c>
      <c r="O4567" s="269">
        <f>'Data and Parameter'!$E$4*'Data and Parameter'!$E$5*('Data and Parameter'!$E$6+'Data and Parameter'!$E$7)*'Data and Parameter'!$E$19*'Data and Parameter'!$E$14*'ER calculations'!N4567</f>
        <v>1.063921047635922</v>
      </c>
    </row>
    <row r="4568" spans="1:15" ht="15">
      <c r="A4568" s="284">
        <v>4564</v>
      </c>
      <c r="B4568" s="287"/>
      <c r="C4568" s="287"/>
      <c r="D4568" s="284" t="s">
        <v>119</v>
      </c>
      <c r="E4568" s="287"/>
      <c r="F4568" s="285" t="s">
        <v>4689</v>
      </c>
      <c r="G4568" s="266" t="s">
        <v>121</v>
      </c>
      <c r="H4568" s="266">
        <f>IF(G4568="Traditional Stove",0.1,0.2)</f>
        <v>0.1</v>
      </c>
      <c r="I4568" s="266">
        <f>YEAR(J4568)</f>
        <v>2023</v>
      </c>
      <c r="J4568" s="267">
        <v>44971</v>
      </c>
      <c r="K4568" s="267">
        <f>J4568+1</f>
        <v>44972</v>
      </c>
      <c r="L4568" s="266">
        <f>IF(M4568&lt;=365,1,2)</f>
        <v>1</v>
      </c>
      <c r="M4568" s="266">
        <f>IF(K4568&lt;$C$1,$C$2-$C$1+1,$C$2-K4568+1)</f>
        <v>75</v>
      </c>
      <c r="N4568" s="268">
        <f>M4568/365</f>
        <v>0.20547945205479451</v>
      </c>
      <c r="O4568" s="269">
        <f>'Data and Parameter'!$E$4*'Data and Parameter'!$E$5*('Data and Parameter'!$E$6+'Data and Parameter'!$E$7)*'Data and Parameter'!$E$19*'Data and Parameter'!$E$14*'ER calculations'!N4568</f>
        <v>1.063921047635922</v>
      </c>
    </row>
    <row r="4569" spans="1:15" ht="15">
      <c r="A4569" s="284">
        <v>4565</v>
      </c>
      <c r="B4569" s="287"/>
      <c r="C4569" s="287"/>
      <c r="D4569" s="284" t="s">
        <v>119</v>
      </c>
      <c r="E4569" s="287"/>
      <c r="F4569" s="285" t="s">
        <v>4690</v>
      </c>
      <c r="G4569" s="266" t="s">
        <v>121</v>
      </c>
      <c r="H4569" s="266">
        <f>IF(G4569="Traditional Stove",0.1,0.2)</f>
        <v>0.1</v>
      </c>
      <c r="I4569" s="266">
        <f>YEAR(J4569)</f>
        <v>2023</v>
      </c>
      <c r="J4569" s="267">
        <v>44971</v>
      </c>
      <c r="K4569" s="267">
        <f>J4569+1</f>
        <v>44972</v>
      </c>
      <c r="L4569" s="266">
        <f>IF(M4569&lt;=365,1,2)</f>
        <v>1</v>
      </c>
      <c r="M4569" s="266">
        <f>IF(K4569&lt;$C$1,$C$2-$C$1+1,$C$2-K4569+1)</f>
        <v>75</v>
      </c>
      <c r="N4569" s="268">
        <f>M4569/365</f>
        <v>0.20547945205479451</v>
      </c>
      <c r="O4569" s="269">
        <f>'Data and Parameter'!$E$4*'Data and Parameter'!$E$5*('Data and Parameter'!$E$6+'Data and Parameter'!$E$7)*'Data and Parameter'!$E$19*'Data and Parameter'!$E$14*'ER calculations'!N4569</f>
        <v>1.063921047635922</v>
      </c>
    </row>
    <row r="4570" spans="1:15" ht="15">
      <c r="A4570" s="284">
        <v>4566</v>
      </c>
      <c r="B4570" s="287"/>
      <c r="C4570" s="287"/>
      <c r="D4570" s="284" t="s">
        <v>119</v>
      </c>
      <c r="E4570" s="287"/>
      <c r="F4570" s="285" t="s">
        <v>4691</v>
      </c>
      <c r="G4570" s="266" t="s">
        <v>121</v>
      </c>
      <c r="H4570" s="266">
        <f>IF(G4570="Traditional Stove",0.1,0.2)</f>
        <v>0.1</v>
      </c>
      <c r="I4570" s="266">
        <f>YEAR(J4570)</f>
        <v>2023</v>
      </c>
      <c r="J4570" s="267">
        <v>44971</v>
      </c>
      <c r="K4570" s="267">
        <f>J4570+1</f>
        <v>44972</v>
      </c>
      <c r="L4570" s="266">
        <f>IF(M4570&lt;=365,1,2)</f>
        <v>1</v>
      </c>
      <c r="M4570" s="266">
        <f>IF(K4570&lt;$C$1,$C$2-$C$1+1,$C$2-K4570+1)</f>
        <v>75</v>
      </c>
      <c r="N4570" s="268">
        <f>M4570/365</f>
        <v>0.20547945205479451</v>
      </c>
      <c r="O4570" s="269">
        <f>'Data and Parameter'!$E$4*'Data and Parameter'!$E$5*('Data and Parameter'!$E$6+'Data and Parameter'!$E$7)*'Data and Parameter'!$E$19*'Data and Parameter'!$E$14*'ER calculations'!N4570</f>
        <v>1.063921047635922</v>
      </c>
    </row>
    <row r="4571" spans="1:15" ht="15">
      <c r="A4571" s="284">
        <v>4567</v>
      </c>
      <c r="B4571" s="287"/>
      <c r="C4571" s="287"/>
      <c r="D4571" s="284" t="s">
        <v>588</v>
      </c>
      <c r="E4571" s="287"/>
      <c r="F4571" s="285" t="s">
        <v>4692</v>
      </c>
      <c r="G4571" s="266" t="s">
        <v>121</v>
      </c>
      <c r="H4571" s="266">
        <f>IF(G4571="Traditional Stove",0.1,0.2)</f>
        <v>0.1</v>
      </c>
      <c r="I4571" s="266">
        <f>YEAR(J4571)</f>
        <v>2023</v>
      </c>
      <c r="J4571" s="267">
        <v>45013</v>
      </c>
      <c r="K4571" s="267">
        <f>J4571+1</f>
        <v>45014</v>
      </c>
      <c r="L4571" s="266">
        <f>IF(M4571&lt;=365,1,2)</f>
        <v>1</v>
      </c>
      <c r="M4571" s="266">
        <f>IF(K4571&lt;$C$1,$C$2-$C$1+1,$C$2-K4571+1)</f>
        <v>33</v>
      </c>
      <c r="N4571" s="268">
        <f>M4571/365</f>
        <v>9.0410958904109592E-2</v>
      </c>
      <c r="O4571" s="269">
        <f>'Data and Parameter'!$E$4*'Data and Parameter'!$E$5*('Data and Parameter'!$E$6+'Data and Parameter'!$E$7)*'Data and Parameter'!$E$19*'Data and Parameter'!$E$14*'ER calculations'!N4571</f>
        <v>0.46812526095980572</v>
      </c>
    </row>
    <row r="4572" spans="1:15" ht="15">
      <c r="A4572" s="284">
        <v>4568</v>
      </c>
      <c r="B4572" s="287"/>
      <c r="C4572" s="287"/>
      <c r="D4572" s="284" t="s">
        <v>588</v>
      </c>
      <c r="E4572" s="287"/>
      <c r="F4572" s="285" t="s">
        <v>4693</v>
      </c>
      <c r="G4572" s="266" t="s">
        <v>121</v>
      </c>
      <c r="H4572" s="266">
        <f>IF(G4572="Traditional Stove",0.1,0.2)</f>
        <v>0.1</v>
      </c>
      <c r="I4572" s="266">
        <f>YEAR(J4572)</f>
        <v>2023</v>
      </c>
      <c r="J4572" s="267">
        <v>45013</v>
      </c>
      <c r="K4572" s="267">
        <f>J4572+1</f>
        <v>45014</v>
      </c>
      <c r="L4572" s="266">
        <f>IF(M4572&lt;=365,1,2)</f>
        <v>1</v>
      </c>
      <c r="M4572" s="266">
        <f>IF(K4572&lt;$C$1,$C$2-$C$1+1,$C$2-K4572+1)</f>
        <v>33</v>
      </c>
      <c r="N4572" s="268">
        <f>M4572/365</f>
        <v>9.0410958904109592E-2</v>
      </c>
      <c r="O4572" s="269">
        <f>'Data and Parameter'!$E$4*'Data and Parameter'!$E$5*('Data and Parameter'!$E$6+'Data and Parameter'!$E$7)*'Data and Parameter'!$E$19*'Data and Parameter'!$E$14*'ER calculations'!N4572</f>
        <v>0.46812526095980572</v>
      </c>
    </row>
    <row r="4573" spans="1:15" ht="15">
      <c r="A4573" s="284">
        <v>4569</v>
      </c>
      <c r="B4573" s="287"/>
      <c r="C4573" s="287"/>
      <c r="D4573" s="284" t="s">
        <v>588</v>
      </c>
      <c r="E4573" s="287"/>
      <c r="F4573" s="285" t="s">
        <v>4694</v>
      </c>
      <c r="G4573" s="266" t="s">
        <v>121</v>
      </c>
      <c r="H4573" s="266">
        <f>IF(G4573="Traditional Stove",0.1,0.2)</f>
        <v>0.1</v>
      </c>
      <c r="I4573" s="266">
        <f>YEAR(J4573)</f>
        <v>2023</v>
      </c>
      <c r="J4573" s="267">
        <v>45015</v>
      </c>
      <c r="K4573" s="267">
        <f>J4573+1</f>
        <v>45016</v>
      </c>
      <c r="L4573" s="266">
        <f>IF(M4573&lt;=365,1,2)</f>
        <v>1</v>
      </c>
      <c r="M4573" s="266">
        <f>IF(K4573&lt;$C$1,$C$2-$C$1+1,$C$2-K4573+1)</f>
        <v>31</v>
      </c>
      <c r="N4573" s="268">
        <f>M4573/365</f>
        <v>8.4931506849315067E-2</v>
      </c>
      <c r="O4573" s="269">
        <f>'Data and Parameter'!$E$4*'Data and Parameter'!$E$5*('Data and Parameter'!$E$6+'Data and Parameter'!$E$7)*'Data and Parameter'!$E$19*'Data and Parameter'!$E$14*'ER calculations'!N4573</f>
        <v>0.43975403302284777</v>
      </c>
    </row>
    <row r="4574" spans="1:15" ht="15">
      <c r="A4574" s="284">
        <v>4570</v>
      </c>
      <c r="B4574" s="287"/>
      <c r="C4574" s="287"/>
      <c r="D4574" s="284" t="s">
        <v>588</v>
      </c>
      <c r="E4574" s="287"/>
      <c r="F4574" s="285" t="s">
        <v>4695</v>
      </c>
      <c r="G4574" s="266" t="s">
        <v>121</v>
      </c>
      <c r="H4574" s="266">
        <f>IF(G4574="Traditional Stove",0.1,0.2)</f>
        <v>0.1</v>
      </c>
      <c r="I4574" s="266">
        <f>YEAR(J4574)</f>
        <v>2023</v>
      </c>
      <c r="J4574" s="267">
        <v>45015</v>
      </c>
      <c r="K4574" s="267">
        <f>J4574+1</f>
        <v>45016</v>
      </c>
      <c r="L4574" s="266">
        <f>IF(M4574&lt;=365,1,2)</f>
        <v>1</v>
      </c>
      <c r="M4574" s="266">
        <f>IF(K4574&lt;$C$1,$C$2-$C$1+1,$C$2-K4574+1)</f>
        <v>31</v>
      </c>
      <c r="N4574" s="268">
        <f>M4574/365</f>
        <v>8.4931506849315067E-2</v>
      </c>
      <c r="O4574" s="269">
        <f>'Data and Parameter'!$E$4*'Data and Parameter'!$E$5*('Data and Parameter'!$E$6+'Data and Parameter'!$E$7)*'Data and Parameter'!$E$19*'Data and Parameter'!$E$14*'ER calculations'!N4574</f>
        <v>0.43975403302284777</v>
      </c>
    </row>
    <row r="4575" spans="1:15" ht="15">
      <c r="A4575" s="284">
        <v>4571</v>
      </c>
      <c r="B4575" s="287"/>
      <c r="C4575" s="287"/>
      <c r="D4575" s="284" t="s">
        <v>588</v>
      </c>
      <c r="E4575" s="287"/>
      <c r="F4575" s="285" t="s">
        <v>4696</v>
      </c>
      <c r="G4575" s="266" t="s">
        <v>121</v>
      </c>
      <c r="H4575" s="266">
        <f>IF(G4575="Traditional Stove",0.1,0.2)</f>
        <v>0.1</v>
      </c>
      <c r="I4575" s="266">
        <f>YEAR(J4575)</f>
        <v>2023</v>
      </c>
      <c r="J4575" s="267">
        <v>45015</v>
      </c>
      <c r="K4575" s="267">
        <f>J4575+1</f>
        <v>45016</v>
      </c>
      <c r="L4575" s="266">
        <f>IF(M4575&lt;=365,1,2)</f>
        <v>1</v>
      </c>
      <c r="M4575" s="266">
        <f>IF(K4575&lt;$C$1,$C$2-$C$1+1,$C$2-K4575+1)</f>
        <v>31</v>
      </c>
      <c r="N4575" s="268">
        <f>M4575/365</f>
        <v>8.4931506849315067E-2</v>
      </c>
      <c r="O4575" s="269">
        <f>'Data and Parameter'!$E$4*'Data and Parameter'!$E$5*('Data and Parameter'!$E$6+'Data and Parameter'!$E$7)*'Data and Parameter'!$E$19*'Data and Parameter'!$E$14*'ER calculations'!N4575</f>
        <v>0.43975403302284777</v>
      </c>
    </row>
    <row r="4576" spans="1:15" ht="15">
      <c r="A4576" s="284">
        <v>4572</v>
      </c>
      <c r="B4576" s="287"/>
      <c r="C4576" s="287"/>
      <c r="D4576" s="284" t="s">
        <v>588</v>
      </c>
      <c r="E4576" s="287"/>
      <c r="F4576" s="285" t="s">
        <v>4697</v>
      </c>
      <c r="G4576" s="266" t="s">
        <v>121</v>
      </c>
      <c r="H4576" s="266">
        <f>IF(G4576="Traditional Stove",0.1,0.2)</f>
        <v>0.1</v>
      </c>
      <c r="I4576" s="266">
        <f>YEAR(J4576)</f>
        <v>2023</v>
      </c>
      <c r="J4576" s="267">
        <v>45015</v>
      </c>
      <c r="K4576" s="267">
        <f>J4576+1</f>
        <v>45016</v>
      </c>
      <c r="L4576" s="266">
        <f>IF(M4576&lt;=365,1,2)</f>
        <v>1</v>
      </c>
      <c r="M4576" s="266">
        <f>IF(K4576&lt;$C$1,$C$2-$C$1+1,$C$2-K4576+1)</f>
        <v>31</v>
      </c>
      <c r="N4576" s="268">
        <f>M4576/365</f>
        <v>8.4931506849315067E-2</v>
      </c>
      <c r="O4576" s="269">
        <f>'Data and Parameter'!$E$4*'Data and Parameter'!$E$5*('Data and Parameter'!$E$6+'Data and Parameter'!$E$7)*'Data and Parameter'!$E$19*'Data and Parameter'!$E$14*'ER calculations'!N4576</f>
        <v>0.43975403302284777</v>
      </c>
    </row>
    <row r="4577" spans="1:15" ht="15">
      <c r="A4577" s="284">
        <v>4573</v>
      </c>
      <c r="B4577" s="287"/>
      <c r="C4577" s="287"/>
      <c r="D4577" s="284" t="s">
        <v>588</v>
      </c>
      <c r="E4577" s="287"/>
      <c r="F4577" s="285" t="s">
        <v>4698</v>
      </c>
      <c r="G4577" s="266" t="s">
        <v>121</v>
      </c>
      <c r="H4577" s="266">
        <f>IF(G4577="Traditional Stove",0.1,0.2)</f>
        <v>0.1</v>
      </c>
      <c r="I4577" s="266">
        <f>YEAR(J4577)</f>
        <v>2023</v>
      </c>
      <c r="J4577" s="267">
        <v>45015</v>
      </c>
      <c r="K4577" s="267">
        <f>J4577+1</f>
        <v>45016</v>
      </c>
      <c r="L4577" s="266">
        <f>IF(M4577&lt;=365,1,2)</f>
        <v>1</v>
      </c>
      <c r="M4577" s="266">
        <f>IF(K4577&lt;$C$1,$C$2-$C$1+1,$C$2-K4577+1)</f>
        <v>31</v>
      </c>
      <c r="N4577" s="268">
        <f>M4577/365</f>
        <v>8.4931506849315067E-2</v>
      </c>
      <c r="O4577" s="269">
        <f>'Data and Parameter'!$E$4*'Data and Parameter'!$E$5*('Data and Parameter'!$E$6+'Data and Parameter'!$E$7)*'Data and Parameter'!$E$19*'Data and Parameter'!$E$14*'ER calculations'!N4577</f>
        <v>0.43975403302284777</v>
      </c>
    </row>
    <row r="4578" spans="1:15" ht="15">
      <c r="A4578" s="284">
        <v>4574</v>
      </c>
      <c r="B4578" s="287"/>
      <c r="C4578" s="287"/>
      <c r="D4578" s="284" t="s">
        <v>588</v>
      </c>
      <c r="E4578" s="287"/>
      <c r="F4578" s="285" t="s">
        <v>4699</v>
      </c>
      <c r="G4578" s="266" t="s">
        <v>121</v>
      </c>
      <c r="H4578" s="266">
        <f>IF(G4578="Traditional Stove",0.1,0.2)</f>
        <v>0.1</v>
      </c>
      <c r="I4578" s="266">
        <f>YEAR(J4578)</f>
        <v>2023</v>
      </c>
      <c r="J4578" s="267">
        <v>45015</v>
      </c>
      <c r="K4578" s="267">
        <f>J4578+1</f>
        <v>45016</v>
      </c>
      <c r="L4578" s="266">
        <f>IF(M4578&lt;=365,1,2)</f>
        <v>1</v>
      </c>
      <c r="M4578" s="266">
        <f>IF(K4578&lt;$C$1,$C$2-$C$1+1,$C$2-K4578+1)</f>
        <v>31</v>
      </c>
      <c r="N4578" s="268">
        <f>M4578/365</f>
        <v>8.4931506849315067E-2</v>
      </c>
      <c r="O4578" s="269">
        <f>'Data and Parameter'!$E$4*'Data and Parameter'!$E$5*('Data and Parameter'!$E$6+'Data and Parameter'!$E$7)*'Data and Parameter'!$E$19*'Data and Parameter'!$E$14*'ER calculations'!N4578</f>
        <v>0.43975403302284777</v>
      </c>
    </row>
    <row r="4579" spans="1:15" ht="15">
      <c r="A4579" s="284">
        <v>4575</v>
      </c>
      <c r="B4579" s="287"/>
      <c r="C4579" s="287"/>
      <c r="D4579" s="284" t="s">
        <v>588</v>
      </c>
      <c r="E4579" s="287"/>
      <c r="F4579" s="285" t="s">
        <v>4700</v>
      </c>
      <c r="G4579" s="266" t="s">
        <v>121</v>
      </c>
      <c r="H4579" s="266">
        <f>IF(G4579="Traditional Stove",0.1,0.2)</f>
        <v>0.1</v>
      </c>
      <c r="I4579" s="266">
        <f>YEAR(J4579)</f>
        <v>2023</v>
      </c>
      <c r="J4579" s="267">
        <v>45014</v>
      </c>
      <c r="K4579" s="267">
        <f>J4579+1</f>
        <v>45015</v>
      </c>
      <c r="L4579" s="266">
        <f>IF(M4579&lt;=365,1,2)</f>
        <v>1</v>
      </c>
      <c r="M4579" s="266">
        <f>IF(K4579&lt;$C$1,$C$2-$C$1+1,$C$2-K4579+1)</f>
        <v>32</v>
      </c>
      <c r="N4579" s="268">
        <f>M4579/365</f>
        <v>8.7671232876712329E-2</v>
      </c>
      <c r="O4579" s="269">
        <f>'Data and Parameter'!$E$4*'Data and Parameter'!$E$5*('Data and Parameter'!$E$6+'Data and Parameter'!$E$7)*'Data and Parameter'!$E$19*'Data and Parameter'!$E$14*'ER calculations'!N4579</f>
        <v>0.45393964699132677</v>
      </c>
    </row>
    <row r="4580" spans="1:15" ht="15">
      <c r="A4580" s="284">
        <v>4576</v>
      </c>
      <c r="B4580" s="287"/>
      <c r="C4580" s="287"/>
      <c r="D4580" s="284" t="s">
        <v>588</v>
      </c>
      <c r="E4580" s="287"/>
      <c r="F4580" s="285" t="s">
        <v>4701</v>
      </c>
      <c r="G4580" s="266" t="s">
        <v>121</v>
      </c>
      <c r="H4580" s="266">
        <f>IF(G4580="Traditional Stove",0.1,0.2)</f>
        <v>0.1</v>
      </c>
      <c r="I4580" s="266">
        <f>YEAR(J4580)</f>
        <v>2023</v>
      </c>
      <c r="J4580" s="267">
        <v>45014</v>
      </c>
      <c r="K4580" s="267">
        <f>J4580+1</f>
        <v>45015</v>
      </c>
      <c r="L4580" s="266">
        <f>IF(M4580&lt;=365,1,2)</f>
        <v>1</v>
      </c>
      <c r="M4580" s="266">
        <f>IF(K4580&lt;$C$1,$C$2-$C$1+1,$C$2-K4580+1)</f>
        <v>32</v>
      </c>
      <c r="N4580" s="268">
        <f>M4580/365</f>
        <v>8.7671232876712329E-2</v>
      </c>
      <c r="O4580" s="269">
        <f>'Data and Parameter'!$E$4*'Data and Parameter'!$E$5*('Data and Parameter'!$E$6+'Data and Parameter'!$E$7)*'Data and Parameter'!$E$19*'Data and Parameter'!$E$14*'ER calculations'!N4580</f>
        <v>0.45393964699132677</v>
      </c>
    </row>
    <row r="4581" spans="1:15" ht="15">
      <c r="A4581" s="284">
        <v>4577</v>
      </c>
      <c r="B4581" s="287"/>
      <c r="C4581" s="287"/>
      <c r="D4581" s="284" t="s">
        <v>588</v>
      </c>
      <c r="E4581" s="287"/>
      <c r="F4581" s="285" t="s">
        <v>4702</v>
      </c>
      <c r="G4581" s="266" t="s">
        <v>121</v>
      </c>
      <c r="H4581" s="266">
        <f>IF(G4581="Traditional Stove",0.1,0.2)</f>
        <v>0.1</v>
      </c>
      <c r="I4581" s="266">
        <f>YEAR(J4581)</f>
        <v>2023</v>
      </c>
      <c r="J4581" s="267">
        <v>45014</v>
      </c>
      <c r="K4581" s="267">
        <f>J4581+1</f>
        <v>45015</v>
      </c>
      <c r="L4581" s="266">
        <f>IF(M4581&lt;=365,1,2)</f>
        <v>1</v>
      </c>
      <c r="M4581" s="266">
        <f>IF(K4581&lt;$C$1,$C$2-$C$1+1,$C$2-K4581+1)</f>
        <v>32</v>
      </c>
      <c r="N4581" s="268">
        <f>M4581/365</f>
        <v>8.7671232876712329E-2</v>
      </c>
      <c r="O4581" s="269">
        <f>'Data and Parameter'!$E$4*'Data and Parameter'!$E$5*('Data and Parameter'!$E$6+'Data and Parameter'!$E$7)*'Data and Parameter'!$E$19*'Data and Parameter'!$E$14*'ER calculations'!N4581</f>
        <v>0.45393964699132677</v>
      </c>
    </row>
    <row r="4582" spans="1:15" ht="15">
      <c r="A4582" s="284">
        <v>4578</v>
      </c>
      <c r="B4582" s="287"/>
      <c r="C4582" s="287"/>
      <c r="D4582" s="284" t="s">
        <v>588</v>
      </c>
      <c r="E4582" s="287"/>
      <c r="F4582" s="285" t="s">
        <v>4703</v>
      </c>
      <c r="G4582" s="266" t="s">
        <v>121</v>
      </c>
      <c r="H4582" s="266">
        <f>IF(G4582="Traditional Stove",0.1,0.2)</f>
        <v>0.1</v>
      </c>
      <c r="I4582" s="266">
        <f>YEAR(J4582)</f>
        <v>2023</v>
      </c>
      <c r="J4582" s="267">
        <v>45014</v>
      </c>
      <c r="K4582" s="267">
        <f>J4582+1</f>
        <v>45015</v>
      </c>
      <c r="L4582" s="266">
        <f>IF(M4582&lt;=365,1,2)</f>
        <v>1</v>
      </c>
      <c r="M4582" s="266">
        <f>IF(K4582&lt;$C$1,$C$2-$C$1+1,$C$2-K4582+1)</f>
        <v>32</v>
      </c>
      <c r="N4582" s="268">
        <f>M4582/365</f>
        <v>8.7671232876712329E-2</v>
      </c>
      <c r="O4582" s="269">
        <f>'Data and Parameter'!$E$4*'Data and Parameter'!$E$5*('Data and Parameter'!$E$6+'Data and Parameter'!$E$7)*'Data and Parameter'!$E$19*'Data and Parameter'!$E$14*'ER calculations'!N4582</f>
        <v>0.45393964699132677</v>
      </c>
    </row>
    <row r="4583" spans="1:15" ht="15">
      <c r="A4583" s="284">
        <v>4579</v>
      </c>
      <c r="B4583" s="287"/>
      <c r="C4583" s="287"/>
      <c r="D4583" s="284" t="s">
        <v>588</v>
      </c>
      <c r="E4583" s="287"/>
      <c r="F4583" s="285" t="s">
        <v>4704</v>
      </c>
      <c r="G4583" s="266" t="s">
        <v>121</v>
      </c>
      <c r="H4583" s="266">
        <f>IF(G4583="Traditional Stove",0.1,0.2)</f>
        <v>0.1</v>
      </c>
      <c r="I4583" s="266">
        <f>YEAR(J4583)</f>
        <v>2023</v>
      </c>
      <c r="J4583" s="267">
        <v>45014</v>
      </c>
      <c r="K4583" s="267">
        <f>J4583+1</f>
        <v>45015</v>
      </c>
      <c r="L4583" s="266">
        <f>IF(M4583&lt;=365,1,2)</f>
        <v>1</v>
      </c>
      <c r="M4583" s="266">
        <f>IF(K4583&lt;$C$1,$C$2-$C$1+1,$C$2-K4583+1)</f>
        <v>32</v>
      </c>
      <c r="N4583" s="268">
        <f>M4583/365</f>
        <v>8.7671232876712329E-2</v>
      </c>
      <c r="O4583" s="269">
        <f>'Data and Parameter'!$E$4*'Data and Parameter'!$E$5*('Data and Parameter'!$E$6+'Data and Parameter'!$E$7)*'Data and Parameter'!$E$19*'Data and Parameter'!$E$14*'ER calculations'!N4583</f>
        <v>0.45393964699132677</v>
      </c>
    </row>
    <row r="4584" spans="1:15" ht="15">
      <c r="A4584" s="284">
        <v>4580</v>
      </c>
      <c r="B4584" s="287"/>
      <c r="C4584" s="287"/>
      <c r="D4584" s="284" t="s">
        <v>588</v>
      </c>
      <c r="E4584" s="287"/>
      <c r="F4584" s="285" t="s">
        <v>4705</v>
      </c>
      <c r="G4584" s="266" t="s">
        <v>121</v>
      </c>
      <c r="H4584" s="266">
        <f>IF(G4584="Traditional Stove",0.1,0.2)</f>
        <v>0.1</v>
      </c>
      <c r="I4584" s="266">
        <f>YEAR(J4584)</f>
        <v>2023</v>
      </c>
      <c r="J4584" s="267">
        <v>45014</v>
      </c>
      <c r="K4584" s="267">
        <f>J4584+1</f>
        <v>45015</v>
      </c>
      <c r="L4584" s="266">
        <f>IF(M4584&lt;=365,1,2)</f>
        <v>1</v>
      </c>
      <c r="M4584" s="266">
        <f>IF(K4584&lt;$C$1,$C$2-$C$1+1,$C$2-K4584+1)</f>
        <v>32</v>
      </c>
      <c r="N4584" s="268">
        <f>M4584/365</f>
        <v>8.7671232876712329E-2</v>
      </c>
      <c r="O4584" s="269">
        <f>'Data and Parameter'!$E$4*'Data and Parameter'!$E$5*('Data and Parameter'!$E$6+'Data and Parameter'!$E$7)*'Data and Parameter'!$E$19*'Data and Parameter'!$E$14*'ER calculations'!N4584</f>
        <v>0.45393964699132677</v>
      </c>
    </row>
    <row r="4585" spans="1:15" ht="15">
      <c r="A4585" s="284">
        <v>4581</v>
      </c>
      <c r="B4585" s="287"/>
      <c r="C4585" s="287"/>
      <c r="D4585" s="284" t="s">
        <v>588</v>
      </c>
      <c r="E4585" s="287"/>
      <c r="F4585" s="285" t="s">
        <v>4706</v>
      </c>
      <c r="G4585" s="266" t="s">
        <v>121</v>
      </c>
      <c r="H4585" s="266">
        <f>IF(G4585="Traditional Stove",0.1,0.2)</f>
        <v>0.1</v>
      </c>
      <c r="I4585" s="266">
        <f>YEAR(J4585)</f>
        <v>2023</v>
      </c>
      <c r="J4585" s="267">
        <v>45014</v>
      </c>
      <c r="K4585" s="267">
        <f>J4585+1</f>
        <v>45015</v>
      </c>
      <c r="L4585" s="266">
        <f>IF(M4585&lt;=365,1,2)</f>
        <v>1</v>
      </c>
      <c r="M4585" s="266">
        <f>IF(K4585&lt;$C$1,$C$2-$C$1+1,$C$2-K4585+1)</f>
        <v>32</v>
      </c>
      <c r="N4585" s="268">
        <f>M4585/365</f>
        <v>8.7671232876712329E-2</v>
      </c>
      <c r="O4585" s="269">
        <f>'Data and Parameter'!$E$4*'Data and Parameter'!$E$5*('Data and Parameter'!$E$6+'Data and Parameter'!$E$7)*'Data and Parameter'!$E$19*'Data and Parameter'!$E$14*'ER calculations'!N4585</f>
        <v>0.45393964699132677</v>
      </c>
    </row>
    <row r="4586" spans="1:15" ht="15">
      <c r="A4586" s="284">
        <v>4582</v>
      </c>
      <c r="B4586" s="287"/>
      <c r="C4586" s="287"/>
      <c r="D4586" s="284" t="s">
        <v>588</v>
      </c>
      <c r="E4586" s="287"/>
      <c r="F4586" s="285" t="s">
        <v>4707</v>
      </c>
      <c r="G4586" s="266" t="s">
        <v>121</v>
      </c>
      <c r="H4586" s="266">
        <f>IF(G4586="Traditional Stove",0.1,0.2)</f>
        <v>0.1</v>
      </c>
      <c r="I4586" s="266">
        <f>YEAR(J4586)</f>
        <v>2023</v>
      </c>
      <c r="J4586" s="267">
        <v>45014</v>
      </c>
      <c r="K4586" s="267">
        <f>J4586+1</f>
        <v>45015</v>
      </c>
      <c r="L4586" s="266">
        <f>IF(M4586&lt;=365,1,2)</f>
        <v>1</v>
      </c>
      <c r="M4586" s="266">
        <f>IF(K4586&lt;$C$1,$C$2-$C$1+1,$C$2-K4586+1)</f>
        <v>32</v>
      </c>
      <c r="N4586" s="268">
        <f>M4586/365</f>
        <v>8.7671232876712329E-2</v>
      </c>
      <c r="O4586" s="269">
        <f>'Data and Parameter'!$E$4*'Data and Parameter'!$E$5*('Data and Parameter'!$E$6+'Data and Parameter'!$E$7)*'Data and Parameter'!$E$19*'Data and Parameter'!$E$14*'ER calculations'!N4586</f>
        <v>0.45393964699132677</v>
      </c>
    </row>
    <row r="4587" spans="1:15" ht="15">
      <c r="A4587" s="284">
        <v>4583</v>
      </c>
      <c r="B4587" s="287"/>
      <c r="C4587" s="287"/>
      <c r="D4587" s="284" t="s">
        <v>588</v>
      </c>
      <c r="E4587" s="287"/>
      <c r="F4587" s="285" t="s">
        <v>4708</v>
      </c>
      <c r="G4587" s="266" t="s">
        <v>121</v>
      </c>
      <c r="H4587" s="266">
        <f>IF(G4587="Traditional Stove",0.1,0.2)</f>
        <v>0.1</v>
      </c>
      <c r="I4587" s="266">
        <f>YEAR(J4587)</f>
        <v>2023</v>
      </c>
      <c r="J4587" s="267">
        <v>45014</v>
      </c>
      <c r="K4587" s="267">
        <f>J4587+1</f>
        <v>45015</v>
      </c>
      <c r="L4587" s="266">
        <f>IF(M4587&lt;=365,1,2)</f>
        <v>1</v>
      </c>
      <c r="M4587" s="266">
        <f>IF(K4587&lt;$C$1,$C$2-$C$1+1,$C$2-K4587+1)</f>
        <v>32</v>
      </c>
      <c r="N4587" s="268">
        <f>M4587/365</f>
        <v>8.7671232876712329E-2</v>
      </c>
      <c r="O4587" s="269">
        <f>'Data and Parameter'!$E$4*'Data and Parameter'!$E$5*('Data and Parameter'!$E$6+'Data and Parameter'!$E$7)*'Data and Parameter'!$E$19*'Data and Parameter'!$E$14*'ER calculations'!N4587</f>
        <v>0.45393964699132677</v>
      </c>
    </row>
    <row r="4588" spans="1:15" ht="15">
      <c r="A4588" s="284">
        <v>4584</v>
      </c>
      <c r="B4588" s="287"/>
      <c r="C4588" s="287"/>
      <c r="D4588" s="284" t="s">
        <v>588</v>
      </c>
      <c r="E4588" s="287"/>
      <c r="F4588" s="285" t="s">
        <v>4709</v>
      </c>
      <c r="G4588" s="266" t="s">
        <v>121</v>
      </c>
      <c r="H4588" s="266">
        <f>IF(G4588="Traditional Stove",0.1,0.2)</f>
        <v>0.1</v>
      </c>
      <c r="I4588" s="266">
        <f>YEAR(J4588)</f>
        <v>2023</v>
      </c>
      <c r="J4588" s="267">
        <v>45014</v>
      </c>
      <c r="K4588" s="267">
        <f>J4588+1</f>
        <v>45015</v>
      </c>
      <c r="L4588" s="266">
        <f>IF(M4588&lt;=365,1,2)</f>
        <v>1</v>
      </c>
      <c r="M4588" s="266">
        <f>IF(K4588&lt;$C$1,$C$2-$C$1+1,$C$2-K4588+1)</f>
        <v>32</v>
      </c>
      <c r="N4588" s="268">
        <f>M4588/365</f>
        <v>8.7671232876712329E-2</v>
      </c>
      <c r="O4588" s="269">
        <f>'Data and Parameter'!$E$4*'Data and Parameter'!$E$5*('Data and Parameter'!$E$6+'Data and Parameter'!$E$7)*'Data and Parameter'!$E$19*'Data and Parameter'!$E$14*'ER calculations'!N4588</f>
        <v>0.45393964699132677</v>
      </c>
    </row>
    <row r="4589" spans="1:15" ht="15">
      <c r="A4589" s="284">
        <v>4585</v>
      </c>
      <c r="B4589" s="287"/>
      <c r="C4589" s="287"/>
      <c r="D4589" s="284" t="s">
        <v>588</v>
      </c>
      <c r="E4589" s="287"/>
      <c r="F4589" s="285" t="s">
        <v>4710</v>
      </c>
      <c r="G4589" s="266" t="s">
        <v>121</v>
      </c>
      <c r="H4589" s="266">
        <f>IF(G4589="Traditional Stove",0.1,0.2)</f>
        <v>0.1</v>
      </c>
      <c r="I4589" s="266">
        <f>YEAR(J4589)</f>
        <v>2023</v>
      </c>
      <c r="J4589" s="267">
        <v>45014</v>
      </c>
      <c r="K4589" s="267">
        <f>J4589+1</f>
        <v>45015</v>
      </c>
      <c r="L4589" s="266">
        <f>IF(M4589&lt;=365,1,2)</f>
        <v>1</v>
      </c>
      <c r="M4589" s="266">
        <f>IF(K4589&lt;$C$1,$C$2-$C$1+1,$C$2-K4589+1)</f>
        <v>32</v>
      </c>
      <c r="N4589" s="268">
        <f>M4589/365</f>
        <v>8.7671232876712329E-2</v>
      </c>
      <c r="O4589" s="269">
        <f>'Data and Parameter'!$E$4*'Data and Parameter'!$E$5*('Data and Parameter'!$E$6+'Data and Parameter'!$E$7)*'Data and Parameter'!$E$19*'Data and Parameter'!$E$14*'ER calculations'!N4589</f>
        <v>0.45393964699132677</v>
      </c>
    </row>
    <row r="4590" spans="1:15" ht="15">
      <c r="A4590" s="284">
        <v>4586</v>
      </c>
      <c r="B4590" s="287"/>
      <c r="C4590" s="287"/>
      <c r="D4590" s="284" t="s">
        <v>588</v>
      </c>
      <c r="E4590" s="287"/>
      <c r="F4590" s="285" t="s">
        <v>4711</v>
      </c>
      <c r="G4590" s="266" t="s">
        <v>121</v>
      </c>
      <c r="H4590" s="266">
        <f>IF(G4590="Traditional Stove",0.1,0.2)</f>
        <v>0.1</v>
      </c>
      <c r="I4590" s="266">
        <f>YEAR(J4590)</f>
        <v>2023</v>
      </c>
      <c r="J4590" s="267">
        <v>45014</v>
      </c>
      <c r="K4590" s="267">
        <f>J4590+1</f>
        <v>45015</v>
      </c>
      <c r="L4590" s="266">
        <f>IF(M4590&lt;=365,1,2)</f>
        <v>1</v>
      </c>
      <c r="M4590" s="266">
        <f>IF(K4590&lt;$C$1,$C$2-$C$1+1,$C$2-K4590+1)</f>
        <v>32</v>
      </c>
      <c r="N4590" s="268">
        <f>M4590/365</f>
        <v>8.7671232876712329E-2</v>
      </c>
      <c r="O4590" s="269">
        <f>'Data and Parameter'!$E$4*'Data and Parameter'!$E$5*('Data and Parameter'!$E$6+'Data and Parameter'!$E$7)*'Data and Parameter'!$E$19*'Data and Parameter'!$E$14*'ER calculations'!N4590</f>
        <v>0.45393964699132677</v>
      </c>
    </row>
    <row r="4591" spans="1:15" ht="15">
      <c r="A4591" s="284">
        <v>4587</v>
      </c>
      <c r="B4591" s="287"/>
      <c r="C4591" s="287"/>
      <c r="D4591" s="284" t="s">
        <v>588</v>
      </c>
      <c r="E4591" s="287"/>
      <c r="F4591" s="285" t="s">
        <v>4712</v>
      </c>
      <c r="G4591" s="266" t="s">
        <v>121</v>
      </c>
      <c r="H4591" s="266">
        <f>IF(G4591="Traditional Stove",0.1,0.2)</f>
        <v>0.1</v>
      </c>
      <c r="I4591" s="266">
        <f>YEAR(J4591)</f>
        <v>2023</v>
      </c>
      <c r="J4591" s="267">
        <v>45015</v>
      </c>
      <c r="K4591" s="267">
        <f>J4591+1</f>
        <v>45016</v>
      </c>
      <c r="L4591" s="266">
        <f>IF(M4591&lt;=365,1,2)</f>
        <v>1</v>
      </c>
      <c r="M4591" s="266">
        <f>IF(K4591&lt;$C$1,$C$2-$C$1+1,$C$2-K4591+1)</f>
        <v>31</v>
      </c>
      <c r="N4591" s="268">
        <f>M4591/365</f>
        <v>8.4931506849315067E-2</v>
      </c>
      <c r="O4591" s="269">
        <f>'Data and Parameter'!$E$4*'Data and Parameter'!$E$5*('Data and Parameter'!$E$6+'Data and Parameter'!$E$7)*'Data and Parameter'!$E$19*'Data and Parameter'!$E$14*'ER calculations'!N4591</f>
        <v>0.43975403302284777</v>
      </c>
    </row>
    <row r="4592" spans="1:15" ht="15">
      <c r="A4592" s="284">
        <v>4588</v>
      </c>
      <c r="B4592" s="287"/>
      <c r="C4592" s="287"/>
      <c r="D4592" s="284" t="s">
        <v>588</v>
      </c>
      <c r="E4592" s="287"/>
      <c r="F4592" s="285" t="s">
        <v>4713</v>
      </c>
      <c r="G4592" s="266" t="s">
        <v>121</v>
      </c>
      <c r="H4592" s="266">
        <f>IF(G4592="Traditional Stove",0.1,0.2)</f>
        <v>0.1</v>
      </c>
      <c r="I4592" s="266">
        <f>YEAR(J4592)</f>
        <v>2023</v>
      </c>
      <c r="J4592" s="267">
        <v>45015</v>
      </c>
      <c r="K4592" s="267">
        <f>J4592+1</f>
        <v>45016</v>
      </c>
      <c r="L4592" s="266">
        <f>IF(M4592&lt;=365,1,2)</f>
        <v>1</v>
      </c>
      <c r="M4592" s="266">
        <f>IF(K4592&lt;$C$1,$C$2-$C$1+1,$C$2-K4592+1)</f>
        <v>31</v>
      </c>
      <c r="N4592" s="268">
        <f>M4592/365</f>
        <v>8.4931506849315067E-2</v>
      </c>
      <c r="O4592" s="269">
        <f>'Data and Parameter'!$E$4*'Data and Parameter'!$E$5*('Data and Parameter'!$E$6+'Data and Parameter'!$E$7)*'Data and Parameter'!$E$19*'Data and Parameter'!$E$14*'ER calculations'!N4592</f>
        <v>0.43975403302284777</v>
      </c>
    </row>
    <row r="4593" spans="1:15" ht="15">
      <c r="A4593" s="284">
        <v>4589</v>
      </c>
      <c r="B4593" s="287"/>
      <c r="C4593" s="287"/>
      <c r="D4593" s="284" t="s">
        <v>588</v>
      </c>
      <c r="E4593" s="287"/>
      <c r="F4593" s="285" t="s">
        <v>4714</v>
      </c>
      <c r="G4593" s="266" t="s">
        <v>121</v>
      </c>
      <c r="H4593" s="266">
        <f>IF(G4593="Traditional Stove",0.1,0.2)</f>
        <v>0.1</v>
      </c>
      <c r="I4593" s="266">
        <f>YEAR(J4593)</f>
        <v>2023</v>
      </c>
      <c r="J4593" s="267">
        <v>45015</v>
      </c>
      <c r="K4593" s="267">
        <f>J4593+1</f>
        <v>45016</v>
      </c>
      <c r="L4593" s="266">
        <f>IF(M4593&lt;=365,1,2)</f>
        <v>1</v>
      </c>
      <c r="M4593" s="266">
        <f>IF(K4593&lt;$C$1,$C$2-$C$1+1,$C$2-K4593+1)</f>
        <v>31</v>
      </c>
      <c r="N4593" s="268">
        <f>M4593/365</f>
        <v>8.4931506849315067E-2</v>
      </c>
      <c r="O4593" s="269">
        <f>'Data and Parameter'!$E$4*'Data and Parameter'!$E$5*('Data and Parameter'!$E$6+'Data and Parameter'!$E$7)*'Data and Parameter'!$E$19*'Data and Parameter'!$E$14*'ER calculations'!N4593</f>
        <v>0.43975403302284777</v>
      </c>
    </row>
    <row r="4594" spans="1:15" ht="15">
      <c r="A4594" s="284">
        <v>4590</v>
      </c>
      <c r="B4594" s="287"/>
      <c r="C4594" s="287"/>
      <c r="D4594" s="284" t="s">
        <v>588</v>
      </c>
      <c r="E4594" s="287"/>
      <c r="F4594" s="285" t="s">
        <v>4715</v>
      </c>
      <c r="G4594" s="266" t="s">
        <v>121</v>
      </c>
      <c r="H4594" s="266">
        <f>IF(G4594="Traditional Stove",0.1,0.2)</f>
        <v>0.1</v>
      </c>
      <c r="I4594" s="266">
        <f>YEAR(J4594)</f>
        <v>2023</v>
      </c>
      <c r="J4594" s="267">
        <v>45014</v>
      </c>
      <c r="K4594" s="267">
        <f>J4594+1</f>
        <v>45015</v>
      </c>
      <c r="L4594" s="266">
        <f>IF(M4594&lt;=365,1,2)</f>
        <v>1</v>
      </c>
      <c r="M4594" s="266">
        <f>IF(K4594&lt;$C$1,$C$2-$C$1+1,$C$2-K4594+1)</f>
        <v>32</v>
      </c>
      <c r="N4594" s="268">
        <f>M4594/365</f>
        <v>8.7671232876712329E-2</v>
      </c>
      <c r="O4594" s="269">
        <f>'Data and Parameter'!$E$4*'Data and Parameter'!$E$5*('Data and Parameter'!$E$6+'Data and Parameter'!$E$7)*'Data and Parameter'!$E$19*'Data and Parameter'!$E$14*'ER calculations'!N4594</f>
        <v>0.45393964699132677</v>
      </c>
    </row>
    <row r="4595" spans="1:15" ht="15">
      <c r="A4595" s="284">
        <v>4591</v>
      </c>
      <c r="B4595" s="287"/>
      <c r="C4595" s="287"/>
      <c r="D4595" s="284" t="s">
        <v>588</v>
      </c>
      <c r="E4595" s="287"/>
      <c r="F4595" s="285" t="s">
        <v>4716</v>
      </c>
      <c r="G4595" s="266" t="s">
        <v>121</v>
      </c>
      <c r="H4595" s="266">
        <f>IF(G4595="Traditional Stove",0.1,0.2)</f>
        <v>0.1</v>
      </c>
      <c r="I4595" s="266">
        <f>YEAR(J4595)</f>
        <v>2023</v>
      </c>
      <c r="J4595" s="267">
        <v>45014</v>
      </c>
      <c r="K4595" s="267">
        <f>J4595+1</f>
        <v>45015</v>
      </c>
      <c r="L4595" s="266">
        <f>IF(M4595&lt;=365,1,2)</f>
        <v>1</v>
      </c>
      <c r="M4595" s="266">
        <f>IF(K4595&lt;$C$1,$C$2-$C$1+1,$C$2-K4595+1)</f>
        <v>32</v>
      </c>
      <c r="N4595" s="268">
        <f>M4595/365</f>
        <v>8.7671232876712329E-2</v>
      </c>
      <c r="O4595" s="269">
        <f>'Data and Parameter'!$E$4*'Data and Parameter'!$E$5*('Data and Parameter'!$E$6+'Data and Parameter'!$E$7)*'Data and Parameter'!$E$19*'Data and Parameter'!$E$14*'ER calculations'!N4595</f>
        <v>0.45393964699132677</v>
      </c>
    </row>
    <row r="4596" spans="1:15" ht="15">
      <c r="A4596" s="284">
        <v>4592</v>
      </c>
      <c r="B4596" s="287"/>
      <c r="C4596" s="287"/>
      <c r="D4596" s="284" t="s">
        <v>588</v>
      </c>
      <c r="E4596" s="287"/>
      <c r="F4596" s="285" t="s">
        <v>4717</v>
      </c>
      <c r="G4596" s="266" t="s">
        <v>121</v>
      </c>
      <c r="H4596" s="266">
        <f>IF(G4596="Traditional Stove",0.1,0.2)</f>
        <v>0.1</v>
      </c>
      <c r="I4596" s="266">
        <f>YEAR(J4596)</f>
        <v>2023</v>
      </c>
      <c r="J4596" s="267">
        <v>45014</v>
      </c>
      <c r="K4596" s="267">
        <f>J4596+1</f>
        <v>45015</v>
      </c>
      <c r="L4596" s="266">
        <f>IF(M4596&lt;=365,1,2)</f>
        <v>1</v>
      </c>
      <c r="M4596" s="266">
        <f>IF(K4596&lt;$C$1,$C$2-$C$1+1,$C$2-K4596+1)</f>
        <v>32</v>
      </c>
      <c r="N4596" s="268">
        <f>M4596/365</f>
        <v>8.7671232876712329E-2</v>
      </c>
      <c r="O4596" s="269">
        <f>'Data and Parameter'!$E$4*'Data and Parameter'!$E$5*('Data and Parameter'!$E$6+'Data and Parameter'!$E$7)*'Data and Parameter'!$E$19*'Data and Parameter'!$E$14*'ER calculations'!N4596</f>
        <v>0.45393964699132677</v>
      </c>
    </row>
    <row r="4597" spans="1:15" ht="15">
      <c r="A4597" s="284">
        <v>4593</v>
      </c>
      <c r="B4597" s="287"/>
      <c r="C4597" s="287"/>
      <c r="D4597" s="284" t="s">
        <v>588</v>
      </c>
      <c r="E4597" s="287"/>
      <c r="F4597" s="285" t="s">
        <v>4718</v>
      </c>
      <c r="G4597" s="266" t="s">
        <v>121</v>
      </c>
      <c r="H4597" s="266">
        <f>IF(G4597="Traditional Stove",0.1,0.2)</f>
        <v>0.1</v>
      </c>
      <c r="I4597" s="266">
        <f>YEAR(J4597)</f>
        <v>2023</v>
      </c>
      <c r="J4597" s="267">
        <v>45014</v>
      </c>
      <c r="K4597" s="267">
        <f>J4597+1</f>
        <v>45015</v>
      </c>
      <c r="L4597" s="266">
        <f>IF(M4597&lt;=365,1,2)</f>
        <v>1</v>
      </c>
      <c r="M4597" s="266">
        <f>IF(K4597&lt;$C$1,$C$2-$C$1+1,$C$2-K4597+1)</f>
        <v>32</v>
      </c>
      <c r="N4597" s="268">
        <f>M4597/365</f>
        <v>8.7671232876712329E-2</v>
      </c>
      <c r="O4597" s="269">
        <f>'Data and Parameter'!$E$4*'Data and Parameter'!$E$5*('Data and Parameter'!$E$6+'Data and Parameter'!$E$7)*'Data and Parameter'!$E$19*'Data and Parameter'!$E$14*'ER calculations'!N4597</f>
        <v>0.45393964699132677</v>
      </c>
    </row>
    <row r="4598" spans="1:15" ht="15">
      <c r="A4598" s="284">
        <v>4594</v>
      </c>
      <c r="B4598" s="287"/>
      <c r="C4598" s="287"/>
      <c r="D4598" s="284" t="s">
        <v>588</v>
      </c>
      <c r="E4598" s="287"/>
      <c r="F4598" s="285" t="s">
        <v>4719</v>
      </c>
      <c r="G4598" s="266" t="s">
        <v>121</v>
      </c>
      <c r="H4598" s="266">
        <f>IF(G4598="Traditional Stove",0.1,0.2)</f>
        <v>0.1</v>
      </c>
      <c r="I4598" s="266">
        <f>YEAR(J4598)</f>
        <v>2023</v>
      </c>
      <c r="J4598" s="267">
        <v>45009</v>
      </c>
      <c r="K4598" s="267">
        <f>J4598+1</f>
        <v>45010</v>
      </c>
      <c r="L4598" s="266">
        <f>IF(M4598&lt;=365,1,2)</f>
        <v>1</v>
      </c>
      <c r="M4598" s="266">
        <f>IF(K4598&lt;$C$1,$C$2-$C$1+1,$C$2-K4598+1)</f>
        <v>37</v>
      </c>
      <c r="N4598" s="268">
        <f>M4598/365</f>
        <v>0.10136986301369863</v>
      </c>
      <c r="O4598" s="269">
        <f>'Data and Parameter'!$E$4*'Data and Parameter'!$E$5*('Data and Parameter'!$E$6+'Data and Parameter'!$E$7)*'Data and Parameter'!$E$19*'Data and Parameter'!$E$14*'ER calculations'!N4598</f>
        <v>0.52486771683372158</v>
      </c>
    </row>
    <row r="4599" spans="1:15" ht="15">
      <c r="A4599" s="284">
        <v>4595</v>
      </c>
      <c r="B4599" s="287"/>
      <c r="C4599" s="287"/>
      <c r="D4599" s="284" t="s">
        <v>588</v>
      </c>
      <c r="E4599" s="287"/>
      <c r="F4599" s="285" t="s">
        <v>4720</v>
      </c>
      <c r="G4599" s="266" t="s">
        <v>121</v>
      </c>
      <c r="H4599" s="266">
        <f>IF(G4599="Traditional Stove",0.1,0.2)</f>
        <v>0.1</v>
      </c>
      <c r="I4599" s="266">
        <f>YEAR(J4599)</f>
        <v>2023</v>
      </c>
      <c r="J4599" s="267">
        <v>45014</v>
      </c>
      <c r="K4599" s="267">
        <f>J4599+1</f>
        <v>45015</v>
      </c>
      <c r="L4599" s="266">
        <f>IF(M4599&lt;=365,1,2)</f>
        <v>1</v>
      </c>
      <c r="M4599" s="266">
        <f>IF(K4599&lt;$C$1,$C$2-$C$1+1,$C$2-K4599+1)</f>
        <v>32</v>
      </c>
      <c r="N4599" s="268">
        <f>M4599/365</f>
        <v>8.7671232876712329E-2</v>
      </c>
      <c r="O4599" s="269">
        <f>'Data and Parameter'!$E$4*'Data and Parameter'!$E$5*('Data and Parameter'!$E$6+'Data and Parameter'!$E$7)*'Data and Parameter'!$E$19*'Data and Parameter'!$E$14*'ER calculations'!N4599</f>
        <v>0.45393964699132677</v>
      </c>
    </row>
    <row r="4600" spans="1:15" ht="15">
      <c r="A4600" s="284">
        <v>4596</v>
      </c>
      <c r="B4600" s="287"/>
      <c r="C4600" s="287"/>
      <c r="D4600" s="284" t="s">
        <v>588</v>
      </c>
      <c r="E4600" s="287"/>
      <c r="F4600" s="285" t="s">
        <v>4721</v>
      </c>
      <c r="G4600" s="266" t="s">
        <v>121</v>
      </c>
      <c r="H4600" s="266">
        <f>IF(G4600="Traditional Stove",0.1,0.2)</f>
        <v>0.1</v>
      </c>
      <c r="I4600" s="266">
        <f>YEAR(J4600)</f>
        <v>2023</v>
      </c>
      <c r="J4600" s="267">
        <v>45014</v>
      </c>
      <c r="K4600" s="267">
        <f>J4600+1</f>
        <v>45015</v>
      </c>
      <c r="L4600" s="266">
        <f>IF(M4600&lt;=365,1,2)</f>
        <v>1</v>
      </c>
      <c r="M4600" s="266">
        <f>IF(K4600&lt;$C$1,$C$2-$C$1+1,$C$2-K4600+1)</f>
        <v>32</v>
      </c>
      <c r="N4600" s="268">
        <f>M4600/365</f>
        <v>8.7671232876712329E-2</v>
      </c>
      <c r="O4600" s="269">
        <f>'Data and Parameter'!$E$4*'Data and Parameter'!$E$5*('Data and Parameter'!$E$6+'Data and Parameter'!$E$7)*'Data and Parameter'!$E$19*'Data and Parameter'!$E$14*'ER calculations'!N4600</f>
        <v>0.45393964699132677</v>
      </c>
    </row>
    <row r="4601" spans="1:15" ht="15">
      <c r="A4601" s="284">
        <v>4597</v>
      </c>
      <c r="B4601" s="287"/>
      <c r="C4601" s="287"/>
      <c r="D4601" s="284" t="s">
        <v>588</v>
      </c>
      <c r="E4601" s="287"/>
      <c r="F4601" s="285" t="s">
        <v>4722</v>
      </c>
      <c r="G4601" s="266" t="s">
        <v>121</v>
      </c>
      <c r="H4601" s="266">
        <f>IF(G4601="Traditional Stove",0.1,0.2)</f>
        <v>0.1</v>
      </c>
      <c r="I4601" s="266">
        <f>YEAR(J4601)</f>
        <v>2023</v>
      </c>
      <c r="J4601" s="267">
        <v>45014</v>
      </c>
      <c r="K4601" s="267">
        <f>J4601+1</f>
        <v>45015</v>
      </c>
      <c r="L4601" s="266">
        <f>IF(M4601&lt;=365,1,2)</f>
        <v>1</v>
      </c>
      <c r="M4601" s="266">
        <f>IF(K4601&lt;$C$1,$C$2-$C$1+1,$C$2-K4601+1)</f>
        <v>32</v>
      </c>
      <c r="N4601" s="268">
        <f>M4601/365</f>
        <v>8.7671232876712329E-2</v>
      </c>
      <c r="O4601" s="269">
        <f>'Data and Parameter'!$E$4*'Data and Parameter'!$E$5*('Data and Parameter'!$E$6+'Data and Parameter'!$E$7)*'Data and Parameter'!$E$19*'Data and Parameter'!$E$14*'ER calculations'!N4601</f>
        <v>0.45393964699132677</v>
      </c>
    </row>
    <row r="4602" spans="1:15" ht="15">
      <c r="A4602" s="284">
        <v>4598</v>
      </c>
      <c r="B4602" s="287"/>
      <c r="C4602" s="287"/>
      <c r="D4602" s="284" t="s">
        <v>588</v>
      </c>
      <c r="E4602" s="287"/>
      <c r="F4602" s="285" t="s">
        <v>4723</v>
      </c>
      <c r="G4602" s="266" t="s">
        <v>121</v>
      </c>
      <c r="H4602" s="266">
        <f>IF(G4602="Traditional Stove",0.1,0.2)</f>
        <v>0.1</v>
      </c>
      <c r="I4602" s="266">
        <f>YEAR(J4602)</f>
        <v>2023</v>
      </c>
      <c r="J4602" s="267">
        <v>45014</v>
      </c>
      <c r="K4602" s="267">
        <f>J4602+1</f>
        <v>45015</v>
      </c>
      <c r="L4602" s="266">
        <f>IF(M4602&lt;=365,1,2)</f>
        <v>1</v>
      </c>
      <c r="M4602" s="266">
        <f>IF(K4602&lt;$C$1,$C$2-$C$1+1,$C$2-K4602+1)</f>
        <v>32</v>
      </c>
      <c r="N4602" s="268">
        <f>M4602/365</f>
        <v>8.7671232876712329E-2</v>
      </c>
      <c r="O4602" s="269">
        <f>'Data and Parameter'!$E$4*'Data and Parameter'!$E$5*('Data and Parameter'!$E$6+'Data and Parameter'!$E$7)*'Data and Parameter'!$E$19*'Data and Parameter'!$E$14*'ER calculations'!N4602</f>
        <v>0.45393964699132677</v>
      </c>
    </row>
    <row r="4603" spans="1:15" ht="15">
      <c r="A4603" s="284">
        <v>4599</v>
      </c>
      <c r="B4603" s="287"/>
      <c r="C4603" s="287"/>
      <c r="D4603" s="284" t="s">
        <v>588</v>
      </c>
      <c r="E4603" s="287"/>
      <c r="F4603" s="285" t="s">
        <v>4724</v>
      </c>
      <c r="G4603" s="266" t="s">
        <v>121</v>
      </c>
      <c r="H4603" s="266">
        <f>IF(G4603="Traditional Stove",0.1,0.2)</f>
        <v>0.1</v>
      </c>
      <c r="I4603" s="266">
        <f>YEAR(J4603)</f>
        <v>2023</v>
      </c>
      <c r="J4603" s="267">
        <v>45014</v>
      </c>
      <c r="K4603" s="267">
        <f>J4603+1</f>
        <v>45015</v>
      </c>
      <c r="L4603" s="266">
        <f>IF(M4603&lt;=365,1,2)</f>
        <v>1</v>
      </c>
      <c r="M4603" s="266">
        <f>IF(K4603&lt;$C$1,$C$2-$C$1+1,$C$2-K4603+1)</f>
        <v>32</v>
      </c>
      <c r="N4603" s="268">
        <f>M4603/365</f>
        <v>8.7671232876712329E-2</v>
      </c>
      <c r="O4603" s="269">
        <f>'Data and Parameter'!$E$4*'Data and Parameter'!$E$5*('Data and Parameter'!$E$6+'Data and Parameter'!$E$7)*'Data and Parameter'!$E$19*'Data and Parameter'!$E$14*'ER calculations'!N4603</f>
        <v>0.45393964699132677</v>
      </c>
    </row>
    <row r="4604" spans="1:15" ht="15">
      <c r="A4604" s="284">
        <v>4600</v>
      </c>
      <c r="B4604" s="287"/>
      <c r="C4604" s="287"/>
      <c r="D4604" s="284" t="s">
        <v>588</v>
      </c>
      <c r="E4604" s="287"/>
      <c r="F4604" s="285" t="s">
        <v>4725</v>
      </c>
      <c r="G4604" s="266" t="s">
        <v>121</v>
      </c>
      <c r="H4604" s="266">
        <f>IF(G4604="Traditional Stove",0.1,0.2)</f>
        <v>0.1</v>
      </c>
      <c r="I4604" s="266">
        <f>YEAR(J4604)</f>
        <v>2023</v>
      </c>
      <c r="J4604" s="267">
        <v>45014</v>
      </c>
      <c r="K4604" s="267">
        <f>J4604+1</f>
        <v>45015</v>
      </c>
      <c r="L4604" s="266">
        <f>IF(M4604&lt;=365,1,2)</f>
        <v>1</v>
      </c>
      <c r="M4604" s="266">
        <f>IF(K4604&lt;$C$1,$C$2-$C$1+1,$C$2-K4604+1)</f>
        <v>32</v>
      </c>
      <c r="N4604" s="268">
        <f>M4604/365</f>
        <v>8.7671232876712329E-2</v>
      </c>
      <c r="O4604" s="269">
        <f>'Data and Parameter'!$E$4*'Data and Parameter'!$E$5*('Data and Parameter'!$E$6+'Data and Parameter'!$E$7)*'Data and Parameter'!$E$19*'Data and Parameter'!$E$14*'ER calculations'!N4604</f>
        <v>0.45393964699132677</v>
      </c>
    </row>
    <row r="4605" spans="1:15" ht="15">
      <c r="A4605" s="284">
        <v>4601</v>
      </c>
      <c r="B4605" s="287"/>
      <c r="C4605" s="287"/>
      <c r="D4605" s="284" t="s">
        <v>588</v>
      </c>
      <c r="E4605" s="287"/>
      <c r="F4605" s="285" t="s">
        <v>4726</v>
      </c>
      <c r="G4605" s="266" t="s">
        <v>121</v>
      </c>
      <c r="H4605" s="266">
        <f>IF(G4605="Traditional Stove",0.1,0.2)</f>
        <v>0.1</v>
      </c>
      <c r="I4605" s="266">
        <f>YEAR(J4605)</f>
        <v>2023</v>
      </c>
      <c r="J4605" s="267">
        <v>45014</v>
      </c>
      <c r="K4605" s="267">
        <f>J4605+1</f>
        <v>45015</v>
      </c>
      <c r="L4605" s="266">
        <f>IF(M4605&lt;=365,1,2)</f>
        <v>1</v>
      </c>
      <c r="M4605" s="266">
        <f>IF(K4605&lt;$C$1,$C$2-$C$1+1,$C$2-K4605+1)</f>
        <v>32</v>
      </c>
      <c r="N4605" s="268">
        <f>M4605/365</f>
        <v>8.7671232876712329E-2</v>
      </c>
      <c r="O4605" s="269">
        <f>'Data and Parameter'!$E$4*'Data and Parameter'!$E$5*('Data and Parameter'!$E$6+'Data and Parameter'!$E$7)*'Data and Parameter'!$E$19*'Data and Parameter'!$E$14*'ER calculations'!N4605</f>
        <v>0.45393964699132677</v>
      </c>
    </row>
    <row r="4606" spans="1:15" ht="15">
      <c r="A4606" s="284">
        <v>4602</v>
      </c>
      <c r="B4606" s="287"/>
      <c r="C4606" s="287"/>
      <c r="D4606" s="284" t="s">
        <v>588</v>
      </c>
      <c r="E4606" s="287"/>
      <c r="F4606" s="285" t="s">
        <v>4727</v>
      </c>
      <c r="G4606" s="266" t="s">
        <v>121</v>
      </c>
      <c r="H4606" s="266">
        <f>IF(G4606="Traditional Stove",0.1,0.2)</f>
        <v>0.1</v>
      </c>
      <c r="I4606" s="266">
        <f>YEAR(J4606)</f>
        <v>2023</v>
      </c>
      <c r="J4606" s="267">
        <v>45014</v>
      </c>
      <c r="K4606" s="267">
        <f>J4606+1</f>
        <v>45015</v>
      </c>
      <c r="L4606" s="266">
        <f>IF(M4606&lt;=365,1,2)</f>
        <v>1</v>
      </c>
      <c r="M4606" s="266">
        <f>IF(K4606&lt;$C$1,$C$2-$C$1+1,$C$2-K4606+1)</f>
        <v>32</v>
      </c>
      <c r="N4606" s="268">
        <f>M4606/365</f>
        <v>8.7671232876712329E-2</v>
      </c>
      <c r="O4606" s="269">
        <f>'Data and Parameter'!$E$4*'Data and Parameter'!$E$5*('Data and Parameter'!$E$6+'Data and Parameter'!$E$7)*'Data and Parameter'!$E$19*'Data and Parameter'!$E$14*'ER calculations'!N4606</f>
        <v>0.45393964699132677</v>
      </c>
    </row>
    <row r="4607" spans="1:15" ht="15">
      <c r="A4607" s="284">
        <v>4603</v>
      </c>
      <c r="B4607" s="287"/>
      <c r="C4607" s="287"/>
      <c r="D4607" s="284" t="s">
        <v>588</v>
      </c>
      <c r="E4607" s="287"/>
      <c r="F4607" s="285" t="s">
        <v>4728</v>
      </c>
      <c r="G4607" s="266" t="s">
        <v>121</v>
      </c>
      <c r="H4607" s="266">
        <f>IF(G4607="Traditional Stove",0.1,0.2)</f>
        <v>0.1</v>
      </c>
      <c r="I4607" s="266">
        <f>YEAR(J4607)</f>
        <v>2023</v>
      </c>
      <c r="J4607" s="267">
        <v>45014</v>
      </c>
      <c r="K4607" s="267">
        <f>J4607+1</f>
        <v>45015</v>
      </c>
      <c r="L4607" s="266">
        <f>IF(M4607&lt;=365,1,2)</f>
        <v>1</v>
      </c>
      <c r="M4607" s="266">
        <f>IF(K4607&lt;$C$1,$C$2-$C$1+1,$C$2-K4607+1)</f>
        <v>32</v>
      </c>
      <c r="N4607" s="268">
        <f>M4607/365</f>
        <v>8.7671232876712329E-2</v>
      </c>
      <c r="O4607" s="269">
        <f>'Data and Parameter'!$E$4*'Data and Parameter'!$E$5*('Data and Parameter'!$E$6+'Data and Parameter'!$E$7)*'Data and Parameter'!$E$19*'Data and Parameter'!$E$14*'ER calculations'!N4607</f>
        <v>0.45393964699132677</v>
      </c>
    </row>
    <row r="4608" spans="1:15" ht="15">
      <c r="A4608" s="284">
        <v>4604</v>
      </c>
      <c r="B4608" s="287"/>
      <c r="C4608" s="287"/>
      <c r="D4608" s="284" t="s">
        <v>588</v>
      </c>
      <c r="E4608" s="287"/>
      <c r="F4608" s="285" t="s">
        <v>4729</v>
      </c>
      <c r="G4608" s="266" t="s">
        <v>121</v>
      </c>
      <c r="H4608" s="266">
        <f>IF(G4608="Traditional Stove",0.1,0.2)</f>
        <v>0.1</v>
      </c>
      <c r="I4608" s="266">
        <f>YEAR(J4608)</f>
        <v>2023</v>
      </c>
      <c r="J4608" s="267">
        <v>45014</v>
      </c>
      <c r="K4608" s="267">
        <f>J4608+1</f>
        <v>45015</v>
      </c>
      <c r="L4608" s="266">
        <f>IF(M4608&lt;=365,1,2)</f>
        <v>1</v>
      </c>
      <c r="M4608" s="266">
        <f>IF(K4608&lt;$C$1,$C$2-$C$1+1,$C$2-K4608+1)</f>
        <v>32</v>
      </c>
      <c r="N4608" s="268">
        <f>M4608/365</f>
        <v>8.7671232876712329E-2</v>
      </c>
      <c r="O4608" s="269">
        <f>'Data and Parameter'!$E$4*'Data and Parameter'!$E$5*('Data and Parameter'!$E$6+'Data and Parameter'!$E$7)*'Data and Parameter'!$E$19*'Data and Parameter'!$E$14*'ER calculations'!N4608</f>
        <v>0.45393964699132677</v>
      </c>
    </row>
    <row r="4609" spans="1:15" ht="15">
      <c r="A4609" s="284">
        <v>4605</v>
      </c>
      <c r="B4609" s="287"/>
      <c r="C4609" s="287"/>
      <c r="D4609" s="284" t="s">
        <v>588</v>
      </c>
      <c r="E4609" s="287"/>
      <c r="F4609" s="285" t="s">
        <v>4730</v>
      </c>
      <c r="G4609" s="266" t="s">
        <v>121</v>
      </c>
      <c r="H4609" s="266">
        <f>IF(G4609="Traditional Stove",0.1,0.2)</f>
        <v>0.1</v>
      </c>
      <c r="I4609" s="266">
        <f>YEAR(J4609)</f>
        <v>2023</v>
      </c>
      <c r="J4609" s="267">
        <v>45014</v>
      </c>
      <c r="K4609" s="267">
        <f>J4609+1</f>
        <v>45015</v>
      </c>
      <c r="L4609" s="266">
        <f>IF(M4609&lt;=365,1,2)</f>
        <v>1</v>
      </c>
      <c r="M4609" s="266">
        <f>IF(K4609&lt;$C$1,$C$2-$C$1+1,$C$2-K4609+1)</f>
        <v>32</v>
      </c>
      <c r="N4609" s="268">
        <f>M4609/365</f>
        <v>8.7671232876712329E-2</v>
      </c>
      <c r="O4609" s="269">
        <f>'Data and Parameter'!$E$4*'Data and Parameter'!$E$5*('Data and Parameter'!$E$6+'Data and Parameter'!$E$7)*'Data and Parameter'!$E$19*'Data and Parameter'!$E$14*'ER calculations'!N4609</f>
        <v>0.45393964699132677</v>
      </c>
    </row>
    <row r="4610" spans="1:15" ht="15">
      <c r="A4610" s="284">
        <v>4606</v>
      </c>
      <c r="B4610" s="287"/>
      <c r="C4610" s="287"/>
      <c r="D4610" s="284" t="s">
        <v>588</v>
      </c>
      <c r="E4610" s="287"/>
      <c r="F4610" s="285" t="s">
        <v>4731</v>
      </c>
      <c r="G4610" s="266" t="s">
        <v>121</v>
      </c>
      <c r="H4610" s="266">
        <f>IF(G4610="Traditional Stove",0.1,0.2)</f>
        <v>0.1</v>
      </c>
      <c r="I4610" s="266">
        <f>YEAR(J4610)</f>
        <v>2023</v>
      </c>
      <c r="J4610" s="267">
        <v>45014</v>
      </c>
      <c r="K4610" s="267">
        <f>J4610+1</f>
        <v>45015</v>
      </c>
      <c r="L4610" s="266">
        <f>IF(M4610&lt;=365,1,2)</f>
        <v>1</v>
      </c>
      <c r="M4610" s="266">
        <f>IF(K4610&lt;$C$1,$C$2-$C$1+1,$C$2-K4610+1)</f>
        <v>32</v>
      </c>
      <c r="N4610" s="268">
        <f>M4610/365</f>
        <v>8.7671232876712329E-2</v>
      </c>
      <c r="O4610" s="269">
        <f>'Data and Parameter'!$E$4*'Data and Parameter'!$E$5*('Data and Parameter'!$E$6+'Data and Parameter'!$E$7)*'Data and Parameter'!$E$19*'Data and Parameter'!$E$14*'ER calculations'!N4610</f>
        <v>0.45393964699132677</v>
      </c>
    </row>
    <row r="4611" spans="1:15" ht="15">
      <c r="A4611" s="284">
        <v>4607</v>
      </c>
      <c r="B4611" s="287"/>
      <c r="C4611" s="287"/>
      <c r="D4611" s="284" t="s">
        <v>588</v>
      </c>
      <c r="E4611" s="287"/>
      <c r="F4611" s="285" t="s">
        <v>4732</v>
      </c>
      <c r="G4611" s="266" t="s">
        <v>121</v>
      </c>
      <c r="H4611" s="266">
        <f>IF(G4611="Traditional Stove",0.1,0.2)</f>
        <v>0.1</v>
      </c>
      <c r="I4611" s="266">
        <f>YEAR(J4611)</f>
        <v>2023</v>
      </c>
      <c r="J4611" s="267">
        <v>45014</v>
      </c>
      <c r="K4611" s="267">
        <f>J4611+1</f>
        <v>45015</v>
      </c>
      <c r="L4611" s="266">
        <f>IF(M4611&lt;=365,1,2)</f>
        <v>1</v>
      </c>
      <c r="M4611" s="266">
        <f>IF(K4611&lt;$C$1,$C$2-$C$1+1,$C$2-K4611+1)</f>
        <v>32</v>
      </c>
      <c r="N4611" s="268">
        <f>M4611/365</f>
        <v>8.7671232876712329E-2</v>
      </c>
      <c r="O4611" s="269">
        <f>'Data and Parameter'!$E$4*'Data and Parameter'!$E$5*('Data and Parameter'!$E$6+'Data and Parameter'!$E$7)*'Data and Parameter'!$E$19*'Data and Parameter'!$E$14*'ER calculations'!N4611</f>
        <v>0.45393964699132677</v>
      </c>
    </row>
    <row r="4612" spans="1:15" ht="15">
      <c r="A4612" s="284">
        <v>4608</v>
      </c>
      <c r="B4612" s="287"/>
      <c r="C4612" s="287"/>
      <c r="D4612" s="284" t="s">
        <v>588</v>
      </c>
      <c r="E4612" s="287"/>
      <c r="F4612" s="285" t="s">
        <v>4733</v>
      </c>
      <c r="G4612" s="266" t="s">
        <v>121</v>
      </c>
      <c r="H4612" s="266">
        <f>IF(G4612="Traditional Stove",0.1,0.2)</f>
        <v>0.1</v>
      </c>
      <c r="I4612" s="266">
        <f>YEAR(J4612)</f>
        <v>2023</v>
      </c>
      <c r="J4612" s="267">
        <v>45014</v>
      </c>
      <c r="K4612" s="267">
        <f>J4612+1</f>
        <v>45015</v>
      </c>
      <c r="L4612" s="266">
        <f>IF(M4612&lt;=365,1,2)</f>
        <v>1</v>
      </c>
      <c r="M4612" s="266">
        <f>IF(K4612&lt;$C$1,$C$2-$C$1+1,$C$2-K4612+1)</f>
        <v>32</v>
      </c>
      <c r="N4612" s="268">
        <f>M4612/365</f>
        <v>8.7671232876712329E-2</v>
      </c>
      <c r="O4612" s="269">
        <f>'Data and Parameter'!$E$4*'Data and Parameter'!$E$5*('Data and Parameter'!$E$6+'Data and Parameter'!$E$7)*'Data and Parameter'!$E$19*'Data and Parameter'!$E$14*'ER calculations'!N4612</f>
        <v>0.45393964699132677</v>
      </c>
    </row>
    <row r="4613" spans="1:15" ht="15">
      <c r="A4613" s="284">
        <v>4609</v>
      </c>
      <c r="B4613" s="287"/>
      <c r="C4613" s="287"/>
      <c r="D4613" s="284" t="s">
        <v>588</v>
      </c>
      <c r="E4613" s="287"/>
      <c r="F4613" s="285" t="s">
        <v>4734</v>
      </c>
      <c r="G4613" s="266" t="s">
        <v>121</v>
      </c>
      <c r="H4613" s="266">
        <f>IF(G4613="Traditional Stove",0.1,0.2)</f>
        <v>0.1</v>
      </c>
      <c r="I4613" s="266">
        <f>YEAR(J4613)</f>
        <v>2023</v>
      </c>
      <c r="J4613" s="267">
        <v>45014</v>
      </c>
      <c r="K4613" s="267">
        <f>J4613+1</f>
        <v>45015</v>
      </c>
      <c r="L4613" s="266">
        <f>IF(M4613&lt;=365,1,2)</f>
        <v>1</v>
      </c>
      <c r="M4613" s="266">
        <f>IF(K4613&lt;$C$1,$C$2-$C$1+1,$C$2-K4613+1)</f>
        <v>32</v>
      </c>
      <c r="N4613" s="268">
        <f>M4613/365</f>
        <v>8.7671232876712329E-2</v>
      </c>
      <c r="O4613" s="269">
        <f>'Data and Parameter'!$E$4*'Data and Parameter'!$E$5*('Data and Parameter'!$E$6+'Data and Parameter'!$E$7)*'Data and Parameter'!$E$19*'Data and Parameter'!$E$14*'ER calculations'!N4613</f>
        <v>0.45393964699132677</v>
      </c>
    </row>
    <row r="4614" spans="1:15" ht="15">
      <c r="A4614" s="284">
        <v>4610</v>
      </c>
      <c r="B4614" s="287"/>
      <c r="C4614" s="287"/>
      <c r="D4614" s="284" t="s">
        <v>588</v>
      </c>
      <c r="E4614" s="287"/>
      <c r="F4614" s="285" t="s">
        <v>4735</v>
      </c>
      <c r="G4614" s="266" t="s">
        <v>121</v>
      </c>
      <c r="H4614" s="266">
        <f>IF(G4614="Traditional Stove",0.1,0.2)</f>
        <v>0.1</v>
      </c>
      <c r="I4614" s="266">
        <f>YEAR(J4614)</f>
        <v>2023</v>
      </c>
      <c r="J4614" s="267">
        <v>45014</v>
      </c>
      <c r="K4614" s="267">
        <f>J4614+1</f>
        <v>45015</v>
      </c>
      <c r="L4614" s="266">
        <f>IF(M4614&lt;=365,1,2)</f>
        <v>1</v>
      </c>
      <c r="M4614" s="266">
        <f>IF(K4614&lt;$C$1,$C$2-$C$1+1,$C$2-K4614+1)</f>
        <v>32</v>
      </c>
      <c r="N4614" s="268">
        <f>M4614/365</f>
        <v>8.7671232876712329E-2</v>
      </c>
      <c r="O4614" s="269">
        <f>'Data and Parameter'!$E$4*'Data and Parameter'!$E$5*('Data and Parameter'!$E$6+'Data and Parameter'!$E$7)*'Data and Parameter'!$E$19*'Data and Parameter'!$E$14*'ER calculations'!N4614</f>
        <v>0.45393964699132677</v>
      </c>
    </row>
    <row r="4615" spans="1:15" ht="15">
      <c r="A4615" s="284">
        <v>4611</v>
      </c>
      <c r="B4615" s="287"/>
      <c r="C4615" s="287"/>
      <c r="D4615" s="284" t="s">
        <v>588</v>
      </c>
      <c r="E4615" s="287"/>
      <c r="F4615" s="285" t="s">
        <v>4736</v>
      </c>
      <c r="G4615" s="266" t="s">
        <v>121</v>
      </c>
      <c r="H4615" s="266">
        <f>IF(G4615="Traditional Stove",0.1,0.2)</f>
        <v>0.1</v>
      </c>
      <c r="I4615" s="266">
        <f>YEAR(J4615)</f>
        <v>2023</v>
      </c>
      <c r="J4615" s="267">
        <v>45014</v>
      </c>
      <c r="K4615" s="267">
        <f>J4615+1</f>
        <v>45015</v>
      </c>
      <c r="L4615" s="266">
        <f>IF(M4615&lt;=365,1,2)</f>
        <v>1</v>
      </c>
      <c r="M4615" s="266">
        <f>IF(K4615&lt;$C$1,$C$2-$C$1+1,$C$2-K4615+1)</f>
        <v>32</v>
      </c>
      <c r="N4615" s="268">
        <f>M4615/365</f>
        <v>8.7671232876712329E-2</v>
      </c>
      <c r="O4615" s="269">
        <f>'Data and Parameter'!$E$4*'Data and Parameter'!$E$5*('Data and Parameter'!$E$6+'Data and Parameter'!$E$7)*'Data and Parameter'!$E$19*'Data and Parameter'!$E$14*'ER calculations'!N4615</f>
        <v>0.45393964699132677</v>
      </c>
    </row>
    <row r="4616" spans="1:15" ht="15">
      <c r="A4616" s="284">
        <v>4612</v>
      </c>
      <c r="B4616" s="287"/>
      <c r="C4616" s="287"/>
      <c r="D4616" s="284" t="s">
        <v>588</v>
      </c>
      <c r="E4616" s="287"/>
      <c r="F4616" s="285" t="s">
        <v>4737</v>
      </c>
      <c r="G4616" s="266" t="s">
        <v>121</v>
      </c>
      <c r="H4616" s="266">
        <f>IF(G4616="Traditional Stove",0.1,0.2)</f>
        <v>0.1</v>
      </c>
      <c r="I4616" s="266">
        <f>YEAR(J4616)</f>
        <v>2023</v>
      </c>
      <c r="J4616" s="267">
        <v>45014</v>
      </c>
      <c r="K4616" s="267">
        <f>J4616+1</f>
        <v>45015</v>
      </c>
      <c r="L4616" s="266">
        <f>IF(M4616&lt;=365,1,2)</f>
        <v>1</v>
      </c>
      <c r="M4616" s="266">
        <f>IF(K4616&lt;$C$1,$C$2-$C$1+1,$C$2-K4616+1)</f>
        <v>32</v>
      </c>
      <c r="N4616" s="268">
        <f>M4616/365</f>
        <v>8.7671232876712329E-2</v>
      </c>
      <c r="O4616" s="269">
        <f>'Data and Parameter'!$E$4*'Data and Parameter'!$E$5*('Data and Parameter'!$E$6+'Data and Parameter'!$E$7)*'Data and Parameter'!$E$19*'Data and Parameter'!$E$14*'ER calculations'!N4616</f>
        <v>0.45393964699132677</v>
      </c>
    </row>
    <row r="4617" spans="1:15" ht="15">
      <c r="A4617" s="284">
        <v>4613</v>
      </c>
      <c r="B4617" s="287"/>
      <c r="C4617" s="287"/>
      <c r="D4617" s="284" t="s">
        <v>588</v>
      </c>
      <c r="E4617" s="287"/>
      <c r="F4617" s="285" t="s">
        <v>4738</v>
      </c>
      <c r="G4617" s="266" t="s">
        <v>121</v>
      </c>
      <c r="H4617" s="266">
        <f>IF(G4617="Traditional Stove",0.1,0.2)</f>
        <v>0.1</v>
      </c>
      <c r="I4617" s="266">
        <f>YEAR(J4617)</f>
        <v>2023</v>
      </c>
      <c r="J4617" s="267">
        <v>45014</v>
      </c>
      <c r="K4617" s="267">
        <f>J4617+1</f>
        <v>45015</v>
      </c>
      <c r="L4617" s="266">
        <f>IF(M4617&lt;=365,1,2)</f>
        <v>1</v>
      </c>
      <c r="M4617" s="266">
        <f>IF(K4617&lt;$C$1,$C$2-$C$1+1,$C$2-K4617+1)</f>
        <v>32</v>
      </c>
      <c r="N4617" s="268">
        <f>M4617/365</f>
        <v>8.7671232876712329E-2</v>
      </c>
      <c r="O4617" s="269">
        <f>'Data and Parameter'!$E$4*'Data and Parameter'!$E$5*('Data and Parameter'!$E$6+'Data and Parameter'!$E$7)*'Data and Parameter'!$E$19*'Data and Parameter'!$E$14*'ER calculations'!N4617</f>
        <v>0.45393964699132677</v>
      </c>
    </row>
    <row r="4618" spans="1:15" ht="15">
      <c r="A4618" s="284">
        <v>4614</v>
      </c>
      <c r="B4618" s="287"/>
      <c r="C4618" s="287"/>
      <c r="D4618" s="284" t="s">
        <v>588</v>
      </c>
      <c r="E4618" s="287"/>
      <c r="F4618" s="285" t="s">
        <v>4739</v>
      </c>
      <c r="G4618" s="266" t="s">
        <v>121</v>
      </c>
      <c r="H4618" s="266">
        <f>IF(G4618="Traditional Stove",0.1,0.2)</f>
        <v>0.1</v>
      </c>
      <c r="I4618" s="266">
        <f>YEAR(J4618)</f>
        <v>2023</v>
      </c>
      <c r="J4618" s="267">
        <v>45014</v>
      </c>
      <c r="K4618" s="267">
        <f>J4618+1</f>
        <v>45015</v>
      </c>
      <c r="L4618" s="266">
        <f>IF(M4618&lt;=365,1,2)</f>
        <v>1</v>
      </c>
      <c r="M4618" s="266">
        <f>IF(K4618&lt;$C$1,$C$2-$C$1+1,$C$2-K4618+1)</f>
        <v>32</v>
      </c>
      <c r="N4618" s="268">
        <f>M4618/365</f>
        <v>8.7671232876712329E-2</v>
      </c>
      <c r="O4618" s="269">
        <f>'Data and Parameter'!$E$4*'Data and Parameter'!$E$5*('Data and Parameter'!$E$6+'Data and Parameter'!$E$7)*'Data and Parameter'!$E$19*'Data and Parameter'!$E$14*'ER calculations'!N4618</f>
        <v>0.45393964699132677</v>
      </c>
    </row>
    <row r="4619" spans="1:15" ht="15">
      <c r="A4619" s="284">
        <v>4615</v>
      </c>
      <c r="B4619" s="287"/>
      <c r="C4619" s="287"/>
      <c r="D4619" s="284" t="s">
        <v>588</v>
      </c>
      <c r="E4619" s="287"/>
      <c r="F4619" s="285" t="s">
        <v>4740</v>
      </c>
      <c r="G4619" s="266" t="s">
        <v>121</v>
      </c>
      <c r="H4619" s="266">
        <f>IF(G4619="Traditional Stove",0.1,0.2)</f>
        <v>0.1</v>
      </c>
      <c r="I4619" s="266">
        <f>YEAR(J4619)</f>
        <v>2023</v>
      </c>
      <c r="J4619" s="267">
        <v>45014</v>
      </c>
      <c r="K4619" s="267">
        <f>J4619+1</f>
        <v>45015</v>
      </c>
      <c r="L4619" s="266">
        <f>IF(M4619&lt;=365,1,2)</f>
        <v>1</v>
      </c>
      <c r="M4619" s="266">
        <f>IF(K4619&lt;$C$1,$C$2-$C$1+1,$C$2-K4619+1)</f>
        <v>32</v>
      </c>
      <c r="N4619" s="268">
        <f>M4619/365</f>
        <v>8.7671232876712329E-2</v>
      </c>
      <c r="O4619" s="269">
        <f>'Data and Parameter'!$E$4*'Data and Parameter'!$E$5*('Data and Parameter'!$E$6+'Data and Parameter'!$E$7)*'Data and Parameter'!$E$19*'Data and Parameter'!$E$14*'ER calculations'!N4619</f>
        <v>0.45393964699132677</v>
      </c>
    </row>
    <row r="4620" spans="1:15" ht="15">
      <c r="A4620" s="284">
        <v>4616</v>
      </c>
      <c r="B4620" s="287"/>
      <c r="C4620" s="287"/>
      <c r="D4620" s="284" t="s">
        <v>588</v>
      </c>
      <c r="E4620" s="287"/>
      <c r="F4620" s="285" t="s">
        <v>4741</v>
      </c>
      <c r="G4620" s="266" t="s">
        <v>121</v>
      </c>
      <c r="H4620" s="266">
        <f>IF(G4620="Traditional Stove",0.1,0.2)</f>
        <v>0.1</v>
      </c>
      <c r="I4620" s="266">
        <f>YEAR(J4620)</f>
        <v>2023</v>
      </c>
      <c r="J4620" s="267">
        <v>45014</v>
      </c>
      <c r="K4620" s="267">
        <f>J4620+1</f>
        <v>45015</v>
      </c>
      <c r="L4620" s="266">
        <f>IF(M4620&lt;=365,1,2)</f>
        <v>1</v>
      </c>
      <c r="M4620" s="266">
        <f>IF(K4620&lt;$C$1,$C$2-$C$1+1,$C$2-K4620+1)</f>
        <v>32</v>
      </c>
      <c r="N4620" s="268">
        <f>M4620/365</f>
        <v>8.7671232876712329E-2</v>
      </c>
      <c r="O4620" s="269">
        <f>'Data and Parameter'!$E$4*'Data and Parameter'!$E$5*('Data and Parameter'!$E$6+'Data and Parameter'!$E$7)*'Data and Parameter'!$E$19*'Data and Parameter'!$E$14*'ER calculations'!N4620</f>
        <v>0.45393964699132677</v>
      </c>
    </row>
    <row r="4621" spans="1:15" ht="15">
      <c r="A4621" s="284">
        <v>4617</v>
      </c>
      <c r="B4621" s="287"/>
      <c r="C4621" s="287"/>
      <c r="D4621" s="284" t="s">
        <v>588</v>
      </c>
      <c r="E4621" s="287"/>
      <c r="F4621" s="285" t="s">
        <v>4742</v>
      </c>
      <c r="G4621" s="266" t="s">
        <v>121</v>
      </c>
      <c r="H4621" s="266">
        <f>IF(G4621="Traditional Stove",0.1,0.2)</f>
        <v>0.1</v>
      </c>
      <c r="I4621" s="266">
        <f>YEAR(J4621)</f>
        <v>2023</v>
      </c>
      <c r="J4621" s="267">
        <v>45014</v>
      </c>
      <c r="K4621" s="267">
        <f>J4621+1</f>
        <v>45015</v>
      </c>
      <c r="L4621" s="266">
        <f>IF(M4621&lt;=365,1,2)</f>
        <v>1</v>
      </c>
      <c r="M4621" s="266">
        <f>IF(K4621&lt;$C$1,$C$2-$C$1+1,$C$2-K4621+1)</f>
        <v>32</v>
      </c>
      <c r="N4621" s="268">
        <f>M4621/365</f>
        <v>8.7671232876712329E-2</v>
      </c>
      <c r="O4621" s="269">
        <f>'Data and Parameter'!$E$4*'Data and Parameter'!$E$5*('Data and Parameter'!$E$6+'Data and Parameter'!$E$7)*'Data and Parameter'!$E$19*'Data and Parameter'!$E$14*'ER calculations'!N4621</f>
        <v>0.45393964699132677</v>
      </c>
    </row>
    <row r="4622" spans="1:15" ht="15">
      <c r="A4622" s="284">
        <v>4618</v>
      </c>
      <c r="B4622" s="287"/>
      <c r="C4622" s="287"/>
      <c r="D4622" s="284" t="s">
        <v>588</v>
      </c>
      <c r="E4622" s="287"/>
      <c r="F4622" s="285" t="s">
        <v>4743</v>
      </c>
      <c r="G4622" s="266" t="s">
        <v>121</v>
      </c>
      <c r="H4622" s="266">
        <f>IF(G4622="Traditional Stove",0.1,0.2)</f>
        <v>0.1</v>
      </c>
      <c r="I4622" s="266">
        <f>YEAR(J4622)</f>
        <v>2023</v>
      </c>
      <c r="J4622" s="267">
        <v>45014</v>
      </c>
      <c r="K4622" s="267">
        <f>J4622+1</f>
        <v>45015</v>
      </c>
      <c r="L4622" s="266">
        <f>IF(M4622&lt;=365,1,2)</f>
        <v>1</v>
      </c>
      <c r="M4622" s="266">
        <f>IF(K4622&lt;$C$1,$C$2-$C$1+1,$C$2-K4622+1)</f>
        <v>32</v>
      </c>
      <c r="N4622" s="268">
        <f>M4622/365</f>
        <v>8.7671232876712329E-2</v>
      </c>
      <c r="O4622" s="269">
        <f>'Data and Parameter'!$E$4*'Data and Parameter'!$E$5*('Data and Parameter'!$E$6+'Data and Parameter'!$E$7)*'Data and Parameter'!$E$19*'Data and Parameter'!$E$14*'ER calculations'!N4622</f>
        <v>0.45393964699132677</v>
      </c>
    </row>
    <row r="4623" spans="1:15" ht="15">
      <c r="A4623" s="284">
        <v>4619</v>
      </c>
      <c r="B4623" s="287"/>
      <c r="C4623" s="287"/>
      <c r="D4623" s="284" t="s">
        <v>588</v>
      </c>
      <c r="E4623" s="287"/>
      <c r="F4623" s="285" t="s">
        <v>4744</v>
      </c>
      <c r="G4623" s="266" t="s">
        <v>121</v>
      </c>
      <c r="H4623" s="266">
        <f>IF(G4623="Traditional Stove",0.1,0.2)</f>
        <v>0.1</v>
      </c>
      <c r="I4623" s="266">
        <f>YEAR(J4623)</f>
        <v>2023</v>
      </c>
      <c r="J4623" s="267">
        <v>45014</v>
      </c>
      <c r="K4623" s="267">
        <f>J4623+1</f>
        <v>45015</v>
      </c>
      <c r="L4623" s="266">
        <f>IF(M4623&lt;=365,1,2)</f>
        <v>1</v>
      </c>
      <c r="M4623" s="266">
        <f>IF(K4623&lt;$C$1,$C$2-$C$1+1,$C$2-K4623+1)</f>
        <v>32</v>
      </c>
      <c r="N4623" s="268">
        <f>M4623/365</f>
        <v>8.7671232876712329E-2</v>
      </c>
      <c r="O4623" s="269">
        <f>'Data and Parameter'!$E$4*'Data and Parameter'!$E$5*('Data and Parameter'!$E$6+'Data and Parameter'!$E$7)*'Data and Parameter'!$E$19*'Data and Parameter'!$E$14*'ER calculations'!N4623</f>
        <v>0.45393964699132677</v>
      </c>
    </row>
    <row r="4624" spans="1:15" ht="15">
      <c r="A4624" s="284">
        <v>4620</v>
      </c>
      <c r="B4624" s="287"/>
      <c r="C4624" s="287"/>
      <c r="D4624" s="284" t="s">
        <v>588</v>
      </c>
      <c r="E4624" s="287"/>
      <c r="F4624" s="285" t="s">
        <v>4745</v>
      </c>
      <c r="G4624" s="266" t="s">
        <v>121</v>
      </c>
      <c r="H4624" s="266">
        <f>IF(G4624="Traditional Stove",0.1,0.2)</f>
        <v>0.1</v>
      </c>
      <c r="I4624" s="266">
        <f>YEAR(J4624)</f>
        <v>2023</v>
      </c>
      <c r="J4624" s="267">
        <v>45014</v>
      </c>
      <c r="K4624" s="267">
        <f>J4624+1</f>
        <v>45015</v>
      </c>
      <c r="L4624" s="266">
        <f>IF(M4624&lt;=365,1,2)</f>
        <v>1</v>
      </c>
      <c r="M4624" s="266">
        <f>IF(K4624&lt;$C$1,$C$2-$C$1+1,$C$2-K4624+1)</f>
        <v>32</v>
      </c>
      <c r="N4624" s="268">
        <f>M4624/365</f>
        <v>8.7671232876712329E-2</v>
      </c>
      <c r="O4624" s="269">
        <f>'Data and Parameter'!$E$4*'Data and Parameter'!$E$5*('Data and Parameter'!$E$6+'Data and Parameter'!$E$7)*'Data and Parameter'!$E$19*'Data and Parameter'!$E$14*'ER calculations'!N4624</f>
        <v>0.45393964699132677</v>
      </c>
    </row>
    <row r="4625" spans="1:15" ht="15">
      <c r="A4625" s="284">
        <v>4621</v>
      </c>
      <c r="B4625" s="287"/>
      <c r="C4625" s="287"/>
      <c r="D4625" s="284" t="s">
        <v>588</v>
      </c>
      <c r="E4625" s="287"/>
      <c r="F4625" s="285" t="s">
        <v>4746</v>
      </c>
      <c r="G4625" s="266" t="s">
        <v>121</v>
      </c>
      <c r="H4625" s="266">
        <f>IF(G4625="Traditional Stove",0.1,0.2)</f>
        <v>0.1</v>
      </c>
      <c r="I4625" s="266">
        <f>YEAR(J4625)</f>
        <v>2023</v>
      </c>
      <c r="J4625" s="267">
        <v>45014</v>
      </c>
      <c r="K4625" s="267">
        <f>J4625+1</f>
        <v>45015</v>
      </c>
      <c r="L4625" s="266">
        <f>IF(M4625&lt;=365,1,2)</f>
        <v>1</v>
      </c>
      <c r="M4625" s="266">
        <f>IF(K4625&lt;$C$1,$C$2-$C$1+1,$C$2-K4625+1)</f>
        <v>32</v>
      </c>
      <c r="N4625" s="268">
        <f>M4625/365</f>
        <v>8.7671232876712329E-2</v>
      </c>
      <c r="O4625" s="269">
        <f>'Data and Parameter'!$E$4*'Data and Parameter'!$E$5*('Data and Parameter'!$E$6+'Data and Parameter'!$E$7)*'Data and Parameter'!$E$19*'Data and Parameter'!$E$14*'ER calculations'!N4625</f>
        <v>0.45393964699132677</v>
      </c>
    </row>
    <row r="4626" spans="1:15" ht="15">
      <c r="A4626" s="284">
        <v>4622</v>
      </c>
      <c r="B4626" s="287"/>
      <c r="C4626" s="287"/>
      <c r="D4626" s="284" t="s">
        <v>119</v>
      </c>
      <c r="E4626" s="287"/>
      <c r="F4626" s="285" t="s">
        <v>4747</v>
      </c>
      <c r="G4626" s="266" t="s">
        <v>121</v>
      </c>
      <c r="H4626" s="266">
        <f>IF(G4626="Traditional Stove",0.1,0.2)</f>
        <v>0.1</v>
      </c>
      <c r="I4626" s="266">
        <f>YEAR(J4626)</f>
        <v>2023</v>
      </c>
      <c r="J4626" s="267">
        <v>45000</v>
      </c>
      <c r="K4626" s="267">
        <f>J4626+1</f>
        <v>45001</v>
      </c>
      <c r="L4626" s="266">
        <f>IF(M4626&lt;=365,1,2)</f>
        <v>1</v>
      </c>
      <c r="M4626" s="266">
        <f>IF(K4626&lt;$C$1,$C$2-$C$1+1,$C$2-K4626+1)</f>
        <v>46</v>
      </c>
      <c r="N4626" s="268">
        <f>M4626/365</f>
        <v>0.12602739726027398</v>
      </c>
      <c r="O4626" s="269">
        <f>'Data and Parameter'!$E$4*'Data and Parameter'!$E$5*('Data and Parameter'!$E$6+'Data and Parameter'!$E$7)*'Data and Parameter'!$E$19*'Data and Parameter'!$E$14*'ER calculations'!N4626</f>
        <v>0.65253824255003223</v>
      </c>
    </row>
    <row r="4627" spans="1:15" ht="15">
      <c r="A4627" s="284">
        <v>4623</v>
      </c>
      <c r="B4627" s="287"/>
      <c r="C4627" s="287"/>
      <c r="D4627" s="284" t="s">
        <v>119</v>
      </c>
      <c r="E4627" s="287"/>
      <c r="F4627" s="285" t="s">
        <v>4748</v>
      </c>
      <c r="G4627" s="266" t="s">
        <v>121</v>
      </c>
      <c r="H4627" s="266">
        <f>IF(G4627="Traditional Stove",0.1,0.2)</f>
        <v>0.1</v>
      </c>
      <c r="I4627" s="266">
        <f>YEAR(J4627)</f>
        <v>2023</v>
      </c>
      <c r="J4627" s="267">
        <v>45000</v>
      </c>
      <c r="K4627" s="267">
        <f>J4627+1</f>
        <v>45001</v>
      </c>
      <c r="L4627" s="266">
        <f>IF(M4627&lt;=365,1,2)</f>
        <v>1</v>
      </c>
      <c r="M4627" s="266">
        <f>IF(K4627&lt;$C$1,$C$2-$C$1+1,$C$2-K4627+1)</f>
        <v>46</v>
      </c>
      <c r="N4627" s="268">
        <f>M4627/365</f>
        <v>0.12602739726027398</v>
      </c>
      <c r="O4627" s="269">
        <f>'Data and Parameter'!$E$4*'Data and Parameter'!$E$5*('Data and Parameter'!$E$6+'Data and Parameter'!$E$7)*'Data and Parameter'!$E$19*'Data and Parameter'!$E$14*'ER calculations'!N4627</f>
        <v>0.65253824255003223</v>
      </c>
    </row>
    <row r="4628" spans="1:15" ht="15">
      <c r="A4628" s="284">
        <v>4624</v>
      </c>
      <c r="B4628" s="287"/>
      <c r="C4628" s="287"/>
      <c r="D4628" s="284" t="s">
        <v>119</v>
      </c>
      <c r="E4628" s="287"/>
      <c r="F4628" s="285" t="s">
        <v>4749</v>
      </c>
      <c r="G4628" s="266" t="s">
        <v>121</v>
      </c>
      <c r="H4628" s="266">
        <f>IF(G4628="Traditional Stove",0.1,0.2)</f>
        <v>0.1</v>
      </c>
      <c r="I4628" s="266">
        <f>YEAR(J4628)</f>
        <v>2023</v>
      </c>
      <c r="J4628" s="267">
        <v>45003</v>
      </c>
      <c r="K4628" s="267">
        <f>J4628+1</f>
        <v>45004</v>
      </c>
      <c r="L4628" s="266">
        <f>IF(M4628&lt;=365,1,2)</f>
        <v>1</v>
      </c>
      <c r="M4628" s="266">
        <f>IF(K4628&lt;$C$1,$C$2-$C$1+1,$C$2-K4628+1)</f>
        <v>43</v>
      </c>
      <c r="N4628" s="268">
        <f>M4628/365</f>
        <v>0.11780821917808219</v>
      </c>
      <c r="O4628" s="269">
        <f>'Data and Parameter'!$E$4*'Data and Parameter'!$E$5*('Data and Parameter'!$E$6+'Data and Parameter'!$E$7)*'Data and Parameter'!$E$19*'Data and Parameter'!$E$14*'ER calculations'!N4628</f>
        <v>0.60998140064459527</v>
      </c>
    </row>
    <row r="4629" spans="1:15" ht="15">
      <c r="A4629" s="284">
        <v>4625</v>
      </c>
      <c r="B4629" s="287"/>
      <c r="C4629" s="287"/>
      <c r="D4629" s="284" t="s">
        <v>119</v>
      </c>
      <c r="E4629" s="287"/>
      <c r="F4629" s="285" t="s">
        <v>4750</v>
      </c>
      <c r="G4629" s="266" t="s">
        <v>121</v>
      </c>
      <c r="H4629" s="266">
        <f>IF(G4629="Traditional Stove",0.1,0.2)</f>
        <v>0.1</v>
      </c>
      <c r="I4629" s="266">
        <f>YEAR(J4629)</f>
        <v>2023</v>
      </c>
      <c r="J4629" s="267">
        <v>45000</v>
      </c>
      <c r="K4629" s="267">
        <f>J4629+1</f>
        <v>45001</v>
      </c>
      <c r="L4629" s="266">
        <f>IF(M4629&lt;=365,1,2)</f>
        <v>1</v>
      </c>
      <c r="M4629" s="266">
        <f>IF(K4629&lt;$C$1,$C$2-$C$1+1,$C$2-K4629+1)</f>
        <v>46</v>
      </c>
      <c r="N4629" s="268">
        <f>M4629/365</f>
        <v>0.12602739726027398</v>
      </c>
      <c r="O4629" s="269">
        <f>'Data and Parameter'!$E$4*'Data and Parameter'!$E$5*('Data and Parameter'!$E$6+'Data and Parameter'!$E$7)*'Data and Parameter'!$E$19*'Data and Parameter'!$E$14*'ER calculations'!N4629</f>
        <v>0.65253824255003223</v>
      </c>
    </row>
    <row r="4630" spans="1:15" ht="15">
      <c r="A4630" s="284">
        <v>4626</v>
      </c>
      <c r="B4630" s="287"/>
      <c r="C4630" s="287"/>
      <c r="D4630" s="284" t="s">
        <v>119</v>
      </c>
      <c r="E4630" s="287"/>
      <c r="F4630" s="285" t="s">
        <v>4751</v>
      </c>
      <c r="G4630" s="266" t="s">
        <v>121</v>
      </c>
      <c r="H4630" s="266">
        <f>IF(G4630="Traditional Stove",0.1,0.2)</f>
        <v>0.1</v>
      </c>
      <c r="I4630" s="266">
        <f>YEAR(J4630)</f>
        <v>2023</v>
      </c>
      <c r="J4630" s="267">
        <v>45000</v>
      </c>
      <c r="K4630" s="267">
        <f>J4630+1</f>
        <v>45001</v>
      </c>
      <c r="L4630" s="266">
        <f>IF(M4630&lt;=365,1,2)</f>
        <v>1</v>
      </c>
      <c r="M4630" s="266">
        <f>IF(K4630&lt;$C$1,$C$2-$C$1+1,$C$2-K4630+1)</f>
        <v>46</v>
      </c>
      <c r="N4630" s="268">
        <f>M4630/365</f>
        <v>0.12602739726027398</v>
      </c>
      <c r="O4630" s="269">
        <f>'Data and Parameter'!$E$4*'Data and Parameter'!$E$5*('Data and Parameter'!$E$6+'Data and Parameter'!$E$7)*'Data and Parameter'!$E$19*'Data and Parameter'!$E$14*'ER calculations'!N4630</f>
        <v>0.65253824255003223</v>
      </c>
    </row>
    <row r="4631" spans="1:15" ht="15">
      <c r="A4631" s="284">
        <v>4627</v>
      </c>
      <c r="B4631" s="287"/>
      <c r="C4631" s="287"/>
      <c r="D4631" s="284" t="s">
        <v>119</v>
      </c>
      <c r="E4631" s="287"/>
      <c r="F4631" s="285" t="s">
        <v>4752</v>
      </c>
      <c r="G4631" s="266" t="s">
        <v>121</v>
      </c>
      <c r="H4631" s="266">
        <f>IF(G4631="Traditional Stove",0.1,0.2)</f>
        <v>0.1</v>
      </c>
      <c r="I4631" s="266">
        <f>YEAR(J4631)</f>
        <v>2023</v>
      </c>
      <c r="J4631" s="267">
        <v>44968</v>
      </c>
      <c r="K4631" s="267">
        <f>J4631+1</f>
        <v>44969</v>
      </c>
      <c r="L4631" s="266">
        <f>IF(M4631&lt;=365,1,2)</f>
        <v>1</v>
      </c>
      <c r="M4631" s="266">
        <f>IF(K4631&lt;$C$1,$C$2-$C$1+1,$C$2-K4631+1)</f>
        <v>78</v>
      </c>
      <c r="N4631" s="268">
        <f>M4631/365</f>
        <v>0.21369863013698631</v>
      </c>
      <c r="O4631" s="269">
        <f>'Data and Parameter'!$E$4*'Data and Parameter'!$E$5*('Data and Parameter'!$E$6+'Data and Parameter'!$E$7)*'Data and Parameter'!$E$19*'Data and Parameter'!$E$14*'ER calculations'!N4631</f>
        <v>1.1064778895413589</v>
      </c>
    </row>
    <row r="4632" spans="1:15" ht="15">
      <c r="A4632" s="284">
        <v>4628</v>
      </c>
      <c r="B4632" s="287"/>
      <c r="C4632" s="287"/>
      <c r="D4632" s="284" t="s">
        <v>119</v>
      </c>
      <c r="E4632" s="287"/>
      <c r="F4632" s="285" t="s">
        <v>4753</v>
      </c>
      <c r="G4632" s="266" t="s">
        <v>121</v>
      </c>
      <c r="H4632" s="266">
        <f>IF(G4632="Traditional Stove",0.1,0.2)</f>
        <v>0.1</v>
      </c>
      <c r="I4632" s="266">
        <f>YEAR(J4632)</f>
        <v>2023</v>
      </c>
      <c r="J4632" s="267">
        <v>45000</v>
      </c>
      <c r="K4632" s="267">
        <f>J4632+1</f>
        <v>45001</v>
      </c>
      <c r="L4632" s="266">
        <f>IF(M4632&lt;=365,1,2)</f>
        <v>1</v>
      </c>
      <c r="M4632" s="266">
        <f>IF(K4632&lt;$C$1,$C$2-$C$1+1,$C$2-K4632+1)</f>
        <v>46</v>
      </c>
      <c r="N4632" s="268">
        <f>M4632/365</f>
        <v>0.12602739726027398</v>
      </c>
      <c r="O4632" s="269">
        <f>'Data and Parameter'!$E$4*'Data and Parameter'!$E$5*('Data and Parameter'!$E$6+'Data and Parameter'!$E$7)*'Data and Parameter'!$E$19*'Data and Parameter'!$E$14*'ER calculations'!N4632</f>
        <v>0.65253824255003223</v>
      </c>
    </row>
    <row r="4633" spans="1:15" ht="15">
      <c r="A4633" s="284">
        <v>4629</v>
      </c>
      <c r="B4633" s="287"/>
      <c r="C4633" s="287"/>
      <c r="D4633" s="284" t="s">
        <v>119</v>
      </c>
      <c r="E4633" s="287"/>
      <c r="F4633" s="285" t="s">
        <v>4754</v>
      </c>
      <c r="G4633" s="266" t="s">
        <v>121</v>
      </c>
      <c r="H4633" s="266">
        <f>IF(G4633="Traditional Stove",0.1,0.2)</f>
        <v>0.1</v>
      </c>
      <c r="I4633" s="266">
        <f>YEAR(J4633)</f>
        <v>2023</v>
      </c>
      <c r="J4633" s="267">
        <v>45000</v>
      </c>
      <c r="K4633" s="267">
        <f>J4633+1</f>
        <v>45001</v>
      </c>
      <c r="L4633" s="266">
        <f>IF(M4633&lt;=365,1,2)</f>
        <v>1</v>
      </c>
      <c r="M4633" s="266">
        <f>IF(K4633&lt;$C$1,$C$2-$C$1+1,$C$2-K4633+1)</f>
        <v>46</v>
      </c>
      <c r="N4633" s="268">
        <f>M4633/365</f>
        <v>0.12602739726027398</v>
      </c>
      <c r="O4633" s="269">
        <f>'Data and Parameter'!$E$4*'Data and Parameter'!$E$5*('Data and Parameter'!$E$6+'Data and Parameter'!$E$7)*'Data and Parameter'!$E$19*'Data and Parameter'!$E$14*'ER calculations'!N4633</f>
        <v>0.65253824255003223</v>
      </c>
    </row>
    <row r="4634" spans="1:15" ht="15">
      <c r="A4634" s="284">
        <v>4630</v>
      </c>
      <c r="B4634" s="287"/>
      <c r="C4634" s="287"/>
      <c r="D4634" s="284" t="s">
        <v>119</v>
      </c>
      <c r="E4634" s="287"/>
      <c r="F4634" s="285" t="s">
        <v>4755</v>
      </c>
      <c r="G4634" s="266" t="s">
        <v>121</v>
      </c>
      <c r="H4634" s="266">
        <f>IF(G4634="Traditional Stove",0.1,0.2)</f>
        <v>0.1</v>
      </c>
      <c r="I4634" s="266">
        <f>YEAR(J4634)</f>
        <v>2023</v>
      </c>
      <c r="J4634" s="267">
        <v>45000</v>
      </c>
      <c r="K4634" s="267">
        <f>J4634+1</f>
        <v>45001</v>
      </c>
      <c r="L4634" s="266">
        <f>IF(M4634&lt;=365,1,2)</f>
        <v>1</v>
      </c>
      <c r="M4634" s="266">
        <f>IF(K4634&lt;$C$1,$C$2-$C$1+1,$C$2-K4634+1)</f>
        <v>46</v>
      </c>
      <c r="N4634" s="268">
        <f>M4634/365</f>
        <v>0.12602739726027398</v>
      </c>
      <c r="O4634" s="269">
        <f>'Data and Parameter'!$E$4*'Data and Parameter'!$E$5*('Data and Parameter'!$E$6+'Data and Parameter'!$E$7)*'Data and Parameter'!$E$19*'Data and Parameter'!$E$14*'ER calculations'!N4634</f>
        <v>0.65253824255003223</v>
      </c>
    </row>
    <row r="4635" spans="1:15" ht="15">
      <c r="A4635" s="284">
        <v>4631</v>
      </c>
      <c r="B4635" s="287"/>
      <c r="C4635" s="287"/>
      <c r="D4635" s="284" t="s">
        <v>119</v>
      </c>
      <c r="E4635" s="287"/>
      <c r="F4635" s="285" t="s">
        <v>4756</v>
      </c>
      <c r="G4635" s="266" t="s">
        <v>121</v>
      </c>
      <c r="H4635" s="266">
        <f>IF(G4635="Traditional Stove",0.1,0.2)</f>
        <v>0.1</v>
      </c>
      <c r="I4635" s="266">
        <f>YEAR(J4635)</f>
        <v>2023</v>
      </c>
      <c r="J4635" s="267">
        <v>45000</v>
      </c>
      <c r="K4635" s="267">
        <f>J4635+1</f>
        <v>45001</v>
      </c>
      <c r="L4635" s="266">
        <f>IF(M4635&lt;=365,1,2)</f>
        <v>1</v>
      </c>
      <c r="M4635" s="266">
        <f>IF(K4635&lt;$C$1,$C$2-$C$1+1,$C$2-K4635+1)</f>
        <v>46</v>
      </c>
      <c r="N4635" s="268">
        <f>M4635/365</f>
        <v>0.12602739726027398</v>
      </c>
      <c r="O4635" s="269">
        <f>'Data and Parameter'!$E$4*'Data and Parameter'!$E$5*('Data and Parameter'!$E$6+'Data and Parameter'!$E$7)*'Data and Parameter'!$E$19*'Data and Parameter'!$E$14*'ER calculations'!N4635</f>
        <v>0.65253824255003223</v>
      </c>
    </row>
    <row r="4636" spans="1:15" ht="15">
      <c r="A4636" s="284">
        <v>4632</v>
      </c>
      <c r="B4636" s="287"/>
      <c r="C4636" s="287"/>
      <c r="D4636" s="284" t="s">
        <v>119</v>
      </c>
      <c r="E4636" s="287"/>
      <c r="F4636" s="285" t="s">
        <v>4757</v>
      </c>
      <c r="G4636" s="266" t="s">
        <v>121</v>
      </c>
      <c r="H4636" s="266">
        <f>IF(G4636="Traditional Stove",0.1,0.2)</f>
        <v>0.1</v>
      </c>
      <c r="I4636" s="266">
        <f>YEAR(J4636)</f>
        <v>2023</v>
      </c>
      <c r="J4636" s="267">
        <v>45000</v>
      </c>
      <c r="K4636" s="267">
        <f>J4636+1</f>
        <v>45001</v>
      </c>
      <c r="L4636" s="266">
        <f>IF(M4636&lt;=365,1,2)</f>
        <v>1</v>
      </c>
      <c r="M4636" s="266">
        <f>IF(K4636&lt;$C$1,$C$2-$C$1+1,$C$2-K4636+1)</f>
        <v>46</v>
      </c>
      <c r="N4636" s="268">
        <f>M4636/365</f>
        <v>0.12602739726027398</v>
      </c>
      <c r="O4636" s="269">
        <f>'Data and Parameter'!$E$4*'Data and Parameter'!$E$5*('Data and Parameter'!$E$6+'Data and Parameter'!$E$7)*'Data and Parameter'!$E$19*'Data and Parameter'!$E$14*'ER calculations'!N4636</f>
        <v>0.65253824255003223</v>
      </c>
    </row>
    <row r="4637" spans="1:15" ht="15">
      <c r="A4637" s="284">
        <v>4633</v>
      </c>
      <c r="B4637" s="287"/>
      <c r="C4637" s="287"/>
      <c r="D4637" s="284" t="s">
        <v>119</v>
      </c>
      <c r="E4637" s="287"/>
      <c r="F4637" s="285" t="s">
        <v>4758</v>
      </c>
      <c r="G4637" s="266" t="s">
        <v>121</v>
      </c>
      <c r="H4637" s="266">
        <f>IF(G4637="Traditional Stove",0.1,0.2)</f>
        <v>0.1</v>
      </c>
      <c r="I4637" s="266">
        <f>YEAR(J4637)</f>
        <v>2023</v>
      </c>
      <c r="J4637" s="267">
        <v>45000</v>
      </c>
      <c r="K4637" s="267">
        <f>J4637+1</f>
        <v>45001</v>
      </c>
      <c r="L4637" s="266">
        <f>IF(M4637&lt;=365,1,2)</f>
        <v>1</v>
      </c>
      <c r="M4637" s="266">
        <f>IF(K4637&lt;$C$1,$C$2-$C$1+1,$C$2-K4637+1)</f>
        <v>46</v>
      </c>
      <c r="N4637" s="268">
        <f>M4637/365</f>
        <v>0.12602739726027398</v>
      </c>
      <c r="O4637" s="269">
        <f>'Data and Parameter'!$E$4*'Data and Parameter'!$E$5*('Data and Parameter'!$E$6+'Data and Parameter'!$E$7)*'Data and Parameter'!$E$19*'Data and Parameter'!$E$14*'ER calculations'!N4637</f>
        <v>0.65253824255003223</v>
      </c>
    </row>
    <row r="4638" spans="1:15" ht="15">
      <c r="A4638" s="284">
        <v>4634</v>
      </c>
      <c r="B4638" s="287"/>
      <c r="C4638" s="287"/>
      <c r="D4638" s="284" t="s">
        <v>119</v>
      </c>
      <c r="E4638" s="287"/>
      <c r="F4638" s="285" t="s">
        <v>4759</v>
      </c>
      <c r="G4638" s="266" t="s">
        <v>121</v>
      </c>
      <c r="H4638" s="266">
        <f>IF(G4638="Traditional Stove",0.1,0.2)</f>
        <v>0.1</v>
      </c>
      <c r="I4638" s="266">
        <f>YEAR(J4638)</f>
        <v>2023</v>
      </c>
      <c r="J4638" s="267">
        <v>45000</v>
      </c>
      <c r="K4638" s="267">
        <f>J4638+1</f>
        <v>45001</v>
      </c>
      <c r="L4638" s="266">
        <f>IF(M4638&lt;=365,1,2)</f>
        <v>1</v>
      </c>
      <c r="M4638" s="266">
        <f>IF(K4638&lt;$C$1,$C$2-$C$1+1,$C$2-K4638+1)</f>
        <v>46</v>
      </c>
      <c r="N4638" s="268">
        <f>M4638/365</f>
        <v>0.12602739726027398</v>
      </c>
      <c r="O4638" s="269">
        <f>'Data and Parameter'!$E$4*'Data and Parameter'!$E$5*('Data and Parameter'!$E$6+'Data and Parameter'!$E$7)*'Data and Parameter'!$E$19*'Data and Parameter'!$E$14*'ER calculations'!N4638</f>
        <v>0.65253824255003223</v>
      </c>
    </row>
    <row r="4639" spans="1:15" ht="15">
      <c r="A4639" s="284">
        <v>4635</v>
      </c>
      <c r="B4639" s="287"/>
      <c r="C4639" s="287"/>
      <c r="D4639" s="284" t="s">
        <v>119</v>
      </c>
      <c r="E4639" s="287"/>
      <c r="F4639" s="285" t="s">
        <v>4760</v>
      </c>
      <c r="G4639" s="266" t="s">
        <v>121</v>
      </c>
      <c r="H4639" s="266">
        <f>IF(G4639="Traditional Stove",0.1,0.2)</f>
        <v>0.1</v>
      </c>
      <c r="I4639" s="266">
        <f>YEAR(J4639)</f>
        <v>2023</v>
      </c>
      <c r="J4639" s="267">
        <v>45000</v>
      </c>
      <c r="K4639" s="267">
        <f>J4639+1</f>
        <v>45001</v>
      </c>
      <c r="L4639" s="266">
        <f>IF(M4639&lt;=365,1,2)</f>
        <v>1</v>
      </c>
      <c r="M4639" s="266">
        <f>IF(K4639&lt;$C$1,$C$2-$C$1+1,$C$2-K4639+1)</f>
        <v>46</v>
      </c>
      <c r="N4639" s="268">
        <f>M4639/365</f>
        <v>0.12602739726027398</v>
      </c>
      <c r="O4639" s="269">
        <f>'Data and Parameter'!$E$4*'Data and Parameter'!$E$5*('Data and Parameter'!$E$6+'Data and Parameter'!$E$7)*'Data and Parameter'!$E$19*'Data and Parameter'!$E$14*'ER calculations'!N4639</f>
        <v>0.65253824255003223</v>
      </c>
    </row>
    <row r="4640" spans="1:15" ht="15">
      <c r="A4640" s="284">
        <v>4636</v>
      </c>
      <c r="B4640" s="287"/>
      <c r="C4640" s="287"/>
      <c r="D4640" s="284" t="s">
        <v>119</v>
      </c>
      <c r="E4640" s="287"/>
      <c r="F4640" s="285" t="s">
        <v>4761</v>
      </c>
      <c r="G4640" s="266" t="s">
        <v>121</v>
      </c>
      <c r="H4640" s="266">
        <f>IF(G4640="Traditional Stove",0.1,0.2)</f>
        <v>0.1</v>
      </c>
      <c r="I4640" s="266">
        <f>YEAR(J4640)</f>
        <v>2023</v>
      </c>
      <c r="J4640" s="267">
        <v>45000</v>
      </c>
      <c r="K4640" s="267">
        <f>J4640+1</f>
        <v>45001</v>
      </c>
      <c r="L4640" s="266">
        <f>IF(M4640&lt;=365,1,2)</f>
        <v>1</v>
      </c>
      <c r="M4640" s="266">
        <f>IF(K4640&lt;$C$1,$C$2-$C$1+1,$C$2-K4640+1)</f>
        <v>46</v>
      </c>
      <c r="N4640" s="268">
        <f>M4640/365</f>
        <v>0.12602739726027398</v>
      </c>
      <c r="O4640" s="269">
        <f>'Data and Parameter'!$E$4*'Data and Parameter'!$E$5*('Data and Parameter'!$E$6+'Data and Parameter'!$E$7)*'Data and Parameter'!$E$19*'Data and Parameter'!$E$14*'ER calculations'!N4640</f>
        <v>0.65253824255003223</v>
      </c>
    </row>
    <row r="4641" spans="1:15" ht="15">
      <c r="A4641" s="284">
        <v>4637</v>
      </c>
      <c r="B4641" s="287"/>
      <c r="C4641" s="287"/>
      <c r="D4641" s="284" t="s">
        <v>119</v>
      </c>
      <c r="E4641" s="287"/>
      <c r="F4641" s="285" t="s">
        <v>4762</v>
      </c>
      <c r="G4641" s="266" t="s">
        <v>121</v>
      </c>
      <c r="H4641" s="266">
        <f>IF(G4641="Traditional Stove",0.1,0.2)</f>
        <v>0.1</v>
      </c>
      <c r="I4641" s="266">
        <f>YEAR(J4641)</f>
        <v>2023</v>
      </c>
      <c r="J4641" s="267">
        <v>45000</v>
      </c>
      <c r="K4641" s="267">
        <f>J4641+1</f>
        <v>45001</v>
      </c>
      <c r="L4641" s="266">
        <f>IF(M4641&lt;=365,1,2)</f>
        <v>1</v>
      </c>
      <c r="M4641" s="266">
        <f>IF(K4641&lt;$C$1,$C$2-$C$1+1,$C$2-K4641+1)</f>
        <v>46</v>
      </c>
      <c r="N4641" s="268">
        <f>M4641/365</f>
        <v>0.12602739726027398</v>
      </c>
      <c r="O4641" s="269">
        <f>'Data and Parameter'!$E$4*'Data and Parameter'!$E$5*('Data and Parameter'!$E$6+'Data and Parameter'!$E$7)*'Data and Parameter'!$E$19*'Data and Parameter'!$E$14*'ER calculations'!N4641</f>
        <v>0.65253824255003223</v>
      </c>
    </row>
    <row r="4642" spans="1:15" ht="15">
      <c r="A4642" s="284">
        <v>4638</v>
      </c>
      <c r="B4642" s="287"/>
      <c r="C4642" s="287"/>
      <c r="D4642" s="284" t="s">
        <v>119</v>
      </c>
      <c r="E4642" s="287"/>
      <c r="F4642" s="285" t="s">
        <v>4763</v>
      </c>
      <c r="G4642" s="266" t="s">
        <v>121</v>
      </c>
      <c r="H4642" s="266">
        <f>IF(G4642="Traditional Stove",0.1,0.2)</f>
        <v>0.1</v>
      </c>
      <c r="I4642" s="266">
        <f>YEAR(J4642)</f>
        <v>2023</v>
      </c>
      <c r="J4642" s="267">
        <v>45000</v>
      </c>
      <c r="K4642" s="267">
        <f>J4642+1</f>
        <v>45001</v>
      </c>
      <c r="L4642" s="266">
        <f>IF(M4642&lt;=365,1,2)</f>
        <v>1</v>
      </c>
      <c r="M4642" s="266">
        <f>IF(K4642&lt;$C$1,$C$2-$C$1+1,$C$2-K4642+1)</f>
        <v>46</v>
      </c>
      <c r="N4642" s="268">
        <f>M4642/365</f>
        <v>0.12602739726027398</v>
      </c>
      <c r="O4642" s="269">
        <f>'Data and Parameter'!$E$4*'Data and Parameter'!$E$5*('Data and Parameter'!$E$6+'Data and Parameter'!$E$7)*'Data and Parameter'!$E$19*'Data and Parameter'!$E$14*'ER calculations'!N4642</f>
        <v>0.65253824255003223</v>
      </c>
    </row>
    <row r="4643" spans="1:15" ht="15">
      <c r="A4643" s="284">
        <v>4639</v>
      </c>
      <c r="B4643" s="287"/>
      <c r="C4643" s="287"/>
      <c r="D4643" s="284" t="s">
        <v>119</v>
      </c>
      <c r="E4643" s="287"/>
      <c r="F4643" s="285" t="s">
        <v>4764</v>
      </c>
      <c r="G4643" s="266" t="s">
        <v>121</v>
      </c>
      <c r="H4643" s="266">
        <f>IF(G4643="Traditional Stove",0.1,0.2)</f>
        <v>0.1</v>
      </c>
      <c r="I4643" s="266">
        <f>YEAR(J4643)</f>
        <v>2023</v>
      </c>
      <c r="J4643" s="267">
        <v>44972</v>
      </c>
      <c r="K4643" s="267">
        <f>J4643+1</f>
        <v>44973</v>
      </c>
      <c r="L4643" s="266">
        <f>IF(M4643&lt;=365,1,2)</f>
        <v>1</v>
      </c>
      <c r="M4643" s="266">
        <f>IF(K4643&lt;$C$1,$C$2-$C$1+1,$C$2-K4643+1)</f>
        <v>74</v>
      </c>
      <c r="N4643" s="268">
        <f>M4643/365</f>
        <v>0.20273972602739726</v>
      </c>
      <c r="O4643" s="269">
        <f>'Data and Parameter'!$E$4*'Data and Parameter'!$E$5*('Data and Parameter'!$E$6+'Data and Parameter'!$E$7)*'Data and Parameter'!$E$19*'Data and Parameter'!$E$14*'ER calculations'!N4643</f>
        <v>1.0497354336674432</v>
      </c>
    </row>
    <row r="4644" spans="1:15" ht="15">
      <c r="A4644" s="284">
        <v>4640</v>
      </c>
      <c r="B4644" s="287"/>
      <c r="C4644" s="287"/>
      <c r="D4644" s="284" t="s">
        <v>119</v>
      </c>
      <c r="E4644" s="287"/>
      <c r="F4644" s="285" t="s">
        <v>4765</v>
      </c>
      <c r="G4644" s="266" t="s">
        <v>121</v>
      </c>
      <c r="H4644" s="266">
        <f>IF(G4644="Traditional Stove",0.1,0.2)</f>
        <v>0.1</v>
      </c>
      <c r="I4644" s="266">
        <f>YEAR(J4644)</f>
        <v>2023</v>
      </c>
      <c r="J4644" s="267">
        <v>45003</v>
      </c>
      <c r="K4644" s="267">
        <f>J4644+1</f>
        <v>45004</v>
      </c>
      <c r="L4644" s="266">
        <f>IF(M4644&lt;=365,1,2)</f>
        <v>1</v>
      </c>
      <c r="M4644" s="266">
        <f>IF(K4644&lt;$C$1,$C$2-$C$1+1,$C$2-K4644+1)</f>
        <v>43</v>
      </c>
      <c r="N4644" s="268">
        <f>M4644/365</f>
        <v>0.11780821917808219</v>
      </c>
      <c r="O4644" s="269">
        <f>'Data and Parameter'!$E$4*'Data and Parameter'!$E$5*('Data and Parameter'!$E$6+'Data and Parameter'!$E$7)*'Data and Parameter'!$E$19*'Data and Parameter'!$E$14*'ER calculations'!N4644</f>
        <v>0.60998140064459527</v>
      </c>
    </row>
    <row r="4645" spans="1:15" ht="15">
      <c r="A4645" s="284">
        <v>4641</v>
      </c>
      <c r="B4645" s="287"/>
      <c r="C4645" s="287"/>
      <c r="D4645" s="284" t="s">
        <v>119</v>
      </c>
      <c r="E4645" s="287"/>
      <c r="F4645" s="285" t="s">
        <v>4766</v>
      </c>
      <c r="G4645" s="266" t="s">
        <v>121</v>
      </c>
      <c r="H4645" s="266">
        <f>IF(G4645="Traditional Stove",0.1,0.2)</f>
        <v>0.1</v>
      </c>
      <c r="I4645" s="266">
        <f>YEAR(J4645)</f>
        <v>2023</v>
      </c>
      <c r="J4645" s="267">
        <v>45000</v>
      </c>
      <c r="K4645" s="267">
        <f>J4645+1</f>
        <v>45001</v>
      </c>
      <c r="L4645" s="266">
        <f>IF(M4645&lt;=365,1,2)</f>
        <v>1</v>
      </c>
      <c r="M4645" s="266">
        <f>IF(K4645&lt;$C$1,$C$2-$C$1+1,$C$2-K4645+1)</f>
        <v>46</v>
      </c>
      <c r="N4645" s="268">
        <f>M4645/365</f>
        <v>0.12602739726027398</v>
      </c>
      <c r="O4645" s="269">
        <f>'Data and Parameter'!$E$4*'Data and Parameter'!$E$5*('Data and Parameter'!$E$6+'Data and Parameter'!$E$7)*'Data and Parameter'!$E$19*'Data and Parameter'!$E$14*'ER calculations'!N4645</f>
        <v>0.65253824255003223</v>
      </c>
    </row>
    <row r="4646" spans="1:15" ht="15">
      <c r="A4646" s="284">
        <v>4642</v>
      </c>
      <c r="B4646" s="287"/>
      <c r="C4646" s="287"/>
      <c r="D4646" s="284" t="s">
        <v>119</v>
      </c>
      <c r="E4646" s="287"/>
      <c r="F4646" s="285" t="s">
        <v>4767</v>
      </c>
      <c r="G4646" s="266" t="s">
        <v>121</v>
      </c>
      <c r="H4646" s="266">
        <f>IF(G4646="Traditional Stove",0.1,0.2)</f>
        <v>0.1</v>
      </c>
      <c r="I4646" s="266">
        <f>YEAR(J4646)</f>
        <v>2023</v>
      </c>
      <c r="J4646" s="267">
        <v>45000</v>
      </c>
      <c r="K4646" s="267">
        <f>J4646+1</f>
        <v>45001</v>
      </c>
      <c r="L4646" s="266">
        <f>IF(M4646&lt;=365,1,2)</f>
        <v>1</v>
      </c>
      <c r="M4646" s="266">
        <f>IF(K4646&lt;$C$1,$C$2-$C$1+1,$C$2-K4646+1)</f>
        <v>46</v>
      </c>
      <c r="N4646" s="268">
        <f>M4646/365</f>
        <v>0.12602739726027398</v>
      </c>
      <c r="O4646" s="269">
        <f>'Data and Parameter'!$E$4*'Data and Parameter'!$E$5*('Data and Parameter'!$E$6+'Data and Parameter'!$E$7)*'Data and Parameter'!$E$19*'Data and Parameter'!$E$14*'ER calculations'!N4646</f>
        <v>0.65253824255003223</v>
      </c>
    </row>
    <row r="4647" spans="1:15" ht="15">
      <c r="A4647" s="284">
        <v>4643</v>
      </c>
      <c r="B4647" s="287"/>
      <c r="C4647" s="287"/>
      <c r="D4647" s="284" t="s">
        <v>119</v>
      </c>
      <c r="E4647" s="287"/>
      <c r="F4647" s="285" t="s">
        <v>4768</v>
      </c>
      <c r="G4647" s="266" t="s">
        <v>121</v>
      </c>
      <c r="H4647" s="266">
        <f>IF(G4647="Traditional Stove",0.1,0.2)</f>
        <v>0.1</v>
      </c>
      <c r="I4647" s="266">
        <f>YEAR(J4647)</f>
        <v>2023</v>
      </c>
      <c r="J4647" s="267">
        <v>45000</v>
      </c>
      <c r="K4647" s="267">
        <f>J4647+1</f>
        <v>45001</v>
      </c>
      <c r="L4647" s="266">
        <f>IF(M4647&lt;=365,1,2)</f>
        <v>1</v>
      </c>
      <c r="M4647" s="266">
        <f>IF(K4647&lt;$C$1,$C$2-$C$1+1,$C$2-K4647+1)</f>
        <v>46</v>
      </c>
      <c r="N4647" s="268">
        <f>M4647/365</f>
        <v>0.12602739726027398</v>
      </c>
      <c r="O4647" s="269">
        <f>'Data and Parameter'!$E$4*'Data and Parameter'!$E$5*('Data and Parameter'!$E$6+'Data and Parameter'!$E$7)*'Data and Parameter'!$E$19*'Data and Parameter'!$E$14*'ER calculations'!N4647</f>
        <v>0.65253824255003223</v>
      </c>
    </row>
    <row r="4648" spans="1:15" ht="15">
      <c r="A4648" s="284">
        <v>4644</v>
      </c>
      <c r="B4648" s="287"/>
      <c r="C4648" s="287"/>
      <c r="D4648" s="284" t="s">
        <v>119</v>
      </c>
      <c r="E4648" s="287"/>
      <c r="F4648" s="285" t="s">
        <v>4769</v>
      </c>
      <c r="G4648" s="266" t="s">
        <v>121</v>
      </c>
      <c r="H4648" s="266">
        <f>IF(G4648="Traditional Stove",0.1,0.2)</f>
        <v>0.1</v>
      </c>
      <c r="I4648" s="266">
        <f>YEAR(J4648)</f>
        <v>2023</v>
      </c>
      <c r="J4648" s="267">
        <v>45000</v>
      </c>
      <c r="K4648" s="267">
        <f>J4648+1</f>
        <v>45001</v>
      </c>
      <c r="L4648" s="266">
        <f>IF(M4648&lt;=365,1,2)</f>
        <v>1</v>
      </c>
      <c r="M4648" s="266">
        <f>IF(K4648&lt;$C$1,$C$2-$C$1+1,$C$2-K4648+1)</f>
        <v>46</v>
      </c>
      <c r="N4648" s="268">
        <f>M4648/365</f>
        <v>0.12602739726027398</v>
      </c>
      <c r="O4648" s="269">
        <f>'Data and Parameter'!$E$4*'Data and Parameter'!$E$5*('Data and Parameter'!$E$6+'Data and Parameter'!$E$7)*'Data and Parameter'!$E$19*'Data and Parameter'!$E$14*'ER calculations'!N4648</f>
        <v>0.65253824255003223</v>
      </c>
    </row>
    <row r="4649" spans="1:15" ht="15">
      <c r="A4649" s="284">
        <v>4645</v>
      </c>
      <c r="B4649" s="287"/>
      <c r="C4649" s="287"/>
      <c r="D4649" s="284" t="s">
        <v>119</v>
      </c>
      <c r="E4649" s="287"/>
      <c r="F4649" s="285" t="s">
        <v>4770</v>
      </c>
      <c r="G4649" s="266" t="s">
        <v>121</v>
      </c>
      <c r="H4649" s="266">
        <f>IF(G4649="Traditional Stove",0.1,0.2)</f>
        <v>0.1</v>
      </c>
      <c r="I4649" s="266">
        <f>YEAR(J4649)</f>
        <v>2023</v>
      </c>
      <c r="J4649" s="267">
        <v>45000</v>
      </c>
      <c r="K4649" s="267">
        <f>J4649+1</f>
        <v>45001</v>
      </c>
      <c r="L4649" s="266">
        <f>IF(M4649&lt;=365,1,2)</f>
        <v>1</v>
      </c>
      <c r="M4649" s="266">
        <f>IF(K4649&lt;$C$1,$C$2-$C$1+1,$C$2-K4649+1)</f>
        <v>46</v>
      </c>
      <c r="N4649" s="268">
        <f>M4649/365</f>
        <v>0.12602739726027398</v>
      </c>
      <c r="O4649" s="269">
        <f>'Data and Parameter'!$E$4*'Data and Parameter'!$E$5*('Data and Parameter'!$E$6+'Data and Parameter'!$E$7)*'Data and Parameter'!$E$19*'Data and Parameter'!$E$14*'ER calculations'!N4649</f>
        <v>0.65253824255003223</v>
      </c>
    </row>
    <row r="4650" spans="1:15" ht="15">
      <c r="A4650" s="284">
        <v>4646</v>
      </c>
      <c r="B4650" s="287"/>
      <c r="C4650" s="287"/>
      <c r="D4650" s="284" t="s">
        <v>119</v>
      </c>
      <c r="E4650" s="287"/>
      <c r="F4650" s="285" t="s">
        <v>4771</v>
      </c>
      <c r="G4650" s="266" t="s">
        <v>121</v>
      </c>
      <c r="H4650" s="266">
        <f>IF(G4650="Traditional Stove",0.1,0.2)</f>
        <v>0.1</v>
      </c>
      <c r="I4650" s="266">
        <f>YEAR(J4650)</f>
        <v>2023</v>
      </c>
      <c r="J4650" s="267">
        <v>45000</v>
      </c>
      <c r="K4650" s="267">
        <f>J4650+1</f>
        <v>45001</v>
      </c>
      <c r="L4650" s="266">
        <f>IF(M4650&lt;=365,1,2)</f>
        <v>1</v>
      </c>
      <c r="M4650" s="266">
        <f>IF(K4650&lt;$C$1,$C$2-$C$1+1,$C$2-K4650+1)</f>
        <v>46</v>
      </c>
      <c r="N4650" s="268">
        <f>M4650/365</f>
        <v>0.12602739726027398</v>
      </c>
      <c r="O4650" s="269">
        <f>'Data and Parameter'!$E$4*'Data and Parameter'!$E$5*('Data and Parameter'!$E$6+'Data and Parameter'!$E$7)*'Data and Parameter'!$E$19*'Data and Parameter'!$E$14*'ER calculations'!N4650</f>
        <v>0.65253824255003223</v>
      </c>
    </row>
    <row r="4651" spans="1:15" ht="15">
      <c r="A4651" s="284">
        <v>4647</v>
      </c>
      <c r="B4651" s="287"/>
      <c r="C4651" s="287"/>
      <c r="D4651" s="284" t="s">
        <v>119</v>
      </c>
      <c r="E4651" s="287"/>
      <c r="F4651" s="285" t="s">
        <v>4772</v>
      </c>
      <c r="G4651" s="266" t="s">
        <v>121</v>
      </c>
      <c r="H4651" s="266">
        <f>IF(G4651="Traditional Stove",0.1,0.2)</f>
        <v>0.1</v>
      </c>
      <c r="I4651" s="266">
        <f>YEAR(J4651)</f>
        <v>2023</v>
      </c>
      <c r="J4651" s="267">
        <v>44968</v>
      </c>
      <c r="K4651" s="267">
        <f>J4651+1</f>
        <v>44969</v>
      </c>
      <c r="L4651" s="266">
        <f>IF(M4651&lt;=365,1,2)</f>
        <v>1</v>
      </c>
      <c r="M4651" s="266">
        <f>IF(K4651&lt;$C$1,$C$2-$C$1+1,$C$2-K4651+1)</f>
        <v>78</v>
      </c>
      <c r="N4651" s="268">
        <f>M4651/365</f>
        <v>0.21369863013698631</v>
      </c>
      <c r="O4651" s="269">
        <f>'Data and Parameter'!$E$4*'Data and Parameter'!$E$5*('Data and Parameter'!$E$6+'Data and Parameter'!$E$7)*'Data and Parameter'!$E$19*'Data and Parameter'!$E$14*'ER calculations'!N4651</f>
        <v>1.1064778895413589</v>
      </c>
    </row>
    <row r="4652" spans="1:15" ht="15">
      <c r="A4652" s="284">
        <v>4648</v>
      </c>
      <c r="B4652" s="287"/>
      <c r="C4652" s="287"/>
      <c r="D4652" s="284" t="s">
        <v>119</v>
      </c>
      <c r="E4652" s="287"/>
      <c r="F4652" s="285" t="s">
        <v>4773</v>
      </c>
      <c r="G4652" s="266" t="s">
        <v>121</v>
      </c>
      <c r="H4652" s="266">
        <f>IF(G4652="Traditional Stove",0.1,0.2)</f>
        <v>0.1</v>
      </c>
      <c r="I4652" s="266">
        <f>YEAR(J4652)</f>
        <v>2023</v>
      </c>
      <c r="J4652" s="267">
        <v>45000</v>
      </c>
      <c r="K4652" s="267">
        <f>J4652+1</f>
        <v>45001</v>
      </c>
      <c r="L4652" s="266">
        <f>IF(M4652&lt;=365,1,2)</f>
        <v>1</v>
      </c>
      <c r="M4652" s="266">
        <f>IF(K4652&lt;$C$1,$C$2-$C$1+1,$C$2-K4652+1)</f>
        <v>46</v>
      </c>
      <c r="N4652" s="268">
        <f>M4652/365</f>
        <v>0.12602739726027398</v>
      </c>
      <c r="O4652" s="269">
        <f>'Data and Parameter'!$E$4*'Data and Parameter'!$E$5*('Data and Parameter'!$E$6+'Data and Parameter'!$E$7)*'Data and Parameter'!$E$19*'Data and Parameter'!$E$14*'ER calculations'!N4652</f>
        <v>0.65253824255003223</v>
      </c>
    </row>
    <row r="4653" spans="1:15" ht="15">
      <c r="A4653" s="284">
        <v>4649</v>
      </c>
      <c r="B4653" s="287"/>
      <c r="C4653" s="287"/>
      <c r="D4653" s="284" t="s">
        <v>119</v>
      </c>
      <c r="E4653" s="287"/>
      <c r="F4653" s="285" t="s">
        <v>4774</v>
      </c>
      <c r="G4653" s="266" t="s">
        <v>121</v>
      </c>
      <c r="H4653" s="266">
        <f>IF(G4653="Traditional Stove",0.1,0.2)</f>
        <v>0.1</v>
      </c>
      <c r="I4653" s="266">
        <f>YEAR(J4653)</f>
        <v>2023</v>
      </c>
      <c r="J4653" s="267">
        <v>45000</v>
      </c>
      <c r="K4653" s="267">
        <f>J4653+1</f>
        <v>45001</v>
      </c>
      <c r="L4653" s="266">
        <f>IF(M4653&lt;=365,1,2)</f>
        <v>1</v>
      </c>
      <c r="M4653" s="266">
        <f>IF(K4653&lt;$C$1,$C$2-$C$1+1,$C$2-K4653+1)</f>
        <v>46</v>
      </c>
      <c r="N4653" s="268">
        <f>M4653/365</f>
        <v>0.12602739726027398</v>
      </c>
      <c r="O4653" s="269">
        <f>'Data and Parameter'!$E$4*'Data and Parameter'!$E$5*('Data and Parameter'!$E$6+'Data and Parameter'!$E$7)*'Data and Parameter'!$E$19*'Data and Parameter'!$E$14*'ER calculations'!N4653</f>
        <v>0.65253824255003223</v>
      </c>
    </row>
    <row r="4654" spans="1:15" ht="15">
      <c r="A4654" s="284">
        <v>4650</v>
      </c>
      <c r="B4654" s="287"/>
      <c r="C4654" s="287"/>
      <c r="D4654" s="284" t="s">
        <v>588</v>
      </c>
      <c r="E4654" s="287"/>
      <c r="F4654" s="285" t="s">
        <v>4775</v>
      </c>
      <c r="G4654" s="266" t="s">
        <v>121</v>
      </c>
      <c r="H4654" s="266">
        <f>IF(G4654="Traditional Stove",0.1,0.2)</f>
        <v>0.1</v>
      </c>
      <c r="I4654" s="266">
        <f>YEAR(J4654)</f>
        <v>2023</v>
      </c>
      <c r="J4654" s="267">
        <v>45014</v>
      </c>
      <c r="K4654" s="267">
        <f>J4654+1</f>
        <v>45015</v>
      </c>
      <c r="L4654" s="266">
        <f>IF(M4654&lt;=365,1,2)</f>
        <v>1</v>
      </c>
      <c r="M4654" s="266">
        <f>IF(K4654&lt;$C$1,$C$2-$C$1+1,$C$2-K4654+1)</f>
        <v>32</v>
      </c>
      <c r="N4654" s="268">
        <f>M4654/365</f>
        <v>8.7671232876712329E-2</v>
      </c>
      <c r="O4654" s="269">
        <f>'Data and Parameter'!$E$4*'Data and Parameter'!$E$5*('Data and Parameter'!$E$6+'Data and Parameter'!$E$7)*'Data and Parameter'!$E$19*'Data and Parameter'!$E$14*'ER calculations'!N4654</f>
        <v>0.45393964699132677</v>
      </c>
    </row>
    <row r="4655" spans="1:15" ht="15">
      <c r="A4655" s="284">
        <v>4651</v>
      </c>
      <c r="B4655" s="287"/>
      <c r="C4655" s="287"/>
      <c r="D4655" s="284" t="s">
        <v>119</v>
      </c>
      <c r="E4655" s="287"/>
      <c r="F4655" s="285" t="s">
        <v>4776</v>
      </c>
      <c r="G4655" s="266" t="s">
        <v>121</v>
      </c>
      <c r="H4655" s="266">
        <f>IF(G4655="Traditional Stove",0.1,0.2)</f>
        <v>0.1</v>
      </c>
      <c r="I4655" s="266">
        <f>YEAR(J4655)</f>
        <v>2023</v>
      </c>
      <c r="J4655" s="267">
        <v>45000</v>
      </c>
      <c r="K4655" s="267">
        <f>J4655+1</f>
        <v>45001</v>
      </c>
      <c r="L4655" s="266">
        <f>IF(M4655&lt;=365,1,2)</f>
        <v>1</v>
      </c>
      <c r="M4655" s="266">
        <f>IF(K4655&lt;$C$1,$C$2-$C$1+1,$C$2-K4655+1)</f>
        <v>46</v>
      </c>
      <c r="N4655" s="268">
        <f>M4655/365</f>
        <v>0.12602739726027398</v>
      </c>
      <c r="O4655" s="269">
        <f>'Data and Parameter'!$E$4*'Data and Parameter'!$E$5*('Data and Parameter'!$E$6+'Data and Parameter'!$E$7)*'Data and Parameter'!$E$19*'Data and Parameter'!$E$14*'ER calculations'!N4655</f>
        <v>0.65253824255003223</v>
      </c>
    </row>
    <row r="4656" spans="1:15" ht="15">
      <c r="A4656" s="284">
        <v>4652</v>
      </c>
      <c r="B4656" s="287"/>
      <c r="C4656" s="287"/>
      <c r="D4656" s="284" t="s">
        <v>119</v>
      </c>
      <c r="E4656" s="287"/>
      <c r="F4656" s="285" t="s">
        <v>4777</v>
      </c>
      <c r="G4656" s="266" t="s">
        <v>121</v>
      </c>
      <c r="H4656" s="266">
        <f>IF(G4656="Traditional Stove",0.1,0.2)</f>
        <v>0.1</v>
      </c>
      <c r="I4656" s="266">
        <f>YEAR(J4656)</f>
        <v>2023</v>
      </c>
      <c r="J4656" s="267">
        <v>44971</v>
      </c>
      <c r="K4656" s="267">
        <f>J4656+1</f>
        <v>44972</v>
      </c>
      <c r="L4656" s="266">
        <f>IF(M4656&lt;=365,1,2)</f>
        <v>1</v>
      </c>
      <c r="M4656" s="266">
        <f>IF(K4656&lt;$C$1,$C$2-$C$1+1,$C$2-K4656+1)</f>
        <v>75</v>
      </c>
      <c r="N4656" s="268">
        <f>M4656/365</f>
        <v>0.20547945205479451</v>
      </c>
      <c r="O4656" s="269">
        <f>'Data and Parameter'!$E$4*'Data and Parameter'!$E$5*('Data and Parameter'!$E$6+'Data and Parameter'!$E$7)*'Data and Parameter'!$E$19*'Data and Parameter'!$E$14*'ER calculations'!N4656</f>
        <v>1.063921047635922</v>
      </c>
    </row>
    <row r="4657" spans="1:15" ht="15">
      <c r="A4657" s="284">
        <v>4653</v>
      </c>
      <c r="B4657" s="287"/>
      <c r="C4657" s="287"/>
      <c r="D4657" s="284" t="s">
        <v>588</v>
      </c>
      <c r="E4657" s="287"/>
      <c r="F4657" s="285" t="s">
        <v>4778</v>
      </c>
      <c r="G4657" s="266" t="s">
        <v>121</v>
      </c>
      <c r="H4657" s="266">
        <f>IF(G4657="Traditional Stove",0.1,0.2)</f>
        <v>0.1</v>
      </c>
      <c r="I4657" s="266">
        <f>YEAR(J4657)</f>
        <v>2023</v>
      </c>
      <c r="J4657" s="267">
        <v>45014</v>
      </c>
      <c r="K4657" s="267">
        <f>J4657+1</f>
        <v>45015</v>
      </c>
      <c r="L4657" s="266">
        <f>IF(M4657&lt;=365,1,2)</f>
        <v>1</v>
      </c>
      <c r="M4657" s="266">
        <f>IF(K4657&lt;$C$1,$C$2-$C$1+1,$C$2-K4657+1)</f>
        <v>32</v>
      </c>
      <c r="N4657" s="268">
        <f>M4657/365</f>
        <v>8.7671232876712329E-2</v>
      </c>
      <c r="O4657" s="269">
        <f>'Data and Parameter'!$E$4*'Data and Parameter'!$E$5*('Data and Parameter'!$E$6+'Data and Parameter'!$E$7)*'Data and Parameter'!$E$19*'Data and Parameter'!$E$14*'ER calculations'!N4657</f>
        <v>0.45393964699132677</v>
      </c>
    </row>
    <row r="4658" spans="1:15" ht="15">
      <c r="A4658" s="284">
        <v>4654</v>
      </c>
      <c r="B4658" s="287"/>
      <c r="C4658" s="287"/>
      <c r="D4658" s="284" t="s">
        <v>588</v>
      </c>
      <c r="E4658" s="287"/>
      <c r="F4658" s="285" t="s">
        <v>4779</v>
      </c>
      <c r="G4658" s="266" t="s">
        <v>121</v>
      </c>
      <c r="H4658" s="266">
        <f>IF(G4658="Traditional Stove",0.1,0.2)</f>
        <v>0.1</v>
      </c>
      <c r="I4658" s="266">
        <f>YEAR(J4658)</f>
        <v>2023</v>
      </c>
      <c r="J4658" s="267">
        <v>45014</v>
      </c>
      <c r="K4658" s="267">
        <f>J4658+1</f>
        <v>45015</v>
      </c>
      <c r="L4658" s="266">
        <f>IF(M4658&lt;=365,1,2)</f>
        <v>1</v>
      </c>
      <c r="M4658" s="266">
        <f>IF(K4658&lt;$C$1,$C$2-$C$1+1,$C$2-K4658+1)</f>
        <v>32</v>
      </c>
      <c r="N4658" s="268">
        <f>M4658/365</f>
        <v>8.7671232876712329E-2</v>
      </c>
      <c r="O4658" s="269">
        <f>'Data and Parameter'!$E$4*'Data and Parameter'!$E$5*('Data and Parameter'!$E$6+'Data and Parameter'!$E$7)*'Data and Parameter'!$E$19*'Data and Parameter'!$E$14*'ER calculations'!N4658</f>
        <v>0.45393964699132677</v>
      </c>
    </row>
    <row r="4659" spans="1:15" ht="15">
      <c r="A4659" s="284">
        <v>4655</v>
      </c>
      <c r="B4659" s="287"/>
      <c r="C4659" s="287"/>
      <c r="D4659" s="284" t="s">
        <v>588</v>
      </c>
      <c r="E4659" s="287"/>
      <c r="F4659" s="285" t="s">
        <v>4780</v>
      </c>
      <c r="G4659" s="266" t="s">
        <v>121</v>
      </c>
      <c r="H4659" s="266">
        <f>IF(G4659="Traditional Stove",0.1,0.2)</f>
        <v>0.1</v>
      </c>
      <c r="I4659" s="266">
        <f>YEAR(J4659)</f>
        <v>2023</v>
      </c>
      <c r="J4659" s="267">
        <v>45014</v>
      </c>
      <c r="K4659" s="267">
        <f>J4659+1</f>
        <v>45015</v>
      </c>
      <c r="L4659" s="266">
        <f>IF(M4659&lt;=365,1,2)</f>
        <v>1</v>
      </c>
      <c r="M4659" s="266">
        <f>IF(K4659&lt;$C$1,$C$2-$C$1+1,$C$2-K4659+1)</f>
        <v>32</v>
      </c>
      <c r="N4659" s="268">
        <f>M4659/365</f>
        <v>8.7671232876712329E-2</v>
      </c>
      <c r="O4659" s="269">
        <f>'Data and Parameter'!$E$4*'Data and Parameter'!$E$5*('Data and Parameter'!$E$6+'Data and Parameter'!$E$7)*'Data and Parameter'!$E$19*'Data and Parameter'!$E$14*'ER calculations'!N4659</f>
        <v>0.45393964699132677</v>
      </c>
    </row>
    <row r="4660" spans="1:15" ht="15">
      <c r="A4660" s="284">
        <v>4656</v>
      </c>
      <c r="B4660" s="287"/>
      <c r="C4660" s="287"/>
      <c r="D4660" s="284" t="s">
        <v>588</v>
      </c>
      <c r="E4660" s="287"/>
      <c r="F4660" s="285" t="s">
        <v>4781</v>
      </c>
      <c r="G4660" s="266" t="s">
        <v>121</v>
      </c>
      <c r="H4660" s="266">
        <f>IF(G4660="Traditional Stove",0.1,0.2)</f>
        <v>0.1</v>
      </c>
      <c r="I4660" s="266">
        <f>YEAR(J4660)</f>
        <v>2023</v>
      </c>
      <c r="J4660" s="267">
        <v>45014</v>
      </c>
      <c r="K4660" s="267">
        <f>J4660+1</f>
        <v>45015</v>
      </c>
      <c r="L4660" s="266">
        <f>IF(M4660&lt;=365,1,2)</f>
        <v>1</v>
      </c>
      <c r="M4660" s="266">
        <f>IF(K4660&lt;$C$1,$C$2-$C$1+1,$C$2-K4660+1)</f>
        <v>32</v>
      </c>
      <c r="N4660" s="268">
        <f>M4660/365</f>
        <v>8.7671232876712329E-2</v>
      </c>
      <c r="O4660" s="269">
        <f>'Data and Parameter'!$E$4*'Data and Parameter'!$E$5*('Data and Parameter'!$E$6+'Data and Parameter'!$E$7)*'Data and Parameter'!$E$19*'Data and Parameter'!$E$14*'ER calculations'!N4660</f>
        <v>0.45393964699132677</v>
      </c>
    </row>
    <row r="4661" spans="1:15" ht="15">
      <c r="A4661" s="284">
        <v>4657</v>
      </c>
      <c r="B4661" s="287"/>
      <c r="C4661" s="287"/>
      <c r="D4661" s="284" t="s">
        <v>119</v>
      </c>
      <c r="E4661" s="287"/>
      <c r="F4661" s="285" t="s">
        <v>4782</v>
      </c>
      <c r="G4661" s="266" t="s">
        <v>121</v>
      </c>
      <c r="H4661" s="266">
        <f>IF(G4661="Traditional Stove",0.1,0.2)</f>
        <v>0.1</v>
      </c>
      <c r="I4661" s="266">
        <f>YEAR(J4661)</f>
        <v>2023</v>
      </c>
      <c r="J4661" s="267">
        <v>44972</v>
      </c>
      <c r="K4661" s="267">
        <f>J4661+1</f>
        <v>44973</v>
      </c>
      <c r="L4661" s="266">
        <f>IF(M4661&lt;=365,1,2)</f>
        <v>1</v>
      </c>
      <c r="M4661" s="266">
        <f>IF(K4661&lt;$C$1,$C$2-$C$1+1,$C$2-K4661+1)</f>
        <v>74</v>
      </c>
      <c r="N4661" s="268">
        <f>M4661/365</f>
        <v>0.20273972602739726</v>
      </c>
      <c r="O4661" s="269">
        <f>'Data and Parameter'!$E$4*'Data and Parameter'!$E$5*('Data and Parameter'!$E$6+'Data and Parameter'!$E$7)*'Data and Parameter'!$E$19*'Data and Parameter'!$E$14*'ER calculations'!N4661</f>
        <v>1.0497354336674432</v>
      </c>
    </row>
    <row r="4662" spans="1:15" ht="15">
      <c r="A4662" s="284">
        <v>4658</v>
      </c>
      <c r="B4662" s="287"/>
      <c r="C4662" s="287"/>
      <c r="D4662" s="284" t="s">
        <v>588</v>
      </c>
      <c r="E4662" s="287"/>
      <c r="F4662" s="285" t="s">
        <v>4783</v>
      </c>
      <c r="G4662" s="266" t="s">
        <v>121</v>
      </c>
      <c r="H4662" s="266">
        <f>IF(G4662="Traditional Stove",0.1,0.2)</f>
        <v>0.1</v>
      </c>
      <c r="I4662" s="266">
        <f>YEAR(J4662)</f>
        <v>2023</v>
      </c>
      <c r="J4662" s="267">
        <v>45014</v>
      </c>
      <c r="K4662" s="267">
        <f>J4662+1</f>
        <v>45015</v>
      </c>
      <c r="L4662" s="266">
        <f>IF(M4662&lt;=365,1,2)</f>
        <v>1</v>
      </c>
      <c r="M4662" s="266">
        <f>IF(K4662&lt;$C$1,$C$2-$C$1+1,$C$2-K4662+1)</f>
        <v>32</v>
      </c>
      <c r="N4662" s="268">
        <f>M4662/365</f>
        <v>8.7671232876712329E-2</v>
      </c>
      <c r="O4662" s="269">
        <f>'Data and Parameter'!$E$4*'Data and Parameter'!$E$5*('Data and Parameter'!$E$6+'Data and Parameter'!$E$7)*'Data and Parameter'!$E$19*'Data and Parameter'!$E$14*'ER calculations'!N4662</f>
        <v>0.45393964699132677</v>
      </c>
    </row>
    <row r="4663" spans="1:15" ht="15">
      <c r="A4663" s="284">
        <v>4659</v>
      </c>
      <c r="B4663" s="287"/>
      <c r="C4663" s="287"/>
      <c r="D4663" s="284" t="s">
        <v>1376</v>
      </c>
      <c r="E4663" s="287"/>
      <c r="F4663" s="285" t="s">
        <v>4784</v>
      </c>
      <c r="G4663" s="266" t="s">
        <v>121</v>
      </c>
      <c r="H4663" s="266">
        <f>IF(G4663="Traditional Stove",0.1,0.2)</f>
        <v>0.1</v>
      </c>
      <c r="I4663" s="266">
        <f>YEAR(J4663)</f>
        <v>2023</v>
      </c>
      <c r="J4663" s="267">
        <v>44988</v>
      </c>
      <c r="K4663" s="267">
        <f>J4663+1</f>
        <v>44989</v>
      </c>
      <c r="L4663" s="266">
        <f>IF(M4663&lt;=365,1,2)</f>
        <v>1</v>
      </c>
      <c r="M4663" s="266">
        <f>IF(K4663&lt;$C$1,$C$2-$C$1+1,$C$2-K4663+1)</f>
        <v>58</v>
      </c>
      <c r="N4663" s="268">
        <f>M4663/365</f>
        <v>0.15890410958904111</v>
      </c>
      <c r="O4663" s="269">
        <f>'Data and Parameter'!$E$4*'Data and Parameter'!$E$5*('Data and Parameter'!$E$6+'Data and Parameter'!$E$7)*'Data and Parameter'!$E$19*'Data and Parameter'!$E$14*'ER calculations'!N4663</f>
        <v>0.82276561017177985</v>
      </c>
    </row>
    <row r="4664" spans="1:15" ht="15">
      <c r="A4664" s="284">
        <v>4660</v>
      </c>
      <c r="B4664" s="287"/>
      <c r="C4664" s="287"/>
      <c r="D4664" s="284" t="s">
        <v>588</v>
      </c>
      <c r="E4664" s="287"/>
      <c r="F4664" s="285" t="s">
        <v>4785</v>
      </c>
      <c r="G4664" s="266" t="s">
        <v>121</v>
      </c>
      <c r="H4664" s="266">
        <f>IF(G4664="Traditional Stove",0.1,0.2)</f>
        <v>0.1</v>
      </c>
      <c r="I4664" s="266">
        <f>YEAR(J4664)</f>
        <v>2023</v>
      </c>
      <c r="J4664" s="267">
        <v>45014</v>
      </c>
      <c r="K4664" s="267">
        <f>J4664+1</f>
        <v>45015</v>
      </c>
      <c r="L4664" s="266">
        <f>IF(M4664&lt;=365,1,2)</f>
        <v>1</v>
      </c>
      <c r="M4664" s="266">
        <f>IF(K4664&lt;$C$1,$C$2-$C$1+1,$C$2-K4664+1)</f>
        <v>32</v>
      </c>
      <c r="N4664" s="268">
        <f>M4664/365</f>
        <v>8.7671232876712329E-2</v>
      </c>
      <c r="O4664" s="269">
        <f>'Data and Parameter'!$E$4*'Data and Parameter'!$E$5*('Data and Parameter'!$E$6+'Data and Parameter'!$E$7)*'Data and Parameter'!$E$19*'Data and Parameter'!$E$14*'ER calculations'!N4664</f>
        <v>0.45393964699132677</v>
      </c>
    </row>
    <row r="4665" spans="1:15" ht="15">
      <c r="A4665" s="284">
        <v>4661</v>
      </c>
      <c r="B4665" s="287"/>
      <c r="C4665" s="287"/>
      <c r="D4665" s="284" t="s">
        <v>1376</v>
      </c>
      <c r="E4665" s="287"/>
      <c r="F4665" s="285" t="s">
        <v>4786</v>
      </c>
      <c r="G4665" s="266" t="s">
        <v>121</v>
      </c>
      <c r="H4665" s="266">
        <f>IF(G4665="Traditional Stove",0.1,0.2)</f>
        <v>0.1</v>
      </c>
      <c r="I4665" s="266">
        <f>YEAR(J4665)</f>
        <v>2023</v>
      </c>
      <c r="J4665" s="267">
        <v>44988</v>
      </c>
      <c r="K4665" s="267">
        <f>J4665+1</f>
        <v>44989</v>
      </c>
      <c r="L4665" s="266">
        <f>IF(M4665&lt;=365,1,2)</f>
        <v>1</v>
      </c>
      <c r="M4665" s="266">
        <f>IF(K4665&lt;$C$1,$C$2-$C$1+1,$C$2-K4665+1)</f>
        <v>58</v>
      </c>
      <c r="N4665" s="268">
        <f>M4665/365</f>
        <v>0.15890410958904111</v>
      </c>
      <c r="O4665" s="269">
        <f>'Data and Parameter'!$E$4*'Data and Parameter'!$E$5*('Data and Parameter'!$E$6+'Data and Parameter'!$E$7)*'Data and Parameter'!$E$19*'Data and Parameter'!$E$14*'ER calculations'!N4665</f>
        <v>0.82276561017177985</v>
      </c>
    </row>
    <row r="4666" spans="1:15" ht="15">
      <c r="A4666" s="284">
        <v>4662</v>
      </c>
      <c r="B4666" s="287"/>
      <c r="C4666" s="287"/>
      <c r="D4666" s="284" t="s">
        <v>1376</v>
      </c>
      <c r="E4666" s="287"/>
      <c r="F4666" s="285" t="s">
        <v>4787</v>
      </c>
      <c r="G4666" s="266" t="s">
        <v>121</v>
      </c>
      <c r="H4666" s="266">
        <f>IF(G4666="Traditional Stove",0.1,0.2)</f>
        <v>0.1</v>
      </c>
      <c r="I4666" s="266">
        <f>YEAR(J4666)</f>
        <v>2023</v>
      </c>
      <c r="J4666" s="267">
        <v>44988</v>
      </c>
      <c r="K4666" s="267">
        <f>J4666+1</f>
        <v>44989</v>
      </c>
      <c r="L4666" s="266">
        <f>IF(M4666&lt;=365,1,2)</f>
        <v>1</v>
      </c>
      <c r="M4666" s="266">
        <f>IF(K4666&lt;$C$1,$C$2-$C$1+1,$C$2-K4666+1)</f>
        <v>58</v>
      </c>
      <c r="N4666" s="268">
        <f>M4666/365</f>
        <v>0.15890410958904111</v>
      </c>
      <c r="O4666" s="269">
        <f>'Data and Parameter'!$E$4*'Data and Parameter'!$E$5*('Data and Parameter'!$E$6+'Data and Parameter'!$E$7)*'Data and Parameter'!$E$19*'Data and Parameter'!$E$14*'ER calculations'!N4666</f>
        <v>0.82276561017177985</v>
      </c>
    </row>
    <row r="4667" spans="1:15" ht="15">
      <c r="A4667" s="284">
        <v>4663</v>
      </c>
      <c r="B4667" s="287"/>
      <c r="C4667" s="287"/>
      <c r="D4667" s="284" t="s">
        <v>119</v>
      </c>
      <c r="E4667" s="287"/>
      <c r="F4667" s="285" t="s">
        <v>4788</v>
      </c>
      <c r="G4667" s="266" t="s">
        <v>121</v>
      </c>
      <c r="H4667" s="266">
        <f>IF(G4667="Traditional Stove",0.1,0.2)</f>
        <v>0.1</v>
      </c>
      <c r="I4667" s="266">
        <f>YEAR(J4667)</f>
        <v>2023</v>
      </c>
      <c r="J4667" s="267">
        <v>44986</v>
      </c>
      <c r="K4667" s="267">
        <f>J4667+1</f>
        <v>44987</v>
      </c>
      <c r="L4667" s="266">
        <f>IF(M4667&lt;=365,1,2)</f>
        <v>1</v>
      </c>
      <c r="M4667" s="266">
        <f>IF(K4667&lt;$C$1,$C$2-$C$1+1,$C$2-K4667+1)</f>
        <v>60</v>
      </c>
      <c r="N4667" s="268">
        <f>M4667/365</f>
        <v>0.16438356164383561</v>
      </c>
      <c r="O4667" s="269">
        <f>'Data and Parameter'!$E$4*'Data and Parameter'!$E$5*('Data and Parameter'!$E$6+'Data and Parameter'!$E$7)*'Data and Parameter'!$E$19*'Data and Parameter'!$E$14*'ER calculations'!N4667</f>
        <v>0.85113683810873764</v>
      </c>
    </row>
    <row r="4668" spans="1:15" ht="15">
      <c r="A4668" s="284">
        <v>4664</v>
      </c>
      <c r="B4668" s="287"/>
      <c r="C4668" s="287"/>
      <c r="D4668" s="284" t="s">
        <v>588</v>
      </c>
      <c r="E4668" s="287"/>
      <c r="F4668" s="285" t="s">
        <v>4789</v>
      </c>
      <c r="G4668" s="266" t="s">
        <v>121</v>
      </c>
      <c r="H4668" s="266">
        <f>IF(G4668="Traditional Stove",0.1,0.2)</f>
        <v>0.1</v>
      </c>
      <c r="I4668" s="266">
        <f>YEAR(J4668)</f>
        <v>2023</v>
      </c>
      <c r="J4668" s="267">
        <v>45014</v>
      </c>
      <c r="K4668" s="267">
        <f>J4668+1</f>
        <v>45015</v>
      </c>
      <c r="L4668" s="266">
        <f>IF(M4668&lt;=365,1,2)</f>
        <v>1</v>
      </c>
      <c r="M4668" s="266">
        <f>IF(K4668&lt;$C$1,$C$2-$C$1+1,$C$2-K4668+1)</f>
        <v>32</v>
      </c>
      <c r="N4668" s="268">
        <f>M4668/365</f>
        <v>8.7671232876712329E-2</v>
      </c>
      <c r="O4668" s="269">
        <f>'Data and Parameter'!$E$4*'Data and Parameter'!$E$5*('Data and Parameter'!$E$6+'Data and Parameter'!$E$7)*'Data and Parameter'!$E$19*'Data and Parameter'!$E$14*'ER calculations'!N4668</f>
        <v>0.45393964699132677</v>
      </c>
    </row>
    <row r="4669" spans="1:15" ht="15">
      <c r="A4669" s="284">
        <v>4665</v>
      </c>
      <c r="B4669" s="287"/>
      <c r="C4669" s="287"/>
      <c r="D4669" s="284" t="s">
        <v>1376</v>
      </c>
      <c r="E4669" s="287"/>
      <c r="F4669" s="285" t="s">
        <v>4790</v>
      </c>
      <c r="G4669" s="266" t="s">
        <v>121</v>
      </c>
      <c r="H4669" s="266">
        <f>IF(G4669="Traditional Stove",0.1,0.2)</f>
        <v>0.1</v>
      </c>
      <c r="I4669" s="266">
        <f>YEAR(J4669)</f>
        <v>2023</v>
      </c>
      <c r="J4669" s="267">
        <v>44988</v>
      </c>
      <c r="K4669" s="267">
        <f>J4669+1</f>
        <v>44989</v>
      </c>
      <c r="L4669" s="266">
        <f>IF(M4669&lt;=365,1,2)</f>
        <v>1</v>
      </c>
      <c r="M4669" s="266">
        <f>IF(K4669&lt;$C$1,$C$2-$C$1+1,$C$2-K4669+1)</f>
        <v>58</v>
      </c>
      <c r="N4669" s="268">
        <f>M4669/365</f>
        <v>0.15890410958904111</v>
      </c>
      <c r="O4669" s="269">
        <f>'Data and Parameter'!$E$4*'Data and Parameter'!$E$5*('Data and Parameter'!$E$6+'Data and Parameter'!$E$7)*'Data and Parameter'!$E$19*'Data and Parameter'!$E$14*'ER calculations'!N4669</f>
        <v>0.82276561017177985</v>
      </c>
    </row>
    <row r="4670" spans="1:15" ht="15">
      <c r="A4670" s="284">
        <v>4666</v>
      </c>
      <c r="B4670" s="287"/>
      <c r="C4670" s="287"/>
      <c r="D4670" s="284" t="s">
        <v>1376</v>
      </c>
      <c r="E4670" s="287"/>
      <c r="F4670" s="285" t="s">
        <v>4791</v>
      </c>
      <c r="G4670" s="266" t="s">
        <v>121</v>
      </c>
      <c r="H4670" s="266">
        <f>IF(G4670="Traditional Stove",0.1,0.2)</f>
        <v>0.1</v>
      </c>
      <c r="I4670" s="266">
        <f>YEAR(J4670)</f>
        <v>2023</v>
      </c>
      <c r="J4670" s="267">
        <v>44988</v>
      </c>
      <c r="K4670" s="267">
        <f>J4670+1</f>
        <v>44989</v>
      </c>
      <c r="L4670" s="266">
        <f>IF(M4670&lt;=365,1,2)</f>
        <v>1</v>
      </c>
      <c r="M4670" s="266">
        <f>IF(K4670&lt;$C$1,$C$2-$C$1+1,$C$2-K4670+1)</f>
        <v>58</v>
      </c>
      <c r="N4670" s="268">
        <f>M4670/365</f>
        <v>0.15890410958904111</v>
      </c>
      <c r="O4670" s="269">
        <f>'Data and Parameter'!$E$4*'Data and Parameter'!$E$5*('Data and Parameter'!$E$6+'Data and Parameter'!$E$7)*'Data and Parameter'!$E$19*'Data and Parameter'!$E$14*'ER calculations'!N4670</f>
        <v>0.82276561017177985</v>
      </c>
    </row>
    <row r="4671" spans="1:15" ht="15">
      <c r="A4671" s="284">
        <v>4667</v>
      </c>
      <c r="B4671" s="287"/>
      <c r="C4671" s="287"/>
      <c r="D4671" s="284" t="s">
        <v>1376</v>
      </c>
      <c r="E4671" s="287"/>
      <c r="F4671" s="285" t="s">
        <v>4792</v>
      </c>
      <c r="G4671" s="266" t="s">
        <v>121</v>
      </c>
      <c r="H4671" s="266">
        <f>IF(G4671="Traditional Stove",0.1,0.2)</f>
        <v>0.1</v>
      </c>
      <c r="I4671" s="266">
        <f>YEAR(J4671)</f>
        <v>2023</v>
      </c>
      <c r="J4671" s="267">
        <v>44988</v>
      </c>
      <c r="K4671" s="267">
        <f>J4671+1</f>
        <v>44989</v>
      </c>
      <c r="L4671" s="266">
        <f>IF(M4671&lt;=365,1,2)</f>
        <v>1</v>
      </c>
      <c r="M4671" s="266">
        <f>IF(K4671&lt;$C$1,$C$2-$C$1+1,$C$2-K4671+1)</f>
        <v>58</v>
      </c>
      <c r="N4671" s="268">
        <f>M4671/365</f>
        <v>0.15890410958904111</v>
      </c>
      <c r="O4671" s="269">
        <f>'Data and Parameter'!$E$4*'Data and Parameter'!$E$5*('Data and Parameter'!$E$6+'Data and Parameter'!$E$7)*'Data and Parameter'!$E$19*'Data and Parameter'!$E$14*'ER calculations'!N4671</f>
        <v>0.82276561017177985</v>
      </c>
    </row>
    <row r="4672" spans="1:15" ht="15">
      <c r="A4672" s="284">
        <v>4668</v>
      </c>
      <c r="B4672" s="287"/>
      <c r="C4672" s="287"/>
      <c r="D4672" s="284" t="s">
        <v>588</v>
      </c>
      <c r="E4672" s="287"/>
      <c r="F4672" s="285" t="s">
        <v>4793</v>
      </c>
      <c r="G4672" s="266" t="s">
        <v>121</v>
      </c>
      <c r="H4672" s="266">
        <f>IF(G4672="Traditional Stove",0.1,0.2)</f>
        <v>0.1</v>
      </c>
      <c r="I4672" s="266">
        <f>YEAR(J4672)</f>
        <v>2023</v>
      </c>
      <c r="J4672" s="267">
        <v>45014</v>
      </c>
      <c r="K4672" s="267">
        <f>J4672+1</f>
        <v>45015</v>
      </c>
      <c r="L4672" s="266">
        <f>IF(M4672&lt;=365,1,2)</f>
        <v>1</v>
      </c>
      <c r="M4672" s="266">
        <f>IF(K4672&lt;$C$1,$C$2-$C$1+1,$C$2-K4672+1)</f>
        <v>32</v>
      </c>
      <c r="N4672" s="268">
        <f>M4672/365</f>
        <v>8.7671232876712329E-2</v>
      </c>
      <c r="O4672" s="269">
        <f>'Data and Parameter'!$E$4*'Data and Parameter'!$E$5*('Data and Parameter'!$E$6+'Data and Parameter'!$E$7)*'Data and Parameter'!$E$19*'Data and Parameter'!$E$14*'ER calculations'!N4672</f>
        <v>0.45393964699132677</v>
      </c>
    </row>
    <row r="4673" spans="1:15" ht="15">
      <c r="A4673" s="284">
        <v>4669</v>
      </c>
      <c r="B4673" s="287"/>
      <c r="C4673" s="287"/>
      <c r="D4673" s="284" t="s">
        <v>119</v>
      </c>
      <c r="E4673" s="287"/>
      <c r="F4673" s="285" t="s">
        <v>4794</v>
      </c>
      <c r="G4673" s="266" t="s">
        <v>121</v>
      </c>
      <c r="H4673" s="266">
        <f>IF(G4673="Traditional Stove",0.1,0.2)</f>
        <v>0.1</v>
      </c>
      <c r="I4673" s="266">
        <f>YEAR(J4673)</f>
        <v>2023</v>
      </c>
      <c r="J4673" s="267">
        <v>44958</v>
      </c>
      <c r="K4673" s="267">
        <f>J4673+1</f>
        <v>44959</v>
      </c>
      <c r="L4673" s="266">
        <f>IF(M4673&lt;=365,1,2)</f>
        <v>1</v>
      </c>
      <c r="M4673" s="266">
        <f>IF(K4673&lt;$C$1,$C$2-$C$1+1,$C$2-K4673+1)</f>
        <v>88</v>
      </c>
      <c r="N4673" s="268">
        <f>M4673/365</f>
        <v>0.24109589041095891</v>
      </c>
      <c r="O4673" s="269">
        <f>'Data and Parameter'!$E$4*'Data and Parameter'!$E$5*('Data and Parameter'!$E$6+'Data and Parameter'!$E$7)*'Data and Parameter'!$E$19*'Data and Parameter'!$E$14*'ER calculations'!N4673</f>
        <v>1.2483340292261487</v>
      </c>
    </row>
    <row r="4674" spans="1:15" ht="15">
      <c r="A4674" s="284">
        <v>4670</v>
      </c>
      <c r="B4674" s="287"/>
      <c r="C4674" s="287"/>
      <c r="D4674" s="284" t="s">
        <v>1376</v>
      </c>
      <c r="E4674" s="287"/>
      <c r="F4674" s="285" t="s">
        <v>4795</v>
      </c>
      <c r="G4674" s="266" t="s">
        <v>121</v>
      </c>
      <c r="H4674" s="266">
        <f>IF(G4674="Traditional Stove",0.1,0.2)</f>
        <v>0.1</v>
      </c>
      <c r="I4674" s="266">
        <f>YEAR(J4674)</f>
        <v>2023</v>
      </c>
      <c r="J4674" s="267">
        <v>44988</v>
      </c>
      <c r="K4674" s="267">
        <f>J4674+1</f>
        <v>44989</v>
      </c>
      <c r="L4674" s="266">
        <f>IF(M4674&lt;=365,1,2)</f>
        <v>1</v>
      </c>
      <c r="M4674" s="266">
        <f>IF(K4674&lt;$C$1,$C$2-$C$1+1,$C$2-K4674+1)</f>
        <v>58</v>
      </c>
      <c r="N4674" s="268">
        <f>M4674/365</f>
        <v>0.15890410958904111</v>
      </c>
      <c r="O4674" s="269">
        <f>'Data and Parameter'!$E$4*'Data and Parameter'!$E$5*('Data and Parameter'!$E$6+'Data and Parameter'!$E$7)*'Data and Parameter'!$E$19*'Data and Parameter'!$E$14*'ER calculations'!N4674</f>
        <v>0.82276561017177985</v>
      </c>
    </row>
    <row r="4675" spans="1:15" ht="15">
      <c r="A4675" s="284">
        <v>4671</v>
      </c>
      <c r="B4675" s="287"/>
      <c r="C4675" s="287"/>
      <c r="D4675" s="284" t="s">
        <v>588</v>
      </c>
      <c r="E4675" s="287"/>
      <c r="F4675" s="285" t="s">
        <v>4796</v>
      </c>
      <c r="G4675" s="266" t="s">
        <v>121</v>
      </c>
      <c r="H4675" s="266">
        <f>IF(G4675="Traditional Stove",0.1,0.2)</f>
        <v>0.1</v>
      </c>
      <c r="I4675" s="266">
        <f>YEAR(J4675)</f>
        <v>2023</v>
      </c>
      <c r="J4675" s="267">
        <v>45014</v>
      </c>
      <c r="K4675" s="267">
        <f>J4675+1</f>
        <v>45015</v>
      </c>
      <c r="L4675" s="266">
        <f>IF(M4675&lt;=365,1,2)</f>
        <v>1</v>
      </c>
      <c r="M4675" s="266">
        <f>IF(K4675&lt;$C$1,$C$2-$C$1+1,$C$2-K4675+1)</f>
        <v>32</v>
      </c>
      <c r="N4675" s="268">
        <f>M4675/365</f>
        <v>8.7671232876712329E-2</v>
      </c>
      <c r="O4675" s="269">
        <f>'Data and Parameter'!$E$4*'Data and Parameter'!$E$5*('Data and Parameter'!$E$6+'Data and Parameter'!$E$7)*'Data and Parameter'!$E$19*'Data and Parameter'!$E$14*'ER calculations'!N4675</f>
        <v>0.45393964699132677</v>
      </c>
    </row>
    <row r="4676" spans="1:15" ht="15">
      <c r="A4676" s="284">
        <v>4672</v>
      </c>
      <c r="B4676" s="287"/>
      <c r="C4676" s="287"/>
      <c r="D4676" s="284" t="s">
        <v>1376</v>
      </c>
      <c r="E4676" s="287"/>
      <c r="F4676" s="285" t="s">
        <v>4797</v>
      </c>
      <c r="G4676" s="266" t="s">
        <v>121</v>
      </c>
      <c r="H4676" s="266">
        <f>IF(G4676="Traditional Stove",0.1,0.2)</f>
        <v>0.1</v>
      </c>
      <c r="I4676" s="266">
        <f>YEAR(J4676)</f>
        <v>2023</v>
      </c>
      <c r="J4676" s="267">
        <v>44988</v>
      </c>
      <c r="K4676" s="267">
        <f>J4676+1</f>
        <v>44989</v>
      </c>
      <c r="L4676" s="266">
        <f>IF(M4676&lt;=365,1,2)</f>
        <v>1</v>
      </c>
      <c r="M4676" s="266">
        <f>IF(K4676&lt;$C$1,$C$2-$C$1+1,$C$2-K4676+1)</f>
        <v>58</v>
      </c>
      <c r="N4676" s="268">
        <f>M4676/365</f>
        <v>0.15890410958904111</v>
      </c>
      <c r="O4676" s="269">
        <f>'Data and Parameter'!$E$4*'Data and Parameter'!$E$5*('Data and Parameter'!$E$6+'Data and Parameter'!$E$7)*'Data and Parameter'!$E$19*'Data and Parameter'!$E$14*'ER calculations'!N4676</f>
        <v>0.82276561017177985</v>
      </c>
    </row>
    <row r="4677" spans="1:15" ht="15">
      <c r="A4677" s="284">
        <v>4673</v>
      </c>
      <c r="B4677" s="287"/>
      <c r="C4677" s="287"/>
      <c r="D4677" s="284" t="s">
        <v>1376</v>
      </c>
      <c r="E4677" s="287"/>
      <c r="F4677" s="285" t="s">
        <v>4798</v>
      </c>
      <c r="G4677" s="266" t="s">
        <v>121</v>
      </c>
      <c r="H4677" s="266">
        <f>IF(G4677="Traditional Stove",0.1,0.2)</f>
        <v>0.1</v>
      </c>
      <c r="I4677" s="266">
        <f>YEAR(J4677)</f>
        <v>2023</v>
      </c>
      <c r="J4677" s="267">
        <v>44988</v>
      </c>
      <c r="K4677" s="267">
        <f>J4677+1</f>
        <v>44989</v>
      </c>
      <c r="L4677" s="266">
        <f>IF(M4677&lt;=365,1,2)</f>
        <v>1</v>
      </c>
      <c r="M4677" s="266">
        <f>IF(K4677&lt;$C$1,$C$2-$C$1+1,$C$2-K4677+1)</f>
        <v>58</v>
      </c>
      <c r="N4677" s="268">
        <f>M4677/365</f>
        <v>0.15890410958904111</v>
      </c>
      <c r="O4677" s="269">
        <f>'Data and Parameter'!$E$4*'Data and Parameter'!$E$5*('Data and Parameter'!$E$6+'Data and Parameter'!$E$7)*'Data and Parameter'!$E$19*'Data and Parameter'!$E$14*'ER calculations'!N4677</f>
        <v>0.82276561017177985</v>
      </c>
    </row>
    <row r="4678" spans="1:15" ht="15">
      <c r="A4678" s="284">
        <v>4674</v>
      </c>
      <c r="B4678" s="287"/>
      <c r="C4678" s="287"/>
      <c r="D4678" s="284" t="s">
        <v>588</v>
      </c>
      <c r="E4678" s="287"/>
      <c r="F4678" s="285" t="s">
        <v>4799</v>
      </c>
      <c r="G4678" s="266" t="s">
        <v>121</v>
      </c>
      <c r="H4678" s="266">
        <f>IF(G4678="Traditional Stove",0.1,0.2)</f>
        <v>0.1</v>
      </c>
      <c r="I4678" s="266">
        <f>YEAR(J4678)</f>
        <v>2023</v>
      </c>
      <c r="J4678" s="267">
        <v>45014</v>
      </c>
      <c r="K4678" s="267">
        <f>J4678+1</f>
        <v>45015</v>
      </c>
      <c r="L4678" s="266">
        <f>IF(M4678&lt;=365,1,2)</f>
        <v>1</v>
      </c>
      <c r="M4678" s="266">
        <f>IF(K4678&lt;$C$1,$C$2-$C$1+1,$C$2-K4678+1)</f>
        <v>32</v>
      </c>
      <c r="N4678" s="268">
        <f>M4678/365</f>
        <v>8.7671232876712329E-2</v>
      </c>
      <c r="O4678" s="269">
        <f>'Data and Parameter'!$E$4*'Data and Parameter'!$E$5*('Data and Parameter'!$E$6+'Data and Parameter'!$E$7)*'Data and Parameter'!$E$19*'Data and Parameter'!$E$14*'ER calculations'!N4678</f>
        <v>0.45393964699132677</v>
      </c>
    </row>
    <row r="4679" spans="1:15" ht="15">
      <c r="A4679" s="284">
        <v>4675</v>
      </c>
      <c r="B4679" s="287"/>
      <c r="C4679" s="287"/>
      <c r="D4679" s="284" t="s">
        <v>588</v>
      </c>
      <c r="E4679" s="287"/>
      <c r="F4679" s="285" t="s">
        <v>4800</v>
      </c>
      <c r="G4679" s="266" t="s">
        <v>121</v>
      </c>
      <c r="H4679" s="266">
        <f>IF(G4679="Traditional Stove",0.1,0.2)</f>
        <v>0.1</v>
      </c>
      <c r="I4679" s="266">
        <f>YEAR(J4679)</f>
        <v>2023</v>
      </c>
      <c r="J4679" s="267">
        <v>45014</v>
      </c>
      <c r="K4679" s="267">
        <f>J4679+1</f>
        <v>45015</v>
      </c>
      <c r="L4679" s="266">
        <f>IF(M4679&lt;=365,1,2)</f>
        <v>1</v>
      </c>
      <c r="M4679" s="266">
        <f>IF(K4679&lt;$C$1,$C$2-$C$1+1,$C$2-K4679+1)</f>
        <v>32</v>
      </c>
      <c r="N4679" s="268">
        <f>M4679/365</f>
        <v>8.7671232876712329E-2</v>
      </c>
      <c r="O4679" s="269">
        <f>'Data and Parameter'!$E$4*'Data and Parameter'!$E$5*('Data and Parameter'!$E$6+'Data and Parameter'!$E$7)*'Data and Parameter'!$E$19*'Data and Parameter'!$E$14*'ER calculations'!N4679</f>
        <v>0.45393964699132677</v>
      </c>
    </row>
    <row r="4680" spans="1:15" ht="15">
      <c r="A4680" s="284">
        <v>4676</v>
      </c>
      <c r="B4680" s="287"/>
      <c r="C4680" s="287"/>
      <c r="D4680" s="284" t="s">
        <v>1376</v>
      </c>
      <c r="E4680" s="287"/>
      <c r="F4680" s="285" t="s">
        <v>4801</v>
      </c>
      <c r="G4680" s="266" t="s">
        <v>121</v>
      </c>
      <c r="H4680" s="266">
        <f>IF(G4680="Traditional Stove",0.1,0.2)</f>
        <v>0.1</v>
      </c>
      <c r="I4680" s="266">
        <f>YEAR(J4680)</f>
        <v>2023</v>
      </c>
      <c r="J4680" s="267">
        <v>44988</v>
      </c>
      <c r="K4680" s="267">
        <f>J4680+1</f>
        <v>44989</v>
      </c>
      <c r="L4680" s="266">
        <f>IF(M4680&lt;=365,1,2)</f>
        <v>1</v>
      </c>
      <c r="M4680" s="266">
        <f>IF(K4680&lt;$C$1,$C$2-$C$1+1,$C$2-K4680+1)</f>
        <v>58</v>
      </c>
      <c r="N4680" s="268">
        <f>M4680/365</f>
        <v>0.15890410958904111</v>
      </c>
      <c r="O4680" s="269">
        <f>'Data and Parameter'!$E$4*'Data and Parameter'!$E$5*('Data and Parameter'!$E$6+'Data and Parameter'!$E$7)*'Data and Parameter'!$E$19*'Data and Parameter'!$E$14*'ER calculations'!N4680</f>
        <v>0.82276561017177985</v>
      </c>
    </row>
    <row r="4681" spans="1:15" ht="15">
      <c r="A4681" s="284">
        <v>4677</v>
      </c>
      <c r="B4681" s="287"/>
      <c r="C4681" s="287"/>
      <c r="D4681" s="284" t="s">
        <v>1376</v>
      </c>
      <c r="E4681" s="287"/>
      <c r="F4681" s="285" t="s">
        <v>4802</v>
      </c>
      <c r="G4681" s="266" t="s">
        <v>121</v>
      </c>
      <c r="H4681" s="266">
        <f>IF(G4681="Traditional Stove",0.1,0.2)</f>
        <v>0.1</v>
      </c>
      <c r="I4681" s="266">
        <f>YEAR(J4681)</f>
        <v>2023</v>
      </c>
      <c r="J4681" s="267">
        <v>44988</v>
      </c>
      <c r="K4681" s="267">
        <f>J4681+1</f>
        <v>44989</v>
      </c>
      <c r="L4681" s="266">
        <f>IF(M4681&lt;=365,1,2)</f>
        <v>1</v>
      </c>
      <c r="M4681" s="266">
        <f>IF(K4681&lt;$C$1,$C$2-$C$1+1,$C$2-K4681+1)</f>
        <v>58</v>
      </c>
      <c r="N4681" s="268">
        <f>M4681/365</f>
        <v>0.15890410958904111</v>
      </c>
      <c r="O4681" s="269">
        <f>'Data and Parameter'!$E$4*'Data and Parameter'!$E$5*('Data and Parameter'!$E$6+'Data and Parameter'!$E$7)*'Data and Parameter'!$E$19*'Data and Parameter'!$E$14*'ER calculations'!N4681</f>
        <v>0.82276561017177985</v>
      </c>
    </row>
    <row r="4682" spans="1:15" ht="15">
      <c r="A4682" s="284">
        <v>4678</v>
      </c>
      <c r="B4682" s="287"/>
      <c r="C4682" s="287"/>
      <c r="D4682" s="284" t="s">
        <v>588</v>
      </c>
      <c r="E4682" s="287"/>
      <c r="F4682" s="285" t="s">
        <v>4803</v>
      </c>
      <c r="G4682" s="266" t="s">
        <v>121</v>
      </c>
      <c r="H4682" s="266">
        <f>IF(G4682="Traditional Stove",0.1,0.2)</f>
        <v>0.1</v>
      </c>
      <c r="I4682" s="266">
        <f>YEAR(J4682)</f>
        <v>2023</v>
      </c>
      <c r="J4682" s="267">
        <v>45014</v>
      </c>
      <c r="K4682" s="267">
        <f>J4682+1</f>
        <v>45015</v>
      </c>
      <c r="L4682" s="266">
        <f>IF(M4682&lt;=365,1,2)</f>
        <v>1</v>
      </c>
      <c r="M4682" s="266">
        <f>IF(K4682&lt;$C$1,$C$2-$C$1+1,$C$2-K4682+1)</f>
        <v>32</v>
      </c>
      <c r="N4682" s="268">
        <f>M4682/365</f>
        <v>8.7671232876712329E-2</v>
      </c>
      <c r="O4682" s="269">
        <f>'Data and Parameter'!$E$4*'Data and Parameter'!$E$5*('Data and Parameter'!$E$6+'Data and Parameter'!$E$7)*'Data and Parameter'!$E$19*'Data and Parameter'!$E$14*'ER calculations'!N4682</f>
        <v>0.45393964699132677</v>
      </c>
    </row>
    <row r="4683" spans="1:15" ht="15">
      <c r="A4683" s="284">
        <v>4679</v>
      </c>
      <c r="B4683" s="287"/>
      <c r="C4683" s="287"/>
      <c r="D4683" s="284" t="s">
        <v>1376</v>
      </c>
      <c r="E4683" s="287"/>
      <c r="F4683" s="285" t="s">
        <v>4804</v>
      </c>
      <c r="G4683" s="266" t="s">
        <v>121</v>
      </c>
      <c r="H4683" s="266">
        <f>IF(G4683="Traditional Stove",0.1,0.2)</f>
        <v>0.1</v>
      </c>
      <c r="I4683" s="266">
        <f>YEAR(J4683)</f>
        <v>2023</v>
      </c>
      <c r="J4683" s="267">
        <v>44988</v>
      </c>
      <c r="K4683" s="267">
        <f>J4683+1</f>
        <v>44989</v>
      </c>
      <c r="L4683" s="266">
        <f>IF(M4683&lt;=365,1,2)</f>
        <v>1</v>
      </c>
      <c r="M4683" s="266">
        <f>IF(K4683&lt;$C$1,$C$2-$C$1+1,$C$2-K4683+1)</f>
        <v>58</v>
      </c>
      <c r="N4683" s="268">
        <f>M4683/365</f>
        <v>0.15890410958904111</v>
      </c>
      <c r="O4683" s="269">
        <f>'Data and Parameter'!$E$4*'Data and Parameter'!$E$5*('Data and Parameter'!$E$6+'Data and Parameter'!$E$7)*'Data and Parameter'!$E$19*'Data and Parameter'!$E$14*'ER calculations'!N4683</f>
        <v>0.82276561017177985</v>
      </c>
    </row>
    <row r="4684" spans="1:15" ht="15">
      <c r="A4684" s="284">
        <v>4680</v>
      </c>
      <c r="B4684" s="287"/>
      <c r="C4684" s="287"/>
      <c r="D4684" s="284" t="s">
        <v>1376</v>
      </c>
      <c r="E4684" s="287"/>
      <c r="F4684" s="285" t="s">
        <v>4805</v>
      </c>
      <c r="G4684" s="266" t="s">
        <v>121</v>
      </c>
      <c r="H4684" s="266">
        <f>IF(G4684="Traditional Stove",0.1,0.2)</f>
        <v>0.1</v>
      </c>
      <c r="I4684" s="266">
        <f>YEAR(J4684)</f>
        <v>2023</v>
      </c>
      <c r="J4684" s="267">
        <v>44988</v>
      </c>
      <c r="K4684" s="267">
        <f>J4684+1</f>
        <v>44989</v>
      </c>
      <c r="L4684" s="266">
        <f>IF(M4684&lt;=365,1,2)</f>
        <v>1</v>
      </c>
      <c r="M4684" s="266">
        <f>IF(K4684&lt;$C$1,$C$2-$C$1+1,$C$2-K4684+1)</f>
        <v>58</v>
      </c>
      <c r="N4684" s="268">
        <f>M4684/365</f>
        <v>0.15890410958904111</v>
      </c>
      <c r="O4684" s="269">
        <f>'Data and Parameter'!$E$4*'Data and Parameter'!$E$5*('Data and Parameter'!$E$6+'Data and Parameter'!$E$7)*'Data and Parameter'!$E$19*'Data and Parameter'!$E$14*'ER calculations'!N4684</f>
        <v>0.82276561017177985</v>
      </c>
    </row>
    <row r="4685" spans="1:15" ht="15">
      <c r="A4685" s="284">
        <v>4681</v>
      </c>
      <c r="B4685" s="287"/>
      <c r="C4685" s="287"/>
      <c r="D4685" s="284" t="s">
        <v>1376</v>
      </c>
      <c r="E4685" s="287"/>
      <c r="F4685" s="285" t="s">
        <v>4806</v>
      </c>
      <c r="G4685" s="266" t="s">
        <v>121</v>
      </c>
      <c r="H4685" s="266">
        <f>IF(G4685="Traditional Stove",0.1,0.2)</f>
        <v>0.1</v>
      </c>
      <c r="I4685" s="266">
        <f>YEAR(J4685)</f>
        <v>2023</v>
      </c>
      <c r="J4685" s="267">
        <v>44988</v>
      </c>
      <c r="K4685" s="267">
        <f>J4685+1</f>
        <v>44989</v>
      </c>
      <c r="L4685" s="266">
        <f>IF(M4685&lt;=365,1,2)</f>
        <v>1</v>
      </c>
      <c r="M4685" s="266">
        <f>IF(K4685&lt;$C$1,$C$2-$C$1+1,$C$2-K4685+1)</f>
        <v>58</v>
      </c>
      <c r="N4685" s="268">
        <f>M4685/365</f>
        <v>0.15890410958904111</v>
      </c>
      <c r="O4685" s="269">
        <f>'Data and Parameter'!$E$4*'Data and Parameter'!$E$5*('Data and Parameter'!$E$6+'Data and Parameter'!$E$7)*'Data and Parameter'!$E$19*'Data and Parameter'!$E$14*'ER calculations'!N4685</f>
        <v>0.82276561017177985</v>
      </c>
    </row>
    <row r="4686" spans="1:15" ht="15">
      <c r="A4686" s="284">
        <v>4682</v>
      </c>
      <c r="B4686" s="287"/>
      <c r="C4686" s="287"/>
      <c r="D4686" s="284" t="s">
        <v>1376</v>
      </c>
      <c r="E4686" s="287"/>
      <c r="F4686" s="285" t="s">
        <v>4807</v>
      </c>
      <c r="G4686" s="266" t="s">
        <v>121</v>
      </c>
      <c r="H4686" s="266">
        <f>IF(G4686="Traditional Stove",0.1,0.2)</f>
        <v>0.1</v>
      </c>
      <c r="I4686" s="266">
        <f>YEAR(J4686)</f>
        <v>2023</v>
      </c>
      <c r="J4686" s="267">
        <v>44988</v>
      </c>
      <c r="K4686" s="267">
        <f>J4686+1</f>
        <v>44989</v>
      </c>
      <c r="L4686" s="266">
        <f>IF(M4686&lt;=365,1,2)</f>
        <v>1</v>
      </c>
      <c r="M4686" s="266">
        <f>IF(K4686&lt;$C$1,$C$2-$C$1+1,$C$2-K4686+1)</f>
        <v>58</v>
      </c>
      <c r="N4686" s="268">
        <f>M4686/365</f>
        <v>0.15890410958904111</v>
      </c>
      <c r="O4686" s="269">
        <f>'Data and Parameter'!$E$4*'Data and Parameter'!$E$5*('Data and Parameter'!$E$6+'Data and Parameter'!$E$7)*'Data and Parameter'!$E$19*'Data and Parameter'!$E$14*'ER calculations'!N4686</f>
        <v>0.82276561017177985</v>
      </c>
    </row>
    <row r="4687" spans="1:15" ht="15">
      <c r="A4687" s="284">
        <v>4683</v>
      </c>
      <c r="B4687" s="287"/>
      <c r="C4687" s="287"/>
      <c r="D4687" s="284" t="s">
        <v>1376</v>
      </c>
      <c r="E4687" s="287"/>
      <c r="F4687" s="285" t="s">
        <v>4808</v>
      </c>
      <c r="G4687" s="266" t="s">
        <v>121</v>
      </c>
      <c r="H4687" s="266">
        <f>IF(G4687="Traditional Stove",0.1,0.2)</f>
        <v>0.1</v>
      </c>
      <c r="I4687" s="266">
        <f>YEAR(J4687)</f>
        <v>2023</v>
      </c>
      <c r="J4687" s="267">
        <v>44988</v>
      </c>
      <c r="K4687" s="267">
        <f>J4687+1</f>
        <v>44989</v>
      </c>
      <c r="L4687" s="266">
        <f>IF(M4687&lt;=365,1,2)</f>
        <v>1</v>
      </c>
      <c r="M4687" s="266">
        <f>IF(K4687&lt;$C$1,$C$2-$C$1+1,$C$2-K4687+1)</f>
        <v>58</v>
      </c>
      <c r="N4687" s="268">
        <f>M4687/365</f>
        <v>0.15890410958904111</v>
      </c>
      <c r="O4687" s="269">
        <f>'Data and Parameter'!$E$4*'Data and Parameter'!$E$5*('Data and Parameter'!$E$6+'Data and Parameter'!$E$7)*'Data and Parameter'!$E$19*'Data and Parameter'!$E$14*'ER calculations'!N4687</f>
        <v>0.82276561017177985</v>
      </c>
    </row>
    <row r="4688" spans="1:15" ht="15">
      <c r="A4688" s="284">
        <v>4684</v>
      </c>
      <c r="B4688" s="287"/>
      <c r="C4688" s="287"/>
      <c r="D4688" s="284" t="s">
        <v>1376</v>
      </c>
      <c r="E4688" s="287"/>
      <c r="F4688" s="285" t="s">
        <v>4809</v>
      </c>
      <c r="G4688" s="266" t="s">
        <v>121</v>
      </c>
      <c r="H4688" s="266">
        <f>IF(G4688="Traditional Stove",0.1,0.2)</f>
        <v>0.1</v>
      </c>
      <c r="I4688" s="266">
        <f>YEAR(J4688)</f>
        <v>2023</v>
      </c>
      <c r="J4688" s="267">
        <v>44988</v>
      </c>
      <c r="K4688" s="267">
        <f>J4688+1</f>
        <v>44989</v>
      </c>
      <c r="L4688" s="266">
        <f>IF(M4688&lt;=365,1,2)</f>
        <v>1</v>
      </c>
      <c r="M4688" s="266">
        <f>IF(K4688&lt;$C$1,$C$2-$C$1+1,$C$2-K4688+1)</f>
        <v>58</v>
      </c>
      <c r="N4688" s="268">
        <f>M4688/365</f>
        <v>0.15890410958904111</v>
      </c>
      <c r="O4688" s="269">
        <f>'Data and Parameter'!$E$4*'Data and Parameter'!$E$5*('Data and Parameter'!$E$6+'Data and Parameter'!$E$7)*'Data and Parameter'!$E$19*'Data and Parameter'!$E$14*'ER calculations'!N4688</f>
        <v>0.82276561017177985</v>
      </c>
    </row>
    <row r="4689" spans="1:15" ht="15">
      <c r="A4689" s="284">
        <v>4685</v>
      </c>
      <c r="B4689" s="287"/>
      <c r="C4689" s="287"/>
      <c r="D4689" s="284" t="s">
        <v>1376</v>
      </c>
      <c r="E4689" s="287"/>
      <c r="F4689" s="285" t="s">
        <v>4810</v>
      </c>
      <c r="G4689" s="266" t="s">
        <v>121</v>
      </c>
      <c r="H4689" s="266">
        <f>IF(G4689="Traditional Stove",0.1,0.2)</f>
        <v>0.1</v>
      </c>
      <c r="I4689" s="266">
        <f>YEAR(J4689)</f>
        <v>2023</v>
      </c>
      <c r="J4689" s="267">
        <v>44988</v>
      </c>
      <c r="K4689" s="267">
        <f>J4689+1</f>
        <v>44989</v>
      </c>
      <c r="L4689" s="266">
        <f>IF(M4689&lt;=365,1,2)</f>
        <v>1</v>
      </c>
      <c r="M4689" s="266">
        <f>IF(K4689&lt;$C$1,$C$2-$C$1+1,$C$2-K4689+1)</f>
        <v>58</v>
      </c>
      <c r="N4689" s="268">
        <f>M4689/365</f>
        <v>0.15890410958904111</v>
      </c>
      <c r="O4689" s="269">
        <f>'Data and Parameter'!$E$4*'Data and Parameter'!$E$5*('Data and Parameter'!$E$6+'Data and Parameter'!$E$7)*'Data and Parameter'!$E$19*'Data and Parameter'!$E$14*'ER calculations'!N4689</f>
        <v>0.82276561017177985</v>
      </c>
    </row>
    <row r="4690" spans="1:15" ht="15">
      <c r="A4690" s="284">
        <v>4686</v>
      </c>
      <c r="B4690" s="287"/>
      <c r="C4690" s="287"/>
      <c r="D4690" s="284" t="s">
        <v>1376</v>
      </c>
      <c r="E4690" s="287"/>
      <c r="F4690" s="285" t="s">
        <v>4811</v>
      </c>
      <c r="G4690" s="266" t="s">
        <v>121</v>
      </c>
      <c r="H4690" s="266">
        <f>IF(G4690="Traditional Stove",0.1,0.2)</f>
        <v>0.1</v>
      </c>
      <c r="I4690" s="266">
        <f>YEAR(J4690)</f>
        <v>2023</v>
      </c>
      <c r="J4690" s="267">
        <v>44988</v>
      </c>
      <c r="K4690" s="267">
        <f>J4690+1</f>
        <v>44989</v>
      </c>
      <c r="L4690" s="266">
        <f>IF(M4690&lt;=365,1,2)</f>
        <v>1</v>
      </c>
      <c r="M4690" s="266">
        <f>IF(K4690&lt;$C$1,$C$2-$C$1+1,$C$2-K4690+1)</f>
        <v>58</v>
      </c>
      <c r="N4690" s="268">
        <f>M4690/365</f>
        <v>0.15890410958904111</v>
      </c>
      <c r="O4690" s="269">
        <f>'Data and Parameter'!$E$4*'Data and Parameter'!$E$5*('Data and Parameter'!$E$6+'Data and Parameter'!$E$7)*'Data and Parameter'!$E$19*'Data and Parameter'!$E$14*'ER calculations'!N4690</f>
        <v>0.82276561017177985</v>
      </c>
    </row>
    <row r="4691" spans="1:15" ht="15">
      <c r="A4691" s="284">
        <v>4687</v>
      </c>
      <c r="B4691" s="287"/>
      <c r="C4691" s="287"/>
      <c r="D4691" s="284" t="s">
        <v>1376</v>
      </c>
      <c r="E4691" s="287"/>
      <c r="F4691" s="285" t="s">
        <v>4812</v>
      </c>
      <c r="G4691" s="266" t="s">
        <v>121</v>
      </c>
      <c r="H4691" s="266">
        <f>IF(G4691="Traditional Stove",0.1,0.2)</f>
        <v>0.1</v>
      </c>
      <c r="I4691" s="266">
        <f>YEAR(J4691)</f>
        <v>2023</v>
      </c>
      <c r="J4691" s="267">
        <v>44988</v>
      </c>
      <c r="K4691" s="267">
        <f>J4691+1</f>
        <v>44989</v>
      </c>
      <c r="L4691" s="266">
        <f>IF(M4691&lt;=365,1,2)</f>
        <v>1</v>
      </c>
      <c r="M4691" s="266">
        <f>IF(K4691&lt;$C$1,$C$2-$C$1+1,$C$2-K4691+1)</f>
        <v>58</v>
      </c>
      <c r="N4691" s="268">
        <f>M4691/365</f>
        <v>0.15890410958904111</v>
      </c>
      <c r="O4691" s="269">
        <f>'Data and Parameter'!$E$4*'Data and Parameter'!$E$5*('Data and Parameter'!$E$6+'Data and Parameter'!$E$7)*'Data and Parameter'!$E$19*'Data and Parameter'!$E$14*'ER calculations'!N4691</f>
        <v>0.82276561017177985</v>
      </c>
    </row>
    <row r="4692" spans="1:15" ht="15">
      <c r="A4692" s="284">
        <v>4688</v>
      </c>
      <c r="B4692" s="287"/>
      <c r="C4692" s="287"/>
      <c r="D4692" s="284" t="s">
        <v>1376</v>
      </c>
      <c r="E4692" s="287"/>
      <c r="F4692" s="285" t="s">
        <v>4813</v>
      </c>
      <c r="G4692" s="266" t="s">
        <v>121</v>
      </c>
      <c r="H4692" s="266">
        <f>IF(G4692="Traditional Stove",0.1,0.2)</f>
        <v>0.1</v>
      </c>
      <c r="I4692" s="266">
        <f>YEAR(J4692)</f>
        <v>2023</v>
      </c>
      <c r="J4692" s="267">
        <v>44988</v>
      </c>
      <c r="K4692" s="267">
        <f>J4692+1</f>
        <v>44989</v>
      </c>
      <c r="L4692" s="266">
        <f>IF(M4692&lt;=365,1,2)</f>
        <v>1</v>
      </c>
      <c r="M4692" s="266">
        <f>IF(K4692&lt;$C$1,$C$2-$C$1+1,$C$2-K4692+1)</f>
        <v>58</v>
      </c>
      <c r="N4692" s="268">
        <f>M4692/365</f>
        <v>0.15890410958904111</v>
      </c>
      <c r="O4692" s="269">
        <f>'Data and Parameter'!$E$4*'Data and Parameter'!$E$5*('Data and Parameter'!$E$6+'Data and Parameter'!$E$7)*'Data and Parameter'!$E$19*'Data and Parameter'!$E$14*'ER calculations'!N4692</f>
        <v>0.82276561017177985</v>
      </c>
    </row>
    <row r="4693" spans="1:15" ht="15">
      <c r="A4693" s="284">
        <v>4689</v>
      </c>
      <c r="B4693" s="287"/>
      <c r="C4693" s="287"/>
      <c r="D4693" s="284" t="s">
        <v>1376</v>
      </c>
      <c r="E4693" s="287"/>
      <c r="F4693" s="285" t="s">
        <v>4814</v>
      </c>
      <c r="G4693" s="266" t="s">
        <v>121</v>
      </c>
      <c r="H4693" s="266">
        <f>IF(G4693="Traditional Stove",0.1,0.2)</f>
        <v>0.1</v>
      </c>
      <c r="I4693" s="266">
        <f>YEAR(J4693)</f>
        <v>2023</v>
      </c>
      <c r="J4693" s="267">
        <v>44988</v>
      </c>
      <c r="K4693" s="267">
        <f>J4693+1</f>
        <v>44989</v>
      </c>
      <c r="L4693" s="266">
        <f>IF(M4693&lt;=365,1,2)</f>
        <v>1</v>
      </c>
      <c r="M4693" s="266">
        <f>IF(K4693&lt;$C$1,$C$2-$C$1+1,$C$2-K4693+1)</f>
        <v>58</v>
      </c>
      <c r="N4693" s="268">
        <f>M4693/365</f>
        <v>0.15890410958904111</v>
      </c>
      <c r="O4693" s="269">
        <f>'Data and Parameter'!$E$4*'Data and Parameter'!$E$5*('Data and Parameter'!$E$6+'Data and Parameter'!$E$7)*'Data and Parameter'!$E$19*'Data and Parameter'!$E$14*'ER calculations'!N4693</f>
        <v>0.82276561017177985</v>
      </c>
    </row>
    <row r="4694" spans="1:15" ht="15">
      <c r="A4694" s="284">
        <v>4690</v>
      </c>
      <c r="B4694" s="287"/>
      <c r="C4694" s="287"/>
      <c r="D4694" s="284" t="s">
        <v>1376</v>
      </c>
      <c r="E4694" s="287"/>
      <c r="F4694" s="285" t="s">
        <v>4815</v>
      </c>
      <c r="G4694" s="266" t="s">
        <v>121</v>
      </c>
      <c r="H4694" s="266">
        <f>IF(G4694="Traditional Stove",0.1,0.2)</f>
        <v>0.1</v>
      </c>
      <c r="I4694" s="266">
        <f>YEAR(J4694)</f>
        <v>2023</v>
      </c>
      <c r="J4694" s="267">
        <v>44988</v>
      </c>
      <c r="K4694" s="267">
        <f>J4694+1</f>
        <v>44989</v>
      </c>
      <c r="L4694" s="266">
        <f>IF(M4694&lt;=365,1,2)</f>
        <v>1</v>
      </c>
      <c r="M4694" s="266">
        <f>IF(K4694&lt;$C$1,$C$2-$C$1+1,$C$2-K4694+1)</f>
        <v>58</v>
      </c>
      <c r="N4694" s="268">
        <f>M4694/365</f>
        <v>0.15890410958904111</v>
      </c>
      <c r="O4694" s="269">
        <f>'Data and Parameter'!$E$4*'Data and Parameter'!$E$5*('Data and Parameter'!$E$6+'Data and Parameter'!$E$7)*'Data and Parameter'!$E$19*'Data and Parameter'!$E$14*'ER calculations'!N4694</f>
        <v>0.82276561017177985</v>
      </c>
    </row>
    <row r="4695" spans="1:15" ht="15">
      <c r="A4695" s="284">
        <v>4691</v>
      </c>
      <c r="B4695" s="287"/>
      <c r="C4695" s="287"/>
      <c r="D4695" s="284" t="s">
        <v>119</v>
      </c>
      <c r="E4695" s="287"/>
      <c r="F4695" s="285" t="s">
        <v>4816</v>
      </c>
      <c r="G4695" s="266" t="s">
        <v>121</v>
      </c>
      <c r="H4695" s="266">
        <f>IF(G4695="Traditional Stove",0.1,0.2)</f>
        <v>0.1</v>
      </c>
      <c r="I4695" s="266">
        <f>YEAR(J4695)</f>
        <v>2023</v>
      </c>
      <c r="J4695" s="267">
        <v>44996</v>
      </c>
      <c r="K4695" s="267">
        <f>J4695+1</f>
        <v>44997</v>
      </c>
      <c r="L4695" s="266">
        <f>IF(M4695&lt;=365,1,2)</f>
        <v>1</v>
      </c>
      <c r="M4695" s="266">
        <f>IF(K4695&lt;$C$1,$C$2-$C$1+1,$C$2-K4695+1)</f>
        <v>50</v>
      </c>
      <c r="N4695" s="268">
        <f>M4695/365</f>
        <v>0.13698630136986301</v>
      </c>
      <c r="O4695" s="269">
        <f>'Data and Parameter'!$E$4*'Data and Parameter'!$E$5*('Data and Parameter'!$E$6+'Data and Parameter'!$E$7)*'Data and Parameter'!$E$19*'Data and Parameter'!$E$14*'ER calculations'!N4695</f>
        <v>0.70928069842394803</v>
      </c>
    </row>
    <row r="4696" spans="1:15" ht="15">
      <c r="A4696" s="284">
        <v>4692</v>
      </c>
      <c r="B4696" s="287"/>
      <c r="C4696" s="287"/>
      <c r="D4696" s="284" t="s">
        <v>119</v>
      </c>
      <c r="E4696" s="287"/>
      <c r="F4696" s="285" t="s">
        <v>4817</v>
      </c>
      <c r="G4696" s="266" t="s">
        <v>121</v>
      </c>
      <c r="H4696" s="266">
        <f>IF(G4696="Traditional Stove",0.1,0.2)</f>
        <v>0.1</v>
      </c>
      <c r="I4696" s="266">
        <f>YEAR(J4696)</f>
        <v>2023</v>
      </c>
      <c r="J4696" s="267">
        <v>44996</v>
      </c>
      <c r="K4696" s="267">
        <f>J4696+1</f>
        <v>44997</v>
      </c>
      <c r="L4696" s="266">
        <f>IF(M4696&lt;=365,1,2)</f>
        <v>1</v>
      </c>
      <c r="M4696" s="266">
        <f>IF(K4696&lt;$C$1,$C$2-$C$1+1,$C$2-K4696+1)</f>
        <v>50</v>
      </c>
      <c r="N4696" s="268">
        <f>M4696/365</f>
        <v>0.13698630136986301</v>
      </c>
      <c r="O4696" s="269">
        <f>'Data and Parameter'!$E$4*'Data and Parameter'!$E$5*('Data and Parameter'!$E$6+'Data and Parameter'!$E$7)*'Data and Parameter'!$E$19*'Data and Parameter'!$E$14*'ER calculations'!N4696</f>
        <v>0.70928069842394803</v>
      </c>
    </row>
    <row r="4697" spans="1:15" ht="15">
      <c r="A4697" s="284">
        <v>4693</v>
      </c>
      <c r="B4697" s="287"/>
      <c r="C4697" s="287"/>
      <c r="D4697" s="284" t="s">
        <v>119</v>
      </c>
      <c r="E4697" s="287"/>
      <c r="F4697" s="285" t="s">
        <v>4818</v>
      </c>
      <c r="G4697" s="266" t="s">
        <v>121</v>
      </c>
      <c r="H4697" s="266">
        <f>IF(G4697="Traditional Stove",0.1,0.2)</f>
        <v>0.1</v>
      </c>
      <c r="I4697" s="266">
        <f>YEAR(J4697)</f>
        <v>2023</v>
      </c>
      <c r="J4697" s="267">
        <v>44996</v>
      </c>
      <c r="K4697" s="267">
        <f>J4697+1</f>
        <v>44997</v>
      </c>
      <c r="L4697" s="266">
        <f>IF(M4697&lt;=365,1,2)</f>
        <v>1</v>
      </c>
      <c r="M4697" s="266">
        <f>IF(K4697&lt;$C$1,$C$2-$C$1+1,$C$2-K4697+1)</f>
        <v>50</v>
      </c>
      <c r="N4697" s="268">
        <f>M4697/365</f>
        <v>0.13698630136986301</v>
      </c>
      <c r="O4697" s="269">
        <f>'Data and Parameter'!$E$4*'Data and Parameter'!$E$5*('Data and Parameter'!$E$6+'Data and Parameter'!$E$7)*'Data and Parameter'!$E$19*'Data and Parameter'!$E$14*'ER calculations'!N4697</f>
        <v>0.70928069842394803</v>
      </c>
    </row>
    <row r="4698" spans="1:15" ht="15">
      <c r="A4698" s="284">
        <v>4694</v>
      </c>
      <c r="B4698" s="287"/>
      <c r="C4698" s="287"/>
      <c r="D4698" s="284" t="s">
        <v>119</v>
      </c>
      <c r="E4698" s="287"/>
      <c r="F4698" s="285" t="s">
        <v>4819</v>
      </c>
      <c r="G4698" s="266" t="s">
        <v>121</v>
      </c>
      <c r="H4698" s="266">
        <f>IF(G4698="Traditional Stove",0.1,0.2)</f>
        <v>0.1</v>
      </c>
      <c r="I4698" s="266">
        <f>YEAR(J4698)</f>
        <v>2023</v>
      </c>
      <c r="J4698" s="267">
        <v>44996</v>
      </c>
      <c r="K4698" s="267">
        <f>J4698+1</f>
        <v>44997</v>
      </c>
      <c r="L4698" s="266">
        <f>IF(M4698&lt;=365,1,2)</f>
        <v>1</v>
      </c>
      <c r="M4698" s="266">
        <f>IF(K4698&lt;$C$1,$C$2-$C$1+1,$C$2-K4698+1)</f>
        <v>50</v>
      </c>
      <c r="N4698" s="268">
        <f>M4698/365</f>
        <v>0.13698630136986301</v>
      </c>
      <c r="O4698" s="269">
        <f>'Data and Parameter'!$E$4*'Data and Parameter'!$E$5*('Data and Parameter'!$E$6+'Data and Parameter'!$E$7)*'Data and Parameter'!$E$19*'Data and Parameter'!$E$14*'ER calculations'!N4698</f>
        <v>0.70928069842394803</v>
      </c>
    </row>
    <row r="4699" spans="1:15" ht="15">
      <c r="A4699" s="284">
        <v>4695</v>
      </c>
      <c r="B4699" s="287"/>
      <c r="C4699" s="287"/>
      <c r="D4699" s="284" t="s">
        <v>119</v>
      </c>
      <c r="E4699" s="287"/>
      <c r="F4699" s="285" t="s">
        <v>4820</v>
      </c>
      <c r="G4699" s="266" t="s">
        <v>121</v>
      </c>
      <c r="H4699" s="266">
        <f>IF(G4699="Traditional Stove",0.1,0.2)</f>
        <v>0.1</v>
      </c>
      <c r="I4699" s="266">
        <f>YEAR(J4699)</f>
        <v>2023</v>
      </c>
      <c r="J4699" s="267">
        <v>44996</v>
      </c>
      <c r="K4699" s="267">
        <f>J4699+1</f>
        <v>44997</v>
      </c>
      <c r="L4699" s="266">
        <f>IF(M4699&lt;=365,1,2)</f>
        <v>1</v>
      </c>
      <c r="M4699" s="266">
        <f>IF(K4699&lt;$C$1,$C$2-$C$1+1,$C$2-K4699+1)</f>
        <v>50</v>
      </c>
      <c r="N4699" s="268">
        <f>M4699/365</f>
        <v>0.13698630136986301</v>
      </c>
      <c r="O4699" s="269">
        <f>'Data and Parameter'!$E$4*'Data and Parameter'!$E$5*('Data and Parameter'!$E$6+'Data and Parameter'!$E$7)*'Data and Parameter'!$E$19*'Data and Parameter'!$E$14*'ER calculations'!N4699</f>
        <v>0.70928069842394803</v>
      </c>
    </row>
    <row r="4700" spans="1:15" ht="15">
      <c r="A4700" s="284">
        <v>4696</v>
      </c>
      <c r="B4700" s="287"/>
      <c r="C4700" s="287"/>
      <c r="D4700" s="284" t="s">
        <v>119</v>
      </c>
      <c r="E4700" s="287"/>
      <c r="F4700" s="285" t="s">
        <v>4821</v>
      </c>
      <c r="G4700" s="266" t="s">
        <v>121</v>
      </c>
      <c r="H4700" s="266">
        <f>IF(G4700="Traditional Stove",0.1,0.2)</f>
        <v>0.1</v>
      </c>
      <c r="I4700" s="266">
        <f>YEAR(J4700)</f>
        <v>2023</v>
      </c>
      <c r="J4700" s="267">
        <v>44996</v>
      </c>
      <c r="K4700" s="267">
        <f>J4700+1</f>
        <v>44997</v>
      </c>
      <c r="L4700" s="266">
        <f>IF(M4700&lt;=365,1,2)</f>
        <v>1</v>
      </c>
      <c r="M4700" s="266">
        <f>IF(K4700&lt;$C$1,$C$2-$C$1+1,$C$2-K4700+1)</f>
        <v>50</v>
      </c>
      <c r="N4700" s="268">
        <f>M4700/365</f>
        <v>0.13698630136986301</v>
      </c>
      <c r="O4700" s="269">
        <f>'Data and Parameter'!$E$4*'Data and Parameter'!$E$5*('Data and Parameter'!$E$6+'Data and Parameter'!$E$7)*'Data and Parameter'!$E$19*'Data and Parameter'!$E$14*'ER calculations'!N4700</f>
        <v>0.70928069842394803</v>
      </c>
    </row>
    <row r="4701" spans="1:15" ht="15">
      <c r="A4701" s="284">
        <v>4697</v>
      </c>
      <c r="B4701" s="287"/>
      <c r="C4701" s="287"/>
      <c r="D4701" s="284" t="s">
        <v>119</v>
      </c>
      <c r="E4701" s="287"/>
      <c r="F4701" s="285" t="s">
        <v>4822</v>
      </c>
      <c r="G4701" s="266" t="s">
        <v>121</v>
      </c>
      <c r="H4701" s="266">
        <f>IF(G4701="Traditional Stove",0.1,0.2)</f>
        <v>0.1</v>
      </c>
      <c r="I4701" s="266">
        <f>YEAR(J4701)</f>
        <v>2023</v>
      </c>
      <c r="J4701" s="267">
        <v>44996</v>
      </c>
      <c r="K4701" s="267">
        <f>J4701+1</f>
        <v>44997</v>
      </c>
      <c r="L4701" s="266">
        <f>IF(M4701&lt;=365,1,2)</f>
        <v>1</v>
      </c>
      <c r="M4701" s="266">
        <f>IF(K4701&lt;$C$1,$C$2-$C$1+1,$C$2-K4701+1)</f>
        <v>50</v>
      </c>
      <c r="N4701" s="268">
        <f>M4701/365</f>
        <v>0.13698630136986301</v>
      </c>
      <c r="O4701" s="269">
        <f>'Data and Parameter'!$E$4*'Data and Parameter'!$E$5*('Data and Parameter'!$E$6+'Data and Parameter'!$E$7)*'Data and Parameter'!$E$19*'Data and Parameter'!$E$14*'ER calculations'!N4701</f>
        <v>0.70928069842394803</v>
      </c>
    </row>
    <row r="4702" spans="1:15" ht="15">
      <c r="A4702" s="284">
        <v>4698</v>
      </c>
      <c r="B4702" s="287"/>
      <c r="C4702" s="287"/>
      <c r="D4702" s="284" t="s">
        <v>119</v>
      </c>
      <c r="E4702" s="287"/>
      <c r="F4702" s="285" t="s">
        <v>4823</v>
      </c>
      <c r="G4702" s="266" t="s">
        <v>121</v>
      </c>
      <c r="H4702" s="266">
        <f>IF(G4702="Traditional Stove",0.1,0.2)</f>
        <v>0.1</v>
      </c>
      <c r="I4702" s="266">
        <f>YEAR(J4702)</f>
        <v>2023</v>
      </c>
      <c r="J4702" s="267">
        <v>44996</v>
      </c>
      <c r="K4702" s="267">
        <f>J4702+1</f>
        <v>44997</v>
      </c>
      <c r="L4702" s="266">
        <f>IF(M4702&lt;=365,1,2)</f>
        <v>1</v>
      </c>
      <c r="M4702" s="266">
        <f>IF(K4702&lt;$C$1,$C$2-$C$1+1,$C$2-K4702+1)</f>
        <v>50</v>
      </c>
      <c r="N4702" s="268">
        <f>M4702/365</f>
        <v>0.13698630136986301</v>
      </c>
      <c r="O4702" s="269">
        <f>'Data and Parameter'!$E$4*'Data and Parameter'!$E$5*('Data and Parameter'!$E$6+'Data and Parameter'!$E$7)*'Data and Parameter'!$E$19*'Data and Parameter'!$E$14*'ER calculations'!N4702</f>
        <v>0.70928069842394803</v>
      </c>
    </row>
    <row r="4703" spans="1:15" ht="15">
      <c r="A4703" s="284">
        <v>4699</v>
      </c>
      <c r="B4703" s="287"/>
      <c r="C4703" s="287"/>
      <c r="D4703" s="284" t="s">
        <v>119</v>
      </c>
      <c r="E4703" s="287"/>
      <c r="F4703" s="285" t="s">
        <v>4824</v>
      </c>
      <c r="G4703" s="266" t="s">
        <v>121</v>
      </c>
      <c r="H4703" s="266">
        <f>IF(G4703="Traditional Stove",0.1,0.2)</f>
        <v>0.1</v>
      </c>
      <c r="I4703" s="266">
        <f>YEAR(J4703)</f>
        <v>2023</v>
      </c>
      <c r="J4703" s="267">
        <v>44996</v>
      </c>
      <c r="K4703" s="267">
        <f>J4703+1</f>
        <v>44997</v>
      </c>
      <c r="L4703" s="266">
        <f>IF(M4703&lt;=365,1,2)</f>
        <v>1</v>
      </c>
      <c r="M4703" s="266">
        <f>IF(K4703&lt;$C$1,$C$2-$C$1+1,$C$2-K4703+1)</f>
        <v>50</v>
      </c>
      <c r="N4703" s="268">
        <f>M4703/365</f>
        <v>0.13698630136986301</v>
      </c>
      <c r="O4703" s="269">
        <f>'Data and Parameter'!$E$4*'Data and Parameter'!$E$5*('Data and Parameter'!$E$6+'Data and Parameter'!$E$7)*'Data and Parameter'!$E$19*'Data and Parameter'!$E$14*'ER calculations'!N4703</f>
        <v>0.70928069842394803</v>
      </c>
    </row>
    <row r="4704" spans="1:15" ht="15">
      <c r="A4704" s="284">
        <v>4700</v>
      </c>
      <c r="B4704" s="287"/>
      <c r="C4704" s="287"/>
      <c r="D4704" s="284" t="s">
        <v>119</v>
      </c>
      <c r="E4704" s="287"/>
      <c r="F4704" s="285" t="s">
        <v>4825</v>
      </c>
      <c r="G4704" s="266" t="s">
        <v>121</v>
      </c>
      <c r="H4704" s="266">
        <f>IF(G4704="Traditional Stove",0.1,0.2)</f>
        <v>0.1</v>
      </c>
      <c r="I4704" s="266">
        <f>YEAR(J4704)</f>
        <v>2023</v>
      </c>
      <c r="J4704" s="267">
        <v>44996</v>
      </c>
      <c r="K4704" s="267">
        <f>J4704+1</f>
        <v>44997</v>
      </c>
      <c r="L4704" s="266">
        <f>IF(M4704&lt;=365,1,2)</f>
        <v>1</v>
      </c>
      <c r="M4704" s="266">
        <f>IF(K4704&lt;$C$1,$C$2-$C$1+1,$C$2-K4704+1)</f>
        <v>50</v>
      </c>
      <c r="N4704" s="268">
        <f>M4704/365</f>
        <v>0.13698630136986301</v>
      </c>
      <c r="O4704" s="269">
        <f>'Data and Parameter'!$E$4*'Data and Parameter'!$E$5*('Data and Parameter'!$E$6+'Data and Parameter'!$E$7)*'Data and Parameter'!$E$19*'Data and Parameter'!$E$14*'ER calculations'!N4704</f>
        <v>0.70928069842394803</v>
      </c>
    </row>
    <row r="4705" spans="1:15" ht="15">
      <c r="A4705" s="284">
        <v>4701</v>
      </c>
      <c r="B4705" s="287"/>
      <c r="C4705" s="287"/>
      <c r="D4705" s="284" t="s">
        <v>119</v>
      </c>
      <c r="E4705" s="287"/>
      <c r="F4705" s="285" t="s">
        <v>4826</v>
      </c>
      <c r="G4705" s="266" t="s">
        <v>121</v>
      </c>
      <c r="H4705" s="266">
        <f>IF(G4705="Traditional Stove",0.1,0.2)</f>
        <v>0.1</v>
      </c>
      <c r="I4705" s="266">
        <f>YEAR(J4705)</f>
        <v>2023</v>
      </c>
      <c r="J4705" s="267">
        <v>44996</v>
      </c>
      <c r="K4705" s="267">
        <f>J4705+1</f>
        <v>44997</v>
      </c>
      <c r="L4705" s="266">
        <f>IF(M4705&lt;=365,1,2)</f>
        <v>1</v>
      </c>
      <c r="M4705" s="266">
        <f>IF(K4705&lt;$C$1,$C$2-$C$1+1,$C$2-K4705+1)</f>
        <v>50</v>
      </c>
      <c r="N4705" s="268">
        <f>M4705/365</f>
        <v>0.13698630136986301</v>
      </c>
      <c r="O4705" s="269">
        <f>'Data and Parameter'!$E$4*'Data and Parameter'!$E$5*('Data and Parameter'!$E$6+'Data and Parameter'!$E$7)*'Data and Parameter'!$E$19*'Data and Parameter'!$E$14*'ER calculations'!N4705</f>
        <v>0.70928069842394803</v>
      </c>
    </row>
    <row r="4706" spans="1:15" ht="15">
      <c r="A4706" s="284">
        <v>4702</v>
      </c>
      <c r="B4706" s="287"/>
      <c r="C4706" s="287"/>
      <c r="D4706" s="284" t="s">
        <v>119</v>
      </c>
      <c r="E4706" s="287"/>
      <c r="F4706" s="285" t="s">
        <v>4827</v>
      </c>
      <c r="G4706" s="266" t="s">
        <v>121</v>
      </c>
      <c r="H4706" s="266">
        <f>IF(G4706="Traditional Stove",0.1,0.2)</f>
        <v>0.1</v>
      </c>
      <c r="I4706" s="266">
        <f>YEAR(J4706)</f>
        <v>2023</v>
      </c>
      <c r="J4706" s="267">
        <v>44996</v>
      </c>
      <c r="K4706" s="267">
        <f>J4706+1</f>
        <v>44997</v>
      </c>
      <c r="L4706" s="266">
        <f>IF(M4706&lt;=365,1,2)</f>
        <v>1</v>
      </c>
      <c r="M4706" s="266">
        <f>IF(K4706&lt;$C$1,$C$2-$C$1+1,$C$2-K4706+1)</f>
        <v>50</v>
      </c>
      <c r="N4706" s="268">
        <f>M4706/365</f>
        <v>0.13698630136986301</v>
      </c>
      <c r="O4706" s="269">
        <f>'Data and Parameter'!$E$4*'Data and Parameter'!$E$5*('Data and Parameter'!$E$6+'Data and Parameter'!$E$7)*'Data and Parameter'!$E$19*'Data and Parameter'!$E$14*'ER calculations'!N4706</f>
        <v>0.70928069842394803</v>
      </c>
    </row>
    <row r="4707" spans="1:15" ht="15">
      <c r="A4707" s="284">
        <v>4703</v>
      </c>
      <c r="B4707" s="287"/>
      <c r="C4707" s="287"/>
      <c r="D4707" s="284" t="s">
        <v>119</v>
      </c>
      <c r="E4707" s="287"/>
      <c r="F4707" s="285" t="s">
        <v>4828</v>
      </c>
      <c r="G4707" s="266" t="s">
        <v>121</v>
      </c>
      <c r="H4707" s="266">
        <f>IF(G4707="Traditional Stove",0.1,0.2)</f>
        <v>0.1</v>
      </c>
      <c r="I4707" s="266">
        <f>YEAR(J4707)</f>
        <v>2023</v>
      </c>
      <c r="J4707" s="267">
        <v>44996</v>
      </c>
      <c r="K4707" s="267">
        <f>J4707+1</f>
        <v>44997</v>
      </c>
      <c r="L4707" s="266">
        <f>IF(M4707&lt;=365,1,2)</f>
        <v>1</v>
      </c>
      <c r="M4707" s="266">
        <f>IF(K4707&lt;$C$1,$C$2-$C$1+1,$C$2-K4707+1)</f>
        <v>50</v>
      </c>
      <c r="N4707" s="268">
        <f>M4707/365</f>
        <v>0.13698630136986301</v>
      </c>
      <c r="O4707" s="269">
        <f>'Data and Parameter'!$E$4*'Data and Parameter'!$E$5*('Data and Parameter'!$E$6+'Data and Parameter'!$E$7)*'Data and Parameter'!$E$19*'Data and Parameter'!$E$14*'ER calculations'!N4707</f>
        <v>0.70928069842394803</v>
      </c>
    </row>
    <row r="4708" spans="1:15" ht="15">
      <c r="A4708" s="284">
        <v>4704</v>
      </c>
      <c r="B4708" s="287"/>
      <c r="C4708" s="287"/>
      <c r="D4708" s="284" t="s">
        <v>119</v>
      </c>
      <c r="E4708" s="287"/>
      <c r="F4708" s="285" t="s">
        <v>4829</v>
      </c>
      <c r="G4708" s="266" t="s">
        <v>121</v>
      </c>
      <c r="H4708" s="266">
        <f>IF(G4708="Traditional Stove",0.1,0.2)</f>
        <v>0.1</v>
      </c>
      <c r="I4708" s="266">
        <f>YEAR(J4708)</f>
        <v>2023</v>
      </c>
      <c r="J4708" s="267">
        <v>44996</v>
      </c>
      <c r="K4708" s="267">
        <f>J4708+1</f>
        <v>44997</v>
      </c>
      <c r="L4708" s="266">
        <f>IF(M4708&lt;=365,1,2)</f>
        <v>1</v>
      </c>
      <c r="M4708" s="266">
        <f>IF(K4708&lt;$C$1,$C$2-$C$1+1,$C$2-K4708+1)</f>
        <v>50</v>
      </c>
      <c r="N4708" s="268">
        <f>M4708/365</f>
        <v>0.13698630136986301</v>
      </c>
      <c r="O4708" s="269">
        <f>'Data and Parameter'!$E$4*'Data and Parameter'!$E$5*('Data and Parameter'!$E$6+'Data and Parameter'!$E$7)*'Data and Parameter'!$E$19*'Data and Parameter'!$E$14*'ER calculations'!N4708</f>
        <v>0.70928069842394803</v>
      </c>
    </row>
    <row r="4709" spans="1:15" ht="15">
      <c r="A4709" s="284">
        <v>4705</v>
      </c>
      <c r="B4709" s="287"/>
      <c r="C4709" s="287"/>
      <c r="D4709" s="284" t="s">
        <v>119</v>
      </c>
      <c r="E4709" s="287"/>
      <c r="F4709" s="285" t="s">
        <v>4830</v>
      </c>
      <c r="G4709" s="266" t="s">
        <v>121</v>
      </c>
      <c r="H4709" s="266">
        <f>IF(G4709="Traditional Stove",0.1,0.2)</f>
        <v>0.1</v>
      </c>
      <c r="I4709" s="266">
        <f>YEAR(J4709)</f>
        <v>2023</v>
      </c>
      <c r="J4709" s="267">
        <v>44996</v>
      </c>
      <c r="K4709" s="267">
        <f>J4709+1</f>
        <v>44997</v>
      </c>
      <c r="L4709" s="266">
        <f>IF(M4709&lt;=365,1,2)</f>
        <v>1</v>
      </c>
      <c r="M4709" s="266">
        <f>IF(K4709&lt;$C$1,$C$2-$C$1+1,$C$2-K4709+1)</f>
        <v>50</v>
      </c>
      <c r="N4709" s="268">
        <f>M4709/365</f>
        <v>0.13698630136986301</v>
      </c>
      <c r="O4709" s="269">
        <f>'Data and Parameter'!$E$4*'Data and Parameter'!$E$5*('Data and Parameter'!$E$6+'Data and Parameter'!$E$7)*'Data and Parameter'!$E$19*'Data and Parameter'!$E$14*'ER calculations'!N4709</f>
        <v>0.70928069842394803</v>
      </c>
    </row>
    <row r="4710" spans="1:15" ht="15">
      <c r="A4710" s="284">
        <v>4706</v>
      </c>
      <c r="B4710" s="287"/>
      <c r="C4710" s="287"/>
      <c r="D4710" s="284" t="s">
        <v>119</v>
      </c>
      <c r="E4710" s="287"/>
      <c r="F4710" s="285" t="s">
        <v>4831</v>
      </c>
      <c r="G4710" s="266" t="s">
        <v>121</v>
      </c>
      <c r="H4710" s="266">
        <f>IF(G4710="Traditional Stove",0.1,0.2)</f>
        <v>0.1</v>
      </c>
      <c r="I4710" s="266">
        <f>YEAR(J4710)</f>
        <v>2023</v>
      </c>
      <c r="J4710" s="267">
        <v>44996</v>
      </c>
      <c r="K4710" s="267">
        <f>J4710+1</f>
        <v>44997</v>
      </c>
      <c r="L4710" s="266">
        <f>IF(M4710&lt;=365,1,2)</f>
        <v>1</v>
      </c>
      <c r="M4710" s="266">
        <f>IF(K4710&lt;$C$1,$C$2-$C$1+1,$C$2-K4710+1)</f>
        <v>50</v>
      </c>
      <c r="N4710" s="268">
        <f>M4710/365</f>
        <v>0.13698630136986301</v>
      </c>
      <c r="O4710" s="269">
        <f>'Data and Parameter'!$E$4*'Data and Parameter'!$E$5*('Data and Parameter'!$E$6+'Data and Parameter'!$E$7)*'Data and Parameter'!$E$19*'Data and Parameter'!$E$14*'ER calculations'!N4710</f>
        <v>0.70928069842394803</v>
      </c>
    </row>
    <row r="4711" spans="1:15" ht="15">
      <c r="A4711" s="284">
        <v>4707</v>
      </c>
      <c r="B4711" s="287"/>
      <c r="C4711" s="287"/>
      <c r="D4711" s="284" t="s">
        <v>119</v>
      </c>
      <c r="E4711" s="287"/>
      <c r="F4711" s="285" t="s">
        <v>4832</v>
      </c>
      <c r="G4711" s="266" t="s">
        <v>121</v>
      </c>
      <c r="H4711" s="266">
        <f>IF(G4711="Traditional Stove",0.1,0.2)</f>
        <v>0.1</v>
      </c>
      <c r="I4711" s="266">
        <f>YEAR(J4711)</f>
        <v>2023</v>
      </c>
      <c r="J4711" s="267">
        <v>44996</v>
      </c>
      <c r="K4711" s="267">
        <f>J4711+1</f>
        <v>44997</v>
      </c>
      <c r="L4711" s="266">
        <f>IF(M4711&lt;=365,1,2)</f>
        <v>1</v>
      </c>
      <c r="M4711" s="266">
        <f>IF(K4711&lt;$C$1,$C$2-$C$1+1,$C$2-K4711+1)</f>
        <v>50</v>
      </c>
      <c r="N4711" s="268">
        <f>M4711/365</f>
        <v>0.13698630136986301</v>
      </c>
      <c r="O4711" s="269">
        <f>'Data and Parameter'!$E$4*'Data and Parameter'!$E$5*('Data and Parameter'!$E$6+'Data and Parameter'!$E$7)*'Data and Parameter'!$E$19*'Data and Parameter'!$E$14*'ER calculations'!N4711</f>
        <v>0.70928069842394803</v>
      </c>
    </row>
    <row r="4712" spans="1:15" ht="15">
      <c r="A4712" s="284">
        <v>4708</v>
      </c>
      <c r="B4712" s="287"/>
      <c r="C4712" s="287"/>
      <c r="D4712" s="284" t="s">
        <v>119</v>
      </c>
      <c r="E4712" s="287"/>
      <c r="F4712" s="285" t="s">
        <v>4833</v>
      </c>
      <c r="G4712" s="266" t="s">
        <v>121</v>
      </c>
      <c r="H4712" s="266">
        <f>IF(G4712="Traditional Stove",0.1,0.2)</f>
        <v>0.1</v>
      </c>
      <c r="I4712" s="266">
        <f>YEAR(J4712)</f>
        <v>2023</v>
      </c>
      <c r="J4712" s="267">
        <v>44996</v>
      </c>
      <c r="K4712" s="267">
        <f>J4712+1</f>
        <v>44997</v>
      </c>
      <c r="L4712" s="266">
        <f>IF(M4712&lt;=365,1,2)</f>
        <v>1</v>
      </c>
      <c r="M4712" s="266">
        <f>IF(K4712&lt;$C$1,$C$2-$C$1+1,$C$2-K4712+1)</f>
        <v>50</v>
      </c>
      <c r="N4712" s="268">
        <f>M4712/365</f>
        <v>0.13698630136986301</v>
      </c>
      <c r="O4712" s="269">
        <f>'Data and Parameter'!$E$4*'Data and Parameter'!$E$5*('Data and Parameter'!$E$6+'Data and Parameter'!$E$7)*'Data and Parameter'!$E$19*'Data and Parameter'!$E$14*'ER calculations'!N4712</f>
        <v>0.70928069842394803</v>
      </c>
    </row>
    <row r="4713" spans="1:15" ht="15">
      <c r="A4713" s="284">
        <v>4709</v>
      </c>
      <c r="B4713" s="287"/>
      <c r="C4713" s="287"/>
      <c r="D4713" s="284" t="s">
        <v>119</v>
      </c>
      <c r="E4713" s="287"/>
      <c r="F4713" s="285" t="s">
        <v>4834</v>
      </c>
      <c r="G4713" s="266" t="s">
        <v>121</v>
      </c>
      <c r="H4713" s="266">
        <f>IF(G4713="Traditional Stove",0.1,0.2)</f>
        <v>0.1</v>
      </c>
      <c r="I4713" s="266">
        <f>YEAR(J4713)</f>
        <v>2023</v>
      </c>
      <c r="J4713" s="267">
        <v>44996</v>
      </c>
      <c r="K4713" s="267">
        <f>J4713+1</f>
        <v>44997</v>
      </c>
      <c r="L4713" s="266">
        <f>IF(M4713&lt;=365,1,2)</f>
        <v>1</v>
      </c>
      <c r="M4713" s="266">
        <f>IF(K4713&lt;$C$1,$C$2-$C$1+1,$C$2-K4713+1)</f>
        <v>50</v>
      </c>
      <c r="N4713" s="268">
        <f>M4713/365</f>
        <v>0.13698630136986301</v>
      </c>
      <c r="O4713" s="269">
        <f>'Data and Parameter'!$E$4*'Data and Parameter'!$E$5*('Data and Parameter'!$E$6+'Data and Parameter'!$E$7)*'Data and Parameter'!$E$19*'Data and Parameter'!$E$14*'ER calculations'!N4713</f>
        <v>0.70928069842394803</v>
      </c>
    </row>
    <row r="4714" spans="1:15" ht="15">
      <c r="A4714" s="284">
        <v>4710</v>
      </c>
      <c r="B4714" s="287"/>
      <c r="C4714" s="287"/>
      <c r="D4714" s="284" t="s">
        <v>119</v>
      </c>
      <c r="E4714" s="287"/>
      <c r="F4714" s="285" t="s">
        <v>4835</v>
      </c>
      <c r="G4714" s="266" t="s">
        <v>121</v>
      </c>
      <c r="H4714" s="266">
        <f>IF(G4714="Traditional Stove",0.1,0.2)</f>
        <v>0.1</v>
      </c>
      <c r="I4714" s="266">
        <f>YEAR(J4714)</f>
        <v>2023</v>
      </c>
      <c r="J4714" s="267">
        <v>44968</v>
      </c>
      <c r="K4714" s="267">
        <f>J4714+1</f>
        <v>44969</v>
      </c>
      <c r="L4714" s="266">
        <f>IF(M4714&lt;=365,1,2)</f>
        <v>1</v>
      </c>
      <c r="M4714" s="266">
        <f>IF(K4714&lt;$C$1,$C$2-$C$1+1,$C$2-K4714+1)</f>
        <v>78</v>
      </c>
      <c r="N4714" s="268">
        <f>M4714/365</f>
        <v>0.21369863013698631</v>
      </c>
      <c r="O4714" s="269">
        <f>'Data and Parameter'!$E$4*'Data and Parameter'!$E$5*('Data and Parameter'!$E$6+'Data and Parameter'!$E$7)*'Data and Parameter'!$E$19*'Data and Parameter'!$E$14*'ER calculations'!N4714</f>
        <v>1.1064778895413589</v>
      </c>
    </row>
    <row r="4715" spans="1:15" ht="15">
      <c r="A4715" s="284">
        <v>4711</v>
      </c>
      <c r="B4715" s="287"/>
      <c r="C4715" s="287"/>
      <c r="D4715" s="284" t="s">
        <v>119</v>
      </c>
      <c r="E4715" s="287"/>
      <c r="F4715" s="285" t="s">
        <v>4836</v>
      </c>
      <c r="G4715" s="266" t="s">
        <v>121</v>
      </c>
      <c r="H4715" s="266">
        <f>IF(G4715="Traditional Stove",0.1,0.2)</f>
        <v>0.1</v>
      </c>
      <c r="I4715" s="266">
        <f>YEAR(J4715)</f>
        <v>2023</v>
      </c>
      <c r="J4715" s="267">
        <v>44968</v>
      </c>
      <c r="K4715" s="267">
        <f>J4715+1</f>
        <v>44969</v>
      </c>
      <c r="L4715" s="266">
        <f>IF(M4715&lt;=365,1,2)</f>
        <v>1</v>
      </c>
      <c r="M4715" s="266">
        <f>IF(K4715&lt;$C$1,$C$2-$C$1+1,$C$2-K4715+1)</f>
        <v>78</v>
      </c>
      <c r="N4715" s="268">
        <f>M4715/365</f>
        <v>0.21369863013698631</v>
      </c>
      <c r="O4715" s="269">
        <f>'Data and Parameter'!$E$4*'Data and Parameter'!$E$5*('Data and Parameter'!$E$6+'Data and Parameter'!$E$7)*'Data and Parameter'!$E$19*'Data and Parameter'!$E$14*'ER calculations'!N4715</f>
        <v>1.1064778895413589</v>
      </c>
    </row>
    <row r="4716" spans="1:15" ht="15">
      <c r="A4716" s="284">
        <v>4712</v>
      </c>
      <c r="B4716" s="287"/>
      <c r="C4716" s="287"/>
      <c r="D4716" s="284" t="s">
        <v>119</v>
      </c>
      <c r="E4716" s="287"/>
      <c r="F4716" s="285" t="s">
        <v>4837</v>
      </c>
      <c r="G4716" s="266" t="s">
        <v>121</v>
      </c>
      <c r="H4716" s="266">
        <f>IF(G4716="Traditional Stove",0.1,0.2)</f>
        <v>0.1</v>
      </c>
      <c r="I4716" s="266">
        <f>YEAR(J4716)</f>
        <v>2023</v>
      </c>
      <c r="J4716" s="267">
        <v>44998</v>
      </c>
      <c r="K4716" s="267">
        <f>J4716+1</f>
        <v>44999</v>
      </c>
      <c r="L4716" s="266">
        <f>IF(M4716&lt;=365,1,2)</f>
        <v>1</v>
      </c>
      <c r="M4716" s="266">
        <f>IF(K4716&lt;$C$1,$C$2-$C$1+1,$C$2-K4716+1)</f>
        <v>48</v>
      </c>
      <c r="N4716" s="268">
        <f>M4716/365</f>
        <v>0.13150684931506848</v>
      </c>
      <c r="O4716" s="269">
        <f>'Data and Parameter'!$E$4*'Data and Parameter'!$E$5*('Data and Parameter'!$E$6+'Data and Parameter'!$E$7)*'Data and Parameter'!$E$19*'Data and Parameter'!$E$14*'ER calculations'!N4716</f>
        <v>0.68090947048699002</v>
      </c>
    </row>
    <row r="4717" spans="1:15" ht="15">
      <c r="A4717" s="284">
        <v>4713</v>
      </c>
      <c r="B4717" s="287"/>
      <c r="C4717" s="287"/>
      <c r="D4717" s="284" t="s">
        <v>119</v>
      </c>
      <c r="E4717" s="287"/>
      <c r="F4717" s="285" t="s">
        <v>4838</v>
      </c>
      <c r="G4717" s="266" t="s">
        <v>121</v>
      </c>
      <c r="H4717" s="266">
        <f>IF(G4717="Traditional Stove",0.1,0.2)</f>
        <v>0.1</v>
      </c>
      <c r="I4717" s="266">
        <f>YEAR(J4717)</f>
        <v>2023</v>
      </c>
      <c r="J4717" s="267">
        <v>44998</v>
      </c>
      <c r="K4717" s="267">
        <f>J4717+1</f>
        <v>44999</v>
      </c>
      <c r="L4717" s="266">
        <f>IF(M4717&lt;=365,1,2)</f>
        <v>1</v>
      </c>
      <c r="M4717" s="266">
        <f>IF(K4717&lt;$C$1,$C$2-$C$1+1,$C$2-K4717+1)</f>
        <v>48</v>
      </c>
      <c r="N4717" s="268">
        <f>M4717/365</f>
        <v>0.13150684931506848</v>
      </c>
      <c r="O4717" s="269">
        <f>'Data and Parameter'!$E$4*'Data and Parameter'!$E$5*('Data and Parameter'!$E$6+'Data and Parameter'!$E$7)*'Data and Parameter'!$E$19*'Data and Parameter'!$E$14*'ER calculations'!N4717</f>
        <v>0.68090947048699002</v>
      </c>
    </row>
    <row r="4718" spans="1:15" ht="15">
      <c r="A4718" s="284">
        <v>4714</v>
      </c>
      <c r="B4718" s="287"/>
      <c r="C4718" s="287"/>
      <c r="D4718" s="284" t="s">
        <v>1376</v>
      </c>
      <c r="E4718" s="287"/>
      <c r="F4718" s="285" t="s">
        <v>4839</v>
      </c>
      <c r="G4718" s="266" t="s">
        <v>121</v>
      </c>
      <c r="H4718" s="266">
        <f>IF(G4718="Traditional Stove",0.1,0.2)</f>
        <v>0.1</v>
      </c>
      <c r="I4718" s="266">
        <f>YEAR(J4718)</f>
        <v>2023</v>
      </c>
      <c r="J4718" s="267">
        <v>44988</v>
      </c>
      <c r="K4718" s="267">
        <f>J4718+1</f>
        <v>44989</v>
      </c>
      <c r="L4718" s="266">
        <f>IF(M4718&lt;=365,1,2)</f>
        <v>1</v>
      </c>
      <c r="M4718" s="266">
        <f>IF(K4718&lt;$C$1,$C$2-$C$1+1,$C$2-K4718+1)</f>
        <v>58</v>
      </c>
      <c r="N4718" s="268">
        <f>M4718/365</f>
        <v>0.15890410958904111</v>
      </c>
      <c r="O4718" s="269">
        <f>'Data and Parameter'!$E$4*'Data and Parameter'!$E$5*('Data and Parameter'!$E$6+'Data and Parameter'!$E$7)*'Data and Parameter'!$E$19*'Data and Parameter'!$E$14*'ER calculations'!N4718</f>
        <v>0.82276561017177985</v>
      </c>
    </row>
    <row r="4719" spans="1:15" ht="15">
      <c r="A4719" s="284">
        <v>4715</v>
      </c>
      <c r="B4719" s="287"/>
      <c r="C4719" s="287"/>
      <c r="D4719" s="284" t="s">
        <v>119</v>
      </c>
      <c r="E4719" s="287"/>
      <c r="F4719" s="285" t="s">
        <v>4840</v>
      </c>
      <c r="G4719" s="266" t="s">
        <v>121</v>
      </c>
      <c r="H4719" s="266">
        <f>IF(G4719="Traditional Stove",0.1,0.2)</f>
        <v>0.1</v>
      </c>
      <c r="I4719" s="266">
        <f>YEAR(J4719)</f>
        <v>2023</v>
      </c>
      <c r="J4719" s="267">
        <v>44998</v>
      </c>
      <c r="K4719" s="267">
        <f>J4719+1</f>
        <v>44999</v>
      </c>
      <c r="L4719" s="266">
        <f>IF(M4719&lt;=365,1,2)</f>
        <v>1</v>
      </c>
      <c r="M4719" s="266">
        <f>IF(K4719&lt;$C$1,$C$2-$C$1+1,$C$2-K4719+1)</f>
        <v>48</v>
      </c>
      <c r="N4719" s="268">
        <f>M4719/365</f>
        <v>0.13150684931506848</v>
      </c>
      <c r="O4719" s="269">
        <f>'Data and Parameter'!$E$4*'Data and Parameter'!$E$5*('Data and Parameter'!$E$6+'Data and Parameter'!$E$7)*'Data and Parameter'!$E$19*'Data and Parameter'!$E$14*'ER calculations'!N4719</f>
        <v>0.68090947048699002</v>
      </c>
    </row>
    <row r="4720" spans="1:15" ht="15">
      <c r="A4720" s="284">
        <v>4716</v>
      </c>
      <c r="B4720" s="287"/>
      <c r="C4720" s="287"/>
      <c r="D4720" s="284" t="s">
        <v>119</v>
      </c>
      <c r="E4720" s="287"/>
      <c r="F4720" s="285" t="s">
        <v>4841</v>
      </c>
      <c r="G4720" s="266" t="s">
        <v>121</v>
      </c>
      <c r="H4720" s="266">
        <f>IF(G4720="Traditional Stove",0.1,0.2)</f>
        <v>0.1</v>
      </c>
      <c r="I4720" s="266">
        <f>YEAR(J4720)</f>
        <v>2023</v>
      </c>
      <c r="J4720" s="267">
        <v>44998</v>
      </c>
      <c r="K4720" s="267">
        <f>J4720+1</f>
        <v>44999</v>
      </c>
      <c r="L4720" s="266">
        <f>IF(M4720&lt;=365,1,2)</f>
        <v>1</v>
      </c>
      <c r="M4720" s="266">
        <f>IF(K4720&lt;$C$1,$C$2-$C$1+1,$C$2-K4720+1)</f>
        <v>48</v>
      </c>
      <c r="N4720" s="268">
        <f>M4720/365</f>
        <v>0.13150684931506848</v>
      </c>
      <c r="O4720" s="269">
        <f>'Data and Parameter'!$E$4*'Data and Parameter'!$E$5*('Data and Parameter'!$E$6+'Data and Parameter'!$E$7)*'Data and Parameter'!$E$19*'Data and Parameter'!$E$14*'ER calculations'!N4720</f>
        <v>0.68090947048699002</v>
      </c>
    </row>
    <row r="4721" spans="1:15" ht="15">
      <c r="A4721" s="284">
        <v>4717</v>
      </c>
      <c r="B4721" s="287"/>
      <c r="C4721" s="287"/>
      <c r="D4721" s="284" t="s">
        <v>1376</v>
      </c>
      <c r="E4721" s="287"/>
      <c r="F4721" s="285" t="s">
        <v>4842</v>
      </c>
      <c r="G4721" s="266" t="s">
        <v>121</v>
      </c>
      <c r="H4721" s="266">
        <f>IF(G4721="Traditional Stove",0.1,0.2)</f>
        <v>0.1</v>
      </c>
      <c r="I4721" s="266">
        <f>YEAR(J4721)</f>
        <v>2023</v>
      </c>
      <c r="J4721" s="267">
        <v>44988</v>
      </c>
      <c r="K4721" s="267">
        <f>J4721+1</f>
        <v>44989</v>
      </c>
      <c r="L4721" s="266">
        <f>IF(M4721&lt;=365,1,2)</f>
        <v>1</v>
      </c>
      <c r="M4721" s="266">
        <f>IF(K4721&lt;$C$1,$C$2-$C$1+1,$C$2-K4721+1)</f>
        <v>58</v>
      </c>
      <c r="N4721" s="268">
        <f>M4721/365</f>
        <v>0.15890410958904111</v>
      </c>
      <c r="O4721" s="269">
        <f>'Data and Parameter'!$E$4*'Data and Parameter'!$E$5*('Data and Parameter'!$E$6+'Data and Parameter'!$E$7)*'Data and Parameter'!$E$19*'Data and Parameter'!$E$14*'ER calculations'!N4721</f>
        <v>0.82276561017177985</v>
      </c>
    </row>
    <row r="4722" spans="1:15" ht="15">
      <c r="A4722" s="284">
        <v>4718</v>
      </c>
      <c r="B4722" s="287"/>
      <c r="C4722" s="287"/>
      <c r="D4722" s="284" t="s">
        <v>1376</v>
      </c>
      <c r="E4722" s="287"/>
      <c r="F4722" s="285" t="s">
        <v>4843</v>
      </c>
      <c r="G4722" s="266" t="s">
        <v>121</v>
      </c>
      <c r="H4722" s="266">
        <f>IF(G4722="Traditional Stove",0.1,0.2)</f>
        <v>0.1</v>
      </c>
      <c r="I4722" s="266">
        <f>YEAR(J4722)</f>
        <v>2023</v>
      </c>
      <c r="J4722" s="267">
        <v>44988</v>
      </c>
      <c r="K4722" s="267">
        <f>J4722+1</f>
        <v>44989</v>
      </c>
      <c r="L4722" s="266">
        <f>IF(M4722&lt;=365,1,2)</f>
        <v>1</v>
      </c>
      <c r="M4722" s="266">
        <f>IF(K4722&lt;$C$1,$C$2-$C$1+1,$C$2-K4722+1)</f>
        <v>58</v>
      </c>
      <c r="N4722" s="268">
        <f>M4722/365</f>
        <v>0.15890410958904111</v>
      </c>
      <c r="O4722" s="269">
        <f>'Data and Parameter'!$E$4*'Data and Parameter'!$E$5*('Data and Parameter'!$E$6+'Data and Parameter'!$E$7)*'Data and Parameter'!$E$19*'Data and Parameter'!$E$14*'ER calculations'!N4722</f>
        <v>0.82276561017177985</v>
      </c>
    </row>
    <row r="4723" spans="1:15" ht="15">
      <c r="A4723" s="284">
        <v>4719</v>
      </c>
      <c r="B4723" s="287"/>
      <c r="C4723" s="287"/>
      <c r="D4723" s="284" t="s">
        <v>119</v>
      </c>
      <c r="E4723" s="287"/>
      <c r="F4723" s="285" t="s">
        <v>4844</v>
      </c>
      <c r="G4723" s="266" t="s">
        <v>121</v>
      </c>
      <c r="H4723" s="266">
        <f>IF(G4723="Traditional Stove",0.1,0.2)</f>
        <v>0.1</v>
      </c>
      <c r="I4723" s="266">
        <f>YEAR(J4723)</f>
        <v>2023</v>
      </c>
      <c r="J4723" s="267">
        <v>44998</v>
      </c>
      <c r="K4723" s="267">
        <f>J4723+1</f>
        <v>44999</v>
      </c>
      <c r="L4723" s="266">
        <f>IF(M4723&lt;=365,1,2)</f>
        <v>1</v>
      </c>
      <c r="M4723" s="266">
        <f>IF(K4723&lt;$C$1,$C$2-$C$1+1,$C$2-K4723+1)</f>
        <v>48</v>
      </c>
      <c r="N4723" s="268">
        <f>M4723/365</f>
        <v>0.13150684931506848</v>
      </c>
      <c r="O4723" s="269">
        <f>'Data and Parameter'!$E$4*'Data and Parameter'!$E$5*('Data and Parameter'!$E$6+'Data and Parameter'!$E$7)*'Data and Parameter'!$E$19*'Data and Parameter'!$E$14*'ER calculations'!N4723</f>
        <v>0.68090947048699002</v>
      </c>
    </row>
    <row r="4724" spans="1:15" ht="15">
      <c r="A4724" s="284">
        <v>4720</v>
      </c>
      <c r="B4724" s="287"/>
      <c r="C4724" s="287"/>
      <c r="D4724" s="284" t="s">
        <v>1376</v>
      </c>
      <c r="E4724" s="287"/>
      <c r="F4724" s="285" t="s">
        <v>4845</v>
      </c>
      <c r="G4724" s="266" t="s">
        <v>121</v>
      </c>
      <c r="H4724" s="266">
        <f>IF(G4724="Traditional Stove",0.1,0.2)</f>
        <v>0.1</v>
      </c>
      <c r="I4724" s="266">
        <f>YEAR(J4724)</f>
        <v>2023</v>
      </c>
      <c r="J4724" s="267">
        <v>44988</v>
      </c>
      <c r="K4724" s="267">
        <f>J4724+1</f>
        <v>44989</v>
      </c>
      <c r="L4724" s="266">
        <f>IF(M4724&lt;=365,1,2)</f>
        <v>1</v>
      </c>
      <c r="M4724" s="266">
        <f>IF(K4724&lt;$C$1,$C$2-$C$1+1,$C$2-K4724+1)</f>
        <v>58</v>
      </c>
      <c r="N4724" s="268">
        <f>M4724/365</f>
        <v>0.15890410958904111</v>
      </c>
      <c r="O4724" s="269">
        <f>'Data and Parameter'!$E$4*'Data and Parameter'!$E$5*('Data and Parameter'!$E$6+'Data and Parameter'!$E$7)*'Data and Parameter'!$E$19*'Data and Parameter'!$E$14*'ER calculations'!N4724</f>
        <v>0.82276561017177985</v>
      </c>
    </row>
    <row r="4725" spans="1:15" ht="15">
      <c r="A4725" s="284">
        <v>4721</v>
      </c>
      <c r="B4725" s="287"/>
      <c r="C4725" s="287"/>
      <c r="D4725" s="284" t="s">
        <v>1376</v>
      </c>
      <c r="E4725" s="287"/>
      <c r="F4725" s="285" t="s">
        <v>4846</v>
      </c>
      <c r="G4725" s="266" t="s">
        <v>121</v>
      </c>
      <c r="H4725" s="266">
        <f>IF(G4725="Traditional Stove",0.1,0.2)</f>
        <v>0.1</v>
      </c>
      <c r="I4725" s="266">
        <f>YEAR(J4725)</f>
        <v>2023</v>
      </c>
      <c r="J4725" s="267">
        <v>44988</v>
      </c>
      <c r="K4725" s="267">
        <f>J4725+1</f>
        <v>44989</v>
      </c>
      <c r="L4725" s="266">
        <f>IF(M4725&lt;=365,1,2)</f>
        <v>1</v>
      </c>
      <c r="M4725" s="266">
        <f>IF(K4725&lt;$C$1,$C$2-$C$1+1,$C$2-K4725+1)</f>
        <v>58</v>
      </c>
      <c r="N4725" s="268">
        <f>M4725/365</f>
        <v>0.15890410958904111</v>
      </c>
      <c r="O4725" s="269">
        <f>'Data and Parameter'!$E$4*'Data and Parameter'!$E$5*('Data and Parameter'!$E$6+'Data and Parameter'!$E$7)*'Data and Parameter'!$E$19*'Data and Parameter'!$E$14*'ER calculations'!N4725</f>
        <v>0.82276561017177985</v>
      </c>
    </row>
    <row r="4726" spans="1:15" ht="15">
      <c r="A4726" s="284">
        <v>4722</v>
      </c>
      <c r="B4726" s="287"/>
      <c r="C4726" s="287"/>
      <c r="D4726" s="284" t="s">
        <v>119</v>
      </c>
      <c r="E4726" s="287"/>
      <c r="F4726" s="285" t="s">
        <v>4847</v>
      </c>
      <c r="G4726" s="266" t="s">
        <v>121</v>
      </c>
      <c r="H4726" s="266">
        <f>IF(G4726="Traditional Stove",0.1,0.2)</f>
        <v>0.1</v>
      </c>
      <c r="I4726" s="266">
        <f>YEAR(J4726)</f>
        <v>2023</v>
      </c>
      <c r="J4726" s="267">
        <v>44998</v>
      </c>
      <c r="K4726" s="267">
        <f>J4726+1</f>
        <v>44999</v>
      </c>
      <c r="L4726" s="266">
        <f>IF(M4726&lt;=365,1,2)</f>
        <v>1</v>
      </c>
      <c r="M4726" s="266">
        <f>IF(K4726&lt;$C$1,$C$2-$C$1+1,$C$2-K4726+1)</f>
        <v>48</v>
      </c>
      <c r="N4726" s="268">
        <f>M4726/365</f>
        <v>0.13150684931506848</v>
      </c>
      <c r="O4726" s="269">
        <f>'Data and Parameter'!$E$4*'Data and Parameter'!$E$5*('Data and Parameter'!$E$6+'Data and Parameter'!$E$7)*'Data and Parameter'!$E$19*'Data and Parameter'!$E$14*'ER calculations'!N4726</f>
        <v>0.68090947048699002</v>
      </c>
    </row>
    <row r="4727" spans="1:15" ht="15">
      <c r="A4727" s="284">
        <v>4723</v>
      </c>
      <c r="B4727" s="287"/>
      <c r="C4727" s="287"/>
      <c r="D4727" s="284" t="s">
        <v>1376</v>
      </c>
      <c r="E4727" s="287"/>
      <c r="F4727" s="285" t="s">
        <v>4848</v>
      </c>
      <c r="G4727" s="266" t="s">
        <v>121</v>
      </c>
      <c r="H4727" s="266">
        <f>IF(G4727="Traditional Stove",0.1,0.2)</f>
        <v>0.1</v>
      </c>
      <c r="I4727" s="266">
        <f>YEAR(J4727)</f>
        <v>2023</v>
      </c>
      <c r="J4727" s="267">
        <v>44988</v>
      </c>
      <c r="K4727" s="267">
        <f>J4727+1</f>
        <v>44989</v>
      </c>
      <c r="L4727" s="266">
        <f>IF(M4727&lt;=365,1,2)</f>
        <v>1</v>
      </c>
      <c r="M4727" s="266">
        <f>IF(K4727&lt;$C$1,$C$2-$C$1+1,$C$2-K4727+1)</f>
        <v>58</v>
      </c>
      <c r="N4727" s="268">
        <f>M4727/365</f>
        <v>0.15890410958904111</v>
      </c>
      <c r="O4727" s="269">
        <f>'Data and Parameter'!$E$4*'Data and Parameter'!$E$5*('Data and Parameter'!$E$6+'Data and Parameter'!$E$7)*'Data and Parameter'!$E$19*'Data and Parameter'!$E$14*'ER calculations'!N4727</f>
        <v>0.82276561017177985</v>
      </c>
    </row>
    <row r="4728" spans="1:15" ht="15">
      <c r="A4728" s="284">
        <v>4724</v>
      </c>
      <c r="B4728" s="287"/>
      <c r="C4728" s="287"/>
      <c r="D4728" s="284" t="s">
        <v>119</v>
      </c>
      <c r="E4728" s="287"/>
      <c r="F4728" s="285" t="s">
        <v>4849</v>
      </c>
      <c r="G4728" s="266" t="s">
        <v>121</v>
      </c>
      <c r="H4728" s="266">
        <f>IF(G4728="Traditional Stove",0.1,0.2)</f>
        <v>0.1</v>
      </c>
      <c r="I4728" s="266">
        <f>YEAR(J4728)</f>
        <v>2023</v>
      </c>
      <c r="J4728" s="267">
        <v>44998</v>
      </c>
      <c r="K4728" s="267">
        <f>J4728+1</f>
        <v>44999</v>
      </c>
      <c r="L4728" s="266">
        <f>IF(M4728&lt;=365,1,2)</f>
        <v>1</v>
      </c>
      <c r="M4728" s="266">
        <f>IF(K4728&lt;$C$1,$C$2-$C$1+1,$C$2-K4728+1)</f>
        <v>48</v>
      </c>
      <c r="N4728" s="268">
        <f>M4728/365</f>
        <v>0.13150684931506848</v>
      </c>
      <c r="O4728" s="269">
        <f>'Data and Parameter'!$E$4*'Data and Parameter'!$E$5*('Data and Parameter'!$E$6+'Data and Parameter'!$E$7)*'Data and Parameter'!$E$19*'Data and Parameter'!$E$14*'ER calculations'!N4728</f>
        <v>0.68090947048699002</v>
      </c>
    </row>
    <row r="4729" spans="1:15" ht="15">
      <c r="A4729" s="284">
        <v>4725</v>
      </c>
      <c r="B4729" s="287"/>
      <c r="C4729" s="287"/>
      <c r="D4729" s="284" t="s">
        <v>1376</v>
      </c>
      <c r="E4729" s="287"/>
      <c r="F4729" s="285" t="s">
        <v>4850</v>
      </c>
      <c r="G4729" s="266" t="s">
        <v>121</v>
      </c>
      <c r="H4729" s="266">
        <f>IF(G4729="Traditional Stove",0.1,0.2)</f>
        <v>0.1</v>
      </c>
      <c r="I4729" s="266">
        <f>YEAR(J4729)</f>
        <v>2023</v>
      </c>
      <c r="J4729" s="267">
        <v>44988</v>
      </c>
      <c r="K4729" s="267">
        <f>J4729+1</f>
        <v>44989</v>
      </c>
      <c r="L4729" s="266">
        <f>IF(M4729&lt;=365,1,2)</f>
        <v>1</v>
      </c>
      <c r="M4729" s="266">
        <f>IF(K4729&lt;$C$1,$C$2-$C$1+1,$C$2-K4729+1)</f>
        <v>58</v>
      </c>
      <c r="N4729" s="268">
        <f>M4729/365</f>
        <v>0.15890410958904111</v>
      </c>
      <c r="O4729" s="269">
        <f>'Data and Parameter'!$E$4*'Data and Parameter'!$E$5*('Data and Parameter'!$E$6+'Data and Parameter'!$E$7)*'Data and Parameter'!$E$19*'Data and Parameter'!$E$14*'ER calculations'!N4729</f>
        <v>0.82276561017177985</v>
      </c>
    </row>
    <row r="4730" spans="1:15" ht="15">
      <c r="A4730" s="284">
        <v>4726</v>
      </c>
      <c r="B4730" s="287"/>
      <c r="C4730" s="287"/>
      <c r="D4730" s="284" t="s">
        <v>1376</v>
      </c>
      <c r="E4730" s="287"/>
      <c r="F4730" s="285" t="s">
        <v>4851</v>
      </c>
      <c r="G4730" s="266" t="s">
        <v>121</v>
      </c>
      <c r="H4730" s="266">
        <f>IF(G4730="Traditional Stove",0.1,0.2)</f>
        <v>0.1</v>
      </c>
      <c r="I4730" s="266">
        <f>YEAR(J4730)</f>
        <v>2023</v>
      </c>
      <c r="J4730" s="267">
        <v>44988</v>
      </c>
      <c r="K4730" s="267">
        <f>J4730+1</f>
        <v>44989</v>
      </c>
      <c r="L4730" s="266">
        <f>IF(M4730&lt;=365,1,2)</f>
        <v>1</v>
      </c>
      <c r="M4730" s="266">
        <f>IF(K4730&lt;$C$1,$C$2-$C$1+1,$C$2-K4730+1)</f>
        <v>58</v>
      </c>
      <c r="N4730" s="268">
        <f>M4730/365</f>
        <v>0.15890410958904111</v>
      </c>
      <c r="O4730" s="269">
        <f>'Data and Parameter'!$E$4*'Data and Parameter'!$E$5*('Data and Parameter'!$E$6+'Data and Parameter'!$E$7)*'Data and Parameter'!$E$19*'Data and Parameter'!$E$14*'ER calculations'!N4730</f>
        <v>0.82276561017177985</v>
      </c>
    </row>
    <row r="4731" spans="1:15" ht="15">
      <c r="A4731" s="284">
        <v>4727</v>
      </c>
      <c r="B4731" s="287"/>
      <c r="C4731" s="287"/>
      <c r="D4731" s="284" t="s">
        <v>1376</v>
      </c>
      <c r="E4731" s="287"/>
      <c r="F4731" s="285" t="s">
        <v>4852</v>
      </c>
      <c r="G4731" s="266" t="s">
        <v>121</v>
      </c>
      <c r="H4731" s="266">
        <f>IF(G4731="Traditional Stove",0.1,0.2)</f>
        <v>0.1</v>
      </c>
      <c r="I4731" s="266">
        <f>YEAR(J4731)</f>
        <v>2023</v>
      </c>
      <c r="J4731" s="267">
        <v>44988</v>
      </c>
      <c r="K4731" s="267">
        <f>J4731+1</f>
        <v>44989</v>
      </c>
      <c r="L4731" s="266">
        <f>IF(M4731&lt;=365,1,2)</f>
        <v>1</v>
      </c>
      <c r="M4731" s="266">
        <f>IF(K4731&lt;$C$1,$C$2-$C$1+1,$C$2-K4731+1)</f>
        <v>58</v>
      </c>
      <c r="N4731" s="268">
        <f>M4731/365</f>
        <v>0.15890410958904111</v>
      </c>
      <c r="O4731" s="269">
        <f>'Data and Parameter'!$E$4*'Data and Parameter'!$E$5*('Data and Parameter'!$E$6+'Data and Parameter'!$E$7)*'Data and Parameter'!$E$19*'Data and Parameter'!$E$14*'ER calculations'!N4731</f>
        <v>0.82276561017177985</v>
      </c>
    </row>
    <row r="4732" spans="1:15" ht="15">
      <c r="A4732" s="284">
        <v>4728</v>
      </c>
      <c r="B4732" s="287"/>
      <c r="C4732" s="287"/>
      <c r="D4732" s="284" t="s">
        <v>1376</v>
      </c>
      <c r="E4732" s="287"/>
      <c r="F4732" s="285" t="s">
        <v>4853</v>
      </c>
      <c r="G4732" s="266" t="s">
        <v>121</v>
      </c>
      <c r="H4732" s="266">
        <f>IF(G4732="Traditional Stove",0.1,0.2)</f>
        <v>0.1</v>
      </c>
      <c r="I4732" s="266">
        <f>YEAR(J4732)</f>
        <v>2023</v>
      </c>
      <c r="J4732" s="267">
        <v>44988</v>
      </c>
      <c r="K4732" s="267">
        <f>J4732+1</f>
        <v>44989</v>
      </c>
      <c r="L4732" s="266">
        <f>IF(M4732&lt;=365,1,2)</f>
        <v>1</v>
      </c>
      <c r="M4732" s="266">
        <f>IF(K4732&lt;$C$1,$C$2-$C$1+1,$C$2-K4732+1)</f>
        <v>58</v>
      </c>
      <c r="N4732" s="268">
        <f>M4732/365</f>
        <v>0.15890410958904111</v>
      </c>
      <c r="O4732" s="269">
        <f>'Data and Parameter'!$E$4*'Data and Parameter'!$E$5*('Data and Parameter'!$E$6+'Data and Parameter'!$E$7)*'Data and Parameter'!$E$19*'Data and Parameter'!$E$14*'ER calculations'!N4732</f>
        <v>0.82276561017177985</v>
      </c>
    </row>
    <row r="4733" spans="1:15" ht="15">
      <c r="A4733" s="284">
        <v>4729</v>
      </c>
      <c r="B4733" s="287"/>
      <c r="C4733" s="287"/>
      <c r="D4733" s="284" t="s">
        <v>1376</v>
      </c>
      <c r="E4733" s="287"/>
      <c r="F4733" s="285" t="s">
        <v>4854</v>
      </c>
      <c r="G4733" s="266" t="s">
        <v>121</v>
      </c>
      <c r="H4733" s="266">
        <f>IF(G4733="Traditional Stove",0.1,0.2)</f>
        <v>0.1</v>
      </c>
      <c r="I4733" s="266">
        <f>YEAR(J4733)</f>
        <v>2023</v>
      </c>
      <c r="J4733" s="267">
        <v>44988</v>
      </c>
      <c r="K4733" s="267">
        <f>J4733+1</f>
        <v>44989</v>
      </c>
      <c r="L4733" s="266">
        <f>IF(M4733&lt;=365,1,2)</f>
        <v>1</v>
      </c>
      <c r="M4733" s="266">
        <f>IF(K4733&lt;$C$1,$C$2-$C$1+1,$C$2-K4733+1)</f>
        <v>58</v>
      </c>
      <c r="N4733" s="268">
        <f>M4733/365</f>
        <v>0.15890410958904111</v>
      </c>
      <c r="O4733" s="269">
        <f>'Data and Parameter'!$E$4*'Data and Parameter'!$E$5*('Data and Parameter'!$E$6+'Data and Parameter'!$E$7)*'Data and Parameter'!$E$19*'Data and Parameter'!$E$14*'ER calculations'!N4733</f>
        <v>0.82276561017177985</v>
      </c>
    </row>
    <row r="4734" spans="1:15" ht="15">
      <c r="A4734" s="284">
        <v>4730</v>
      </c>
      <c r="B4734" s="287"/>
      <c r="C4734" s="287"/>
      <c r="D4734" s="284" t="s">
        <v>1376</v>
      </c>
      <c r="E4734" s="287"/>
      <c r="F4734" s="285" t="s">
        <v>4855</v>
      </c>
      <c r="G4734" s="266" t="s">
        <v>121</v>
      </c>
      <c r="H4734" s="266">
        <f>IF(G4734="Traditional Stove",0.1,0.2)</f>
        <v>0.1</v>
      </c>
      <c r="I4734" s="266">
        <f>YEAR(J4734)</f>
        <v>2023</v>
      </c>
      <c r="J4734" s="267">
        <v>44988</v>
      </c>
      <c r="K4734" s="267">
        <f>J4734+1</f>
        <v>44989</v>
      </c>
      <c r="L4734" s="266">
        <f>IF(M4734&lt;=365,1,2)</f>
        <v>1</v>
      </c>
      <c r="M4734" s="266">
        <f>IF(K4734&lt;$C$1,$C$2-$C$1+1,$C$2-K4734+1)</f>
        <v>58</v>
      </c>
      <c r="N4734" s="268">
        <f>M4734/365</f>
        <v>0.15890410958904111</v>
      </c>
      <c r="O4734" s="269">
        <f>'Data and Parameter'!$E$4*'Data and Parameter'!$E$5*('Data and Parameter'!$E$6+'Data and Parameter'!$E$7)*'Data and Parameter'!$E$19*'Data and Parameter'!$E$14*'ER calculations'!N4734</f>
        <v>0.82276561017177985</v>
      </c>
    </row>
    <row r="4735" spans="1:15" ht="15">
      <c r="A4735" s="284">
        <v>4731</v>
      </c>
      <c r="B4735" s="287"/>
      <c r="C4735" s="287"/>
      <c r="D4735" s="284" t="s">
        <v>1376</v>
      </c>
      <c r="E4735" s="287"/>
      <c r="F4735" s="285" t="s">
        <v>4856</v>
      </c>
      <c r="G4735" s="266" t="s">
        <v>121</v>
      </c>
      <c r="H4735" s="266">
        <f>IF(G4735="Traditional Stove",0.1,0.2)</f>
        <v>0.1</v>
      </c>
      <c r="I4735" s="266">
        <f>YEAR(J4735)</f>
        <v>2023</v>
      </c>
      <c r="J4735" s="267">
        <v>44988</v>
      </c>
      <c r="K4735" s="267">
        <f>J4735+1</f>
        <v>44989</v>
      </c>
      <c r="L4735" s="266">
        <f>IF(M4735&lt;=365,1,2)</f>
        <v>1</v>
      </c>
      <c r="M4735" s="266">
        <f>IF(K4735&lt;$C$1,$C$2-$C$1+1,$C$2-K4735+1)</f>
        <v>58</v>
      </c>
      <c r="N4735" s="268">
        <f>M4735/365</f>
        <v>0.15890410958904111</v>
      </c>
      <c r="O4735" s="269">
        <f>'Data and Parameter'!$E$4*'Data and Parameter'!$E$5*('Data and Parameter'!$E$6+'Data and Parameter'!$E$7)*'Data and Parameter'!$E$19*'Data and Parameter'!$E$14*'ER calculations'!N4735</f>
        <v>0.82276561017177985</v>
      </c>
    </row>
    <row r="4736" spans="1:15" ht="15">
      <c r="A4736" s="284">
        <v>4732</v>
      </c>
      <c r="B4736" s="287"/>
      <c r="C4736" s="287"/>
      <c r="D4736" s="284" t="s">
        <v>1376</v>
      </c>
      <c r="E4736" s="287"/>
      <c r="F4736" s="285" t="s">
        <v>4857</v>
      </c>
      <c r="G4736" s="266" t="s">
        <v>121</v>
      </c>
      <c r="H4736" s="266">
        <f>IF(G4736="Traditional Stove",0.1,0.2)</f>
        <v>0.1</v>
      </c>
      <c r="I4736" s="266">
        <f>YEAR(J4736)</f>
        <v>2023</v>
      </c>
      <c r="J4736" s="267">
        <v>44988</v>
      </c>
      <c r="K4736" s="267">
        <f>J4736+1</f>
        <v>44989</v>
      </c>
      <c r="L4736" s="266">
        <f>IF(M4736&lt;=365,1,2)</f>
        <v>1</v>
      </c>
      <c r="M4736" s="266">
        <f>IF(K4736&lt;$C$1,$C$2-$C$1+1,$C$2-K4736+1)</f>
        <v>58</v>
      </c>
      <c r="N4736" s="268">
        <f>M4736/365</f>
        <v>0.15890410958904111</v>
      </c>
      <c r="O4736" s="269">
        <f>'Data and Parameter'!$E$4*'Data and Parameter'!$E$5*('Data and Parameter'!$E$6+'Data and Parameter'!$E$7)*'Data and Parameter'!$E$19*'Data and Parameter'!$E$14*'ER calculations'!N4736</f>
        <v>0.82276561017177985</v>
      </c>
    </row>
    <row r="4737" spans="1:15" ht="15">
      <c r="A4737" s="284">
        <v>4733</v>
      </c>
      <c r="B4737" s="287"/>
      <c r="C4737" s="287"/>
      <c r="D4737" s="284" t="s">
        <v>1376</v>
      </c>
      <c r="E4737" s="287"/>
      <c r="F4737" s="285" t="s">
        <v>4858</v>
      </c>
      <c r="G4737" s="266" t="s">
        <v>121</v>
      </c>
      <c r="H4737" s="266">
        <f>IF(G4737="Traditional Stove",0.1,0.2)</f>
        <v>0.1</v>
      </c>
      <c r="I4737" s="266">
        <f>YEAR(J4737)</f>
        <v>2023</v>
      </c>
      <c r="J4737" s="267">
        <v>44988</v>
      </c>
      <c r="K4737" s="267">
        <f>J4737+1</f>
        <v>44989</v>
      </c>
      <c r="L4737" s="266">
        <f>IF(M4737&lt;=365,1,2)</f>
        <v>1</v>
      </c>
      <c r="M4737" s="266">
        <f>IF(K4737&lt;$C$1,$C$2-$C$1+1,$C$2-K4737+1)</f>
        <v>58</v>
      </c>
      <c r="N4737" s="268">
        <f>M4737/365</f>
        <v>0.15890410958904111</v>
      </c>
      <c r="O4737" s="269">
        <f>'Data and Parameter'!$E$4*'Data and Parameter'!$E$5*('Data and Parameter'!$E$6+'Data and Parameter'!$E$7)*'Data and Parameter'!$E$19*'Data and Parameter'!$E$14*'ER calculations'!N4737</f>
        <v>0.82276561017177985</v>
      </c>
    </row>
    <row r="4738" spans="1:15" ht="15">
      <c r="A4738" s="284">
        <v>4734</v>
      </c>
      <c r="B4738" s="287"/>
      <c r="C4738" s="287"/>
      <c r="D4738" s="284" t="s">
        <v>1376</v>
      </c>
      <c r="E4738" s="287"/>
      <c r="F4738" s="285" t="s">
        <v>4859</v>
      </c>
      <c r="G4738" s="266" t="s">
        <v>121</v>
      </c>
      <c r="H4738" s="266">
        <f>IF(G4738="Traditional Stove",0.1,0.2)</f>
        <v>0.1</v>
      </c>
      <c r="I4738" s="266">
        <f>YEAR(J4738)</f>
        <v>2023</v>
      </c>
      <c r="J4738" s="267">
        <v>44988</v>
      </c>
      <c r="K4738" s="267">
        <f>J4738+1</f>
        <v>44989</v>
      </c>
      <c r="L4738" s="266">
        <f>IF(M4738&lt;=365,1,2)</f>
        <v>1</v>
      </c>
      <c r="M4738" s="266">
        <f>IF(K4738&lt;$C$1,$C$2-$C$1+1,$C$2-K4738+1)</f>
        <v>58</v>
      </c>
      <c r="N4738" s="268">
        <f>M4738/365</f>
        <v>0.15890410958904111</v>
      </c>
      <c r="O4738" s="269">
        <f>'Data and Parameter'!$E$4*'Data and Parameter'!$E$5*('Data and Parameter'!$E$6+'Data and Parameter'!$E$7)*'Data and Parameter'!$E$19*'Data and Parameter'!$E$14*'ER calculations'!N4738</f>
        <v>0.82276561017177985</v>
      </c>
    </row>
    <row r="4739" spans="1:15" ht="15">
      <c r="A4739" s="284">
        <v>4735</v>
      </c>
      <c r="B4739" s="287"/>
      <c r="C4739" s="287"/>
      <c r="D4739" s="284" t="s">
        <v>1376</v>
      </c>
      <c r="E4739" s="287"/>
      <c r="F4739" s="285" t="s">
        <v>4860</v>
      </c>
      <c r="G4739" s="266" t="s">
        <v>121</v>
      </c>
      <c r="H4739" s="266">
        <f>IF(G4739="Traditional Stove",0.1,0.2)</f>
        <v>0.1</v>
      </c>
      <c r="I4739" s="266">
        <f>YEAR(J4739)</f>
        <v>2023</v>
      </c>
      <c r="J4739" s="267">
        <v>44988</v>
      </c>
      <c r="K4739" s="267">
        <f>J4739+1</f>
        <v>44989</v>
      </c>
      <c r="L4739" s="266">
        <f>IF(M4739&lt;=365,1,2)</f>
        <v>1</v>
      </c>
      <c r="M4739" s="266">
        <f>IF(K4739&lt;$C$1,$C$2-$C$1+1,$C$2-K4739+1)</f>
        <v>58</v>
      </c>
      <c r="N4739" s="268">
        <f>M4739/365</f>
        <v>0.15890410958904111</v>
      </c>
      <c r="O4739" s="269">
        <f>'Data and Parameter'!$E$4*'Data and Parameter'!$E$5*('Data and Parameter'!$E$6+'Data and Parameter'!$E$7)*'Data and Parameter'!$E$19*'Data and Parameter'!$E$14*'ER calculations'!N4739</f>
        <v>0.82276561017177985</v>
      </c>
    </row>
    <row r="4740" spans="1:15" ht="15">
      <c r="A4740" s="284">
        <v>4736</v>
      </c>
      <c r="B4740" s="287"/>
      <c r="C4740" s="287"/>
      <c r="D4740" s="284" t="s">
        <v>1376</v>
      </c>
      <c r="E4740" s="287"/>
      <c r="F4740" s="285" t="s">
        <v>4861</v>
      </c>
      <c r="G4740" s="266" t="s">
        <v>121</v>
      </c>
      <c r="H4740" s="266">
        <f>IF(G4740="Traditional Stove",0.1,0.2)</f>
        <v>0.1</v>
      </c>
      <c r="I4740" s="266">
        <f>YEAR(J4740)</f>
        <v>2023</v>
      </c>
      <c r="J4740" s="267">
        <v>44988</v>
      </c>
      <c r="K4740" s="267">
        <f>J4740+1</f>
        <v>44989</v>
      </c>
      <c r="L4740" s="266">
        <f>IF(M4740&lt;=365,1,2)</f>
        <v>1</v>
      </c>
      <c r="M4740" s="266">
        <f>IF(K4740&lt;$C$1,$C$2-$C$1+1,$C$2-K4740+1)</f>
        <v>58</v>
      </c>
      <c r="N4740" s="268">
        <f>M4740/365</f>
        <v>0.15890410958904111</v>
      </c>
      <c r="O4740" s="269">
        <f>'Data and Parameter'!$E$4*'Data and Parameter'!$E$5*('Data and Parameter'!$E$6+'Data and Parameter'!$E$7)*'Data and Parameter'!$E$19*'Data and Parameter'!$E$14*'ER calculations'!N4740</f>
        <v>0.82276561017177985</v>
      </c>
    </row>
    <row r="4741" spans="1:15" ht="15">
      <c r="A4741" s="284">
        <v>4737</v>
      </c>
      <c r="B4741" s="287"/>
      <c r="C4741" s="287"/>
      <c r="D4741" s="284" t="s">
        <v>1376</v>
      </c>
      <c r="E4741" s="287"/>
      <c r="F4741" s="285" t="s">
        <v>4862</v>
      </c>
      <c r="G4741" s="266" t="s">
        <v>121</v>
      </c>
      <c r="H4741" s="266">
        <f>IF(G4741="Traditional Stove",0.1,0.2)</f>
        <v>0.1</v>
      </c>
      <c r="I4741" s="266">
        <f>YEAR(J4741)</f>
        <v>2023</v>
      </c>
      <c r="J4741" s="267">
        <v>44988</v>
      </c>
      <c r="K4741" s="267">
        <f>J4741+1</f>
        <v>44989</v>
      </c>
      <c r="L4741" s="266">
        <f>IF(M4741&lt;=365,1,2)</f>
        <v>1</v>
      </c>
      <c r="M4741" s="266">
        <f>IF(K4741&lt;$C$1,$C$2-$C$1+1,$C$2-K4741+1)</f>
        <v>58</v>
      </c>
      <c r="N4741" s="268">
        <f>M4741/365</f>
        <v>0.15890410958904111</v>
      </c>
      <c r="O4741" s="269">
        <f>'Data and Parameter'!$E$4*'Data and Parameter'!$E$5*('Data and Parameter'!$E$6+'Data and Parameter'!$E$7)*'Data and Parameter'!$E$19*'Data and Parameter'!$E$14*'ER calculations'!N4741</f>
        <v>0.82276561017177985</v>
      </c>
    </row>
    <row r="4742" spans="1:15" ht="15">
      <c r="A4742" s="284">
        <v>4738</v>
      </c>
      <c r="B4742" s="287"/>
      <c r="C4742" s="287"/>
      <c r="D4742" s="284" t="s">
        <v>1376</v>
      </c>
      <c r="E4742" s="287"/>
      <c r="F4742" s="285" t="s">
        <v>4863</v>
      </c>
      <c r="G4742" s="266" t="s">
        <v>121</v>
      </c>
      <c r="H4742" s="266">
        <f>IF(G4742="Traditional Stove",0.1,0.2)</f>
        <v>0.1</v>
      </c>
      <c r="I4742" s="266">
        <f>YEAR(J4742)</f>
        <v>2023</v>
      </c>
      <c r="J4742" s="267">
        <v>44988</v>
      </c>
      <c r="K4742" s="267">
        <f>J4742+1</f>
        <v>44989</v>
      </c>
      <c r="L4742" s="266">
        <f>IF(M4742&lt;=365,1,2)</f>
        <v>1</v>
      </c>
      <c r="M4742" s="266">
        <f>IF(K4742&lt;$C$1,$C$2-$C$1+1,$C$2-K4742+1)</f>
        <v>58</v>
      </c>
      <c r="N4742" s="268">
        <f>M4742/365</f>
        <v>0.15890410958904111</v>
      </c>
      <c r="O4742" s="269">
        <f>'Data and Parameter'!$E$4*'Data and Parameter'!$E$5*('Data and Parameter'!$E$6+'Data and Parameter'!$E$7)*'Data and Parameter'!$E$19*'Data and Parameter'!$E$14*'ER calculations'!N4742</f>
        <v>0.82276561017177985</v>
      </c>
    </row>
    <row r="4743" spans="1:15" ht="15">
      <c r="A4743" s="284">
        <v>4739</v>
      </c>
      <c r="B4743" s="287"/>
      <c r="C4743" s="287"/>
      <c r="D4743" s="284" t="s">
        <v>1376</v>
      </c>
      <c r="E4743" s="287"/>
      <c r="F4743" s="285" t="s">
        <v>4864</v>
      </c>
      <c r="G4743" s="266" t="s">
        <v>121</v>
      </c>
      <c r="H4743" s="266">
        <f>IF(G4743="Traditional Stove",0.1,0.2)</f>
        <v>0.1</v>
      </c>
      <c r="I4743" s="266">
        <f>YEAR(J4743)</f>
        <v>2023</v>
      </c>
      <c r="J4743" s="267">
        <v>44988</v>
      </c>
      <c r="K4743" s="267">
        <f>J4743+1</f>
        <v>44989</v>
      </c>
      <c r="L4743" s="266">
        <f>IF(M4743&lt;=365,1,2)</f>
        <v>1</v>
      </c>
      <c r="M4743" s="266">
        <f>IF(K4743&lt;$C$1,$C$2-$C$1+1,$C$2-K4743+1)</f>
        <v>58</v>
      </c>
      <c r="N4743" s="268">
        <f>M4743/365</f>
        <v>0.15890410958904111</v>
      </c>
      <c r="O4743" s="269">
        <f>'Data and Parameter'!$E$4*'Data and Parameter'!$E$5*('Data and Parameter'!$E$6+'Data and Parameter'!$E$7)*'Data and Parameter'!$E$19*'Data and Parameter'!$E$14*'ER calculations'!N4743</f>
        <v>0.82276561017177985</v>
      </c>
    </row>
    <row r="4744" spans="1:15" ht="15">
      <c r="A4744" s="284">
        <v>4740</v>
      </c>
      <c r="B4744" s="287"/>
      <c r="C4744" s="287"/>
      <c r="D4744" s="284" t="s">
        <v>1376</v>
      </c>
      <c r="E4744" s="287"/>
      <c r="F4744" s="285" t="s">
        <v>4865</v>
      </c>
      <c r="G4744" s="266" t="s">
        <v>121</v>
      </c>
      <c r="H4744" s="266">
        <f>IF(G4744="Traditional Stove",0.1,0.2)</f>
        <v>0.1</v>
      </c>
      <c r="I4744" s="266">
        <f>YEAR(J4744)</f>
        <v>2023</v>
      </c>
      <c r="J4744" s="267">
        <v>44988</v>
      </c>
      <c r="K4744" s="267">
        <f>J4744+1</f>
        <v>44989</v>
      </c>
      <c r="L4744" s="266">
        <f>IF(M4744&lt;=365,1,2)</f>
        <v>1</v>
      </c>
      <c r="M4744" s="266">
        <f>IF(K4744&lt;$C$1,$C$2-$C$1+1,$C$2-K4744+1)</f>
        <v>58</v>
      </c>
      <c r="N4744" s="268">
        <f>M4744/365</f>
        <v>0.15890410958904111</v>
      </c>
      <c r="O4744" s="269">
        <f>'Data and Parameter'!$E$4*'Data and Parameter'!$E$5*('Data and Parameter'!$E$6+'Data and Parameter'!$E$7)*'Data and Parameter'!$E$19*'Data and Parameter'!$E$14*'ER calculations'!N4744</f>
        <v>0.82276561017177985</v>
      </c>
    </row>
    <row r="4745" spans="1:15" ht="15">
      <c r="A4745" s="284">
        <v>4741</v>
      </c>
      <c r="B4745" s="287"/>
      <c r="C4745" s="287"/>
      <c r="D4745" s="284" t="s">
        <v>1376</v>
      </c>
      <c r="E4745" s="287"/>
      <c r="F4745" s="285" t="s">
        <v>4866</v>
      </c>
      <c r="G4745" s="266" t="s">
        <v>121</v>
      </c>
      <c r="H4745" s="266">
        <f>IF(G4745="Traditional Stove",0.1,0.2)</f>
        <v>0.1</v>
      </c>
      <c r="I4745" s="266">
        <f>YEAR(J4745)</f>
        <v>2023</v>
      </c>
      <c r="J4745" s="267">
        <v>44988</v>
      </c>
      <c r="K4745" s="267">
        <f>J4745+1</f>
        <v>44989</v>
      </c>
      <c r="L4745" s="266">
        <f>IF(M4745&lt;=365,1,2)</f>
        <v>1</v>
      </c>
      <c r="M4745" s="266">
        <f>IF(K4745&lt;$C$1,$C$2-$C$1+1,$C$2-K4745+1)</f>
        <v>58</v>
      </c>
      <c r="N4745" s="268">
        <f>M4745/365</f>
        <v>0.15890410958904111</v>
      </c>
      <c r="O4745" s="269">
        <f>'Data and Parameter'!$E$4*'Data and Parameter'!$E$5*('Data and Parameter'!$E$6+'Data and Parameter'!$E$7)*'Data and Parameter'!$E$19*'Data and Parameter'!$E$14*'ER calculations'!N4745</f>
        <v>0.82276561017177985</v>
      </c>
    </row>
    <row r="4746" spans="1:15" ht="15">
      <c r="A4746" s="284">
        <v>4742</v>
      </c>
      <c r="B4746" s="287"/>
      <c r="C4746" s="287"/>
      <c r="D4746" s="284" t="s">
        <v>1376</v>
      </c>
      <c r="E4746" s="287"/>
      <c r="F4746" s="285" t="s">
        <v>4867</v>
      </c>
      <c r="G4746" s="266" t="s">
        <v>121</v>
      </c>
      <c r="H4746" s="266">
        <f>IF(G4746="Traditional Stove",0.1,0.2)</f>
        <v>0.1</v>
      </c>
      <c r="I4746" s="266">
        <f>YEAR(J4746)</f>
        <v>2023</v>
      </c>
      <c r="J4746" s="267">
        <v>44988</v>
      </c>
      <c r="K4746" s="267">
        <f>J4746+1</f>
        <v>44989</v>
      </c>
      <c r="L4746" s="266">
        <f>IF(M4746&lt;=365,1,2)</f>
        <v>1</v>
      </c>
      <c r="M4746" s="266">
        <f>IF(K4746&lt;$C$1,$C$2-$C$1+1,$C$2-K4746+1)</f>
        <v>58</v>
      </c>
      <c r="N4746" s="268">
        <f>M4746/365</f>
        <v>0.15890410958904111</v>
      </c>
      <c r="O4746" s="269">
        <f>'Data and Parameter'!$E$4*'Data and Parameter'!$E$5*('Data and Parameter'!$E$6+'Data and Parameter'!$E$7)*'Data and Parameter'!$E$19*'Data and Parameter'!$E$14*'ER calculations'!N4746</f>
        <v>0.82276561017177985</v>
      </c>
    </row>
    <row r="4747" spans="1:15" ht="15">
      <c r="A4747" s="284">
        <v>4743</v>
      </c>
      <c r="B4747" s="287"/>
      <c r="C4747" s="287"/>
      <c r="D4747" s="284" t="s">
        <v>1376</v>
      </c>
      <c r="E4747" s="287"/>
      <c r="F4747" s="285" t="s">
        <v>4868</v>
      </c>
      <c r="G4747" s="266" t="s">
        <v>121</v>
      </c>
      <c r="H4747" s="266">
        <f>IF(G4747="Traditional Stove",0.1,0.2)</f>
        <v>0.1</v>
      </c>
      <c r="I4747" s="266">
        <f>YEAR(J4747)</f>
        <v>2023</v>
      </c>
      <c r="J4747" s="267">
        <v>44988</v>
      </c>
      <c r="K4747" s="267">
        <f>J4747+1</f>
        <v>44989</v>
      </c>
      <c r="L4747" s="266">
        <f>IF(M4747&lt;=365,1,2)</f>
        <v>1</v>
      </c>
      <c r="M4747" s="266">
        <f>IF(K4747&lt;$C$1,$C$2-$C$1+1,$C$2-K4747+1)</f>
        <v>58</v>
      </c>
      <c r="N4747" s="268">
        <f>M4747/365</f>
        <v>0.15890410958904111</v>
      </c>
      <c r="O4747" s="269">
        <f>'Data and Parameter'!$E$4*'Data and Parameter'!$E$5*('Data and Parameter'!$E$6+'Data and Parameter'!$E$7)*'Data and Parameter'!$E$19*'Data and Parameter'!$E$14*'ER calculations'!N4747</f>
        <v>0.82276561017177985</v>
      </c>
    </row>
    <row r="4748" spans="1:15" ht="15">
      <c r="A4748" s="284">
        <v>4744</v>
      </c>
      <c r="B4748" s="287"/>
      <c r="C4748" s="287"/>
      <c r="D4748" s="284" t="s">
        <v>1376</v>
      </c>
      <c r="E4748" s="287"/>
      <c r="F4748" s="285" t="s">
        <v>4869</v>
      </c>
      <c r="G4748" s="266" t="s">
        <v>121</v>
      </c>
      <c r="H4748" s="266">
        <f>IF(G4748="Traditional Stove",0.1,0.2)</f>
        <v>0.1</v>
      </c>
      <c r="I4748" s="266">
        <f>YEAR(J4748)</f>
        <v>2023</v>
      </c>
      <c r="J4748" s="267">
        <v>44988</v>
      </c>
      <c r="K4748" s="267">
        <f>J4748+1</f>
        <v>44989</v>
      </c>
      <c r="L4748" s="266">
        <f>IF(M4748&lt;=365,1,2)</f>
        <v>1</v>
      </c>
      <c r="M4748" s="266">
        <f>IF(K4748&lt;$C$1,$C$2-$C$1+1,$C$2-K4748+1)</f>
        <v>58</v>
      </c>
      <c r="N4748" s="268">
        <f>M4748/365</f>
        <v>0.15890410958904111</v>
      </c>
      <c r="O4748" s="269">
        <f>'Data and Parameter'!$E$4*'Data and Parameter'!$E$5*('Data and Parameter'!$E$6+'Data and Parameter'!$E$7)*'Data and Parameter'!$E$19*'Data and Parameter'!$E$14*'ER calculations'!N4748</f>
        <v>0.82276561017177985</v>
      </c>
    </row>
    <row r="4749" spans="1:15" ht="15">
      <c r="A4749" s="284">
        <v>4745</v>
      </c>
      <c r="B4749" s="287"/>
      <c r="C4749" s="287"/>
      <c r="D4749" s="284" t="s">
        <v>1376</v>
      </c>
      <c r="E4749" s="287"/>
      <c r="F4749" s="285" t="s">
        <v>4870</v>
      </c>
      <c r="G4749" s="266" t="s">
        <v>121</v>
      </c>
      <c r="H4749" s="266">
        <f>IF(G4749="Traditional Stove",0.1,0.2)</f>
        <v>0.1</v>
      </c>
      <c r="I4749" s="266">
        <f>YEAR(J4749)</f>
        <v>2023</v>
      </c>
      <c r="J4749" s="267">
        <v>44988</v>
      </c>
      <c r="K4749" s="267">
        <f>J4749+1</f>
        <v>44989</v>
      </c>
      <c r="L4749" s="266">
        <f>IF(M4749&lt;=365,1,2)</f>
        <v>1</v>
      </c>
      <c r="M4749" s="266">
        <f>IF(K4749&lt;$C$1,$C$2-$C$1+1,$C$2-K4749+1)</f>
        <v>58</v>
      </c>
      <c r="N4749" s="268">
        <f>M4749/365</f>
        <v>0.15890410958904111</v>
      </c>
      <c r="O4749" s="269">
        <f>'Data and Parameter'!$E$4*'Data and Parameter'!$E$5*('Data and Parameter'!$E$6+'Data and Parameter'!$E$7)*'Data and Parameter'!$E$19*'Data and Parameter'!$E$14*'ER calculations'!N4749</f>
        <v>0.82276561017177985</v>
      </c>
    </row>
    <row r="4750" spans="1:15" ht="15">
      <c r="A4750" s="284">
        <v>4746</v>
      </c>
      <c r="B4750" s="287"/>
      <c r="C4750" s="287"/>
      <c r="D4750" s="284" t="s">
        <v>1376</v>
      </c>
      <c r="E4750" s="287"/>
      <c r="F4750" s="285" t="s">
        <v>4871</v>
      </c>
      <c r="G4750" s="266" t="s">
        <v>121</v>
      </c>
      <c r="H4750" s="266">
        <f>IF(G4750="Traditional Stove",0.1,0.2)</f>
        <v>0.1</v>
      </c>
      <c r="I4750" s="266">
        <f>YEAR(J4750)</f>
        <v>2023</v>
      </c>
      <c r="J4750" s="267">
        <v>44988</v>
      </c>
      <c r="K4750" s="267">
        <f>J4750+1</f>
        <v>44989</v>
      </c>
      <c r="L4750" s="266">
        <f>IF(M4750&lt;=365,1,2)</f>
        <v>1</v>
      </c>
      <c r="M4750" s="266">
        <f>IF(K4750&lt;$C$1,$C$2-$C$1+1,$C$2-K4750+1)</f>
        <v>58</v>
      </c>
      <c r="N4750" s="268">
        <f>M4750/365</f>
        <v>0.15890410958904111</v>
      </c>
      <c r="O4750" s="269">
        <f>'Data and Parameter'!$E$4*'Data and Parameter'!$E$5*('Data and Parameter'!$E$6+'Data and Parameter'!$E$7)*'Data and Parameter'!$E$19*'Data and Parameter'!$E$14*'ER calculations'!N4750</f>
        <v>0.82276561017177985</v>
      </c>
    </row>
    <row r="4751" spans="1:15" ht="15">
      <c r="A4751" s="284">
        <v>4747</v>
      </c>
      <c r="B4751" s="287"/>
      <c r="C4751" s="287"/>
      <c r="D4751" s="284" t="s">
        <v>1376</v>
      </c>
      <c r="E4751" s="287"/>
      <c r="F4751" s="285" t="s">
        <v>4872</v>
      </c>
      <c r="G4751" s="266" t="s">
        <v>121</v>
      </c>
      <c r="H4751" s="266">
        <f>IF(G4751="Traditional Stove",0.1,0.2)</f>
        <v>0.1</v>
      </c>
      <c r="I4751" s="266">
        <f>YEAR(J4751)</f>
        <v>2023</v>
      </c>
      <c r="J4751" s="267">
        <v>44988</v>
      </c>
      <c r="K4751" s="267">
        <f>J4751+1</f>
        <v>44989</v>
      </c>
      <c r="L4751" s="266">
        <f>IF(M4751&lt;=365,1,2)</f>
        <v>1</v>
      </c>
      <c r="M4751" s="266">
        <f>IF(K4751&lt;$C$1,$C$2-$C$1+1,$C$2-K4751+1)</f>
        <v>58</v>
      </c>
      <c r="N4751" s="268">
        <f>M4751/365</f>
        <v>0.15890410958904111</v>
      </c>
      <c r="O4751" s="269">
        <f>'Data and Parameter'!$E$4*'Data and Parameter'!$E$5*('Data and Parameter'!$E$6+'Data and Parameter'!$E$7)*'Data and Parameter'!$E$19*'Data and Parameter'!$E$14*'ER calculations'!N4751</f>
        <v>0.82276561017177985</v>
      </c>
    </row>
    <row r="4752" spans="1:15" ht="15">
      <c r="A4752" s="284">
        <v>4748</v>
      </c>
      <c r="B4752" s="287"/>
      <c r="C4752" s="287"/>
      <c r="D4752" s="284" t="s">
        <v>1376</v>
      </c>
      <c r="E4752" s="287"/>
      <c r="F4752" s="285" t="s">
        <v>4873</v>
      </c>
      <c r="G4752" s="266" t="s">
        <v>121</v>
      </c>
      <c r="H4752" s="266">
        <f>IF(G4752="Traditional Stove",0.1,0.2)</f>
        <v>0.1</v>
      </c>
      <c r="I4752" s="266">
        <f>YEAR(J4752)</f>
        <v>2023</v>
      </c>
      <c r="J4752" s="267">
        <v>44988</v>
      </c>
      <c r="K4752" s="267">
        <f>J4752+1</f>
        <v>44989</v>
      </c>
      <c r="L4752" s="266">
        <f>IF(M4752&lt;=365,1,2)</f>
        <v>1</v>
      </c>
      <c r="M4752" s="266">
        <f>IF(K4752&lt;$C$1,$C$2-$C$1+1,$C$2-K4752+1)</f>
        <v>58</v>
      </c>
      <c r="N4752" s="268">
        <f>M4752/365</f>
        <v>0.15890410958904111</v>
      </c>
      <c r="O4752" s="269">
        <f>'Data and Parameter'!$E$4*'Data and Parameter'!$E$5*('Data and Parameter'!$E$6+'Data and Parameter'!$E$7)*'Data and Parameter'!$E$19*'Data and Parameter'!$E$14*'ER calculations'!N4752</f>
        <v>0.82276561017177985</v>
      </c>
    </row>
    <row r="4753" spans="1:15" ht="15">
      <c r="A4753" s="284">
        <v>4749</v>
      </c>
      <c r="B4753" s="287"/>
      <c r="C4753" s="287"/>
      <c r="D4753" s="284" t="s">
        <v>1376</v>
      </c>
      <c r="E4753" s="287"/>
      <c r="F4753" s="285" t="s">
        <v>4874</v>
      </c>
      <c r="G4753" s="266" t="s">
        <v>121</v>
      </c>
      <c r="H4753" s="266">
        <f>IF(G4753="Traditional Stove",0.1,0.2)</f>
        <v>0.1</v>
      </c>
      <c r="I4753" s="266">
        <f>YEAR(J4753)</f>
        <v>2023</v>
      </c>
      <c r="J4753" s="267">
        <v>44988</v>
      </c>
      <c r="K4753" s="267">
        <f>J4753+1</f>
        <v>44989</v>
      </c>
      <c r="L4753" s="266">
        <f>IF(M4753&lt;=365,1,2)</f>
        <v>1</v>
      </c>
      <c r="M4753" s="266">
        <f>IF(K4753&lt;$C$1,$C$2-$C$1+1,$C$2-K4753+1)</f>
        <v>58</v>
      </c>
      <c r="N4753" s="268">
        <f>M4753/365</f>
        <v>0.15890410958904111</v>
      </c>
      <c r="O4753" s="269">
        <f>'Data and Parameter'!$E$4*'Data and Parameter'!$E$5*('Data and Parameter'!$E$6+'Data and Parameter'!$E$7)*'Data and Parameter'!$E$19*'Data and Parameter'!$E$14*'ER calculations'!N4753</f>
        <v>0.82276561017177985</v>
      </c>
    </row>
    <row r="4754" spans="1:15" ht="15">
      <c r="A4754" s="284">
        <v>4750</v>
      </c>
      <c r="B4754" s="287"/>
      <c r="C4754" s="287"/>
      <c r="D4754" s="284" t="s">
        <v>1376</v>
      </c>
      <c r="E4754" s="287"/>
      <c r="F4754" s="285" t="s">
        <v>4875</v>
      </c>
      <c r="G4754" s="266" t="s">
        <v>121</v>
      </c>
      <c r="H4754" s="266">
        <f>IF(G4754="Traditional Stove",0.1,0.2)</f>
        <v>0.1</v>
      </c>
      <c r="I4754" s="266">
        <f>YEAR(J4754)</f>
        <v>2023</v>
      </c>
      <c r="J4754" s="267">
        <v>44988</v>
      </c>
      <c r="K4754" s="267">
        <f>J4754+1</f>
        <v>44989</v>
      </c>
      <c r="L4754" s="266">
        <f>IF(M4754&lt;=365,1,2)</f>
        <v>1</v>
      </c>
      <c r="M4754" s="266">
        <f>IF(K4754&lt;$C$1,$C$2-$C$1+1,$C$2-K4754+1)</f>
        <v>58</v>
      </c>
      <c r="N4754" s="268">
        <f>M4754/365</f>
        <v>0.15890410958904111</v>
      </c>
      <c r="O4754" s="269">
        <f>'Data and Parameter'!$E$4*'Data and Parameter'!$E$5*('Data and Parameter'!$E$6+'Data and Parameter'!$E$7)*'Data and Parameter'!$E$19*'Data and Parameter'!$E$14*'ER calculations'!N4754</f>
        <v>0.82276561017177985</v>
      </c>
    </row>
    <row r="4755" spans="1:15" ht="15">
      <c r="A4755" s="284">
        <v>4751</v>
      </c>
      <c r="B4755" s="287"/>
      <c r="C4755" s="287"/>
      <c r="D4755" s="284" t="s">
        <v>1376</v>
      </c>
      <c r="E4755" s="287"/>
      <c r="F4755" s="285" t="s">
        <v>4876</v>
      </c>
      <c r="G4755" s="266" t="s">
        <v>121</v>
      </c>
      <c r="H4755" s="266">
        <f>IF(G4755="Traditional Stove",0.1,0.2)</f>
        <v>0.1</v>
      </c>
      <c r="I4755" s="266">
        <f>YEAR(J4755)</f>
        <v>2023</v>
      </c>
      <c r="J4755" s="267">
        <v>44988</v>
      </c>
      <c r="K4755" s="267">
        <f>J4755+1</f>
        <v>44989</v>
      </c>
      <c r="L4755" s="266">
        <f>IF(M4755&lt;=365,1,2)</f>
        <v>1</v>
      </c>
      <c r="M4755" s="266">
        <f>IF(K4755&lt;$C$1,$C$2-$C$1+1,$C$2-K4755+1)</f>
        <v>58</v>
      </c>
      <c r="N4755" s="268">
        <f>M4755/365</f>
        <v>0.15890410958904111</v>
      </c>
      <c r="O4755" s="269">
        <f>'Data and Parameter'!$E$4*'Data and Parameter'!$E$5*('Data and Parameter'!$E$6+'Data and Parameter'!$E$7)*'Data and Parameter'!$E$19*'Data and Parameter'!$E$14*'ER calculations'!N4755</f>
        <v>0.82276561017177985</v>
      </c>
    </row>
    <row r="4756" spans="1:15" ht="15">
      <c r="A4756" s="284">
        <v>4752</v>
      </c>
      <c r="B4756" s="287"/>
      <c r="C4756" s="287"/>
      <c r="D4756" s="284" t="s">
        <v>1376</v>
      </c>
      <c r="E4756" s="287"/>
      <c r="F4756" s="285" t="s">
        <v>4877</v>
      </c>
      <c r="G4756" s="266" t="s">
        <v>121</v>
      </c>
      <c r="H4756" s="266">
        <f>IF(G4756="Traditional Stove",0.1,0.2)</f>
        <v>0.1</v>
      </c>
      <c r="I4756" s="266">
        <f>YEAR(J4756)</f>
        <v>2023</v>
      </c>
      <c r="J4756" s="267">
        <v>44988</v>
      </c>
      <c r="K4756" s="267">
        <f>J4756+1</f>
        <v>44989</v>
      </c>
      <c r="L4756" s="266">
        <f>IF(M4756&lt;=365,1,2)</f>
        <v>1</v>
      </c>
      <c r="M4756" s="266">
        <f>IF(K4756&lt;$C$1,$C$2-$C$1+1,$C$2-K4756+1)</f>
        <v>58</v>
      </c>
      <c r="N4756" s="268">
        <f>M4756/365</f>
        <v>0.15890410958904111</v>
      </c>
      <c r="O4756" s="269">
        <f>'Data and Parameter'!$E$4*'Data and Parameter'!$E$5*('Data and Parameter'!$E$6+'Data and Parameter'!$E$7)*'Data and Parameter'!$E$19*'Data and Parameter'!$E$14*'ER calculations'!N4756</f>
        <v>0.82276561017177985</v>
      </c>
    </row>
    <row r="4757" spans="1:15" ht="15">
      <c r="A4757" s="284">
        <v>4753</v>
      </c>
      <c r="B4757" s="287"/>
      <c r="C4757" s="287"/>
      <c r="D4757" s="284" t="s">
        <v>1376</v>
      </c>
      <c r="E4757" s="287"/>
      <c r="F4757" s="285" t="s">
        <v>4878</v>
      </c>
      <c r="G4757" s="266" t="s">
        <v>121</v>
      </c>
      <c r="H4757" s="266">
        <f>IF(G4757="Traditional Stove",0.1,0.2)</f>
        <v>0.1</v>
      </c>
      <c r="I4757" s="266">
        <f>YEAR(J4757)</f>
        <v>2023</v>
      </c>
      <c r="J4757" s="267">
        <v>44988</v>
      </c>
      <c r="K4757" s="267">
        <f>J4757+1</f>
        <v>44989</v>
      </c>
      <c r="L4757" s="266">
        <f>IF(M4757&lt;=365,1,2)</f>
        <v>1</v>
      </c>
      <c r="M4757" s="266">
        <f>IF(K4757&lt;$C$1,$C$2-$C$1+1,$C$2-K4757+1)</f>
        <v>58</v>
      </c>
      <c r="N4757" s="268">
        <f>M4757/365</f>
        <v>0.15890410958904111</v>
      </c>
      <c r="O4757" s="269">
        <f>'Data and Parameter'!$E$4*'Data and Parameter'!$E$5*('Data and Parameter'!$E$6+'Data and Parameter'!$E$7)*'Data and Parameter'!$E$19*'Data and Parameter'!$E$14*'ER calculations'!N4757</f>
        <v>0.82276561017177985</v>
      </c>
    </row>
    <row r="4758" spans="1:15" ht="15">
      <c r="A4758" s="284">
        <v>4754</v>
      </c>
      <c r="B4758" s="287"/>
      <c r="C4758" s="287"/>
      <c r="D4758" s="284" t="s">
        <v>1376</v>
      </c>
      <c r="E4758" s="287"/>
      <c r="F4758" s="285" t="s">
        <v>4879</v>
      </c>
      <c r="G4758" s="266" t="s">
        <v>121</v>
      </c>
      <c r="H4758" s="266">
        <f>IF(G4758="Traditional Stove",0.1,0.2)</f>
        <v>0.1</v>
      </c>
      <c r="I4758" s="266">
        <f>YEAR(J4758)</f>
        <v>2023</v>
      </c>
      <c r="J4758" s="267">
        <v>44988</v>
      </c>
      <c r="K4758" s="267">
        <f>J4758+1</f>
        <v>44989</v>
      </c>
      <c r="L4758" s="266">
        <f>IF(M4758&lt;=365,1,2)</f>
        <v>1</v>
      </c>
      <c r="M4758" s="266">
        <f>IF(K4758&lt;$C$1,$C$2-$C$1+1,$C$2-K4758+1)</f>
        <v>58</v>
      </c>
      <c r="N4758" s="268">
        <f>M4758/365</f>
        <v>0.15890410958904111</v>
      </c>
      <c r="O4758" s="269">
        <f>'Data and Parameter'!$E$4*'Data and Parameter'!$E$5*('Data and Parameter'!$E$6+'Data and Parameter'!$E$7)*'Data and Parameter'!$E$19*'Data and Parameter'!$E$14*'ER calculations'!N4758</f>
        <v>0.82276561017177985</v>
      </c>
    </row>
    <row r="4759" spans="1:15" ht="15">
      <c r="A4759" s="284">
        <v>4755</v>
      </c>
      <c r="B4759" s="287"/>
      <c r="C4759" s="287"/>
      <c r="D4759" s="284" t="s">
        <v>1376</v>
      </c>
      <c r="E4759" s="287"/>
      <c r="F4759" s="285" t="s">
        <v>4880</v>
      </c>
      <c r="G4759" s="266" t="s">
        <v>121</v>
      </c>
      <c r="H4759" s="266">
        <f>IF(G4759="Traditional Stove",0.1,0.2)</f>
        <v>0.1</v>
      </c>
      <c r="I4759" s="266">
        <f>YEAR(J4759)</f>
        <v>2023</v>
      </c>
      <c r="J4759" s="267">
        <v>44988</v>
      </c>
      <c r="K4759" s="267">
        <f>J4759+1</f>
        <v>44989</v>
      </c>
      <c r="L4759" s="266">
        <f>IF(M4759&lt;=365,1,2)</f>
        <v>1</v>
      </c>
      <c r="M4759" s="266">
        <f>IF(K4759&lt;$C$1,$C$2-$C$1+1,$C$2-K4759+1)</f>
        <v>58</v>
      </c>
      <c r="N4759" s="268">
        <f>M4759/365</f>
        <v>0.15890410958904111</v>
      </c>
      <c r="O4759" s="269">
        <f>'Data and Parameter'!$E$4*'Data and Parameter'!$E$5*('Data and Parameter'!$E$6+'Data and Parameter'!$E$7)*'Data and Parameter'!$E$19*'Data and Parameter'!$E$14*'ER calculations'!N4759</f>
        <v>0.82276561017177985</v>
      </c>
    </row>
    <row r="4760" spans="1:15" ht="15">
      <c r="A4760" s="284">
        <v>4756</v>
      </c>
      <c r="B4760" s="287"/>
      <c r="C4760" s="287"/>
      <c r="D4760" s="284" t="s">
        <v>1376</v>
      </c>
      <c r="E4760" s="287"/>
      <c r="F4760" s="285" t="s">
        <v>4881</v>
      </c>
      <c r="G4760" s="266" t="s">
        <v>121</v>
      </c>
      <c r="H4760" s="266">
        <f>IF(G4760="Traditional Stove",0.1,0.2)</f>
        <v>0.1</v>
      </c>
      <c r="I4760" s="266">
        <f>YEAR(J4760)</f>
        <v>2023</v>
      </c>
      <c r="J4760" s="267">
        <v>44988</v>
      </c>
      <c r="K4760" s="267">
        <f>J4760+1</f>
        <v>44989</v>
      </c>
      <c r="L4760" s="266">
        <f>IF(M4760&lt;=365,1,2)</f>
        <v>1</v>
      </c>
      <c r="M4760" s="266">
        <f>IF(K4760&lt;$C$1,$C$2-$C$1+1,$C$2-K4760+1)</f>
        <v>58</v>
      </c>
      <c r="N4760" s="268">
        <f>M4760/365</f>
        <v>0.15890410958904111</v>
      </c>
      <c r="O4760" s="269">
        <f>'Data and Parameter'!$E$4*'Data and Parameter'!$E$5*('Data and Parameter'!$E$6+'Data and Parameter'!$E$7)*'Data and Parameter'!$E$19*'Data and Parameter'!$E$14*'ER calculations'!N4760</f>
        <v>0.82276561017177985</v>
      </c>
    </row>
    <row r="4761" spans="1:15" ht="15">
      <c r="A4761" s="284">
        <v>4757</v>
      </c>
      <c r="B4761" s="287"/>
      <c r="C4761" s="287"/>
      <c r="D4761" s="284" t="s">
        <v>1376</v>
      </c>
      <c r="E4761" s="287"/>
      <c r="F4761" s="285" t="s">
        <v>4882</v>
      </c>
      <c r="G4761" s="266" t="s">
        <v>121</v>
      </c>
      <c r="H4761" s="266">
        <f>IF(G4761="Traditional Stove",0.1,0.2)</f>
        <v>0.1</v>
      </c>
      <c r="I4761" s="266">
        <f>YEAR(J4761)</f>
        <v>2023</v>
      </c>
      <c r="J4761" s="267">
        <v>44988</v>
      </c>
      <c r="K4761" s="267">
        <f>J4761+1</f>
        <v>44989</v>
      </c>
      <c r="L4761" s="266">
        <f>IF(M4761&lt;=365,1,2)</f>
        <v>1</v>
      </c>
      <c r="M4761" s="266">
        <f>IF(K4761&lt;$C$1,$C$2-$C$1+1,$C$2-K4761+1)</f>
        <v>58</v>
      </c>
      <c r="N4761" s="268">
        <f>M4761/365</f>
        <v>0.15890410958904111</v>
      </c>
      <c r="O4761" s="269">
        <f>'Data and Parameter'!$E$4*'Data and Parameter'!$E$5*('Data and Parameter'!$E$6+'Data and Parameter'!$E$7)*'Data and Parameter'!$E$19*'Data and Parameter'!$E$14*'ER calculations'!N4761</f>
        <v>0.82276561017177985</v>
      </c>
    </row>
    <row r="4762" spans="1:15" ht="15">
      <c r="A4762" s="284">
        <v>4758</v>
      </c>
      <c r="B4762" s="287"/>
      <c r="C4762" s="287"/>
      <c r="D4762" s="284" t="s">
        <v>1376</v>
      </c>
      <c r="E4762" s="287"/>
      <c r="F4762" s="285" t="s">
        <v>4883</v>
      </c>
      <c r="G4762" s="266" t="s">
        <v>121</v>
      </c>
      <c r="H4762" s="266">
        <f>IF(G4762="Traditional Stove",0.1,0.2)</f>
        <v>0.1</v>
      </c>
      <c r="I4762" s="266">
        <f>YEAR(J4762)</f>
        <v>2023</v>
      </c>
      <c r="J4762" s="267">
        <v>44988</v>
      </c>
      <c r="K4762" s="267">
        <f>J4762+1</f>
        <v>44989</v>
      </c>
      <c r="L4762" s="266">
        <f>IF(M4762&lt;=365,1,2)</f>
        <v>1</v>
      </c>
      <c r="M4762" s="266">
        <f>IF(K4762&lt;$C$1,$C$2-$C$1+1,$C$2-K4762+1)</f>
        <v>58</v>
      </c>
      <c r="N4762" s="268">
        <f>M4762/365</f>
        <v>0.15890410958904111</v>
      </c>
      <c r="O4762" s="269">
        <f>'Data and Parameter'!$E$4*'Data and Parameter'!$E$5*('Data and Parameter'!$E$6+'Data and Parameter'!$E$7)*'Data and Parameter'!$E$19*'Data and Parameter'!$E$14*'ER calculations'!N4762</f>
        <v>0.82276561017177985</v>
      </c>
    </row>
    <row r="4763" spans="1:15" ht="15">
      <c r="A4763" s="284">
        <v>4759</v>
      </c>
      <c r="B4763" s="287"/>
      <c r="C4763" s="287"/>
      <c r="D4763" s="284" t="s">
        <v>1376</v>
      </c>
      <c r="E4763" s="287"/>
      <c r="F4763" s="285" t="s">
        <v>4884</v>
      </c>
      <c r="G4763" s="266" t="s">
        <v>121</v>
      </c>
      <c r="H4763" s="266">
        <f>IF(G4763="Traditional Stove",0.1,0.2)</f>
        <v>0.1</v>
      </c>
      <c r="I4763" s="266">
        <f>YEAR(J4763)</f>
        <v>2023</v>
      </c>
      <c r="J4763" s="267">
        <v>44988</v>
      </c>
      <c r="K4763" s="267">
        <f>J4763+1</f>
        <v>44989</v>
      </c>
      <c r="L4763" s="266">
        <f>IF(M4763&lt;=365,1,2)</f>
        <v>1</v>
      </c>
      <c r="M4763" s="266">
        <f>IF(K4763&lt;$C$1,$C$2-$C$1+1,$C$2-K4763+1)</f>
        <v>58</v>
      </c>
      <c r="N4763" s="268">
        <f>M4763/365</f>
        <v>0.15890410958904111</v>
      </c>
      <c r="O4763" s="269">
        <f>'Data and Parameter'!$E$4*'Data and Parameter'!$E$5*('Data and Parameter'!$E$6+'Data and Parameter'!$E$7)*'Data and Parameter'!$E$19*'Data and Parameter'!$E$14*'ER calculations'!N4763</f>
        <v>0.82276561017177985</v>
      </c>
    </row>
    <row r="4764" spans="1:15" ht="15">
      <c r="A4764" s="284">
        <v>4760</v>
      </c>
      <c r="B4764" s="287"/>
      <c r="C4764" s="287"/>
      <c r="D4764" s="284" t="s">
        <v>1376</v>
      </c>
      <c r="E4764" s="287"/>
      <c r="F4764" s="285" t="s">
        <v>4885</v>
      </c>
      <c r="G4764" s="266" t="s">
        <v>121</v>
      </c>
      <c r="H4764" s="266">
        <f>IF(G4764="Traditional Stove",0.1,0.2)</f>
        <v>0.1</v>
      </c>
      <c r="I4764" s="266">
        <f>YEAR(J4764)</f>
        <v>2023</v>
      </c>
      <c r="J4764" s="267">
        <v>44988</v>
      </c>
      <c r="K4764" s="267">
        <f>J4764+1</f>
        <v>44989</v>
      </c>
      <c r="L4764" s="266">
        <f>IF(M4764&lt;=365,1,2)</f>
        <v>1</v>
      </c>
      <c r="M4764" s="266">
        <f>IF(K4764&lt;$C$1,$C$2-$C$1+1,$C$2-K4764+1)</f>
        <v>58</v>
      </c>
      <c r="N4764" s="268">
        <f>M4764/365</f>
        <v>0.15890410958904111</v>
      </c>
      <c r="O4764" s="269">
        <f>'Data and Parameter'!$E$4*'Data and Parameter'!$E$5*('Data and Parameter'!$E$6+'Data and Parameter'!$E$7)*'Data and Parameter'!$E$19*'Data and Parameter'!$E$14*'ER calculations'!N4764</f>
        <v>0.82276561017177985</v>
      </c>
    </row>
    <row r="4765" spans="1:15" ht="15">
      <c r="A4765" s="284">
        <v>4761</v>
      </c>
      <c r="B4765" s="287"/>
      <c r="C4765" s="287"/>
      <c r="D4765" s="284" t="s">
        <v>1376</v>
      </c>
      <c r="E4765" s="287"/>
      <c r="F4765" s="285" t="s">
        <v>4886</v>
      </c>
      <c r="G4765" s="266" t="s">
        <v>121</v>
      </c>
      <c r="H4765" s="266">
        <f>IF(G4765="Traditional Stove",0.1,0.2)</f>
        <v>0.1</v>
      </c>
      <c r="I4765" s="266">
        <f>YEAR(J4765)</f>
        <v>2023</v>
      </c>
      <c r="J4765" s="267">
        <v>44988</v>
      </c>
      <c r="K4765" s="267">
        <f>J4765+1</f>
        <v>44989</v>
      </c>
      <c r="L4765" s="266">
        <f>IF(M4765&lt;=365,1,2)</f>
        <v>1</v>
      </c>
      <c r="M4765" s="266">
        <f>IF(K4765&lt;$C$1,$C$2-$C$1+1,$C$2-K4765+1)</f>
        <v>58</v>
      </c>
      <c r="N4765" s="268">
        <f>M4765/365</f>
        <v>0.15890410958904111</v>
      </c>
      <c r="O4765" s="269">
        <f>'Data and Parameter'!$E$4*'Data and Parameter'!$E$5*('Data and Parameter'!$E$6+'Data and Parameter'!$E$7)*'Data and Parameter'!$E$19*'Data and Parameter'!$E$14*'ER calculations'!N4765</f>
        <v>0.82276561017177985</v>
      </c>
    </row>
    <row r="4766" spans="1:15" ht="15">
      <c r="A4766" s="284">
        <v>4762</v>
      </c>
      <c r="B4766" s="287"/>
      <c r="C4766" s="287"/>
      <c r="D4766" s="284" t="s">
        <v>1376</v>
      </c>
      <c r="E4766" s="287"/>
      <c r="F4766" s="285" t="s">
        <v>4887</v>
      </c>
      <c r="G4766" s="266" t="s">
        <v>121</v>
      </c>
      <c r="H4766" s="266">
        <f>IF(G4766="Traditional Stove",0.1,0.2)</f>
        <v>0.1</v>
      </c>
      <c r="I4766" s="266">
        <f>YEAR(J4766)</f>
        <v>2023</v>
      </c>
      <c r="J4766" s="267">
        <v>44988</v>
      </c>
      <c r="K4766" s="267">
        <f>J4766+1</f>
        <v>44989</v>
      </c>
      <c r="L4766" s="266">
        <f>IF(M4766&lt;=365,1,2)</f>
        <v>1</v>
      </c>
      <c r="M4766" s="266">
        <f>IF(K4766&lt;$C$1,$C$2-$C$1+1,$C$2-K4766+1)</f>
        <v>58</v>
      </c>
      <c r="N4766" s="268">
        <f>M4766/365</f>
        <v>0.15890410958904111</v>
      </c>
      <c r="O4766" s="269">
        <f>'Data and Parameter'!$E$4*'Data and Parameter'!$E$5*('Data and Parameter'!$E$6+'Data and Parameter'!$E$7)*'Data and Parameter'!$E$19*'Data and Parameter'!$E$14*'ER calculations'!N4766</f>
        <v>0.82276561017177985</v>
      </c>
    </row>
    <row r="4767" spans="1:15" ht="15">
      <c r="A4767" s="284">
        <v>4763</v>
      </c>
      <c r="B4767" s="287"/>
      <c r="C4767" s="287"/>
      <c r="D4767" s="284" t="s">
        <v>1376</v>
      </c>
      <c r="E4767" s="287"/>
      <c r="F4767" s="285" t="s">
        <v>4888</v>
      </c>
      <c r="G4767" s="266" t="s">
        <v>121</v>
      </c>
      <c r="H4767" s="266">
        <f>IF(G4767="Traditional Stove",0.1,0.2)</f>
        <v>0.1</v>
      </c>
      <c r="I4767" s="266">
        <f>YEAR(J4767)</f>
        <v>2023</v>
      </c>
      <c r="J4767" s="267">
        <v>44988</v>
      </c>
      <c r="K4767" s="267">
        <f>J4767+1</f>
        <v>44989</v>
      </c>
      <c r="L4767" s="266">
        <f>IF(M4767&lt;=365,1,2)</f>
        <v>1</v>
      </c>
      <c r="M4767" s="266">
        <f>IF(K4767&lt;$C$1,$C$2-$C$1+1,$C$2-K4767+1)</f>
        <v>58</v>
      </c>
      <c r="N4767" s="268">
        <f>M4767/365</f>
        <v>0.15890410958904111</v>
      </c>
      <c r="O4767" s="269">
        <f>'Data and Parameter'!$E$4*'Data and Parameter'!$E$5*('Data and Parameter'!$E$6+'Data and Parameter'!$E$7)*'Data and Parameter'!$E$19*'Data and Parameter'!$E$14*'ER calculations'!N4767</f>
        <v>0.82276561017177985</v>
      </c>
    </row>
    <row r="4768" spans="1:15" ht="15">
      <c r="A4768" s="284">
        <v>4764</v>
      </c>
      <c r="B4768" s="287"/>
      <c r="C4768" s="287"/>
      <c r="D4768" s="284" t="s">
        <v>1376</v>
      </c>
      <c r="E4768" s="287"/>
      <c r="F4768" s="285" t="s">
        <v>4889</v>
      </c>
      <c r="G4768" s="266" t="s">
        <v>121</v>
      </c>
      <c r="H4768" s="266">
        <f>IF(G4768="Traditional Stove",0.1,0.2)</f>
        <v>0.1</v>
      </c>
      <c r="I4768" s="266">
        <f>YEAR(J4768)</f>
        <v>2023</v>
      </c>
      <c r="J4768" s="267">
        <v>44988</v>
      </c>
      <c r="K4768" s="267">
        <f>J4768+1</f>
        <v>44989</v>
      </c>
      <c r="L4768" s="266">
        <f>IF(M4768&lt;=365,1,2)</f>
        <v>1</v>
      </c>
      <c r="M4768" s="266">
        <f>IF(K4768&lt;$C$1,$C$2-$C$1+1,$C$2-K4768+1)</f>
        <v>58</v>
      </c>
      <c r="N4768" s="268">
        <f>M4768/365</f>
        <v>0.15890410958904111</v>
      </c>
      <c r="O4768" s="269">
        <f>'Data and Parameter'!$E$4*'Data and Parameter'!$E$5*('Data and Parameter'!$E$6+'Data and Parameter'!$E$7)*'Data and Parameter'!$E$19*'Data and Parameter'!$E$14*'ER calculations'!N4768</f>
        <v>0.82276561017177985</v>
      </c>
    </row>
    <row r="4769" spans="1:15" ht="15">
      <c r="A4769" s="284">
        <v>4765</v>
      </c>
      <c r="B4769" s="287"/>
      <c r="C4769" s="287"/>
      <c r="D4769" s="284" t="s">
        <v>1376</v>
      </c>
      <c r="E4769" s="287"/>
      <c r="F4769" s="285" t="s">
        <v>4890</v>
      </c>
      <c r="G4769" s="266" t="s">
        <v>121</v>
      </c>
      <c r="H4769" s="266">
        <f>IF(G4769="Traditional Stove",0.1,0.2)</f>
        <v>0.1</v>
      </c>
      <c r="I4769" s="266">
        <f>YEAR(J4769)</f>
        <v>2023</v>
      </c>
      <c r="J4769" s="267">
        <v>44988</v>
      </c>
      <c r="K4769" s="267">
        <f>J4769+1</f>
        <v>44989</v>
      </c>
      <c r="L4769" s="266">
        <f>IF(M4769&lt;=365,1,2)</f>
        <v>1</v>
      </c>
      <c r="M4769" s="266">
        <f>IF(K4769&lt;$C$1,$C$2-$C$1+1,$C$2-K4769+1)</f>
        <v>58</v>
      </c>
      <c r="N4769" s="268">
        <f>M4769/365</f>
        <v>0.15890410958904111</v>
      </c>
      <c r="O4769" s="269">
        <f>'Data and Parameter'!$E$4*'Data and Parameter'!$E$5*('Data and Parameter'!$E$6+'Data and Parameter'!$E$7)*'Data and Parameter'!$E$19*'Data and Parameter'!$E$14*'ER calculations'!N4769</f>
        <v>0.82276561017177985</v>
      </c>
    </row>
    <row r="4770" spans="1:15" ht="15">
      <c r="A4770" s="284">
        <v>4766</v>
      </c>
      <c r="B4770" s="287"/>
      <c r="C4770" s="287"/>
      <c r="D4770" s="284" t="s">
        <v>1376</v>
      </c>
      <c r="E4770" s="287"/>
      <c r="F4770" s="285" t="s">
        <v>4891</v>
      </c>
      <c r="G4770" s="266" t="s">
        <v>121</v>
      </c>
      <c r="H4770" s="266">
        <f>IF(G4770="Traditional Stove",0.1,0.2)</f>
        <v>0.1</v>
      </c>
      <c r="I4770" s="266">
        <f>YEAR(J4770)</f>
        <v>2023</v>
      </c>
      <c r="J4770" s="267">
        <v>44988</v>
      </c>
      <c r="K4770" s="267">
        <f>J4770+1</f>
        <v>44989</v>
      </c>
      <c r="L4770" s="266">
        <f>IF(M4770&lt;=365,1,2)</f>
        <v>1</v>
      </c>
      <c r="M4770" s="266">
        <f>IF(K4770&lt;$C$1,$C$2-$C$1+1,$C$2-K4770+1)</f>
        <v>58</v>
      </c>
      <c r="N4770" s="268">
        <f>M4770/365</f>
        <v>0.15890410958904111</v>
      </c>
      <c r="O4770" s="269">
        <f>'Data and Parameter'!$E$4*'Data and Parameter'!$E$5*('Data and Parameter'!$E$6+'Data and Parameter'!$E$7)*'Data and Parameter'!$E$19*'Data and Parameter'!$E$14*'ER calculations'!N4770</f>
        <v>0.82276561017177985</v>
      </c>
    </row>
    <row r="4771" spans="1:15" ht="15">
      <c r="A4771" s="284">
        <v>4767</v>
      </c>
      <c r="B4771" s="287"/>
      <c r="C4771" s="287"/>
      <c r="D4771" s="284" t="s">
        <v>1376</v>
      </c>
      <c r="E4771" s="287"/>
      <c r="F4771" s="285" t="s">
        <v>4892</v>
      </c>
      <c r="G4771" s="266" t="s">
        <v>121</v>
      </c>
      <c r="H4771" s="266">
        <f>IF(G4771="Traditional Stove",0.1,0.2)</f>
        <v>0.1</v>
      </c>
      <c r="I4771" s="266">
        <f>YEAR(J4771)</f>
        <v>2023</v>
      </c>
      <c r="J4771" s="267">
        <v>44988</v>
      </c>
      <c r="K4771" s="267">
        <f>J4771+1</f>
        <v>44989</v>
      </c>
      <c r="L4771" s="266">
        <f>IF(M4771&lt;=365,1,2)</f>
        <v>1</v>
      </c>
      <c r="M4771" s="266">
        <f>IF(K4771&lt;$C$1,$C$2-$C$1+1,$C$2-K4771+1)</f>
        <v>58</v>
      </c>
      <c r="N4771" s="268">
        <f>M4771/365</f>
        <v>0.15890410958904111</v>
      </c>
      <c r="O4771" s="269">
        <f>'Data and Parameter'!$E$4*'Data and Parameter'!$E$5*('Data and Parameter'!$E$6+'Data and Parameter'!$E$7)*'Data and Parameter'!$E$19*'Data and Parameter'!$E$14*'ER calculations'!N4771</f>
        <v>0.82276561017177985</v>
      </c>
    </row>
    <row r="4772" spans="1:15" ht="15">
      <c r="A4772" s="284">
        <v>4768</v>
      </c>
      <c r="B4772" s="287"/>
      <c r="C4772" s="287"/>
      <c r="D4772" s="284" t="s">
        <v>1376</v>
      </c>
      <c r="E4772" s="287"/>
      <c r="F4772" s="285" t="s">
        <v>4893</v>
      </c>
      <c r="G4772" s="266" t="s">
        <v>121</v>
      </c>
      <c r="H4772" s="266">
        <f>IF(G4772="Traditional Stove",0.1,0.2)</f>
        <v>0.1</v>
      </c>
      <c r="I4772" s="266">
        <f>YEAR(J4772)</f>
        <v>2023</v>
      </c>
      <c r="J4772" s="267">
        <v>44988</v>
      </c>
      <c r="K4772" s="267">
        <f>J4772+1</f>
        <v>44989</v>
      </c>
      <c r="L4772" s="266">
        <f>IF(M4772&lt;=365,1,2)</f>
        <v>1</v>
      </c>
      <c r="M4772" s="266">
        <f>IF(K4772&lt;$C$1,$C$2-$C$1+1,$C$2-K4772+1)</f>
        <v>58</v>
      </c>
      <c r="N4772" s="268">
        <f>M4772/365</f>
        <v>0.15890410958904111</v>
      </c>
      <c r="O4772" s="269">
        <f>'Data and Parameter'!$E$4*'Data and Parameter'!$E$5*('Data and Parameter'!$E$6+'Data and Parameter'!$E$7)*'Data and Parameter'!$E$19*'Data and Parameter'!$E$14*'ER calculations'!N4772</f>
        <v>0.82276561017177985</v>
      </c>
    </row>
    <row r="4773" spans="1:15" ht="15">
      <c r="A4773" s="284">
        <v>4769</v>
      </c>
      <c r="B4773" s="287"/>
      <c r="C4773" s="287"/>
      <c r="D4773" s="284" t="s">
        <v>1376</v>
      </c>
      <c r="E4773" s="287"/>
      <c r="F4773" s="285" t="s">
        <v>4894</v>
      </c>
      <c r="G4773" s="266" t="s">
        <v>121</v>
      </c>
      <c r="H4773" s="266">
        <f>IF(G4773="Traditional Stove",0.1,0.2)</f>
        <v>0.1</v>
      </c>
      <c r="I4773" s="266">
        <f>YEAR(J4773)</f>
        <v>2023</v>
      </c>
      <c r="J4773" s="267">
        <v>44988</v>
      </c>
      <c r="K4773" s="267">
        <f>J4773+1</f>
        <v>44989</v>
      </c>
      <c r="L4773" s="266">
        <f>IF(M4773&lt;=365,1,2)</f>
        <v>1</v>
      </c>
      <c r="M4773" s="266">
        <f>IF(K4773&lt;$C$1,$C$2-$C$1+1,$C$2-K4773+1)</f>
        <v>58</v>
      </c>
      <c r="N4773" s="268">
        <f>M4773/365</f>
        <v>0.15890410958904111</v>
      </c>
      <c r="O4773" s="269">
        <f>'Data and Parameter'!$E$4*'Data and Parameter'!$E$5*('Data and Parameter'!$E$6+'Data and Parameter'!$E$7)*'Data and Parameter'!$E$19*'Data and Parameter'!$E$14*'ER calculations'!N4773</f>
        <v>0.82276561017177985</v>
      </c>
    </row>
    <row r="4774" spans="1:15" ht="15">
      <c r="A4774" s="284">
        <v>4770</v>
      </c>
      <c r="B4774" s="287"/>
      <c r="C4774" s="287"/>
      <c r="D4774" s="284" t="s">
        <v>1376</v>
      </c>
      <c r="E4774" s="287"/>
      <c r="F4774" s="285" t="s">
        <v>4895</v>
      </c>
      <c r="G4774" s="266" t="s">
        <v>121</v>
      </c>
      <c r="H4774" s="266">
        <f>IF(G4774="Traditional Stove",0.1,0.2)</f>
        <v>0.1</v>
      </c>
      <c r="I4774" s="266">
        <f>YEAR(J4774)</f>
        <v>2023</v>
      </c>
      <c r="J4774" s="267">
        <v>44988</v>
      </c>
      <c r="K4774" s="267">
        <f>J4774+1</f>
        <v>44989</v>
      </c>
      <c r="L4774" s="266">
        <f>IF(M4774&lt;=365,1,2)</f>
        <v>1</v>
      </c>
      <c r="M4774" s="266">
        <f>IF(K4774&lt;$C$1,$C$2-$C$1+1,$C$2-K4774+1)</f>
        <v>58</v>
      </c>
      <c r="N4774" s="268">
        <f>M4774/365</f>
        <v>0.15890410958904111</v>
      </c>
      <c r="O4774" s="269">
        <f>'Data and Parameter'!$E$4*'Data and Parameter'!$E$5*('Data and Parameter'!$E$6+'Data and Parameter'!$E$7)*'Data and Parameter'!$E$19*'Data and Parameter'!$E$14*'ER calculations'!N4774</f>
        <v>0.82276561017177985</v>
      </c>
    </row>
    <row r="4775" spans="1:15" ht="15">
      <c r="A4775" s="284">
        <v>4771</v>
      </c>
      <c r="B4775" s="287"/>
      <c r="C4775" s="287"/>
      <c r="D4775" s="284" t="s">
        <v>1376</v>
      </c>
      <c r="E4775" s="287"/>
      <c r="F4775" s="285" t="s">
        <v>4896</v>
      </c>
      <c r="G4775" s="266" t="s">
        <v>121</v>
      </c>
      <c r="H4775" s="266">
        <f>IF(G4775="Traditional Stove",0.1,0.2)</f>
        <v>0.1</v>
      </c>
      <c r="I4775" s="266">
        <f>YEAR(J4775)</f>
        <v>2023</v>
      </c>
      <c r="J4775" s="267">
        <v>44988</v>
      </c>
      <c r="K4775" s="267">
        <f>J4775+1</f>
        <v>44989</v>
      </c>
      <c r="L4775" s="266">
        <f>IF(M4775&lt;=365,1,2)</f>
        <v>1</v>
      </c>
      <c r="M4775" s="266">
        <f>IF(K4775&lt;$C$1,$C$2-$C$1+1,$C$2-K4775+1)</f>
        <v>58</v>
      </c>
      <c r="N4775" s="268">
        <f>M4775/365</f>
        <v>0.15890410958904111</v>
      </c>
      <c r="O4775" s="269">
        <f>'Data and Parameter'!$E$4*'Data and Parameter'!$E$5*('Data and Parameter'!$E$6+'Data and Parameter'!$E$7)*'Data and Parameter'!$E$19*'Data and Parameter'!$E$14*'ER calculations'!N4775</f>
        <v>0.82276561017177985</v>
      </c>
    </row>
    <row r="4776" spans="1:15" ht="15">
      <c r="A4776" s="284">
        <v>4772</v>
      </c>
      <c r="B4776" s="287"/>
      <c r="C4776" s="287"/>
      <c r="D4776" s="284" t="s">
        <v>1376</v>
      </c>
      <c r="E4776" s="287"/>
      <c r="F4776" s="285" t="s">
        <v>4897</v>
      </c>
      <c r="G4776" s="266" t="s">
        <v>121</v>
      </c>
      <c r="H4776" s="266">
        <f>IF(G4776="Traditional Stove",0.1,0.2)</f>
        <v>0.1</v>
      </c>
      <c r="I4776" s="266">
        <f>YEAR(J4776)</f>
        <v>2023</v>
      </c>
      <c r="J4776" s="267">
        <v>44988</v>
      </c>
      <c r="K4776" s="267">
        <f>J4776+1</f>
        <v>44989</v>
      </c>
      <c r="L4776" s="266">
        <f>IF(M4776&lt;=365,1,2)</f>
        <v>1</v>
      </c>
      <c r="M4776" s="266">
        <f>IF(K4776&lt;$C$1,$C$2-$C$1+1,$C$2-K4776+1)</f>
        <v>58</v>
      </c>
      <c r="N4776" s="268">
        <f>M4776/365</f>
        <v>0.15890410958904111</v>
      </c>
      <c r="O4776" s="269">
        <f>'Data and Parameter'!$E$4*'Data and Parameter'!$E$5*('Data and Parameter'!$E$6+'Data and Parameter'!$E$7)*'Data and Parameter'!$E$19*'Data and Parameter'!$E$14*'ER calculations'!N4776</f>
        <v>0.82276561017177985</v>
      </c>
    </row>
    <row r="4777" spans="1:15" ht="15">
      <c r="A4777" s="284">
        <v>4773</v>
      </c>
      <c r="B4777" s="287"/>
      <c r="C4777" s="287"/>
      <c r="D4777" s="284" t="s">
        <v>1376</v>
      </c>
      <c r="E4777" s="287"/>
      <c r="F4777" s="285" t="s">
        <v>4898</v>
      </c>
      <c r="G4777" s="266" t="s">
        <v>121</v>
      </c>
      <c r="H4777" s="266">
        <f>IF(G4777="Traditional Stove",0.1,0.2)</f>
        <v>0.1</v>
      </c>
      <c r="I4777" s="266">
        <f>YEAR(J4777)</f>
        <v>2023</v>
      </c>
      <c r="J4777" s="267">
        <v>44988</v>
      </c>
      <c r="K4777" s="267">
        <f>J4777+1</f>
        <v>44989</v>
      </c>
      <c r="L4777" s="266">
        <f>IF(M4777&lt;=365,1,2)</f>
        <v>1</v>
      </c>
      <c r="M4777" s="266">
        <f>IF(K4777&lt;$C$1,$C$2-$C$1+1,$C$2-K4777+1)</f>
        <v>58</v>
      </c>
      <c r="N4777" s="268">
        <f>M4777/365</f>
        <v>0.15890410958904111</v>
      </c>
      <c r="O4777" s="269">
        <f>'Data and Parameter'!$E$4*'Data and Parameter'!$E$5*('Data and Parameter'!$E$6+'Data and Parameter'!$E$7)*'Data and Parameter'!$E$19*'Data and Parameter'!$E$14*'ER calculations'!N4777</f>
        <v>0.82276561017177985</v>
      </c>
    </row>
    <row r="4778" spans="1:15" ht="15">
      <c r="A4778" s="284">
        <v>4774</v>
      </c>
      <c r="B4778" s="287"/>
      <c r="C4778" s="287"/>
      <c r="D4778" s="284" t="s">
        <v>1376</v>
      </c>
      <c r="E4778" s="287"/>
      <c r="F4778" s="285" t="s">
        <v>4899</v>
      </c>
      <c r="G4778" s="266" t="s">
        <v>121</v>
      </c>
      <c r="H4778" s="266">
        <f>IF(G4778="Traditional Stove",0.1,0.2)</f>
        <v>0.1</v>
      </c>
      <c r="I4778" s="266">
        <f>YEAR(J4778)</f>
        <v>2023</v>
      </c>
      <c r="J4778" s="267">
        <v>44988</v>
      </c>
      <c r="K4778" s="267">
        <f>J4778+1</f>
        <v>44989</v>
      </c>
      <c r="L4778" s="266">
        <f>IF(M4778&lt;=365,1,2)</f>
        <v>1</v>
      </c>
      <c r="M4778" s="266">
        <f>IF(K4778&lt;$C$1,$C$2-$C$1+1,$C$2-K4778+1)</f>
        <v>58</v>
      </c>
      <c r="N4778" s="268">
        <f>M4778/365</f>
        <v>0.15890410958904111</v>
      </c>
      <c r="O4778" s="269">
        <f>'Data and Parameter'!$E$4*'Data and Parameter'!$E$5*('Data and Parameter'!$E$6+'Data and Parameter'!$E$7)*'Data and Parameter'!$E$19*'Data and Parameter'!$E$14*'ER calculations'!N4778</f>
        <v>0.82276561017177985</v>
      </c>
    </row>
    <row r="4779" spans="1:15" ht="15">
      <c r="A4779" s="284">
        <v>4775</v>
      </c>
      <c r="B4779" s="287"/>
      <c r="C4779" s="287"/>
      <c r="D4779" s="284" t="s">
        <v>1376</v>
      </c>
      <c r="E4779" s="287"/>
      <c r="F4779" s="285" t="s">
        <v>4900</v>
      </c>
      <c r="G4779" s="266" t="s">
        <v>121</v>
      </c>
      <c r="H4779" s="266">
        <f>IF(G4779="Traditional Stove",0.1,0.2)</f>
        <v>0.1</v>
      </c>
      <c r="I4779" s="266">
        <f>YEAR(J4779)</f>
        <v>2023</v>
      </c>
      <c r="J4779" s="267">
        <v>44988</v>
      </c>
      <c r="K4779" s="267">
        <f>J4779+1</f>
        <v>44989</v>
      </c>
      <c r="L4779" s="266">
        <f>IF(M4779&lt;=365,1,2)</f>
        <v>1</v>
      </c>
      <c r="M4779" s="266">
        <f>IF(K4779&lt;$C$1,$C$2-$C$1+1,$C$2-K4779+1)</f>
        <v>58</v>
      </c>
      <c r="N4779" s="268">
        <f>M4779/365</f>
        <v>0.15890410958904111</v>
      </c>
      <c r="O4779" s="269">
        <f>'Data and Parameter'!$E$4*'Data and Parameter'!$E$5*('Data and Parameter'!$E$6+'Data and Parameter'!$E$7)*'Data and Parameter'!$E$19*'Data and Parameter'!$E$14*'ER calculations'!N4779</f>
        <v>0.82276561017177985</v>
      </c>
    </row>
    <row r="4780" spans="1:15" ht="15">
      <c r="A4780" s="284">
        <v>4776</v>
      </c>
      <c r="B4780" s="287"/>
      <c r="C4780" s="287"/>
      <c r="D4780" s="284" t="s">
        <v>1376</v>
      </c>
      <c r="E4780" s="287"/>
      <c r="F4780" s="285" t="s">
        <v>4901</v>
      </c>
      <c r="G4780" s="266" t="s">
        <v>121</v>
      </c>
      <c r="H4780" s="266">
        <f>IF(G4780="Traditional Stove",0.1,0.2)</f>
        <v>0.1</v>
      </c>
      <c r="I4780" s="266">
        <f>YEAR(J4780)</f>
        <v>2023</v>
      </c>
      <c r="J4780" s="267">
        <v>44988</v>
      </c>
      <c r="K4780" s="267">
        <f>J4780+1</f>
        <v>44989</v>
      </c>
      <c r="L4780" s="266">
        <f>IF(M4780&lt;=365,1,2)</f>
        <v>1</v>
      </c>
      <c r="M4780" s="266">
        <f>IF(K4780&lt;$C$1,$C$2-$C$1+1,$C$2-K4780+1)</f>
        <v>58</v>
      </c>
      <c r="N4780" s="268">
        <f>M4780/365</f>
        <v>0.15890410958904111</v>
      </c>
      <c r="O4780" s="269">
        <f>'Data and Parameter'!$E$4*'Data and Parameter'!$E$5*('Data and Parameter'!$E$6+'Data and Parameter'!$E$7)*'Data and Parameter'!$E$19*'Data and Parameter'!$E$14*'ER calculations'!N4780</f>
        <v>0.82276561017177985</v>
      </c>
    </row>
    <row r="4781" spans="1:15" ht="15">
      <c r="A4781" s="284">
        <v>4777</v>
      </c>
      <c r="B4781" s="287"/>
      <c r="C4781" s="287"/>
      <c r="D4781" s="284" t="s">
        <v>1376</v>
      </c>
      <c r="E4781" s="287"/>
      <c r="F4781" s="285" t="s">
        <v>4902</v>
      </c>
      <c r="G4781" s="266" t="s">
        <v>121</v>
      </c>
      <c r="H4781" s="266">
        <f>IF(G4781="Traditional Stove",0.1,0.2)</f>
        <v>0.1</v>
      </c>
      <c r="I4781" s="266">
        <f>YEAR(J4781)</f>
        <v>2023</v>
      </c>
      <c r="J4781" s="267">
        <v>44988</v>
      </c>
      <c r="K4781" s="267">
        <f>J4781+1</f>
        <v>44989</v>
      </c>
      <c r="L4781" s="266">
        <f>IF(M4781&lt;=365,1,2)</f>
        <v>1</v>
      </c>
      <c r="M4781" s="266">
        <f>IF(K4781&lt;$C$1,$C$2-$C$1+1,$C$2-K4781+1)</f>
        <v>58</v>
      </c>
      <c r="N4781" s="268">
        <f>M4781/365</f>
        <v>0.15890410958904111</v>
      </c>
      <c r="O4781" s="269">
        <f>'Data and Parameter'!$E$4*'Data and Parameter'!$E$5*('Data and Parameter'!$E$6+'Data and Parameter'!$E$7)*'Data and Parameter'!$E$19*'Data and Parameter'!$E$14*'ER calculations'!N4781</f>
        <v>0.82276561017177985</v>
      </c>
    </row>
    <row r="4782" spans="1:15" ht="15">
      <c r="A4782" s="284">
        <v>4778</v>
      </c>
      <c r="B4782" s="287"/>
      <c r="C4782" s="287"/>
      <c r="D4782" s="284" t="s">
        <v>1376</v>
      </c>
      <c r="E4782" s="287"/>
      <c r="F4782" s="285" t="s">
        <v>4903</v>
      </c>
      <c r="G4782" s="266" t="s">
        <v>121</v>
      </c>
      <c r="H4782" s="266">
        <f>IF(G4782="Traditional Stove",0.1,0.2)</f>
        <v>0.1</v>
      </c>
      <c r="I4782" s="266">
        <f>YEAR(J4782)</f>
        <v>2023</v>
      </c>
      <c r="J4782" s="267">
        <v>44988</v>
      </c>
      <c r="K4782" s="267">
        <f>J4782+1</f>
        <v>44989</v>
      </c>
      <c r="L4782" s="266">
        <f>IF(M4782&lt;=365,1,2)</f>
        <v>1</v>
      </c>
      <c r="M4782" s="266">
        <f>IF(K4782&lt;$C$1,$C$2-$C$1+1,$C$2-K4782+1)</f>
        <v>58</v>
      </c>
      <c r="N4782" s="268">
        <f>M4782/365</f>
        <v>0.15890410958904111</v>
      </c>
      <c r="O4782" s="269">
        <f>'Data and Parameter'!$E$4*'Data and Parameter'!$E$5*('Data and Parameter'!$E$6+'Data and Parameter'!$E$7)*'Data and Parameter'!$E$19*'Data and Parameter'!$E$14*'ER calculations'!N4782</f>
        <v>0.82276561017177985</v>
      </c>
    </row>
    <row r="4783" spans="1:15" ht="15">
      <c r="A4783" s="284">
        <v>4779</v>
      </c>
      <c r="B4783" s="287"/>
      <c r="C4783" s="287"/>
      <c r="D4783" s="284" t="s">
        <v>1376</v>
      </c>
      <c r="E4783" s="287"/>
      <c r="F4783" s="285" t="s">
        <v>4904</v>
      </c>
      <c r="G4783" s="266" t="s">
        <v>121</v>
      </c>
      <c r="H4783" s="266">
        <f>IF(G4783="Traditional Stove",0.1,0.2)</f>
        <v>0.1</v>
      </c>
      <c r="I4783" s="266">
        <f>YEAR(J4783)</f>
        <v>2023</v>
      </c>
      <c r="J4783" s="267">
        <v>44988</v>
      </c>
      <c r="K4783" s="267">
        <f>J4783+1</f>
        <v>44989</v>
      </c>
      <c r="L4783" s="266">
        <f>IF(M4783&lt;=365,1,2)</f>
        <v>1</v>
      </c>
      <c r="M4783" s="266">
        <f>IF(K4783&lt;$C$1,$C$2-$C$1+1,$C$2-K4783+1)</f>
        <v>58</v>
      </c>
      <c r="N4783" s="268">
        <f>M4783/365</f>
        <v>0.15890410958904111</v>
      </c>
      <c r="O4783" s="269">
        <f>'Data and Parameter'!$E$4*'Data and Parameter'!$E$5*('Data and Parameter'!$E$6+'Data and Parameter'!$E$7)*'Data and Parameter'!$E$19*'Data and Parameter'!$E$14*'ER calculations'!N4783</f>
        <v>0.82276561017177985</v>
      </c>
    </row>
    <row r="4784" spans="1:15" ht="15">
      <c r="A4784" s="284">
        <v>4780</v>
      </c>
      <c r="B4784" s="287"/>
      <c r="C4784" s="287"/>
      <c r="D4784" s="284" t="s">
        <v>1376</v>
      </c>
      <c r="E4784" s="287"/>
      <c r="F4784" s="285" t="s">
        <v>4905</v>
      </c>
      <c r="G4784" s="266" t="s">
        <v>121</v>
      </c>
      <c r="H4784" s="266">
        <f>IF(G4784="Traditional Stove",0.1,0.2)</f>
        <v>0.1</v>
      </c>
      <c r="I4784" s="266">
        <f>YEAR(J4784)</f>
        <v>2023</v>
      </c>
      <c r="J4784" s="267">
        <v>44988</v>
      </c>
      <c r="K4784" s="267">
        <f>J4784+1</f>
        <v>44989</v>
      </c>
      <c r="L4784" s="266">
        <f>IF(M4784&lt;=365,1,2)</f>
        <v>1</v>
      </c>
      <c r="M4784" s="266">
        <f>IF(K4784&lt;$C$1,$C$2-$C$1+1,$C$2-K4784+1)</f>
        <v>58</v>
      </c>
      <c r="N4784" s="268">
        <f>M4784/365</f>
        <v>0.15890410958904111</v>
      </c>
      <c r="O4784" s="269">
        <f>'Data and Parameter'!$E$4*'Data and Parameter'!$E$5*('Data and Parameter'!$E$6+'Data and Parameter'!$E$7)*'Data and Parameter'!$E$19*'Data and Parameter'!$E$14*'ER calculations'!N4784</f>
        <v>0.82276561017177985</v>
      </c>
    </row>
    <row r="4785" spans="1:15" ht="15">
      <c r="A4785" s="284">
        <v>4781</v>
      </c>
      <c r="B4785" s="287"/>
      <c r="C4785" s="287"/>
      <c r="D4785" s="284" t="s">
        <v>119</v>
      </c>
      <c r="E4785" s="287"/>
      <c r="F4785" s="285" t="s">
        <v>4906</v>
      </c>
      <c r="G4785" s="266" t="s">
        <v>121</v>
      </c>
      <c r="H4785" s="266">
        <f>IF(G4785="Traditional Stove",0.1,0.2)</f>
        <v>0.1</v>
      </c>
      <c r="I4785" s="266">
        <f>YEAR(J4785)</f>
        <v>2023</v>
      </c>
      <c r="J4785" s="267">
        <v>44998</v>
      </c>
      <c r="K4785" s="267">
        <f>J4785+1</f>
        <v>44999</v>
      </c>
      <c r="L4785" s="266">
        <f>IF(M4785&lt;=365,1,2)</f>
        <v>1</v>
      </c>
      <c r="M4785" s="266">
        <f>IF(K4785&lt;$C$1,$C$2-$C$1+1,$C$2-K4785+1)</f>
        <v>48</v>
      </c>
      <c r="N4785" s="268">
        <f>M4785/365</f>
        <v>0.13150684931506848</v>
      </c>
      <c r="O4785" s="269">
        <f>'Data and Parameter'!$E$4*'Data and Parameter'!$E$5*('Data and Parameter'!$E$6+'Data and Parameter'!$E$7)*'Data and Parameter'!$E$19*'Data and Parameter'!$E$14*'ER calculations'!N4785</f>
        <v>0.68090947048699002</v>
      </c>
    </row>
    <row r="4786" spans="1:15" ht="15">
      <c r="A4786" s="284">
        <v>4782</v>
      </c>
      <c r="B4786" s="287"/>
      <c r="C4786" s="287"/>
      <c r="D4786" s="284" t="s">
        <v>1376</v>
      </c>
      <c r="E4786" s="287"/>
      <c r="F4786" s="285" t="s">
        <v>4907</v>
      </c>
      <c r="G4786" s="266" t="s">
        <v>121</v>
      </c>
      <c r="H4786" s="266">
        <f>IF(G4786="Traditional Stove",0.1,0.2)</f>
        <v>0.1</v>
      </c>
      <c r="I4786" s="266">
        <f>YEAR(J4786)</f>
        <v>2023</v>
      </c>
      <c r="J4786" s="267">
        <v>44988</v>
      </c>
      <c r="K4786" s="267">
        <f>J4786+1</f>
        <v>44989</v>
      </c>
      <c r="L4786" s="266">
        <f>IF(M4786&lt;=365,1,2)</f>
        <v>1</v>
      </c>
      <c r="M4786" s="266">
        <f>IF(K4786&lt;$C$1,$C$2-$C$1+1,$C$2-K4786+1)</f>
        <v>58</v>
      </c>
      <c r="N4786" s="268">
        <f>M4786/365</f>
        <v>0.15890410958904111</v>
      </c>
      <c r="O4786" s="269">
        <f>'Data and Parameter'!$E$4*'Data and Parameter'!$E$5*('Data and Parameter'!$E$6+'Data and Parameter'!$E$7)*'Data and Parameter'!$E$19*'Data and Parameter'!$E$14*'ER calculations'!N4786</f>
        <v>0.82276561017177985</v>
      </c>
    </row>
    <row r="4787" spans="1:15" ht="15">
      <c r="A4787" s="284">
        <v>4783</v>
      </c>
      <c r="B4787" s="287"/>
      <c r="C4787" s="287"/>
      <c r="D4787" s="284" t="s">
        <v>119</v>
      </c>
      <c r="E4787" s="287"/>
      <c r="F4787" s="285" t="s">
        <v>4908</v>
      </c>
      <c r="G4787" s="266" t="s">
        <v>121</v>
      </c>
      <c r="H4787" s="266">
        <f>IF(G4787="Traditional Stove",0.1,0.2)</f>
        <v>0.1</v>
      </c>
      <c r="I4787" s="266">
        <f>YEAR(J4787)</f>
        <v>2023</v>
      </c>
      <c r="J4787" s="267">
        <v>44998</v>
      </c>
      <c r="K4787" s="267">
        <f>J4787+1</f>
        <v>44999</v>
      </c>
      <c r="L4787" s="266">
        <f>IF(M4787&lt;=365,1,2)</f>
        <v>1</v>
      </c>
      <c r="M4787" s="266">
        <f>IF(K4787&lt;$C$1,$C$2-$C$1+1,$C$2-K4787+1)</f>
        <v>48</v>
      </c>
      <c r="N4787" s="268">
        <f>M4787/365</f>
        <v>0.13150684931506848</v>
      </c>
      <c r="O4787" s="269">
        <f>'Data and Parameter'!$E$4*'Data and Parameter'!$E$5*('Data and Parameter'!$E$6+'Data and Parameter'!$E$7)*'Data and Parameter'!$E$19*'Data and Parameter'!$E$14*'ER calculations'!N4787</f>
        <v>0.68090947048699002</v>
      </c>
    </row>
    <row r="4788" spans="1:15" ht="15">
      <c r="A4788" s="284">
        <v>4784</v>
      </c>
      <c r="B4788" s="287"/>
      <c r="C4788" s="287"/>
      <c r="D4788" s="284" t="s">
        <v>119</v>
      </c>
      <c r="E4788" s="287"/>
      <c r="F4788" s="285" t="s">
        <v>4909</v>
      </c>
      <c r="G4788" s="266" t="s">
        <v>121</v>
      </c>
      <c r="H4788" s="266">
        <f>IF(G4788="Traditional Stove",0.1,0.2)</f>
        <v>0.1</v>
      </c>
      <c r="I4788" s="266">
        <f>YEAR(J4788)</f>
        <v>2023</v>
      </c>
      <c r="J4788" s="267">
        <v>44998</v>
      </c>
      <c r="K4788" s="267">
        <f>J4788+1</f>
        <v>44999</v>
      </c>
      <c r="L4788" s="266">
        <f>IF(M4788&lt;=365,1,2)</f>
        <v>1</v>
      </c>
      <c r="M4788" s="266">
        <f>IF(K4788&lt;$C$1,$C$2-$C$1+1,$C$2-K4788+1)</f>
        <v>48</v>
      </c>
      <c r="N4788" s="268">
        <f>M4788/365</f>
        <v>0.13150684931506848</v>
      </c>
      <c r="O4788" s="269">
        <f>'Data and Parameter'!$E$4*'Data and Parameter'!$E$5*('Data and Parameter'!$E$6+'Data and Parameter'!$E$7)*'Data and Parameter'!$E$19*'Data and Parameter'!$E$14*'ER calculations'!N4788</f>
        <v>0.68090947048699002</v>
      </c>
    </row>
    <row r="4789" spans="1:15" ht="15">
      <c r="A4789" s="284">
        <v>4785</v>
      </c>
      <c r="B4789" s="287"/>
      <c r="C4789" s="287"/>
      <c r="D4789" s="284" t="s">
        <v>119</v>
      </c>
      <c r="E4789" s="287"/>
      <c r="F4789" s="285" t="s">
        <v>4910</v>
      </c>
      <c r="G4789" s="266" t="s">
        <v>121</v>
      </c>
      <c r="H4789" s="266">
        <f>IF(G4789="Traditional Stove",0.1,0.2)</f>
        <v>0.1</v>
      </c>
      <c r="I4789" s="266">
        <f>YEAR(J4789)</f>
        <v>2023</v>
      </c>
      <c r="J4789" s="267">
        <v>44998</v>
      </c>
      <c r="K4789" s="267">
        <f>J4789+1</f>
        <v>44999</v>
      </c>
      <c r="L4789" s="266">
        <f>IF(M4789&lt;=365,1,2)</f>
        <v>1</v>
      </c>
      <c r="M4789" s="266">
        <f>IF(K4789&lt;$C$1,$C$2-$C$1+1,$C$2-K4789+1)</f>
        <v>48</v>
      </c>
      <c r="N4789" s="268">
        <f>M4789/365</f>
        <v>0.13150684931506848</v>
      </c>
      <c r="O4789" s="269">
        <f>'Data and Parameter'!$E$4*'Data and Parameter'!$E$5*('Data and Parameter'!$E$6+'Data and Parameter'!$E$7)*'Data and Parameter'!$E$19*'Data and Parameter'!$E$14*'ER calculations'!N4789</f>
        <v>0.68090947048699002</v>
      </c>
    </row>
    <row r="4790" spans="1:15" ht="15">
      <c r="A4790" s="284">
        <v>4786</v>
      </c>
      <c r="B4790" s="287"/>
      <c r="C4790" s="287"/>
      <c r="D4790" s="284" t="s">
        <v>1376</v>
      </c>
      <c r="E4790" s="287"/>
      <c r="F4790" s="285" t="s">
        <v>4911</v>
      </c>
      <c r="G4790" s="266" t="s">
        <v>121</v>
      </c>
      <c r="H4790" s="266">
        <f>IF(G4790="Traditional Stove",0.1,0.2)</f>
        <v>0.1</v>
      </c>
      <c r="I4790" s="266">
        <f>YEAR(J4790)</f>
        <v>2023</v>
      </c>
      <c r="J4790" s="267">
        <v>44988</v>
      </c>
      <c r="K4790" s="267">
        <f>J4790+1</f>
        <v>44989</v>
      </c>
      <c r="L4790" s="266">
        <f>IF(M4790&lt;=365,1,2)</f>
        <v>1</v>
      </c>
      <c r="M4790" s="266">
        <f>IF(K4790&lt;$C$1,$C$2-$C$1+1,$C$2-K4790+1)</f>
        <v>58</v>
      </c>
      <c r="N4790" s="268">
        <f>M4790/365</f>
        <v>0.15890410958904111</v>
      </c>
      <c r="O4790" s="269">
        <f>'Data and Parameter'!$E$4*'Data and Parameter'!$E$5*('Data and Parameter'!$E$6+'Data and Parameter'!$E$7)*'Data and Parameter'!$E$19*'Data and Parameter'!$E$14*'ER calculations'!N4790</f>
        <v>0.82276561017177985</v>
      </c>
    </row>
    <row r="4791" spans="1:15" ht="15">
      <c r="A4791" s="284">
        <v>4787</v>
      </c>
      <c r="B4791" s="287"/>
      <c r="C4791" s="287"/>
      <c r="D4791" s="284" t="s">
        <v>1376</v>
      </c>
      <c r="E4791" s="287"/>
      <c r="F4791" s="285" t="s">
        <v>4912</v>
      </c>
      <c r="G4791" s="266" t="s">
        <v>121</v>
      </c>
      <c r="H4791" s="266">
        <f>IF(G4791="Traditional Stove",0.1,0.2)</f>
        <v>0.1</v>
      </c>
      <c r="I4791" s="266">
        <f>YEAR(J4791)</f>
        <v>2023</v>
      </c>
      <c r="J4791" s="267">
        <v>44988</v>
      </c>
      <c r="K4791" s="267">
        <f>J4791+1</f>
        <v>44989</v>
      </c>
      <c r="L4791" s="266">
        <f>IF(M4791&lt;=365,1,2)</f>
        <v>1</v>
      </c>
      <c r="M4791" s="266">
        <f>IF(K4791&lt;$C$1,$C$2-$C$1+1,$C$2-K4791+1)</f>
        <v>58</v>
      </c>
      <c r="N4791" s="268">
        <f>M4791/365</f>
        <v>0.15890410958904111</v>
      </c>
      <c r="O4791" s="269">
        <f>'Data and Parameter'!$E$4*'Data and Parameter'!$E$5*('Data and Parameter'!$E$6+'Data and Parameter'!$E$7)*'Data and Parameter'!$E$19*'Data and Parameter'!$E$14*'ER calculations'!N4791</f>
        <v>0.82276561017177985</v>
      </c>
    </row>
    <row r="4792" spans="1:15" ht="15">
      <c r="A4792" s="284">
        <v>4788</v>
      </c>
      <c r="B4792" s="287"/>
      <c r="C4792" s="287"/>
      <c r="D4792" s="284" t="s">
        <v>119</v>
      </c>
      <c r="E4792" s="287"/>
      <c r="F4792" s="285" t="s">
        <v>4913</v>
      </c>
      <c r="G4792" s="266" t="s">
        <v>121</v>
      </c>
      <c r="H4792" s="266">
        <f>IF(G4792="Traditional Stove",0.1,0.2)</f>
        <v>0.1</v>
      </c>
      <c r="I4792" s="266">
        <f>YEAR(J4792)</f>
        <v>2023</v>
      </c>
      <c r="J4792" s="267">
        <v>44998</v>
      </c>
      <c r="K4792" s="267">
        <f>J4792+1</f>
        <v>44999</v>
      </c>
      <c r="L4792" s="266">
        <f>IF(M4792&lt;=365,1,2)</f>
        <v>1</v>
      </c>
      <c r="M4792" s="266">
        <f>IF(K4792&lt;$C$1,$C$2-$C$1+1,$C$2-K4792+1)</f>
        <v>48</v>
      </c>
      <c r="N4792" s="268">
        <f>M4792/365</f>
        <v>0.13150684931506848</v>
      </c>
      <c r="O4792" s="269">
        <f>'Data and Parameter'!$E$4*'Data and Parameter'!$E$5*('Data and Parameter'!$E$6+'Data and Parameter'!$E$7)*'Data and Parameter'!$E$19*'Data and Parameter'!$E$14*'ER calculations'!N4792</f>
        <v>0.68090947048699002</v>
      </c>
    </row>
    <row r="4793" spans="1:15" ht="15">
      <c r="A4793" s="284">
        <v>4789</v>
      </c>
      <c r="B4793" s="287"/>
      <c r="C4793" s="287"/>
      <c r="D4793" s="284" t="s">
        <v>1376</v>
      </c>
      <c r="E4793" s="287"/>
      <c r="F4793" s="285" t="s">
        <v>4914</v>
      </c>
      <c r="G4793" s="266" t="s">
        <v>121</v>
      </c>
      <c r="H4793" s="266">
        <f>IF(G4793="Traditional Stove",0.1,0.2)</f>
        <v>0.1</v>
      </c>
      <c r="I4793" s="266">
        <f>YEAR(J4793)</f>
        <v>2023</v>
      </c>
      <c r="J4793" s="267">
        <v>44998</v>
      </c>
      <c r="K4793" s="267">
        <f>J4793+1</f>
        <v>44999</v>
      </c>
      <c r="L4793" s="266">
        <f>IF(M4793&lt;=365,1,2)</f>
        <v>1</v>
      </c>
      <c r="M4793" s="266">
        <f>IF(K4793&lt;$C$1,$C$2-$C$1+1,$C$2-K4793+1)</f>
        <v>48</v>
      </c>
      <c r="N4793" s="268">
        <f>M4793/365</f>
        <v>0.13150684931506848</v>
      </c>
      <c r="O4793" s="269">
        <f>'Data and Parameter'!$E$4*'Data and Parameter'!$E$5*('Data and Parameter'!$E$6+'Data and Parameter'!$E$7)*'Data and Parameter'!$E$19*'Data and Parameter'!$E$14*'ER calculations'!N4793</f>
        <v>0.68090947048699002</v>
      </c>
    </row>
    <row r="4794" spans="1:15" ht="15">
      <c r="A4794" s="284">
        <v>4790</v>
      </c>
      <c r="B4794" s="287"/>
      <c r="C4794" s="287"/>
      <c r="D4794" s="284" t="s">
        <v>1376</v>
      </c>
      <c r="E4794" s="287"/>
      <c r="F4794" s="285" t="s">
        <v>4915</v>
      </c>
      <c r="G4794" s="266" t="s">
        <v>121</v>
      </c>
      <c r="H4794" s="266">
        <f>IF(G4794="Traditional Stove",0.1,0.2)</f>
        <v>0.1</v>
      </c>
      <c r="I4794" s="266">
        <f>YEAR(J4794)</f>
        <v>2023</v>
      </c>
      <c r="J4794" s="267">
        <v>44988</v>
      </c>
      <c r="K4794" s="267">
        <f>J4794+1</f>
        <v>44989</v>
      </c>
      <c r="L4794" s="266">
        <f>IF(M4794&lt;=365,1,2)</f>
        <v>1</v>
      </c>
      <c r="M4794" s="266">
        <f>IF(K4794&lt;$C$1,$C$2-$C$1+1,$C$2-K4794+1)</f>
        <v>58</v>
      </c>
      <c r="N4794" s="268">
        <f>M4794/365</f>
        <v>0.15890410958904111</v>
      </c>
      <c r="O4794" s="269">
        <f>'Data and Parameter'!$E$4*'Data and Parameter'!$E$5*('Data and Parameter'!$E$6+'Data and Parameter'!$E$7)*'Data and Parameter'!$E$19*'Data and Parameter'!$E$14*'ER calculations'!N4794</f>
        <v>0.82276561017177985</v>
      </c>
    </row>
    <row r="4795" spans="1:15" ht="15">
      <c r="A4795" s="284">
        <v>4791</v>
      </c>
      <c r="B4795" s="287"/>
      <c r="C4795" s="287"/>
      <c r="D4795" s="284" t="s">
        <v>1376</v>
      </c>
      <c r="E4795" s="287"/>
      <c r="F4795" s="285" t="s">
        <v>4916</v>
      </c>
      <c r="G4795" s="266" t="s">
        <v>121</v>
      </c>
      <c r="H4795" s="266">
        <f>IF(G4795="Traditional Stove",0.1,0.2)</f>
        <v>0.1</v>
      </c>
      <c r="I4795" s="266">
        <f>YEAR(J4795)</f>
        <v>2023</v>
      </c>
      <c r="J4795" s="267">
        <v>44988</v>
      </c>
      <c r="K4795" s="267">
        <f>J4795+1</f>
        <v>44989</v>
      </c>
      <c r="L4795" s="266">
        <f>IF(M4795&lt;=365,1,2)</f>
        <v>1</v>
      </c>
      <c r="M4795" s="266">
        <f>IF(K4795&lt;$C$1,$C$2-$C$1+1,$C$2-K4795+1)</f>
        <v>58</v>
      </c>
      <c r="N4795" s="268">
        <f>M4795/365</f>
        <v>0.15890410958904111</v>
      </c>
      <c r="O4795" s="269">
        <f>'Data and Parameter'!$E$4*'Data and Parameter'!$E$5*('Data and Parameter'!$E$6+'Data and Parameter'!$E$7)*'Data and Parameter'!$E$19*'Data and Parameter'!$E$14*'ER calculations'!N4795</f>
        <v>0.82276561017177985</v>
      </c>
    </row>
    <row r="4796" spans="1:15" ht="15">
      <c r="A4796" s="284">
        <v>4792</v>
      </c>
      <c r="B4796" s="287"/>
      <c r="C4796" s="287"/>
      <c r="D4796" s="284" t="s">
        <v>119</v>
      </c>
      <c r="E4796" s="287"/>
      <c r="F4796" s="285" t="s">
        <v>4917</v>
      </c>
      <c r="G4796" s="266" t="s">
        <v>121</v>
      </c>
      <c r="H4796" s="266">
        <f>IF(G4796="Traditional Stove",0.1,0.2)</f>
        <v>0.1</v>
      </c>
      <c r="I4796" s="266">
        <f>YEAR(J4796)</f>
        <v>2023</v>
      </c>
      <c r="J4796" s="267">
        <v>44998</v>
      </c>
      <c r="K4796" s="267">
        <f>J4796+1</f>
        <v>44999</v>
      </c>
      <c r="L4796" s="266">
        <f>IF(M4796&lt;=365,1,2)</f>
        <v>1</v>
      </c>
      <c r="M4796" s="266">
        <f>IF(K4796&lt;$C$1,$C$2-$C$1+1,$C$2-K4796+1)</f>
        <v>48</v>
      </c>
      <c r="N4796" s="268">
        <f>M4796/365</f>
        <v>0.13150684931506848</v>
      </c>
      <c r="O4796" s="269">
        <f>'Data and Parameter'!$E$4*'Data and Parameter'!$E$5*('Data and Parameter'!$E$6+'Data and Parameter'!$E$7)*'Data and Parameter'!$E$19*'Data and Parameter'!$E$14*'ER calculations'!N4796</f>
        <v>0.68090947048699002</v>
      </c>
    </row>
    <row r="4797" spans="1:15" ht="15">
      <c r="A4797" s="284">
        <v>4793</v>
      </c>
      <c r="B4797" s="287"/>
      <c r="C4797" s="287"/>
      <c r="D4797" s="284" t="s">
        <v>119</v>
      </c>
      <c r="E4797" s="287"/>
      <c r="F4797" s="285" t="s">
        <v>4918</v>
      </c>
      <c r="G4797" s="266" t="s">
        <v>121</v>
      </c>
      <c r="H4797" s="266">
        <f>IF(G4797="Traditional Stove",0.1,0.2)</f>
        <v>0.1</v>
      </c>
      <c r="I4797" s="266">
        <f>YEAR(J4797)</f>
        <v>2023</v>
      </c>
      <c r="J4797" s="267">
        <v>44989</v>
      </c>
      <c r="K4797" s="267">
        <f>J4797+1</f>
        <v>44990</v>
      </c>
      <c r="L4797" s="266">
        <f>IF(M4797&lt;=365,1,2)</f>
        <v>1</v>
      </c>
      <c r="M4797" s="266">
        <f>IF(K4797&lt;$C$1,$C$2-$C$1+1,$C$2-K4797+1)</f>
        <v>57</v>
      </c>
      <c r="N4797" s="268">
        <f>M4797/365</f>
        <v>0.15616438356164383</v>
      </c>
      <c r="O4797" s="269">
        <f>'Data and Parameter'!$E$4*'Data and Parameter'!$E$5*('Data and Parameter'!$E$6+'Data and Parameter'!$E$7)*'Data and Parameter'!$E$19*'Data and Parameter'!$E$14*'ER calculations'!N4797</f>
        <v>0.80857999620330079</v>
      </c>
    </row>
    <row r="4798" spans="1:15" ht="15">
      <c r="A4798" s="284">
        <v>4794</v>
      </c>
      <c r="B4798" s="287"/>
      <c r="C4798" s="287"/>
      <c r="D4798" s="284" t="s">
        <v>1376</v>
      </c>
      <c r="E4798" s="287"/>
      <c r="F4798" s="285" t="s">
        <v>4919</v>
      </c>
      <c r="G4798" s="266" t="s">
        <v>121</v>
      </c>
      <c r="H4798" s="266">
        <f>IF(G4798="Traditional Stove",0.1,0.2)</f>
        <v>0.1</v>
      </c>
      <c r="I4798" s="266">
        <f>YEAR(J4798)</f>
        <v>2023</v>
      </c>
      <c r="J4798" s="267">
        <v>44990</v>
      </c>
      <c r="K4798" s="267">
        <f>J4798+1</f>
        <v>44991</v>
      </c>
      <c r="L4798" s="266">
        <f>IF(M4798&lt;=365,1,2)</f>
        <v>1</v>
      </c>
      <c r="M4798" s="266">
        <f>IF(K4798&lt;$C$1,$C$2-$C$1+1,$C$2-K4798+1)</f>
        <v>56</v>
      </c>
      <c r="N4798" s="268">
        <f>M4798/365</f>
        <v>0.15342465753424658</v>
      </c>
      <c r="O4798" s="269">
        <f>'Data and Parameter'!$E$4*'Data and Parameter'!$E$5*('Data and Parameter'!$E$6+'Data and Parameter'!$E$7)*'Data and Parameter'!$E$19*'Data and Parameter'!$E$14*'ER calculations'!N4798</f>
        <v>0.79439438223482184</v>
      </c>
    </row>
    <row r="4799" spans="1:15" ht="15">
      <c r="A4799" s="284">
        <v>4795</v>
      </c>
      <c r="B4799" s="287"/>
      <c r="C4799" s="287"/>
      <c r="D4799" s="284" t="s">
        <v>1376</v>
      </c>
      <c r="E4799" s="287"/>
      <c r="F4799" s="285" t="s">
        <v>4920</v>
      </c>
      <c r="G4799" s="266" t="s">
        <v>121</v>
      </c>
      <c r="H4799" s="266">
        <f>IF(G4799="Traditional Stove",0.1,0.2)</f>
        <v>0.1</v>
      </c>
      <c r="I4799" s="266">
        <f>YEAR(J4799)</f>
        <v>2023</v>
      </c>
      <c r="J4799" s="267">
        <v>44990</v>
      </c>
      <c r="K4799" s="267">
        <f>J4799+1</f>
        <v>44991</v>
      </c>
      <c r="L4799" s="266">
        <f>IF(M4799&lt;=365,1,2)</f>
        <v>1</v>
      </c>
      <c r="M4799" s="266">
        <f>IF(K4799&lt;$C$1,$C$2-$C$1+1,$C$2-K4799+1)</f>
        <v>56</v>
      </c>
      <c r="N4799" s="268">
        <f>M4799/365</f>
        <v>0.15342465753424658</v>
      </c>
      <c r="O4799" s="269">
        <f>'Data and Parameter'!$E$4*'Data and Parameter'!$E$5*('Data and Parameter'!$E$6+'Data and Parameter'!$E$7)*'Data and Parameter'!$E$19*'Data and Parameter'!$E$14*'ER calculations'!N4799</f>
        <v>0.79439438223482184</v>
      </c>
    </row>
    <row r="4800" spans="1:15" ht="15">
      <c r="A4800" s="284">
        <v>4796</v>
      </c>
      <c r="B4800" s="287"/>
      <c r="C4800" s="287"/>
      <c r="D4800" s="284" t="s">
        <v>119</v>
      </c>
      <c r="E4800" s="287"/>
      <c r="F4800" s="285" t="s">
        <v>4921</v>
      </c>
      <c r="G4800" s="266" t="s">
        <v>121</v>
      </c>
      <c r="H4800" s="266">
        <f>IF(G4800="Traditional Stove",0.1,0.2)</f>
        <v>0.1</v>
      </c>
      <c r="I4800" s="266">
        <f>YEAR(J4800)</f>
        <v>2023</v>
      </c>
      <c r="J4800" s="267">
        <v>44989</v>
      </c>
      <c r="K4800" s="267">
        <f>J4800+1</f>
        <v>44990</v>
      </c>
      <c r="L4800" s="266">
        <f>IF(M4800&lt;=365,1,2)</f>
        <v>1</v>
      </c>
      <c r="M4800" s="266">
        <f>IF(K4800&lt;$C$1,$C$2-$C$1+1,$C$2-K4800+1)</f>
        <v>57</v>
      </c>
      <c r="N4800" s="268">
        <f>M4800/365</f>
        <v>0.15616438356164383</v>
      </c>
      <c r="O4800" s="269">
        <f>'Data and Parameter'!$E$4*'Data and Parameter'!$E$5*('Data and Parameter'!$E$6+'Data and Parameter'!$E$7)*'Data and Parameter'!$E$19*'Data and Parameter'!$E$14*'ER calculations'!N4800</f>
        <v>0.80857999620330079</v>
      </c>
    </row>
    <row r="4801" spans="1:15" ht="15">
      <c r="A4801" s="284">
        <v>4797</v>
      </c>
      <c r="B4801" s="287"/>
      <c r="C4801" s="287"/>
      <c r="D4801" s="284" t="s">
        <v>1376</v>
      </c>
      <c r="E4801" s="287"/>
      <c r="F4801" s="285" t="s">
        <v>4922</v>
      </c>
      <c r="G4801" s="266" t="s">
        <v>121</v>
      </c>
      <c r="H4801" s="266">
        <f>IF(G4801="Traditional Stove",0.1,0.2)</f>
        <v>0.1</v>
      </c>
      <c r="I4801" s="266">
        <f>YEAR(J4801)</f>
        <v>2023</v>
      </c>
      <c r="J4801" s="267">
        <v>44990</v>
      </c>
      <c r="K4801" s="267">
        <f>J4801+1</f>
        <v>44991</v>
      </c>
      <c r="L4801" s="266">
        <f>IF(M4801&lt;=365,1,2)</f>
        <v>1</v>
      </c>
      <c r="M4801" s="266">
        <f>IF(K4801&lt;$C$1,$C$2-$C$1+1,$C$2-K4801+1)</f>
        <v>56</v>
      </c>
      <c r="N4801" s="268">
        <f>M4801/365</f>
        <v>0.15342465753424658</v>
      </c>
      <c r="O4801" s="269">
        <f>'Data and Parameter'!$E$4*'Data and Parameter'!$E$5*('Data and Parameter'!$E$6+'Data and Parameter'!$E$7)*'Data and Parameter'!$E$19*'Data and Parameter'!$E$14*'ER calculations'!N4801</f>
        <v>0.79439438223482184</v>
      </c>
    </row>
    <row r="4802" spans="1:15" ht="15">
      <c r="A4802" s="284">
        <v>4798</v>
      </c>
      <c r="B4802" s="287"/>
      <c r="C4802" s="287"/>
      <c r="D4802" s="284" t="s">
        <v>119</v>
      </c>
      <c r="E4802" s="287"/>
      <c r="F4802" s="285" t="s">
        <v>4923</v>
      </c>
      <c r="G4802" s="266" t="s">
        <v>121</v>
      </c>
      <c r="H4802" s="266">
        <f>IF(G4802="Traditional Stove",0.1,0.2)</f>
        <v>0.1</v>
      </c>
      <c r="I4802" s="266">
        <f>YEAR(J4802)</f>
        <v>2023</v>
      </c>
      <c r="J4802" s="267">
        <v>44989</v>
      </c>
      <c r="K4802" s="267">
        <f>J4802+1</f>
        <v>44990</v>
      </c>
      <c r="L4802" s="266">
        <f>IF(M4802&lt;=365,1,2)</f>
        <v>1</v>
      </c>
      <c r="M4802" s="266">
        <f>IF(K4802&lt;$C$1,$C$2-$C$1+1,$C$2-K4802+1)</f>
        <v>57</v>
      </c>
      <c r="N4802" s="268">
        <f>M4802/365</f>
        <v>0.15616438356164383</v>
      </c>
      <c r="O4802" s="269">
        <f>'Data and Parameter'!$E$4*'Data and Parameter'!$E$5*('Data and Parameter'!$E$6+'Data and Parameter'!$E$7)*'Data and Parameter'!$E$19*'Data and Parameter'!$E$14*'ER calculations'!N4802</f>
        <v>0.80857999620330079</v>
      </c>
    </row>
    <row r="4803" spans="1:15" ht="15">
      <c r="A4803" s="284">
        <v>4799</v>
      </c>
      <c r="B4803" s="287"/>
      <c r="C4803" s="287"/>
      <c r="D4803" s="284" t="s">
        <v>1376</v>
      </c>
      <c r="E4803" s="287"/>
      <c r="F4803" s="285" t="s">
        <v>4924</v>
      </c>
      <c r="G4803" s="266" t="s">
        <v>121</v>
      </c>
      <c r="H4803" s="266">
        <f>IF(G4803="Traditional Stove",0.1,0.2)</f>
        <v>0.1</v>
      </c>
      <c r="I4803" s="266">
        <f>YEAR(J4803)</f>
        <v>2023</v>
      </c>
      <c r="J4803" s="267">
        <v>44988</v>
      </c>
      <c r="K4803" s="267">
        <f>J4803+1</f>
        <v>44989</v>
      </c>
      <c r="L4803" s="266">
        <f>IF(M4803&lt;=365,1,2)</f>
        <v>1</v>
      </c>
      <c r="M4803" s="266">
        <f>IF(K4803&lt;$C$1,$C$2-$C$1+1,$C$2-K4803+1)</f>
        <v>58</v>
      </c>
      <c r="N4803" s="268">
        <f>M4803/365</f>
        <v>0.15890410958904111</v>
      </c>
      <c r="O4803" s="269">
        <f>'Data and Parameter'!$E$4*'Data and Parameter'!$E$5*('Data and Parameter'!$E$6+'Data and Parameter'!$E$7)*'Data and Parameter'!$E$19*'Data and Parameter'!$E$14*'ER calculations'!N4803</f>
        <v>0.82276561017177985</v>
      </c>
    </row>
    <row r="4804" spans="1:15" ht="15">
      <c r="A4804" s="284">
        <v>4800</v>
      </c>
      <c r="B4804" s="287"/>
      <c r="C4804" s="287"/>
      <c r="D4804" s="284" t="s">
        <v>1376</v>
      </c>
      <c r="E4804" s="287"/>
      <c r="F4804" s="285" t="s">
        <v>4925</v>
      </c>
      <c r="G4804" s="266" t="s">
        <v>121</v>
      </c>
      <c r="H4804" s="266">
        <f>IF(G4804="Traditional Stove",0.1,0.2)</f>
        <v>0.1</v>
      </c>
      <c r="I4804" s="266">
        <f>YEAR(J4804)</f>
        <v>2023</v>
      </c>
      <c r="J4804" s="267">
        <v>44990</v>
      </c>
      <c r="K4804" s="267">
        <f>J4804+1</f>
        <v>44991</v>
      </c>
      <c r="L4804" s="266">
        <f>IF(M4804&lt;=365,1,2)</f>
        <v>1</v>
      </c>
      <c r="M4804" s="266">
        <f>IF(K4804&lt;$C$1,$C$2-$C$1+1,$C$2-K4804+1)</f>
        <v>56</v>
      </c>
      <c r="N4804" s="268">
        <f>M4804/365</f>
        <v>0.15342465753424658</v>
      </c>
      <c r="O4804" s="269">
        <f>'Data and Parameter'!$E$4*'Data and Parameter'!$E$5*('Data and Parameter'!$E$6+'Data and Parameter'!$E$7)*'Data and Parameter'!$E$19*'Data and Parameter'!$E$14*'ER calculations'!N4804</f>
        <v>0.79439438223482184</v>
      </c>
    </row>
    <row r="4805" spans="1:15" ht="15">
      <c r="A4805" s="284">
        <v>4801</v>
      </c>
      <c r="B4805" s="287"/>
      <c r="C4805" s="287"/>
      <c r="D4805" s="284" t="s">
        <v>3178</v>
      </c>
      <c r="E4805" s="287"/>
      <c r="F4805" s="285" t="s">
        <v>4926</v>
      </c>
      <c r="G4805" s="266" t="s">
        <v>121</v>
      </c>
      <c r="H4805" s="266">
        <f>IF(G4805="Traditional Stove",0.1,0.2)</f>
        <v>0.1</v>
      </c>
      <c r="I4805" s="266">
        <f>YEAR(J4805)</f>
        <v>2023</v>
      </c>
      <c r="J4805" s="267">
        <v>44971</v>
      </c>
      <c r="K4805" s="267">
        <f>J4805+1</f>
        <v>44972</v>
      </c>
      <c r="L4805" s="266">
        <f>IF(M4805&lt;=365,1,2)</f>
        <v>1</v>
      </c>
      <c r="M4805" s="266">
        <f>IF(K4805&lt;$C$1,$C$2-$C$1+1,$C$2-K4805+1)</f>
        <v>75</v>
      </c>
      <c r="N4805" s="268">
        <f>M4805/365</f>
        <v>0.20547945205479451</v>
      </c>
      <c r="O4805" s="269">
        <f>'Data and Parameter'!$E$4*'Data and Parameter'!$E$5*('Data and Parameter'!$E$6+'Data and Parameter'!$E$7)*'Data and Parameter'!$E$19*'Data and Parameter'!$E$14*'ER calculations'!N4805</f>
        <v>1.063921047635922</v>
      </c>
    </row>
    <row r="4806" spans="1:15" ht="15">
      <c r="A4806" s="284">
        <v>4802</v>
      </c>
      <c r="B4806" s="287"/>
      <c r="C4806" s="287"/>
      <c r="D4806" s="284" t="s">
        <v>119</v>
      </c>
      <c r="E4806" s="287"/>
      <c r="F4806" s="285" t="s">
        <v>4927</v>
      </c>
      <c r="G4806" s="266" t="s">
        <v>121</v>
      </c>
      <c r="H4806" s="266">
        <f>IF(G4806="Traditional Stove",0.1,0.2)</f>
        <v>0.1</v>
      </c>
      <c r="I4806" s="266">
        <f>YEAR(J4806)</f>
        <v>2023</v>
      </c>
      <c r="J4806" s="267">
        <v>44989</v>
      </c>
      <c r="K4806" s="267">
        <f>J4806+1</f>
        <v>44990</v>
      </c>
      <c r="L4806" s="266">
        <f>IF(M4806&lt;=365,1,2)</f>
        <v>1</v>
      </c>
      <c r="M4806" s="266">
        <f>IF(K4806&lt;$C$1,$C$2-$C$1+1,$C$2-K4806+1)</f>
        <v>57</v>
      </c>
      <c r="N4806" s="268">
        <f>M4806/365</f>
        <v>0.15616438356164383</v>
      </c>
      <c r="O4806" s="269">
        <f>'Data and Parameter'!$E$4*'Data and Parameter'!$E$5*('Data and Parameter'!$E$6+'Data and Parameter'!$E$7)*'Data and Parameter'!$E$19*'Data and Parameter'!$E$14*'ER calculations'!N4806</f>
        <v>0.80857999620330079</v>
      </c>
    </row>
    <row r="4807" spans="1:15" ht="15">
      <c r="A4807" s="284">
        <v>4803</v>
      </c>
      <c r="B4807" s="287"/>
      <c r="C4807" s="287"/>
      <c r="D4807" s="284" t="s">
        <v>1376</v>
      </c>
      <c r="E4807" s="287"/>
      <c r="F4807" s="285" t="s">
        <v>4928</v>
      </c>
      <c r="G4807" s="266" t="s">
        <v>121</v>
      </c>
      <c r="H4807" s="266">
        <f>IF(G4807="Traditional Stove",0.1,0.2)</f>
        <v>0.1</v>
      </c>
      <c r="I4807" s="266">
        <f>YEAR(J4807)</f>
        <v>2023</v>
      </c>
      <c r="J4807" s="267">
        <v>44988</v>
      </c>
      <c r="K4807" s="267">
        <f>J4807+1</f>
        <v>44989</v>
      </c>
      <c r="L4807" s="266">
        <f>IF(M4807&lt;=365,1,2)</f>
        <v>1</v>
      </c>
      <c r="M4807" s="266">
        <f>IF(K4807&lt;$C$1,$C$2-$C$1+1,$C$2-K4807+1)</f>
        <v>58</v>
      </c>
      <c r="N4807" s="268">
        <f>M4807/365</f>
        <v>0.15890410958904111</v>
      </c>
      <c r="O4807" s="269">
        <f>'Data and Parameter'!$E$4*'Data and Parameter'!$E$5*('Data and Parameter'!$E$6+'Data and Parameter'!$E$7)*'Data and Parameter'!$E$19*'Data and Parameter'!$E$14*'ER calculations'!N4807</f>
        <v>0.82276561017177985</v>
      </c>
    </row>
    <row r="4808" spans="1:15" ht="15">
      <c r="A4808" s="284">
        <v>4804</v>
      </c>
      <c r="B4808" s="287"/>
      <c r="C4808" s="287"/>
      <c r="D4808" s="284" t="s">
        <v>119</v>
      </c>
      <c r="E4808" s="287"/>
      <c r="F4808" s="285" t="s">
        <v>4929</v>
      </c>
      <c r="G4808" s="266" t="s">
        <v>121</v>
      </c>
      <c r="H4808" s="266">
        <f>IF(G4808="Traditional Stove",0.1,0.2)</f>
        <v>0.1</v>
      </c>
      <c r="I4808" s="266">
        <f>YEAR(J4808)</f>
        <v>2023</v>
      </c>
      <c r="J4808" s="267">
        <v>44998</v>
      </c>
      <c r="K4808" s="267">
        <f>J4808+1</f>
        <v>44999</v>
      </c>
      <c r="L4808" s="266">
        <f>IF(M4808&lt;=365,1,2)</f>
        <v>1</v>
      </c>
      <c r="M4808" s="266">
        <f>IF(K4808&lt;$C$1,$C$2-$C$1+1,$C$2-K4808+1)</f>
        <v>48</v>
      </c>
      <c r="N4808" s="268">
        <f>M4808/365</f>
        <v>0.13150684931506848</v>
      </c>
      <c r="O4808" s="269">
        <f>'Data and Parameter'!$E$4*'Data and Parameter'!$E$5*('Data and Parameter'!$E$6+'Data and Parameter'!$E$7)*'Data and Parameter'!$E$19*'Data and Parameter'!$E$14*'ER calculations'!N4808</f>
        <v>0.68090947048699002</v>
      </c>
    </row>
    <row r="4809" spans="1:15" ht="15">
      <c r="A4809" s="284">
        <v>4805</v>
      </c>
      <c r="B4809" s="287"/>
      <c r="C4809" s="287"/>
      <c r="D4809" s="284" t="s">
        <v>1376</v>
      </c>
      <c r="E4809" s="287"/>
      <c r="F4809" s="285" t="s">
        <v>4930</v>
      </c>
      <c r="G4809" s="266" t="s">
        <v>121</v>
      </c>
      <c r="H4809" s="266">
        <f>IF(G4809="Traditional Stove",0.1,0.2)</f>
        <v>0.1</v>
      </c>
      <c r="I4809" s="266">
        <f>YEAR(J4809)</f>
        <v>2023</v>
      </c>
      <c r="J4809" s="267">
        <v>44990</v>
      </c>
      <c r="K4809" s="267">
        <f>J4809+1</f>
        <v>44991</v>
      </c>
      <c r="L4809" s="266">
        <f>IF(M4809&lt;=365,1,2)</f>
        <v>1</v>
      </c>
      <c r="M4809" s="266">
        <f>IF(K4809&lt;$C$1,$C$2-$C$1+1,$C$2-K4809+1)</f>
        <v>56</v>
      </c>
      <c r="N4809" s="268">
        <f>M4809/365</f>
        <v>0.15342465753424658</v>
      </c>
      <c r="O4809" s="269">
        <f>'Data and Parameter'!$E$4*'Data and Parameter'!$E$5*('Data and Parameter'!$E$6+'Data and Parameter'!$E$7)*'Data and Parameter'!$E$19*'Data and Parameter'!$E$14*'ER calculations'!N4809</f>
        <v>0.79439438223482184</v>
      </c>
    </row>
    <row r="4810" spans="1:15" ht="15">
      <c r="A4810" s="284">
        <v>4806</v>
      </c>
      <c r="B4810" s="287"/>
      <c r="C4810" s="287"/>
      <c r="D4810" s="284" t="s">
        <v>1376</v>
      </c>
      <c r="E4810" s="287"/>
      <c r="F4810" s="285" t="s">
        <v>4931</v>
      </c>
      <c r="G4810" s="266" t="s">
        <v>121</v>
      </c>
      <c r="H4810" s="266">
        <f>IF(G4810="Traditional Stove",0.1,0.2)</f>
        <v>0.1</v>
      </c>
      <c r="I4810" s="266">
        <f>YEAR(J4810)</f>
        <v>2023</v>
      </c>
      <c r="J4810" s="267">
        <v>44988</v>
      </c>
      <c r="K4810" s="267">
        <f>J4810+1</f>
        <v>44989</v>
      </c>
      <c r="L4810" s="266">
        <f>IF(M4810&lt;=365,1,2)</f>
        <v>1</v>
      </c>
      <c r="M4810" s="266">
        <f>IF(K4810&lt;$C$1,$C$2-$C$1+1,$C$2-K4810+1)</f>
        <v>58</v>
      </c>
      <c r="N4810" s="268">
        <f>M4810/365</f>
        <v>0.15890410958904111</v>
      </c>
      <c r="O4810" s="269">
        <f>'Data and Parameter'!$E$4*'Data and Parameter'!$E$5*('Data and Parameter'!$E$6+'Data and Parameter'!$E$7)*'Data and Parameter'!$E$19*'Data and Parameter'!$E$14*'ER calculations'!N4810</f>
        <v>0.82276561017177985</v>
      </c>
    </row>
    <row r="4811" spans="1:15" ht="15">
      <c r="A4811" s="284">
        <v>4807</v>
      </c>
      <c r="B4811" s="287"/>
      <c r="C4811" s="287"/>
      <c r="D4811" s="284" t="s">
        <v>3178</v>
      </c>
      <c r="E4811" s="287"/>
      <c r="F4811" s="285" t="s">
        <v>4932</v>
      </c>
      <c r="G4811" s="266" t="s">
        <v>121</v>
      </c>
      <c r="H4811" s="266">
        <f>IF(G4811="Traditional Stove",0.1,0.2)</f>
        <v>0.1</v>
      </c>
      <c r="I4811" s="266">
        <f>YEAR(J4811)</f>
        <v>2023</v>
      </c>
      <c r="J4811" s="267">
        <v>44971</v>
      </c>
      <c r="K4811" s="267">
        <f>J4811+1</f>
        <v>44972</v>
      </c>
      <c r="L4811" s="266">
        <f>IF(M4811&lt;=365,1,2)</f>
        <v>1</v>
      </c>
      <c r="M4811" s="266">
        <f>IF(K4811&lt;$C$1,$C$2-$C$1+1,$C$2-K4811+1)</f>
        <v>75</v>
      </c>
      <c r="N4811" s="268">
        <f>M4811/365</f>
        <v>0.20547945205479451</v>
      </c>
      <c r="O4811" s="269">
        <f>'Data and Parameter'!$E$4*'Data and Parameter'!$E$5*('Data and Parameter'!$E$6+'Data and Parameter'!$E$7)*'Data and Parameter'!$E$19*'Data and Parameter'!$E$14*'ER calculations'!N4811</f>
        <v>1.063921047635922</v>
      </c>
    </row>
    <row r="4812" spans="1:15" ht="15">
      <c r="A4812" s="284">
        <v>4808</v>
      </c>
      <c r="B4812" s="287"/>
      <c r="C4812" s="287"/>
      <c r="D4812" s="284" t="s">
        <v>1376</v>
      </c>
      <c r="E4812" s="287"/>
      <c r="F4812" s="285" t="s">
        <v>4933</v>
      </c>
      <c r="G4812" s="266" t="s">
        <v>121</v>
      </c>
      <c r="H4812" s="266">
        <f>IF(G4812="Traditional Stove",0.1,0.2)</f>
        <v>0.1</v>
      </c>
      <c r="I4812" s="266">
        <f>YEAR(J4812)</f>
        <v>2023</v>
      </c>
      <c r="J4812" s="267">
        <v>44990</v>
      </c>
      <c r="K4812" s="267">
        <f>J4812+1</f>
        <v>44991</v>
      </c>
      <c r="L4812" s="266">
        <f>IF(M4812&lt;=365,1,2)</f>
        <v>1</v>
      </c>
      <c r="M4812" s="266">
        <f>IF(K4812&lt;$C$1,$C$2-$C$1+1,$C$2-K4812+1)</f>
        <v>56</v>
      </c>
      <c r="N4812" s="268">
        <f>M4812/365</f>
        <v>0.15342465753424658</v>
      </c>
      <c r="O4812" s="269">
        <f>'Data and Parameter'!$E$4*'Data and Parameter'!$E$5*('Data and Parameter'!$E$6+'Data and Parameter'!$E$7)*'Data and Parameter'!$E$19*'Data and Parameter'!$E$14*'ER calculations'!N4812</f>
        <v>0.79439438223482184</v>
      </c>
    </row>
    <row r="4813" spans="1:15" ht="15">
      <c r="A4813" s="284">
        <v>4809</v>
      </c>
      <c r="B4813" s="287"/>
      <c r="C4813" s="287"/>
      <c r="D4813" s="284" t="s">
        <v>1376</v>
      </c>
      <c r="E4813" s="287"/>
      <c r="F4813" s="285" t="s">
        <v>4934</v>
      </c>
      <c r="G4813" s="266" t="s">
        <v>121</v>
      </c>
      <c r="H4813" s="266">
        <f>IF(G4813="Traditional Stove",0.1,0.2)</f>
        <v>0.1</v>
      </c>
      <c r="I4813" s="266">
        <f>YEAR(J4813)</f>
        <v>2023</v>
      </c>
      <c r="J4813" s="267">
        <v>44988</v>
      </c>
      <c r="K4813" s="267">
        <f>J4813+1</f>
        <v>44989</v>
      </c>
      <c r="L4813" s="266">
        <f>IF(M4813&lt;=365,1,2)</f>
        <v>1</v>
      </c>
      <c r="M4813" s="266">
        <f>IF(K4813&lt;$C$1,$C$2-$C$1+1,$C$2-K4813+1)</f>
        <v>58</v>
      </c>
      <c r="N4813" s="268">
        <f>M4813/365</f>
        <v>0.15890410958904111</v>
      </c>
      <c r="O4813" s="269">
        <f>'Data and Parameter'!$E$4*'Data and Parameter'!$E$5*('Data and Parameter'!$E$6+'Data and Parameter'!$E$7)*'Data and Parameter'!$E$19*'Data and Parameter'!$E$14*'ER calculations'!N4813</f>
        <v>0.82276561017177985</v>
      </c>
    </row>
    <row r="4814" spans="1:15" ht="15">
      <c r="A4814" s="284">
        <v>4810</v>
      </c>
      <c r="B4814" s="287"/>
      <c r="C4814" s="287"/>
      <c r="D4814" s="284" t="s">
        <v>119</v>
      </c>
      <c r="E4814" s="287"/>
      <c r="F4814" s="285" t="s">
        <v>4935</v>
      </c>
      <c r="G4814" s="266" t="s">
        <v>121</v>
      </c>
      <c r="H4814" s="266">
        <f>IF(G4814="Traditional Stove",0.1,0.2)</f>
        <v>0.1</v>
      </c>
      <c r="I4814" s="266">
        <f>YEAR(J4814)</f>
        <v>2023</v>
      </c>
      <c r="J4814" s="267">
        <v>44989</v>
      </c>
      <c r="K4814" s="267">
        <f>J4814+1</f>
        <v>44990</v>
      </c>
      <c r="L4814" s="266">
        <f>IF(M4814&lt;=365,1,2)</f>
        <v>1</v>
      </c>
      <c r="M4814" s="266">
        <f>IF(K4814&lt;$C$1,$C$2-$C$1+1,$C$2-K4814+1)</f>
        <v>57</v>
      </c>
      <c r="N4814" s="268">
        <f>M4814/365</f>
        <v>0.15616438356164383</v>
      </c>
      <c r="O4814" s="269">
        <f>'Data and Parameter'!$E$4*'Data and Parameter'!$E$5*('Data and Parameter'!$E$6+'Data and Parameter'!$E$7)*'Data and Parameter'!$E$19*'Data and Parameter'!$E$14*'ER calculations'!N4814</f>
        <v>0.80857999620330079</v>
      </c>
    </row>
    <row r="4815" spans="1:15" ht="15">
      <c r="A4815" s="284">
        <v>4811</v>
      </c>
      <c r="B4815" s="287"/>
      <c r="C4815" s="287"/>
      <c r="D4815" s="284" t="s">
        <v>3178</v>
      </c>
      <c r="E4815" s="287"/>
      <c r="F4815" s="285" t="s">
        <v>4936</v>
      </c>
      <c r="G4815" s="266" t="s">
        <v>121</v>
      </c>
      <c r="H4815" s="266">
        <f>IF(G4815="Traditional Stove",0.1,0.2)</f>
        <v>0.1</v>
      </c>
      <c r="I4815" s="266">
        <f>YEAR(J4815)</f>
        <v>2023</v>
      </c>
      <c r="J4815" s="267">
        <v>44971</v>
      </c>
      <c r="K4815" s="267">
        <f>J4815+1</f>
        <v>44972</v>
      </c>
      <c r="L4815" s="266">
        <f>IF(M4815&lt;=365,1,2)</f>
        <v>1</v>
      </c>
      <c r="M4815" s="266">
        <f>IF(K4815&lt;$C$1,$C$2-$C$1+1,$C$2-K4815+1)</f>
        <v>75</v>
      </c>
      <c r="N4815" s="268">
        <f>M4815/365</f>
        <v>0.20547945205479451</v>
      </c>
      <c r="O4815" s="269">
        <f>'Data and Parameter'!$E$4*'Data and Parameter'!$E$5*('Data and Parameter'!$E$6+'Data and Parameter'!$E$7)*'Data and Parameter'!$E$19*'Data and Parameter'!$E$14*'ER calculations'!N4815</f>
        <v>1.063921047635922</v>
      </c>
    </row>
    <row r="4816" spans="1:15" ht="15">
      <c r="A4816" s="284">
        <v>4812</v>
      </c>
      <c r="B4816" s="287"/>
      <c r="C4816" s="287"/>
      <c r="D4816" s="284" t="s">
        <v>1376</v>
      </c>
      <c r="E4816" s="287"/>
      <c r="F4816" s="285" t="s">
        <v>4937</v>
      </c>
      <c r="G4816" s="266" t="s">
        <v>121</v>
      </c>
      <c r="H4816" s="266">
        <f>IF(G4816="Traditional Stove",0.1,0.2)</f>
        <v>0.1</v>
      </c>
      <c r="I4816" s="266">
        <f>YEAR(J4816)</f>
        <v>2023</v>
      </c>
      <c r="J4816" s="267">
        <v>44990</v>
      </c>
      <c r="K4816" s="267">
        <f>J4816+1</f>
        <v>44991</v>
      </c>
      <c r="L4816" s="266">
        <f>IF(M4816&lt;=365,1,2)</f>
        <v>1</v>
      </c>
      <c r="M4816" s="266">
        <f>IF(K4816&lt;$C$1,$C$2-$C$1+1,$C$2-K4816+1)</f>
        <v>56</v>
      </c>
      <c r="N4816" s="268">
        <f>M4816/365</f>
        <v>0.15342465753424658</v>
      </c>
      <c r="O4816" s="269">
        <f>'Data and Parameter'!$E$4*'Data and Parameter'!$E$5*('Data and Parameter'!$E$6+'Data and Parameter'!$E$7)*'Data and Parameter'!$E$19*'Data and Parameter'!$E$14*'ER calculations'!N4816</f>
        <v>0.79439438223482184</v>
      </c>
    </row>
    <row r="4817" spans="1:15" ht="15">
      <c r="A4817" s="284">
        <v>4813</v>
      </c>
      <c r="B4817" s="287"/>
      <c r="C4817" s="287"/>
      <c r="D4817" s="284" t="s">
        <v>1376</v>
      </c>
      <c r="E4817" s="287"/>
      <c r="F4817" s="285" t="s">
        <v>4938</v>
      </c>
      <c r="G4817" s="266" t="s">
        <v>121</v>
      </c>
      <c r="H4817" s="266">
        <f>IF(G4817="Traditional Stove",0.1,0.2)</f>
        <v>0.1</v>
      </c>
      <c r="I4817" s="266">
        <f>YEAR(J4817)</f>
        <v>2023</v>
      </c>
      <c r="J4817" s="267">
        <v>44988</v>
      </c>
      <c r="K4817" s="267">
        <f>J4817+1</f>
        <v>44989</v>
      </c>
      <c r="L4817" s="266">
        <f>IF(M4817&lt;=365,1,2)</f>
        <v>1</v>
      </c>
      <c r="M4817" s="266">
        <f>IF(K4817&lt;$C$1,$C$2-$C$1+1,$C$2-K4817+1)</f>
        <v>58</v>
      </c>
      <c r="N4817" s="268">
        <f>M4817/365</f>
        <v>0.15890410958904111</v>
      </c>
      <c r="O4817" s="269">
        <f>'Data and Parameter'!$E$4*'Data and Parameter'!$E$5*('Data and Parameter'!$E$6+'Data and Parameter'!$E$7)*'Data and Parameter'!$E$19*'Data and Parameter'!$E$14*'ER calculations'!N4817</f>
        <v>0.82276561017177985</v>
      </c>
    </row>
    <row r="4818" spans="1:15" ht="15">
      <c r="A4818" s="284">
        <v>4814</v>
      </c>
      <c r="B4818" s="287"/>
      <c r="C4818" s="287"/>
      <c r="D4818" s="284" t="s">
        <v>1376</v>
      </c>
      <c r="E4818" s="287"/>
      <c r="F4818" s="285" t="s">
        <v>4939</v>
      </c>
      <c r="G4818" s="266" t="s">
        <v>121</v>
      </c>
      <c r="H4818" s="266">
        <f>IF(G4818="Traditional Stove",0.1,0.2)</f>
        <v>0.1</v>
      </c>
      <c r="I4818" s="266">
        <f>YEAR(J4818)</f>
        <v>2023</v>
      </c>
      <c r="J4818" s="267">
        <v>44988</v>
      </c>
      <c r="K4818" s="267">
        <f>J4818+1</f>
        <v>44989</v>
      </c>
      <c r="L4818" s="266">
        <f>IF(M4818&lt;=365,1,2)</f>
        <v>1</v>
      </c>
      <c r="M4818" s="266">
        <f>IF(K4818&lt;$C$1,$C$2-$C$1+1,$C$2-K4818+1)</f>
        <v>58</v>
      </c>
      <c r="N4818" s="268">
        <f>M4818/365</f>
        <v>0.15890410958904111</v>
      </c>
      <c r="O4818" s="269">
        <f>'Data and Parameter'!$E$4*'Data and Parameter'!$E$5*('Data and Parameter'!$E$6+'Data and Parameter'!$E$7)*'Data and Parameter'!$E$19*'Data and Parameter'!$E$14*'ER calculations'!N4818</f>
        <v>0.82276561017177985</v>
      </c>
    </row>
    <row r="4819" spans="1:15" ht="15">
      <c r="A4819" s="284">
        <v>4815</v>
      </c>
      <c r="B4819" s="287"/>
      <c r="C4819" s="287"/>
      <c r="D4819" s="284" t="s">
        <v>3178</v>
      </c>
      <c r="E4819" s="287"/>
      <c r="F4819" s="285" t="s">
        <v>4940</v>
      </c>
      <c r="G4819" s="266" t="s">
        <v>121</v>
      </c>
      <c r="H4819" s="266">
        <f>IF(G4819="Traditional Stove",0.1,0.2)</f>
        <v>0.1</v>
      </c>
      <c r="I4819" s="266">
        <f>YEAR(J4819)</f>
        <v>2023</v>
      </c>
      <c r="J4819" s="267">
        <v>44971</v>
      </c>
      <c r="K4819" s="267">
        <f>J4819+1</f>
        <v>44972</v>
      </c>
      <c r="L4819" s="266">
        <f>IF(M4819&lt;=365,1,2)</f>
        <v>1</v>
      </c>
      <c r="M4819" s="266">
        <f>IF(K4819&lt;$C$1,$C$2-$C$1+1,$C$2-K4819+1)</f>
        <v>75</v>
      </c>
      <c r="N4819" s="268">
        <f>M4819/365</f>
        <v>0.20547945205479451</v>
      </c>
      <c r="O4819" s="269">
        <f>'Data and Parameter'!$E$4*'Data and Parameter'!$E$5*('Data and Parameter'!$E$6+'Data and Parameter'!$E$7)*'Data and Parameter'!$E$19*'Data and Parameter'!$E$14*'ER calculations'!N4819</f>
        <v>1.063921047635922</v>
      </c>
    </row>
    <row r="4820" spans="1:15" ht="15">
      <c r="A4820" s="284">
        <v>4816</v>
      </c>
      <c r="B4820" s="287"/>
      <c r="C4820" s="287"/>
      <c r="D4820" s="284" t="s">
        <v>119</v>
      </c>
      <c r="E4820" s="287"/>
      <c r="F4820" s="285" t="s">
        <v>4941</v>
      </c>
      <c r="G4820" s="266" t="s">
        <v>121</v>
      </c>
      <c r="H4820" s="266">
        <f>IF(G4820="Traditional Stove",0.1,0.2)</f>
        <v>0.1</v>
      </c>
      <c r="I4820" s="266">
        <f>YEAR(J4820)</f>
        <v>2023</v>
      </c>
      <c r="J4820" s="267">
        <v>44998</v>
      </c>
      <c r="K4820" s="267">
        <f>J4820+1</f>
        <v>44999</v>
      </c>
      <c r="L4820" s="266">
        <f>IF(M4820&lt;=365,1,2)</f>
        <v>1</v>
      </c>
      <c r="M4820" s="266">
        <f>IF(K4820&lt;$C$1,$C$2-$C$1+1,$C$2-K4820+1)</f>
        <v>48</v>
      </c>
      <c r="N4820" s="268">
        <f>M4820/365</f>
        <v>0.13150684931506848</v>
      </c>
      <c r="O4820" s="269">
        <f>'Data and Parameter'!$E$4*'Data and Parameter'!$E$5*('Data and Parameter'!$E$6+'Data and Parameter'!$E$7)*'Data and Parameter'!$E$19*'Data and Parameter'!$E$14*'ER calculations'!N4820</f>
        <v>0.68090947048699002</v>
      </c>
    </row>
    <row r="4821" spans="1:15" ht="15">
      <c r="A4821" s="284">
        <v>4817</v>
      </c>
      <c r="B4821" s="287"/>
      <c r="C4821" s="287"/>
      <c r="D4821" s="284" t="s">
        <v>1376</v>
      </c>
      <c r="E4821" s="287"/>
      <c r="F4821" s="285" t="s">
        <v>4942</v>
      </c>
      <c r="G4821" s="266" t="s">
        <v>121</v>
      </c>
      <c r="H4821" s="266">
        <f>IF(G4821="Traditional Stove",0.1,0.2)</f>
        <v>0.1</v>
      </c>
      <c r="I4821" s="266">
        <f>YEAR(J4821)</f>
        <v>2023</v>
      </c>
      <c r="J4821" s="267">
        <v>44990</v>
      </c>
      <c r="K4821" s="267">
        <f>J4821+1</f>
        <v>44991</v>
      </c>
      <c r="L4821" s="266">
        <f>IF(M4821&lt;=365,1,2)</f>
        <v>1</v>
      </c>
      <c r="M4821" s="266">
        <f>IF(K4821&lt;$C$1,$C$2-$C$1+1,$C$2-K4821+1)</f>
        <v>56</v>
      </c>
      <c r="N4821" s="268">
        <f>M4821/365</f>
        <v>0.15342465753424658</v>
      </c>
      <c r="O4821" s="269">
        <f>'Data and Parameter'!$E$4*'Data and Parameter'!$E$5*('Data and Parameter'!$E$6+'Data and Parameter'!$E$7)*'Data and Parameter'!$E$19*'Data and Parameter'!$E$14*'ER calculations'!N4821</f>
        <v>0.79439438223482184</v>
      </c>
    </row>
    <row r="4822" spans="1:15" ht="15">
      <c r="A4822" s="284">
        <v>4818</v>
      </c>
      <c r="B4822" s="287"/>
      <c r="C4822" s="287"/>
      <c r="D4822" s="284" t="s">
        <v>1376</v>
      </c>
      <c r="E4822" s="287"/>
      <c r="F4822" s="285" t="s">
        <v>4943</v>
      </c>
      <c r="G4822" s="266" t="s">
        <v>121</v>
      </c>
      <c r="H4822" s="266">
        <f>IF(G4822="Traditional Stove",0.1,0.2)</f>
        <v>0.1</v>
      </c>
      <c r="I4822" s="266">
        <f>YEAR(J4822)</f>
        <v>2023</v>
      </c>
      <c r="J4822" s="267">
        <v>44988</v>
      </c>
      <c r="K4822" s="267">
        <f>J4822+1</f>
        <v>44989</v>
      </c>
      <c r="L4822" s="266">
        <f>IF(M4822&lt;=365,1,2)</f>
        <v>1</v>
      </c>
      <c r="M4822" s="266">
        <f>IF(K4822&lt;$C$1,$C$2-$C$1+1,$C$2-K4822+1)</f>
        <v>58</v>
      </c>
      <c r="N4822" s="268">
        <f>M4822/365</f>
        <v>0.15890410958904111</v>
      </c>
      <c r="O4822" s="269">
        <f>'Data and Parameter'!$E$4*'Data and Parameter'!$E$5*('Data and Parameter'!$E$6+'Data and Parameter'!$E$7)*'Data and Parameter'!$E$19*'Data and Parameter'!$E$14*'ER calculations'!N4822</f>
        <v>0.82276561017177985</v>
      </c>
    </row>
    <row r="4823" spans="1:15" ht="15">
      <c r="A4823" s="284">
        <v>4819</v>
      </c>
      <c r="B4823" s="287"/>
      <c r="C4823" s="287"/>
      <c r="D4823" s="284" t="s">
        <v>1376</v>
      </c>
      <c r="E4823" s="287"/>
      <c r="F4823" s="285" t="s">
        <v>4944</v>
      </c>
      <c r="G4823" s="266" t="s">
        <v>121</v>
      </c>
      <c r="H4823" s="266">
        <f>IF(G4823="Traditional Stove",0.1,0.2)</f>
        <v>0.1</v>
      </c>
      <c r="I4823" s="266">
        <f>YEAR(J4823)</f>
        <v>2023</v>
      </c>
      <c r="J4823" s="267">
        <v>44988</v>
      </c>
      <c r="K4823" s="267">
        <f>J4823+1</f>
        <v>44989</v>
      </c>
      <c r="L4823" s="266">
        <f>IF(M4823&lt;=365,1,2)</f>
        <v>1</v>
      </c>
      <c r="M4823" s="266">
        <f>IF(K4823&lt;$C$1,$C$2-$C$1+1,$C$2-K4823+1)</f>
        <v>58</v>
      </c>
      <c r="N4823" s="268">
        <f>M4823/365</f>
        <v>0.15890410958904111</v>
      </c>
      <c r="O4823" s="269">
        <f>'Data and Parameter'!$E$4*'Data and Parameter'!$E$5*('Data and Parameter'!$E$6+'Data and Parameter'!$E$7)*'Data and Parameter'!$E$19*'Data and Parameter'!$E$14*'ER calculations'!N4823</f>
        <v>0.82276561017177985</v>
      </c>
    </row>
    <row r="4824" spans="1:15" ht="15">
      <c r="A4824" s="284">
        <v>4820</v>
      </c>
      <c r="B4824" s="287"/>
      <c r="C4824" s="287"/>
      <c r="D4824" s="284" t="s">
        <v>1376</v>
      </c>
      <c r="E4824" s="287"/>
      <c r="F4824" s="285" t="s">
        <v>4945</v>
      </c>
      <c r="G4824" s="266" t="s">
        <v>121</v>
      </c>
      <c r="H4824" s="266">
        <f>IF(G4824="Traditional Stove",0.1,0.2)</f>
        <v>0.1</v>
      </c>
      <c r="I4824" s="266">
        <f>YEAR(J4824)</f>
        <v>2023</v>
      </c>
      <c r="J4824" s="267">
        <v>44990</v>
      </c>
      <c r="K4824" s="267">
        <f>J4824+1</f>
        <v>44991</v>
      </c>
      <c r="L4824" s="266">
        <f>IF(M4824&lt;=365,1,2)</f>
        <v>1</v>
      </c>
      <c r="M4824" s="266">
        <f>IF(K4824&lt;$C$1,$C$2-$C$1+1,$C$2-K4824+1)</f>
        <v>56</v>
      </c>
      <c r="N4824" s="268">
        <f>M4824/365</f>
        <v>0.15342465753424658</v>
      </c>
      <c r="O4824" s="269">
        <f>'Data and Parameter'!$E$4*'Data and Parameter'!$E$5*('Data and Parameter'!$E$6+'Data and Parameter'!$E$7)*'Data and Parameter'!$E$19*'Data and Parameter'!$E$14*'ER calculations'!N4824</f>
        <v>0.79439438223482184</v>
      </c>
    </row>
    <row r="4825" spans="1:15" ht="15">
      <c r="A4825" s="284">
        <v>4821</v>
      </c>
      <c r="B4825" s="287"/>
      <c r="C4825" s="287"/>
      <c r="D4825" s="284" t="s">
        <v>1376</v>
      </c>
      <c r="E4825" s="287"/>
      <c r="F4825" s="285" t="s">
        <v>4946</v>
      </c>
      <c r="G4825" s="266" t="s">
        <v>121</v>
      </c>
      <c r="H4825" s="266">
        <f>IF(G4825="Traditional Stove",0.1,0.2)</f>
        <v>0.1</v>
      </c>
      <c r="I4825" s="266">
        <f>YEAR(J4825)</f>
        <v>2023</v>
      </c>
      <c r="J4825" s="267">
        <v>44988</v>
      </c>
      <c r="K4825" s="267">
        <f>J4825+1</f>
        <v>44989</v>
      </c>
      <c r="L4825" s="266">
        <f>IF(M4825&lt;=365,1,2)</f>
        <v>1</v>
      </c>
      <c r="M4825" s="266">
        <f>IF(K4825&lt;$C$1,$C$2-$C$1+1,$C$2-K4825+1)</f>
        <v>58</v>
      </c>
      <c r="N4825" s="268">
        <f>M4825/365</f>
        <v>0.15890410958904111</v>
      </c>
      <c r="O4825" s="269">
        <f>'Data and Parameter'!$E$4*'Data and Parameter'!$E$5*('Data and Parameter'!$E$6+'Data and Parameter'!$E$7)*'Data and Parameter'!$E$19*'Data and Parameter'!$E$14*'ER calculations'!N4825</f>
        <v>0.82276561017177985</v>
      </c>
    </row>
    <row r="4826" spans="1:15" ht="15">
      <c r="A4826" s="284">
        <v>4822</v>
      </c>
      <c r="B4826" s="287"/>
      <c r="C4826" s="287"/>
      <c r="D4826" s="284" t="s">
        <v>1376</v>
      </c>
      <c r="E4826" s="287"/>
      <c r="F4826" s="285" t="s">
        <v>4947</v>
      </c>
      <c r="G4826" s="266" t="s">
        <v>121</v>
      </c>
      <c r="H4826" s="266">
        <f>IF(G4826="Traditional Stove",0.1,0.2)</f>
        <v>0.1</v>
      </c>
      <c r="I4826" s="266">
        <f>YEAR(J4826)</f>
        <v>2023</v>
      </c>
      <c r="J4826" s="267">
        <v>45021</v>
      </c>
      <c r="K4826" s="267">
        <f>J4826+1</f>
        <v>45022</v>
      </c>
      <c r="L4826" s="266">
        <f>IF(M4826&lt;=365,1,2)</f>
        <v>1</v>
      </c>
      <c r="M4826" s="266">
        <f>IF(K4826&lt;$C$1,$C$2-$C$1+1,$C$2-K4826+1)</f>
        <v>25</v>
      </c>
      <c r="N4826" s="268">
        <f>M4826/365</f>
        <v>6.8493150684931503E-2</v>
      </c>
      <c r="O4826" s="269">
        <f>'Data and Parameter'!$E$4*'Data and Parameter'!$E$5*('Data and Parameter'!$E$6+'Data and Parameter'!$E$7)*'Data and Parameter'!$E$19*'Data and Parameter'!$E$14*'ER calculations'!N4826</f>
        <v>0.35464034921197402</v>
      </c>
    </row>
    <row r="4827" spans="1:15" ht="15">
      <c r="A4827" s="284">
        <v>4823</v>
      </c>
      <c r="B4827" s="287"/>
      <c r="C4827" s="287"/>
      <c r="D4827" s="284" t="s">
        <v>119</v>
      </c>
      <c r="E4827" s="287"/>
      <c r="F4827" s="285" t="s">
        <v>4948</v>
      </c>
      <c r="G4827" s="266" t="s">
        <v>121</v>
      </c>
      <c r="H4827" s="266">
        <f>IF(G4827="Traditional Stove",0.1,0.2)</f>
        <v>0.1</v>
      </c>
      <c r="I4827" s="266">
        <f>YEAR(J4827)</f>
        <v>2023</v>
      </c>
      <c r="J4827" s="267">
        <v>44989</v>
      </c>
      <c r="K4827" s="267">
        <f>J4827+1</f>
        <v>44990</v>
      </c>
      <c r="L4827" s="266">
        <f>IF(M4827&lt;=365,1,2)</f>
        <v>1</v>
      </c>
      <c r="M4827" s="266">
        <f>IF(K4827&lt;$C$1,$C$2-$C$1+1,$C$2-K4827+1)</f>
        <v>57</v>
      </c>
      <c r="N4827" s="268">
        <f>M4827/365</f>
        <v>0.15616438356164383</v>
      </c>
      <c r="O4827" s="269">
        <f>'Data and Parameter'!$E$4*'Data and Parameter'!$E$5*('Data and Parameter'!$E$6+'Data and Parameter'!$E$7)*'Data and Parameter'!$E$19*'Data and Parameter'!$E$14*'ER calculations'!N4827</f>
        <v>0.80857999620330079</v>
      </c>
    </row>
    <row r="4828" spans="1:15" ht="15">
      <c r="A4828" s="284">
        <v>4824</v>
      </c>
      <c r="B4828" s="287"/>
      <c r="C4828" s="287"/>
      <c r="D4828" s="284" t="s">
        <v>1376</v>
      </c>
      <c r="E4828" s="287"/>
      <c r="F4828" s="285" t="s">
        <v>4949</v>
      </c>
      <c r="G4828" s="266" t="s">
        <v>121</v>
      </c>
      <c r="H4828" s="266">
        <f>IF(G4828="Traditional Stove",0.1,0.2)</f>
        <v>0.1</v>
      </c>
      <c r="I4828" s="266">
        <f>YEAR(J4828)</f>
        <v>2023</v>
      </c>
      <c r="J4828" s="267">
        <v>44988</v>
      </c>
      <c r="K4828" s="267">
        <f>J4828+1</f>
        <v>44989</v>
      </c>
      <c r="L4828" s="266">
        <f>IF(M4828&lt;=365,1,2)</f>
        <v>1</v>
      </c>
      <c r="M4828" s="266">
        <f>IF(K4828&lt;$C$1,$C$2-$C$1+1,$C$2-K4828+1)</f>
        <v>58</v>
      </c>
      <c r="N4828" s="268">
        <f>M4828/365</f>
        <v>0.15890410958904111</v>
      </c>
      <c r="O4828" s="269">
        <f>'Data and Parameter'!$E$4*'Data and Parameter'!$E$5*('Data and Parameter'!$E$6+'Data and Parameter'!$E$7)*'Data and Parameter'!$E$19*'Data and Parameter'!$E$14*'ER calculations'!N4828</f>
        <v>0.82276561017177985</v>
      </c>
    </row>
    <row r="4829" spans="1:15" ht="15">
      <c r="A4829" s="284">
        <v>4825</v>
      </c>
      <c r="B4829" s="287"/>
      <c r="C4829" s="287"/>
      <c r="D4829" s="284" t="s">
        <v>119</v>
      </c>
      <c r="E4829" s="287"/>
      <c r="F4829" s="285" t="s">
        <v>4950</v>
      </c>
      <c r="G4829" s="266" t="s">
        <v>121</v>
      </c>
      <c r="H4829" s="266">
        <f>IF(G4829="Traditional Stove",0.1,0.2)</f>
        <v>0.1</v>
      </c>
      <c r="I4829" s="266">
        <f>YEAR(J4829)</f>
        <v>2023</v>
      </c>
      <c r="J4829" s="267">
        <v>44968</v>
      </c>
      <c r="K4829" s="267">
        <f>J4829+1</f>
        <v>44969</v>
      </c>
      <c r="L4829" s="266">
        <f>IF(M4829&lt;=365,1,2)</f>
        <v>1</v>
      </c>
      <c r="M4829" s="266">
        <f>IF(K4829&lt;$C$1,$C$2-$C$1+1,$C$2-K4829+1)</f>
        <v>78</v>
      </c>
      <c r="N4829" s="268">
        <f>M4829/365</f>
        <v>0.21369863013698631</v>
      </c>
      <c r="O4829" s="269">
        <f>'Data and Parameter'!$E$4*'Data and Parameter'!$E$5*('Data and Parameter'!$E$6+'Data and Parameter'!$E$7)*'Data and Parameter'!$E$19*'Data and Parameter'!$E$14*'ER calculations'!N4829</f>
        <v>1.1064778895413589</v>
      </c>
    </row>
    <row r="4830" spans="1:15" ht="15">
      <c r="A4830" s="284">
        <v>4826</v>
      </c>
      <c r="B4830" s="287"/>
      <c r="C4830" s="287"/>
      <c r="D4830" s="284" t="s">
        <v>1376</v>
      </c>
      <c r="E4830" s="287"/>
      <c r="F4830" s="285" t="s">
        <v>4951</v>
      </c>
      <c r="G4830" s="266" t="s">
        <v>121</v>
      </c>
      <c r="H4830" s="266">
        <f>IF(G4830="Traditional Stove",0.1,0.2)</f>
        <v>0.1</v>
      </c>
      <c r="I4830" s="266">
        <f>YEAR(J4830)</f>
        <v>2023</v>
      </c>
      <c r="J4830" s="267">
        <v>44967</v>
      </c>
      <c r="K4830" s="267">
        <f>J4830+1</f>
        <v>44968</v>
      </c>
      <c r="L4830" s="266">
        <f>IF(M4830&lt;=365,1,2)</f>
        <v>1</v>
      </c>
      <c r="M4830" s="266">
        <f>IF(K4830&lt;$C$1,$C$2-$C$1+1,$C$2-K4830+1)</f>
        <v>79</v>
      </c>
      <c r="N4830" s="268">
        <f>M4830/365</f>
        <v>0.21643835616438356</v>
      </c>
      <c r="O4830" s="269">
        <f>'Data and Parameter'!$E$4*'Data and Parameter'!$E$5*('Data and Parameter'!$E$6+'Data and Parameter'!$E$7)*'Data and Parameter'!$E$19*'Data and Parameter'!$E$14*'ER calculations'!N4830</f>
        <v>1.1206635035098378</v>
      </c>
    </row>
    <row r="4831" spans="1:15" ht="15">
      <c r="A4831" s="284">
        <v>4827</v>
      </c>
      <c r="B4831" s="287"/>
      <c r="C4831" s="287"/>
      <c r="D4831" s="284" t="s">
        <v>1376</v>
      </c>
      <c r="E4831" s="287"/>
      <c r="F4831" s="285" t="s">
        <v>4952</v>
      </c>
      <c r="G4831" s="266" t="s">
        <v>121</v>
      </c>
      <c r="H4831" s="266">
        <f>IF(G4831="Traditional Stove",0.1,0.2)</f>
        <v>0.1</v>
      </c>
      <c r="I4831" s="266">
        <f>YEAR(J4831)</f>
        <v>2023</v>
      </c>
      <c r="J4831" s="267">
        <v>44990</v>
      </c>
      <c r="K4831" s="267">
        <f>J4831+1</f>
        <v>44991</v>
      </c>
      <c r="L4831" s="266">
        <f>IF(M4831&lt;=365,1,2)</f>
        <v>1</v>
      </c>
      <c r="M4831" s="266">
        <f>IF(K4831&lt;$C$1,$C$2-$C$1+1,$C$2-K4831+1)</f>
        <v>56</v>
      </c>
      <c r="N4831" s="268">
        <f>M4831/365</f>
        <v>0.15342465753424658</v>
      </c>
      <c r="O4831" s="269">
        <f>'Data and Parameter'!$E$4*'Data and Parameter'!$E$5*('Data and Parameter'!$E$6+'Data and Parameter'!$E$7)*'Data and Parameter'!$E$19*'Data and Parameter'!$E$14*'ER calculations'!N4831</f>
        <v>0.79439438223482184</v>
      </c>
    </row>
    <row r="4832" spans="1:15" ht="15">
      <c r="A4832" s="284">
        <v>4828</v>
      </c>
      <c r="B4832" s="287"/>
      <c r="C4832" s="287"/>
      <c r="D4832" s="284" t="s">
        <v>1376</v>
      </c>
      <c r="E4832" s="287"/>
      <c r="F4832" s="285" t="s">
        <v>4953</v>
      </c>
      <c r="G4832" s="266" t="s">
        <v>121</v>
      </c>
      <c r="H4832" s="266">
        <f>IF(G4832="Traditional Stove",0.1,0.2)</f>
        <v>0.1</v>
      </c>
      <c r="I4832" s="266">
        <f>YEAR(J4832)</f>
        <v>2023</v>
      </c>
      <c r="J4832" s="267">
        <v>44990</v>
      </c>
      <c r="K4832" s="267">
        <f>J4832+1</f>
        <v>44991</v>
      </c>
      <c r="L4832" s="266">
        <f>IF(M4832&lt;=365,1,2)</f>
        <v>1</v>
      </c>
      <c r="M4832" s="266">
        <f>IF(K4832&lt;$C$1,$C$2-$C$1+1,$C$2-K4832+1)</f>
        <v>56</v>
      </c>
      <c r="N4832" s="268">
        <f>M4832/365</f>
        <v>0.15342465753424658</v>
      </c>
      <c r="O4832" s="269">
        <f>'Data and Parameter'!$E$4*'Data and Parameter'!$E$5*('Data and Parameter'!$E$6+'Data and Parameter'!$E$7)*'Data and Parameter'!$E$19*'Data and Parameter'!$E$14*'ER calculations'!N4832</f>
        <v>0.79439438223482184</v>
      </c>
    </row>
    <row r="4833" spans="1:15" ht="15">
      <c r="A4833" s="284">
        <v>4829</v>
      </c>
      <c r="B4833" s="287"/>
      <c r="C4833" s="287"/>
      <c r="D4833" s="284" t="s">
        <v>1376</v>
      </c>
      <c r="E4833" s="287"/>
      <c r="F4833" s="285" t="s">
        <v>4954</v>
      </c>
      <c r="G4833" s="266" t="s">
        <v>121</v>
      </c>
      <c r="H4833" s="266">
        <f>IF(G4833="Traditional Stove",0.1,0.2)</f>
        <v>0.1</v>
      </c>
      <c r="I4833" s="266">
        <f>YEAR(J4833)</f>
        <v>2023</v>
      </c>
      <c r="J4833" s="267">
        <v>44990</v>
      </c>
      <c r="K4833" s="267">
        <f>J4833+1</f>
        <v>44991</v>
      </c>
      <c r="L4833" s="266">
        <f>IF(M4833&lt;=365,1,2)</f>
        <v>1</v>
      </c>
      <c r="M4833" s="266">
        <f>IF(K4833&lt;$C$1,$C$2-$C$1+1,$C$2-K4833+1)</f>
        <v>56</v>
      </c>
      <c r="N4833" s="268">
        <f>M4833/365</f>
        <v>0.15342465753424658</v>
      </c>
      <c r="O4833" s="269">
        <f>'Data and Parameter'!$E$4*'Data and Parameter'!$E$5*('Data and Parameter'!$E$6+'Data and Parameter'!$E$7)*'Data and Parameter'!$E$19*'Data and Parameter'!$E$14*'ER calculations'!N4833</f>
        <v>0.79439438223482184</v>
      </c>
    </row>
    <row r="4834" spans="1:15" ht="15">
      <c r="A4834" s="284">
        <v>4830</v>
      </c>
      <c r="B4834" s="287"/>
      <c r="C4834" s="287"/>
      <c r="D4834" s="284" t="s">
        <v>119</v>
      </c>
      <c r="E4834" s="287"/>
      <c r="F4834" s="285" t="s">
        <v>4955</v>
      </c>
      <c r="G4834" s="266" t="s">
        <v>121</v>
      </c>
      <c r="H4834" s="266">
        <f>IF(G4834="Traditional Stove",0.1,0.2)</f>
        <v>0.1</v>
      </c>
      <c r="I4834" s="266">
        <f>YEAR(J4834)</f>
        <v>2023</v>
      </c>
      <c r="J4834" s="267">
        <v>44989</v>
      </c>
      <c r="K4834" s="267">
        <f>J4834+1</f>
        <v>44990</v>
      </c>
      <c r="L4834" s="266">
        <f>IF(M4834&lt;=365,1,2)</f>
        <v>1</v>
      </c>
      <c r="M4834" s="266">
        <f>IF(K4834&lt;$C$1,$C$2-$C$1+1,$C$2-K4834+1)</f>
        <v>57</v>
      </c>
      <c r="N4834" s="268">
        <f>M4834/365</f>
        <v>0.15616438356164383</v>
      </c>
      <c r="O4834" s="269">
        <f>'Data and Parameter'!$E$4*'Data and Parameter'!$E$5*('Data and Parameter'!$E$6+'Data and Parameter'!$E$7)*'Data and Parameter'!$E$19*'Data and Parameter'!$E$14*'ER calculations'!N4834</f>
        <v>0.80857999620330079</v>
      </c>
    </row>
    <row r="4835" spans="1:15" ht="15">
      <c r="A4835" s="284">
        <v>4831</v>
      </c>
      <c r="B4835" s="287"/>
      <c r="C4835" s="287"/>
      <c r="D4835" s="284" t="s">
        <v>1376</v>
      </c>
      <c r="E4835" s="287"/>
      <c r="F4835" s="285" t="s">
        <v>4956</v>
      </c>
      <c r="G4835" s="266" t="s">
        <v>121</v>
      </c>
      <c r="H4835" s="266">
        <f>IF(G4835="Traditional Stove",0.1,0.2)</f>
        <v>0.1</v>
      </c>
      <c r="I4835" s="266">
        <f>YEAR(J4835)</f>
        <v>2023</v>
      </c>
      <c r="J4835" s="267">
        <v>44988</v>
      </c>
      <c r="K4835" s="267">
        <f>J4835+1</f>
        <v>44989</v>
      </c>
      <c r="L4835" s="266">
        <f>IF(M4835&lt;=365,1,2)</f>
        <v>1</v>
      </c>
      <c r="M4835" s="266">
        <f>IF(K4835&lt;$C$1,$C$2-$C$1+1,$C$2-K4835+1)</f>
        <v>58</v>
      </c>
      <c r="N4835" s="268">
        <f>M4835/365</f>
        <v>0.15890410958904111</v>
      </c>
      <c r="O4835" s="269">
        <f>'Data and Parameter'!$E$4*'Data and Parameter'!$E$5*('Data and Parameter'!$E$6+'Data and Parameter'!$E$7)*'Data and Parameter'!$E$19*'Data and Parameter'!$E$14*'ER calculations'!N4835</f>
        <v>0.82276561017177985</v>
      </c>
    </row>
    <row r="4836" spans="1:15" ht="15">
      <c r="A4836" s="284">
        <v>4832</v>
      </c>
      <c r="B4836" s="287"/>
      <c r="C4836" s="287"/>
      <c r="D4836" s="284" t="s">
        <v>1376</v>
      </c>
      <c r="E4836" s="287"/>
      <c r="F4836" s="285" t="s">
        <v>4957</v>
      </c>
      <c r="G4836" s="266" t="s">
        <v>121</v>
      </c>
      <c r="H4836" s="266">
        <f>IF(G4836="Traditional Stove",0.1,0.2)</f>
        <v>0.1</v>
      </c>
      <c r="I4836" s="266">
        <f>YEAR(J4836)</f>
        <v>2023</v>
      </c>
      <c r="J4836" s="267">
        <v>44988</v>
      </c>
      <c r="K4836" s="267">
        <f>J4836+1</f>
        <v>44989</v>
      </c>
      <c r="L4836" s="266">
        <f>IF(M4836&lt;=365,1,2)</f>
        <v>1</v>
      </c>
      <c r="M4836" s="266">
        <f>IF(K4836&lt;$C$1,$C$2-$C$1+1,$C$2-K4836+1)</f>
        <v>58</v>
      </c>
      <c r="N4836" s="268">
        <f>M4836/365</f>
        <v>0.15890410958904111</v>
      </c>
      <c r="O4836" s="269">
        <f>'Data and Parameter'!$E$4*'Data and Parameter'!$E$5*('Data and Parameter'!$E$6+'Data and Parameter'!$E$7)*'Data and Parameter'!$E$19*'Data and Parameter'!$E$14*'ER calculations'!N4836</f>
        <v>0.82276561017177985</v>
      </c>
    </row>
    <row r="4837" spans="1:15" ht="15">
      <c r="A4837" s="284">
        <v>4833</v>
      </c>
      <c r="B4837" s="287"/>
      <c r="C4837" s="287"/>
      <c r="D4837" s="284" t="s">
        <v>119</v>
      </c>
      <c r="E4837" s="287"/>
      <c r="F4837" s="285" t="s">
        <v>4958</v>
      </c>
      <c r="G4837" s="266" t="s">
        <v>121</v>
      </c>
      <c r="H4837" s="266">
        <f>IF(G4837="Traditional Stove",0.1,0.2)</f>
        <v>0.1</v>
      </c>
      <c r="I4837" s="266">
        <f>YEAR(J4837)</f>
        <v>2023</v>
      </c>
      <c r="J4837" s="267">
        <v>44989</v>
      </c>
      <c r="K4837" s="267">
        <f>J4837+1</f>
        <v>44990</v>
      </c>
      <c r="L4837" s="266">
        <f>IF(M4837&lt;=365,1,2)</f>
        <v>1</v>
      </c>
      <c r="M4837" s="266">
        <f>IF(K4837&lt;$C$1,$C$2-$C$1+1,$C$2-K4837+1)</f>
        <v>57</v>
      </c>
      <c r="N4837" s="268">
        <f>M4837/365</f>
        <v>0.15616438356164383</v>
      </c>
      <c r="O4837" s="269">
        <f>'Data and Parameter'!$E$4*'Data and Parameter'!$E$5*('Data and Parameter'!$E$6+'Data and Parameter'!$E$7)*'Data and Parameter'!$E$19*'Data and Parameter'!$E$14*'ER calculations'!N4837</f>
        <v>0.80857999620330079</v>
      </c>
    </row>
    <row r="4838" spans="1:15" ht="15">
      <c r="A4838" s="284">
        <v>4834</v>
      </c>
      <c r="B4838" s="287"/>
      <c r="C4838" s="287"/>
      <c r="D4838" s="284" t="s">
        <v>119</v>
      </c>
      <c r="E4838" s="287"/>
      <c r="F4838" s="285" t="s">
        <v>4959</v>
      </c>
      <c r="G4838" s="266" t="s">
        <v>121</v>
      </c>
      <c r="H4838" s="266">
        <f>IF(G4838="Traditional Stove",0.1,0.2)</f>
        <v>0.1</v>
      </c>
      <c r="I4838" s="266">
        <f>YEAR(J4838)</f>
        <v>2023</v>
      </c>
      <c r="J4838" s="267">
        <v>44989</v>
      </c>
      <c r="K4838" s="267">
        <f>J4838+1</f>
        <v>44990</v>
      </c>
      <c r="L4838" s="266">
        <f>IF(M4838&lt;=365,1,2)</f>
        <v>1</v>
      </c>
      <c r="M4838" s="266">
        <f>IF(K4838&lt;$C$1,$C$2-$C$1+1,$C$2-K4838+1)</f>
        <v>57</v>
      </c>
      <c r="N4838" s="268">
        <f>M4838/365</f>
        <v>0.15616438356164383</v>
      </c>
      <c r="O4838" s="269">
        <f>'Data and Parameter'!$E$4*'Data and Parameter'!$E$5*('Data and Parameter'!$E$6+'Data and Parameter'!$E$7)*'Data and Parameter'!$E$19*'Data and Parameter'!$E$14*'ER calculations'!N4838</f>
        <v>0.80857999620330079</v>
      </c>
    </row>
    <row r="4839" spans="1:15" ht="15">
      <c r="A4839" s="284">
        <v>4835</v>
      </c>
      <c r="B4839" s="287"/>
      <c r="C4839" s="287"/>
      <c r="D4839" s="284" t="s">
        <v>3178</v>
      </c>
      <c r="E4839" s="287"/>
      <c r="F4839" s="285" t="s">
        <v>4960</v>
      </c>
      <c r="G4839" s="266" t="s">
        <v>121</v>
      </c>
      <c r="H4839" s="266">
        <f>IF(G4839="Traditional Stove",0.1,0.2)</f>
        <v>0.1</v>
      </c>
      <c r="I4839" s="266">
        <f>YEAR(J4839)</f>
        <v>2023</v>
      </c>
      <c r="J4839" s="267">
        <v>44971</v>
      </c>
      <c r="K4839" s="267">
        <f>J4839+1</f>
        <v>44972</v>
      </c>
      <c r="L4839" s="266">
        <f>IF(M4839&lt;=365,1,2)</f>
        <v>1</v>
      </c>
      <c r="M4839" s="266">
        <f>IF(K4839&lt;$C$1,$C$2-$C$1+1,$C$2-K4839+1)</f>
        <v>75</v>
      </c>
      <c r="N4839" s="268">
        <f>M4839/365</f>
        <v>0.20547945205479451</v>
      </c>
      <c r="O4839" s="269">
        <f>'Data and Parameter'!$E$4*'Data and Parameter'!$E$5*('Data and Parameter'!$E$6+'Data and Parameter'!$E$7)*'Data and Parameter'!$E$19*'Data and Parameter'!$E$14*'ER calculations'!N4839</f>
        <v>1.063921047635922</v>
      </c>
    </row>
    <row r="4840" spans="1:15" ht="15">
      <c r="A4840" s="284">
        <v>4836</v>
      </c>
      <c r="B4840" s="287"/>
      <c r="C4840" s="287"/>
      <c r="D4840" s="284" t="s">
        <v>119</v>
      </c>
      <c r="E4840" s="287"/>
      <c r="F4840" s="285" t="s">
        <v>4961</v>
      </c>
      <c r="G4840" s="266" t="s">
        <v>121</v>
      </c>
      <c r="H4840" s="266">
        <f>IF(G4840="Traditional Stove",0.1,0.2)</f>
        <v>0.1</v>
      </c>
      <c r="I4840" s="266">
        <f>YEAR(J4840)</f>
        <v>2023</v>
      </c>
      <c r="J4840" s="267">
        <v>44989</v>
      </c>
      <c r="K4840" s="267">
        <f>J4840+1</f>
        <v>44990</v>
      </c>
      <c r="L4840" s="266">
        <f>IF(M4840&lt;=365,1,2)</f>
        <v>1</v>
      </c>
      <c r="M4840" s="266">
        <f>IF(K4840&lt;$C$1,$C$2-$C$1+1,$C$2-K4840+1)</f>
        <v>57</v>
      </c>
      <c r="N4840" s="268">
        <f>M4840/365</f>
        <v>0.15616438356164383</v>
      </c>
      <c r="O4840" s="269">
        <f>'Data and Parameter'!$E$4*'Data and Parameter'!$E$5*('Data and Parameter'!$E$6+'Data and Parameter'!$E$7)*'Data and Parameter'!$E$19*'Data and Parameter'!$E$14*'ER calculations'!N4840</f>
        <v>0.80857999620330079</v>
      </c>
    </row>
    <row r="4841" spans="1:15" ht="15">
      <c r="A4841" s="284">
        <v>4837</v>
      </c>
      <c r="B4841" s="287"/>
      <c r="C4841" s="287"/>
      <c r="D4841" s="284" t="s">
        <v>119</v>
      </c>
      <c r="E4841" s="287"/>
      <c r="F4841" s="285" t="s">
        <v>4962</v>
      </c>
      <c r="G4841" s="266" t="s">
        <v>121</v>
      </c>
      <c r="H4841" s="266">
        <f>IF(G4841="Traditional Stove",0.1,0.2)</f>
        <v>0.1</v>
      </c>
      <c r="I4841" s="266">
        <f>YEAR(J4841)</f>
        <v>2023</v>
      </c>
      <c r="J4841" s="267">
        <v>44989</v>
      </c>
      <c r="K4841" s="267">
        <f>J4841+1</f>
        <v>44990</v>
      </c>
      <c r="L4841" s="266">
        <f>IF(M4841&lt;=365,1,2)</f>
        <v>1</v>
      </c>
      <c r="M4841" s="266">
        <f>IF(K4841&lt;$C$1,$C$2-$C$1+1,$C$2-K4841+1)</f>
        <v>57</v>
      </c>
      <c r="N4841" s="268">
        <f>M4841/365</f>
        <v>0.15616438356164383</v>
      </c>
      <c r="O4841" s="269">
        <f>'Data and Parameter'!$E$4*'Data and Parameter'!$E$5*('Data and Parameter'!$E$6+'Data and Parameter'!$E$7)*'Data and Parameter'!$E$19*'Data and Parameter'!$E$14*'ER calculations'!N4841</f>
        <v>0.80857999620330079</v>
      </c>
    </row>
    <row r="4842" spans="1:15" ht="15">
      <c r="A4842" s="284">
        <v>4838</v>
      </c>
      <c r="B4842" s="287"/>
      <c r="C4842" s="287"/>
      <c r="D4842" s="284" t="s">
        <v>1376</v>
      </c>
      <c r="E4842" s="287"/>
      <c r="F4842" s="285" t="s">
        <v>4963</v>
      </c>
      <c r="G4842" s="266" t="s">
        <v>121</v>
      </c>
      <c r="H4842" s="266">
        <f>IF(G4842="Traditional Stove",0.1,0.2)</f>
        <v>0.1</v>
      </c>
      <c r="I4842" s="266">
        <f>YEAR(J4842)</f>
        <v>2023</v>
      </c>
      <c r="J4842" s="267">
        <v>44989</v>
      </c>
      <c r="K4842" s="267">
        <f>J4842+1</f>
        <v>44990</v>
      </c>
      <c r="L4842" s="266">
        <f>IF(M4842&lt;=365,1,2)</f>
        <v>1</v>
      </c>
      <c r="M4842" s="266">
        <f>IF(K4842&lt;$C$1,$C$2-$C$1+1,$C$2-K4842+1)</f>
        <v>57</v>
      </c>
      <c r="N4842" s="268">
        <f>M4842/365</f>
        <v>0.15616438356164383</v>
      </c>
      <c r="O4842" s="269">
        <f>'Data and Parameter'!$E$4*'Data and Parameter'!$E$5*('Data and Parameter'!$E$6+'Data and Parameter'!$E$7)*'Data and Parameter'!$E$19*'Data and Parameter'!$E$14*'ER calculations'!N4842</f>
        <v>0.80857999620330079</v>
      </c>
    </row>
    <row r="4843" spans="1:15" ht="15">
      <c r="A4843" s="284">
        <v>4839</v>
      </c>
      <c r="B4843" s="287"/>
      <c r="C4843" s="287"/>
      <c r="D4843" s="284" t="s">
        <v>1376</v>
      </c>
      <c r="E4843" s="287"/>
      <c r="F4843" s="285" t="s">
        <v>4964</v>
      </c>
      <c r="G4843" s="266" t="s">
        <v>121</v>
      </c>
      <c r="H4843" s="266">
        <f>IF(G4843="Traditional Stove",0.1,0.2)</f>
        <v>0.1</v>
      </c>
      <c r="I4843" s="266">
        <f>YEAR(J4843)</f>
        <v>2023</v>
      </c>
      <c r="J4843" s="267">
        <v>44989</v>
      </c>
      <c r="K4843" s="267">
        <f>J4843+1</f>
        <v>44990</v>
      </c>
      <c r="L4843" s="266">
        <f>IF(M4843&lt;=365,1,2)</f>
        <v>1</v>
      </c>
      <c r="M4843" s="266">
        <f>IF(K4843&lt;$C$1,$C$2-$C$1+1,$C$2-K4843+1)</f>
        <v>57</v>
      </c>
      <c r="N4843" s="268">
        <f>M4843/365</f>
        <v>0.15616438356164383</v>
      </c>
      <c r="O4843" s="269">
        <f>'Data and Parameter'!$E$4*'Data and Parameter'!$E$5*('Data and Parameter'!$E$6+'Data and Parameter'!$E$7)*'Data and Parameter'!$E$19*'Data and Parameter'!$E$14*'ER calculations'!N4843</f>
        <v>0.80857999620330079</v>
      </c>
    </row>
    <row r="4844" spans="1:15" ht="15">
      <c r="A4844" s="284">
        <v>4840</v>
      </c>
      <c r="B4844" s="287"/>
      <c r="C4844" s="287"/>
      <c r="D4844" s="284" t="s">
        <v>1376</v>
      </c>
      <c r="E4844" s="287"/>
      <c r="F4844" s="285" t="s">
        <v>4965</v>
      </c>
      <c r="G4844" s="266" t="s">
        <v>121</v>
      </c>
      <c r="H4844" s="266">
        <f>IF(G4844="Traditional Stove",0.1,0.2)</f>
        <v>0.1</v>
      </c>
      <c r="I4844" s="266">
        <f>YEAR(J4844)</f>
        <v>2023</v>
      </c>
      <c r="J4844" s="267">
        <v>44989</v>
      </c>
      <c r="K4844" s="267">
        <f>J4844+1</f>
        <v>44990</v>
      </c>
      <c r="L4844" s="266">
        <f>IF(M4844&lt;=365,1,2)</f>
        <v>1</v>
      </c>
      <c r="M4844" s="266">
        <f>IF(K4844&lt;$C$1,$C$2-$C$1+1,$C$2-K4844+1)</f>
        <v>57</v>
      </c>
      <c r="N4844" s="268">
        <f>M4844/365</f>
        <v>0.15616438356164383</v>
      </c>
      <c r="O4844" s="269">
        <f>'Data and Parameter'!$E$4*'Data and Parameter'!$E$5*('Data and Parameter'!$E$6+'Data and Parameter'!$E$7)*'Data and Parameter'!$E$19*'Data and Parameter'!$E$14*'ER calculations'!N4844</f>
        <v>0.80857999620330079</v>
      </c>
    </row>
    <row r="4845" spans="1:15" ht="15">
      <c r="A4845" s="284">
        <v>4841</v>
      </c>
      <c r="B4845" s="287"/>
      <c r="C4845" s="287"/>
      <c r="D4845" s="284" t="s">
        <v>119</v>
      </c>
      <c r="E4845" s="287"/>
      <c r="F4845" s="285" t="s">
        <v>4966</v>
      </c>
      <c r="G4845" s="266" t="s">
        <v>121</v>
      </c>
      <c r="H4845" s="266">
        <f>IF(G4845="Traditional Stove",0.1,0.2)</f>
        <v>0.1</v>
      </c>
      <c r="I4845" s="266">
        <f>YEAR(J4845)</f>
        <v>2023</v>
      </c>
      <c r="J4845" s="267">
        <v>44989</v>
      </c>
      <c r="K4845" s="267">
        <f>J4845+1</f>
        <v>44990</v>
      </c>
      <c r="L4845" s="266">
        <f>IF(M4845&lt;=365,1,2)</f>
        <v>1</v>
      </c>
      <c r="M4845" s="266">
        <f>IF(K4845&lt;$C$1,$C$2-$C$1+1,$C$2-K4845+1)</f>
        <v>57</v>
      </c>
      <c r="N4845" s="268">
        <f>M4845/365</f>
        <v>0.15616438356164383</v>
      </c>
      <c r="O4845" s="269">
        <f>'Data and Parameter'!$E$4*'Data and Parameter'!$E$5*('Data and Parameter'!$E$6+'Data and Parameter'!$E$7)*'Data and Parameter'!$E$19*'Data and Parameter'!$E$14*'ER calculations'!N4845</f>
        <v>0.80857999620330079</v>
      </c>
    </row>
    <row r="4846" spans="1:15" ht="15">
      <c r="A4846" s="284">
        <v>4842</v>
      </c>
      <c r="B4846" s="287"/>
      <c r="C4846" s="287"/>
      <c r="D4846" s="284" t="s">
        <v>1376</v>
      </c>
      <c r="E4846" s="287"/>
      <c r="F4846" s="285" t="s">
        <v>4967</v>
      </c>
      <c r="G4846" s="266" t="s">
        <v>121</v>
      </c>
      <c r="H4846" s="266">
        <f>IF(G4846="Traditional Stove",0.1,0.2)</f>
        <v>0.1</v>
      </c>
      <c r="I4846" s="266">
        <f>YEAR(J4846)</f>
        <v>2023</v>
      </c>
      <c r="J4846" s="267">
        <v>44989</v>
      </c>
      <c r="K4846" s="267">
        <f>J4846+1</f>
        <v>44990</v>
      </c>
      <c r="L4846" s="266">
        <f>IF(M4846&lt;=365,1,2)</f>
        <v>1</v>
      </c>
      <c r="M4846" s="266">
        <f>IF(K4846&lt;$C$1,$C$2-$C$1+1,$C$2-K4846+1)</f>
        <v>57</v>
      </c>
      <c r="N4846" s="268">
        <f>M4846/365</f>
        <v>0.15616438356164383</v>
      </c>
      <c r="O4846" s="269">
        <f>'Data and Parameter'!$E$4*'Data and Parameter'!$E$5*('Data and Parameter'!$E$6+'Data and Parameter'!$E$7)*'Data and Parameter'!$E$19*'Data and Parameter'!$E$14*'ER calculations'!N4846</f>
        <v>0.80857999620330079</v>
      </c>
    </row>
    <row r="4847" spans="1:15" ht="15">
      <c r="A4847" s="284">
        <v>4843</v>
      </c>
      <c r="B4847" s="287"/>
      <c r="C4847" s="287"/>
      <c r="D4847" s="284" t="s">
        <v>1376</v>
      </c>
      <c r="E4847" s="287"/>
      <c r="F4847" s="285" t="s">
        <v>4968</v>
      </c>
      <c r="G4847" s="266" t="s">
        <v>121</v>
      </c>
      <c r="H4847" s="266">
        <f>IF(G4847="Traditional Stove",0.1,0.2)</f>
        <v>0.1</v>
      </c>
      <c r="I4847" s="266">
        <f>YEAR(J4847)</f>
        <v>2023</v>
      </c>
      <c r="J4847" s="267">
        <v>44989</v>
      </c>
      <c r="K4847" s="267">
        <f>J4847+1</f>
        <v>44990</v>
      </c>
      <c r="L4847" s="266">
        <f>IF(M4847&lt;=365,1,2)</f>
        <v>1</v>
      </c>
      <c r="M4847" s="266">
        <f>IF(K4847&lt;$C$1,$C$2-$C$1+1,$C$2-K4847+1)</f>
        <v>57</v>
      </c>
      <c r="N4847" s="268">
        <f>M4847/365</f>
        <v>0.15616438356164383</v>
      </c>
      <c r="O4847" s="269">
        <f>'Data and Parameter'!$E$4*'Data and Parameter'!$E$5*('Data and Parameter'!$E$6+'Data and Parameter'!$E$7)*'Data and Parameter'!$E$19*'Data and Parameter'!$E$14*'ER calculations'!N4847</f>
        <v>0.80857999620330079</v>
      </c>
    </row>
    <row r="4848" spans="1:15" ht="15">
      <c r="A4848" s="284">
        <v>4844</v>
      </c>
      <c r="B4848" s="287"/>
      <c r="C4848" s="287"/>
      <c r="D4848" s="284" t="s">
        <v>3178</v>
      </c>
      <c r="E4848" s="287"/>
      <c r="F4848" s="285" t="s">
        <v>4969</v>
      </c>
      <c r="G4848" s="266" t="s">
        <v>121</v>
      </c>
      <c r="H4848" s="266">
        <f>IF(G4848="Traditional Stove",0.1,0.2)</f>
        <v>0.1</v>
      </c>
      <c r="I4848" s="266">
        <f>YEAR(J4848)</f>
        <v>2023</v>
      </c>
      <c r="J4848" s="267">
        <v>44968</v>
      </c>
      <c r="K4848" s="267">
        <f>J4848+1</f>
        <v>44969</v>
      </c>
      <c r="L4848" s="266">
        <f>IF(M4848&lt;=365,1,2)</f>
        <v>1</v>
      </c>
      <c r="M4848" s="266">
        <f>IF(K4848&lt;$C$1,$C$2-$C$1+1,$C$2-K4848+1)</f>
        <v>78</v>
      </c>
      <c r="N4848" s="268">
        <f>M4848/365</f>
        <v>0.21369863013698631</v>
      </c>
      <c r="O4848" s="269">
        <f>'Data and Parameter'!$E$4*'Data and Parameter'!$E$5*('Data and Parameter'!$E$6+'Data and Parameter'!$E$7)*'Data and Parameter'!$E$19*'Data and Parameter'!$E$14*'ER calculations'!N4848</f>
        <v>1.1064778895413589</v>
      </c>
    </row>
    <row r="4849" spans="1:15" ht="15">
      <c r="A4849" s="284">
        <v>4845</v>
      </c>
      <c r="B4849" s="287"/>
      <c r="C4849" s="287"/>
      <c r="D4849" s="284" t="s">
        <v>119</v>
      </c>
      <c r="E4849" s="287"/>
      <c r="F4849" s="285" t="s">
        <v>4970</v>
      </c>
      <c r="G4849" s="266" t="s">
        <v>121</v>
      </c>
      <c r="H4849" s="266">
        <f>IF(G4849="Traditional Stove",0.1,0.2)</f>
        <v>0.1</v>
      </c>
      <c r="I4849" s="266">
        <f>YEAR(J4849)</f>
        <v>2023</v>
      </c>
      <c r="J4849" s="267">
        <v>45013</v>
      </c>
      <c r="K4849" s="267">
        <f>J4849+1</f>
        <v>45014</v>
      </c>
      <c r="L4849" s="266">
        <f>IF(M4849&lt;=365,1,2)</f>
        <v>1</v>
      </c>
      <c r="M4849" s="266">
        <f>IF(K4849&lt;$C$1,$C$2-$C$1+1,$C$2-K4849+1)</f>
        <v>33</v>
      </c>
      <c r="N4849" s="268">
        <f>M4849/365</f>
        <v>9.0410958904109592E-2</v>
      </c>
      <c r="O4849" s="269">
        <f>'Data and Parameter'!$E$4*'Data and Parameter'!$E$5*('Data and Parameter'!$E$6+'Data and Parameter'!$E$7)*'Data and Parameter'!$E$19*'Data and Parameter'!$E$14*'ER calculations'!N4849</f>
        <v>0.46812526095980572</v>
      </c>
    </row>
    <row r="4850" spans="1:15" ht="15">
      <c r="A4850" s="284">
        <v>4846</v>
      </c>
      <c r="B4850" s="287"/>
      <c r="C4850" s="287"/>
      <c r="D4850" s="284" t="s">
        <v>1376</v>
      </c>
      <c r="E4850" s="287"/>
      <c r="F4850" s="285" t="s">
        <v>4971</v>
      </c>
      <c r="G4850" s="266" t="s">
        <v>121</v>
      </c>
      <c r="H4850" s="266">
        <f>IF(G4850="Traditional Stove",0.1,0.2)</f>
        <v>0.1</v>
      </c>
      <c r="I4850" s="266">
        <f>YEAR(J4850)</f>
        <v>2023</v>
      </c>
      <c r="J4850" s="267">
        <v>44989</v>
      </c>
      <c r="K4850" s="267">
        <f>J4850+1</f>
        <v>44990</v>
      </c>
      <c r="L4850" s="266">
        <f>IF(M4850&lt;=365,1,2)</f>
        <v>1</v>
      </c>
      <c r="M4850" s="266">
        <f>IF(K4850&lt;$C$1,$C$2-$C$1+1,$C$2-K4850+1)</f>
        <v>57</v>
      </c>
      <c r="N4850" s="268">
        <f>M4850/365</f>
        <v>0.15616438356164383</v>
      </c>
      <c r="O4850" s="269">
        <f>'Data and Parameter'!$E$4*'Data and Parameter'!$E$5*('Data and Parameter'!$E$6+'Data and Parameter'!$E$7)*'Data and Parameter'!$E$19*'Data and Parameter'!$E$14*'ER calculations'!N4850</f>
        <v>0.80857999620330079</v>
      </c>
    </row>
    <row r="4851" spans="1:15" ht="15">
      <c r="A4851" s="284">
        <v>4847</v>
      </c>
      <c r="B4851" s="287"/>
      <c r="C4851" s="287"/>
      <c r="D4851" s="284" t="s">
        <v>119</v>
      </c>
      <c r="E4851" s="287"/>
      <c r="F4851" s="285" t="s">
        <v>4972</v>
      </c>
      <c r="G4851" s="266" t="s">
        <v>121</v>
      </c>
      <c r="H4851" s="266">
        <f>IF(G4851="Traditional Stove",0.1,0.2)</f>
        <v>0.1</v>
      </c>
      <c r="I4851" s="266">
        <f>YEAR(J4851)</f>
        <v>2023</v>
      </c>
      <c r="J4851" s="267">
        <v>44989</v>
      </c>
      <c r="K4851" s="267">
        <f>J4851+1</f>
        <v>44990</v>
      </c>
      <c r="L4851" s="266">
        <f>IF(M4851&lt;=365,1,2)</f>
        <v>1</v>
      </c>
      <c r="M4851" s="266">
        <f>IF(K4851&lt;$C$1,$C$2-$C$1+1,$C$2-K4851+1)</f>
        <v>57</v>
      </c>
      <c r="N4851" s="268">
        <f>M4851/365</f>
        <v>0.15616438356164383</v>
      </c>
      <c r="O4851" s="269">
        <f>'Data and Parameter'!$E$4*'Data and Parameter'!$E$5*('Data and Parameter'!$E$6+'Data and Parameter'!$E$7)*'Data and Parameter'!$E$19*'Data and Parameter'!$E$14*'ER calculations'!N4851</f>
        <v>0.80857999620330079</v>
      </c>
    </row>
    <row r="4852" spans="1:15" ht="15">
      <c r="A4852" s="284">
        <v>4848</v>
      </c>
      <c r="B4852" s="287"/>
      <c r="C4852" s="287"/>
      <c r="D4852" s="284" t="s">
        <v>1376</v>
      </c>
      <c r="E4852" s="287"/>
      <c r="F4852" s="285" t="s">
        <v>4973</v>
      </c>
      <c r="G4852" s="266" t="s">
        <v>121</v>
      </c>
      <c r="H4852" s="266">
        <f>IF(G4852="Traditional Stove",0.1,0.2)</f>
        <v>0.1</v>
      </c>
      <c r="I4852" s="266">
        <f>YEAR(J4852)</f>
        <v>2023</v>
      </c>
      <c r="J4852" s="267">
        <v>44989</v>
      </c>
      <c r="K4852" s="267">
        <f>J4852+1</f>
        <v>44990</v>
      </c>
      <c r="L4852" s="266">
        <f>IF(M4852&lt;=365,1,2)</f>
        <v>1</v>
      </c>
      <c r="M4852" s="266">
        <f>IF(K4852&lt;$C$1,$C$2-$C$1+1,$C$2-K4852+1)</f>
        <v>57</v>
      </c>
      <c r="N4852" s="268">
        <f>M4852/365</f>
        <v>0.15616438356164383</v>
      </c>
      <c r="O4852" s="269">
        <f>'Data and Parameter'!$E$4*'Data and Parameter'!$E$5*('Data and Parameter'!$E$6+'Data and Parameter'!$E$7)*'Data and Parameter'!$E$19*'Data and Parameter'!$E$14*'ER calculations'!N4852</f>
        <v>0.80857999620330079</v>
      </c>
    </row>
    <row r="4853" spans="1:15" ht="15">
      <c r="A4853" s="284">
        <v>4849</v>
      </c>
      <c r="B4853" s="287"/>
      <c r="C4853" s="287"/>
      <c r="D4853" s="284" t="s">
        <v>1376</v>
      </c>
      <c r="E4853" s="287"/>
      <c r="F4853" s="285" t="s">
        <v>4974</v>
      </c>
      <c r="G4853" s="266" t="s">
        <v>121</v>
      </c>
      <c r="H4853" s="266">
        <f>IF(G4853="Traditional Stove",0.1,0.2)</f>
        <v>0.1</v>
      </c>
      <c r="I4853" s="266">
        <f>YEAR(J4853)</f>
        <v>2023</v>
      </c>
      <c r="J4853" s="267">
        <v>44990</v>
      </c>
      <c r="K4853" s="267">
        <f>J4853+1</f>
        <v>44991</v>
      </c>
      <c r="L4853" s="266">
        <f>IF(M4853&lt;=365,1,2)</f>
        <v>1</v>
      </c>
      <c r="M4853" s="266">
        <f>IF(K4853&lt;$C$1,$C$2-$C$1+1,$C$2-K4853+1)</f>
        <v>56</v>
      </c>
      <c r="N4853" s="268">
        <f>M4853/365</f>
        <v>0.15342465753424658</v>
      </c>
      <c r="O4853" s="269">
        <f>'Data and Parameter'!$E$4*'Data and Parameter'!$E$5*('Data and Parameter'!$E$6+'Data and Parameter'!$E$7)*'Data and Parameter'!$E$19*'Data and Parameter'!$E$14*'ER calculations'!N4853</f>
        <v>0.79439438223482184</v>
      </c>
    </row>
    <row r="4854" spans="1:15" ht="15">
      <c r="A4854" s="284">
        <v>4850</v>
      </c>
      <c r="B4854" s="287"/>
      <c r="C4854" s="287"/>
      <c r="D4854" s="284" t="s">
        <v>1376</v>
      </c>
      <c r="E4854" s="287"/>
      <c r="F4854" s="285" t="s">
        <v>4975</v>
      </c>
      <c r="G4854" s="266" t="s">
        <v>121</v>
      </c>
      <c r="H4854" s="266">
        <f>IF(G4854="Traditional Stove",0.1,0.2)</f>
        <v>0.1</v>
      </c>
      <c r="I4854" s="266">
        <f>YEAR(J4854)</f>
        <v>2023</v>
      </c>
      <c r="J4854" s="267">
        <v>44989</v>
      </c>
      <c r="K4854" s="267">
        <f>J4854+1</f>
        <v>44990</v>
      </c>
      <c r="L4854" s="266">
        <f>IF(M4854&lt;=365,1,2)</f>
        <v>1</v>
      </c>
      <c r="M4854" s="266">
        <f>IF(K4854&lt;$C$1,$C$2-$C$1+1,$C$2-K4854+1)</f>
        <v>57</v>
      </c>
      <c r="N4854" s="268">
        <f>M4854/365</f>
        <v>0.15616438356164383</v>
      </c>
      <c r="O4854" s="269">
        <f>'Data and Parameter'!$E$4*'Data and Parameter'!$E$5*('Data and Parameter'!$E$6+'Data and Parameter'!$E$7)*'Data and Parameter'!$E$19*'Data and Parameter'!$E$14*'ER calculations'!N4854</f>
        <v>0.80857999620330079</v>
      </c>
    </row>
    <row r="4855" spans="1:15" ht="15">
      <c r="A4855" s="284">
        <v>4851</v>
      </c>
      <c r="B4855" s="287"/>
      <c r="C4855" s="287"/>
      <c r="D4855" s="284" t="s">
        <v>119</v>
      </c>
      <c r="E4855" s="287"/>
      <c r="F4855" s="285" t="s">
        <v>4976</v>
      </c>
      <c r="G4855" s="266" t="s">
        <v>121</v>
      </c>
      <c r="H4855" s="266">
        <f>IF(G4855="Traditional Stove",0.1,0.2)</f>
        <v>0.1</v>
      </c>
      <c r="I4855" s="266">
        <f>YEAR(J4855)</f>
        <v>2023</v>
      </c>
      <c r="J4855" s="267">
        <v>44989</v>
      </c>
      <c r="K4855" s="267">
        <f>J4855+1</f>
        <v>44990</v>
      </c>
      <c r="L4855" s="266">
        <f>IF(M4855&lt;=365,1,2)</f>
        <v>1</v>
      </c>
      <c r="M4855" s="266">
        <f>IF(K4855&lt;$C$1,$C$2-$C$1+1,$C$2-K4855+1)</f>
        <v>57</v>
      </c>
      <c r="N4855" s="268">
        <f>M4855/365</f>
        <v>0.15616438356164383</v>
      </c>
      <c r="O4855" s="269">
        <f>'Data and Parameter'!$E$4*'Data and Parameter'!$E$5*('Data and Parameter'!$E$6+'Data and Parameter'!$E$7)*'Data and Parameter'!$E$19*'Data and Parameter'!$E$14*'ER calculations'!N4855</f>
        <v>0.80857999620330079</v>
      </c>
    </row>
    <row r="4856" spans="1:15" ht="15">
      <c r="A4856" s="284">
        <v>4852</v>
      </c>
      <c r="B4856" s="287"/>
      <c r="C4856" s="287"/>
      <c r="D4856" s="284" t="s">
        <v>1376</v>
      </c>
      <c r="E4856" s="287"/>
      <c r="F4856" s="285" t="s">
        <v>4977</v>
      </c>
      <c r="G4856" s="266" t="s">
        <v>121</v>
      </c>
      <c r="H4856" s="266">
        <f>IF(G4856="Traditional Stove",0.1,0.2)</f>
        <v>0.1</v>
      </c>
      <c r="I4856" s="266">
        <f>YEAR(J4856)</f>
        <v>2023</v>
      </c>
      <c r="J4856" s="267">
        <v>44990</v>
      </c>
      <c r="K4856" s="267">
        <f>J4856+1</f>
        <v>44991</v>
      </c>
      <c r="L4856" s="266">
        <f>IF(M4856&lt;=365,1,2)</f>
        <v>1</v>
      </c>
      <c r="M4856" s="266">
        <f>IF(K4856&lt;$C$1,$C$2-$C$1+1,$C$2-K4856+1)</f>
        <v>56</v>
      </c>
      <c r="N4856" s="268">
        <f>M4856/365</f>
        <v>0.15342465753424658</v>
      </c>
      <c r="O4856" s="269">
        <f>'Data and Parameter'!$E$4*'Data and Parameter'!$E$5*('Data and Parameter'!$E$6+'Data and Parameter'!$E$7)*'Data and Parameter'!$E$19*'Data and Parameter'!$E$14*'ER calculations'!N4856</f>
        <v>0.79439438223482184</v>
      </c>
    </row>
    <row r="4857" spans="1:15" ht="15">
      <c r="A4857" s="284">
        <v>4853</v>
      </c>
      <c r="B4857" s="287"/>
      <c r="C4857" s="287"/>
      <c r="D4857" s="284" t="s">
        <v>1376</v>
      </c>
      <c r="E4857" s="287"/>
      <c r="F4857" s="285" t="s">
        <v>4978</v>
      </c>
      <c r="G4857" s="266" t="s">
        <v>121</v>
      </c>
      <c r="H4857" s="266">
        <f>IF(G4857="Traditional Stove",0.1,0.2)</f>
        <v>0.1</v>
      </c>
      <c r="I4857" s="266">
        <f>YEAR(J4857)</f>
        <v>2023</v>
      </c>
      <c r="J4857" s="267">
        <v>44989</v>
      </c>
      <c r="K4857" s="267">
        <f>J4857+1</f>
        <v>44990</v>
      </c>
      <c r="L4857" s="266">
        <f>IF(M4857&lt;=365,1,2)</f>
        <v>1</v>
      </c>
      <c r="M4857" s="266">
        <f>IF(K4857&lt;$C$1,$C$2-$C$1+1,$C$2-K4857+1)</f>
        <v>57</v>
      </c>
      <c r="N4857" s="268">
        <f>M4857/365</f>
        <v>0.15616438356164383</v>
      </c>
      <c r="O4857" s="269">
        <f>'Data and Parameter'!$E$4*'Data and Parameter'!$E$5*('Data and Parameter'!$E$6+'Data and Parameter'!$E$7)*'Data and Parameter'!$E$19*'Data and Parameter'!$E$14*'ER calculations'!N4857</f>
        <v>0.80857999620330079</v>
      </c>
    </row>
    <row r="4858" spans="1:15" ht="15">
      <c r="A4858" s="284">
        <v>4854</v>
      </c>
      <c r="B4858" s="287"/>
      <c r="C4858" s="287"/>
      <c r="D4858" s="284" t="s">
        <v>1376</v>
      </c>
      <c r="E4858" s="287"/>
      <c r="F4858" s="285" t="s">
        <v>4979</v>
      </c>
      <c r="G4858" s="266" t="s">
        <v>121</v>
      </c>
      <c r="H4858" s="266">
        <f>IF(G4858="Traditional Stove",0.1,0.2)</f>
        <v>0.1</v>
      </c>
      <c r="I4858" s="266">
        <f>YEAR(J4858)</f>
        <v>2023</v>
      </c>
      <c r="J4858" s="267">
        <v>44989</v>
      </c>
      <c r="K4858" s="267">
        <f>J4858+1</f>
        <v>44990</v>
      </c>
      <c r="L4858" s="266">
        <f>IF(M4858&lt;=365,1,2)</f>
        <v>1</v>
      </c>
      <c r="M4858" s="266">
        <f>IF(K4858&lt;$C$1,$C$2-$C$1+1,$C$2-K4858+1)</f>
        <v>57</v>
      </c>
      <c r="N4858" s="268">
        <f>M4858/365</f>
        <v>0.15616438356164383</v>
      </c>
      <c r="O4858" s="269">
        <f>'Data and Parameter'!$E$4*'Data and Parameter'!$E$5*('Data and Parameter'!$E$6+'Data and Parameter'!$E$7)*'Data and Parameter'!$E$19*'Data and Parameter'!$E$14*'ER calculations'!N4858</f>
        <v>0.80857999620330079</v>
      </c>
    </row>
    <row r="4859" spans="1:15" ht="15">
      <c r="A4859" s="284">
        <v>4855</v>
      </c>
      <c r="B4859" s="287"/>
      <c r="C4859" s="287"/>
      <c r="D4859" s="284" t="s">
        <v>119</v>
      </c>
      <c r="E4859" s="287"/>
      <c r="F4859" s="285" t="s">
        <v>4980</v>
      </c>
      <c r="G4859" s="266" t="s">
        <v>121</v>
      </c>
      <c r="H4859" s="266">
        <f>IF(G4859="Traditional Stove",0.1,0.2)</f>
        <v>0.1</v>
      </c>
      <c r="I4859" s="266">
        <f>YEAR(J4859)</f>
        <v>2023</v>
      </c>
      <c r="J4859" s="267">
        <v>44989</v>
      </c>
      <c r="K4859" s="267">
        <f>J4859+1</f>
        <v>44990</v>
      </c>
      <c r="L4859" s="266">
        <f>IF(M4859&lt;=365,1,2)</f>
        <v>1</v>
      </c>
      <c r="M4859" s="266">
        <f>IF(K4859&lt;$C$1,$C$2-$C$1+1,$C$2-K4859+1)</f>
        <v>57</v>
      </c>
      <c r="N4859" s="268">
        <f>M4859/365</f>
        <v>0.15616438356164383</v>
      </c>
      <c r="O4859" s="269">
        <f>'Data and Parameter'!$E$4*'Data and Parameter'!$E$5*('Data and Parameter'!$E$6+'Data and Parameter'!$E$7)*'Data and Parameter'!$E$19*'Data and Parameter'!$E$14*'ER calculations'!N4859</f>
        <v>0.80857999620330079</v>
      </c>
    </row>
    <row r="4860" spans="1:15" ht="15">
      <c r="A4860" s="284">
        <v>4856</v>
      </c>
      <c r="B4860" s="287"/>
      <c r="C4860" s="287"/>
      <c r="D4860" s="284" t="s">
        <v>119</v>
      </c>
      <c r="E4860" s="287"/>
      <c r="F4860" s="285" t="s">
        <v>4981</v>
      </c>
      <c r="G4860" s="266" t="s">
        <v>121</v>
      </c>
      <c r="H4860" s="266">
        <f>IF(G4860="Traditional Stove",0.1,0.2)</f>
        <v>0.1</v>
      </c>
      <c r="I4860" s="266">
        <f>YEAR(J4860)</f>
        <v>2023</v>
      </c>
      <c r="J4860" s="267">
        <v>45013</v>
      </c>
      <c r="K4860" s="267">
        <f>J4860+1</f>
        <v>45014</v>
      </c>
      <c r="L4860" s="266">
        <f>IF(M4860&lt;=365,1,2)</f>
        <v>1</v>
      </c>
      <c r="M4860" s="266">
        <f>IF(K4860&lt;$C$1,$C$2-$C$1+1,$C$2-K4860+1)</f>
        <v>33</v>
      </c>
      <c r="N4860" s="268">
        <f>M4860/365</f>
        <v>9.0410958904109592E-2</v>
      </c>
      <c r="O4860" s="269">
        <f>'Data and Parameter'!$E$4*'Data and Parameter'!$E$5*('Data and Parameter'!$E$6+'Data and Parameter'!$E$7)*'Data and Parameter'!$E$19*'Data and Parameter'!$E$14*'ER calculations'!N4860</f>
        <v>0.46812526095980572</v>
      </c>
    </row>
    <row r="4861" spans="1:15" ht="15">
      <c r="A4861" s="284">
        <v>4857</v>
      </c>
      <c r="B4861" s="287"/>
      <c r="C4861" s="287"/>
      <c r="D4861" s="284" t="s">
        <v>1376</v>
      </c>
      <c r="E4861" s="287"/>
      <c r="F4861" s="285" t="s">
        <v>4982</v>
      </c>
      <c r="G4861" s="266" t="s">
        <v>121</v>
      </c>
      <c r="H4861" s="266">
        <f>IF(G4861="Traditional Stove",0.1,0.2)</f>
        <v>0.1</v>
      </c>
      <c r="I4861" s="266">
        <f>YEAR(J4861)</f>
        <v>2023</v>
      </c>
      <c r="J4861" s="267">
        <v>44989</v>
      </c>
      <c r="K4861" s="267">
        <f>J4861+1</f>
        <v>44990</v>
      </c>
      <c r="L4861" s="266">
        <f>IF(M4861&lt;=365,1,2)</f>
        <v>1</v>
      </c>
      <c r="M4861" s="266">
        <f>IF(K4861&lt;$C$1,$C$2-$C$1+1,$C$2-K4861+1)</f>
        <v>57</v>
      </c>
      <c r="N4861" s="268">
        <f>M4861/365</f>
        <v>0.15616438356164383</v>
      </c>
      <c r="O4861" s="269">
        <f>'Data and Parameter'!$E$4*'Data and Parameter'!$E$5*('Data and Parameter'!$E$6+'Data and Parameter'!$E$7)*'Data and Parameter'!$E$19*'Data and Parameter'!$E$14*'ER calculations'!N4861</f>
        <v>0.80857999620330079</v>
      </c>
    </row>
    <row r="4862" spans="1:15" ht="15">
      <c r="A4862" s="284">
        <v>4858</v>
      </c>
      <c r="B4862" s="287"/>
      <c r="C4862" s="287"/>
      <c r="D4862" s="284" t="s">
        <v>1376</v>
      </c>
      <c r="E4862" s="287"/>
      <c r="F4862" s="285" t="s">
        <v>4983</v>
      </c>
      <c r="G4862" s="266" t="s">
        <v>121</v>
      </c>
      <c r="H4862" s="266">
        <f>IF(G4862="Traditional Stove",0.1,0.2)</f>
        <v>0.1</v>
      </c>
      <c r="I4862" s="266">
        <f>YEAR(J4862)</f>
        <v>2023</v>
      </c>
      <c r="J4862" s="267">
        <v>44990</v>
      </c>
      <c r="K4862" s="267">
        <f>J4862+1</f>
        <v>44991</v>
      </c>
      <c r="L4862" s="266">
        <f>IF(M4862&lt;=365,1,2)</f>
        <v>1</v>
      </c>
      <c r="M4862" s="266">
        <f>IF(K4862&lt;$C$1,$C$2-$C$1+1,$C$2-K4862+1)</f>
        <v>56</v>
      </c>
      <c r="N4862" s="268">
        <f>M4862/365</f>
        <v>0.15342465753424658</v>
      </c>
      <c r="O4862" s="269">
        <f>'Data and Parameter'!$E$4*'Data and Parameter'!$E$5*('Data and Parameter'!$E$6+'Data and Parameter'!$E$7)*'Data and Parameter'!$E$19*'Data and Parameter'!$E$14*'ER calculations'!N4862</f>
        <v>0.79439438223482184</v>
      </c>
    </row>
    <row r="4863" spans="1:15" ht="15">
      <c r="A4863" s="284">
        <v>4859</v>
      </c>
      <c r="B4863" s="287"/>
      <c r="C4863" s="287"/>
      <c r="D4863" s="284" t="s">
        <v>1376</v>
      </c>
      <c r="E4863" s="287"/>
      <c r="F4863" s="285" t="s">
        <v>4984</v>
      </c>
      <c r="G4863" s="266" t="s">
        <v>121</v>
      </c>
      <c r="H4863" s="266">
        <f>IF(G4863="Traditional Stove",0.1,0.2)</f>
        <v>0.1</v>
      </c>
      <c r="I4863" s="266">
        <f>YEAR(J4863)</f>
        <v>2023</v>
      </c>
      <c r="J4863" s="267">
        <v>44989</v>
      </c>
      <c r="K4863" s="267">
        <f>J4863+1</f>
        <v>44990</v>
      </c>
      <c r="L4863" s="266">
        <f>IF(M4863&lt;=365,1,2)</f>
        <v>1</v>
      </c>
      <c r="M4863" s="266">
        <f>IF(K4863&lt;$C$1,$C$2-$C$1+1,$C$2-K4863+1)</f>
        <v>57</v>
      </c>
      <c r="N4863" s="268">
        <f>M4863/365</f>
        <v>0.15616438356164383</v>
      </c>
      <c r="O4863" s="269">
        <f>'Data and Parameter'!$E$4*'Data and Parameter'!$E$5*('Data and Parameter'!$E$6+'Data and Parameter'!$E$7)*'Data and Parameter'!$E$19*'Data and Parameter'!$E$14*'ER calculations'!N4863</f>
        <v>0.80857999620330079</v>
      </c>
    </row>
    <row r="4864" spans="1:15" ht="15">
      <c r="A4864" s="284">
        <v>4860</v>
      </c>
      <c r="B4864" s="287"/>
      <c r="C4864" s="287"/>
      <c r="D4864" s="284" t="s">
        <v>1376</v>
      </c>
      <c r="E4864" s="287"/>
      <c r="F4864" s="285" t="s">
        <v>4985</v>
      </c>
      <c r="G4864" s="266" t="s">
        <v>121</v>
      </c>
      <c r="H4864" s="266">
        <f>IF(G4864="Traditional Stove",0.1,0.2)</f>
        <v>0.1</v>
      </c>
      <c r="I4864" s="266">
        <f>YEAR(J4864)</f>
        <v>2023</v>
      </c>
      <c r="J4864" s="267">
        <v>44989</v>
      </c>
      <c r="K4864" s="267">
        <f>J4864+1</f>
        <v>44990</v>
      </c>
      <c r="L4864" s="266">
        <f>IF(M4864&lt;=365,1,2)</f>
        <v>1</v>
      </c>
      <c r="M4864" s="266">
        <f>IF(K4864&lt;$C$1,$C$2-$C$1+1,$C$2-K4864+1)</f>
        <v>57</v>
      </c>
      <c r="N4864" s="268">
        <f>M4864/365</f>
        <v>0.15616438356164383</v>
      </c>
      <c r="O4864" s="269">
        <f>'Data and Parameter'!$E$4*'Data and Parameter'!$E$5*('Data and Parameter'!$E$6+'Data and Parameter'!$E$7)*'Data and Parameter'!$E$19*'Data and Parameter'!$E$14*'ER calculations'!N4864</f>
        <v>0.80857999620330079</v>
      </c>
    </row>
    <row r="4865" spans="1:15" ht="15">
      <c r="A4865" s="284">
        <v>4861</v>
      </c>
      <c r="B4865" s="287"/>
      <c r="C4865" s="287"/>
      <c r="D4865" s="284" t="s">
        <v>119</v>
      </c>
      <c r="E4865" s="287"/>
      <c r="F4865" s="285" t="s">
        <v>4986</v>
      </c>
      <c r="G4865" s="266" t="s">
        <v>121</v>
      </c>
      <c r="H4865" s="266">
        <f>IF(G4865="Traditional Stove",0.1,0.2)</f>
        <v>0.1</v>
      </c>
      <c r="I4865" s="266">
        <f>YEAR(J4865)</f>
        <v>2023</v>
      </c>
      <c r="J4865" s="267">
        <v>44989</v>
      </c>
      <c r="K4865" s="267">
        <f>J4865+1</f>
        <v>44990</v>
      </c>
      <c r="L4865" s="266">
        <f>IF(M4865&lt;=365,1,2)</f>
        <v>1</v>
      </c>
      <c r="M4865" s="266">
        <f>IF(K4865&lt;$C$1,$C$2-$C$1+1,$C$2-K4865+1)</f>
        <v>57</v>
      </c>
      <c r="N4865" s="268">
        <f>M4865/365</f>
        <v>0.15616438356164383</v>
      </c>
      <c r="O4865" s="269">
        <f>'Data and Parameter'!$E$4*'Data and Parameter'!$E$5*('Data and Parameter'!$E$6+'Data and Parameter'!$E$7)*'Data and Parameter'!$E$19*'Data and Parameter'!$E$14*'ER calculations'!N4865</f>
        <v>0.80857999620330079</v>
      </c>
    </row>
    <row r="4866" spans="1:15" ht="15">
      <c r="A4866" s="284">
        <v>4862</v>
      </c>
      <c r="B4866" s="287"/>
      <c r="C4866" s="287"/>
      <c r="D4866" s="284" t="s">
        <v>1376</v>
      </c>
      <c r="E4866" s="287"/>
      <c r="F4866" s="285" t="s">
        <v>4987</v>
      </c>
      <c r="G4866" s="266" t="s">
        <v>121</v>
      </c>
      <c r="H4866" s="266">
        <f>IF(G4866="Traditional Stove",0.1,0.2)</f>
        <v>0.1</v>
      </c>
      <c r="I4866" s="266">
        <f>YEAR(J4866)</f>
        <v>2023</v>
      </c>
      <c r="J4866" s="267">
        <v>44990</v>
      </c>
      <c r="K4866" s="267">
        <f>J4866+1</f>
        <v>44991</v>
      </c>
      <c r="L4866" s="266">
        <f>IF(M4866&lt;=365,1,2)</f>
        <v>1</v>
      </c>
      <c r="M4866" s="266">
        <f>IF(K4866&lt;$C$1,$C$2-$C$1+1,$C$2-K4866+1)</f>
        <v>56</v>
      </c>
      <c r="N4866" s="268">
        <f>M4866/365</f>
        <v>0.15342465753424658</v>
      </c>
      <c r="O4866" s="269">
        <f>'Data and Parameter'!$E$4*'Data and Parameter'!$E$5*('Data and Parameter'!$E$6+'Data and Parameter'!$E$7)*'Data and Parameter'!$E$19*'Data and Parameter'!$E$14*'ER calculations'!N4866</f>
        <v>0.79439438223482184</v>
      </c>
    </row>
    <row r="4867" spans="1:15" ht="15">
      <c r="A4867" s="284">
        <v>4863</v>
      </c>
      <c r="B4867" s="287"/>
      <c r="C4867" s="287"/>
      <c r="D4867" s="284" t="s">
        <v>119</v>
      </c>
      <c r="E4867" s="287"/>
      <c r="F4867" s="285" t="s">
        <v>4988</v>
      </c>
      <c r="G4867" s="266" t="s">
        <v>121</v>
      </c>
      <c r="H4867" s="266">
        <f>IF(G4867="Traditional Stove",0.1,0.2)</f>
        <v>0.1</v>
      </c>
      <c r="I4867" s="266">
        <f>YEAR(J4867)</f>
        <v>2023</v>
      </c>
      <c r="J4867" s="267">
        <v>45013</v>
      </c>
      <c r="K4867" s="267">
        <f>J4867+1</f>
        <v>45014</v>
      </c>
      <c r="L4867" s="266">
        <f>IF(M4867&lt;=365,1,2)</f>
        <v>1</v>
      </c>
      <c r="M4867" s="266">
        <f>IF(K4867&lt;$C$1,$C$2-$C$1+1,$C$2-K4867+1)</f>
        <v>33</v>
      </c>
      <c r="N4867" s="268">
        <f>M4867/365</f>
        <v>9.0410958904109592E-2</v>
      </c>
      <c r="O4867" s="269">
        <f>'Data and Parameter'!$E$4*'Data and Parameter'!$E$5*('Data and Parameter'!$E$6+'Data and Parameter'!$E$7)*'Data and Parameter'!$E$19*'Data and Parameter'!$E$14*'ER calculations'!N4867</f>
        <v>0.46812526095980572</v>
      </c>
    </row>
    <row r="4868" spans="1:15" ht="15">
      <c r="A4868" s="284">
        <v>4864</v>
      </c>
      <c r="B4868" s="287"/>
      <c r="C4868" s="287"/>
      <c r="D4868" s="284" t="s">
        <v>119</v>
      </c>
      <c r="E4868" s="287"/>
      <c r="F4868" s="285" t="s">
        <v>4989</v>
      </c>
      <c r="G4868" s="266" t="s">
        <v>121</v>
      </c>
      <c r="H4868" s="266">
        <f>IF(G4868="Traditional Stove",0.1,0.2)</f>
        <v>0.1</v>
      </c>
      <c r="I4868" s="266">
        <f>YEAR(J4868)</f>
        <v>2023</v>
      </c>
      <c r="J4868" s="267">
        <v>44989</v>
      </c>
      <c r="K4868" s="267">
        <f>J4868+1</f>
        <v>44990</v>
      </c>
      <c r="L4868" s="266">
        <f>IF(M4868&lt;=365,1,2)</f>
        <v>1</v>
      </c>
      <c r="M4868" s="266">
        <f>IF(K4868&lt;$C$1,$C$2-$C$1+1,$C$2-K4868+1)</f>
        <v>57</v>
      </c>
      <c r="N4868" s="268">
        <f>M4868/365</f>
        <v>0.15616438356164383</v>
      </c>
      <c r="O4868" s="269">
        <f>'Data and Parameter'!$E$4*'Data and Parameter'!$E$5*('Data and Parameter'!$E$6+'Data and Parameter'!$E$7)*'Data and Parameter'!$E$19*'Data and Parameter'!$E$14*'ER calculations'!N4868</f>
        <v>0.80857999620330079</v>
      </c>
    </row>
    <row r="4869" spans="1:15" ht="15">
      <c r="A4869" s="284">
        <v>4865</v>
      </c>
      <c r="B4869" s="287"/>
      <c r="C4869" s="287"/>
      <c r="D4869" s="284" t="s">
        <v>1376</v>
      </c>
      <c r="E4869" s="287"/>
      <c r="F4869" s="285" t="s">
        <v>4990</v>
      </c>
      <c r="G4869" s="266" t="s">
        <v>121</v>
      </c>
      <c r="H4869" s="266">
        <f>IF(G4869="Traditional Stove",0.1,0.2)</f>
        <v>0.1</v>
      </c>
      <c r="I4869" s="266">
        <f>YEAR(J4869)</f>
        <v>2023</v>
      </c>
      <c r="J4869" s="267">
        <v>44990</v>
      </c>
      <c r="K4869" s="267">
        <f>J4869+1</f>
        <v>44991</v>
      </c>
      <c r="L4869" s="266">
        <f>IF(M4869&lt;=365,1,2)</f>
        <v>1</v>
      </c>
      <c r="M4869" s="266">
        <f>IF(K4869&lt;$C$1,$C$2-$C$1+1,$C$2-K4869+1)</f>
        <v>56</v>
      </c>
      <c r="N4869" s="268">
        <f>M4869/365</f>
        <v>0.15342465753424658</v>
      </c>
      <c r="O4869" s="269">
        <f>'Data and Parameter'!$E$4*'Data and Parameter'!$E$5*('Data and Parameter'!$E$6+'Data and Parameter'!$E$7)*'Data and Parameter'!$E$19*'Data and Parameter'!$E$14*'ER calculations'!N4869</f>
        <v>0.79439438223482184</v>
      </c>
    </row>
    <row r="4870" spans="1:15" ht="15">
      <c r="A4870" s="284">
        <v>4866</v>
      </c>
      <c r="B4870" s="287"/>
      <c r="C4870" s="287"/>
      <c r="D4870" s="284" t="s">
        <v>1376</v>
      </c>
      <c r="E4870" s="287"/>
      <c r="F4870" s="285" t="s">
        <v>4991</v>
      </c>
      <c r="G4870" s="266" t="s">
        <v>121</v>
      </c>
      <c r="H4870" s="266">
        <f>IF(G4870="Traditional Stove",0.1,0.2)</f>
        <v>0.1</v>
      </c>
      <c r="I4870" s="266">
        <f>YEAR(J4870)</f>
        <v>2023</v>
      </c>
      <c r="J4870" s="267">
        <v>44967</v>
      </c>
      <c r="K4870" s="267">
        <f>J4870+1</f>
        <v>44968</v>
      </c>
      <c r="L4870" s="266">
        <f>IF(M4870&lt;=365,1,2)</f>
        <v>1</v>
      </c>
      <c r="M4870" s="266">
        <f>IF(K4870&lt;$C$1,$C$2-$C$1+1,$C$2-K4870+1)</f>
        <v>79</v>
      </c>
      <c r="N4870" s="268">
        <f>M4870/365</f>
        <v>0.21643835616438356</v>
      </c>
      <c r="O4870" s="269">
        <f>'Data and Parameter'!$E$4*'Data and Parameter'!$E$5*('Data and Parameter'!$E$6+'Data and Parameter'!$E$7)*'Data and Parameter'!$E$19*'Data and Parameter'!$E$14*'ER calculations'!N4870</f>
        <v>1.1206635035098378</v>
      </c>
    </row>
    <row r="4871" spans="1:15" ht="15">
      <c r="A4871" s="284">
        <v>4867</v>
      </c>
      <c r="B4871" s="287"/>
      <c r="C4871" s="287"/>
      <c r="D4871" s="284" t="s">
        <v>3178</v>
      </c>
      <c r="E4871" s="287"/>
      <c r="F4871" s="285" t="s">
        <v>4992</v>
      </c>
      <c r="G4871" s="266" t="s">
        <v>121</v>
      </c>
      <c r="H4871" s="266">
        <f>IF(G4871="Traditional Stove",0.1,0.2)</f>
        <v>0.1</v>
      </c>
      <c r="I4871" s="266">
        <f>YEAR(J4871)</f>
        <v>2023</v>
      </c>
      <c r="J4871" s="267">
        <v>44967</v>
      </c>
      <c r="K4871" s="267">
        <f>J4871+1</f>
        <v>44968</v>
      </c>
      <c r="L4871" s="266">
        <f>IF(M4871&lt;=365,1,2)</f>
        <v>1</v>
      </c>
      <c r="M4871" s="266">
        <f>IF(K4871&lt;$C$1,$C$2-$C$1+1,$C$2-K4871+1)</f>
        <v>79</v>
      </c>
      <c r="N4871" s="268">
        <f>M4871/365</f>
        <v>0.21643835616438356</v>
      </c>
      <c r="O4871" s="269">
        <f>'Data and Parameter'!$E$4*'Data and Parameter'!$E$5*('Data and Parameter'!$E$6+'Data and Parameter'!$E$7)*'Data and Parameter'!$E$19*'Data and Parameter'!$E$14*'ER calculations'!N4871</f>
        <v>1.1206635035098378</v>
      </c>
    </row>
    <row r="4872" spans="1:15" ht="15">
      <c r="A4872" s="284">
        <v>4868</v>
      </c>
      <c r="B4872" s="287"/>
      <c r="C4872" s="287"/>
      <c r="D4872" s="284" t="s">
        <v>1376</v>
      </c>
      <c r="E4872" s="287"/>
      <c r="F4872" s="285" t="s">
        <v>4993</v>
      </c>
      <c r="G4872" s="266" t="s">
        <v>121</v>
      </c>
      <c r="H4872" s="266">
        <f>IF(G4872="Traditional Stove",0.1,0.2)</f>
        <v>0.1</v>
      </c>
      <c r="I4872" s="266">
        <f>YEAR(J4872)</f>
        <v>2023</v>
      </c>
      <c r="J4872" s="267">
        <v>44990</v>
      </c>
      <c r="K4872" s="267">
        <f>J4872+1</f>
        <v>44991</v>
      </c>
      <c r="L4872" s="266">
        <f>IF(M4872&lt;=365,1,2)</f>
        <v>1</v>
      </c>
      <c r="M4872" s="266">
        <f>IF(K4872&lt;$C$1,$C$2-$C$1+1,$C$2-K4872+1)</f>
        <v>56</v>
      </c>
      <c r="N4872" s="268">
        <f>M4872/365</f>
        <v>0.15342465753424658</v>
      </c>
      <c r="O4872" s="269">
        <f>'Data and Parameter'!$E$4*'Data and Parameter'!$E$5*('Data and Parameter'!$E$6+'Data and Parameter'!$E$7)*'Data and Parameter'!$E$19*'Data and Parameter'!$E$14*'ER calculations'!N4872</f>
        <v>0.79439438223482184</v>
      </c>
    </row>
    <row r="4873" spans="1:15" ht="15">
      <c r="A4873" s="284">
        <v>4869</v>
      </c>
      <c r="B4873" s="287"/>
      <c r="C4873" s="287"/>
      <c r="D4873" s="284" t="s">
        <v>119</v>
      </c>
      <c r="E4873" s="287"/>
      <c r="F4873" s="285" t="s">
        <v>4994</v>
      </c>
      <c r="G4873" s="266" t="s">
        <v>121</v>
      </c>
      <c r="H4873" s="266">
        <f>IF(G4873="Traditional Stove",0.1,0.2)</f>
        <v>0.1</v>
      </c>
      <c r="I4873" s="266">
        <f>YEAR(J4873)</f>
        <v>2023</v>
      </c>
      <c r="J4873" s="267">
        <v>44968</v>
      </c>
      <c r="K4873" s="267">
        <f>J4873+1</f>
        <v>44969</v>
      </c>
      <c r="L4873" s="266">
        <f>IF(M4873&lt;=365,1,2)</f>
        <v>1</v>
      </c>
      <c r="M4873" s="266">
        <f>IF(K4873&lt;$C$1,$C$2-$C$1+1,$C$2-K4873+1)</f>
        <v>78</v>
      </c>
      <c r="N4873" s="268">
        <f>M4873/365</f>
        <v>0.21369863013698631</v>
      </c>
      <c r="O4873" s="269">
        <f>'Data and Parameter'!$E$4*'Data and Parameter'!$E$5*('Data and Parameter'!$E$6+'Data and Parameter'!$E$7)*'Data and Parameter'!$E$19*'Data and Parameter'!$E$14*'ER calculations'!N4873</f>
        <v>1.1064778895413589</v>
      </c>
    </row>
    <row r="4874" spans="1:15" ht="15">
      <c r="A4874" s="284">
        <v>4870</v>
      </c>
      <c r="B4874" s="287"/>
      <c r="C4874" s="287"/>
      <c r="D4874" s="284" t="s">
        <v>1376</v>
      </c>
      <c r="E4874" s="287"/>
      <c r="F4874" s="285" t="s">
        <v>4995</v>
      </c>
      <c r="G4874" s="266" t="s">
        <v>121</v>
      </c>
      <c r="H4874" s="266">
        <f>IF(G4874="Traditional Stove",0.1,0.2)</f>
        <v>0.1</v>
      </c>
      <c r="I4874" s="266">
        <f>YEAR(J4874)</f>
        <v>2023</v>
      </c>
      <c r="J4874" s="267">
        <v>44990</v>
      </c>
      <c r="K4874" s="267">
        <f>J4874+1</f>
        <v>44991</v>
      </c>
      <c r="L4874" s="266">
        <f>IF(M4874&lt;=365,1,2)</f>
        <v>1</v>
      </c>
      <c r="M4874" s="266">
        <f>IF(K4874&lt;$C$1,$C$2-$C$1+1,$C$2-K4874+1)</f>
        <v>56</v>
      </c>
      <c r="N4874" s="268">
        <f>M4874/365</f>
        <v>0.15342465753424658</v>
      </c>
      <c r="O4874" s="269">
        <f>'Data and Parameter'!$E$4*'Data and Parameter'!$E$5*('Data and Parameter'!$E$6+'Data and Parameter'!$E$7)*'Data and Parameter'!$E$19*'Data and Parameter'!$E$14*'ER calculations'!N4874</f>
        <v>0.79439438223482184</v>
      </c>
    </row>
    <row r="4875" spans="1:15" ht="15">
      <c r="A4875" s="284">
        <v>4871</v>
      </c>
      <c r="B4875" s="287"/>
      <c r="C4875" s="287"/>
      <c r="D4875" s="284" t="s">
        <v>3178</v>
      </c>
      <c r="E4875" s="287"/>
      <c r="F4875" s="285" t="s">
        <v>4996</v>
      </c>
      <c r="G4875" s="266" t="s">
        <v>121</v>
      </c>
      <c r="H4875" s="266">
        <f>IF(G4875="Traditional Stove",0.1,0.2)</f>
        <v>0.1</v>
      </c>
      <c r="I4875" s="266">
        <f>YEAR(J4875)</f>
        <v>2023</v>
      </c>
      <c r="J4875" s="267">
        <v>44967</v>
      </c>
      <c r="K4875" s="267">
        <f>J4875+1</f>
        <v>44968</v>
      </c>
      <c r="L4875" s="266">
        <f>IF(M4875&lt;=365,1,2)</f>
        <v>1</v>
      </c>
      <c r="M4875" s="266">
        <f>IF(K4875&lt;$C$1,$C$2-$C$1+1,$C$2-K4875+1)</f>
        <v>79</v>
      </c>
      <c r="N4875" s="268">
        <f>M4875/365</f>
        <v>0.21643835616438356</v>
      </c>
      <c r="O4875" s="269">
        <f>'Data and Parameter'!$E$4*'Data and Parameter'!$E$5*('Data and Parameter'!$E$6+'Data and Parameter'!$E$7)*'Data and Parameter'!$E$19*'Data and Parameter'!$E$14*'ER calculations'!N4875</f>
        <v>1.1206635035098378</v>
      </c>
    </row>
    <row r="4876" spans="1:15" ht="15">
      <c r="A4876" s="284">
        <v>4872</v>
      </c>
      <c r="B4876" s="287"/>
      <c r="C4876" s="287"/>
      <c r="D4876" s="284" t="s">
        <v>3178</v>
      </c>
      <c r="E4876" s="287"/>
      <c r="F4876" s="285" t="s">
        <v>4997</v>
      </c>
      <c r="G4876" s="266" t="s">
        <v>121</v>
      </c>
      <c r="H4876" s="266">
        <f>IF(G4876="Traditional Stove",0.1,0.2)</f>
        <v>0.1</v>
      </c>
      <c r="I4876" s="266">
        <f>YEAR(J4876)</f>
        <v>2023</v>
      </c>
      <c r="J4876" s="267">
        <v>44967</v>
      </c>
      <c r="K4876" s="267">
        <f>J4876+1</f>
        <v>44968</v>
      </c>
      <c r="L4876" s="266">
        <f>IF(M4876&lt;=365,1,2)</f>
        <v>1</v>
      </c>
      <c r="M4876" s="266">
        <f>IF(K4876&lt;$C$1,$C$2-$C$1+1,$C$2-K4876+1)</f>
        <v>79</v>
      </c>
      <c r="N4876" s="268">
        <f>M4876/365</f>
        <v>0.21643835616438356</v>
      </c>
      <c r="O4876" s="269">
        <f>'Data and Parameter'!$E$4*'Data and Parameter'!$E$5*('Data and Parameter'!$E$6+'Data and Parameter'!$E$7)*'Data and Parameter'!$E$19*'Data and Parameter'!$E$14*'ER calculations'!N4876</f>
        <v>1.1206635035098378</v>
      </c>
    </row>
    <row r="4877" spans="1:15" ht="15">
      <c r="A4877" s="284">
        <v>4873</v>
      </c>
      <c r="B4877" s="287"/>
      <c r="C4877" s="287"/>
      <c r="D4877" s="284" t="s">
        <v>119</v>
      </c>
      <c r="E4877" s="287"/>
      <c r="F4877" s="285" t="s">
        <v>4998</v>
      </c>
      <c r="G4877" s="266" t="s">
        <v>121</v>
      </c>
      <c r="H4877" s="266">
        <f>IF(G4877="Traditional Stove",0.1,0.2)</f>
        <v>0.1</v>
      </c>
      <c r="I4877" s="266">
        <f>YEAR(J4877)</f>
        <v>2023</v>
      </c>
      <c r="J4877" s="267">
        <v>44968</v>
      </c>
      <c r="K4877" s="267">
        <f>J4877+1</f>
        <v>44969</v>
      </c>
      <c r="L4877" s="266">
        <f>IF(M4877&lt;=365,1,2)</f>
        <v>1</v>
      </c>
      <c r="M4877" s="266">
        <f>IF(K4877&lt;$C$1,$C$2-$C$1+1,$C$2-K4877+1)</f>
        <v>78</v>
      </c>
      <c r="N4877" s="268">
        <f>M4877/365</f>
        <v>0.21369863013698631</v>
      </c>
      <c r="O4877" s="269">
        <f>'Data and Parameter'!$E$4*'Data and Parameter'!$E$5*('Data and Parameter'!$E$6+'Data and Parameter'!$E$7)*'Data and Parameter'!$E$19*'Data and Parameter'!$E$14*'ER calculations'!N4877</f>
        <v>1.1064778895413589</v>
      </c>
    </row>
    <row r="4878" spans="1:15" ht="15">
      <c r="A4878" s="284">
        <v>4874</v>
      </c>
      <c r="B4878" s="287"/>
      <c r="C4878" s="287"/>
      <c r="D4878" s="284" t="s">
        <v>1376</v>
      </c>
      <c r="E4878" s="287"/>
      <c r="F4878" s="285" t="s">
        <v>4999</v>
      </c>
      <c r="G4878" s="266" t="s">
        <v>121</v>
      </c>
      <c r="H4878" s="266">
        <f>IF(G4878="Traditional Stove",0.1,0.2)</f>
        <v>0.1</v>
      </c>
      <c r="I4878" s="266">
        <f>YEAR(J4878)</f>
        <v>2023</v>
      </c>
      <c r="J4878" s="267">
        <v>44990</v>
      </c>
      <c r="K4878" s="267">
        <f>J4878+1</f>
        <v>44991</v>
      </c>
      <c r="L4878" s="266">
        <f>IF(M4878&lt;=365,1,2)</f>
        <v>1</v>
      </c>
      <c r="M4878" s="266">
        <f>IF(K4878&lt;$C$1,$C$2-$C$1+1,$C$2-K4878+1)</f>
        <v>56</v>
      </c>
      <c r="N4878" s="268">
        <f>M4878/365</f>
        <v>0.15342465753424658</v>
      </c>
      <c r="O4878" s="269">
        <f>'Data and Parameter'!$E$4*'Data and Parameter'!$E$5*('Data and Parameter'!$E$6+'Data and Parameter'!$E$7)*'Data and Parameter'!$E$19*'Data and Parameter'!$E$14*'ER calculations'!N4878</f>
        <v>0.79439438223482184</v>
      </c>
    </row>
    <row r="4879" spans="1:15" ht="15">
      <c r="A4879" s="284">
        <v>4875</v>
      </c>
      <c r="B4879" s="287"/>
      <c r="C4879" s="287"/>
      <c r="D4879" s="284" t="s">
        <v>1376</v>
      </c>
      <c r="E4879" s="287"/>
      <c r="F4879" s="285" t="s">
        <v>5000</v>
      </c>
      <c r="G4879" s="266" t="s">
        <v>121</v>
      </c>
      <c r="H4879" s="266">
        <f>IF(G4879="Traditional Stove",0.1,0.2)</f>
        <v>0.1</v>
      </c>
      <c r="I4879" s="266">
        <f>YEAR(J4879)</f>
        <v>2023</v>
      </c>
      <c r="J4879" s="267">
        <v>44990</v>
      </c>
      <c r="K4879" s="267">
        <f>J4879+1</f>
        <v>44991</v>
      </c>
      <c r="L4879" s="266">
        <f>IF(M4879&lt;=365,1,2)</f>
        <v>1</v>
      </c>
      <c r="M4879" s="266">
        <f>IF(K4879&lt;$C$1,$C$2-$C$1+1,$C$2-K4879+1)</f>
        <v>56</v>
      </c>
      <c r="N4879" s="268">
        <f>M4879/365</f>
        <v>0.15342465753424658</v>
      </c>
      <c r="O4879" s="269">
        <f>'Data and Parameter'!$E$4*'Data and Parameter'!$E$5*('Data and Parameter'!$E$6+'Data and Parameter'!$E$7)*'Data and Parameter'!$E$19*'Data and Parameter'!$E$14*'ER calculations'!N4879</f>
        <v>0.79439438223482184</v>
      </c>
    </row>
    <row r="4880" spans="1:15" ht="15">
      <c r="A4880" s="284">
        <v>4876</v>
      </c>
      <c r="B4880" s="287"/>
      <c r="C4880" s="287"/>
      <c r="D4880" s="284" t="s">
        <v>3178</v>
      </c>
      <c r="E4880" s="287"/>
      <c r="F4880" s="285" t="s">
        <v>5001</v>
      </c>
      <c r="G4880" s="266" t="s">
        <v>121</v>
      </c>
      <c r="H4880" s="266">
        <f>IF(G4880="Traditional Stove",0.1,0.2)</f>
        <v>0.1</v>
      </c>
      <c r="I4880" s="266">
        <f>YEAR(J4880)</f>
        <v>2023</v>
      </c>
      <c r="J4880" s="267">
        <v>44967</v>
      </c>
      <c r="K4880" s="267">
        <f>J4880+1</f>
        <v>44968</v>
      </c>
      <c r="L4880" s="266">
        <f>IF(M4880&lt;=365,1,2)</f>
        <v>1</v>
      </c>
      <c r="M4880" s="266">
        <f>IF(K4880&lt;$C$1,$C$2-$C$1+1,$C$2-K4880+1)</f>
        <v>79</v>
      </c>
      <c r="N4880" s="268">
        <f>M4880/365</f>
        <v>0.21643835616438356</v>
      </c>
      <c r="O4880" s="269">
        <f>'Data and Parameter'!$E$4*'Data and Parameter'!$E$5*('Data and Parameter'!$E$6+'Data and Parameter'!$E$7)*'Data and Parameter'!$E$19*'Data and Parameter'!$E$14*'ER calculations'!N4880</f>
        <v>1.1206635035098378</v>
      </c>
    </row>
    <row r="4881" spans="1:15" ht="15">
      <c r="A4881" s="284">
        <v>4877</v>
      </c>
      <c r="B4881" s="287"/>
      <c r="C4881" s="287"/>
      <c r="D4881" s="284" t="s">
        <v>119</v>
      </c>
      <c r="E4881" s="287"/>
      <c r="F4881" s="285" t="s">
        <v>5002</v>
      </c>
      <c r="G4881" s="266" t="s">
        <v>121</v>
      </c>
      <c r="H4881" s="266">
        <f>IF(G4881="Traditional Stove",0.1,0.2)</f>
        <v>0.1</v>
      </c>
      <c r="I4881" s="266">
        <f>YEAR(J4881)</f>
        <v>2023</v>
      </c>
      <c r="J4881" s="267">
        <v>44968</v>
      </c>
      <c r="K4881" s="267">
        <f>J4881+1</f>
        <v>44969</v>
      </c>
      <c r="L4881" s="266">
        <f>IF(M4881&lt;=365,1,2)</f>
        <v>1</v>
      </c>
      <c r="M4881" s="266">
        <f>IF(K4881&lt;$C$1,$C$2-$C$1+1,$C$2-K4881+1)</f>
        <v>78</v>
      </c>
      <c r="N4881" s="268">
        <f>M4881/365</f>
        <v>0.21369863013698631</v>
      </c>
      <c r="O4881" s="269">
        <f>'Data and Parameter'!$E$4*'Data and Parameter'!$E$5*('Data and Parameter'!$E$6+'Data and Parameter'!$E$7)*'Data and Parameter'!$E$19*'Data and Parameter'!$E$14*'ER calculations'!N4881</f>
        <v>1.1064778895413589</v>
      </c>
    </row>
    <row r="4882" spans="1:15" ht="15">
      <c r="A4882" s="284">
        <v>4878</v>
      </c>
      <c r="B4882" s="287"/>
      <c r="C4882" s="287"/>
      <c r="D4882" s="284" t="s">
        <v>1376</v>
      </c>
      <c r="E4882" s="287"/>
      <c r="F4882" s="285" t="s">
        <v>5003</v>
      </c>
      <c r="G4882" s="266" t="s">
        <v>121</v>
      </c>
      <c r="H4882" s="266">
        <f>IF(G4882="Traditional Stove",0.1,0.2)</f>
        <v>0.1</v>
      </c>
      <c r="I4882" s="266">
        <f>YEAR(J4882)</f>
        <v>2023</v>
      </c>
      <c r="J4882" s="267">
        <v>44990</v>
      </c>
      <c r="K4882" s="267">
        <f>J4882+1</f>
        <v>44991</v>
      </c>
      <c r="L4882" s="266">
        <f>IF(M4882&lt;=365,1,2)</f>
        <v>1</v>
      </c>
      <c r="M4882" s="266">
        <f>IF(K4882&lt;$C$1,$C$2-$C$1+1,$C$2-K4882+1)</f>
        <v>56</v>
      </c>
      <c r="N4882" s="268">
        <f>M4882/365</f>
        <v>0.15342465753424658</v>
      </c>
      <c r="O4882" s="269">
        <f>'Data and Parameter'!$E$4*'Data and Parameter'!$E$5*('Data and Parameter'!$E$6+'Data and Parameter'!$E$7)*'Data and Parameter'!$E$19*'Data and Parameter'!$E$14*'ER calculations'!N4882</f>
        <v>0.79439438223482184</v>
      </c>
    </row>
    <row r="4883" spans="1:15" ht="15">
      <c r="A4883" s="284">
        <v>4879</v>
      </c>
      <c r="B4883" s="287"/>
      <c r="C4883" s="287"/>
      <c r="D4883" s="284" t="s">
        <v>119</v>
      </c>
      <c r="E4883" s="287"/>
      <c r="F4883" s="285" t="s">
        <v>5004</v>
      </c>
      <c r="G4883" s="266" t="s">
        <v>121</v>
      </c>
      <c r="H4883" s="266">
        <f>IF(G4883="Traditional Stove",0.1,0.2)</f>
        <v>0.1</v>
      </c>
      <c r="I4883" s="266">
        <f>YEAR(J4883)</f>
        <v>2023</v>
      </c>
      <c r="J4883" s="267">
        <v>44968</v>
      </c>
      <c r="K4883" s="267">
        <f>J4883+1</f>
        <v>44969</v>
      </c>
      <c r="L4883" s="266">
        <f>IF(M4883&lt;=365,1,2)</f>
        <v>1</v>
      </c>
      <c r="M4883" s="266">
        <f>IF(K4883&lt;$C$1,$C$2-$C$1+1,$C$2-K4883+1)</f>
        <v>78</v>
      </c>
      <c r="N4883" s="268">
        <f>M4883/365</f>
        <v>0.21369863013698631</v>
      </c>
      <c r="O4883" s="269">
        <f>'Data and Parameter'!$E$4*'Data and Parameter'!$E$5*('Data and Parameter'!$E$6+'Data and Parameter'!$E$7)*'Data and Parameter'!$E$19*'Data and Parameter'!$E$14*'ER calculations'!N4883</f>
        <v>1.1064778895413589</v>
      </c>
    </row>
    <row r="4884" spans="1:15" ht="15">
      <c r="A4884" s="284">
        <v>4880</v>
      </c>
      <c r="B4884" s="287"/>
      <c r="C4884" s="287"/>
      <c r="D4884" s="284" t="s">
        <v>1376</v>
      </c>
      <c r="E4884" s="287"/>
      <c r="F4884" s="285" t="s">
        <v>5005</v>
      </c>
      <c r="G4884" s="266" t="s">
        <v>121</v>
      </c>
      <c r="H4884" s="266">
        <f>IF(G4884="Traditional Stove",0.1,0.2)</f>
        <v>0.1</v>
      </c>
      <c r="I4884" s="266">
        <f>YEAR(J4884)</f>
        <v>2023</v>
      </c>
      <c r="J4884" s="267">
        <v>44990</v>
      </c>
      <c r="K4884" s="267">
        <f>J4884+1</f>
        <v>44991</v>
      </c>
      <c r="L4884" s="266">
        <f>IF(M4884&lt;=365,1,2)</f>
        <v>1</v>
      </c>
      <c r="M4884" s="266">
        <f>IF(K4884&lt;$C$1,$C$2-$C$1+1,$C$2-K4884+1)</f>
        <v>56</v>
      </c>
      <c r="N4884" s="268">
        <f>M4884/365</f>
        <v>0.15342465753424658</v>
      </c>
      <c r="O4884" s="269">
        <f>'Data and Parameter'!$E$4*'Data and Parameter'!$E$5*('Data and Parameter'!$E$6+'Data and Parameter'!$E$7)*'Data and Parameter'!$E$19*'Data and Parameter'!$E$14*'ER calculations'!N4884</f>
        <v>0.79439438223482184</v>
      </c>
    </row>
    <row r="4885" spans="1:15" ht="15">
      <c r="A4885" s="284">
        <v>4881</v>
      </c>
      <c r="B4885" s="287"/>
      <c r="C4885" s="287"/>
      <c r="D4885" s="284" t="s">
        <v>1376</v>
      </c>
      <c r="E4885" s="287"/>
      <c r="F4885" s="285" t="s">
        <v>5006</v>
      </c>
      <c r="G4885" s="266" t="s">
        <v>121</v>
      </c>
      <c r="H4885" s="266">
        <f>IF(G4885="Traditional Stove",0.1,0.2)</f>
        <v>0.1</v>
      </c>
      <c r="I4885" s="266">
        <f>YEAR(J4885)</f>
        <v>2023</v>
      </c>
      <c r="J4885" s="267">
        <v>44990</v>
      </c>
      <c r="K4885" s="267">
        <f>J4885+1</f>
        <v>44991</v>
      </c>
      <c r="L4885" s="266">
        <f>IF(M4885&lt;=365,1,2)</f>
        <v>1</v>
      </c>
      <c r="M4885" s="266">
        <f>IF(K4885&lt;$C$1,$C$2-$C$1+1,$C$2-K4885+1)</f>
        <v>56</v>
      </c>
      <c r="N4885" s="268">
        <f>M4885/365</f>
        <v>0.15342465753424658</v>
      </c>
      <c r="O4885" s="269">
        <f>'Data and Parameter'!$E$4*'Data and Parameter'!$E$5*('Data and Parameter'!$E$6+'Data and Parameter'!$E$7)*'Data and Parameter'!$E$19*'Data and Parameter'!$E$14*'ER calculations'!N4885</f>
        <v>0.79439438223482184</v>
      </c>
    </row>
    <row r="4886" spans="1:15" ht="15">
      <c r="A4886" s="284">
        <v>4882</v>
      </c>
      <c r="B4886" s="287"/>
      <c r="C4886" s="287"/>
      <c r="D4886" s="284" t="s">
        <v>1376</v>
      </c>
      <c r="E4886" s="287"/>
      <c r="F4886" s="285" t="s">
        <v>5007</v>
      </c>
      <c r="G4886" s="266" t="s">
        <v>121</v>
      </c>
      <c r="H4886" s="266">
        <f>IF(G4886="Traditional Stove",0.1,0.2)</f>
        <v>0.1</v>
      </c>
      <c r="I4886" s="266">
        <f>YEAR(J4886)</f>
        <v>2023</v>
      </c>
      <c r="J4886" s="267">
        <v>44990</v>
      </c>
      <c r="K4886" s="267">
        <f>J4886+1</f>
        <v>44991</v>
      </c>
      <c r="L4886" s="266">
        <f>IF(M4886&lt;=365,1,2)</f>
        <v>1</v>
      </c>
      <c r="M4886" s="266">
        <f>IF(K4886&lt;$C$1,$C$2-$C$1+1,$C$2-K4886+1)</f>
        <v>56</v>
      </c>
      <c r="N4886" s="268">
        <f>M4886/365</f>
        <v>0.15342465753424658</v>
      </c>
      <c r="O4886" s="269">
        <f>'Data and Parameter'!$E$4*'Data and Parameter'!$E$5*('Data and Parameter'!$E$6+'Data and Parameter'!$E$7)*'Data and Parameter'!$E$19*'Data and Parameter'!$E$14*'ER calculations'!N4886</f>
        <v>0.79439438223482184</v>
      </c>
    </row>
    <row r="4887" spans="1:15" ht="15">
      <c r="A4887" s="284">
        <v>4883</v>
      </c>
      <c r="B4887" s="287"/>
      <c r="C4887" s="287"/>
      <c r="D4887" s="284" t="s">
        <v>1376</v>
      </c>
      <c r="E4887" s="287"/>
      <c r="F4887" s="285" t="s">
        <v>5008</v>
      </c>
      <c r="G4887" s="266" t="s">
        <v>121</v>
      </c>
      <c r="H4887" s="266">
        <f>IF(G4887="Traditional Stove",0.1,0.2)</f>
        <v>0.1</v>
      </c>
      <c r="I4887" s="266">
        <f>YEAR(J4887)</f>
        <v>2023</v>
      </c>
      <c r="J4887" s="267">
        <v>44990</v>
      </c>
      <c r="K4887" s="267">
        <f>J4887+1</f>
        <v>44991</v>
      </c>
      <c r="L4887" s="266">
        <f>IF(M4887&lt;=365,1,2)</f>
        <v>1</v>
      </c>
      <c r="M4887" s="266">
        <f>IF(K4887&lt;$C$1,$C$2-$C$1+1,$C$2-K4887+1)</f>
        <v>56</v>
      </c>
      <c r="N4887" s="268">
        <f>M4887/365</f>
        <v>0.15342465753424658</v>
      </c>
      <c r="O4887" s="269">
        <f>'Data and Parameter'!$E$4*'Data and Parameter'!$E$5*('Data and Parameter'!$E$6+'Data and Parameter'!$E$7)*'Data and Parameter'!$E$19*'Data and Parameter'!$E$14*'ER calculations'!N4887</f>
        <v>0.79439438223482184</v>
      </c>
    </row>
    <row r="4888" spans="1:15" ht="15">
      <c r="A4888" s="284">
        <v>4884</v>
      </c>
      <c r="B4888" s="287"/>
      <c r="C4888" s="287"/>
      <c r="D4888" s="284" t="s">
        <v>1376</v>
      </c>
      <c r="E4888" s="287"/>
      <c r="F4888" s="285" t="s">
        <v>5009</v>
      </c>
      <c r="G4888" s="266" t="s">
        <v>121</v>
      </c>
      <c r="H4888" s="266">
        <f>IF(G4888="Traditional Stove",0.1,0.2)</f>
        <v>0.1</v>
      </c>
      <c r="I4888" s="266">
        <f>YEAR(J4888)</f>
        <v>2023</v>
      </c>
      <c r="J4888" s="267">
        <v>44990</v>
      </c>
      <c r="K4888" s="267">
        <f>J4888+1</f>
        <v>44991</v>
      </c>
      <c r="L4888" s="266">
        <f>IF(M4888&lt;=365,1,2)</f>
        <v>1</v>
      </c>
      <c r="M4888" s="266">
        <f>IF(K4888&lt;$C$1,$C$2-$C$1+1,$C$2-K4888+1)</f>
        <v>56</v>
      </c>
      <c r="N4888" s="268">
        <f>M4888/365</f>
        <v>0.15342465753424658</v>
      </c>
      <c r="O4888" s="269">
        <f>'Data and Parameter'!$E$4*'Data and Parameter'!$E$5*('Data and Parameter'!$E$6+'Data and Parameter'!$E$7)*'Data and Parameter'!$E$19*'Data and Parameter'!$E$14*'ER calculations'!N4888</f>
        <v>0.79439438223482184</v>
      </c>
    </row>
    <row r="4889" spans="1:15" ht="15">
      <c r="A4889" s="284">
        <v>4885</v>
      </c>
      <c r="B4889" s="287"/>
      <c r="C4889" s="287"/>
      <c r="D4889" s="284" t="s">
        <v>1376</v>
      </c>
      <c r="E4889" s="287"/>
      <c r="F4889" s="285" t="s">
        <v>5010</v>
      </c>
      <c r="G4889" s="266" t="s">
        <v>121</v>
      </c>
      <c r="H4889" s="266">
        <f>IF(G4889="Traditional Stove",0.1,0.2)</f>
        <v>0.1</v>
      </c>
      <c r="I4889" s="266">
        <f>YEAR(J4889)</f>
        <v>2023</v>
      </c>
      <c r="J4889" s="267">
        <v>44990</v>
      </c>
      <c r="K4889" s="267">
        <f>J4889+1</f>
        <v>44991</v>
      </c>
      <c r="L4889" s="266">
        <f>IF(M4889&lt;=365,1,2)</f>
        <v>1</v>
      </c>
      <c r="M4889" s="266">
        <f>IF(K4889&lt;$C$1,$C$2-$C$1+1,$C$2-K4889+1)</f>
        <v>56</v>
      </c>
      <c r="N4889" s="268">
        <f>M4889/365</f>
        <v>0.15342465753424658</v>
      </c>
      <c r="O4889" s="269">
        <f>'Data and Parameter'!$E$4*'Data and Parameter'!$E$5*('Data and Parameter'!$E$6+'Data and Parameter'!$E$7)*'Data and Parameter'!$E$19*'Data and Parameter'!$E$14*'ER calculations'!N4889</f>
        <v>0.79439438223482184</v>
      </c>
    </row>
    <row r="4890" spans="1:15" ht="15">
      <c r="A4890" s="284">
        <v>4886</v>
      </c>
      <c r="B4890" s="287"/>
      <c r="C4890" s="287"/>
      <c r="D4890" s="284" t="s">
        <v>119</v>
      </c>
      <c r="E4890" s="287"/>
      <c r="F4890" s="285" t="s">
        <v>5011</v>
      </c>
      <c r="G4890" s="266" t="s">
        <v>121</v>
      </c>
      <c r="H4890" s="266">
        <f>IF(G4890="Traditional Stove",0.1,0.2)</f>
        <v>0.1</v>
      </c>
      <c r="I4890" s="266">
        <f>YEAR(J4890)</f>
        <v>2023</v>
      </c>
      <c r="J4890" s="267">
        <v>44968</v>
      </c>
      <c r="K4890" s="267">
        <f>J4890+1</f>
        <v>44969</v>
      </c>
      <c r="L4890" s="266">
        <f>IF(M4890&lt;=365,1,2)</f>
        <v>1</v>
      </c>
      <c r="M4890" s="266">
        <f>IF(K4890&lt;$C$1,$C$2-$C$1+1,$C$2-K4890+1)</f>
        <v>78</v>
      </c>
      <c r="N4890" s="268">
        <f>M4890/365</f>
        <v>0.21369863013698631</v>
      </c>
      <c r="O4890" s="269">
        <f>'Data and Parameter'!$E$4*'Data and Parameter'!$E$5*('Data and Parameter'!$E$6+'Data and Parameter'!$E$7)*'Data and Parameter'!$E$19*'Data and Parameter'!$E$14*'ER calculations'!N4890</f>
        <v>1.1064778895413589</v>
      </c>
    </row>
    <row r="4891" spans="1:15" ht="15">
      <c r="A4891" s="284">
        <v>4887</v>
      </c>
      <c r="B4891" s="287"/>
      <c r="C4891" s="287"/>
      <c r="D4891" s="284" t="s">
        <v>1376</v>
      </c>
      <c r="E4891" s="287"/>
      <c r="F4891" s="285" t="s">
        <v>5012</v>
      </c>
      <c r="G4891" s="266" t="s">
        <v>121</v>
      </c>
      <c r="H4891" s="266">
        <f>IF(G4891="Traditional Stove",0.1,0.2)</f>
        <v>0.1</v>
      </c>
      <c r="I4891" s="266">
        <f>YEAR(J4891)</f>
        <v>2023</v>
      </c>
      <c r="J4891" s="267">
        <v>44990</v>
      </c>
      <c r="K4891" s="267">
        <f>J4891+1</f>
        <v>44991</v>
      </c>
      <c r="L4891" s="266">
        <f>IF(M4891&lt;=365,1,2)</f>
        <v>1</v>
      </c>
      <c r="M4891" s="266">
        <f>IF(K4891&lt;$C$1,$C$2-$C$1+1,$C$2-K4891+1)</f>
        <v>56</v>
      </c>
      <c r="N4891" s="268">
        <f>M4891/365</f>
        <v>0.15342465753424658</v>
      </c>
      <c r="O4891" s="269">
        <f>'Data and Parameter'!$E$4*'Data and Parameter'!$E$5*('Data and Parameter'!$E$6+'Data and Parameter'!$E$7)*'Data and Parameter'!$E$19*'Data and Parameter'!$E$14*'ER calculations'!N4891</f>
        <v>0.79439438223482184</v>
      </c>
    </row>
    <row r="4892" spans="1:15" ht="15">
      <c r="A4892" s="284">
        <v>4888</v>
      </c>
      <c r="B4892" s="287"/>
      <c r="C4892" s="287"/>
      <c r="D4892" s="284" t="s">
        <v>119</v>
      </c>
      <c r="E4892" s="287"/>
      <c r="F4892" s="285" t="s">
        <v>5013</v>
      </c>
      <c r="G4892" s="266" t="s">
        <v>121</v>
      </c>
      <c r="H4892" s="266">
        <f>IF(G4892="Traditional Stove",0.1,0.2)</f>
        <v>0.1</v>
      </c>
      <c r="I4892" s="266">
        <f>YEAR(J4892)</f>
        <v>2023</v>
      </c>
      <c r="J4892" s="267">
        <v>44968</v>
      </c>
      <c r="K4892" s="267">
        <f>J4892+1</f>
        <v>44969</v>
      </c>
      <c r="L4892" s="266">
        <f>IF(M4892&lt;=365,1,2)</f>
        <v>1</v>
      </c>
      <c r="M4892" s="266">
        <f>IF(K4892&lt;$C$1,$C$2-$C$1+1,$C$2-K4892+1)</f>
        <v>78</v>
      </c>
      <c r="N4892" s="268">
        <f>M4892/365</f>
        <v>0.21369863013698631</v>
      </c>
      <c r="O4892" s="269">
        <f>'Data and Parameter'!$E$4*'Data and Parameter'!$E$5*('Data and Parameter'!$E$6+'Data and Parameter'!$E$7)*'Data and Parameter'!$E$19*'Data and Parameter'!$E$14*'ER calculations'!N4892</f>
        <v>1.1064778895413589</v>
      </c>
    </row>
    <row r="4893" spans="1:15" ht="15">
      <c r="A4893" s="284">
        <v>4889</v>
      </c>
      <c r="B4893" s="287"/>
      <c r="C4893" s="287"/>
      <c r="D4893" s="284" t="s">
        <v>119</v>
      </c>
      <c r="E4893" s="287"/>
      <c r="F4893" s="285" t="s">
        <v>5014</v>
      </c>
      <c r="G4893" s="266" t="s">
        <v>121</v>
      </c>
      <c r="H4893" s="266">
        <f>IF(G4893="Traditional Stove",0.1,0.2)</f>
        <v>0.1</v>
      </c>
      <c r="I4893" s="266">
        <f>YEAR(J4893)</f>
        <v>2023</v>
      </c>
      <c r="J4893" s="267">
        <v>44968</v>
      </c>
      <c r="K4893" s="267">
        <f>J4893+1</f>
        <v>44969</v>
      </c>
      <c r="L4893" s="266">
        <f>IF(M4893&lt;=365,1,2)</f>
        <v>1</v>
      </c>
      <c r="M4893" s="266">
        <f>IF(K4893&lt;$C$1,$C$2-$C$1+1,$C$2-K4893+1)</f>
        <v>78</v>
      </c>
      <c r="N4893" s="268">
        <f>M4893/365</f>
        <v>0.21369863013698631</v>
      </c>
      <c r="O4893" s="269">
        <f>'Data and Parameter'!$E$4*'Data and Parameter'!$E$5*('Data and Parameter'!$E$6+'Data and Parameter'!$E$7)*'Data and Parameter'!$E$19*'Data and Parameter'!$E$14*'ER calculations'!N4893</f>
        <v>1.1064778895413589</v>
      </c>
    </row>
    <row r="4894" spans="1:15" ht="15">
      <c r="A4894" s="284">
        <v>4890</v>
      </c>
      <c r="B4894" s="287"/>
      <c r="C4894" s="287"/>
      <c r="D4894" s="284" t="s">
        <v>3178</v>
      </c>
      <c r="E4894" s="287"/>
      <c r="F4894" s="285" t="s">
        <v>5015</v>
      </c>
      <c r="G4894" s="266" t="s">
        <v>121</v>
      </c>
      <c r="H4894" s="266">
        <f>IF(G4894="Traditional Stove",0.1,0.2)</f>
        <v>0.1</v>
      </c>
      <c r="I4894" s="266">
        <f>YEAR(J4894)</f>
        <v>2023</v>
      </c>
      <c r="J4894" s="267">
        <v>44967</v>
      </c>
      <c r="K4894" s="267">
        <f>J4894+1</f>
        <v>44968</v>
      </c>
      <c r="L4894" s="266">
        <f>IF(M4894&lt;=365,1,2)</f>
        <v>1</v>
      </c>
      <c r="M4894" s="266">
        <f>IF(K4894&lt;$C$1,$C$2-$C$1+1,$C$2-K4894+1)</f>
        <v>79</v>
      </c>
      <c r="N4894" s="268">
        <f>M4894/365</f>
        <v>0.21643835616438356</v>
      </c>
      <c r="O4894" s="269">
        <f>'Data and Parameter'!$E$4*'Data and Parameter'!$E$5*('Data and Parameter'!$E$6+'Data and Parameter'!$E$7)*'Data and Parameter'!$E$19*'Data and Parameter'!$E$14*'ER calculations'!N4894</f>
        <v>1.1206635035098378</v>
      </c>
    </row>
    <row r="4895" spans="1:15" ht="15">
      <c r="A4895" s="284">
        <v>4891</v>
      </c>
      <c r="B4895" s="287"/>
      <c r="C4895" s="287"/>
      <c r="D4895" s="284" t="s">
        <v>588</v>
      </c>
      <c r="E4895" s="287"/>
      <c r="F4895" s="285" t="s">
        <v>5016</v>
      </c>
      <c r="G4895" s="266" t="s">
        <v>121</v>
      </c>
      <c r="H4895" s="266">
        <f>IF(G4895="Traditional Stove",0.1,0.2)</f>
        <v>0.1</v>
      </c>
      <c r="I4895" s="266">
        <f>YEAR(J4895)</f>
        <v>2023</v>
      </c>
      <c r="J4895" s="267">
        <v>45014</v>
      </c>
      <c r="K4895" s="267">
        <f>J4895+1</f>
        <v>45015</v>
      </c>
      <c r="L4895" s="266">
        <f>IF(M4895&lt;=365,1,2)</f>
        <v>1</v>
      </c>
      <c r="M4895" s="266">
        <f>IF(K4895&lt;$C$1,$C$2-$C$1+1,$C$2-K4895+1)</f>
        <v>32</v>
      </c>
      <c r="N4895" s="268">
        <f>M4895/365</f>
        <v>8.7671232876712329E-2</v>
      </c>
      <c r="O4895" s="269">
        <f>'Data and Parameter'!$E$4*'Data and Parameter'!$E$5*('Data and Parameter'!$E$6+'Data and Parameter'!$E$7)*'Data and Parameter'!$E$19*'Data and Parameter'!$E$14*'ER calculations'!N4895</f>
        <v>0.45393964699132677</v>
      </c>
    </row>
    <row r="4896" spans="1:15" ht="15">
      <c r="A4896" s="284">
        <v>4892</v>
      </c>
      <c r="B4896" s="287"/>
      <c r="C4896" s="287"/>
      <c r="D4896" s="284" t="s">
        <v>119</v>
      </c>
      <c r="E4896" s="287"/>
      <c r="F4896" s="285" t="s">
        <v>5017</v>
      </c>
      <c r="G4896" s="266" t="s">
        <v>121</v>
      </c>
      <c r="H4896" s="266">
        <f>IF(G4896="Traditional Stove",0.1,0.2)</f>
        <v>0.1</v>
      </c>
      <c r="I4896" s="266">
        <f>YEAR(J4896)</f>
        <v>2023</v>
      </c>
      <c r="J4896" s="267">
        <v>44968</v>
      </c>
      <c r="K4896" s="267">
        <f>J4896+1</f>
        <v>44969</v>
      </c>
      <c r="L4896" s="266">
        <f>IF(M4896&lt;=365,1,2)</f>
        <v>1</v>
      </c>
      <c r="M4896" s="266">
        <f>IF(K4896&lt;$C$1,$C$2-$C$1+1,$C$2-K4896+1)</f>
        <v>78</v>
      </c>
      <c r="N4896" s="268">
        <f>M4896/365</f>
        <v>0.21369863013698631</v>
      </c>
      <c r="O4896" s="269">
        <f>'Data and Parameter'!$E$4*'Data and Parameter'!$E$5*('Data and Parameter'!$E$6+'Data and Parameter'!$E$7)*'Data and Parameter'!$E$19*'Data and Parameter'!$E$14*'ER calculations'!N4896</f>
        <v>1.1064778895413589</v>
      </c>
    </row>
    <row r="4897" spans="1:15" ht="15">
      <c r="A4897" s="284">
        <v>4893</v>
      </c>
      <c r="B4897" s="287"/>
      <c r="C4897" s="287"/>
      <c r="D4897" s="284" t="s">
        <v>119</v>
      </c>
      <c r="E4897" s="287"/>
      <c r="F4897" s="285" t="s">
        <v>5018</v>
      </c>
      <c r="G4897" s="266" t="s">
        <v>121</v>
      </c>
      <c r="H4897" s="266">
        <f>IF(G4897="Traditional Stove",0.1,0.2)</f>
        <v>0.1</v>
      </c>
      <c r="I4897" s="266">
        <f>YEAR(J4897)</f>
        <v>2023</v>
      </c>
      <c r="J4897" s="267">
        <v>44968</v>
      </c>
      <c r="K4897" s="267">
        <f>J4897+1</f>
        <v>44969</v>
      </c>
      <c r="L4897" s="266">
        <f>IF(M4897&lt;=365,1,2)</f>
        <v>1</v>
      </c>
      <c r="M4897" s="266">
        <f>IF(K4897&lt;$C$1,$C$2-$C$1+1,$C$2-K4897+1)</f>
        <v>78</v>
      </c>
      <c r="N4897" s="268">
        <f>M4897/365</f>
        <v>0.21369863013698631</v>
      </c>
      <c r="O4897" s="269">
        <f>'Data and Parameter'!$E$4*'Data and Parameter'!$E$5*('Data and Parameter'!$E$6+'Data and Parameter'!$E$7)*'Data and Parameter'!$E$19*'Data and Parameter'!$E$14*'ER calculations'!N4897</f>
        <v>1.1064778895413589</v>
      </c>
    </row>
    <row r="4898" spans="1:15" ht="15">
      <c r="A4898" s="284">
        <v>4894</v>
      </c>
      <c r="B4898" s="287"/>
      <c r="C4898" s="287"/>
      <c r="D4898" s="284" t="s">
        <v>588</v>
      </c>
      <c r="E4898" s="287"/>
      <c r="F4898" s="285" t="s">
        <v>5019</v>
      </c>
      <c r="G4898" s="266" t="s">
        <v>121</v>
      </c>
      <c r="H4898" s="266">
        <f>IF(G4898="Traditional Stove",0.1,0.2)</f>
        <v>0.1</v>
      </c>
      <c r="I4898" s="266">
        <f>YEAR(J4898)</f>
        <v>2023</v>
      </c>
      <c r="J4898" s="267">
        <v>45014</v>
      </c>
      <c r="K4898" s="267">
        <f>J4898+1</f>
        <v>45015</v>
      </c>
      <c r="L4898" s="266">
        <f>IF(M4898&lt;=365,1,2)</f>
        <v>1</v>
      </c>
      <c r="M4898" s="266">
        <f>IF(K4898&lt;$C$1,$C$2-$C$1+1,$C$2-K4898+1)</f>
        <v>32</v>
      </c>
      <c r="N4898" s="268">
        <f>M4898/365</f>
        <v>8.7671232876712329E-2</v>
      </c>
      <c r="O4898" s="269">
        <f>'Data and Parameter'!$E$4*'Data and Parameter'!$E$5*('Data and Parameter'!$E$6+'Data and Parameter'!$E$7)*'Data and Parameter'!$E$19*'Data and Parameter'!$E$14*'ER calculations'!N4898</f>
        <v>0.45393964699132677</v>
      </c>
    </row>
    <row r="4899" spans="1:15" ht="15">
      <c r="A4899" s="284">
        <v>4895</v>
      </c>
      <c r="B4899" s="287"/>
      <c r="C4899" s="287"/>
      <c r="D4899" s="284" t="s">
        <v>119</v>
      </c>
      <c r="E4899" s="287"/>
      <c r="F4899" s="285" t="s">
        <v>5020</v>
      </c>
      <c r="G4899" s="266" t="s">
        <v>121</v>
      </c>
      <c r="H4899" s="266">
        <f>IF(G4899="Traditional Stove",0.1,0.2)</f>
        <v>0.1</v>
      </c>
      <c r="I4899" s="266">
        <f>YEAR(J4899)</f>
        <v>2023</v>
      </c>
      <c r="J4899" s="267">
        <v>44968</v>
      </c>
      <c r="K4899" s="267">
        <f>J4899+1</f>
        <v>44969</v>
      </c>
      <c r="L4899" s="266">
        <f>IF(M4899&lt;=365,1,2)</f>
        <v>1</v>
      </c>
      <c r="M4899" s="266">
        <f>IF(K4899&lt;$C$1,$C$2-$C$1+1,$C$2-K4899+1)</f>
        <v>78</v>
      </c>
      <c r="N4899" s="268">
        <f>M4899/365</f>
        <v>0.21369863013698631</v>
      </c>
      <c r="O4899" s="269">
        <f>'Data and Parameter'!$E$4*'Data and Parameter'!$E$5*('Data and Parameter'!$E$6+'Data and Parameter'!$E$7)*'Data and Parameter'!$E$19*'Data and Parameter'!$E$14*'ER calculations'!N4899</f>
        <v>1.1064778895413589</v>
      </c>
    </row>
    <row r="4900" spans="1:15" ht="15">
      <c r="A4900" s="284">
        <v>4896</v>
      </c>
      <c r="B4900" s="287"/>
      <c r="C4900" s="287"/>
      <c r="D4900" s="284" t="s">
        <v>588</v>
      </c>
      <c r="E4900" s="287"/>
      <c r="F4900" s="285" t="s">
        <v>5021</v>
      </c>
      <c r="G4900" s="266" t="s">
        <v>121</v>
      </c>
      <c r="H4900" s="266">
        <f>IF(G4900="Traditional Stove",0.1,0.2)</f>
        <v>0.1</v>
      </c>
      <c r="I4900" s="266">
        <f>YEAR(J4900)</f>
        <v>2023</v>
      </c>
      <c r="J4900" s="267">
        <v>45014</v>
      </c>
      <c r="K4900" s="267">
        <f>J4900+1</f>
        <v>45015</v>
      </c>
      <c r="L4900" s="266">
        <f>IF(M4900&lt;=365,1,2)</f>
        <v>1</v>
      </c>
      <c r="M4900" s="266">
        <f>IF(K4900&lt;$C$1,$C$2-$C$1+1,$C$2-K4900+1)</f>
        <v>32</v>
      </c>
      <c r="N4900" s="268">
        <f>M4900/365</f>
        <v>8.7671232876712329E-2</v>
      </c>
      <c r="O4900" s="269">
        <f>'Data and Parameter'!$E$4*'Data and Parameter'!$E$5*('Data and Parameter'!$E$6+'Data and Parameter'!$E$7)*'Data and Parameter'!$E$19*'Data and Parameter'!$E$14*'ER calculations'!N4900</f>
        <v>0.45393964699132677</v>
      </c>
    </row>
    <row r="4901" spans="1:15" ht="15">
      <c r="A4901" s="284">
        <v>4897</v>
      </c>
      <c r="B4901" s="287"/>
      <c r="C4901" s="287"/>
      <c r="D4901" s="284" t="s">
        <v>3178</v>
      </c>
      <c r="E4901" s="287"/>
      <c r="F4901" s="285" t="s">
        <v>5022</v>
      </c>
      <c r="G4901" s="266" t="s">
        <v>121</v>
      </c>
      <c r="H4901" s="266">
        <f>IF(G4901="Traditional Stove",0.1,0.2)</f>
        <v>0.1</v>
      </c>
      <c r="I4901" s="266">
        <f>YEAR(J4901)</f>
        <v>2023</v>
      </c>
      <c r="J4901" s="267">
        <v>44967</v>
      </c>
      <c r="K4901" s="267">
        <f>J4901+1</f>
        <v>44968</v>
      </c>
      <c r="L4901" s="266">
        <f>IF(M4901&lt;=365,1,2)</f>
        <v>1</v>
      </c>
      <c r="M4901" s="266">
        <f>IF(K4901&lt;$C$1,$C$2-$C$1+1,$C$2-K4901+1)</f>
        <v>79</v>
      </c>
      <c r="N4901" s="268">
        <f>M4901/365</f>
        <v>0.21643835616438356</v>
      </c>
      <c r="O4901" s="269">
        <f>'Data and Parameter'!$E$4*'Data and Parameter'!$E$5*('Data and Parameter'!$E$6+'Data and Parameter'!$E$7)*'Data and Parameter'!$E$19*'Data and Parameter'!$E$14*'ER calculations'!N4901</f>
        <v>1.1206635035098378</v>
      </c>
    </row>
    <row r="4902" spans="1:15" ht="15">
      <c r="A4902" s="284">
        <v>4898</v>
      </c>
      <c r="B4902" s="287"/>
      <c r="C4902" s="287"/>
      <c r="D4902" s="284" t="s">
        <v>119</v>
      </c>
      <c r="E4902" s="287"/>
      <c r="F4902" s="285" t="s">
        <v>5023</v>
      </c>
      <c r="G4902" s="266" t="s">
        <v>121</v>
      </c>
      <c r="H4902" s="266">
        <f>IF(G4902="Traditional Stove",0.1,0.2)</f>
        <v>0.1</v>
      </c>
      <c r="I4902" s="266">
        <f>YEAR(J4902)</f>
        <v>2023</v>
      </c>
      <c r="J4902" s="267">
        <v>44968</v>
      </c>
      <c r="K4902" s="267">
        <f>J4902+1</f>
        <v>44969</v>
      </c>
      <c r="L4902" s="266">
        <f>IF(M4902&lt;=365,1,2)</f>
        <v>1</v>
      </c>
      <c r="M4902" s="266">
        <f>IF(K4902&lt;$C$1,$C$2-$C$1+1,$C$2-K4902+1)</f>
        <v>78</v>
      </c>
      <c r="N4902" s="268">
        <f>M4902/365</f>
        <v>0.21369863013698631</v>
      </c>
      <c r="O4902" s="269">
        <f>'Data and Parameter'!$E$4*'Data and Parameter'!$E$5*('Data and Parameter'!$E$6+'Data and Parameter'!$E$7)*'Data and Parameter'!$E$19*'Data and Parameter'!$E$14*'ER calculations'!N4902</f>
        <v>1.1064778895413589</v>
      </c>
    </row>
    <row r="4903" spans="1:15" ht="15">
      <c r="A4903" s="284">
        <v>4899</v>
      </c>
      <c r="B4903" s="287"/>
      <c r="C4903" s="287"/>
      <c r="D4903" s="284" t="s">
        <v>588</v>
      </c>
      <c r="E4903" s="287"/>
      <c r="F4903" s="285" t="s">
        <v>5024</v>
      </c>
      <c r="G4903" s="266" t="s">
        <v>121</v>
      </c>
      <c r="H4903" s="266">
        <f>IF(G4903="Traditional Stove",0.1,0.2)</f>
        <v>0.1</v>
      </c>
      <c r="I4903" s="266">
        <f>YEAR(J4903)</f>
        <v>2023</v>
      </c>
      <c r="J4903" s="267">
        <v>45014</v>
      </c>
      <c r="K4903" s="267">
        <f>J4903+1</f>
        <v>45015</v>
      </c>
      <c r="L4903" s="266">
        <f>IF(M4903&lt;=365,1,2)</f>
        <v>1</v>
      </c>
      <c r="M4903" s="266">
        <f>IF(K4903&lt;$C$1,$C$2-$C$1+1,$C$2-K4903+1)</f>
        <v>32</v>
      </c>
      <c r="N4903" s="268">
        <f>M4903/365</f>
        <v>8.7671232876712329E-2</v>
      </c>
      <c r="O4903" s="269">
        <f>'Data and Parameter'!$E$4*'Data and Parameter'!$E$5*('Data and Parameter'!$E$6+'Data and Parameter'!$E$7)*'Data and Parameter'!$E$19*'Data and Parameter'!$E$14*'ER calculations'!N4903</f>
        <v>0.45393964699132677</v>
      </c>
    </row>
    <row r="4904" spans="1:15" ht="15">
      <c r="A4904" s="284">
        <v>4900</v>
      </c>
      <c r="B4904" s="287"/>
      <c r="C4904" s="287"/>
      <c r="D4904" s="284" t="s">
        <v>588</v>
      </c>
      <c r="E4904" s="287"/>
      <c r="F4904" s="285" t="s">
        <v>5025</v>
      </c>
      <c r="G4904" s="266" t="s">
        <v>121</v>
      </c>
      <c r="H4904" s="266">
        <f>IF(G4904="Traditional Stove",0.1,0.2)</f>
        <v>0.1</v>
      </c>
      <c r="I4904" s="266">
        <f>YEAR(J4904)</f>
        <v>2023</v>
      </c>
      <c r="J4904" s="267">
        <v>45014</v>
      </c>
      <c r="K4904" s="267">
        <f>J4904+1</f>
        <v>45015</v>
      </c>
      <c r="L4904" s="266">
        <f>IF(M4904&lt;=365,1,2)</f>
        <v>1</v>
      </c>
      <c r="M4904" s="266">
        <f>IF(K4904&lt;$C$1,$C$2-$C$1+1,$C$2-K4904+1)</f>
        <v>32</v>
      </c>
      <c r="N4904" s="268">
        <f>M4904/365</f>
        <v>8.7671232876712329E-2</v>
      </c>
      <c r="O4904" s="269">
        <f>'Data and Parameter'!$E$4*'Data and Parameter'!$E$5*('Data and Parameter'!$E$6+'Data and Parameter'!$E$7)*'Data and Parameter'!$E$19*'Data and Parameter'!$E$14*'ER calculations'!N4904</f>
        <v>0.45393964699132677</v>
      </c>
    </row>
    <row r="4905" spans="1:15" ht="15">
      <c r="A4905" s="284">
        <v>4901</v>
      </c>
      <c r="B4905" s="287"/>
      <c r="C4905" s="287"/>
      <c r="D4905" s="284" t="s">
        <v>3178</v>
      </c>
      <c r="E4905" s="287"/>
      <c r="F4905" s="285" t="s">
        <v>5026</v>
      </c>
      <c r="G4905" s="266" t="s">
        <v>121</v>
      </c>
      <c r="H4905" s="266">
        <f>IF(G4905="Traditional Stove",0.1,0.2)</f>
        <v>0.1</v>
      </c>
      <c r="I4905" s="266">
        <f>YEAR(J4905)</f>
        <v>2023</v>
      </c>
      <c r="J4905" s="267">
        <v>44967</v>
      </c>
      <c r="K4905" s="267">
        <f>J4905+1</f>
        <v>44968</v>
      </c>
      <c r="L4905" s="266">
        <f>IF(M4905&lt;=365,1,2)</f>
        <v>1</v>
      </c>
      <c r="M4905" s="266">
        <f>IF(K4905&lt;$C$1,$C$2-$C$1+1,$C$2-K4905+1)</f>
        <v>79</v>
      </c>
      <c r="N4905" s="268">
        <f>M4905/365</f>
        <v>0.21643835616438356</v>
      </c>
      <c r="O4905" s="269">
        <f>'Data and Parameter'!$E$4*'Data and Parameter'!$E$5*('Data and Parameter'!$E$6+'Data and Parameter'!$E$7)*'Data and Parameter'!$E$19*'Data and Parameter'!$E$14*'ER calculations'!N4905</f>
        <v>1.1206635035098378</v>
      </c>
    </row>
    <row r="4906" spans="1:15" ht="15">
      <c r="A4906" s="284">
        <v>4902</v>
      </c>
      <c r="B4906" s="287"/>
      <c r="C4906" s="287"/>
      <c r="D4906" s="284" t="s">
        <v>3178</v>
      </c>
      <c r="E4906" s="287"/>
      <c r="F4906" s="285" t="s">
        <v>5027</v>
      </c>
      <c r="G4906" s="266" t="s">
        <v>121</v>
      </c>
      <c r="H4906" s="266">
        <f>IF(G4906="Traditional Stove",0.1,0.2)</f>
        <v>0.1</v>
      </c>
      <c r="I4906" s="266">
        <f>YEAR(J4906)</f>
        <v>2023</v>
      </c>
      <c r="J4906" s="267">
        <v>44967</v>
      </c>
      <c r="K4906" s="267">
        <f>J4906+1</f>
        <v>44968</v>
      </c>
      <c r="L4906" s="266">
        <f>IF(M4906&lt;=365,1,2)</f>
        <v>1</v>
      </c>
      <c r="M4906" s="266">
        <f>IF(K4906&lt;$C$1,$C$2-$C$1+1,$C$2-K4906+1)</f>
        <v>79</v>
      </c>
      <c r="N4906" s="268">
        <f>M4906/365</f>
        <v>0.21643835616438356</v>
      </c>
      <c r="O4906" s="269">
        <f>'Data and Parameter'!$E$4*'Data and Parameter'!$E$5*('Data and Parameter'!$E$6+'Data and Parameter'!$E$7)*'Data and Parameter'!$E$19*'Data and Parameter'!$E$14*'ER calculations'!N4906</f>
        <v>1.1206635035098378</v>
      </c>
    </row>
    <row r="4907" spans="1:15" ht="15">
      <c r="A4907" s="284">
        <v>4903</v>
      </c>
      <c r="B4907" s="287"/>
      <c r="C4907" s="287"/>
      <c r="D4907" s="284" t="s">
        <v>119</v>
      </c>
      <c r="E4907" s="287"/>
      <c r="F4907" s="285" t="s">
        <v>5028</v>
      </c>
      <c r="G4907" s="266" t="s">
        <v>121</v>
      </c>
      <c r="H4907" s="266">
        <f>IF(G4907="Traditional Stove",0.1,0.2)</f>
        <v>0.1</v>
      </c>
      <c r="I4907" s="266">
        <f>YEAR(J4907)</f>
        <v>2023</v>
      </c>
      <c r="J4907" s="267">
        <v>44968</v>
      </c>
      <c r="K4907" s="267">
        <f>J4907+1</f>
        <v>44969</v>
      </c>
      <c r="L4907" s="266">
        <f>IF(M4907&lt;=365,1,2)</f>
        <v>1</v>
      </c>
      <c r="M4907" s="266">
        <f>IF(K4907&lt;$C$1,$C$2-$C$1+1,$C$2-K4907+1)</f>
        <v>78</v>
      </c>
      <c r="N4907" s="268">
        <f>M4907/365</f>
        <v>0.21369863013698631</v>
      </c>
      <c r="O4907" s="269">
        <f>'Data and Parameter'!$E$4*'Data and Parameter'!$E$5*('Data and Parameter'!$E$6+'Data and Parameter'!$E$7)*'Data and Parameter'!$E$19*'Data and Parameter'!$E$14*'ER calculations'!N4907</f>
        <v>1.1064778895413589</v>
      </c>
    </row>
    <row r="4908" spans="1:15" ht="15">
      <c r="A4908" s="284">
        <v>4904</v>
      </c>
      <c r="B4908" s="287"/>
      <c r="C4908" s="287"/>
      <c r="D4908" s="284" t="s">
        <v>3178</v>
      </c>
      <c r="E4908" s="287"/>
      <c r="F4908" s="285" t="s">
        <v>5029</v>
      </c>
      <c r="G4908" s="266" t="s">
        <v>121</v>
      </c>
      <c r="H4908" s="266">
        <f>IF(G4908="Traditional Stove",0.1,0.2)</f>
        <v>0.1</v>
      </c>
      <c r="I4908" s="266">
        <f>YEAR(J4908)</f>
        <v>2023</v>
      </c>
      <c r="J4908" s="267">
        <v>44967</v>
      </c>
      <c r="K4908" s="267">
        <f>J4908+1</f>
        <v>44968</v>
      </c>
      <c r="L4908" s="266">
        <f>IF(M4908&lt;=365,1,2)</f>
        <v>1</v>
      </c>
      <c r="M4908" s="266">
        <f>IF(K4908&lt;$C$1,$C$2-$C$1+1,$C$2-K4908+1)</f>
        <v>79</v>
      </c>
      <c r="N4908" s="268">
        <f>M4908/365</f>
        <v>0.21643835616438356</v>
      </c>
      <c r="O4908" s="269">
        <f>'Data and Parameter'!$E$4*'Data and Parameter'!$E$5*('Data and Parameter'!$E$6+'Data and Parameter'!$E$7)*'Data and Parameter'!$E$19*'Data and Parameter'!$E$14*'ER calculations'!N4908</f>
        <v>1.1206635035098378</v>
      </c>
    </row>
    <row r="4909" spans="1:15" ht="15">
      <c r="A4909" s="284">
        <v>4905</v>
      </c>
      <c r="B4909" s="287"/>
      <c r="C4909" s="287"/>
      <c r="D4909" s="284" t="s">
        <v>119</v>
      </c>
      <c r="E4909" s="287"/>
      <c r="F4909" s="285" t="s">
        <v>5030</v>
      </c>
      <c r="G4909" s="266" t="s">
        <v>121</v>
      </c>
      <c r="H4909" s="266">
        <f>IF(G4909="Traditional Stove",0.1,0.2)</f>
        <v>0.1</v>
      </c>
      <c r="I4909" s="266">
        <f>YEAR(J4909)</f>
        <v>2023</v>
      </c>
      <c r="J4909" s="267">
        <v>44968</v>
      </c>
      <c r="K4909" s="267">
        <f>J4909+1</f>
        <v>44969</v>
      </c>
      <c r="L4909" s="266">
        <f>IF(M4909&lt;=365,1,2)</f>
        <v>1</v>
      </c>
      <c r="M4909" s="266">
        <f>IF(K4909&lt;$C$1,$C$2-$C$1+1,$C$2-K4909+1)</f>
        <v>78</v>
      </c>
      <c r="N4909" s="268">
        <f>M4909/365</f>
        <v>0.21369863013698631</v>
      </c>
      <c r="O4909" s="269">
        <f>'Data and Parameter'!$E$4*'Data and Parameter'!$E$5*('Data and Parameter'!$E$6+'Data and Parameter'!$E$7)*'Data and Parameter'!$E$19*'Data and Parameter'!$E$14*'ER calculations'!N4909</f>
        <v>1.1064778895413589</v>
      </c>
    </row>
    <row r="4910" spans="1:15" ht="15">
      <c r="A4910" s="284">
        <v>4906</v>
      </c>
      <c r="B4910" s="287"/>
      <c r="C4910" s="287"/>
      <c r="D4910" s="284" t="s">
        <v>119</v>
      </c>
      <c r="E4910" s="287"/>
      <c r="F4910" s="285" t="s">
        <v>5031</v>
      </c>
      <c r="G4910" s="266" t="s">
        <v>121</v>
      </c>
      <c r="H4910" s="266">
        <f>IF(G4910="Traditional Stove",0.1,0.2)</f>
        <v>0.1</v>
      </c>
      <c r="I4910" s="266">
        <f>YEAR(J4910)</f>
        <v>2023</v>
      </c>
      <c r="J4910" s="267">
        <v>44968</v>
      </c>
      <c r="K4910" s="267">
        <f>J4910+1</f>
        <v>44969</v>
      </c>
      <c r="L4910" s="266">
        <f>IF(M4910&lt;=365,1,2)</f>
        <v>1</v>
      </c>
      <c r="M4910" s="266">
        <f>IF(K4910&lt;$C$1,$C$2-$C$1+1,$C$2-K4910+1)</f>
        <v>78</v>
      </c>
      <c r="N4910" s="268">
        <f>M4910/365</f>
        <v>0.21369863013698631</v>
      </c>
      <c r="O4910" s="269">
        <f>'Data and Parameter'!$E$4*'Data and Parameter'!$E$5*('Data and Parameter'!$E$6+'Data and Parameter'!$E$7)*'Data and Parameter'!$E$19*'Data and Parameter'!$E$14*'ER calculations'!N4910</f>
        <v>1.1064778895413589</v>
      </c>
    </row>
    <row r="4911" spans="1:15" ht="15">
      <c r="A4911" s="284">
        <v>4907</v>
      </c>
      <c r="B4911" s="287"/>
      <c r="C4911" s="287"/>
      <c r="D4911" s="284" t="s">
        <v>3178</v>
      </c>
      <c r="E4911" s="287"/>
      <c r="F4911" s="285" t="s">
        <v>5032</v>
      </c>
      <c r="G4911" s="266" t="s">
        <v>121</v>
      </c>
      <c r="H4911" s="266">
        <f>IF(G4911="Traditional Stove",0.1,0.2)</f>
        <v>0.1</v>
      </c>
      <c r="I4911" s="266">
        <f>YEAR(J4911)</f>
        <v>2023</v>
      </c>
      <c r="J4911" s="267">
        <v>44967</v>
      </c>
      <c r="K4911" s="267">
        <f>J4911+1</f>
        <v>44968</v>
      </c>
      <c r="L4911" s="266">
        <f>IF(M4911&lt;=365,1,2)</f>
        <v>1</v>
      </c>
      <c r="M4911" s="266">
        <f>IF(K4911&lt;$C$1,$C$2-$C$1+1,$C$2-K4911+1)</f>
        <v>79</v>
      </c>
      <c r="N4911" s="268">
        <f>M4911/365</f>
        <v>0.21643835616438356</v>
      </c>
      <c r="O4911" s="269">
        <f>'Data and Parameter'!$E$4*'Data and Parameter'!$E$5*('Data and Parameter'!$E$6+'Data and Parameter'!$E$7)*'Data and Parameter'!$E$19*'Data and Parameter'!$E$14*'ER calculations'!N4911</f>
        <v>1.1206635035098378</v>
      </c>
    </row>
    <row r="4912" spans="1:15" ht="15">
      <c r="A4912" s="284">
        <v>4908</v>
      </c>
      <c r="B4912" s="287"/>
      <c r="C4912" s="287"/>
      <c r="D4912" s="284" t="s">
        <v>3178</v>
      </c>
      <c r="E4912" s="287"/>
      <c r="F4912" s="285" t="s">
        <v>5033</v>
      </c>
      <c r="G4912" s="266" t="s">
        <v>121</v>
      </c>
      <c r="H4912" s="266">
        <f>IF(G4912="Traditional Stove",0.1,0.2)</f>
        <v>0.1</v>
      </c>
      <c r="I4912" s="266">
        <f>YEAR(J4912)</f>
        <v>2023</v>
      </c>
      <c r="J4912" s="267">
        <v>44967</v>
      </c>
      <c r="K4912" s="267">
        <f>J4912+1</f>
        <v>44968</v>
      </c>
      <c r="L4912" s="266">
        <f>IF(M4912&lt;=365,1,2)</f>
        <v>1</v>
      </c>
      <c r="M4912" s="266">
        <f>IF(K4912&lt;$C$1,$C$2-$C$1+1,$C$2-K4912+1)</f>
        <v>79</v>
      </c>
      <c r="N4912" s="268">
        <f>M4912/365</f>
        <v>0.21643835616438356</v>
      </c>
      <c r="O4912" s="269">
        <f>'Data and Parameter'!$E$4*'Data and Parameter'!$E$5*('Data and Parameter'!$E$6+'Data and Parameter'!$E$7)*'Data and Parameter'!$E$19*'Data and Parameter'!$E$14*'ER calculations'!N4912</f>
        <v>1.1206635035098378</v>
      </c>
    </row>
    <row r="4913" spans="1:15" ht="15">
      <c r="A4913" s="284">
        <v>4909</v>
      </c>
      <c r="B4913" s="287"/>
      <c r="C4913" s="287"/>
      <c r="D4913" s="284" t="s">
        <v>119</v>
      </c>
      <c r="E4913" s="287"/>
      <c r="F4913" s="285" t="s">
        <v>5034</v>
      </c>
      <c r="G4913" s="266" t="s">
        <v>121</v>
      </c>
      <c r="H4913" s="266">
        <f>IF(G4913="Traditional Stove",0.1,0.2)</f>
        <v>0.1</v>
      </c>
      <c r="I4913" s="266">
        <f>YEAR(J4913)</f>
        <v>2023</v>
      </c>
      <c r="J4913" s="267">
        <v>44968</v>
      </c>
      <c r="K4913" s="267">
        <f>J4913+1</f>
        <v>44969</v>
      </c>
      <c r="L4913" s="266">
        <f>IF(M4913&lt;=365,1,2)</f>
        <v>1</v>
      </c>
      <c r="M4913" s="266">
        <f>IF(K4913&lt;$C$1,$C$2-$C$1+1,$C$2-K4913+1)</f>
        <v>78</v>
      </c>
      <c r="N4913" s="268">
        <f>M4913/365</f>
        <v>0.21369863013698631</v>
      </c>
      <c r="O4913" s="269">
        <f>'Data and Parameter'!$E$4*'Data and Parameter'!$E$5*('Data and Parameter'!$E$6+'Data and Parameter'!$E$7)*'Data and Parameter'!$E$19*'Data and Parameter'!$E$14*'ER calculations'!N4913</f>
        <v>1.1064778895413589</v>
      </c>
    </row>
    <row r="4914" spans="1:15" ht="15">
      <c r="A4914" s="284">
        <v>4910</v>
      </c>
      <c r="B4914" s="287"/>
      <c r="C4914" s="287"/>
      <c r="D4914" s="284" t="s">
        <v>119</v>
      </c>
      <c r="E4914" s="287"/>
      <c r="F4914" s="285" t="s">
        <v>5035</v>
      </c>
      <c r="G4914" s="266" t="s">
        <v>121</v>
      </c>
      <c r="H4914" s="266">
        <f>IF(G4914="Traditional Stove",0.1,0.2)</f>
        <v>0.1</v>
      </c>
      <c r="I4914" s="266">
        <f>YEAR(J4914)</f>
        <v>2023</v>
      </c>
      <c r="J4914" s="267">
        <v>44968</v>
      </c>
      <c r="K4914" s="267">
        <f>J4914+1</f>
        <v>44969</v>
      </c>
      <c r="L4914" s="266">
        <f>IF(M4914&lt;=365,1,2)</f>
        <v>1</v>
      </c>
      <c r="M4914" s="266">
        <f>IF(K4914&lt;$C$1,$C$2-$C$1+1,$C$2-K4914+1)</f>
        <v>78</v>
      </c>
      <c r="N4914" s="268">
        <f>M4914/365</f>
        <v>0.21369863013698631</v>
      </c>
      <c r="O4914" s="269">
        <f>'Data and Parameter'!$E$4*'Data and Parameter'!$E$5*('Data and Parameter'!$E$6+'Data and Parameter'!$E$7)*'Data and Parameter'!$E$19*'Data and Parameter'!$E$14*'ER calculations'!N4914</f>
        <v>1.1064778895413589</v>
      </c>
    </row>
    <row r="4915" spans="1:15" ht="15">
      <c r="A4915" s="284">
        <v>4911</v>
      </c>
      <c r="B4915" s="287"/>
      <c r="C4915" s="287"/>
      <c r="D4915" s="284" t="s">
        <v>3178</v>
      </c>
      <c r="E4915" s="287"/>
      <c r="F4915" s="285" t="s">
        <v>5036</v>
      </c>
      <c r="G4915" s="266" t="s">
        <v>121</v>
      </c>
      <c r="H4915" s="266">
        <f>IF(G4915="Traditional Stove",0.1,0.2)</f>
        <v>0.1</v>
      </c>
      <c r="I4915" s="266">
        <f>YEAR(J4915)</f>
        <v>2023</v>
      </c>
      <c r="J4915" s="267">
        <v>44967</v>
      </c>
      <c r="K4915" s="267">
        <f>J4915+1</f>
        <v>44968</v>
      </c>
      <c r="L4915" s="266">
        <f>IF(M4915&lt;=365,1,2)</f>
        <v>1</v>
      </c>
      <c r="M4915" s="266">
        <f>IF(K4915&lt;$C$1,$C$2-$C$1+1,$C$2-K4915+1)</f>
        <v>79</v>
      </c>
      <c r="N4915" s="268">
        <f>M4915/365</f>
        <v>0.21643835616438356</v>
      </c>
      <c r="O4915" s="269">
        <f>'Data and Parameter'!$E$4*'Data and Parameter'!$E$5*('Data and Parameter'!$E$6+'Data and Parameter'!$E$7)*'Data and Parameter'!$E$19*'Data and Parameter'!$E$14*'ER calculations'!N4915</f>
        <v>1.1206635035098378</v>
      </c>
    </row>
    <row r="4916" spans="1:15" ht="15">
      <c r="A4916" s="284">
        <v>4912</v>
      </c>
      <c r="B4916" s="287"/>
      <c r="C4916" s="287"/>
      <c r="D4916" s="284" t="s">
        <v>3178</v>
      </c>
      <c r="E4916" s="287"/>
      <c r="F4916" s="285" t="s">
        <v>5037</v>
      </c>
      <c r="G4916" s="266" t="s">
        <v>121</v>
      </c>
      <c r="H4916" s="266">
        <f>IF(G4916="Traditional Stove",0.1,0.2)</f>
        <v>0.1</v>
      </c>
      <c r="I4916" s="266">
        <f>YEAR(J4916)</f>
        <v>2023</v>
      </c>
      <c r="J4916" s="267">
        <v>44967</v>
      </c>
      <c r="K4916" s="267">
        <f>J4916+1</f>
        <v>44968</v>
      </c>
      <c r="L4916" s="266">
        <f>IF(M4916&lt;=365,1,2)</f>
        <v>1</v>
      </c>
      <c r="M4916" s="266">
        <f>IF(K4916&lt;$C$1,$C$2-$C$1+1,$C$2-K4916+1)</f>
        <v>79</v>
      </c>
      <c r="N4916" s="268">
        <f>M4916/365</f>
        <v>0.21643835616438356</v>
      </c>
      <c r="O4916" s="269">
        <f>'Data and Parameter'!$E$4*'Data and Parameter'!$E$5*('Data and Parameter'!$E$6+'Data and Parameter'!$E$7)*'Data and Parameter'!$E$19*'Data and Parameter'!$E$14*'ER calculations'!N4916</f>
        <v>1.1206635035098378</v>
      </c>
    </row>
    <row r="4917" spans="1:15" ht="15">
      <c r="A4917" s="284">
        <v>4913</v>
      </c>
      <c r="B4917" s="287"/>
      <c r="C4917" s="287"/>
      <c r="D4917" s="284" t="s">
        <v>119</v>
      </c>
      <c r="E4917" s="287"/>
      <c r="F4917" s="285" t="s">
        <v>5038</v>
      </c>
      <c r="G4917" s="266" t="s">
        <v>121</v>
      </c>
      <c r="H4917" s="266">
        <f>IF(G4917="Traditional Stove",0.1,0.2)</f>
        <v>0.1</v>
      </c>
      <c r="I4917" s="266">
        <f>YEAR(J4917)</f>
        <v>2023</v>
      </c>
      <c r="J4917" s="267">
        <v>44968</v>
      </c>
      <c r="K4917" s="267">
        <f>J4917+1</f>
        <v>44969</v>
      </c>
      <c r="L4917" s="266">
        <f>IF(M4917&lt;=365,1,2)</f>
        <v>1</v>
      </c>
      <c r="M4917" s="266">
        <f>IF(K4917&lt;$C$1,$C$2-$C$1+1,$C$2-K4917+1)</f>
        <v>78</v>
      </c>
      <c r="N4917" s="268">
        <f>M4917/365</f>
        <v>0.21369863013698631</v>
      </c>
      <c r="O4917" s="269">
        <f>'Data and Parameter'!$E$4*'Data and Parameter'!$E$5*('Data and Parameter'!$E$6+'Data and Parameter'!$E$7)*'Data and Parameter'!$E$19*'Data and Parameter'!$E$14*'ER calculations'!N4917</f>
        <v>1.1064778895413589</v>
      </c>
    </row>
    <row r="4918" spans="1:15" ht="15">
      <c r="A4918" s="284">
        <v>4914</v>
      </c>
      <c r="B4918" s="287"/>
      <c r="C4918" s="287"/>
      <c r="D4918" s="284" t="s">
        <v>119</v>
      </c>
      <c r="E4918" s="287"/>
      <c r="F4918" s="285" t="s">
        <v>5039</v>
      </c>
      <c r="G4918" s="266" t="s">
        <v>121</v>
      </c>
      <c r="H4918" s="266">
        <f>IF(G4918="Traditional Stove",0.1,0.2)</f>
        <v>0.1</v>
      </c>
      <c r="I4918" s="266">
        <f>YEAR(J4918)</f>
        <v>2023</v>
      </c>
      <c r="J4918" s="267">
        <v>44968</v>
      </c>
      <c r="K4918" s="267">
        <f>J4918+1</f>
        <v>44969</v>
      </c>
      <c r="L4918" s="266">
        <f>IF(M4918&lt;=365,1,2)</f>
        <v>1</v>
      </c>
      <c r="M4918" s="266">
        <f>IF(K4918&lt;$C$1,$C$2-$C$1+1,$C$2-K4918+1)</f>
        <v>78</v>
      </c>
      <c r="N4918" s="268">
        <f>M4918/365</f>
        <v>0.21369863013698631</v>
      </c>
      <c r="O4918" s="269">
        <f>'Data and Parameter'!$E$4*'Data and Parameter'!$E$5*('Data and Parameter'!$E$6+'Data and Parameter'!$E$7)*'Data and Parameter'!$E$19*'Data and Parameter'!$E$14*'ER calculations'!N4918</f>
        <v>1.1064778895413589</v>
      </c>
    </row>
    <row r="4919" spans="1:15" ht="15">
      <c r="A4919" s="284">
        <v>4915</v>
      </c>
      <c r="B4919" s="287"/>
      <c r="C4919" s="287"/>
      <c r="D4919" s="284" t="s">
        <v>3178</v>
      </c>
      <c r="E4919" s="287"/>
      <c r="F4919" s="285" t="s">
        <v>5040</v>
      </c>
      <c r="G4919" s="266" t="s">
        <v>121</v>
      </c>
      <c r="H4919" s="266">
        <f>IF(G4919="Traditional Stove",0.1,0.2)</f>
        <v>0.1</v>
      </c>
      <c r="I4919" s="266">
        <f>YEAR(J4919)</f>
        <v>2023</v>
      </c>
      <c r="J4919" s="267">
        <v>44967</v>
      </c>
      <c r="K4919" s="267">
        <f>J4919+1</f>
        <v>44968</v>
      </c>
      <c r="L4919" s="266">
        <f>IF(M4919&lt;=365,1,2)</f>
        <v>1</v>
      </c>
      <c r="M4919" s="266">
        <f>IF(K4919&lt;$C$1,$C$2-$C$1+1,$C$2-K4919+1)</f>
        <v>79</v>
      </c>
      <c r="N4919" s="268">
        <f>M4919/365</f>
        <v>0.21643835616438356</v>
      </c>
      <c r="O4919" s="269">
        <f>'Data and Parameter'!$E$4*'Data and Parameter'!$E$5*('Data and Parameter'!$E$6+'Data and Parameter'!$E$7)*'Data and Parameter'!$E$19*'Data and Parameter'!$E$14*'ER calculations'!N4919</f>
        <v>1.1206635035098378</v>
      </c>
    </row>
    <row r="4920" spans="1:15" ht="15">
      <c r="A4920" s="284">
        <v>4916</v>
      </c>
      <c r="B4920" s="287"/>
      <c r="C4920" s="287"/>
      <c r="D4920" s="284" t="s">
        <v>588</v>
      </c>
      <c r="E4920" s="287"/>
      <c r="F4920" s="285" t="s">
        <v>5041</v>
      </c>
      <c r="G4920" s="266" t="s">
        <v>121</v>
      </c>
      <c r="H4920" s="266">
        <f>IF(G4920="Traditional Stove",0.1,0.2)</f>
        <v>0.1</v>
      </c>
      <c r="I4920" s="266">
        <f>YEAR(J4920)</f>
        <v>2023</v>
      </c>
      <c r="J4920" s="267">
        <v>45014</v>
      </c>
      <c r="K4920" s="267">
        <f>J4920+1</f>
        <v>45015</v>
      </c>
      <c r="L4920" s="266">
        <f>IF(M4920&lt;=365,1,2)</f>
        <v>1</v>
      </c>
      <c r="M4920" s="266">
        <f>IF(K4920&lt;$C$1,$C$2-$C$1+1,$C$2-K4920+1)</f>
        <v>32</v>
      </c>
      <c r="N4920" s="268">
        <f>M4920/365</f>
        <v>8.7671232876712329E-2</v>
      </c>
      <c r="O4920" s="269">
        <f>'Data and Parameter'!$E$4*'Data and Parameter'!$E$5*('Data and Parameter'!$E$6+'Data and Parameter'!$E$7)*'Data and Parameter'!$E$19*'Data and Parameter'!$E$14*'ER calculations'!N4920</f>
        <v>0.45393964699132677</v>
      </c>
    </row>
    <row r="4921" spans="1:15" ht="15">
      <c r="A4921" s="284">
        <v>4917</v>
      </c>
      <c r="B4921" s="287"/>
      <c r="C4921" s="287"/>
      <c r="D4921" s="284" t="s">
        <v>588</v>
      </c>
      <c r="E4921" s="287"/>
      <c r="F4921" s="285" t="s">
        <v>5042</v>
      </c>
      <c r="G4921" s="266" t="s">
        <v>121</v>
      </c>
      <c r="H4921" s="266">
        <f>IF(G4921="Traditional Stove",0.1,0.2)</f>
        <v>0.1</v>
      </c>
      <c r="I4921" s="266">
        <f>YEAR(J4921)</f>
        <v>2023</v>
      </c>
      <c r="J4921" s="267">
        <v>45014</v>
      </c>
      <c r="K4921" s="267">
        <f>J4921+1</f>
        <v>45015</v>
      </c>
      <c r="L4921" s="266">
        <f>IF(M4921&lt;=365,1,2)</f>
        <v>1</v>
      </c>
      <c r="M4921" s="266">
        <f>IF(K4921&lt;$C$1,$C$2-$C$1+1,$C$2-K4921+1)</f>
        <v>32</v>
      </c>
      <c r="N4921" s="268">
        <f>M4921/365</f>
        <v>8.7671232876712329E-2</v>
      </c>
      <c r="O4921" s="269">
        <f>'Data and Parameter'!$E$4*'Data and Parameter'!$E$5*('Data and Parameter'!$E$6+'Data and Parameter'!$E$7)*'Data and Parameter'!$E$19*'Data and Parameter'!$E$14*'ER calculations'!N4921</f>
        <v>0.45393964699132677</v>
      </c>
    </row>
    <row r="4922" spans="1:15" ht="15">
      <c r="A4922" s="284">
        <v>4918</v>
      </c>
      <c r="B4922" s="287"/>
      <c r="C4922" s="287"/>
      <c r="D4922" s="284" t="s">
        <v>588</v>
      </c>
      <c r="E4922" s="287"/>
      <c r="F4922" s="285" t="s">
        <v>5043</v>
      </c>
      <c r="G4922" s="266" t="s">
        <v>121</v>
      </c>
      <c r="H4922" s="266">
        <f>IF(G4922="Traditional Stove",0.1,0.2)</f>
        <v>0.1</v>
      </c>
      <c r="I4922" s="266">
        <f>YEAR(J4922)</f>
        <v>2023</v>
      </c>
      <c r="J4922" s="267">
        <v>45014</v>
      </c>
      <c r="K4922" s="267">
        <f>J4922+1</f>
        <v>45015</v>
      </c>
      <c r="L4922" s="266">
        <f>IF(M4922&lt;=365,1,2)</f>
        <v>1</v>
      </c>
      <c r="M4922" s="266">
        <f>IF(K4922&lt;$C$1,$C$2-$C$1+1,$C$2-K4922+1)</f>
        <v>32</v>
      </c>
      <c r="N4922" s="268">
        <f>M4922/365</f>
        <v>8.7671232876712329E-2</v>
      </c>
      <c r="O4922" s="269">
        <f>'Data and Parameter'!$E$4*'Data and Parameter'!$E$5*('Data and Parameter'!$E$6+'Data and Parameter'!$E$7)*'Data and Parameter'!$E$19*'Data and Parameter'!$E$14*'ER calculations'!N4922</f>
        <v>0.45393964699132677</v>
      </c>
    </row>
    <row r="4923" spans="1:15" ht="15">
      <c r="A4923" s="284">
        <v>4919</v>
      </c>
      <c r="B4923" s="287"/>
      <c r="C4923" s="287"/>
      <c r="D4923" s="284" t="s">
        <v>119</v>
      </c>
      <c r="E4923" s="287"/>
      <c r="F4923" s="285" t="s">
        <v>5044</v>
      </c>
      <c r="G4923" s="266" t="s">
        <v>121</v>
      </c>
      <c r="H4923" s="266">
        <f>IF(G4923="Traditional Stove",0.1,0.2)</f>
        <v>0.1</v>
      </c>
      <c r="I4923" s="266">
        <f>YEAR(J4923)</f>
        <v>2023</v>
      </c>
      <c r="J4923" s="267">
        <v>44968</v>
      </c>
      <c r="K4923" s="267">
        <f>J4923+1</f>
        <v>44969</v>
      </c>
      <c r="L4923" s="266">
        <f>IF(M4923&lt;=365,1,2)</f>
        <v>1</v>
      </c>
      <c r="M4923" s="266">
        <f>IF(K4923&lt;$C$1,$C$2-$C$1+1,$C$2-K4923+1)</f>
        <v>78</v>
      </c>
      <c r="N4923" s="268">
        <f>M4923/365</f>
        <v>0.21369863013698631</v>
      </c>
      <c r="O4923" s="269">
        <f>'Data and Parameter'!$E$4*'Data and Parameter'!$E$5*('Data and Parameter'!$E$6+'Data and Parameter'!$E$7)*'Data and Parameter'!$E$19*'Data and Parameter'!$E$14*'ER calculations'!N4923</f>
        <v>1.1064778895413589</v>
      </c>
    </row>
    <row r="4924" spans="1:15" ht="15">
      <c r="A4924" s="284">
        <v>4920</v>
      </c>
      <c r="B4924" s="287"/>
      <c r="C4924" s="287"/>
      <c r="D4924" s="284" t="s">
        <v>588</v>
      </c>
      <c r="E4924" s="287"/>
      <c r="F4924" s="285" t="s">
        <v>5045</v>
      </c>
      <c r="G4924" s="266" t="s">
        <v>121</v>
      </c>
      <c r="H4924" s="266">
        <f>IF(G4924="Traditional Stove",0.1,0.2)</f>
        <v>0.1</v>
      </c>
      <c r="I4924" s="266">
        <f>YEAR(J4924)</f>
        <v>2023</v>
      </c>
      <c r="J4924" s="267">
        <v>45014</v>
      </c>
      <c r="K4924" s="267">
        <f>J4924+1</f>
        <v>45015</v>
      </c>
      <c r="L4924" s="266">
        <f>IF(M4924&lt;=365,1,2)</f>
        <v>1</v>
      </c>
      <c r="M4924" s="266">
        <f>IF(K4924&lt;$C$1,$C$2-$C$1+1,$C$2-K4924+1)</f>
        <v>32</v>
      </c>
      <c r="N4924" s="268">
        <f>M4924/365</f>
        <v>8.7671232876712329E-2</v>
      </c>
      <c r="O4924" s="269">
        <f>'Data and Parameter'!$E$4*'Data and Parameter'!$E$5*('Data and Parameter'!$E$6+'Data and Parameter'!$E$7)*'Data and Parameter'!$E$19*'Data and Parameter'!$E$14*'ER calculations'!N4924</f>
        <v>0.45393964699132677</v>
      </c>
    </row>
    <row r="4925" spans="1:15" ht="15">
      <c r="A4925" s="284">
        <v>4921</v>
      </c>
      <c r="B4925" s="287"/>
      <c r="C4925" s="287"/>
      <c r="D4925" s="284" t="s">
        <v>588</v>
      </c>
      <c r="E4925" s="287"/>
      <c r="F4925" s="285" t="s">
        <v>5046</v>
      </c>
      <c r="G4925" s="266" t="s">
        <v>121</v>
      </c>
      <c r="H4925" s="266">
        <f>IF(G4925="Traditional Stove",0.1,0.2)</f>
        <v>0.1</v>
      </c>
      <c r="I4925" s="266">
        <f>YEAR(J4925)</f>
        <v>2023</v>
      </c>
      <c r="J4925" s="267">
        <v>45014</v>
      </c>
      <c r="K4925" s="267">
        <f>J4925+1</f>
        <v>45015</v>
      </c>
      <c r="L4925" s="266">
        <f>IF(M4925&lt;=365,1,2)</f>
        <v>1</v>
      </c>
      <c r="M4925" s="266">
        <f>IF(K4925&lt;$C$1,$C$2-$C$1+1,$C$2-K4925+1)</f>
        <v>32</v>
      </c>
      <c r="N4925" s="268">
        <f>M4925/365</f>
        <v>8.7671232876712329E-2</v>
      </c>
      <c r="O4925" s="269">
        <f>'Data and Parameter'!$E$4*'Data and Parameter'!$E$5*('Data and Parameter'!$E$6+'Data and Parameter'!$E$7)*'Data and Parameter'!$E$19*'Data and Parameter'!$E$14*'ER calculations'!N4925</f>
        <v>0.45393964699132677</v>
      </c>
    </row>
    <row r="4926" spans="1:15" ht="15">
      <c r="A4926" s="284">
        <v>4922</v>
      </c>
      <c r="B4926" s="287"/>
      <c r="C4926" s="287"/>
      <c r="D4926" s="284" t="s">
        <v>119</v>
      </c>
      <c r="E4926" s="287"/>
      <c r="F4926" s="285" t="s">
        <v>5047</v>
      </c>
      <c r="G4926" s="266" t="s">
        <v>121</v>
      </c>
      <c r="H4926" s="266">
        <f>IF(G4926="Traditional Stove",0.1,0.2)</f>
        <v>0.1</v>
      </c>
      <c r="I4926" s="266">
        <f>YEAR(J4926)</f>
        <v>2023</v>
      </c>
      <c r="J4926" s="267">
        <v>44968</v>
      </c>
      <c r="K4926" s="267">
        <f>J4926+1</f>
        <v>44969</v>
      </c>
      <c r="L4926" s="266">
        <f>IF(M4926&lt;=365,1,2)</f>
        <v>1</v>
      </c>
      <c r="M4926" s="266">
        <f>IF(K4926&lt;$C$1,$C$2-$C$1+1,$C$2-K4926+1)</f>
        <v>78</v>
      </c>
      <c r="N4926" s="268">
        <f>M4926/365</f>
        <v>0.21369863013698631</v>
      </c>
      <c r="O4926" s="269">
        <f>'Data and Parameter'!$E$4*'Data and Parameter'!$E$5*('Data and Parameter'!$E$6+'Data and Parameter'!$E$7)*'Data and Parameter'!$E$19*'Data and Parameter'!$E$14*'ER calculations'!N4926</f>
        <v>1.1064778895413589</v>
      </c>
    </row>
    <row r="4927" spans="1:15" ht="15">
      <c r="A4927" s="284">
        <v>4923</v>
      </c>
      <c r="B4927" s="287"/>
      <c r="C4927" s="287"/>
      <c r="D4927" s="284" t="s">
        <v>119</v>
      </c>
      <c r="E4927" s="287"/>
      <c r="F4927" s="285" t="s">
        <v>5048</v>
      </c>
      <c r="G4927" s="266" t="s">
        <v>121</v>
      </c>
      <c r="H4927" s="266">
        <f>IF(G4927="Traditional Stove",0.1,0.2)</f>
        <v>0.1</v>
      </c>
      <c r="I4927" s="266">
        <f>YEAR(J4927)</f>
        <v>2023</v>
      </c>
      <c r="J4927" s="267">
        <v>44968</v>
      </c>
      <c r="K4927" s="267">
        <f>J4927+1</f>
        <v>44969</v>
      </c>
      <c r="L4927" s="266">
        <f>IF(M4927&lt;=365,1,2)</f>
        <v>1</v>
      </c>
      <c r="M4927" s="266">
        <f>IF(K4927&lt;$C$1,$C$2-$C$1+1,$C$2-K4927+1)</f>
        <v>78</v>
      </c>
      <c r="N4927" s="268">
        <f>M4927/365</f>
        <v>0.21369863013698631</v>
      </c>
      <c r="O4927" s="269">
        <f>'Data and Parameter'!$E$4*'Data and Parameter'!$E$5*('Data and Parameter'!$E$6+'Data and Parameter'!$E$7)*'Data and Parameter'!$E$19*'Data and Parameter'!$E$14*'ER calculations'!N4927</f>
        <v>1.1064778895413589</v>
      </c>
    </row>
    <row r="4928" spans="1:15" ht="15">
      <c r="A4928" s="284">
        <v>4924</v>
      </c>
      <c r="B4928" s="287"/>
      <c r="C4928" s="287"/>
      <c r="D4928" s="284" t="s">
        <v>119</v>
      </c>
      <c r="E4928" s="287"/>
      <c r="F4928" s="285" t="s">
        <v>5049</v>
      </c>
      <c r="G4928" s="266" t="s">
        <v>121</v>
      </c>
      <c r="H4928" s="266">
        <f>IF(G4928="Traditional Stove",0.1,0.2)</f>
        <v>0.1</v>
      </c>
      <c r="I4928" s="266">
        <f>YEAR(J4928)</f>
        <v>2023</v>
      </c>
      <c r="J4928" s="267">
        <v>44968</v>
      </c>
      <c r="K4928" s="267">
        <f>J4928+1</f>
        <v>44969</v>
      </c>
      <c r="L4928" s="266">
        <f>IF(M4928&lt;=365,1,2)</f>
        <v>1</v>
      </c>
      <c r="M4928" s="266">
        <f>IF(K4928&lt;$C$1,$C$2-$C$1+1,$C$2-K4928+1)</f>
        <v>78</v>
      </c>
      <c r="N4928" s="268">
        <f>M4928/365</f>
        <v>0.21369863013698631</v>
      </c>
      <c r="O4928" s="269">
        <f>'Data and Parameter'!$E$4*'Data and Parameter'!$E$5*('Data and Parameter'!$E$6+'Data and Parameter'!$E$7)*'Data and Parameter'!$E$19*'Data and Parameter'!$E$14*'ER calculations'!N4928</f>
        <v>1.1064778895413589</v>
      </c>
    </row>
    <row r="4929" spans="1:15" ht="15">
      <c r="A4929" s="284">
        <v>4925</v>
      </c>
      <c r="B4929" s="287"/>
      <c r="C4929" s="287"/>
      <c r="D4929" s="284" t="s">
        <v>1054</v>
      </c>
      <c r="E4929" s="287"/>
      <c r="F4929" s="285" t="s">
        <v>5050</v>
      </c>
      <c r="G4929" s="266" t="s">
        <v>121</v>
      </c>
      <c r="H4929" s="266">
        <f>IF(G4929="Traditional Stove",0.1,0.2)</f>
        <v>0.1</v>
      </c>
      <c r="I4929" s="266">
        <f>YEAR(J4929)</f>
        <v>2023</v>
      </c>
      <c r="J4929" s="267">
        <v>44968</v>
      </c>
      <c r="K4929" s="267">
        <f>J4929+1</f>
        <v>44969</v>
      </c>
      <c r="L4929" s="266">
        <f>IF(M4929&lt;=365,1,2)</f>
        <v>1</v>
      </c>
      <c r="M4929" s="266">
        <f>IF(K4929&lt;$C$1,$C$2-$C$1+1,$C$2-K4929+1)</f>
        <v>78</v>
      </c>
      <c r="N4929" s="268">
        <f>M4929/365</f>
        <v>0.21369863013698631</v>
      </c>
      <c r="O4929" s="269">
        <f>'Data and Parameter'!$E$4*'Data and Parameter'!$E$5*('Data and Parameter'!$E$6+'Data and Parameter'!$E$7)*'Data and Parameter'!$E$19*'Data and Parameter'!$E$14*'ER calculations'!N4929</f>
        <v>1.1064778895413589</v>
      </c>
    </row>
    <row r="4930" spans="1:15" ht="15">
      <c r="A4930" s="284">
        <v>4926</v>
      </c>
      <c r="B4930" s="287"/>
      <c r="C4930" s="287"/>
      <c r="D4930" s="284" t="s">
        <v>1054</v>
      </c>
      <c r="E4930" s="287"/>
      <c r="F4930" s="285" t="s">
        <v>5051</v>
      </c>
      <c r="G4930" s="266" t="s">
        <v>121</v>
      </c>
      <c r="H4930" s="266">
        <f>IF(G4930="Traditional Stove",0.1,0.2)</f>
        <v>0.1</v>
      </c>
      <c r="I4930" s="266">
        <f>YEAR(J4930)</f>
        <v>2023</v>
      </c>
      <c r="J4930" s="267">
        <v>44968</v>
      </c>
      <c r="K4930" s="267">
        <f>J4930+1</f>
        <v>44969</v>
      </c>
      <c r="L4930" s="266">
        <f>IF(M4930&lt;=365,1,2)</f>
        <v>1</v>
      </c>
      <c r="M4930" s="266">
        <f>IF(K4930&lt;$C$1,$C$2-$C$1+1,$C$2-K4930+1)</f>
        <v>78</v>
      </c>
      <c r="N4930" s="268">
        <f>M4930/365</f>
        <v>0.21369863013698631</v>
      </c>
      <c r="O4930" s="269">
        <f>'Data and Parameter'!$E$4*'Data and Parameter'!$E$5*('Data and Parameter'!$E$6+'Data and Parameter'!$E$7)*'Data and Parameter'!$E$19*'Data and Parameter'!$E$14*'ER calculations'!N4930</f>
        <v>1.1064778895413589</v>
      </c>
    </row>
    <row r="4931" spans="1:15" ht="15">
      <c r="A4931" s="284">
        <v>4927</v>
      </c>
      <c r="B4931" s="287"/>
      <c r="C4931" s="287"/>
      <c r="D4931" s="284" t="s">
        <v>119</v>
      </c>
      <c r="E4931" s="287"/>
      <c r="F4931" s="285" t="s">
        <v>5052</v>
      </c>
      <c r="G4931" s="266" t="s">
        <v>121</v>
      </c>
      <c r="H4931" s="266">
        <f>IF(G4931="Traditional Stove",0.1,0.2)</f>
        <v>0.1</v>
      </c>
      <c r="I4931" s="266">
        <f>YEAR(J4931)</f>
        <v>2023</v>
      </c>
      <c r="J4931" s="267">
        <v>44968</v>
      </c>
      <c r="K4931" s="267">
        <f>J4931+1</f>
        <v>44969</v>
      </c>
      <c r="L4931" s="266">
        <f>IF(M4931&lt;=365,1,2)</f>
        <v>1</v>
      </c>
      <c r="M4931" s="266">
        <f>IF(K4931&lt;$C$1,$C$2-$C$1+1,$C$2-K4931+1)</f>
        <v>78</v>
      </c>
      <c r="N4931" s="268">
        <f>M4931/365</f>
        <v>0.21369863013698631</v>
      </c>
      <c r="O4931" s="269">
        <f>'Data and Parameter'!$E$4*'Data and Parameter'!$E$5*('Data and Parameter'!$E$6+'Data and Parameter'!$E$7)*'Data and Parameter'!$E$19*'Data and Parameter'!$E$14*'ER calculations'!N4931</f>
        <v>1.1064778895413589</v>
      </c>
    </row>
    <row r="4932" spans="1:15" ht="15">
      <c r="A4932" s="284">
        <v>4928</v>
      </c>
      <c r="B4932" s="287"/>
      <c r="C4932" s="287"/>
      <c r="D4932" s="284" t="s">
        <v>588</v>
      </c>
      <c r="E4932" s="287"/>
      <c r="F4932" s="285" t="s">
        <v>5053</v>
      </c>
      <c r="G4932" s="266" t="s">
        <v>121</v>
      </c>
      <c r="H4932" s="266">
        <f>IF(G4932="Traditional Stove",0.1,0.2)</f>
        <v>0.1</v>
      </c>
      <c r="I4932" s="266">
        <f>YEAR(J4932)</f>
        <v>2023</v>
      </c>
      <c r="J4932" s="267">
        <v>45014</v>
      </c>
      <c r="K4932" s="267">
        <f>J4932+1</f>
        <v>45015</v>
      </c>
      <c r="L4932" s="266">
        <f>IF(M4932&lt;=365,1,2)</f>
        <v>1</v>
      </c>
      <c r="M4932" s="266">
        <f>IF(K4932&lt;$C$1,$C$2-$C$1+1,$C$2-K4932+1)</f>
        <v>32</v>
      </c>
      <c r="N4932" s="268">
        <f>M4932/365</f>
        <v>8.7671232876712329E-2</v>
      </c>
      <c r="O4932" s="269">
        <f>'Data and Parameter'!$E$4*'Data and Parameter'!$E$5*('Data and Parameter'!$E$6+'Data and Parameter'!$E$7)*'Data and Parameter'!$E$19*'Data and Parameter'!$E$14*'ER calculations'!N4932</f>
        <v>0.45393964699132677</v>
      </c>
    </row>
    <row r="4933" spans="1:15" ht="15">
      <c r="A4933" s="284">
        <v>4929</v>
      </c>
      <c r="B4933" s="287"/>
      <c r="C4933" s="287"/>
      <c r="D4933" s="284" t="s">
        <v>119</v>
      </c>
      <c r="E4933" s="287"/>
      <c r="F4933" s="285" t="s">
        <v>5054</v>
      </c>
      <c r="G4933" s="266" t="s">
        <v>121</v>
      </c>
      <c r="H4933" s="266">
        <f>IF(G4933="Traditional Stove",0.1,0.2)</f>
        <v>0.1</v>
      </c>
      <c r="I4933" s="266">
        <f>YEAR(J4933)</f>
        <v>2023</v>
      </c>
      <c r="J4933" s="267">
        <v>44968</v>
      </c>
      <c r="K4933" s="267">
        <f>J4933+1</f>
        <v>44969</v>
      </c>
      <c r="L4933" s="266">
        <f>IF(M4933&lt;=365,1,2)</f>
        <v>1</v>
      </c>
      <c r="M4933" s="266">
        <f>IF(K4933&lt;$C$1,$C$2-$C$1+1,$C$2-K4933+1)</f>
        <v>78</v>
      </c>
      <c r="N4933" s="268">
        <f>M4933/365</f>
        <v>0.21369863013698631</v>
      </c>
      <c r="O4933" s="269">
        <f>'Data and Parameter'!$E$4*'Data and Parameter'!$E$5*('Data and Parameter'!$E$6+'Data and Parameter'!$E$7)*'Data and Parameter'!$E$19*'Data and Parameter'!$E$14*'ER calculations'!N4933</f>
        <v>1.1064778895413589</v>
      </c>
    </row>
    <row r="4934" spans="1:15" ht="15">
      <c r="A4934" s="284">
        <v>4930</v>
      </c>
      <c r="B4934" s="287"/>
      <c r="C4934" s="287"/>
      <c r="D4934" s="284" t="s">
        <v>119</v>
      </c>
      <c r="E4934" s="287"/>
      <c r="F4934" s="285" t="s">
        <v>5055</v>
      </c>
      <c r="G4934" s="266" t="s">
        <v>121</v>
      </c>
      <c r="H4934" s="266">
        <f>IF(G4934="Traditional Stove",0.1,0.2)</f>
        <v>0.1</v>
      </c>
      <c r="I4934" s="266">
        <f>YEAR(J4934)</f>
        <v>2023</v>
      </c>
      <c r="J4934" s="267">
        <v>44968</v>
      </c>
      <c r="K4934" s="267">
        <f>J4934+1</f>
        <v>44969</v>
      </c>
      <c r="L4934" s="266">
        <f>IF(M4934&lt;=365,1,2)</f>
        <v>1</v>
      </c>
      <c r="M4934" s="266">
        <f>IF(K4934&lt;$C$1,$C$2-$C$1+1,$C$2-K4934+1)</f>
        <v>78</v>
      </c>
      <c r="N4934" s="268">
        <f>M4934/365</f>
        <v>0.21369863013698631</v>
      </c>
      <c r="O4934" s="269">
        <f>'Data and Parameter'!$E$4*'Data and Parameter'!$E$5*('Data and Parameter'!$E$6+'Data and Parameter'!$E$7)*'Data and Parameter'!$E$19*'Data and Parameter'!$E$14*'ER calculations'!N4934</f>
        <v>1.1064778895413589</v>
      </c>
    </row>
    <row r="4935" spans="1:15" ht="15">
      <c r="A4935" s="284">
        <v>4931</v>
      </c>
      <c r="B4935" s="287"/>
      <c r="C4935" s="287"/>
      <c r="D4935" s="284" t="s">
        <v>588</v>
      </c>
      <c r="E4935" s="287"/>
      <c r="F4935" s="285" t="s">
        <v>5056</v>
      </c>
      <c r="G4935" s="266" t="s">
        <v>121</v>
      </c>
      <c r="H4935" s="266">
        <f>IF(G4935="Traditional Stove",0.1,0.2)</f>
        <v>0.1</v>
      </c>
      <c r="I4935" s="266">
        <f>YEAR(J4935)</f>
        <v>2023</v>
      </c>
      <c r="J4935" s="267">
        <v>45014</v>
      </c>
      <c r="K4935" s="267">
        <f>J4935+1</f>
        <v>45015</v>
      </c>
      <c r="L4935" s="266">
        <f>IF(M4935&lt;=365,1,2)</f>
        <v>1</v>
      </c>
      <c r="M4935" s="266">
        <f>IF(K4935&lt;$C$1,$C$2-$C$1+1,$C$2-K4935+1)</f>
        <v>32</v>
      </c>
      <c r="N4935" s="268">
        <f>M4935/365</f>
        <v>8.7671232876712329E-2</v>
      </c>
      <c r="O4935" s="269">
        <f>'Data and Parameter'!$E$4*'Data and Parameter'!$E$5*('Data and Parameter'!$E$6+'Data and Parameter'!$E$7)*'Data and Parameter'!$E$19*'Data and Parameter'!$E$14*'ER calculations'!N4935</f>
        <v>0.45393964699132677</v>
      </c>
    </row>
    <row r="4936" spans="1:15" ht="15">
      <c r="A4936" s="284">
        <v>4932</v>
      </c>
      <c r="B4936" s="287"/>
      <c r="C4936" s="287"/>
      <c r="D4936" s="284" t="s">
        <v>119</v>
      </c>
      <c r="E4936" s="287"/>
      <c r="F4936" s="285" t="s">
        <v>5057</v>
      </c>
      <c r="G4936" s="266" t="s">
        <v>121</v>
      </c>
      <c r="H4936" s="266">
        <f>IF(G4936="Traditional Stove",0.1,0.2)</f>
        <v>0.1</v>
      </c>
      <c r="I4936" s="266">
        <f>YEAR(J4936)</f>
        <v>2023</v>
      </c>
      <c r="J4936" s="267">
        <v>44968</v>
      </c>
      <c r="K4936" s="267">
        <f>J4936+1</f>
        <v>44969</v>
      </c>
      <c r="L4936" s="266">
        <f>IF(M4936&lt;=365,1,2)</f>
        <v>1</v>
      </c>
      <c r="M4936" s="266">
        <f>IF(K4936&lt;$C$1,$C$2-$C$1+1,$C$2-K4936+1)</f>
        <v>78</v>
      </c>
      <c r="N4936" s="268">
        <f>M4936/365</f>
        <v>0.21369863013698631</v>
      </c>
      <c r="O4936" s="269">
        <f>'Data and Parameter'!$E$4*'Data and Parameter'!$E$5*('Data and Parameter'!$E$6+'Data and Parameter'!$E$7)*'Data and Parameter'!$E$19*'Data and Parameter'!$E$14*'ER calculations'!N4936</f>
        <v>1.1064778895413589</v>
      </c>
    </row>
    <row r="4937" spans="1:15" ht="15">
      <c r="A4937" s="284">
        <v>4933</v>
      </c>
      <c r="B4937" s="287"/>
      <c r="C4937" s="287"/>
      <c r="D4937" s="284" t="s">
        <v>588</v>
      </c>
      <c r="E4937" s="287"/>
      <c r="F4937" s="285" t="s">
        <v>5058</v>
      </c>
      <c r="G4937" s="266" t="s">
        <v>121</v>
      </c>
      <c r="H4937" s="266">
        <f>IF(G4937="Traditional Stove",0.1,0.2)</f>
        <v>0.1</v>
      </c>
      <c r="I4937" s="266">
        <f>YEAR(J4937)</f>
        <v>2023</v>
      </c>
      <c r="J4937" s="267">
        <v>45014</v>
      </c>
      <c r="K4937" s="267">
        <f>J4937+1</f>
        <v>45015</v>
      </c>
      <c r="L4937" s="266">
        <f>IF(M4937&lt;=365,1,2)</f>
        <v>1</v>
      </c>
      <c r="M4937" s="266">
        <f>IF(K4937&lt;$C$1,$C$2-$C$1+1,$C$2-K4937+1)</f>
        <v>32</v>
      </c>
      <c r="N4937" s="268">
        <f>M4937/365</f>
        <v>8.7671232876712329E-2</v>
      </c>
      <c r="O4937" s="269">
        <f>'Data and Parameter'!$E$4*'Data and Parameter'!$E$5*('Data and Parameter'!$E$6+'Data and Parameter'!$E$7)*'Data and Parameter'!$E$19*'Data and Parameter'!$E$14*'ER calculations'!N4937</f>
        <v>0.45393964699132677</v>
      </c>
    </row>
    <row r="4938" spans="1:15" ht="15">
      <c r="A4938" s="284">
        <v>4934</v>
      </c>
      <c r="B4938" s="287"/>
      <c r="C4938" s="287"/>
      <c r="D4938" s="284" t="s">
        <v>1054</v>
      </c>
      <c r="E4938" s="287"/>
      <c r="F4938" s="285" t="s">
        <v>5059</v>
      </c>
      <c r="G4938" s="266" t="s">
        <v>121</v>
      </c>
      <c r="H4938" s="266">
        <f>IF(G4938="Traditional Stove",0.1,0.2)</f>
        <v>0.1</v>
      </c>
      <c r="I4938" s="266">
        <f>YEAR(J4938)</f>
        <v>2023</v>
      </c>
      <c r="J4938" s="267">
        <v>44968</v>
      </c>
      <c r="K4938" s="267">
        <f>J4938+1</f>
        <v>44969</v>
      </c>
      <c r="L4938" s="266">
        <f>IF(M4938&lt;=365,1,2)</f>
        <v>1</v>
      </c>
      <c r="M4938" s="266">
        <f>IF(K4938&lt;$C$1,$C$2-$C$1+1,$C$2-K4938+1)</f>
        <v>78</v>
      </c>
      <c r="N4938" s="268">
        <f>M4938/365</f>
        <v>0.21369863013698631</v>
      </c>
      <c r="O4938" s="269">
        <f>'Data and Parameter'!$E$4*'Data and Parameter'!$E$5*('Data and Parameter'!$E$6+'Data and Parameter'!$E$7)*'Data and Parameter'!$E$19*'Data and Parameter'!$E$14*'ER calculations'!N4938</f>
        <v>1.1064778895413589</v>
      </c>
    </row>
    <row r="4939" spans="1:15" ht="15">
      <c r="A4939" s="284">
        <v>4935</v>
      </c>
      <c r="B4939" s="287"/>
      <c r="C4939" s="287"/>
      <c r="D4939" s="284" t="s">
        <v>588</v>
      </c>
      <c r="E4939" s="287"/>
      <c r="F4939" s="285" t="s">
        <v>5060</v>
      </c>
      <c r="G4939" s="266" t="s">
        <v>121</v>
      </c>
      <c r="H4939" s="266">
        <f>IF(G4939="Traditional Stove",0.1,0.2)</f>
        <v>0.1</v>
      </c>
      <c r="I4939" s="266">
        <f>YEAR(J4939)</f>
        <v>2023</v>
      </c>
      <c r="J4939" s="267">
        <v>45014</v>
      </c>
      <c r="K4939" s="267">
        <f>J4939+1</f>
        <v>45015</v>
      </c>
      <c r="L4939" s="266">
        <f>IF(M4939&lt;=365,1,2)</f>
        <v>1</v>
      </c>
      <c r="M4939" s="266">
        <f>IF(K4939&lt;$C$1,$C$2-$C$1+1,$C$2-K4939+1)</f>
        <v>32</v>
      </c>
      <c r="N4939" s="268">
        <f>M4939/365</f>
        <v>8.7671232876712329E-2</v>
      </c>
      <c r="O4939" s="269">
        <f>'Data and Parameter'!$E$4*'Data and Parameter'!$E$5*('Data and Parameter'!$E$6+'Data and Parameter'!$E$7)*'Data and Parameter'!$E$19*'Data and Parameter'!$E$14*'ER calculations'!N4939</f>
        <v>0.45393964699132677</v>
      </c>
    </row>
    <row r="4940" spans="1:15" ht="15">
      <c r="A4940" s="284">
        <v>4936</v>
      </c>
      <c r="B4940" s="287"/>
      <c r="C4940" s="287"/>
      <c r="D4940" s="284" t="s">
        <v>119</v>
      </c>
      <c r="E4940" s="287"/>
      <c r="F4940" s="285" t="s">
        <v>5061</v>
      </c>
      <c r="G4940" s="266" t="s">
        <v>121</v>
      </c>
      <c r="H4940" s="266">
        <f>IF(G4940="Traditional Stove",0.1,0.2)</f>
        <v>0.1</v>
      </c>
      <c r="I4940" s="266">
        <f>YEAR(J4940)</f>
        <v>2023</v>
      </c>
      <c r="J4940" s="267">
        <v>44968</v>
      </c>
      <c r="K4940" s="267">
        <f>J4940+1</f>
        <v>44969</v>
      </c>
      <c r="L4940" s="266">
        <f>IF(M4940&lt;=365,1,2)</f>
        <v>1</v>
      </c>
      <c r="M4940" s="266">
        <f>IF(K4940&lt;$C$1,$C$2-$C$1+1,$C$2-K4940+1)</f>
        <v>78</v>
      </c>
      <c r="N4940" s="268">
        <f>M4940/365</f>
        <v>0.21369863013698631</v>
      </c>
      <c r="O4940" s="269">
        <f>'Data and Parameter'!$E$4*'Data and Parameter'!$E$5*('Data and Parameter'!$E$6+'Data and Parameter'!$E$7)*'Data and Parameter'!$E$19*'Data and Parameter'!$E$14*'ER calculations'!N4940</f>
        <v>1.1064778895413589</v>
      </c>
    </row>
    <row r="4941" spans="1:15" ht="15">
      <c r="A4941" s="284">
        <v>4937</v>
      </c>
      <c r="B4941" s="287"/>
      <c r="C4941" s="287"/>
      <c r="D4941" s="284" t="s">
        <v>119</v>
      </c>
      <c r="E4941" s="287"/>
      <c r="F4941" s="285" t="s">
        <v>5062</v>
      </c>
      <c r="G4941" s="266" t="s">
        <v>121</v>
      </c>
      <c r="H4941" s="266">
        <f>IF(G4941="Traditional Stove",0.1,0.2)</f>
        <v>0.1</v>
      </c>
      <c r="I4941" s="266">
        <f>YEAR(J4941)</f>
        <v>2023</v>
      </c>
      <c r="J4941" s="267">
        <v>44969</v>
      </c>
      <c r="K4941" s="267">
        <f>J4941+1</f>
        <v>44970</v>
      </c>
      <c r="L4941" s="266">
        <f>IF(M4941&lt;=365,1,2)</f>
        <v>1</v>
      </c>
      <c r="M4941" s="266">
        <f>IF(K4941&lt;$C$1,$C$2-$C$1+1,$C$2-K4941+1)</f>
        <v>77</v>
      </c>
      <c r="N4941" s="268">
        <f>M4941/365</f>
        <v>0.21095890410958903</v>
      </c>
      <c r="O4941" s="269">
        <f>'Data and Parameter'!$E$4*'Data and Parameter'!$E$5*('Data and Parameter'!$E$6+'Data and Parameter'!$E$7)*'Data and Parameter'!$E$19*'Data and Parameter'!$E$14*'ER calculations'!N4941</f>
        <v>1.0922922755728799</v>
      </c>
    </row>
    <row r="4942" spans="1:15" ht="15">
      <c r="A4942" s="284">
        <v>4938</v>
      </c>
      <c r="B4942" s="287"/>
      <c r="C4942" s="287"/>
      <c r="D4942" s="284" t="s">
        <v>1054</v>
      </c>
      <c r="E4942" s="287"/>
      <c r="F4942" s="285" t="s">
        <v>5063</v>
      </c>
      <c r="G4942" s="266" t="s">
        <v>121</v>
      </c>
      <c r="H4942" s="266">
        <f>IF(G4942="Traditional Stove",0.1,0.2)</f>
        <v>0.1</v>
      </c>
      <c r="I4942" s="266">
        <f>YEAR(J4942)</f>
        <v>2023</v>
      </c>
      <c r="J4942" s="267">
        <v>44964</v>
      </c>
      <c r="K4942" s="267">
        <f>J4942+1</f>
        <v>44965</v>
      </c>
      <c r="L4942" s="266">
        <f>IF(M4942&lt;=365,1,2)</f>
        <v>1</v>
      </c>
      <c r="M4942" s="266">
        <f>IF(K4942&lt;$C$1,$C$2-$C$1+1,$C$2-K4942+1)</f>
        <v>82</v>
      </c>
      <c r="N4942" s="268">
        <f>M4942/365</f>
        <v>0.22465753424657534</v>
      </c>
      <c r="O4942" s="269">
        <f>'Data and Parameter'!$E$4*'Data and Parameter'!$E$5*('Data and Parameter'!$E$6+'Data and Parameter'!$E$7)*'Data and Parameter'!$E$19*'Data and Parameter'!$E$14*'ER calculations'!N4942</f>
        <v>1.1632203454152747</v>
      </c>
    </row>
    <row r="4943" spans="1:15" ht="15">
      <c r="A4943" s="284">
        <v>4939</v>
      </c>
      <c r="B4943" s="287"/>
      <c r="C4943" s="287"/>
      <c r="D4943" s="284" t="s">
        <v>588</v>
      </c>
      <c r="E4943" s="287"/>
      <c r="F4943" s="285" t="s">
        <v>5064</v>
      </c>
      <c r="G4943" s="266" t="s">
        <v>121</v>
      </c>
      <c r="H4943" s="266">
        <f>IF(G4943="Traditional Stove",0.1,0.2)</f>
        <v>0.1</v>
      </c>
      <c r="I4943" s="266">
        <f>YEAR(J4943)</f>
        <v>2023</v>
      </c>
      <c r="J4943" s="267">
        <v>45014</v>
      </c>
      <c r="K4943" s="267">
        <f>J4943+1</f>
        <v>45015</v>
      </c>
      <c r="L4943" s="266">
        <f>IF(M4943&lt;=365,1,2)</f>
        <v>1</v>
      </c>
      <c r="M4943" s="266">
        <f>IF(K4943&lt;$C$1,$C$2-$C$1+1,$C$2-K4943+1)</f>
        <v>32</v>
      </c>
      <c r="N4943" s="268">
        <f>M4943/365</f>
        <v>8.7671232876712329E-2</v>
      </c>
      <c r="O4943" s="269">
        <f>'Data and Parameter'!$E$4*'Data and Parameter'!$E$5*('Data and Parameter'!$E$6+'Data and Parameter'!$E$7)*'Data and Parameter'!$E$19*'Data and Parameter'!$E$14*'ER calculations'!N4943</f>
        <v>0.45393964699132677</v>
      </c>
    </row>
    <row r="4944" spans="1:15" ht="15">
      <c r="A4944" s="284">
        <v>4940</v>
      </c>
      <c r="B4944" s="287"/>
      <c r="C4944" s="287"/>
      <c r="D4944" s="284" t="s">
        <v>588</v>
      </c>
      <c r="E4944" s="287"/>
      <c r="F4944" s="285" t="s">
        <v>5065</v>
      </c>
      <c r="G4944" s="266" t="s">
        <v>121</v>
      </c>
      <c r="H4944" s="266">
        <f>IF(G4944="Traditional Stove",0.1,0.2)</f>
        <v>0.1</v>
      </c>
      <c r="I4944" s="266">
        <f>YEAR(J4944)</f>
        <v>2023</v>
      </c>
      <c r="J4944" s="267">
        <v>45014</v>
      </c>
      <c r="K4944" s="267">
        <f>J4944+1</f>
        <v>45015</v>
      </c>
      <c r="L4944" s="266">
        <f>IF(M4944&lt;=365,1,2)</f>
        <v>1</v>
      </c>
      <c r="M4944" s="266">
        <f>IF(K4944&lt;$C$1,$C$2-$C$1+1,$C$2-K4944+1)</f>
        <v>32</v>
      </c>
      <c r="N4944" s="268">
        <f>M4944/365</f>
        <v>8.7671232876712329E-2</v>
      </c>
      <c r="O4944" s="269">
        <f>'Data and Parameter'!$E$4*'Data and Parameter'!$E$5*('Data and Parameter'!$E$6+'Data and Parameter'!$E$7)*'Data and Parameter'!$E$19*'Data and Parameter'!$E$14*'ER calculations'!N4944</f>
        <v>0.45393964699132677</v>
      </c>
    </row>
    <row r="4945" spans="1:15" ht="15">
      <c r="A4945" s="284">
        <v>4941</v>
      </c>
      <c r="B4945" s="287"/>
      <c r="C4945" s="287"/>
      <c r="D4945" s="284" t="s">
        <v>119</v>
      </c>
      <c r="E4945" s="287"/>
      <c r="F4945" s="285" t="s">
        <v>5066</v>
      </c>
      <c r="G4945" s="266" t="s">
        <v>121</v>
      </c>
      <c r="H4945" s="266">
        <f>IF(G4945="Traditional Stove",0.1,0.2)</f>
        <v>0.1</v>
      </c>
      <c r="I4945" s="266">
        <f>YEAR(J4945)</f>
        <v>2023</v>
      </c>
      <c r="J4945" s="267">
        <v>44968</v>
      </c>
      <c r="K4945" s="267">
        <f>J4945+1</f>
        <v>44969</v>
      </c>
      <c r="L4945" s="266">
        <f>IF(M4945&lt;=365,1,2)</f>
        <v>1</v>
      </c>
      <c r="M4945" s="266">
        <f>IF(K4945&lt;$C$1,$C$2-$C$1+1,$C$2-K4945+1)</f>
        <v>78</v>
      </c>
      <c r="N4945" s="268">
        <f>M4945/365</f>
        <v>0.21369863013698631</v>
      </c>
      <c r="O4945" s="269">
        <f>'Data and Parameter'!$E$4*'Data and Parameter'!$E$5*('Data and Parameter'!$E$6+'Data and Parameter'!$E$7)*'Data and Parameter'!$E$19*'Data and Parameter'!$E$14*'ER calculations'!N4945</f>
        <v>1.1064778895413589</v>
      </c>
    </row>
    <row r="4946" spans="1:15" ht="15">
      <c r="A4946" s="284">
        <v>4942</v>
      </c>
      <c r="B4946" s="287"/>
      <c r="C4946" s="287"/>
      <c r="D4946" s="284" t="s">
        <v>119</v>
      </c>
      <c r="E4946" s="287"/>
      <c r="F4946" s="285" t="s">
        <v>5067</v>
      </c>
      <c r="G4946" s="266" t="s">
        <v>121</v>
      </c>
      <c r="H4946" s="266">
        <f>IF(G4946="Traditional Stove",0.1,0.2)</f>
        <v>0.1</v>
      </c>
      <c r="I4946" s="266">
        <f>YEAR(J4946)</f>
        <v>2023</v>
      </c>
      <c r="J4946" s="267">
        <v>44969</v>
      </c>
      <c r="K4946" s="267">
        <f>J4946+1</f>
        <v>44970</v>
      </c>
      <c r="L4946" s="266">
        <f>IF(M4946&lt;=365,1,2)</f>
        <v>1</v>
      </c>
      <c r="M4946" s="266">
        <f>IF(K4946&lt;$C$1,$C$2-$C$1+1,$C$2-K4946+1)</f>
        <v>77</v>
      </c>
      <c r="N4946" s="268">
        <f>M4946/365</f>
        <v>0.21095890410958903</v>
      </c>
      <c r="O4946" s="269">
        <f>'Data and Parameter'!$E$4*'Data and Parameter'!$E$5*('Data and Parameter'!$E$6+'Data and Parameter'!$E$7)*'Data and Parameter'!$E$19*'Data and Parameter'!$E$14*'ER calculations'!N4946</f>
        <v>1.0922922755728799</v>
      </c>
    </row>
    <row r="4947" spans="1:15" ht="15">
      <c r="A4947" s="284">
        <v>4943</v>
      </c>
      <c r="B4947" s="287"/>
      <c r="C4947" s="287"/>
      <c r="D4947" s="284" t="s">
        <v>588</v>
      </c>
      <c r="E4947" s="287"/>
      <c r="F4947" s="285" t="s">
        <v>5068</v>
      </c>
      <c r="G4947" s="266" t="s">
        <v>121</v>
      </c>
      <c r="H4947" s="266">
        <f>IF(G4947="Traditional Stove",0.1,0.2)</f>
        <v>0.1</v>
      </c>
      <c r="I4947" s="266">
        <f>YEAR(J4947)</f>
        <v>2023</v>
      </c>
      <c r="J4947" s="267">
        <v>45014</v>
      </c>
      <c r="K4947" s="267">
        <f>J4947+1</f>
        <v>45015</v>
      </c>
      <c r="L4947" s="266">
        <f>IF(M4947&lt;=365,1,2)</f>
        <v>1</v>
      </c>
      <c r="M4947" s="266">
        <f>IF(K4947&lt;$C$1,$C$2-$C$1+1,$C$2-K4947+1)</f>
        <v>32</v>
      </c>
      <c r="N4947" s="268">
        <f>M4947/365</f>
        <v>8.7671232876712329E-2</v>
      </c>
      <c r="O4947" s="269">
        <f>'Data and Parameter'!$E$4*'Data and Parameter'!$E$5*('Data and Parameter'!$E$6+'Data and Parameter'!$E$7)*'Data and Parameter'!$E$19*'Data and Parameter'!$E$14*'ER calculations'!N4947</f>
        <v>0.45393964699132677</v>
      </c>
    </row>
    <row r="4948" spans="1:15" ht="15">
      <c r="A4948" s="284">
        <v>4944</v>
      </c>
      <c r="B4948" s="287"/>
      <c r="C4948" s="287"/>
      <c r="D4948" s="284" t="s">
        <v>119</v>
      </c>
      <c r="E4948" s="287"/>
      <c r="F4948" s="285" t="s">
        <v>5069</v>
      </c>
      <c r="G4948" s="266" t="s">
        <v>121</v>
      </c>
      <c r="H4948" s="266">
        <f>IF(G4948="Traditional Stove",0.1,0.2)</f>
        <v>0.1</v>
      </c>
      <c r="I4948" s="266">
        <f>YEAR(J4948)</f>
        <v>2023</v>
      </c>
      <c r="J4948" s="267">
        <v>44968</v>
      </c>
      <c r="K4948" s="267">
        <f>J4948+1</f>
        <v>44969</v>
      </c>
      <c r="L4948" s="266">
        <f>IF(M4948&lt;=365,1,2)</f>
        <v>1</v>
      </c>
      <c r="M4948" s="266">
        <f>IF(K4948&lt;$C$1,$C$2-$C$1+1,$C$2-K4948+1)</f>
        <v>78</v>
      </c>
      <c r="N4948" s="268">
        <f>M4948/365</f>
        <v>0.21369863013698631</v>
      </c>
      <c r="O4948" s="269">
        <f>'Data and Parameter'!$E$4*'Data and Parameter'!$E$5*('Data and Parameter'!$E$6+'Data and Parameter'!$E$7)*'Data and Parameter'!$E$19*'Data and Parameter'!$E$14*'ER calculations'!N4948</f>
        <v>1.1064778895413589</v>
      </c>
    </row>
    <row r="4949" spans="1:15" ht="15">
      <c r="A4949" s="284">
        <v>4945</v>
      </c>
      <c r="B4949" s="287"/>
      <c r="C4949" s="287"/>
      <c r="D4949" s="284" t="s">
        <v>1054</v>
      </c>
      <c r="E4949" s="287"/>
      <c r="F4949" s="285" t="s">
        <v>5070</v>
      </c>
      <c r="G4949" s="266" t="s">
        <v>121</v>
      </c>
      <c r="H4949" s="266">
        <f>IF(G4949="Traditional Stove",0.1,0.2)</f>
        <v>0.1</v>
      </c>
      <c r="I4949" s="266">
        <f>YEAR(J4949)</f>
        <v>2023</v>
      </c>
      <c r="J4949" s="267">
        <v>44964</v>
      </c>
      <c r="K4949" s="267">
        <f>J4949+1</f>
        <v>44965</v>
      </c>
      <c r="L4949" s="266">
        <f>IF(M4949&lt;=365,1,2)</f>
        <v>1</v>
      </c>
      <c r="M4949" s="266">
        <f>IF(K4949&lt;$C$1,$C$2-$C$1+1,$C$2-K4949+1)</f>
        <v>82</v>
      </c>
      <c r="N4949" s="268">
        <f>M4949/365</f>
        <v>0.22465753424657534</v>
      </c>
      <c r="O4949" s="269">
        <f>'Data and Parameter'!$E$4*'Data and Parameter'!$E$5*('Data and Parameter'!$E$6+'Data and Parameter'!$E$7)*'Data and Parameter'!$E$19*'Data and Parameter'!$E$14*'ER calculations'!N4949</f>
        <v>1.1632203454152747</v>
      </c>
    </row>
    <row r="4950" spans="1:15" ht="15">
      <c r="A4950" s="284">
        <v>4946</v>
      </c>
      <c r="B4950" s="287"/>
      <c r="C4950" s="287"/>
      <c r="D4950" s="284" t="s">
        <v>119</v>
      </c>
      <c r="E4950" s="287"/>
      <c r="F4950" s="285" t="s">
        <v>5071</v>
      </c>
      <c r="G4950" s="266" t="s">
        <v>121</v>
      </c>
      <c r="H4950" s="266">
        <f>IF(G4950="Traditional Stove",0.1,0.2)</f>
        <v>0.1</v>
      </c>
      <c r="I4950" s="266">
        <f>YEAR(J4950)</f>
        <v>2023</v>
      </c>
      <c r="J4950" s="267">
        <v>44968</v>
      </c>
      <c r="K4950" s="267">
        <f>J4950+1</f>
        <v>44969</v>
      </c>
      <c r="L4950" s="266">
        <f>IF(M4950&lt;=365,1,2)</f>
        <v>1</v>
      </c>
      <c r="M4950" s="266">
        <f>IF(K4950&lt;$C$1,$C$2-$C$1+1,$C$2-K4950+1)</f>
        <v>78</v>
      </c>
      <c r="N4950" s="268">
        <f>M4950/365</f>
        <v>0.21369863013698631</v>
      </c>
      <c r="O4950" s="269">
        <f>'Data and Parameter'!$E$4*'Data and Parameter'!$E$5*('Data and Parameter'!$E$6+'Data and Parameter'!$E$7)*'Data and Parameter'!$E$19*'Data and Parameter'!$E$14*'ER calculations'!N4950</f>
        <v>1.1064778895413589</v>
      </c>
    </row>
    <row r="4951" spans="1:15" ht="15">
      <c r="A4951" s="284">
        <v>4947</v>
      </c>
      <c r="B4951" s="287"/>
      <c r="C4951" s="287"/>
      <c r="D4951" s="284" t="s">
        <v>1054</v>
      </c>
      <c r="E4951" s="287"/>
      <c r="F4951" s="285" t="s">
        <v>5072</v>
      </c>
      <c r="G4951" s="266" t="s">
        <v>121</v>
      </c>
      <c r="H4951" s="266">
        <f>IF(G4951="Traditional Stove",0.1,0.2)</f>
        <v>0.1</v>
      </c>
      <c r="I4951" s="266">
        <f>YEAR(J4951)</f>
        <v>2023</v>
      </c>
      <c r="J4951" s="267">
        <v>44964</v>
      </c>
      <c r="K4951" s="267">
        <f>J4951+1</f>
        <v>44965</v>
      </c>
      <c r="L4951" s="266">
        <f>IF(M4951&lt;=365,1,2)</f>
        <v>1</v>
      </c>
      <c r="M4951" s="266">
        <f>IF(K4951&lt;$C$1,$C$2-$C$1+1,$C$2-K4951+1)</f>
        <v>82</v>
      </c>
      <c r="N4951" s="268">
        <f>M4951/365</f>
        <v>0.22465753424657534</v>
      </c>
      <c r="O4951" s="269">
        <f>'Data and Parameter'!$E$4*'Data and Parameter'!$E$5*('Data and Parameter'!$E$6+'Data and Parameter'!$E$7)*'Data and Parameter'!$E$19*'Data and Parameter'!$E$14*'ER calculations'!N4951</f>
        <v>1.1632203454152747</v>
      </c>
    </row>
    <row r="4952" spans="1:15" ht="15">
      <c r="A4952" s="284">
        <v>4948</v>
      </c>
      <c r="B4952" s="287"/>
      <c r="C4952" s="287"/>
      <c r="D4952" s="284" t="s">
        <v>1054</v>
      </c>
      <c r="E4952" s="287"/>
      <c r="F4952" s="285" t="s">
        <v>5073</v>
      </c>
      <c r="G4952" s="266" t="s">
        <v>121</v>
      </c>
      <c r="H4952" s="266">
        <f>IF(G4952="Traditional Stove",0.1,0.2)</f>
        <v>0.1</v>
      </c>
      <c r="I4952" s="266">
        <f>YEAR(J4952)</f>
        <v>2023</v>
      </c>
      <c r="J4952" s="267">
        <v>44964</v>
      </c>
      <c r="K4952" s="267">
        <f>J4952+1</f>
        <v>44965</v>
      </c>
      <c r="L4952" s="266">
        <f>IF(M4952&lt;=365,1,2)</f>
        <v>1</v>
      </c>
      <c r="M4952" s="266">
        <f>IF(K4952&lt;$C$1,$C$2-$C$1+1,$C$2-K4952+1)</f>
        <v>82</v>
      </c>
      <c r="N4952" s="268">
        <f>M4952/365</f>
        <v>0.22465753424657534</v>
      </c>
      <c r="O4952" s="269">
        <f>'Data and Parameter'!$E$4*'Data and Parameter'!$E$5*('Data and Parameter'!$E$6+'Data and Parameter'!$E$7)*'Data and Parameter'!$E$19*'Data and Parameter'!$E$14*'ER calculations'!N4952</f>
        <v>1.1632203454152747</v>
      </c>
    </row>
    <row r="4953" spans="1:15" ht="15">
      <c r="A4953" s="284">
        <v>4949</v>
      </c>
      <c r="B4953" s="287"/>
      <c r="C4953" s="287"/>
      <c r="D4953" s="284" t="s">
        <v>1054</v>
      </c>
      <c r="E4953" s="287"/>
      <c r="F4953" s="285" t="s">
        <v>5074</v>
      </c>
      <c r="G4953" s="266" t="s">
        <v>121</v>
      </c>
      <c r="H4953" s="266">
        <f>IF(G4953="Traditional Stove",0.1,0.2)</f>
        <v>0.1</v>
      </c>
      <c r="I4953" s="266">
        <f>YEAR(J4953)</f>
        <v>2023</v>
      </c>
      <c r="J4953" s="267">
        <v>44964</v>
      </c>
      <c r="K4953" s="267">
        <f>J4953+1</f>
        <v>44965</v>
      </c>
      <c r="L4953" s="266">
        <f>IF(M4953&lt;=365,1,2)</f>
        <v>1</v>
      </c>
      <c r="M4953" s="266">
        <f>IF(K4953&lt;$C$1,$C$2-$C$1+1,$C$2-K4953+1)</f>
        <v>82</v>
      </c>
      <c r="N4953" s="268">
        <f>M4953/365</f>
        <v>0.22465753424657534</v>
      </c>
      <c r="O4953" s="269">
        <f>'Data and Parameter'!$E$4*'Data and Parameter'!$E$5*('Data and Parameter'!$E$6+'Data and Parameter'!$E$7)*'Data and Parameter'!$E$19*'Data and Parameter'!$E$14*'ER calculations'!N4953</f>
        <v>1.1632203454152747</v>
      </c>
    </row>
    <row r="4954" spans="1:15" ht="15">
      <c r="A4954" s="284">
        <v>4950</v>
      </c>
      <c r="B4954" s="287"/>
      <c r="C4954" s="287"/>
      <c r="D4954" s="284" t="s">
        <v>119</v>
      </c>
      <c r="E4954" s="287"/>
      <c r="F4954" s="285" t="s">
        <v>5075</v>
      </c>
      <c r="G4954" s="266" t="s">
        <v>121</v>
      </c>
      <c r="H4954" s="266">
        <f>IF(G4954="Traditional Stove",0.1,0.2)</f>
        <v>0.1</v>
      </c>
      <c r="I4954" s="266">
        <f>YEAR(J4954)</f>
        <v>2023</v>
      </c>
      <c r="J4954" s="267">
        <v>44968</v>
      </c>
      <c r="K4954" s="267">
        <f>J4954+1</f>
        <v>44969</v>
      </c>
      <c r="L4954" s="266">
        <f>IF(M4954&lt;=365,1,2)</f>
        <v>1</v>
      </c>
      <c r="M4954" s="266">
        <f>IF(K4954&lt;$C$1,$C$2-$C$1+1,$C$2-K4954+1)</f>
        <v>78</v>
      </c>
      <c r="N4954" s="268">
        <f>M4954/365</f>
        <v>0.21369863013698631</v>
      </c>
      <c r="O4954" s="269">
        <f>'Data and Parameter'!$E$4*'Data and Parameter'!$E$5*('Data and Parameter'!$E$6+'Data and Parameter'!$E$7)*'Data and Parameter'!$E$19*'Data and Parameter'!$E$14*'ER calculations'!N4954</f>
        <v>1.1064778895413589</v>
      </c>
    </row>
    <row r="4955" spans="1:15" ht="15">
      <c r="A4955" s="284">
        <v>4951</v>
      </c>
      <c r="B4955" s="287"/>
      <c r="C4955" s="287"/>
      <c r="D4955" s="284" t="s">
        <v>1054</v>
      </c>
      <c r="E4955" s="287"/>
      <c r="F4955" s="285" t="s">
        <v>5076</v>
      </c>
      <c r="G4955" s="266" t="s">
        <v>121</v>
      </c>
      <c r="H4955" s="266">
        <f>IF(G4955="Traditional Stove",0.1,0.2)</f>
        <v>0.1</v>
      </c>
      <c r="I4955" s="266">
        <f>YEAR(J4955)</f>
        <v>2023</v>
      </c>
      <c r="J4955" s="267">
        <v>44964</v>
      </c>
      <c r="K4955" s="267">
        <f>J4955+1</f>
        <v>44965</v>
      </c>
      <c r="L4955" s="266">
        <f>IF(M4955&lt;=365,1,2)</f>
        <v>1</v>
      </c>
      <c r="M4955" s="266">
        <f>IF(K4955&lt;$C$1,$C$2-$C$1+1,$C$2-K4955+1)</f>
        <v>82</v>
      </c>
      <c r="N4955" s="268">
        <f>M4955/365</f>
        <v>0.22465753424657534</v>
      </c>
      <c r="O4955" s="269">
        <f>'Data and Parameter'!$E$4*'Data and Parameter'!$E$5*('Data and Parameter'!$E$6+'Data and Parameter'!$E$7)*'Data and Parameter'!$E$19*'Data and Parameter'!$E$14*'ER calculations'!N4955</f>
        <v>1.1632203454152747</v>
      </c>
    </row>
    <row r="4956" spans="1:15" ht="15">
      <c r="A4956" s="284">
        <v>4952</v>
      </c>
      <c r="B4956" s="287"/>
      <c r="C4956" s="287"/>
      <c r="D4956" s="284" t="s">
        <v>1054</v>
      </c>
      <c r="E4956" s="287"/>
      <c r="F4956" s="285" t="s">
        <v>5077</v>
      </c>
      <c r="G4956" s="266" t="s">
        <v>121</v>
      </c>
      <c r="H4956" s="266">
        <f>IF(G4956="Traditional Stove",0.1,0.2)</f>
        <v>0.1</v>
      </c>
      <c r="I4956" s="266">
        <f>YEAR(J4956)</f>
        <v>2023</v>
      </c>
      <c r="J4956" s="267">
        <v>44964</v>
      </c>
      <c r="K4956" s="267">
        <f>J4956+1</f>
        <v>44965</v>
      </c>
      <c r="L4956" s="266">
        <f>IF(M4956&lt;=365,1,2)</f>
        <v>1</v>
      </c>
      <c r="M4956" s="266">
        <f>IF(K4956&lt;$C$1,$C$2-$C$1+1,$C$2-K4956+1)</f>
        <v>82</v>
      </c>
      <c r="N4956" s="268">
        <f>M4956/365</f>
        <v>0.22465753424657534</v>
      </c>
      <c r="O4956" s="269">
        <f>'Data and Parameter'!$E$4*'Data and Parameter'!$E$5*('Data and Parameter'!$E$6+'Data and Parameter'!$E$7)*'Data and Parameter'!$E$19*'Data and Parameter'!$E$14*'ER calculations'!N4956</f>
        <v>1.1632203454152747</v>
      </c>
    </row>
    <row r="4957" spans="1:15" ht="15">
      <c r="A4957" s="284">
        <v>4953</v>
      </c>
      <c r="B4957" s="287"/>
      <c r="C4957" s="287"/>
      <c r="D4957" s="284" t="s">
        <v>119</v>
      </c>
      <c r="E4957" s="287"/>
      <c r="F4957" s="285" t="s">
        <v>5078</v>
      </c>
      <c r="G4957" s="266" t="s">
        <v>121</v>
      </c>
      <c r="H4957" s="266">
        <f>IF(G4957="Traditional Stove",0.1,0.2)</f>
        <v>0.1</v>
      </c>
      <c r="I4957" s="266">
        <f>YEAR(J4957)</f>
        <v>2023</v>
      </c>
      <c r="J4957" s="267">
        <v>44996</v>
      </c>
      <c r="K4957" s="267">
        <f>J4957+1</f>
        <v>44997</v>
      </c>
      <c r="L4957" s="266">
        <f>IF(M4957&lt;=365,1,2)</f>
        <v>1</v>
      </c>
      <c r="M4957" s="266">
        <f>IF(K4957&lt;$C$1,$C$2-$C$1+1,$C$2-K4957+1)</f>
        <v>50</v>
      </c>
      <c r="N4957" s="268">
        <f>M4957/365</f>
        <v>0.13698630136986301</v>
      </c>
      <c r="O4957" s="269">
        <f>'Data and Parameter'!$E$4*'Data and Parameter'!$E$5*('Data and Parameter'!$E$6+'Data and Parameter'!$E$7)*'Data and Parameter'!$E$19*'Data and Parameter'!$E$14*'ER calculations'!N4957</f>
        <v>0.70928069842394803</v>
      </c>
    </row>
    <row r="4958" spans="1:15" ht="15">
      <c r="A4958" s="284">
        <v>4954</v>
      </c>
      <c r="B4958" s="287"/>
      <c r="C4958" s="287"/>
      <c r="D4958" s="284" t="s">
        <v>1054</v>
      </c>
      <c r="E4958" s="287"/>
      <c r="F4958" s="285" t="s">
        <v>5079</v>
      </c>
      <c r="G4958" s="266" t="s">
        <v>121</v>
      </c>
      <c r="H4958" s="266">
        <f>IF(G4958="Traditional Stove",0.1,0.2)</f>
        <v>0.1</v>
      </c>
      <c r="I4958" s="266">
        <f>YEAR(J4958)</f>
        <v>2023</v>
      </c>
      <c r="J4958" s="267">
        <v>44964</v>
      </c>
      <c r="K4958" s="267">
        <f>J4958+1</f>
        <v>44965</v>
      </c>
      <c r="L4958" s="266">
        <f>IF(M4958&lt;=365,1,2)</f>
        <v>1</v>
      </c>
      <c r="M4958" s="266">
        <f>IF(K4958&lt;$C$1,$C$2-$C$1+1,$C$2-K4958+1)</f>
        <v>82</v>
      </c>
      <c r="N4958" s="268">
        <f>M4958/365</f>
        <v>0.22465753424657534</v>
      </c>
      <c r="O4958" s="269">
        <f>'Data and Parameter'!$E$4*'Data and Parameter'!$E$5*('Data and Parameter'!$E$6+'Data and Parameter'!$E$7)*'Data and Parameter'!$E$19*'Data and Parameter'!$E$14*'ER calculations'!N4958</f>
        <v>1.1632203454152747</v>
      </c>
    </row>
    <row r="4959" spans="1:15" ht="15">
      <c r="A4959" s="284">
        <v>4955</v>
      </c>
      <c r="B4959" s="287"/>
      <c r="C4959" s="287"/>
      <c r="D4959" s="284" t="s">
        <v>119</v>
      </c>
      <c r="E4959" s="287"/>
      <c r="F4959" s="285" t="s">
        <v>5080</v>
      </c>
      <c r="G4959" s="266" t="s">
        <v>121</v>
      </c>
      <c r="H4959" s="266">
        <f>IF(G4959="Traditional Stove",0.1,0.2)</f>
        <v>0.1</v>
      </c>
      <c r="I4959" s="266">
        <f>YEAR(J4959)</f>
        <v>2023</v>
      </c>
      <c r="J4959" s="267">
        <v>44996</v>
      </c>
      <c r="K4959" s="267">
        <f>J4959+1</f>
        <v>44997</v>
      </c>
      <c r="L4959" s="266">
        <f>IF(M4959&lt;=365,1,2)</f>
        <v>1</v>
      </c>
      <c r="M4959" s="266">
        <f>IF(K4959&lt;$C$1,$C$2-$C$1+1,$C$2-K4959+1)</f>
        <v>50</v>
      </c>
      <c r="N4959" s="268">
        <f>M4959/365</f>
        <v>0.13698630136986301</v>
      </c>
      <c r="O4959" s="269">
        <f>'Data and Parameter'!$E$4*'Data and Parameter'!$E$5*('Data and Parameter'!$E$6+'Data and Parameter'!$E$7)*'Data and Parameter'!$E$19*'Data and Parameter'!$E$14*'ER calculations'!N4959</f>
        <v>0.70928069842394803</v>
      </c>
    </row>
    <row r="4960" spans="1:15" ht="15">
      <c r="A4960" s="284">
        <v>4956</v>
      </c>
      <c r="B4960" s="287"/>
      <c r="C4960" s="287"/>
      <c r="D4960" s="284" t="s">
        <v>1054</v>
      </c>
      <c r="E4960" s="287"/>
      <c r="F4960" s="285" t="s">
        <v>5081</v>
      </c>
      <c r="G4960" s="266" t="s">
        <v>121</v>
      </c>
      <c r="H4960" s="266">
        <f>IF(G4960="Traditional Stove",0.1,0.2)</f>
        <v>0.1</v>
      </c>
      <c r="I4960" s="266">
        <f>YEAR(J4960)</f>
        <v>2023</v>
      </c>
      <c r="J4960" s="267">
        <v>44964</v>
      </c>
      <c r="K4960" s="267">
        <f>J4960+1</f>
        <v>44965</v>
      </c>
      <c r="L4960" s="266">
        <f>IF(M4960&lt;=365,1,2)</f>
        <v>1</v>
      </c>
      <c r="M4960" s="266">
        <f>IF(K4960&lt;$C$1,$C$2-$C$1+1,$C$2-K4960+1)</f>
        <v>82</v>
      </c>
      <c r="N4960" s="268">
        <f>M4960/365</f>
        <v>0.22465753424657534</v>
      </c>
      <c r="O4960" s="269">
        <f>'Data and Parameter'!$E$4*'Data and Parameter'!$E$5*('Data and Parameter'!$E$6+'Data and Parameter'!$E$7)*'Data and Parameter'!$E$19*'Data and Parameter'!$E$14*'ER calculations'!N4960</f>
        <v>1.1632203454152747</v>
      </c>
    </row>
    <row r="4961" spans="1:15" ht="15">
      <c r="A4961" s="284">
        <v>4957</v>
      </c>
      <c r="B4961" s="287"/>
      <c r="C4961" s="287"/>
      <c r="D4961" s="284" t="s">
        <v>119</v>
      </c>
      <c r="E4961" s="287"/>
      <c r="F4961" s="285" t="s">
        <v>5082</v>
      </c>
      <c r="G4961" s="266" t="s">
        <v>121</v>
      </c>
      <c r="H4961" s="266">
        <f>IF(G4961="Traditional Stove",0.1,0.2)</f>
        <v>0.1</v>
      </c>
      <c r="I4961" s="266">
        <f>YEAR(J4961)</f>
        <v>2023</v>
      </c>
      <c r="J4961" s="267">
        <v>44996</v>
      </c>
      <c r="K4961" s="267">
        <f>J4961+1</f>
        <v>44997</v>
      </c>
      <c r="L4961" s="266">
        <f>IF(M4961&lt;=365,1,2)</f>
        <v>1</v>
      </c>
      <c r="M4961" s="266">
        <f>IF(K4961&lt;$C$1,$C$2-$C$1+1,$C$2-K4961+1)</f>
        <v>50</v>
      </c>
      <c r="N4961" s="268">
        <f>M4961/365</f>
        <v>0.13698630136986301</v>
      </c>
      <c r="O4961" s="269">
        <f>'Data and Parameter'!$E$4*'Data and Parameter'!$E$5*('Data and Parameter'!$E$6+'Data and Parameter'!$E$7)*'Data and Parameter'!$E$19*'Data and Parameter'!$E$14*'ER calculations'!N4961</f>
        <v>0.70928069842394803</v>
      </c>
    </row>
    <row r="4962" spans="1:15" ht="15">
      <c r="A4962" s="284">
        <v>4958</v>
      </c>
      <c r="B4962" s="287"/>
      <c r="C4962" s="287"/>
      <c r="D4962" s="284" t="s">
        <v>1054</v>
      </c>
      <c r="E4962" s="287"/>
      <c r="F4962" s="285" t="s">
        <v>5083</v>
      </c>
      <c r="G4962" s="266" t="s">
        <v>121</v>
      </c>
      <c r="H4962" s="266">
        <f>IF(G4962="Traditional Stove",0.1,0.2)</f>
        <v>0.1</v>
      </c>
      <c r="I4962" s="266">
        <f>YEAR(J4962)</f>
        <v>2023</v>
      </c>
      <c r="J4962" s="267">
        <v>44964</v>
      </c>
      <c r="K4962" s="267">
        <f>J4962+1</f>
        <v>44965</v>
      </c>
      <c r="L4962" s="266">
        <f>IF(M4962&lt;=365,1,2)</f>
        <v>1</v>
      </c>
      <c r="M4962" s="266">
        <f>IF(K4962&lt;$C$1,$C$2-$C$1+1,$C$2-K4962+1)</f>
        <v>82</v>
      </c>
      <c r="N4962" s="268">
        <f>M4962/365</f>
        <v>0.22465753424657534</v>
      </c>
      <c r="O4962" s="269">
        <f>'Data and Parameter'!$E$4*'Data and Parameter'!$E$5*('Data and Parameter'!$E$6+'Data and Parameter'!$E$7)*'Data and Parameter'!$E$19*'Data and Parameter'!$E$14*'ER calculations'!N4962</f>
        <v>1.1632203454152747</v>
      </c>
    </row>
    <row r="4963" spans="1:15" ht="15">
      <c r="A4963" s="284">
        <v>4959</v>
      </c>
      <c r="B4963" s="287"/>
      <c r="C4963" s="287"/>
      <c r="D4963" s="284" t="s">
        <v>119</v>
      </c>
      <c r="E4963" s="287"/>
      <c r="F4963" s="285" t="s">
        <v>5084</v>
      </c>
      <c r="G4963" s="266" t="s">
        <v>121</v>
      </c>
      <c r="H4963" s="266">
        <f>IF(G4963="Traditional Stove",0.1,0.2)</f>
        <v>0.1</v>
      </c>
      <c r="I4963" s="266">
        <f>YEAR(J4963)</f>
        <v>2023</v>
      </c>
      <c r="J4963" s="267">
        <v>44996</v>
      </c>
      <c r="K4963" s="267">
        <f>J4963+1</f>
        <v>44997</v>
      </c>
      <c r="L4963" s="266">
        <f>IF(M4963&lt;=365,1,2)</f>
        <v>1</v>
      </c>
      <c r="M4963" s="266">
        <f>IF(K4963&lt;$C$1,$C$2-$C$1+1,$C$2-K4963+1)</f>
        <v>50</v>
      </c>
      <c r="N4963" s="268">
        <f>M4963/365</f>
        <v>0.13698630136986301</v>
      </c>
      <c r="O4963" s="269">
        <f>'Data and Parameter'!$E$4*'Data and Parameter'!$E$5*('Data and Parameter'!$E$6+'Data and Parameter'!$E$7)*'Data and Parameter'!$E$19*'Data and Parameter'!$E$14*'ER calculations'!N4963</f>
        <v>0.70928069842394803</v>
      </c>
    </row>
    <row r="4964" spans="1:15" ht="15">
      <c r="A4964" s="284">
        <v>4960</v>
      </c>
      <c r="B4964" s="287"/>
      <c r="C4964" s="287"/>
      <c r="D4964" s="284" t="s">
        <v>1054</v>
      </c>
      <c r="E4964" s="287"/>
      <c r="F4964" s="285" t="s">
        <v>5085</v>
      </c>
      <c r="G4964" s="266" t="s">
        <v>121</v>
      </c>
      <c r="H4964" s="266">
        <f>IF(G4964="Traditional Stove",0.1,0.2)</f>
        <v>0.1</v>
      </c>
      <c r="I4964" s="266">
        <f>YEAR(J4964)</f>
        <v>2023</v>
      </c>
      <c r="J4964" s="267">
        <v>44964</v>
      </c>
      <c r="K4964" s="267">
        <f>J4964+1</f>
        <v>44965</v>
      </c>
      <c r="L4964" s="266">
        <f>IF(M4964&lt;=365,1,2)</f>
        <v>1</v>
      </c>
      <c r="M4964" s="266">
        <f>IF(K4964&lt;$C$1,$C$2-$C$1+1,$C$2-K4964+1)</f>
        <v>82</v>
      </c>
      <c r="N4964" s="268">
        <f>M4964/365</f>
        <v>0.22465753424657534</v>
      </c>
      <c r="O4964" s="269">
        <f>'Data and Parameter'!$E$4*'Data and Parameter'!$E$5*('Data and Parameter'!$E$6+'Data and Parameter'!$E$7)*'Data and Parameter'!$E$19*'Data and Parameter'!$E$14*'ER calculations'!N4964</f>
        <v>1.1632203454152747</v>
      </c>
    </row>
    <row r="4965" spans="1:15" ht="15">
      <c r="A4965" s="284">
        <v>4961</v>
      </c>
      <c r="B4965" s="287"/>
      <c r="C4965" s="287"/>
      <c r="D4965" s="284" t="s">
        <v>1054</v>
      </c>
      <c r="E4965" s="287"/>
      <c r="F4965" s="285" t="s">
        <v>5086</v>
      </c>
      <c r="G4965" s="266" t="s">
        <v>121</v>
      </c>
      <c r="H4965" s="266">
        <f>IF(G4965="Traditional Stove",0.1,0.2)</f>
        <v>0.1</v>
      </c>
      <c r="I4965" s="266">
        <f>YEAR(J4965)</f>
        <v>2023</v>
      </c>
      <c r="J4965" s="267">
        <v>44964</v>
      </c>
      <c r="K4965" s="267">
        <f>J4965+1</f>
        <v>44965</v>
      </c>
      <c r="L4965" s="266">
        <f>IF(M4965&lt;=365,1,2)</f>
        <v>1</v>
      </c>
      <c r="M4965" s="266">
        <f>IF(K4965&lt;$C$1,$C$2-$C$1+1,$C$2-K4965+1)</f>
        <v>82</v>
      </c>
      <c r="N4965" s="268">
        <f>M4965/365</f>
        <v>0.22465753424657534</v>
      </c>
      <c r="O4965" s="269">
        <f>'Data and Parameter'!$E$4*'Data and Parameter'!$E$5*('Data and Parameter'!$E$6+'Data and Parameter'!$E$7)*'Data and Parameter'!$E$19*'Data and Parameter'!$E$14*'ER calculations'!N4965</f>
        <v>1.1632203454152747</v>
      </c>
    </row>
    <row r="4966" spans="1:15" ht="15">
      <c r="A4966" s="284">
        <v>4962</v>
      </c>
      <c r="B4966" s="287"/>
      <c r="C4966" s="287"/>
      <c r="D4966" s="284" t="s">
        <v>1054</v>
      </c>
      <c r="E4966" s="287"/>
      <c r="F4966" s="285" t="s">
        <v>5087</v>
      </c>
      <c r="G4966" s="266" t="s">
        <v>121</v>
      </c>
      <c r="H4966" s="266">
        <f>IF(G4966="Traditional Stove",0.1,0.2)</f>
        <v>0.1</v>
      </c>
      <c r="I4966" s="266">
        <f>YEAR(J4966)</f>
        <v>2023</v>
      </c>
      <c r="J4966" s="267">
        <v>44964</v>
      </c>
      <c r="K4966" s="267">
        <f>J4966+1</f>
        <v>44965</v>
      </c>
      <c r="L4966" s="266">
        <f>IF(M4966&lt;=365,1,2)</f>
        <v>1</v>
      </c>
      <c r="M4966" s="266">
        <f>IF(K4966&lt;$C$1,$C$2-$C$1+1,$C$2-K4966+1)</f>
        <v>82</v>
      </c>
      <c r="N4966" s="268">
        <f>M4966/365</f>
        <v>0.22465753424657534</v>
      </c>
      <c r="O4966" s="269">
        <f>'Data and Parameter'!$E$4*'Data and Parameter'!$E$5*('Data and Parameter'!$E$6+'Data and Parameter'!$E$7)*'Data and Parameter'!$E$19*'Data and Parameter'!$E$14*'ER calculations'!N4966</f>
        <v>1.1632203454152747</v>
      </c>
    </row>
    <row r="4967" spans="1:15" ht="15">
      <c r="A4967" s="284">
        <v>4963</v>
      </c>
      <c r="B4967" s="287"/>
      <c r="C4967" s="287"/>
      <c r="D4967" s="284" t="s">
        <v>119</v>
      </c>
      <c r="E4967" s="287"/>
      <c r="F4967" s="285" t="s">
        <v>5088</v>
      </c>
      <c r="G4967" s="266" t="s">
        <v>121</v>
      </c>
      <c r="H4967" s="266">
        <f>IF(G4967="Traditional Stove",0.1,0.2)</f>
        <v>0.1</v>
      </c>
      <c r="I4967" s="266">
        <f>YEAR(J4967)</f>
        <v>2023</v>
      </c>
      <c r="J4967" s="267">
        <v>44996</v>
      </c>
      <c r="K4967" s="267">
        <f>J4967+1</f>
        <v>44997</v>
      </c>
      <c r="L4967" s="266">
        <f>IF(M4967&lt;=365,1,2)</f>
        <v>1</v>
      </c>
      <c r="M4967" s="266">
        <f>IF(K4967&lt;$C$1,$C$2-$C$1+1,$C$2-K4967+1)</f>
        <v>50</v>
      </c>
      <c r="N4967" s="268">
        <f>M4967/365</f>
        <v>0.13698630136986301</v>
      </c>
      <c r="O4967" s="269">
        <f>'Data and Parameter'!$E$4*'Data and Parameter'!$E$5*('Data and Parameter'!$E$6+'Data and Parameter'!$E$7)*'Data and Parameter'!$E$19*'Data and Parameter'!$E$14*'ER calculations'!N4967</f>
        <v>0.70928069842394803</v>
      </c>
    </row>
    <row r="4968" spans="1:15" ht="15">
      <c r="A4968" s="284">
        <v>4964</v>
      </c>
      <c r="B4968" s="287"/>
      <c r="C4968" s="287"/>
      <c r="D4968" s="284" t="s">
        <v>1054</v>
      </c>
      <c r="E4968" s="287"/>
      <c r="F4968" s="285" t="s">
        <v>5089</v>
      </c>
      <c r="G4968" s="266" t="s">
        <v>121</v>
      </c>
      <c r="H4968" s="266">
        <f>IF(G4968="Traditional Stove",0.1,0.2)</f>
        <v>0.1</v>
      </c>
      <c r="I4968" s="266">
        <f>YEAR(J4968)</f>
        <v>2023</v>
      </c>
      <c r="J4968" s="267">
        <v>44964</v>
      </c>
      <c r="K4968" s="267">
        <f>J4968+1</f>
        <v>44965</v>
      </c>
      <c r="L4968" s="266">
        <f>IF(M4968&lt;=365,1,2)</f>
        <v>1</v>
      </c>
      <c r="M4968" s="266">
        <f>IF(K4968&lt;$C$1,$C$2-$C$1+1,$C$2-K4968+1)</f>
        <v>82</v>
      </c>
      <c r="N4968" s="268">
        <f>M4968/365</f>
        <v>0.22465753424657534</v>
      </c>
      <c r="O4968" s="269">
        <f>'Data and Parameter'!$E$4*'Data and Parameter'!$E$5*('Data and Parameter'!$E$6+'Data and Parameter'!$E$7)*'Data and Parameter'!$E$19*'Data and Parameter'!$E$14*'ER calculations'!N4968</f>
        <v>1.1632203454152747</v>
      </c>
    </row>
    <row r="4969" spans="1:15" ht="15">
      <c r="A4969" s="284">
        <v>4965</v>
      </c>
      <c r="B4969" s="287"/>
      <c r="C4969" s="287"/>
      <c r="D4969" s="284" t="s">
        <v>1054</v>
      </c>
      <c r="E4969" s="287"/>
      <c r="F4969" s="285" t="s">
        <v>5090</v>
      </c>
      <c r="G4969" s="266" t="s">
        <v>121</v>
      </c>
      <c r="H4969" s="266">
        <f>IF(G4969="Traditional Stove",0.1,0.2)</f>
        <v>0.1</v>
      </c>
      <c r="I4969" s="266">
        <f>YEAR(J4969)</f>
        <v>2023</v>
      </c>
      <c r="J4969" s="267">
        <v>44964</v>
      </c>
      <c r="K4969" s="267">
        <f>J4969+1</f>
        <v>44965</v>
      </c>
      <c r="L4969" s="266">
        <f>IF(M4969&lt;=365,1,2)</f>
        <v>1</v>
      </c>
      <c r="M4969" s="266">
        <f>IF(K4969&lt;$C$1,$C$2-$C$1+1,$C$2-K4969+1)</f>
        <v>82</v>
      </c>
      <c r="N4969" s="268">
        <f>M4969/365</f>
        <v>0.22465753424657534</v>
      </c>
      <c r="O4969" s="269">
        <f>'Data and Parameter'!$E$4*'Data and Parameter'!$E$5*('Data and Parameter'!$E$6+'Data and Parameter'!$E$7)*'Data and Parameter'!$E$19*'Data and Parameter'!$E$14*'ER calculations'!N4969</f>
        <v>1.1632203454152747</v>
      </c>
    </row>
    <row r="4970" spans="1:15" ht="15">
      <c r="A4970" s="284">
        <v>4966</v>
      </c>
      <c r="B4970" s="287"/>
      <c r="C4970" s="287"/>
      <c r="D4970" s="284" t="s">
        <v>119</v>
      </c>
      <c r="E4970" s="287"/>
      <c r="F4970" s="285" t="s">
        <v>5091</v>
      </c>
      <c r="G4970" s="266" t="s">
        <v>121</v>
      </c>
      <c r="H4970" s="266">
        <f>IF(G4970="Traditional Stove",0.1,0.2)</f>
        <v>0.1</v>
      </c>
      <c r="I4970" s="266">
        <f>YEAR(J4970)</f>
        <v>2023</v>
      </c>
      <c r="J4970" s="267">
        <v>44996</v>
      </c>
      <c r="K4970" s="267">
        <f>J4970+1</f>
        <v>44997</v>
      </c>
      <c r="L4970" s="266">
        <f>IF(M4970&lt;=365,1,2)</f>
        <v>1</v>
      </c>
      <c r="M4970" s="266">
        <f>IF(K4970&lt;$C$1,$C$2-$C$1+1,$C$2-K4970+1)</f>
        <v>50</v>
      </c>
      <c r="N4970" s="268">
        <f>M4970/365</f>
        <v>0.13698630136986301</v>
      </c>
      <c r="O4970" s="269">
        <f>'Data and Parameter'!$E$4*'Data and Parameter'!$E$5*('Data and Parameter'!$E$6+'Data and Parameter'!$E$7)*'Data and Parameter'!$E$19*'Data and Parameter'!$E$14*'ER calculations'!N4970</f>
        <v>0.70928069842394803</v>
      </c>
    </row>
    <row r="4971" spans="1:15" ht="15">
      <c r="A4971" s="284">
        <v>4967</v>
      </c>
      <c r="B4971" s="287"/>
      <c r="C4971" s="287"/>
      <c r="D4971" s="284" t="s">
        <v>1054</v>
      </c>
      <c r="E4971" s="287"/>
      <c r="F4971" s="285" t="s">
        <v>5092</v>
      </c>
      <c r="G4971" s="266" t="s">
        <v>121</v>
      </c>
      <c r="H4971" s="266">
        <f>IF(G4971="Traditional Stove",0.1,0.2)</f>
        <v>0.1</v>
      </c>
      <c r="I4971" s="266">
        <f>YEAR(J4971)</f>
        <v>2023</v>
      </c>
      <c r="J4971" s="267">
        <v>44964</v>
      </c>
      <c r="K4971" s="267">
        <f>J4971+1</f>
        <v>44965</v>
      </c>
      <c r="L4971" s="266">
        <f>IF(M4971&lt;=365,1,2)</f>
        <v>1</v>
      </c>
      <c r="M4971" s="266">
        <f>IF(K4971&lt;$C$1,$C$2-$C$1+1,$C$2-K4971+1)</f>
        <v>82</v>
      </c>
      <c r="N4971" s="268">
        <f>M4971/365</f>
        <v>0.22465753424657534</v>
      </c>
      <c r="O4971" s="269">
        <f>'Data and Parameter'!$E$4*'Data and Parameter'!$E$5*('Data and Parameter'!$E$6+'Data and Parameter'!$E$7)*'Data and Parameter'!$E$19*'Data and Parameter'!$E$14*'ER calculations'!N4971</f>
        <v>1.1632203454152747</v>
      </c>
    </row>
    <row r="4972" spans="1:15" ht="15">
      <c r="A4972" s="284">
        <v>4968</v>
      </c>
      <c r="B4972" s="287"/>
      <c r="C4972" s="287"/>
      <c r="D4972" s="284" t="s">
        <v>119</v>
      </c>
      <c r="E4972" s="287"/>
      <c r="F4972" s="285" t="s">
        <v>5093</v>
      </c>
      <c r="G4972" s="266" t="s">
        <v>121</v>
      </c>
      <c r="H4972" s="266">
        <f>IF(G4972="Traditional Stove",0.1,0.2)</f>
        <v>0.1</v>
      </c>
      <c r="I4972" s="266">
        <f>YEAR(J4972)</f>
        <v>2023</v>
      </c>
      <c r="J4972" s="267">
        <v>44996</v>
      </c>
      <c r="K4972" s="267">
        <f>J4972+1</f>
        <v>44997</v>
      </c>
      <c r="L4972" s="266">
        <f>IF(M4972&lt;=365,1,2)</f>
        <v>1</v>
      </c>
      <c r="M4972" s="266">
        <f>IF(K4972&lt;$C$1,$C$2-$C$1+1,$C$2-K4972+1)</f>
        <v>50</v>
      </c>
      <c r="N4972" s="268">
        <f>M4972/365</f>
        <v>0.13698630136986301</v>
      </c>
      <c r="O4972" s="269">
        <f>'Data and Parameter'!$E$4*'Data and Parameter'!$E$5*('Data and Parameter'!$E$6+'Data and Parameter'!$E$7)*'Data and Parameter'!$E$19*'Data and Parameter'!$E$14*'ER calculations'!N4972</f>
        <v>0.70928069842394803</v>
      </c>
    </row>
    <row r="4973" spans="1:15" ht="15">
      <c r="A4973" s="284">
        <v>4969</v>
      </c>
      <c r="B4973" s="287"/>
      <c r="C4973" s="287"/>
      <c r="D4973" s="284" t="s">
        <v>1054</v>
      </c>
      <c r="E4973" s="287"/>
      <c r="F4973" s="285" t="s">
        <v>5094</v>
      </c>
      <c r="G4973" s="266" t="s">
        <v>121</v>
      </c>
      <c r="H4973" s="266">
        <f>IF(G4973="Traditional Stove",0.1,0.2)</f>
        <v>0.1</v>
      </c>
      <c r="I4973" s="266">
        <f>YEAR(J4973)</f>
        <v>2023</v>
      </c>
      <c r="J4973" s="267">
        <v>44964</v>
      </c>
      <c r="K4973" s="267">
        <f>J4973+1</f>
        <v>44965</v>
      </c>
      <c r="L4973" s="266">
        <f>IF(M4973&lt;=365,1,2)</f>
        <v>1</v>
      </c>
      <c r="M4973" s="266">
        <f>IF(K4973&lt;$C$1,$C$2-$C$1+1,$C$2-K4973+1)</f>
        <v>82</v>
      </c>
      <c r="N4973" s="268">
        <f>M4973/365</f>
        <v>0.22465753424657534</v>
      </c>
      <c r="O4973" s="269">
        <f>'Data and Parameter'!$E$4*'Data and Parameter'!$E$5*('Data and Parameter'!$E$6+'Data and Parameter'!$E$7)*'Data and Parameter'!$E$19*'Data and Parameter'!$E$14*'ER calculations'!N4973</f>
        <v>1.1632203454152747</v>
      </c>
    </row>
    <row r="4974" spans="1:15" ht="15">
      <c r="A4974" s="284">
        <v>4970</v>
      </c>
      <c r="B4974" s="287"/>
      <c r="C4974" s="287"/>
      <c r="D4974" s="284" t="s">
        <v>1054</v>
      </c>
      <c r="E4974" s="287"/>
      <c r="F4974" s="285" t="s">
        <v>5095</v>
      </c>
      <c r="G4974" s="266" t="s">
        <v>121</v>
      </c>
      <c r="H4974" s="266">
        <f>IF(G4974="Traditional Stove",0.1,0.2)</f>
        <v>0.1</v>
      </c>
      <c r="I4974" s="266">
        <f>YEAR(J4974)</f>
        <v>2023</v>
      </c>
      <c r="J4974" s="267">
        <v>44964</v>
      </c>
      <c r="K4974" s="267">
        <f>J4974+1</f>
        <v>44965</v>
      </c>
      <c r="L4974" s="266">
        <f>IF(M4974&lt;=365,1,2)</f>
        <v>1</v>
      </c>
      <c r="M4974" s="266">
        <f>IF(K4974&lt;$C$1,$C$2-$C$1+1,$C$2-K4974+1)</f>
        <v>82</v>
      </c>
      <c r="N4974" s="268">
        <f>M4974/365</f>
        <v>0.22465753424657534</v>
      </c>
      <c r="O4974" s="269">
        <f>'Data and Parameter'!$E$4*'Data and Parameter'!$E$5*('Data and Parameter'!$E$6+'Data and Parameter'!$E$7)*'Data and Parameter'!$E$19*'Data and Parameter'!$E$14*'ER calculations'!N4974</f>
        <v>1.1632203454152747</v>
      </c>
    </row>
    <row r="4975" spans="1:15" ht="15">
      <c r="A4975" s="284">
        <v>4971</v>
      </c>
      <c r="B4975" s="287"/>
      <c r="C4975" s="287"/>
      <c r="D4975" s="284" t="s">
        <v>1054</v>
      </c>
      <c r="E4975" s="287"/>
      <c r="F4975" s="285" t="s">
        <v>5096</v>
      </c>
      <c r="G4975" s="266" t="s">
        <v>121</v>
      </c>
      <c r="H4975" s="266">
        <f>IF(G4975="Traditional Stove",0.1,0.2)</f>
        <v>0.1</v>
      </c>
      <c r="I4975" s="266">
        <f>YEAR(J4975)</f>
        <v>2023</v>
      </c>
      <c r="J4975" s="267">
        <v>44964</v>
      </c>
      <c r="K4975" s="267">
        <f>J4975+1</f>
        <v>44965</v>
      </c>
      <c r="L4975" s="266">
        <f>IF(M4975&lt;=365,1,2)</f>
        <v>1</v>
      </c>
      <c r="M4975" s="266">
        <f>IF(K4975&lt;$C$1,$C$2-$C$1+1,$C$2-K4975+1)</f>
        <v>82</v>
      </c>
      <c r="N4975" s="268">
        <f>M4975/365</f>
        <v>0.22465753424657534</v>
      </c>
      <c r="O4975" s="269">
        <f>'Data and Parameter'!$E$4*'Data and Parameter'!$E$5*('Data and Parameter'!$E$6+'Data and Parameter'!$E$7)*'Data and Parameter'!$E$19*'Data and Parameter'!$E$14*'ER calculations'!N4975</f>
        <v>1.1632203454152747</v>
      </c>
    </row>
    <row r="4976" spans="1:15" ht="15">
      <c r="A4976" s="284">
        <v>4972</v>
      </c>
      <c r="B4976" s="287"/>
      <c r="C4976" s="287"/>
      <c r="D4976" s="284" t="s">
        <v>119</v>
      </c>
      <c r="E4976" s="287"/>
      <c r="F4976" s="285" t="s">
        <v>5097</v>
      </c>
      <c r="G4976" s="266" t="s">
        <v>121</v>
      </c>
      <c r="H4976" s="266">
        <f>IF(G4976="Traditional Stove",0.1,0.2)</f>
        <v>0.1</v>
      </c>
      <c r="I4976" s="266">
        <f>YEAR(J4976)</f>
        <v>2023</v>
      </c>
      <c r="J4976" s="267">
        <v>44968</v>
      </c>
      <c r="K4976" s="267">
        <f>J4976+1</f>
        <v>44969</v>
      </c>
      <c r="L4976" s="266">
        <f>IF(M4976&lt;=365,1,2)</f>
        <v>1</v>
      </c>
      <c r="M4976" s="266">
        <f>IF(K4976&lt;$C$1,$C$2-$C$1+1,$C$2-K4976+1)</f>
        <v>78</v>
      </c>
      <c r="N4976" s="268">
        <f>M4976/365</f>
        <v>0.21369863013698631</v>
      </c>
      <c r="O4976" s="269">
        <f>'Data and Parameter'!$E$4*'Data and Parameter'!$E$5*('Data and Parameter'!$E$6+'Data and Parameter'!$E$7)*'Data and Parameter'!$E$19*'Data and Parameter'!$E$14*'ER calculations'!N4976</f>
        <v>1.1064778895413589</v>
      </c>
    </row>
    <row r="4977" spans="1:15" ht="15">
      <c r="A4977" s="284">
        <v>4973</v>
      </c>
      <c r="B4977" s="287"/>
      <c r="C4977" s="287"/>
      <c r="D4977" s="284" t="s">
        <v>1054</v>
      </c>
      <c r="E4977" s="287"/>
      <c r="F4977" s="285" t="s">
        <v>5098</v>
      </c>
      <c r="G4977" s="266" t="s">
        <v>121</v>
      </c>
      <c r="H4977" s="266">
        <f>IF(G4977="Traditional Stove",0.1,0.2)</f>
        <v>0.1</v>
      </c>
      <c r="I4977" s="266">
        <f>YEAR(J4977)</f>
        <v>2023</v>
      </c>
      <c r="J4977" s="267">
        <v>44964</v>
      </c>
      <c r="K4977" s="267">
        <f>J4977+1</f>
        <v>44965</v>
      </c>
      <c r="L4977" s="266">
        <f>IF(M4977&lt;=365,1,2)</f>
        <v>1</v>
      </c>
      <c r="M4977" s="266">
        <f>IF(K4977&lt;$C$1,$C$2-$C$1+1,$C$2-K4977+1)</f>
        <v>82</v>
      </c>
      <c r="N4977" s="268">
        <f>M4977/365</f>
        <v>0.22465753424657534</v>
      </c>
      <c r="O4977" s="269">
        <f>'Data and Parameter'!$E$4*'Data and Parameter'!$E$5*('Data and Parameter'!$E$6+'Data and Parameter'!$E$7)*'Data and Parameter'!$E$19*'Data and Parameter'!$E$14*'ER calculations'!N4977</f>
        <v>1.1632203454152747</v>
      </c>
    </row>
    <row r="4978" spans="1:15" ht="15">
      <c r="A4978" s="284">
        <v>4974</v>
      </c>
      <c r="B4978" s="287"/>
      <c r="C4978" s="287"/>
      <c r="D4978" s="284" t="s">
        <v>119</v>
      </c>
      <c r="E4978" s="287"/>
      <c r="F4978" s="285" t="s">
        <v>5099</v>
      </c>
      <c r="G4978" s="266" t="s">
        <v>121</v>
      </c>
      <c r="H4978" s="266">
        <f>IF(G4978="Traditional Stove",0.1,0.2)</f>
        <v>0.1</v>
      </c>
      <c r="I4978" s="266">
        <f>YEAR(J4978)</f>
        <v>2023</v>
      </c>
      <c r="J4978" s="267">
        <v>44996</v>
      </c>
      <c r="K4978" s="267">
        <f>J4978+1</f>
        <v>44997</v>
      </c>
      <c r="L4978" s="266">
        <f>IF(M4978&lt;=365,1,2)</f>
        <v>1</v>
      </c>
      <c r="M4978" s="266">
        <f>IF(K4978&lt;$C$1,$C$2-$C$1+1,$C$2-K4978+1)</f>
        <v>50</v>
      </c>
      <c r="N4978" s="268">
        <f>M4978/365</f>
        <v>0.13698630136986301</v>
      </c>
      <c r="O4978" s="269">
        <f>'Data and Parameter'!$E$4*'Data and Parameter'!$E$5*('Data and Parameter'!$E$6+'Data and Parameter'!$E$7)*'Data and Parameter'!$E$19*'Data and Parameter'!$E$14*'ER calculations'!N4978</f>
        <v>0.70928069842394803</v>
      </c>
    </row>
    <row r="4979" spans="1:15" ht="15">
      <c r="A4979" s="284">
        <v>4975</v>
      </c>
      <c r="B4979" s="287"/>
      <c r="C4979" s="287"/>
      <c r="D4979" s="284" t="s">
        <v>1054</v>
      </c>
      <c r="E4979" s="287"/>
      <c r="F4979" s="285" t="s">
        <v>5100</v>
      </c>
      <c r="G4979" s="266" t="s">
        <v>121</v>
      </c>
      <c r="H4979" s="266">
        <f>IF(G4979="Traditional Stove",0.1,0.2)</f>
        <v>0.1</v>
      </c>
      <c r="I4979" s="266">
        <f>YEAR(J4979)</f>
        <v>2023</v>
      </c>
      <c r="J4979" s="267">
        <v>44964</v>
      </c>
      <c r="K4979" s="267">
        <f>J4979+1</f>
        <v>44965</v>
      </c>
      <c r="L4979" s="266">
        <f>IF(M4979&lt;=365,1,2)</f>
        <v>1</v>
      </c>
      <c r="M4979" s="266">
        <f>IF(K4979&lt;$C$1,$C$2-$C$1+1,$C$2-K4979+1)</f>
        <v>82</v>
      </c>
      <c r="N4979" s="268">
        <f>M4979/365</f>
        <v>0.22465753424657534</v>
      </c>
      <c r="O4979" s="269">
        <f>'Data and Parameter'!$E$4*'Data and Parameter'!$E$5*('Data and Parameter'!$E$6+'Data and Parameter'!$E$7)*'Data and Parameter'!$E$19*'Data and Parameter'!$E$14*'ER calculations'!N4979</f>
        <v>1.1632203454152747</v>
      </c>
    </row>
    <row r="4980" spans="1:15" ht="15">
      <c r="A4980" s="284">
        <v>4976</v>
      </c>
      <c r="B4980" s="287"/>
      <c r="C4980" s="287"/>
      <c r="D4980" s="284" t="s">
        <v>119</v>
      </c>
      <c r="E4980" s="287"/>
      <c r="F4980" s="285" t="s">
        <v>5101</v>
      </c>
      <c r="G4980" s="266" t="s">
        <v>121</v>
      </c>
      <c r="H4980" s="266">
        <f>IF(G4980="Traditional Stove",0.1,0.2)</f>
        <v>0.1</v>
      </c>
      <c r="I4980" s="266">
        <f>YEAR(J4980)</f>
        <v>2023</v>
      </c>
      <c r="J4980" s="267">
        <v>44996</v>
      </c>
      <c r="K4980" s="267">
        <f>J4980+1</f>
        <v>44997</v>
      </c>
      <c r="L4980" s="266">
        <f>IF(M4980&lt;=365,1,2)</f>
        <v>1</v>
      </c>
      <c r="M4980" s="266">
        <f>IF(K4980&lt;$C$1,$C$2-$C$1+1,$C$2-K4980+1)</f>
        <v>50</v>
      </c>
      <c r="N4980" s="268">
        <f>M4980/365</f>
        <v>0.13698630136986301</v>
      </c>
      <c r="O4980" s="269">
        <f>'Data and Parameter'!$E$4*'Data and Parameter'!$E$5*('Data and Parameter'!$E$6+'Data and Parameter'!$E$7)*'Data and Parameter'!$E$19*'Data and Parameter'!$E$14*'ER calculations'!N4980</f>
        <v>0.70928069842394803</v>
      </c>
    </row>
    <row r="4981" spans="1:15" ht="15">
      <c r="A4981" s="284">
        <v>4977</v>
      </c>
      <c r="B4981" s="287"/>
      <c r="C4981" s="287"/>
      <c r="D4981" s="284" t="s">
        <v>1054</v>
      </c>
      <c r="E4981" s="287"/>
      <c r="F4981" s="285" t="s">
        <v>5102</v>
      </c>
      <c r="G4981" s="266" t="s">
        <v>121</v>
      </c>
      <c r="H4981" s="266">
        <f>IF(G4981="Traditional Stove",0.1,0.2)</f>
        <v>0.1</v>
      </c>
      <c r="I4981" s="266">
        <f>YEAR(J4981)</f>
        <v>2023</v>
      </c>
      <c r="J4981" s="267">
        <v>44964</v>
      </c>
      <c r="K4981" s="267">
        <f>J4981+1</f>
        <v>44965</v>
      </c>
      <c r="L4981" s="266">
        <f>IF(M4981&lt;=365,1,2)</f>
        <v>1</v>
      </c>
      <c r="M4981" s="266">
        <f>IF(K4981&lt;$C$1,$C$2-$C$1+1,$C$2-K4981+1)</f>
        <v>82</v>
      </c>
      <c r="N4981" s="268">
        <f>M4981/365</f>
        <v>0.22465753424657534</v>
      </c>
      <c r="O4981" s="269">
        <f>'Data and Parameter'!$E$4*'Data and Parameter'!$E$5*('Data and Parameter'!$E$6+'Data and Parameter'!$E$7)*'Data and Parameter'!$E$19*'Data and Parameter'!$E$14*'ER calculations'!N4981</f>
        <v>1.1632203454152747</v>
      </c>
    </row>
    <row r="4982" spans="1:15" ht="15">
      <c r="A4982" s="284">
        <v>4978</v>
      </c>
      <c r="B4982" s="287"/>
      <c r="C4982" s="287"/>
      <c r="D4982" s="284" t="s">
        <v>119</v>
      </c>
      <c r="E4982" s="287"/>
      <c r="F4982" s="285" t="s">
        <v>5103</v>
      </c>
      <c r="G4982" s="266" t="s">
        <v>121</v>
      </c>
      <c r="H4982" s="266">
        <f>IF(G4982="Traditional Stove",0.1,0.2)</f>
        <v>0.1</v>
      </c>
      <c r="I4982" s="266">
        <f>YEAR(J4982)</f>
        <v>2023</v>
      </c>
      <c r="J4982" s="267">
        <v>44996</v>
      </c>
      <c r="K4982" s="267">
        <f>J4982+1</f>
        <v>44997</v>
      </c>
      <c r="L4982" s="266">
        <f>IF(M4982&lt;=365,1,2)</f>
        <v>1</v>
      </c>
      <c r="M4982" s="266">
        <f>IF(K4982&lt;$C$1,$C$2-$C$1+1,$C$2-K4982+1)</f>
        <v>50</v>
      </c>
      <c r="N4982" s="268">
        <f>M4982/365</f>
        <v>0.13698630136986301</v>
      </c>
      <c r="O4982" s="269">
        <f>'Data and Parameter'!$E$4*'Data and Parameter'!$E$5*('Data and Parameter'!$E$6+'Data and Parameter'!$E$7)*'Data and Parameter'!$E$19*'Data and Parameter'!$E$14*'ER calculations'!N4982</f>
        <v>0.70928069842394803</v>
      </c>
    </row>
    <row r="4983" spans="1:15" ht="15">
      <c r="A4983" s="284">
        <v>4979</v>
      </c>
      <c r="B4983" s="287"/>
      <c r="C4983" s="287"/>
      <c r="D4983" s="284" t="s">
        <v>1054</v>
      </c>
      <c r="E4983" s="287"/>
      <c r="F4983" s="285" t="s">
        <v>5104</v>
      </c>
      <c r="G4983" s="266" t="s">
        <v>121</v>
      </c>
      <c r="H4983" s="266">
        <f>IF(G4983="Traditional Stove",0.1,0.2)</f>
        <v>0.1</v>
      </c>
      <c r="I4983" s="266">
        <f>YEAR(J4983)</f>
        <v>2023</v>
      </c>
      <c r="J4983" s="267">
        <v>44968</v>
      </c>
      <c r="K4983" s="267">
        <f>J4983+1</f>
        <v>44969</v>
      </c>
      <c r="L4983" s="266">
        <f>IF(M4983&lt;=365,1,2)</f>
        <v>1</v>
      </c>
      <c r="M4983" s="266">
        <f>IF(K4983&lt;$C$1,$C$2-$C$1+1,$C$2-K4983+1)</f>
        <v>78</v>
      </c>
      <c r="N4983" s="268">
        <f>M4983/365</f>
        <v>0.21369863013698631</v>
      </c>
      <c r="O4983" s="269">
        <f>'Data and Parameter'!$E$4*'Data and Parameter'!$E$5*('Data and Parameter'!$E$6+'Data and Parameter'!$E$7)*'Data and Parameter'!$E$19*'Data and Parameter'!$E$14*'ER calculations'!N4983</f>
        <v>1.1064778895413589</v>
      </c>
    </row>
    <row r="4984" spans="1:15" ht="15">
      <c r="A4984" s="284">
        <v>4980</v>
      </c>
      <c r="B4984" s="287"/>
      <c r="C4984" s="287"/>
      <c r="D4984" s="284" t="s">
        <v>1054</v>
      </c>
      <c r="E4984" s="287"/>
      <c r="F4984" s="285" t="s">
        <v>5105</v>
      </c>
      <c r="G4984" s="266" t="s">
        <v>121</v>
      </c>
      <c r="H4984" s="266">
        <f>IF(G4984="Traditional Stove",0.1,0.2)</f>
        <v>0.1</v>
      </c>
      <c r="I4984" s="266">
        <f>YEAR(J4984)</f>
        <v>2023</v>
      </c>
      <c r="J4984" s="267">
        <v>44968</v>
      </c>
      <c r="K4984" s="267">
        <f>J4984+1</f>
        <v>44969</v>
      </c>
      <c r="L4984" s="266">
        <f>IF(M4984&lt;=365,1,2)</f>
        <v>1</v>
      </c>
      <c r="M4984" s="266">
        <f>IF(K4984&lt;$C$1,$C$2-$C$1+1,$C$2-K4984+1)</f>
        <v>78</v>
      </c>
      <c r="N4984" s="268">
        <f>M4984/365</f>
        <v>0.21369863013698631</v>
      </c>
      <c r="O4984" s="269">
        <f>'Data and Parameter'!$E$4*'Data and Parameter'!$E$5*('Data and Parameter'!$E$6+'Data and Parameter'!$E$7)*'Data and Parameter'!$E$19*'Data and Parameter'!$E$14*'ER calculations'!N4984</f>
        <v>1.1064778895413589</v>
      </c>
    </row>
    <row r="4985" spans="1:15" ht="15">
      <c r="A4985" s="284">
        <v>4981</v>
      </c>
      <c r="B4985" s="287"/>
      <c r="C4985" s="287"/>
      <c r="D4985" s="284" t="s">
        <v>119</v>
      </c>
      <c r="E4985" s="287"/>
      <c r="F4985" s="285" t="s">
        <v>5106</v>
      </c>
      <c r="G4985" s="266" t="s">
        <v>121</v>
      </c>
      <c r="H4985" s="266">
        <f>IF(G4985="Traditional Stove",0.1,0.2)</f>
        <v>0.1</v>
      </c>
      <c r="I4985" s="266">
        <f>YEAR(J4985)</f>
        <v>2023</v>
      </c>
      <c r="J4985" s="267">
        <v>44968</v>
      </c>
      <c r="K4985" s="267">
        <f>J4985+1</f>
        <v>44969</v>
      </c>
      <c r="L4985" s="266">
        <f>IF(M4985&lt;=365,1,2)</f>
        <v>1</v>
      </c>
      <c r="M4985" s="266">
        <f>IF(K4985&lt;$C$1,$C$2-$C$1+1,$C$2-K4985+1)</f>
        <v>78</v>
      </c>
      <c r="N4985" s="268">
        <f>M4985/365</f>
        <v>0.21369863013698631</v>
      </c>
      <c r="O4985" s="269">
        <f>'Data and Parameter'!$E$4*'Data and Parameter'!$E$5*('Data and Parameter'!$E$6+'Data and Parameter'!$E$7)*'Data and Parameter'!$E$19*'Data and Parameter'!$E$14*'ER calculations'!N4985</f>
        <v>1.1064778895413589</v>
      </c>
    </row>
    <row r="4986" spans="1:15" ht="15">
      <c r="A4986" s="284">
        <v>4982</v>
      </c>
      <c r="B4986" s="287"/>
      <c r="C4986" s="287"/>
      <c r="D4986" s="284" t="s">
        <v>119</v>
      </c>
      <c r="E4986" s="287"/>
      <c r="F4986" s="285" t="s">
        <v>5107</v>
      </c>
      <c r="G4986" s="266" t="s">
        <v>121</v>
      </c>
      <c r="H4986" s="266">
        <f>IF(G4986="Traditional Stove",0.1,0.2)</f>
        <v>0.1</v>
      </c>
      <c r="I4986" s="266">
        <f>YEAR(J4986)</f>
        <v>2023</v>
      </c>
      <c r="J4986" s="267">
        <v>44968</v>
      </c>
      <c r="K4986" s="267">
        <f>J4986+1</f>
        <v>44969</v>
      </c>
      <c r="L4986" s="266">
        <f>IF(M4986&lt;=365,1,2)</f>
        <v>1</v>
      </c>
      <c r="M4986" s="266">
        <f>IF(K4986&lt;$C$1,$C$2-$C$1+1,$C$2-K4986+1)</f>
        <v>78</v>
      </c>
      <c r="N4986" s="268">
        <f>M4986/365</f>
        <v>0.21369863013698631</v>
      </c>
      <c r="O4986" s="269">
        <f>'Data and Parameter'!$E$4*'Data and Parameter'!$E$5*('Data and Parameter'!$E$6+'Data and Parameter'!$E$7)*'Data and Parameter'!$E$19*'Data and Parameter'!$E$14*'ER calculations'!N4986</f>
        <v>1.1064778895413589</v>
      </c>
    </row>
    <row r="4987" spans="1:15" ht="15">
      <c r="A4987" s="284">
        <v>4983</v>
      </c>
      <c r="B4987" s="287"/>
      <c r="C4987" s="287"/>
      <c r="D4987" s="284" t="s">
        <v>119</v>
      </c>
      <c r="E4987" s="287"/>
      <c r="F4987" s="285" t="s">
        <v>5108</v>
      </c>
      <c r="G4987" s="266" t="s">
        <v>121</v>
      </c>
      <c r="H4987" s="266">
        <f>IF(G4987="Traditional Stove",0.1,0.2)</f>
        <v>0.1</v>
      </c>
      <c r="I4987" s="266">
        <f>YEAR(J4987)</f>
        <v>2023</v>
      </c>
      <c r="J4987" s="267">
        <v>44968</v>
      </c>
      <c r="K4987" s="267">
        <f>J4987+1</f>
        <v>44969</v>
      </c>
      <c r="L4987" s="266">
        <f>IF(M4987&lt;=365,1,2)</f>
        <v>1</v>
      </c>
      <c r="M4987" s="266">
        <f>IF(K4987&lt;$C$1,$C$2-$C$1+1,$C$2-K4987+1)</f>
        <v>78</v>
      </c>
      <c r="N4987" s="268">
        <f>M4987/365</f>
        <v>0.21369863013698631</v>
      </c>
      <c r="O4987" s="269">
        <f>'Data and Parameter'!$E$4*'Data and Parameter'!$E$5*('Data and Parameter'!$E$6+'Data and Parameter'!$E$7)*'Data and Parameter'!$E$19*'Data and Parameter'!$E$14*'ER calculations'!N4987</f>
        <v>1.1064778895413589</v>
      </c>
    </row>
    <row r="4988" spans="1:15" ht="15">
      <c r="A4988" s="284">
        <v>4984</v>
      </c>
      <c r="B4988" s="287"/>
      <c r="C4988" s="287"/>
      <c r="D4988" s="284" t="s">
        <v>119</v>
      </c>
      <c r="E4988" s="287"/>
      <c r="F4988" s="285" t="s">
        <v>5109</v>
      </c>
      <c r="G4988" s="266" t="s">
        <v>121</v>
      </c>
      <c r="H4988" s="266">
        <f>IF(G4988="Traditional Stove",0.1,0.2)</f>
        <v>0.1</v>
      </c>
      <c r="I4988" s="266">
        <f>YEAR(J4988)</f>
        <v>2023</v>
      </c>
      <c r="J4988" s="267">
        <v>44968</v>
      </c>
      <c r="K4988" s="267">
        <f>J4988+1</f>
        <v>44969</v>
      </c>
      <c r="L4988" s="266">
        <f>IF(M4988&lt;=365,1,2)</f>
        <v>1</v>
      </c>
      <c r="M4988" s="266">
        <f>IF(K4988&lt;$C$1,$C$2-$C$1+1,$C$2-K4988+1)</f>
        <v>78</v>
      </c>
      <c r="N4988" s="268">
        <f>M4988/365</f>
        <v>0.21369863013698631</v>
      </c>
      <c r="O4988" s="269">
        <f>'Data and Parameter'!$E$4*'Data and Parameter'!$E$5*('Data and Parameter'!$E$6+'Data and Parameter'!$E$7)*'Data and Parameter'!$E$19*'Data and Parameter'!$E$14*'ER calculations'!N4988</f>
        <v>1.1064778895413589</v>
      </c>
    </row>
    <row r="4989" spans="1:15" ht="15">
      <c r="A4989" s="284">
        <v>4985</v>
      </c>
      <c r="B4989" s="287"/>
      <c r="C4989" s="287"/>
      <c r="D4989" s="284" t="s">
        <v>119</v>
      </c>
      <c r="E4989" s="287"/>
      <c r="F4989" s="285" t="s">
        <v>5110</v>
      </c>
      <c r="G4989" s="266" t="s">
        <v>121</v>
      </c>
      <c r="H4989" s="266">
        <f>IF(G4989="Traditional Stove",0.1,0.2)</f>
        <v>0.1</v>
      </c>
      <c r="I4989" s="266">
        <f>YEAR(J4989)</f>
        <v>2023</v>
      </c>
      <c r="J4989" s="267">
        <v>44968</v>
      </c>
      <c r="K4989" s="267">
        <f>J4989+1</f>
        <v>44969</v>
      </c>
      <c r="L4989" s="266">
        <f>IF(M4989&lt;=365,1,2)</f>
        <v>1</v>
      </c>
      <c r="M4989" s="266">
        <f>IF(K4989&lt;$C$1,$C$2-$C$1+1,$C$2-K4989+1)</f>
        <v>78</v>
      </c>
      <c r="N4989" s="268">
        <f>M4989/365</f>
        <v>0.21369863013698631</v>
      </c>
      <c r="O4989" s="269">
        <f>'Data and Parameter'!$E$4*'Data and Parameter'!$E$5*('Data and Parameter'!$E$6+'Data and Parameter'!$E$7)*'Data and Parameter'!$E$19*'Data and Parameter'!$E$14*'ER calculations'!N4989</f>
        <v>1.1064778895413589</v>
      </c>
    </row>
    <row r="4990" spans="1:15" ht="15">
      <c r="A4990" s="284">
        <v>4986</v>
      </c>
      <c r="B4990" s="287"/>
      <c r="C4990" s="287"/>
      <c r="D4990" s="284" t="s">
        <v>119</v>
      </c>
      <c r="E4990" s="287"/>
      <c r="F4990" s="285" t="s">
        <v>5111</v>
      </c>
      <c r="G4990" s="266" t="s">
        <v>121</v>
      </c>
      <c r="H4990" s="266">
        <f>IF(G4990="Traditional Stove",0.1,0.2)</f>
        <v>0.1</v>
      </c>
      <c r="I4990" s="266">
        <f>YEAR(J4990)</f>
        <v>2023</v>
      </c>
      <c r="J4990" s="267">
        <v>44968</v>
      </c>
      <c r="K4990" s="267">
        <f>J4990+1</f>
        <v>44969</v>
      </c>
      <c r="L4990" s="266">
        <f>IF(M4990&lt;=365,1,2)</f>
        <v>1</v>
      </c>
      <c r="M4990" s="266">
        <f>IF(K4990&lt;$C$1,$C$2-$C$1+1,$C$2-K4990+1)</f>
        <v>78</v>
      </c>
      <c r="N4990" s="268">
        <f>M4990/365</f>
        <v>0.21369863013698631</v>
      </c>
      <c r="O4990" s="269">
        <f>'Data and Parameter'!$E$4*'Data and Parameter'!$E$5*('Data and Parameter'!$E$6+'Data and Parameter'!$E$7)*'Data and Parameter'!$E$19*'Data and Parameter'!$E$14*'ER calculations'!N4990</f>
        <v>1.1064778895413589</v>
      </c>
    </row>
    <row r="4991" spans="1:15" ht="15">
      <c r="A4991" s="284">
        <v>4987</v>
      </c>
      <c r="B4991" s="287"/>
      <c r="C4991" s="287"/>
      <c r="D4991" s="284" t="s">
        <v>119</v>
      </c>
      <c r="E4991" s="287"/>
      <c r="F4991" s="285" t="s">
        <v>5112</v>
      </c>
      <c r="G4991" s="266" t="s">
        <v>121</v>
      </c>
      <c r="H4991" s="266">
        <f>IF(G4991="Traditional Stove",0.1,0.2)</f>
        <v>0.1</v>
      </c>
      <c r="I4991" s="266">
        <f>YEAR(J4991)</f>
        <v>2023</v>
      </c>
      <c r="J4991" s="267">
        <v>44968</v>
      </c>
      <c r="K4991" s="267">
        <f>J4991+1</f>
        <v>44969</v>
      </c>
      <c r="L4991" s="266">
        <f>IF(M4991&lt;=365,1,2)</f>
        <v>1</v>
      </c>
      <c r="M4991" s="266">
        <f>IF(K4991&lt;$C$1,$C$2-$C$1+1,$C$2-K4991+1)</f>
        <v>78</v>
      </c>
      <c r="N4991" s="268">
        <f>M4991/365</f>
        <v>0.21369863013698631</v>
      </c>
      <c r="O4991" s="269">
        <f>'Data and Parameter'!$E$4*'Data and Parameter'!$E$5*('Data and Parameter'!$E$6+'Data and Parameter'!$E$7)*'Data and Parameter'!$E$19*'Data and Parameter'!$E$14*'ER calculations'!N4991</f>
        <v>1.1064778895413589</v>
      </c>
    </row>
    <row r="4992" spans="1:15" ht="15">
      <c r="A4992" s="284">
        <v>4988</v>
      </c>
      <c r="B4992" s="287"/>
      <c r="C4992" s="287"/>
      <c r="D4992" s="284" t="s">
        <v>119</v>
      </c>
      <c r="E4992" s="287"/>
      <c r="F4992" s="285" t="s">
        <v>5113</v>
      </c>
      <c r="G4992" s="266" t="s">
        <v>121</v>
      </c>
      <c r="H4992" s="266">
        <f>IF(G4992="Traditional Stove",0.1,0.2)</f>
        <v>0.1</v>
      </c>
      <c r="I4992" s="266">
        <f>YEAR(J4992)</f>
        <v>2023</v>
      </c>
      <c r="J4992" s="267">
        <v>44968</v>
      </c>
      <c r="K4992" s="267">
        <f>J4992+1</f>
        <v>44969</v>
      </c>
      <c r="L4992" s="266">
        <f>IF(M4992&lt;=365,1,2)</f>
        <v>1</v>
      </c>
      <c r="M4992" s="266">
        <f>IF(K4992&lt;$C$1,$C$2-$C$1+1,$C$2-K4992+1)</f>
        <v>78</v>
      </c>
      <c r="N4992" s="268">
        <f>M4992/365</f>
        <v>0.21369863013698631</v>
      </c>
      <c r="O4992" s="269">
        <f>'Data and Parameter'!$E$4*'Data and Parameter'!$E$5*('Data and Parameter'!$E$6+'Data and Parameter'!$E$7)*'Data and Parameter'!$E$19*'Data and Parameter'!$E$14*'ER calculations'!N4992</f>
        <v>1.1064778895413589</v>
      </c>
    </row>
    <row r="4993" spans="1:15" ht="15">
      <c r="A4993" s="284">
        <v>4989</v>
      </c>
      <c r="B4993" s="287"/>
      <c r="C4993" s="287"/>
      <c r="D4993" s="284" t="s">
        <v>119</v>
      </c>
      <c r="E4993" s="287"/>
      <c r="F4993" s="285" t="s">
        <v>5114</v>
      </c>
      <c r="G4993" s="266" t="s">
        <v>121</v>
      </c>
      <c r="H4993" s="266">
        <f>IF(G4993="Traditional Stove",0.1,0.2)</f>
        <v>0.1</v>
      </c>
      <c r="I4993" s="266">
        <f>YEAR(J4993)</f>
        <v>2023</v>
      </c>
      <c r="J4993" s="267">
        <v>44968</v>
      </c>
      <c r="K4993" s="267">
        <f>J4993+1</f>
        <v>44969</v>
      </c>
      <c r="L4993" s="266">
        <f>IF(M4993&lt;=365,1,2)</f>
        <v>1</v>
      </c>
      <c r="M4993" s="266">
        <f>IF(K4993&lt;$C$1,$C$2-$C$1+1,$C$2-K4993+1)</f>
        <v>78</v>
      </c>
      <c r="N4993" s="268">
        <f>M4993/365</f>
        <v>0.21369863013698631</v>
      </c>
      <c r="O4993" s="269">
        <f>'Data and Parameter'!$E$4*'Data and Parameter'!$E$5*('Data and Parameter'!$E$6+'Data and Parameter'!$E$7)*'Data and Parameter'!$E$19*'Data and Parameter'!$E$14*'ER calculations'!N4993</f>
        <v>1.1064778895413589</v>
      </c>
    </row>
    <row r="4994" spans="1:15" ht="15">
      <c r="A4994" s="284">
        <v>4990</v>
      </c>
      <c r="B4994" s="287"/>
      <c r="C4994" s="287"/>
      <c r="D4994" s="284" t="s">
        <v>119</v>
      </c>
      <c r="E4994" s="287"/>
      <c r="F4994" s="285" t="s">
        <v>5115</v>
      </c>
      <c r="G4994" s="266" t="s">
        <v>121</v>
      </c>
      <c r="H4994" s="266">
        <f>IF(G4994="Traditional Stove",0.1,0.2)</f>
        <v>0.1</v>
      </c>
      <c r="I4994" s="266">
        <f>YEAR(J4994)</f>
        <v>2023</v>
      </c>
      <c r="J4994" s="267">
        <v>44968</v>
      </c>
      <c r="K4994" s="267">
        <f>J4994+1</f>
        <v>44969</v>
      </c>
      <c r="L4994" s="266">
        <f>IF(M4994&lt;=365,1,2)</f>
        <v>1</v>
      </c>
      <c r="M4994" s="266">
        <f>IF(K4994&lt;$C$1,$C$2-$C$1+1,$C$2-K4994+1)</f>
        <v>78</v>
      </c>
      <c r="N4994" s="268">
        <f>M4994/365</f>
        <v>0.21369863013698631</v>
      </c>
      <c r="O4994" s="269">
        <f>'Data and Parameter'!$E$4*'Data and Parameter'!$E$5*('Data and Parameter'!$E$6+'Data and Parameter'!$E$7)*'Data and Parameter'!$E$19*'Data and Parameter'!$E$14*'ER calculations'!N4994</f>
        <v>1.1064778895413589</v>
      </c>
    </row>
    <row r="4995" spans="1:15" ht="15">
      <c r="A4995" s="284">
        <v>4991</v>
      </c>
      <c r="B4995" s="287"/>
      <c r="C4995" s="287"/>
      <c r="D4995" s="284" t="s">
        <v>119</v>
      </c>
      <c r="E4995" s="287"/>
      <c r="F4995" s="285" t="s">
        <v>5116</v>
      </c>
      <c r="G4995" s="266" t="s">
        <v>121</v>
      </c>
      <c r="H4995" s="266">
        <f>IF(G4995="Traditional Stove",0.1,0.2)</f>
        <v>0.1</v>
      </c>
      <c r="I4995" s="266">
        <f>YEAR(J4995)</f>
        <v>2023</v>
      </c>
      <c r="J4995" s="267">
        <v>44968</v>
      </c>
      <c r="K4995" s="267">
        <f>J4995+1</f>
        <v>44969</v>
      </c>
      <c r="L4995" s="266">
        <f>IF(M4995&lt;=365,1,2)</f>
        <v>1</v>
      </c>
      <c r="M4995" s="266">
        <f>IF(K4995&lt;$C$1,$C$2-$C$1+1,$C$2-K4995+1)</f>
        <v>78</v>
      </c>
      <c r="N4995" s="268">
        <f>M4995/365</f>
        <v>0.21369863013698631</v>
      </c>
      <c r="O4995" s="269">
        <f>'Data and Parameter'!$E$4*'Data and Parameter'!$E$5*('Data and Parameter'!$E$6+'Data and Parameter'!$E$7)*'Data and Parameter'!$E$19*'Data and Parameter'!$E$14*'ER calculations'!N4995</f>
        <v>1.1064778895413589</v>
      </c>
    </row>
    <row r="4996" spans="1:15" ht="15">
      <c r="A4996" s="284">
        <v>4992</v>
      </c>
      <c r="B4996" s="287"/>
      <c r="C4996" s="287"/>
      <c r="D4996" s="284" t="s">
        <v>119</v>
      </c>
      <c r="E4996" s="287"/>
      <c r="F4996" s="285" t="s">
        <v>5117</v>
      </c>
      <c r="G4996" s="266" t="s">
        <v>121</v>
      </c>
      <c r="H4996" s="266">
        <f>IF(G4996="Traditional Stove",0.1,0.2)</f>
        <v>0.1</v>
      </c>
      <c r="I4996" s="266">
        <f>YEAR(J4996)</f>
        <v>2023</v>
      </c>
      <c r="J4996" s="267">
        <v>44968</v>
      </c>
      <c r="K4996" s="267">
        <f>J4996+1</f>
        <v>44969</v>
      </c>
      <c r="L4996" s="266">
        <f>IF(M4996&lt;=365,1,2)</f>
        <v>1</v>
      </c>
      <c r="M4996" s="266">
        <f>IF(K4996&lt;$C$1,$C$2-$C$1+1,$C$2-K4996+1)</f>
        <v>78</v>
      </c>
      <c r="N4996" s="268">
        <f>M4996/365</f>
        <v>0.21369863013698631</v>
      </c>
      <c r="O4996" s="269">
        <f>'Data and Parameter'!$E$4*'Data and Parameter'!$E$5*('Data and Parameter'!$E$6+'Data and Parameter'!$E$7)*'Data and Parameter'!$E$19*'Data and Parameter'!$E$14*'ER calculations'!N4996</f>
        <v>1.1064778895413589</v>
      </c>
    </row>
    <row r="4997" spans="1:15" ht="15">
      <c r="A4997" s="284">
        <v>4993</v>
      </c>
      <c r="B4997" s="287"/>
      <c r="C4997" s="287"/>
      <c r="D4997" s="284" t="s">
        <v>119</v>
      </c>
      <c r="E4997" s="287"/>
      <c r="F4997" s="285" t="s">
        <v>5118</v>
      </c>
      <c r="G4997" s="266" t="s">
        <v>121</v>
      </c>
      <c r="H4997" s="266">
        <f>IF(G4997="Traditional Stove",0.1,0.2)</f>
        <v>0.1</v>
      </c>
      <c r="I4997" s="266">
        <f>YEAR(J4997)</f>
        <v>2023</v>
      </c>
      <c r="J4997" s="267">
        <v>44968</v>
      </c>
      <c r="K4997" s="267">
        <f>J4997+1</f>
        <v>44969</v>
      </c>
      <c r="L4997" s="266">
        <f>IF(M4997&lt;=365,1,2)</f>
        <v>1</v>
      </c>
      <c r="M4997" s="266">
        <f>IF(K4997&lt;$C$1,$C$2-$C$1+1,$C$2-K4997+1)</f>
        <v>78</v>
      </c>
      <c r="N4997" s="268">
        <f>M4997/365</f>
        <v>0.21369863013698631</v>
      </c>
      <c r="O4997" s="269">
        <f>'Data and Parameter'!$E$4*'Data and Parameter'!$E$5*('Data and Parameter'!$E$6+'Data and Parameter'!$E$7)*'Data and Parameter'!$E$19*'Data and Parameter'!$E$14*'ER calculations'!N4997</f>
        <v>1.1064778895413589</v>
      </c>
    </row>
    <row r="4998" spans="1:15" ht="15">
      <c r="A4998" s="284">
        <v>4994</v>
      </c>
      <c r="B4998" s="287"/>
      <c r="C4998" s="287"/>
      <c r="D4998" s="284" t="s">
        <v>119</v>
      </c>
      <c r="E4998" s="287"/>
      <c r="F4998" s="285" t="s">
        <v>5119</v>
      </c>
      <c r="G4998" s="266" t="s">
        <v>121</v>
      </c>
      <c r="H4998" s="266">
        <f>IF(G4998="Traditional Stove",0.1,0.2)</f>
        <v>0.1</v>
      </c>
      <c r="I4998" s="266">
        <f>YEAR(J4998)</f>
        <v>2023</v>
      </c>
      <c r="J4998" s="267">
        <v>44968</v>
      </c>
      <c r="K4998" s="267">
        <f>J4998+1</f>
        <v>44969</v>
      </c>
      <c r="L4998" s="266">
        <f>IF(M4998&lt;=365,1,2)</f>
        <v>1</v>
      </c>
      <c r="M4998" s="266">
        <f>IF(K4998&lt;$C$1,$C$2-$C$1+1,$C$2-K4998+1)</f>
        <v>78</v>
      </c>
      <c r="N4998" s="268">
        <f>M4998/365</f>
        <v>0.21369863013698631</v>
      </c>
      <c r="O4998" s="269">
        <f>'Data and Parameter'!$E$4*'Data and Parameter'!$E$5*('Data and Parameter'!$E$6+'Data and Parameter'!$E$7)*'Data and Parameter'!$E$19*'Data and Parameter'!$E$14*'ER calculations'!N4998</f>
        <v>1.1064778895413589</v>
      </c>
    </row>
    <row r="4999" spans="1:15" ht="15">
      <c r="A4999" s="284">
        <v>4995</v>
      </c>
      <c r="B4999" s="287"/>
      <c r="C4999" s="287"/>
      <c r="D4999" s="284" t="s">
        <v>119</v>
      </c>
      <c r="E4999" s="287"/>
      <c r="F4999" s="285" t="s">
        <v>5120</v>
      </c>
      <c r="G4999" s="266" t="s">
        <v>121</v>
      </c>
      <c r="H4999" s="266">
        <f>IF(G4999="Traditional Stove",0.1,0.2)</f>
        <v>0.1</v>
      </c>
      <c r="I4999" s="266">
        <f>YEAR(J4999)</f>
        <v>2023</v>
      </c>
      <c r="J4999" s="267">
        <v>44968</v>
      </c>
      <c r="K4999" s="267">
        <f>J4999+1</f>
        <v>44969</v>
      </c>
      <c r="L4999" s="266">
        <f>IF(M4999&lt;=365,1,2)</f>
        <v>1</v>
      </c>
      <c r="M4999" s="266">
        <f>IF(K4999&lt;$C$1,$C$2-$C$1+1,$C$2-K4999+1)</f>
        <v>78</v>
      </c>
      <c r="N4999" s="268">
        <f>M4999/365</f>
        <v>0.21369863013698631</v>
      </c>
      <c r="O4999" s="269">
        <f>'Data and Parameter'!$E$4*'Data and Parameter'!$E$5*('Data and Parameter'!$E$6+'Data and Parameter'!$E$7)*'Data and Parameter'!$E$19*'Data and Parameter'!$E$14*'ER calculations'!N4999</f>
        <v>1.1064778895413589</v>
      </c>
    </row>
    <row r="5000" spans="1:15" ht="15">
      <c r="A5000" s="284">
        <v>4996</v>
      </c>
      <c r="B5000" s="287"/>
      <c r="C5000" s="287"/>
      <c r="D5000" s="284" t="s">
        <v>119</v>
      </c>
      <c r="E5000" s="287"/>
      <c r="F5000" s="285" t="s">
        <v>5121</v>
      </c>
      <c r="G5000" s="266" t="s">
        <v>121</v>
      </c>
      <c r="H5000" s="266">
        <f>IF(G5000="Traditional Stove",0.1,0.2)</f>
        <v>0.1</v>
      </c>
      <c r="I5000" s="266">
        <f>YEAR(J5000)</f>
        <v>2023</v>
      </c>
      <c r="J5000" s="267">
        <v>44968</v>
      </c>
      <c r="K5000" s="267">
        <f>J5000+1</f>
        <v>44969</v>
      </c>
      <c r="L5000" s="266">
        <f>IF(M5000&lt;=365,1,2)</f>
        <v>1</v>
      </c>
      <c r="M5000" s="266">
        <f>IF(K5000&lt;$C$1,$C$2-$C$1+1,$C$2-K5000+1)</f>
        <v>78</v>
      </c>
      <c r="N5000" s="268">
        <f>M5000/365</f>
        <v>0.21369863013698631</v>
      </c>
      <c r="O5000" s="269">
        <f>'Data and Parameter'!$E$4*'Data and Parameter'!$E$5*('Data and Parameter'!$E$6+'Data and Parameter'!$E$7)*'Data and Parameter'!$E$19*'Data and Parameter'!$E$14*'ER calculations'!N5000</f>
        <v>1.1064778895413589</v>
      </c>
    </row>
    <row r="5001" spans="1:15" ht="15">
      <c r="A5001" s="284">
        <v>4997</v>
      </c>
      <c r="B5001" s="287"/>
      <c r="C5001" s="287"/>
      <c r="D5001" s="284" t="s">
        <v>119</v>
      </c>
      <c r="E5001" s="287"/>
      <c r="F5001" s="285" t="s">
        <v>5122</v>
      </c>
      <c r="G5001" s="266" t="s">
        <v>121</v>
      </c>
      <c r="H5001" s="266">
        <f>IF(G5001="Traditional Stove",0.1,0.2)</f>
        <v>0.1</v>
      </c>
      <c r="I5001" s="266">
        <f>YEAR(J5001)</f>
        <v>2023</v>
      </c>
      <c r="J5001" s="267">
        <v>44968</v>
      </c>
      <c r="K5001" s="267">
        <f>J5001+1</f>
        <v>44969</v>
      </c>
      <c r="L5001" s="266">
        <f>IF(M5001&lt;=365,1,2)</f>
        <v>1</v>
      </c>
      <c r="M5001" s="266">
        <f>IF(K5001&lt;$C$1,$C$2-$C$1+1,$C$2-K5001+1)</f>
        <v>78</v>
      </c>
      <c r="N5001" s="268">
        <f>M5001/365</f>
        <v>0.21369863013698631</v>
      </c>
      <c r="O5001" s="269">
        <f>'Data and Parameter'!$E$4*'Data and Parameter'!$E$5*('Data and Parameter'!$E$6+'Data and Parameter'!$E$7)*'Data and Parameter'!$E$19*'Data and Parameter'!$E$14*'ER calculations'!N5001</f>
        <v>1.1064778895413589</v>
      </c>
    </row>
    <row r="5002" spans="1:15" ht="15">
      <c r="A5002" s="284">
        <v>4998</v>
      </c>
      <c r="B5002" s="287"/>
      <c r="C5002" s="287"/>
      <c r="D5002" s="284" t="s">
        <v>119</v>
      </c>
      <c r="E5002" s="287"/>
      <c r="F5002" s="285" t="s">
        <v>5123</v>
      </c>
      <c r="G5002" s="266" t="s">
        <v>121</v>
      </c>
      <c r="H5002" s="266">
        <f>IF(G5002="Traditional Stove",0.1,0.2)</f>
        <v>0.1</v>
      </c>
      <c r="I5002" s="266">
        <f>YEAR(J5002)</f>
        <v>2023</v>
      </c>
      <c r="J5002" s="267">
        <v>44968</v>
      </c>
      <c r="K5002" s="267">
        <f>J5002+1</f>
        <v>44969</v>
      </c>
      <c r="L5002" s="266">
        <f>IF(M5002&lt;=365,1,2)</f>
        <v>1</v>
      </c>
      <c r="M5002" s="266">
        <f>IF(K5002&lt;$C$1,$C$2-$C$1+1,$C$2-K5002+1)</f>
        <v>78</v>
      </c>
      <c r="N5002" s="268">
        <f>M5002/365</f>
        <v>0.21369863013698631</v>
      </c>
      <c r="O5002" s="269">
        <f>'Data and Parameter'!$E$4*'Data and Parameter'!$E$5*('Data and Parameter'!$E$6+'Data and Parameter'!$E$7)*'Data and Parameter'!$E$19*'Data and Parameter'!$E$14*'ER calculations'!N5002</f>
        <v>1.1064778895413589</v>
      </c>
    </row>
    <row r="5003" spans="1:15" ht="15">
      <c r="A5003" s="284">
        <v>4999</v>
      </c>
      <c r="B5003" s="287"/>
      <c r="C5003" s="287"/>
      <c r="D5003" s="284" t="s">
        <v>119</v>
      </c>
      <c r="E5003" s="287"/>
      <c r="F5003" s="285" t="s">
        <v>5124</v>
      </c>
      <c r="G5003" s="266" t="s">
        <v>121</v>
      </c>
      <c r="H5003" s="266">
        <f>IF(G5003="Traditional Stove",0.1,0.2)</f>
        <v>0.1</v>
      </c>
      <c r="I5003" s="266">
        <f>YEAR(J5003)</f>
        <v>2023</v>
      </c>
      <c r="J5003" s="267">
        <v>44968</v>
      </c>
      <c r="K5003" s="267">
        <f>J5003+1</f>
        <v>44969</v>
      </c>
      <c r="L5003" s="266">
        <f>IF(M5003&lt;=365,1,2)</f>
        <v>1</v>
      </c>
      <c r="M5003" s="266">
        <f>IF(K5003&lt;$C$1,$C$2-$C$1+1,$C$2-K5003+1)</f>
        <v>78</v>
      </c>
      <c r="N5003" s="268">
        <f>M5003/365</f>
        <v>0.21369863013698631</v>
      </c>
      <c r="O5003" s="269">
        <f>'Data and Parameter'!$E$4*'Data and Parameter'!$E$5*('Data and Parameter'!$E$6+'Data and Parameter'!$E$7)*'Data and Parameter'!$E$19*'Data and Parameter'!$E$14*'ER calculations'!N5003</f>
        <v>1.1064778895413589</v>
      </c>
    </row>
    <row r="5004" spans="1:15" ht="15">
      <c r="A5004" s="284">
        <v>5000</v>
      </c>
      <c r="B5004" s="287"/>
      <c r="C5004" s="287"/>
      <c r="D5004" s="284" t="s">
        <v>119</v>
      </c>
      <c r="E5004" s="287"/>
      <c r="F5004" s="285" t="s">
        <v>5125</v>
      </c>
      <c r="G5004" s="266" t="s">
        <v>121</v>
      </c>
      <c r="H5004" s="266">
        <f>IF(G5004="Traditional Stove",0.1,0.2)</f>
        <v>0.1</v>
      </c>
      <c r="I5004" s="266">
        <f>YEAR(J5004)</f>
        <v>2023</v>
      </c>
      <c r="J5004" s="267">
        <v>44968</v>
      </c>
      <c r="K5004" s="267">
        <f>J5004+1</f>
        <v>44969</v>
      </c>
      <c r="L5004" s="266">
        <f>IF(M5004&lt;=365,1,2)</f>
        <v>1</v>
      </c>
      <c r="M5004" s="266">
        <f>IF(K5004&lt;$C$1,$C$2-$C$1+1,$C$2-K5004+1)</f>
        <v>78</v>
      </c>
      <c r="N5004" s="268">
        <f>M5004/365</f>
        <v>0.21369863013698631</v>
      </c>
      <c r="O5004" s="269">
        <f>'Data and Parameter'!$E$4*'Data and Parameter'!$E$5*('Data and Parameter'!$E$6+'Data and Parameter'!$E$7)*'Data and Parameter'!$E$19*'Data and Parameter'!$E$14*'ER calculations'!N5004</f>
        <v>1.1064778895413589</v>
      </c>
    </row>
    <row r="5005" spans="1:15" ht="15">
      <c r="A5005" s="284">
        <v>5001</v>
      </c>
      <c r="B5005" s="287"/>
      <c r="C5005" s="287"/>
      <c r="D5005" s="284" t="s">
        <v>119</v>
      </c>
      <c r="E5005" s="287"/>
      <c r="F5005" s="285" t="s">
        <v>5126</v>
      </c>
      <c r="G5005" s="266" t="s">
        <v>121</v>
      </c>
      <c r="H5005" s="266">
        <f>IF(G5005="Traditional Stove",0.1,0.2)</f>
        <v>0.1</v>
      </c>
      <c r="I5005" s="266">
        <f>YEAR(J5005)</f>
        <v>2023</v>
      </c>
      <c r="J5005" s="267">
        <v>44968</v>
      </c>
      <c r="K5005" s="267">
        <f>J5005+1</f>
        <v>44969</v>
      </c>
      <c r="L5005" s="266">
        <f>IF(M5005&lt;=365,1,2)</f>
        <v>1</v>
      </c>
      <c r="M5005" s="266">
        <f>IF(K5005&lt;$C$1,$C$2-$C$1+1,$C$2-K5005+1)</f>
        <v>78</v>
      </c>
      <c r="N5005" s="268">
        <f>M5005/365</f>
        <v>0.21369863013698631</v>
      </c>
      <c r="O5005" s="269">
        <f>'Data and Parameter'!$E$4*'Data and Parameter'!$E$5*('Data and Parameter'!$E$6+'Data and Parameter'!$E$7)*'Data and Parameter'!$E$19*'Data and Parameter'!$E$14*'ER calculations'!N5005</f>
        <v>1.1064778895413589</v>
      </c>
    </row>
    <row r="5006" spans="1:15" ht="15">
      <c r="A5006" s="284">
        <v>5002</v>
      </c>
      <c r="B5006" s="287"/>
      <c r="C5006" s="287"/>
      <c r="D5006" s="284" t="s">
        <v>119</v>
      </c>
      <c r="E5006" s="287"/>
      <c r="F5006" s="285" t="s">
        <v>5127</v>
      </c>
      <c r="G5006" s="266" t="s">
        <v>121</v>
      </c>
      <c r="H5006" s="266">
        <f>IF(G5006="Traditional Stove",0.1,0.2)</f>
        <v>0.1</v>
      </c>
      <c r="I5006" s="266">
        <f>YEAR(J5006)</f>
        <v>2023</v>
      </c>
      <c r="J5006" s="267">
        <v>44968</v>
      </c>
      <c r="K5006" s="267">
        <f>J5006+1</f>
        <v>44969</v>
      </c>
      <c r="L5006" s="266">
        <f>IF(M5006&lt;=365,1,2)</f>
        <v>1</v>
      </c>
      <c r="M5006" s="266">
        <f>IF(K5006&lt;$C$1,$C$2-$C$1+1,$C$2-K5006+1)</f>
        <v>78</v>
      </c>
      <c r="N5006" s="268">
        <f>M5006/365</f>
        <v>0.21369863013698631</v>
      </c>
      <c r="O5006" s="269">
        <f>'Data and Parameter'!$E$4*'Data and Parameter'!$E$5*('Data and Parameter'!$E$6+'Data and Parameter'!$E$7)*'Data and Parameter'!$E$19*'Data and Parameter'!$E$14*'ER calculations'!N5006</f>
        <v>1.1064778895413589</v>
      </c>
    </row>
    <row r="5007" spans="1:15" ht="15">
      <c r="A5007" s="284">
        <v>5003</v>
      </c>
      <c r="B5007" s="287"/>
      <c r="C5007" s="287"/>
      <c r="D5007" s="284" t="s">
        <v>119</v>
      </c>
      <c r="E5007" s="287"/>
      <c r="F5007" s="285" t="s">
        <v>5128</v>
      </c>
      <c r="G5007" s="266" t="s">
        <v>121</v>
      </c>
      <c r="H5007" s="266">
        <f>IF(G5007="Traditional Stove",0.1,0.2)</f>
        <v>0.1</v>
      </c>
      <c r="I5007" s="266">
        <f>YEAR(J5007)</f>
        <v>2023</v>
      </c>
      <c r="J5007" s="267">
        <v>44968</v>
      </c>
      <c r="K5007" s="267">
        <f>J5007+1</f>
        <v>44969</v>
      </c>
      <c r="L5007" s="266">
        <f>IF(M5007&lt;=365,1,2)</f>
        <v>1</v>
      </c>
      <c r="M5007" s="266">
        <f>IF(K5007&lt;$C$1,$C$2-$C$1+1,$C$2-K5007+1)</f>
        <v>78</v>
      </c>
      <c r="N5007" s="268">
        <f>M5007/365</f>
        <v>0.21369863013698631</v>
      </c>
      <c r="O5007" s="269">
        <f>'Data and Parameter'!$E$4*'Data and Parameter'!$E$5*('Data and Parameter'!$E$6+'Data and Parameter'!$E$7)*'Data and Parameter'!$E$19*'Data and Parameter'!$E$14*'ER calculations'!N5007</f>
        <v>1.1064778895413589</v>
      </c>
    </row>
    <row r="5008" spans="1:15" ht="15">
      <c r="A5008" s="284">
        <v>5004</v>
      </c>
      <c r="B5008" s="287"/>
      <c r="C5008" s="287"/>
      <c r="D5008" s="284" t="s">
        <v>119</v>
      </c>
      <c r="E5008" s="287"/>
      <c r="F5008" s="285" t="s">
        <v>5129</v>
      </c>
      <c r="G5008" s="266" t="s">
        <v>121</v>
      </c>
      <c r="H5008" s="266">
        <f>IF(G5008="Traditional Stove",0.1,0.2)</f>
        <v>0.1</v>
      </c>
      <c r="I5008" s="266">
        <f>YEAR(J5008)</f>
        <v>2023</v>
      </c>
      <c r="J5008" s="267">
        <v>44968</v>
      </c>
      <c r="K5008" s="267">
        <f>J5008+1</f>
        <v>44969</v>
      </c>
      <c r="L5008" s="266">
        <f>IF(M5008&lt;=365,1,2)</f>
        <v>1</v>
      </c>
      <c r="M5008" s="266">
        <f>IF(K5008&lt;$C$1,$C$2-$C$1+1,$C$2-K5008+1)</f>
        <v>78</v>
      </c>
      <c r="N5008" s="268">
        <f>M5008/365</f>
        <v>0.21369863013698631</v>
      </c>
      <c r="O5008" s="269">
        <f>'Data and Parameter'!$E$4*'Data and Parameter'!$E$5*('Data and Parameter'!$E$6+'Data and Parameter'!$E$7)*'Data and Parameter'!$E$19*'Data and Parameter'!$E$14*'ER calculations'!N5008</f>
        <v>1.1064778895413589</v>
      </c>
    </row>
    <row r="5009" spans="1:15" ht="15">
      <c r="A5009" s="284">
        <v>5005</v>
      </c>
      <c r="B5009" s="287"/>
      <c r="C5009" s="287"/>
      <c r="D5009" s="284" t="s">
        <v>1376</v>
      </c>
      <c r="E5009" s="287"/>
      <c r="F5009" s="285" t="s">
        <v>5130</v>
      </c>
      <c r="G5009" s="266" t="s">
        <v>121</v>
      </c>
      <c r="H5009" s="266">
        <f>IF(G5009="Traditional Stove",0.1,0.2)</f>
        <v>0.1</v>
      </c>
      <c r="I5009" s="266">
        <f>YEAR(J5009)</f>
        <v>2023</v>
      </c>
      <c r="J5009" s="267">
        <v>44990</v>
      </c>
      <c r="K5009" s="267">
        <f>J5009+1</f>
        <v>44991</v>
      </c>
      <c r="L5009" s="266">
        <f>IF(M5009&lt;=365,1,2)</f>
        <v>1</v>
      </c>
      <c r="M5009" s="266">
        <f>IF(K5009&lt;$C$1,$C$2-$C$1+1,$C$2-K5009+1)</f>
        <v>56</v>
      </c>
      <c r="N5009" s="268">
        <f>M5009/365</f>
        <v>0.15342465753424658</v>
      </c>
      <c r="O5009" s="269">
        <f>'Data and Parameter'!$E$4*'Data and Parameter'!$E$5*('Data and Parameter'!$E$6+'Data and Parameter'!$E$7)*'Data and Parameter'!$E$19*'Data and Parameter'!$E$14*'ER calculations'!N5009</f>
        <v>0.79439438223482184</v>
      </c>
    </row>
    <row r="5010" spans="1:15" ht="15">
      <c r="A5010" s="284">
        <v>5006</v>
      </c>
      <c r="B5010" s="287"/>
      <c r="C5010" s="287"/>
      <c r="D5010" s="284" t="s">
        <v>119</v>
      </c>
      <c r="E5010" s="287"/>
      <c r="F5010" s="285" t="s">
        <v>5131</v>
      </c>
      <c r="G5010" s="266" t="s">
        <v>121</v>
      </c>
      <c r="H5010" s="266">
        <f>IF(G5010="Traditional Stove",0.1,0.2)</f>
        <v>0.1</v>
      </c>
      <c r="I5010" s="266">
        <f>YEAR(J5010)</f>
        <v>2023</v>
      </c>
      <c r="J5010" s="267">
        <v>44968</v>
      </c>
      <c r="K5010" s="267">
        <f>J5010+1</f>
        <v>44969</v>
      </c>
      <c r="L5010" s="266">
        <f>IF(M5010&lt;=365,1,2)</f>
        <v>1</v>
      </c>
      <c r="M5010" s="266">
        <f>IF(K5010&lt;$C$1,$C$2-$C$1+1,$C$2-K5010+1)</f>
        <v>78</v>
      </c>
      <c r="N5010" s="268">
        <f>M5010/365</f>
        <v>0.21369863013698631</v>
      </c>
      <c r="O5010" s="269">
        <f>'Data and Parameter'!$E$4*'Data and Parameter'!$E$5*('Data and Parameter'!$E$6+'Data and Parameter'!$E$7)*'Data and Parameter'!$E$19*'Data and Parameter'!$E$14*'ER calculations'!N5010</f>
        <v>1.1064778895413589</v>
      </c>
    </row>
    <row r="5011" spans="1:15" ht="15">
      <c r="A5011" s="284">
        <v>5007</v>
      </c>
      <c r="B5011" s="287"/>
      <c r="C5011" s="287"/>
      <c r="D5011" s="284" t="s">
        <v>1376</v>
      </c>
      <c r="E5011" s="287"/>
      <c r="F5011" s="285" t="s">
        <v>5132</v>
      </c>
      <c r="G5011" s="266" t="s">
        <v>121</v>
      </c>
      <c r="H5011" s="266">
        <f>IF(G5011="Traditional Stove",0.1,0.2)</f>
        <v>0.1</v>
      </c>
      <c r="I5011" s="266">
        <f>YEAR(J5011)</f>
        <v>2023</v>
      </c>
      <c r="J5011" s="267">
        <v>44990</v>
      </c>
      <c r="K5011" s="267">
        <f>J5011+1</f>
        <v>44991</v>
      </c>
      <c r="L5011" s="266">
        <f>IF(M5011&lt;=365,1,2)</f>
        <v>1</v>
      </c>
      <c r="M5011" s="266">
        <f>IF(K5011&lt;$C$1,$C$2-$C$1+1,$C$2-K5011+1)</f>
        <v>56</v>
      </c>
      <c r="N5011" s="268">
        <f>M5011/365</f>
        <v>0.15342465753424658</v>
      </c>
      <c r="O5011" s="269">
        <f>'Data and Parameter'!$E$4*'Data and Parameter'!$E$5*('Data and Parameter'!$E$6+'Data and Parameter'!$E$7)*'Data and Parameter'!$E$19*'Data and Parameter'!$E$14*'ER calculations'!N5011</f>
        <v>0.79439438223482184</v>
      </c>
    </row>
    <row r="5012" spans="1:15" ht="15">
      <c r="A5012" s="284">
        <v>5008</v>
      </c>
      <c r="B5012" s="287"/>
      <c r="C5012" s="287"/>
      <c r="D5012" s="284" t="s">
        <v>119</v>
      </c>
      <c r="E5012" s="287"/>
      <c r="F5012" s="285" t="s">
        <v>5133</v>
      </c>
      <c r="G5012" s="266" t="s">
        <v>121</v>
      </c>
      <c r="H5012" s="266">
        <f>IF(G5012="Traditional Stove",0.1,0.2)</f>
        <v>0.1</v>
      </c>
      <c r="I5012" s="266">
        <f>YEAR(J5012)</f>
        <v>2023</v>
      </c>
      <c r="J5012" s="267">
        <v>44968</v>
      </c>
      <c r="K5012" s="267">
        <f>J5012+1</f>
        <v>44969</v>
      </c>
      <c r="L5012" s="266">
        <f>IF(M5012&lt;=365,1,2)</f>
        <v>1</v>
      </c>
      <c r="M5012" s="266">
        <f>IF(K5012&lt;$C$1,$C$2-$C$1+1,$C$2-K5012+1)</f>
        <v>78</v>
      </c>
      <c r="N5012" s="268">
        <f>M5012/365</f>
        <v>0.21369863013698631</v>
      </c>
      <c r="O5012" s="269">
        <f>'Data and Parameter'!$E$4*'Data and Parameter'!$E$5*('Data and Parameter'!$E$6+'Data and Parameter'!$E$7)*'Data and Parameter'!$E$19*'Data and Parameter'!$E$14*'ER calculations'!N5012</f>
        <v>1.1064778895413589</v>
      </c>
    </row>
    <row r="5013" spans="1:15" ht="15">
      <c r="A5013" s="284">
        <v>5009</v>
      </c>
      <c r="B5013" s="287"/>
      <c r="C5013" s="287"/>
      <c r="D5013" s="284" t="s">
        <v>119</v>
      </c>
      <c r="E5013" s="287"/>
      <c r="F5013" s="285" t="s">
        <v>5134</v>
      </c>
      <c r="G5013" s="266" t="s">
        <v>121</v>
      </c>
      <c r="H5013" s="266">
        <f>IF(G5013="Traditional Stove",0.1,0.2)</f>
        <v>0.1</v>
      </c>
      <c r="I5013" s="266">
        <f>YEAR(J5013)</f>
        <v>2023</v>
      </c>
      <c r="J5013" s="267">
        <v>44968</v>
      </c>
      <c r="K5013" s="267">
        <f>J5013+1</f>
        <v>44969</v>
      </c>
      <c r="L5013" s="266">
        <f>IF(M5013&lt;=365,1,2)</f>
        <v>1</v>
      </c>
      <c r="M5013" s="266">
        <f>IF(K5013&lt;$C$1,$C$2-$C$1+1,$C$2-K5013+1)</f>
        <v>78</v>
      </c>
      <c r="N5013" s="268">
        <f>M5013/365</f>
        <v>0.21369863013698631</v>
      </c>
      <c r="O5013" s="269">
        <f>'Data and Parameter'!$E$4*'Data and Parameter'!$E$5*('Data and Parameter'!$E$6+'Data and Parameter'!$E$7)*'Data and Parameter'!$E$19*'Data and Parameter'!$E$14*'ER calculations'!N5013</f>
        <v>1.1064778895413589</v>
      </c>
    </row>
    <row r="5014" spans="1:15" ht="15">
      <c r="A5014" s="284">
        <v>5010</v>
      </c>
      <c r="B5014" s="287"/>
      <c r="C5014" s="287"/>
      <c r="D5014" s="284" t="s">
        <v>1376</v>
      </c>
      <c r="E5014" s="287"/>
      <c r="F5014" s="285" t="s">
        <v>5135</v>
      </c>
      <c r="G5014" s="266" t="s">
        <v>121</v>
      </c>
      <c r="H5014" s="266">
        <f>IF(G5014="Traditional Stove",0.1,0.2)</f>
        <v>0.1</v>
      </c>
      <c r="I5014" s="266">
        <f>YEAR(J5014)</f>
        <v>2023</v>
      </c>
      <c r="J5014" s="267">
        <v>44990</v>
      </c>
      <c r="K5014" s="267">
        <f>J5014+1</f>
        <v>44991</v>
      </c>
      <c r="L5014" s="266">
        <f>IF(M5014&lt;=365,1,2)</f>
        <v>1</v>
      </c>
      <c r="M5014" s="266">
        <f>IF(K5014&lt;$C$1,$C$2-$C$1+1,$C$2-K5014+1)</f>
        <v>56</v>
      </c>
      <c r="N5014" s="268">
        <f>M5014/365</f>
        <v>0.15342465753424658</v>
      </c>
      <c r="O5014" s="269">
        <f>'Data and Parameter'!$E$4*'Data and Parameter'!$E$5*('Data and Parameter'!$E$6+'Data and Parameter'!$E$7)*'Data and Parameter'!$E$19*'Data and Parameter'!$E$14*'ER calculations'!N5014</f>
        <v>0.79439438223482184</v>
      </c>
    </row>
    <row r="5015" spans="1:15" ht="15">
      <c r="A5015" s="284">
        <v>5011</v>
      </c>
      <c r="B5015" s="287"/>
      <c r="C5015" s="287"/>
      <c r="D5015" s="284" t="s">
        <v>1376</v>
      </c>
      <c r="E5015" s="287"/>
      <c r="F5015" s="285" t="s">
        <v>5136</v>
      </c>
      <c r="G5015" s="266" t="s">
        <v>121</v>
      </c>
      <c r="H5015" s="266">
        <f>IF(G5015="Traditional Stove",0.1,0.2)</f>
        <v>0.1</v>
      </c>
      <c r="I5015" s="266">
        <f>YEAR(J5015)</f>
        <v>2023</v>
      </c>
      <c r="J5015" s="267">
        <v>44990</v>
      </c>
      <c r="K5015" s="267">
        <f>J5015+1</f>
        <v>44991</v>
      </c>
      <c r="L5015" s="266">
        <f>IF(M5015&lt;=365,1,2)</f>
        <v>1</v>
      </c>
      <c r="M5015" s="266">
        <f>IF(K5015&lt;$C$1,$C$2-$C$1+1,$C$2-K5015+1)</f>
        <v>56</v>
      </c>
      <c r="N5015" s="268">
        <f>M5015/365</f>
        <v>0.15342465753424658</v>
      </c>
      <c r="O5015" s="269">
        <f>'Data and Parameter'!$E$4*'Data and Parameter'!$E$5*('Data and Parameter'!$E$6+'Data and Parameter'!$E$7)*'Data and Parameter'!$E$19*'Data and Parameter'!$E$14*'ER calculations'!N5015</f>
        <v>0.79439438223482184</v>
      </c>
    </row>
    <row r="5016" spans="1:15" ht="15">
      <c r="A5016" s="284">
        <v>5012</v>
      </c>
      <c r="B5016" s="287"/>
      <c r="C5016" s="287"/>
      <c r="D5016" s="284" t="s">
        <v>119</v>
      </c>
      <c r="E5016" s="287"/>
      <c r="F5016" s="285" t="s">
        <v>5137</v>
      </c>
      <c r="G5016" s="266" t="s">
        <v>121</v>
      </c>
      <c r="H5016" s="266">
        <f>IF(G5016="Traditional Stove",0.1,0.2)</f>
        <v>0.1</v>
      </c>
      <c r="I5016" s="266">
        <f>YEAR(J5016)</f>
        <v>2023</v>
      </c>
      <c r="J5016" s="267">
        <v>44968</v>
      </c>
      <c r="K5016" s="267">
        <f>J5016+1</f>
        <v>44969</v>
      </c>
      <c r="L5016" s="266">
        <f>IF(M5016&lt;=365,1,2)</f>
        <v>1</v>
      </c>
      <c r="M5016" s="266">
        <f>IF(K5016&lt;$C$1,$C$2-$C$1+1,$C$2-K5016+1)</f>
        <v>78</v>
      </c>
      <c r="N5016" s="268">
        <f>M5016/365</f>
        <v>0.21369863013698631</v>
      </c>
      <c r="O5016" s="269">
        <f>'Data and Parameter'!$E$4*'Data and Parameter'!$E$5*('Data and Parameter'!$E$6+'Data and Parameter'!$E$7)*'Data and Parameter'!$E$19*'Data and Parameter'!$E$14*'ER calculations'!N5016</f>
        <v>1.1064778895413589</v>
      </c>
    </row>
    <row r="5017" spans="1:15" ht="15">
      <c r="A5017" s="284">
        <v>5013</v>
      </c>
      <c r="B5017" s="287"/>
      <c r="C5017" s="287"/>
      <c r="D5017" s="284" t="s">
        <v>1376</v>
      </c>
      <c r="E5017" s="287"/>
      <c r="F5017" s="285" t="s">
        <v>5138</v>
      </c>
      <c r="G5017" s="266" t="s">
        <v>121</v>
      </c>
      <c r="H5017" s="266">
        <f>IF(G5017="Traditional Stove",0.1,0.2)</f>
        <v>0.1</v>
      </c>
      <c r="I5017" s="266">
        <f>YEAR(J5017)</f>
        <v>2023</v>
      </c>
      <c r="J5017" s="267">
        <v>44990</v>
      </c>
      <c r="K5017" s="267">
        <f>J5017+1</f>
        <v>44991</v>
      </c>
      <c r="L5017" s="266">
        <f>IF(M5017&lt;=365,1,2)</f>
        <v>1</v>
      </c>
      <c r="M5017" s="266">
        <f>IF(K5017&lt;$C$1,$C$2-$C$1+1,$C$2-K5017+1)</f>
        <v>56</v>
      </c>
      <c r="N5017" s="268">
        <f>M5017/365</f>
        <v>0.15342465753424658</v>
      </c>
      <c r="O5017" s="269">
        <f>'Data and Parameter'!$E$4*'Data and Parameter'!$E$5*('Data and Parameter'!$E$6+'Data and Parameter'!$E$7)*'Data and Parameter'!$E$19*'Data and Parameter'!$E$14*'ER calculations'!N5017</f>
        <v>0.79439438223482184</v>
      </c>
    </row>
    <row r="5018" spans="1:15" ht="15">
      <c r="A5018" s="284">
        <v>5014</v>
      </c>
      <c r="B5018" s="287"/>
      <c r="C5018" s="287"/>
      <c r="D5018" s="284" t="s">
        <v>1376</v>
      </c>
      <c r="E5018" s="287"/>
      <c r="F5018" s="285" t="s">
        <v>5139</v>
      </c>
      <c r="G5018" s="266" t="s">
        <v>121</v>
      </c>
      <c r="H5018" s="266">
        <f>IF(G5018="Traditional Stove",0.1,0.2)</f>
        <v>0.1</v>
      </c>
      <c r="I5018" s="266">
        <f>YEAR(J5018)</f>
        <v>2023</v>
      </c>
      <c r="J5018" s="267">
        <v>44990</v>
      </c>
      <c r="K5018" s="267">
        <f>J5018+1</f>
        <v>44991</v>
      </c>
      <c r="L5018" s="266">
        <f>IF(M5018&lt;=365,1,2)</f>
        <v>1</v>
      </c>
      <c r="M5018" s="266">
        <f>IF(K5018&lt;$C$1,$C$2-$C$1+1,$C$2-K5018+1)</f>
        <v>56</v>
      </c>
      <c r="N5018" s="268">
        <f>M5018/365</f>
        <v>0.15342465753424658</v>
      </c>
      <c r="O5018" s="269">
        <f>'Data and Parameter'!$E$4*'Data and Parameter'!$E$5*('Data and Parameter'!$E$6+'Data and Parameter'!$E$7)*'Data and Parameter'!$E$19*'Data and Parameter'!$E$14*'ER calculations'!N5018</f>
        <v>0.79439438223482184</v>
      </c>
    </row>
    <row r="5019" spans="1:15" ht="15">
      <c r="A5019" s="284">
        <v>5015</v>
      </c>
      <c r="B5019" s="287"/>
      <c r="C5019" s="287"/>
      <c r="D5019" s="284" t="s">
        <v>1376</v>
      </c>
      <c r="E5019" s="287"/>
      <c r="F5019" s="285" t="s">
        <v>5140</v>
      </c>
      <c r="G5019" s="266" t="s">
        <v>121</v>
      </c>
      <c r="H5019" s="266">
        <f>IF(G5019="Traditional Stove",0.1,0.2)</f>
        <v>0.1</v>
      </c>
      <c r="I5019" s="266">
        <f>YEAR(J5019)</f>
        <v>2023</v>
      </c>
      <c r="J5019" s="267">
        <v>44990</v>
      </c>
      <c r="K5019" s="267">
        <f>J5019+1</f>
        <v>44991</v>
      </c>
      <c r="L5019" s="266">
        <f>IF(M5019&lt;=365,1,2)</f>
        <v>1</v>
      </c>
      <c r="M5019" s="266">
        <f>IF(K5019&lt;$C$1,$C$2-$C$1+1,$C$2-K5019+1)</f>
        <v>56</v>
      </c>
      <c r="N5019" s="268">
        <f>M5019/365</f>
        <v>0.15342465753424658</v>
      </c>
      <c r="O5019" s="269">
        <f>'Data and Parameter'!$E$4*'Data and Parameter'!$E$5*('Data and Parameter'!$E$6+'Data and Parameter'!$E$7)*'Data and Parameter'!$E$19*'Data and Parameter'!$E$14*'ER calculations'!N5019</f>
        <v>0.79439438223482184</v>
      </c>
    </row>
    <row r="5020" spans="1:15" ht="15">
      <c r="A5020" s="284">
        <v>5016</v>
      </c>
      <c r="B5020" s="287"/>
      <c r="C5020" s="287"/>
      <c r="D5020" s="284" t="s">
        <v>1376</v>
      </c>
      <c r="E5020" s="287"/>
      <c r="F5020" s="285" t="s">
        <v>5141</v>
      </c>
      <c r="G5020" s="266" t="s">
        <v>121</v>
      </c>
      <c r="H5020" s="266">
        <f>IF(G5020="Traditional Stove",0.1,0.2)</f>
        <v>0.1</v>
      </c>
      <c r="I5020" s="266">
        <f>YEAR(J5020)</f>
        <v>2023</v>
      </c>
      <c r="J5020" s="267">
        <v>44990</v>
      </c>
      <c r="K5020" s="267">
        <f>J5020+1</f>
        <v>44991</v>
      </c>
      <c r="L5020" s="266">
        <f>IF(M5020&lt;=365,1,2)</f>
        <v>1</v>
      </c>
      <c r="M5020" s="266">
        <f>IF(K5020&lt;$C$1,$C$2-$C$1+1,$C$2-K5020+1)</f>
        <v>56</v>
      </c>
      <c r="N5020" s="268">
        <f>M5020/365</f>
        <v>0.15342465753424658</v>
      </c>
      <c r="O5020" s="269">
        <f>'Data and Parameter'!$E$4*'Data and Parameter'!$E$5*('Data and Parameter'!$E$6+'Data and Parameter'!$E$7)*'Data and Parameter'!$E$19*'Data and Parameter'!$E$14*'ER calculations'!N5020</f>
        <v>0.79439438223482184</v>
      </c>
    </row>
    <row r="5021" spans="1:15" ht="15">
      <c r="A5021" s="284">
        <v>5017</v>
      </c>
      <c r="B5021" s="287"/>
      <c r="C5021" s="287"/>
      <c r="D5021" s="284" t="s">
        <v>1376</v>
      </c>
      <c r="E5021" s="287"/>
      <c r="F5021" s="285" t="s">
        <v>5142</v>
      </c>
      <c r="G5021" s="266" t="s">
        <v>121</v>
      </c>
      <c r="H5021" s="266">
        <f>IF(G5021="Traditional Stove",0.1,0.2)</f>
        <v>0.1</v>
      </c>
      <c r="I5021" s="266">
        <f>YEAR(J5021)</f>
        <v>2023</v>
      </c>
      <c r="J5021" s="267">
        <v>44990</v>
      </c>
      <c r="K5021" s="267">
        <f>J5021+1</f>
        <v>44991</v>
      </c>
      <c r="L5021" s="266">
        <f>IF(M5021&lt;=365,1,2)</f>
        <v>1</v>
      </c>
      <c r="M5021" s="266">
        <f>IF(K5021&lt;$C$1,$C$2-$C$1+1,$C$2-K5021+1)</f>
        <v>56</v>
      </c>
      <c r="N5021" s="268">
        <f>M5021/365</f>
        <v>0.15342465753424658</v>
      </c>
      <c r="O5021" s="269">
        <f>'Data and Parameter'!$E$4*'Data and Parameter'!$E$5*('Data and Parameter'!$E$6+'Data and Parameter'!$E$7)*'Data and Parameter'!$E$19*'Data and Parameter'!$E$14*'ER calculations'!N5021</f>
        <v>0.79439438223482184</v>
      </c>
    </row>
    <row r="5022" spans="1:15" ht="15">
      <c r="A5022" s="284">
        <v>5018</v>
      </c>
      <c r="B5022" s="287"/>
      <c r="C5022" s="287"/>
      <c r="D5022" s="284" t="s">
        <v>1376</v>
      </c>
      <c r="E5022" s="287"/>
      <c r="F5022" s="285" t="s">
        <v>5143</v>
      </c>
      <c r="G5022" s="266" t="s">
        <v>121</v>
      </c>
      <c r="H5022" s="266">
        <f>IF(G5022="Traditional Stove",0.1,0.2)</f>
        <v>0.1</v>
      </c>
      <c r="I5022" s="266">
        <f>YEAR(J5022)</f>
        <v>2023</v>
      </c>
      <c r="J5022" s="267">
        <v>44990</v>
      </c>
      <c r="K5022" s="267">
        <f>J5022+1</f>
        <v>44991</v>
      </c>
      <c r="L5022" s="266">
        <f>IF(M5022&lt;=365,1,2)</f>
        <v>1</v>
      </c>
      <c r="M5022" s="266">
        <f>IF(K5022&lt;$C$1,$C$2-$C$1+1,$C$2-K5022+1)</f>
        <v>56</v>
      </c>
      <c r="N5022" s="268">
        <f>M5022/365</f>
        <v>0.15342465753424658</v>
      </c>
      <c r="O5022" s="269">
        <f>'Data and Parameter'!$E$4*'Data and Parameter'!$E$5*('Data and Parameter'!$E$6+'Data and Parameter'!$E$7)*'Data and Parameter'!$E$19*'Data and Parameter'!$E$14*'ER calculations'!N5022</f>
        <v>0.79439438223482184</v>
      </c>
    </row>
    <row r="5023" spans="1:15" ht="15">
      <c r="A5023" s="284">
        <v>5019</v>
      </c>
      <c r="B5023" s="287"/>
      <c r="C5023" s="287"/>
      <c r="D5023" s="284" t="s">
        <v>1376</v>
      </c>
      <c r="E5023" s="287"/>
      <c r="F5023" s="285" t="s">
        <v>5144</v>
      </c>
      <c r="G5023" s="266" t="s">
        <v>121</v>
      </c>
      <c r="H5023" s="266">
        <f>IF(G5023="Traditional Stove",0.1,0.2)</f>
        <v>0.1</v>
      </c>
      <c r="I5023" s="266">
        <f>YEAR(J5023)</f>
        <v>2023</v>
      </c>
      <c r="J5023" s="267">
        <v>44990</v>
      </c>
      <c r="K5023" s="267">
        <f>J5023+1</f>
        <v>44991</v>
      </c>
      <c r="L5023" s="266">
        <f>IF(M5023&lt;=365,1,2)</f>
        <v>1</v>
      </c>
      <c r="M5023" s="266">
        <f>IF(K5023&lt;$C$1,$C$2-$C$1+1,$C$2-K5023+1)</f>
        <v>56</v>
      </c>
      <c r="N5023" s="268">
        <f>M5023/365</f>
        <v>0.15342465753424658</v>
      </c>
      <c r="O5023" s="269">
        <f>'Data and Parameter'!$E$4*'Data and Parameter'!$E$5*('Data and Parameter'!$E$6+'Data and Parameter'!$E$7)*'Data and Parameter'!$E$19*'Data and Parameter'!$E$14*'ER calculations'!N5023</f>
        <v>0.79439438223482184</v>
      </c>
    </row>
    <row r="5024" spans="1:15" ht="15">
      <c r="A5024" s="284">
        <v>5020</v>
      </c>
      <c r="B5024" s="287"/>
      <c r="C5024" s="287"/>
      <c r="D5024" s="284" t="s">
        <v>1376</v>
      </c>
      <c r="E5024" s="287"/>
      <c r="F5024" s="285" t="s">
        <v>5145</v>
      </c>
      <c r="G5024" s="266" t="s">
        <v>121</v>
      </c>
      <c r="H5024" s="266">
        <f>IF(G5024="Traditional Stove",0.1,0.2)</f>
        <v>0.1</v>
      </c>
      <c r="I5024" s="266">
        <f>YEAR(J5024)</f>
        <v>2023</v>
      </c>
      <c r="J5024" s="267">
        <v>44990</v>
      </c>
      <c r="K5024" s="267">
        <f>J5024+1</f>
        <v>44991</v>
      </c>
      <c r="L5024" s="266">
        <f>IF(M5024&lt;=365,1,2)</f>
        <v>1</v>
      </c>
      <c r="M5024" s="266">
        <f>IF(K5024&lt;$C$1,$C$2-$C$1+1,$C$2-K5024+1)</f>
        <v>56</v>
      </c>
      <c r="N5024" s="268">
        <f>M5024/365</f>
        <v>0.15342465753424658</v>
      </c>
      <c r="O5024" s="269">
        <f>'Data and Parameter'!$E$4*'Data and Parameter'!$E$5*('Data and Parameter'!$E$6+'Data and Parameter'!$E$7)*'Data and Parameter'!$E$19*'Data and Parameter'!$E$14*'ER calculations'!N5024</f>
        <v>0.79439438223482184</v>
      </c>
    </row>
    <row r="5025" spans="1:15" ht="15">
      <c r="A5025" s="284">
        <v>5021</v>
      </c>
      <c r="B5025" s="287"/>
      <c r="C5025" s="287"/>
      <c r="D5025" s="284" t="s">
        <v>1376</v>
      </c>
      <c r="E5025" s="287"/>
      <c r="F5025" s="285" t="s">
        <v>5146</v>
      </c>
      <c r="G5025" s="266" t="s">
        <v>121</v>
      </c>
      <c r="H5025" s="266">
        <f>IF(G5025="Traditional Stove",0.1,0.2)</f>
        <v>0.1</v>
      </c>
      <c r="I5025" s="266">
        <f>YEAR(J5025)</f>
        <v>2023</v>
      </c>
      <c r="J5025" s="267">
        <v>44990</v>
      </c>
      <c r="K5025" s="267">
        <f>J5025+1</f>
        <v>44991</v>
      </c>
      <c r="L5025" s="266">
        <f>IF(M5025&lt;=365,1,2)</f>
        <v>1</v>
      </c>
      <c r="M5025" s="266">
        <f>IF(K5025&lt;$C$1,$C$2-$C$1+1,$C$2-K5025+1)</f>
        <v>56</v>
      </c>
      <c r="N5025" s="268">
        <f>M5025/365</f>
        <v>0.15342465753424658</v>
      </c>
      <c r="O5025" s="269">
        <f>'Data and Parameter'!$E$4*'Data and Parameter'!$E$5*('Data and Parameter'!$E$6+'Data and Parameter'!$E$7)*'Data and Parameter'!$E$19*'Data and Parameter'!$E$14*'ER calculations'!N5025</f>
        <v>0.79439438223482184</v>
      </c>
    </row>
    <row r="5026" spans="1:15" ht="15">
      <c r="A5026" s="284">
        <v>5022</v>
      </c>
      <c r="B5026" s="287"/>
      <c r="C5026" s="287"/>
      <c r="D5026" s="284" t="s">
        <v>1376</v>
      </c>
      <c r="E5026" s="287"/>
      <c r="F5026" s="285" t="s">
        <v>5147</v>
      </c>
      <c r="G5026" s="266" t="s">
        <v>121</v>
      </c>
      <c r="H5026" s="266">
        <f>IF(G5026="Traditional Stove",0.1,0.2)</f>
        <v>0.1</v>
      </c>
      <c r="I5026" s="266">
        <f>YEAR(J5026)</f>
        <v>2023</v>
      </c>
      <c r="J5026" s="267">
        <v>44990</v>
      </c>
      <c r="K5026" s="267">
        <f>J5026+1</f>
        <v>44991</v>
      </c>
      <c r="L5026" s="266">
        <f>IF(M5026&lt;=365,1,2)</f>
        <v>1</v>
      </c>
      <c r="M5026" s="266">
        <f>IF(K5026&lt;$C$1,$C$2-$C$1+1,$C$2-K5026+1)</f>
        <v>56</v>
      </c>
      <c r="N5026" s="268">
        <f>M5026/365</f>
        <v>0.15342465753424658</v>
      </c>
      <c r="O5026" s="269">
        <f>'Data and Parameter'!$E$4*'Data and Parameter'!$E$5*('Data and Parameter'!$E$6+'Data and Parameter'!$E$7)*'Data and Parameter'!$E$19*'Data and Parameter'!$E$14*'ER calculations'!N5026</f>
        <v>0.79439438223482184</v>
      </c>
    </row>
    <row r="5027" spans="1:15" ht="15">
      <c r="A5027" s="284">
        <v>5023</v>
      </c>
      <c r="B5027" s="287"/>
      <c r="C5027" s="287"/>
      <c r="D5027" s="284" t="s">
        <v>119</v>
      </c>
      <c r="E5027" s="287"/>
      <c r="F5027" s="285" t="s">
        <v>5148</v>
      </c>
      <c r="G5027" s="266" t="s">
        <v>121</v>
      </c>
      <c r="H5027" s="266">
        <f>IF(G5027="Traditional Stove",0.1,0.2)</f>
        <v>0.1</v>
      </c>
      <c r="I5027" s="266">
        <f>YEAR(J5027)</f>
        <v>2023</v>
      </c>
      <c r="J5027" s="267">
        <v>44969</v>
      </c>
      <c r="K5027" s="267">
        <f>J5027+1</f>
        <v>44970</v>
      </c>
      <c r="L5027" s="266">
        <f>IF(M5027&lt;=365,1,2)</f>
        <v>1</v>
      </c>
      <c r="M5027" s="266">
        <f>IF(K5027&lt;$C$1,$C$2-$C$1+1,$C$2-K5027+1)</f>
        <v>77</v>
      </c>
      <c r="N5027" s="268">
        <f>M5027/365</f>
        <v>0.21095890410958903</v>
      </c>
      <c r="O5027" s="269">
        <f>'Data and Parameter'!$E$4*'Data and Parameter'!$E$5*('Data and Parameter'!$E$6+'Data and Parameter'!$E$7)*'Data and Parameter'!$E$19*'Data and Parameter'!$E$14*'ER calculations'!N5027</f>
        <v>1.0922922755728799</v>
      </c>
    </row>
    <row r="5028" spans="1:15" ht="15">
      <c r="A5028" s="284">
        <v>5024</v>
      </c>
      <c r="B5028" s="287"/>
      <c r="C5028" s="287"/>
      <c r="D5028" s="284" t="s">
        <v>119</v>
      </c>
      <c r="E5028" s="287"/>
      <c r="F5028" s="285" t="s">
        <v>5149</v>
      </c>
      <c r="G5028" s="266" t="s">
        <v>121</v>
      </c>
      <c r="H5028" s="266">
        <f>IF(G5028="Traditional Stove",0.1,0.2)</f>
        <v>0.1</v>
      </c>
      <c r="I5028" s="266">
        <f>YEAR(J5028)</f>
        <v>2023</v>
      </c>
      <c r="J5028" s="267">
        <v>44969</v>
      </c>
      <c r="K5028" s="267">
        <f>J5028+1</f>
        <v>44970</v>
      </c>
      <c r="L5028" s="266">
        <f>IF(M5028&lt;=365,1,2)</f>
        <v>1</v>
      </c>
      <c r="M5028" s="266">
        <f>IF(K5028&lt;$C$1,$C$2-$C$1+1,$C$2-K5028+1)</f>
        <v>77</v>
      </c>
      <c r="N5028" s="268">
        <f>M5028/365</f>
        <v>0.21095890410958903</v>
      </c>
      <c r="O5028" s="269">
        <f>'Data and Parameter'!$E$4*'Data and Parameter'!$E$5*('Data and Parameter'!$E$6+'Data and Parameter'!$E$7)*'Data and Parameter'!$E$19*'Data and Parameter'!$E$14*'ER calculations'!N5028</f>
        <v>1.0922922755728799</v>
      </c>
    </row>
    <row r="5029" spans="1:15" ht="15">
      <c r="A5029" s="284">
        <v>5025</v>
      </c>
      <c r="B5029" s="287"/>
      <c r="C5029" s="287"/>
      <c r="D5029" s="284" t="s">
        <v>119</v>
      </c>
      <c r="E5029" s="287"/>
      <c r="F5029" s="285" t="s">
        <v>5150</v>
      </c>
      <c r="G5029" s="266" t="s">
        <v>121</v>
      </c>
      <c r="H5029" s="266">
        <f>IF(G5029="Traditional Stove",0.1,0.2)</f>
        <v>0.1</v>
      </c>
      <c r="I5029" s="266">
        <f>YEAR(J5029)</f>
        <v>2023</v>
      </c>
      <c r="J5029" s="267">
        <v>44969</v>
      </c>
      <c r="K5029" s="267">
        <f>J5029+1</f>
        <v>44970</v>
      </c>
      <c r="L5029" s="266">
        <f>IF(M5029&lt;=365,1,2)</f>
        <v>1</v>
      </c>
      <c r="M5029" s="266">
        <f>IF(K5029&lt;$C$1,$C$2-$C$1+1,$C$2-K5029+1)</f>
        <v>77</v>
      </c>
      <c r="N5029" s="268">
        <f>M5029/365</f>
        <v>0.21095890410958903</v>
      </c>
      <c r="O5029" s="269">
        <f>'Data and Parameter'!$E$4*'Data and Parameter'!$E$5*('Data and Parameter'!$E$6+'Data and Parameter'!$E$7)*'Data and Parameter'!$E$19*'Data and Parameter'!$E$14*'ER calculations'!N5029</f>
        <v>1.0922922755728799</v>
      </c>
    </row>
    <row r="5030" spans="1:15" ht="15">
      <c r="A5030" s="284">
        <v>5026</v>
      </c>
      <c r="B5030" s="287"/>
      <c r="C5030" s="287"/>
      <c r="D5030" s="284" t="s">
        <v>119</v>
      </c>
      <c r="E5030" s="287"/>
      <c r="F5030" s="285" t="s">
        <v>5151</v>
      </c>
      <c r="G5030" s="266" t="s">
        <v>121</v>
      </c>
      <c r="H5030" s="266">
        <f>IF(G5030="Traditional Stove",0.1,0.2)</f>
        <v>0.1</v>
      </c>
      <c r="I5030" s="266">
        <f>YEAR(J5030)</f>
        <v>2023</v>
      </c>
      <c r="J5030" s="267">
        <v>44969</v>
      </c>
      <c r="K5030" s="267">
        <f>J5030+1</f>
        <v>44970</v>
      </c>
      <c r="L5030" s="266">
        <f>IF(M5030&lt;=365,1,2)</f>
        <v>1</v>
      </c>
      <c r="M5030" s="266">
        <f>IF(K5030&lt;$C$1,$C$2-$C$1+1,$C$2-K5030+1)</f>
        <v>77</v>
      </c>
      <c r="N5030" s="268">
        <f>M5030/365</f>
        <v>0.21095890410958903</v>
      </c>
      <c r="O5030" s="269">
        <f>'Data and Parameter'!$E$4*'Data and Parameter'!$E$5*('Data and Parameter'!$E$6+'Data and Parameter'!$E$7)*'Data and Parameter'!$E$19*'Data and Parameter'!$E$14*'ER calculations'!N5030</f>
        <v>1.0922922755728799</v>
      </c>
    </row>
    <row r="5031" spans="1:15" ht="15">
      <c r="A5031" s="284">
        <v>5027</v>
      </c>
      <c r="B5031" s="287"/>
      <c r="C5031" s="287"/>
      <c r="D5031" s="284" t="s">
        <v>119</v>
      </c>
      <c r="E5031" s="287"/>
      <c r="F5031" s="285" t="s">
        <v>5152</v>
      </c>
      <c r="G5031" s="266" t="s">
        <v>121</v>
      </c>
      <c r="H5031" s="266">
        <f>IF(G5031="Traditional Stove",0.1,0.2)</f>
        <v>0.1</v>
      </c>
      <c r="I5031" s="266">
        <f>YEAR(J5031)</f>
        <v>2023</v>
      </c>
      <c r="J5031" s="267">
        <v>44969</v>
      </c>
      <c r="K5031" s="267">
        <f>J5031+1</f>
        <v>44970</v>
      </c>
      <c r="L5031" s="266">
        <f>IF(M5031&lt;=365,1,2)</f>
        <v>1</v>
      </c>
      <c r="M5031" s="266">
        <f>IF(K5031&lt;$C$1,$C$2-$C$1+1,$C$2-K5031+1)</f>
        <v>77</v>
      </c>
      <c r="N5031" s="268">
        <f>M5031/365</f>
        <v>0.21095890410958903</v>
      </c>
      <c r="O5031" s="269">
        <f>'Data and Parameter'!$E$4*'Data and Parameter'!$E$5*('Data and Parameter'!$E$6+'Data and Parameter'!$E$7)*'Data and Parameter'!$E$19*'Data and Parameter'!$E$14*'ER calculations'!N5031</f>
        <v>1.0922922755728799</v>
      </c>
    </row>
    <row r="5032" spans="1:15" ht="15">
      <c r="A5032" s="284">
        <v>5028</v>
      </c>
      <c r="B5032" s="287"/>
      <c r="C5032" s="287"/>
      <c r="D5032" s="284" t="s">
        <v>119</v>
      </c>
      <c r="E5032" s="287"/>
      <c r="F5032" s="285" t="s">
        <v>5153</v>
      </c>
      <c r="G5032" s="266" t="s">
        <v>121</v>
      </c>
      <c r="H5032" s="266">
        <f>IF(G5032="Traditional Stove",0.1,0.2)</f>
        <v>0.1</v>
      </c>
      <c r="I5032" s="266">
        <f>YEAR(J5032)</f>
        <v>2023</v>
      </c>
      <c r="J5032" s="267">
        <v>44969</v>
      </c>
      <c r="K5032" s="267">
        <f>J5032+1</f>
        <v>44970</v>
      </c>
      <c r="L5032" s="266">
        <f>IF(M5032&lt;=365,1,2)</f>
        <v>1</v>
      </c>
      <c r="M5032" s="266">
        <f>IF(K5032&lt;$C$1,$C$2-$C$1+1,$C$2-K5032+1)</f>
        <v>77</v>
      </c>
      <c r="N5032" s="268">
        <f>M5032/365</f>
        <v>0.21095890410958903</v>
      </c>
      <c r="O5032" s="269">
        <f>'Data and Parameter'!$E$4*'Data and Parameter'!$E$5*('Data and Parameter'!$E$6+'Data and Parameter'!$E$7)*'Data and Parameter'!$E$19*'Data and Parameter'!$E$14*'ER calculations'!N5032</f>
        <v>1.0922922755728799</v>
      </c>
    </row>
    <row r="5033" spans="1:15" ht="15">
      <c r="A5033" s="284">
        <v>5029</v>
      </c>
      <c r="B5033" s="287"/>
      <c r="C5033" s="287"/>
      <c r="D5033" s="284" t="s">
        <v>1376</v>
      </c>
      <c r="E5033" s="287"/>
      <c r="F5033" s="285" t="s">
        <v>5154</v>
      </c>
      <c r="G5033" s="266" t="s">
        <v>121</v>
      </c>
      <c r="H5033" s="266">
        <f>IF(G5033="Traditional Stove",0.1,0.2)</f>
        <v>0.1</v>
      </c>
      <c r="I5033" s="266">
        <f>YEAR(J5033)</f>
        <v>2023</v>
      </c>
      <c r="J5033" s="267">
        <v>44990</v>
      </c>
      <c r="K5033" s="267">
        <f>J5033+1</f>
        <v>44991</v>
      </c>
      <c r="L5033" s="266">
        <f>IF(M5033&lt;=365,1,2)</f>
        <v>1</v>
      </c>
      <c r="M5033" s="266">
        <f>IF(K5033&lt;$C$1,$C$2-$C$1+1,$C$2-K5033+1)</f>
        <v>56</v>
      </c>
      <c r="N5033" s="268">
        <f>M5033/365</f>
        <v>0.15342465753424658</v>
      </c>
      <c r="O5033" s="269">
        <f>'Data and Parameter'!$E$4*'Data and Parameter'!$E$5*('Data and Parameter'!$E$6+'Data and Parameter'!$E$7)*'Data and Parameter'!$E$19*'Data and Parameter'!$E$14*'ER calculations'!N5033</f>
        <v>0.79439438223482184</v>
      </c>
    </row>
    <row r="5034" spans="1:15" ht="15">
      <c r="A5034" s="284">
        <v>5030</v>
      </c>
      <c r="B5034" s="287"/>
      <c r="C5034" s="287"/>
      <c r="D5034" s="284" t="s">
        <v>1376</v>
      </c>
      <c r="E5034" s="287"/>
      <c r="F5034" s="285" t="s">
        <v>5155</v>
      </c>
      <c r="G5034" s="266" t="s">
        <v>121</v>
      </c>
      <c r="H5034" s="266">
        <f>IF(G5034="Traditional Stove",0.1,0.2)</f>
        <v>0.1</v>
      </c>
      <c r="I5034" s="266">
        <f>YEAR(J5034)</f>
        <v>2023</v>
      </c>
      <c r="J5034" s="267">
        <v>44990</v>
      </c>
      <c r="K5034" s="267">
        <f>J5034+1</f>
        <v>44991</v>
      </c>
      <c r="L5034" s="266">
        <f>IF(M5034&lt;=365,1,2)</f>
        <v>1</v>
      </c>
      <c r="M5034" s="266">
        <f>IF(K5034&lt;$C$1,$C$2-$C$1+1,$C$2-K5034+1)</f>
        <v>56</v>
      </c>
      <c r="N5034" s="268">
        <f>M5034/365</f>
        <v>0.15342465753424658</v>
      </c>
      <c r="O5034" s="269">
        <f>'Data and Parameter'!$E$4*'Data and Parameter'!$E$5*('Data and Parameter'!$E$6+'Data and Parameter'!$E$7)*'Data and Parameter'!$E$19*'Data and Parameter'!$E$14*'ER calculations'!N5034</f>
        <v>0.79439438223482184</v>
      </c>
    </row>
    <row r="5035" spans="1:15" ht="15">
      <c r="A5035" s="284">
        <v>5031</v>
      </c>
      <c r="B5035" s="287"/>
      <c r="C5035" s="287"/>
      <c r="D5035" s="284" t="s">
        <v>119</v>
      </c>
      <c r="E5035" s="287"/>
      <c r="F5035" s="285" t="s">
        <v>5156</v>
      </c>
      <c r="G5035" s="266" t="s">
        <v>121</v>
      </c>
      <c r="H5035" s="266">
        <f>IF(G5035="Traditional Stove",0.1,0.2)</f>
        <v>0.1</v>
      </c>
      <c r="I5035" s="266">
        <f>YEAR(J5035)</f>
        <v>2023</v>
      </c>
      <c r="J5035" s="267">
        <v>44969</v>
      </c>
      <c r="K5035" s="267">
        <f>J5035+1</f>
        <v>44970</v>
      </c>
      <c r="L5035" s="266">
        <f>IF(M5035&lt;=365,1,2)</f>
        <v>1</v>
      </c>
      <c r="M5035" s="266">
        <f>IF(K5035&lt;$C$1,$C$2-$C$1+1,$C$2-K5035+1)</f>
        <v>77</v>
      </c>
      <c r="N5035" s="268">
        <f>M5035/365</f>
        <v>0.21095890410958903</v>
      </c>
      <c r="O5035" s="269">
        <f>'Data and Parameter'!$E$4*'Data and Parameter'!$E$5*('Data and Parameter'!$E$6+'Data and Parameter'!$E$7)*'Data and Parameter'!$E$19*'Data and Parameter'!$E$14*'ER calculations'!N5035</f>
        <v>1.0922922755728799</v>
      </c>
    </row>
    <row r="5036" spans="1:15" ht="15">
      <c r="A5036" s="284">
        <v>5032</v>
      </c>
      <c r="B5036" s="287"/>
      <c r="C5036" s="287"/>
      <c r="D5036" s="284" t="s">
        <v>119</v>
      </c>
      <c r="E5036" s="287"/>
      <c r="F5036" s="285" t="s">
        <v>5157</v>
      </c>
      <c r="G5036" s="266" t="s">
        <v>121</v>
      </c>
      <c r="H5036" s="266">
        <f>IF(G5036="Traditional Stove",0.1,0.2)</f>
        <v>0.1</v>
      </c>
      <c r="I5036" s="266">
        <f>YEAR(J5036)</f>
        <v>2023</v>
      </c>
      <c r="J5036" s="267">
        <v>44969</v>
      </c>
      <c r="K5036" s="267">
        <f>J5036+1</f>
        <v>44970</v>
      </c>
      <c r="L5036" s="266">
        <f>IF(M5036&lt;=365,1,2)</f>
        <v>1</v>
      </c>
      <c r="M5036" s="266">
        <f>IF(K5036&lt;$C$1,$C$2-$C$1+1,$C$2-K5036+1)</f>
        <v>77</v>
      </c>
      <c r="N5036" s="268">
        <f>M5036/365</f>
        <v>0.21095890410958903</v>
      </c>
      <c r="O5036" s="269">
        <f>'Data and Parameter'!$E$4*'Data and Parameter'!$E$5*('Data and Parameter'!$E$6+'Data and Parameter'!$E$7)*'Data and Parameter'!$E$19*'Data and Parameter'!$E$14*'ER calculations'!N5036</f>
        <v>1.0922922755728799</v>
      </c>
    </row>
    <row r="5037" spans="1:15" ht="15">
      <c r="A5037" s="284">
        <v>5033</v>
      </c>
      <c r="B5037" s="287"/>
      <c r="C5037" s="287"/>
      <c r="D5037" s="284" t="s">
        <v>119</v>
      </c>
      <c r="E5037" s="287"/>
      <c r="F5037" s="285" t="s">
        <v>5158</v>
      </c>
      <c r="G5037" s="266" t="s">
        <v>121</v>
      </c>
      <c r="H5037" s="266">
        <f>IF(G5037="Traditional Stove",0.1,0.2)</f>
        <v>0.1</v>
      </c>
      <c r="I5037" s="266">
        <f>YEAR(J5037)</f>
        <v>2023</v>
      </c>
      <c r="J5037" s="267">
        <v>44969</v>
      </c>
      <c r="K5037" s="267">
        <f>J5037+1</f>
        <v>44970</v>
      </c>
      <c r="L5037" s="266">
        <f>IF(M5037&lt;=365,1,2)</f>
        <v>1</v>
      </c>
      <c r="M5037" s="266">
        <f>IF(K5037&lt;$C$1,$C$2-$C$1+1,$C$2-K5037+1)</f>
        <v>77</v>
      </c>
      <c r="N5037" s="268">
        <f>M5037/365</f>
        <v>0.21095890410958903</v>
      </c>
      <c r="O5037" s="269">
        <f>'Data and Parameter'!$E$4*'Data and Parameter'!$E$5*('Data and Parameter'!$E$6+'Data and Parameter'!$E$7)*'Data and Parameter'!$E$19*'Data and Parameter'!$E$14*'ER calculations'!N5037</f>
        <v>1.0922922755728799</v>
      </c>
    </row>
    <row r="5038" spans="1:15" ht="15">
      <c r="A5038" s="284">
        <v>5034</v>
      </c>
      <c r="B5038" s="287"/>
      <c r="C5038" s="287"/>
      <c r="D5038" s="284" t="s">
        <v>119</v>
      </c>
      <c r="E5038" s="287"/>
      <c r="F5038" s="285" t="s">
        <v>5159</v>
      </c>
      <c r="G5038" s="266" t="s">
        <v>121</v>
      </c>
      <c r="H5038" s="266">
        <f>IF(G5038="Traditional Stove",0.1,0.2)</f>
        <v>0.1</v>
      </c>
      <c r="I5038" s="266">
        <f>YEAR(J5038)</f>
        <v>2023</v>
      </c>
      <c r="J5038" s="267">
        <v>44972</v>
      </c>
      <c r="K5038" s="267">
        <f>J5038+1</f>
        <v>44973</v>
      </c>
      <c r="L5038" s="266">
        <f>IF(M5038&lt;=365,1,2)</f>
        <v>1</v>
      </c>
      <c r="M5038" s="266">
        <f>IF(K5038&lt;$C$1,$C$2-$C$1+1,$C$2-K5038+1)</f>
        <v>74</v>
      </c>
      <c r="N5038" s="268">
        <f>M5038/365</f>
        <v>0.20273972602739726</v>
      </c>
      <c r="O5038" s="269">
        <f>'Data and Parameter'!$E$4*'Data and Parameter'!$E$5*('Data and Parameter'!$E$6+'Data and Parameter'!$E$7)*'Data and Parameter'!$E$19*'Data and Parameter'!$E$14*'ER calculations'!N5038</f>
        <v>1.0497354336674432</v>
      </c>
    </row>
    <row r="5039" spans="1:15" ht="15">
      <c r="A5039" s="284">
        <v>5035</v>
      </c>
      <c r="B5039" s="287"/>
      <c r="C5039" s="287"/>
      <c r="D5039" s="284" t="s">
        <v>1376</v>
      </c>
      <c r="E5039" s="287"/>
      <c r="F5039" s="285" t="s">
        <v>5160</v>
      </c>
      <c r="G5039" s="266" t="s">
        <v>121</v>
      </c>
      <c r="H5039" s="266">
        <f>IF(G5039="Traditional Stove",0.1,0.2)</f>
        <v>0.1</v>
      </c>
      <c r="I5039" s="266">
        <f>YEAR(J5039)</f>
        <v>2023</v>
      </c>
      <c r="J5039" s="267">
        <v>44990</v>
      </c>
      <c r="K5039" s="267">
        <f>J5039+1</f>
        <v>44991</v>
      </c>
      <c r="L5039" s="266">
        <f>IF(M5039&lt;=365,1,2)</f>
        <v>1</v>
      </c>
      <c r="M5039" s="266">
        <f>IF(K5039&lt;$C$1,$C$2-$C$1+1,$C$2-K5039+1)</f>
        <v>56</v>
      </c>
      <c r="N5039" s="268">
        <f>M5039/365</f>
        <v>0.15342465753424658</v>
      </c>
      <c r="O5039" s="269">
        <f>'Data and Parameter'!$E$4*'Data and Parameter'!$E$5*('Data and Parameter'!$E$6+'Data and Parameter'!$E$7)*'Data and Parameter'!$E$19*'Data and Parameter'!$E$14*'ER calculations'!N5039</f>
        <v>0.79439438223482184</v>
      </c>
    </row>
    <row r="5040" spans="1:15" ht="15">
      <c r="A5040" s="284">
        <v>5036</v>
      </c>
      <c r="B5040" s="287"/>
      <c r="C5040" s="287"/>
      <c r="D5040" s="284" t="s">
        <v>119</v>
      </c>
      <c r="E5040" s="287"/>
      <c r="F5040" s="285" t="s">
        <v>5161</v>
      </c>
      <c r="G5040" s="266" t="s">
        <v>121</v>
      </c>
      <c r="H5040" s="266">
        <f>IF(G5040="Traditional Stove",0.1,0.2)</f>
        <v>0.1</v>
      </c>
      <c r="I5040" s="266">
        <f>YEAR(J5040)</f>
        <v>2023</v>
      </c>
      <c r="J5040" s="267">
        <v>44972</v>
      </c>
      <c r="K5040" s="267">
        <f>J5040+1</f>
        <v>44973</v>
      </c>
      <c r="L5040" s="266">
        <f>IF(M5040&lt;=365,1,2)</f>
        <v>1</v>
      </c>
      <c r="M5040" s="266">
        <f>IF(K5040&lt;$C$1,$C$2-$C$1+1,$C$2-K5040+1)</f>
        <v>74</v>
      </c>
      <c r="N5040" s="268">
        <f>M5040/365</f>
        <v>0.20273972602739726</v>
      </c>
      <c r="O5040" s="269">
        <f>'Data and Parameter'!$E$4*'Data and Parameter'!$E$5*('Data and Parameter'!$E$6+'Data and Parameter'!$E$7)*'Data and Parameter'!$E$19*'Data and Parameter'!$E$14*'ER calculations'!N5040</f>
        <v>1.0497354336674432</v>
      </c>
    </row>
    <row r="5041" spans="1:15" ht="15">
      <c r="A5041" s="284">
        <v>5037</v>
      </c>
      <c r="B5041" s="287"/>
      <c r="C5041" s="287"/>
      <c r="D5041" s="284" t="s">
        <v>1376</v>
      </c>
      <c r="E5041" s="287"/>
      <c r="F5041" s="285" t="s">
        <v>5162</v>
      </c>
      <c r="G5041" s="266" t="s">
        <v>121</v>
      </c>
      <c r="H5041" s="266">
        <f>IF(G5041="Traditional Stove",0.1,0.2)</f>
        <v>0.1</v>
      </c>
      <c r="I5041" s="266">
        <f>YEAR(J5041)</f>
        <v>2023</v>
      </c>
      <c r="J5041" s="267">
        <v>44990</v>
      </c>
      <c r="K5041" s="267">
        <f>J5041+1</f>
        <v>44991</v>
      </c>
      <c r="L5041" s="266">
        <f>IF(M5041&lt;=365,1,2)</f>
        <v>1</v>
      </c>
      <c r="M5041" s="266">
        <f>IF(K5041&lt;$C$1,$C$2-$C$1+1,$C$2-K5041+1)</f>
        <v>56</v>
      </c>
      <c r="N5041" s="268">
        <f>M5041/365</f>
        <v>0.15342465753424658</v>
      </c>
      <c r="O5041" s="269">
        <f>'Data and Parameter'!$E$4*'Data and Parameter'!$E$5*('Data and Parameter'!$E$6+'Data and Parameter'!$E$7)*'Data and Parameter'!$E$19*'Data and Parameter'!$E$14*'ER calculations'!N5041</f>
        <v>0.79439438223482184</v>
      </c>
    </row>
    <row r="5042" spans="1:15" ht="15">
      <c r="A5042" s="284">
        <v>5038</v>
      </c>
      <c r="B5042" s="287"/>
      <c r="C5042" s="287"/>
      <c r="D5042" s="284" t="s">
        <v>1376</v>
      </c>
      <c r="E5042" s="287"/>
      <c r="F5042" s="285" t="s">
        <v>5163</v>
      </c>
      <c r="G5042" s="266" t="s">
        <v>121</v>
      </c>
      <c r="H5042" s="266">
        <f>IF(G5042="Traditional Stove",0.1,0.2)</f>
        <v>0.1</v>
      </c>
      <c r="I5042" s="266">
        <f>YEAR(J5042)</f>
        <v>2023</v>
      </c>
      <c r="J5042" s="267">
        <v>44990</v>
      </c>
      <c r="K5042" s="267">
        <f>J5042+1</f>
        <v>44991</v>
      </c>
      <c r="L5042" s="266">
        <f>IF(M5042&lt;=365,1,2)</f>
        <v>1</v>
      </c>
      <c r="M5042" s="266">
        <f>IF(K5042&lt;$C$1,$C$2-$C$1+1,$C$2-K5042+1)</f>
        <v>56</v>
      </c>
      <c r="N5042" s="268">
        <f>M5042/365</f>
        <v>0.15342465753424658</v>
      </c>
      <c r="O5042" s="269">
        <f>'Data and Parameter'!$E$4*'Data and Parameter'!$E$5*('Data and Parameter'!$E$6+'Data and Parameter'!$E$7)*'Data and Parameter'!$E$19*'Data and Parameter'!$E$14*'ER calculations'!N5042</f>
        <v>0.79439438223482184</v>
      </c>
    </row>
    <row r="5043" spans="1:15" ht="15">
      <c r="A5043" s="284">
        <v>5039</v>
      </c>
      <c r="B5043" s="287"/>
      <c r="C5043" s="287"/>
      <c r="D5043" s="284" t="s">
        <v>1376</v>
      </c>
      <c r="E5043" s="287"/>
      <c r="F5043" s="285" t="s">
        <v>5164</v>
      </c>
      <c r="G5043" s="266" t="s">
        <v>121</v>
      </c>
      <c r="H5043" s="266">
        <f>IF(G5043="Traditional Stove",0.1,0.2)</f>
        <v>0.1</v>
      </c>
      <c r="I5043" s="266">
        <f>YEAR(J5043)</f>
        <v>2023</v>
      </c>
      <c r="J5043" s="267">
        <v>44990</v>
      </c>
      <c r="K5043" s="267">
        <f>J5043+1</f>
        <v>44991</v>
      </c>
      <c r="L5043" s="266">
        <f>IF(M5043&lt;=365,1,2)</f>
        <v>1</v>
      </c>
      <c r="M5043" s="266">
        <f>IF(K5043&lt;$C$1,$C$2-$C$1+1,$C$2-K5043+1)</f>
        <v>56</v>
      </c>
      <c r="N5043" s="268">
        <f>M5043/365</f>
        <v>0.15342465753424658</v>
      </c>
      <c r="O5043" s="269">
        <f>'Data and Parameter'!$E$4*'Data and Parameter'!$E$5*('Data and Parameter'!$E$6+'Data and Parameter'!$E$7)*'Data and Parameter'!$E$19*'Data and Parameter'!$E$14*'ER calculations'!N5043</f>
        <v>0.79439438223482184</v>
      </c>
    </row>
    <row r="5044" spans="1:15" ht="15">
      <c r="A5044" s="284">
        <v>5040</v>
      </c>
      <c r="B5044" s="287"/>
      <c r="C5044" s="287"/>
      <c r="D5044" s="284" t="s">
        <v>119</v>
      </c>
      <c r="E5044" s="287"/>
      <c r="F5044" s="285" t="s">
        <v>5165</v>
      </c>
      <c r="G5044" s="266" t="s">
        <v>121</v>
      </c>
      <c r="H5044" s="266">
        <f>IF(G5044="Traditional Stove",0.1,0.2)</f>
        <v>0.1</v>
      </c>
      <c r="I5044" s="266">
        <f>YEAR(J5044)</f>
        <v>2023</v>
      </c>
      <c r="J5044" s="267">
        <v>44996</v>
      </c>
      <c r="K5044" s="267">
        <f>J5044+1</f>
        <v>44997</v>
      </c>
      <c r="L5044" s="266">
        <f>IF(M5044&lt;=365,1,2)</f>
        <v>1</v>
      </c>
      <c r="M5044" s="266">
        <f>IF(K5044&lt;$C$1,$C$2-$C$1+1,$C$2-K5044+1)</f>
        <v>50</v>
      </c>
      <c r="N5044" s="268">
        <f>M5044/365</f>
        <v>0.13698630136986301</v>
      </c>
      <c r="O5044" s="269">
        <f>'Data and Parameter'!$E$4*'Data and Parameter'!$E$5*('Data and Parameter'!$E$6+'Data and Parameter'!$E$7)*'Data and Parameter'!$E$19*'Data and Parameter'!$E$14*'ER calculations'!N5044</f>
        <v>0.70928069842394803</v>
      </c>
    </row>
    <row r="5045" spans="1:15" ht="15">
      <c r="A5045" s="284">
        <v>5041</v>
      </c>
      <c r="B5045" s="287"/>
      <c r="C5045" s="287"/>
      <c r="D5045" s="284" t="s">
        <v>1376</v>
      </c>
      <c r="E5045" s="287"/>
      <c r="F5045" s="285" t="s">
        <v>5166</v>
      </c>
      <c r="G5045" s="266" t="s">
        <v>121</v>
      </c>
      <c r="H5045" s="266">
        <f>IF(G5045="Traditional Stove",0.1,0.2)</f>
        <v>0.1</v>
      </c>
      <c r="I5045" s="266">
        <f>YEAR(J5045)</f>
        <v>2023</v>
      </c>
      <c r="J5045" s="267">
        <v>44990</v>
      </c>
      <c r="K5045" s="267">
        <f>J5045+1</f>
        <v>44991</v>
      </c>
      <c r="L5045" s="266">
        <f>IF(M5045&lt;=365,1,2)</f>
        <v>1</v>
      </c>
      <c r="M5045" s="266">
        <f>IF(K5045&lt;$C$1,$C$2-$C$1+1,$C$2-K5045+1)</f>
        <v>56</v>
      </c>
      <c r="N5045" s="268">
        <f>M5045/365</f>
        <v>0.15342465753424658</v>
      </c>
      <c r="O5045" s="269">
        <f>'Data and Parameter'!$E$4*'Data and Parameter'!$E$5*('Data and Parameter'!$E$6+'Data and Parameter'!$E$7)*'Data and Parameter'!$E$19*'Data and Parameter'!$E$14*'ER calculations'!N5045</f>
        <v>0.79439438223482184</v>
      </c>
    </row>
    <row r="5046" spans="1:15" ht="15">
      <c r="A5046" s="284">
        <v>5042</v>
      </c>
      <c r="B5046" s="287"/>
      <c r="C5046" s="287"/>
      <c r="D5046" s="284" t="s">
        <v>1376</v>
      </c>
      <c r="E5046" s="287"/>
      <c r="F5046" s="285" t="s">
        <v>5167</v>
      </c>
      <c r="G5046" s="266" t="s">
        <v>121</v>
      </c>
      <c r="H5046" s="266">
        <f>IF(G5046="Traditional Stove",0.1,0.2)</f>
        <v>0.1</v>
      </c>
      <c r="I5046" s="266">
        <f>YEAR(J5046)</f>
        <v>2023</v>
      </c>
      <c r="J5046" s="267">
        <v>44990</v>
      </c>
      <c r="K5046" s="267">
        <f>J5046+1</f>
        <v>44991</v>
      </c>
      <c r="L5046" s="266">
        <f>IF(M5046&lt;=365,1,2)</f>
        <v>1</v>
      </c>
      <c r="M5046" s="266">
        <f>IF(K5046&lt;$C$1,$C$2-$C$1+1,$C$2-K5046+1)</f>
        <v>56</v>
      </c>
      <c r="N5046" s="268">
        <f>M5046/365</f>
        <v>0.15342465753424658</v>
      </c>
      <c r="O5046" s="269">
        <f>'Data and Parameter'!$E$4*'Data and Parameter'!$E$5*('Data and Parameter'!$E$6+'Data and Parameter'!$E$7)*'Data and Parameter'!$E$19*'Data and Parameter'!$E$14*'ER calculations'!N5046</f>
        <v>0.79439438223482184</v>
      </c>
    </row>
    <row r="5047" spans="1:15" ht="15">
      <c r="A5047" s="284">
        <v>5043</v>
      </c>
      <c r="B5047" s="287"/>
      <c r="C5047" s="287"/>
      <c r="D5047" s="284" t="s">
        <v>119</v>
      </c>
      <c r="E5047" s="287"/>
      <c r="F5047" s="285" t="s">
        <v>5168</v>
      </c>
      <c r="G5047" s="266" t="s">
        <v>121</v>
      </c>
      <c r="H5047" s="266">
        <f>IF(G5047="Traditional Stove",0.1,0.2)</f>
        <v>0.1</v>
      </c>
      <c r="I5047" s="266">
        <f>YEAR(J5047)</f>
        <v>2023</v>
      </c>
      <c r="J5047" s="267">
        <v>44969</v>
      </c>
      <c r="K5047" s="267">
        <f>J5047+1</f>
        <v>44970</v>
      </c>
      <c r="L5047" s="266">
        <f>IF(M5047&lt;=365,1,2)</f>
        <v>1</v>
      </c>
      <c r="M5047" s="266">
        <f>IF(K5047&lt;$C$1,$C$2-$C$1+1,$C$2-K5047+1)</f>
        <v>77</v>
      </c>
      <c r="N5047" s="268">
        <f>M5047/365</f>
        <v>0.21095890410958903</v>
      </c>
      <c r="O5047" s="269">
        <f>'Data and Parameter'!$E$4*'Data and Parameter'!$E$5*('Data and Parameter'!$E$6+'Data and Parameter'!$E$7)*'Data and Parameter'!$E$19*'Data and Parameter'!$E$14*'ER calculations'!N5047</f>
        <v>1.0922922755728799</v>
      </c>
    </row>
    <row r="5048" spans="1:15" ht="15">
      <c r="A5048" s="284">
        <v>5044</v>
      </c>
      <c r="B5048" s="287"/>
      <c r="C5048" s="287"/>
      <c r="D5048" s="284" t="s">
        <v>119</v>
      </c>
      <c r="E5048" s="287"/>
      <c r="F5048" s="285" t="s">
        <v>5169</v>
      </c>
      <c r="G5048" s="266" t="s">
        <v>121</v>
      </c>
      <c r="H5048" s="266">
        <f>IF(G5048="Traditional Stove",0.1,0.2)</f>
        <v>0.1</v>
      </c>
      <c r="I5048" s="266">
        <f>YEAR(J5048)</f>
        <v>2023</v>
      </c>
      <c r="J5048" s="267">
        <v>44996</v>
      </c>
      <c r="K5048" s="267">
        <f>J5048+1</f>
        <v>44997</v>
      </c>
      <c r="L5048" s="266">
        <f>IF(M5048&lt;=365,1,2)</f>
        <v>1</v>
      </c>
      <c r="M5048" s="266">
        <f>IF(K5048&lt;$C$1,$C$2-$C$1+1,$C$2-K5048+1)</f>
        <v>50</v>
      </c>
      <c r="N5048" s="268">
        <f>M5048/365</f>
        <v>0.13698630136986301</v>
      </c>
      <c r="O5048" s="269">
        <f>'Data and Parameter'!$E$4*'Data and Parameter'!$E$5*('Data and Parameter'!$E$6+'Data and Parameter'!$E$7)*'Data and Parameter'!$E$19*'Data and Parameter'!$E$14*'ER calculations'!N5048</f>
        <v>0.70928069842394803</v>
      </c>
    </row>
    <row r="5049" spans="1:15" ht="15">
      <c r="A5049" s="284">
        <v>5045</v>
      </c>
      <c r="B5049" s="287"/>
      <c r="C5049" s="287"/>
      <c r="D5049" s="284" t="s">
        <v>119</v>
      </c>
      <c r="E5049" s="287"/>
      <c r="F5049" s="285" t="s">
        <v>5170</v>
      </c>
      <c r="G5049" s="266" t="s">
        <v>121</v>
      </c>
      <c r="H5049" s="266">
        <f>IF(G5049="Traditional Stove",0.1,0.2)</f>
        <v>0.1</v>
      </c>
      <c r="I5049" s="266">
        <f>YEAR(J5049)</f>
        <v>2023</v>
      </c>
      <c r="J5049" s="267">
        <v>44996</v>
      </c>
      <c r="K5049" s="267">
        <f>J5049+1</f>
        <v>44997</v>
      </c>
      <c r="L5049" s="266">
        <f>IF(M5049&lt;=365,1,2)</f>
        <v>1</v>
      </c>
      <c r="M5049" s="266">
        <f>IF(K5049&lt;$C$1,$C$2-$C$1+1,$C$2-K5049+1)</f>
        <v>50</v>
      </c>
      <c r="N5049" s="268">
        <f>M5049/365</f>
        <v>0.13698630136986301</v>
      </c>
      <c r="O5049" s="269">
        <f>'Data and Parameter'!$E$4*'Data and Parameter'!$E$5*('Data and Parameter'!$E$6+'Data and Parameter'!$E$7)*'Data and Parameter'!$E$19*'Data and Parameter'!$E$14*'ER calculations'!N5049</f>
        <v>0.70928069842394803</v>
      </c>
    </row>
    <row r="5050" spans="1:15" ht="15">
      <c r="A5050" s="284">
        <v>5046</v>
      </c>
      <c r="B5050" s="287"/>
      <c r="C5050" s="287"/>
      <c r="D5050" s="284" t="s">
        <v>119</v>
      </c>
      <c r="E5050" s="287"/>
      <c r="F5050" s="285" t="s">
        <v>5171</v>
      </c>
      <c r="G5050" s="266" t="s">
        <v>121</v>
      </c>
      <c r="H5050" s="266">
        <f>IF(G5050="Traditional Stove",0.1,0.2)</f>
        <v>0.1</v>
      </c>
      <c r="I5050" s="266">
        <f>YEAR(J5050)</f>
        <v>2023</v>
      </c>
      <c r="J5050" s="267">
        <v>44969</v>
      </c>
      <c r="K5050" s="267">
        <f>J5050+1</f>
        <v>44970</v>
      </c>
      <c r="L5050" s="266">
        <f>IF(M5050&lt;=365,1,2)</f>
        <v>1</v>
      </c>
      <c r="M5050" s="266">
        <f>IF(K5050&lt;$C$1,$C$2-$C$1+1,$C$2-K5050+1)</f>
        <v>77</v>
      </c>
      <c r="N5050" s="268">
        <f>M5050/365</f>
        <v>0.21095890410958903</v>
      </c>
      <c r="O5050" s="269">
        <f>'Data and Parameter'!$E$4*'Data and Parameter'!$E$5*('Data and Parameter'!$E$6+'Data and Parameter'!$E$7)*'Data and Parameter'!$E$19*'Data and Parameter'!$E$14*'ER calculations'!N5050</f>
        <v>1.0922922755728799</v>
      </c>
    </row>
    <row r="5051" spans="1:15" ht="15">
      <c r="A5051" s="284">
        <v>5047</v>
      </c>
      <c r="B5051" s="287"/>
      <c r="C5051" s="287"/>
      <c r="D5051" s="284" t="s">
        <v>1054</v>
      </c>
      <c r="E5051" s="287"/>
      <c r="F5051" s="285" t="s">
        <v>5172</v>
      </c>
      <c r="G5051" s="266" t="s">
        <v>121</v>
      </c>
      <c r="H5051" s="266">
        <f>IF(G5051="Traditional Stove",0.1,0.2)</f>
        <v>0.1</v>
      </c>
      <c r="I5051" s="266">
        <f>YEAR(J5051)</f>
        <v>2023</v>
      </c>
      <c r="J5051" s="267">
        <v>44964</v>
      </c>
      <c r="K5051" s="267">
        <f>J5051+1</f>
        <v>44965</v>
      </c>
      <c r="L5051" s="266">
        <f>IF(M5051&lt;=365,1,2)</f>
        <v>1</v>
      </c>
      <c r="M5051" s="266">
        <f>IF(K5051&lt;$C$1,$C$2-$C$1+1,$C$2-K5051+1)</f>
        <v>82</v>
      </c>
      <c r="N5051" s="268">
        <f>M5051/365</f>
        <v>0.22465753424657534</v>
      </c>
      <c r="O5051" s="269">
        <f>'Data and Parameter'!$E$4*'Data and Parameter'!$E$5*('Data and Parameter'!$E$6+'Data and Parameter'!$E$7)*'Data and Parameter'!$E$19*'Data and Parameter'!$E$14*'ER calculations'!N5051</f>
        <v>1.1632203454152747</v>
      </c>
    </row>
    <row r="5052" spans="1:15" ht="15">
      <c r="A5052" s="284">
        <v>5048</v>
      </c>
      <c r="B5052" s="287"/>
      <c r="C5052" s="287"/>
      <c r="D5052" s="284" t="s">
        <v>119</v>
      </c>
      <c r="E5052" s="287"/>
      <c r="F5052" s="285" t="s">
        <v>5173</v>
      </c>
      <c r="G5052" s="266" t="s">
        <v>121</v>
      </c>
      <c r="H5052" s="266">
        <f>IF(G5052="Traditional Stove",0.1,0.2)</f>
        <v>0.1</v>
      </c>
      <c r="I5052" s="266">
        <f>YEAR(J5052)</f>
        <v>2023</v>
      </c>
      <c r="J5052" s="267">
        <v>44969</v>
      </c>
      <c r="K5052" s="267">
        <f>J5052+1</f>
        <v>44970</v>
      </c>
      <c r="L5052" s="266">
        <f>IF(M5052&lt;=365,1,2)</f>
        <v>1</v>
      </c>
      <c r="M5052" s="266">
        <f>IF(K5052&lt;$C$1,$C$2-$C$1+1,$C$2-K5052+1)</f>
        <v>77</v>
      </c>
      <c r="N5052" s="268">
        <f>M5052/365</f>
        <v>0.21095890410958903</v>
      </c>
      <c r="O5052" s="269">
        <f>'Data and Parameter'!$E$4*'Data and Parameter'!$E$5*('Data and Parameter'!$E$6+'Data and Parameter'!$E$7)*'Data and Parameter'!$E$19*'Data and Parameter'!$E$14*'ER calculations'!N5052</f>
        <v>1.0922922755728799</v>
      </c>
    </row>
    <row r="5053" spans="1:15" ht="15">
      <c r="A5053" s="284">
        <v>5049</v>
      </c>
      <c r="B5053" s="287"/>
      <c r="C5053" s="287"/>
      <c r="D5053" s="284" t="s">
        <v>119</v>
      </c>
      <c r="E5053" s="287"/>
      <c r="F5053" s="285" t="s">
        <v>5174</v>
      </c>
      <c r="G5053" s="266" t="s">
        <v>121</v>
      </c>
      <c r="H5053" s="266">
        <f>IF(G5053="Traditional Stove",0.1,0.2)</f>
        <v>0.1</v>
      </c>
      <c r="I5053" s="266">
        <f>YEAR(J5053)</f>
        <v>2023</v>
      </c>
      <c r="J5053" s="267">
        <v>44996</v>
      </c>
      <c r="K5053" s="267">
        <f>J5053+1</f>
        <v>44997</v>
      </c>
      <c r="L5053" s="266">
        <f>IF(M5053&lt;=365,1,2)</f>
        <v>1</v>
      </c>
      <c r="M5053" s="266">
        <f>IF(K5053&lt;$C$1,$C$2-$C$1+1,$C$2-K5053+1)</f>
        <v>50</v>
      </c>
      <c r="N5053" s="268">
        <f>M5053/365</f>
        <v>0.13698630136986301</v>
      </c>
      <c r="O5053" s="269">
        <f>'Data and Parameter'!$E$4*'Data and Parameter'!$E$5*('Data and Parameter'!$E$6+'Data and Parameter'!$E$7)*'Data and Parameter'!$E$19*'Data and Parameter'!$E$14*'ER calculations'!N5053</f>
        <v>0.70928069842394803</v>
      </c>
    </row>
    <row r="5054" spans="1:15" ht="15">
      <c r="A5054" s="284">
        <v>5050</v>
      </c>
      <c r="B5054" s="287"/>
      <c r="C5054" s="287"/>
      <c r="D5054" s="284" t="s">
        <v>119</v>
      </c>
      <c r="E5054" s="287"/>
      <c r="F5054" s="285" t="s">
        <v>5175</v>
      </c>
      <c r="G5054" s="266" t="s">
        <v>121</v>
      </c>
      <c r="H5054" s="266">
        <f>IF(G5054="Traditional Stove",0.1,0.2)</f>
        <v>0.1</v>
      </c>
      <c r="I5054" s="266">
        <f>YEAR(J5054)</f>
        <v>2023</v>
      </c>
      <c r="J5054" s="267">
        <v>44969</v>
      </c>
      <c r="K5054" s="267">
        <f>J5054+1</f>
        <v>44970</v>
      </c>
      <c r="L5054" s="266">
        <f>IF(M5054&lt;=365,1,2)</f>
        <v>1</v>
      </c>
      <c r="M5054" s="266">
        <f>IF(K5054&lt;$C$1,$C$2-$C$1+1,$C$2-K5054+1)</f>
        <v>77</v>
      </c>
      <c r="N5054" s="268">
        <f>M5054/365</f>
        <v>0.21095890410958903</v>
      </c>
      <c r="O5054" s="269">
        <f>'Data and Parameter'!$E$4*'Data and Parameter'!$E$5*('Data and Parameter'!$E$6+'Data and Parameter'!$E$7)*'Data and Parameter'!$E$19*'Data and Parameter'!$E$14*'ER calculations'!N5054</f>
        <v>1.0922922755728799</v>
      </c>
    </row>
    <row r="5055" spans="1:15" ht="15">
      <c r="A5055" s="284">
        <v>5051</v>
      </c>
      <c r="B5055" s="287"/>
      <c r="C5055" s="287"/>
      <c r="D5055" s="284" t="s">
        <v>1054</v>
      </c>
      <c r="E5055" s="287"/>
      <c r="F5055" s="285" t="s">
        <v>5176</v>
      </c>
      <c r="G5055" s="266" t="s">
        <v>121</v>
      </c>
      <c r="H5055" s="266">
        <f>IF(G5055="Traditional Stove",0.1,0.2)</f>
        <v>0.1</v>
      </c>
      <c r="I5055" s="266">
        <f>YEAR(J5055)</f>
        <v>2023</v>
      </c>
      <c r="J5055" s="267">
        <v>44964</v>
      </c>
      <c r="K5055" s="267">
        <f>J5055+1</f>
        <v>44965</v>
      </c>
      <c r="L5055" s="266">
        <f>IF(M5055&lt;=365,1,2)</f>
        <v>1</v>
      </c>
      <c r="M5055" s="266">
        <f>IF(K5055&lt;$C$1,$C$2-$C$1+1,$C$2-K5055+1)</f>
        <v>82</v>
      </c>
      <c r="N5055" s="268">
        <f>M5055/365</f>
        <v>0.22465753424657534</v>
      </c>
      <c r="O5055" s="269">
        <f>'Data and Parameter'!$E$4*'Data and Parameter'!$E$5*('Data and Parameter'!$E$6+'Data and Parameter'!$E$7)*'Data and Parameter'!$E$19*'Data and Parameter'!$E$14*'ER calculations'!N5055</f>
        <v>1.1632203454152747</v>
      </c>
    </row>
    <row r="5056" spans="1:15" ht="15">
      <c r="A5056" s="284">
        <v>5052</v>
      </c>
      <c r="B5056" s="287"/>
      <c r="C5056" s="287"/>
      <c r="D5056" s="284" t="s">
        <v>119</v>
      </c>
      <c r="E5056" s="287"/>
      <c r="F5056" s="285" t="s">
        <v>5177</v>
      </c>
      <c r="G5056" s="266" t="s">
        <v>121</v>
      </c>
      <c r="H5056" s="266">
        <f>IF(G5056="Traditional Stove",0.1,0.2)</f>
        <v>0.1</v>
      </c>
      <c r="I5056" s="266">
        <f>YEAR(J5056)</f>
        <v>2023</v>
      </c>
      <c r="J5056" s="267">
        <v>44996</v>
      </c>
      <c r="K5056" s="267">
        <f>J5056+1</f>
        <v>44997</v>
      </c>
      <c r="L5056" s="266">
        <f>IF(M5056&lt;=365,1,2)</f>
        <v>1</v>
      </c>
      <c r="M5056" s="266">
        <f>IF(K5056&lt;$C$1,$C$2-$C$1+1,$C$2-K5056+1)</f>
        <v>50</v>
      </c>
      <c r="N5056" s="268">
        <f>M5056/365</f>
        <v>0.13698630136986301</v>
      </c>
      <c r="O5056" s="269">
        <f>'Data and Parameter'!$E$4*'Data and Parameter'!$E$5*('Data and Parameter'!$E$6+'Data and Parameter'!$E$7)*'Data and Parameter'!$E$19*'Data and Parameter'!$E$14*'ER calculations'!N5056</f>
        <v>0.70928069842394803</v>
      </c>
    </row>
    <row r="5057" spans="1:15" ht="15">
      <c r="A5057" s="284">
        <v>5053</v>
      </c>
      <c r="B5057" s="287"/>
      <c r="C5057" s="287"/>
      <c r="D5057" s="284" t="s">
        <v>1054</v>
      </c>
      <c r="E5057" s="287"/>
      <c r="F5057" s="285" t="s">
        <v>5178</v>
      </c>
      <c r="G5057" s="266" t="s">
        <v>121</v>
      </c>
      <c r="H5057" s="266">
        <f>IF(G5057="Traditional Stove",0.1,0.2)</f>
        <v>0.1</v>
      </c>
      <c r="I5057" s="266">
        <f>YEAR(J5057)</f>
        <v>2023</v>
      </c>
      <c r="J5057" s="267">
        <v>44964</v>
      </c>
      <c r="K5057" s="267">
        <f>J5057+1</f>
        <v>44965</v>
      </c>
      <c r="L5057" s="266">
        <f>IF(M5057&lt;=365,1,2)</f>
        <v>1</v>
      </c>
      <c r="M5057" s="266">
        <f>IF(K5057&lt;$C$1,$C$2-$C$1+1,$C$2-K5057+1)</f>
        <v>82</v>
      </c>
      <c r="N5057" s="268">
        <f>M5057/365</f>
        <v>0.22465753424657534</v>
      </c>
      <c r="O5057" s="269">
        <f>'Data and Parameter'!$E$4*'Data and Parameter'!$E$5*('Data and Parameter'!$E$6+'Data and Parameter'!$E$7)*'Data and Parameter'!$E$19*'Data and Parameter'!$E$14*'ER calculations'!N5057</f>
        <v>1.1632203454152747</v>
      </c>
    </row>
    <row r="5058" spans="1:15" ht="15">
      <c r="A5058" s="284">
        <v>5054</v>
      </c>
      <c r="B5058" s="287"/>
      <c r="C5058" s="287"/>
      <c r="D5058" s="284" t="s">
        <v>1054</v>
      </c>
      <c r="E5058" s="287"/>
      <c r="F5058" s="285" t="s">
        <v>5179</v>
      </c>
      <c r="G5058" s="266" t="s">
        <v>121</v>
      </c>
      <c r="H5058" s="266">
        <f>IF(G5058="Traditional Stove",0.1,0.2)</f>
        <v>0.1</v>
      </c>
      <c r="I5058" s="266">
        <f>YEAR(J5058)</f>
        <v>2023</v>
      </c>
      <c r="J5058" s="267">
        <v>44963</v>
      </c>
      <c r="K5058" s="267">
        <f>J5058+1</f>
        <v>44964</v>
      </c>
      <c r="L5058" s="266">
        <f>IF(M5058&lt;=365,1,2)</f>
        <v>1</v>
      </c>
      <c r="M5058" s="266">
        <f>IF(K5058&lt;$C$1,$C$2-$C$1+1,$C$2-K5058+1)</f>
        <v>83</v>
      </c>
      <c r="N5058" s="268">
        <f>M5058/365</f>
        <v>0.22739726027397261</v>
      </c>
      <c r="O5058" s="269">
        <f>'Data and Parameter'!$E$4*'Data and Parameter'!$E$5*('Data and Parameter'!$E$6+'Data and Parameter'!$E$7)*'Data and Parameter'!$E$19*'Data and Parameter'!$E$14*'ER calculations'!N5058</f>
        <v>1.1774059593837538</v>
      </c>
    </row>
    <row r="5059" spans="1:15" ht="15">
      <c r="A5059" s="284">
        <v>5055</v>
      </c>
      <c r="B5059" s="287"/>
      <c r="C5059" s="287"/>
      <c r="D5059" s="284" t="s">
        <v>119</v>
      </c>
      <c r="E5059" s="287"/>
      <c r="F5059" s="285" t="s">
        <v>5180</v>
      </c>
      <c r="G5059" s="266" t="s">
        <v>121</v>
      </c>
      <c r="H5059" s="266">
        <f>IF(G5059="Traditional Stove",0.1,0.2)</f>
        <v>0.1</v>
      </c>
      <c r="I5059" s="266">
        <f>YEAR(J5059)</f>
        <v>2023</v>
      </c>
      <c r="J5059" s="267">
        <v>44996</v>
      </c>
      <c r="K5059" s="267">
        <f>J5059+1</f>
        <v>44997</v>
      </c>
      <c r="L5059" s="266">
        <f>IF(M5059&lt;=365,1,2)</f>
        <v>1</v>
      </c>
      <c r="M5059" s="266">
        <f>IF(K5059&lt;$C$1,$C$2-$C$1+1,$C$2-K5059+1)</f>
        <v>50</v>
      </c>
      <c r="N5059" s="268">
        <f>M5059/365</f>
        <v>0.13698630136986301</v>
      </c>
      <c r="O5059" s="269">
        <f>'Data and Parameter'!$E$4*'Data and Parameter'!$E$5*('Data and Parameter'!$E$6+'Data and Parameter'!$E$7)*'Data and Parameter'!$E$19*'Data and Parameter'!$E$14*'ER calculations'!N5059</f>
        <v>0.70928069842394803</v>
      </c>
    </row>
    <row r="5060" spans="1:15" ht="15">
      <c r="A5060" s="284">
        <v>5056</v>
      </c>
      <c r="B5060" s="287"/>
      <c r="C5060" s="287"/>
      <c r="D5060" s="284" t="s">
        <v>1054</v>
      </c>
      <c r="E5060" s="287"/>
      <c r="F5060" s="285" t="s">
        <v>5181</v>
      </c>
      <c r="G5060" s="266" t="s">
        <v>121</v>
      </c>
      <c r="H5060" s="266">
        <f>IF(G5060="Traditional Stove",0.1,0.2)</f>
        <v>0.1</v>
      </c>
      <c r="I5060" s="266">
        <f>YEAR(J5060)</f>
        <v>2023</v>
      </c>
      <c r="J5060" s="267">
        <v>44963</v>
      </c>
      <c r="K5060" s="267">
        <f>J5060+1</f>
        <v>44964</v>
      </c>
      <c r="L5060" s="266">
        <f>IF(M5060&lt;=365,1,2)</f>
        <v>1</v>
      </c>
      <c r="M5060" s="266">
        <f>IF(K5060&lt;$C$1,$C$2-$C$1+1,$C$2-K5060+1)</f>
        <v>83</v>
      </c>
      <c r="N5060" s="268">
        <f>M5060/365</f>
        <v>0.22739726027397261</v>
      </c>
      <c r="O5060" s="269">
        <f>'Data and Parameter'!$E$4*'Data and Parameter'!$E$5*('Data and Parameter'!$E$6+'Data and Parameter'!$E$7)*'Data and Parameter'!$E$19*'Data and Parameter'!$E$14*'ER calculations'!N5060</f>
        <v>1.1774059593837538</v>
      </c>
    </row>
    <row r="5061" spans="1:15" ht="15">
      <c r="A5061" s="284">
        <v>5057</v>
      </c>
      <c r="B5061" s="287"/>
      <c r="C5061" s="287"/>
      <c r="D5061" s="284" t="s">
        <v>119</v>
      </c>
      <c r="E5061" s="287"/>
      <c r="F5061" s="285" t="s">
        <v>5182</v>
      </c>
      <c r="G5061" s="266" t="s">
        <v>121</v>
      </c>
      <c r="H5061" s="266">
        <f>IF(G5061="Traditional Stove",0.1,0.2)</f>
        <v>0.1</v>
      </c>
      <c r="I5061" s="266">
        <f>YEAR(J5061)</f>
        <v>2023</v>
      </c>
      <c r="J5061" s="267">
        <v>44996</v>
      </c>
      <c r="K5061" s="267">
        <f>J5061+1</f>
        <v>44997</v>
      </c>
      <c r="L5061" s="266">
        <f>IF(M5061&lt;=365,1,2)</f>
        <v>1</v>
      </c>
      <c r="M5061" s="266">
        <f>IF(K5061&lt;$C$1,$C$2-$C$1+1,$C$2-K5061+1)</f>
        <v>50</v>
      </c>
      <c r="N5061" s="268">
        <f>M5061/365</f>
        <v>0.13698630136986301</v>
      </c>
      <c r="O5061" s="269">
        <f>'Data and Parameter'!$E$4*'Data and Parameter'!$E$5*('Data and Parameter'!$E$6+'Data and Parameter'!$E$7)*'Data and Parameter'!$E$19*'Data and Parameter'!$E$14*'ER calculations'!N5061</f>
        <v>0.70928069842394803</v>
      </c>
    </row>
    <row r="5062" spans="1:15" ht="15">
      <c r="A5062" s="284">
        <v>5058</v>
      </c>
      <c r="B5062" s="287"/>
      <c r="C5062" s="287"/>
      <c r="D5062" s="284" t="s">
        <v>1054</v>
      </c>
      <c r="E5062" s="287"/>
      <c r="F5062" s="285" t="s">
        <v>5183</v>
      </c>
      <c r="G5062" s="266" t="s">
        <v>121</v>
      </c>
      <c r="H5062" s="266">
        <f>IF(G5062="Traditional Stove",0.1,0.2)</f>
        <v>0.1</v>
      </c>
      <c r="I5062" s="266">
        <f>YEAR(J5062)</f>
        <v>2023</v>
      </c>
      <c r="J5062" s="267">
        <v>44963</v>
      </c>
      <c r="K5062" s="267">
        <f>J5062+1</f>
        <v>44964</v>
      </c>
      <c r="L5062" s="266">
        <f>IF(M5062&lt;=365,1,2)</f>
        <v>1</v>
      </c>
      <c r="M5062" s="266">
        <f>IF(K5062&lt;$C$1,$C$2-$C$1+1,$C$2-K5062+1)</f>
        <v>83</v>
      </c>
      <c r="N5062" s="268">
        <f>M5062/365</f>
        <v>0.22739726027397261</v>
      </c>
      <c r="O5062" s="269">
        <f>'Data and Parameter'!$E$4*'Data and Parameter'!$E$5*('Data and Parameter'!$E$6+'Data and Parameter'!$E$7)*'Data and Parameter'!$E$19*'Data and Parameter'!$E$14*'ER calculations'!N5062</f>
        <v>1.1774059593837538</v>
      </c>
    </row>
    <row r="5063" spans="1:15" ht="15">
      <c r="A5063" s="284">
        <v>5059</v>
      </c>
      <c r="B5063" s="287"/>
      <c r="C5063" s="287"/>
      <c r="D5063" s="284" t="s">
        <v>119</v>
      </c>
      <c r="E5063" s="287"/>
      <c r="F5063" s="285" t="s">
        <v>5184</v>
      </c>
      <c r="G5063" s="266" t="s">
        <v>121</v>
      </c>
      <c r="H5063" s="266">
        <f>IF(G5063="Traditional Stove",0.1,0.2)</f>
        <v>0.1</v>
      </c>
      <c r="I5063" s="266">
        <f>YEAR(J5063)</f>
        <v>2023</v>
      </c>
      <c r="J5063" s="267">
        <v>44996</v>
      </c>
      <c r="K5063" s="267">
        <f>J5063+1</f>
        <v>44997</v>
      </c>
      <c r="L5063" s="266">
        <f>IF(M5063&lt;=365,1,2)</f>
        <v>1</v>
      </c>
      <c r="M5063" s="266">
        <f>IF(K5063&lt;$C$1,$C$2-$C$1+1,$C$2-K5063+1)</f>
        <v>50</v>
      </c>
      <c r="N5063" s="268">
        <f>M5063/365</f>
        <v>0.13698630136986301</v>
      </c>
      <c r="O5063" s="269">
        <f>'Data and Parameter'!$E$4*'Data and Parameter'!$E$5*('Data and Parameter'!$E$6+'Data and Parameter'!$E$7)*'Data and Parameter'!$E$19*'Data and Parameter'!$E$14*'ER calculations'!N5063</f>
        <v>0.70928069842394803</v>
      </c>
    </row>
    <row r="5064" spans="1:15" ht="15">
      <c r="A5064" s="284">
        <v>5060</v>
      </c>
      <c r="B5064" s="287"/>
      <c r="C5064" s="287"/>
      <c r="D5064" s="284" t="s">
        <v>1054</v>
      </c>
      <c r="E5064" s="287"/>
      <c r="F5064" s="285" t="s">
        <v>5185</v>
      </c>
      <c r="G5064" s="266" t="s">
        <v>121</v>
      </c>
      <c r="H5064" s="266">
        <f>IF(G5064="Traditional Stove",0.1,0.2)</f>
        <v>0.1</v>
      </c>
      <c r="I5064" s="266">
        <f>YEAR(J5064)</f>
        <v>2023</v>
      </c>
      <c r="J5064" s="267">
        <v>44964</v>
      </c>
      <c r="K5064" s="267">
        <f>J5064+1</f>
        <v>44965</v>
      </c>
      <c r="L5064" s="266">
        <f>IF(M5064&lt;=365,1,2)</f>
        <v>1</v>
      </c>
      <c r="M5064" s="266">
        <f>IF(K5064&lt;$C$1,$C$2-$C$1+1,$C$2-K5064+1)</f>
        <v>82</v>
      </c>
      <c r="N5064" s="268">
        <f>M5064/365</f>
        <v>0.22465753424657534</v>
      </c>
      <c r="O5064" s="269">
        <f>'Data and Parameter'!$E$4*'Data and Parameter'!$E$5*('Data and Parameter'!$E$6+'Data and Parameter'!$E$7)*'Data and Parameter'!$E$19*'Data and Parameter'!$E$14*'ER calculations'!N5064</f>
        <v>1.1632203454152747</v>
      </c>
    </row>
    <row r="5065" spans="1:15" ht="15">
      <c r="A5065" s="284">
        <v>5061</v>
      </c>
      <c r="B5065" s="287"/>
      <c r="C5065" s="287"/>
      <c r="D5065" s="284" t="s">
        <v>119</v>
      </c>
      <c r="E5065" s="287"/>
      <c r="F5065" s="285" t="s">
        <v>5186</v>
      </c>
      <c r="G5065" s="266" t="s">
        <v>121</v>
      </c>
      <c r="H5065" s="266">
        <f>IF(G5065="Traditional Stove",0.1,0.2)</f>
        <v>0.1</v>
      </c>
      <c r="I5065" s="266">
        <f>YEAR(J5065)</f>
        <v>2023</v>
      </c>
      <c r="J5065" s="267">
        <v>44996</v>
      </c>
      <c r="K5065" s="267">
        <f>J5065+1</f>
        <v>44997</v>
      </c>
      <c r="L5065" s="266">
        <f>IF(M5065&lt;=365,1,2)</f>
        <v>1</v>
      </c>
      <c r="M5065" s="266">
        <f>IF(K5065&lt;$C$1,$C$2-$C$1+1,$C$2-K5065+1)</f>
        <v>50</v>
      </c>
      <c r="N5065" s="268">
        <f>M5065/365</f>
        <v>0.13698630136986301</v>
      </c>
      <c r="O5065" s="269">
        <f>'Data and Parameter'!$E$4*'Data and Parameter'!$E$5*('Data and Parameter'!$E$6+'Data and Parameter'!$E$7)*'Data and Parameter'!$E$19*'Data and Parameter'!$E$14*'ER calculations'!N5065</f>
        <v>0.70928069842394803</v>
      </c>
    </row>
    <row r="5066" spans="1:15" ht="15">
      <c r="A5066" s="284">
        <v>5062</v>
      </c>
      <c r="B5066" s="287"/>
      <c r="C5066" s="287"/>
      <c r="D5066" s="284" t="s">
        <v>119</v>
      </c>
      <c r="E5066" s="287"/>
      <c r="F5066" s="285" t="s">
        <v>5187</v>
      </c>
      <c r="G5066" s="266" t="s">
        <v>121</v>
      </c>
      <c r="H5066" s="266">
        <f>IF(G5066="Traditional Stove",0.1,0.2)</f>
        <v>0.1</v>
      </c>
      <c r="I5066" s="266">
        <f>YEAR(J5066)</f>
        <v>2023</v>
      </c>
      <c r="J5066" s="267">
        <v>45003</v>
      </c>
      <c r="K5066" s="267">
        <f>J5066+1</f>
        <v>45004</v>
      </c>
      <c r="L5066" s="266">
        <f>IF(M5066&lt;=365,1,2)</f>
        <v>1</v>
      </c>
      <c r="M5066" s="266">
        <f>IF(K5066&lt;$C$1,$C$2-$C$1+1,$C$2-K5066+1)</f>
        <v>43</v>
      </c>
      <c r="N5066" s="268">
        <f>M5066/365</f>
        <v>0.11780821917808219</v>
      </c>
      <c r="O5066" s="269">
        <f>'Data and Parameter'!$E$4*'Data and Parameter'!$E$5*('Data and Parameter'!$E$6+'Data and Parameter'!$E$7)*'Data and Parameter'!$E$19*'Data and Parameter'!$E$14*'ER calculations'!N5066</f>
        <v>0.60998140064459527</v>
      </c>
    </row>
    <row r="5067" spans="1:15" ht="15">
      <c r="A5067" s="284">
        <v>5063</v>
      </c>
      <c r="B5067" s="287"/>
      <c r="C5067" s="287"/>
      <c r="D5067" s="284" t="s">
        <v>1054</v>
      </c>
      <c r="E5067" s="287"/>
      <c r="F5067" s="285" t="s">
        <v>5188</v>
      </c>
      <c r="G5067" s="266" t="s">
        <v>121</v>
      </c>
      <c r="H5067" s="266">
        <f>IF(G5067="Traditional Stove",0.1,0.2)</f>
        <v>0.1</v>
      </c>
      <c r="I5067" s="266">
        <f>YEAR(J5067)</f>
        <v>2023</v>
      </c>
      <c r="J5067" s="267">
        <v>44964</v>
      </c>
      <c r="K5067" s="267">
        <f>J5067+1</f>
        <v>44965</v>
      </c>
      <c r="L5067" s="266">
        <f>IF(M5067&lt;=365,1,2)</f>
        <v>1</v>
      </c>
      <c r="M5067" s="266">
        <f>IF(K5067&lt;$C$1,$C$2-$C$1+1,$C$2-K5067+1)</f>
        <v>82</v>
      </c>
      <c r="N5067" s="268">
        <f>M5067/365</f>
        <v>0.22465753424657534</v>
      </c>
      <c r="O5067" s="269">
        <f>'Data and Parameter'!$E$4*'Data and Parameter'!$E$5*('Data and Parameter'!$E$6+'Data and Parameter'!$E$7)*'Data and Parameter'!$E$19*'Data and Parameter'!$E$14*'ER calculations'!N5067</f>
        <v>1.1632203454152747</v>
      </c>
    </row>
    <row r="5068" spans="1:15" ht="15">
      <c r="A5068" s="284">
        <v>5064</v>
      </c>
      <c r="B5068" s="287"/>
      <c r="C5068" s="287"/>
      <c r="D5068" s="284" t="s">
        <v>1054</v>
      </c>
      <c r="E5068" s="287"/>
      <c r="F5068" s="285" t="s">
        <v>5189</v>
      </c>
      <c r="G5068" s="266" t="s">
        <v>121</v>
      </c>
      <c r="H5068" s="266">
        <f>IF(G5068="Traditional Stove",0.1,0.2)</f>
        <v>0.1</v>
      </c>
      <c r="I5068" s="266">
        <f>YEAR(J5068)</f>
        <v>2023</v>
      </c>
      <c r="J5068" s="267">
        <v>44964</v>
      </c>
      <c r="K5068" s="267">
        <f>J5068+1</f>
        <v>44965</v>
      </c>
      <c r="L5068" s="266">
        <f>IF(M5068&lt;=365,1,2)</f>
        <v>1</v>
      </c>
      <c r="M5068" s="266">
        <f>IF(K5068&lt;$C$1,$C$2-$C$1+1,$C$2-K5068+1)</f>
        <v>82</v>
      </c>
      <c r="N5068" s="268">
        <f>M5068/365</f>
        <v>0.22465753424657534</v>
      </c>
      <c r="O5068" s="269">
        <f>'Data and Parameter'!$E$4*'Data and Parameter'!$E$5*('Data and Parameter'!$E$6+'Data and Parameter'!$E$7)*'Data and Parameter'!$E$19*'Data and Parameter'!$E$14*'ER calculations'!N5068</f>
        <v>1.1632203454152747</v>
      </c>
    </row>
    <row r="5069" spans="1:15" ht="15">
      <c r="A5069" s="284">
        <v>5065</v>
      </c>
      <c r="B5069" s="287"/>
      <c r="C5069" s="287"/>
      <c r="D5069" s="284" t="s">
        <v>119</v>
      </c>
      <c r="E5069" s="287"/>
      <c r="F5069" s="285" t="s">
        <v>5190</v>
      </c>
      <c r="G5069" s="266" t="s">
        <v>121</v>
      </c>
      <c r="H5069" s="266">
        <f>IF(G5069="Traditional Stove",0.1,0.2)</f>
        <v>0.1</v>
      </c>
      <c r="I5069" s="266">
        <f>YEAR(J5069)</f>
        <v>2023</v>
      </c>
      <c r="J5069" s="267">
        <v>45003</v>
      </c>
      <c r="K5069" s="267">
        <f>J5069+1</f>
        <v>45004</v>
      </c>
      <c r="L5069" s="266">
        <f>IF(M5069&lt;=365,1,2)</f>
        <v>1</v>
      </c>
      <c r="M5069" s="266">
        <f>IF(K5069&lt;$C$1,$C$2-$C$1+1,$C$2-K5069+1)</f>
        <v>43</v>
      </c>
      <c r="N5069" s="268">
        <f>M5069/365</f>
        <v>0.11780821917808219</v>
      </c>
      <c r="O5069" s="269">
        <f>'Data and Parameter'!$E$4*'Data and Parameter'!$E$5*('Data and Parameter'!$E$6+'Data and Parameter'!$E$7)*'Data and Parameter'!$E$19*'Data and Parameter'!$E$14*'ER calculations'!N5069</f>
        <v>0.60998140064459527</v>
      </c>
    </row>
    <row r="5070" spans="1:15" ht="15">
      <c r="A5070" s="284">
        <v>5066</v>
      </c>
      <c r="B5070" s="287"/>
      <c r="C5070" s="287"/>
      <c r="D5070" s="284" t="s">
        <v>119</v>
      </c>
      <c r="E5070" s="287"/>
      <c r="F5070" s="285" t="s">
        <v>5191</v>
      </c>
      <c r="G5070" s="266" t="s">
        <v>121</v>
      </c>
      <c r="H5070" s="266">
        <f>IF(G5070="Traditional Stove",0.1,0.2)</f>
        <v>0.1</v>
      </c>
      <c r="I5070" s="266">
        <f>YEAR(J5070)</f>
        <v>2023</v>
      </c>
      <c r="J5070" s="267">
        <v>44968</v>
      </c>
      <c r="K5070" s="267">
        <f>J5070+1</f>
        <v>44969</v>
      </c>
      <c r="L5070" s="266">
        <f>IF(M5070&lt;=365,1,2)</f>
        <v>1</v>
      </c>
      <c r="M5070" s="266">
        <f>IF(K5070&lt;$C$1,$C$2-$C$1+1,$C$2-K5070+1)</f>
        <v>78</v>
      </c>
      <c r="N5070" s="268">
        <f>M5070/365</f>
        <v>0.21369863013698631</v>
      </c>
      <c r="O5070" s="269">
        <f>'Data and Parameter'!$E$4*'Data and Parameter'!$E$5*('Data and Parameter'!$E$6+'Data and Parameter'!$E$7)*'Data and Parameter'!$E$19*'Data and Parameter'!$E$14*'ER calculations'!N5070</f>
        <v>1.1064778895413589</v>
      </c>
    </row>
    <row r="5071" spans="1:15" ht="15">
      <c r="A5071" s="284">
        <v>5067</v>
      </c>
      <c r="B5071" s="287"/>
      <c r="C5071" s="287"/>
      <c r="D5071" s="284" t="s">
        <v>1054</v>
      </c>
      <c r="E5071" s="287"/>
      <c r="F5071" s="285" t="s">
        <v>5192</v>
      </c>
      <c r="G5071" s="266" t="s">
        <v>121</v>
      </c>
      <c r="H5071" s="266">
        <f>IF(G5071="Traditional Stove",0.1,0.2)</f>
        <v>0.1</v>
      </c>
      <c r="I5071" s="266">
        <f>YEAR(J5071)</f>
        <v>2023</v>
      </c>
      <c r="J5071" s="267">
        <v>44964</v>
      </c>
      <c r="K5071" s="267">
        <f>J5071+1</f>
        <v>44965</v>
      </c>
      <c r="L5071" s="266">
        <f>IF(M5071&lt;=365,1,2)</f>
        <v>1</v>
      </c>
      <c r="M5071" s="266">
        <f>IF(K5071&lt;$C$1,$C$2-$C$1+1,$C$2-K5071+1)</f>
        <v>82</v>
      </c>
      <c r="N5071" s="268">
        <f>M5071/365</f>
        <v>0.22465753424657534</v>
      </c>
      <c r="O5071" s="269">
        <f>'Data and Parameter'!$E$4*'Data and Parameter'!$E$5*('Data and Parameter'!$E$6+'Data and Parameter'!$E$7)*'Data and Parameter'!$E$19*'Data and Parameter'!$E$14*'ER calculations'!N5071</f>
        <v>1.1632203454152747</v>
      </c>
    </row>
    <row r="5072" spans="1:15" ht="15">
      <c r="A5072" s="284">
        <v>5068</v>
      </c>
      <c r="B5072" s="287"/>
      <c r="C5072" s="287"/>
      <c r="D5072" s="284" t="s">
        <v>119</v>
      </c>
      <c r="E5072" s="287"/>
      <c r="F5072" s="285" t="s">
        <v>5193</v>
      </c>
      <c r="G5072" s="266" t="s">
        <v>121</v>
      </c>
      <c r="H5072" s="266">
        <f>IF(G5072="Traditional Stove",0.1,0.2)</f>
        <v>0.1</v>
      </c>
      <c r="I5072" s="266">
        <f>YEAR(J5072)</f>
        <v>2023</v>
      </c>
      <c r="J5072" s="267">
        <v>45006</v>
      </c>
      <c r="K5072" s="267">
        <f>J5072+1</f>
        <v>45007</v>
      </c>
      <c r="L5072" s="266">
        <f>IF(M5072&lt;=365,1,2)</f>
        <v>1</v>
      </c>
      <c r="M5072" s="266">
        <f>IF(K5072&lt;$C$1,$C$2-$C$1+1,$C$2-K5072+1)</f>
        <v>40</v>
      </c>
      <c r="N5072" s="268">
        <f>M5072/365</f>
        <v>0.1095890410958904</v>
      </c>
      <c r="O5072" s="269">
        <f>'Data and Parameter'!$E$4*'Data and Parameter'!$E$5*('Data and Parameter'!$E$6+'Data and Parameter'!$E$7)*'Data and Parameter'!$E$19*'Data and Parameter'!$E$14*'ER calculations'!N5072</f>
        <v>0.56742455873915842</v>
      </c>
    </row>
    <row r="5073" spans="1:15" ht="15">
      <c r="A5073" s="284">
        <v>5069</v>
      </c>
      <c r="B5073" s="287"/>
      <c r="C5073" s="287"/>
      <c r="D5073" s="284" t="s">
        <v>119</v>
      </c>
      <c r="E5073" s="287"/>
      <c r="F5073" s="285" t="s">
        <v>5194</v>
      </c>
      <c r="G5073" s="266" t="s">
        <v>121</v>
      </c>
      <c r="H5073" s="266">
        <f>IF(G5073="Traditional Stove",0.1,0.2)</f>
        <v>0.1</v>
      </c>
      <c r="I5073" s="266">
        <f>YEAR(J5073)</f>
        <v>2023</v>
      </c>
      <c r="J5073" s="267">
        <v>44968</v>
      </c>
      <c r="K5073" s="267">
        <f>J5073+1</f>
        <v>44969</v>
      </c>
      <c r="L5073" s="266">
        <f>IF(M5073&lt;=365,1,2)</f>
        <v>1</v>
      </c>
      <c r="M5073" s="266">
        <f>IF(K5073&lt;$C$1,$C$2-$C$1+1,$C$2-K5073+1)</f>
        <v>78</v>
      </c>
      <c r="N5073" s="268">
        <f>M5073/365</f>
        <v>0.21369863013698631</v>
      </c>
      <c r="O5073" s="269">
        <f>'Data and Parameter'!$E$4*'Data and Parameter'!$E$5*('Data and Parameter'!$E$6+'Data and Parameter'!$E$7)*'Data and Parameter'!$E$19*'Data and Parameter'!$E$14*'ER calculations'!N5073</f>
        <v>1.1064778895413589</v>
      </c>
    </row>
    <row r="5074" spans="1:15" ht="15">
      <c r="A5074" s="284">
        <v>5070</v>
      </c>
      <c r="B5074" s="287"/>
      <c r="C5074" s="287"/>
      <c r="D5074" s="284" t="s">
        <v>1054</v>
      </c>
      <c r="E5074" s="287"/>
      <c r="F5074" s="285" t="s">
        <v>5195</v>
      </c>
      <c r="G5074" s="266" t="s">
        <v>121</v>
      </c>
      <c r="H5074" s="266">
        <f>IF(G5074="Traditional Stove",0.1,0.2)</f>
        <v>0.1</v>
      </c>
      <c r="I5074" s="266">
        <f>YEAR(J5074)</f>
        <v>2023</v>
      </c>
      <c r="J5074" s="267">
        <v>44964</v>
      </c>
      <c r="K5074" s="267">
        <f>J5074+1</f>
        <v>44965</v>
      </c>
      <c r="L5074" s="266">
        <f>IF(M5074&lt;=365,1,2)</f>
        <v>1</v>
      </c>
      <c r="M5074" s="266">
        <f>IF(K5074&lt;$C$1,$C$2-$C$1+1,$C$2-K5074+1)</f>
        <v>82</v>
      </c>
      <c r="N5074" s="268">
        <f>M5074/365</f>
        <v>0.22465753424657534</v>
      </c>
      <c r="O5074" s="269">
        <f>'Data and Parameter'!$E$4*'Data and Parameter'!$E$5*('Data and Parameter'!$E$6+'Data and Parameter'!$E$7)*'Data and Parameter'!$E$19*'Data and Parameter'!$E$14*'ER calculations'!N5074</f>
        <v>1.1632203454152747</v>
      </c>
    </row>
    <row r="5075" spans="1:15" ht="15">
      <c r="A5075" s="284">
        <v>5071</v>
      </c>
      <c r="B5075" s="287"/>
      <c r="C5075" s="287"/>
      <c r="D5075" s="284" t="s">
        <v>119</v>
      </c>
      <c r="E5075" s="287"/>
      <c r="F5075" s="285" t="s">
        <v>5196</v>
      </c>
      <c r="G5075" s="266" t="s">
        <v>121</v>
      </c>
      <c r="H5075" s="266">
        <f>IF(G5075="Traditional Stove",0.1,0.2)</f>
        <v>0.1</v>
      </c>
      <c r="I5075" s="266">
        <f>YEAR(J5075)</f>
        <v>2023</v>
      </c>
      <c r="J5075" s="267">
        <v>45006</v>
      </c>
      <c r="K5075" s="267">
        <f>J5075+1</f>
        <v>45007</v>
      </c>
      <c r="L5075" s="266">
        <f>IF(M5075&lt;=365,1,2)</f>
        <v>1</v>
      </c>
      <c r="M5075" s="266">
        <f>IF(K5075&lt;$C$1,$C$2-$C$1+1,$C$2-K5075+1)</f>
        <v>40</v>
      </c>
      <c r="N5075" s="268">
        <f>M5075/365</f>
        <v>0.1095890410958904</v>
      </c>
      <c r="O5075" s="269">
        <f>'Data and Parameter'!$E$4*'Data and Parameter'!$E$5*('Data and Parameter'!$E$6+'Data and Parameter'!$E$7)*'Data and Parameter'!$E$19*'Data and Parameter'!$E$14*'ER calculations'!N5075</f>
        <v>0.56742455873915842</v>
      </c>
    </row>
    <row r="5076" spans="1:15" ht="15">
      <c r="A5076" s="284">
        <v>5072</v>
      </c>
      <c r="B5076" s="287"/>
      <c r="C5076" s="287"/>
      <c r="D5076" s="284" t="s">
        <v>1054</v>
      </c>
      <c r="E5076" s="287"/>
      <c r="F5076" s="285" t="s">
        <v>5197</v>
      </c>
      <c r="G5076" s="266" t="s">
        <v>121</v>
      </c>
      <c r="H5076" s="266">
        <f>IF(G5076="Traditional Stove",0.1,0.2)</f>
        <v>0.1</v>
      </c>
      <c r="I5076" s="266">
        <f>YEAR(J5076)</f>
        <v>2023</v>
      </c>
      <c r="J5076" s="267">
        <v>44964</v>
      </c>
      <c r="K5076" s="267">
        <f>J5076+1</f>
        <v>44965</v>
      </c>
      <c r="L5076" s="266">
        <f>IF(M5076&lt;=365,1,2)</f>
        <v>1</v>
      </c>
      <c r="M5076" s="266">
        <f>IF(K5076&lt;$C$1,$C$2-$C$1+1,$C$2-K5076+1)</f>
        <v>82</v>
      </c>
      <c r="N5076" s="268">
        <f>M5076/365</f>
        <v>0.22465753424657534</v>
      </c>
      <c r="O5076" s="269">
        <f>'Data and Parameter'!$E$4*'Data and Parameter'!$E$5*('Data and Parameter'!$E$6+'Data and Parameter'!$E$7)*'Data and Parameter'!$E$19*'Data and Parameter'!$E$14*'ER calculations'!N5076</f>
        <v>1.1632203454152747</v>
      </c>
    </row>
    <row r="5077" spans="1:15" ht="15">
      <c r="A5077" s="284">
        <v>5073</v>
      </c>
      <c r="B5077" s="287"/>
      <c r="C5077" s="287"/>
      <c r="D5077" s="284" t="s">
        <v>119</v>
      </c>
      <c r="E5077" s="287"/>
      <c r="F5077" s="285" t="s">
        <v>5198</v>
      </c>
      <c r="G5077" s="266" t="s">
        <v>121</v>
      </c>
      <c r="H5077" s="266">
        <f>IF(G5077="Traditional Stove",0.1,0.2)</f>
        <v>0.1</v>
      </c>
      <c r="I5077" s="266">
        <f>YEAR(J5077)</f>
        <v>2023</v>
      </c>
      <c r="J5077" s="267">
        <v>45006</v>
      </c>
      <c r="K5077" s="267">
        <f>J5077+1</f>
        <v>45007</v>
      </c>
      <c r="L5077" s="266">
        <f>IF(M5077&lt;=365,1,2)</f>
        <v>1</v>
      </c>
      <c r="M5077" s="266">
        <f>IF(K5077&lt;$C$1,$C$2-$C$1+1,$C$2-K5077+1)</f>
        <v>40</v>
      </c>
      <c r="N5077" s="268">
        <f>M5077/365</f>
        <v>0.1095890410958904</v>
      </c>
      <c r="O5077" s="269">
        <f>'Data and Parameter'!$E$4*'Data and Parameter'!$E$5*('Data and Parameter'!$E$6+'Data and Parameter'!$E$7)*'Data and Parameter'!$E$19*'Data and Parameter'!$E$14*'ER calculations'!N5077</f>
        <v>0.56742455873915842</v>
      </c>
    </row>
    <row r="5078" spans="1:15" ht="15">
      <c r="A5078" s="284">
        <v>5074</v>
      </c>
      <c r="B5078" s="287"/>
      <c r="C5078" s="287"/>
      <c r="D5078" s="284" t="s">
        <v>119</v>
      </c>
      <c r="E5078" s="287"/>
      <c r="F5078" s="285" t="s">
        <v>5199</v>
      </c>
      <c r="G5078" s="266" t="s">
        <v>121</v>
      </c>
      <c r="H5078" s="266">
        <f>IF(G5078="Traditional Stove",0.1,0.2)</f>
        <v>0.1</v>
      </c>
      <c r="I5078" s="266">
        <f>YEAR(J5078)</f>
        <v>2023</v>
      </c>
      <c r="J5078" s="267">
        <v>45006</v>
      </c>
      <c r="K5078" s="267">
        <f>J5078+1</f>
        <v>45007</v>
      </c>
      <c r="L5078" s="266">
        <f>IF(M5078&lt;=365,1,2)</f>
        <v>1</v>
      </c>
      <c r="M5078" s="266">
        <f>IF(K5078&lt;$C$1,$C$2-$C$1+1,$C$2-K5078+1)</f>
        <v>40</v>
      </c>
      <c r="N5078" s="268">
        <f>M5078/365</f>
        <v>0.1095890410958904</v>
      </c>
      <c r="O5078" s="269">
        <f>'Data and Parameter'!$E$4*'Data and Parameter'!$E$5*('Data and Parameter'!$E$6+'Data and Parameter'!$E$7)*'Data and Parameter'!$E$19*'Data and Parameter'!$E$14*'ER calculations'!N5078</f>
        <v>0.56742455873915842</v>
      </c>
    </row>
    <row r="5079" spans="1:15" ht="15">
      <c r="A5079" s="284">
        <v>5075</v>
      </c>
      <c r="B5079" s="287"/>
      <c r="C5079" s="287"/>
      <c r="D5079" s="284" t="s">
        <v>119</v>
      </c>
      <c r="E5079" s="287"/>
      <c r="F5079" s="285" t="s">
        <v>5200</v>
      </c>
      <c r="G5079" s="266" t="s">
        <v>121</v>
      </c>
      <c r="H5079" s="266">
        <f>IF(G5079="Traditional Stove",0.1,0.2)</f>
        <v>0.1</v>
      </c>
      <c r="I5079" s="266">
        <f>YEAR(J5079)</f>
        <v>2023</v>
      </c>
      <c r="J5079" s="267">
        <v>45000</v>
      </c>
      <c r="K5079" s="267">
        <f>J5079+1</f>
        <v>45001</v>
      </c>
      <c r="L5079" s="266">
        <f>IF(M5079&lt;=365,1,2)</f>
        <v>1</v>
      </c>
      <c r="M5079" s="266">
        <f>IF(K5079&lt;$C$1,$C$2-$C$1+1,$C$2-K5079+1)</f>
        <v>46</v>
      </c>
      <c r="N5079" s="268">
        <f>M5079/365</f>
        <v>0.12602739726027398</v>
      </c>
      <c r="O5079" s="269">
        <f>'Data and Parameter'!$E$4*'Data and Parameter'!$E$5*('Data and Parameter'!$E$6+'Data and Parameter'!$E$7)*'Data and Parameter'!$E$19*'Data and Parameter'!$E$14*'ER calculations'!N5079</f>
        <v>0.65253824255003223</v>
      </c>
    </row>
    <row r="5080" spans="1:15" ht="15">
      <c r="A5080" s="284">
        <v>5076</v>
      </c>
      <c r="B5080" s="287"/>
      <c r="C5080" s="287"/>
      <c r="D5080" s="284" t="s">
        <v>119</v>
      </c>
      <c r="E5080" s="287"/>
      <c r="F5080" s="285" t="s">
        <v>5201</v>
      </c>
      <c r="G5080" s="266" t="s">
        <v>121</v>
      </c>
      <c r="H5080" s="266">
        <f>IF(G5080="Traditional Stove",0.1,0.2)</f>
        <v>0.1</v>
      </c>
      <c r="I5080" s="266">
        <f>YEAR(J5080)</f>
        <v>2023</v>
      </c>
      <c r="J5080" s="267">
        <v>45006</v>
      </c>
      <c r="K5080" s="267">
        <f>J5080+1</f>
        <v>45007</v>
      </c>
      <c r="L5080" s="266">
        <f>IF(M5080&lt;=365,1,2)</f>
        <v>1</v>
      </c>
      <c r="M5080" s="266">
        <f>IF(K5080&lt;$C$1,$C$2-$C$1+1,$C$2-K5080+1)</f>
        <v>40</v>
      </c>
      <c r="N5080" s="268">
        <f>M5080/365</f>
        <v>0.1095890410958904</v>
      </c>
      <c r="O5080" s="269">
        <f>'Data and Parameter'!$E$4*'Data and Parameter'!$E$5*('Data and Parameter'!$E$6+'Data and Parameter'!$E$7)*'Data and Parameter'!$E$19*'Data and Parameter'!$E$14*'ER calculations'!N5080</f>
        <v>0.56742455873915842</v>
      </c>
    </row>
    <row r="5081" spans="1:15" ht="15">
      <c r="A5081" s="284">
        <v>5077</v>
      </c>
      <c r="B5081" s="287"/>
      <c r="C5081" s="287"/>
      <c r="D5081" s="284" t="s">
        <v>119</v>
      </c>
      <c r="E5081" s="287"/>
      <c r="F5081" s="285" t="s">
        <v>5202</v>
      </c>
      <c r="G5081" s="266" t="s">
        <v>121</v>
      </c>
      <c r="H5081" s="266">
        <f>IF(G5081="Traditional Stove",0.1,0.2)</f>
        <v>0.1</v>
      </c>
      <c r="I5081" s="266">
        <f>YEAR(J5081)</f>
        <v>2023</v>
      </c>
      <c r="J5081" s="267">
        <v>44972</v>
      </c>
      <c r="K5081" s="267">
        <f>J5081+1</f>
        <v>44973</v>
      </c>
      <c r="L5081" s="266">
        <f>IF(M5081&lt;=365,1,2)</f>
        <v>1</v>
      </c>
      <c r="M5081" s="266">
        <f>IF(K5081&lt;$C$1,$C$2-$C$1+1,$C$2-K5081+1)</f>
        <v>74</v>
      </c>
      <c r="N5081" s="268">
        <f>M5081/365</f>
        <v>0.20273972602739726</v>
      </c>
      <c r="O5081" s="269">
        <f>'Data and Parameter'!$E$4*'Data and Parameter'!$E$5*('Data and Parameter'!$E$6+'Data and Parameter'!$E$7)*'Data and Parameter'!$E$19*'Data and Parameter'!$E$14*'ER calculations'!N5081</f>
        <v>1.0497354336674432</v>
      </c>
    </row>
    <row r="5082" spans="1:15" ht="15">
      <c r="A5082" s="284">
        <v>5078</v>
      </c>
      <c r="B5082" s="287"/>
      <c r="C5082" s="287"/>
      <c r="D5082" s="284" t="s">
        <v>119</v>
      </c>
      <c r="E5082" s="287"/>
      <c r="F5082" s="285" t="s">
        <v>5203</v>
      </c>
      <c r="G5082" s="266" t="s">
        <v>121</v>
      </c>
      <c r="H5082" s="266">
        <f>IF(G5082="Traditional Stove",0.1,0.2)</f>
        <v>0.1</v>
      </c>
      <c r="I5082" s="266">
        <f>YEAR(J5082)</f>
        <v>2023</v>
      </c>
      <c r="J5082" s="267">
        <v>45006</v>
      </c>
      <c r="K5082" s="267">
        <f>J5082+1</f>
        <v>45007</v>
      </c>
      <c r="L5082" s="266">
        <f>IF(M5082&lt;=365,1,2)</f>
        <v>1</v>
      </c>
      <c r="M5082" s="266">
        <f>IF(K5082&lt;$C$1,$C$2-$C$1+1,$C$2-K5082+1)</f>
        <v>40</v>
      </c>
      <c r="N5082" s="268">
        <f>M5082/365</f>
        <v>0.1095890410958904</v>
      </c>
      <c r="O5082" s="269">
        <f>'Data and Parameter'!$E$4*'Data and Parameter'!$E$5*('Data and Parameter'!$E$6+'Data and Parameter'!$E$7)*'Data and Parameter'!$E$19*'Data and Parameter'!$E$14*'ER calculations'!N5082</f>
        <v>0.56742455873915842</v>
      </c>
    </row>
    <row r="5083" spans="1:15" ht="15">
      <c r="A5083" s="284">
        <v>5079</v>
      </c>
      <c r="B5083" s="287"/>
      <c r="C5083" s="287"/>
      <c r="D5083" s="284" t="s">
        <v>119</v>
      </c>
      <c r="E5083" s="287"/>
      <c r="F5083" s="285" t="s">
        <v>5204</v>
      </c>
      <c r="G5083" s="266" t="s">
        <v>121</v>
      </c>
      <c r="H5083" s="266">
        <f>IF(G5083="Traditional Stove",0.1,0.2)</f>
        <v>0.1</v>
      </c>
      <c r="I5083" s="266">
        <f>YEAR(J5083)</f>
        <v>2023</v>
      </c>
      <c r="J5083" s="267">
        <v>45000</v>
      </c>
      <c r="K5083" s="267">
        <f>J5083+1</f>
        <v>45001</v>
      </c>
      <c r="L5083" s="266">
        <f>IF(M5083&lt;=365,1,2)</f>
        <v>1</v>
      </c>
      <c r="M5083" s="266">
        <f>IF(K5083&lt;$C$1,$C$2-$C$1+1,$C$2-K5083+1)</f>
        <v>46</v>
      </c>
      <c r="N5083" s="268">
        <f>M5083/365</f>
        <v>0.12602739726027398</v>
      </c>
      <c r="O5083" s="269">
        <f>'Data and Parameter'!$E$4*'Data and Parameter'!$E$5*('Data and Parameter'!$E$6+'Data and Parameter'!$E$7)*'Data and Parameter'!$E$19*'Data and Parameter'!$E$14*'ER calculations'!N5083</f>
        <v>0.65253824255003223</v>
      </c>
    </row>
    <row r="5084" spans="1:15" ht="15">
      <c r="A5084" s="284">
        <v>5080</v>
      </c>
      <c r="B5084" s="287"/>
      <c r="C5084" s="287"/>
      <c r="D5084" s="284" t="s">
        <v>119</v>
      </c>
      <c r="E5084" s="287"/>
      <c r="F5084" s="285" t="s">
        <v>5205</v>
      </c>
      <c r="G5084" s="266" t="s">
        <v>121</v>
      </c>
      <c r="H5084" s="266">
        <f>IF(G5084="Traditional Stove",0.1,0.2)</f>
        <v>0.1</v>
      </c>
      <c r="I5084" s="266">
        <f>YEAR(J5084)</f>
        <v>2023</v>
      </c>
      <c r="J5084" s="267">
        <v>45008</v>
      </c>
      <c r="K5084" s="267">
        <f>J5084+1</f>
        <v>45009</v>
      </c>
      <c r="L5084" s="266">
        <f>IF(M5084&lt;=365,1,2)</f>
        <v>1</v>
      </c>
      <c r="M5084" s="266">
        <f>IF(K5084&lt;$C$1,$C$2-$C$1+1,$C$2-K5084+1)</f>
        <v>38</v>
      </c>
      <c r="N5084" s="268">
        <f>M5084/365</f>
        <v>0.10410958904109589</v>
      </c>
      <c r="O5084" s="269">
        <f>'Data and Parameter'!$E$4*'Data and Parameter'!$E$5*('Data and Parameter'!$E$6+'Data and Parameter'!$E$7)*'Data and Parameter'!$E$19*'Data and Parameter'!$E$14*'ER calculations'!N5084</f>
        <v>0.53905333080220053</v>
      </c>
    </row>
    <row r="5085" spans="1:15" ht="15">
      <c r="A5085" s="284">
        <v>5081</v>
      </c>
      <c r="B5085" s="287"/>
      <c r="C5085" s="287"/>
      <c r="D5085" s="284" t="s">
        <v>119</v>
      </c>
      <c r="E5085" s="287"/>
      <c r="F5085" s="285" t="s">
        <v>5206</v>
      </c>
      <c r="G5085" s="266" t="s">
        <v>121</v>
      </c>
      <c r="H5085" s="266">
        <f>IF(G5085="Traditional Stove",0.1,0.2)</f>
        <v>0.1</v>
      </c>
      <c r="I5085" s="266">
        <f>YEAR(J5085)</f>
        <v>2023</v>
      </c>
      <c r="J5085" s="267">
        <v>45000</v>
      </c>
      <c r="K5085" s="267">
        <f>J5085+1</f>
        <v>45001</v>
      </c>
      <c r="L5085" s="266">
        <f>IF(M5085&lt;=365,1,2)</f>
        <v>1</v>
      </c>
      <c r="M5085" s="266">
        <f>IF(K5085&lt;$C$1,$C$2-$C$1+1,$C$2-K5085+1)</f>
        <v>46</v>
      </c>
      <c r="N5085" s="268">
        <f>M5085/365</f>
        <v>0.12602739726027398</v>
      </c>
      <c r="O5085" s="269">
        <f>'Data and Parameter'!$E$4*'Data and Parameter'!$E$5*('Data and Parameter'!$E$6+'Data and Parameter'!$E$7)*'Data and Parameter'!$E$19*'Data and Parameter'!$E$14*'ER calculations'!N5085</f>
        <v>0.65253824255003223</v>
      </c>
    </row>
    <row r="5086" spans="1:15" ht="15">
      <c r="A5086" s="284">
        <v>5082</v>
      </c>
      <c r="B5086" s="287"/>
      <c r="C5086" s="287"/>
      <c r="D5086" s="284" t="s">
        <v>119</v>
      </c>
      <c r="E5086" s="287"/>
      <c r="F5086" s="285" t="s">
        <v>5207</v>
      </c>
      <c r="G5086" s="266" t="s">
        <v>121</v>
      </c>
      <c r="H5086" s="266">
        <f>IF(G5086="Traditional Stove",0.1,0.2)</f>
        <v>0.1</v>
      </c>
      <c r="I5086" s="266">
        <f>YEAR(J5086)</f>
        <v>2023</v>
      </c>
      <c r="J5086" s="267">
        <v>45006</v>
      </c>
      <c r="K5086" s="267">
        <f>J5086+1</f>
        <v>45007</v>
      </c>
      <c r="L5086" s="266">
        <f>IF(M5086&lt;=365,1,2)</f>
        <v>1</v>
      </c>
      <c r="M5086" s="266">
        <f>IF(K5086&lt;$C$1,$C$2-$C$1+1,$C$2-K5086+1)</f>
        <v>40</v>
      </c>
      <c r="N5086" s="268">
        <f>M5086/365</f>
        <v>0.1095890410958904</v>
      </c>
      <c r="O5086" s="269">
        <f>'Data and Parameter'!$E$4*'Data and Parameter'!$E$5*('Data and Parameter'!$E$6+'Data and Parameter'!$E$7)*'Data and Parameter'!$E$19*'Data and Parameter'!$E$14*'ER calculations'!N5086</f>
        <v>0.56742455873915842</v>
      </c>
    </row>
    <row r="5087" spans="1:15" ht="15">
      <c r="A5087" s="284">
        <v>5083</v>
      </c>
      <c r="B5087" s="287"/>
      <c r="C5087" s="287"/>
      <c r="D5087" s="284" t="s">
        <v>119</v>
      </c>
      <c r="E5087" s="287"/>
      <c r="F5087" s="285" t="s">
        <v>5208</v>
      </c>
      <c r="G5087" s="266" t="s">
        <v>121</v>
      </c>
      <c r="H5087" s="266">
        <f>IF(G5087="Traditional Stove",0.1,0.2)</f>
        <v>0.1</v>
      </c>
      <c r="I5087" s="266">
        <f>YEAR(J5087)</f>
        <v>2023</v>
      </c>
      <c r="J5087" s="267">
        <v>44972</v>
      </c>
      <c r="K5087" s="267">
        <f>J5087+1</f>
        <v>44973</v>
      </c>
      <c r="L5087" s="266">
        <f>IF(M5087&lt;=365,1,2)</f>
        <v>1</v>
      </c>
      <c r="M5087" s="266">
        <f>IF(K5087&lt;$C$1,$C$2-$C$1+1,$C$2-K5087+1)</f>
        <v>74</v>
      </c>
      <c r="N5087" s="268">
        <f>M5087/365</f>
        <v>0.20273972602739726</v>
      </c>
      <c r="O5087" s="269">
        <f>'Data and Parameter'!$E$4*'Data and Parameter'!$E$5*('Data and Parameter'!$E$6+'Data and Parameter'!$E$7)*'Data and Parameter'!$E$19*'Data and Parameter'!$E$14*'ER calculations'!N5087</f>
        <v>1.0497354336674432</v>
      </c>
    </row>
    <row r="5088" spans="1:15" ht="15">
      <c r="A5088" s="284">
        <v>5084</v>
      </c>
      <c r="B5088" s="287"/>
      <c r="C5088" s="287"/>
      <c r="D5088" s="284" t="s">
        <v>119</v>
      </c>
      <c r="E5088" s="287"/>
      <c r="F5088" s="285" t="s">
        <v>5209</v>
      </c>
      <c r="G5088" s="266" t="s">
        <v>121</v>
      </c>
      <c r="H5088" s="266">
        <f>IF(G5088="Traditional Stove",0.1,0.2)</f>
        <v>0.1</v>
      </c>
      <c r="I5088" s="266">
        <f>YEAR(J5088)</f>
        <v>2023</v>
      </c>
      <c r="J5088" s="267">
        <v>45006</v>
      </c>
      <c r="K5088" s="267">
        <f>J5088+1</f>
        <v>45007</v>
      </c>
      <c r="L5088" s="266">
        <f>IF(M5088&lt;=365,1,2)</f>
        <v>1</v>
      </c>
      <c r="M5088" s="266">
        <f>IF(K5088&lt;$C$1,$C$2-$C$1+1,$C$2-K5088+1)</f>
        <v>40</v>
      </c>
      <c r="N5088" s="268">
        <f>M5088/365</f>
        <v>0.1095890410958904</v>
      </c>
      <c r="O5088" s="269">
        <f>'Data and Parameter'!$E$4*'Data and Parameter'!$E$5*('Data and Parameter'!$E$6+'Data and Parameter'!$E$7)*'Data and Parameter'!$E$19*'Data and Parameter'!$E$14*'ER calculations'!N5088</f>
        <v>0.56742455873915842</v>
      </c>
    </row>
    <row r="5089" spans="1:15" ht="15">
      <c r="A5089" s="284">
        <v>5085</v>
      </c>
      <c r="B5089" s="287"/>
      <c r="C5089" s="287"/>
      <c r="D5089" s="284" t="s">
        <v>119</v>
      </c>
      <c r="E5089" s="287"/>
      <c r="F5089" s="285" t="s">
        <v>5210</v>
      </c>
      <c r="G5089" s="266" t="s">
        <v>121</v>
      </c>
      <c r="H5089" s="266">
        <f>IF(G5089="Traditional Stove",0.1,0.2)</f>
        <v>0.1</v>
      </c>
      <c r="I5089" s="266">
        <f>YEAR(J5089)</f>
        <v>2023</v>
      </c>
      <c r="J5089" s="267">
        <v>44968</v>
      </c>
      <c r="K5089" s="267">
        <f>J5089+1</f>
        <v>44969</v>
      </c>
      <c r="L5089" s="266">
        <f>IF(M5089&lt;=365,1,2)</f>
        <v>1</v>
      </c>
      <c r="M5089" s="266">
        <f>IF(K5089&lt;$C$1,$C$2-$C$1+1,$C$2-K5089+1)</f>
        <v>78</v>
      </c>
      <c r="N5089" s="268">
        <f>M5089/365</f>
        <v>0.21369863013698631</v>
      </c>
      <c r="O5089" s="269">
        <f>'Data and Parameter'!$E$4*'Data and Parameter'!$E$5*('Data and Parameter'!$E$6+'Data and Parameter'!$E$7)*'Data and Parameter'!$E$19*'Data and Parameter'!$E$14*'ER calculations'!N5089</f>
        <v>1.1064778895413589</v>
      </c>
    </row>
    <row r="5090" spans="1:15" ht="15">
      <c r="A5090" s="284">
        <v>5086</v>
      </c>
      <c r="B5090" s="287"/>
      <c r="C5090" s="287"/>
      <c r="D5090" s="284" t="s">
        <v>119</v>
      </c>
      <c r="E5090" s="287"/>
      <c r="F5090" s="285" t="s">
        <v>5211</v>
      </c>
      <c r="G5090" s="266" t="s">
        <v>121</v>
      </c>
      <c r="H5090" s="266">
        <f>IF(G5090="Traditional Stove",0.1,0.2)</f>
        <v>0.1</v>
      </c>
      <c r="I5090" s="266">
        <f>YEAR(J5090)</f>
        <v>2023</v>
      </c>
      <c r="J5090" s="267">
        <v>44972</v>
      </c>
      <c r="K5090" s="267">
        <f>J5090+1</f>
        <v>44973</v>
      </c>
      <c r="L5090" s="266">
        <f>IF(M5090&lt;=365,1,2)</f>
        <v>1</v>
      </c>
      <c r="M5090" s="266">
        <f>IF(K5090&lt;$C$1,$C$2-$C$1+1,$C$2-K5090+1)</f>
        <v>74</v>
      </c>
      <c r="N5090" s="268">
        <f>M5090/365</f>
        <v>0.20273972602739726</v>
      </c>
      <c r="O5090" s="269">
        <f>'Data and Parameter'!$E$4*'Data and Parameter'!$E$5*('Data and Parameter'!$E$6+'Data and Parameter'!$E$7)*'Data and Parameter'!$E$19*'Data and Parameter'!$E$14*'ER calculations'!N5090</f>
        <v>1.0497354336674432</v>
      </c>
    </row>
    <row r="5091" spans="1:15" ht="15">
      <c r="A5091" s="284">
        <v>5087</v>
      </c>
      <c r="B5091" s="287"/>
      <c r="C5091" s="287"/>
      <c r="D5091" s="284" t="s">
        <v>119</v>
      </c>
      <c r="E5091" s="287"/>
      <c r="F5091" s="285" t="s">
        <v>5212</v>
      </c>
      <c r="G5091" s="266" t="s">
        <v>121</v>
      </c>
      <c r="H5091" s="266">
        <f>IF(G5091="Traditional Stove",0.1,0.2)</f>
        <v>0.1</v>
      </c>
      <c r="I5091" s="266">
        <f>YEAR(J5091)</f>
        <v>2023</v>
      </c>
      <c r="J5091" s="267">
        <v>45006</v>
      </c>
      <c r="K5091" s="267">
        <f>J5091+1</f>
        <v>45007</v>
      </c>
      <c r="L5091" s="266">
        <f>IF(M5091&lt;=365,1,2)</f>
        <v>1</v>
      </c>
      <c r="M5091" s="266">
        <f>IF(K5091&lt;$C$1,$C$2-$C$1+1,$C$2-K5091+1)</f>
        <v>40</v>
      </c>
      <c r="N5091" s="268">
        <f>M5091/365</f>
        <v>0.1095890410958904</v>
      </c>
      <c r="O5091" s="269">
        <f>'Data and Parameter'!$E$4*'Data and Parameter'!$E$5*('Data and Parameter'!$E$6+'Data and Parameter'!$E$7)*'Data and Parameter'!$E$19*'Data and Parameter'!$E$14*'ER calculations'!N5091</f>
        <v>0.56742455873915842</v>
      </c>
    </row>
    <row r="5092" spans="1:15" ht="15">
      <c r="A5092" s="284">
        <v>5088</v>
      </c>
      <c r="B5092" s="287"/>
      <c r="C5092" s="287"/>
      <c r="D5092" s="284" t="s">
        <v>119</v>
      </c>
      <c r="E5092" s="287"/>
      <c r="F5092" s="285" t="s">
        <v>5213</v>
      </c>
      <c r="G5092" s="266" t="s">
        <v>121</v>
      </c>
      <c r="H5092" s="266">
        <f>IF(G5092="Traditional Stove",0.1,0.2)</f>
        <v>0.1</v>
      </c>
      <c r="I5092" s="266">
        <f>YEAR(J5092)</f>
        <v>2023</v>
      </c>
      <c r="J5092" s="267">
        <v>45000</v>
      </c>
      <c r="K5092" s="267">
        <f>J5092+1</f>
        <v>45001</v>
      </c>
      <c r="L5092" s="266">
        <f>IF(M5092&lt;=365,1,2)</f>
        <v>1</v>
      </c>
      <c r="M5092" s="266">
        <f>IF(K5092&lt;$C$1,$C$2-$C$1+1,$C$2-K5092+1)</f>
        <v>46</v>
      </c>
      <c r="N5092" s="268">
        <f>M5092/365</f>
        <v>0.12602739726027398</v>
      </c>
      <c r="O5092" s="269">
        <f>'Data and Parameter'!$E$4*'Data and Parameter'!$E$5*('Data and Parameter'!$E$6+'Data and Parameter'!$E$7)*'Data and Parameter'!$E$19*'Data and Parameter'!$E$14*'ER calculations'!N5092</f>
        <v>0.65253824255003223</v>
      </c>
    </row>
    <row r="5093" spans="1:15" ht="15">
      <c r="A5093" s="284">
        <v>5089</v>
      </c>
      <c r="B5093" s="287"/>
      <c r="C5093" s="287"/>
      <c r="D5093" s="284" t="s">
        <v>119</v>
      </c>
      <c r="E5093" s="287"/>
      <c r="F5093" s="285" t="s">
        <v>5214</v>
      </c>
      <c r="G5093" s="266" t="s">
        <v>121</v>
      </c>
      <c r="H5093" s="266">
        <f>IF(G5093="Traditional Stove",0.1,0.2)</f>
        <v>0.1</v>
      </c>
      <c r="I5093" s="266">
        <f>YEAR(J5093)</f>
        <v>2023</v>
      </c>
      <c r="J5093" s="267">
        <v>45006</v>
      </c>
      <c r="K5093" s="267">
        <f>J5093+1</f>
        <v>45007</v>
      </c>
      <c r="L5093" s="266">
        <f>IF(M5093&lt;=365,1,2)</f>
        <v>1</v>
      </c>
      <c r="M5093" s="266">
        <f>IF(K5093&lt;$C$1,$C$2-$C$1+1,$C$2-K5093+1)</f>
        <v>40</v>
      </c>
      <c r="N5093" s="268">
        <f>M5093/365</f>
        <v>0.1095890410958904</v>
      </c>
      <c r="O5093" s="269">
        <f>'Data and Parameter'!$E$4*'Data and Parameter'!$E$5*('Data and Parameter'!$E$6+'Data and Parameter'!$E$7)*'Data and Parameter'!$E$19*'Data and Parameter'!$E$14*'ER calculations'!N5093</f>
        <v>0.56742455873915842</v>
      </c>
    </row>
    <row r="5094" spans="1:15" ht="15">
      <c r="A5094" s="284">
        <v>5090</v>
      </c>
      <c r="B5094" s="287"/>
      <c r="C5094" s="287"/>
      <c r="D5094" s="284" t="s">
        <v>119</v>
      </c>
      <c r="E5094" s="287"/>
      <c r="F5094" s="285" t="s">
        <v>5215</v>
      </c>
      <c r="G5094" s="266" t="s">
        <v>121</v>
      </c>
      <c r="H5094" s="266">
        <f>IF(G5094="Traditional Stove",0.1,0.2)</f>
        <v>0.1</v>
      </c>
      <c r="I5094" s="266">
        <f>YEAR(J5094)</f>
        <v>2023</v>
      </c>
      <c r="J5094" s="267">
        <v>44968</v>
      </c>
      <c r="K5094" s="267">
        <f>J5094+1</f>
        <v>44969</v>
      </c>
      <c r="L5094" s="266">
        <f>IF(M5094&lt;=365,1,2)</f>
        <v>1</v>
      </c>
      <c r="M5094" s="266">
        <f>IF(K5094&lt;$C$1,$C$2-$C$1+1,$C$2-K5094+1)</f>
        <v>78</v>
      </c>
      <c r="N5094" s="268">
        <f>M5094/365</f>
        <v>0.21369863013698631</v>
      </c>
      <c r="O5094" s="269">
        <f>'Data and Parameter'!$E$4*'Data and Parameter'!$E$5*('Data and Parameter'!$E$6+'Data and Parameter'!$E$7)*'Data and Parameter'!$E$19*'Data and Parameter'!$E$14*'ER calculations'!N5094</f>
        <v>1.1064778895413589</v>
      </c>
    </row>
    <row r="5095" spans="1:15" ht="15">
      <c r="A5095" s="284">
        <v>5091</v>
      </c>
      <c r="B5095" s="287"/>
      <c r="C5095" s="287"/>
      <c r="D5095" s="284" t="s">
        <v>119</v>
      </c>
      <c r="E5095" s="287"/>
      <c r="F5095" s="285" t="s">
        <v>5216</v>
      </c>
      <c r="G5095" s="266" t="s">
        <v>121</v>
      </c>
      <c r="H5095" s="266">
        <f>IF(G5095="Traditional Stove",0.1,0.2)</f>
        <v>0.1</v>
      </c>
      <c r="I5095" s="266">
        <f>YEAR(J5095)</f>
        <v>2023</v>
      </c>
      <c r="J5095" s="267">
        <v>44972</v>
      </c>
      <c r="K5095" s="267">
        <f>J5095+1</f>
        <v>44973</v>
      </c>
      <c r="L5095" s="266">
        <f>IF(M5095&lt;=365,1,2)</f>
        <v>1</v>
      </c>
      <c r="M5095" s="266">
        <f>IF(K5095&lt;$C$1,$C$2-$C$1+1,$C$2-K5095+1)</f>
        <v>74</v>
      </c>
      <c r="N5095" s="268">
        <f>M5095/365</f>
        <v>0.20273972602739726</v>
      </c>
      <c r="O5095" s="269">
        <f>'Data and Parameter'!$E$4*'Data and Parameter'!$E$5*('Data and Parameter'!$E$6+'Data and Parameter'!$E$7)*'Data and Parameter'!$E$19*'Data and Parameter'!$E$14*'ER calculations'!N5095</f>
        <v>1.0497354336674432</v>
      </c>
    </row>
    <row r="5096" spans="1:15" ht="15">
      <c r="A5096" s="284">
        <v>5092</v>
      </c>
      <c r="B5096" s="287"/>
      <c r="C5096" s="287"/>
      <c r="D5096" s="284" t="s">
        <v>119</v>
      </c>
      <c r="E5096" s="287"/>
      <c r="F5096" s="285" t="s">
        <v>5217</v>
      </c>
      <c r="G5096" s="266" t="s">
        <v>121</v>
      </c>
      <c r="H5096" s="266">
        <f>IF(G5096="Traditional Stove",0.1,0.2)</f>
        <v>0.1</v>
      </c>
      <c r="I5096" s="266">
        <f>YEAR(J5096)</f>
        <v>2023</v>
      </c>
      <c r="J5096" s="267">
        <v>44968</v>
      </c>
      <c r="K5096" s="267">
        <f>J5096+1</f>
        <v>44969</v>
      </c>
      <c r="L5096" s="266">
        <f>IF(M5096&lt;=365,1,2)</f>
        <v>1</v>
      </c>
      <c r="M5096" s="266">
        <f>IF(K5096&lt;$C$1,$C$2-$C$1+1,$C$2-K5096+1)</f>
        <v>78</v>
      </c>
      <c r="N5096" s="268">
        <f>M5096/365</f>
        <v>0.21369863013698631</v>
      </c>
      <c r="O5096" s="269">
        <f>'Data and Parameter'!$E$4*'Data and Parameter'!$E$5*('Data and Parameter'!$E$6+'Data and Parameter'!$E$7)*'Data and Parameter'!$E$19*'Data and Parameter'!$E$14*'ER calculations'!N5096</f>
        <v>1.1064778895413589</v>
      </c>
    </row>
    <row r="5097" spans="1:15" ht="15">
      <c r="A5097" s="284">
        <v>5093</v>
      </c>
      <c r="B5097" s="287"/>
      <c r="C5097" s="287"/>
      <c r="D5097" s="284" t="s">
        <v>119</v>
      </c>
      <c r="E5097" s="287"/>
      <c r="F5097" s="285" t="s">
        <v>5218</v>
      </c>
      <c r="G5097" s="266" t="s">
        <v>121</v>
      </c>
      <c r="H5097" s="266">
        <f>IF(G5097="Traditional Stove",0.1,0.2)</f>
        <v>0.1</v>
      </c>
      <c r="I5097" s="266">
        <f>YEAR(J5097)</f>
        <v>2023</v>
      </c>
      <c r="J5097" s="267">
        <v>44968</v>
      </c>
      <c r="K5097" s="267">
        <f>J5097+1</f>
        <v>44969</v>
      </c>
      <c r="L5097" s="266">
        <f>IF(M5097&lt;=365,1,2)</f>
        <v>1</v>
      </c>
      <c r="M5097" s="266">
        <f>IF(K5097&lt;$C$1,$C$2-$C$1+1,$C$2-K5097+1)</f>
        <v>78</v>
      </c>
      <c r="N5097" s="268">
        <f>M5097/365</f>
        <v>0.21369863013698631</v>
      </c>
      <c r="O5097" s="269">
        <f>'Data and Parameter'!$E$4*'Data and Parameter'!$E$5*('Data and Parameter'!$E$6+'Data and Parameter'!$E$7)*'Data and Parameter'!$E$19*'Data and Parameter'!$E$14*'ER calculations'!N5097</f>
        <v>1.1064778895413589</v>
      </c>
    </row>
    <row r="5098" spans="1:15" ht="15">
      <c r="A5098" s="284">
        <v>5094</v>
      </c>
      <c r="B5098" s="287"/>
      <c r="C5098" s="287"/>
      <c r="D5098" s="284" t="s">
        <v>119</v>
      </c>
      <c r="E5098" s="287"/>
      <c r="F5098" s="285" t="s">
        <v>5219</v>
      </c>
      <c r="G5098" s="266" t="s">
        <v>121</v>
      </c>
      <c r="H5098" s="266">
        <f>IF(G5098="Traditional Stove",0.1,0.2)</f>
        <v>0.1</v>
      </c>
      <c r="I5098" s="266">
        <f>YEAR(J5098)</f>
        <v>2023</v>
      </c>
      <c r="J5098" s="267">
        <v>44968</v>
      </c>
      <c r="K5098" s="267">
        <f>J5098+1</f>
        <v>44969</v>
      </c>
      <c r="L5098" s="266">
        <f>IF(M5098&lt;=365,1,2)</f>
        <v>1</v>
      </c>
      <c r="M5098" s="266">
        <f>IF(K5098&lt;$C$1,$C$2-$C$1+1,$C$2-K5098+1)</f>
        <v>78</v>
      </c>
      <c r="N5098" s="268">
        <f>M5098/365</f>
        <v>0.21369863013698631</v>
      </c>
      <c r="O5098" s="269">
        <f>'Data and Parameter'!$E$4*'Data and Parameter'!$E$5*('Data and Parameter'!$E$6+'Data and Parameter'!$E$7)*'Data and Parameter'!$E$19*'Data and Parameter'!$E$14*'ER calculations'!N5098</f>
        <v>1.1064778895413589</v>
      </c>
    </row>
    <row r="5099" spans="1:15" ht="15">
      <c r="A5099" s="284">
        <v>5095</v>
      </c>
      <c r="B5099" s="287"/>
      <c r="C5099" s="287"/>
      <c r="D5099" s="284" t="s">
        <v>588</v>
      </c>
      <c r="E5099" s="287"/>
      <c r="F5099" s="285" t="s">
        <v>5220</v>
      </c>
      <c r="G5099" s="266" t="s">
        <v>121</v>
      </c>
      <c r="H5099" s="266">
        <f>IF(G5099="Traditional Stove",0.1,0.2)</f>
        <v>0.1</v>
      </c>
      <c r="I5099" s="266">
        <f>YEAR(J5099)</f>
        <v>2023</v>
      </c>
      <c r="J5099" s="267">
        <v>45014</v>
      </c>
      <c r="K5099" s="267">
        <f>J5099+1</f>
        <v>45015</v>
      </c>
      <c r="L5099" s="266">
        <f>IF(M5099&lt;=365,1,2)</f>
        <v>1</v>
      </c>
      <c r="M5099" s="266">
        <f>IF(K5099&lt;$C$1,$C$2-$C$1+1,$C$2-K5099+1)</f>
        <v>32</v>
      </c>
      <c r="N5099" s="268">
        <f>M5099/365</f>
        <v>8.7671232876712329E-2</v>
      </c>
      <c r="O5099" s="269">
        <f>'Data and Parameter'!$E$4*'Data and Parameter'!$E$5*('Data and Parameter'!$E$6+'Data and Parameter'!$E$7)*'Data and Parameter'!$E$19*'Data and Parameter'!$E$14*'ER calculations'!N5099</f>
        <v>0.45393964699132677</v>
      </c>
    </row>
    <row r="5100" spans="1:15" ht="15">
      <c r="A5100" s="284">
        <v>5096</v>
      </c>
      <c r="B5100" s="287"/>
      <c r="C5100" s="287"/>
      <c r="D5100" s="284" t="s">
        <v>119</v>
      </c>
      <c r="E5100" s="287"/>
      <c r="F5100" s="285" t="s">
        <v>5221</v>
      </c>
      <c r="G5100" s="266" t="s">
        <v>121</v>
      </c>
      <c r="H5100" s="266">
        <f>IF(G5100="Traditional Stove",0.1,0.2)</f>
        <v>0.1</v>
      </c>
      <c r="I5100" s="266">
        <f>YEAR(J5100)</f>
        <v>2023</v>
      </c>
      <c r="J5100" s="267">
        <v>44968</v>
      </c>
      <c r="K5100" s="267">
        <f>J5100+1</f>
        <v>44969</v>
      </c>
      <c r="L5100" s="266">
        <f>IF(M5100&lt;=365,1,2)</f>
        <v>1</v>
      </c>
      <c r="M5100" s="266">
        <f>IF(K5100&lt;$C$1,$C$2-$C$1+1,$C$2-K5100+1)</f>
        <v>78</v>
      </c>
      <c r="N5100" s="268">
        <f>M5100/365</f>
        <v>0.21369863013698631</v>
      </c>
      <c r="O5100" s="269">
        <f>'Data and Parameter'!$E$4*'Data and Parameter'!$E$5*('Data and Parameter'!$E$6+'Data and Parameter'!$E$7)*'Data and Parameter'!$E$19*'Data and Parameter'!$E$14*'ER calculations'!N5100</f>
        <v>1.1064778895413589</v>
      </c>
    </row>
    <row r="5101" spans="1:15" ht="15">
      <c r="A5101" s="284">
        <v>5097</v>
      </c>
      <c r="B5101" s="287"/>
      <c r="C5101" s="287"/>
      <c r="D5101" s="284" t="s">
        <v>588</v>
      </c>
      <c r="E5101" s="287"/>
      <c r="F5101" s="285" t="s">
        <v>5222</v>
      </c>
      <c r="G5101" s="266" t="s">
        <v>121</v>
      </c>
      <c r="H5101" s="266">
        <f>IF(G5101="Traditional Stove",0.1,0.2)</f>
        <v>0.1</v>
      </c>
      <c r="I5101" s="266">
        <f>YEAR(J5101)</f>
        <v>2023</v>
      </c>
      <c r="J5101" s="267">
        <v>45014</v>
      </c>
      <c r="K5101" s="267">
        <f>J5101+1</f>
        <v>45015</v>
      </c>
      <c r="L5101" s="266">
        <f>IF(M5101&lt;=365,1,2)</f>
        <v>1</v>
      </c>
      <c r="M5101" s="266">
        <f>IF(K5101&lt;$C$1,$C$2-$C$1+1,$C$2-K5101+1)</f>
        <v>32</v>
      </c>
      <c r="N5101" s="268">
        <f>M5101/365</f>
        <v>8.7671232876712329E-2</v>
      </c>
      <c r="O5101" s="269">
        <f>'Data and Parameter'!$E$4*'Data and Parameter'!$E$5*('Data and Parameter'!$E$6+'Data and Parameter'!$E$7)*'Data and Parameter'!$E$19*'Data and Parameter'!$E$14*'ER calculations'!N5101</f>
        <v>0.45393964699132677</v>
      </c>
    </row>
    <row r="5102" spans="1:15" ht="15">
      <c r="A5102" s="284">
        <v>5098</v>
      </c>
      <c r="B5102" s="287"/>
      <c r="C5102" s="287"/>
      <c r="D5102" s="284" t="s">
        <v>588</v>
      </c>
      <c r="E5102" s="287"/>
      <c r="F5102" s="285" t="s">
        <v>5223</v>
      </c>
      <c r="G5102" s="266" t="s">
        <v>121</v>
      </c>
      <c r="H5102" s="266">
        <f>IF(G5102="Traditional Stove",0.1,0.2)</f>
        <v>0.1</v>
      </c>
      <c r="I5102" s="266">
        <f>YEAR(J5102)</f>
        <v>2023</v>
      </c>
      <c r="J5102" s="267">
        <v>45014</v>
      </c>
      <c r="K5102" s="267">
        <f>J5102+1</f>
        <v>45015</v>
      </c>
      <c r="L5102" s="266">
        <f>IF(M5102&lt;=365,1,2)</f>
        <v>1</v>
      </c>
      <c r="M5102" s="266">
        <f>IF(K5102&lt;$C$1,$C$2-$C$1+1,$C$2-K5102+1)</f>
        <v>32</v>
      </c>
      <c r="N5102" s="268">
        <f>M5102/365</f>
        <v>8.7671232876712329E-2</v>
      </c>
      <c r="O5102" s="269">
        <f>'Data and Parameter'!$E$4*'Data and Parameter'!$E$5*('Data and Parameter'!$E$6+'Data and Parameter'!$E$7)*'Data and Parameter'!$E$19*'Data and Parameter'!$E$14*'ER calculations'!N5102</f>
        <v>0.45393964699132677</v>
      </c>
    </row>
    <row r="5103" spans="1:15" ht="15">
      <c r="A5103" s="284">
        <v>5099</v>
      </c>
      <c r="B5103" s="287"/>
      <c r="C5103" s="287"/>
      <c r="D5103" s="284" t="s">
        <v>1054</v>
      </c>
      <c r="E5103" s="287"/>
      <c r="F5103" s="285" t="s">
        <v>5224</v>
      </c>
      <c r="G5103" s="266" t="s">
        <v>121</v>
      </c>
      <c r="H5103" s="266">
        <f>IF(G5103="Traditional Stove",0.1,0.2)</f>
        <v>0.1</v>
      </c>
      <c r="I5103" s="266">
        <f>YEAR(J5103)</f>
        <v>2023</v>
      </c>
      <c r="J5103" s="267">
        <v>44964</v>
      </c>
      <c r="K5103" s="267">
        <f>J5103+1</f>
        <v>44965</v>
      </c>
      <c r="L5103" s="266">
        <f>IF(M5103&lt;=365,1,2)</f>
        <v>1</v>
      </c>
      <c r="M5103" s="266">
        <f>IF(K5103&lt;$C$1,$C$2-$C$1+1,$C$2-K5103+1)</f>
        <v>82</v>
      </c>
      <c r="N5103" s="268">
        <f>M5103/365</f>
        <v>0.22465753424657534</v>
      </c>
      <c r="O5103" s="269">
        <f>'Data and Parameter'!$E$4*'Data and Parameter'!$E$5*('Data and Parameter'!$E$6+'Data and Parameter'!$E$7)*'Data and Parameter'!$E$19*'Data and Parameter'!$E$14*'ER calculations'!N5103</f>
        <v>1.1632203454152747</v>
      </c>
    </row>
    <row r="5104" spans="1:15" ht="15">
      <c r="A5104" s="284">
        <v>5100</v>
      </c>
      <c r="B5104" s="287"/>
      <c r="C5104" s="287"/>
      <c r="D5104" s="284" t="s">
        <v>588</v>
      </c>
      <c r="E5104" s="287"/>
      <c r="F5104" s="285" t="s">
        <v>5225</v>
      </c>
      <c r="G5104" s="266" t="s">
        <v>121</v>
      </c>
      <c r="H5104" s="266">
        <f>IF(G5104="Traditional Stove",0.1,0.2)</f>
        <v>0.1</v>
      </c>
      <c r="I5104" s="266">
        <f>YEAR(J5104)</f>
        <v>2023</v>
      </c>
      <c r="J5104" s="267">
        <v>45014</v>
      </c>
      <c r="K5104" s="267">
        <f>J5104+1</f>
        <v>45015</v>
      </c>
      <c r="L5104" s="266">
        <f>IF(M5104&lt;=365,1,2)</f>
        <v>1</v>
      </c>
      <c r="M5104" s="266">
        <f>IF(K5104&lt;$C$1,$C$2-$C$1+1,$C$2-K5104+1)</f>
        <v>32</v>
      </c>
      <c r="N5104" s="268">
        <f>M5104/365</f>
        <v>8.7671232876712329E-2</v>
      </c>
      <c r="O5104" s="269">
        <f>'Data and Parameter'!$E$4*'Data and Parameter'!$E$5*('Data and Parameter'!$E$6+'Data and Parameter'!$E$7)*'Data and Parameter'!$E$19*'Data and Parameter'!$E$14*'ER calculations'!N5104</f>
        <v>0.45393964699132677</v>
      </c>
    </row>
    <row r="5105" spans="1:15" ht="15">
      <c r="A5105" s="284">
        <v>5101</v>
      </c>
      <c r="B5105" s="287"/>
      <c r="C5105" s="287"/>
      <c r="D5105" s="284" t="s">
        <v>1054</v>
      </c>
      <c r="E5105" s="287"/>
      <c r="F5105" s="285" t="s">
        <v>5226</v>
      </c>
      <c r="G5105" s="266" t="s">
        <v>121</v>
      </c>
      <c r="H5105" s="266">
        <f>IF(G5105="Traditional Stove",0.1,0.2)</f>
        <v>0.1</v>
      </c>
      <c r="I5105" s="266">
        <f>YEAR(J5105)</f>
        <v>2023</v>
      </c>
      <c r="J5105" s="267">
        <v>44966</v>
      </c>
      <c r="K5105" s="267">
        <f>J5105+1</f>
        <v>44967</v>
      </c>
      <c r="L5105" s="266">
        <f>IF(M5105&lt;=365,1,2)</f>
        <v>1</v>
      </c>
      <c r="M5105" s="266">
        <f>IF(K5105&lt;$C$1,$C$2-$C$1+1,$C$2-K5105+1)</f>
        <v>80</v>
      </c>
      <c r="N5105" s="268">
        <f>M5105/365</f>
        <v>0.21917808219178081</v>
      </c>
      <c r="O5105" s="269">
        <f>'Data and Parameter'!$E$4*'Data and Parameter'!$E$5*('Data and Parameter'!$E$6+'Data and Parameter'!$E$7)*'Data and Parameter'!$E$19*'Data and Parameter'!$E$14*'ER calculations'!N5105</f>
        <v>1.1348491174783168</v>
      </c>
    </row>
    <row r="5106" spans="1:15" ht="15">
      <c r="A5106" s="284">
        <v>5102</v>
      </c>
      <c r="B5106" s="287"/>
      <c r="C5106" s="287"/>
      <c r="D5106" s="284" t="s">
        <v>1054</v>
      </c>
      <c r="E5106" s="287"/>
      <c r="F5106" s="285" t="s">
        <v>5227</v>
      </c>
      <c r="G5106" s="266" t="s">
        <v>121</v>
      </c>
      <c r="H5106" s="266">
        <f>IF(G5106="Traditional Stove",0.1,0.2)</f>
        <v>0.1</v>
      </c>
      <c r="I5106" s="266">
        <f>YEAR(J5106)</f>
        <v>2023</v>
      </c>
      <c r="J5106" s="267">
        <v>44964</v>
      </c>
      <c r="K5106" s="267">
        <f>J5106+1</f>
        <v>44965</v>
      </c>
      <c r="L5106" s="266">
        <f>IF(M5106&lt;=365,1,2)</f>
        <v>1</v>
      </c>
      <c r="M5106" s="266">
        <f>IF(K5106&lt;$C$1,$C$2-$C$1+1,$C$2-K5106+1)</f>
        <v>82</v>
      </c>
      <c r="N5106" s="268">
        <f>M5106/365</f>
        <v>0.22465753424657534</v>
      </c>
      <c r="O5106" s="269">
        <f>'Data and Parameter'!$E$4*'Data and Parameter'!$E$5*('Data and Parameter'!$E$6+'Data and Parameter'!$E$7)*'Data and Parameter'!$E$19*'Data and Parameter'!$E$14*'ER calculations'!N5106</f>
        <v>1.1632203454152747</v>
      </c>
    </row>
    <row r="5107" spans="1:15" ht="15">
      <c r="A5107" s="284">
        <v>5103</v>
      </c>
      <c r="B5107" s="287"/>
      <c r="C5107" s="287"/>
      <c r="D5107" s="284" t="s">
        <v>588</v>
      </c>
      <c r="E5107" s="287"/>
      <c r="F5107" s="285" t="s">
        <v>5228</v>
      </c>
      <c r="G5107" s="266" t="s">
        <v>121</v>
      </c>
      <c r="H5107" s="266">
        <f>IF(G5107="Traditional Stove",0.1,0.2)</f>
        <v>0.1</v>
      </c>
      <c r="I5107" s="266">
        <f>YEAR(J5107)</f>
        <v>2023</v>
      </c>
      <c r="J5107" s="267">
        <v>45014</v>
      </c>
      <c r="K5107" s="267">
        <f>J5107+1</f>
        <v>45015</v>
      </c>
      <c r="L5107" s="266">
        <f>IF(M5107&lt;=365,1,2)</f>
        <v>1</v>
      </c>
      <c r="M5107" s="266">
        <f>IF(K5107&lt;$C$1,$C$2-$C$1+1,$C$2-K5107+1)</f>
        <v>32</v>
      </c>
      <c r="N5107" s="268">
        <f>M5107/365</f>
        <v>8.7671232876712329E-2</v>
      </c>
      <c r="O5107" s="269">
        <f>'Data and Parameter'!$E$4*'Data and Parameter'!$E$5*('Data and Parameter'!$E$6+'Data and Parameter'!$E$7)*'Data and Parameter'!$E$19*'Data and Parameter'!$E$14*'ER calculations'!N5107</f>
        <v>0.45393964699132677</v>
      </c>
    </row>
    <row r="5108" spans="1:15" ht="15">
      <c r="A5108" s="284">
        <v>5104</v>
      </c>
      <c r="B5108" s="287"/>
      <c r="C5108" s="287"/>
      <c r="D5108" s="284" t="s">
        <v>1054</v>
      </c>
      <c r="E5108" s="287"/>
      <c r="F5108" s="285" t="s">
        <v>5229</v>
      </c>
      <c r="G5108" s="266" t="s">
        <v>121</v>
      </c>
      <c r="H5108" s="266">
        <f>IF(G5108="Traditional Stove",0.1,0.2)</f>
        <v>0.1</v>
      </c>
      <c r="I5108" s="266">
        <f>YEAR(J5108)</f>
        <v>2023</v>
      </c>
      <c r="J5108" s="267">
        <v>44964</v>
      </c>
      <c r="K5108" s="267">
        <f>J5108+1</f>
        <v>44965</v>
      </c>
      <c r="L5108" s="266">
        <f>IF(M5108&lt;=365,1,2)</f>
        <v>1</v>
      </c>
      <c r="M5108" s="266">
        <f>IF(K5108&lt;$C$1,$C$2-$C$1+1,$C$2-K5108+1)</f>
        <v>82</v>
      </c>
      <c r="N5108" s="268">
        <f>M5108/365</f>
        <v>0.22465753424657534</v>
      </c>
      <c r="O5108" s="269">
        <f>'Data and Parameter'!$E$4*'Data and Parameter'!$E$5*('Data and Parameter'!$E$6+'Data and Parameter'!$E$7)*'Data and Parameter'!$E$19*'Data and Parameter'!$E$14*'ER calculations'!N5108</f>
        <v>1.1632203454152747</v>
      </c>
    </row>
    <row r="5109" spans="1:15" ht="15">
      <c r="A5109" s="284">
        <v>5105</v>
      </c>
      <c r="B5109" s="287"/>
      <c r="C5109" s="287"/>
      <c r="D5109" s="284" t="s">
        <v>1054</v>
      </c>
      <c r="E5109" s="287"/>
      <c r="F5109" s="285" t="s">
        <v>5230</v>
      </c>
      <c r="G5109" s="266" t="s">
        <v>121</v>
      </c>
      <c r="H5109" s="266">
        <f>IF(G5109="Traditional Stove",0.1,0.2)</f>
        <v>0.1</v>
      </c>
      <c r="I5109" s="266">
        <f>YEAR(J5109)</f>
        <v>2023</v>
      </c>
      <c r="J5109" s="267">
        <v>44964</v>
      </c>
      <c r="K5109" s="267">
        <f>J5109+1</f>
        <v>44965</v>
      </c>
      <c r="L5109" s="266">
        <f>IF(M5109&lt;=365,1,2)</f>
        <v>1</v>
      </c>
      <c r="M5109" s="266">
        <f>IF(K5109&lt;$C$1,$C$2-$C$1+1,$C$2-K5109+1)</f>
        <v>82</v>
      </c>
      <c r="N5109" s="268">
        <f>M5109/365</f>
        <v>0.22465753424657534</v>
      </c>
      <c r="O5109" s="269">
        <f>'Data and Parameter'!$E$4*'Data and Parameter'!$E$5*('Data and Parameter'!$E$6+'Data and Parameter'!$E$7)*'Data and Parameter'!$E$19*'Data and Parameter'!$E$14*'ER calculations'!N5109</f>
        <v>1.1632203454152747</v>
      </c>
    </row>
    <row r="5110" spans="1:15" ht="15">
      <c r="A5110" s="284">
        <v>5106</v>
      </c>
      <c r="B5110" s="287"/>
      <c r="C5110" s="287"/>
      <c r="D5110" s="284" t="s">
        <v>1054</v>
      </c>
      <c r="E5110" s="287"/>
      <c r="F5110" s="285" t="s">
        <v>5231</v>
      </c>
      <c r="G5110" s="266" t="s">
        <v>121</v>
      </c>
      <c r="H5110" s="266">
        <f>IF(G5110="Traditional Stove",0.1,0.2)</f>
        <v>0.1</v>
      </c>
      <c r="I5110" s="266">
        <f>YEAR(J5110)</f>
        <v>2023</v>
      </c>
      <c r="J5110" s="267">
        <v>44964</v>
      </c>
      <c r="K5110" s="267">
        <f>J5110+1</f>
        <v>44965</v>
      </c>
      <c r="L5110" s="266">
        <f>IF(M5110&lt;=365,1,2)</f>
        <v>1</v>
      </c>
      <c r="M5110" s="266">
        <f>IF(K5110&lt;$C$1,$C$2-$C$1+1,$C$2-K5110+1)</f>
        <v>82</v>
      </c>
      <c r="N5110" s="268">
        <f>M5110/365</f>
        <v>0.22465753424657534</v>
      </c>
      <c r="O5110" s="269">
        <f>'Data and Parameter'!$E$4*'Data and Parameter'!$E$5*('Data and Parameter'!$E$6+'Data and Parameter'!$E$7)*'Data and Parameter'!$E$19*'Data and Parameter'!$E$14*'ER calculations'!N5110</f>
        <v>1.1632203454152747</v>
      </c>
    </row>
    <row r="5111" spans="1:15" ht="15">
      <c r="A5111" s="284">
        <v>5107</v>
      </c>
      <c r="B5111" s="287"/>
      <c r="C5111" s="287"/>
      <c r="D5111" s="284" t="s">
        <v>1054</v>
      </c>
      <c r="E5111" s="287"/>
      <c r="F5111" s="285" t="s">
        <v>5232</v>
      </c>
      <c r="G5111" s="266" t="s">
        <v>121</v>
      </c>
      <c r="H5111" s="266">
        <f>IF(G5111="Traditional Stove",0.1,0.2)</f>
        <v>0.1</v>
      </c>
      <c r="I5111" s="266">
        <f>YEAR(J5111)</f>
        <v>2023</v>
      </c>
      <c r="J5111" s="267">
        <v>44964</v>
      </c>
      <c r="K5111" s="267">
        <f>J5111+1</f>
        <v>44965</v>
      </c>
      <c r="L5111" s="266">
        <f>IF(M5111&lt;=365,1,2)</f>
        <v>1</v>
      </c>
      <c r="M5111" s="266">
        <f>IF(K5111&lt;$C$1,$C$2-$C$1+1,$C$2-K5111+1)</f>
        <v>82</v>
      </c>
      <c r="N5111" s="268">
        <f>M5111/365</f>
        <v>0.22465753424657534</v>
      </c>
      <c r="O5111" s="269">
        <f>'Data and Parameter'!$E$4*'Data and Parameter'!$E$5*('Data and Parameter'!$E$6+'Data and Parameter'!$E$7)*'Data and Parameter'!$E$19*'Data and Parameter'!$E$14*'ER calculations'!N5111</f>
        <v>1.1632203454152747</v>
      </c>
    </row>
    <row r="5112" spans="1:15" ht="15">
      <c r="A5112" s="284">
        <v>5108</v>
      </c>
      <c r="B5112" s="287"/>
      <c r="C5112" s="287"/>
      <c r="D5112" s="284" t="s">
        <v>1054</v>
      </c>
      <c r="E5112" s="287"/>
      <c r="F5112" s="285" t="s">
        <v>5233</v>
      </c>
      <c r="G5112" s="266" t="s">
        <v>121</v>
      </c>
      <c r="H5112" s="266">
        <f>IF(G5112="Traditional Stove",0.1,0.2)</f>
        <v>0.1</v>
      </c>
      <c r="I5112" s="266">
        <f>YEAR(J5112)</f>
        <v>2023</v>
      </c>
      <c r="J5112" s="267">
        <v>44968</v>
      </c>
      <c r="K5112" s="267">
        <f>J5112+1</f>
        <v>44969</v>
      </c>
      <c r="L5112" s="266">
        <f>IF(M5112&lt;=365,1,2)</f>
        <v>1</v>
      </c>
      <c r="M5112" s="266">
        <f>IF(K5112&lt;$C$1,$C$2-$C$1+1,$C$2-K5112+1)</f>
        <v>78</v>
      </c>
      <c r="N5112" s="268">
        <f>M5112/365</f>
        <v>0.21369863013698631</v>
      </c>
      <c r="O5112" s="269">
        <f>'Data and Parameter'!$E$4*'Data and Parameter'!$E$5*('Data and Parameter'!$E$6+'Data and Parameter'!$E$7)*'Data and Parameter'!$E$19*'Data and Parameter'!$E$14*'ER calculations'!N5112</f>
        <v>1.1064778895413589</v>
      </c>
    </row>
    <row r="5113" spans="1:15" ht="15">
      <c r="A5113" s="284">
        <v>5109</v>
      </c>
      <c r="B5113" s="287"/>
      <c r="C5113" s="287"/>
      <c r="D5113" s="284" t="s">
        <v>1054</v>
      </c>
      <c r="E5113" s="287"/>
      <c r="F5113" s="285" t="s">
        <v>5234</v>
      </c>
      <c r="G5113" s="266" t="s">
        <v>121</v>
      </c>
      <c r="H5113" s="266">
        <f>IF(G5113="Traditional Stove",0.1,0.2)</f>
        <v>0.1</v>
      </c>
      <c r="I5113" s="266">
        <f>YEAR(J5113)</f>
        <v>2023</v>
      </c>
      <c r="J5113" s="267">
        <v>44964</v>
      </c>
      <c r="K5113" s="267">
        <f>J5113+1</f>
        <v>44965</v>
      </c>
      <c r="L5113" s="266">
        <f>IF(M5113&lt;=365,1,2)</f>
        <v>1</v>
      </c>
      <c r="M5113" s="266">
        <f>IF(K5113&lt;$C$1,$C$2-$C$1+1,$C$2-K5113+1)</f>
        <v>82</v>
      </c>
      <c r="N5113" s="268">
        <f>M5113/365</f>
        <v>0.22465753424657534</v>
      </c>
      <c r="O5113" s="269">
        <f>'Data and Parameter'!$E$4*'Data and Parameter'!$E$5*('Data and Parameter'!$E$6+'Data and Parameter'!$E$7)*'Data and Parameter'!$E$19*'Data and Parameter'!$E$14*'ER calculations'!N5113</f>
        <v>1.1632203454152747</v>
      </c>
    </row>
    <row r="5114" spans="1:15" ht="15">
      <c r="A5114" s="284">
        <v>5110</v>
      </c>
      <c r="B5114" s="287"/>
      <c r="C5114" s="287"/>
      <c r="D5114" s="284" t="s">
        <v>1054</v>
      </c>
      <c r="E5114" s="287"/>
      <c r="F5114" s="285" t="s">
        <v>5235</v>
      </c>
      <c r="G5114" s="266" t="s">
        <v>121</v>
      </c>
      <c r="H5114" s="266">
        <f>IF(G5114="Traditional Stove",0.1,0.2)</f>
        <v>0.1</v>
      </c>
      <c r="I5114" s="266">
        <f>YEAR(J5114)</f>
        <v>2023</v>
      </c>
      <c r="J5114" s="267">
        <v>44964</v>
      </c>
      <c r="K5114" s="267">
        <f>J5114+1</f>
        <v>44965</v>
      </c>
      <c r="L5114" s="266">
        <f>IF(M5114&lt;=365,1,2)</f>
        <v>1</v>
      </c>
      <c r="M5114" s="266">
        <f>IF(K5114&lt;$C$1,$C$2-$C$1+1,$C$2-K5114+1)</f>
        <v>82</v>
      </c>
      <c r="N5114" s="268">
        <f>M5114/365</f>
        <v>0.22465753424657534</v>
      </c>
      <c r="O5114" s="269">
        <f>'Data and Parameter'!$E$4*'Data and Parameter'!$E$5*('Data and Parameter'!$E$6+'Data and Parameter'!$E$7)*'Data and Parameter'!$E$19*'Data and Parameter'!$E$14*'ER calculations'!N5114</f>
        <v>1.1632203454152747</v>
      </c>
    </row>
    <row r="5115" spans="1:15" ht="15">
      <c r="A5115" s="284">
        <v>5111</v>
      </c>
      <c r="B5115" s="287"/>
      <c r="C5115" s="287"/>
      <c r="D5115" s="284" t="s">
        <v>1054</v>
      </c>
      <c r="E5115" s="287"/>
      <c r="F5115" s="285" t="s">
        <v>5236</v>
      </c>
      <c r="G5115" s="266" t="s">
        <v>121</v>
      </c>
      <c r="H5115" s="266">
        <f>IF(G5115="Traditional Stove",0.1,0.2)</f>
        <v>0.1</v>
      </c>
      <c r="I5115" s="266">
        <f>YEAR(J5115)</f>
        <v>2023</v>
      </c>
      <c r="J5115" s="267">
        <v>44964</v>
      </c>
      <c r="K5115" s="267">
        <f>J5115+1</f>
        <v>44965</v>
      </c>
      <c r="L5115" s="266">
        <f>IF(M5115&lt;=365,1,2)</f>
        <v>1</v>
      </c>
      <c r="M5115" s="266">
        <f>IF(K5115&lt;$C$1,$C$2-$C$1+1,$C$2-K5115+1)</f>
        <v>82</v>
      </c>
      <c r="N5115" s="268">
        <f>M5115/365</f>
        <v>0.22465753424657534</v>
      </c>
      <c r="O5115" s="269">
        <f>'Data and Parameter'!$E$4*'Data and Parameter'!$E$5*('Data and Parameter'!$E$6+'Data and Parameter'!$E$7)*'Data and Parameter'!$E$19*'Data and Parameter'!$E$14*'ER calculations'!N5115</f>
        <v>1.1632203454152747</v>
      </c>
    </row>
    <row r="5116" spans="1:15" ht="15">
      <c r="A5116" s="284">
        <v>5112</v>
      </c>
      <c r="B5116" s="287"/>
      <c r="C5116" s="287"/>
      <c r="D5116" s="284" t="s">
        <v>1054</v>
      </c>
      <c r="E5116" s="287"/>
      <c r="F5116" s="285" t="s">
        <v>5237</v>
      </c>
      <c r="G5116" s="266" t="s">
        <v>121</v>
      </c>
      <c r="H5116" s="266">
        <f>IF(G5116="Traditional Stove",0.1,0.2)</f>
        <v>0.1</v>
      </c>
      <c r="I5116" s="266">
        <f>YEAR(J5116)</f>
        <v>2023</v>
      </c>
      <c r="J5116" s="267">
        <v>44963</v>
      </c>
      <c r="K5116" s="267">
        <f>J5116+1</f>
        <v>44964</v>
      </c>
      <c r="L5116" s="266">
        <f>IF(M5116&lt;=365,1,2)</f>
        <v>1</v>
      </c>
      <c r="M5116" s="266">
        <f>IF(K5116&lt;$C$1,$C$2-$C$1+1,$C$2-K5116+1)</f>
        <v>83</v>
      </c>
      <c r="N5116" s="268">
        <f>M5116/365</f>
        <v>0.22739726027397261</v>
      </c>
      <c r="O5116" s="269">
        <f>'Data and Parameter'!$E$4*'Data and Parameter'!$E$5*('Data and Parameter'!$E$6+'Data and Parameter'!$E$7)*'Data and Parameter'!$E$19*'Data and Parameter'!$E$14*'ER calculations'!N5116</f>
        <v>1.1774059593837538</v>
      </c>
    </row>
    <row r="5117" spans="1:15" ht="15">
      <c r="A5117" s="284">
        <v>5113</v>
      </c>
      <c r="B5117" s="287"/>
      <c r="C5117" s="287"/>
      <c r="D5117" s="284" t="s">
        <v>1054</v>
      </c>
      <c r="E5117" s="287"/>
      <c r="F5117" s="285" t="s">
        <v>5238</v>
      </c>
      <c r="G5117" s="266" t="s">
        <v>121</v>
      </c>
      <c r="H5117" s="266">
        <f>IF(G5117="Traditional Stove",0.1,0.2)</f>
        <v>0.1</v>
      </c>
      <c r="I5117" s="266">
        <f>YEAR(J5117)</f>
        <v>2023</v>
      </c>
      <c r="J5117" s="267">
        <v>44963</v>
      </c>
      <c r="K5117" s="267">
        <f>J5117+1</f>
        <v>44964</v>
      </c>
      <c r="L5117" s="266">
        <f>IF(M5117&lt;=365,1,2)</f>
        <v>1</v>
      </c>
      <c r="M5117" s="266">
        <f>IF(K5117&lt;$C$1,$C$2-$C$1+1,$C$2-K5117+1)</f>
        <v>83</v>
      </c>
      <c r="N5117" s="268">
        <f>M5117/365</f>
        <v>0.22739726027397261</v>
      </c>
      <c r="O5117" s="269">
        <f>'Data and Parameter'!$E$4*'Data and Parameter'!$E$5*('Data and Parameter'!$E$6+'Data and Parameter'!$E$7)*'Data and Parameter'!$E$19*'Data and Parameter'!$E$14*'ER calculations'!N5117</f>
        <v>1.1774059593837538</v>
      </c>
    </row>
    <row r="5118" spans="1:15" ht="15">
      <c r="A5118" s="284">
        <v>5114</v>
      </c>
      <c r="B5118" s="287"/>
      <c r="C5118" s="287"/>
      <c r="D5118" s="284" t="s">
        <v>1054</v>
      </c>
      <c r="E5118" s="287"/>
      <c r="F5118" s="285" t="s">
        <v>5239</v>
      </c>
      <c r="G5118" s="266" t="s">
        <v>121</v>
      </c>
      <c r="H5118" s="266">
        <f>IF(G5118="Traditional Stove",0.1,0.2)</f>
        <v>0.1</v>
      </c>
      <c r="I5118" s="266">
        <f>YEAR(J5118)</f>
        <v>2023</v>
      </c>
      <c r="J5118" s="267">
        <v>44963</v>
      </c>
      <c r="K5118" s="267">
        <f>J5118+1</f>
        <v>44964</v>
      </c>
      <c r="L5118" s="266">
        <f>IF(M5118&lt;=365,1,2)</f>
        <v>1</v>
      </c>
      <c r="M5118" s="266">
        <f>IF(K5118&lt;$C$1,$C$2-$C$1+1,$C$2-K5118+1)</f>
        <v>83</v>
      </c>
      <c r="N5118" s="268">
        <f>M5118/365</f>
        <v>0.22739726027397261</v>
      </c>
      <c r="O5118" s="269">
        <f>'Data and Parameter'!$E$4*'Data and Parameter'!$E$5*('Data and Parameter'!$E$6+'Data and Parameter'!$E$7)*'Data and Parameter'!$E$19*'Data and Parameter'!$E$14*'ER calculations'!N5118</f>
        <v>1.1774059593837538</v>
      </c>
    </row>
    <row r="5119" spans="1:15" ht="15">
      <c r="A5119" s="284">
        <v>5115</v>
      </c>
      <c r="B5119" s="287"/>
      <c r="C5119" s="287"/>
      <c r="D5119" s="284" t="s">
        <v>1054</v>
      </c>
      <c r="E5119" s="287"/>
      <c r="F5119" s="285" t="s">
        <v>5240</v>
      </c>
      <c r="G5119" s="266" t="s">
        <v>121</v>
      </c>
      <c r="H5119" s="266">
        <f>IF(G5119="Traditional Stove",0.1,0.2)</f>
        <v>0.1</v>
      </c>
      <c r="I5119" s="266">
        <f>YEAR(J5119)</f>
        <v>2023</v>
      </c>
      <c r="J5119" s="267">
        <v>44963</v>
      </c>
      <c r="K5119" s="267">
        <f>J5119+1</f>
        <v>44964</v>
      </c>
      <c r="L5119" s="266">
        <f>IF(M5119&lt;=365,1,2)</f>
        <v>1</v>
      </c>
      <c r="M5119" s="266">
        <f>IF(K5119&lt;$C$1,$C$2-$C$1+1,$C$2-K5119+1)</f>
        <v>83</v>
      </c>
      <c r="N5119" s="268">
        <f>M5119/365</f>
        <v>0.22739726027397261</v>
      </c>
      <c r="O5119" s="269">
        <f>'Data and Parameter'!$E$4*'Data and Parameter'!$E$5*('Data and Parameter'!$E$6+'Data and Parameter'!$E$7)*'Data and Parameter'!$E$19*'Data and Parameter'!$E$14*'ER calculations'!N5119</f>
        <v>1.1774059593837538</v>
      </c>
    </row>
    <row r="5120" spans="1:15" ht="15">
      <c r="A5120" s="284">
        <v>5116</v>
      </c>
      <c r="B5120" s="287"/>
      <c r="C5120" s="287"/>
      <c r="D5120" s="284" t="s">
        <v>1054</v>
      </c>
      <c r="E5120" s="287"/>
      <c r="F5120" s="285" t="s">
        <v>5241</v>
      </c>
      <c r="G5120" s="266" t="s">
        <v>121</v>
      </c>
      <c r="H5120" s="266">
        <f>IF(G5120="Traditional Stove",0.1,0.2)</f>
        <v>0.1</v>
      </c>
      <c r="I5120" s="266">
        <f>YEAR(J5120)</f>
        <v>2023</v>
      </c>
      <c r="J5120" s="267">
        <v>44963</v>
      </c>
      <c r="K5120" s="267">
        <f>J5120+1</f>
        <v>44964</v>
      </c>
      <c r="L5120" s="266">
        <f>IF(M5120&lt;=365,1,2)</f>
        <v>1</v>
      </c>
      <c r="M5120" s="266">
        <f>IF(K5120&lt;$C$1,$C$2-$C$1+1,$C$2-K5120+1)</f>
        <v>83</v>
      </c>
      <c r="N5120" s="268">
        <f>M5120/365</f>
        <v>0.22739726027397261</v>
      </c>
      <c r="O5120" s="269">
        <f>'Data and Parameter'!$E$4*'Data and Parameter'!$E$5*('Data and Parameter'!$E$6+'Data and Parameter'!$E$7)*'Data and Parameter'!$E$19*'Data and Parameter'!$E$14*'ER calculations'!N5120</f>
        <v>1.1774059593837538</v>
      </c>
    </row>
    <row r="5121" spans="1:15" ht="15">
      <c r="A5121" s="284">
        <v>5117</v>
      </c>
      <c r="B5121" s="287"/>
      <c r="C5121" s="287"/>
      <c r="D5121" s="284" t="s">
        <v>1054</v>
      </c>
      <c r="E5121" s="287"/>
      <c r="F5121" s="285" t="s">
        <v>5242</v>
      </c>
      <c r="G5121" s="266" t="s">
        <v>121</v>
      </c>
      <c r="H5121" s="266">
        <f>IF(G5121="Traditional Stove",0.1,0.2)</f>
        <v>0.1</v>
      </c>
      <c r="I5121" s="266">
        <f>YEAR(J5121)</f>
        <v>2023</v>
      </c>
      <c r="J5121" s="267">
        <v>44963</v>
      </c>
      <c r="K5121" s="267">
        <f>J5121+1</f>
        <v>44964</v>
      </c>
      <c r="L5121" s="266">
        <f>IF(M5121&lt;=365,1,2)</f>
        <v>1</v>
      </c>
      <c r="M5121" s="266">
        <f>IF(K5121&lt;$C$1,$C$2-$C$1+1,$C$2-K5121+1)</f>
        <v>83</v>
      </c>
      <c r="N5121" s="268">
        <f>M5121/365</f>
        <v>0.22739726027397261</v>
      </c>
      <c r="O5121" s="269">
        <f>'Data and Parameter'!$E$4*'Data and Parameter'!$E$5*('Data and Parameter'!$E$6+'Data and Parameter'!$E$7)*'Data and Parameter'!$E$19*'Data and Parameter'!$E$14*'ER calculations'!N5121</f>
        <v>1.1774059593837538</v>
      </c>
    </row>
    <row r="5122" spans="1:15" ht="15">
      <c r="A5122" s="284">
        <v>5118</v>
      </c>
      <c r="B5122" s="287"/>
      <c r="C5122" s="287"/>
      <c r="D5122" s="284" t="s">
        <v>1054</v>
      </c>
      <c r="E5122" s="287"/>
      <c r="F5122" s="285" t="s">
        <v>5243</v>
      </c>
      <c r="G5122" s="266" t="s">
        <v>121</v>
      </c>
      <c r="H5122" s="266">
        <f>IF(G5122="Traditional Stove",0.1,0.2)</f>
        <v>0.1</v>
      </c>
      <c r="I5122" s="266">
        <f>YEAR(J5122)</f>
        <v>2023</v>
      </c>
      <c r="J5122" s="267">
        <v>44963</v>
      </c>
      <c r="K5122" s="267">
        <f>J5122+1</f>
        <v>44964</v>
      </c>
      <c r="L5122" s="266">
        <f>IF(M5122&lt;=365,1,2)</f>
        <v>1</v>
      </c>
      <c r="M5122" s="266">
        <f>IF(K5122&lt;$C$1,$C$2-$C$1+1,$C$2-K5122+1)</f>
        <v>83</v>
      </c>
      <c r="N5122" s="268">
        <f>M5122/365</f>
        <v>0.22739726027397261</v>
      </c>
      <c r="O5122" s="269">
        <f>'Data and Parameter'!$E$4*'Data and Parameter'!$E$5*('Data and Parameter'!$E$6+'Data and Parameter'!$E$7)*'Data and Parameter'!$E$19*'Data and Parameter'!$E$14*'ER calculations'!N5122</f>
        <v>1.1774059593837538</v>
      </c>
    </row>
    <row r="5123" spans="1:15" ht="15">
      <c r="A5123" s="284">
        <v>5119</v>
      </c>
      <c r="B5123" s="287"/>
      <c r="C5123" s="287"/>
      <c r="D5123" s="284" t="s">
        <v>1054</v>
      </c>
      <c r="E5123" s="287"/>
      <c r="F5123" s="285" t="s">
        <v>5244</v>
      </c>
      <c r="G5123" s="266" t="s">
        <v>121</v>
      </c>
      <c r="H5123" s="266">
        <f>IF(G5123="Traditional Stove",0.1,0.2)</f>
        <v>0.1</v>
      </c>
      <c r="I5123" s="266">
        <f>YEAR(J5123)</f>
        <v>2023</v>
      </c>
      <c r="J5123" s="267">
        <v>44963</v>
      </c>
      <c r="K5123" s="267">
        <f>J5123+1</f>
        <v>44964</v>
      </c>
      <c r="L5123" s="266">
        <f>IF(M5123&lt;=365,1,2)</f>
        <v>1</v>
      </c>
      <c r="M5123" s="266">
        <f>IF(K5123&lt;$C$1,$C$2-$C$1+1,$C$2-K5123+1)</f>
        <v>83</v>
      </c>
      <c r="N5123" s="268">
        <f>M5123/365</f>
        <v>0.22739726027397261</v>
      </c>
      <c r="O5123" s="269">
        <f>'Data and Parameter'!$E$4*'Data and Parameter'!$E$5*('Data and Parameter'!$E$6+'Data and Parameter'!$E$7)*'Data and Parameter'!$E$19*'Data and Parameter'!$E$14*'ER calculations'!N5123</f>
        <v>1.1774059593837538</v>
      </c>
    </row>
    <row r="5124" spans="1:15" ht="15">
      <c r="A5124" s="284">
        <v>5120</v>
      </c>
      <c r="B5124" s="287"/>
      <c r="C5124" s="287"/>
      <c r="D5124" s="284" t="s">
        <v>1054</v>
      </c>
      <c r="E5124" s="287"/>
      <c r="F5124" s="285" t="s">
        <v>5245</v>
      </c>
      <c r="G5124" s="266" t="s">
        <v>121</v>
      </c>
      <c r="H5124" s="266">
        <f>IF(G5124="Traditional Stove",0.1,0.2)</f>
        <v>0.1</v>
      </c>
      <c r="I5124" s="266">
        <f>YEAR(J5124)</f>
        <v>2023</v>
      </c>
      <c r="J5124" s="267">
        <v>44963</v>
      </c>
      <c r="K5124" s="267">
        <f>J5124+1</f>
        <v>44964</v>
      </c>
      <c r="L5124" s="266">
        <f>IF(M5124&lt;=365,1,2)</f>
        <v>1</v>
      </c>
      <c r="M5124" s="266">
        <f>IF(K5124&lt;$C$1,$C$2-$C$1+1,$C$2-K5124+1)</f>
        <v>83</v>
      </c>
      <c r="N5124" s="268">
        <f>M5124/365</f>
        <v>0.22739726027397261</v>
      </c>
      <c r="O5124" s="269">
        <f>'Data and Parameter'!$E$4*'Data and Parameter'!$E$5*('Data and Parameter'!$E$6+'Data and Parameter'!$E$7)*'Data and Parameter'!$E$19*'Data and Parameter'!$E$14*'ER calculations'!N5124</f>
        <v>1.1774059593837538</v>
      </c>
    </row>
    <row r="5125" spans="1:15" ht="15">
      <c r="A5125" s="284">
        <v>5121</v>
      </c>
      <c r="B5125" s="287"/>
      <c r="C5125" s="287"/>
      <c r="D5125" s="284" t="s">
        <v>1054</v>
      </c>
      <c r="E5125" s="287"/>
      <c r="F5125" s="285" t="s">
        <v>5246</v>
      </c>
      <c r="G5125" s="266" t="s">
        <v>121</v>
      </c>
      <c r="H5125" s="266">
        <f>IF(G5125="Traditional Stove",0.1,0.2)</f>
        <v>0.1</v>
      </c>
      <c r="I5125" s="266">
        <f>YEAR(J5125)</f>
        <v>2023</v>
      </c>
      <c r="J5125" s="267">
        <v>44963</v>
      </c>
      <c r="K5125" s="267">
        <f>J5125+1</f>
        <v>44964</v>
      </c>
      <c r="L5125" s="266">
        <f>IF(M5125&lt;=365,1,2)</f>
        <v>1</v>
      </c>
      <c r="M5125" s="266">
        <f>IF(K5125&lt;$C$1,$C$2-$C$1+1,$C$2-K5125+1)</f>
        <v>83</v>
      </c>
      <c r="N5125" s="268">
        <f>M5125/365</f>
        <v>0.22739726027397261</v>
      </c>
      <c r="O5125" s="269">
        <f>'Data and Parameter'!$E$4*'Data and Parameter'!$E$5*('Data and Parameter'!$E$6+'Data and Parameter'!$E$7)*'Data and Parameter'!$E$19*'Data and Parameter'!$E$14*'ER calculations'!N5125</f>
        <v>1.1774059593837538</v>
      </c>
    </row>
    <row r="5126" spans="1:15" ht="15">
      <c r="A5126" s="284">
        <v>5122</v>
      </c>
      <c r="B5126" s="287"/>
      <c r="C5126" s="287"/>
      <c r="D5126" s="284" t="s">
        <v>1054</v>
      </c>
      <c r="E5126" s="287"/>
      <c r="F5126" s="285" t="s">
        <v>5247</v>
      </c>
      <c r="G5126" s="266" t="s">
        <v>121</v>
      </c>
      <c r="H5126" s="266">
        <f>IF(G5126="Traditional Stove",0.1,0.2)</f>
        <v>0.1</v>
      </c>
      <c r="I5126" s="266">
        <f>YEAR(J5126)</f>
        <v>2023</v>
      </c>
      <c r="J5126" s="267">
        <v>44963</v>
      </c>
      <c r="K5126" s="267">
        <f>J5126+1</f>
        <v>44964</v>
      </c>
      <c r="L5126" s="266">
        <f>IF(M5126&lt;=365,1,2)</f>
        <v>1</v>
      </c>
      <c r="M5126" s="266">
        <f>IF(K5126&lt;$C$1,$C$2-$C$1+1,$C$2-K5126+1)</f>
        <v>83</v>
      </c>
      <c r="N5126" s="268">
        <f>M5126/365</f>
        <v>0.22739726027397261</v>
      </c>
      <c r="O5126" s="269">
        <f>'Data and Parameter'!$E$4*'Data and Parameter'!$E$5*('Data and Parameter'!$E$6+'Data and Parameter'!$E$7)*'Data and Parameter'!$E$19*'Data and Parameter'!$E$14*'ER calculations'!N5126</f>
        <v>1.1774059593837538</v>
      </c>
    </row>
    <row r="5127" spans="1:15" ht="15">
      <c r="A5127" s="284">
        <v>5123</v>
      </c>
      <c r="B5127" s="287"/>
      <c r="C5127" s="287"/>
      <c r="D5127" s="284" t="s">
        <v>1054</v>
      </c>
      <c r="E5127" s="287"/>
      <c r="F5127" s="285" t="s">
        <v>5248</v>
      </c>
      <c r="G5127" s="266" t="s">
        <v>121</v>
      </c>
      <c r="H5127" s="266">
        <f>IF(G5127="Traditional Stove",0.1,0.2)</f>
        <v>0.1</v>
      </c>
      <c r="I5127" s="266">
        <f>YEAR(J5127)</f>
        <v>2023</v>
      </c>
      <c r="J5127" s="267">
        <v>44963</v>
      </c>
      <c r="K5127" s="267">
        <f>J5127+1</f>
        <v>44964</v>
      </c>
      <c r="L5127" s="266">
        <f>IF(M5127&lt;=365,1,2)</f>
        <v>1</v>
      </c>
      <c r="M5127" s="266">
        <f>IF(K5127&lt;$C$1,$C$2-$C$1+1,$C$2-K5127+1)</f>
        <v>83</v>
      </c>
      <c r="N5127" s="268">
        <f>M5127/365</f>
        <v>0.22739726027397261</v>
      </c>
      <c r="O5127" s="269">
        <f>'Data and Parameter'!$E$4*'Data and Parameter'!$E$5*('Data and Parameter'!$E$6+'Data and Parameter'!$E$7)*'Data and Parameter'!$E$19*'Data and Parameter'!$E$14*'ER calculations'!N5127</f>
        <v>1.1774059593837538</v>
      </c>
    </row>
    <row r="5128" spans="1:15" ht="15">
      <c r="A5128" s="284">
        <v>5124</v>
      </c>
      <c r="B5128" s="287"/>
      <c r="C5128" s="287"/>
      <c r="D5128" s="284" t="s">
        <v>1054</v>
      </c>
      <c r="E5128" s="287"/>
      <c r="F5128" s="285" t="s">
        <v>5249</v>
      </c>
      <c r="G5128" s="266" t="s">
        <v>121</v>
      </c>
      <c r="H5128" s="266">
        <f>IF(G5128="Traditional Stove",0.1,0.2)</f>
        <v>0.1</v>
      </c>
      <c r="I5128" s="266">
        <f>YEAR(J5128)</f>
        <v>2023</v>
      </c>
      <c r="J5128" s="267">
        <v>44963</v>
      </c>
      <c r="K5128" s="267">
        <f>J5128+1</f>
        <v>44964</v>
      </c>
      <c r="L5128" s="266">
        <f>IF(M5128&lt;=365,1,2)</f>
        <v>1</v>
      </c>
      <c r="M5128" s="266">
        <f>IF(K5128&lt;$C$1,$C$2-$C$1+1,$C$2-K5128+1)</f>
        <v>83</v>
      </c>
      <c r="N5128" s="268">
        <f>M5128/365</f>
        <v>0.22739726027397261</v>
      </c>
      <c r="O5128" s="269">
        <f>'Data and Parameter'!$E$4*'Data and Parameter'!$E$5*('Data and Parameter'!$E$6+'Data and Parameter'!$E$7)*'Data and Parameter'!$E$19*'Data and Parameter'!$E$14*'ER calculations'!N5128</f>
        <v>1.1774059593837538</v>
      </c>
    </row>
    <row r="5129" spans="1:15" ht="15">
      <c r="A5129" s="284">
        <v>5125</v>
      </c>
      <c r="B5129" s="287"/>
      <c r="C5129" s="287"/>
      <c r="D5129" s="284" t="s">
        <v>1054</v>
      </c>
      <c r="E5129" s="287"/>
      <c r="F5129" s="285" t="s">
        <v>5250</v>
      </c>
      <c r="G5129" s="266" t="s">
        <v>121</v>
      </c>
      <c r="H5129" s="266">
        <f>IF(G5129="Traditional Stove",0.1,0.2)</f>
        <v>0.1</v>
      </c>
      <c r="I5129" s="266">
        <f>YEAR(J5129)</f>
        <v>2023</v>
      </c>
      <c r="J5129" s="267">
        <v>44963</v>
      </c>
      <c r="K5129" s="267">
        <f>J5129+1</f>
        <v>44964</v>
      </c>
      <c r="L5129" s="266">
        <f>IF(M5129&lt;=365,1,2)</f>
        <v>1</v>
      </c>
      <c r="M5129" s="266">
        <f>IF(K5129&lt;$C$1,$C$2-$C$1+1,$C$2-K5129+1)</f>
        <v>83</v>
      </c>
      <c r="N5129" s="268">
        <f>M5129/365</f>
        <v>0.22739726027397261</v>
      </c>
      <c r="O5129" s="269">
        <f>'Data and Parameter'!$E$4*'Data and Parameter'!$E$5*('Data and Parameter'!$E$6+'Data and Parameter'!$E$7)*'Data and Parameter'!$E$19*'Data and Parameter'!$E$14*'ER calculations'!N5129</f>
        <v>1.1774059593837538</v>
      </c>
    </row>
    <row r="5130" spans="1:15" ht="15">
      <c r="A5130" s="284">
        <v>5126</v>
      </c>
      <c r="B5130" s="287"/>
      <c r="C5130" s="287"/>
      <c r="D5130" s="284" t="s">
        <v>1054</v>
      </c>
      <c r="E5130" s="287"/>
      <c r="F5130" s="285" t="s">
        <v>5251</v>
      </c>
      <c r="G5130" s="266" t="s">
        <v>121</v>
      </c>
      <c r="H5130" s="266">
        <f>IF(G5130="Traditional Stove",0.1,0.2)</f>
        <v>0.1</v>
      </c>
      <c r="I5130" s="266">
        <f>YEAR(J5130)</f>
        <v>2023</v>
      </c>
      <c r="J5130" s="267">
        <v>44963</v>
      </c>
      <c r="K5130" s="267">
        <f>J5130+1</f>
        <v>44964</v>
      </c>
      <c r="L5130" s="266">
        <f>IF(M5130&lt;=365,1,2)</f>
        <v>1</v>
      </c>
      <c r="M5130" s="266">
        <f>IF(K5130&lt;$C$1,$C$2-$C$1+1,$C$2-K5130+1)</f>
        <v>83</v>
      </c>
      <c r="N5130" s="268">
        <f>M5130/365</f>
        <v>0.22739726027397261</v>
      </c>
      <c r="O5130" s="269">
        <f>'Data and Parameter'!$E$4*'Data and Parameter'!$E$5*('Data and Parameter'!$E$6+'Data and Parameter'!$E$7)*'Data and Parameter'!$E$19*'Data and Parameter'!$E$14*'ER calculations'!N5130</f>
        <v>1.1774059593837538</v>
      </c>
    </row>
    <row r="5131" spans="1:15" ht="15">
      <c r="A5131" s="284">
        <v>5127</v>
      </c>
      <c r="B5131" s="287"/>
      <c r="C5131" s="287"/>
      <c r="D5131" s="284" t="s">
        <v>1054</v>
      </c>
      <c r="E5131" s="287"/>
      <c r="F5131" s="285" t="s">
        <v>5252</v>
      </c>
      <c r="G5131" s="266" t="s">
        <v>121</v>
      </c>
      <c r="H5131" s="266">
        <f>IF(G5131="Traditional Stove",0.1,0.2)</f>
        <v>0.1</v>
      </c>
      <c r="I5131" s="266">
        <f>YEAR(J5131)</f>
        <v>2023</v>
      </c>
      <c r="J5131" s="267">
        <v>44963</v>
      </c>
      <c r="K5131" s="267">
        <f>J5131+1</f>
        <v>44964</v>
      </c>
      <c r="L5131" s="266">
        <f>IF(M5131&lt;=365,1,2)</f>
        <v>1</v>
      </c>
      <c r="M5131" s="266">
        <f>IF(K5131&lt;$C$1,$C$2-$C$1+1,$C$2-K5131+1)</f>
        <v>83</v>
      </c>
      <c r="N5131" s="268">
        <f>M5131/365</f>
        <v>0.22739726027397261</v>
      </c>
      <c r="O5131" s="269">
        <f>'Data and Parameter'!$E$4*'Data and Parameter'!$E$5*('Data and Parameter'!$E$6+'Data and Parameter'!$E$7)*'Data and Parameter'!$E$19*'Data and Parameter'!$E$14*'ER calculations'!N5131</f>
        <v>1.1774059593837538</v>
      </c>
    </row>
    <row r="5132" spans="1:15" ht="15">
      <c r="A5132" s="284">
        <v>5128</v>
      </c>
      <c r="B5132" s="287"/>
      <c r="C5132" s="287"/>
      <c r="D5132" s="284" t="s">
        <v>1054</v>
      </c>
      <c r="E5132" s="287"/>
      <c r="F5132" s="285" t="s">
        <v>5253</v>
      </c>
      <c r="G5132" s="266" t="s">
        <v>121</v>
      </c>
      <c r="H5132" s="266">
        <f>IF(G5132="Traditional Stove",0.1,0.2)</f>
        <v>0.1</v>
      </c>
      <c r="I5132" s="266">
        <f>YEAR(J5132)</f>
        <v>2023</v>
      </c>
      <c r="J5132" s="267">
        <v>44964</v>
      </c>
      <c r="K5132" s="267">
        <f>J5132+1</f>
        <v>44965</v>
      </c>
      <c r="L5132" s="266">
        <f>IF(M5132&lt;=365,1,2)</f>
        <v>1</v>
      </c>
      <c r="M5132" s="266">
        <f>IF(K5132&lt;$C$1,$C$2-$C$1+1,$C$2-K5132+1)</f>
        <v>82</v>
      </c>
      <c r="N5132" s="268">
        <f>M5132/365</f>
        <v>0.22465753424657534</v>
      </c>
      <c r="O5132" s="269">
        <f>'Data and Parameter'!$E$4*'Data and Parameter'!$E$5*('Data and Parameter'!$E$6+'Data and Parameter'!$E$7)*'Data and Parameter'!$E$19*'Data and Parameter'!$E$14*'ER calculations'!N5132</f>
        <v>1.1632203454152747</v>
      </c>
    </row>
    <row r="5133" spans="1:15" ht="15">
      <c r="A5133" s="284">
        <v>5129</v>
      </c>
      <c r="B5133" s="287"/>
      <c r="C5133" s="287"/>
      <c r="D5133" s="284" t="s">
        <v>1054</v>
      </c>
      <c r="E5133" s="287"/>
      <c r="F5133" s="285" t="s">
        <v>5254</v>
      </c>
      <c r="G5133" s="266" t="s">
        <v>121</v>
      </c>
      <c r="H5133" s="266">
        <f>IF(G5133="Traditional Stove",0.1,0.2)</f>
        <v>0.1</v>
      </c>
      <c r="I5133" s="266">
        <f>YEAR(J5133)</f>
        <v>2023</v>
      </c>
      <c r="J5133" s="267">
        <v>44964</v>
      </c>
      <c r="K5133" s="267">
        <f>J5133+1</f>
        <v>44965</v>
      </c>
      <c r="L5133" s="266">
        <f>IF(M5133&lt;=365,1,2)</f>
        <v>1</v>
      </c>
      <c r="M5133" s="266">
        <f>IF(K5133&lt;$C$1,$C$2-$C$1+1,$C$2-K5133+1)</f>
        <v>82</v>
      </c>
      <c r="N5133" s="268">
        <f>M5133/365</f>
        <v>0.22465753424657534</v>
      </c>
      <c r="O5133" s="269">
        <f>'Data and Parameter'!$E$4*'Data and Parameter'!$E$5*('Data and Parameter'!$E$6+'Data and Parameter'!$E$7)*'Data and Parameter'!$E$19*'Data and Parameter'!$E$14*'ER calculations'!N5133</f>
        <v>1.1632203454152747</v>
      </c>
    </row>
    <row r="5134" spans="1:15" ht="15">
      <c r="A5134" s="284">
        <v>5130</v>
      </c>
      <c r="B5134" s="287"/>
      <c r="C5134" s="287"/>
      <c r="D5134" s="284" t="s">
        <v>1054</v>
      </c>
      <c r="E5134" s="287"/>
      <c r="F5134" s="285" t="s">
        <v>5255</v>
      </c>
      <c r="G5134" s="266" t="s">
        <v>121</v>
      </c>
      <c r="H5134" s="266">
        <f>IF(G5134="Traditional Stove",0.1,0.2)</f>
        <v>0.1</v>
      </c>
      <c r="I5134" s="266">
        <f>YEAR(J5134)</f>
        <v>2023</v>
      </c>
      <c r="J5134" s="267">
        <v>44964</v>
      </c>
      <c r="K5134" s="267">
        <f>J5134+1</f>
        <v>44965</v>
      </c>
      <c r="L5134" s="266">
        <f>IF(M5134&lt;=365,1,2)</f>
        <v>1</v>
      </c>
      <c r="M5134" s="266">
        <f>IF(K5134&lt;$C$1,$C$2-$C$1+1,$C$2-K5134+1)</f>
        <v>82</v>
      </c>
      <c r="N5134" s="268">
        <f>M5134/365</f>
        <v>0.22465753424657534</v>
      </c>
      <c r="O5134" s="269">
        <f>'Data and Parameter'!$E$4*'Data and Parameter'!$E$5*('Data and Parameter'!$E$6+'Data and Parameter'!$E$7)*'Data and Parameter'!$E$19*'Data and Parameter'!$E$14*'ER calculations'!N5134</f>
        <v>1.1632203454152747</v>
      </c>
    </row>
    <row r="5135" spans="1:15" ht="15">
      <c r="A5135" s="284">
        <v>5131</v>
      </c>
      <c r="B5135" s="287"/>
      <c r="C5135" s="287"/>
      <c r="D5135" s="284" t="s">
        <v>1054</v>
      </c>
      <c r="E5135" s="287"/>
      <c r="F5135" s="285" t="s">
        <v>5256</v>
      </c>
      <c r="G5135" s="266" t="s">
        <v>121</v>
      </c>
      <c r="H5135" s="266">
        <f>IF(G5135="Traditional Stove",0.1,0.2)</f>
        <v>0.1</v>
      </c>
      <c r="I5135" s="266">
        <f>YEAR(J5135)</f>
        <v>2023</v>
      </c>
      <c r="J5135" s="267">
        <v>44964</v>
      </c>
      <c r="K5135" s="267">
        <f>J5135+1</f>
        <v>44965</v>
      </c>
      <c r="L5135" s="266">
        <f>IF(M5135&lt;=365,1,2)</f>
        <v>1</v>
      </c>
      <c r="M5135" s="266">
        <f>IF(K5135&lt;$C$1,$C$2-$C$1+1,$C$2-K5135+1)</f>
        <v>82</v>
      </c>
      <c r="N5135" s="268">
        <f>M5135/365</f>
        <v>0.22465753424657534</v>
      </c>
      <c r="O5135" s="269">
        <f>'Data and Parameter'!$E$4*'Data and Parameter'!$E$5*('Data and Parameter'!$E$6+'Data and Parameter'!$E$7)*'Data and Parameter'!$E$19*'Data and Parameter'!$E$14*'ER calculations'!N5135</f>
        <v>1.1632203454152747</v>
      </c>
    </row>
    <row r="5136" spans="1:15" ht="15">
      <c r="A5136" s="284">
        <v>5132</v>
      </c>
      <c r="B5136" s="287"/>
      <c r="C5136" s="287"/>
      <c r="D5136" s="284" t="s">
        <v>1054</v>
      </c>
      <c r="E5136" s="287"/>
      <c r="F5136" s="285" t="s">
        <v>5257</v>
      </c>
      <c r="G5136" s="266" t="s">
        <v>121</v>
      </c>
      <c r="H5136" s="266">
        <f>IF(G5136="Traditional Stove",0.1,0.2)</f>
        <v>0.1</v>
      </c>
      <c r="I5136" s="266">
        <f>YEAR(J5136)</f>
        <v>2023</v>
      </c>
      <c r="J5136" s="267">
        <v>44964</v>
      </c>
      <c r="K5136" s="267">
        <f>J5136+1</f>
        <v>44965</v>
      </c>
      <c r="L5136" s="266">
        <f>IF(M5136&lt;=365,1,2)</f>
        <v>1</v>
      </c>
      <c r="M5136" s="266">
        <f>IF(K5136&lt;$C$1,$C$2-$C$1+1,$C$2-K5136+1)</f>
        <v>82</v>
      </c>
      <c r="N5136" s="268">
        <f>M5136/365</f>
        <v>0.22465753424657534</v>
      </c>
      <c r="O5136" s="269">
        <f>'Data and Parameter'!$E$4*'Data and Parameter'!$E$5*('Data and Parameter'!$E$6+'Data and Parameter'!$E$7)*'Data and Parameter'!$E$19*'Data and Parameter'!$E$14*'ER calculations'!N5136</f>
        <v>1.1632203454152747</v>
      </c>
    </row>
    <row r="5137" spans="1:15" ht="15">
      <c r="A5137" s="284">
        <v>5133</v>
      </c>
      <c r="B5137" s="287"/>
      <c r="C5137" s="287"/>
      <c r="D5137" s="284" t="s">
        <v>1054</v>
      </c>
      <c r="E5137" s="287"/>
      <c r="F5137" s="285" t="s">
        <v>5258</v>
      </c>
      <c r="G5137" s="266" t="s">
        <v>121</v>
      </c>
      <c r="H5137" s="266">
        <f>IF(G5137="Traditional Stove",0.1,0.2)</f>
        <v>0.1</v>
      </c>
      <c r="I5137" s="266">
        <f>YEAR(J5137)</f>
        <v>2023</v>
      </c>
      <c r="J5137" s="267">
        <v>44964</v>
      </c>
      <c r="K5137" s="267">
        <f>J5137+1</f>
        <v>44965</v>
      </c>
      <c r="L5137" s="266">
        <f>IF(M5137&lt;=365,1,2)</f>
        <v>1</v>
      </c>
      <c r="M5137" s="266">
        <f>IF(K5137&lt;$C$1,$C$2-$C$1+1,$C$2-K5137+1)</f>
        <v>82</v>
      </c>
      <c r="N5137" s="268">
        <f>M5137/365</f>
        <v>0.22465753424657534</v>
      </c>
      <c r="O5137" s="269">
        <f>'Data and Parameter'!$E$4*'Data and Parameter'!$E$5*('Data and Parameter'!$E$6+'Data and Parameter'!$E$7)*'Data and Parameter'!$E$19*'Data and Parameter'!$E$14*'ER calculations'!N5137</f>
        <v>1.1632203454152747</v>
      </c>
    </row>
    <row r="5138" spans="1:15" ht="15">
      <c r="A5138" s="284">
        <v>5134</v>
      </c>
      <c r="B5138" s="287"/>
      <c r="C5138" s="287"/>
      <c r="D5138" s="284" t="s">
        <v>1054</v>
      </c>
      <c r="E5138" s="287"/>
      <c r="F5138" s="285" t="s">
        <v>5259</v>
      </c>
      <c r="G5138" s="266" t="s">
        <v>121</v>
      </c>
      <c r="H5138" s="266">
        <f>IF(G5138="Traditional Stove",0.1,0.2)</f>
        <v>0.1</v>
      </c>
      <c r="I5138" s="266">
        <f>YEAR(J5138)</f>
        <v>2023</v>
      </c>
      <c r="J5138" s="267">
        <v>44964</v>
      </c>
      <c r="K5138" s="267">
        <f>J5138+1</f>
        <v>44965</v>
      </c>
      <c r="L5138" s="266">
        <f>IF(M5138&lt;=365,1,2)</f>
        <v>1</v>
      </c>
      <c r="M5138" s="266">
        <f>IF(K5138&lt;$C$1,$C$2-$C$1+1,$C$2-K5138+1)</f>
        <v>82</v>
      </c>
      <c r="N5138" s="268">
        <f>M5138/365</f>
        <v>0.22465753424657534</v>
      </c>
      <c r="O5138" s="269">
        <f>'Data and Parameter'!$E$4*'Data and Parameter'!$E$5*('Data and Parameter'!$E$6+'Data and Parameter'!$E$7)*'Data and Parameter'!$E$19*'Data and Parameter'!$E$14*'ER calculations'!N5138</f>
        <v>1.1632203454152747</v>
      </c>
    </row>
    <row r="5139" spans="1:15" ht="15">
      <c r="A5139" s="284">
        <v>5135</v>
      </c>
      <c r="B5139" s="287"/>
      <c r="C5139" s="287"/>
      <c r="D5139" s="284" t="s">
        <v>1054</v>
      </c>
      <c r="E5139" s="287"/>
      <c r="F5139" s="285" t="s">
        <v>5260</v>
      </c>
      <c r="G5139" s="266" t="s">
        <v>121</v>
      </c>
      <c r="H5139" s="266">
        <f>IF(G5139="Traditional Stove",0.1,0.2)</f>
        <v>0.1</v>
      </c>
      <c r="I5139" s="266">
        <f>YEAR(J5139)</f>
        <v>2023</v>
      </c>
      <c r="J5139" s="267">
        <v>44964</v>
      </c>
      <c r="K5139" s="267">
        <f>J5139+1</f>
        <v>44965</v>
      </c>
      <c r="L5139" s="266">
        <f>IF(M5139&lt;=365,1,2)</f>
        <v>1</v>
      </c>
      <c r="M5139" s="266">
        <f>IF(K5139&lt;$C$1,$C$2-$C$1+1,$C$2-K5139+1)</f>
        <v>82</v>
      </c>
      <c r="N5139" s="268">
        <f>M5139/365</f>
        <v>0.22465753424657534</v>
      </c>
      <c r="O5139" s="269">
        <f>'Data and Parameter'!$E$4*'Data and Parameter'!$E$5*('Data and Parameter'!$E$6+'Data and Parameter'!$E$7)*'Data and Parameter'!$E$19*'Data and Parameter'!$E$14*'ER calculations'!N5139</f>
        <v>1.1632203454152747</v>
      </c>
    </row>
    <row r="5140" spans="1:15" ht="15">
      <c r="A5140" s="284">
        <v>5136</v>
      </c>
      <c r="B5140" s="287"/>
      <c r="C5140" s="287"/>
      <c r="D5140" s="284" t="s">
        <v>1054</v>
      </c>
      <c r="E5140" s="287"/>
      <c r="F5140" s="285" t="s">
        <v>5261</v>
      </c>
      <c r="G5140" s="266" t="s">
        <v>121</v>
      </c>
      <c r="H5140" s="266">
        <f>IF(G5140="Traditional Stove",0.1,0.2)</f>
        <v>0.1</v>
      </c>
      <c r="I5140" s="266">
        <f>YEAR(J5140)</f>
        <v>2023</v>
      </c>
      <c r="J5140" s="267">
        <v>44964</v>
      </c>
      <c r="K5140" s="267">
        <f>J5140+1</f>
        <v>44965</v>
      </c>
      <c r="L5140" s="266">
        <f>IF(M5140&lt;=365,1,2)</f>
        <v>1</v>
      </c>
      <c r="M5140" s="266">
        <f>IF(K5140&lt;$C$1,$C$2-$C$1+1,$C$2-K5140+1)</f>
        <v>82</v>
      </c>
      <c r="N5140" s="268">
        <f>M5140/365</f>
        <v>0.22465753424657534</v>
      </c>
      <c r="O5140" s="269">
        <f>'Data and Parameter'!$E$4*'Data and Parameter'!$E$5*('Data and Parameter'!$E$6+'Data and Parameter'!$E$7)*'Data and Parameter'!$E$19*'Data and Parameter'!$E$14*'ER calculations'!N5140</f>
        <v>1.1632203454152747</v>
      </c>
    </row>
    <row r="5141" spans="1:15" ht="15">
      <c r="A5141" s="284">
        <v>5137</v>
      </c>
      <c r="B5141" s="287"/>
      <c r="C5141" s="287"/>
      <c r="D5141" s="284" t="s">
        <v>1054</v>
      </c>
      <c r="E5141" s="287"/>
      <c r="F5141" s="285" t="s">
        <v>5262</v>
      </c>
      <c r="G5141" s="266" t="s">
        <v>121</v>
      </c>
      <c r="H5141" s="266">
        <f>IF(G5141="Traditional Stove",0.1,0.2)</f>
        <v>0.1</v>
      </c>
      <c r="I5141" s="266">
        <f>YEAR(J5141)</f>
        <v>2023</v>
      </c>
      <c r="J5141" s="267">
        <v>44963</v>
      </c>
      <c r="K5141" s="267">
        <f>J5141+1</f>
        <v>44964</v>
      </c>
      <c r="L5141" s="266">
        <f>IF(M5141&lt;=365,1,2)</f>
        <v>1</v>
      </c>
      <c r="M5141" s="266">
        <f>IF(K5141&lt;$C$1,$C$2-$C$1+1,$C$2-K5141+1)</f>
        <v>83</v>
      </c>
      <c r="N5141" s="268">
        <f>M5141/365</f>
        <v>0.22739726027397261</v>
      </c>
      <c r="O5141" s="269">
        <f>'Data and Parameter'!$E$4*'Data and Parameter'!$E$5*('Data and Parameter'!$E$6+'Data and Parameter'!$E$7)*'Data and Parameter'!$E$19*'Data and Parameter'!$E$14*'ER calculations'!N5141</f>
        <v>1.1774059593837538</v>
      </c>
    </row>
    <row r="5142" spans="1:15" ht="15">
      <c r="A5142" s="284">
        <v>5138</v>
      </c>
      <c r="B5142" s="287"/>
      <c r="C5142" s="287"/>
      <c r="D5142" s="284" t="s">
        <v>1054</v>
      </c>
      <c r="E5142" s="287"/>
      <c r="F5142" s="285" t="s">
        <v>5263</v>
      </c>
      <c r="G5142" s="266" t="s">
        <v>121</v>
      </c>
      <c r="H5142" s="266">
        <f>IF(G5142="Traditional Stove",0.1,0.2)</f>
        <v>0.1</v>
      </c>
      <c r="I5142" s="266">
        <f>YEAR(J5142)</f>
        <v>2023</v>
      </c>
      <c r="J5142" s="267">
        <v>44964</v>
      </c>
      <c r="K5142" s="267">
        <f>J5142+1</f>
        <v>44965</v>
      </c>
      <c r="L5142" s="266">
        <f>IF(M5142&lt;=365,1,2)</f>
        <v>1</v>
      </c>
      <c r="M5142" s="266">
        <f>IF(K5142&lt;$C$1,$C$2-$C$1+1,$C$2-K5142+1)</f>
        <v>82</v>
      </c>
      <c r="N5142" s="268">
        <f>M5142/365</f>
        <v>0.22465753424657534</v>
      </c>
      <c r="O5142" s="269">
        <f>'Data and Parameter'!$E$4*'Data and Parameter'!$E$5*('Data and Parameter'!$E$6+'Data and Parameter'!$E$7)*'Data and Parameter'!$E$19*'Data and Parameter'!$E$14*'ER calculations'!N5142</f>
        <v>1.1632203454152747</v>
      </c>
    </row>
    <row r="5143" spans="1:15" ht="15">
      <c r="A5143" s="284">
        <v>5139</v>
      </c>
      <c r="B5143" s="287"/>
      <c r="C5143" s="287"/>
      <c r="D5143" s="284" t="s">
        <v>1054</v>
      </c>
      <c r="E5143" s="287"/>
      <c r="F5143" s="285" t="s">
        <v>5264</v>
      </c>
      <c r="G5143" s="266" t="s">
        <v>121</v>
      </c>
      <c r="H5143" s="266">
        <f>IF(G5143="Traditional Stove",0.1,0.2)</f>
        <v>0.1</v>
      </c>
      <c r="I5143" s="266">
        <f>YEAR(J5143)</f>
        <v>2023</v>
      </c>
      <c r="J5143" s="267">
        <v>44964</v>
      </c>
      <c r="K5143" s="267">
        <f>J5143+1</f>
        <v>44965</v>
      </c>
      <c r="L5143" s="266">
        <f>IF(M5143&lt;=365,1,2)</f>
        <v>1</v>
      </c>
      <c r="M5143" s="266">
        <f>IF(K5143&lt;$C$1,$C$2-$C$1+1,$C$2-K5143+1)</f>
        <v>82</v>
      </c>
      <c r="N5143" s="268">
        <f>M5143/365</f>
        <v>0.22465753424657534</v>
      </c>
      <c r="O5143" s="269">
        <f>'Data and Parameter'!$E$4*'Data and Parameter'!$E$5*('Data and Parameter'!$E$6+'Data and Parameter'!$E$7)*'Data and Parameter'!$E$19*'Data and Parameter'!$E$14*'ER calculations'!N5143</f>
        <v>1.1632203454152747</v>
      </c>
    </row>
    <row r="5144" spans="1:15" ht="15">
      <c r="A5144" s="284">
        <v>5140</v>
      </c>
      <c r="B5144" s="287"/>
      <c r="C5144" s="287"/>
      <c r="D5144" s="284" t="s">
        <v>1054</v>
      </c>
      <c r="E5144" s="287"/>
      <c r="F5144" s="285" t="s">
        <v>5265</v>
      </c>
      <c r="G5144" s="266" t="s">
        <v>121</v>
      </c>
      <c r="H5144" s="266">
        <f>IF(G5144="Traditional Stove",0.1,0.2)</f>
        <v>0.1</v>
      </c>
      <c r="I5144" s="266">
        <f>YEAR(J5144)</f>
        <v>2023</v>
      </c>
      <c r="J5144" s="267">
        <v>44963</v>
      </c>
      <c r="K5144" s="267">
        <f>J5144+1</f>
        <v>44964</v>
      </c>
      <c r="L5144" s="266">
        <f>IF(M5144&lt;=365,1,2)</f>
        <v>1</v>
      </c>
      <c r="M5144" s="266">
        <f>IF(K5144&lt;$C$1,$C$2-$C$1+1,$C$2-K5144+1)</f>
        <v>83</v>
      </c>
      <c r="N5144" s="268">
        <f>M5144/365</f>
        <v>0.22739726027397261</v>
      </c>
      <c r="O5144" s="269">
        <f>'Data and Parameter'!$E$4*'Data and Parameter'!$E$5*('Data and Parameter'!$E$6+'Data and Parameter'!$E$7)*'Data and Parameter'!$E$19*'Data and Parameter'!$E$14*'ER calculations'!N5144</f>
        <v>1.1774059593837538</v>
      </c>
    </row>
    <row r="5145" spans="1:15" ht="15">
      <c r="A5145" s="284">
        <v>5141</v>
      </c>
      <c r="B5145" s="287"/>
      <c r="C5145" s="287"/>
      <c r="D5145" s="284" t="s">
        <v>1054</v>
      </c>
      <c r="E5145" s="287"/>
      <c r="F5145" s="285" t="s">
        <v>5266</v>
      </c>
      <c r="G5145" s="266" t="s">
        <v>121</v>
      </c>
      <c r="H5145" s="266">
        <f>IF(G5145="Traditional Stove",0.1,0.2)</f>
        <v>0.1</v>
      </c>
      <c r="I5145" s="266">
        <f>YEAR(J5145)</f>
        <v>2023</v>
      </c>
      <c r="J5145" s="267">
        <v>44964</v>
      </c>
      <c r="K5145" s="267">
        <f>J5145+1</f>
        <v>44965</v>
      </c>
      <c r="L5145" s="266">
        <f>IF(M5145&lt;=365,1,2)</f>
        <v>1</v>
      </c>
      <c r="M5145" s="266">
        <f>IF(K5145&lt;$C$1,$C$2-$C$1+1,$C$2-K5145+1)</f>
        <v>82</v>
      </c>
      <c r="N5145" s="268">
        <f>M5145/365</f>
        <v>0.22465753424657534</v>
      </c>
      <c r="O5145" s="269">
        <f>'Data and Parameter'!$E$4*'Data and Parameter'!$E$5*('Data and Parameter'!$E$6+'Data and Parameter'!$E$7)*'Data and Parameter'!$E$19*'Data and Parameter'!$E$14*'ER calculations'!N5145</f>
        <v>1.1632203454152747</v>
      </c>
    </row>
    <row r="5146" spans="1:15" ht="15">
      <c r="A5146" s="284">
        <v>5142</v>
      </c>
      <c r="B5146" s="287"/>
      <c r="C5146" s="287"/>
      <c r="D5146" s="284" t="s">
        <v>1054</v>
      </c>
      <c r="E5146" s="287"/>
      <c r="F5146" s="285" t="s">
        <v>5267</v>
      </c>
      <c r="G5146" s="266" t="s">
        <v>121</v>
      </c>
      <c r="H5146" s="266">
        <f>IF(G5146="Traditional Stove",0.1,0.2)</f>
        <v>0.1</v>
      </c>
      <c r="I5146" s="266">
        <f>YEAR(J5146)</f>
        <v>2023</v>
      </c>
      <c r="J5146" s="267">
        <v>44963</v>
      </c>
      <c r="K5146" s="267">
        <f>J5146+1</f>
        <v>44964</v>
      </c>
      <c r="L5146" s="266">
        <f>IF(M5146&lt;=365,1,2)</f>
        <v>1</v>
      </c>
      <c r="M5146" s="266">
        <f>IF(K5146&lt;$C$1,$C$2-$C$1+1,$C$2-K5146+1)</f>
        <v>83</v>
      </c>
      <c r="N5146" s="268">
        <f>M5146/365</f>
        <v>0.22739726027397261</v>
      </c>
      <c r="O5146" s="269">
        <f>'Data and Parameter'!$E$4*'Data and Parameter'!$E$5*('Data and Parameter'!$E$6+'Data and Parameter'!$E$7)*'Data and Parameter'!$E$19*'Data and Parameter'!$E$14*'ER calculations'!N5146</f>
        <v>1.1774059593837538</v>
      </c>
    </row>
    <row r="5147" spans="1:15" ht="15">
      <c r="A5147" s="284">
        <v>5143</v>
      </c>
      <c r="B5147" s="287"/>
      <c r="C5147" s="287"/>
      <c r="D5147" s="284" t="s">
        <v>1054</v>
      </c>
      <c r="E5147" s="287"/>
      <c r="F5147" s="285" t="s">
        <v>5268</v>
      </c>
      <c r="G5147" s="266" t="s">
        <v>121</v>
      </c>
      <c r="H5147" s="266">
        <f>IF(G5147="Traditional Stove",0.1,0.2)</f>
        <v>0.1</v>
      </c>
      <c r="I5147" s="266">
        <f>YEAR(J5147)</f>
        <v>2023</v>
      </c>
      <c r="J5147" s="267">
        <v>44963</v>
      </c>
      <c r="K5147" s="267">
        <f>J5147+1</f>
        <v>44964</v>
      </c>
      <c r="L5147" s="266">
        <f>IF(M5147&lt;=365,1,2)</f>
        <v>1</v>
      </c>
      <c r="M5147" s="266">
        <f>IF(K5147&lt;$C$1,$C$2-$C$1+1,$C$2-K5147+1)</f>
        <v>83</v>
      </c>
      <c r="N5147" s="268">
        <f>M5147/365</f>
        <v>0.22739726027397261</v>
      </c>
      <c r="O5147" s="269">
        <f>'Data and Parameter'!$E$4*'Data and Parameter'!$E$5*('Data and Parameter'!$E$6+'Data and Parameter'!$E$7)*'Data and Parameter'!$E$19*'Data and Parameter'!$E$14*'ER calculations'!N5147</f>
        <v>1.1774059593837538</v>
      </c>
    </row>
    <row r="5148" spans="1:15" ht="15">
      <c r="A5148" s="284">
        <v>5144</v>
      </c>
      <c r="B5148" s="287"/>
      <c r="C5148" s="287"/>
      <c r="D5148" s="284" t="s">
        <v>1054</v>
      </c>
      <c r="E5148" s="287"/>
      <c r="F5148" s="285" t="s">
        <v>5269</v>
      </c>
      <c r="G5148" s="266" t="s">
        <v>121</v>
      </c>
      <c r="H5148" s="266">
        <f>IF(G5148="Traditional Stove",0.1,0.2)</f>
        <v>0.1</v>
      </c>
      <c r="I5148" s="266">
        <f>YEAR(J5148)</f>
        <v>2023</v>
      </c>
      <c r="J5148" s="267">
        <v>44963</v>
      </c>
      <c r="K5148" s="267">
        <f>J5148+1</f>
        <v>44964</v>
      </c>
      <c r="L5148" s="266">
        <f>IF(M5148&lt;=365,1,2)</f>
        <v>1</v>
      </c>
      <c r="M5148" s="266">
        <f>IF(K5148&lt;$C$1,$C$2-$C$1+1,$C$2-K5148+1)</f>
        <v>83</v>
      </c>
      <c r="N5148" s="268">
        <f>M5148/365</f>
        <v>0.22739726027397261</v>
      </c>
      <c r="O5148" s="269">
        <f>'Data and Parameter'!$E$4*'Data and Parameter'!$E$5*('Data and Parameter'!$E$6+'Data and Parameter'!$E$7)*'Data and Parameter'!$E$19*'Data and Parameter'!$E$14*'ER calculations'!N5148</f>
        <v>1.1774059593837538</v>
      </c>
    </row>
    <row r="5149" spans="1:15" ht="15">
      <c r="A5149" s="284">
        <v>5145</v>
      </c>
      <c r="B5149" s="287"/>
      <c r="C5149" s="287"/>
      <c r="D5149" s="284" t="s">
        <v>1054</v>
      </c>
      <c r="E5149" s="287"/>
      <c r="F5149" s="285" t="s">
        <v>5270</v>
      </c>
      <c r="G5149" s="266" t="s">
        <v>121</v>
      </c>
      <c r="H5149" s="266">
        <f>IF(G5149="Traditional Stove",0.1,0.2)</f>
        <v>0.1</v>
      </c>
      <c r="I5149" s="266">
        <f>YEAR(J5149)</f>
        <v>2023</v>
      </c>
      <c r="J5149" s="267">
        <v>44964</v>
      </c>
      <c r="K5149" s="267">
        <f>J5149+1</f>
        <v>44965</v>
      </c>
      <c r="L5149" s="266">
        <f>IF(M5149&lt;=365,1,2)</f>
        <v>1</v>
      </c>
      <c r="M5149" s="266">
        <f>IF(K5149&lt;$C$1,$C$2-$C$1+1,$C$2-K5149+1)</f>
        <v>82</v>
      </c>
      <c r="N5149" s="268">
        <f>M5149/365</f>
        <v>0.22465753424657534</v>
      </c>
      <c r="O5149" s="269">
        <f>'Data and Parameter'!$E$4*'Data and Parameter'!$E$5*('Data and Parameter'!$E$6+'Data and Parameter'!$E$7)*'Data and Parameter'!$E$19*'Data and Parameter'!$E$14*'ER calculations'!N5149</f>
        <v>1.1632203454152747</v>
      </c>
    </row>
    <row r="5150" spans="1:15" ht="15">
      <c r="A5150" s="284">
        <v>5146</v>
      </c>
      <c r="B5150" s="287"/>
      <c r="C5150" s="287"/>
      <c r="D5150" s="284" t="s">
        <v>1054</v>
      </c>
      <c r="E5150" s="287"/>
      <c r="F5150" s="285" t="s">
        <v>5271</v>
      </c>
      <c r="G5150" s="266" t="s">
        <v>121</v>
      </c>
      <c r="H5150" s="266">
        <f>IF(G5150="Traditional Stove",0.1,0.2)</f>
        <v>0.1</v>
      </c>
      <c r="I5150" s="266">
        <f>YEAR(J5150)</f>
        <v>2023</v>
      </c>
      <c r="J5150" s="267">
        <v>44964</v>
      </c>
      <c r="K5150" s="267">
        <f>J5150+1</f>
        <v>44965</v>
      </c>
      <c r="L5150" s="266">
        <f>IF(M5150&lt;=365,1,2)</f>
        <v>1</v>
      </c>
      <c r="M5150" s="266">
        <f>IF(K5150&lt;$C$1,$C$2-$C$1+1,$C$2-K5150+1)</f>
        <v>82</v>
      </c>
      <c r="N5150" s="268">
        <f>M5150/365</f>
        <v>0.22465753424657534</v>
      </c>
      <c r="O5150" s="269">
        <f>'Data and Parameter'!$E$4*'Data and Parameter'!$E$5*('Data and Parameter'!$E$6+'Data and Parameter'!$E$7)*'Data and Parameter'!$E$19*'Data and Parameter'!$E$14*'ER calculations'!N5150</f>
        <v>1.1632203454152747</v>
      </c>
    </row>
    <row r="5151" spans="1:15" ht="15">
      <c r="A5151" s="284">
        <v>5147</v>
      </c>
      <c r="B5151" s="287"/>
      <c r="C5151" s="287"/>
      <c r="D5151" s="284" t="s">
        <v>1054</v>
      </c>
      <c r="E5151" s="287"/>
      <c r="F5151" s="285" t="s">
        <v>5272</v>
      </c>
      <c r="G5151" s="266" t="s">
        <v>121</v>
      </c>
      <c r="H5151" s="266">
        <f>IF(G5151="Traditional Stove",0.1,0.2)</f>
        <v>0.1</v>
      </c>
      <c r="I5151" s="266">
        <f>YEAR(J5151)</f>
        <v>2023</v>
      </c>
      <c r="J5151" s="267">
        <v>44964</v>
      </c>
      <c r="K5151" s="267">
        <f>J5151+1</f>
        <v>44965</v>
      </c>
      <c r="L5151" s="266">
        <f>IF(M5151&lt;=365,1,2)</f>
        <v>1</v>
      </c>
      <c r="M5151" s="266">
        <f>IF(K5151&lt;$C$1,$C$2-$C$1+1,$C$2-K5151+1)</f>
        <v>82</v>
      </c>
      <c r="N5151" s="268">
        <f>M5151/365</f>
        <v>0.22465753424657534</v>
      </c>
      <c r="O5151" s="269">
        <f>'Data and Parameter'!$E$4*'Data and Parameter'!$E$5*('Data and Parameter'!$E$6+'Data and Parameter'!$E$7)*'Data and Parameter'!$E$19*'Data and Parameter'!$E$14*'ER calculations'!N5151</f>
        <v>1.1632203454152747</v>
      </c>
    </row>
    <row r="5152" spans="1:15" ht="15">
      <c r="A5152" s="284">
        <v>5148</v>
      </c>
      <c r="B5152" s="287"/>
      <c r="C5152" s="287"/>
      <c r="D5152" s="284" t="s">
        <v>1054</v>
      </c>
      <c r="E5152" s="287"/>
      <c r="F5152" s="285" t="s">
        <v>5273</v>
      </c>
      <c r="G5152" s="266" t="s">
        <v>121</v>
      </c>
      <c r="H5152" s="266">
        <f>IF(G5152="Traditional Stove",0.1,0.2)</f>
        <v>0.1</v>
      </c>
      <c r="I5152" s="266">
        <f>YEAR(J5152)</f>
        <v>2023</v>
      </c>
      <c r="J5152" s="267">
        <v>44964</v>
      </c>
      <c r="K5152" s="267">
        <f>J5152+1</f>
        <v>44965</v>
      </c>
      <c r="L5152" s="266">
        <f>IF(M5152&lt;=365,1,2)</f>
        <v>1</v>
      </c>
      <c r="M5152" s="266">
        <f>IF(K5152&lt;$C$1,$C$2-$C$1+1,$C$2-K5152+1)</f>
        <v>82</v>
      </c>
      <c r="N5152" s="268">
        <f>M5152/365</f>
        <v>0.22465753424657534</v>
      </c>
      <c r="O5152" s="269">
        <f>'Data and Parameter'!$E$4*'Data and Parameter'!$E$5*('Data and Parameter'!$E$6+'Data and Parameter'!$E$7)*'Data and Parameter'!$E$19*'Data and Parameter'!$E$14*'ER calculations'!N5152</f>
        <v>1.1632203454152747</v>
      </c>
    </row>
    <row r="5153" spans="1:15" ht="15">
      <c r="A5153" s="284">
        <v>5149</v>
      </c>
      <c r="B5153" s="287"/>
      <c r="C5153" s="287"/>
      <c r="D5153" s="284" t="s">
        <v>1054</v>
      </c>
      <c r="E5153" s="287"/>
      <c r="F5153" s="285" t="s">
        <v>5274</v>
      </c>
      <c r="G5153" s="266" t="s">
        <v>121</v>
      </c>
      <c r="H5153" s="266">
        <f>IF(G5153="Traditional Stove",0.1,0.2)</f>
        <v>0.1</v>
      </c>
      <c r="I5153" s="266">
        <f>YEAR(J5153)</f>
        <v>2023</v>
      </c>
      <c r="J5153" s="267">
        <v>44964</v>
      </c>
      <c r="K5153" s="267">
        <f>J5153+1</f>
        <v>44965</v>
      </c>
      <c r="L5153" s="266">
        <f>IF(M5153&lt;=365,1,2)</f>
        <v>1</v>
      </c>
      <c r="M5153" s="266">
        <f>IF(K5153&lt;$C$1,$C$2-$C$1+1,$C$2-K5153+1)</f>
        <v>82</v>
      </c>
      <c r="N5153" s="268">
        <f>M5153/365</f>
        <v>0.22465753424657534</v>
      </c>
      <c r="O5153" s="269">
        <f>'Data and Parameter'!$E$4*'Data and Parameter'!$E$5*('Data and Parameter'!$E$6+'Data and Parameter'!$E$7)*'Data and Parameter'!$E$19*'Data and Parameter'!$E$14*'ER calculations'!N5153</f>
        <v>1.1632203454152747</v>
      </c>
    </row>
    <row r="5154" spans="1:15" ht="15">
      <c r="A5154" s="284">
        <v>5150</v>
      </c>
      <c r="B5154" s="287"/>
      <c r="C5154" s="287"/>
      <c r="D5154" s="284" t="s">
        <v>1054</v>
      </c>
      <c r="E5154" s="287"/>
      <c r="F5154" s="285" t="s">
        <v>5275</v>
      </c>
      <c r="G5154" s="266" t="s">
        <v>121</v>
      </c>
      <c r="H5154" s="266">
        <f>IF(G5154="Traditional Stove",0.1,0.2)</f>
        <v>0.1</v>
      </c>
      <c r="I5154" s="266">
        <f>YEAR(J5154)</f>
        <v>2023</v>
      </c>
      <c r="J5154" s="267">
        <v>44964</v>
      </c>
      <c r="K5154" s="267">
        <f>J5154+1</f>
        <v>44965</v>
      </c>
      <c r="L5154" s="266">
        <f>IF(M5154&lt;=365,1,2)</f>
        <v>1</v>
      </c>
      <c r="M5154" s="266">
        <f>IF(K5154&lt;$C$1,$C$2-$C$1+1,$C$2-K5154+1)</f>
        <v>82</v>
      </c>
      <c r="N5154" s="268">
        <f>M5154/365</f>
        <v>0.22465753424657534</v>
      </c>
      <c r="O5154" s="269">
        <f>'Data and Parameter'!$E$4*'Data and Parameter'!$E$5*('Data and Parameter'!$E$6+'Data and Parameter'!$E$7)*'Data and Parameter'!$E$19*'Data and Parameter'!$E$14*'ER calculations'!N5154</f>
        <v>1.1632203454152747</v>
      </c>
    </row>
    <row r="5155" spans="1:15" ht="15">
      <c r="A5155" s="284">
        <v>5151</v>
      </c>
      <c r="B5155" s="287"/>
      <c r="C5155" s="287"/>
      <c r="D5155" s="284" t="s">
        <v>1054</v>
      </c>
      <c r="E5155" s="287"/>
      <c r="F5155" s="285" t="s">
        <v>5276</v>
      </c>
      <c r="G5155" s="266" t="s">
        <v>121</v>
      </c>
      <c r="H5155" s="266">
        <f>IF(G5155="Traditional Stove",0.1,0.2)</f>
        <v>0.1</v>
      </c>
      <c r="I5155" s="266">
        <f>YEAR(J5155)</f>
        <v>2023</v>
      </c>
      <c r="J5155" s="267">
        <v>44964</v>
      </c>
      <c r="K5155" s="267">
        <f>J5155+1</f>
        <v>44965</v>
      </c>
      <c r="L5155" s="266">
        <f>IF(M5155&lt;=365,1,2)</f>
        <v>1</v>
      </c>
      <c r="M5155" s="266">
        <f>IF(K5155&lt;$C$1,$C$2-$C$1+1,$C$2-K5155+1)</f>
        <v>82</v>
      </c>
      <c r="N5155" s="268">
        <f>M5155/365</f>
        <v>0.22465753424657534</v>
      </c>
      <c r="O5155" s="269">
        <f>'Data and Parameter'!$E$4*'Data and Parameter'!$E$5*('Data and Parameter'!$E$6+'Data and Parameter'!$E$7)*'Data and Parameter'!$E$19*'Data and Parameter'!$E$14*'ER calculations'!N5155</f>
        <v>1.1632203454152747</v>
      </c>
    </row>
    <row r="5156" spans="1:15" ht="15">
      <c r="A5156" s="284">
        <v>5152</v>
      </c>
      <c r="B5156" s="287"/>
      <c r="C5156" s="287"/>
      <c r="D5156" s="284" t="s">
        <v>1054</v>
      </c>
      <c r="E5156" s="287"/>
      <c r="F5156" s="285" t="s">
        <v>5277</v>
      </c>
      <c r="G5156" s="266" t="s">
        <v>121</v>
      </c>
      <c r="H5156" s="266">
        <f>IF(G5156="Traditional Stove",0.1,0.2)</f>
        <v>0.1</v>
      </c>
      <c r="I5156" s="266">
        <f>YEAR(J5156)</f>
        <v>2023</v>
      </c>
      <c r="J5156" s="267">
        <v>44964</v>
      </c>
      <c r="K5156" s="267">
        <f>J5156+1</f>
        <v>44965</v>
      </c>
      <c r="L5156" s="266">
        <f>IF(M5156&lt;=365,1,2)</f>
        <v>1</v>
      </c>
      <c r="M5156" s="266">
        <f>IF(K5156&lt;$C$1,$C$2-$C$1+1,$C$2-K5156+1)</f>
        <v>82</v>
      </c>
      <c r="N5156" s="268">
        <f>M5156/365</f>
        <v>0.22465753424657534</v>
      </c>
      <c r="O5156" s="269">
        <f>'Data and Parameter'!$E$4*'Data and Parameter'!$E$5*('Data and Parameter'!$E$6+'Data and Parameter'!$E$7)*'Data and Parameter'!$E$19*'Data and Parameter'!$E$14*'ER calculations'!N5156</f>
        <v>1.1632203454152747</v>
      </c>
    </row>
    <row r="5157" spans="1:15" ht="15">
      <c r="A5157" s="284">
        <v>5153</v>
      </c>
      <c r="B5157" s="287"/>
      <c r="C5157" s="287"/>
      <c r="D5157" s="284" t="s">
        <v>1054</v>
      </c>
      <c r="E5157" s="287"/>
      <c r="F5157" s="285" t="s">
        <v>5278</v>
      </c>
      <c r="G5157" s="266" t="s">
        <v>121</v>
      </c>
      <c r="H5157" s="266">
        <f>IF(G5157="Traditional Stove",0.1,0.2)</f>
        <v>0.1</v>
      </c>
      <c r="I5157" s="266">
        <f>YEAR(J5157)</f>
        <v>2023</v>
      </c>
      <c r="J5157" s="267">
        <v>44964</v>
      </c>
      <c r="K5157" s="267">
        <f>J5157+1</f>
        <v>44965</v>
      </c>
      <c r="L5157" s="266">
        <f>IF(M5157&lt;=365,1,2)</f>
        <v>1</v>
      </c>
      <c r="M5157" s="266">
        <f>IF(K5157&lt;$C$1,$C$2-$C$1+1,$C$2-K5157+1)</f>
        <v>82</v>
      </c>
      <c r="N5157" s="268">
        <f>M5157/365</f>
        <v>0.22465753424657534</v>
      </c>
      <c r="O5157" s="269">
        <f>'Data and Parameter'!$E$4*'Data and Parameter'!$E$5*('Data and Parameter'!$E$6+'Data and Parameter'!$E$7)*'Data and Parameter'!$E$19*'Data and Parameter'!$E$14*'ER calculations'!N5157</f>
        <v>1.1632203454152747</v>
      </c>
    </row>
    <row r="5158" spans="1:15" ht="15">
      <c r="A5158" s="284">
        <v>5154</v>
      </c>
      <c r="B5158" s="287"/>
      <c r="C5158" s="287"/>
      <c r="D5158" s="284" t="s">
        <v>1054</v>
      </c>
      <c r="E5158" s="287"/>
      <c r="F5158" s="285" t="s">
        <v>5279</v>
      </c>
      <c r="G5158" s="266" t="s">
        <v>121</v>
      </c>
      <c r="H5158" s="266">
        <f>IF(G5158="Traditional Stove",0.1,0.2)</f>
        <v>0.1</v>
      </c>
      <c r="I5158" s="266">
        <f>YEAR(J5158)</f>
        <v>2023</v>
      </c>
      <c r="J5158" s="267">
        <v>44964</v>
      </c>
      <c r="K5158" s="267">
        <f>J5158+1</f>
        <v>44965</v>
      </c>
      <c r="L5158" s="266">
        <f>IF(M5158&lt;=365,1,2)</f>
        <v>1</v>
      </c>
      <c r="M5158" s="266">
        <f>IF(K5158&lt;$C$1,$C$2-$C$1+1,$C$2-K5158+1)</f>
        <v>82</v>
      </c>
      <c r="N5158" s="268">
        <f>M5158/365</f>
        <v>0.22465753424657534</v>
      </c>
      <c r="O5158" s="269">
        <f>'Data and Parameter'!$E$4*'Data and Parameter'!$E$5*('Data and Parameter'!$E$6+'Data and Parameter'!$E$7)*'Data and Parameter'!$E$19*'Data and Parameter'!$E$14*'ER calculations'!N5158</f>
        <v>1.1632203454152747</v>
      </c>
    </row>
    <row r="5159" spans="1:15" ht="15">
      <c r="A5159" s="284">
        <v>5155</v>
      </c>
      <c r="B5159" s="287"/>
      <c r="C5159" s="287"/>
      <c r="D5159" s="284" t="s">
        <v>1054</v>
      </c>
      <c r="E5159" s="287"/>
      <c r="F5159" s="285" t="s">
        <v>5280</v>
      </c>
      <c r="G5159" s="266" t="s">
        <v>121</v>
      </c>
      <c r="H5159" s="266">
        <f>IF(G5159="Traditional Stove",0.1,0.2)</f>
        <v>0.1</v>
      </c>
      <c r="I5159" s="266">
        <f>YEAR(J5159)</f>
        <v>2023</v>
      </c>
      <c r="J5159" s="267">
        <v>44964</v>
      </c>
      <c r="K5159" s="267">
        <f>J5159+1</f>
        <v>44965</v>
      </c>
      <c r="L5159" s="266">
        <f>IF(M5159&lt;=365,1,2)</f>
        <v>1</v>
      </c>
      <c r="M5159" s="266">
        <f>IF(K5159&lt;$C$1,$C$2-$C$1+1,$C$2-K5159+1)</f>
        <v>82</v>
      </c>
      <c r="N5159" s="268">
        <f>M5159/365</f>
        <v>0.22465753424657534</v>
      </c>
      <c r="O5159" s="269">
        <f>'Data and Parameter'!$E$4*'Data and Parameter'!$E$5*('Data and Parameter'!$E$6+'Data and Parameter'!$E$7)*'Data and Parameter'!$E$19*'Data and Parameter'!$E$14*'ER calculations'!N5159</f>
        <v>1.1632203454152747</v>
      </c>
    </row>
    <row r="5160" spans="1:15" ht="15">
      <c r="A5160" s="284">
        <v>5156</v>
      </c>
      <c r="B5160" s="287"/>
      <c r="C5160" s="287"/>
      <c r="D5160" s="284" t="s">
        <v>1054</v>
      </c>
      <c r="E5160" s="287"/>
      <c r="F5160" s="285" t="s">
        <v>5281</v>
      </c>
      <c r="G5160" s="266" t="s">
        <v>121</v>
      </c>
      <c r="H5160" s="266">
        <f>IF(G5160="Traditional Stove",0.1,0.2)</f>
        <v>0.1</v>
      </c>
      <c r="I5160" s="266">
        <f>YEAR(J5160)</f>
        <v>2023</v>
      </c>
      <c r="J5160" s="267">
        <v>44964</v>
      </c>
      <c r="K5160" s="267">
        <f>J5160+1</f>
        <v>44965</v>
      </c>
      <c r="L5160" s="266">
        <f>IF(M5160&lt;=365,1,2)</f>
        <v>1</v>
      </c>
      <c r="M5160" s="266">
        <f>IF(K5160&lt;$C$1,$C$2-$C$1+1,$C$2-K5160+1)</f>
        <v>82</v>
      </c>
      <c r="N5160" s="268">
        <f>M5160/365</f>
        <v>0.22465753424657534</v>
      </c>
      <c r="O5160" s="269">
        <f>'Data and Parameter'!$E$4*'Data and Parameter'!$E$5*('Data and Parameter'!$E$6+'Data and Parameter'!$E$7)*'Data and Parameter'!$E$19*'Data and Parameter'!$E$14*'ER calculations'!N5160</f>
        <v>1.1632203454152747</v>
      </c>
    </row>
    <row r="5161" spans="1:15" ht="15">
      <c r="A5161" s="284">
        <v>5157</v>
      </c>
      <c r="B5161" s="287"/>
      <c r="C5161" s="287"/>
      <c r="D5161" s="284" t="s">
        <v>1054</v>
      </c>
      <c r="E5161" s="287"/>
      <c r="F5161" s="285" t="s">
        <v>5282</v>
      </c>
      <c r="G5161" s="266" t="s">
        <v>121</v>
      </c>
      <c r="H5161" s="266">
        <f>IF(G5161="Traditional Stove",0.1,0.2)</f>
        <v>0.1</v>
      </c>
      <c r="I5161" s="266">
        <f>YEAR(J5161)</f>
        <v>2023</v>
      </c>
      <c r="J5161" s="267">
        <v>44964</v>
      </c>
      <c r="K5161" s="267">
        <f>J5161+1</f>
        <v>44965</v>
      </c>
      <c r="L5161" s="266">
        <f>IF(M5161&lt;=365,1,2)</f>
        <v>1</v>
      </c>
      <c r="M5161" s="266">
        <f>IF(K5161&lt;$C$1,$C$2-$C$1+1,$C$2-K5161+1)</f>
        <v>82</v>
      </c>
      <c r="N5161" s="268">
        <f>M5161/365</f>
        <v>0.22465753424657534</v>
      </c>
      <c r="O5161" s="269">
        <f>'Data and Parameter'!$E$4*'Data and Parameter'!$E$5*('Data and Parameter'!$E$6+'Data and Parameter'!$E$7)*'Data and Parameter'!$E$19*'Data and Parameter'!$E$14*'ER calculations'!N5161</f>
        <v>1.1632203454152747</v>
      </c>
    </row>
    <row r="5162" spans="1:15" ht="15">
      <c r="A5162" s="284">
        <v>5158</v>
      </c>
      <c r="B5162" s="287"/>
      <c r="C5162" s="287"/>
      <c r="D5162" s="284" t="s">
        <v>1054</v>
      </c>
      <c r="E5162" s="287"/>
      <c r="F5162" s="285" t="s">
        <v>5283</v>
      </c>
      <c r="G5162" s="266" t="s">
        <v>121</v>
      </c>
      <c r="H5162" s="266">
        <f>IF(G5162="Traditional Stove",0.1,0.2)</f>
        <v>0.1</v>
      </c>
      <c r="I5162" s="266">
        <f>YEAR(J5162)</f>
        <v>2023</v>
      </c>
      <c r="J5162" s="267">
        <v>44964</v>
      </c>
      <c r="K5162" s="267">
        <f>J5162+1</f>
        <v>44965</v>
      </c>
      <c r="L5162" s="266">
        <f>IF(M5162&lt;=365,1,2)</f>
        <v>1</v>
      </c>
      <c r="M5162" s="266">
        <f>IF(K5162&lt;$C$1,$C$2-$C$1+1,$C$2-K5162+1)</f>
        <v>82</v>
      </c>
      <c r="N5162" s="268">
        <f>M5162/365</f>
        <v>0.22465753424657534</v>
      </c>
      <c r="O5162" s="269">
        <f>'Data and Parameter'!$E$4*'Data and Parameter'!$E$5*('Data and Parameter'!$E$6+'Data and Parameter'!$E$7)*'Data and Parameter'!$E$19*'Data and Parameter'!$E$14*'ER calculations'!N5162</f>
        <v>1.1632203454152747</v>
      </c>
    </row>
    <row r="5163" spans="1:15" ht="15">
      <c r="A5163" s="284">
        <v>5159</v>
      </c>
      <c r="B5163" s="287"/>
      <c r="C5163" s="287"/>
      <c r="D5163" s="284" t="s">
        <v>1054</v>
      </c>
      <c r="E5163" s="287"/>
      <c r="F5163" s="285" t="s">
        <v>5284</v>
      </c>
      <c r="G5163" s="266" t="s">
        <v>121</v>
      </c>
      <c r="H5163" s="266">
        <f>IF(G5163="Traditional Stove",0.1,0.2)</f>
        <v>0.1</v>
      </c>
      <c r="I5163" s="266">
        <f>YEAR(J5163)</f>
        <v>2023</v>
      </c>
      <c r="J5163" s="267">
        <v>44963</v>
      </c>
      <c r="K5163" s="267">
        <f>J5163+1</f>
        <v>44964</v>
      </c>
      <c r="L5163" s="266">
        <f>IF(M5163&lt;=365,1,2)</f>
        <v>1</v>
      </c>
      <c r="M5163" s="266">
        <f>IF(K5163&lt;$C$1,$C$2-$C$1+1,$C$2-K5163+1)</f>
        <v>83</v>
      </c>
      <c r="N5163" s="268">
        <f>M5163/365</f>
        <v>0.22739726027397261</v>
      </c>
      <c r="O5163" s="269">
        <f>'Data and Parameter'!$E$4*'Data and Parameter'!$E$5*('Data and Parameter'!$E$6+'Data and Parameter'!$E$7)*'Data and Parameter'!$E$19*'Data and Parameter'!$E$14*'ER calculations'!N5163</f>
        <v>1.1774059593837538</v>
      </c>
    </row>
    <row r="5164" spans="1:15" ht="15">
      <c r="A5164" s="284">
        <v>5160</v>
      </c>
      <c r="B5164" s="287"/>
      <c r="C5164" s="287"/>
      <c r="D5164" s="284" t="s">
        <v>1054</v>
      </c>
      <c r="E5164" s="287"/>
      <c r="F5164" s="285" t="s">
        <v>5285</v>
      </c>
      <c r="G5164" s="266" t="s">
        <v>121</v>
      </c>
      <c r="H5164" s="266">
        <f>IF(G5164="Traditional Stove",0.1,0.2)</f>
        <v>0.1</v>
      </c>
      <c r="I5164" s="266">
        <f>YEAR(J5164)</f>
        <v>2023</v>
      </c>
      <c r="J5164" s="267">
        <v>44963</v>
      </c>
      <c r="K5164" s="267">
        <f>J5164+1</f>
        <v>44964</v>
      </c>
      <c r="L5164" s="266">
        <f>IF(M5164&lt;=365,1,2)</f>
        <v>1</v>
      </c>
      <c r="M5164" s="266">
        <f>IF(K5164&lt;$C$1,$C$2-$C$1+1,$C$2-K5164+1)</f>
        <v>83</v>
      </c>
      <c r="N5164" s="268">
        <f>M5164/365</f>
        <v>0.22739726027397261</v>
      </c>
      <c r="O5164" s="269">
        <f>'Data and Parameter'!$E$4*'Data and Parameter'!$E$5*('Data and Parameter'!$E$6+'Data and Parameter'!$E$7)*'Data and Parameter'!$E$19*'Data and Parameter'!$E$14*'ER calculations'!N5164</f>
        <v>1.1774059593837538</v>
      </c>
    </row>
    <row r="5165" spans="1:15" ht="15">
      <c r="A5165" s="284">
        <v>5161</v>
      </c>
      <c r="B5165" s="287"/>
      <c r="C5165" s="287"/>
      <c r="D5165" s="284" t="s">
        <v>1054</v>
      </c>
      <c r="E5165" s="287"/>
      <c r="F5165" s="285" t="s">
        <v>5286</v>
      </c>
      <c r="G5165" s="266" t="s">
        <v>121</v>
      </c>
      <c r="H5165" s="266">
        <f>IF(G5165="Traditional Stove",0.1,0.2)</f>
        <v>0.1</v>
      </c>
      <c r="I5165" s="266">
        <f>YEAR(J5165)</f>
        <v>2023</v>
      </c>
      <c r="J5165" s="267">
        <v>44964</v>
      </c>
      <c r="K5165" s="267">
        <f>J5165+1</f>
        <v>44965</v>
      </c>
      <c r="L5165" s="266">
        <f>IF(M5165&lt;=365,1,2)</f>
        <v>1</v>
      </c>
      <c r="M5165" s="266">
        <f>IF(K5165&lt;$C$1,$C$2-$C$1+1,$C$2-K5165+1)</f>
        <v>82</v>
      </c>
      <c r="N5165" s="268">
        <f>M5165/365</f>
        <v>0.22465753424657534</v>
      </c>
      <c r="O5165" s="269">
        <f>'Data and Parameter'!$E$4*'Data and Parameter'!$E$5*('Data and Parameter'!$E$6+'Data and Parameter'!$E$7)*'Data and Parameter'!$E$19*'Data and Parameter'!$E$14*'ER calculations'!N5165</f>
        <v>1.1632203454152747</v>
      </c>
    </row>
    <row r="5166" spans="1:15" ht="15">
      <c r="A5166" s="284">
        <v>5162</v>
      </c>
      <c r="B5166" s="287"/>
      <c r="C5166" s="287"/>
      <c r="D5166" s="284" t="s">
        <v>1054</v>
      </c>
      <c r="E5166" s="287"/>
      <c r="F5166" s="285" t="s">
        <v>5287</v>
      </c>
      <c r="G5166" s="266" t="s">
        <v>121</v>
      </c>
      <c r="H5166" s="266">
        <f>IF(G5166="Traditional Stove",0.1,0.2)</f>
        <v>0.1</v>
      </c>
      <c r="I5166" s="266">
        <f>YEAR(J5166)</f>
        <v>2023</v>
      </c>
      <c r="J5166" s="267">
        <v>44964</v>
      </c>
      <c r="K5166" s="267">
        <f>J5166+1</f>
        <v>44965</v>
      </c>
      <c r="L5166" s="266">
        <f>IF(M5166&lt;=365,1,2)</f>
        <v>1</v>
      </c>
      <c r="M5166" s="266">
        <f>IF(K5166&lt;$C$1,$C$2-$C$1+1,$C$2-K5166+1)</f>
        <v>82</v>
      </c>
      <c r="N5166" s="268">
        <f>M5166/365</f>
        <v>0.22465753424657534</v>
      </c>
      <c r="O5166" s="269">
        <f>'Data and Parameter'!$E$4*'Data and Parameter'!$E$5*('Data and Parameter'!$E$6+'Data and Parameter'!$E$7)*'Data and Parameter'!$E$19*'Data and Parameter'!$E$14*'ER calculations'!N5166</f>
        <v>1.1632203454152747</v>
      </c>
    </row>
    <row r="5167" spans="1:15" ht="15">
      <c r="A5167" s="284">
        <v>5163</v>
      </c>
      <c r="B5167" s="287"/>
      <c r="C5167" s="287"/>
      <c r="D5167" s="284" t="s">
        <v>1054</v>
      </c>
      <c r="E5167" s="287"/>
      <c r="F5167" s="285" t="s">
        <v>5288</v>
      </c>
      <c r="G5167" s="266" t="s">
        <v>121</v>
      </c>
      <c r="H5167" s="266">
        <f>IF(G5167="Traditional Stove",0.1,0.2)</f>
        <v>0.1</v>
      </c>
      <c r="I5167" s="266">
        <f>YEAR(J5167)</f>
        <v>2023</v>
      </c>
      <c r="J5167" s="267">
        <v>44964</v>
      </c>
      <c r="K5167" s="267">
        <f>J5167+1</f>
        <v>44965</v>
      </c>
      <c r="L5167" s="266">
        <f>IF(M5167&lt;=365,1,2)</f>
        <v>1</v>
      </c>
      <c r="M5167" s="266">
        <f>IF(K5167&lt;$C$1,$C$2-$C$1+1,$C$2-K5167+1)</f>
        <v>82</v>
      </c>
      <c r="N5167" s="268">
        <f>M5167/365</f>
        <v>0.22465753424657534</v>
      </c>
      <c r="O5167" s="269">
        <f>'Data and Parameter'!$E$4*'Data and Parameter'!$E$5*('Data and Parameter'!$E$6+'Data and Parameter'!$E$7)*'Data and Parameter'!$E$19*'Data and Parameter'!$E$14*'ER calculations'!N5167</f>
        <v>1.1632203454152747</v>
      </c>
    </row>
    <row r="5168" spans="1:15" ht="15">
      <c r="A5168" s="284">
        <v>5164</v>
      </c>
      <c r="B5168" s="287"/>
      <c r="C5168" s="287"/>
      <c r="D5168" s="284" t="s">
        <v>1054</v>
      </c>
      <c r="E5168" s="287"/>
      <c r="F5168" s="285" t="s">
        <v>5289</v>
      </c>
      <c r="G5168" s="266" t="s">
        <v>121</v>
      </c>
      <c r="H5168" s="266">
        <f>IF(G5168="Traditional Stove",0.1,0.2)</f>
        <v>0.1</v>
      </c>
      <c r="I5168" s="266">
        <f>YEAR(J5168)</f>
        <v>2023</v>
      </c>
      <c r="J5168" s="267">
        <v>44964</v>
      </c>
      <c r="K5168" s="267">
        <f>J5168+1</f>
        <v>44965</v>
      </c>
      <c r="L5168" s="266">
        <f>IF(M5168&lt;=365,1,2)</f>
        <v>1</v>
      </c>
      <c r="M5168" s="266">
        <f>IF(K5168&lt;$C$1,$C$2-$C$1+1,$C$2-K5168+1)</f>
        <v>82</v>
      </c>
      <c r="N5168" s="268">
        <f>M5168/365</f>
        <v>0.22465753424657534</v>
      </c>
      <c r="O5168" s="269">
        <f>'Data and Parameter'!$E$4*'Data and Parameter'!$E$5*('Data and Parameter'!$E$6+'Data and Parameter'!$E$7)*'Data and Parameter'!$E$19*'Data and Parameter'!$E$14*'ER calculations'!N5168</f>
        <v>1.1632203454152747</v>
      </c>
    </row>
    <row r="5169" spans="1:15" ht="15">
      <c r="A5169" s="284">
        <v>5165</v>
      </c>
      <c r="B5169" s="287"/>
      <c r="C5169" s="287"/>
      <c r="D5169" s="284" t="s">
        <v>1054</v>
      </c>
      <c r="E5169" s="287"/>
      <c r="F5169" s="285" t="s">
        <v>5290</v>
      </c>
      <c r="G5169" s="266" t="s">
        <v>121</v>
      </c>
      <c r="H5169" s="266">
        <f>IF(G5169="Traditional Stove",0.1,0.2)</f>
        <v>0.1</v>
      </c>
      <c r="I5169" s="266">
        <f>YEAR(J5169)</f>
        <v>2023</v>
      </c>
      <c r="J5169" s="267">
        <v>44964</v>
      </c>
      <c r="K5169" s="267">
        <f>J5169+1</f>
        <v>44965</v>
      </c>
      <c r="L5169" s="266">
        <f>IF(M5169&lt;=365,1,2)</f>
        <v>1</v>
      </c>
      <c r="M5169" s="266">
        <f>IF(K5169&lt;$C$1,$C$2-$C$1+1,$C$2-K5169+1)</f>
        <v>82</v>
      </c>
      <c r="N5169" s="268">
        <f>M5169/365</f>
        <v>0.22465753424657534</v>
      </c>
      <c r="O5169" s="269">
        <f>'Data and Parameter'!$E$4*'Data and Parameter'!$E$5*('Data and Parameter'!$E$6+'Data and Parameter'!$E$7)*'Data and Parameter'!$E$19*'Data and Parameter'!$E$14*'ER calculations'!N5169</f>
        <v>1.1632203454152747</v>
      </c>
    </row>
    <row r="5170" spans="1:15" ht="15">
      <c r="A5170" s="284">
        <v>5166</v>
      </c>
      <c r="B5170" s="287"/>
      <c r="C5170" s="287"/>
      <c r="D5170" s="284" t="s">
        <v>1054</v>
      </c>
      <c r="E5170" s="287"/>
      <c r="F5170" s="285" t="s">
        <v>5291</v>
      </c>
      <c r="G5170" s="266" t="s">
        <v>121</v>
      </c>
      <c r="H5170" s="266">
        <f>IF(G5170="Traditional Stove",0.1,0.2)</f>
        <v>0.1</v>
      </c>
      <c r="I5170" s="266">
        <f>YEAR(J5170)</f>
        <v>2023</v>
      </c>
      <c r="J5170" s="267">
        <v>44964</v>
      </c>
      <c r="K5170" s="267">
        <f>J5170+1</f>
        <v>44965</v>
      </c>
      <c r="L5170" s="266">
        <f>IF(M5170&lt;=365,1,2)</f>
        <v>1</v>
      </c>
      <c r="M5170" s="266">
        <f>IF(K5170&lt;$C$1,$C$2-$C$1+1,$C$2-K5170+1)</f>
        <v>82</v>
      </c>
      <c r="N5170" s="268">
        <f>M5170/365</f>
        <v>0.22465753424657534</v>
      </c>
      <c r="O5170" s="269">
        <f>'Data and Parameter'!$E$4*'Data and Parameter'!$E$5*('Data and Parameter'!$E$6+'Data and Parameter'!$E$7)*'Data and Parameter'!$E$19*'Data and Parameter'!$E$14*'ER calculations'!N5170</f>
        <v>1.1632203454152747</v>
      </c>
    </row>
    <row r="5171" spans="1:15" ht="15">
      <c r="A5171" s="284">
        <v>5167</v>
      </c>
      <c r="B5171" s="287"/>
      <c r="C5171" s="287"/>
      <c r="D5171" s="284" t="s">
        <v>588</v>
      </c>
      <c r="E5171" s="287"/>
      <c r="F5171" s="285" t="s">
        <v>5292</v>
      </c>
      <c r="G5171" s="266" t="s">
        <v>121</v>
      </c>
      <c r="H5171" s="266">
        <f>IF(G5171="Traditional Stove",0.1,0.2)</f>
        <v>0.1</v>
      </c>
      <c r="I5171" s="266">
        <f>YEAR(J5171)</f>
        <v>2023</v>
      </c>
      <c r="J5171" s="267">
        <v>45014</v>
      </c>
      <c r="K5171" s="267">
        <f>J5171+1</f>
        <v>45015</v>
      </c>
      <c r="L5171" s="266">
        <f>IF(M5171&lt;=365,1,2)</f>
        <v>1</v>
      </c>
      <c r="M5171" s="266">
        <f>IF(K5171&lt;$C$1,$C$2-$C$1+1,$C$2-K5171+1)</f>
        <v>32</v>
      </c>
      <c r="N5171" s="268">
        <f>M5171/365</f>
        <v>8.7671232876712329E-2</v>
      </c>
      <c r="O5171" s="269">
        <f>'Data and Parameter'!$E$4*'Data and Parameter'!$E$5*('Data and Parameter'!$E$6+'Data and Parameter'!$E$7)*'Data and Parameter'!$E$19*'Data and Parameter'!$E$14*'ER calculations'!N5171</f>
        <v>0.45393964699132677</v>
      </c>
    </row>
    <row r="5172" spans="1:15" ht="15">
      <c r="A5172" s="284">
        <v>5168</v>
      </c>
      <c r="B5172" s="287"/>
      <c r="C5172" s="287"/>
      <c r="D5172" s="284" t="s">
        <v>588</v>
      </c>
      <c r="E5172" s="287"/>
      <c r="F5172" s="285" t="s">
        <v>5293</v>
      </c>
      <c r="G5172" s="266" t="s">
        <v>121</v>
      </c>
      <c r="H5172" s="266">
        <f>IF(G5172="Traditional Stove",0.1,0.2)</f>
        <v>0.1</v>
      </c>
      <c r="I5172" s="266">
        <f>YEAR(J5172)</f>
        <v>2023</v>
      </c>
      <c r="J5172" s="267">
        <v>45014</v>
      </c>
      <c r="K5172" s="267">
        <f>J5172+1</f>
        <v>45015</v>
      </c>
      <c r="L5172" s="266">
        <f>IF(M5172&lt;=365,1,2)</f>
        <v>1</v>
      </c>
      <c r="M5172" s="266">
        <f>IF(K5172&lt;$C$1,$C$2-$C$1+1,$C$2-K5172+1)</f>
        <v>32</v>
      </c>
      <c r="N5172" s="268">
        <f>M5172/365</f>
        <v>8.7671232876712329E-2</v>
      </c>
      <c r="O5172" s="269">
        <f>'Data and Parameter'!$E$4*'Data and Parameter'!$E$5*('Data and Parameter'!$E$6+'Data and Parameter'!$E$7)*'Data and Parameter'!$E$19*'Data and Parameter'!$E$14*'ER calculations'!N5172</f>
        <v>0.45393964699132677</v>
      </c>
    </row>
    <row r="5173" spans="1:15" ht="15">
      <c r="A5173" s="284">
        <v>5169</v>
      </c>
      <c r="B5173" s="287"/>
      <c r="C5173" s="287"/>
      <c r="D5173" s="284" t="s">
        <v>588</v>
      </c>
      <c r="E5173" s="287"/>
      <c r="F5173" s="285" t="s">
        <v>5294</v>
      </c>
      <c r="G5173" s="266" t="s">
        <v>121</v>
      </c>
      <c r="H5173" s="266">
        <f>IF(G5173="Traditional Stove",0.1,0.2)</f>
        <v>0.1</v>
      </c>
      <c r="I5173" s="266">
        <f>YEAR(J5173)</f>
        <v>2023</v>
      </c>
      <c r="J5173" s="267">
        <v>45014</v>
      </c>
      <c r="K5173" s="267">
        <f>J5173+1</f>
        <v>45015</v>
      </c>
      <c r="L5173" s="266">
        <f>IF(M5173&lt;=365,1,2)</f>
        <v>1</v>
      </c>
      <c r="M5173" s="266">
        <f>IF(K5173&lt;$C$1,$C$2-$C$1+1,$C$2-K5173+1)</f>
        <v>32</v>
      </c>
      <c r="N5173" s="268">
        <f>M5173/365</f>
        <v>8.7671232876712329E-2</v>
      </c>
      <c r="O5173" s="269">
        <f>'Data and Parameter'!$E$4*'Data and Parameter'!$E$5*('Data and Parameter'!$E$6+'Data and Parameter'!$E$7)*'Data and Parameter'!$E$19*'Data and Parameter'!$E$14*'ER calculations'!N5173</f>
        <v>0.45393964699132677</v>
      </c>
    </row>
    <row r="5174" spans="1:15" ht="15">
      <c r="A5174" s="284">
        <v>5170</v>
      </c>
      <c r="B5174" s="287"/>
      <c r="C5174" s="287"/>
      <c r="D5174" s="284" t="s">
        <v>119</v>
      </c>
      <c r="E5174" s="287"/>
      <c r="F5174" s="285" t="s">
        <v>5295</v>
      </c>
      <c r="G5174" s="266" t="s">
        <v>121</v>
      </c>
      <c r="H5174" s="266">
        <f>IF(G5174="Traditional Stove",0.1,0.2)</f>
        <v>0.1</v>
      </c>
      <c r="I5174" s="266">
        <f>YEAR(J5174)</f>
        <v>2023</v>
      </c>
      <c r="J5174" s="267">
        <v>44972</v>
      </c>
      <c r="K5174" s="267">
        <f>J5174+1</f>
        <v>44973</v>
      </c>
      <c r="L5174" s="266">
        <f>IF(M5174&lt;=365,1,2)</f>
        <v>1</v>
      </c>
      <c r="M5174" s="266">
        <f>IF(K5174&lt;$C$1,$C$2-$C$1+1,$C$2-K5174+1)</f>
        <v>74</v>
      </c>
      <c r="N5174" s="268">
        <f>M5174/365</f>
        <v>0.20273972602739726</v>
      </c>
      <c r="O5174" s="269">
        <f>'Data and Parameter'!$E$4*'Data and Parameter'!$E$5*('Data and Parameter'!$E$6+'Data and Parameter'!$E$7)*'Data and Parameter'!$E$19*'Data and Parameter'!$E$14*'ER calculations'!N5174</f>
        <v>1.0497354336674432</v>
      </c>
    </row>
    <row r="5175" spans="1:15" ht="15">
      <c r="A5175" s="284">
        <v>5171</v>
      </c>
      <c r="B5175" s="287"/>
      <c r="C5175" s="287"/>
      <c r="D5175" s="284" t="s">
        <v>588</v>
      </c>
      <c r="E5175" s="287"/>
      <c r="F5175" s="285" t="s">
        <v>5296</v>
      </c>
      <c r="G5175" s="266" t="s">
        <v>121</v>
      </c>
      <c r="H5175" s="266">
        <f>IF(G5175="Traditional Stove",0.1,0.2)</f>
        <v>0.1</v>
      </c>
      <c r="I5175" s="266">
        <f>YEAR(J5175)</f>
        <v>2023</v>
      </c>
      <c r="J5175" s="267">
        <v>45014</v>
      </c>
      <c r="K5175" s="267">
        <f>J5175+1</f>
        <v>45015</v>
      </c>
      <c r="L5175" s="266">
        <f>IF(M5175&lt;=365,1,2)</f>
        <v>1</v>
      </c>
      <c r="M5175" s="266">
        <f>IF(K5175&lt;$C$1,$C$2-$C$1+1,$C$2-K5175+1)</f>
        <v>32</v>
      </c>
      <c r="N5175" s="268">
        <f>M5175/365</f>
        <v>8.7671232876712329E-2</v>
      </c>
      <c r="O5175" s="269">
        <f>'Data and Parameter'!$E$4*'Data and Parameter'!$E$5*('Data and Parameter'!$E$6+'Data and Parameter'!$E$7)*'Data and Parameter'!$E$19*'Data and Parameter'!$E$14*'ER calculations'!N5175</f>
        <v>0.45393964699132677</v>
      </c>
    </row>
    <row r="5176" spans="1:15" ht="15">
      <c r="A5176" s="284">
        <v>5172</v>
      </c>
      <c r="B5176" s="287"/>
      <c r="C5176" s="287"/>
      <c r="D5176" s="284" t="s">
        <v>588</v>
      </c>
      <c r="E5176" s="287"/>
      <c r="F5176" s="285" t="s">
        <v>5297</v>
      </c>
      <c r="G5176" s="266" t="s">
        <v>121</v>
      </c>
      <c r="H5176" s="266">
        <f>IF(G5176="Traditional Stove",0.1,0.2)</f>
        <v>0.1</v>
      </c>
      <c r="I5176" s="266">
        <f>YEAR(J5176)</f>
        <v>2023</v>
      </c>
      <c r="J5176" s="267">
        <v>45014</v>
      </c>
      <c r="K5176" s="267">
        <f>J5176+1</f>
        <v>45015</v>
      </c>
      <c r="L5176" s="266">
        <f>IF(M5176&lt;=365,1,2)</f>
        <v>1</v>
      </c>
      <c r="M5176" s="266">
        <f>IF(K5176&lt;$C$1,$C$2-$C$1+1,$C$2-K5176+1)</f>
        <v>32</v>
      </c>
      <c r="N5176" s="268">
        <f>M5176/365</f>
        <v>8.7671232876712329E-2</v>
      </c>
      <c r="O5176" s="269">
        <f>'Data and Parameter'!$E$4*'Data and Parameter'!$E$5*('Data and Parameter'!$E$6+'Data and Parameter'!$E$7)*'Data and Parameter'!$E$19*'Data and Parameter'!$E$14*'ER calculations'!N5176</f>
        <v>0.45393964699132677</v>
      </c>
    </row>
    <row r="5177" spans="1:15" ht="15">
      <c r="A5177" s="284">
        <v>5173</v>
      </c>
      <c r="B5177" s="287"/>
      <c r="C5177" s="287"/>
      <c r="D5177" s="284" t="s">
        <v>588</v>
      </c>
      <c r="E5177" s="287"/>
      <c r="F5177" s="285" t="s">
        <v>5298</v>
      </c>
      <c r="G5177" s="266" t="s">
        <v>121</v>
      </c>
      <c r="H5177" s="266">
        <f>IF(G5177="Traditional Stove",0.1,0.2)</f>
        <v>0.1</v>
      </c>
      <c r="I5177" s="266">
        <f>YEAR(J5177)</f>
        <v>2023</v>
      </c>
      <c r="J5177" s="267">
        <v>45014</v>
      </c>
      <c r="K5177" s="267">
        <f>J5177+1</f>
        <v>45015</v>
      </c>
      <c r="L5177" s="266">
        <f>IF(M5177&lt;=365,1,2)</f>
        <v>1</v>
      </c>
      <c r="M5177" s="266">
        <f>IF(K5177&lt;$C$1,$C$2-$C$1+1,$C$2-K5177+1)</f>
        <v>32</v>
      </c>
      <c r="N5177" s="268">
        <f>M5177/365</f>
        <v>8.7671232876712329E-2</v>
      </c>
      <c r="O5177" s="269">
        <f>'Data and Parameter'!$E$4*'Data and Parameter'!$E$5*('Data and Parameter'!$E$6+'Data and Parameter'!$E$7)*'Data and Parameter'!$E$19*'Data and Parameter'!$E$14*'ER calculations'!N5177</f>
        <v>0.45393964699132677</v>
      </c>
    </row>
    <row r="5178" spans="1:15" ht="15">
      <c r="A5178" s="284">
        <v>5174</v>
      </c>
      <c r="B5178" s="287"/>
      <c r="C5178" s="287"/>
      <c r="D5178" s="284" t="s">
        <v>588</v>
      </c>
      <c r="E5178" s="287"/>
      <c r="F5178" s="285" t="s">
        <v>5299</v>
      </c>
      <c r="G5178" s="266" t="s">
        <v>121</v>
      </c>
      <c r="H5178" s="266">
        <f>IF(G5178="Traditional Stove",0.1,0.2)</f>
        <v>0.1</v>
      </c>
      <c r="I5178" s="266">
        <f>YEAR(J5178)</f>
        <v>2023</v>
      </c>
      <c r="J5178" s="267">
        <v>45014</v>
      </c>
      <c r="K5178" s="267">
        <f>J5178+1</f>
        <v>45015</v>
      </c>
      <c r="L5178" s="266">
        <f>IF(M5178&lt;=365,1,2)</f>
        <v>1</v>
      </c>
      <c r="M5178" s="266">
        <f>IF(K5178&lt;$C$1,$C$2-$C$1+1,$C$2-K5178+1)</f>
        <v>32</v>
      </c>
      <c r="N5178" s="268">
        <f>M5178/365</f>
        <v>8.7671232876712329E-2</v>
      </c>
      <c r="O5178" s="269">
        <f>'Data and Parameter'!$E$4*'Data and Parameter'!$E$5*('Data and Parameter'!$E$6+'Data and Parameter'!$E$7)*'Data and Parameter'!$E$19*'Data and Parameter'!$E$14*'ER calculations'!N5178</f>
        <v>0.45393964699132677</v>
      </c>
    </row>
    <row r="5179" spans="1:15" ht="15">
      <c r="A5179" s="284">
        <v>5175</v>
      </c>
      <c r="B5179" s="287"/>
      <c r="C5179" s="287"/>
      <c r="D5179" s="284" t="s">
        <v>119</v>
      </c>
      <c r="E5179" s="287"/>
      <c r="F5179" s="285" t="s">
        <v>5300</v>
      </c>
      <c r="G5179" s="266" t="s">
        <v>121</v>
      </c>
      <c r="H5179" s="266">
        <f>IF(G5179="Traditional Stove",0.1,0.2)</f>
        <v>0.1</v>
      </c>
      <c r="I5179" s="266">
        <f>YEAR(J5179)</f>
        <v>2023</v>
      </c>
      <c r="J5179" s="267">
        <v>44972</v>
      </c>
      <c r="K5179" s="267">
        <f>J5179+1</f>
        <v>44973</v>
      </c>
      <c r="L5179" s="266">
        <f>IF(M5179&lt;=365,1,2)</f>
        <v>1</v>
      </c>
      <c r="M5179" s="266">
        <f>IF(K5179&lt;$C$1,$C$2-$C$1+1,$C$2-K5179+1)</f>
        <v>74</v>
      </c>
      <c r="N5179" s="268">
        <f>M5179/365</f>
        <v>0.20273972602739726</v>
      </c>
      <c r="O5179" s="269">
        <f>'Data and Parameter'!$E$4*'Data and Parameter'!$E$5*('Data and Parameter'!$E$6+'Data and Parameter'!$E$7)*'Data and Parameter'!$E$19*'Data and Parameter'!$E$14*'ER calculations'!N5179</f>
        <v>1.0497354336674432</v>
      </c>
    </row>
    <row r="5180" spans="1:15" ht="15">
      <c r="A5180" s="284">
        <v>5176</v>
      </c>
      <c r="B5180" s="287"/>
      <c r="C5180" s="287"/>
      <c r="D5180" s="284" t="s">
        <v>588</v>
      </c>
      <c r="E5180" s="287"/>
      <c r="F5180" s="285" t="s">
        <v>5301</v>
      </c>
      <c r="G5180" s="266" t="s">
        <v>121</v>
      </c>
      <c r="H5180" s="266">
        <f>IF(G5180="Traditional Stove",0.1,0.2)</f>
        <v>0.1</v>
      </c>
      <c r="I5180" s="266">
        <f>YEAR(J5180)</f>
        <v>2023</v>
      </c>
      <c r="J5180" s="267">
        <v>45014</v>
      </c>
      <c r="K5180" s="267">
        <f>J5180+1</f>
        <v>45015</v>
      </c>
      <c r="L5180" s="266">
        <f>IF(M5180&lt;=365,1,2)</f>
        <v>1</v>
      </c>
      <c r="M5180" s="266">
        <f>IF(K5180&lt;$C$1,$C$2-$C$1+1,$C$2-K5180+1)</f>
        <v>32</v>
      </c>
      <c r="N5180" s="268">
        <f>M5180/365</f>
        <v>8.7671232876712329E-2</v>
      </c>
      <c r="O5180" s="269">
        <f>'Data and Parameter'!$E$4*'Data and Parameter'!$E$5*('Data and Parameter'!$E$6+'Data and Parameter'!$E$7)*'Data and Parameter'!$E$19*'Data and Parameter'!$E$14*'ER calculations'!N5180</f>
        <v>0.45393964699132677</v>
      </c>
    </row>
    <row r="5181" spans="1:15" ht="15">
      <c r="A5181" s="284">
        <v>5177</v>
      </c>
      <c r="B5181" s="287"/>
      <c r="C5181" s="287"/>
      <c r="D5181" s="284" t="s">
        <v>119</v>
      </c>
      <c r="E5181" s="287"/>
      <c r="F5181" s="285" t="s">
        <v>5302</v>
      </c>
      <c r="G5181" s="266" t="s">
        <v>121</v>
      </c>
      <c r="H5181" s="266">
        <f>IF(G5181="Traditional Stove",0.1,0.2)</f>
        <v>0.1</v>
      </c>
      <c r="I5181" s="266">
        <f>YEAR(J5181)</f>
        <v>2023</v>
      </c>
      <c r="J5181" s="267">
        <v>44972</v>
      </c>
      <c r="K5181" s="267">
        <f>J5181+1</f>
        <v>44973</v>
      </c>
      <c r="L5181" s="266">
        <f>IF(M5181&lt;=365,1,2)</f>
        <v>1</v>
      </c>
      <c r="M5181" s="266">
        <f>IF(K5181&lt;$C$1,$C$2-$C$1+1,$C$2-K5181+1)</f>
        <v>74</v>
      </c>
      <c r="N5181" s="268">
        <f>M5181/365</f>
        <v>0.20273972602739726</v>
      </c>
      <c r="O5181" s="269">
        <f>'Data and Parameter'!$E$4*'Data and Parameter'!$E$5*('Data and Parameter'!$E$6+'Data and Parameter'!$E$7)*'Data and Parameter'!$E$19*'Data and Parameter'!$E$14*'ER calculations'!N5181</f>
        <v>1.0497354336674432</v>
      </c>
    </row>
    <row r="5182" spans="1:15" ht="15">
      <c r="A5182" s="284">
        <v>5178</v>
      </c>
      <c r="B5182" s="287"/>
      <c r="C5182" s="287"/>
      <c r="D5182" s="284" t="s">
        <v>588</v>
      </c>
      <c r="E5182" s="287"/>
      <c r="F5182" s="285" t="s">
        <v>5303</v>
      </c>
      <c r="G5182" s="266" t="s">
        <v>121</v>
      </c>
      <c r="H5182" s="266">
        <f>IF(G5182="Traditional Stove",0.1,0.2)</f>
        <v>0.1</v>
      </c>
      <c r="I5182" s="266">
        <f>YEAR(J5182)</f>
        <v>2023</v>
      </c>
      <c r="J5182" s="267">
        <v>45014</v>
      </c>
      <c r="K5182" s="267">
        <f>J5182+1</f>
        <v>45015</v>
      </c>
      <c r="L5182" s="266">
        <f>IF(M5182&lt;=365,1,2)</f>
        <v>1</v>
      </c>
      <c r="M5182" s="266">
        <f>IF(K5182&lt;$C$1,$C$2-$C$1+1,$C$2-K5182+1)</f>
        <v>32</v>
      </c>
      <c r="N5182" s="268">
        <f>M5182/365</f>
        <v>8.7671232876712329E-2</v>
      </c>
      <c r="O5182" s="269">
        <f>'Data and Parameter'!$E$4*'Data and Parameter'!$E$5*('Data and Parameter'!$E$6+'Data and Parameter'!$E$7)*'Data and Parameter'!$E$19*'Data and Parameter'!$E$14*'ER calculations'!N5182</f>
        <v>0.45393964699132677</v>
      </c>
    </row>
    <row r="5183" spans="1:15" ht="15">
      <c r="A5183" s="284">
        <v>5179</v>
      </c>
      <c r="B5183" s="287"/>
      <c r="C5183" s="287"/>
      <c r="D5183" s="284" t="s">
        <v>588</v>
      </c>
      <c r="E5183" s="287"/>
      <c r="F5183" s="285" t="s">
        <v>5304</v>
      </c>
      <c r="G5183" s="266" t="s">
        <v>121</v>
      </c>
      <c r="H5183" s="266">
        <f>IF(G5183="Traditional Stove",0.1,0.2)</f>
        <v>0.1</v>
      </c>
      <c r="I5183" s="266">
        <f>YEAR(J5183)</f>
        <v>2023</v>
      </c>
      <c r="J5183" s="267">
        <v>45014</v>
      </c>
      <c r="K5183" s="267">
        <f>J5183+1</f>
        <v>45015</v>
      </c>
      <c r="L5183" s="266">
        <f>IF(M5183&lt;=365,1,2)</f>
        <v>1</v>
      </c>
      <c r="M5183" s="266">
        <f>IF(K5183&lt;$C$1,$C$2-$C$1+1,$C$2-K5183+1)</f>
        <v>32</v>
      </c>
      <c r="N5183" s="268">
        <f>M5183/365</f>
        <v>8.7671232876712329E-2</v>
      </c>
      <c r="O5183" s="269">
        <f>'Data and Parameter'!$E$4*'Data and Parameter'!$E$5*('Data and Parameter'!$E$6+'Data and Parameter'!$E$7)*'Data and Parameter'!$E$19*'Data and Parameter'!$E$14*'ER calculations'!N5183</f>
        <v>0.45393964699132677</v>
      </c>
    </row>
    <row r="5184" spans="1:15" ht="15">
      <c r="A5184" s="284">
        <v>5180</v>
      </c>
      <c r="B5184" s="287"/>
      <c r="C5184" s="287"/>
      <c r="D5184" s="284" t="s">
        <v>119</v>
      </c>
      <c r="E5184" s="287"/>
      <c r="F5184" s="285" t="s">
        <v>5305</v>
      </c>
      <c r="G5184" s="266" t="s">
        <v>121</v>
      </c>
      <c r="H5184" s="266">
        <f>IF(G5184="Traditional Stove",0.1,0.2)</f>
        <v>0.1</v>
      </c>
      <c r="I5184" s="266">
        <f>YEAR(J5184)</f>
        <v>2023</v>
      </c>
      <c r="J5184" s="267">
        <v>44972</v>
      </c>
      <c r="K5184" s="267">
        <f>J5184+1</f>
        <v>44973</v>
      </c>
      <c r="L5184" s="266">
        <f>IF(M5184&lt;=365,1,2)</f>
        <v>1</v>
      </c>
      <c r="M5184" s="266">
        <f>IF(K5184&lt;$C$1,$C$2-$C$1+1,$C$2-K5184+1)</f>
        <v>74</v>
      </c>
      <c r="N5184" s="268">
        <f>M5184/365</f>
        <v>0.20273972602739726</v>
      </c>
      <c r="O5184" s="269">
        <f>'Data and Parameter'!$E$4*'Data and Parameter'!$E$5*('Data and Parameter'!$E$6+'Data and Parameter'!$E$7)*'Data and Parameter'!$E$19*'Data and Parameter'!$E$14*'ER calculations'!N5184</f>
        <v>1.0497354336674432</v>
      </c>
    </row>
    <row r="5185" spans="1:15" ht="15">
      <c r="A5185" s="284">
        <v>5181</v>
      </c>
      <c r="B5185" s="287"/>
      <c r="C5185" s="287"/>
      <c r="D5185" s="284" t="s">
        <v>588</v>
      </c>
      <c r="E5185" s="287"/>
      <c r="F5185" s="285" t="s">
        <v>5306</v>
      </c>
      <c r="G5185" s="266" t="s">
        <v>121</v>
      </c>
      <c r="H5185" s="266">
        <f>IF(G5185="Traditional Stove",0.1,0.2)</f>
        <v>0.1</v>
      </c>
      <c r="I5185" s="266">
        <f>YEAR(J5185)</f>
        <v>2023</v>
      </c>
      <c r="J5185" s="267">
        <v>45014</v>
      </c>
      <c r="K5185" s="267">
        <f>J5185+1</f>
        <v>45015</v>
      </c>
      <c r="L5185" s="266">
        <f>IF(M5185&lt;=365,1,2)</f>
        <v>1</v>
      </c>
      <c r="M5185" s="266">
        <f>IF(K5185&lt;$C$1,$C$2-$C$1+1,$C$2-K5185+1)</f>
        <v>32</v>
      </c>
      <c r="N5185" s="268">
        <f>M5185/365</f>
        <v>8.7671232876712329E-2</v>
      </c>
      <c r="O5185" s="269">
        <f>'Data and Parameter'!$E$4*'Data and Parameter'!$E$5*('Data and Parameter'!$E$6+'Data and Parameter'!$E$7)*'Data and Parameter'!$E$19*'Data and Parameter'!$E$14*'ER calculations'!N5185</f>
        <v>0.45393964699132677</v>
      </c>
    </row>
    <row r="5186" spans="1:15" ht="15">
      <c r="A5186" s="284">
        <v>5182</v>
      </c>
      <c r="B5186" s="287"/>
      <c r="C5186" s="287"/>
      <c r="D5186" s="284" t="s">
        <v>588</v>
      </c>
      <c r="E5186" s="287"/>
      <c r="F5186" s="285" t="s">
        <v>5307</v>
      </c>
      <c r="G5186" s="266" t="s">
        <v>121</v>
      </c>
      <c r="H5186" s="266">
        <f>IF(G5186="Traditional Stove",0.1,0.2)</f>
        <v>0.1</v>
      </c>
      <c r="I5186" s="266">
        <f>YEAR(J5186)</f>
        <v>2023</v>
      </c>
      <c r="J5186" s="267">
        <v>45014</v>
      </c>
      <c r="K5186" s="267">
        <f>J5186+1</f>
        <v>45015</v>
      </c>
      <c r="L5186" s="266">
        <f>IF(M5186&lt;=365,1,2)</f>
        <v>1</v>
      </c>
      <c r="M5186" s="266">
        <f>IF(K5186&lt;$C$1,$C$2-$C$1+1,$C$2-K5186+1)</f>
        <v>32</v>
      </c>
      <c r="N5186" s="268">
        <f>M5186/365</f>
        <v>8.7671232876712329E-2</v>
      </c>
      <c r="O5186" s="269">
        <f>'Data and Parameter'!$E$4*'Data and Parameter'!$E$5*('Data and Parameter'!$E$6+'Data and Parameter'!$E$7)*'Data and Parameter'!$E$19*'Data and Parameter'!$E$14*'ER calculations'!N5186</f>
        <v>0.45393964699132677</v>
      </c>
    </row>
    <row r="5187" spans="1:15" ht="15">
      <c r="A5187" s="284">
        <v>5183</v>
      </c>
      <c r="B5187" s="287"/>
      <c r="C5187" s="287"/>
      <c r="D5187" s="284" t="s">
        <v>119</v>
      </c>
      <c r="E5187" s="287"/>
      <c r="F5187" s="285" t="s">
        <v>5308</v>
      </c>
      <c r="G5187" s="266" t="s">
        <v>121</v>
      </c>
      <c r="H5187" s="266">
        <f>IF(G5187="Traditional Stove",0.1,0.2)</f>
        <v>0.1</v>
      </c>
      <c r="I5187" s="266">
        <f>YEAR(J5187)</f>
        <v>2023</v>
      </c>
      <c r="J5187" s="267">
        <v>44972</v>
      </c>
      <c r="K5187" s="267">
        <f>J5187+1</f>
        <v>44973</v>
      </c>
      <c r="L5187" s="266">
        <f>IF(M5187&lt;=365,1,2)</f>
        <v>1</v>
      </c>
      <c r="M5187" s="266">
        <f>IF(K5187&lt;$C$1,$C$2-$C$1+1,$C$2-K5187+1)</f>
        <v>74</v>
      </c>
      <c r="N5187" s="268">
        <f>M5187/365</f>
        <v>0.20273972602739726</v>
      </c>
      <c r="O5187" s="269">
        <f>'Data and Parameter'!$E$4*'Data and Parameter'!$E$5*('Data and Parameter'!$E$6+'Data and Parameter'!$E$7)*'Data and Parameter'!$E$19*'Data and Parameter'!$E$14*'ER calculations'!N5187</f>
        <v>1.0497354336674432</v>
      </c>
    </row>
    <row r="5188" spans="1:15" ht="15">
      <c r="A5188" s="284">
        <v>5184</v>
      </c>
      <c r="B5188" s="287"/>
      <c r="C5188" s="287"/>
      <c r="D5188" s="284" t="s">
        <v>588</v>
      </c>
      <c r="E5188" s="287"/>
      <c r="F5188" s="285" t="s">
        <v>5309</v>
      </c>
      <c r="G5188" s="266" t="s">
        <v>121</v>
      </c>
      <c r="H5188" s="266">
        <f>IF(G5188="Traditional Stove",0.1,0.2)</f>
        <v>0.1</v>
      </c>
      <c r="I5188" s="266">
        <f>YEAR(J5188)</f>
        <v>2023</v>
      </c>
      <c r="J5188" s="267">
        <v>45014</v>
      </c>
      <c r="K5188" s="267">
        <f>J5188+1</f>
        <v>45015</v>
      </c>
      <c r="L5188" s="266">
        <f>IF(M5188&lt;=365,1,2)</f>
        <v>1</v>
      </c>
      <c r="M5188" s="266">
        <f>IF(K5188&lt;$C$1,$C$2-$C$1+1,$C$2-K5188+1)</f>
        <v>32</v>
      </c>
      <c r="N5188" s="268">
        <f>M5188/365</f>
        <v>8.7671232876712329E-2</v>
      </c>
      <c r="O5188" s="269">
        <f>'Data and Parameter'!$E$4*'Data and Parameter'!$E$5*('Data and Parameter'!$E$6+'Data and Parameter'!$E$7)*'Data and Parameter'!$E$19*'Data and Parameter'!$E$14*'ER calculations'!N5188</f>
        <v>0.45393964699132677</v>
      </c>
    </row>
    <row r="5189" spans="1:15" ht="15">
      <c r="A5189" s="284">
        <v>5185</v>
      </c>
      <c r="B5189" s="287"/>
      <c r="C5189" s="287"/>
      <c r="D5189" s="284" t="s">
        <v>119</v>
      </c>
      <c r="E5189" s="287"/>
      <c r="F5189" s="285" t="s">
        <v>5310</v>
      </c>
      <c r="G5189" s="266" t="s">
        <v>121</v>
      </c>
      <c r="H5189" s="266">
        <f>IF(G5189="Traditional Stove",0.1,0.2)</f>
        <v>0.1</v>
      </c>
      <c r="I5189" s="266">
        <f>YEAR(J5189)</f>
        <v>2023</v>
      </c>
      <c r="J5189" s="267">
        <v>44972</v>
      </c>
      <c r="K5189" s="267">
        <f>J5189+1</f>
        <v>44973</v>
      </c>
      <c r="L5189" s="266">
        <f>IF(M5189&lt;=365,1,2)</f>
        <v>1</v>
      </c>
      <c r="M5189" s="266">
        <f>IF(K5189&lt;$C$1,$C$2-$C$1+1,$C$2-K5189+1)</f>
        <v>74</v>
      </c>
      <c r="N5189" s="268">
        <f>M5189/365</f>
        <v>0.20273972602739726</v>
      </c>
      <c r="O5189" s="269">
        <f>'Data and Parameter'!$E$4*'Data and Parameter'!$E$5*('Data and Parameter'!$E$6+'Data and Parameter'!$E$7)*'Data and Parameter'!$E$19*'Data and Parameter'!$E$14*'ER calculations'!N5189</f>
        <v>1.0497354336674432</v>
      </c>
    </row>
    <row r="5190" spans="1:15" ht="15">
      <c r="A5190" s="284">
        <v>5186</v>
      </c>
      <c r="B5190" s="287"/>
      <c r="C5190" s="287"/>
      <c r="D5190" s="284" t="s">
        <v>588</v>
      </c>
      <c r="E5190" s="287"/>
      <c r="F5190" s="285" t="s">
        <v>5311</v>
      </c>
      <c r="G5190" s="266" t="s">
        <v>121</v>
      </c>
      <c r="H5190" s="266">
        <f>IF(G5190="Traditional Stove",0.1,0.2)</f>
        <v>0.1</v>
      </c>
      <c r="I5190" s="266">
        <f>YEAR(J5190)</f>
        <v>2023</v>
      </c>
      <c r="J5190" s="267">
        <v>45014</v>
      </c>
      <c r="K5190" s="267">
        <f>J5190+1</f>
        <v>45015</v>
      </c>
      <c r="L5190" s="266">
        <f>IF(M5190&lt;=365,1,2)</f>
        <v>1</v>
      </c>
      <c r="M5190" s="266">
        <f>IF(K5190&lt;$C$1,$C$2-$C$1+1,$C$2-K5190+1)</f>
        <v>32</v>
      </c>
      <c r="N5190" s="268">
        <f>M5190/365</f>
        <v>8.7671232876712329E-2</v>
      </c>
      <c r="O5190" s="269">
        <f>'Data and Parameter'!$E$4*'Data and Parameter'!$E$5*('Data and Parameter'!$E$6+'Data and Parameter'!$E$7)*'Data and Parameter'!$E$19*'Data and Parameter'!$E$14*'ER calculations'!N5190</f>
        <v>0.45393964699132677</v>
      </c>
    </row>
    <row r="5191" spans="1:15" ht="15">
      <c r="A5191" s="284">
        <v>5187</v>
      </c>
      <c r="B5191" s="287"/>
      <c r="C5191" s="287"/>
      <c r="D5191" s="284" t="s">
        <v>119</v>
      </c>
      <c r="E5191" s="287"/>
      <c r="F5191" s="285" t="s">
        <v>5312</v>
      </c>
      <c r="G5191" s="266" t="s">
        <v>121</v>
      </c>
      <c r="H5191" s="266">
        <f>IF(G5191="Traditional Stove",0.1,0.2)</f>
        <v>0.1</v>
      </c>
      <c r="I5191" s="266">
        <f>YEAR(J5191)</f>
        <v>2023</v>
      </c>
      <c r="J5191" s="267">
        <v>44972</v>
      </c>
      <c r="K5191" s="267">
        <f>J5191+1</f>
        <v>44973</v>
      </c>
      <c r="L5191" s="266">
        <f>IF(M5191&lt;=365,1,2)</f>
        <v>1</v>
      </c>
      <c r="M5191" s="266">
        <f>IF(K5191&lt;$C$1,$C$2-$C$1+1,$C$2-K5191+1)</f>
        <v>74</v>
      </c>
      <c r="N5191" s="268">
        <f>M5191/365</f>
        <v>0.20273972602739726</v>
      </c>
      <c r="O5191" s="269">
        <f>'Data and Parameter'!$E$4*'Data and Parameter'!$E$5*('Data and Parameter'!$E$6+'Data and Parameter'!$E$7)*'Data and Parameter'!$E$19*'Data and Parameter'!$E$14*'ER calculations'!N5191</f>
        <v>1.0497354336674432</v>
      </c>
    </row>
    <row r="5192" spans="1:15" ht="15">
      <c r="A5192" s="284">
        <v>5188</v>
      </c>
      <c r="B5192" s="287"/>
      <c r="C5192" s="287"/>
      <c r="D5192" s="284" t="s">
        <v>588</v>
      </c>
      <c r="E5192" s="287"/>
      <c r="F5192" s="285" t="s">
        <v>5313</v>
      </c>
      <c r="G5192" s="266" t="s">
        <v>121</v>
      </c>
      <c r="H5192" s="266">
        <f>IF(G5192="Traditional Stove",0.1,0.2)</f>
        <v>0.1</v>
      </c>
      <c r="I5192" s="266">
        <f>YEAR(J5192)</f>
        <v>2023</v>
      </c>
      <c r="J5192" s="267">
        <v>45014</v>
      </c>
      <c r="K5192" s="267">
        <f>J5192+1</f>
        <v>45015</v>
      </c>
      <c r="L5192" s="266">
        <f>IF(M5192&lt;=365,1,2)</f>
        <v>1</v>
      </c>
      <c r="M5192" s="266">
        <f>IF(K5192&lt;$C$1,$C$2-$C$1+1,$C$2-K5192+1)</f>
        <v>32</v>
      </c>
      <c r="N5192" s="268">
        <f>M5192/365</f>
        <v>8.7671232876712329E-2</v>
      </c>
      <c r="O5192" s="269">
        <f>'Data and Parameter'!$E$4*'Data and Parameter'!$E$5*('Data and Parameter'!$E$6+'Data and Parameter'!$E$7)*'Data and Parameter'!$E$19*'Data and Parameter'!$E$14*'ER calculations'!N5192</f>
        <v>0.45393964699132677</v>
      </c>
    </row>
    <row r="5193" spans="1:15" ht="15">
      <c r="A5193" s="284">
        <v>5189</v>
      </c>
      <c r="B5193" s="287"/>
      <c r="C5193" s="287"/>
      <c r="D5193" s="284" t="s">
        <v>588</v>
      </c>
      <c r="E5193" s="287"/>
      <c r="F5193" s="285" t="s">
        <v>5314</v>
      </c>
      <c r="G5193" s="266" t="s">
        <v>121</v>
      </c>
      <c r="H5193" s="266">
        <f>IF(G5193="Traditional Stove",0.1,0.2)</f>
        <v>0.1</v>
      </c>
      <c r="I5193" s="266">
        <f>YEAR(J5193)</f>
        <v>2023</v>
      </c>
      <c r="J5193" s="267">
        <v>45014</v>
      </c>
      <c r="K5193" s="267">
        <f>J5193+1</f>
        <v>45015</v>
      </c>
      <c r="L5193" s="266">
        <f>IF(M5193&lt;=365,1,2)</f>
        <v>1</v>
      </c>
      <c r="M5193" s="266">
        <f>IF(K5193&lt;$C$1,$C$2-$C$1+1,$C$2-K5193+1)</f>
        <v>32</v>
      </c>
      <c r="N5193" s="268">
        <f>M5193/365</f>
        <v>8.7671232876712329E-2</v>
      </c>
      <c r="O5193" s="269">
        <f>'Data and Parameter'!$E$4*'Data and Parameter'!$E$5*('Data and Parameter'!$E$6+'Data and Parameter'!$E$7)*'Data and Parameter'!$E$19*'Data and Parameter'!$E$14*'ER calculations'!N5193</f>
        <v>0.45393964699132677</v>
      </c>
    </row>
    <row r="5194" spans="1:15" ht="15">
      <c r="A5194" s="284">
        <v>5190</v>
      </c>
      <c r="B5194" s="287"/>
      <c r="C5194" s="287"/>
      <c r="D5194" s="284" t="s">
        <v>588</v>
      </c>
      <c r="E5194" s="287"/>
      <c r="F5194" s="285" t="s">
        <v>5315</v>
      </c>
      <c r="G5194" s="266" t="s">
        <v>121</v>
      </c>
      <c r="H5194" s="266">
        <f>IF(G5194="Traditional Stove",0.1,0.2)</f>
        <v>0.1</v>
      </c>
      <c r="I5194" s="266">
        <f>YEAR(J5194)</f>
        <v>2023</v>
      </c>
      <c r="J5194" s="267">
        <v>45014</v>
      </c>
      <c r="K5194" s="267">
        <f>J5194+1</f>
        <v>45015</v>
      </c>
      <c r="L5194" s="266">
        <f>IF(M5194&lt;=365,1,2)</f>
        <v>1</v>
      </c>
      <c r="M5194" s="266">
        <f>IF(K5194&lt;$C$1,$C$2-$C$1+1,$C$2-K5194+1)</f>
        <v>32</v>
      </c>
      <c r="N5194" s="268">
        <f>M5194/365</f>
        <v>8.7671232876712329E-2</v>
      </c>
      <c r="O5194" s="269">
        <f>'Data and Parameter'!$E$4*'Data and Parameter'!$E$5*('Data and Parameter'!$E$6+'Data and Parameter'!$E$7)*'Data and Parameter'!$E$19*'Data and Parameter'!$E$14*'ER calculations'!N5194</f>
        <v>0.45393964699132677</v>
      </c>
    </row>
    <row r="5195" spans="1:15" ht="15">
      <c r="A5195" s="284">
        <v>5191</v>
      </c>
      <c r="B5195" s="287"/>
      <c r="C5195" s="287"/>
      <c r="D5195" s="284" t="s">
        <v>588</v>
      </c>
      <c r="E5195" s="287"/>
      <c r="F5195" s="285" t="s">
        <v>5316</v>
      </c>
      <c r="G5195" s="266" t="s">
        <v>121</v>
      </c>
      <c r="H5195" s="266">
        <f>IF(G5195="Traditional Stove",0.1,0.2)</f>
        <v>0.1</v>
      </c>
      <c r="I5195" s="266">
        <f>YEAR(J5195)</f>
        <v>2023</v>
      </c>
      <c r="J5195" s="267">
        <v>45014</v>
      </c>
      <c r="K5195" s="267">
        <f>J5195+1</f>
        <v>45015</v>
      </c>
      <c r="L5195" s="266">
        <f>IF(M5195&lt;=365,1,2)</f>
        <v>1</v>
      </c>
      <c r="M5195" s="266">
        <f>IF(K5195&lt;$C$1,$C$2-$C$1+1,$C$2-K5195+1)</f>
        <v>32</v>
      </c>
      <c r="N5195" s="268">
        <f>M5195/365</f>
        <v>8.7671232876712329E-2</v>
      </c>
      <c r="O5195" s="269">
        <f>'Data and Parameter'!$E$4*'Data and Parameter'!$E$5*('Data and Parameter'!$E$6+'Data and Parameter'!$E$7)*'Data and Parameter'!$E$19*'Data and Parameter'!$E$14*'ER calculations'!N5195</f>
        <v>0.45393964699132677</v>
      </c>
    </row>
    <row r="5196" spans="1:15" ht="15">
      <c r="A5196" s="284">
        <v>5192</v>
      </c>
      <c r="B5196" s="287"/>
      <c r="C5196" s="287"/>
      <c r="D5196" s="284" t="s">
        <v>588</v>
      </c>
      <c r="E5196" s="287"/>
      <c r="F5196" s="285" t="s">
        <v>5317</v>
      </c>
      <c r="G5196" s="266" t="s">
        <v>121</v>
      </c>
      <c r="H5196" s="266">
        <f>IF(G5196="Traditional Stove",0.1,0.2)</f>
        <v>0.1</v>
      </c>
      <c r="I5196" s="266">
        <f>YEAR(J5196)</f>
        <v>2023</v>
      </c>
      <c r="J5196" s="267">
        <v>45014</v>
      </c>
      <c r="K5196" s="267">
        <f>J5196+1</f>
        <v>45015</v>
      </c>
      <c r="L5196" s="266">
        <f>IF(M5196&lt;=365,1,2)</f>
        <v>1</v>
      </c>
      <c r="M5196" s="266">
        <f>IF(K5196&lt;$C$1,$C$2-$C$1+1,$C$2-K5196+1)</f>
        <v>32</v>
      </c>
      <c r="N5196" s="268">
        <f>M5196/365</f>
        <v>8.7671232876712329E-2</v>
      </c>
      <c r="O5196" s="269">
        <f>'Data and Parameter'!$E$4*'Data and Parameter'!$E$5*('Data and Parameter'!$E$6+'Data and Parameter'!$E$7)*'Data and Parameter'!$E$19*'Data and Parameter'!$E$14*'ER calculations'!N5196</f>
        <v>0.45393964699132677</v>
      </c>
    </row>
    <row r="5197" spans="1:15" ht="15">
      <c r="A5197" s="284">
        <v>5193</v>
      </c>
      <c r="B5197" s="287"/>
      <c r="C5197" s="287"/>
      <c r="D5197" s="284" t="s">
        <v>588</v>
      </c>
      <c r="E5197" s="287"/>
      <c r="F5197" s="285" t="s">
        <v>5318</v>
      </c>
      <c r="G5197" s="266" t="s">
        <v>121</v>
      </c>
      <c r="H5197" s="266">
        <f>IF(G5197="Traditional Stove",0.1,0.2)</f>
        <v>0.1</v>
      </c>
      <c r="I5197" s="266">
        <f>YEAR(J5197)</f>
        <v>2023</v>
      </c>
      <c r="J5197" s="267">
        <v>45014</v>
      </c>
      <c r="K5197" s="267">
        <f>J5197+1</f>
        <v>45015</v>
      </c>
      <c r="L5197" s="266">
        <f>IF(M5197&lt;=365,1,2)</f>
        <v>1</v>
      </c>
      <c r="M5197" s="266">
        <f>IF(K5197&lt;$C$1,$C$2-$C$1+1,$C$2-K5197+1)</f>
        <v>32</v>
      </c>
      <c r="N5197" s="268">
        <f>M5197/365</f>
        <v>8.7671232876712329E-2</v>
      </c>
      <c r="O5197" s="269">
        <f>'Data and Parameter'!$E$4*'Data and Parameter'!$E$5*('Data and Parameter'!$E$6+'Data and Parameter'!$E$7)*'Data and Parameter'!$E$19*'Data and Parameter'!$E$14*'ER calculations'!N5197</f>
        <v>0.45393964699132677</v>
      </c>
    </row>
    <row r="5198" spans="1:15" ht="15">
      <c r="A5198" s="284">
        <v>5194</v>
      </c>
      <c r="B5198" s="287"/>
      <c r="C5198" s="287"/>
      <c r="D5198" s="284" t="s">
        <v>588</v>
      </c>
      <c r="E5198" s="287"/>
      <c r="F5198" s="285" t="s">
        <v>5319</v>
      </c>
      <c r="G5198" s="266" t="s">
        <v>121</v>
      </c>
      <c r="H5198" s="266">
        <f>IF(G5198="Traditional Stove",0.1,0.2)</f>
        <v>0.1</v>
      </c>
      <c r="I5198" s="266">
        <f>YEAR(J5198)</f>
        <v>2023</v>
      </c>
      <c r="J5198" s="267">
        <v>45014</v>
      </c>
      <c r="K5198" s="267">
        <f>J5198+1</f>
        <v>45015</v>
      </c>
      <c r="L5198" s="266">
        <f>IF(M5198&lt;=365,1,2)</f>
        <v>1</v>
      </c>
      <c r="M5198" s="266">
        <f>IF(K5198&lt;$C$1,$C$2-$C$1+1,$C$2-K5198+1)</f>
        <v>32</v>
      </c>
      <c r="N5198" s="268">
        <f>M5198/365</f>
        <v>8.7671232876712329E-2</v>
      </c>
      <c r="O5198" s="269">
        <f>'Data and Parameter'!$E$4*'Data and Parameter'!$E$5*('Data and Parameter'!$E$6+'Data and Parameter'!$E$7)*'Data and Parameter'!$E$19*'Data and Parameter'!$E$14*'ER calculations'!N5198</f>
        <v>0.45393964699132677</v>
      </c>
    </row>
    <row r="5199" spans="1:15" ht="15">
      <c r="A5199" s="284">
        <v>5195</v>
      </c>
      <c r="B5199" s="287"/>
      <c r="C5199" s="287"/>
      <c r="D5199" s="284" t="s">
        <v>588</v>
      </c>
      <c r="E5199" s="287"/>
      <c r="F5199" s="285" t="s">
        <v>5320</v>
      </c>
      <c r="G5199" s="266" t="s">
        <v>121</v>
      </c>
      <c r="H5199" s="266">
        <f>IF(G5199="Traditional Stove",0.1,0.2)</f>
        <v>0.1</v>
      </c>
      <c r="I5199" s="266">
        <f>YEAR(J5199)</f>
        <v>2023</v>
      </c>
      <c r="J5199" s="267">
        <v>45014</v>
      </c>
      <c r="K5199" s="267">
        <f>J5199+1</f>
        <v>45015</v>
      </c>
      <c r="L5199" s="266">
        <f>IF(M5199&lt;=365,1,2)</f>
        <v>1</v>
      </c>
      <c r="M5199" s="266">
        <f>IF(K5199&lt;$C$1,$C$2-$C$1+1,$C$2-K5199+1)</f>
        <v>32</v>
      </c>
      <c r="N5199" s="268">
        <f>M5199/365</f>
        <v>8.7671232876712329E-2</v>
      </c>
      <c r="O5199" s="269">
        <f>'Data and Parameter'!$E$4*'Data and Parameter'!$E$5*('Data and Parameter'!$E$6+'Data and Parameter'!$E$7)*'Data and Parameter'!$E$19*'Data and Parameter'!$E$14*'ER calculations'!N5199</f>
        <v>0.45393964699132677</v>
      </c>
    </row>
    <row r="5200" spans="1:15" ht="15">
      <c r="A5200" s="284">
        <v>5196</v>
      </c>
      <c r="B5200" s="287"/>
      <c r="C5200" s="287"/>
      <c r="D5200" s="284" t="s">
        <v>588</v>
      </c>
      <c r="E5200" s="287"/>
      <c r="F5200" s="285" t="s">
        <v>5321</v>
      </c>
      <c r="G5200" s="266" t="s">
        <v>121</v>
      </c>
      <c r="H5200" s="266">
        <f>IF(G5200="Traditional Stove",0.1,0.2)</f>
        <v>0.1</v>
      </c>
      <c r="I5200" s="266">
        <f>YEAR(J5200)</f>
        <v>2023</v>
      </c>
      <c r="J5200" s="267">
        <v>45014</v>
      </c>
      <c r="K5200" s="267">
        <f>J5200+1</f>
        <v>45015</v>
      </c>
      <c r="L5200" s="266">
        <f>IF(M5200&lt;=365,1,2)</f>
        <v>1</v>
      </c>
      <c r="M5200" s="266">
        <f>IF(K5200&lt;$C$1,$C$2-$C$1+1,$C$2-K5200+1)</f>
        <v>32</v>
      </c>
      <c r="N5200" s="268">
        <f>M5200/365</f>
        <v>8.7671232876712329E-2</v>
      </c>
      <c r="O5200" s="269">
        <f>'Data and Parameter'!$E$4*'Data and Parameter'!$E$5*('Data and Parameter'!$E$6+'Data and Parameter'!$E$7)*'Data and Parameter'!$E$19*'Data and Parameter'!$E$14*'ER calculations'!N5200</f>
        <v>0.45393964699132677</v>
      </c>
    </row>
    <row r="5201" spans="1:15" ht="15">
      <c r="A5201" s="284">
        <v>5197</v>
      </c>
      <c r="B5201" s="287"/>
      <c r="C5201" s="287"/>
      <c r="D5201" s="284" t="s">
        <v>588</v>
      </c>
      <c r="E5201" s="287"/>
      <c r="F5201" s="285" t="s">
        <v>5322</v>
      </c>
      <c r="G5201" s="266" t="s">
        <v>121</v>
      </c>
      <c r="H5201" s="266">
        <f>IF(G5201="Traditional Stove",0.1,0.2)</f>
        <v>0.1</v>
      </c>
      <c r="I5201" s="266">
        <f>YEAR(J5201)</f>
        <v>2023</v>
      </c>
      <c r="J5201" s="267">
        <v>45014</v>
      </c>
      <c r="K5201" s="267">
        <f>J5201+1</f>
        <v>45015</v>
      </c>
      <c r="L5201" s="266">
        <f>IF(M5201&lt;=365,1,2)</f>
        <v>1</v>
      </c>
      <c r="M5201" s="266">
        <f>IF(K5201&lt;$C$1,$C$2-$C$1+1,$C$2-K5201+1)</f>
        <v>32</v>
      </c>
      <c r="N5201" s="268">
        <f>M5201/365</f>
        <v>8.7671232876712329E-2</v>
      </c>
      <c r="O5201" s="269">
        <f>'Data and Parameter'!$E$4*'Data and Parameter'!$E$5*('Data and Parameter'!$E$6+'Data and Parameter'!$E$7)*'Data and Parameter'!$E$19*'Data and Parameter'!$E$14*'ER calculations'!N5201</f>
        <v>0.45393964699132677</v>
      </c>
    </row>
    <row r="5202" spans="1:15" ht="15">
      <c r="A5202" s="284">
        <v>5198</v>
      </c>
      <c r="B5202" s="287"/>
      <c r="C5202" s="287"/>
      <c r="D5202" s="284" t="s">
        <v>588</v>
      </c>
      <c r="E5202" s="287"/>
      <c r="F5202" s="285" t="s">
        <v>5323</v>
      </c>
      <c r="G5202" s="266" t="s">
        <v>121</v>
      </c>
      <c r="H5202" s="266">
        <f>IF(G5202="Traditional Stove",0.1,0.2)</f>
        <v>0.1</v>
      </c>
      <c r="I5202" s="266">
        <f>YEAR(J5202)</f>
        <v>2023</v>
      </c>
      <c r="J5202" s="267">
        <v>45014</v>
      </c>
      <c r="K5202" s="267">
        <f>J5202+1</f>
        <v>45015</v>
      </c>
      <c r="L5202" s="266">
        <f>IF(M5202&lt;=365,1,2)</f>
        <v>1</v>
      </c>
      <c r="M5202" s="266">
        <f>IF(K5202&lt;$C$1,$C$2-$C$1+1,$C$2-K5202+1)</f>
        <v>32</v>
      </c>
      <c r="N5202" s="268">
        <f>M5202/365</f>
        <v>8.7671232876712329E-2</v>
      </c>
      <c r="O5202" s="269">
        <f>'Data and Parameter'!$E$4*'Data and Parameter'!$E$5*('Data and Parameter'!$E$6+'Data and Parameter'!$E$7)*'Data and Parameter'!$E$19*'Data and Parameter'!$E$14*'ER calculations'!N5202</f>
        <v>0.45393964699132677</v>
      </c>
    </row>
    <row r="5203" spans="1:15" ht="15">
      <c r="A5203" s="284">
        <v>5199</v>
      </c>
      <c r="B5203" s="287"/>
      <c r="C5203" s="287"/>
      <c r="D5203" s="284" t="s">
        <v>588</v>
      </c>
      <c r="E5203" s="287"/>
      <c r="F5203" s="285" t="s">
        <v>5324</v>
      </c>
      <c r="G5203" s="266" t="s">
        <v>121</v>
      </c>
      <c r="H5203" s="266">
        <f>IF(G5203="Traditional Stove",0.1,0.2)</f>
        <v>0.1</v>
      </c>
      <c r="I5203" s="266">
        <f>YEAR(J5203)</f>
        <v>2023</v>
      </c>
      <c r="J5203" s="267">
        <v>45014</v>
      </c>
      <c r="K5203" s="267">
        <f>J5203+1</f>
        <v>45015</v>
      </c>
      <c r="L5203" s="266">
        <f>IF(M5203&lt;=365,1,2)</f>
        <v>1</v>
      </c>
      <c r="M5203" s="266">
        <f>IF(K5203&lt;$C$1,$C$2-$C$1+1,$C$2-K5203+1)</f>
        <v>32</v>
      </c>
      <c r="N5203" s="268">
        <f>M5203/365</f>
        <v>8.7671232876712329E-2</v>
      </c>
      <c r="O5203" s="269">
        <f>'Data and Parameter'!$E$4*'Data and Parameter'!$E$5*('Data and Parameter'!$E$6+'Data and Parameter'!$E$7)*'Data and Parameter'!$E$19*'Data and Parameter'!$E$14*'ER calculations'!N5203</f>
        <v>0.45393964699132677</v>
      </c>
    </row>
    <row r="5204" spans="1:15" ht="15">
      <c r="A5204" s="284">
        <v>5200</v>
      </c>
      <c r="B5204" s="287"/>
      <c r="C5204" s="287"/>
      <c r="D5204" s="284" t="s">
        <v>588</v>
      </c>
      <c r="E5204" s="287"/>
      <c r="F5204" s="285" t="s">
        <v>5325</v>
      </c>
      <c r="G5204" s="266" t="s">
        <v>121</v>
      </c>
      <c r="H5204" s="266">
        <f>IF(G5204="Traditional Stove",0.1,0.2)</f>
        <v>0.1</v>
      </c>
      <c r="I5204" s="266">
        <f>YEAR(J5204)</f>
        <v>2023</v>
      </c>
      <c r="J5204" s="267">
        <v>45014</v>
      </c>
      <c r="K5204" s="267">
        <f>J5204+1</f>
        <v>45015</v>
      </c>
      <c r="L5204" s="266">
        <f>IF(M5204&lt;=365,1,2)</f>
        <v>1</v>
      </c>
      <c r="M5204" s="266">
        <f>IF(K5204&lt;$C$1,$C$2-$C$1+1,$C$2-K5204+1)</f>
        <v>32</v>
      </c>
      <c r="N5204" s="268">
        <f>M5204/365</f>
        <v>8.7671232876712329E-2</v>
      </c>
      <c r="O5204" s="269">
        <f>'Data and Parameter'!$E$4*'Data and Parameter'!$E$5*('Data and Parameter'!$E$6+'Data and Parameter'!$E$7)*'Data and Parameter'!$E$19*'Data and Parameter'!$E$14*'ER calculations'!N5204</f>
        <v>0.45393964699132677</v>
      </c>
    </row>
    <row r="5205" spans="1:15" ht="15">
      <c r="A5205" s="284">
        <v>5201</v>
      </c>
      <c r="B5205" s="287"/>
      <c r="C5205" s="287"/>
      <c r="D5205" s="284" t="s">
        <v>588</v>
      </c>
      <c r="E5205" s="287"/>
      <c r="F5205" s="285" t="s">
        <v>5326</v>
      </c>
      <c r="G5205" s="266" t="s">
        <v>121</v>
      </c>
      <c r="H5205" s="266">
        <f>IF(G5205="Traditional Stove",0.1,0.2)</f>
        <v>0.1</v>
      </c>
      <c r="I5205" s="266">
        <f>YEAR(J5205)</f>
        <v>2023</v>
      </c>
      <c r="J5205" s="267">
        <v>45014</v>
      </c>
      <c r="K5205" s="267">
        <f>J5205+1</f>
        <v>45015</v>
      </c>
      <c r="L5205" s="266">
        <f>IF(M5205&lt;=365,1,2)</f>
        <v>1</v>
      </c>
      <c r="M5205" s="266">
        <f>IF(K5205&lt;$C$1,$C$2-$C$1+1,$C$2-K5205+1)</f>
        <v>32</v>
      </c>
      <c r="N5205" s="268">
        <f>M5205/365</f>
        <v>8.7671232876712329E-2</v>
      </c>
      <c r="O5205" s="269">
        <f>'Data and Parameter'!$E$4*'Data and Parameter'!$E$5*('Data and Parameter'!$E$6+'Data and Parameter'!$E$7)*'Data and Parameter'!$E$19*'Data and Parameter'!$E$14*'ER calculations'!N5205</f>
        <v>0.45393964699132677</v>
      </c>
    </row>
    <row r="5206" spans="1:15" ht="15">
      <c r="A5206" s="284">
        <v>5202</v>
      </c>
      <c r="B5206" s="287"/>
      <c r="C5206" s="287"/>
      <c r="D5206" s="284" t="s">
        <v>588</v>
      </c>
      <c r="E5206" s="287"/>
      <c r="F5206" s="285" t="s">
        <v>5327</v>
      </c>
      <c r="G5206" s="266" t="s">
        <v>121</v>
      </c>
      <c r="H5206" s="266">
        <f>IF(G5206="Traditional Stove",0.1,0.2)</f>
        <v>0.1</v>
      </c>
      <c r="I5206" s="266">
        <f>YEAR(J5206)</f>
        <v>2023</v>
      </c>
      <c r="J5206" s="267">
        <v>45014</v>
      </c>
      <c r="K5206" s="267">
        <f>J5206+1</f>
        <v>45015</v>
      </c>
      <c r="L5206" s="266">
        <f>IF(M5206&lt;=365,1,2)</f>
        <v>1</v>
      </c>
      <c r="M5206" s="266">
        <f>IF(K5206&lt;$C$1,$C$2-$C$1+1,$C$2-K5206+1)</f>
        <v>32</v>
      </c>
      <c r="N5206" s="268">
        <f>M5206/365</f>
        <v>8.7671232876712329E-2</v>
      </c>
      <c r="O5206" s="269">
        <f>'Data and Parameter'!$E$4*'Data and Parameter'!$E$5*('Data and Parameter'!$E$6+'Data and Parameter'!$E$7)*'Data and Parameter'!$E$19*'Data and Parameter'!$E$14*'ER calculations'!N5206</f>
        <v>0.45393964699132677</v>
      </c>
    </row>
    <row r="5207" spans="1:15" ht="15">
      <c r="A5207" s="284">
        <v>5203</v>
      </c>
      <c r="B5207" s="287"/>
      <c r="C5207" s="287"/>
      <c r="D5207" s="284" t="s">
        <v>588</v>
      </c>
      <c r="E5207" s="287"/>
      <c r="F5207" s="285" t="s">
        <v>5328</v>
      </c>
      <c r="G5207" s="266" t="s">
        <v>121</v>
      </c>
      <c r="H5207" s="266">
        <f>IF(G5207="Traditional Stove",0.1,0.2)</f>
        <v>0.1</v>
      </c>
      <c r="I5207" s="266">
        <f>YEAR(J5207)</f>
        <v>2023</v>
      </c>
      <c r="J5207" s="267">
        <v>45014</v>
      </c>
      <c r="K5207" s="267">
        <f>J5207+1</f>
        <v>45015</v>
      </c>
      <c r="L5207" s="266">
        <f>IF(M5207&lt;=365,1,2)</f>
        <v>1</v>
      </c>
      <c r="M5207" s="266">
        <f>IF(K5207&lt;$C$1,$C$2-$C$1+1,$C$2-K5207+1)</f>
        <v>32</v>
      </c>
      <c r="N5207" s="268">
        <f>M5207/365</f>
        <v>8.7671232876712329E-2</v>
      </c>
      <c r="O5207" s="269">
        <f>'Data and Parameter'!$E$4*'Data and Parameter'!$E$5*('Data and Parameter'!$E$6+'Data and Parameter'!$E$7)*'Data and Parameter'!$E$19*'Data and Parameter'!$E$14*'ER calculations'!N5207</f>
        <v>0.45393964699132677</v>
      </c>
    </row>
    <row r="5208" spans="1:15" ht="15">
      <c r="A5208" s="284">
        <v>5204</v>
      </c>
      <c r="B5208" s="287"/>
      <c r="C5208" s="287"/>
      <c r="D5208" s="284" t="s">
        <v>588</v>
      </c>
      <c r="E5208" s="287"/>
      <c r="F5208" s="285" t="s">
        <v>5329</v>
      </c>
      <c r="G5208" s="266" t="s">
        <v>121</v>
      </c>
      <c r="H5208" s="266">
        <f>IF(G5208="Traditional Stove",0.1,0.2)</f>
        <v>0.1</v>
      </c>
      <c r="I5208" s="266">
        <f>YEAR(J5208)</f>
        <v>2023</v>
      </c>
      <c r="J5208" s="267">
        <v>45014</v>
      </c>
      <c r="K5208" s="267">
        <f>J5208+1</f>
        <v>45015</v>
      </c>
      <c r="L5208" s="266">
        <f>IF(M5208&lt;=365,1,2)</f>
        <v>1</v>
      </c>
      <c r="M5208" s="266">
        <f>IF(K5208&lt;$C$1,$C$2-$C$1+1,$C$2-K5208+1)</f>
        <v>32</v>
      </c>
      <c r="N5208" s="268">
        <f>M5208/365</f>
        <v>8.7671232876712329E-2</v>
      </c>
      <c r="O5208" s="269">
        <f>'Data and Parameter'!$E$4*'Data and Parameter'!$E$5*('Data and Parameter'!$E$6+'Data and Parameter'!$E$7)*'Data and Parameter'!$E$19*'Data and Parameter'!$E$14*'ER calculations'!N5208</f>
        <v>0.45393964699132677</v>
      </c>
    </row>
    <row r="5209" spans="1:15" ht="15">
      <c r="A5209" s="284">
        <v>5205</v>
      </c>
      <c r="B5209" s="287"/>
      <c r="C5209" s="287"/>
      <c r="D5209" s="284" t="s">
        <v>588</v>
      </c>
      <c r="E5209" s="287"/>
      <c r="F5209" s="285" t="s">
        <v>5330</v>
      </c>
      <c r="G5209" s="266" t="s">
        <v>121</v>
      </c>
      <c r="H5209" s="266">
        <f>IF(G5209="Traditional Stove",0.1,0.2)</f>
        <v>0.1</v>
      </c>
      <c r="I5209" s="266">
        <f>YEAR(J5209)</f>
        <v>2023</v>
      </c>
      <c r="J5209" s="267">
        <v>45014</v>
      </c>
      <c r="K5209" s="267">
        <f>J5209+1</f>
        <v>45015</v>
      </c>
      <c r="L5209" s="266">
        <f>IF(M5209&lt;=365,1,2)</f>
        <v>1</v>
      </c>
      <c r="M5209" s="266">
        <f>IF(K5209&lt;$C$1,$C$2-$C$1+1,$C$2-K5209+1)</f>
        <v>32</v>
      </c>
      <c r="N5209" s="268">
        <f>M5209/365</f>
        <v>8.7671232876712329E-2</v>
      </c>
      <c r="O5209" s="269">
        <f>'Data and Parameter'!$E$4*'Data and Parameter'!$E$5*('Data and Parameter'!$E$6+'Data and Parameter'!$E$7)*'Data and Parameter'!$E$19*'Data and Parameter'!$E$14*'ER calculations'!N5209</f>
        <v>0.45393964699132677</v>
      </c>
    </row>
    <row r="5210" spans="1:15" ht="15">
      <c r="A5210" s="284">
        <v>5206</v>
      </c>
      <c r="B5210" s="287"/>
      <c r="C5210" s="287"/>
      <c r="D5210" s="284" t="s">
        <v>588</v>
      </c>
      <c r="E5210" s="287"/>
      <c r="F5210" s="285" t="s">
        <v>5331</v>
      </c>
      <c r="G5210" s="266" t="s">
        <v>121</v>
      </c>
      <c r="H5210" s="266">
        <f>IF(G5210="Traditional Stove",0.1,0.2)</f>
        <v>0.1</v>
      </c>
      <c r="I5210" s="266">
        <f>YEAR(J5210)</f>
        <v>2023</v>
      </c>
      <c r="J5210" s="267">
        <v>45014</v>
      </c>
      <c r="K5210" s="267">
        <f>J5210+1</f>
        <v>45015</v>
      </c>
      <c r="L5210" s="266">
        <f>IF(M5210&lt;=365,1,2)</f>
        <v>1</v>
      </c>
      <c r="M5210" s="266">
        <f>IF(K5210&lt;$C$1,$C$2-$C$1+1,$C$2-K5210+1)</f>
        <v>32</v>
      </c>
      <c r="N5210" s="268">
        <f>M5210/365</f>
        <v>8.7671232876712329E-2</v>
      </c>
      <c r="O5210" s="269">
        <f>'Data and Parameter'!$E$4*'Data and Parameter'!$E$5*('Data and Parameter'!$E$6+'Data and Parameter'!$E$7)*'Data and Parameter'!$E$19*'Data and Parameter'!$E$14*'ER calculations'!N5210</f>
        <v>0.45393964699132677</v>
      </c>
    </row>
    <row r="5211" spans="1:15" ht="15">
      <c r="A5211" s="284">
        <v>5207</v>
      </c>
      <c r="B5211" s="287"/>
      <c r="C5211" s="287"/>
      <c r="D5211" s="284" t="s">
        <v>588</v>
      </c>
      <c r="E5211" s="287"/>
      <c r="F5211" s="285" t="s">
        <v>5332</v>
      </c>
      <c r="G5211" s="266" t="s">
        <v>121</v>
      </c>
      <c r="H5211" s="266">
        <f>IF(G5211="Traditional Stove",0.1,0.2)</f>
        <v>0.1</v>
      </c>
      <c r="I5211" s="266">
        <f>YEAR(J5211)</f>
        <v>2023</v>
      </c>
      <c r="J5211" s="267">
        <v>44967</v>
      </c>
      <c r="K5211" s="267">
        <f>J5211+1</f>
        <v>44968</v>
      </c>
      <c r="L5211" s="266">
        <f>IF(M5211&lt;=365,1,2)</f>
        <v>1</v>
      </c>
      <c r="M5211" s="266">
        <f>IF(K5211&lt;$C$1,$C$2-$C$1+1,$C$2-K5211+1)</f>
        <v>79</v>
      </c>
      <c r="N5211" s="268">
        <f>M5211/365</f>
        <v>0.21643835616438356</v>
      </c>
      <c r="O5211" s="269">
        <f>'Data and Parameter'!$E$4*'Data and Parameter'!$E$5*('Data and Parameter'!$E$6+'Data and Parameter'!$E$7)*'Data and Parameter'!$E$19*'Data and Parameter'!$E$14*'ER calculations'!N5211</f>
        <v>1.1206635035098378</v>
      </c>
    </row>
    <row r="5212" spans="1:15" ht="15">
      <c r="A5212" s="284">
        <v>5208</v>
      </c>
      <c r="B5212" s="287"/>
      <c r="C5212" s="287"/>
      <c r="D5212" s="284" t="s">
        <v>588</v>
      </c>
      <c r="E5212" s="287"/>
      <c r="F5212" s="285" t="s">
        <v>5333</v>
      </c>
      <c r="G5212" s="266" t="s">
        <v>121</v>
      </c>
      <c r="H5212" s="266">
        <f>IF(G5212="Traditional Stove",0.1,0.2)</f>
        <v>0.1</v>
      </c>
      <c r="I5212" s="266">
        <f>YEAR(J5212)</f>
        <v>2023</v>
      </c>
      <c r="J5212" s="267">
        <v>45014</v>
      </c>
      <c r="K5212" s="267">
        <f>J5212+1</f>
        <v>45015</v>
      </c>
      <c r="L5212" s="266">
        <f>IF(M5212&lt;=365,1,2)</f>
        <v>1</v>
      </c>
      <c r="M5212" s="266">
        <f>IF(K5212&lt;$C$1,$C$2-$C$1+1,$C$2-K5212+1)</f>
        <v>32</v>
      </c>
      <c r="N5212" s="268">
        <f>M5212/365</f>
        <v>8.7671232876712329E-2</v>
      </c>
      <c r="O5212" s="269">
        <f>'Data and Parameter'!$E$4*'Data and Parameter'!$E$5*('Data and Parameter'!$E$6+'Data and Parameter'!$E$7)*'Data and Parameter'!$E$19*'Data and Parameter'!$E$14*'ER calculations'!N5212</f>
        <v>0.45393964699132677</v>
      </c>
    </row>
    <row r="5213" spans="1:15" ht="15">
      <c r="A5213" s="284">
        <v>5209</v>
      </c>
      <c r="B5213" s="287"/>
      <c r="C5213" s="287"/>
      <c r="D5213" s="284" t="s">
        <v>588</v>
      </c>
      <c r="E5213" s="287"/>
      <c r="F5213" s="285" t="s">
        <v>5334</v>
      </c>
      <c r="G5213" s="266" t="s">
        <v>121</v>
      </c>
      <c r="H5213" s="266">
        <f>IF(G5213="Traditional Stove",0.1,0.2)</f>
        <v>0.1</v>
      </c>
      <c r="I5213" s="266">
        <f>YEAR(J5213)</f>
        <v>2023</v>
      </c>
      <c r="J5213" s="267">
        <v>45014</v>
      </c>
      <c r="K5213" s="267">
        <f>J5213+1</f>
        <v>45015</v>
      </c>
      <c r="L5213" s="266">
        <f>IF(M5213&lt;=365,1,2)</f>
        <v>1</v>
      </c>
      <c r="M5213" s="266">
        <f>IF(K5213&lt;$C$1,$C$2-$C$1+1,$C$2-K5213+1)</f>
        <v>32</v>
      </c>
      <c r="N5213" s="268">
        <f>M5213/365</f>
        <v>8.7671232876712329E-2</v>
      </c>
      <c r="O5213" s="269">
        <f>'Data and Parameter'!$E$4*'Data and Parameter'!$E$5*('Data and Parameter'!$E$6+'Data and Parameter'!$E$7)*'Data and Parameter'!$E$19*'Data and Parameter'!$E$14*'ER calculations'!N5213</f>
        <v>0.45393964699132677</v>
      </c>
    </row>
    <row r="5214" spans="1:15" ht="15">
      <c r="A5214" s="284">
        <v>5210</v>
      </c>
      <c r="B5214" s="287"/>
      <c r="C5214" s="287"/>
      <c r="D5214" s="284" t="s">
        <v>588</v>
      </c>
      <c r="E5214" s="287"/>
      <c r="F5214" s="285" t="s">
        <v>5335</v>
      </c>
      <c r="G5214" s="266" t="s">
        <v>121</v>
      </c>
      <c r="H5214" s="266">
        <f>IF(G5214="Traditional Stove",0.1,0.2)</f>
        <v>0.1</v>
      </c>
      <c r="I5214" s="266">
        <f>YEAR(J5214)</f>
        <v>2023</v>
      </c>
      <c r="J5214" s="267">
        <v>45014</v>
      </c>
      <c r="K5214" s="267">
        <f>J5214+1</f>
        <v>45015</v>
      </c>
      <c r="L5214" s="266">
        <f>IF(M5214&lt;=365,1,2)</f>
        <v>1</v>
      </c>
      <c r="M5214" s="266">
        <f>IF(K5214&lt;$C$1,$C$2-$C$1+1,$C$2-K5214+1)</f>
        <v>32</v>
      </c>
      <c r="N5214" s="268">
        <f>M5214/365</f>
        <v>8.7671232876712329E-2</v>
      </c>
      <c r="O5214" s="269">
        <f>'Data and Parameter'!$E$4*'Data and Parameter'!$E$5*('Data and Parameter'!$E$6+'Data and Parameter'!$E$7)*'Data and Parameter'!$E$19*'Data and Parameter'!$E$14*'ER calculations'!N5214</f>
        <v>0.45393964699132677</v>
      </c>
    </row>
    <row r="5215" spans="1:15" ht="15">
      <c r="A5215" s="284">
        <v>5211</v>
      </c>
      <c r="B5215" s="287"/>
      <c r="C5215" s="287"/>
      <c r="D5215" s="284" t="s">
        <v>588</v>
      </c>
      <c r="E5215" s="287"/>
      <c r="F5215" s="285" t="s">
        <v>5336</v>
      </c>
      <c r="G5215" s="266" t="s">
        <v>121</v>
      </c>
      <c r="H5215" s="266">
        <f>IF(G5215="Traditional Stove",0.1,0.2)</f>
        <v>0.1</v>
      </c>
      <c r="I5215" s="266">
        <f>YEAR(J5215)</f>
        <v>2023</v>
      </c>
      <c r="J5215" s="267">
        <v>45014</v>
      </c>
      <c r="K5215" s="267">
        <f>J5215+1</f>
        <v>45015</v>
      </c>
      <c r="L5215" s="266">
        <f>IF(M5215&lt;=365,1,2)</f>
        <v>1</v>
      </c>
      <c r="M5215" s="266">
        <f>IF(K5215&lt;$C$1,$C$2-$C$1+1,$C$2-K5215+1)</f>
        <v>32</v>
      </c>
      <c r="N5215" s="268">
        <f>M5215/365</f>
        <v>8.7671232876712329E-2</v>
      </c>
      <c r="O5215" s="269">
        <f>'Data and Parameter'!$E$4*'Data and Parameter'!$E$5*('Data and Parameter'!$E$6+'Data and Parameter'!$E$7)*'Data and Parameter'!$E$19*'Data and Parameter'!$E$14*'ER calculations'!N5215</f>
        <v>0.45393964699132677</v>
      </c>
    </row>
    <row r="5216" spans="1:15" ht="15">
      <c r="A5216" s="284">
        <v>5212</v>
      </c>
      <c r="B5216" s="287"/>
      <c r="C5216" s="287"/>
      <c r="D5216" s="284" t="s">
        <v>588</v>
      </c>
      <c r="E5216" s="287"/>
      <c r="F5216" s="285" t="s">
        <v>5337</v>
      </c>
      <c r="G5216" s="266" t="s">
        <v>121</v>
      </c>
      <c r="H5216" s="266">
        <f>IF(G5216="Traditional Stove",0.1,0.2)</f>
        <v>0.1</v>
      </c>
      <c r="I5216" s="266">
        <f>YEAR(J5216)</f>
        <v>2023</v>
      </c>
      <c r="J5216" s="267">
        <v>45014</v>
      </c>
      <c r="K5216" s="267">
        <f>J5216+1</f>
        <v>45015</v>
      </c>
      <c r="L5216" s="266">
        <f>IF(M5216&lt;=365,1,2)</f>
        <v>1</v>
      </c>
      <c r="M5216" s="266">
        <f>IF(K5216&lt;$C$1,$C$2-$C$1+1,$C$2-K5216+1)</f>
        <v>32</v>
      </c>
      <c r="N5216" s="268">
        <f>M5216/365</f>
        <v>8.7671232876712329E-2</v>
      </c>
      <c r="O5216" s="269">
        <f>'Data and Parameter'!$E$4*'Data and Parameter'!$E$5*('Data and Parameter'!$E$6+'Data and Parameter'!$E$7)*'Data and Parameter'!$E$19*'Data and Parameter'!$E$14*'ER calculations'!N5216</f>
        <v>0.45393964699132677</v>
      </c>
    </row>
    <row r="5217" spans="1:15" ht="15">
      <c r="A5217" s="284">
        <v>5213</v>
      </c>
      <c r="B5217" s="287"/>
      <c r="C5217" s="287"/>
      <c r="D5217" s="284" t="s">
        <v>588</v>
      </c>
      <c r="E5217" s="287"/>
      <c r="F5217" s="285" t="s">
        <v>5338</v>
      </c>
      <c r="G5217" s="266" t="s">
        <v>121</v>
      </c>
      <c r="H5217" s="266">
        <f>IF(G5217="Traditional Stove",0.1,0.2)</f>
        <v>0.1</v>
      </c>
      <c r="I5217" s="266">
        <f>YEAR(J5217)</f>
        <v>2023</v>
      </c>
      <c r="J5217" s="267">
        <v>45014</v>
      </c>
      <c r="K5217" s="267">
        <f>J5217+1</f>
        <v>45015</v>
      </c>
      <c r="L5217" s="266">
        <f>IF(M5217&lt;=365,1,2)</f>
        <v>1</v>
      </c>
      <c r="M5217" s="266">
        <f>IF(K5217&lt;$C$1,$C$2-$C$1+1,$C$2-K5217+1)</f>
        <v>32</v>
      </c>
      <c r="N5217" s="268">
        <f>M5217/365</f>
        <v>8.7671232876712329E-2</v>
      </c>
      <c r="O5217" s="269">
        <f>'Data and Parameter'!$E$4*'Data and Parameter'!$E$5*('Data and Parameter'!$E$6+'Data and Parameter'!$E$7)*'Data and Parameter'!$E$19*'Data and Parameter'!$E$14*'ER calculations'!N5217</f>
        <v>0.45393964699132677</v>
      </c>
    </row>
    <row r="5218" spans="1:15" ht="15">
      <c r="A5218" s="284">
        <v>5214</v>
      </c>
      <c r="B5218" s="287"/>
      <c r="C5218" s="287"/>
      <c r="D5218" s="284" t="s">
        <v>588</v>
      </c>
      <c r="E5218" s="287"/>
      <c r="F5218" s="285" t="s">
        <v>5339</v>
      </c>
      <c r="G5218" s="266" t="s">
        <v>121</v>
      </c>
      <c r="H5218" s="266">
        <f>IF(G5218="Traditional Stove",0.1,0.2)</f>
        <v>0.1</v>
      </c>
      <c r="I5218" s="266">
        <f>YEAR(J5218)</f>
        <v>2023</v>
      </c>
      <c r="J5218" s="267">
        <v>45014</v>
      </c>
      <c r="K5218" s="267">
        <f>J5218+1</f>
        <v>45015</v>
      </c>
      <c r="L5218" s="266">
        <f>IF(M5218&lt;=365,1,2)</f>
        <v>1</v>
      </c>
      <c r="M5218" s="266">
        <f>IF(K5218&lt;$C$1,$C$2-$C$1+1,$C$2-K5218+1)</f>
        <v>32</v>
      </c>
      <c r="N5218" s="268">
        <f>M5218/365</f>
        <v>8.7671232876712329E-2</v>
      </c>
      <c r="O5218" s="269">
        <f>'Data and Parameter'!$E$4*'Data and Parameter'!$E$5*('Data and Parameter'!$E$6+'Data and Parameter'!$E$7)*'Data and Parameter'!$E$19*'Data and Parameter'!$E$14*'ER calculations'!N5218</f>
        <v>0.45393964699132677</v>
      </c>
    </row>
    <row r="5219" spans="1:15" ht="15">
      <c r="A5219" s="284">
        <v>5215</v>
      </c>
      <c r="B5219" s="287"/>
      <c r="C5219" s="287"/>
      <c r="D5219" s="284" t="s">
        <v>588</v>
      </c>
      <c r="E5219" s="287"/>
      <c r="F5219" s="285" t="s">
        <v>5340</v>
      </c>
      <c r="G5219" s="266" t="s">
        <v>121</v>
      </c>
      <c r="H5219" s="266">
        <f>IF(G5219="Traditional Stove",0.1,0.2)</f>
        <v>0.1</v>
      </c>
      <c r="I5219" s="266">
        <f>YEAR(J5219)</f>
        <v>2023</v>
      </c>
      <c r="J5219" s="267">
        <v>45014</v>
      </c>
      <c r="K5219" s="267">
        <f>J5219+1</f>
        <v>45015</v>
      </c>
      <c r="L5219" s="266">
        <f>IF(M5219&lt;=365,1,2)</f>
        <v>1</v>
      </c>
      <c r="M5219" s="266">
        <f>IF(K5219&lt;$C$1,$C$2-$C$1+1,$C$2-K5219+1)</f>
        <v>32</v>
      </c>
      <c r="N5219" s="268">
        <f>M5219/365</f>
        <v>8.7671232876712329E-2</v>
      </c>
      <c r="O5219" s="269">
        <f>'Data and Parameter'!$E$4*'Data and Parameter'!$E$5*('Data and Parameter'!$E$6+'Data and Parameter'!$E$7)*'Data and Parameter'!$E$19*'Data and Parameter'!$E$14*'ER calculations'!N5219</f>
        <v>0.45393964699132677</v>
      </c>
    </row>
    <row r="5220" spans="1:15" ht="15">
      <c r="A5220" s="284">
        <v>5216</v>
      </c>
      <c r="B5220" s="287"/>
      <c r="C5220" s="287"/>
      <c r="D5220" s="284" t="s">
        <v>119</v>
      </c>
      <c r="E5220" s="287"/>
      <c r="F5220" s="285" t="s">
        <v>5341</v>
      </c>
      <c r="G5220" s="266" t="s">
        <v>121</v>
      </c>
      <c r="H5220" s="266">
        <f>IF(G5220="Traditional Stove",0.1,0.2)</f>
        <v>0.1</v>
      </c>
      <c r="I5220" s="266">
        <f>YEAR(J5220)</f>
        <v>2023</v>
      </c>
      <c r="J5220" s="267">
        <v>44968</v>
      </c>
      <c r="K5220" s="267">
        <f>J5220+1</f>
        <v>44969</v>
      </c>
      <c r="L5220" s="266">
        <f>IF(M5220&lt;=365,1,2)</f>
        <v>1</v>
      </c>
      <c r="M5220" s="266">
        <f>IF(K5220&lt;$C$1,$C$2-$C$1+1,$C$2-K5220+1)</f>
        <v>78</v>
      </c>
      <c r="N5220" s="268">
        <f>M5220/365</f>
        <v>0.21369863013698631</v>
      </c>
      <c r="O5220" s="269">
        <f>'Data and Parameter'!$E$4*'Data and Parameter'!$E$5*('Data and Parameter'!$E$6+'Data and Parameter'!$E$7)*'Data and Parameter'!$E$19*'Data and Parameter'!$E$14*'ER calculations'!N5220</f>
        <v>1.1064778895413589</v>
      </c>
    </row>
    <row r="5221" spans="1:15" ht="15">
      <c r="A5221" s="284">
        <v>5217</v>
      </c>
      <c r="B5221" s="287"/>
      <c r="C5221" s="287"/>
      <c r="D5221" s="284" t="s">
        <v>119</v>
      </c>
      <c r="E5221" s="287"/>
      <c r="F5221" s="285" t="s">
        <v>5342</v>
      </c>
      <c r="G5221" s="266" t="s">
        <v>121</v>
      </c>
      <c r="H5221" s="266">
        <f>IF(G5221="Traditional Stove",0.1,0.2)</f>
        <v>0.1</v>
      </c>
      <c r="I5221" s="266">
        <f>YEAR(J5221)</f>
        <v>2023</v>
      </c>
      <c r="J5221" s="267">
        <v>44991</v>
      </c>
      <c r="K5221" s="267">
        <f>J5221+1</f>
        <v>44992</v>
      </c>
      <c r="L5221" s="266">
        <f>IF(M5221&lt;=365,1,2)</f>
        <v>1</v>
      </c>
      <c r="M5221" s="266">
        <f>IF(K5221&lt;$C$1,$C$2-$C$1+1,$C$2-K5221+1)</f>
        <v>55</v>
      </c>
      <c r="N5221" s="268">
        <f>M5221/365</f>
        <v>0.15068493150684931</v>
      </c>
      <c r="O5221" s="269">
        <f>'Data and Parameter'!$E$4*'Data and Parameter'!$E$5*('Data and Parameter'!$E$6+'Data and Parameter'!$E$7)*'Data and Parameter'!$E$19*'Data and Parameter'!$E$14*'ER calculations'!N5221</f>
        <v>0.78020876826634278</v>
      </c>
    </row>
    <row r="5222" spans="1:15" ht="15">
      <c r="A5222" s="284">
        <v>5218</v>
      </c>
      <c r="B5222" s="287"/>
      <c r="C5222" s="287"/>
      <c r="D5222" s="284" t="s">
        <v>119</v>
      </c>
      <c r="E5222" s="287"/>
      <c r="F5222" s="285" t="s">
        <v>5343</v>
      </c>
      <c r="G5222" s="266" t="s">
        <v>121</v>
      </c>
      <c r="H5222" s="266">
        <f>IF(G5222="Traditional Stove",0.1,0.2)</f>
        <v>0.1</v>
      </c>
      <c r="I5222" s="266">
        <f>YEAR(J5222)</f>
        <v>2023</v>
      </c>
      <c r="J5222" s="267">
        <v>44991</v>
      </c>
      <c r="K5222" s="267">
        <f>J5222+1</f>
        <v>44992</v>
      </c>
      <c r="L5222" s="266">
        <f>IF(M5222&lt;=365,1,2)</f>
        <v>1</v>
      </c>
      <c r="M5222" s="266">
        <f>IF(K5222&lt;$C$1,$C$2-$C$1+1,$C$2-K5222+1)</f>
        <v>55</v>
      </c>
      <c r="N5222" s="268">
        <f>M5222/365</f>
        <v>0.15068493150684931</v>
      </c>
      <c r="O5222" s="269">
        <f>'Data and Parameter'!$E$4*'Data and Parameter'!$E$5*('Data and Parameter'!$E$6+'Data and Parameter'!$E$7)*'Data and Parameter'!$E$19*'Data and Parameter'!$E$14*'ER calculations'!N5222</f>
        <v>0.78020876826634278</v>
      </c>
    </row>
    <row r="5223" spans="1:15" ht="15">
      <c r="A5223" s="284">
        <v>5219</v>
      </c>
      <c r="B5223" s="287"/>
      <c r="C5223" s="287"/>
      <c r="D5223" s="284" t="s">
        <v>119</v>
      </c>
      <c r="E5223" s="287"/>
      <c r="F5223" s="285" t="s">
        <v>5344</v>
      </c>
      <c r="G5223" s="266" t="s">
        <v>121</v>
      </c>
      <c r="H5223" s="266">
        <f>IF(G5223="Traditional Stove",0.1,0.2)</f>
        <v>0.1</v>
      </c>
      <c r="I5223" s="266">
        <f>YEAR(J5223)</f>
        <v>2023</v>
      </c>
      <c r="J5223" s="267">
        <v>44968</v>
      </c>
      <c r="K5223" s="267">
        <f>J5223+1</f>
        <v>44969</v>
      </c>
      <c r="L5223" s="266">
        <f>IF(M5223&lt;=365,1,2)</f>
        <v>1</v>
      </c>
      <c r="M5223" s="266">
        <f>IF(K5223&lt;$C$1,$C$2-$C$1+1,$C$2-K5223+1)</f>
        <v>78</v>
      </c>
      <c r="N5223" s="268">
        <f>M5223/365</f>
        <v>0.21369863013698631</v>
      </c>
      <c r="O5223" s="269">
        <f>'Data and Parameter'!$E$4*'Data and Parameter'!$E$5*('Data and Parameter'!$E$6+'Data and Parameter'!$E$7)*'Data and Parameter'!$E$19*'Data and Parameter'!$E$14*'ER calculations'!N5223</f>
        <v>1.1064778895413589</v>
      </c>
    </row>
    <row r="5224" spans="1:15" ht="15">
      <c r="A5224" s="284">
        <v>5220</v>
      </c>
      <c r="B5224" s="287"/>
      <c r="C5224" s="287"/>
      <c r="D5224" s="284" t="s">
        <v>119</v>
      </c>
      <c r="E5224" s="287"/>
      <c r="F5224" s="285" t="s">
        <v>5345</v>
      </c>
      <c r="G5224" s="266" t="s">
        <v>121</v>
      </c>
      <c r="H5224" s="266">
        <f>IF(G5224="Traditional Stove",0.1,0.2)</f>
        <v>0.1</v>
      </c>
      <c r="I5224" s="266">
        <f>YEAR(J5224)</f>
        <v>2023</v>
      </c>
      <c r="J5224" s="267">
        <v>44991</v>
      </c>
      <c r="K5224" s="267">
        <f>J5224+1</f>
        <v>44992</v>
      </c>
      <c r="L5224" s="266">
        <f>IF(M5224&lt;=365,1,2)</f>
        <v>1</v>
      </c>
      <c r="M5224" s="266">
        <f>IF(K5224&lt;$C$1,$C$2-$C$1+1,$C$2-K5224+1)</f>
        <v>55</v>
      </c>
      <c r="N5224" s="268">
        <f>M5224/365</f>
        <v>0.15068493150684931</v>
      </c>
      <c r="O5224" s="269">
        <f>'Data and Parameter'!$E$4*'Data and Parameter'!$E$5*('Data and Parameter'!$E$6+'Data and Parameter'!$E$7)*'Data and Parameter'!$E$19*'Data and Parameter'!$E$14*'ER calculations'!N5224</f>
        <v>0.78020876826634278</v>
      </c>
    </row>
    <row r="5225" spans="1:15" ht="15">
      <c r="A5225" s="284">
        <v>5221</v>
      </c>
      <c r="B5225" s="287"/>
      <c r="C5225" s="287"/>
      <c r="D5225" s="284" t="s">
        <v>119</v>
      </c>
      <c r="E5225" s="287"/>
      <c r="F5225" s="285" t="s">
        <v>5346</v>
      </c>
      <c r="G5225" s="266" t="s">
        <v>121</v>
      </c>
      <c r="H5225" s="266">
        <f>IF(G5225="Traditional Stove",0.1,0.2)</f>
        <v>0.1</v>
      </c>
      <c r="I5225" s="266">
        <f>YEAR(J5225)</f>
        <v>2023</v>
      </c>
      <c r="J5225" s="267">
        <v>44991</v>
      </c>
      <c r="K5225" s="267">
        <f>J5225+1</f>
        <v>44992</v>
      </c>
      <c r="L5225" s="266">
        <f>IF(M5225&lt;=365,1,2)</f>
        <v>1</v>
      </c>
      <c r="M5225" s="266">
        <f>IF(K5225&lt;$C$1,$C$2-$C$1+1,$C$2-K5225+1)</f>
        <v>55</v>
      </c>
      <c r="N5225" s="268">
        <f>M5225/365</f>
        <v>0.15068493150684931</v>
      </c>
      <c r="O5225" s="269">
        <f>'Data and Parameter'!$E$4*'Data and Parameter'!$E$5*('Data and Parameter'!$E$6+'Data and Parameter'!$E$7)*'Data and Parameter'!$E$19*'Data and Parameter'!$E$14*'ER calculations'!N5225</f>
        <v>0.78020876826634278</v>
      </c>
    </row>
    <row r="5226" spans="1:15" ht="15">
      <c r="A5226" s="284">
        <v>5222</v>
      </c>
      <c r="B5226" s="287"/>
      <c r="C5226" s="287"/>
      <c r="D5226" s="284" t="s">
        <v>119</v>
      </c>
      <c r="E5226" s="287"/>
      <c r="F5226" s="285" t="s">
        <v>5347</v>
      </c>
      <c r="G5226" s="266" t="s">
        <v>121</v>
      </c>
      <c r="H5226" s="266">
        <f>IF(G5226="Traditional Stove",0.1,0.2)</f>
        <v>0.1</v>
      </c>
      <c r="I5226" s="266">
        <f>YEAR(J5226)</f>
        <v>2023</v>
      </c>
      <c r="J5226" s="267">
        <v>44968</v>
      </c>
      <c r="K5226" s="267">
        <f>J5226+1</f>
        <v>44969</v>
      </c>
      <c r="L5226" s="266">
        <f>IF(M5226&lt;=365,1,2)</f>
        <v>1</v>
      </c>
      <c r="M5226" s="266">
        <f>IF(K5226&lt;$C$1,$C$2-$C$1+1,$C$2-K5226+1)</f>
        <v>78</v>
      </c>
      <c r="N5226" s="268">
        <f>M5226/365</f>
        <v>0.21369863013698631</v>
      </c>
      <c r="O5226" s="269">
        <f>'Data and Parameter'!$E$4*'Data and Parameter'!$E$5*('Data and Parameter'!$E$6+'Data and Parameter'!$E$7)*'Data and Parameter'!$E$19*'Data and Parameter'!$E$14*'ER calculations'!N5226</f>
        <v>1.1064778895413589</v>
      </c>
    </row>
    <row r="5227" spans="1:15" ht="15">
      <c r="A5227" s="284">
        <v>5223</v>
      </c>
      <c r="B5227" s="287"/>
      <c r="C5227" s="287"/>
      <c r="D5227" s="284" t="s">
        <v>119</v>
      </c>
      <c r="E5227" s="287"/>
      <c r="F5227" s="285" t="s">
        <v>5348</v>
      </c>
      <c r="G5227" s="266" t="s">
        <v>121</v>
      </c>
      <c r="H5227" s="266">
        <f>IF(G5227="Traditional Stove",0.1,0.2)</f>
        <v>0.1</v>
      </c>
      <c r="I5227" s="266">
        <f>YEAR(J5227)</f>
        <v>2023</v>
      </c>
      <c r="J5227" s="267">
        <v>44991</v>
      </c>
      <c r="K5227" s="267">
        <f>J5227+1</f>
        <v>44992</v>
      </c>
      <c r="L5227" s="266">
        <f>IF(M5227&lt;=365,1,2)</f>
        <v>1</v>
      </c>
      <c r="M5227" s="266">
        <f>IF(K5227&lt;$C$1,$C$2-$C$1+1,$C$2-K5227+1)</f>
        <v>55</v>
      </c>
      <c r="N5227" s="268">
        <f>M5227/365</f>
        <v>0.15068493150684931</v>
      </c>
      <c r="O5227" s="269">
        <f>'Data and Parameter'!$E$4*'Data and Parameter'!$E$5*('Data and Parameter'!$E$6+'Data and Parameter'!$E$7)*'Data and Parameter'!$E$19*'Data and Parameter'!$E$14*'ER calculations'!N5227</f>
        <v>0.78020876826634278</v>
      </c>
    </row>
    <row r="5228" spans="1:15" ht="15">
      <c r="A5228" s="284">
        <v>5224</v>
      </c>
      <c r="B5228" s="287"/>
      <c r="C5228" s="287"/>
      <c r="D5228" s="284" t="s">
        <v>119</v>
      </c>
      <c r="E5228" s="287"/>
      <c r="F5228" s="285" t="s">
        <v>5349</v>
      </c>
      <c r="G5228" s="266" t="s">
        <v>121</v>
      </c>
      <c r="H5228" s="266">
        <f>IF(G5228="Traditional Stove",0.1,0.2)</f>
        <v>0.1</v>
      </c>
      <c r="I5228" s="266">
        <f>YEAR(J5228)</f>
        <v>2023</v>
      </c>
      <c r="J5228" s="267">
        <v>44991</v>
      </c>
      <c r="K5228" s="267">
        <f>J5228+1</f>
        <v>44992</v>
      </c>
      <c r="L5228" s="266">
        <f>IF(M5228&lt;=365,1,2)</f>
        <v>1</v>
      </c>
      <c r="M5228" s="266">
        <f>IF(K5228&lt;$C$1,$C$2-$C$1+1,$C$2-K5228+1)</f>
        <v>55</v>
      </c>
      <c r="N5228" s="268">
        <f>M5228/365</f>
        <v>0.15068493150684931</v>
      </c>
      <c r="O5228" s="269">
        <f>'Data and Parameter'!$E$4*'Data and Parameter'!$E$5*('Data and Parameter'!$E$6+'Data and Parameter'!$E$7)*'Data and Parameter'!$E$19*'Data and Parameter'!$E$14*'ER calculations'!N5228</f>
        <v>0.78020876826634278</v>
      </c>
    </row>
    <row r="5229" spans="1:15" ht="15">
      <c r="A5229" s="284">
        <v>5225</v>
      </c>
      <c r="B5229" s="287"/>
      <c r="C5229" s="287"/>
      <c r="D5229" s="284" t="s">
        <v>119</v>
      </c>
      <c r="E5229" s="287"/>
      <c r="F5229" s="285" t="s">
        <v>5350</v>
      </c>
      <c r="G5229" s="266" t="s">
        <v>121</v>
      </c>
      <c r="H5229" s="266">
        <f>IF(G5229="Traditional Stove",0.1,0.2)</f>
        <v>0.1</v>
      </c>
      <c r="I5229" s="266">
        <f>YEAR(J5229)</f>
        <v>2023</v>
      </c>
      <c r="J5229" s="267">
        <v>44968</v>
      </c>
      <c r="K5229" s="267">
        <f>J5229+1</f>
        <v>44969</v>
      </c>
      <c r="L5229" s="266">
        <f>IF(M5229&lt;=365,1,2)</f>
        <v>1</v>
      </c>
      <c r="M5229" s="266">
        <f>IF(K5229&lt;$C$1,$C$2-$C$1+1,$C$2-K5229+1)</f>
        <v>78</v>
      </c>
      <c r="N5229" s="268">
        <f>M5229/365</f>
        <v>0.21369863013698631</v>
      </c>
      <c r="O5229" s="269">
        <f>'Data and Parameter'!$E$4*'Data and Parameter'!$E$5*('Data and Parameter'!$E$6+'Data and Parameter'!$E$7)*'Data and Parameter'!$E$19*'Data and Parameter'!$E$14*'ER calculations'!N5229</f>
        <v>1.1064778895413589</v>
      </c>
    </row>
    <row r="5230" spans="1:15" ht="15">
      <c r="A5230" s="284">
        <v>5226</v>
      </c>
      <c r="B5230" s="287"/>
      <c r="C5230" s="287"/>
      <c r="D5230" s="284" t="s">
        <v>119</v>
      </c>
      <c r="E5230" s="287"/>
      <c r="F5230" s="285" t="s">
        <v>5351</v>
      </c>
      <c r="G5230" s="266" t="s">
        <v>121</v>
      </c>
      <c r="H5230" s="266">
        <f>IF(G5230="Traditional Stove",0.1,0.2)</f>
        <v>0.1</v>
      </c>
      <c r="I5230" s="266">
        <f>YEAR(J5230)</f>
        <v>2023</v>
      </c>
      <c r="J5230" s="267">
        <v>44991</v>
      </c>
      <c r="K5230" s="267">
        <f>J5230+1</f>
        <v>44992</v>
      </c>
      <c r="L5230" s="266">
        <f>IF(M5230&lt;=365,1,2)</f>
        <v>1</v>
      </c>
      <c r="M5230" s="266">
        <f>IF(K5230&lt;$C$1,$C$2-$C$1+1,$C$2-K5230+1)</f>
        <v>55</v>
      </c>
      <c r="N5230" s="268">
        <f>M5230/365</f>
        <v>0.15068493150684931</v>
      </c>
      <c r="O5230" s="269">
        <f>'Data and Parameter'!$E$4*'Data and Parameter'!$E$5*('Data and Parameter'!$E$6+'Data and Parameter'!$E$7)*'Data and Parameter'!$E$19*'Data and Parameter'!$E$14*'ER calculations'!N5230</f>
        <v>0.78020876826634278</v>
      </c>
    </row>
    <row r="5231" spans="1:15" ht="15">
      <c r="A5231" s="284">
        <v>5227</v>
      </c>
      <c r="B5231" s="287"/>
      <c r="C5231" s="287"/>
      <c r="D5231" s="284" t="s">
        <v>119</v>
      </c>
      <c r="E5231" s="287"/>
      <c r="F5231" s="285" t="s">
        <v>5352</v>
      </c>
      <c r="G5231" s="266" t="s">
        <v>121</v>
      </c>
      <c r="H5231" s="266">
        <f>IF(G5231="Traditional Stove",0.1,0.2)</f>
        <v>0.1</v>
      </c>
      <c r="I5231" s="266">
        <f>YEAR(J5231)</f>
        <v>2023</v>
      </c>
      <c r="J5231" s="267">
        <v>44968</v>
      </c>
      <c r="K5231" s="267">
        <f>J5231+1</f>
        <v>44969</v>
      </c>
      <c r="L5231" s="266">
        <f>IF(M5231&lt;=365,1,2)</f>
        <v>1</v>
      </c>
      <c r="M5231" s="266">
        <f>IF(K5231&lt;$C$1,$C$2-$C$1+1,$C$2-K5231+1)</f>
        <v>78</v>
      </c>
      <c r="N5231" s="268">
        <f>M5231/365</f>
        <v>0.21369863013698631</v>
      </c>
      <c r="O5231" s="269">
        <f>'Data and Parameter'!$E$4*'Data and Parameter'!$E$5*('Data and Parameter'!$E$6+'Data and Parameter'!$E$7)*'Data and Parameter'!$E$19*'Data and Parameter'!$E$14*'ER calculations'!N5231</f>
        <v>1.1064778895413589</v>
      </c>
    </row>
    <row r="5232" spans="1:15" ht="15">
      <c r="A5232" s="284">
        <v>5228</v>
      </c>
      <c r="B5232" s="287"/>
      <c r="C5232" s="287"/>
      <c r="D5232" s="284" t="s">
        <v>119</v>
      </c>
      <c r="E5232" s="287"/>
      <c r="F5232" s="285" t="s">
        <v>5353</v>
      </c>
      <c r="G5232" s="266" t="s">
        <v>121</v>
      </c>
      <c r="H5232" s="266">
        <f>IF(G5232="Traditional Stove",0.1,0.2)</f>
        <v>0.1</v>
      </c>
      <c r="I5232" s="266">
        <f>YEAR(J5232)</f>
        <v>2023</v>
      </c>
      <c r="J5232" s="267">
        <v>44991</v>
      </c>
      <c r="K5232" s="267">
        <f>J5232+1</f>
        <v>44992</v>
      </c>
      <c r="L5232" s="266">
        <f>IF(M5232&lt;=365,1,2)</f>
        <v>1</v>
      </c>
      <c r="M5232" s="266">
        <f>IF(K5232&lt;$C$1,$C$2-$C$1+1,$C$2-K5232+1)</f>
        <v>55</v>
      </c>
      <c r="N5232" s="268">
        <f>M5232/365</f>
        <v>0.15068493150684931</v>
      </c>
      <c r="O5232" s="269">
        <f>'Data and Parameter'!$E$4*'Data and Parameter'!$E$5*('Data and Parameter'!$E$6+'Data and Parameter'!$E$7)*'Data and Parameter'!$E$19*'Data and Parameter'!$E$14*'ER calculations'!N5232</f>
        <v>0.78020876826634278</v>
      </c>
    </row>
    <row r="5233" spans="1:15" ht="15">
      <c r="A5233" s="284">
        <v>5229</v>
      </c>
      <c r="B5233" s="287"/>
      <c r="C5233" s="287"/>
      <c r="D5233" s="284" t="s">
        <v>119</v>
      </c>
      <c r="E5233" s="287"/>
      <c r="F5233" s="285" t="s">
        <v>5354</v>
      </c>
      <c r="G5233" s="266" t="s">
        <v>121</v>
      </c>
      <c r="H5233" s="266">
        <f>IF(G5233="Traditional Stove",0.1,0.2)</f>
        <v>0.1</v>
      </c>
      <c r="I5233" s="266">
        <f>YEAR(J5233)</f>
        <v>2023</v>
      </c>
      <c r="J5233" s="267">
        <v>44991</v>
      </c>
      <c r="K5233" s="267">
        <f>J5233+1</f>
        <v>44992</v>
      </c>
      <c r="L5233" s="266">
        <f>IF(M5233&lt;=365,1,2)</f>
        <v>1</v>
      </c>
      <c r="M5233" s="266">
        <f>IF(K5233&lt;$C$1,$C$2-$C$1+1,$C$2-K5233+1)</f>
        <v>55</v>
      </c>
      <c r="N5233" s="268">
        <f>M5233/365</f>
        <v>0.15068493150684931</v>
      </c>
      <c r="O5233" s="269">
        <f>'Data and Parameter'!$E$4*'Data and Parameter'!$E$5*('Data and Parameter'!$E$6+'Data and Parameter'!$E$7)*'Data and Parameter'!$E$19*'Data and Parameter'!$E$14*'ER calculations'!N5233</f>
        <v>0.78020876826634278</v>
      </c>
    </row>
    <row r="5234" spans="1:15" ht="15">
      <c r="A5234" s="284">
        <v>5230</v>
      </c>
      <c r="B5234" s="287"/>
      <c r="C5234" s="287"/>
      <c r="D5234" s="284" t="s">
        <v>119</v>
      </c>
      <c r="E5234" s="287"/>
      <c r="F5234" s="285" t="s">
        <v>5355</v>
      </c>
      <c r="G5234" s="266" t="s">
        <v>121</v>
      </c>
      <c r="H5234" s="266">
        <f>IF(G5234="Traditional Stove",0.1,0.2)</f>
        <v>0.1</v>
      </c>
      <c r="I5234" s="266">
        <f>YEAR(J5234)</f>
        <v>2023</v>
      </c>
      <c r="J5234" s="267">
        <v>44968</v>
      </c>
      <c r="K5234" s="267">
        <f>J5234+1</f>
        <v>44969</v>
      </c>
      <c r="L5234" s="266">
        <f>IF(M5234&lt;=365,1,2)</f>
        <v>1</v>
      </c>
      <c r="M5234" s="266">
        <f>IF(K5234&lt;$C$1,$C$2-$C$1+1,$C$2-K5234+1)</f>
        <v>78</v>
      </c>
      <c r="N5234" s="268">
        <f>M5234/365</f>
        <v>0.21369863013698631</v>
      </c>
      <c r="O5234" s="269">
        <f>'Data and Parameter'!$E$4*'Data and Parameter'!$E$5*('Data and Parameter'!$E$6+'Data and Parameter'!$E$7)*'Data and Parameter'!$E$19*'Data and Parameter'!$E$14*'ER calculations'!N5234</f>
        <v>1.1064778895413589</v>
      </c>
    </row>
    <row r="5235" spans="1:15" ht="15">
      <c r="A5235" s="284">
        <v>5231</v>
      </c>
      <c r="B5235" s="287"/>
      <c r="C5235" s="287"/>
      <c r="D5235" s="284" t="s">
        <v>588</v>
      </c>
      <c r="E5235" s="287"/>
      <c r="F5235" s="285" t="s">
        <v>5356</v>
      </c>
      <c r="G5235" s="266" t="s">
        <v>121</v>
      </c>
      <c r="H5235" s="266">
        <f>IF(G5235="Traditional Stove",0.1,0.2)</f>
        <v>0.1</v>
      </c>
      <c r="I5235" s="266">
        <f>YEAR(J5235)</f>
        <v>2023</v>
      </c>
      <c r="J5235" s="267">
        <v>45015</v>
      </c>
      <c r="K5235" s="267">
        <f>J5235+1</f>
        <v>45016</v>
      </c>
      <c r="L5235" s="266">
        <f>IF(M5235&lt;=365,1,2)</f>
        <v>1</v>
      </c>
      <c r="M5235" s="266">
        <f>IF(K5235&lt;$C$1,$C$2-$C$1+1,$C$2-K5235+1)</f>
        <v>31</v>
      </c>
      <c r="N5235" s="268">
        <f>M5235/365</f>
        <v>8.4931506849315067E-2</v>
      </c>
      <c r="O5235" s="269">
        <f>'Data and Parameter'!$E$4*'Data and Parameter'!$E$5*('Data and Parameter'!$E$6+'Data and Parameter'!$E$7)*'Data and Parameter'!$E$19*'Data and Parameter'!$E$14*'ER calculations'!N5235</f>
        <v>0.43975403302284777</v>
      </c>
    </row>
    <row r="5236" spans="1:15" ht="15">
      <c r="A5236" s="284">
        <v>5232</v>
      </c>
      <c r="B5236" s="287"/>
      <c r="C5236" s="287"/>
      <c r="D5236" s="284" t="s">
        <v>588</v>
      </c>
      <c r="E5236" s="287"/>
      <c r="F5236" s="285" t="s">
        <v>5357</v>
      </c>
      <c r="G5236" s="266" t="s">
        <v>121</v>
      </c>
      <c r="H5236" s="266">
        <f>IF(G5236="Traditional Stove",0.1,0.2)</f>
        <v>0.1</v>
      </c>
      <c r="I5236" s="266">
        <f>YEAR(J5236)</f>
        <v>2023</v>
      </c>
      <c r="J5236" s="267">
        <v>44973</v>
      </c>
      <c r="K5236" s="267">
        <f>J5236+1</f>
        <v>44974</v>
      </c>
      <c r="L5236" s="266">
        <f>IF(M5236&lt;=365,1,2)</f>
        <v>1</v>
      </c>
      <c r="M5236" s="266">
        <f>IF(K5236&lt;$C$1,$C$2-$C$1+1,$C$2-K5236+1)</f>
        <v>73</v>
      </c>
      <c r="N5236" s="268">
        <f>M5236/365</f>
        <v>0.2</v>
      </c>
      <c r="O5236" s="269">
        <f>'Data and Parameter'!$E$4*'Data and Parameter'!$E$5*('Data and Parameter'!$E$6+'Data and Parameter'!$E$7)*'Data and Parameter'!$E$19*'Data and Parameter'!$E$14*'ER calculations'!N5236</f>
        <v>1.0355498196989641</v>
      </c>
    </row>
    <row r="5237" spans="1:15" ht="15">
      <c r="A5237" s="284">
        <v>5233</v>
      </c>
      <c r="B5237" s="287"/>
      <c r="C5237" s="287"/>
      <c r="D5237" s="284" t="s">
        <v>588</v>
      </c>
      <c r="E5237" s="287"/>
      <c r="F5237" s="285" t="s">
        <v>5358</v>
      </c>
      <c r="G5237" s="266" t="s">
        <v>121</v>
      </c>
      <c r="H5237" s="266">
        <f>IF(G5237="Traditional Stove",0.1,0.2)</f>
        <v>0.1</v>
      </c>
      <c r="I5237" s="266">
        <f>YEAR(J5237)</f>
        <v>2023</v>
      </c>
      <c r="J5237" s="267">
        <v>44946</v>
      </c>
      <c r="K5237" s="267">
        <f>J5237+1</f>
        <v>44947</v>
      </c>
      <c r="L5237" s="266">
        <f>IF(M5237&lt;=365,1,2)</f>
        <v>1</v>
      </c>
      <c r="M5237" s="266">
        <f>IF(K5237&lt;$C$1,$C$2-$C$1+1,$C$2-K5237+1)</f>
        <v>100</v>
      </c>
      <c r="N5237" s="268">
        <f>M5237/365</f>
        <v>0.27397260273972601</v>
      </c>
      <c r="O5237" s="269">
        <f>'Data and Parameter'!$E$4*'Data and Parameter'!$E$5*('Data and Parameter'!$E$6+'Data and Parameter'!$E$7)*'Data and Parameter'!$E$19*'Data and Parameter'!$E$14*'ER calculations'!N5237</f>
        <v>1.4185613968478961</v>
      </c>
    </row>
    <row r="5238" spans="1:15" ht="15">
      <c r="A5238" s="284">
        <v>5234</v>
      </c>
      <c r="B5238" s="287"/>
      <c r="C5238" s="287"/>
      <c r="D5238" s="284" t="s">
        <v>588</v>
      </c>
      <c r="E5238" s="287"/>
      <c r="F5238" s="285" t="s">
        <v>5359</v>
      </c>
      <c r="G5238" s="266" t="s">
        <v>121</v>
      </c>
      <c r="H5238" s="266">
        <f>IF(G5238="Traditional Stove",0.1,0.2)</f>
        <v>0.1</v>
      </c>
      <c r="I5238" s="266">
        <f>YEAR(J5238)</f>
        <v>2023</v>
      </c>
      <c r="J5238" s="267">
        <v>44972</v>
      </c>
      <c r="K5238" s="267">
        <f>J5238+1</f>
        <v>44973</v>
      </c>
      <c r="L5238" s="266">
        <f>IF(M5238&lt;=365,1,2)</f>
        <v>1</v>
      </c>
      <c r="M5238" s="266">
        <f>IF(K5238&lt;$C$1,$C$2-$C$1+1,$C$2-K5238+1)</f>
        <v>74</v>
      </c>
      <c r="N5238" s="268">
        <f>M5238/365</f>
        <v>0.20273972602739726</v>
      </c>
      <c r="O5238" s="269">
        <f>'Data and Parameter'!$E$4*'Data and Parameter'!$E$5*('Data and Parameter'!$E$6+'Data and Parameter'!$E$7)*'Data and Parameter'!$E$19*'Data and Parameter'!$E$14*'ER calculations'!N5238</f>
        <v>1.0497354336674432</v>
      </c>
    </row>
    <row r="5239" spans="1:15" ht="15">
      <c r="A5239" s="284">
        <v>5235</v>
      </c>
      <c r="B5239" s="287"/>
      <c r="C5239" s="287"/>
      <c r="D5239" s="284" t="s">
        <v>588</v>
      </c>
      <c r="E5239" s="287"/>
      <c r="F5239" s="285" t="s">
        <v>5360</v>
      </c>
      <c r="G5239" s="266" t="s">
        <v>121</v>
      </c>
      <c r="H5239" s="266">
        <f>IF(G5239="Traditional Stove",0.1,0.2)</f>
        <v>0.1</v>
      </c>
      <c r="I5239" s="266">
        <f>YEAR(J5239)</f>
        <v>2023</v>
      </c>
      <c r="J5239" s="267">
        <v>45000</v>
      </c>
      <c r="K5239" s="267">
        <f>J5239+1</f>
        <v>45001</v>
      </c>
      <c r="L5239" s="266">
        <f>IF(M5239&lt;=365,1,2)</f>
        <v>1</v>
      </c>
      <c r="M5239" s="266">
        <f>IF(K5239&lt;$C$1,$C$2-$C$1+1,$C$2-K5239+1)</f>
        <v>46</v>
      </c>
      <c r="N5239" s="268">
        <f>M5239/365</f>
        <v>0.12602739726027398</v>
      </c>
      <c r="O5239" s="269">
        <f>'Data and Parameter'!$E$4*'Data and Parameter'!$E$5*('Data and Parameter'!$E$6+'Data and Parameter'!$E$7)*'Data and Parameter'!$E$19*'Data and Parameter'!$E$14*'ER calculations'!N5239</f>
        <v>0.65253824255003223</v>
      </c>
    </row>
    <row r="5240" spans="1:15" ht="15">
      <c r="A5240" s="284">
        <v>5236</v>
      </c>
      <c r="B5240" s="287"/>
      <c r="C5240" s="287"/>
      <c r="D5240" s="284" t="s">
        <v>588</v>
      </c>
      <c r="E5240" s="287"/>
      <c r="F5240" s="285" t="s">
        <v>5361</v>
      </c>
      <c r="G5240" s="266" t="s">
        <v>121</v>
      </c>
      <c r="H5240" s="266">
        <f>IF(G5240="Traditional Stove",0.1,0.2)</f>
        <v>0.1</v>
      </c>
      <c r="I5240" s="266">
        <f>YEAR(J5240)</f>
        <v>2023</v>
      </c>
      <c r="J5240" s="267">
        <v>44979</v>
      </c>
      <c r="K5240" s="267">
        <f>J5240+1</f>
        <v>44980</v>
      </c>
      <c r="L5240" s="266">
        <f>IF(M5240&lt;=365,1,2)</f>
        <v>1</v>
      </c>
      <c r="M5240" s="266">
        <f>IF(K5240&lt;$C$1,$C$2-$C$1+1,$C$2-K5240+1)</f>
        <v>67</v>
      </c>
      <c r="N5240" s="268">
        <f>M5240/365</f>
        <v>0.18356164383561643</v>
      </c>
      <c r="O5240" s="269">
        <f>'Data and Parameter'!$E$4*'Data and Parameter'!$E$5*('Data and Parameter'!$E$6+'Data and Parameter'!$E$7)*'Data and Parameter'!$E$19*'Data and Parameter'!$E$14*'ER calculations'!N5240</f>
        <v>0.95043613588809039</v>
      </c>
    </row>
    <row r="5241" spans="1:15" ht="15">
      <c r="A5241" s="284">
        <v>5237</v>
      </c>
      <c r="B5241" s="287"/>
      <c r="C5241" s="287"/>
      <c r="D5241" s="284" t="s">
        <v>588</v>
      </c>
      <c r="E5241" s="287"/>
      <c r="F5241" s="285" t="s">
        <v>5362</v>
      </c>
      <c r="G5241" s="266" t="s">
        <v>121</v>
      </c>
      <c r="H5241" s="266">
        <f>IF(G5241="Traditional Stove",0.1,0.2)</f>
        <v>0.1</v>
      </c>
      <c r="I5241" s="266">
        <f>YEAR(J5241)</f>
        <v>2023</v>
      </c>
      <c r="J5241" s="267">
        <v>44984</v>
      </c>
      <c r="K5241" s="267">
        <f>J5241+1</f>
        <v>44985</v>
      </c>
      <c r="L5241" s="266">
        <f>IF(M5241&lt;=365,1,2)</f>
        <v>1</v>
      </c>
      <c r="M5241" s="266">
        <f>IF(K5241&lt;$C$1,$C$2-$C$1+1,$C$2-K5241+1)</f>
        <v>62</v>
      </c>
      <c r="N5241" s="268">
        <f>M5241/365</f>
        <v>0.16986301369863013</v>
      </c>
      <c r="O5241" s="269">
        <f>'Data and Parameter'!$E$4*'Data and Parameter'!$E$5*('Data and Parameter'!$E$6+'Data and Parameter'!$E$7)*'Data and Parameter'!$E$19*'Data and Parameter'!$E$14*'ER calculations'!N5241</f>
        <v>0.87950806604569554</v>
      </c>
    </row>
    <row r="5242" spans="1:15" ht="15">
      <c r="A5242" s="284">
        <v>5238</v>
      </c>
      <c r="B5242" s="287"/>
      <c r="C5242" s="287"/>
      <c r="D5242" s="284" t="s">
        <v>588</v>
      </c>
      <c r="E5242" s="287"/>
      <c r="F5242" s="285" t="s">
        <v>5363</v>
      </c>
      <c r="G5242" s="266" t="s">
        <v>121</v>
      </c>
      <c r="H5242" s="266">
        <f>IF(G5242="Traditional Stove",0.1,0.2)</f>
        <v>0.1</v>
      </c>
      <c r="I5242" s="266">
        <f>YEAR(J5242)</f>
        <v>2023</v>
      </c>
      <c r="J5242" s="267">
        <v>45000</v>
      </c>
      <c r="K5242" s="267">
        <f>J5242+1</f>
        <v>45001</v>
      </c>
      <c r="L5242" s="266">
        <f>IF(M5242&lt;=365,1,2)</f>
        <v>1</v>
      </c>
      <c r="M5242" s="266">
        <f>IF(K5242&lt;$C$1,$C$2-$C$1+1,$C$2-K5242+1)</f>
        <v>46</v>
      </c>
      <c r="N5242" s="268">
        <f>M5242/365</f>
        <v>0.12602739726027398</v>
      </c>
      <c r="O5242" s="269">
        <f>'Data and Parameter'!$E$4*'Data and Parameter'!$E$5*('Data and Parameter'!$E$6+'Data and Parameter'!$E$7)*'Data and Parameter'!$E$19*'Data and Parameter'!$E$14*'ER calculations'!N5242</f>
        <v>0.65253824255003223</v>
      </c>
    </row>
    <row r="5243" spans="1:15" ht="15">
      <c r="A5243" s="284">
        <v>5239</v>
      </c>
      <c r="B5243" s="287"/>
      <c r="C5243" s="287"/>
      <c r="D5243" s="284" t="s">
        <v>119</v>
      </c>
      <c r="E5243" s="287"/>
      <c r="F5243" s="285" t="s">
        <v>5364</v>
      </c>
      <c r="G5243" s="266" t="s">
        <v>121</v>
      </c>
      <c r="H5243" s="266">
        <f>IF(G5243="Traditional Stove",0.1,0.2)</f>
        <v>0.1</v>
      </c>
      <c r="I5243" s="266">
        <f>YEAR(J5243)</f>
        <v>2023</v>
      </c>
      <c r="J5243" s="267">
        <v>44968</v>
      </c>
      <c r="K5243" s="267">
        <f>J5243+1</f>
        <v>44969</v>
      </c>
      <c r="L5243" s="266">
        <f>IF(M5243&lt;=365,1,2)</f>
        <v>1</v>
      </c>
      <c r="M5243" s="266">
        <f>IF(K5243&lt;$C$1,$C$2-$C$1+1,$C$2-K5243+1)</f>
        <v>78</v>
      </c>
      <c r="N5243" s="268">
        <f>M5243/365</f>
        <v>0.21369863013698631</v>
      </c>
      <c r="O5243" s="269">
        <f>'Data and Parameter'!$E$4*'Data and Parameter'!$E$5*('Data and Parameter'!$E$6+'Data and Parameter'!$E$7)*'Data and Parameter'!$E$19*'Data and Parameter'!$E$14*'ER calculations'!N5243</f>
        <v>1.1064778895413589</v>
      </c>
    </row>
    <row r="5244" spans="1:15" ht="15">
      <c r="A5244" s="284">
        <v>5240</v>
      </c>
      <c r="B5244" s="287"/>
      <c r="C5244" s="287"/>
      <c r="D5244" s="284" t="s">
        <v>119</v>
      </c>
      <c r="E5244" s="287"/>
      <c r="F5244" s="285" t="s">
        <v>5365</v>
      </c>
      <c r="G5244" s="266" t="s">
        <v>121</v>
      </c>
      <c r="H5244" s="266">
        <f>IF(G5244="Traditional Stove",0.1,0.2)</f>
        <v>0.1</v>
      </c>
      <c r="I5244" s="266">
        <f>YEAR(J5244)</f>
        <v>2023</v>
      </c>
      <c r="J5244" s="267">
        <v>44968</v>
      </c>
      <c r="K5244" s="267">
        <f>J5244+1</f>
        <v>44969</v>
      </c>
      <c r="L5244" s="266">
        <f>IF(M5244&lt;=365,1,2)</f>
        <v>1</v>
      </c>
      <c r="M5244" s="266">
        <f>IF(K5244&lt;$C$1,$C$2-$C$1+1,$C$2-K5244+1)</f>
        <v>78</v>
      </c>
      <c r="N5244" s="268">
        <f>M5244/365</f>
        <v>0.21369863013698631</v>
      </c>
      <c r="O5244" s="269">
        <f>'Data and Parameter'!$E$4*'Data and Parameter'!$E$5*('Data and Parameter'!$E$6+'Data and Parameter'!$E$7)*'Data and Parameter'!$E$19*'Data and Parameter'!$E$14*'ER calculations'!N5244</f>
        <v>1.1064778895413589</v>
      </c>
    </row>
    <row r="5245" spans="1:15" ht="15">
      <c r="A5245" s="284">
        <v>5241</v>
      </c>
      <c r="B5245" s="287"/>
      <c r="C5245" s="287"/>
      <c r="D5245" s="284" t="s">
        <v>1054</v>
      </c>
      <c r="E5245" s="287"/>
      <c r="F5245" s="285" t="s">
        <v>5366</v>
      </c>
      <c r="G5245" s="266" t="s">
        <v>121</v>
      </c>
      <c r="H5245" s="266">
        <f>IF(G5245="Traditional Stove",0.1,0.2)</f>
        <v>0.1</v>
      </c>
      <c r="I5245" s="266">
        <f>YEAR(J5245)</f>
        <v>2023</v>
      </c>
      <c r="J5245" s="267">
        <v>45008</v>
      </c>
      <c r="K5245" s="267">
        <f>J5245+1</f>
        <v>45009</v>
      </c>
      <c r="L5245" s="266">
        <f>IF(M5245&lt;=365,1,2)</f>
        <v>1</v>
      </c>
      <c r="M5245" s="266">
        <f>IF(K5245&lt;$C$1,$C$2-$C$1+1,$C$2-K5245+1)</f>
        <v>38</v>
      </c>
      <c r="N5245" s="268">
        <f>M5245/365</f>
        <v>0.10410958904109589</v>
      </c>
      <c r="O5245" s="269">
        <f>'Data and Parameter'!$E$4*'Data and Parameter'!$E$5*('Data and Parameter'!$E$6+'Data and Parameter'!$E$7)*'Data and Parameter'!$E$19*'Data and Parameter'!$E$14*'ER calculations'!N5245</f>
        <v>0.53905333080220053</v>
      </c>
    </row>
    <row r="5246" spans="1:15" ht="15">
      <c r="A5246" s="284">
        <v>5242</v>
      </c>
      <c r="B5246" s="287"/>
      <c r="C5246" s="287"/>
      <c r="D5246" s="284" t="s">
        <v>1054</v>
      </c>
      <c r="E5246" s="287"/>
      <c r="F5246" s="285" t="s">
        <v>5367</v>
      </c>
      <c r="G5246" s="266" t="s">
        <v>121</v>
      </c>
      <c r="H5246" s="266">
        <f>IF(G5246="Traditional Stove",0.1,0.2)</f>
        <v>0.1</v>
      </c>
      <c r="I5246" s="266">
        <f>YEAR(J5246)</f>
        <v>2023</v>
      </c>
      <c r="J5246" s="267">
        <v>45008</v>
      </c>
      <c r="K5246" s="267">
        <f>J5246+1</f>
        <v>45009</v>
      </c>
      <c r="L5246" s="266">
        <f>IF(M5246&lt;=365,1,2)</f>
        <v>1</v>
      </c>
      <c r="M5246" s="266">
        <f>IF(K5246&lt;$C$1,$C$2-$C$1+1,$C$2-K5246+1)</f>
        <v>38</v>
      </c>
      <c r="N5246" s="268">
        <f>M5246/365</f>
        <v>0.10410958904109589</v>
      </c>
      <c r="O5246" s="269">
        <f>'Data and Parameter'!$E$4*'Data and Parameter'!$E$5*('Data and Parameter'!$E$6+'Data and Parameter'!$E$7)*'Data and Parameter'!$E$19*'Data and Parameter'!$E$14*'ER calculations'!N5246</f>
        <v>0.53905333080220053</v>
      </c>
    </row>
    <row r="5247" spans="1:15" ht="15">
      <c r="A5247" s="284">
        <v>5243</v>
      </c>
      <c r="B5247" s="287"/>
      <c r="C5247" s="287"/>
      <c r="D5247" s="284" t="s">
        <v>119</v>
      </c>
      <c r="E5247" s="287"/>
      <c r="F5247" s="285" t="s">
        <v>5368</v>
      </c>
      <c r="G5247" s="266" t="s">
        <v>121</v>
      </c>
      <c r="H5247" s="266">
        <f>IF(G5247="Traditional Stove",0.1,0.2)</f>
        <v>0.1</v>
      </c>
      <c r="I5247" s="266">
        <f>YEAR(J5247)</f>
        <v>2023</v>
      </c>
      <c r="J5247" s="267">
        <v>44968</v>
      </c>
      <c r="K5247" s="267">
        <f>J5247+1</f>
        <v>44969</v>
      </c>
      <c r="L5247" s="266">
        <f>IF(M5247&lt;=365,1,2)</f>
        <v>1</v>
      </c>
      <c r="M5247" s="266">
        <f>IF(K5247&lt;$C$1,$C$2-$C$1+1,$C$2-K5247+1)</f>
        <v>78</v>
      </c>
      <c r="N5247" s="268">
        <f>M5247/365</f>
        <v>0.21369863013698631</v>
      </c>
      <c r="O5247" s="269">
        <f>'Data and Parameter'!$E$4*'Data and Parameter'!$E$5*('Data and Parameter'!$E$6+'Data and Parameter'!$E$7)*'Data and Parameter'!$E$19*'Data and Parameter'!$E$14*'ER calculations'!N5247</f>
        <v>1.1064778895413589</v>
      </c>
    </row>
    <row r="5248" spans="1:15" ht="15">
      <c r="A5248" s="284">
        <v>5244</v>
      </c>
      <c r="B5248" s="287"/>
      <c r="C5248" s="287"/>
      <c r="D5248" s="284" t="s">
        <v>1054</v>
      </c>
      <c r="E5248" s="287"/>
      <c r="F5248" s="285" t="s">
        <v>5369</v>
      </c>
      <c r="G5248" s="266" t="s">
        <v>121</v>
      </c>
      <c r="H5248" s="266">
        <f>IF(G5248="Traditional Stove",0.1,0.2)</f>
        <v>0.1</v>
      </c>
      <c r="I5248" s="266">
        <f>YEAR(J5248)</f>
        <v>2023</v>
      </c>
      <c r="J5248" s="267">
        <v>45008</v>
      </c>
      <c r="K5248" s="267">
        <f>J5248+1</f>
        <v>45009</v>
      </c>
      <c r="L5248" s="266">
        <f>IF(M5248&lt;=365,1,2)</f>
        <v>1</v>
      </c>
      <c r="M5248" s="266">
        <f>IF(K5248&lt;$C$1,$C$2-$C$1+1,$C$2-K5248+1)</f>
        <v>38</v>
      </c>
      <c r="N5248" s="268">
        <f>M5248/365</f>
        <v>0.10410958904109589</v>
      </c>
      <c r="O5248" s="269">
        <f>'Data and Parameter'!$E$4*'Data and Parameter'!$E$5*('Data and Parameter'!$E$6+'Data and Parameter'!$E$7)*'Data and Parameter'!$E$19*'Data and Parameter'!$E$14*'ER calculations'!N5248</f>
        <v>0.53905333080220053</v>
      </c>
    </row>
    <row r="5249" spans="1:15" ht="15">
      <c r="A5249" s="284">
        <v>5245</v>
      </c>
      <c r="B5249" s="287"/>
      <c r="C5249" s="287"/>
      <c r="D5249" s="284" t="s">
        <v>1054</v>
      </c>
      <c r="E5249" s="287"/>
      <c r="F5249" s="285" t="s">
        <v>5370</v>
      </c>
      <c r="G5249" s="266" t="s">
        <v>121</v>
      </c>
      <c r="H5249" s="266">
        <f>IF(G5249="Traditional Stove",0.1,0.2)</f>
        <v>0.1</v>
      </c>
      <c r="I5249" s="266">
        <f>YEAR(J5249)</f>
        <v>2023</v>
      </c>
      <c r="J5249" s="267">
        <v>45008</v>
      </c>
      <c r="K5249" s="267">
        <f>J5249+1</f>
        <v>45009</v>
      </c>
      <c r="L5249" s="266">
        <f>IF(M5249&lt;=365,1,2)</f>
        <v>1</v>
      </c>
      <c r="M5249" s="266">
        <f>IF(K5249&lt;$C$1,$C$2-$C$1+1,$C$2-K5249+1)</f>
        <v>38</v>
      </c>
      <c r="N5249" s="268">
        <f>M5249/365</f>
        <v>0.10410958904109589</v>
      </c>
      <c r="O5249" s="269">
        <f>'Data and Parameter'!$E$4*'Data and Parameter'!$E$5*('Data and Parameter'!$E$6+'Data and Parameter'!$E$7)*'Data and Parameter'!$E$19*'Data and Parameter'!$E$14*'ER calculations'!N5249</f>
        <v>0.53905333080220053</v>
      </c>
    </row>
    <row r="5250" spans="1:15" ht="15">
      <c r="A5250" s="284">
        <v>5246</v>
      </c>
      <c r="B5250" s="287"/>
      <c r="C5250" s="287"/>
      <c r="D5250" s="284" t="s">
        <v>1054</v>
      </c>
      <c r="E5250" s="287"/>
      <c r="F5250" s="285" t="s">
        <v>5371</v>
      </c>
      <c r="G5250" s="266" t="s">
        <v>121</v>
      </c>
      <c r="H5250" s="266">
        <f>IF(G5250="Traditional Stove",0.1,0.2)</f>
        <v>0.1</v>
      </c>
      <c r="I5250" s="266">
        <f>YEAR(J5250)</f>
        <v>2023</v>
      </c>
      <c r="J5250" s="267">
        <v>45008</v>
      </c>
      <c r="K5250" s="267">
        <f>J5250+1</f>
        <v>45009</v>
      </c>
      <c r="L5250" s="266">
        <f>IF(M5250&lt;=365,1,2)</f>
        <v>1</v>
      </c>
      <c r="M5250" s="266">
        <f>IF(K5250&lt;$C$1,$C$2-$C$1+1,$C$2-K5250+1)</f>
        <v>38</v>
      </c>
      <c r="N5250" s="268">
        <f>M5250/365</f>
        <v>0.10410958904109589</v>
      </c>
      <c r="O5250" s="269">
        <f>'Data and Parameter'!$E$4*'Data and Parameter'!$E$5*('Data and Parameter'!$E$6+'Data and Parameter'!$E$7)*'Data and Parameter'!$E$19*'Data and Parameter'!$E$14*'ER calculations'!N5250</f>
        <v>0.53905333080220053</v>
      </c>
    </row>
    <row r="5251" spans="1:15" ht="15">
      <c r="A5251" s="284">
        <v>5247</v>
      </c>
      <c r="B5251" s="287"/>
      <c r="C5251" s="287"/>
      <c r="D5251" s="284" t="s">
        <v>119</v>
      </c>
      <c r="E5251" s="287"/>
      <c r="F5251" s="285" t="s">
        <v>5372</v>
      </c>
      <c r="G5251" s="266" t="s">
        <v>121</v>
      </c>
      <c r="H5251" s="266">
        <f>IF(G5251="Traditional Stove",0.1,0.2)</f>
        <v>0.1</v>
      </c>
      <c r="I5251" s="266">
        <f>YEAR(J5251)</f>
        <v>2023</v>
      </c>
      <c r="J5251" s="267">
        <v>44968</v>
      </c>
      <c r="K5251" s="267">
        <f>J5251+1</f>
        <v>44969</v>
      </c>
      <c r="L5251" s="266">
        <f>IF(M5251&lt;=365,1,2)</f>
        <v>1</v>
      </c>
      <c r="M5251" s="266">
        <f>IF(K5251&lt;$C$1,$C$2-$C$1+1,$C$2-K5251+1)</f>
        <v>78</v>
      </c>
      <c r="N5251" s="268">
        <f>M5251/365</f>
        <v>0.21369863013698631</v>
      </c>
      <c r="O5251" s="269">
        <f>'Data and Parameter'!$E$4*'Data and Parameter'!$E$5*('Data and Parameter'!$E$6+'Data and Parameter'!$E$7)*'Data and Parameter'!$E$19*'Data and Parameter'!$E$14*'ER calculations'!N5251</f>
        <v>1.1064778895413589</v>
      </c>
    </row>
    <row r="5252" spans="1:15" ht="15">
      <c r="A5252" s="284">
        <v>5248</v>
      </c>
      <c r="B5252" s="287"/>
      <c r="C5252" s="287"/>
      <c r="D5252" s="284" t="s">
        <v>588</v>
      </c>
      <c r="E5252" s="287"/>
      <c r="F5252" s="285" t="s">
        <v>5373</v>
      </c>
      <c r="G5252" s="266" t="s">
        <v>121</v>
      </c>
      <c r="H5252" s="266">
        <f>IF(G5252="Traditional Stove",0.1,0.2)</f>
        <v>0.1</v>
      </c>
      <c r="I5252" s="266">
        <f>YEAR(J5252)</f>
        <v>2023</v>
      </c>
      <c r="J5252" s="267">
        <v>45015</v>
      </c>
      <c r="K5252" s="267">
        <f>J5252+1</f>
        <v>45016</v>
      </c>
      <c r="L5252" s="266">
        <f>IF(M5252&lt;=365,1,2)</f>
        <v>1</v>
      </c>
      <c r="M5252" s="266">
        <f>IF(K5252&lt;$C$1,$C$2-$C$1+1,$C$2-K5252+1)</f>
        <v>31</v>
      </c>
      <c r="N5252" s="268">
        <f>M5252/365</f>
        <v>8.4931506849315067E-2</v>
      </c>
      <c r="O5252" s="269">
        <f>'Data and Parameter'!$E$4*'Data and Parameter'!$E$5*('Data and Parameter'!$E$6+'Data and Parameter'!$E$7)*'Data and Parameter'!$E$19*'Data and Parameter'!$E$14*'ER calculations'!N5252</f>
        <v>0.43975403302284777</v>
      </c>
    </row>
    <row r="5253" spans="1:15" ht="15">
      <c r="A5253" s="284">
        <v>5249</v>
      </c>
      <c r="B5253" s="287"/>
      <c r="C5253" s="287"/>
      <c r="D5253" s="284" t="s">
        <v>1054</v>
      </c>
      <c r="E5253" s="287"/>
      <c r="F5253" s="285" t="s">
        <v>5374</v>
      </c>
      <c r="G5253" s="266" t="s">
        <v>121</v>
      </c>
      <c r="H5253" s="266">
        <f>IF(G5253="Traditional Stove",0.1,0.2)</f>
        <v>0.1</v>
      </c>
      <c r="I5253" s="266">
        <f>YEAR(J5253)</f>
        <v>2023</v>
      </c>
      <c r="J5253" s="267">
        <v>45008</v>
      </c>
      <c r="K5253" s="267">
        <f>J5253+1</f>
        <v>45009</v>
      </c>
      <c r="L5253" s="266">
        <f>IF(M5253&lt;=365,1,2)</f>
        <v>1</v>
      </c>
      <c r="M5253" s="266">
        <f>IF(K5253&lt;$C$1,$C$2-$C$1+1,$C$2-K5253+1)</f>
        <v>38</v>
      </c>
      <c r="N5253" s="268">
        <f>M5253/365</f>
        <v>0.10410958904109589</v>
      </c>
      <c r="O5253" s="269">
        <f>'Data and Parameter'!$E$4*'Data and Parameter'!$E$5*('Data and Parameter'!$E$6+'Data and Parameter'!$E$7)*'Data and Parameter'!$E$19*'Data and Parameter'!$E$14*'ER calculations'!N5253</f>
        <v>0.53905333080220053</v>
      </c>
    </row>
    <row r="5254" spans="1:15" ht="15">
      <c r="A5254" s="284">
        <v>5250</v>
      </c>
      <c r="B5254" s="287"/>
      <c r="C5254" s="287"/>
      <c r="D5254" s="284" t="s">
        <v>119</v>
      </c>
      <c r="E5254" s="287"/>
      <c r="F5254" s="285" t="s">
        <v>5375</v>
      </c>
      <c r="G5254" s="266" t="s">
        <v>121</v>
      </c>
      <c r="H5254" s="266">
        <f>IF(G5254="Traditional Stove",0.1,0.2)</f>
        <v>0.1</v>
      </c>
      <c r="I5254" s="266">
        <f>YEAR(J5254)</f>
        <v>2023</v>
      </c>
      <c r="J5254" s="267">
        <v>44968</v>
      </c>
      <c r="K5254" s="267">
        <f>J5254+1</f>
        <v>44969</v>
      </c>
      <c r="L5254" s="266">
        <f>IF(M5254&lt;=365,1,2)</f>
        <v>1</v>
      </c>
      <c r="M5254" s="266">
        <f>IF(K5254&lt;$C$1,$C$2-$C$1+1,$C$2-K5254+1)</f>
        <v>78</v>
      </c>
      <c r="N5254" s="268">
        <f>M5254/365</f>
        <v>0.21369863013698631</v>
      </c>
      <c r="O5254" s="269">
        <f>'Data and Parameter'!$E$4*'Data and Parameter'!$E$5*('Data and Parameter'!$E$6+'Data and Parameter'!$E$7)*'Data and Parameter'!$E$19*'Data and Parameter'!$E$14*'ER calculations'!N5254</f>
        <v>1.1064778895413589</v>
      </c>
    </row>
    <row r="5255" spans="1:15" ht="15">
      <c r="A5255" s="284">
        <v>5251</v>
      </c>
      <c r="B5255" s="287"/>
      <c r="C5255" s="287"/>
      <c r="D5255" s="284" t="s">
        <v>588</v>
      </c>
      <c r="E5255" s="287"/>
      <c r="F5255" s="285" t="s">
        <v>5376</v>
      </c>
      <c r="G5255" s="266" t="s">
        <v>121</v>
      </c>
      <c r="H5255" s="266">
        <f>IF(G5255="Traditional Stove",0.1,0.2)</f>
        <v>0.1</v>
      </c>
      <c r="I5255" s="266">
        <f>YEAR(J5255)</f>
        <v>2023</v>
      </c>
      <c r="J5255" s="267">
        <v>45015</v>
      </c>
      <c r="K5255" s="267">
        <f>J5255+1</f>
        <v>45016</v>
      </c>
      <c r="L5255" s="266">
        <f>IF(M5255&lt;=365,1,2)</f>
        <v>1</v>
      </c>
      <c r="M5255" s="266">
        <f>IF(K5255&lt;$C$1,$C$2-$C$1+1,$C$2-K5255+1)</f>
        <v>31</v>
      </c>
      <c r="N5255" s="268">
        <f>M5255/365</f>
        <v>8.4931506849315067E-2</v>
      </c>
      <c r="O5255" s="269">
        <f>'Data and Parameter'!$E$4*'Data and Parameter'!$E$5*('Data and Parameter'!$E$6+'Data and Parameter'!$E$7)*'Data and Parameter'!$E$19*'Data and Parameter'!$E$14*'ER calculations'!N5255</f>
        <v>0.43975403302284777</v>
      </c>
    </row>
    <row r="5256" spans="1:15" ht="15">
      <c r="A5256" s="284">
        <v>5252</v>
      </c>
      <c r="B5256" s="287"/>
      <c r="C5256" s="287"/>
      <c r="D5256" s="284" t="s">
        <v>1054</v>
      </c>
      <c r="E5256" s="287"/>
      <c r="F5256" s="285" t="s">
        <v>5377</v>
      </c>
      <c r="G5256" s="266" t="s">
        <v>121</v>
      </c>
      <c r="H5256" s="266">
        <f>IF(G5256="Traditional Stove",0.1,0.2)</f>
        <v>0.1</v>
      </c>
      <c r="I5256" s="266">
        <f>YEAR(J5256)</f>
        <v>2023</v>
      </c>
      <c r="J5256" s="267">
        <v>45008</v>
      </c>
      <c r="K5256" s="267">
        <f>J5256+1</f>
        <v>45009</v>
      </c>
      <c r="L5256" s="266">
        <f>IF(M5256&lt;=365,1,2)</f>
        <v>1</v>
      </c>
      <c r="M5256" s="266">
        <f>IF(K5256&lt;$C$1,$C$2-$C$1+1,$C$2-K5256+1)</f>
        <v>38</v>
      </c>
      <c r="N5256" s="268">
        <f>M5256/365</f>
        <v>0.10410958904109589</v>
      </c>
      <c r="O5256" s="269">
        <f>'Data and Parameter'!$E$4*'Data and Parameter'!$E$5*('Data and Parameter'!$E$6+'Data and Parameter'!$E$7)*'Data and Parameter'!$E$19*'Data and Parameter'!$E$14*'ER calculations'!N5256</f>
        <v>0.53905333080220053</v>
      </c>
    </row>
    <row r="5257" spans="1:15" ht="15">
      <c r="A5257" s="284">
        <v>5253</v>
      </c>
      <c r="B5257" s="287"/>
      <c r="C5257" s="287"/>
      <c r="D5257" s="284" t="s">
        <v>119</v>
      </c>
      <c r="E5257" s="287"/>
      <c r="F5257" s="285" t="s">
        <v>5378</v>
      </c>
      <c r="G5257" s="266" t="s">
        <v>121</v>
      </c>
      <c r="H5257" s="266">
        <f>IF(G5257="Traditional Stove",0.1,0.2)</f>
        <v>0.1</v>
      </c>
      <c r="I5257" s="266">
        <f>YEAR(J5257)</f>
        <v>2023</v>
      </c>
      <c r="J5257" s="267">
        <v>44968</v>
      </c>
      <c r="K5257" s="267">
        <f>J5257+1</f>
        <v>44969</v>
      </c>
      <c r="L5257" s="266">
        <f>IF(M5257&lt;=365,1,2)</f>
        <v>1</v>
      </c>
      <c r="M5257" s="266">
        <f>IF(K5257&lt;$C$1,$C$2-$C$1+1,$C$2-K5257+1)</f>
        <v>78</v>
      </c>
      <c r="N5257" s="268">
        <f>M5257/365</f>
        <v>0.21369863013698631</v>
      </c>
      <c r="O5257" s="269">
        <f>'Data and Parameter'!$E$4*'Data and Parameter'!$E$5*('Data and Parameter'!$E$6+'Data and Parameter'!$E$7)*'Data and Parameter'!$E$19*'Data and Parameter'!$E$14*'ER calculations'!N5257</f>
        <v>1.1064778895413589</v>
      </c>
    </row>
    <row r="5258" spans="1:15" ht="15">
      <c r="A5258" s="284">
        <v>5254</v>
      </c>
      <c r="B5258" s="287"/>
      <c r="C5258" s="287"/>
      <c r="D5258" s="284" t="s">
        <v>588</v>
      </c>
      <c r="E5258" s="287"/>
      <c r="F5258" s="285" t="s">
        <v>5379</v>
      </c>
      <c r="G5258" s="266" t="s">
        <v>121</v>
      </c>
      <c r="H5258" s="266">
        <f>IF(G5258="Traditional Stove",0.1,0.2)</f>
        <v>0.1</v>
      </c>
      <c r="I5258" s="266">
        <f>YEAR(J5258)</f>
        <v>2023</v>
      </c>
      <c r="J5258" s="267">
        <v>45015</v>
      </c>
      <c r="K5258" s="267">
        <f>J5258+1</f>
        <v>45016</v>
      </c>
      <c r="L5258" s="266">
        <f>IF(M5258&lt;=365,1,2)</f>
        <v>1</v>
      </c>
      <c r="M5258" s="266">
        <f>IF(K5258&lt;$C$1,$C$2-$C$1+1,$C$2-K5258+1)</f>
        <v>31</v>
      </c>
      <c r="N5258" s="268">
        <f>M5258/365</f>
        <v>8.4931506849315067E-2</v>
      </c>
      <c r="O5258" s="269">
        <f>'Data and Parameter'!$E$4*'Data and Parameter'!$E$5*('Data and Parameter'!$E$6+'Data and Parameter'!$E$7)*'Data and Parameter'!$E$19*'Data and Parameter'!$E$14*'ER calculations'!N5258</f>
        <v>0.43975403302284777</v>
      </c>
    </row>
    <row r="5259" spans="1:15" ht="15">
      <c r="A5259" s="284">
        <v>5255</v>
      </c>
      <c r="B5259" s="287"/>
      <c r="C5259" s="287"/>
      <c r="D5259" s="284" t="s">
        <v>1054</v>
      </c>
      <c r="E5259" s="287"/>
      <c r="F5259" s="285" t="s">
        <v>5380</v>
      </c>
      <c r="G5259" s="266" t="s">
        <v>121</v>
      </c>
      <c r="H5259" s="266">
        <f>IF(G5259="Traditional Stove",0.1,0.2)</f>
        <v>0.1</v>
      </c>
      <c r="I5259" s="266">
        <f>YEAR(J5259)</f>
        <v>2023</v>
      </c>
      <c r="J5259" s="267">
        <v>45008</v>
      </c>
      <c r="K5259" s="267">
        <f>J5259+1</f>
        <v>45009</v>
      </c>
      <c r="L5259" s="266">
        <f>IF(M5259&lt;=365,1,2)</f>
        <v>1</v>
      </c>
      <c r="M5259" s="266">
        <f>IF(K5259&lt;$C$1,$C$2-$C$1+1,$C$2-K5259+1)</f>
        <v>38</v>
      </c>
      <c r="N5259" s="268">
        <f>M5259/365</f>
        <v>0.10410958904109589</v>
      </c>
      <c r="O5259" s="269">
        <f>'Data and Parameter'!$E$4*'Data and Parameter'!$E$5*('Data and Parameter'!$E$6+'Data and Parameter'!$E$7)*'Data and Parameter'!$E$19*'Data and Parameter'!$E$14*'ER calculations'!N5259</f>
        <v>0.53905333080220053</v>
      </c>
    </row>
    <row r="5260" spans="1:15" ht="15">
      <c r="A5260" s="284">
        <v>5256</v>
      </c>
      <c r="B5260" s="287"/>
      <c r="C5260" s="287"/>
      <c r="D5260" s="284" t="s">
        <v>588</v>
      </c>
      <c r="E5260" s="287"/>
      <c r="F5260" s="285" t="s">
        <v>5381</v>
      </c>
      <c r="G5260" s="266" t="s">
        <v>121</v>
      </c>
      <c r="H5260" s="266">
        <f>IF(G5260="Traditional Stove",0.1,0.2)</f>
        <v>0.1</v>
      </c>
      <c r="I5260" s="266">
        <f>YEAR(J5260)</f>
        <v>2023</v>
      </c>
      <c r="J5260" s="267">
        <v>45013</v>
      </c>
      <c r="K5260" s="267">
        <f>J5260+1</f>
        <v>45014</v>
      </c>
      <c r="L5260" s="266">
        <f>IF(M5260&lt;=365,1,2)</f>
        <v>1</v>
      </c>
      <c r="M5260" s="266">
        <f>IF(K5260&lt;$C$1,$C$2-$C$1+1,$C$2-K5260+1)</f>
        <v>33</v>
      </c>
      <c r="N5260" s="268">
        <f>M5260/365</f>
        <v>9.0410958904109592E-2</v>
      </c>
      <c r="O5260" s="269">
        <f>'Data and Parameter'!$E$4*'Data and Parameter'!$E$5*('Data and Parameter'!$E$6+'Data and Parameter'!$E$7)*'Data and Parameter'!$E$19*'Data and Parameter'!$E$14*'ER calculations'!N5260</f>
        <v>0.46812526095980572</v>
      </c>
    </row>
    <row r="5261" spans="1:15" ht="15">
      <c r="A5261" s="284">
        <v>5257</v>
      </c>
      <c r="B5261" s="287"/>
      <c r="C5261" s="287"/>
      <c r="D5261" s="284" t="s">
        <v>119</v>
      </c>
      <c r="E5261" s="287"/>
      <c r="F5261" s="285" t="s">
        <v>5382</v>
      </c>
      <c r="G5261" s="266" t="s">
        <v>121</v>
      </c>
      <c r="H5261" s="266">
        <f>IF(G5261="Traditional Stove",0.1,0.2)</f>
        <v>0.1</v>
      </c>
      <c r="I5261" s="266">
        <f>YEAR(J5261)</f>
        <v>2023</v>
      </c>
      <c r="J5261" s="267">
        <v>44968</v>
      </c>
      <c r="K5261" s="267">
        <f>J5261+1</f>
        <v>44969</v>
      </c>
      <c r="L5261" s="266">
        <f>IF(M5261&lt;=365,1,2)</f>
        <v>1</v>
      </c>
      <c r="M5261" s="266">
        <f>IF(K5261&lt;$C$1,$C$2-$C$1+1,$C$2-K5261+1)</f>
        <v>78</v>
      </c>
      <c r="N5261" s="268">
        <f>M5261/365</f>
        <v>0.21369863013698631</v>
      </c>
      <c r="O5261" s="269">
        <f>'Data and Parameter'!$E$4*'Data and Parameter'!$E$5*('Data and Parameter'!$E$6+'Data and Parameter'!$E$7)*'Data and Parameter'!$E$19*'Data and Parameter'!$E$14*'ER calculations'!N5261</f>
        <v>1.1064778895413589</v>
      </c>
    </row>
    <row r="5262" spans="1:15" ht="15">
      <c r="A5262" s="284">
        <v>5258</v>
      </c>
      <c r="B5262" s="287"/>
      <c r="C5262" s="287"/>
      <c r="D5262" s="284" t="s">
        <v>1054</v>
      </c>
      <c r="E5262" s="287"/>
      <c r="F5262" s="285" t="s">
        <v>5383</v>
      </c>
      <c r="G5262" s="266" t="s">
        <v>121</v>
      </c>
      <c r="H5262" s="266">
        <f>IF(G5262="Traditional Stove",0.1,0.2)</f>
        <v>0.1</v>
      </c>
      <c r="I5262" s="266">
        <f>YEAR(J5262)</f>
        <v>2023</v>
      </c>
      <c r="J5262" s="267">
        <v>45008</v>
      </c>
      <c r="K5262" s="267">
        <f>J5262+1</f>
        <v>45009</v>
      </c>
      <c r="L5262" s="266">
        <f>IF(M5262&lt;=365,1,2)</f>
        <v>1</v>
      </c>
      <c r="M5262" s="266">
        <f>IF(K5262&lt;$C$1,$C$2-$C$1+1,$C$2-K5262+1)</f>
        <v>38</v>
      </c>
      <c r="N5262" s="268">
        <f>M5262/365</f>
        <v>0.10410958904109589</v>
      </c>
      <c r="O5262" s="269">
        <f>'Data and Parameter'!$E$4*'Data and Parameter'!$E$5*('Data and Parameter'!$E$6+'Data and Parameter'!$E$7)*'Data and Parameter'!$E$19*'Data and Parameter'!$E$14*'ER calculations'!N5262</f>
        <v>0.53905333080220053</v>
      </c>
    </row>
    <row r="5263" spans="1:15" ht="15">
      <c r="A5263" s="284">
        <v>5259</v>
      </c>
      <c r="B5263" s="287"/>
      <c r="C5263" s="287"/>
      <c r="D5263" s="284" t="s">
        <v>588</v>
      </c>
      <c r="E5263" s="287"/>
      <c r="F5263" s="285" t="s">
        <v>5384</v>
      </c>
      <c r="G5263" s="266" t="s">
        <v>121</v>
      </c>
      <c r="H5263" s="266">
        <f>IF(G5263="Traditional Stove",0.1,0.2)</f>
        <v>0.1</v>
      </c>
      <c r="I5263" s="266">
        <f>YEAR(J5263)</f>
        <v>2023</v>
      </c>
      <c r="J5263" s="267">
        <v>45015</v>
      </c>
      <c r="K5263" s="267">
        <f>J5263+1</f>
        <v>45016</v>
      </c>
      <c r="L5263" s="266">
        <f>IF(M5263&lt;=365,1,2)</f>
        <v>1</v>
      </c>
      <c r="M5263" s="266">
        <f>IF(K5263&lt;$C$1,$C$2-$C$1+1,$C$2-K5263+1)</f>
        <v>31</v>
      </c>
      <c r="N5263" s="268">
        <f>M5263/365</f>
        <v>8.4931506849315067E-2</v>
      </c>
      <c r="O5263" s="269">
        <f>'Data and Parameter'!$E$4*'Data and Parameter'!$E$5*('Data and Parameter'!$E$6+'Data and Parameter'!$E$7)*'Data and Parameter'!$E$19*'Data and Parameter'!$E$14*'ER calculations'!N5263</f>
        <v>0.43975403302284777</v>
      </c>
    </row>
    <row r="5264" spans="1:15" ht="15">
      <c r="A5264" s="284">
        <v>5260</v>
      </c>
      <c r="B5264" s="287"/>
      <c r="C5264" s="287"/>
      <c r="D5264" s="284" t="s">
        <v>119</v>
      </c>
      <c r="E5264" s="287"/>
      <c r="F5264" s="285" t="s">
        <v>5385</v>
      </c>
      <c r="G5264" s="266" t="s">
        <v>121</v>
      </c>
      <c r="H5264" s="266">
        <f>IF(G5264="Traditional Stove",0.1,0.2)</f>
        <v>0.1</v>
      </c>
      <c r="I5264" s="266">
        <f>YEAR(J5264)</f>
        <v>2023</v>
      </c>
      <c r="J5264" s="267">
        <v>44968</v>
      </c>
      <c r="K5264" s="267">
        <f>J5264+1</f>
        <v>44969</v>
      </c>
      <c r="L5264" s="266">
        <f>IF(M5264&lt;=365,1,2)</f>
        <v>1</v>
      </c>
      <c r="M5264" s="266">
        <f>IF(K5264&lt;$C$1,$C$2-$C$1+1,$C$2-K5264+1)</f>
        <v>78</v>
      </c>
      <c r="N5264" s="268">
        <f>M5264/365</f>
        <v>0.21369863013698631</v>
      </c>
      <c r="O5264" s="269">
        <f>'Data and Parameter'!$E$4*'Data and Parameter'!$E$5*('Data and Parameter'!$E$6+'Data and Parameter'!$E$7)*'Data and Parameter'!$E$19*'Data and Parameter'!$E$14*'ER calculations'!N5264</f>
        <v>1.1064778895413589</v>
      </c>
    </row>
    <row r="5265" spans="1:15" ht="15">
      <c r="A5265" s="284">
        <v>5261</v>
      </c>
      <c r="B5265" s="287"/>
      <c r="C5265" s="287"/>
      <c r="D5265" s="284" t="s">
        <v>1054</v>
      </c>
      <c r="E5265" s="287"/>
      <c r="F5265" s="285" t="s">
        <v>5386</v>
      </c>
      <c r="G5265" s="266" t="s">
        <v>121</v>
      </c>
      <c r="H5265" s="266">
        <f>IF(G5265="Traditional Stove",0.1,0.2)</f>
        <v>0.1</v>
      </c>
      <c r="I5265" s="266">
        <f>YEAR(J5265)</f>
        <v>2023</v>
      </c>
      <c r="J5265" s="267">
        <v>45008</v>
      </c>
      <c r="K5265" s="267">
        <f>J5265+1</f>
        <v>45009</v>
      </c>
      <c r="L5265" s="266">
        <f>IF(M5265&lt;=365,1,2)</f>
        <v>1</v>
      </c>
      <c r="M5265" s="266">
        <f>IF(K5265&lt;$C$1,$C$2-$C$1+1,$C$2-K5265+1)</f>
        <v>38</v>
      </c>
      <c r="N5265" s="268">
        <f>M5265/365</f>
        <v>0.10410958904109589</v>
      </c>
      <c r="O5265" s="269">
        <f>'Data and Parameter'!$E$4*'Data and Parameter'!$E$5*('Data and Parameter'!$E$6+'Data and Parameter'!$E$7)*'Data and Parameter'!$E$19*'Data and Parameter'!$E$14*'ER calculations'!N5265</f>
        <v>0.53905333080220053</v>
      </c>
    </row>
    <row r="5266" spans="1:15" ht="15">
      <c r="A5266" s="284">
        <v>5262</v>
      </c>
      <c r="B5266" s="287"/>
      <c r="C5266" s="287"/>
      <c r="D5266" s="284" t="s">
        <v>588</v>
      </c>
      <c r="E5266" s="287"/>
      <c r="F5266" s="285" t="s">
        <v>5387</v>
      </c>
      <c r="G5266" s="266" t="s">
        <v>121</v>
      </c>
      <c r="H5266" s="266">
        <f>IF(G5266="Traditional Stove",0.1,0.2)</f>
        <v>0.1</v>
      </c>
      <c r="I5266" s="266">
        <f>YEAR(J5266)</f>
        <v>2023</v>
      </c>
      <c r="J5266" s="267">
        <v>45015</v>
      </c>
      <c r="K5266" s="267">
        <f>J5266+1</f>
        <v>45016</v>
      </c>
      <c r="L5266" s="266">
        <f>IF(M5266&lt;=365,1,2)</f>
        <v>1</v>
      </c>
      <c r="M5266" s="266">
        <f>IF(K5266&lt;$C$1,$C$2-$C$1+1,$C$2-K5266+1)</f>
        <v>31</v>
      </c>
      <c r="N5266" s="268">
        <f>M5266/365</f>
        <v>8.4931506849315067E-2</v>
      </c>
      <c r="O5266" s="269">
        <f>'Data and Parameter'!$E$4*'Data and Parameter'!$E$5*('Data and Parameter'!$E$6+'Data and Parameter'!$E$7)*'Data and Parameter'!$E$19*'Data and Parameter'!$E$14*'ER calculations'!N5266</f>
        <v>0.43975403302284777</v>
      </c>
    </row>
    <row r="5267" spans="1:15" ht="15">
      <c r="A5267" s="284">
        <v>5263</v>
      </c>
      <c r="B5267" s="287"/>
      <c r="C5267" s="287"/>
      <c r="D5267" s="284" t="s">
        <v>1054</v>
      </c>
      <c r="E5267" s="287"/>
      <c r="F5267" s="285" t="s">
        <v>5388</v>
      </c>
      <c r="G5267" s="266" t="s">
        <v>121</v>
      </c>
      <c r="H5267" s="266">
        <f>IF(G5267="Traditional Stove",0.1,0.2)</f>
        <v>0.1</v>
      </c>
      <c r="I5267" s="266">
        <f>YEAR(J5267)</f>
        <v>2023</v>
      </c>
      <c r="J5267" s="267">
        <v>45008</v>
      </c>
      <c r="K5267" s="267">
        <f>J5267+1</f>
        <v>45009</v>
      </c>
      <c r="L5267" s="266">
        <f>IF(M5267&lt;=365,1,2)</f>
        <v>1</v>
      </c>
      <c r="M5267" s="266">
        <f>IF(K5267&lt;$C$1,$C$2-$C$1+1,$C$2-K5267+1)</f>
        <v>38</v>
      </c>
      <c r="N5267" s="268">
        <f>M5267/365</f>
        <v>0.10410958904109589</v>
      </c>
      <c r="O5267" s="269">
        <f>'Data and Parameter'!$E$4*'Data and Parameter'!$E$5*('Data and Parameter'!$E$6+'Data and Parameter'!$E$7)*'Data and Parameter'!$E$19*'Data and Parameter'!$E$14*'ER calculations'!N5267</f>
        <v>0.53905333080220053</v>
      </c>
    </row>
    <row r="5268" spans="1:15" ht="15">
      <c r="A5268" s="284">
        <v>5264</v>
      </c>
      <c r="B5268" s="287"/>
      <c r="C5268" s="287"/>
      <c r="D5268" s="284" t="s">
        <v>119</v>
      </c>
      <c r="E5268" s="287"/>
      <c r="F5268" s="285" t="s">
        <v>5389</v>
      </c>
      <c r="G5268" s="266" t="s">
        <v>121</v>
      </c>
      <c r="H5268" s="266">
        <f>IF(G5268="Traditional Stove",0.1,0.2)</f>
        <v>0.1</v>
      </c>
      <c r="I5268" s="266">
        <f>YEAR(J5268)</f>
        <v>2023</v>
      </c>
      <c r="J5268" s="267">
        <v>44968</v>
      </c>
      <c r="K5268" s="267">
        <f>J5268+1</f>
        <v>44969</v>
      </c>
      <c r="L5268" s="266">
        <f>IF(M5268&lt;=365,1,2)</f>
        <v>1</v>
      </c>
      <c r="M5268" s="266">
        <f>IF(K5268&lt;$C$1,$C$2-$C$1+1,$C$2-K5268+1)</f>
        <v>78</v>
      </c>
      <c r="N5268" s="268">
        <f>M5268/365</f>
        <v>0.21369863013698631</v>
      </c>
      <c r="O5268" s="269">
        <f>'Data and Parameter'!$E$4*'Data and Parameter'!$E$5*('Data and Parameter'!$E$6+'Data and Parameter'!$E$7)*'Data and Parameter'!$E$19*'Data and Parameter'!$E$14*'ER calculations'!N5268</f>
        <v>1.1064778895413589</v>
      </c>
    </row>
    <row r="5269" spans="1:15" ht="15">
      <c r="A5269" s="284">
        <v>5265</v>
      </c>
      <c r="B5269" s="287"/>
      <c r="C5269" s="287"/>
      <c r="D5269" s="284" t="s">
        <v>588</v>
      </c>
      <c r="E5269" s="287"/>
      <c r="F5269" s="285" t="s">
        <v>5390</v>
      </c>
      <c r="G5269" s="266" t="s">
        <v>121</v>
      </c>
      <c r="H5269" s="266">
        <f>IF(G5269="Traditional Stove",0.1,0.2)</f>
        <v>0.1</v>
      </c>
      <c r="I5269" s="266">
        <f>YEAR(J5269)</f>
        <v>2023</v>
      </c>
      <c r="J5269" s="267">
        <v>45015</v>
      </c>
      <c r="K5269" s="267">
        <f>J5269+1</f>
        <v>45016</v>
      </c>
      <c r="L5269" s="266">
        <f>IF(M5269&lt;=365,1,2)</f>
        <v>1</v>
      </c>
      <c r="M5269" s="266">
        <f>IF(K5269&lt;$C$1,$C$2-$C$1+1,$C$2-K5269+1)</f>
        <v>31</v>
      </c>
      <c r="N5269" s="268">
        <f>M5269/365</f>
        <v>8.4931506849315067E-2</v>
      </c>
      <c r="O5269" s="269">
        <f>'Data and Parameter'!$E$4*'Data and Parameter'!$E$5*('Data and Parameter'!$E$6+'Data and Parameter'!$E$7)*'Data and Parameter'!$E$19*'Data and Parameter'!$E$14*'ER calculations'!N5269</f>
        <v>0.43975403302284777</v>
      </c>
    </row>
    <row r="5270" spans="1:15" ht="15">
      <c r="A5270" s="284">
        <v>5266</v>
      </c>
      <c r="B5270" s="287"/>
      <c r="C5270" s="287"/>
      <c r="D5270" s="284" t="s">
        <v>588</v>
      </c>
      <c r="E5270" s="287"/>
      <c r="F5270" s="285" t="s">
        <v>5391</v>
      </c>
      <c r="G5270" s="266" t="s">
        <v>121</v>
      </c>
      <c r="H5270" s="266">
        <f>IF(G5270="Traditional Stove",0.1,0.2)</f>
        <v>0.1</v>
      </c>
      <c r="I5270" s="266">
        <f>YEAR(J5270)</f>
        <v>2023</v>
      </c>
      <c r="J5270" s="267">
        <v>45015</v>
      </c>
      <c r="K5270" s="267">
        <f>J5270+1</f>
        <v>45016</v>
      </c>
      <c r="L5270" s="266">
        <f>IF(M5270&lt;=365,1,2)</f>
        <v>1</v>
      </c>
      <c r="M5270" s="266">
        <f>IF(K5270&lt;$C$1,$C$2-$C$1+1,$C$2-K5270+1)</f>
        <v>31</v>
      </c>
      <c r="N5270" s="268">
        <f>M5270/365</f>
        <v>8.4931506849315067E-2</v>
      </c>
      <c r="O5270" s="269">
        <f>'Data and Parameter'!$E$4*'Data and Parameter'!$E$5*('Data and Parameter'!$E$6+'Data and Parameter'!$E$7)*'Data and Parameter'!$E$19*'Data and Parameter'!$E$14*'ER calculations'!N5270</f>
        <v>0.43975403302284777</v>
      </c>
    </row>
    <row r="5271" spans="1:15" ht="15">
      <c r="A5271" s="284">
        <v>5267</v>
      </c>
      <c r="B5271" s="287"/>
      <c r="C5271" s="287"/>
      <c r="D5271" s="284" t="s">
        <v>119</v>
      </c>
      <c r="E5271" s="287"/>
      <c r="F5271" s="285" t="s">
        <v>5392</v>
      </c>
      <c r="G5271" s="266" t="s">
        <v>121</v>
      </c>
      <c r="H5271" s="266">
        <f>IF(G5271="Traditional Stove",0.1,0.2)</f>
        <v>0.1</v>
      </c>
      <c r="I5271" s="266">
        <f>YEAR(J5271)</f>
        <v>2023</v>
      </c>
      <c r="J5271" s="267">
        <v>44968</v>
      </c>
      <c r="K5271" s="267">
        <f>J5271+1</f>
        <v>44969</v>
      </c>
      <c r="L5271" s="266">
        <f>IF(M5271&lt;=365,1,2)</f>
        <v>1</v>
      </c>
      <c r="M5271" s="266">
        <f>IF(K5271&lt;$C$1,$C$2-$C$1+1,$C$2-K5271+1)</f>
        <v>78</v>
      </c>
      <c r="N5271" s="268">
        <f>M5271/365</f>
        <v>0.21369863013698631</v>
      </c>
      <c r="O5271" s="269">
        <f>'Data and Parameter'!$E$4*'Data and Parameter'!$E$5*('Data and Parameter'!$E$6+'Data and Parameter'!$E$7)*'Data and Parameter'!$E$19*'Data and Parameter'!$E$14*'ER calculations'!N5271</f>
        <v>1.1064778895413589</v>
      </c>
    </row>
    <row r="5272" spans="1:15" ht="15">
      <c r="A5272" s="284">
        <v>5268</v>
      </c>
      <c r="B5272" s="287"/>
      <c r="C5272" s="287"/>
      <c r="D5272" s="284" t="s">
        <v>588</v>
      </c>
      <c r="E5272" s="287"/>
      <c r="F5272" s="285" t="s">
        <v>5393</v>
      </c>
      <c r="G5272" s="266" t="s">
        <v>121</v>
      </c>
      <c r="H5272" s="266">
        <f>IF(G5272="Traditional Stove",0.1,0.2)</f>
        <v>0.1</v>
      </c>
      <c r="I5272" s="266">
        <f>YEAR(J5272)</f>
        <v>2023</v>
      </c>
      <c r="J5272" s="267">
        <v>45015</v>
      </c>
      <c r="K5272" s="267">
        <f>J5272+1</f>
        <v>45016</v>
      </c>
      <c r="L5272" s="266">
        <f>IF(M5272&lt;=365,1,2)</f>
        <v>1</v>
      </c>
      <c r="M5272" s="266">
        <f>IF(K5272&lt;$C$1,$C$2-$C$1+1,$C$2-K5272+1)</f>
        <v>31</v>
      </c>
      <c r="N5272" s="268">
        <f>M5272/365</f>
        <v>8.4931506849315067E-2</v>
      </c>
      <c r="O5272" s="269">
        <f>'Data and Parameter'!$E$4*'Data and Parameter'!$E$5*('Data and Parameter'!$E$6+'Data and Parameter'!$E$7)*'Data and Parameter'!$E$19*'Data and Parameter'!$E$14*'ER calculations'!N5272</f>
        <v>0.43975403302284777</v>
      </c>
    </row>
    <row r="5273" spans="1:15" ht="15">
      <c r="A5273" s="284">
        <v>5269</v>
      </c>
      <c r="B5273" s="287"/>
      <c r="C5273" s="287"/>
      <c r="D5273" s="284" t="s">
        <v>588</v>
      </c>
      <c r="E5273" s="287"/>
      <c r="F5273" s="285" t="s">
        <v>5394</v>
      </c>
      <c r="G5273" s="266" t="s">
        <v>121</v>
      </c>
      <c r="H5273" s="266">
        <f>IF(G5273="Traditional Stove",0.1,0.2)</f>
        <v>0.1</v>
      </c>
      <c r="I5273" s="266">
        <f>YEAR(J5273)</f>
        <v>2023</v>
      </c>
      <c r="J5273" s="267">
        <v>45015</v>
      </c>
      <c r="K5273" s="267">
        <f>J5273+1</f>
        <v>45016</v>
      </c>
      <c r="L5273" s="266">
        <f>IF(M5273&lt;=365,1,2)</f>
        <v>1</v>
      </c>
      <c r="M5273" s="266">
        <f>IF(K5273&lt;$C$1,$C$2-$C$1+1,$C$2-K5273+1)</f>
        <v>31</v>
      </c>
      <c r="N5273" s="268">
        <f>M5273/365</f>
        <v>8.4931506849315067E-2</v>
      </c>
      <c r="O5273" s="269">
        <f>'Data and Parameter'!$E$4*'Data and Parameter'!$E$5*('Data and Parameter'!$E$6+'Data and Parameter'!$E$7)*'Data and Parameter'!$E$19*'Data and Parameter'!$E$14*'ER calculations'!N5273</f>
        <v>0.43975403302284777</v>
      </c>
    </row>
    <row r="5274" spans="1:15" ht="15">
      <c r="A5274" s="284">
        <v>5270</v>
      </c>
      <c r="B5274" s="287"/>
      <c r="C5274" s="287"/>
      <c r="D5274" s="284" t="s">
        <v>1054</v>
      </c>
      <c r="E5274" s="287"/>
      <c r="F5274" s="285" t="s">
        <v>5395</v>
      </c>
      <c r="G5274" s="266" t="s">
        <v>121</v>
      </c>
      <c r="H5274" s="266">
        <f>IF(G5274="Traditional Stove",0.1,0.2)</f>
        <v>0.1</v>
      </c>
      <c r="I5274" s="266">
        <f>YEAR(J5274)</f>
        <v>2023</v>
      </c>
      <c r="J5274" s="267">
        <v>45008</v>
      </c>
      <c r="K5274" s="267">
        <f>J5274+1</f>
        <v>45009</v>
      </c>
      <c r="L5274" s="266">
        <f>IF(M5274&lt;=365,1,2)</f>
        <v>1</v>
      </c>
      <c r="M5274" s="266">
        <f>IF(K5274&lt;$C$1,$C$2-$C$1+1,$C$2-K5274+1)</f>
        <v>38</v>
      </c>
      <c r="N5274" s="268">
        <f>M5274/365</f>
        <v>0.10410958904109589</v>
      </c>
      <c r="O5274" s="269">
        <f>'Data and Parameter'!$E$4*'Data and Parameter'!$E$5*('Data and Parameter'!$E$6+'Data and Parameter'!$E$7)*'Data and Parameter'!$E$19*'Data and Parameter'!$E$14*'ER calculations'!N5274</f>
        <v>0.53905333080220053</v>
      </c>
    </row>
    <row r="5275" spans="1:15" ht="15">
      <c r="A5275" s="284">
        <v>5271</v>
      </c>
      <c r="B5275" s="287"/>
      <c r="C5275" s="287"/>
      <c r="D5275" s="284" t="s">
        <v>588</v>
      </c>
      <c r="E5275" s="287"/>
      <c r="F5275" s="285" t="s">
        <v>5396</v>
      </c>
      <c r="G5275" s="266" t="s">
        <v>121</v>
      </c>
      <c r="H5275" s="266">
        <f>IF(G5275="Traditional Stove",0.1,0.2)</f>
        <v>0.1</v>
      </c>
      <c r="I5275" s="266">
        <f>YEAR(J5275)</f>
        <v>2023</v>
      </c>
      <c r="J5275" s="267">
        <v>45015</v>
      </c>
      <c r="K5275" s="267">
        <f>J5275+1</f>
        <v>45016</v>
      </c>
      <c r="L5275" s="266">
        <f>IF(M5275&lt;=365,1,2)</f>
        <v>1</v>
      </c>
      <c r="M5275" s="266">
        <f>IF(K5275&lt;$C$1,$C$2-$C$1+1,$C$2-K5275+1)</f>
        <v>31</v>
      </c>
      <c r="N5275" s="268">
        <f>M5275/365</f>
        <v>8.4931506849315067E-2</v>
      </c>
      <c r="O5275" s="269">
        <f>'Data and Parameter'!$E$4*'Data and Parameter'!$E$5*('Data and Parameter'!$E$6+'Data and Parameter'!$E$7)*'Data and Parameter'!$E$19*'Data and Parameter'!$E$14*'ER calculations'!N5275</f>
        <v>0.43975403302284777</v>
      </c>
    </row>
    <row r="5276" spans="1:15" ht="15">
      <c r="A5276" s="284">
        <v>5272</v>
      </c>
      <c r="B5276" s="287"/>
      <c r="C5276" s="287"/>
      <c r="D5276" s="284" t="s">
        <v>1054</v>
      </c>
      <c r="E5276" s="287"/>
      <c r="F5276" s="285" t="s">
        <v>5397</v>
      </c>
      <c r="G5276" s="266" t="s">
        <v>121</v>
      </c>
      <c r="H5276" s="266">
        <f>IF(G5276="Traditional Stove",0.1,0.2)</f>
        <v>0.1</v>
      </c>
      <c r="I5276" s="266">
        <f>YEAR(J5276)</f>
        <v>2023</v>
      </c>
      <c r="J5276" s="267">
        <v>45008</v>
      </c>
      <c r="K5276" s="267">
        <f>J5276+1</f>
        <v>45009</v>
      </c>
      <c r="L5276" s="266">
        <f>IF(M5276&lt;=365,1,2)</f>
        <v>1</v>
      </c>
      <c r="M5276" s="266">
        <f>IF(K5276&lt;$C$1,$C$2-$C$1+1,$C$2-K5276+1)</f>
        <v>38</v>
      </c>
      <c r="N5276" s="268">
        <f>M5276/365</f>
        <v>0.10410958904109589</v>
      </c>
      <c r="O5276" s="269">
        <f>'Data and Parameter'!$E$4*'Data and Parameter'!$E$5*('Data and Parameter'!$E$6+'Data and Parameter'!$E$7)*'Data and Parameter'!$E$19*'Data and Parameter'!$E$14*'ER calculations'!N5276</f>
        <v>0.53905333080220053</v>
      </c>
    </row>
    <row r="5277" spans="1:15" ht="15">
      <c r="A5277" s="284">
        <v>5273</v>
      </c>
      <c r="B5277" s="287"/>
      <c r="C5277" s="287"/>
      <c r="D5277" s="284" t="s">
        <v>1054</v>
      </c>
      <c r="E5277" s="287"/>
      <c r="F5277" s="285" t="s">
        <v>5398</v>
      </c>
      <c r="G5277" s="266" t="s">
        <v>121</v>
      </c>
      <c r="H5277" s="266">
        <f>IF(G5277="Traditional Stove",0.1,0.2)</f>
        <v>0.1</v>
      </c>
      <c r="I5277" s="266">
        <f>YEAR(J5277)</f>
        <v>2023</v>
      </c>
      <c r="J5277" s="267">
        <v>45008</v>
      </c>
      <c r="K5277" s="267">
        <f>J5277+1</f>
        <v>45009</v>
      </c>
      <c r="L5277" s="266">
        <f>IF(M5277&lt;=365,1,2)</f>
        <v>1</v>
      </c>
      <c r="M5277" s="266">
        <f>IF(K5277&lt;$C$1,$C$2-$C$1+1,$C$2-K5277+1)</f>
        <v>38</v>
      </c>
      <c r="N5277" s="268">
        <f>M5277/365</f>
        <v>0.10410958904109589</v>
      </c>
      <c r="O5277" s="269">
        <f>'Data and Parameter'!$E$4*'Data and Parameter'!$E$5*('Data and Parameter'!$E$6+'Data and Parameter'!$E$7)*'Data and Parameter'!$E$19*'Data and Parameter'!$E$14*'ER calculations'!N5277</f>
        <v>0.53905333080220053</v>
      </c>
    </row>
    <row r="5278" spans="1:15" ht="15">
      <c r="A5278" s="284">
        <v>5274</v>
      </c>
      <c r="B5278" s="287"/>
      <c r="C5278" s="287"/>
      <c r="D5278" s="284" t="s">
        <v>588</v>
      </c>
      <c r="E5278" s="287"/>
      <c r="F5278" s="285" t="s">
        <v>5399</v>
      </c>
      <c r="G5278" s="266" t="s">
        <v>121</v>
      </c>
      <c r="H5278" s="266">
        <f>IF(G5278="Traditional Stove",0.1,0.2)</f>
        <v>0.1</v>
      </c>
      <c r="I5278" s="266">
        <f>YEAR(J5278)</f>
        <v>2023</v>
      </c>
      <c r="J5278" s="267">
        <v>45015</v>
      </c>
      <c r="K5278" s="267">
        <f>J5278+1</f>
        <v>45016</v>
      </c>
      <c r="L5278" s="266">
        <f>IF(M5278&lt;=365,1,2)</f>
        <v>1</v>
      </c>
      <c r="M5278" s="266">
        <f>IF(K5278&lt;$C$1,$C$2-$C$1+1,$C$2-K5278+1)</f>
        <v>31</v>
      </c>
      <c r="N5278" s="268">
        <f>M5278/365</f>
        <v>8.4931506849315067E-2</v>
      </c>
      <c r="O5278" s="269">
        <f>'Data and Parameter'!$E$4*'Data and Parameter'!$E$5*('Data and Parameter'!$E$6+'Data and Parameter'!$E$7)*'Data and Parameter'!$E$19*'Data and Parameter'!$E$14*'ER calculations'!N5278</f>
        <v>0.43975403302284777</v>
      </c>
    </row>
    <row r="5279" spans="1:15" ht="15">
      <c r="A5279" s="284">
        <v>5275</v>
      </c>
      <c r="B5279" s="287"/>
      <c r="C5279" s="287"/>
      <c r="D5279" s="284" t="s">
        <v>1054</v>
      </c>
      <c r="E5279" s="287"/>
      <c r="F5279" s="285" t="s">
        <v>5400</v>
      </c>
      <c r="G5279" s="266" t="s">
        <v>121</v>
      </c>
      <c r="H5279" s="266">
        <f>IF(G5279="Traditional Stove",0.1,0.2)</f>
        <v>0.1</v>
      </c>
      <c r="I5279" s="266">
        <f>YEAR(J5279)</f>
        <v>2023</v>
      </c>
      <c r="J5279" s="267">
        <v>45008</v>
      </c>
      <c r="K5279" s="267">
        <f>J5279+1</f>
        <v>45009</v>
      </c>
      <c r="L5279" s="266">
        <f>IF(M5279&lt;=365,1,2)</f>
        <v>1</v>
      </c>
      <c r="M5279" s="266">
        <f>IF(K5279&lt;$C$1,$C$2-$C$1+1,$C$2-K5279+1)</f>
        <v>38</v>
      </c>
      <c r="N5279" s="268">
        <f>M5279/365</f>
        <v>0.10410958904109589</v>
      </c>
      <c r="O5279" s="269">
        <f>'Data and Parameter'!$E$4*'Data and Parameter'!$E$5*('Data and Parameter'!$E$6+'Data and Parameter'!$E$7)*'Data and Parameter'!$E$19*'Data and Parameter'!$E$14*'ER calculations'!N5279</f>
        <v>0.53905333080220053</v>
      </c>
    </row>
    <row r="5280" spans="1:15" ht="15">
      <c r="A5280" s="284">
        <v>5276</v>
      </c>
      <c r="B5280" s="287"/>
      <c r="C5280" s="287"/>
      <c r="D5280" s="284" t="s">
        <v>119</v>
      </c>
      <c r="E5280" s="287"/>
      <c r="F5280" s="285" t="s">
        <v>5401</v>
      </c>
      <c r="G5280" s="266" t="s">
        <v>121</v>
      </c>
      <c r="H5280" s="266">
        <f>IF(G5280="Traditional Stove",0.1,0.2)</f>
        <v>0.1</v>
      </c>
      <c r="I5280" s="266">
        <f>YEAR(J5280)</f>
        <v>2023</v>
      </c>
      <c r="J5280" s="267">
        <v>44968</v>
      </c>
      <c r="K5280" s="267">
        <f>J5280+1</f>
        <v>44969</v>
      </c>
      <c r="L5280" s="266">
        <f>IF(M5280&lt;=365,1,2)</f>
        <v>1</v>
      </c>
      <c r="M5280" s="266">
        <f>IF(K5280&lt;$C$1,$C$2-$C$1+1,$C$2-K5280+1)</f>
        <v>78</v>
      </c>
      <c r="N5280" s="268">
        <f>M5280/365</f>
        <v>0.21369863013698631</v>
      </c>
      <c r="O5280" s="269">
        <f>'Data and Parameter'!$E$4*'Data and Parameter'!$E$5*('Data and Parameter'!$E$6+'Data and Parameter'!$E$7)*'Data and Parameter'!$E$19*'Data and Parameter'!$E$14*'ER calculations'!N5280</f>
        <v>1.1064778895413589</v>
      </c>
    </row>
    <row r="5281" spans="1:15" ht="15">
      <c r="A5281" s="284">
        <v>5277</v>
      </c>
      <c r="B5281" s="287"/>
      <c r="C5281" s="287"/>
      <c r="D5281" s="284" t="s">
        <v>588</v>
      </c>
      <c r="E5281" s="287"/>
      <c r="F5281" s="285" t="s">
        <v>5402</v>
      </c>
      <c r="G5281" s="266" t="s">
        <v>121</v>
      </c>
      <c r="H5281" s="266">
        <f>IF(G5281="Traditional Stove",0.1,0.2)</f>
        <v>0.1</v>
      </c>
      <c r="I5281" s="266">
        <f>YEAR(J5281)</f>
        <v>2023</v>
      </c>
      <c r="J5281" s="267">
        <v>45015</v>
      </c>
      <c r="K5281" s="267">
        <f>J5281+1</f>
        <v>45016</v>
      </c>
      <c r="L5281" s="266">
        <f>IF(M5281&lt;=365,1,2)</f>
        <v>1</v>
      </c>
      <c r="M5281" s="266">
        <f>IF(K5281&lt;$C$1,$C$2-$C$1+1,$C$2-K5281+1)</f>
        <v>31</v>
      </c>
      <c r="N5281" s="268">
        <f>M5281/365</f>
        <v>8.4931506849315067E-2</v>
      </c>
      <c r="O5281" s="269">
        <f>'Data and Parameter'!$E$4*'Data and Parameter'!$E$5*('Data and Parameter'!$E$6+'Data and Parameter'!$E$7)*'Data and Parameter'!$E$19*'Data and Parameter'!$E$14*'ER calculations'!N5281</f>
        <v>0.43975403302284777</v>
      </c>
    </row>
    <row r="5282" spans="1:15" ht="15">
      <c r="A5282" s="284">
        <v>5278</v>
      </c>
      <c r="B5282" s="287"/>
      <c r="C5282" s="287"/>
      <c r="D5282" s="284" t="s">
        <v>588</v>
      </c>
      <c r="E5282" s="287"/>
      <c r="F5282" s="285" t="s">
        <v>5403</v>
      </c>
      <c r="G5282" s="266" t="s">
        <v>121</v>
      </c>
      <c r="H5282" s="266">
        <f>IF(G5282="Traditional Stove",0.1,0.2)</f>
        <v>0.1</v>
      </c>
      <c r="I5282" s="266">
        <f>YEAR(J5282)</f>
        <v>2023</v>
      </c>
      <c r="J5282" s="267">
        <v>45015</v>
      </c>
      <c r="K5282" s="267">
        <f>J5282+1</f>
        <v>45016</v>
      </c>
      <c r="L5282" s="266">
        <f>IF(M5282&lt;=365,1,2)</f>
        <v>1</v>
      </c>
      <c r="M5282" s="266">
        <f>IF(K5282&lt;$C$1,$C$2-$C$1+1,$C$2-K5282+1)</f>
        <v>31</v>
      </c>
      <c r="N5282" s="268">
        <f>M5282/365</f>
        <v>8.4931506849315067E-2</v>
      </c>
      <c r="O5282" s="269">
        <f>'Data and Parameter'!$E$4*'Data and Parameter'!$E$5*('Data and Parameter'!$E$6+'Data and Parameter'!$E$7)*'Data and Parameter'!$E$19*'Data and Parameter'!$E$14*'ER calculations'!N5282</f>
        <v>0.43975403302284777</v>
      </c>
    </row>
    <row r="5283" spans="1:15" ht="15">
      <c r="A5283" s="284">
        <v>5279</v>
      </c>
      <c r="B5283" s="287"/>
      <c r="C5283" s="287"/>
      <c r="D5283" s="284" t="s">
        <v>119</v>
      </c>
      <c r="E5283" s="287"/>
      <c r="F5283" s="285" t="s">
        <v>5404</v>
      </c>
      <c r="G5283" s="266" t="s">
        <v>121</v>
      </c>
      <c r="H5283" s="266">
        <f>IF(G5283="Traditional Stove",0.1,0.2)</f>
        <v>0.1</v>
      </c>
      <c r="I5283" s="266">
        <f>YEAR(J5283)</f>
        <v>2023</v>
      </c>
      <c r="J5283" s="267">
        <v>44968</v>
      </c>
      <c r="K5283" s="267">
        <f>J5283+1</f>
        <v>44969</v>
      </c>
      <c r="L5283" s="266">
        <f>IF(M5283&lt;=365,1,2)</f>
        <v>1</v>
      </c>
      <c r="M5283" s="266">
        <f>IF(K5283&lt;$C$1,$C$2-$C$1+1,$C$2-K5283+1)</f>
        <v>78</v>
      </c>
      <c r="N5283" s="268">
        <f>M5283/365</f>
        <v>0.21369863013698631</v>
      </c>
      <c r="O5283" s="269">
        <f>'Data and Parameter'!$E$4*'Data and Parameter'!$E$5*('Data and Parameter'!$E$6+'Data and Parameter'!$E$7)*'Data and Parameter'!$E$19*'Data and Parameter'!$E$14*'ER calculations'!N5283</f>
        <v>1.1064778895413589</v>
      </c>
    </row>
    <row r="5284" spans="1:15" ht="15">
      <c r="A5284" s="284">
        <v>5280</v>
      </c>
      <c r="B5284" s="287"/>
      <c r="C5284" s="287"/>
      <c r="D5284" s="284" t="s">
        <v>588</v>
      </c>
      <c r="E5284" s="287"/>
      <c r="F5284" s="285" t="s">
        <v>5405</v>
      </c>
      <c r="G5284" s="266" t="s">
        <v>121</v>
      </c>
      <c r="H5284" s="266">
        <f>IF(G5284="Traditional Stove",0.1,0.2)</f>
        <v>0.1</v>
      </c>
      <c r="I5284" s="266">
        <f>YEAR(J5284)</f>
        <v>2023</v>
      </c>
      <c r="J5284" s="267">
        <v>45014</v>
      </c>
      <c r="K5284" s="267">
        <f>J5284+1</f>
        <v>45015</v>
      </c>
      <c r="L5284" s="266">
        <f>IF(M5284&lt;=365,1,2)</f>
        <v>1</v>
      </c>
      <c r="M5284" s="266">
        <f>IF(K5284&lt;$C$1,$C$2-$C$1+1,$C$2-K5284+1)</f>
        <v>32</v>
      </c>
      <c r="N5284" s="268">
        <f>M5284/365</f>
        <v>8.7671232876712329E-2</v>
      </c>
      <c r="O5284" s="269">
        <f>'Data and Parameter'!$E$4*'Data and Parameter'!$E$5*('Data and Parameter'!$E$6+'Data and Parameter'!$E$7)*'Data and Parameter'!$E$19*'Data and Parameter'!$E$14*'ER calculations'!N5284</f>
        <v>0.45393964699132677</v>
      </c>
    </row>
    <row r="5285" spans="1:15" ht="15">
      <c r="A5285" s="284">
        <v>5281</v>
      </c>
      <c r="B5285" s="287"/>
      <c r="C5285" s="287"/>
      <c r="D5285" s="284" t="s">
        <v>119</v>
      </c>
      <c r="E5285" s="287"/>
      <c r="F5285" s="285" t="s">
        <v>5406</v>
      </c>
      <c r="G5285" s="266" t="s">
        <v>121</v>
      </c>
      <c r="H5285" s="266">
        <f>IF(G5285="Traditional Stove",0.1,0.2)</f>
        <v>0.1</v>
      </c>
      <c r="I5285" s="266">
        <f>YEAR(J5285)</f>
        <v>2023</v>
      </c>
      <c r="J5285" s="267">
        <v>44968</v>
      </c>
      <c r="K5285" s="267">
        <f>J5285+1</f>
        <v>44969</v>
      </c>
      <c r="L5285" s="266">
        <f>IF(M5285&lt;=365,1,2)</f>
        <v>1</v>
      </c>
      <c r="M5285" s="266">
        <f>IF(K5285&lt;$C$1,$C$2-$C$1+1,$C$2-K5285+1)</f>
        <v>78</v>
      </c>
      <c r="N5285" s="268">
        <f>M5285/365</f>
        <v>0.21369863013698631</v>
      </c>
      <c r="O5285" s="269">
        <f>'Data and Parameter'!$E$4*'Data and Parameter'!$E$5*('Data and Parameter'!$E$6+'Data and Parameter'!$E$7)*'Data and Parameter'!$E$19*'Data and Parameter'!$E$14*'ER calculations'!N5285</f>
        <v>1.1064778895413589</v>
      </c>
    </row>
    <row r="5286" spans="1:15" ht="15">
      <c r="A5286" s="284">
        <v>5282</v>
      </c>
      <c r="B5286" s="287"/>
      <c r="C5286" s="287"/>
      <c r="D5286" s="284" t="s">
        <v>119</v>
      </c>
      <c r="E5286" s="287"/>
      <c r="F5286" s="285" t="s">
        <v>5407</v>
      </c>
      <c r="G5286" s="266" t="s">
        <v>121</v>
      </c>
      <c r="H5286" s="266">
        <f>IF(G5286="Traditional Stove",0.1,0.2)</f>
        <v>0.1</v>
      </c>
      <c r="I5286" s="266">
        <f>YEAR(J5286)</f>
        <v>2023</v>
      </c>
      <c r="J5286" s="267">
        <v>44968</v>
      </c>
      <c r="K5286" s="267">
        <f>J5286+1</f>
        <v>44969</v>
      </c>
      <c r="L5286" s="266">
        <f>IF(M5286&lt;=365,1,2)</f>
        <v>1</v>
      </c>
      <c r="M5286" s="266">
        <f>IF(K5286&lt;$C$1,$C$2-$C$1+1,$C$2-K5286+1)</f>
        <v>78</v>
      </c>
      <c r="N5286" s="268">
        <f>M5286/365</f>
        <v>0.21369863013698631</v>
      </c>
      <c r="O5286" s="269">
        <f>'Data and Parameter'!$E$4*'Data and Parameter'!$E$5*('Data and Parameter'!$E$6+'Data and Parameter'!$E$7)*'Data and Parameter'!$E$19*'Data and Parameter'!$E$14*'ER calculations'!N5286</f>
        <v>1.1064778895413589</v>
      </c>
    </row>
    <row r="5287" spans="1:15" ht="15">
      <c r="A5287" s="284">
        <v>5283</v>
      </c>
      <c r="B5287" s="287"/>
      <c r="C5287" s="287"/>
      <c r="D5287" s="284" t="s">
        <v>119</v>
      </c>
      <c r="E5287" s="287"/>
      <c r="F5287" s="285" t="s">
        <v>5408</v>
      </c>
      <c r="G5287" s="266" t="s">
        <v>121</v>
      </c>
      <c r="H5287" s="266">
        <f>IF(G5287="Traditional Stove",0.1,0.2)</f>
        <v>0.1</v>
      </c>
      <c r="I5287" s="266">
        <f>YEAR(J5287)</f>
        <v>2023</v>
      </c>
      <c r="J5287" s="267">
        <v>44968</v>
      </c>
      <c r="K5287" s="267">
        <f>J5287+1</f>
        <v>44969</v>
      </c>
      <c r="L5287" s="266">
        <f>IF(M5287&lt;=365,1,2)</f>
        <v>1</v>
      </c>
      <c r="M5287" s="266">
        <f>IF(K5287&lt;$C$1,$C$2-$C$1+1,$C$2-K5287+1)</f>
        <v>78</v>
      </c>
      <c r="N5287" s="268">
        <f>M5287/365</f>
        <v>0.21369863013698631</v>
      </c>
      <c r="O5287" s="269">
        <f>'Data and Parameter'!$E$4*'Data and Parameter'!$E$5*('Data and Parameter'!$E$6+'Data and Parameter'!$E$7)*'Data and Parameter'!$E$19*'Data and Parameter'!$E$14*'ER calculations'!N5287</f>
        <v>1.1064778895413589</v>
      </c>
    </row>
    <row r="5288" spans="1:15" ht="15">
      <c r="A5288" s="284">
        <v>5284</v>
      </c>
      <c r="B5288" s="287"/>
      <c r="C5288" s="287"/>
      <c r="D5288" s="284" t="s">
        <v>119</v>
      </c>
      <c r="E5288" s="287"/>
      <c r="F5288" s="285" t="s">
        <v>5409</v>
      </c>
      <c r="G5288" s="266" t="s">
        <v>121</v>
      </c>
      <c r="H5288" s="266">
        <f>IF(G5288="Traditional Stove",0.1,0.2)</f>
        <v>0.1</v>
      </c>
      <c r="I5288" s="266">
        <f>YEAR(J5288)</f>
        <v>2023</v>
      </c>
      <c r="J5288" s="267">
        <v>45021</v>
      </c>
      <c r="K5288" s="267">
        <f>J5288+1</f>
        <v>45022</v>
      </c>
      <c r="L5288" s="266">
        <f>IF(M5288&lt;=365,1,2)</f>
        <v>1</v>
      </c>
      <c r="M5288" s="266">
        <f>IF(K5288&lt;$C$1,$C$2-$C$1+1,$C$2-K5288+1)</f>
        <v>25</v>
      </c>
      <c r="N5288" s="268">
        <f>M5288/365</f>
        <v>6.8493150684931503E-2</v>
      </c>
      <c r="O5288" s="269">
        <f>'Data and Parameter'!$E$4*'Data and Parameter'!$E$5*('Data and Parameter'!$E$6+'Data and Parameter'!$E$7)*'Data and Parameter'!$E$19*'Data and Parameter'!$E$14*'ER calculations'!N5288</f>
        <v>0.35464034921197402</v>
      </c>
    </row>
    <row r="5289" spans="1:15" ht="15">
      <c r="A5289" s="284">
        <v>5285</v>
      </c>
      <c r="B5289" s="287"/>
      <c r="C5289" s="287"/>
      <c r="D5289" s="284" t="s">
        <v>119</v>
      </c>
      <c r="E5289" s="287"/>
      <c r="F5289" s="285" t="s">
        <v>5410</v>
      </c>
      <c r="G5289" s="266" t="s">
        <v>121</v>
      </c>
      <c r="H5289" s="266">
        <f>IF(G5289="Traditional Stove",0.1,0.2)</f>
        <v>0.1</v>
      </c>
      <c r="I5289" s="266">
        <f>YEAR(J5289)</f>
        <v>2023</v>
      </c>
      <c r="J5289" s="267">
        <v>45021</v>
      </c>
      <c r="K5289" s="267">
        <f>J5289+1</f>
        <v>45022</v>
      </c>
      <c r="L5289" s="266">
        <f>IF(M5289&lt;=365,1,2)</f>
        <v>1</v>
      </c>
      <c r="M5289" s="266">
        <f>IF(K5289&lt;$C$1,$C$2-$C$1+1,$C$2-K5289+1)</f>
        <v>25</v>
      </c>
      <c r="N5289" s="268">
        <f>M5289/365</f>
        <v>6.8493150684931503E-2</v>
      </c>
      <c r="O5289" s="269">
        <f>'Data and Parameter'!$E$4*'Data and Parameter'!$E$5*('Data and Parameter'!$E$6+'Data and Parameter'!$E$7)*'Data and Parameter'!$E$19*'Data and Parameter'!$E$14*'ER calculations'!N5289</f>
        <v>0.35464034921197402</v>
      </c>
    </row>
    <row r="5290" spans="1:15" ht="15">
      <c r="A5290" s="284">
        <v>5286</v>
      </c>
      <c r="B5290" s="287"/>
      <c r="C5290" s="287"/>
      <c r="D5290" s="284" t="s">
        <v>119</v>
      </c>
      <c r="E5290" s="287"/>
      <c r="F5290" s="285" t="s">
        <v>5411</v>
      </c>
      <c r="G5290" s="266" t="s">
        <v>121</v>
      </c>
      <c r="H5290" s="266">
        <f>IF(G5290="Traditional Stove",0.1,0.2)</f>
        <v>0.1</v>
      </c>
      <c r="I5290" s="266">
        <f>YEAR(J5290)</f>
        <v>2023</v>
      </c>
      <c r="J5290" s="267">
        <v>44966</v>
      </c>
      <c r="K5290" s="267">
        <f>J5290+1</f>
        <v>44967</v>
      </c>
      <c r="L5290" s="266">
        <f>IF(M5290&lt;=365,1,2)</f>
        <v>1</v>
      </c>
      <c r="M5290" s="266">
        <f>IF(K5290&lt;$C$1,$C$2-$C$1+1,$C$2-K5290+1)</f>
        <v>80</v>
      </c>
      <c r="N5290" s="268">
        <f>M5290/365</f>
        <v>0.21917808219178081</v>
      </c>
      <c r="O5290" s="269">
        <f>'Data and Parameter'!$E$4*'Data and Parameter'!$E$5*('Data and Parameter'!$E$6+'Data and Parameter'!$E$7)*'Data and Parameter'!$E$19*'Data and Parameter'!$E$14*'ER calculations'!N5290</f>
        <v>1.1348491174783168</v>
      </c>
    </row>
    <row r="5291" spans="1:15" ht="15">
      <c r="A5291" s="284">
        <v>5287</v>
      </c>
      <c r="B5291" s="287"/>
      <c r="C5291" s="287"/>
      <c r="D5291" s="284" t="s">
        <v>119</v>
      </c>
      <c r="E5291" s="287"/>
      <c r="F5291" s="285" t="s">
        <v>5412</v>
      </c>
      <c r="G5291" s="266" t="s">
        <v>121</v>
      </c>
      <c r="H5291" s="266">
        <f>IF(G5291="Traditional Stove",0.1,0.2)</f>
        <v>0.1</v>
      </c>
      <c r="I5291" s="266">
        <f>YEAR(J5291)</f>
        <v>2023</v>
      </c>
      <c r="J5291" s="267">
        <v>45008</v>
      </c>
      <c r="K5291" s="267">
        <f>J5291+1</f>
        <v>45009</v>
      </c>
      <c r="L5291" s="266">
        <f>IF(M5291&lt;=365,1,2)</f>
        <v>1</v>
      </c>
      <c r="M5291" s="266">
        <f>IF(K5291&lt;$C$1,$C$2-$C$1+1,$C$2-K5291+1)</f>
        <v>38</v>
      </c>
      <c r="N5291" s="268">
        <f>M5291/365</f>
        <v>0.10410958904109589</v>
      </c>
      <c r="O5291" s="269">
        <f>'Data and Parameter'!$E$4*'Data and Parameter'!$E$5*('Data and Parameter'!$E$6+'Data and Parameter'!$E$7)*'Data and Parameter'!$E$19*'Data and Parameter'!$E$14*'ER calculations'!N5291</f>
        <v>0.53905333080220053</v>
      </c>
    </row>
    <row r="5292" spans="1:15" ht="15">
      <c r="A5292" s="284">
        <v>5288</v>
      </c>
      <c r="B5292" s="287"/>
      <c r="C5292" s="287"/>
      <c r="D5292" s="284" t="s">
        <v>119</v>
      </c>
      <c r="E5292" s="287"/>
      <c r="F5292" s="285" t="s">
        <v>5413</v>
      </c>
      <c r="G5292" s="266" t="s">
        <v>121</v>
      </c>
      <c r="H5292" s="266">
        <f>IF(G5292="Traditional Stove",0.1,0.2)</f>
        <v>0.1</v>
      </c>
      <c r="I5292" s="266">
        <f>YEAR(J5292)</f>
        <v>2023</v>
      </c>
      <c r="J5292" s="267">
        <v>45008</v>
      </c>
      <c r="K5292" s="267">
        <f>J5292+1</f>
        <v>45009</v>
      </c>
      <c r="L5292" s="266">
        <f>IF(M5292&lt;=365,1,2)</f>
        <v>1</v>
      </c>
      <c r="M5292" s="266">
        <f>IF(K5292&lt;$C$1,$C$2-$C$1+1,$C$2-K5292+1)</f>
        <v>38</v>
      </c>
      <c r="N5292" s="268">
        <f>M5292/365</f>
        <v>0.10410958904109589</v>
      </c>
      <c r="O5292" s="269">
        <f>'Data and Parameter'!$E$4*'Data and Parameter'!$E$5*('Data and Parameter'!$E$6+'Data and Parameter'!$E$7)*'Data and Parameter'!$E$19*'Data and Parameter'!$E$14*'ER calculations'!N5292</f>
        <v>0.53905333080220053</v>
      </c>
    </row>
    <row r="5293" spans="1:15" ht="15">
      <c r="A5293" s="284">
        <v>5289</v>
      </c>
      <c r="B5293" s="287"/>
      <c r="C5293" s="287"/>
      <c r="D5293" s="284" t="s">
        <v>119</v>
      </c>
      <c r="E5293" s="287"/>
      <c r="F5293" s="285" t="s">
        <v>5414</v>
      </c>
      <c r="G5293" s="266" t="s">
        <v>121</v>
      </c>
      <c r="H5293" s="266">
        <f>IF(G5293="Traditional Stove",0.1,0.2)</f>
        <v>0.1</v>
      </c>
      <c r="I5293" s="266">
        <f>YEAR(J5293)</f>
        <v>2023</v>
      </c>
      <c r="J5293" s="267">
        <v>45008</v>
      </c>
      <c r="K5293" s="267">
        <f>J5293+1</f>
        <v>45009</v>
      </c>
      <c r="L5293" s="266">
        <f>IF(M5293&lt;=365,1,2)</f>
        <v>1</v>
      </c>
      <c r="M5293" s="266">
        <f>IF(K5293&lt;$C$1,$C$2-$C$1+1,$C$2-K5293+1)</f>
        <v>38</v>
      </c>
      <c r="N5293" s="268">
        <f>M5293/365</f>
        <v>0.10410958904109589</v>
      </c>
      <c r="O5293" s="269">
        <f>'Data and Parameter'!$E$4*'Data and Parameter'!$E$5*('Data and Parameter'!$E$6+'Data and Parameter'!$E$7)*'Data and Parameter'!$E$19*'Data and Parameter'!$E$14*'ER calculations'!N5293</f>
        <v>0.53905333080220053</v>
      </c>
    </row>
    <row r="5294" spans="1:15" ht="15">
      <c r="A5294" s="284">
        <v>5290</v>
      </c>
      <c r="B5294" s="287"/>
      <c r="C5294" s="287"/>
      <c r="D5294" s="284" t="s">
        <v>119</v>
      </c>
      <c r="E5294" s="287"/>
      <c r="F5294" s="285" t="s">
        <v>5415</v>
      </c>
      <c r="G5294" s="266" t="s">
        <v>121</v>
      </c>
      <c r="H5294" s="266">
        <f>IF(G5294="Traditional Stove",0.1,0.2)</f>
        <v>0.1</v>
      </c>
      <c r="I5294" s="266">
        <f>YEAR(J5294)</f>
        <v>2023</v>
      </c>
      <c r="J5294" s="267">
        <v>45008</v>
      </c>
      <c r="K5294" s="267">
        <f>J5294+1</f>
        <v>45009</v>
      </c>
      <c r="L5294" s="266">
        <f>IF(M5294&lt;=365,1,2)</f>
        <v>1</v>
      </c>
      <c r="M5294" s="266">
        <f>IF(K5294&lt;$C$1,$C$2-$C$1+1,$C$2-K5294+1)</f>
        <v>38</v>
      </c>
      <c r="N5294" s="268">
        <f>M5294/365</f>
        <v>0.10410958904109589</v>
      </c>
      <c r="O5294" s="269">
        <f>'Data and Parameter'!$E$4*'Data and Parameter'!$E$5*('Data and Parameter'!$E$6+'Data and Parameter'!$E$7)*'Data and Parameter'!$E$19*'Data and Parameter'!$E$14*'ER calculations'!N5294</f>
        <v>0.53905333080220053</v>
      </c>
    </row>
    <row r="5295" spans="1:15" ht="15">
      <c r="A5295" s="284">
        <v>5291</v>
      </c>
      <c r="B5295" s="287"/>
      <c r="C5295" s="287"/>
      <c r="D5295" s="284" t="s">
        <v>119</v>
      </c>
      <c r="E5295" s="287"/>
      <c r="F5295" s="285" t="s">
        <v>5416</v>
      </c>
      <c r="G5295" s="266" t="s">
        <v>121</v>
      </c>
      <c r="H5295" s="266">
        <f>IF(G5295="Traditional Stove",0.1,0.2)</f>
        <v>0.1</v>
      </c>
      <c r="I5295" s="266">
        <f>YEAR(J5295)</f>
        <v>2023</v>
      </c>
      <c r="J5295" s="267">
        <v>45008</v>
      </c>
      <c r="K5295" s="267">
        <f>J5295+1</f>
        <v>45009</v>
      </c>
      <c r="L5295" s="266">
        <f>IF(M5295&lt;=365,1,2)</f>
        <v>1</v>
      </c>
      <c r="M5295" s="266">
        <f>IF(K5295&lt;$C$1,$C$2-$C$1+1,$C$2-K5295+1)</f>
        <v>38</v>
      </c>
      <c r="N5295" s="268">
        <f>M5295/365</f>
        <v>0.10410958904109589</v>
      </c>
      <c r="O5295" s="269">
        <f>'Data and Parameter'!$E$4*'Data and Parameter'!$E$5*('Data and Parameter'!$E$6+'Data and Parameter'!$E$7)*'Data and Parameter'!$E$19*'Data and Parameter'!$E$14*'ER calculations'!N5295</f>
        <v>0.53905333080220053</v>
      </c>
    </row>
    <row r="5296" spans="1:15" ht="15">
      <c r="A5296" s="284">
        <v>5292</v>
      </c>
      <c r="B5296" s="287"/>
      <c r="C5296" s="287"/>
      <c r="D5296" s="284" t="s">
        <v>119</v>
      </c>
      <c r="E5296" s="287"/>
      <c r="F5296" s="285" t="s">
        <v>5417</v>
      </c>
      <c r="G5296" s="266" t="s">
        <v>121</v>
      </c>
      <c r="H5296" s="266">
        <f>IF(G5296="Traditional Stove",0.1,0.2)</f>
        <v>0.1</v>
      </c>
      <c r="I5296" s="266">
        <f>YEAR(J5296)</f>
        <v>2023</v>
      </c>
      <c r="J5296" s="267">
        <v>44966</v>
      </c>
      <c r="K5296" s="267">
        <f>J5296+1</f>
        <v>44967</v>
      </c>
      <c r="L5296" s="266">
        <f>IF(M5296&lt;=365,1,2)</f>
        <v>1</v>
      </c>
      <c r="M5296" s="266">
        <f>IF(K5296&lt;$C$1,$C$2-$C$1+1,$C$2-K5296+1)</f>
        <v>80</v>
      </c>
      <c r="N5296" s="268">
        <f>M5296/365</f>
        <v>0.21917808219178081</v>
      </c>
      <c r="O5296" s="269">
        <f>'Data and Parameter'!$E$4*'Data and Parameter'!$E$5*('Data and Parameter'!$E$6+'Data and Parameter'!$E$7)*'Data and Parameter'!$E$19*'Data and Parameter'!$E$14*'ER calculations'!N5296</f>
        <v>1.1348491174783168</v>
      </c>
    </row>
    <row r="5297" spans="1:15" ht="15">
      <c r="A5297" s="284">
        <v>5293</v>
      </c>
      <c r="B5297" s="287"/>
      <c r="C5297" s="287"/>
      <c r="D5297" s="284" t="s">
        <v>119</v>
      </c>
      <c r="E5297" s="287"/>
      <c r="F5297" s="285" t="s">
        <v>5418</v>
      </c>
      <c r="G5297" s="266" t="s">
        <v>121</v>
      </c>
      <c r="H5297" s="266">
        <f>IF(G5297="Traditional Stove",0.1,0.2)</f>
        <v>0.1</v>
      </c>
      <c r="I5297" s="266">
        <f>YEAR(J5297)</f>
        <v>2023</v>
      </c>
      <c r="J5297" s="267">
        <v>45008</v>
      </c>
      <c r="K5297" s="267">
        <f>J5297+1</f>
        <v>45009</v>
      </c>
      <c r="L5297" s="266">
        <f>IF(M5297&lt;=365,1,2)</f>
        <v>1</v>
      </c>
      <c r="M5297" s="266">
        <f>IF(K5297&lt;$C$1,$C$2-$C$1+1,$C$2-K5297+1)</f>
        <v>38</v>
      </c>
      <c r="N5297" s="268">
        <f>M5297/365</f>
        <v>0.10410958904109589</v>
      </c>
      <c r="O5297" s="269">
        <f>'Data and Parameter'!$E$4*'Data and Parameter'!$E$5*('Data and Parameter'!$E$6+'Data and Parameter'!$E$7)*'Data and Parameter'!$E$19*'Data and Parameter'!$E$14*'ER calculations'!N5297</f>
        <v>0.53905333080220053</v>
      </c>
    </row>
    <row r="5298" spans="1:15" ht="15">
      <c r="A5298" s="284">
        <v>5294</v>
      </c>
      <c r="B5298" s="287"/>
      <c r="C5298" s="287"/>
      <c r="D5298" s="284" t="s">
        <v>119</v>
      </c>
      <c r="E5298" s="287"/>
      <c r="F5298" s="285" t="s">
        <v>5419</v>
      </c>
      <c r="G5298" s="266" t="s">
        <v>121</v>
      </c>
      <c r="H5298" s="266">
        <f>IF(G5298="Traditional Stove",0.1,0.2)</f>
        <v>0.1</v>
      </c>
      <c r="I5298" s="266">
        <f>YEAR(J5298)</f>
        <v>2023</v>
      </c>
      <c r="J5298" s="267">
        <v>45008</v>
      </c>
      <c r="K5298" s="267">
        <f>J5298+1</f>
        <v>45009</v>
      </c>
      <c r="L5298" s="266">
        <f>IF(M5298&lt;=365,1,2)</f>
        <v>1</v>
      </c>
      <c r="M5298" s="266">
        <f>IF(K5298&lt;$C$1,$C$2-$C$1+1,$C$2-K5298+1)</f>
        <v>38</v>
      </c>
      <c r="N5298" s="268">
        <f>M5298/365</f>
        <v>0.10410958904109589</v>
      </c>
      <c r="O5298" s="269">
        <f>'Data and Parameter'!$E$4*'Data and Parameter'!$E$5*('Data and Parameter'!$E$6+'Data and Parameter'!$E$7)*'Data and Parameter'!$E$19*'Data and Parameter'!$E$14*'ER calculations'!N5298</f>
        <v>0.53905333080220053</v>
      </c>
    </row>
    <row r="5299" spans="1:15" ht="15">
      <c r="A5299" s="284">
        <v>5295</v>
      </c>
      <c r="B5299" s="287"/>
      <c r="C5299" s="287"/>
      <c r="D5299" s="284" t="s">
        <v>119</v>
      </c>
      <c r="E5299" s="287"/>
      <c r="F5299" s="285" t="s">
        <v>5420</v>
      </c>
      <c r="G5299" s="266" t="s">
        <v>121</v>
      </c>
      <c r="H5299" s="266">
        <f>IF(G5299="Traditional Stove",0.1,0.2)</f>
        <v>0.1</v>
      </c>
      <c r="I5299" s="266">
        <f>YEAR(J5299)</f>
        <v>2023</v>
      </c>
      <c r="J5299" s="267">
        <v>45008</v>
      </c>
      <c r="K5299" s="267">
        <f>J5299+1</f>
        <v>45009</v>
      </c>
      <c r="L5299" s="266">
        <f>IF(M5299&lt;=365,1,2)</f>
        <v>1</v>
      </c>
      <c r="M5299" s="266">
        <f>IF(K5299&lt;$C$1,$C$2-$C$1+1,$C$2-K5299+1)</f>
        <v>38</v>
      </c>
      <c r="N5299" s="268">
        <f>M5299/365</f>
        <v>0.10410958904109589</v>
      </c>
      <c r="O5299" s="269">
        <f>'Data and Parameter'!$E$4*'Data and Parameter'!$E$5*('Data and Parameter'!$E$6+'Data and Parameter'!$E$7)*'Data and Parameter'!$E$19*'Data and Parameter'!$E$14*'ER calculations'!N5299</f>
        <v>0.53905333080220053</v>
      </c>
    </row>
    <row r="5300" spans="1:15" ht="15">
      <c r="A5300" s="284">
        <v>5296</v>
      </c>
      <c r="B5300" s="287"/>
      <c r="C5300" s="287"/>
      <c r="D5300" s="284" t="s">
        <v>119</v>
      </c>
      <c r="E5300" s="287"/>
      <c r="F5300" s="285" t="s">
        <v>5421</v>
      </c>
      <c r="G5300" s="266" t="s">
        <v>121</v>
      </c>
      <c r="H5300" s="266">
        <f>IF(G5300="Traditional Stove",0.1,0.2)</f>
        <v>0.1</v>
      </c>
      <c r="I5300" s="266">
        <f>YEAR(J5300)</f>
        <v>2023</v>
      </c>
      <c r="J5300" s="267">
        <v>44966</v>
      </c>
      <c r="K5300" s="267">
        <f>J5300+1</f>
        <v>44967</v>
      </c>
      <c r="L5300" s="266">
        <f>IF(M5300&lt;=365,1,2)</f>
        <v>1</v>
      </c>
      <c r="M5300" s="266">
        <f>IF(K5300&lt;$C$1,$C$2-$C$1+1,$C$2-K5300+1)</f>
        <v>80</v>
      </c>
      <c r="N5300" s="268">
        <f>M5300/365</f>
        <v>0.21917808219178081</v>
      </c>
      <c r="O5300" s="269">
        <f>'Data and Parameter'!$E$4*'Data and Parameter'!$E$5*('Data and Parameter'!$E$6+'Data and Parameter'!$E$7)*'Data and Parameter'!$E$19*'Data and Parameter'!$E$14*'ER calculations'!N5300</f>
        <v>1.1348491174783168</v>
      </c>
    </row>
    <row r="5301" spans="1:15" ht="15">
      <c r="A5301" s="284">
        <v>5297</v>
      </c>
      <c r="B5301" s="287"/>
      <c r="C5301" s="287"/>
      <c r="D5301" s="284" t="s">
        <v>119</v>
      </c>
      <c r="E5301" s="287"/>
      <c r="F5301" s="285" t="s">
        <v>5422</v>
      </c>
      <c r="G5301" s="266" t="s">
        <v>121</v>
      </c>
      <c r="H5301" s="266">
        <f>IF(G5301="Traditional Stove",0.1,0.2)</f>
        <v>0.1</v>
      </c>
      <c r="I5301" s="266">
        <f>YEAR(J5301)</f>
        <v>2023</v>
      </c>
      <c r="J5301" s="267">
        <v>45008</v>
      </c>
      <c r="K5301" s="267">
        <f>J5301+1</f>
        <v>45009</v>
      </c>
      <c r="L5301" s="266">
        <f>IF(M5301&lt;=365,1,2)</f>
        <v>1</v>
      </c>
      <c r="M5301" s="266">
        <f>IF(K5301&lt;$C$1,$C$2-$C$1+1,$C$2-K5301+1)</f>
        <v>38</v>
      </c>
      <c r="N5301" s="268">
        <f>M5301/365</f>
        <v>0.10410958904109589</v>
      </c>
      <c r="O5301" s="269">
        <f>'Data and Parameter'!$E$4*'Data and Parameter'!$E$5*('Data and Parameter'!$E$6+'Data and Parameter'!$E$7)*'Data and Parameter'!$E$19*'Data and Parameter'!$E$14*'ER calculations'!N5301</f>
        <v>0.53905333080220053</v>
      </c>
    </row>
    <row r="5302" spans="1:15" ht="15">
      <c r="A5302" s="284">
        <v>5298</v>
      </c>
      <c r="B5302" s="287"/>
      <c r="C5302" s="287"/>
      <c r="D5302" s="284" t="s">
        <v>119</v>
      </c>
      <c r="E5302" s="287"/>
      <c r="F5302" s="285" t="s">
        <v>5423</v>
      </c>
      <c r="G5302" s="266" t="s">
        <v>121</v>
      </c>
      <c r="H5302" s="266">
        <f>IF(G5302="Traditional Stove",0.1,0.2)</f>
        <v>0.1</v>
      </c>
      <c r="I5302" s="266">
        <f>YEAR(J5302)</f>
        <v>2023</v>
      </c>
      <c r="J5302" s="267">
        <v>45008</v>
      </c>
      <c r="K5302" s="267">
        <f>J5302+1</f>
        <v>45009</v>
      </c>
      <c r="L5302" s="266">
        <f>IF(M5302&lt;=365,1,2)</f>
        <v>1</v>
      </c>
      <c r="M5302" s="266">
        <f>IF(K5302&lt;$C$1,$C$2-$C$1+1,$C$2-K5302+1)</f>
        <v>38</v>
      </c>
      <c r="N5302" s="268">
        <f>M5302/365</f>
        <v>0.10410958904109589</v>
      </c>
      <c r="O5302" s="269">
        <f>'Data and Parameter'!$E$4*'Data and Parameter'!$E$5*('Data and Parameter'!$E$6+'Data and Parameter'!$E$7)*'Data and Parameter'!$E$19*'Data and Parameter'!$E$14*'ER calculations'!N5302</f>
        <v>0.53905333080220053</v>
      </c>
    </row>
    <row r="5303" spans="1:15" ht="15">
      <c r="A5303" s="284">
        <v>5299</v>
      </c>
      <c r="B5303" s="287"/>
      <c r="C5303" s="287"/>
      <c r="D5303" s="284" t="s">
        <v>119</v>
      </c>
      <c r="E5303" s="287"/>
      <c r="F5303" s="285" t="s">
        <v>5424</v>
      </c>
      <c r="G5303" s="266" t="s">
        <v>121</v>
      </c>
      <c r="H5303" s="266">
        <f>IF(G5303="Traditional Stove",0.1,0.2)</f>
        <v>0.1</v>
      </c>
      <c r="I5303" s="266">
        <f>YEAR(J5303)</f>
        <v>2023</v>
      </c>
      <c r="J5303" s="267">
        <v>44968</v>
      </c>
      <c r="K5303" s="267">
        <f>J5303+1</f>
        <v>44969</v>
      </c>
      <c r="L5303" s="266">
        <f>IF(M5303&lt;=365,1,2)</f>
        <v>1</v>
      </c>
      <c r="M5303" s="266">
        <f>IF(K5303&lt;$C$1,$C$2-$C$1+1,$C$2-K5303+1)</f>
        <v>78</v>
      </c>
      <c r="N5303" s="268">
        <f>M5303/365</f>
        <v>0.21369863013698631</v>
      </c>
      <c r="O5303" s="269">
        <f>'Data and Parameter'!$E$4*'Data and Parameter'!$E$5*('Data and Parameter'!$E$6+'Data and Parameter'!$E$7)*'Data and Parameter'!$E$19*'Data and Parameter'!$E$14*'ER calculations'!N5303</f>
        <v>1.1064778895413589</v>
      </c>
    </row>
    <row r="5304" spans="1:15" ht="15">
      <c r="A5304" s="284">
        <v>5300</v>
      </c>
      <c r="B5304" s="287"/>
      <c r="C5304" s="287"/>
      <c r="D5304" s="284" t="s">
        <v>119</v>
      </c>
      <c r="E5304" s="287"/>
      <c r="F5304" s="285" t="s">
        <v>5425</v>
      </c>
      <c r="G5304" s="266" t="s">
        <v>121</v>
      </c>
      <c r="H5304" s="266">
        <f>IF(G5304="Traditional Stove",0.1,0.2)</f>
        <v>0.1</v>
      </c>
      <c r="I5304" s="266">
        <f>YEAR(J5304)</f>
        <v>2023</v>
      </c>
      <c r="J5304" s="267">
        <v>44966</v>
      </c>
      <c r="K5304" s="267">
        <f>J5304+1</f>
        <v>44967</v>
      </c>
      <c r="L5304" s="266">
        <f>IF(M5304&lt;=365,1,2)</f>
        <v>1</v>
      </c>
      <c r="M5304" s="266">
        <f>IF(K5304&lt;$C$1,$C$2-$C$1+1,$C$2-K5304+1)</f>
        <v>80</v>
      </c>
      <c r="N5304" s="268">
        <f>M5304/365</f>
        <v>0.21917808219178081</v>
      </c>
      <c r="O5304" s="269">
        <f>'Data and Parameter'!$E$4*'Data and Parameter'!$E$5*('Data and Parameter'!$E$6+'Data and Parameter'!$E$7)*'Data and Parameter'!$E$19*'Data and Parameter'!$E$14*'ER calculations'!N5304</f>
        <v>1.1348491174783168</v>
      </c>
    </row>
    <row r="5305" spans="1:15" ht="15">
      <c r="A5305" s="284">
        <v>5301</v>
      </c>
      <c r="B5305" s="287"/>
      <c r="C5305" s="287"/>
      <c r="D5305" s="284" t="s">
        <v>119</v>
      </c>
      <c r="E5305" s="287"/>
      <c r="F5305" s="285" t="s">
        <v>5426</v>
      </c>
      <c r="G5305" s="266" t="s">
        <v>121</v>
      </c>
      <c r="H5305" s="266">
        <f>IF(G5305="Traditional Stove",0.1,0.2)</f>
        <v>0.1</v>
      </c>
      <c r="I5305" s="266">
        <f>YEAR(J5305)</f>
        <v>2023</v>
      </c>
      <c r="J5305" s="267">
        <v>45008</v>
      </c>
      <c r="K5305" s="267">
        <f>J5305+1</f>
        <v>45009</v>
      </c>
      <c r="L5305" s="266">
        <f>IF(M5305&lt;=365,1,2)</f>
        <v>1</v>
      </c>
      <c r="M5305" s="266">
        <f>IF(K5305&lt;$C$1,$C$2-$C$1+1,$C$2-K5305+1)</f>
        <v>38</v>
      </c>
      <c r="N5305" s="268">
        <f>M5305/365</f>
        <v>0.10410958904109589</v>
      </c>
      <c r="O5305" s="269">
        <f>'Data and Parameter'!$E$4*'Data and Parameter'!$E$5*('Data and Parameter'!$E$6+'Data and Parameter'!$E$7)*'Data and Parameter'!$E$19*'Data and Parameter'!$E$14*'ER calculations'!N5305</f>
        <v>0.53905333080220053</v>
      </c>
    </row>
    <row r="5306" spans="1:15" ht="15">
      <c r="A5306" s="284">
        <v>5302</v>
      </c>
      <c r="B5306" s="287"/>
      <c r="C5306" s="287"/>
      <c r="D5306" s="284" t="s">
        <v>119</v>
      </c>
      <c r="E5306" s="287"/>
      <c r="F5306" s="285" t="s">
        <v>5427</v>
      </c>
      <c r="G5306" s="266" t="s">
        <v>121</v>
      </c>
      <c r="H5306" s="266">
        <f>IF(G5306="Traditional Stove",0.1,0.2)</f>
        <v>0.1</v>
      </c>
      <c r="I5306" s="266">
        <f>YEAR(J5306)</f>
        <v>2023</v>
      </c>
      <c r="J5306" s="267">
        <v>45008</v>
      </c>
      <c r="K5306" s="267">
        <f>J5306+1</f>
        <v>45009</v>
      </c>
      <c r="L5306" s="266">
        <f>IF(M5306&lt;=365,1,2)</f>
        <v>1</v>
      </c>
      <c r="M5306" s="266">
        <f>IF(K5306&lt;$C$1,$C$2-$C$1+1,$C$2-K5306+1)</f>
        <v>38</v>
      </c>
      <c r="N5306" s="268">
        <f>M5306/365</f>
        <v>0.10410958904109589</v>
      </c>
      <c r="O5306" s="269">
        <f>'Data and Parameter'!$E$4*'Data and Parameter'!$E$5*('Data and Parameter'!$E$6+'Data and Parameter'!$E$7)*'Data and Parameter'!$E$19*'Data and Parameter'!$E$14*'ER calculations'!N5306</f>
        <v>0.53905333080220053</v>
      </c>
    </row>
    <row r="5307" spans="1:15" ht="15">
      <c r="A5307" s="284">
        <v>5303</v>
      </c>
      <c r="B5307" s="287"/>
      <c r="C5307" s="287"/>
      <c r="D5307" s="284" t="s">
        <v>119</v>
      </c>
      <c r="E5307" s="287"/>
      <c r="F5307" s="285" t="s">
        <v>5428</v>
      </c>
      <c r="G5307" s="266" t="s">
        <v>121</v>
      </c>
      <c r="H5307" s="266">
        <f>IF(G5307="Traditional Stove",0.1,0.2)</f>
        <v>0.1</v>
      </c>
      <c r="I5307" s="266">
        <f>YEAR(J5307)</f>
        <v>2023</v>
      </c>
      <c r="J5307" s="267">
        <v>45008</v>
      </c>
      <c r="K5307" s="267">
        <f>J5307+1</f>
        <v>45009</v>
      </c>
      <c r="L5307" s="266">
        <f>IF(M5307&lt;=365,1,2)</f>
        <v>1</v>
      </c>
      <c r="M5307" s="266">
        <f>IF(K5307&lt;$C$1,$C$2-$C$1+1,$C$2-K5307+1)</f>
        <v>38</v>
      </c>
      <c r="N5307" s="268">
        <f>M5307/365</f>
        <v>0.10410958904109589</v>
      </c>
      <c r="O5307" s="269">
        <f>'Data and Parameter'!$E$4*'Data and Parameter'!$E$5*('Data and Parameter'!$E$6+'Data and Parameter'!$E$7)*'Data and Parameter'!$E$19*'Data and Parameter'!$E$14*'ER calculations'!N5307</f>
        <v>0.53905333080220053</v>
      </c>
    </row>
    <row r="5308" spans="1:15" ht="15">
      <c r="A5308" s="284">
        <v>5304</v>
      </c>
      <c r="B5308" s="287"/>
      <c r="C5308" s="287"/>
      <c r="D5308" s="284" t="s">
        <v>119</v>
      </c>
      <c r="E5308" s="287"/>
      <c r="F5308" s="285" t="s">
        <v>5429</v>
      </c>
      <c r="G5308" s="266" t="s">
        <v>121</v>
      </c>
      <c r="H5308" s="266">
        <f>IF(G5308="Traditional Stove",0.1,0.2)</f>
        <v>0.1</v>
      </c>
      <c r="I5308" s="266">
        <f>YEAR(J5308)</f>
        <v>2023</v>
      </c>
      <c r="J5308" s="267">
        <v>45008</v>
      </c>
      <c r="K5308" s="267">
        <f>J5308+1</f>
        <v>45009</v>
      </c>
      <c r="L5308" s="266">
        <f>IF(M5308&lt;=365,1,2)</f>
        <v>1</v>
      </c>
      <c r="M5308" s="266">
        <f>IF(K5308&lt;$C$1,$C$2-$C$1+1,$C$2-K5308+1)</f>
        <v>38</v>
      </c>
      <c r="N5308" s="268">
        <f>M5308/365</f>
        <v>0.10410958904109589</v>
      </c>
      <c r="O5308" s="269">
        <f>'Data and Parameter'!$E$4*'Data and Parameter'!$E$5*('Data and Parameter'!$E$6+'Data and Parameter'!$E$7)*'Data and Parameter'!$E$19*'Data and Parameter'!$E$14*'ER calculations'!N5308</f>
        <v>0.53905333080220053</v>
      </c>
    </row>
    <row r="5309" spans="1:15" ht="15">
      <c r="A5309" s="284">
        <v>5305</v>
      </c>
      <c r="B5309" s="287"/>
      <c r="C5309" s="287"/>
      <c r="D5309" s="284" t="s">
        <v>119</v>
      </c>
      <c r="E5309" s="287"/>
      <c r="F5309" s="285" t="s">
        <v>5430</v>
      </c>
      <c r="G5309" s="266" t="s">
        <v>121</v>
      </c>
      <c r="H5309" s="266">
        <f>IF(G5309="Traditional Stove",0.1,0.2)</f>
        <v>0.1</v>
      </c>
      <c r="I5309" s="266">
        <f>YEAR(J5309)</f>
        <v>2023</v>
      </c>
      <c r="J5309" s="267">
        <v>44966</v>
      </c>
      <c r="K5309" s="267">
        <f>J5309+1</f>
        <v>44967</v>
      </c>
      <c r="L5309" s="266">
        <f>IF(M5309&lt;=365,1,2)</f>
        <v>1</v>
      </c>
      <c r="M5309" s="266">
        <f>IF(K5309&lt;$C$1,$C$2-$C$1+1,$C$2-K5309+1)</f>
        <v>80</v>
      </c>
      <c r="N5309" s="268">
        <f>M5309/365</f>
        <v>0.21917808219178081</v>
      </c>
      <c r="O5309" s="269">
        <f>'Data and Parameter'!$E$4*'Data and Parameter'!$E$5*('Data and Parameter'!$E$6+'Data and Parameter'!$E$7)*'Data and Parameter'!$E$19*'Data and Parameter'!$E$14*'ER calculations'!N5309</f>
        <v>1.1348491174783168</v>
      </c>
    </row>
    <row r="5310" spans="1:15" ht="15">
      <c r="A5310" s="284">
        <v>5306</v>
      </c>
      <c r="B5310" s="287"/>
      <c r="C5310" s="287"/>
      <c r="D5310" s="284" t="s">
        <v>119</v>
      </c>
      <c r="E5310" s="287"/>
      <c r="F5310" s="285" t="s">
        <v>5431</v>
      </c>
      <c r="G5310" s="266" t="s">
        <v>121</v>
      </c>
      <c r="H5310" s="266">
        <f>IF(G5310="Traditional Stove",0.1,0.2)</f>
        <v>0.1</v>
      </c>
      <c r="I5310" s="266">
        <f>YEAR(J5310)</f>
        <v>2023</v>
      </c>
      <c r="J5310" s="267">
        <v>44968</v>
      </c>
      <c r="K5310" s="267">
        <f>J5310+1</f>
        <v>44969</v>
      </c>
      <c r="L5310" s="266">
        <f>IF(M5310&lt;=365,1,2)</f>
        <v>1</v>
      </c>
      <c r="M5310" s="266">
        <f>IF(K5310&lt;$C$1,$C$2-$C$1+1,$C$2-K5310+1)</f>
        <v>78</v>
      </c>
      <c r="N5310" s="268">
        <f>M5310/365</f>
        <v>0.21369863013698631</v>
      </c>
      <c r="O5310" s="269">
        <f>'Data and Parameter'!$E$4*'Data and Parameter'!$E$5*('Data and Parameter'!$E$6+'Data and Parameter'!$E$7)*'Data and Parameter'!$E$19*'Data and Parameter'!$E$14*'ER calculations'!N5310</f>
        <v>1.1064778895413589</v>
      </c>
    </row>
    <row r="5311" spans="1:15" ht="15">
      <c r="A5311" s="284">
        <v>5307</v>
      </c>
      <c r="B5311" s="287"/>
      <c r="C5311" s="287"/>
      <c r="D5311" s="284" t="s">
        <v>119</v>
      </c>
      <c r="E5311" s="287"/>
      <c r="F5311" s="285" t="s">
        <v>5432</v>
      </c>
      <c r="G5311" s="266" t="s">
        <v>121</v>
      </c>
      <c r="H5311" s="266">
        <f>IF(G5311="Traditional Stove",0.1,0.2)</f>
        <v>0.1</v>
      </c>
      <c r="I5311" s="266">
        <f>YEAR(J5311)</f>
        <v>2023</v>
      </c>
      <c r="J5311" s="267">
        <v>45008</v>
      </c>
      <c r="K5311" s="267">
        <f>J5311+1</f>
        <v>45009</v>
      </c>
      <c r="L5311" s="266">
        <f>IF(M5311&lt;=365,1,2)</f>
        <v>1</v>
      </c>
      <c r="M5311" s="266">
        <f>IF(K5311&lt;$C$1,$C$2-$C$1+1,$C$2-K5311+1)</f>
        <v>38</v>
      </c>
      <c r="N5311" s="268">
        <f>M5311/365</f>
        <v>0.10410958904109589</v>
      </c>
      <c r="O5311" s="269">
        <f>'Data and Parameter'!$E$4*'Data and Parameter'!$E$5*('Data and Parameter'!$E$6+'Data and Parameter'!$E$7)*'Data and Parameter'!$E$19*'Data and Parameter'!$E$14*'ER calculations'!N5311</f>
        <v>0.53905333080220053</v>
      </c>
    </row>
    <row r="5312" spans="1:15" ht="15">
      <c r="A5312" s="284">
        <v>5308</v>
      </c>
      <c r="B5312" s="287"/>
      <c r="C5312" s="287"/>
      <c r="D5312" s="284" t="s">
        <v>119</v>
      </c>
      <c r="E5312" s="287"/>
      <c r="F5312" s="285" t="s">
        <v>5433</v>
      </c>
      <c r="G5312" s="266" t="s">
        <v>121</v>
      </c>
      <c r="H5312" s="266">
        <f>IF(G5312="Traditional Stove",0.1,0.2)</f>
        <v>0.1</v>
      </c>
      <c r="I5312" s="266">
        <f>YEAR(J5312)</f>
        <v>2023</v>
      </c>
      <c r="J5312" s="267">
        <v>45011</v>
      </c>
      <c r="K5312" s="267">
        <f>J5312+1</f>
        <v>45012</v>
      </c>
      <c r="L5312" s="266">
        <f>IF(M5312&lt;=365,1,2)</f>
        <v>1</v>
      </c>
      <c r="M5312" s="266">
        <f>IF(K5312&lt;$C$1,$C$2-$C$1+1,$C$2-K5312+1)</f>
        <v>35</v>
      </c>
      <c r="N5312" s="268">
        <f>M5312/365</f>
        <v>9.5890410958904104E-2</v>
      </c>
      <c r="O5312" s="269">
        <f>'Data and Parameter'!$E$4*'Data and Parameter'!$E$5*('Data and Parameter'!$E$6+'Data and Parameter'!$E$7)*'Data and Parameter'!$E$19*'Data and Parameter'!$E$14*'ER calculations'!N5312</f>
        <v>0.49649648889676362</v>
      </c>
    </row>
    <row r="5313" spans="1:15" ht="15">
      <c r="A5313" s="284">
        <v>5309</v>
      </c>
      <c r="B5313" s="287"/>
      <c r="C5313" s="287"/>
      <c r="D5313" s="284" t="s">
        <v>119</v>
      </c>
      <c r="E5313" s="287"/>
      <c r="F5313" s="285" t="s">
        <v>5434</v>
      </c>
      <c r="G5313" s="266" t="s">
        <v>121</v>
      </c>
      <c r="H5313" s="266">
        <f>IF(G5313="Traditional Stove",0.1,0.2)</f>
        <v>0.1</v>
      </c>
      <c r="I5313" s="266">
        <f>YEAR(J5313)</f>
        <v>2023</v>
      </c>
      <c r="J5313" s="267">
        <v>45008</v>
      </c>
      <c r="K5313" s="267">
        <f>J5313+1</f>
        <v>45009</v>
      </c>
      <c r="L5313" s="266">
        <f>IF(M5313&lt;=365,1,2)</f>
        <v>1</v>
      </c>
      <c r="M5313" s="266">
        <f>IF(K5313&lt;$C$1,$C$2-$C$1+1,$C$2-K5313+1)</f>
        <v>38</v>
      </c>
      <c r="N5313" s="268">
        <f>M5313/365</f>
        <v>0.10410958904109589</v>
      </c>
      <c r="O5313" s="269">
        <f>'Data and Parameter'!$E$4*'Data and Parameter'!$E$5*('Data and Parameter'!$E$6+'Data and Parameter'!$E$7)*'Data and Parameter'!$E$19*'Data and Parameter'!$E$14*'ER calculations'!N5313</f>
        <v>0.53905333080220053</v>
      </c>
    </row>
    <row r="5314" spans="1:15" ht="15">
      <c r="A5314" s="284">
        <v>5310</v>
      </c>
      <c r="B5314" s="287"/>
      <c r="C5314" s="287"/>
      <c r="D5314" s="284" t="s">
        <v>119</v>
      </c>
      <c r="E5314" s="287"/>
      <c r="F5314" s="285" t="s">
        <v>5435</v>
      </c>
      <c r="G5314" s="266" t="s">
        <v>121</v>
      </c>
      <c r="H5314" s="266">
        <f>IF(G5314="Traditional Stove",0.1,0.2)</f>
        <v>0.1</v>
      </c>
      <c r="I5314" s="266">
        <f>YEAR(J5314)</f>
        <v>2023</v>
      </c>
      <c r="J5314" s="267">
        <v>44968</v>
      </c>
      <c r="K5314" s="267">
        <f>J5314+1</f>
        <v>44969</v>
      </c>
      <c r="L5314" s="266">
        <f>IF(M5314&lt;=365,1,2)</f>
        <v>1</v>
      </c>
      <c r="M5314" s="266">
        <f>IF(K5314&lt;$C$1,$C$2-$C$1+1,$C$2-K5314+1)</f>
        <v>78</v>
      </c>
      <c r="N5314" s="268">
        <f>M5314/365</f>
        <v>0.21369863013698631</v>
      </c>
      <c r="O5314" s="269">
        <f>'Data and Parameter'!$E$4*'Data and Parameter'!$E$5*('Data and Parameter'!$E$6+'Data and Parameter'!$E$7)*'Data and Parameter'!$E$19*'Data and Parameter'!$E$14*'ER calculations'!N5314</f>
        <v>1.1064778895413589</v>
      </c>
    </row>
    <row r="5315" spans="1:15" ht="15">
      <c r="A5315" s="284">
        <v>5311</v>
      </c>
      <c r="B5315" s="287"/>
      <c r="C5315" s="287"/>
      <c r="D5315" s="284" t="s">
        <v>119</v>
      </c>
      <c r="E5315" s="287"/>
      <c r="F5315" s="285" t="s">
        <v>5436</v>
      </c>
      <c r="G5315" s="266" t="s">
        <v>121</v>
      </c>
      <c r="H5315" s="266">
        <f>IF(G5315="Traditional Stove",0.1,0.2)</f>
        <v>0.1</v>
      </c>
      <c r="I5315" s="266">
        <f>YEAR(J5315)</f>
        <v>2023</v>
      </c>
      <c r="J5315" s="267">
        <v>45008</v>
      </c>
      <c r="K5315" s="267">
        <f>J5315+1</f>
        <v>45009</v>
      </c>
      <c r="L5315" s="266">
        <f>IF(M5315&lt;=365,1,2)</f>
        <v>1</v>
      </c>
      <c r="M5315" s="266">
        <f>IF(K5315&lt;$C$1,$C$2-$C$1+1,$C$2-K5315+1)</f>
        <v>38</v>
      </c>
      <c r="N5315" s="268">
        <f>M5315/365</f>
        <v>0.10410958904109589</v>
      </c>
      <c r="O5315" s="269">
        <f>'Data and Parameter'!$E$4*'Data and Parameter'!$E$5*('Data and Parameter'!$E$6+'Data and Parameter'!$E$7)*'Data and Parameter'!$E$19*'Data and Parameter'!$E$14*'ER calculations'!N5315</f>
        <v>0.53905333080220053</v>
      </c>
    </row>
    <row r="5316" spans="1:15" ht="15">
      <c r="A5316" s="284">
        <v>5312</v>
      </c>
      <c r="B5316" s="287"/>
      <c r="C5316" s="287"/>
      <c r="D5316" s="284" t="s">
        <v>119</v>
      </c>
      <c r="E5316" s="287"/>
      <c r="F5316" s="285" t="s">
        <v>5437</v>
      </c>
      <c r="G5316" s="266" t="s">
        <v>121</v>
      </c>
      <c r="H5316" s="266">
        <f>IF(G5316="Traditional Stove",0.1,0.2)</f>
        <v>0.1</v>
      </c>
      <c r="I5316" s="266">
        <f>YEAR(J5316)</f>
        <v>2023</v>
      </c>
      <c r="J5316" s="267">
        <v>45011</v>
      </c>
      <c r="K5316" s="267">
        <f>J5316+1</f>
        <v>45012</v>
      </c>
      <c r="L5316" s="266">
        <f>IF(M5316&lt;=365,1,2)</f>
        <v>1</v>
      </c>
      <c r="M5316" s="266">
        <f>IF(K5316&lt;$C$1,$C$2-$C$1+1,$C$2-K5316+1)</f>
        <v>35</v>
      </c>
      <c r="N5316" s="268">
        <f>M5316/365</f>
        <v>9.5890410958904104E-2</v>
      </c>
      <c r="O5316" s="269">
        <f>'Data and Parameter'!$E$4*'Data and Parameter'!$E$5*('Data and Parameter'!$E$6+'Data and Parameter'!$E$7)*'Data and Parameter'!$E$19*'Data and Parameter'!$E$14*'ER calculations'!N5316</f>
        <v>0.49649648889676362</v>
      </c>
    </row>
    <row r="5317" spans="1:15" ht="15">
      <c r="A5317" s="284">
        <v>5313</v>
      </c>
      <c r="B5317" s="287"/>
      <c r="C5317" s="287"/>
      <c r="D5317" s="284" t="s">
        <v>119</v>
      </c>
      <c r="E5317" s="287"/>
      <c r="F5317" s="285" t="s">
        <v>5438</v>
      </c>
      <c r="G5317" s="266" t="s">
        <v>121</v>
      </c>
      <c r="H5317" s="266">
        <f>IF(G5317="Traditional Stove",0.1,0.2)</f>
        <v>0.1</v>
      </c>
      <c r="I5317" s="266">
        <f>YEAR(J5317)</f>
        <v>2023</v>
      </c>
      <c r="J5317" s="267">
        <v>44968</v>
      </c>
      <c r="K5317" s="267">
        <f>J5317+1</f>
        <v>44969</v>
      </c>
      <c r="L5317" s="266">
        <f>IF(M5317&lt;=365,1,2)</f>
        <v>1</v>
      </c>
      <c r="M5317" s="266">
        <f>IF(K5317&lt;$C$1,$C$2-$C$1+1,$C$2-K5317+1)</f>
        <v>78</v>
      </c>
      <c r="N5317" s="268">
        <f>M5317/365</f>
        <v>0.21369863013698631</v>
      </c>
      <c r="O5317" s="269">
        <f>'Data and Parameter'!$E$4*'Data and Parameter'!$E$5*('Data and Parameter'!$E$6+'Data and Parameter'!$E$7)*'Data and Parameter'!$E$19*'Data and Parameter'!$E$14*'ER calculations'!N5317</f>
        <v>1.1064778895413589</v>
      </c>
    </row>
    <row r="5318" spans="1:15" ht="15">
      <c r="A5318" s="284">
        <v>5314</v>
      </c>
      <c r="B5318" s="287"/>
      <c r="C5318" s="287"/>
      <c r="D5318" s="284" t="s">
        <v>119</v>
      </c>
      <c r="E5318" s="287"/>
      <c r="F5318" s="285" t="s">
        <v>5439</v>
      </c>
      <c r="G5318" s="266" t="s">
        <v>121</v>
      </c>
      <c r="H5318" s="266">
        <f>IF(G5318="Traditional Stove",0.1,0.2)</f>
        <v>0.1</v>
      </c>
      <c r="I5318" s="266">
        <f>YEAR(J5318)</f>
        <v>2023</v>
      </c>
      <c r="J5318" s="267">
        <v>45011</v>
      </c>
      <c r="K5318" s="267">
        <f>J5318+1</f>
        <v>45012</v>
      </c>
      <c r="L5318" s="266">
        <f>IF(M5318&lt;=365,1,2)</f>
        <v>1</v>
      </c>
      <c r="M5318" s="266">
        <f>IF(K5318&lt;$C$1,$C$2-$C$1+1,$C$2-K5318+1)</f>
        <v>35</v>
      </c>
      <c r="N5318" s="268">
        <f>M5318/365</f>
        <v>9.5890410958904104E-2</v>
      </c>
      <c r="O5318" s="269">
        <f>'Data and Parameter'!$E$4*'Data and Parameter'!$E$5*('Data and Parameter'!$E$6+'Data and Parameter'!$E$7)*'Data and Parameter'!$E$19*'Data and Parameter'!$E$14*'ER calculations'!N5318</f>
        <v>0.49649648889676362</v>
      </c>
    </row>
    <row r="5319" spans="1:15" ht="15">
      <c r="A5319" s="284">
        <v>5315</v>
      </c>
      <c r="B5319" s="287"/>
      <c r="C5319" s="287"/>
      <c r="D5319" s="284" t="s">
        <v>119</v>
      </c>
      <c r="E5319" s="287"/>
      <c r="F5319" s="285" t="s">
        <v>5440</v>
      </c>
      <c r="G5319" s="266" t="s">
        <v>121</v>
      </c>
      <c r="H5319" s="266">
        <f>IF(G5319="Traditional Stove",0.1,0.2)</f>
        <v>0.1</v>
      </c>
      <c r="I5319" s="266">
        <f>YEAR(J5319)</f>
        <v>2023</v>
      </c>
      <c r="J5319" s="267">
        <v>45011</v>
      </c>
      <c r="K5319" s="267">
        <f>J5319+1</f>
        <v>45012</v>
      </c>
      <c r="L5319" s="266">
        <f>IF(M5319&lt;=365,1,2)</f>
        <v>1</v>
      </c>
      <c r="M5319" s="266">
        <f>IF(K5319&lt;$C$1,$C$2-$C$1+1,$C$2-K5319+1)</f>
        <v>35</v>
      </c>
      <c r="N5319" s="268">
        <f>M5319/365</f>
        <v>9.5890410958904104E-2</v>
      </c>
      <c r="O5319" s="269">
        <f>'Data and Parameter'!$E$4*'Data and Parameter'!$E$5*('Data and Parameter'!$E$6+'Data and Parameter'!$E$7)*'Data and Parameter'!$E$19*'Data and Parameter'!$E$14*'ER calculations'!N5319</f>
        <v>0.49649648889676362</v>
      </c>
    </row>
    <row r="5320" spans="1:15" ht="15">
      <c r="A5320" s="284">
        <v>5316</v>
      </c>
      <c r="B5320" s="287"/>
      <c r="C5320" s="287"/>
      <c r="D5320" s="284" t="s">
        <v>119</v>
      </c>
      <c r="E5320" s="287"/>
      <c r="F5320" s="285" t="s">
        <v>5441</v>
      </c>
      <c r="G5320" s="266" t="s">
        <v>121</v>
      </c>
      <c r="H5320" s="266">
        <f>IF(G5320="Traditional Stove",0.1,0.2)</f>
        <v>0.1</v>
      </c>
      <c r="I5320" s="266">
        <f>YEAR(J5320)</f>
        <v>2023</v>
      </c>
      <c r="J5320" s="267">
        <v>44968</v>
      </c>
      <c r="K5320" s="267">
        <f>J5320+1</f>
        <v>44969</v>
      </c>
      <c r="L5320" s="266">
        <f>IF(M5320&lt;=365,1,2)</f>
        <v>1</v>
      </c>
      <c r="M5320" s="266">
        <f>IF(K5320&lt;$C$1,$C$2-$C$1+1,$C$2-K5320+1)</f>
        <v>78</v>
      </c>
      <c r="N5320" s="268">
        <f>M5320/365</f>
        <v>0.21369863013698631</v>
      </c>
      <c r="O5320" s="269">
        <f>'Data and Parameter'!$E$4*'Data and Parameter'!$E$5*('Data and Parameter'!$E$6+'Data and Parameter'!$E$7)*'Data and Parameter'!$E$19*'Data and Parameter'!$E$14*'ER calculations'!N5320</f>
        <v>1.1064778895413589</v>
      </c>
    </row>
    <row r="5321" spans="1:15" ht="15">
      <c r="A5321" s="284">
        <v>5317</v>
      </c>
      <c r="B5321" s="287"/>
      <c r="C5321" s="287"/>
      <c r="D5321" s="284" t="s">
        <v>119</v>
      </c>
      <c r="E5321" s="287"/>
      <c r="F5321" s="285" t="s">
        <v>5442</v>
      </c>
      <c r="G5321" s="266" t="s">
        <v>121</v>
      </c>
      <c r="H5321" s="266">
        <f>IF(G5321="Traditional Stove",0.1,0.2)</f>
        <v>0.1</v>
      </c>
      <c r="I5321" s="266">
        <f>YEAR(J5321)</f>
        <v>2023</v>
      </c>
      <c r="J5321" s="267">
        <v>44966</v>
      </c>
      <c r="K5321" s="267">
        <f>J5321+1</f>
        <v>44967</v>
      </c>
      <c r="L5321" s="266">
        <f>IF(M5321&lt;=365,1,2)</f>
        <v>1</v>
      </c>
      <c r="M5321" s="266">
        <f>IF(K5321&lt;$C$1,$C$2-$C$1+1,$C$2-K5321+1)</f>
        <v>80</v>
      </c>
      <c r="N5321" s="268">
        <f>M5321/365</f>
        <v>0.21917808219178081</v>
      </c>
      <c r="O5321" s="269">
        <f>'Data and Parameter'!$E$4*'Data and Parameter'!$E$5*('Data and Parameter'!$E$6+'Data and Parameter'!$E$7)*'Data and Parameter'!$E$19*'Data and Parameter'!$E$14*'ER calculations'!N5321</f>
        <v>1.1348491174783168</v>
      </c>
    </row>
    <row r="5322" spans="1:15" ht="15">
      <c r="A5322" s="284">
        <v>5318</v>
      </c>
      <c r="B5322" s="287"/>
      <c r="C5322" s="287"/>
      <c r="D5322" s="284" t="s">
        <v>119</v>
      </c>
      <c r="E5322" s="287"/>
      <c r="F5322" s="285" t="s">
        <v>5443</v>
      </c>
      <c r="G5322" s="266" t="s">
        <v>121</v>
      </c>
      <c r="H5322" s="266">
        <f>IF(G5322="Traditional Stove",0.1,0.2)</f>
        <v>0.1</v>
      </c>
      <c r="I5322" s="266">
        <f>YEAR(J5322)</f>
        <v>2023</v>
      </c>
      <c r="J5322" s="267">
        <v>44968</v>
      </c>
      <c r="K5322" s="267">
        <f>J5322+1</f>
        <v>44969</v>
      </c>
      <c r="L5322" s="266">
        <f>IF(M5322&lt;=365,1,2)</f>
        <v>1</v>
      </c>
      <c r="M5322" s="266">
        <f>IF(K5322&lt;$C$1,$C$2-$C$1+1,$C$2-K5322+1)</f>
        <v>78</v>
      </c>
      <c r="N5322" s="268">
        <f>M5322/365</f>
        <v>0.21369863013698631</v>
      </c>
      <c r="O5322" s="269">
        <f>'Data and Parameter'!$E$4*'Data and Parameter'!$E$5*('Data and Parameter'!$E$6+'Data and Parameter'!$E$7)*'Data and Parameter'!$E$19*'Data and Parameter'!$E$14*'ER calculations'!N5322</f>
        <v>1.1064778895413589</v>
      </c>
    </row>
    <row r="5323" spans="1:15" ht="15">
      <c r="A5323" s="284">
        <v>5319</v>
      </c>
      <c r="B5323" s="287"/>
      <c r="C5323" s="287"/>
      <c r="D5323" s="284" t="s">
        <v>119</v>
      </c>
      <c r="E5323" s="287"/>
      <c r="F5323" s="285" t="s">
        <v>5444</v>
      </c>
      <c r="G5323" s="266" t="s">
        <v>121</v>
      </c>
      <c r="H5323" s="266">
        <f>IF(G5323="Traditional Stove",0.1,0.2)</f>
        <v>0.1</v>
      </c>
      <c r="I5323" s="266">
        <f>YEAR(J5323)</f>
        <v>2023</v>
      </c>
      <c r="J5323" s="267">
        <v>44966</v>
      </c>
      <c r="K5323" s="267">
        <f>J5323+1</f>
        <v>44967</v>
      </c>
      <c r="L5323" s="266">
        <f>IF(M5323&lt;=365,1,2)</f>
        <v>1</v>
      </c>
      <c r="M5323" s="266">
        <f>IF(K5323&lt;$C$1,$C$2-$C$1+1,$C$2-K5323+1)</f>
        <v>80</v>
      </c>
      <c r="N5323" s="268">
        <f>M5323/365</f>
        <v>0.21917808219178081</v>
      </c>
      <c r="O5323" s="269">
        <f>'Data and Parameter'!$E$4*'Data and Parameter'!$E$5*('Data and Parameter'!$E$6+'Data and Parameter'!$E$7)*'Data and Parameter'!$E$19*'Data and Parameter'!$E$14*'ER calculations'!N5323</f>
        <v>1.1348491174783168</v>
      </c>
    </row>
    <row r="5324" spans="1:15" ht="15">
      <c r="A5324" s="284">
        <v>5320</v>
      </c>
      <c r="B5324" s="287"/>
      <c r="C5324" s="287"/>
      <c r="D5324" s="284" t="s">
        <v>119</v>
      </c>
      <c r="E5324" s="287"/>
      <c r="F5324" s="285" t="s">
        <v>5445</v>
      </c>
      <c r="G5324" s="266" t="s">
        <v>121</v>
      </c>
      <c r="H5324" s="266">
        <f>IF(G5324="Traditional Stove",0.1,0.2)</f>
        <v>0.1</v>
      </c>
      <c r="I5324" s="266">
        <f>YEAR(J5324)</f>
        <v>2023</v>
      </c>
      <c r="J5324" s="267">
        <v>44966</v>
      </c>
      <c r="K5324" s="267">
        <f>J5324+1</f>
        <v>44967</v>
      </c>
      <c r="L5324" s="266">
        <f>IF(M5324&lt;=365,1,2)</f>
        <v>1</v>
      </c>
      <c r="M5324" s="266">
        <f>IF(K5324&lt;$C$1,$C$2-$C$1+1,$C$2-K5324+1)</f>
        <v>80</v>
      </c>
      <c r="N5324" s="268">
        <f>M5324/365</f>
        <v>0.21917808219178081</v>
      </c>
      <c r="O5324" s="269">
        <f>'Data and Parameter'!$E$4*'Data and Parameter'!$E$5*('Data and Parameter'!$E$6+'Data and Parameter'!$E$7)*'Data and Parameter'!$E$19*'Data and Parameter'!$E$14*'ER calculations'!N5324</f>
        <v>1.1348491174783168</v>
      </c>
    </row>
    <row r="5325" spans="1:15" ht="15">
      <c r="A5325" s="284">
        <v>5321</v>
      </c>
      <c r="B5325" s="287"/>
      <c r="C5325" s="287"/>
      <c r="D5325" s="284" t="s">
        <v>119</v>
      </c>
      <c r="E5325" s="287"/>
      <c r="F5325" s="285" t="s">
        <v>5446</v>
      </c>
      <c r="G5325" s="266" t="s">
        <v>121</v>
      </c>
      <c r="H5325" s="266">
        <f>IF(G5325="Traditional Stove",0.1,0.2)</f>
        <v>0.1</v>
      </c>
      <c r="I5325" s="266">
        <f>YEAR(J5325)</f>
        <v>2023</v>
      </c>
      <c r="J5325" s="267">
        <v>44968</v>
      </c>
      <c r="K5325" s="267">
        <f>J5325+1</f>
        <v>44969</v>
      </c>
      <c r="L5325" s="266">
        <f>IF(M5325&lt;=365,1,2)</f>
        <v>1</v>
      </c>
      <c r="M5325" s="266">
        <f>IF(K5325&lt;$C$1,$C$2-$C$1+1,$C$2-K5325+1)</f>
        <v>78</v>
      </c>
      <c r="N5325" s="268">
        <f>M5325/365</f>
        <v>0.21369863013698631</v>
      </c>
      <c r="O5325" s="269">
        <f>'Data and Parameter'!$E$4*'Data and Parameter'!$E$5*('Data and Parameter'!$E$6+'Data and Parameter'!$E$7)*'Data and Parameter'!$E$19*'Data and Parameter'!$E$14*'ER calculations'!N5325</f>
        <v>1.1064778895413589</v>
      </c>
    </row>
    <row r="5326" spans="1:15" ht="15">
      <c r="A5326" s="284">
        <v>5322</v>
      </c>
      <c r="B5326" s="287"/>
      <c r="C5326" s="287"/>
      <c r="D5326" s="284" t="s">
        <v>119</v>
      </c>
      <c r="E5326" s="287"/>
      <c r="F5326" s="285" t="s">
        <v>5447</v>
      </c>
      <c r="G5326" s="266" t="s">
        <v>121</v>
      </c>
      <c r="H5326" s="266">
        <f>IF(G5326="Traditional Stove",0.1,0.2)</f>
        <v>0.1</v>
      </c>
      <c r="I5326" s="266">
        <f>YEAR(J5326)</f>
        <v>2023</v>
      </c>
      <c r="J5326" s="267">
        <v>44968</v>
      </c>
      <c r="K5326" s="267">
        <f>J5326+1</f>
        <v>44969</v>
      </c>
      <c r="L5326" s="266">
        <f>IF(M5326&lt;=365,1,2)</f>
        <v>1</v>
      </c>
      <c r="M5326" s="266">
        <f>IF(K5326&lt;$C$1,$C$2-$C$1+1,$C$2-K5326+1)</f>
        <v>78</v>
      </c>
      <c r="N5326" s="268">
        <f>M5326/365</f>
        <v>0.21369863013698631</v>
      </c>
      <c r="O5326" s="269">
        <f>'Data and Parameter'!$E$4*'Data and Parameter'!$E$5*('Data and Parameter'!$E$6+'Data and Parameter'!$E$7)*'Data and Parameter'!$E$19*'Data and Parameter'!$E$14*'ER calculations'!N5326</f>
        <v>1.1064778895413589</v>
      </c>
    </row>
    <row r="5327" spans="1:15" ht="15">
      <c r="A5327" s="284">
        <v>5323</v>
      </c>
      <c r="B5327" s="287"/>
      <c r="C5327" s="287"/>
      <c r="D5327" s="284" t="s">
        <v>119</v>
      </c>
      <c r="E5327" s="287"/>
      <c r="F5327" s="285" t="s">
        <v>5448</v>
      </c>
      <c r="G5327" s="266" t="s">
        <v>121</v>
      </c>
      <c r="H5327" s="266">
        <f>IF(G5327="Traditional Stove",0.1,0.2)</f>
        <v>0.1</v>
      </c>
      <c r="I5327" s="266">
        <f>YEAR(J5327)</f>
        <v>2023</v>
      </c>
      <c r="J5327" s="267">
        <v>44968</v>
      </c>
      <c r="K5327" s="267">
        <f>J5327+1</f>
        <v>44969</v>
      </c>
      <c r="L5327" s="266">
        <f>IF(M5327&lt;=365,1,2)</f>
        <v>1</v>
      </c>
      <c r="M5327" s="266">
        <f>IF(K5327&lt;$C$1,$C$2-$C$1+1,$C$2-K5327+1)</f>
        <v>78</v>
      </c>
      <c r="N5327" s="268">
        <f>M5327/365</f>
        <v>0.21369863013698631</v>
      </c>
      <c r="O5327" s="269">
        <f>'Data and Parameter'!$E$4*'Data and Parameter'!$E$5*('Data and Parameter'!$E$6+'Data and Parameter'!$E$7)*'Data and Parameter'!$E$19*'Data and Parameter'!$E$14*'ER calculations'!N5327</f>
        <v>1.1064778895413589</v>
      </c>
    </row>
    <row r="5328" spans="1:15" ht="15">
      <c r="A5328" s="284">
        <v>5324</v>
      </c>
      <c r="B5328" s="287"/>
      <c r="C5328" s="287"/>
      <c r="D5328" s="284" t="s">
        <v>119</v>
      </c>
      <c r="E5328" s="287"/>
      <c r="F5328" s="285" t="s">
        <v>5449</v>
      </c>
      <c r="G5328" s="266" t="s">
        <v>121</v>
      </c>
      <c r="H5328" s="266">
        <f>IF(G5328="Traditional Stove",0.1,0.2)</f>
        <v>0.1</v>
      </c>
      <c r="I5328" s="266">
        <f>YEAR(J5328)</f>
        <v>2023</v>
      </c>
      <c r="J5328" s="267">
        <v>44968</v>
      </c>
      <c r="K5328" s="267">
        <f>J5328+1</f>
        <v>44969</v>
      </c>
      <c r="L5328" s="266">
        <f>IF(M5328&lt;=365,1,2)</f>
        <v>1</v>
      </c>
      <c r="M5328" s="266">
        <f>IF(K5328&lt;$C$1,$C$2-$C$1+1,$C$2-K5328+1)</f>
        <v>78</v>
      </c>
      <c r="N5328" s="268">
        <f>M5328/365</f>
        <v>0.21369863013698631</v>
      </c>
      <c r="O5328" s="269">
        <f>'Data and Parameter'!$E$4*'Data and Parameter'!$E$5*('Data and Parameter'!$E$6+'Data and Parameter'!$E$7)*'Data and Parameter'!$E$19*'Data and Parameter'!$E$14*'ER calculations'!N5328</f>
        <v>1.1064778895413589</v>
      </c>
    </row>
    <row r="5329" spans="1:15" ht="15">
      <c r="A5329" s="284">
        <v>5325</v>
      </c>
      <c r="B5329" s="287"/>
      <c r="C5329" s="287"/>
      <c r="D5329" s="284" t="s">
        <v>119</v>
      </c>
      <c r="E5329" s="287"/>
      <c r="F5329" s="285" t="s">
        <v>5450</v>
      </c>
      <c r="G5329" s="266" t="s">
        <v>121</v>
      </c>
      <c r="H5329" s="266">
        <f>IF(G5329="Traditional Stove",0.1,0.2)</f>
        <v>0.1</v>
      </c>
      <c r="I5329" s="266">
        <f>YEAR(J5329)</f>
        <v>2023</v>
      </c>
      <c r="J5329" s="267">
        <v>44968</v>
      </c>
      <c r="K5329" s="267">
        <f>J5329+1</f>
        <v>44969</v>
      </c>
      <c r="L5329" s="266">
        <f>IF(M5329&lt;=365,1,2)</f>
        <v>1</v>
      </c>
      <c r="M5329" s="266">
        <f>IF(K5329&lt;$C$1,$C$2-$C$1+1,$C$2-K5329+1)</f>
        <v>78</v>
      </c>
      <c r="N5329" s="268">
        <f>M5329/365</f>
        <v>0.21369863013698631</v>
      </c>
      <c r="O5329" s="269">
        <f>'Data and Parameter'!$E$4*'Data and Parameter'!$E$5*('Data and Parameter'!$E$6+'Data and Parameter'!$E$7)*'Data and Parameter'!$E$19*'Data and Parameter'!$E$14*'ER calculations'!N5329</f>
        <v>1.1064778895413589</v>
      </c>
    </row>
    <row r="5330" spans="1:15" ht="15">
      <c r="A5330" s="284">
        <v>5326</v>
      </c>
      <c r="B5330" s="287"/>
      <c r="C5330" s="287"/>
      <c r="D5330" s="284" t="s">
        <v>1054</v>
      </c>
      <c r="E5330" s="287"/>
      <c r="F5330" s="285" t="s">
        <v>5451</v>
      </c>
      <c r="G5330" s="266" t="s">
        <v>121</v>
      </c>
      <c r="H5330" s="266">
        <f>IF(G5330="Traditional Stove",0.1,0.2)</f>
        <v>0.1</v>
      </c>
      <c r="I5330" s="266">
        <f>YEAR(J5330)</f>
        <v>2023</v>
      </c>
      <c r="J5330" s="267">
        <v>45008</v>
      </c>
      <c r="K5330" s="267">
        <f>J5330+1</f>
        <v>45009</v>
      </c>
      <c r="L5330" s="266">
        <f>IF(M5330&lt;=365,1,2)</f>
        <v>1</v>
      </c>
      <c r="M5330" s="266">
        <f>IF(K5330&lt;$C$1,$C$2-$C$1+1,$C$2-K5330+1)</f>
        <v>38</v>
      </c>
      <c r="N5330" s="268">
        <f>M5330/365</f>
        <v>0.10410958904109589</v>
      </c>
      <c r="O5330" s="269">
        <f>'Data and Parameter'!$E$4*'Data and Parameter'!$E$5*('Data and Parameter'!$E$6+'Data and Parameter'!$E$7)*'Data and Parameter'!$E$19*'Data and Parameter'!$E$14*'ER calculations'!N5330</f>
        <v>0.53905333080220053</v>
      </c>
    </row>
    <row r="5331" spans="1:15" ht="15">
      <c r="A5331" s="284">
        <v>5327</v>
      </c>
      <c r="B5331" s="287"/>
      <c r="C5331" s="287"/>
      <c r="D5331" s="284" t="s">
        <v>119</v>
      </c>
      <c r="E5331" s="287"/>
      <c r="F5331" s="285" t="s">
        <v>5452</v>
      </c>
      <c r="G5331" s="266" t="s">
        <v>121</v>
      </c>
      <c r="H5331" s="266">
        <f>IF(G5331="Traditional Stove",0.1,0.2)</f>
        <v>0.1</v>
      </c>
      <c r="I5331" s="266">
        <f>YEAR(J5331)</f>
        <v>2023</v>
      </c>
      <c r="J5331" s="267">
        <v>44968</v>
      </c>
      <c r="K5331" s="267">
        <f>J5331+1</f>
        <v>44969</v>
      </c>
      <c r="L5331" s="266">
        <f>IF(M5331&lt;=365,1,2)</f>
        <v>1</v>
      </c>
      <c r="M5331" s="266">
        <f>IF(K5331&lt;$C$1,$C$2-$C$1+1,$C$2-K5331+1)</f>
        <v>78</v>
      </c>
      <c r="N5331" s="268">
        <f>M5331/365</f>
        <v>0.21369863013698631</v>
      </c>
      <c r="O5331" s="269">
        <f>'Data and Parameter'!$E$4*'Data and Parameter'!$E$5*('Data and Parameter'!$E$6+'Data and Parameter'!$E$7)*'Data and Parameter'!$E$19*'Data and Parameter'!$E$14*'ER calculations'!N5331</f>
        <v>1.1064778895413589</v>
      </c>
    </row>
    <row r="5332" spans="1:15" ht="15">
      <c r="A5332" s="284">
        <v>5328</v>
      </c>
      <c r="B5332" s="287"/>
      <c r="C5332" s="287"/>
      <c r="D5332" s="284" t="s">
        <v>119</v>
      </c>
      <c r="E5332" s="287"/>
      <c r="F5332" s="285" t="s">
        <v>5453</v>
      </c>
      <c r="G5332" s="266" t="s">
        <v>121</v>
      </c>
      <c r="H5332" s="266">
        <f>IF(G5332="Traditional Stove",0.1,0.2)</f>
        <v>0.1</v>
      </c>
      <c r="I5332" s="266">
        <f>YEAR(J5332)</f>
        <v>2023</v>
      </c>
      <c r="J5332" s="267">
        <v>44966</v>
      </c>
      <c r="K5332" s="267">
        <f>J5332+1</f>
        <v>44967</v>
      </c>
      <c r="L5332" s="266">
        <f>IF(M5332&lt;=365,1,2)</f>
        <v>1</v>
      </c>
      <c r="M5332" s="266">
        <f>IF(K5332&lt;$C$1,$C$2-$C$1+1,$C$2-K5332+1)</f>
        <v>80</v>
      </c>
      <c r="N5332" s="268">
        <f>M5332/365</f>
        <v>0.21917808219178081</v>
      </c>
      <c r="O5332" s="269">
        <f>'Data and Parameter'!$E$4*'Data and Parameter'!$E$5*('Data and Parameter'!$E$6+'Data and Parameter'!$E$7)*'Data and Parameter'!$E$19*'Data and Parameter'!$E$14*'ER calculations'!N5332</f>
        <v>1.1348491174783168</v>
      </c>
    </row>
    <row r="5333" spans="1:15" ht="15">
      <c r="A5333" s="284">
        <v>5329</v>
      </c>
      <c r="B5333" s="287"/>
      <c r="C5333" s="287"/>
      <c r="D5333" s="284" t="s">
        <v>119</v>
      </c>
      <c r="E5333" s="287"/>
      <c r="F5333" s="285" t="s">
        <v>5454</v>
      </c>
      <c r="G5333" s="266" t="s">
        <v>121</v>
      </c>
      <c r="H5333" s="266">
        <f>IF(G5333="Traditional Stove",0.1,0.2)</f>
        <v>0.1</v>
      </c>
      <c r="I5333" s="266">
        <f>YEAR(J5333)</f>
        <v>2023</v>
      </c>
      <c r="J5333" s="267">
        <v>44998</v>
      </c>
      <c r="K5333" s="267">
        <f>J5333+1</f>
        <v>44999</v>
      </c>
      <c r="L5333" s="266">
        <f>IF(M5333&lt;=365,1,2)</f>
        <v>1</v>
      </c>
      <c r="M5333" s="266">
        <f>IF(K5333&lt;$C$1,$C$2-$C$1+1,$C$2-K5333+1)</f>
        <v>48</v>
      </c>
      <c r="N5333" s="268">
        <f>M5333/365</f>
        <v>0.13150684931506848</v>
      </c>
      <c r="O5333" s="269">
        <f>'Data and Parameter'!$E$4*'Data and Parameter'!$E$5*('Data and Parameter'!$E$6+'Data and Parameter'!$E$7)*'Data and Parameter'!$E$19*'Data and Parameter'!$E$14*'ER calculations'!N5333</f>
        <v>0.68090947048699002</v>
      </c>
    </row>
    <row r="5334" spans="1:15" ht="15">
      <c r="A5334" s="284">
        <v>5330</v>
      </c>
      <c r="B5334" s="287"/>
      <c r="C5334" s="287"/>
      <c r="D5334" s="284" t="s">
        <v>119</v>
      </c>
      <c r="E5334" s="287"/>
      <c r="F5334" s="285" t="s">
        <v>5455</v>
      </c>
      <c r="G5334" s="266" t="s">
        <v>121</v>
      </c>
      <c r="H5334" s="266">
        <f>IF(G5334="Traditional Stove",0.1,0.2)</f>
        <v>0.1</v>
      </c>
      <c r="I5334" s="266">
        <f>YEAR(J5334)</f>
        <v>2023</v>
      </c>
      <c r="J5334" s="267">
        <v>44968</v>
      </c>
      <c r="K5334" s="267">
        <f>J5334+1</f>
        <v>44969</v>
      </c>
      <c r="L5334" s="266">
        <f>IF(M5334&lt;=365,1,2)</f>
        <v>1</v>
      </c>
      <c r="M5334" s="266">
        <f>IF(K5334&lt;$C$1,$C$2-$C$1+1,$C$2-K5334+1)</f>
        <v>78</v>
      </c>
      <c r="N5334" s="268">
        <f>M5334/365</f>
        <v>0.21369863013698631</v>
      </c>
      <c r="O5334" s="269">
        <f>'Data and Parameter'!$E$4*'Data and Parameter'!$E$5*('Data and Parameter'!$E$6+'Data and Parameter'!$E$7)*'Data and Parameter'!$E$19*'Data and Parameter'!$E$14*'ER calculations'!N5334</f>
        <v>1.1064778895413589</v>
      </c>
    </row>
    <row r="5335" spans="1:15" ht="15">
      <c r="A5335" s="284">
        <v>5331</v>
      </c>
      <c r="B5335" s="287"/>
      <c r="C5335" s="287"/>
      <c r="D5335" s="284" t="s">
        <v>119</v>
      </c>
      <c r="E5335" s="287"/>
      <c r="F5335" s="285" t="s">
        <v>5456</v>
      </c>
      <c r="G5335" s="266" t="s">
        <v>121</v>
      </c>
      <c r="H5335" s="266">
        <f>IF(G5335="Traditional Stove",0.1,0.2)</f>
        <v>0.1</v>
      </c>
      <c r="I5335" s="266">
        <f>YEAR(J5335)</f>
        <v>2023</v>
      </c>
      <c r="J5335" s="267">
        <v>44998</v>
      </c>
      <c r="K5335" s="267">
        <f>J5335+1</f>
        <v>44999</v>
      </c>
      <c r="L5335" s="266">
        <f>IF(M5335&lt;=365,1,2)</f>
        <v>1</v>
      </c>
      <c r="M5335" s="266">
        <f>IF(K5335&lt;$C$1,$C$2-$C$1+1,$C$2-K5335+1)</f>
        <v>48</v>
      </c>
      <c r="N5335" s="268">
        <f>M5335/365</f>
        <v>0.13150684931506848</v>
      </c>
      <c r="O5335" s="269">
        <f>'Data and Parameter'!$E$4*'Data and Parameter'!$E$5*('Data and Parameter'!$E$6+'Data and Parameter'!$E$7)*'Data and Parameter'!$E$19*'Data and Parameter'!$E$14*'ER calculations'!N5335</f>
        <v>0.68090947048699002</v>
      </c>
    </row>
    <row r="5336" spans="1:15" ht="15">
      <c r="A5336" s="284">
        <v>5332</v>
      </c>
      <c r="B5336" s="287"/>
      <c r="C5336" s="287"/>
      <c r="D5336" s="284" t="s">
        <v>119</v>
      </c>
      <c r="E5336" s="287"/>
      <c r="F5336" s="285" t="s">
        <v>5457</v>
      </c>
      <c r="G5336" s="266" t="s">
        <v>121</v>
      </c>
      <c r="H5336" s="266">
        <f>IF(G5336="Traditional Stove",0.1,0.2)</f>
        <v>0.1</v>
      </c>
      <c r="I5336" s="266">
        <f>YEAR(J5336)</f>
        <v>2023</v>
      </c>
      <c r="J5336" s="267">
        <v>44966</v>
      </c>
      <c r="K5336" s="267">
        <f>J5336+1</f>
        <v>44967</v>
      </c>
      <c r="L5336" s="266">
        <f>IF(M5336&lt;=365,1,2)</f>
        <v>1</v>
      </c>
      <c r="M5336" s="266">
        <f>IF(K5336&lt;$C$1,$C$2-$C$1+1,$C$2-K5336+1)</f>
        <v>80</v>
      </c>
      <c r="N5336" s="268">
        <f>M5336/365</f>
        <v>0.21917808219178081</v>
      </c>
      <c r="O5336" s="269">
        <f>'Data and Parameter'!$E$4*'Data and Parameter'!$E$5*('Data and Parameter'!$E$6+'Data and Parameter'!$E$7)*'Data and Parameter'!$E$19*'Data and Parameter'!$E$14*'ER calculations'!N5336</f>
        <v>1.1348491174783168</v>
      </c>
    </row>
    <row r="5337" spans="1:15" ht="15">
      <c r="A5337" s="284">
        <v>5333</v>
      </c>
      <c r="B5337" s="287"/>
      <c r="C5337" s="287"/>
      <c r="D5337" s="284" t="s">
        <v>119</v>
      </c>
      <c r="E5337" s="287"/>
      <c r="F5337" s="285" t="s">
        <v>5458</v>
      </c>
      <c r="G5337" s="266" t="s">
        <v>121</v>
      </c>
      <c r="H5337" s="266">
        <f>IF(G5337="Traditional Stove",0.1,0.2)</f>
        <v>0.1</v>
      </c>
      <c r="I5337" s="266">
        <f>YEAR(J5337)</f>
        <v>2023</v>
      </c>
      <c r="J5337" s="267">
        <v>44968</v>
      </c>
      <c r="K5337" s="267">
        <f>J5337+1</f>
        <v>44969</v>
      </c>
      <c r="L5337" s="266">
        <f>IF(M5337&lt;=365,1,2)</f>
        <v>1</v>
      </c>
      <c r="M5337" s="266">
        <f>IF(K5337&lt;$C$1,$C$2-$C$1+1,$C$2-K5337+1)</f>
        <v>78</v>
      </c>
      <c r="N5337" s="268">
        <f>M5337/365</f>
        <v>0.21369863013698631</v>
      </c>
      <c r="O5337" s="269">
        <f>'Data and Parameter'!$E$4*'Data and Parameter'!$E$5*('Data and Parameter'!$E$6+'Data and Parameter'!$E$7)*'Data and Parameter'!$E$19*'Data and Parameter'!$E$14*'ER calculations'!N5337</f>
        <v>1.1064778895413589</v>
      </c>
    </row>
    <row r="5338" spans="1:15" ht="15">
      <c r="A5338" s="284">
        <v>5334</v>
      </c>
      <c r="B5338" s="287"/>
      <c r="C5338" s="287"/>
      <c r="D5338" s="284" t="s">
        <v>119</v>
      </c>
      <c r="E5338" s="287"/>
      <c r="F5338" s="285" t="s">
        <v>5459</v>
      </c>
      <c r="G5338" s="266" t="s">
        <v>121</v>
      </c>
      <c r="H5338" s="266">
        <f>IF(G5338="Traditional Stove",0.1,0.2)</f>
        <v>0.1</v>
      </c>
      <c r="I5338" s="266">
        <f>YEAR(J5338)</f>
        <v>2023</v>
      </c>
      <c r="J5338" s="267">
        <v>44968</v>
      </c>
      <c r="K5338" s="267">
        <f>J5338+1</f>
        <v>44969</v>
      </c>
      <c r="L5338" s="266">
        <f>IF(M5338&lt;=365,1,2)</f>
        <v>1</v>
      </c>
      <c r="M5338" s="266">
        <f>IF(K5338&lt;$C$1,$C$2-$C$1+1,$C$2-K5338+1)</f>
        <v>78</v>
      </c>
      <c r="N5338" s="268">
        <f>M5338/365</f>
        <v>0.21369863013698631</v>
      </c>
      <c r="O5338" s="269">
        <f>'Data and Parameter'!$E$4*'Data and Parameter'!$E$5*('Data and Parameter'!$E$6+'Data and Parameter'!$E$7)*'Data and Parameter'!$E$19*'Data and Parameter'!$E$14*'ER calculations'!N5338</f>
        <v>1.1064778895413589</v>
      </c>
    </row>
    <row r="5339" spans="1:15" ht="15">
      <c r="A5339" s="284">
        <v>5335</v>
      </c>
      <c r="B5339" s="287"/>
      <c r="C5339" s="287"/>
      <c r="D5339" s="284" t="s">
        <v>119</v>
      </c>
      <c r="E5339" s="287"/>
      <c r="F5339" s="285" t="s">
        <v>5460</v>
      </c>
      <c r="G5339" s="266" t="s">
        <v>121</v>
      </c>
      <c r="H5339" s="266">
        <f>IF(G5339="Traditional Stove",0.1,0.2)</f>
        <v>0.1</v>
      </c>
      <c r="I5339" s="266">
        <f>YEAR(J5339)</f>
        <v>2023</v>
      </c>
      <c r="J5339" s="267">
        <v>45011</v>
      </c>
      <c r="K5339" s="267">
        <f>J5339+1</f>
        <v>45012</v>
      </c>
      <c r="L5339" s="266">
        <f>IF(M5339&lt;=365,1,2)</f>
        <v>1</v>
      </c>
      <c r="M5339" s="266">
        <f>IF(K5339&lt;$C$1,$C$2-$C$1+1,$C$2-K5339+1)</f>
        <v>35</v>
      </c>
      <c r="N5339" s="268">
        <f>M5339/365</f>
        <v>9.5890410958904104E-2</v>
      </c>
      <c r="O5339" s="269">
        <f>'Data and Parameter'!$E$4*'Data and Parameter'!$E$5*('Data and Parameter'!$E$6+'Data and Parameter'!$E$7)*'Data and Parameter'!$E$19*'Data and Parameter'!$E$14*'ER calculations'!N5339</f>
        <v>0.49649648889676362</v>
      </c>
    </row>
    <row r="5340" spans="1:15" ht="15">
      <c r="A5340" s="284">
        <v>5336</v>
      </c>
      <c r="B5340" s="287"/>
      <c r="C5340" s="287"/>
      <c r="D5340" s="284" t="s">
        <v>119</v>
      </c>
      <c r="E5340" s="287"/>
      <c r="F5340" s="285" t="s">
        <v>5461</v>
      </c>
      <c r="G5340" s="266" t="s">
        <v>121</v>
      </c>
      <c r="H5340" s="266">
        <f>IF(G5340="Traditional Stove",0.1,0.2)</f>
        <v>0.1</v>
      </c>
      <c r="I5340" s="266">
        <f>YEAR(J5340)</f>
        <v>2023</v>
      </c>
      <c r="J5340" s="267">
        <v>44966</v>
      </c>
      <c r="K5340" s="267">
        <f>J5340+1</f>
        <v>44967</v>
      </c>
      <c r="L5340" s="266">
        <f>IF(M5340&lt;=365,1,2)</f>
        <v>1</v>
      </c>
      <c r="M5340" s="266">
        <f>IF(K5340&lt;$C$1,$C$2-$C$1+1,$C$2-K5340+1)</f>
        <v>80</v>
      </c>
      <c r="N5340" s="268">
        <f>M5340/365</f>
        <v>0.21917808219178081</v>
      </c>
      <c r="O5340" s="269">
        <f>'Data and Parameter'!$E$4*'Data and Parameter'!$E$5*('Data and Parameter'!$E$6+'Data and Parameter'!$E$7)*'Data and Parameter'!$E$19*'Data and Parameter'!$E$14*'ER calculations'!N5340</f>
        <v>1.1348491174783168</v>
      </c>
    </row>
    <row r="5341" spans="1:15" ht="15">
      <c r="A5341" s="284">
        <v>5337</v>
      </c>
      <c r="B5341" s="287"/>
      <c r="C5341" s="287"/>
      <c r="D5341" s="284" t="s">
        <v>119</v>
      </c>
      <c r="E5341" s="287"/>
      <c r="F5341" s="285" t="s">
        <v>5462</v>
      </c>
      <c r="G5341" s="266" t="s">
        <v>121</v>
      </c>
      <c r="H5341" s="266">
        <f>IF(G5341="Traditional Stove",0.1,0.2)</f>
        <v>0.1</v>
      </c>
      <c r="I5341" s="266">
        <f>YEAR(J5341)</f>
        <v>2023</v>
      </c>
      <c r="J5341" s="267">
        <v>44998</v>
      </c>
      <c r="K5341" s="267">
        <f>J5341+1</f>
        <v>44999</v>
      </c>
      <c r="L5341" s="266">
        <f>IF(M5341&lt;=365,1,2)</f>
        <v>1</v>
      </c>
      <c r="M5341" s="266">
        <f>IF(K5341&lt;$C$1,$C$2-$C$1+1,$C$2-K5341+1)</f>
        <v>48</v>
      </c>
      <c r="N5341" s="268">
        <f>M5341/365</f>
        <v>0.13150684931506848</v>
      </c>
      <c r="O5341" s="269">
        <f>'Data and Parameter'!$E$4*'Data and Parameter'!$E$5*('Data and Parameter'!$E$6+'Data and Parameter'!$E$7)*'Data and Parameter'!$E$19*'Data and Parameter'!$E$14*'ER calculations'!N5341</f>
        <v>0.68090947048699002</v>
      </c>
    </row>
    <row r="5342" spans="1:15" ht="15">
      <c r="A5342" s="284">
        <v>5338</v>
      </c>
      <c r="B5342" s="287"/>
      <c r="C5342" s="287"/>
      <c r="D5342" s="284" t="s">
        <v>119</v>
      </c>
      <c r="E5342" s="287"/>
      <c r="F5342" s="285" t="s">
        <v>5463</v>
      </c>
      <c r="G5342" s="266" t="s">
        <v>121</v>
      </c>
      <c r="H5342" s="266">
        <f>IF(G5342="Traditional Stove",0.1,0.2)</f>
        <v>0.1</v>
      </c>
      <c r="I5342" s="266">
        <f>YEAR(J5342)</f>
        <v>2023</v>
      </c>
      <c r="J5342" s="267">
        <v>44968</v>
      </c>
      <c r="K5342" s="267">
        <f>J5342+1</f>
        <v>44969</v>
      </c>
      <c r="L5342" s="266">
        <f>IF(M5342&lt;=365,1,2)</f>
        <v>1</v>
      </c>
      <c r="M5342" s="266">
        <f>IF(K5342&lt;$C$1,$C$2-$C$1+1,$C$2-K5342+1)</f>
        <v>78</v>
      </c>
      <c r="N5342" s="268">
        <f>M5342/365</f>
        <v>0.21369863013698631</v>
      </c>
      <c r="O5342" s="269">
        <f>'Data and Parameter'!$E$4*'Data and Parameter'!$E$5*('Data and Parameter'!$E$6+'Data and Parameter'!$E$7)*'Data and Parameter'!$E$19*'Data and Parameter'!$E$14*'ER calculations'!N5342</f>
        <v>1.1064778895413589</v>
      </c>
    </row>
    <row r="5343" spans="1:15" ht="15">
      <c r="A5343" s="284">
        <v>5339</v>
      </c>
      <c r="B5343" s="287"/>
      <c r="C5343" s="287"/>
      <c r="D5343" s="284" t="s">
        <v>119</v>
      </c>
      <c r="E5343" s="287"/>
      <c r="F5343" s="285" t="s">
        <v>5464</v>
      </c>
      <c r="G5343" s="266" t="s">
        <v>121</v>
      </c>
      <c r="H5343" s="266">
        <f>IF(G5343="Traditional Stove",0.1,0.2)</f>
        <v>0.1</v>
      </c>
      <c r="I5343" s="266">
        <f>YEAR(J5343)</f>
        <v>2023</v>
      </c>
      <c r="J5343" s="267">
        <v>45011</v>
      </c>
      <c r="K5343" s="267">
        <f>J5343+1</f>
        <v>45012</v>
      </c>
      <c r="L5343" s="266">
        <f>IF(M5343&lt;=365,1,2)</f>
        <v>1</v>
      </c>
      <c r="M5343" s="266">
        <f>IF(K5343&lt;$C$1,$C$2-$C$1+1,$C$2-K5343+1)</f>
        <v>35</v>
      </c>
      <c r="N5343" s="268">
        <f>M5343/365</f>
        <v>9.5890410958904104E-2</v>
      </c>
      <c r="O5343" s="269">
        <f>'Data and Parameter'!$E$4*'Data and Parameter'!$E$5*('Data and Parameter'!$E$6+'Data and Parameter'!$E$7)*'Data and Parameter'!$E$19*'Data and Parameter'!$E$14*'ER calculations'!N5343</f>
        <v>0.49649648889676362</v>
      </c>
    </row>
    <row r="5344" spans="1:15" ht="15">
      <c r="A5344" s="284">
        <v>5340</v>
      </c>
      <c r="B5344" s="287"/>
      <c r="C5344" s="287"/>
      <c r="D5344" s="284" t="s">
        <v>119</v>
      </c>
      <c r="E5344" s="287"/>
      <c r="F5344" s="285" t="s">
        <v>5465</v>
      </c>
      <c r="G5344" s="266" t="s">
        <v>121</v>
      </c>
      <c r="H5344" s="266">
        <f>IF(G5344="Traditional Stove",0.1,0.2)</f>
        <v>0.1</v>
      </c>
      <c r="I5344" s="266">
        <f>YEAR(J5344)</f>
        <v>2023</v>
      </c>
      <c r="J5344" s="267">
        <v>44966</v>
      </c>
      <c r="K5344" s="267">
        <f>J5344+1</f>
        <v>44967</v>
      </c>
      <c r="L5344" s="266">
        <f>IF(M5344&lt;=365,1,2)</f>
        <v>1</v>
      </c>
      <c r="M5344" s="266">
        <f>IF(K5344&lt;$C$1,$C$2-$C$1+1,$C$2-K5344+1)</f>
        <v>80</v>
      </c>
      <c r="N5344" s="268">
        <f>M5344/365</f>
        <v>0.21917808219178081</v>
      </c>
      <c r="O5344" s="269">
        <f>'Data and Parameter'!$E$4*'Data and Parameter'!$E$5*('Data and Parameter'!$E$6+'Data and Parameter'!$E$7)*'Data and Parameter'!$E$19*'Data and Parameter'!$E$14*'ER calculations'!N5344</f>
        <v>1.1348491174783168</v>
      </c>
    </row>
    <row r="5345" spans="1:15" ht="15">
      <c r="A5345" s="284">
        <v>5341</v>
      </c>
      <c r="B5345" s="287"/>
      <c r="C5345" s="287"/>
      <c r="D5345" s="284" t="s">
        <v>119</v>
      </c>
      <c r="E5345" s="287"/>
      <c r="F5345" s="285" t="s">
        <v>5466</v>
      </c>
      <c r="G5345" s="266" t="s">
        <v>121</v>
      </c>
      <c r="H5345" s="266">
        <f>IF(G5345="Traditional Stove",0.1,0.2)</f>
        <v>0.1</v>
      </c>
      <c r="I5345" s="266">
        <f>YEAR(J5345)</f>
        <v>2023</v>
      </c>
      <c r="J5345" s="267">
        <v>45011</v>
      </c>
      <c r="K5345" s="267">
        <f>J5345+1</f>
        <v>45012</v>
      </c>
      <c r="L5345" s="266">
        <f>IF(M5345&lt;=365,1,2)</f>
        <v>1</v>
      </c>
      <c r="M5345" s="266">
        <f>IF(K5345&lt;$C$1,$C$2-$C$1+1,$C$2-K5345+1)</f>
        <v>35</v>
      </c>
      <c r="N5345" s="268">
        <f>M5345/365</f>
        <v>9.5890410958904104E-2</v>
      </c>
      <c r="O5345" s="269">
        <f>'Data and Parameter'!$E$4*'Data and Parameter'!$E$5*('Data and Parameter'!$E$6+'Data and Parameter'!$E$7)*'Data and Parameter'!$E$19*'Data and Parameter'!$E$14*'ER calculations'!N5345</f>
        <v>0.49649648889676362</v>
      </c>
    </row>
    <row r="5346" spans="1:15" ht="15">
      <c r="A5346" s="284">
        <v>5342</v>
      </c>
      <c r="B5346" s="287"/>
      <c r="C5346" s="287"/>
      <c r="D5346" s="284" t="s">
        <v>119</v>
      </c>
      <c r="E5346" s="287"/>
      <c r="F5346" s="285" t="s">
        <v>5467</v>
      </c>
      <c r="G5346" s="266" t="s">
        <v>121</v>
      </c>
      <c r="H5346" s="266">
        <f>IF(G5346="Traditional Stove",0.1,0.2)</f>
        <v>0.1</v>
      </c>
      <c r="I5346" s="266">
        <f>YEAR(J5346)</f>
        <v>2023</v>
      </c>
      <c r="J5346" s="267">
        <v>44968</v>
      </c>
      <c r="K5346" s="267">
        <f>J5346+1</f>
        <v>44969</v>
      </c>
      <c r="L5346" s="266">
        <f>IF(M5346&lt;=365,1,2)</f>
        <v>1</v>
      </c>
      <c r="M5346" s="266">
        <f>IF(K5346&lt;$C$1,$C$2-$C$1+1,$C$2-K5346+1)</f>
        <v>78</v>
      </c>
      <c r="N5346" s="268">
        <f>M5346/365</f>
        <v>0.21369863013698631</v>
      </c>
      <c r="O5346" s="269">
        <f>'Data and Parameter'!$E$4*'Data and Parameter'!$E$5*('Data and Parameter'!$E$6+'Data and Parameter'!$E$7)*'Data and Parameter'!$E$19*'Data and Parameter'!$E$14*'ER calculations'!N5346</f>
        <v>1.1064778895413589</v>
      </c>
    </row>
    <row r="5347" spans="1:15" ht="15">
      <c r="A5347" s="284">
        <v>5343</v>
      </c>
      <c r="B5347" s="287"/>
      <c r="C5347" s="287"/>
      <c r="D5347" s="284" t="s">
        <v>119</v>
      </c>
      <c r="E5347" s="287"/>
      <c r="F5347" s="285" t="s">
        <v>5468</v>
      </c>
      <c r="G5347" s="266" t="s">
        <v>121</v>
      </c>
      <c r="H5347" s="266">
        <f>IF(G5347="Traditional Stove",0.1,0.2)</f>
        <v>0.1</v>
      </c>
      <c r="I5347" s="266">
        <f>YEAR(J5347)</f>
        <v>2023</v>
      </c>
      <c r="J5347" s="267">
        <v>44998</v>
      </c>
      <c r="K5347" s="267">
        <f>J5347+1</f>
        <v>44999</v>
      </c>
      <c r="L5347" s="266">
        <f>IF(M5347&lt;=365,1,2)</f>
        <v>1</v>
      </c>
      <c r="M5347" s="266">
        <f>IF(K5347&lt;$C$1,$C$2-$C$1+1,$C$2-K5347+1)</f>
        <v>48</v>
      </c>
      <c r="N5347" s="268">
        <f>M5347/365</f>
        <v>0.13150684931506848</v>
      </c>
      <c r="O5347" s="269">
        <f>'Data and Parameter'!$E$4*'Data and Parameter'!$E$5*('Data and Parameter'!$E$6+'Data and Parameter'!$E$7)*'Data and Parameter'!$E$19*'Data and Parameter'!$E$14*'ER calculations'!N5347</f>
        <v>0.68090947048699002</v>
      </c>
    </row>
    <row r="5348" spans="1:15" ht="15">
      <c r="A5348" s="284">
        <v>5344</v>
      </c>
      <c r="B5348" s="287"/>
      <c r="C5348" s="287"/>
      <c r="D5348" s="284" t="s">
        <v>119</v>
      </c>
      <c r="E5348" s="287"/>
      <c r="F5348" s="285" t="s">
        <v>5469</v>
      </c>
      <c r="G5348" s="266" t="s">
        <v>121</v>
      </c>
      <c r="H5348" s="266">
        <f>IF(G5348="Traditional Stove",0.1,0.2)</f>
        <v>0.1</v>
      </c>
      <c r="I5348" s="266">
        <f>YEAR(J5348)</f>
        <v>2023</v>
      </c>
      <c r="J5348" s="267">
        <v>45011</v>
      </c>
      <c r="K5348" s="267">
        <f>J5348+1</f>
        <v>45012</v>
      </c>
      <c r="L5348" s="266">
        <f>IF(M5348&lt;=365,1,2)</f>
        <v>1</v>
      </c>
      <c r="M5348" s="266">
        <f>IF(K5348&lt;$C$1,$C$2-$C$1+1,$C$2-K5348+1)</f>
        <v>35</v>
      </c>
      <c r="N5348" s="268">
        <f>M5348/365</f>
        <v>9.5890410958904104E-2</v>
      </c>
      <c r="O5348" s="269">
        <f>'Data and Parameter'!$E$4*'Data and Parameter'!$E$5*('Data and Parameter'!$E$6+'Data and Parameter'!$E$7)*'Data and Parameter'!$E$19*'Data and Parameter'!$E$14*'ER calculations'!N5348</f>
        <v>0.49649648889676362</v>
      </c>
    </row>
    <row r="5349" spans="1:15" ht="15">
      <c r="A5349" s="284">
        <v>5345</v>
      </c>
      <c r="B5349" s="287"/>
      <c r="C5349" s="287"/>
      <c r="D5349" s="284" t="s">
        <v>119</v>
      </c>
      <c r="E5349" s="287"/>
      <c r="F5349" s="285" t="s">
        <v>5470</v>
      </c>
      <c r="G5349" s="266" t="s">
        <v>121</v>
      </c>
      <c r="H5349" s="266">
        <f>IF(G5349="Traditional Stove",0.1,0.2)</f>
        <v>0.1</v>
      </c>
      <c r="I5349" s="266">
        <f>YEAR(J5349)</f>
        <v>2023</v>
      </c>
      <c r="J5349" s="267">
        <v>44966</v>
      </c>
      <c r="K5349" s="267">
        <f>J5349+1</f>
        <v>44967</v>
      </c>
      <c r="L5349" s="266">
        <f>IF(M5349&lt;=365,1,2)</f>
        <v>1</v>
      </c>
      <c r="M5349" s="266">
        <f>IF(K5349&lt;$C$1,$C$2-$C$1+1,$C$2-K5349+1)</f>
        <v>80</v>
      </c>
      <c r="N5349" s="268">
        <f>M5349/365</f>
        <v>0.21917808219178081</v>
      </c>
      <c r="O5349" s="269">
        <f>'Data and Parameter'!$E$4*'Data and Parameter'!$E$5*('Data and Parameter'!$E$6+'Data and Parameter'!$E$7)*'Data and Parameter'!$E$19*'Data and Parameter'!$E$14*'ER calculations'!N5349</f>
        <v>1.1348491174783168</v>
      </c>
    </row>
    <row r="5350" spans="1:15" ht="15">
      <c r="A5350" s="284">
        <v>5346</v>
      </c>
      <c r="B5350" s="287"/>
      <c r="C5350" s="287"/>
      <c r="D5350" s="284" t="s">
        <v>119</v>
      </c>
      <c r="E5350" s="287"/>
      <c r="F5350" s="285" t="s">
        <v>5471</v>
      </c>
      <c r="G5350" s="266" t="s">
        <v>121</v>
      </c>
      <c r="H5350" s="266">
        <f>IF(G5350="Traditional Stove",0.1,0.2)</f>
        <v>0.1</v>
      </c>
      <c r="I5350" s="266">
        <f>YEAR(J5350)</f>
        <v>2023</v>
      </c>
      <c r="J5350" s="267">
        <v>44998</v>
      </c>
      <c r="K5350" s="267">
        <f>J5350+1</f>
        <v>44999</v>
      </c>
      <c r="L5350" s="266">
        <f>IF(M5350&lt;=365,1,2)</f>
        <v>1</v>
      </c>
      <c r="M5350" s="266">
        <f>IF(K5350&lt;$C$1,$C$2-$C$1+1,$C$2-K5350+1)</f>
        <v>48</v>
      </c>
      <c r="N5350" s="268">
        <f>M5350/365</f>
        <v>0.13150684931506848</v>
      </c>
      <c r="O5350" s="269">
        <f>'Data and Parameter'!$E$4*'Data and Parameter'!$E$5*('Data and Parameter'!$E$6+'Data and Parameter'!$E$7)*'Data and Parameter'!$E$19*'Data and Parameter'!$E$14*'ER calculations'!N5350</f>
        <v>0.68090947048699002</v>
      </c>
    </row>
    <row r="5351" spans="1:15" ht="15">
      <c r="A5351" s="284">
        <v>5347</v>
      </c>
      <c r="B5351" s="287"/>
      <c r="C5351" s="287"/>
      <c r="D5351" s="284" t="s">
        <v>119</v>
      </c>
      <c r="E5351" s="287"/>
      <c r="F5351" s="285" t="s">
        <v>5472</v>
      </c>
      <c r="G5351" s="266" t="s">
        <v>121</v>
      </c>
      <c r="H5351" s="266">
        <f>IF(G5351="Traditional Stove",0.1,0.2)</f>
        <v>0.1</v>
      </c>
      <c r="I5351" s="266">
        <f>YEAR(J5351)</f>
        <v>2023</v>
      </c>
      <c r="J5351" s="267">
        <v>44968</v>
      </c>
      <c r="K5351" s="267">
        <f>J5351+1</f>
        <v>44969</v>
      </c>
      <c r="L5351" s="266">
        <f>IF(M5351&lt;=365,1,2)</f>
        <v>1</v>
      </c>
      <c r="M5351" s="266">
        <f>IF(K5351&lt;$C$1,$C$2-$C$1+1,$C$2-K5351+1)</f>
        <v>78</v>
      </c>
      <c r="N5351" s="268">
        <f>M5351/365</f>
        <v>0.21369863013698631</v>
      </c>
      <c r="O5351" s="269">
        <f>'Data and Parameter'!$E$4*'Data and Parameter'!$E$5*('Data and Parameter'!$E$6+'Data and Parameter'!$E$7)*'Data and Parameter'!$E$19*'Data and Parameter'!$E$14*'ER calculations'!N5351</f>
        <v>1.1064778895413589</v>
      </c>
    </row>
    <row r="5352" spans="1:15" ht="15">
      <c r="A5352" s="284">
        <v>5348</v>
      </c>
      <c r="B5352" s="287"/>
      <c r="C5352" s="287"/>
      <c r="D5352" s="284" t="s">
        <v>1054</v>
      </c>
      <c r="E5352" s="287"/>
      <c r="F5352" s="285" t="s">
        <v>5473</v>
      </c>
      <c r="G5352" s="266" t="s">
        <v>121</v>
      </c>
      <c r="H5352" s="266">
        <f>IF(G5352="Traditional Stove",0.1,0.2)</f>
        <v>0.1</v>
      </c>
      <c r="I5352" s="266">
        <f>YEAR(J5352)</f>
        <v>2023</v>
      </c>
      <c r="J5352" s="267">
        <v>45008</v>
      </c>
      <c r="K5352" s="267">
        <f>J5352+1</f>
        <v>45009</v>
      </c>
      <c r="L5352" s="266">
        <f>IF(M5352&lt;=365,1,2)</f>
        <v>1</v>
      </c>
      <c r="M5352" s="266">
        <f>IF(K5352&lt;$C$1,$C$2-$C$1+1,$C$2-K5352+1)</f>
        <v>38</v>
      </c>
      <c r="N5352" s="268">
        <f>M5352/365</f>
        <v>0.10410958904109589</v>
      </c>
      <c r="O5352" s="269">
        <f>'Data and Parameter'!$E$4*'Data and Parameter'!$E$5*('Data and Parameter'!$E$6+'Data and Parameter'!$E$7)*'Data and Parameter'!$E$19*'Data and Parameter'!$E$14*'ER calculations'!N5352</f>
        <v>0.53905333080220053</v>
      </c>
    </row>
    <row r="5353" spans="1:15" ht="15">
      <c r="A5353" s="284">
        <v>5349</v>
      </c>
      <c r="B5353" s="287"/>
      <c r="C5353" s="287"/>
      <c r="D5353" s="284" t="s">
        <v>119</v>
      </c>
      <c r="E5353" s="287"/>
      <c r="F5353" s="285" t="s">
        <v>5474</v>
      </c>
      <c r="G5353" s="266" t="s">
        <v>121</v>
      </c>
      <c r="H5353" s="266">
        <f>IF(G5353="Traditional Stove",0.1,0.2)</f>
        <v>0.1</v>
      </c>
      <c r="I5353" s="266">
        <f>YEAR(J5353)</f>
        <v>2023</v>
      </c>
      <c r="J5353" s="267">
        <v>45011</v>
      </c>
      <c r="K5353" s="267">
        <f>J5353+1</f>
        <v>45012</v>
      </c>
      <c r="L5353" s="266">
        <f>IF(M5353&lt;=365,1,2)</f>
        <v>1</v>
      </c>
      <c r="M5353" s="266">
        <f>IF(K5353&lt;$C$1,$C$2-$C$1+1,$C$2-K5353+1)</f>
        <v>35</v>
      </c>
      <c r="N5353" s="268">
        <f>M5353/365</f>
        <v>9.5890410958904104E-2</v>
      </c>
      <c r="O5353" s="269">
        <f>'Data and Parameter'!$E$4*'Data and Parameter'!$E$5*('Data and Parameter'!$E$6+'Data and Parameter'!$E$7)*'Data and Parameter'!$E$19*'Data and Parameter'!$E$14*'ER calculations'!N5353</f>
        <v>0.49649648889676362</v>
      </c>
    </row>
    <row r="5354" spans="1:15" ht="15">
      <c r="A5354" s="284">
        <v>5350</v>
      </c>
      <c r="B5354" s="287"/>
      <c r="C5354" s="287"/>
      <c r="D5354" s="284" t="s">
        <v>119</v>
      </c>
      <c r="E5354" s="287"/>
      <c r="F5354" s="285" t="s">
        <v>5475</v>
      </c>
      <c r="G5354" s="266" t="s">
        <v>121</v>
      </c>
      <c r="H5354" s="266">
        <f>IF(G5354="Traditional Stove",0.1,0.2)</f>
        <v>0.1</v>
      </c>
      <c r="I5354" s="266">
        <f>YEAR(J5354)</f>
        <v>2023</v>
      </c>
      <c r="J5354" s="267">
        <v>44966</v>
      </c>
      <c r="K5354" s="267">
        <f>J5354+1</f>
        <v>44967</v>
      </c>
      <c r="L5354" s="266">
        <f>IF(M5354&lt;=365,1,2)</f>
        <v>1</v>
      </c>
      <c r="M5354" s="266">
        <f>IF(K5354&lt;$C$1,$C$2-$C$1+1,$C$2-K5354+1)</f>
        <v>80</v>
      </c>
      <c r="N5354" s="268">
        <f>M5354/365</f>
        <v>0.21917808219178081</v>
      </c>
      <c r="O5354" s="269">
        <f>'Data and Parameter'!$E$4*'Data and Parameter'!$E$5*('Data and Parameter'!$E$6+'Data and Parameter'!$E$7)*'Data and Parameter'!$E$19*'Data and Parameter'!$E$14*'ER calculations'!N5354</f>
        <v>1.1348491174783168</v>
      </c>
    </row>
    <row r="5355" spans="1:15" ht="15">
      <c r="A5355" s="284">
        <v>5351</v>
      </c>
      <c r="B5355" s="287"/>
      <c r="C5355" s="287"/>
      <c r="D5355" s="284" t="s">
        <v>1054</v>
      </c>
      <c r="E5355" s="287"/>
      <c r="F5355" s="285" t="s">
        <v>5476</v>
      </c>
      <c r="G5355" s="266" t="s">
        <v>121</v>
      </c>
      <c r="H5355" s="266">
        <f>IF(G5355="Traditional Stove",0.1,0.2)</f>
        <v>0.1</v>
      </c>
      <c r="I5355" s="266">
        <f>YEAR(J5355)</f>
        <v>2023</v>
      </c>
      <c r="J5355" s="267">
        <v>45008</v>
      </c>
      <c r="K5355" s="267">
        <f>J5355+1</f>
        <v>45009</v>
      </c>
      <c r="L5355" s="266">
        <f>IF(M5355&lt;=365,1,2)</f>
        <v>1</v>
      </c>
      <c r="M5355" s="266">
        <f>IF(K5355&lt;$C$1,$C$2-$C$1+1,$C$2-K5355+1)</f>
        <v>38</v>
      </c>
      <c r="N5355" s="268">
        <f>M5355/365</f>
        <v>0.10410958904109589</v>
      </c>
      <c r="O5355" s="269">
        <f>'Data and Parameter'!$E$4*'Data and Parameter'!$E$5*('Data and Parameter'!$E$6+'Data and Parameter'!$E$7)*'Data and Parameter'!$E$19*'Data and Parameter'!$E$14*'ER calculations'!N5355</f>
        <v>0.53905333080220053</v>
      </c>
    </row>
    <row r="5356" spans="1:15" ht="15">
      <c r="A5356" s="284">
        <v>5352</v>
      </c>
      <c r="B5356" s="287"/>
      <c r="C5356" s="287"/>
      <c r="D5356" s="284" t="s">
        <v>119</v>
      </c>
      <c r="E5356" s="287"/>
      <c r="F5356" s="285" t="s">
        <v>5477</v>
      </c>
      <c r="G5356" s="266" t="s">
        <v>121</v>
      </c>
      <c r="H5356" s="266">
        <f>IF(G5356="Traditional Stove",0.1,0.2)</f>
        <v>0.1</v>
      </c>
      <c r="I5356" s="266">
        <f>YEAR(J5356)</f>
        <v>2023</v>
      </c>
      <c r="J5356" s="267">
        <v>44998</v>
      </c>
      <c r="K5356" s="267">
        <f>J5356+1</f>
        <v>44999</v>
      </c>
      <c r="L5356" s="266">
        <f>IF(M5356&lt;=365,1,2)</f>
        <v>1</v>
      </c>
      <c r="M5356" s="266">
        <f>IF(K5356&lt;$C$1,$C$2-$C$1+1,$C$2-K5356+1)</f>
        <v>48</v>
      </c>
      <c r="N5356" s="268">
        <f>M5356/365</f>
        <v>0.13150684931506848</v>
      </c>
      <c r="O5356" s="269">
        <f>'Data and Parameter'!$E$4*'Data and Parameter'!$E$5*('Data and Parameter'!$E$6+'Data and Parameter'!$E$7)*'Data and Parameter'!$E$19*'Data and Parameter'!$E$14*'ER calculations'!N5356</f>
        <v>0.68090947048699002</v>
      </c>
    </row>
    <row r="5357" spans="1:15" ht="15">
      <c r="A5357" s="284">
        <v>5353</v>
      </c>
      <c r="B5357" s="287"/>
      <c r="C5357" s="287"/>
      <c r="D5357" s="284" t="s">
        <v>119</v>
      </c>
      <c r="E5357" s="287"/>
      <c r="F5357" s="285" t="s">
        <v>5478</v>
      </c>
      <c r="G5357" s="266" t="s">
        <v>121</v>
      </c>
      <c r="H5357" s="266">
        <f>IF(G5357="Traditional Stove",0.1,0.2)</f>
        <v>0.1</v>
      </c>
      <c r="I5357" s="266">
        <f>YEAR(J5357)</f>
        <v>2023</v>
      </c>
      <c r="J5357" s="267">
        <v>44968</v>
      </c>
      <c r="K5357" s="267">
        <f>J5357+1</f>
        <v>44969</v>
      </c>
      <c r="L5357" s="266">
        <f>IF(M5357&lt;=365,1,2)</f>
        <v>1</v>
      </c>
      <c r="M5357" s="266">
        <f>IF(K5357&lt;$C$1,$C$2-$C$1+1,$C$2-K5357+1)</f>
        <v>78</v>
      </c>
      <c r="N5357" s="268">
        <f>M5357/365</f>
        <v>0.21369863013698631</v>
      </c>
      <c r="O5357" s="269">
        <f>'Data and Parameter'!$E$4*'Data and Parameter'!$E$5*('Data and Parameter'!$E$6+'Data and Parameter'!$E$7)*'Data and Parameter'!$E$19*'Data and Parameter'!$E$14*'ER calculations'!N5357</f>
        <v>1.1064778895413589</v>
      </c>
    </row>
    <row r="5358" spans="1:15" ht="15">
      <c r="A5358" s="284">
        <v>5354</v>
      </c>
      <c r="B5358" s="287"/>
      <c r="C5358" s="287"/>
      <c r="D5358" s="284" t="s">
        <v>119</v>
      </c>
      <c r="E5358" s="287"/>
      <c r="F5358" s="285" t="s">
        <v>5479</v>
      </c>
      <c r="G5358" s="266" t="s">
        <v>121</v>
      </c>
      <c r="H5358" s="266">
        <f>IF(G5358="Traditional Stove",0.1,0.2)</f>
        <v>0.1</v>
      </c>
      <c r="I5358" s="266">
        <f>YEAR(J5358)</f>
        <v>2023</v>
      </c>
      <c r="J5358" s="267">
        <v>45011</v>
      </c>
      <c r="K5358" s="267">
        <f>J5358+1</f>
        <v>45012</v>
      </c>
      <c r="L5358" s="266">
        <f>IF(M5358&lt;=365,1,2)</f>
        <v>1</v>
      </c>
      <c r="M5358" s="266">
        <f>IF(K5358&lt;$C$1,$C$2-$C$1+1,$C$2-K5358+1)</f>
        <v>35</v>
      </c>
      <c r="N5358" s="268">
        <f>M5358/365</f>
        <v>9.5890410958904104E-2</v>
      </c>
      <c r="O5358" s="269">
        <f>'Data and Parameter'!$E$4*'Data and Parameter'!$E$5*('Data and Parameter'!$E$6+'Data and Parameter'!$E$7)*'Data and Parameter'!$E$19*'Data and Parameter'!$E$14*'ER calculations'!N5358</f>
        <v>0.49649648889676362</v>
      </c>
    </row>
    <row r="5359" spans="1:15" ht="15">
      <c r="A5359" s="284">
        <v>5355</v>
      </c>
      <c r="B5359" s="287"/>
      <c r="C5359" s="287"/>
      <c r="D5359" s="284" t="s">
        <v>119</v>
      </c>
      <c r="E5359" s="287"/>
      <c r="F5359" s="285" t="s">
        <v>5480</v>
      </c>
      <c r="G5359" s="266" t="s">
        <v>121</v>
      </c>
      <c r="H5359" s="266">
        <f>IF(G5359="Traditional Stove",0.1,0.2)</f>
        <v>0.1</v>
      </c>
      <c r="I5359" s="266">
        <f>YEAR(J5359)</f>
        <v>2023</v>
      </c>
      <c r="J5359" s="267">
        <v>44998</v>
      </c>
      <c r="K5359" s="267">
        <f>J5359+1</f>
        <v>44999</v>
      </c>
      <c r="L5359" s="266">
        <f>IF(M5359&lt;=365,1,2)</f>
        <v>1</v>
      </c>
      <c r="M5359" s="266">
        <f>IF(K5359&lt;$C$1,$C$2-$C$1+1,$C$2-K5359+1)</f>
        <v>48</v>
      </c>
      <c r="N5359" s="268">
        <f>M5359/365</f>
        <v>0.13150684931506848</v>
      </c>
      <c r="O5359" s="269">
        <f>'Data and Parameter'!$E$4*'Data and Parameter'!$E$5*('Data and Parameter'!$E$6+'Data and Parameter'!$E$7)*'Data and Parameter'!$E$19*'Data and Parameter'!$E$14*'ER calculations'!N5359</f>
        <v>0.68090947048699002</v>
      </c>
    </row>
    <row r="5360" spans="1:15" ht="15">
      <c r="A5360" s="284">
        <v>5356</v>
      </c>
      <c r="B5360" s="287"/>
      <c r="C5360" s="287"/>
      <c r="D5360" s="284" t="s">
        <v>119</v>
      </c>
      <c r="E5360" s="287"/>
      <c r="F5360" s="285" t="s">
        <v>5481</v>
      </c>
      <c r="G5360" s="266" t="s">
        <v>121</v>
      </c>
      <c r="H5360" s="266">
        <f>IF(G5360="Traditional Stove",0.1,0.2)</f>
        <v>0.1</v>
      </c>
      <c r="I5360" s="266">
        <f>YEAR(J5360)</f>
        <v>2023</v>
      </c>
      <c r="J5360" s="267">
        <v>44966</v>
      </c>
      <c r="K5360" s="267">
        <f>J5360+1</f>
        <v>44967</v>
      </c>
      <c r="L5360" s="266">
        <f>IF(M5360&lt;=365,1,2)</f>
        <v>1</v>
      </c>
      <c r="M5360" s="266">
        <f>IF(K5360&lt;$C$1,$C$2-$C$1+1,$C$2-K5360+1)</f>
        <v>80</v>
      </c>
      <c r="N5360" s="268">
        <f>M5360/365</f>
        <v>0.21917808219178081</v>
      </c>
      <c r="O5360" s="269">
        <f>'Data and Parameter'!$E$4*'Data and Parameter'!$E$5*('Data and Parameter'!$E$6+'Data and Parameter'!$E$7)*'Data and Parameter'!$E$19*'Data and Parameter'!$E$14*'ER calculations'!N5360</f>
        <v>1.1348491174783168</v>
      </c>
    </row>
    <row r="5361" spans="1:15" ht="15">
      <c r="A5361" s="284">
        <v>5357</v>
      </c>
      <c r="B5361" s="287"/>
      <c r="C5361" s="287"/>
      <c r="D5361" s="284" t="s">
        <v>119</v>
      </c>
      <c r="E5361" s="287"/>
      <c r="F5361" s="285" t="s">
        <v>5482</v>
      </c>
      <c r="G5361" s="266" t="s">
        <v>121</v>
      </c>
      <c r="H5361" s="266">
        <f>IF(G5361="Traditional Stove",0.1,0.2)</f>
        <v>0.1</v>
      </c>
      <c r="I5361" s="266">
        <f>YEAR(J5361)</f>
        <v>2023</v>
      </c>
      <c r="J5361" s="267">
        <v>44968</v>
      </c>
      <c r="K5361" s="267">
        <f>J5361+1</f>
        <v>44969</v>
      </c>
      <c r="L5361" s="266">
        <f>IF(M5361&lt;=365,1,2)</f>
        <v>1</v>
      </c>
      <c r="M5361" s="266">
        <f>IF(K5361&lt;$C$1,$C$2-$C$1+1,$C$2-K5361+1)</f>
        <v>78</v>
      </c>
      <c r="N5361" s="268">
        <f>M5361/365</f>
        <v>0.21369863013698631</v>
      </c>
      <c r="O5361" s="269">
        <f>'Data and Parameter'!$E$4*'Data and Parameter'!$E$5*('Data and Parameter'!$E$6+'Data and Parameter'!$E$7)*'Data and Parameter'!$E$19*'Data and Parameter'!$E$14*'ER calculations'!N5361</f>
        <v>1.1064778895413589</v>
      </c>
    </row>
    <row r="5362" spans="1:15" ht="15">
      <c r="A5362" s="284">
        <v>5358</v>
      </c>
      <c r="B5362" s="287"/>
      <c r="C5362" s="287"/>
      <c r="D5362" s="284" t="s">
        <v>119</v>
      </c>
      <c r="E5362" s="287"/>
      <c r="F5362" s="285" t="s">
        <v>5483</v>
      </c>
      <c r="G5362" s="266" t="s">
        <v>121</v>
      </c>
      <c r="H5362" s="266">
        <f>IF(G5362="Traditional Stove",0.1,0.2)</f>
        <v>0.1</v>
      </c>
      <c r="I5362" s="266">
        <f>YEAR(J5362)</f>
        <v>2023</v>
      </c>
      <c r="J5362" s="267">
        <v>44998</v>
      </c>
      <c r="K5362" s="267">
        <f>J5362+1</f>
        <v>44999</v>
      </c>
      <c r="L5362" s="266">
        <f>IF(M5362&lt;=365,1,2)</f>
        <v>1</v>
      </c>
      <c r="M5362" s="266">
        <f>IF(K5362&lt;$C$1,$C$2-$C$1+1,$C$2-K5362+1)</f>
        <v>48</v>
      </c>
      <c r="N5362" s="268">
        <f>M5362/365</f>
        <v>0.13150684931506848</v>
      </c>
      <c r="O5362" s="269">
        <f>'Data and Parameter'!$E$4*'Data and Parameter'!$E$5*('Data and Parameter'!$E$6+'Data and Parameter'!$E$7)*'Data and Parameter'!$E$19*'Data and Parameter'!$E$14*'ER calculations'!N5362</f>
        <v>0.68090947048699002</v>
      </c>
    </row>
    <row r="5363" spans="1:15" ht="15">
      <c r="A5363" s="284">
        <v>5359</v>
      </c>
      <c r="B5363" s="287"/>
      <c r="C5363" s="287"/>
      <c r="D5363" s="284" t="s">
        <v>1054</v>
      </c>
      <c r="E5363" s="287"/>
      <c r="F5363" s="285" t="s">
        <v>5484</v>
      </c>
      <c r="G5363" s="266" t="s">
        <v>121</v>
      </c>
      <c r="H5363" s="266">
        <f>IF(G5363="Traditional Stove",0.1,0.2)</f>
        <v>0.1</v>
      </c>
      <c r="I5363" s="266">
        <f>YEAR(J5363)</f>
        <v>2023</v>
      </c>
      <c r="J5363" s="267">
        <v>45008</v>
      </c>
      <c r="K5363" s="267">
        <f>J5363+1</f>
        <v>45009</v>
      </c>
      <c r="L5363" s="266">
        <f>IF(M5363&lt;=365,1,2)</f>
        <v>1</v>
      </c>
      <c r="M5363" s="266">
        <f>IF(K5363&lt;$C$1,$C$2-$C$1+1,$C$2-K5363+1)</f>
        <v>38</v>
      </c>
      <c r="N5363" s="268">
        <f>M5363/365</f>
        <v>0.10410958904109589</v>
      </c>
      <c r="O5363" s="269">
        <f>'Data and Parameter'!$E$4*'Data and Parameter'!$E$5*('Data and Parameter'!$E$6+'Data and Parameter'!$E$7)*'Data and Parameter'!$E$19*'Data and Parameter'!$E$14*'ER calculations'!N5363</f>
        <v>0.53905333080220053</v>
      </c>
    </row>
    <row r="5364" spans="1:15" ht="15">
      <c r="A5364" s="284">
        <v>5360</v>
      </c>
      <c r="B5364" s="287"/>
      <c r="C5364" s="287"/>
      <c r="D5364" s="284" t="s">
        <v>1054</v>
      </c>
      <c r="E5364" s="287"/>
      <c r="F5364" s="285" t="s">
        <v>5485</v>
      </c>
      <c r="G5364" s="266" t="s">
        <v>121</v>
      </c>
      <c r="H5364" s="266">
        <f>IF(G5364="Traditional Stove",0.1,0.2)</f>
        <v>0.1</v>
      </c>
      <c r="I5364" s="266">
        <f>YEAR(J5364)</f>
        <v>2023</v>
      </c>
      <c r="J5364" s="267">
        <v>45008</v>
      </c>
      <c r="K5364" s="267">
        <f>J5364+1</f>
        <v>45009</v>
      </c>
      <c r="L5364" s="266">
        <f>IF(M5364&lt;=365,1,2)</f>
        <v>1</v>
      </c>
      <c r="M5364" s="266">
        <f>IF(K5364&lt;$C$1,$C$2-$C$1+1,$C$2-K5364+1)</f>
        <v>38</v>
      </c>
      <c r="N5364" s="268">
        <f>M5364/365</f>
        <v>0.10410958904109589</v>
      </c>
      <c r="O5364" s="269">
        <f>'Data and Parameter'!$E$4*'Data and Parameter'!$E$5*('Data and Parameter'!$E$6+'Data and Parameter'!$E$7)*'Data and Parameter'!$E$19*'Data and Parameter'!$E$14*'ER calculations'!N5364</f>
        <v>0.53905333080220053</v>
      </c>
    </row>
    <row r="5365" spans="1:15" ht="15">
      <c r="A5365" s="284">
        <v>5361</v>
      </c>
      <c r="B5365" s="287"/>
      <c r="C5365" s="287"/>
      <c r="D5365" s="284" t="s">
        <v>119</v>
      </c>
      <c r="E5365" s="287"/>
      <c r="F5365" s="285" t="s">
        <v>5486</v>
      </c>
      <c r="G5365" s="266" t="s">
        <v>121</v>
      </c>
      <c r="H5365" s="266">
        <f>IF(G5365="Traditional Stove",0.1,0.2)</f>
        <v>0.1</v>
      </c>
      <c r="I5365" s="266">
        <f>YEAR(J5365)</f>
        <v>2023</v>
      </c>
      <c r="J5365" s="267">
        <v>45011</v>
      </c>
      <c r="K5365" s="267">
        <f>J5365+1</f>
        <v>45012</v>
      </c>
      <c r="L5365" s="266">
        <f>IF(M5365&lt;=365,1,2)</f>
        <v>1</v>
      </c>
      <c r="M5365" s="266">
        <f>IF(K5365&lt;$C$1,$C$2-$C$1+1,$C$2-K5365+1)</f>
        <v>35</v>
      </c>
      <c r="N5365" s="268">
        <f>M5365/365</f>
        <v>9.5890410958904104E-2</v>
      </c>
      <c r="O5365" s="269">
        <f>'Data and Parameter'!$E$4*'Data and Parameter'!$E$5*('Data and Parameter'!$E$6+'Data and Parameter'!$E$7)*'Data and Parameter'!$E$19*'Data and Parameter'!$E$14*'ER calculations'!N5365</f>
        <v>0.49649648889676362</v>
      </c>
    </row>
    <row r="5366" spans="1:15" ht="15">
      <c r="A5366" s="284">
        <v>5362</v>
      </c>
      <c r="B5366" s="287"/>
      <c r="C5366" s="287"/>
      <c r="D5366" s="284" t="s">
        <v>119</v>
      </c>
      <c r="E5366" s="287"/>
      <c r="F5366" s="285" t="s">
        <v>5487</v>
      </c>
      <c r="G5366" s="266" t="s">
        <v>121</v>
      </c>
      <c r="H5366" s="266">
        <f>IF(G5366="Traditional Stove",0.1,0.2)</f>
        <v>0.1</v>
      </c>
      <c r="I5366" s="266">
        <f>YEAR(J5366)</f>
        <v>2023</v>
      </c>
      <c r="J5366" s="267">
        <v>44998</v>
      </c>
      <c r="K5366" s="267">
        <f>J5366+1</f>
        <v>44999</v>
      </c>
      <c r="L5366" s="266">
        <f>IF(M5366&lt;=365,1,2)</f>
        <v>1</v>
      </c>
      <c r="M5366" s="266">
        <f>IF(K5366&lt;$C$1,$C$2-$C$1+1,$C$2-K5366+1)</f>
        <v>48</v>
      </c>
      <c r="N5366" s="268">
        <f>M5366/365</f>
        <v>0.13150684931506848</v>
      </c>
      <c r="O5366" s="269">
        <f>'Data and Parameter'!$E$4*'Data and Parameter'!$E$5*('Data and Parameter'!$E$6+'Data and Parameter'!$E$7)*'Data and Parameter'!$E$19*'Data and Parameter'!$E$14*'ER calculations'!N5366</f>
        <v>0.68090947048699002</v>
      </c>
    </row>
    <row r="5367" spans="1:15" ht="15">
      <c r="A5367" s="284">
        <v>5363</v>
      </c>
      <c r="B5367" s="287"/>
      <c r="C5367" s="287"/>
      <c r="D5367" s="284" t="s">
        <v>1054</v>
      </c>
      <c r="E5367" s="287"/>
      <c r="F5367" s="285" t="s">
        <v>5488</v>
      </c>
      <c r="G5367" s="266" t="s">
        <v>121</v>
      </c>
      <c r="H5367" s="266">
        <f>IF(G5367="Traditional Stove",0.1,0.2)</f>
        <v>0.1</v>
      </c>
      <c r="I5367" s="266">
        <f>YEAR(J5367)</f>
        <v>2023</v>
      </c>
      <c r="J5367" s="267">
        <v>45008</v>
      </c>
      <c r="K5367" s="267">
        <f>J5367+1</f>
        <v>45009</v>
      </c>
      <c r="L5367" s="266">
        <f>IF(M5367&lt;=365,1,2)</f>
        <v>1</v>
      </c>
      <c r="M5367" s="266">
        <f>IF(K5367&lt;$C$1,$C$2-$C$1+1,$C$2-K5367+1)</f>
        <v>38</v>
      </c>
      <c r="N5367" s="268">
        <f>M5367/365</f>
        <v>0.10410958904109589</v>
      </c>
      <c r="O5367" s="269">
        <f>'Data and Parameter'!$E$4*'Data and Parameter'!$E$5*('Data and Parameter'!$E$6+'Data and Parameter'!$E$7)*'Data and Parameter'!$E$19*'Data and Parameter'!$E$14*'ER calculations'!N5367</f>
        <v>0.53905333080220053</v>
      </c>
    </row>
    <row r="5368" spans="1:15" ht="15">
      <c r="A5368" s="284">
        <v>5364</v>
      </c>
      <c r="B5368" s="287"/>
      <c r="C5368" s="287"/>
      <c r="D5368" s="284" t="s">
        <v>1054</v>
      </c>
      <c r="E5368" s="287"/>
      <c r="F5368" s="285" t="s">
        <v>5489</v>
      </c>
      <c r="G5368" s="266" t="s">
        <v>121</v>
      </c>
      <c r="H5368" s="266">
        <f>IF(G5368="Traditional Stove",0.1,0.2)</f>
        <v>0.1</v>
      </c>
      <c r="I5368" s="266">
        <f>YEAR(J5368)</f>
        <v>2023</v>
      </c>
      <c r="J5368" s="267">
        <v>44968</v>
      </c>
      <c r="K5368" s="267">
        <f>J5368+1</f>
        <v>44969</v>
      </c>
      <c r="L5368" s="266">
        <f>IF(M5368&lt;=365,1,2)</f>
        <v>1</v>
      </c>
      <c r="M5368" s="266">
        <f>IF(K5368&lt;$C$1,$C$2-$C$1+1,$C$2-K5368+1)</f>
        <v>78</v>
      </c>
      <c r="N5368" s="268">
        <f>M5368/365</f>
        <v>0.21369863013698631</v>
      </c>
      <c r="O5368" s="269">
        <f>'Data and Parameter'!$E$4*'Data and Parameter'!$E$5*('Data and Parameter'!$E$6+'Data and Parameter'!$E$7)*'Data and Parameter'!$E$19*'Data and Parameter'!$E$14*'ER calculations'!N5368</f>
        <v>1.1064778895413589</v>
      </c>
    </row>
    <row r="5369" spans="1:15" ht="15">
      <c r="A5369" s="284">
        <v>5365</v>
      </c>
      <c r="B5369" s="287"/>
      <c r="C5369" s="287"/>
      <c r="D5369" s="284" t="s">
        <v>119</v>
      </c>
      <c r="E5369" s="287"/>
      <c r="F5369" s="285" t="s">
        <v>5490</v>
      </c>
      <c r="G5369" s="266" t="s">
        <v>121</v>
      </c>
      <c r="H5369" s="266">
        <f>IF(G5369="Traditional Stove",0.1,0.2)</f>
        <v>0.1</v>
      </c>
      <c r="I5369" s="266">
        <f>YEAR(J5369)</f>
        <v>2023</v>
      </c>
      <c r="J5369" s="267">
        <v>44998</v>
      </c>
      <c r="K5369" s="267">
        <f>J5369+1</f>
        <v>44999</v>
      </c>
      <c r="L5369" s="266">
        <f>IF(M5369&lt;=365,1,2)</f>
        <v>1</v>
      </c>
      <c r="M5369" s="266">
        <f>IF(K5369&lt;$C$1,$C$2-$C$1+1,$C$2-K5369+1)</f>
        <v>48</v>
      </c>
      <c r="N5369" s="268">
        <f>M5369/365</f>
        <v>0.13150684931506848</v>
      </c>
      <c r="O5369" s="269">
        <f>'Data and Parameter'!$E$4*'Data and Parameter'!$E$5*('Data and Parameter'!$E$6+'Data and Parameter'!$E$7)*'Data and Parameter'!$E$19*'Data and Parameter'!$E$14*'ER calculations'!N5369</f>
        <v>0.68090947048699002</v>
      </c>
    </row>
    <row r="5370" spans="1:15" ht="15">
      <c r="A5370" s="284">
        <v>5366</v>
      </c>
      <c r="B5370" s="287"/>
      <c r="C5370" s="287"/>
      <c r="D5370" s="284" t="s">
        <v>119</v>
      </c>
      <c r="E5370" s="287"/>
      <c r="F5370" s="285" t="s">
        <v>5491</v>
      </c>
      <c r="G5370" s="266" t="s">
        <v>121</v>
      </c>
      <c r="H5370" s="266">
        <f>IF(G5370="Traditional Stove",0.1,0.2)</f>
        <v>0.1</v>
      </c>
      <c r="I5370" s="266">
        <f>YEAR(J5370)</f>
        <v>2023</v>
      </c>
      <c r="J5370" s="267">
        <v>44968</v>
      </c>
      <c r="K5370" s="267">
        <f>J5370+1</f>
        <v>44969</v>
      </c>
      <c r="L5370" s="266">
        <f>IF(M5370&lt;=365,1,2)</f>
        <v>1</v>
      </c>
      <c r="M5370" s="266">
        <f>IF(K5370&lt;$C$1,$C$2-$C$1+1,$C$2-K5370+1)</f>
        <v>78</v>
      </c>
      <c r="N5370" s="268">
        <f>M5370/365</f>
        <v>0.21369863013698631</v>
      </c>
      <c r="O5370" s="269">
        <f>'Data and Parameter'!$E$4*'Data and Parameter'!$E$5*('Data and Parameter'!$E$6+'Data and Parameter'!$E$7)*'Data and Parameter'!$E$19*'Data and Parameter'!$E$14*'ER calculations'!N5370</f>
        <v>1.1064778895413589</v>
      </c>
    </row>
    <row r="5371" spans="1:15" ht="15">
      <c r="A5371" s="284">
        <v>5367</v>
      </c>
      <c r="B5371" s="287"/>
      <c r="C5371" s="287"/>
      <c r="D5371" s="284" t="s">
        <v>1054</v>
      </c>
      <c r="E5371" s="287"/>
      <c r="F5371" s="285" t="s">
        <v>5492</v>
      </c>
      <c r="G5371" s="266" t="s">
        <v>121</v>
      </c>
      <c r="H5371" s="266">
        <f>IF(G5371="Traditional Stove",0.1,0.2)</f>
        <v>0.1</v>
      </c>
      <c r="I5371" s="266">
        <f>YEAR(J5371)</f>
        <v>2023</v>
      </c>
      <c r="J5371" s="267">
        <v>45008</v>
      </c>
      <c r="K5371" s="267">
        <f>J5371+1</f>
        <v>45009</v>
      </c>
      <c r="L5371" s="266">
        <f>IF(M5371&lt;=365,1,2)</f>
        <v>1</v>
      </c>
      <c r="M5371" s="266">
        <f>IF(K5371&lt;$C$1,$C$2-$C$1+1,$C$2-K5371+1)</f>
        <v>38</v>
      </c>
      <c r="N5371" s="268">
        <f>M5371/365</f>
        <v>0.10410958904109589</v>
      </c>
      <c r="O5371" s="269">
        <f>'Data and Parameter'!$E$4*'Data and Parameter'!$E$5*('Data and Parameter'!$E$6+'Data and Parameter'!$E$7)*'Data and Parameter'!$E$19*'Data and Parameter'!$E$14*'ER calculations'!N5371</f>
        <v>0.53905333080220053</v>
      </c>
    </row>
    <row r="5372" spans="1:15" ht="15">
      <c r="A5372" s="284">
        <v>5368</v>
      </c>
      <c r="B5372" s="287"/>
      <c r="C5372" s="287"/>
      <c r="D5372" s="284" t="s">
        <v>119</v>
      </c>
      <c r="E5372" s="287"/>
      <c r="F5372" s="285" t="s">
        <v>5493</v>
      </c>
      <c r="G5372" s="266" t="s">
        <v>121</v>
      </c>
      <c r="H5372" s="266">
        <f>IF(G5372="Traditional Stove",0.1,0.2)</f>
        <v>0.1</v>
      </c>
      <c r="I5372" s="266">
        <f>YEAR(J5372)</f>
        <v>2023</v>
      </c>
      <c r="J5372" s="267">
        <v>44998</v>
      </c>
      <c r="K5372" s="267">
        <f>J5372+1</f>
        <v>44999</v>
      </c>
      <c r="L5372" s="266">
        <f>IF(M5372&lt;=365,1,2)</f>
        <v>1</v>
      </c>
      <c r="M5372" s="266">
        <f>IF(K5372&lt;$C$1,$C$2-$C$1+1,$C$2-K5372+1)</f>
        <v>48</v>
      </c>
      <c r="N5372" s="268">
        <f>M5372/365</f>
        <v>0.13150684931506848</v>
      </c>
      <c r="O5372" s="269">
        <f>'Data and Parameter'!$E$4*'Data and Parameter'!$E$5*('Data and Parameter'!$E$6+'Data and Parameter'!$E$7)*'Data and Parameter'!$E$19*'Data and Parameter'!$E$14*'ER calculations'!N5372</f>
        <v>0.68090947048699002</v>
      </c>
    </row>
    <row r="5373" spans="1:15" ht="15">
      <c r="A5373" s="284">
        <v>5369</v>
      </c>
      <c r="B5373" s="287"/>
      <c r="C5373" s="287"/>
      <c r="D5373" s="284" t="s">
        <v>119</v>
      </c>
      <c r="E5373" s="287"/>
      <c r="F5373" s="285" t="s">
        <v>5494</v>
      </c>
      <c r="G5373" s="266" t="s">
        <v>121</v>
      </c>
      <c r="H5373" s="266">
        <f>IF(G5373="Traditional Stove",0.1,0.2)</f>
        <v>0.1</v>
      </c>
      <c r="I5373" s="266">
        <f>YEAR(J5373)</f>
        <v>2023</v>
      </c>
      <c r="J5373" s="267">
        <v>45011</v>
      </c>
      <c r="K5373" s="267">
        <f>J5373+1</f>
        <v>45012</v>
      </c>
      <c r="L5373" s="266">
        <f>IF(M5373&lt;=365,1,2)</f>
        <v>1</v>
      </c>
      <c r="M5373" s="266">
        <f>IF(K5373&lt;$C$1,$C$2-$C$1+1,$C$2-K5373+1)</f>
        <v>35</v>
      </c>
      <c r="N5373" s="268">
        <f>M5373/365</f>
        <v>9.5890410958904104E-2</v>
      </c>
      <c r="O5373" s="269">
        <f>'Data and Parameter'!$E$4*'Data and Parameter'!$E$5*('Data and Parameter'!$E$6+'Data and Parameter'!$E$7)*'Data and Parameter'!$E$19*'Data and Parameter'!$E$14*'ER calculations'!N5373</f>
        <v>0.49649648889676362</v>
      </c>
    </row>
    <row r="5374" spans="1:15" ht="15">
      <c r="A5374" s="284">
        <v>5370</v>
      </c>
      <c r="B5374" s="287"/>
      <c r="C5374" s="287"/>
      <c r="D5374" s="284" t="s">
        <v>119</v>
      </c>
      <c r="E5374" s="287"/>
      <c r="F5374" s="285" t="s">
        <v>5495</v>
      </c>
      <c r="G5374" s="266" t="s">
        <v>121</v>
      </c>
      <c r="H5374" s="266">
        <f>IF(G5374="Traditional Stove",0.1,0.2)</f>
        <v>0.1</v>
      </c>
      <c r="I5374" s="266">
        <f>YEAR(J5374)</f>
        <v>2023</v>
      </c>
      <c r="J5374" s="267">
        <v>44968</v>
      </c>
      <c r="K5374" s="267">
        <f>J5374+1</f>
        <v>44969</v>
      </c>
      <c r="L5374" s="266">
        <f>IF(M5374&lt;=365,1,2)</f>
        <v>1</v>
      </c>
      <c r="M5374" s="266">
        <f>IF(K5374&lt;$C$1,$C$2-$C$1+1,$C$2-K5374+1)</f>
        <v>78</v>
      </c>
      <c r="N5374" s="268">
        <f>M5374/365</f>
        <v>0.21369863013698631</v>
      </c>
      <c r="O5374" s="269">
        <f>'Data and Parameter'!$E$4*'Data and Parameter'!$E$5*('Data and Parameter'!$E$6+'Data and Parameter'!$E$7)*'Data and Parameter'!$E$19*'Data and Parameter'!$E$14*'ER calculations'!N5374</f>
        <v>1.1064778895413589</v>
      </c>
    </row>
    <row r="5375" spans="1:15" ht="15">
      <c r="A5375" s="284">
        <v>5371</v>
      </c>
      <c r="B5375" s="287"/>
      <c r="C5375" s="287"/>
      <c r="D5375" s="284" t="s">
        <v>119</v>
      </c>
      <c r="E5375" s="287"/>
      <c r="F5375" s="285" t="s">
        <v>5496</v>
      </c>
      <c r="G5375" s="266" t="s">
        <v>121</v>
      </c>
      <c r="H5375" s="266">
        <f>IF(G5375="Traditional Stove",0.1,0.2)</f>
        <v>0.1</v>
      </c>
      <c r="I5375" s="266">
        <f>YEAR(J5375)</f>
        <v>2023</v>
      </c>
      <c r="J5375" s="267">
        <v>44998</v>
      </c>
      <c r="K5375" s="267">
        <f>J5375+1</f>
        <v>44999</v>
      </c>
      <c r="L5375" s="266">
        <f>IF(M5375&lt;=365,1,2)</f>
        <v>1</v>
      </c>
      <c r="M5375" s="266">
        <f>IF(K5375&lt;$C$1,$C$2-$C$1+1,$C$2-K5375+1)</f>
        <v>48</v>
      </c>
      <c r="N5375" s="268">
        <f>M5375/365</f>
        <v>0.13150684931506848</v>
      </c>
      <c r="O5375" s="269">
        <f>'Data and Parameter'!$E$4*'Data and Parameter'!$E$5*('Data and Parameter'!$E$6+'Data and Parameter'!$E$7)*'Data and Parameter'!$E$19*'Data and Parameter'!$E$14*'ER calculations'!N5375</f>
        <v>0.68090947048699002</v>
      </c>
    </row>
    <row r="5376" spans="1:15" ht="15">
      <c r="A5376" s="284">
        <v>5372</v>
      </c>
      <c r="B5376" s="287"/>
      <c r="C5376" s="287"/>
      <c r="D5376" s="284" t="s">
        <v>119</v>
      </c>
      <c r="E5376" s="287"/>
      <c r="F5376" s="285" t="s">
        <v>5497</v>
      </c>
      <c r="G5376" s="266" t="s">
        <v>121</v>
      </c>
      <c r="H5376" s="266">
        <f>IF(G5376="Traditional Stove",0.1,0.2)</f>
        <v>0.1</v>
      </c>
      <c r="I5376" s="266">
        <f>YEAR(J5376)</f>
        <v>2023</v>
      </c>
      <c r="J5376" s="267">
        <v>44998</v>
      </c>
      <c r="K5376" s="267">
        <f>J5376+1</f>
        <v>44999</v>
      </c>
      <c r="L5376" s="266">
        <f>IF(M5376&lt;=365,1,2)</f>
        <v>1</v>
      </c>
      <c r="M5376" s="266">
        <f>IF(K5376&lt;$C$1,$C$2-$C$1+1,$C$2-K5376+1)</f>
        <v>48</v>
      </c>
      <c r="N5376" s="268">
        <f>M5376/365</f>
        <v>0.13150684931506848</v>
      </c>
      <c r="O5376" s="269">
        <f>'Data and Parameter'!$E$4*'Data and Parameter'!$E$5*('Data and Parameter'!$E$6+'Data and Parameter'!$E$7)*'Data and Parameter'!$E$19*'Data and Parameter'!$E$14*'ER calculations'!N5376</f>
        <v>0.68090947048699002</v>
      </c>
    </row>
    <row r="5377" spans="1:15" ht="15">
      <c r="A5377" s="284">
        <v>5373</v>
      </c>
      <c r="B5377" s="287"/>
      <c r="C5377" s="287"/>
      <c r="D5377" s="284" t="s">
        <v>119</v>
      </c>
      <c r="E5377" s="287"/>
      <c r="F5377" s="285" t="s">
        <v>5498</v>
      </c>
      <c r="G5377" s="266" t="s">
        <v>121</v>
      </c>
      <c r="H5377" s="266">
        <f>IF(G5377="Traditional Stove",0.1,0.2)</f>
        <v>0.1</v>
      </c>
      <c r="I5377" s="266">
        <f>YEAR(J5377)</f>
        <v>2023</v>
      </c>
      <c r="J5377" s="267">
        <v>44998</v>
      </c>
      <c r="K5377" s="267">
        <f>J5377+1</f>
        <v>44999</v>
      </c>
      <c r="L5377" s="266">
        <f>IF(M5377&lt;=365,1,2)</f>
        <v>1</v>
      </c>
      <c r="M5377" s="266">
        <f>IF(K5377&lt;$C$1,$C$2-$C$1+1,$C$2-K5377+1)</f>
        <v>48</v>
      </c>
      <c r="N5377" s="268">
        <f>M5377/365</f>
        <v>0.13150684931506848</v>
      </c>
      <c r="O5377" s="269">
        <f>'Data and Parameter'!$E$4*'Data and Parameter'!$E$5*('Data and Parameter'!$E$6+'Data and Parameter'!$E$7)*'Data and Parameter'!$E$19*'Data and Parameter'!$E$14*'ER calculations'!N5377</f>
        <v>0.68090947048699002</v>
      </c>
    </row>
    <row r="5378" spans="1:15" ht="15">
      <c r="A5378" s="284">
        <v>5374</v>
      </c>
      <c r="B5378" s="287"/>
      <c r="C5378" s="287"/>
      <c r="D5378" s="284" t="s">
        <v>119</v>
      </c>
      <c r="E5378" s="287"/>
      <c r="F5378" s="285" t="s">
        <v>5499</v>
      </c>
      <c r="G5378" s="266" t="s">
        <v>121</v>
      </c>
      <c r="H5378" s="266">
        <f>IF(G5378="Traditional Stove",0.1,0.2)</f>
        <v>0.1</v>
      </c>
      <c r="I5378" s="266">
        <f>YEAR(J5378)</f>
        <v>2023</v>
      </c>
      <c r="J5378" s="267">
        <v>44968</v>
      </c>
      <c r="K5378" s="267">
        <f>J5378+1</f>
        <v>44969</v>
      </c>
      <c r="L5378" s="266">
        <f>IF(M5378&lt;=365,1,2)</f>
        <v>1</v>
      </c>
      <c r="M5378" s="266">
        <f>IF(K5378&lt;$C$1,$C$2-$C$1+1,$C$2-K5378+1)</f>
        <v>78</v>
      </c>
      <c r="N5378" s="268">
        <f>M5378/365</f>
        <v>0.21369863013698631</v>
      </c>
      <c r="O5378" s="269">
        <f>'Data and Parameter'!$E$4*'Data and Parameter'!$E$5*('Data and Parameter'!$E$6+'Data and Parameter'!$E$7)*'Data and Parameter'!$E$19*'Data and Parameter'!$E$14*'ER calculations'!N5378</f>
        <v>1.1064778895413589</v>
      </c>
    </row>
    <row r="5379" spans="1:15" ht="15">
      <c r="A5379" s="284">
        <v>5375</v>
      </c>
      <c r="B5379" s="287"/>
      <c r="C5379" s="287"/>
      <c r="D5379" s="284" t="s">
        <v>119</v>
      </c>
      <c r="E5379" s="287"/>
      <c r="F5379" s="285" t="s">
        <v>5500</v>
      </c>
      <c r="G5379" s="266" t="s">
        <v>121</v>
      </c>
      <c r="H5379" s="266">
        <f>IF(G5379="Traditional Stove",0.1,0.2)</f>
        <v>0.1</v>
      </c>
      <c r="I5379" s="266">
        <f>YEAR(J5379)</f>
        <v>2023</v>
      </c>
      <c r="J5379" s="267">
        <v>44998</v>
      </c>
      <c r="K5379" s="267">
        <f>J5379+1</f>
        <v>44999</v>
      </c>
      <c r="L5379" s="266">
        <f>IF(M5379&lt;=365,1,2)</f>
        <v>1</v>
      </c>
      <c r="M5379" s="266">
        <f>IF(K5379&lt;$C$1,$C$2-$C$1+1,$C$2-K5379+1)</f>
        <v>48</v>
      </c>
      <c r="N5379" s="268">
        <f>M5379/365</f>
        <v>0.13150684931506848</v>
      </c>
      <c r="O5379" s="269">
        <f>'Data and Parameter'!$E$4*'Data and Parameter'!$E$5*('Data and Parameter'!$E$6+'Data and Parameter'!$E$7)*'Data and Parameter'!$E$19*'Data and Parameter'!$E$14*'ER calculations'!N5379</f>
        <v>0.68090947048699002</v>
      </c>
    </row>
    <row r="5380" spans="1:15" ht="15">
      <c r="A5380" s="284">
        <v>5376</v>
      </c>
      <c r="B5380" s="287"/>
      <c r="C5380" s="287"/>
      <c r="D5380" s="284" t="s">
        <v>119</v>
      </c>
      <c r="E5380" s="287"/>
      <c r="F5380" s="285" t="s">
        <v>5501</v>
      </c>
      <c r="G5380" s="266" t="s">
        <v>121</v>
      </c>
      <c r="H5380" s="266">
        <f>IF(G5380="Traditional Stove",0.1,0.2)</f>
        <v>0.1</v>
      </c>
      <c r="I5380" s="266">
        <f>YEAR(J5380)</f>
        <v>2023</v>
      </c>
      <c r="J5380" s="267">
        <v>44968</v>
      </c>
      <c r="K5380" s="267">
        <f>J5380+1</f>
        <v>44969</v>
      </c>
      <c r="L5380" s="266">
        <f>IF(M5380&lt;=365,1,2)</f>
        <v>1</v>
      </c>
      <c r="M5380" s="266">
        <f>IF(K5380&lt;$C$1,$C$2-$C$1+1,$C$2-K5380+1)</f>
        <v>78</v>
      </c>
      <c r="N5380" s="268">
        <f>M5380/365</f>
        <v>0.21369863013698631</v>
      </c>
      <c r="O5380" s="269">
        <f>'Data and Parameter'!$E$4*'Data and Parameter'!$E$5*('Data and Parameter'!$E$6+'Data and Parameter'!$E$7)*'Data and Parameter'!$E$19*'Data and Parameter'!$E$14*'ER calculations'!N5380</f>
        <v>1.1064778895413589</v>
      </c>
    </row>
    <row r="5381" spans="1:15" ht="15">
      <c r="A5381" s="284">
        <v>5377</v>
      </c>
      <c r="B5381" s="287"/>
      <c r="C5381" s="287"/>
      <c r="D5381" s="284" t="s">
        <v>119</v>
      </c>
      <c r="E5381" s="287"/>
      <c r="F5381" s="285" t="s">
        <v>5502</v>
      </c>
      <c r="G5381" s="266" t="s">
        <v>121</v>
      </c>
      <c r="H5381" s="266">
        <f>IF(G5381="Traditional Stove",0.1,0.2)</f>
        <v>0.1</v>
      </c>
      <c r="I5381" s="266">
        <f>YEAR(J5381)</f>
        <v>2023</v>
      </c>
      <c r="J5381" s="267">
        <v>44966</v>
      </c>
      <c r="K5381" s="267">
        <f>J5381+1</f>
        <v>44967</v>
      </c>
      <c r="L5381" s="266">
        <f>IF(M5381&lt;=365,1,2)</f>
        <v>1</v>
      </c>
      <c r="M5381" s="266">
        <f>IF(K5381&lt;$C$1,$C$2-$C$1+1,$C$2-K5381+1)</f>
        <v>80</v>
      </c>
      <c r="N5381" s="268">
        <f>M5381/365</f>
        <v>0.21917808219178081</v>
      </c>
      <c r="O5381" s="269">
        <f>'Data and Parameter'!$E$4*'Data and Parameter'!$E$5*('Data and Parameter'!$E$6+'Data and Parameter'!$E$7)*'Data and Parameter'!$E$19*'Data and Parameter'!$E$14*'ER calculations'!N5381</f>
        <v>1.1348491174783168</v>
      </c>
    </row>
    <row r="5382" spans="1:15" ht="15">
      <c r="A5382" s="284">
        <v>5378</v>
      </c>
      <c r="B5382" s="287"/>
      <c r="C5382" s="287"/>
      <c r="D5382" s="284" t="s">
        <v>119</v>
      </c>
      <c r="E5382" s="287"/>
      <c r="F5382" s="285" t="s">
        <v>5503</v>
      </c>
      <c r="G5382" s="266" t="s">
        <v>121</v>
      </c>
      <c r="H5382" s="266">
        <f>IF(G5382="Traditional Stove",0.1,0.2)</f>
        <v>0.1</v>
      </c>
      <c r="I5382" s="266">
        <f>YEAR(J5382)</f>
        <v>2023</v>
      </c>
      <c r="J5382" s="267">
        <v>44998</v>
      </c>
      <c r="K5382" s="267">
        <f>J5382+1</f>
        <v>44999</v>
      </c>
      <c r="L5382" s="266">
        <f>IF(M5382&lt;=365,1,2)</f>
        <v>1</v>
      </c>
      <c r="M5382" s="266">
        <f>IF(K5382&lt;$C$1,$C$2-$C$1+1,$C$2-K5382+1)</f>
        <v>48</v>
      </c>
      <c r="N5382" s="268">
        <f>M5382/365</f>
        <v>0.13150684931506848</v>
      </c>
      <c r="O5382" s="269">
        <f>'Data and Parameter'!$E$4*'Data and Parameter'!$E$5*('Data and Parameter'!$E$6+'Data and Parameter'!$E$7)*'Data and Parameter'!$E$19*'Data and Parameter'!$E$14*'ER calculations'!N5382</f>
        <v>0.68090947048699002</v>
      </c>
    </row>
    <row r="5383" spans="1:15" ht="15">
      <c r="A5383" s="284">
        <v>5379</v>
      </c>
      <c r="B5383" s="287"/>
      <c r="C5383" s="287"/>
      <c r="D5383" s="284" t="s">
        <v>119</v>
      </c>
      <c r="E5383" s="287"/>
      <c r="F5383" s="285" t="s">
        <v>5504</v>
      </c>
      <c r="G5383" s="266" t="s">
        <v>121</v>
      </c>
      <c r="H5383" s="266">
        <f>IF(G5383="Traditional Stove",0.1,0.2)</f>
        <v>0.1</v>
      </c>
      <c r="I5383" s="266">
        <f>YEAR(J5383)</f>
        <v>2023</v>
      </c>
      <c r="J5383" s="267">
        <v>44968</v>
      </c>
      <c r="K5383" s="267">
        <f>J5383+1</f>
        <v>44969</v>
      </c>
      <c r="L5383" s="266">
        <f>IF(M5383&lt;=365,1,2)</f>
        <v>1</v>
      </c>
      <c r="M5383" s="266">
        <f>IF(K5383&lt;$C$1,$C$2-$C$1+1,$C$2-K5383+1)</f>
        <v>78</v>
      </c>
      <c r="N5383" s="268">
        <f>M5383/365</f>
        <v>0.21369863013698631</v>
      </c>
      <c r="O5383" s="269">
        <f>'Data and Parameter'!$E$4*'Data and Parameter'!$E$5*('Data and Parameter'!$E$6+'Data and Parameter'!$E$7)*'Data and Parameter'!$E$19*'Data and Parameter'!$E$14*'ER calculations'!N5383</f>
        <v>1.1064778895413589</v>
      </c>
    </row>
    <row r="5384" spans="1:15" ht="15">
      <c r="A5384" s="284">
        <v>5380</v>
      </c>
      <c r="B5384" s="287"/>
      <c r="C5384" s="287"/>
      <c r="D5384" s="284" t="s">
        <v>119</v>
      </c>
      <c r="E5384" s="287"/>
      <c r="F5384" s="285" t="s">
        <v>5505</v>
      </c>
      <c r="G5384" s="266" t="s">
        <v>121</v>
      </c>
      <c r="H5384" s="266">
        <f>IF(G5384="Traditional Stove",0.1,0.2)</f>
        <v>0.1</v>
      </c>
      <c r="I5384" s="266">
        <f>YEAR(J5384)</f>
        <v>2023</v>
      </c>
      <c r="J5384" s="267">
        <v>44968</v>
      </c>
      <c r="K5384" s="267">
        <f>J5384+1</f>
        <v>44969</v>
      </c>
      <c r="L5384" s="266">
        <f>IF(M5384&lt;=365,1,2)</f>
        <v>1</v>
      </c>
      <c r="M5384" s="266">
        <f>IF(K5384&lt;$C$1,$C$2-$C$1+1,$C$2-K5384+1)</f>
        <v>78</v>
      </c>
      <c r="N5384" s="268">
        <f>M5384/365</f>
        <v>0.21369863013698631</v>
      </c>
      <c r="O5384" s="269">
        <f>'Data and Parameter'!$E$4*'Data and Parameter'!$E$5*('Data and Parameter'!$E$6+'Data and Parameter'!$E$7)*'Data and Parameter'!$E$19*'Data and Parameter'!$E$14*'ER calculations'!N5384</f>
        <v>1.1064778895413589</v>
      </c>
    </row>
    <row r="5385" spans="1:15" ht="15">
      <c r="A5385" s="284">
        <v>5381</v>
      </c>
      <c r="B5385" s="287"/>
      <c r="C5385" s="287"/>
      <c r="D5385" s="284" t="s">
        <v>119</v>
      </c>
      <c r="E5385" s="287"/>
      <c r="F5385" s="285" t="s">
        <v>5506</v>
      </c>
      <c r="G5385" s="266" t="s">
        <v>121</v>
      </c>
      <c r="H5385" s="266">
        <f>IF(G5385="Traditional Stove",0.1,0.2)</f>
        <v>0.1</v>
      </c>
      <c r="I5385" s="266">
        <f>YEAR(J5385)</f>
        <v>2023</v>
      </c>
      <c r="J5385" s="267">
        <v>44998</v>
      </c>
      <c r="K5385" s="267">
        <f>J5385+1</f>
        <v>44999</v>
      </c>
      <c r="L5385" s="266">
        <f>IF(M5385&lt;=365,1,2)</f>
        <v>1</v>
      </c>
      <c r="M5385" s="266">
        <f>IF(K5385&lt;$C$1,$C$2-$C$1+1,$C$2-K5385+1)</f>
        <v>48</v>
      </c>
      <c r="N5385" s="268">
        <f>M5385/365</f>
        <v>0.13150684931506848</v>
      </c>
      <c r="O5385" s="269">
        <f>'Data and Parameter'!$E$4*'Data and Parameter'!$E$5*('Data and Parameter'!$E$6+'Data and Parameter'!$E$7)*'Data and Parameter'!$E$19*'Data and Parameter'!$E$14*'ER calculations'!N5385</f>
        <v>0.68090947048699002</v>
      </c>
    </row>
    <row r="5386" spans="1:15" ht="15">
      <c r="A5386" s="284">
        <v>5382</v>
      </c>
      <c r="B5386" s="287"/>
      <c r="C5386" s="287"/>
      <c r="D5386" s="284" t="s">
        <v>119</v>
      </c>
      <c r="E5386" s="287"/>
      <c r="F5386" s="285" t="s">
        <v>5507</v>
      </c>
      <c r="G5386" s="266" t="s">
        <v>121</v>
      </c>
      <c r="H5386" s="266">
        <f>IF(G5386="Traditional Stove",0.1,0.2)</f>
        <v>0.1</v>
      </c>
      <c r="I5386" s="266">
        <f>YEAR(J5386)</f>
        <v>2023</v>
      </c>
      <c r="J5386" s="267">
        <v>44966</v>
      </c>
      <c r="K5386" s="267">
        <f>J5386+1</f>
        <v>44967</v>
      </c>
      <c r="L5386" s="266">
        <f>IF(M5386&lt;=365,1,2)</f>
        <v>1</v>
      </c>
      <c r="M5386" s="266">
        <f>IF(K5386&lt;$C$1,$C$2-$C$1+1,$C$2-K5386+1)</f>
        <v>80</v>
      </c>
      <c r="N5386" s="268">
        <f>M5386/365</f>
        <v>0.21917808219178081</v>
      </c>
      <c r="O5386" s="269">
        <f>'Data and Parameter'!$E$4*'Data and Parameter'!$E$5*('Data and Parameter'!$E$6+'Data and Parameter'!$E$7)*'Data and Parameter'!$E$19*'Data and Parameter'!$E$14*'ER calculations'!N5386</f>
        <v>1.1348491174783168</v>
      </c>
    </row>
    <row r="5387" spans="1:15" ht="15">
      <c r="A5387" s="284">
        <v>5383</v>
      </c>
      <c r="B5387" s="287"/>
      <c r="C5387" s="287"/>
      <c r="D5387" s="284" t="s">
        <v>119</v>
      </c>
      <c r="E5387" s="287"/>
      <c r="F5387" s="285" t="s">
        <v>5508</v>
      </c>
      <c r="G5387" s="266" t="s">
        <v>121</v>
      </c>
      <c r="H5387" s="266">
        <f>IF(G5387="Traditional Stove",0.1,0.2)</f>
        <v>0.1</v>
      </c>
      <c r="I5387" s="266">
        <f>YEAR(J5387)</f>
        <v>2023</v>
      </c>
      <c r="J5387" s="267">
        <v>44966</v>
      </c>
      <c r="K5387" s="267">
        <f>J5387+1</f>
        <v>44967</v>
      </c>
      <c r="L5387" s="266">
        <f>IF(M5387&lt;=365,1,2)</f>
        <v>1</v>
      </c>
      <c r="M5387" s="266">
        <f>IF(K5387&lt;$C$1,$C$2-$C$1+1,$C$2-K5387+1)</f>
        <v>80</v>
      </c>
      <c r="N5387" s="268">
        <f>M5387/365</f>
        <v>0.21917808219178081</v>
      </c>
      <c r="O5387" s="269">
        <f>'Data and Parameter'!$E$4*'Data and Parameter'!$E$5*('Data and Parameter'!$E$6+'Data and Parameter'!$E$7)*'Data and Parameter'!$E$19*'Data and Parameter'!$E$14*'ER calculations'!N5387</f>
        <v>1.1348491174783168</v>
      </c>
    </row>
    <row r="5388" spans="1:15" ht="15">
      <c r="A5388" s="284">
        <v>5384</v>
      </c>
      <c r="B5388" s="287"/>
      <c r="C5388" s="287"/>
      <c r="D5388" s="284" t="s">
        <v>119</v>
      </c>
      <c r="E5388" s="287"/>
      <c r="F5388" s="285" t="s">
        <v>5509</v>
      </c>
      <c r="G5388" s="266" t="s">
        <v>121</v>
      </c>
      <c r="H5388" s="266">
        <f>IF(G5388="Traditional Stove",0.1,0.2)</f>
        <v>0.1</v>
      </c>
      <c r="I5388" s="266">
        <f>YEAR(J5388)</f>
        <v>2023</v>
      </c>
      <c r="J5388" s="267">
        <v>44966</v>
      </c>
      <c r="K5388" s="267">
        <f>J5388+1</f>
        <v>44967</v>
      </c>
      <c r="L5388" s="266">
        <f>IF(M5388&lt;=365,1,2)</f>
        <v>1</v>
      </c>
      <c r="M5388" s="266">
        <f>IF(K5388&lt;$C$1,$C$2-$C$1+1,$C$2-K5388+1)</f>
        <v>80</v>
      </c>
      <c r="N5388" s="268">
        <f>M5388/365</f>
        <v>0.21917808219178081</v>
      </c>
      <c r="O5388" s="269">
        <f>'Data and Parameter'!$E$4*'Data and Parameter'!$E$5*('Data and Parameter'!$E$6+'Data and Parameter'!$E$7)*'Data and Parameter'!$E$19*'Data and Parameter'!$E$14*'ER calculations'!N5388</f>
        <v>1.1348491174783168</v>
      </c>
    </row>
    <row r="5389" spans="1:15" ht="15">
      <c r="A5389" s="284">
        <v>5385</v>
      </c>
      <c r="B5389" s="287"/>
      <c r="C5389" s="287"/>
      <c r="D5389" s="284" t="s">
        <v>119</v>
      </c>
      <c r="E5389" s="287"/>
      <c r="F5389" s="285" t="s">
        <v>5510</v>
      </c>
      <c r="G5389" s="266" t="s">
        <v>121</v>
      </c>
      <c r="H5389" s="266">
        <f>IF(G5389="Traditional Stove",0.1,0.2)</f>
        <v>0.1</v>
      </c>
      <c r="I5389" s="266">
        <f>YEAR(J5389)</f>
        <v>2023</v>
      </c>
      <c r="J5389" s="267">
        <v>45011</v>
      </c>
      <c r="K5389" s="267">
        <f>J5389+1</f>
        <v>45012</v>
      </c>
      <c r="L5389" s="266">
        <f>IF(M5389&lt;=365,1,2)</f>
        <v>1</v>
      </c>
      <c r="M5389" s="266">
        <f>IF(K5389&lt;$C$1,$C$2-$C$1+1,$C$2-K5389+1)</f>
        <v>35</v>
      </c>
      <c r="N5389" s="268">
        <f>M5389/365</f>
        <v>9.5890410958904104E-2</v>
      </c>
      <c r="O5389" s="269">
        <f>'Data and Parameter'!$E$4*'Data and Parameter'!$E$5*('Data and Parameter'!$E$6+'Data and Parameter'!$E$7)*'Data and Parameter'!$E$19*'Data and Parameter'!$E$14*'ER calculations'!N5389</f>
        <v>0.49649648889676362</v>
      </c>
    </row>
    <row r="5390" spans="1:15" ht="15">
      <c r="A5390" s="284">
        <v>5386</v>
      </c>
      <c r="B5390" s="287"/>
      <c r="C5390" s="287"/>
      <c r="D5390" s="284" t="s">
        <v>119</v>
      </c>
      <c r="E5390" s="287"/>
      <c r="F5390" s="285" t="s">
        <v>5511</v>
      </c>
      <c r="G5390" s="266" t="s">
        <v>121</v>
      </c>
      <c r="H5390" s="266">
        <f>IF(G5390="Traditional Stove",0.1,0.2)</f>
        <v>0.1</v>
      </c>
      <c r="I5390" s="266">
        <f>YEAR(J5390)</f>
        <v>2023</v>
      </c>
      <c r="J5390" s="267">
        <v>45011</v>
      </c>
      <c r="K5390" s="267">
        <f>J5390+1</f>
        <v>45012</v>
      </c>
      <c r="L5390" s="266">
        <f>IF(M5390&lt;=365,1,2)</f>
        <v>1</v>
      </c>
      <c r="M5390" s="266">
        <f>IF(K5390&lt;$C$1,$C$2-$C$1+1,$C$2-K5390+1)</f>
        <v>35</v>
      </c>
      <c r="N5390" s="268">
        <f>M5390/365</f>
        <v>9.5890410958904104E-2</v>
      </c>
      <c r="O5390" s="269">
        <f>'Data and Parameter'!$E$4*'Data and Parameter'!$E$5*('Data and Parameter'!$E$6+'Data and Parameter'!$E$7)*'Data and Parameter'!$E$19*'Data and Parameter'!$E$14*'ER calculations'!N5390</f>
        <v>0.49649648889676362</v>
      </c>
    </row>
    <row r="5391" spans="1:15" ht="15">
      <c r="A5391" s="284">
        <v>5387</v>
      </c>
      <c r="B5391" s="287"/>
      <c r="C5391" s="287"/>
      <c r="D5391" s="284" t="s">
        <v>119</v>
      </c>
      <c r="E5391" s="287"/>
      <c r="F5391" s="285" t="s">
        <v>5512</v>
      </c>
      <c r="G5391" s="266" t="s">
        <v>121</v>
      </c>
      <c r="H5391" s="266">
        <f>IF(G5391="Traditional Stove",0.1,0.2)</f>
        <v>0.1</v>
      </c>
      <c r="I5391" s="266">
        <f>YEAR(J5391)</f>
        <v>2023</v>
      </c>
      <c r="J5391" s="267">
        <v>44966</v>
      </c>
      <c r="K5391" s="267">
        <f>J5391+1</f>
        <v>44967</v>
      </c>
      <c r="L5391" s="266">
        <f>IF(M5391&lt;=365,1,2)</f>
        <v>1</v>
      </c>
      <c r="M5391" s="266">
        <f>IF(K5391&lt;$C$1,$C$2-$C$1+1,$C$2-K5391+1)</f>
        <v>80</v>
      </c>
      <c r="N5391" s="268">
        <f>M5391/365</f>
        <v>0.21917808219178081</v>
      </c>
      <c r="O5391" s="269">
        <f>'Data and Parameter'!$E$4*'Data and Parameter'!$E$5*('Data and Parameter'!$E$6+'Data and Parameter'!$E$7)*'Data and Parameter'!$E$19*'Data and Parameter'!$E$14*'ER calculations'!N5391</f>
        <v>1.1348491174783168</v>
      </c>
    </row>
    <row r="5392" spans="1:15" ht="15">
      <c r="A5392" s="284">
        <v>5388</v>
      </c>
      <c r="B5392" s="287"/>
      <c r="C5392" s="287"/>
      <c r="D5392" s="284" t="s">
        <v>119</v>
      </c>
      <c r="E5392" s="287"/>
      <c r="F5392" s="285" t="s">
        <v>5513</v>
      </c>
      <c r="G5392" s="266" t="s">
        <v>121</v>
      </c>
      <c r="H5392" s="266">
        <f>IF(G5392="Traditional Stove",0.1,0.2)</f>
        <v>0.1</v>
      </c>
      <c r="I5392" s="266">
        <f>YEAR(J5392)</f>
        <v>2023</v>
      </c>
      <c r="J5392" s="267">
        <v>44966</v>
      </c>
      <c r="K5392" s="267">
        <f>J5392+1</f>
        <v>44967</v>
      </c>
      <c r="L5392" s="266">
        <f>IF(M5392&lt;=365,1,2)</f>
        <v>1</v>
      </c>
      <c r="M5392" s="266">
        <f>IF(K5392&lt;$C$1,$C$2-$C$1+1,$C$2-K5392+1)</f>
        <v>80</v>
      </c>
      <c r="N5392" s="268">
        <f>M5392/365</f>
        <v>0.21917808219178081</v>
      </c>
      <c r="O5392" s="269">
        <f>'Data and Parameter'!$E$4*'Data and Parameter'!$E$5*('Data and Parameter'!$E$6+'Data and Parameter'!$E$7)*'Data and Parameter'!$E$19*'Data and Parameter'!$E$14*'ER calculations'!N5392</f>
        <v>1.1348491174783168</v>
      </c>
    </row>
    <row r="5393" spans="1:15" ht="15">
      <c r="A5393" s="284">
        <v>5389</v>
      </c>
      <c r="B5393" s="287"/>
      <c r="C5393" s="287"/>
      <c r="D5393" s="284" t="s">
        <v>119</v>
      </c>
      <c r="E5393" s="287"/>
      <c r="F5393" s="285" t="s">
        <v>5514</v>
      </c>
      <c r="G5393" s="266" t="s">
        <v>121</v>
      </c>
      <c r="H5393" s="266">
        <f>IF(G5393="Traditional Stove",0.1,0.2)</f>
        <v>0.1</v>
      </c>
      <c r="I5393" s="266">
        <f>YEAR(J5393)</f>
        <v>2023</v>
      </c>
      <c r="J5393" s="267">
        <v>45011</v>
      </c>
      <c r="K5393" s="267">
        <f>J5393+1</f>
        <v>45012</v>
      </c>
      <c r="L5393" s="266">
        <f>IF(M5393&lt;=365,1,2)</f>
        <v>1</v>
      </c>
      <c r="M5393" s="266">
        <f>IF(K5393&lt;$C$1,$C$2-$C$1+1,$C$2-K5393+1)</f>
        <v>35</v>
      </c>
      <c r="N5393" s="268">
        <f>M5393/365</f>
        <v>9.5890410958904104E-2</v>
      </c>
      <c r="O5393" s="269">
        <f>'Data and Parameter'!$E$4*'Data and Parameter'!$E$5*('Data and Parameter'!$E$6+'Data and Parameter'!$E$7)*'Data and Parameter'!$E$19*'Data and Parameter'!$E$14*'ER calculations'!N5393</f>
        <v>0.49649648889676362</v>
      </c>
    </row>
    <row r="5394" spans="1:15" ht="15">
      <c r="A5394" s="284">
        <v>5390</v>
      </c>
      <c r="B5394" s="287"/>
      <c r="C5394" s="287"/>
      <c r="D5394" s="284" t="s">
        <v>119</v>
      </c>
      <c r="E5394" s="287"/>
      <c r="F5394" s="285" t="s">
        <v>5515</v>
      </c>
      <c r="G5394" s="266" t="s">
        <v>121</v>
      </c>
      <c r="H5394" s="266">
        <f>IF(G5394="Traditional Stove",0.1,0.2)</f>
        <v>0.1</v>
      </c>
      <c r="I5394" s="266">
        <f>YEAR(J5394)</f>
        <v>2023</v>
      </c>
      <c r="J5394" s="267">
        <v>44966</v>
      </c>
      <c r="K5394" s="267">
        <f>J5394+1</f>
        <v>44967</v>
      </c>
      <c r="L5394" s="266">
        <f>IF(M5394&lt;=365,1,2)</f>
        <v>1</v>
      </c>
      <c r="M5394" s="266">
        <f>IF(K5394&lt;$C$1,$C$2-$C$1+1,$C$2-K5394+1)</f>
        <v>80</v>
      </c>
      <c r="N5394" s="268">
        <f>M5394/365</f>
        <v>0.21917808219178081</v>
      </c>
      <c r="O5394" s="269">
        <f>'Data and Parameter'!$E$4*'Data and Parameter'!$E$5*('Data and Parameter'!$E$6+'Data and Parameter'!$E$7)*'Data and Parameter'!$E$19*'Data and Parameter'!$E$14*'ER calculations'!N5394</f>
        <v>1.1348491174783168</v>
      </c>
    </row>
    <row r="5395" spans="1:15" ht="15">
      <c r="A5395" s="284">
        <v>5391</v>
      </c>
      <c r="B5395" s="287"/>
      <c r="C5395" s="287"/>
      <c r="D5395" s="284" t="s">
        <v>119</v>
      </c>
      <c r="E5395" s="287"/>
      <c r="F5395" s="285" t="s">
        <v>5516</v>
      </c>
      <c r="G5395" s="266" t="s">
        <v>121</v>
      </c>
      <c r="H5395" s="266">
        <f>IF(G5395="Traditional Stove",0.1,0.2)</f>
        <v>0.1</v>
      </c>
      <c r="I5395" s="266">
        <f>YEAR(J5395)</f>
        <v>2023</v>
      </c>
      <c r="J5395" s="267">
        <v>44991</v>
      </c>
      <c r="K5395" s="267">
        <f>J5395+1</f>
        <v>44992</v>
      </c>
      <c r="L5395" s="266">
        <f>IF(M5395&lt;=365,1,2)</f>
        <v>1</v>
      </c>
      <c r="M5395" s="266">
        <f>IF(K5395&lt;$C$1,$C$2-$C$1+1,$C$2-K5395+1)</f>
        <v>55</v>
      </c>
      <c r="N5395" s="268">
        <f>M5395/365</f>
        <v>0.15068493150684931</v>
      </c>
      <c r="O5395" s="269">
        <f>'Data and Parameter'!$E$4*'Data and Parameter'!$E$5*('Data and Parameter'!$E$6+'Data and Parameter'!$E$7)*'Data and Parameter'!$E$19*'Data and Parameter'!$E$14*'ER calculations'!N5395</f>
        <v>0.78020876826634278</v>
      </c>
    </row>
    <row r="5396" spans="1:15" ht="15">
      <c r="A5396" s="284">
        <v>5392</v>
      </c>
      <c r="B5396" s="287"/>
      <c r="C5396" s="287"/>
      <c r="D5396" s="284" t="s">
        <v>119</v>
      </c>
      <c r="E5396" s="287"/>
      <c r="F5396" s="285" t="s">
        <v>5517</v>
      </c>
      <c r="G5396" s="266" t="s">
        <v>121</v>
      </c>
      <c r="H5396" s="266">
        <f>IF(G5396="Traditional Stove",0.1,0.2)</f>
        <v>0.1</v>
      </c>
      <c r="I5396" s="266">
        <f>YEAR(J5396)</f>
        <v>2023</v>
      </c>
      <c r="J5396" s="267">
        <v>44991</v>
      </c>
      <c r="K5396" s="267">
        <f>J5396+1</f>
        <v>44992</v>
      </c>
      <c r="L5396" s="266">
        <f>IF(M5396&lt;=365,1,2)</f>
        <v>1</v>
      </c>
      <c r="M5396" s="266">
        <f>IF(K5396&lt;$C$1,$C$2-$C$1+1,$C$2-K5396+1)</f>
        <v>55</v>
      </c>
      <c r="N5396" s="268">
        <f>M5396/365</f>
        <v>0.15068493150684931</v>
      </c>
      <c r="O5396" s="269">
        <f>'Data and Parameter'!$E$4*'Data and Parameter'!$E$5*('Data and Parameter'!$E$6+'Data and Parameter'!$E$7)*'Data and Parameter'!$E$19*'Data and Parameter'!$E$14*'ER calculations'!N5396</f>
        <v>0.78020876826634278</v>
      </c>
    </row>
    <row r="5397" spans="1:15" ht="15">
      <c r="A5397" s="284">
        <v>5393</v>
      </c>
      <c r="B5397" s="287"/>
      <c r="C5397" s="287"/>
      <c r="D5397" s="284" t="s">
        <v>119</v>
      </c>
      <c r="E5397" s="287"/>
      <c r="F5397" s="285" t="s">
        <v>5518</v>
      </c>
      <c r="G5397" s="266" t="s">
        <v>121</v>
      </c>
      <c r="H5397" s="266">
        <f>IF(G5397="Traditional Stove",0.1,0.2)</f>
        <v>0.1</v>
      </c>
      <c r="I5397" s="266">
        <f>YEAR(J5397)</f>
        <v>2023</v>
      </c>
      <c r="J5397" s="267">
        <v>44991</v>
      </c>
      <c r="K5397" s="267">
        <f>J5397+1</f>
        <v>44992</v>
      </c>
      <c r="L5397" s="266">
        <f>IF(M5397&lt;=365,1,2)</f>
        <v>1</v>
      </c>
      <c r="M5397" s="266">
        <f>IF(K5397&lt;$C$1,$C$2-$C$1+1,$C$2-K5397+1)</f>
        <v>55</v>
      </c>
      <c r="N5397" s="268">
        <f>M5397/365</f>
        <v>0.15068493150684931</v>
      </c>
      <c r="O5397" s="269">
        <f>'Data and Parameter'!$E$4*'Data and Parameter'!$E$5*('Data and Parameter'!$E$6+'Data and Parameter'!$E$7)*'Data and Parameter'!$E$19*'Data and Parameter'!$E$14*'ER calculations'!N5397</f>
        <v>0.78020876826634278</v>
      </c>
    </row>
    <row r="5398" spans="1:15" ht="15">
      <c r="A5398" s="284">
        <v>5394</v>
      </c>
      <c r="B5398" s="287"/>
      <c r="C5398" s="287"/>
      <c r="D5398" s="284" t="s">
        <v>119</v>
      </c>
      <c r="E5398" s="287"/>
      <c r="F5398" s="285" t="s">
        <v>5519</v>
      </c>
      <c r="G5398" s="266" t="s">
        <v>121</v>
      </c>
      <c r="H5398" s="266">
        <f>IF(G5398="Traditional Stove",0.1,0.2)</f>
        <v>0.1</v>
      </c>
      <c r="I5398" s="266">
        <f>YEAR(J5398)</f>
        <v>2023</v>
      </c>
      <c r="J5398" s="267">
        <v>44991</v>
      </c>
      <c r="K5398" s="267">
        <f>J5398+1</f>
        <v>44992</v>
      </c>
      <c r="L5398" s="266">
        <f>IF(M5398&lt;=365,1,2)</f>
        <v>1</v>
      </c>
      <c r="M5398" s="266">
        <f>IF(K5398&lt;$C$1,$C$2-$C$1+1,$C$2-K5398+1)</f>
        <v>55</v>
      </c>
      <c r="N5398" s="268">
        <f>M5398/365</f>
        <v>0.15068493150684931</v>
      </c>
      <c r="O5398" s="269">
        <f>'Data and Parameter'!$E$4*'Data and Parameter'!$E$5*('Data and Parameter'!$E$6+'Data and Parameter'!$E$7)*'Data and Parameter'!$E$19*'Data and Parameter'!$E$14*'ER calculations'!N5398</f>
        <v>0.78020876826634278</v>
      </c>
    </row>
    <row r="5399" spans="1:15" ht="15">
      <c r="A5399" s="284">
        <v>5395</v>
      </c>
      <c r="B5399" s="287"/>
      <c r="C5399" s="287"/>
      <c r="D5399" s="284" t="s">
        <v>119</v>
      </c>
      <c r="E5399" s="287"/>
      <c r="F5399" s="285" t="s">
        <v>5520</v>
      </c>
      <c r="G5399" s="266" t="s">
        <v>121</v>
      </c>
      <c r="H5399" s="266">
        <f>IF(G5399="Traditional Stove",0.1,0.2)</f>
        <v>0.1</v>
      </c>
      <c r="I5399" s="266">
        <f>YEAR(J5399)</f>
        <v>2023</v>
      </c>
      <c r="J5399" s="267">
        <v>45008</v>
      </c>
      <c r="K5399" s="267">
        <f>J5399+1</f>
        <v>45009</v>
      </c>
      <c r="L5399" s="266">
        <f>IF(M5399&lt;=365,1,2)</f>
        <v>1</v>
      </c>
      <c r="M5399" s="266">
        <f>IF(K5399&lt;$C$1,$C$2-$C$1+1,$C$2-K5399+1)</f>
        <v>38</v>
      </c>
      <c r="N5399" s="268">
        <f>M5399/365</f>
        <v>0.10410958904109589</v>
      </c>
      <c r="O5399" s="269">
        <f>'Data and Parameter'!$E$4*'Data and Parameter'!$E$5*('Data and Parameter'!$E$6+'Data and Parameter'!$E$7)*'Data and Parameter'!$E$19*'Data and Parameter'!$E$14*'ER calculations'!N5399</f>
        <v>0.53905333080220053</v>
      </c>
    </row>
    <row r="5400" spans="1:15" ht="15">
      <c r="A5400" s="284">
        <v>5396</v>
      </c>
      <c r="B5400" s="287"/>
      <c r="C5400" s="287"/>
      <c r="D5400" s="284" t="s">
        <v>119</v>
      </c>
      <c r="E5400" s="287"/>
      <c r="F5400" s="285" t="s">
        <v>5521</v>
      </c>
      <c r="G5400" s="266" t="s">
        <v>121</v>
      </c>
      <c r="H5400" s="266">
        <f>IF(G5400="Traditional Stove",0.1,0.2)</f>
        <v>0.1</v>
      </c>
      <c r="I5400" s="266">
        <f>YEAR(J5400)</f>
        <v>2023</v>
      </c>
      <c r="J5400" s="267">
        <v>45008</v>
      </c>
      <c r="K5400" s="267">
        <f>J5400+1</f>
        <v>45009</v>
      </c>
      <c r="L5400" s="266">
        <f>IF(M5400&lt;=365,1,2)</f>
        <v>1</v>
      </c>
      <c r="M5400" s="266">
        <f>IF(K5400&lt;$C$1,$C$2-$C$1+1,$C$2-K5400+1)</f>
        <v>38</v>
      </c>
      <c r="N5400" s="268">
        <f>M5400/365</f>
        <v>0.10410958904109589</v>
      </c>
      <c r="O5400" s="269">
        <f>'Data and Parameter'!$E$4*'Data and Parameter'!$E$5*('Data and Parameter'!$E$6+'Data and Parameter'!$E$7)*'Data and Parameter'!$E$19*'Data and Parameter'!$E$14*'ER calculations'!N5400</f>
        <v>0.53905333080220053</v>
      </c>
    </row>
    <row r="5401" spans="1:15" ht="15">
      <c r="A5401" s="284">
        <v>5397</v>
      </c>
      <c r="B5401" s="287"/>
      <c r="C5401" s="287"/>
      <c r="D5401" s="284" t="s">
        <v>119</v>
      </c>
      <c r="E5401" s="287"/>
      <c r="F5401" s="285" t="s">
        <v>5522</v>
      </c>
      <c r="G5401" s="266" t="s">
        <v>121</v>
      </c>
      <c r="H5401" s="266">
        <f>IF(G5401="Traditional Stove",0.1,0.2)</f>
        <v>0.1</v>
      </c>
      <c r="I5401" s="266">
        <f>YEAR(J5401)</f>
        <v>2023</v>
      </c>
      <c r="J5401" s="267">
        <v>45008</v>
      </c>
      <c r="K5401" s="267">
        <f>J5401+1</f>
        <v>45009</v>
      </c>
      <c r="L5401" s="266">
        <f>IF(M5401&lt;=365,1,2)</f>
        <v>1</v>
      </c>
      <c r="M5401" s="266">
        <f>IF(K5401&lt;$C$1,$C$2-$C$1+1,$C$2-K5401+1)</f>
        <v>38</v>
      </c>
      <c r="N5401" s="268">
        <f>M5401/365</f>
        <v>0.10410958904109589</v>
      </c>
      <c r="O5401" s="269">
        <f>'Data and Parameter'!$E$4*'Data and Parameter'!$E$5*('Data and Parameter'!$E$6+'Data and Parameter'!$E$7)*'Data and Parameter'!$E$19*'Data and Parameter'!$E$14*'ER calculations'!N5401</f>
        <v>0.53905333080220053</v>
      </c>
    </row>
    <row r="5402" spans="1:15" ht="15">
      <c r="A5402" s="284">
        <v>5398</v>
      </c>
      <c r="B5402" s="287"/>
      <c r="C5402" s="287"/>
      <c r="D5402" s="284" t="s">
        <v>119</v>
      </c>
      <c r="E5402" s="287"/>
      <c r="F5402" s="285" t="s">
        <v>5523</v>
      </c>
      <c r="G5402" s="266" t="s">
        <v>121</v>
      </c>
      <c r="H5402" s="266">
        <f>IF(G5402="Traditional Stove",0.1,0.2)</f>
        <v>0.1</v>
      </c>
      <c r="I5402" s="266">
        <f>YEAR(J5402)</f>
        <v>2023</v>
      </c>
      <c r="J5402" s="267">
        <v>45008</v>
      </c>
      <c r="K5402" s="267">
        <f>J5402+1</f>
        <v>45009</v>
      </c>
      <c r="L5402" s="266">
        <f>IF(M5402&lt;=365,1,2)</f>
        <v>1</v>
      </c>
      <c r="M5402" s="266">
        <f>IF(K5402&lt;$C$1,$C$2-$C$1+1,$C$2-K5402+1)</f>
        <v>38</v>
      </c>
      <c r="N5402" s="268">
        <f>M5402/365</f>
        <v>0.10410958904109589</v>
      </c>
      <c r="O5402" s="269">
        <f>'Data and Parameter'!$E$4*'Data and Parameter'!$E$5*('Data and Parameter'!$E$6+'Data and Parameter'!$E$7)*'Data and Parameter'!$E$19*'Data and Parameter'!$E$14*'ER calculations'!N5402</f>
        <v>0.53905333080220053</v>
      </c>
    </row>
    <row r="5403" spans="1:15" ht="15">
      <c r="A5403" s="284">
        <v>5399</v>
      </c>
      <c r="B5403" s="287"/>
      <c r="C5403" s="287"/>
      <c r="D5403" s="284" t="s">
        <v>119</v>
      </c>
      <c r="E5403" s="287"/>
      <c r="F5403" s="285" t="s">
        <v>5524</v>
      </c>
      <c r="G5403" s="266" t="s">
        <v>121</v>
      </c>
      <c r="H5403" s="266">
        <f>IF(G5403="Traditional Stove",0.1,0.2)</f>
        <v>0.1</v>
      </c>
      <c r="I5403" s="266">
        <f>YEAR(J5403)</f>
        <v>2023</v>
      </c>
      <c r="J5403" s="267">
        <v>45008</v>
      </c>
      <c r="K5403" s="267">
        <f>J5403+1</f>
        <v>45009</v>
      </c>
      <c r="L5403" s="266">
        <f>IF(M5403&lt;=365,1,2)</f>
        <v>1</v>
      </c>
      <c r="M5403" s="266">
        <f>IF(K5403&lt;$C$1,$C$2-$C$1+1,$C$2-K5403+1)</f>
        <v>38</v>
      </c>
      <c r="N5403" s="268">
        <f>M5403/365</f>
        <v>0.10410958904109589</v>
      </c>
      <c r="O5403" s="269">
        <f>'Data and Parameter'!$E$4*'Data and Parameter'!$E$5*('Data and Parameter'!$E$6+'Data and Parameter'!$E$7)*'Data and Parameter'!$E$19*'Data and Parameter'!$E$14*'ER calculations'!N5403</f>
        <v>0.53905333080220053</v>
      </c>
    </row>
    <row r="5404" spans="1:15" ht="15">
      <c r="A5404" s="284">
        <v>5400</v>
      </c>
      <c r="B5404" s="287"/>
      <c r="C5404" s="287"/>
      <c r="D5404" s="284" t="s">
        <v>119</v>
      </c>
      <c r="E5404" s="287"/>
      <c r="F5404" s="285" t="s">
        <v>5525</v>
      </c>
      <c r="G5404" s="266" t="s">
        <v>121</v>
      </c>
      <c r="H5404" s="266">
        <f>IF(G5404="Traditional Stove",0.1,0.2)</f>
        <v>0.1</v>
      </c>
      <c r="I5404" s="266">
        <f>YEAR(J5404)</f>
        <v>2023</v>
      </c>
      <c r="J5404" s="267">
        <v>44991</v>
      </c>
      <c r="K5404" s="267">
        <f>J5404+1</f>
        <v>44992</v>
      </c>
      <c r="L5404" s="266">
        <f>IF(M5404&lt;=365,1,2)</f>
        <v>1</v>
      </c>
      <c r="M5404" s="266">
        <f>IF(K5404&lt;$C$1,$C$2-$C$1+1,$C$2-K5404+1)</f>
        <v>55</v>
      </c>
      <c r="N5404" s="268">
        <f>M5404/365</f>
        <v>0.15068493150684931</v>
      </c>
      <c r="O5404" s="269">
        <f>'Data and Parameter'!$E$4*'Data and Parameter'!$E$5*('Data and Parameter'!$E$6+'Data and Parameter'!$E$7)*'Data and Parameter'!$E$19*'Data and Parameter'!$E$14*'ER calculations'!N5404</f>
        <v>0.78020876826634278</v>
      </c>
    </row>
    <row r="5405" spans="1:15" ht="15">
      <c r="A5405" s="284">
        <v>5401</v>
      </c>
      <c r="B5405" s="287"/>
      <c r="C5405" s="287"/>
      <c r="D5405" s="284" t="s">
        <v>119</v>
      </c>
      <c r="E5405" s="287"/>
      <c r="F5405" s="285" t="s">
        <v>5526</v>
      </c>
      <c r="G5405" s="266" t="s">
        <v>121</v>
      </c>
      <c r="H5405" s="266">
        <f>IF(G5405="Traditional Stove",0.1,0.2)</f>
        <v>0.1</v>
      </c>
      <c r="I5405" s="266">
        <f>YEAR(J5405)</f>
        <v>2023</v>
      </c>
      <c r="J5405" s="267">
        <v>44991</v>
      </c>
      <c r="K5405" s="267">
        <f>J5405+1</f>
        <v>44992</v>
      </c>
      <c r="L5405" s="266">
        <f>IF(M5405&lt;=365,1,2)</f>
        <v>1</v>
      </c>
      <c r="M5405" s="266">
        <f>IF(K5405&lt;$C$1,$C$2-$C$1+1,$C$2-K5405+1)</f>
        <v>55</v>
      </c>
      <c r="N5405" s="268">
        <f>M5405/365</f>
        <v>0.15068493150684931</v>
      </c>
      <c r="O5405" s="269">
        <f>'Data and Parameter'!$E$4*'Data and Parameter'!$E$5*('Data and Parameter'!$E$6+'Data and Parameter'!$E$7)*'Data and Parameter'!$E$19*'Data and Parameter'!$E$14*'ER calculations'!N5405</f>
        <v>0.78020876826634278</v>
      </c>
    </row>
    <row r="5406" spans="1:15" ht="15">
      <c r="A5406" s="284">
        <v>5402</v>
      </c>
      <c r="B5406" s="287"/>
      <c r="C5406" s="287"/>
      <c r="D5406" s="284" t="s">
        <v>119</v>
      </c>
      <c r="E5406" s="287"/>
      <c r="F5406" s="285" t="s">
        <v>5527</v>
      </c>
      <c r="G5406" s="266" t="s">
        <v>121</v>
      </c>
      <c r="H5406" s="266">
        <f>IF(G5406="Traditional Stove",0.1,0.2)</f>
        <v>0.1</v>
      </c>
      <c r="I5406" s="266">
        <f>YEAR(J5406)</f>
        <v>2023</v>
      </c>
      <c r="J5406" s="267">
        <v>44991</v>
      </c>
      <c r="K5406" s="267">
        <f>J5406+1</f>
        <v>44992</v>
      </c>
      <c r="L5406" s="266">
        <f>IF(M5406&lt;=365,1,2)</f>
        <v>1</v>
      </c>
      <c r="M5406" s="266">
        <f>IF(K5406&lt;$C$1,$C$2-$C$1+1,$C$2-K5406+1)</f>
        <v>55</v>
      </c>
      <c r="N5406" s="268">
        <f>M5406/365</f>
        <v>0.15068493150684931</v>
      </c>
      <c r="O5406" s="269">
        <f>'Data and Parameter'!$E$4*'Data and Parameter'!$E$5*('Data and Parameter'!$E$6+'Data and Parameter'!$E$7)*'Data and Parameter'!$E$19*'Data and Parameter'!$E$14*'ER calculations'!N5406</f>
        <v>0.78020876826634278</v>
      </c>
    </row>
    <row r="5407" spans="1:15" ht="15">
      <c r="A5407" s="284">
        <v>5403</v>
      </c>
      <c r="B5407" s="287"/>
      <c r="C5407" s="287"/>
      <c r="D5407" s="284" t="s">
        <v>119</v>
      </c>
      <c r="E5407" s="287"/>
      <c r="F5407" s="285" t="s">
        <v>5528</v>
      </c>
      <c r="G5407" s="266" t="s">
        <v>121</v>
      </c>
      <c r="H5407" s="266">
        <f>IF(G5407="Traditional Stove",0.1,0.2)</f>
        <v>0.1</v>
      </c>
      <c r="I5407" s="266">
        <f>YEAR(J5407)</f>
        <v>2023</v>
      </c>
      <c r="J5407" s="267">
        <v>44991</v>
      </c>
      <c r="K5407" s="267">
        <f>J5407+1</f>
        <v>44992</v>
      </c>
      <c r="L5407" s="266">
        <f>IF(M5407&lt;=365,1,2)</f>
        <v>1</v>
      </c>
      <c r="M5407" s="266">
        <f>IF(K5407&lt;$C$1,$C$2-$C$1+1,$C$2-K5407+1)</f>
        <v>55</v>
      </c>
      <c r="N5407" s="268">
        <f>M5407/365</f>
        <v>0.15068493150684931</v>
      </c>
      <c r="O5407" s="269">
        <f>'Data and Parameter'!$E$4*'Data and Parameter'!$E$5*('Data and Parameter'!$E$6+'Data and Parameter'!$E$7)*'Data and Parameter'!$E$19*'Data and Parameter'!$E$14*'ER calculations'!N5407</f>
        <v>0.78020876826634278</v>
      </c>
    </row>
    <row r="5408" spans="1:15" ht="15">
      <c r="A5408" s="284">
        <v>5404</v>
      </c>
      <c r="B5408" s="287"/>
      <c r="C5408" s="287"/>
      <c r="D5408" s="284" t="s">
        <v>119</v>
      </c>
      <c r="E5408" s="287"/>
      <c r="F5408" s="285" t="s">
        <v>5529</v>
      </c>
      <c r="G5408" s="266" t="s">
        <v>121</v>
      </c>
      <c r="H5408" s="266">
        <f>IF(G5408="Traditional Stove",0.1,0.2)</f>
        <v>0.1</v>
      </c>
      <c r="I5408" s="266">
        <f>YEAR(J5408)</f>
        <v>2023</v>
      </c>
      <c r="J5408" s="267">
        <v>44991</v>
      </c>
      <c r="K5408" s="267">
        <f>J5408+1</f>
        <v>44992</v>
      </c>
      <c r="L5408" s="266">
        <f>IF(M5408&lt;=365,1,2)</f>
        <v>1</v>
      </c>
      <c r="M5408" s="266">
        <f>IF(K5408&lt;$C$1,$C$2-$C$1+1,$C$2-K5408+1)</f>
        <v>55</v>
      </c>
      <c r="N5408" s="268">
        <f>M5408/365</f>
        <v>0.15068493150684931</v>
      </c>
      <c r="O5408" s="269">
        <f>'Data and Parameter'!$E$4*'Data and Parameter'!$E$5*('Data and Parameter'!$E$6+'Data and Parameter'!$E$7)*'Data and Parameter'!$E$19*'Data and Parameter'!$E$14*'ER calculations'!N5408</f>
        <v>0.78020876826634278</v>
      </c>
    </row>
    <row r="5409" spans="1:15" ht="15">
      <c r="A5409" s="284">
        <v>5405</v>
      </c>
      <c r="B5409" s="287"/>
      <c r="C5409" s="287"/>
      <c r="D5409" s="284" t="s">
        <v>119</v>
      </c>
      <c r="E5409" s="287"/>
      <c r="F5409" s="285" t="s">
        <v>5530</v>
      </c>
      <c r="G5409" s="266" t="s">
        <v>121</v>
      </c>
      <c r="H5409" s="266">
        <f>IF(G5409="Traditional Stove",0.1,0.2)</f>
        <v>0.1</v>
      </c>
      <c r="I5409" s="266">
        <f>YEAR(J5409)</f>
        <v>2023</v>
      </c>
      <c r="J5409" s="267">
        <v>44991</v>
      </c>
      <c r="K5409" s="267">
        <f>J5409+1</f>
        <v>44992</v>
      </c>
      <c r="L5409" s="266">
        <f>IF(M5409&lt;=365,1,2)</f>
        <v>1</v>
      </c>
      <c r="M5409" s="266">
        <f>IF(K5409&lt;$C$1,$C$2-$C$1+1,$C$2-K5409+1)</f>
        <v>55</v>
      </c>
      <c r="N5409" s="268">
        <f>M5409/365</f>
        <v>0.15068493150684931</v>
      </c>
      <c r="O5409" s="269">
        <f>'Data and Parameter'!$E$4*'Data and Parameter'!$E$5*('Data and Parameter'!$E$6+'Data and Parameter'!$E$7)*'Data and Parameter'!$E$19*'Data and Parameter'!$E$14*'ER calculations'!N5409</f>
        <v>0.78020876826634278</v>
      </c>
    </row>
    <row r="5410" spans="1:15" ht="15">
      <c r="A5410" s="284">
        <v>5406</v>
      </c>
      <c r="B5410" s="287"/>
      <c r="C5410" s="287"/>
      <c r="D5410" s="284" t="s">
        <v>119</v>
      </c>
      <c r="E5410" s="287"/>
      <c r="F5410" s="285" t="s">
        <v>5531</v>
      </c>
      <c r="G5410" s="266" t="s">
        <v>121</v>
      </c>
      <c r="H5410" s="266">
        <f>IF(G5410="Traditional Stove",0.1,0.2)</f>
        <v>0.1</v>
      </c>
      <c r="I5410" s="266">
        <f>YEAR(J5410)</f>
        <v>2023</v>
      </c>
      <c r="J5410" s="267">
        <v>44991</v>
      </c>
      <c r="K5410" s="267">
        <f>J5410+1</f>
        <v>44992</v>
      </c>
      <c r="L5410" s="266">
        <f>IF(M5410&lt;=365,1,2)</f>
        <v>1</v>
      </c>
      <c r="M5410" s="266">
        <f>IF(K5410&lt;$C$1,$C$2-$C$1+1,$C$2-K5410+1)</f>
        <v>55</v>
      </c>
      <c r="N5410" s="268">
        <f>M5410/365</f>
        <v>0.15068493150684931</v>
      </c>
      <c r="O5410" s="269">
        <f>'Data and Parameter'!$E$4*'Data and Parameter'!$E$5*('Data and Parameter'!$E$6+'Data and Parameter'!$E$7)*'Data and Parameter'!$E$19*'Data and Parameter'!$E$14*'ER calculations'!N5410</f>
        <v>0.78020876826634278</v>
      </c>
    </row>
    <row r="5411" spans="1:15" ht="15">
      <c r="A5411" s="284">
        <v>5407</v>
      </c>
      <c r="B5411" s="287"/>
      <c r="C5411" s="287"/>
      <c r="D5411" s="284" t="s">
        <v>119</v>
      </c>
      <c r="E5411" s="287"/>
      <c r="F5411" s="285" t="s">
        <v>5532</v>
      </c>
      <c r="G5411" s="266" t="s">
        <v>121</v>
      </c>
      <c r="H5411" s="266">
        <f>IF(G5411="Traditional Stove",0.1,0.2)</f>
        <v>0.1</v>
      </c>
      <c r="I5411" s="266">
        <f>YEAR(J5411)</f>
        <v>2023</v>
      </c>
      <c r="J5411" s="267">
        <v>45008</v>
      </c>
      <c r="K5411" s="267">
        <f>J5411+1</f>
        <v>45009</v>
      </c>
      <c r="L5411" s="266">
        <f>IF(M5411&lt;=365,1,2)</f>
        <v>1</v>
      </c>
      <c r="M5411" s="266">
        <f>IF(K5411&lt;$C$1,$C$2-$C$1+1,$C$2-K5411+1)</f>
        <v>38</v>
      </c>
      <c r="N5411" s="268">
        <f>M5411/365</f>
        <v>0.10410958904109589</v>
      </c>
      <c r="O5411" s="269">
        <f>'Data and Parameter'!$E$4*'Data and Parameter'!$E$5*('Data and Parameter'!$E$6+'Data and Parameter'!$E$7)*'Data and Parameter'!$E$19*'Data and Parameter'!$E$14*'ER calculations'!N5411</f>
        <v>0.53905333080220053</v>
      </c>
    </row>
    <row r="5412" spans="1:15" ht="15">
      <c r="A5412" s="284">
        <v>5408</v>
      </c>
      <c r="B5412" s="287"/>
      <c r="C5412" s="287"/>
      <c r="D5412" s="284" t="s">
        <v>119</v>
      </c>
      <c r="E5412" s="287"/>
      <c r="F5412" s="285" t="s">
        <v>5533</v>
      </c>
      <c r="G5412" s="266" t="s">
        <v>121</v>
      </c>
      <c r="H5412" s="266">
        <f>IF(G5412="Traditional Stove",0.1,0.2)</f>
        <v>0.1</v>
      </c>
      <c r="I5412" s="266">
        <f>YEAR(J5412)</f>
        <v>2023</v>
      </c>
      <c r="J5412" s="267">
        <v>45008</v>
      </c>
      <c r="K5412" s="267">
        <f>J5412+1</f>
        <v>45009</v>
      </c>
      <c r="L5412" s="266">
        <f>IF(M5412&lt;=365,1,2)</f>
        <v>1</v>
      </c>
      <c r="M5412" s="266">
        <f>IF(K5412&lt;$C$1,$C$2-$C$1+1,$C$2-K5412+1)</f>
        <v>38</v>
      </c>
      <c r="N5412" s="268">
        <f>M5412/365</f>
        <v>0.10410958904109589</v>
      </c>
      <c r="O5412" s="269">
        <f>'Data and Parameter'!$E$4*'Data and Parameter'!$E$5*('Data and Parameter'!$E$6+'Data and Parameter'!$E$7)*'Data and Parameter'!$E$19*'Data and Parameter'!$E$14*'ER calculations'!N5412</f>
        <v>0.53905333080220053</v>
      </c>
    </row>
    <row r="5413" spans="1:15" ht="15">
      <c r="A5413" s="284">
        <v>5409</v>
      </c>
      <c r="B5413" s="287"/>
      <c r="C5413" s="287"/>
      <c r="D5413" s="284" t="s">
        <v>119</v>
      </c>
      <c r="E5413" s="287"/>
      <c r="F5413" s="285" t="s">
        <v>5534</v>
      </c>
      <c r="G5413" s="266" t="s">
        <v>121</v>
      </c>
      <c r="H5413" s="266">
        <f>IF(G5413="Traditional Stove",0.1,0.2)</f>
        <v>0.1</v>
      </c>
      <c r="I5413" s="266">
        <f>YEAR(J5413)</f>
        <v>2023</v>
      </c>
      <c r="J5413" s="267">
        <v>45008</v>
      </c>
      <c r="K5413" s="267">
        <f>J5413+1</f>
        <v>45009</v>
      </c>
      <c r="L5413" s="266">
        <f>IF(M5413&lt;=365,1,2)</f>
        <v>1</v>
      </c>
      <c r="M5413" s="266">
        <f>IF(K5413&lt;$C$1,$C$2-$C$1+1,$C$2-K5413+1)</f>
        <v>38</v>
      </c>
      <c r="N5413" s="268">
        <f>M5413/365</f>
        <v>0.10410958904109589</v>
      </c>
      <c r="O5413" s="269">
        <f>'Data and Parameter'!$E$4*'Data and Parameter'!$E$5*('Data and Parameter'!$E$6+'Data and Parameter'!$E$7)*'Data and Parameter'!$E$19*'Data and Parameter'!$E$14*'ER calculations'!N5413</f>
        <v>0.53905333080220053</v>
      </c>
    </row>
    <row r="5414" spans="1:15" ht="15">
      <c r="A5414" s="284">
        <v>5410</v>
      </c>
      <c r="B5414" s="287"/>
      <c r="C5414" s="287"/>
      <c r="D5414" s="284" t="s">
        <v>119</v>
      </c>
      <c r="E5414" s="287"/>
      <c r="F5414" s="285" t="s">
        <v>5535</v>
      </c>
      <c r="G5414" s="266" t="s">
        <v>121</v>
      </c>
      <c r="H5414" s="266">
        <f>IF(G5414="Traditional Stove",0.1,0.2)</f>
        <v>0.1</v>
      </c>
      <c r="I5414" s="266">
        <f>YEAR(J5414)</f>
        <v>2023</v>
      </c>
      <c r="J5414" s="267">
        <v>45008</v>
      </c>
      <c r="K5414" s="267">
        <f>J5414+1</f>
        <v>45009</v>
      </c>
      <c r="L5414" s="266">
        <f>IF(M5414&lt;=365,1,2)</f>
        <v>1</v>
      </c>
      <c r="M5414" s="266">
        <f>IF(K5414&lt;$C$1,$C$2-$C$1+1,$C$2-K5414+1)</f>
        <v>38</v>
      </c>
      <c r="N5414" s="268">
        <f>M5414/365</f>
        <v>0.10410958904109589</v>
      </c>
      <c r="O5414" s="269">
        <f>'Data and Parameter'!$E$4*'Data and Parameter'!$E$5*('Data and Parameter'!$E$6+'Data and Parameter'!$E$7)*'Data and Parameter'!$E$19*'Data and Parameter'!$E$14*'ER calculations'!N5414</f>
        <v>0.53905333080220053</v>
      </c>
    </row>
    <row r="5415" spans="1:15" ht="15">
      <c r="A5415" s="284">
        <v>5411</v>
      </c>
      <c r="B5415" s="287"/>
      <c r="C5415" s="287"/>
      <c r="D5415" s="284" t="s">
        <v>119</v>
      </c>
      <c r="E5415" s="287"/>
      <c r="F5415" s="285" t="s">
        <v>5536</v>
      </c>
      <c r="G5415" s="266" t="s">
        <v>121</v>
      </c>
      <c r="H5415" s="266">
        <f>IF(G5415="Traditional Stove",0.1,0.2)</f>
        <v>0.1</v>
      </c>
      <c r="I5415" s="266">
        <f>YEAR(J5415)</f>
        <v>2023</v>
      </c>
      <c r="J5415" s="267">
        <v>45008</v>
      </c>
      <c r="K5415" s="267">
        <f>J5415+1</f>
        <v>45009</v>
      </c>
      <c r="L5415" s="266">
        <f>IF(M5415&lt;=365,1,2)</f>
        <v>1</v>
      </c>
      <c r="M5415" s="266">
        <f>IF(K5415&lt;$C$1,$C$2-$C$1+1,$C$2-K5415+1)</f>
        <v>38</v>
      </c>
      <c r="N5415" s="268">
        <f>M5415/365</f>
        <v>0.10410958904109589</v>
      </c>
      <c r="O5415" s="269">
        <f>'Data and Parameter'!$E$4*'Data and Parameter'!$E$5*('Data and Parameter'!$E$6+'Data and Parameter'!$E$7)*'Data and Parameter'!$E$19*'Data and Parameter'!$E$14*'ER calculations'!N5415</f>
        <v>0.53905333080220053</v>
      </c>
    </row>
    <row r="5416" spans="1:15" ht="15">
      <c r="A5416" s="284">
        <v>5412</v>
      </c>
      <c r="B5416" s="287"/>
      <c r="C5416" s="287"/>
      <c r="D5416" s="284" t="s">
        <v>119</v>
      </c>
      <c r="E5416" s="287"/>
      <c r="F5416" s="285" t="s">
        <v>5537</v>
      </c>
      <c r="G5416" s="266" t="s">
        <v>121</v>
      </c>
      <c r="H5416" s="266">
        <f>IF(G5416="Traditional Stove",0.1,0.2)</f>
        <v>0.1</v>
      </c>
      <c r="I5416" s="266">
        <f>YEAR(J5416)</f>
        <v>2023</v>
      </c>
      <c r="J5416" s="267">
        <v>45008</v>
      </c>
      <c r="K5416" s="267">
        <f>J5416+1</f>
        <v>45009</v>
      </c>
      <c r="L5416" s="266">
        <f>IF(M5416&lt;=365,1,2)</f>
        <v>1</v>
      </c>
      <c r="M5416" s="266">
        <f>IF(K5416&lt;$C$1,$C$2-$C$1+1,$C$2-K5416+1)</f>
        <v>38</v>
      </c>
      <c r="N5416" s="268">
        <f>M5416/365</f>
        <v>0.10410958904109589</v>
      </c>
      <c r="O5416" s="269">
        <f>'Data and Parameter'!$E$4*'Data and Parameter'!$E$5*('Data and Parameter'!$E$6+'Data and Parameter'!$E$7)*'Data and Parameter'!$E$19*'Data and Parameter'!$E$14*'ER calculations'!N5416</f>
        <v>0.53905333080220053</v>
      </c>
    </row>
    <row r="5417" spans="1:15" ht="15">
      <c r="A5417" s="284">
        <v>5413</v>
      </c>
      <c r="B5417" s="287"/>
      <c r="C5417" s="287"/>
      <c r="D5417" s="284" t="s">
        <v>119</v>
      </c>
      <c r="E5417" s="287"/>
      <c r="F5417" s="285" t="s">
        <v>5538</v>
      </c>
      <c r="G5417" s="266" t="s">
        <v>121</v>
      </c>
      <c r="H5417" s="266">
        <f>IF(G5417="Traditional Stove",0.1,0.2)</f>
        <v>0.1</v>
      </c>
      <c r="I5417" s="266">
        <f>YEAR(J5417)</f>
        <v>2023</v>
      </c>
      <c r="J5417" s="267">
        <v>45008</v>
      </c>
      <c r="K5417" s="267">
        <f>J5417+1</f>
        <v>45009</v>
      </c>
      <c r="L5417" s="266">
        <f>IF(M5417&lt;=365,1,2)</f>
        <v>1</v>
      </c>
      <c r="M5417" s="266">
        <f>IF(K5417&lt;$C$1,$C$2-$C$1+1,$C$2-K5417+1)</f>
        <v>38</v>
      </c>
      <c r="N5417" s="268">
        <f>M5417/365</f>
        <v>0.10410958904109589</v>
      </c>
      <c r="O5417" s="269">
        <f>'Data and Parameter'!$E$4*'Data and Parameter'!$E$5*('Data and Parameter'!$E$6+'Data and Parameter'!$E$7)*'Data and Parameter'!$E$19*'Data and Parameter'!$E$14*'ER calculations'!N5417</f>
        <v>0.53905333080220053</v>
      </c>
    </row>
    <row r="5418" spans="1:15" ht="15">
      <c r="A5418" s="284">
        <v>5414</v>
      </c>
      <c r="B5418" s="287"/>
      <c r="C5418" s="287"/>
      <c r="D5418" s="284" t="s">
        <v>1054</v>
      </c>
      <c r="E5418" s="287"/>
      <c r="F5418" s="285" t="s">
        <v>5539</v>
      </c>
      <c r="G5418" s="266" t="s">
        <v>121</v>
      </c>
      <c r="H5418" s="266">
        <f>IF(G5418="Traditional Stove",0.1,0.2)</f>
        <v>0.1</v>
      </c>
      <c r="I5418" s="266">
        <f>YEAR(J5418)</f>
        <v>2023</v>
      </c>
      <c r="J5418" s="267">
        <v>45008</v>
      </c>
      <c r="K5418" s="267">
        <f>J5418+1</f>
        <v>45009</v>
      </c>
      <c r="L5418" s="266">
        <f>IF(M5418&lt;=365,1,2)</f>
        <v>1</v>
      </c>
      <c r="M5418" s="266">
        <f>IF(K5418&lt;$C$1,$C$2-$C$1+1,$C$2-K5418+1)</f>
        <v>38</v>
      </c>
      <c r="N5418" s="268">
        <f>M5418/365</f>
        <v>0.10410958904109589</v>
      </c>
      <c r="O5418" s="269">
        <f>'Data and Parameter'!$E$4*'Data and Parameter'!$E$5*('Data and Parameter'!$E$6+'Data and Parameter'!$E$7)*'Data and Parameter'!$E$19*'Data and Parameter'!$E$14*'ER calculations'!N5418</f>
        <v>0.53905333080220053</v>
      </c>
    </row>
    <row r="5419" spans="1:15" ht="15">
      <c r="A5419" s="284">
        <v>5415</v>
      </c>
      <c r="B5419" s="287"/>
      <c r="C5419" s="287"/>
      <c r="D5419" s="284" t="s">
        <v>119</v>
      </c>
      <c r="E5419" s="287"/>
      <c r="F5419" s="285" t="s">
        <v>5540</v>
      </c>
      <c r="G5419" s="266" t="s">
        <v>121</v>
      </c>
      <c r="H5419" s="266">
        <f>IF(G5419="Traditional Stove",0.1,0.2)</f>
        <v>0.1</v>
      </c>
      <c r="I5419" s="266">
        <f>YEAR(J5419)</f>
        <v>2023</v>
      </c>
      <c r="J5419" s="267">
        <v>45008</v>
      </c>
      <c r="K5419" s="267">
        <f>J5419+1</f>
        <v>45009</v>
      </c>
      <c r="L5419" s="266">
        <f>IF(M5419&lt;=365,1,2)</f>
        <v>1</v>
      </c>
      <c r="M5419" s="266">
        <f>IF(K5419&lt;$C$1,$C$2-$C$1+1,$C$2-K5419+1)</f>
        <v>38</v>
      </c>
      <c r="N5419" s="268">
        <f>M5419/365</f>
        <v>0.10410958904109589</v>
      </c>
      <c r="O5419" s="269">
        <f>'Data and Parameter'!$E$4*'Data and Parameter'!$E$5*('Data and Parameter'!$E$6+'Data and Parameter'!$E$7)*'Data and Parameter'!$E$19*'Data and Parameter'!$E$14*'ER calculations'!N5419</f>
        <v>0.53905333080220053</v>
      </c>
    </row>
    <row r="5420" spans="1:15" ht="15">
      <c r="A5420" s="284">
        <v>5416</v>
      </c>
      <c r="B5420" s="287"/>
      <c r="C5420" s="287"/>
      <c r="D5420" s="284" t="s">
        <v>1054</v>
      </c>
      <c r="E5420" s="287"/>
      <c r="F5420" s="285" t="s">
        <v>5541</v>
      </c>
      <c r="G5420" s="266" t="s">
        <v>121</v>
      </c>
      <c r="H5420" s="266">
        <f>IF(G5420="Traditional Stove",0.1,0.2)</f>
        <v>0.1</v>
      </c>
      <c r="I5420" s="266">
        <f>YEAR(J5420)</f>
        <v>2023</v>
      </c>
      <c r="J5420" s="267">
        <v>45008</v>
      </c>
      <c r="K5420" s="267">
        <f>J5420+1</f>
        <v>45009</v>
      </c>
      <c r="L5420" s="266">
        <f>IF(M5420&lt;=365,1,2)</f>
        <v>1</v>
      </c>
      <c r="M5420" s="266">
        <f>IF(K5420&lt;$C$1,$C$2-$C$1+1,$C$2-K5420+1)</f>
        <v>38</v>
      </c>
      <c r="N5420" s="268">
        <f>M5420/365</f>
        <v>0.10410958904109589</v>
      </c>
      <c r="O5420" s="269">
        <f>'Data and Parameter'!$E$4*'Data and Parameter'!$E$5*('Data and Parameter'!$E$6+'Data and Parameter'!$E$7)*'Data and Parameter'!$E$19*'Data and Parameter'!$E$14*'ER calculations'!N5420</f>
        <v>0.53905333080220053</v>
      </c>
    </row>
    <row r="5421" spans="1:15" ht="15">
      <c r="A5421" s="284">
        <v>5417</v>
      </c>
      <c r="B5421" s="287"/>
      <c r="C5421" s="287"/>
      <c r="D5421" s="284" t="s">
        <v>119</v>
      </c>
      <c r="E5421" s="287"/>
      <c r="F5421" s="285" t="s">
        <v>5542</v>
      </c>
      <c r="G5421" s="266" t="s">
        <v>121</v>
      </c>
      <c r="H5421" s="266">
        <f>IF(G5421="Traditional Stove",0.1,0.2)</f>
        <v>0.1</v>
      </c>
      <c r="I5421" s="266">
        <f>YEAR(J5421)</f>
        <v>2023</v>
      </c>
      <c r="J5421" s="267">
        <v>45008</v>
      </c>
      <c r="K5421" s="267">
        <f>J5421+1</f>
        <v>45009</v>
      </c>
      <c r="L5421" s="266">
        <f>IF(M5421&lt;=365,1,2)</f>
        <v>1</v>
      </c>
      <c r="M5421" s="266">
        <f>IF(K5421&lt;$C$1,$C$2-$C$1+1,$C$2-K5421+1)</f>
        <v>38</v>
      </c>
      <c r="N5421" s="268">
        <f>M5421/365</f>
        <v>0.10410958904109589</v>
      </c>
      <c r="O5421" s="269">
        <f>'Data and Parameter'!$E$4*'Data and Parameter'!$E$5*('Data and Parameter'!$E$6+'Data and Parameter'!$E$7)*'Data and Parameter'!$E$19*'Data and Parameter'!$E$14*'ER calculations'!N5421</f>
        <v>0.53905333080220053</v>
      </c>
    </row>
    <row r="5422" spans="1:15" ht="15">
      <c r="A5422" s="284">
        <v>5418</v>
      </c>
      <c r="B5422" s="287"/>
      <c r="C5422" s="287"/>
      <c r="D5422" s="284" t="s">
        <v>1054</v>
      </c>
      <c r="E5422" s="287"/>
      <c r="F5422" s="285" t="s">
        <v>5543</v>
      </c>
      <c r="G5422" s="266" t="s">
        <v>121</v>
      </c>
      <c r="H5422" s="266">
        <f>IF(G5422="Traditional Stove",0.1,0.2)</f>
        <v>0.1</v>
      </c>
      <c r="I5422" s="266">
        <f>YEAR(J5422)</f>
        <v>2023</v>
      </c>
      <c r="J5422" s="267">
        <v>45008</v>
      </c>
      <c r="K5422" s="267">
        <f>J5422+1</f>
        <v>45009</v>
      </c>
      <c r="L5422" s="266">
        <f>IF(M5422&lt;=365,1,2)</f>
        <v>1</v>
      </c>
      <c r="M5422" s="266">
        <f>IF(K5422&lt;$C$1,$C$2-$C$1+1,$C$2-K5422+1)</f>
        <v>38</v>
      </c>
      <c r="N5422" s="268">
        <f>M5422/365</f>
        <v>0.10410958904109589</v>
      </c>
      <c r="O5422" s="269">
        <f>'Data and Parameter'!$E$4*'Data and Parameter'!$E$5*('Data and Parameter'!$E$6+'Data and Parameter'!$E$7)*'Data and Parameter'!$E$19*'Data and Parameter'!$E$14*'ER calculations'!N5422</f>
        <v>0.53905333080220053</v>
      </c>
    </row>
    <row r="5423" spans="1:15" ht="15">
      <c r="A5423" s="284">
        <v>5419</v>
      </c>
      <c r="B5423" s="287"/>
      <c r="C5423" s="287"/>
      <c r="D5423" s="284" t="s">
        <v>119</v>
      </c>
      <c r="E5423" s="287"/>
      <c r="F5423" s="285" t="s">
        <v>5544</v>
      </c>
      <c r="G5423" s="266" t="s">
        <v>121</v>
      </c>
      <c r="H5423" s="266">
        <f>IF(G5423="Traditional Stove",0.1,0.2)</f>
        <v>0.1</v>
      </c>
      <c r="I5423" s="266">
        <f>YEAR(J5423)</f>
        <v>2023</v>
      </c>
      <c r="J5423" s="267">
        <v>44968</v>
      </c>
      <c r="K5423" s="267">
        <f>J5423+1</f>
        <v>44969</v>
      </c>
      <c r="L5423" s="266">
        <f>IF(M5423&lt;=365,1,2)</f>
        <v>1</v>
      </c>
      <c r="M5423" s="266">
        <f>IF(K5423&lt;$C$1,$C$2-$C$1+1,$C$2-K5423+1)</f>
        <v>78</v>
      </c>
      <c r="N5423" s="268">
        <f>M5423/365</f>
        <v>0.21369863013698631</v>
      </c>
      <c r="O5423" s="269">
        <f>'Data and Parameter'!$E$4*'Data and Parameter'!$E$5*('Data and Parameter'!$E$6+'Data and Parameter'!$E$7)*'Data and Parameter'!$E$19*'Data and Parameter'!$E$14*'ER calculations'!N5423</f>
        <v>1.1064778895413589</v>
      </c>
    </row>
    <row r="5424" spans="1:15" ht="15">
      <c r="A5424" s="284">
        <v>5420</v>
      </c>
      <c r="B5424" s="287"/>
      <c r="C5424" s="287"/>
      <c r="D5424" s="284" t="s">
        <v>1054</v>
      </c>
      <c r="E5424" s="287"/>
      <c r="F5424" s="285" t="s">
        <v>5545</v>
      </c>
      <c r="G5424" s="266" t="s">
        <v>121</v>
      </c>
      <c r="H5424" s="266">
        <f>IF(G5424="Traditional Stove",0.1,0.2)</f>
        <v>0.1</v>
      </c>
      <c r="I5424" s="266">
        <f>YEAR(J5424)</f>
        <v>2023</v>
      </c>
      <c r="J5424" s="267">
        <v>45009</v>
      </c>
      <c r="K5424" s="267">
        <f>J5424+1</f>
        <v>45010</v>
      </c>
      <c r="L5424" s="266">
        <f>IF(M5424&lt;=365,1,2)</f>
        <v>1</v>
      </c>
      <c r="M5424" s="266">
        <f>IF(K5424&lt;$C$1,$C$2-$C$1+1,$C$2-K5424+1)</f>
        <v>37</v>
      </c>
      <c r="N5424" s="268">
        <f>M5424/365</f>
        <v>0.10136986301369863</v>
      </c>
      <c r="O5424" s="269">
        <f>'Data and Parameter'!$E$4*'Data and Parameter'!$E$5*('Data and Parameter'!$E$6+'Data and Parameter'!$E$7)*'Data and Parameter'!$E$19*'Data and Parameter'!$E$14*'ER calculations'!N5424</f>
        <v>0.52486771683372158</v>
      </c>
    </row>
    <row r="5425" spans="1:15" ht="15">
      <c r="A5425" s="284">
        <v>5421</v>
      </c>
      <c r="B5425" s="287"/>
      <c r="C5425" s="287"/>
      <c r="D5425" s="284" t="s">
        <v>119</v>
      </c>
      <c r="E5425" s="287"/>
      <c r="F5425" s="285" t="s">
        <v>5546</v>
      </c>
      <c r="G5425" s="266" t="s">
        <v>121</v>
      </c>
      <c r="H5425" s="266">
        <f>IF(G5425="Traditional Stove",0.1,0.2)</f>
        <v>0.1</v>
      </c>
      <c r="I5425" s="266">
        <f>YEAR(J5425)</f>
        <v>2023</v>
      </c>
      <c r="J5425" s="267">
        <v>45008</v>
      </c>
      <c r="K5425" s="267">
        <f>J5425+1</f>
        <v>45009</v>
      </c>
      <c r="L5425" s="266">
        <f>IF(M5425&lt;=365,1,2)</f>
        <v>1</v>
      </c>
      <c r="M5425" s="266">
        <f>IF(K5425&lt;$C$1,$C$2-$C$1+1,$C$2-K5425+1)</f>
        <v>38</v>
      </c>
      <c r="N5425" s="268">
        <f>M5425/365</f>
        <v>0.10410958904109589</v>
      </c>
      <c r="O5425" s="269">
        <f>'Data and Parameter'!$E$4*'Data and Parameter'!$E$5*('Data and Parameter'!$E$6+'Data and Parameter'!$E$7)*'Data and Parameter'!$E$19*'Data and Parameter'!$E$14*'ER calculations'!N5425</f>
        <v>0.53905333080220053</v>
      </c>
    </row>
    <row r="5426" spans="1:15" ht="15">
      <c r="A5426" s="284">
        <v>5422</v>
      </c>
      <c r="B5426" s="287"/>
      <c r="C5426" s="287"/>
      <c r="D5426" s="284" t="s">
        <v>1054</v>
      </c>
      <c r="E5426" s="287"/>
      <c r="F5426" s="285" t="s">
        <v>5547</v>
      </c>
      <c r="G5426" s="266" t="s">
        <v>121</v>
      </c>
      <c r="H5426" s="266">
        <f>IF(G5426="Traditional Stove",0.1,0.2)</f>
        <v>0.1</v>
      </c>
      <c r="I5426" s="266">
        <f>YEAR(J5426)</f>
        <v>2023</v>
      </c>
      <c r="J5426" s="267">
        <v>45009</v>
      </c>
      <c r="K5426" s="267">
        <f>J5426+1</f>
        <v>45010</v>
      </c>
      <c r="L5426" s="266">
        <f>IF(M5426&lt;=365,1,2)</f>
        <v>1</v>
      </c>
      <c r="M5426" s="266">
        <f>IF(K5426&lt;$C$1,$C$2-$C$1+1,$C$2-K5426+1)</f>
        <v>37</v>
      </c>
      <c r="N5426" s="268">
        <f>M5426/365</f>
        <v>0.10136986301369863</v>
      </c>
      <c r="O5426" s="269">
        <f>'Data and Parameter'!$E$4*'Data and Parameter'!$E$5*('Data and Parameter'!$E$6+'Data and Parameter'!$E$7)*'Data and Parameter'!$E$19*'Data and Parameter'!$E$14*'ER calculations'!N5426</f>
        <v>0.52486771683372158</v>
      </c>
    </row>
    <row r="5427" spans="1:15" ht="15">
      <c r="A5427" s="284">
        <v>5423</v>
      </c>
      <c r="B5427" s="287"/>
      <c r="C5427" s="287"/>
      <c r="D5427" s="284" t="s">
        <v>119</v>
      </c>
      <c r="E5427" s="287"/>
      <c r="F5427" s="285" t="s">
        <v>5548</v>
      </c>
      <c r="G5427" s="266" t="s">
        <v>121</v>
      </c>
      <c r="H5427" s="266">
        <f>IF(G5427="Traditional Stove",0.1,0.2)</f>
        <v>0.1</v>
      </c>
      <c r="I5427" s="266">
        <f>YEAR(J5427)</f>
        <v>2023</v>
      </c>
      <c r="J5427" s="267">
        <v>45008</v>
      </c>
      <c r="K5427" s="267">
        <f>J5427+1</f>
        <v>45009</v>
      </c>
      <c r="L5427" s="266">
        <f>IF(M5427&lt;=365,1,2)</f>
        <v>1</v>
      </c>
      <c r="M5427" s="266">
        <f>IF(K5427&lt;$C$1,$C$2-$C$1+1,$C$2-K5427+1)</f>
        <v>38</v>
      </c>
      <c r="N5427" s="268">
        <f>M5427/365</f>
        <v>0.10410958904109589</v>
      </c>
      <c r="O5427" s="269">
        <f>'Data and Parameter'!$E$4*'Data and Parameter'!$E$5*('Data and Parameter'!$E$6+'Data and Parameter'!$E$7)*'Data and Parameter'!$E$19*'Data and Parameter'!$E$14*'ER calculations'!N5427</f>
        <v>0.53905333080220053</v>
      </c>
    </row>
    <row r="5428" spans="1:15" ht="15">
      <c r="A5428" s="284">
        <v>5424</v>
      </c>
      <c r="B5428" s="287"/>
      <c r="C5428" s="287"/>
      <c r="D5428" s="284" t="s">
        <v>1054</v>
      </c>
      <c r="E5428" s="287"/>
      <c r="F5428" s="285" t="s">
        <v>5549</v>
      </c>
      <c r="G5428" s="266" t="s">
        <v>121</v>
      </c>
      <c r="H5428" s="266">
        <f>IF(G5428="Traditional Stove",0.1,0.2)</f>
        <v>0.1</v>
      </c>
      <c r="I5428" s="266">
        <f>YEAR(J5428)</f>
        <v>2023</v>
      </c>
      <c r="J5428" s="267">
        <v>45008</v>
      </c>
      <c r="K5428" s="267">
        <f>J5428+1</f>
        <v>45009</v>
      </c>
      <c r="L5428" s="266">
        <f>IF(M5428&lt;=365,1,2)</f>
        <v>1</v>
      </c>
      <c r="M5428" s="266">
        <f>IF(K5428&lt;$C$1,$C$2-$C$1+1,$C$2-K5428+1)</f>
        <v>38</v>
      </c>
      <c r="N5428" s="268">
        <f>M5428/365</f>
        <v>0.10410958904109589</v>
      </c>
      <c r="O5428" s="269">
        <f>'Data and Parameter'!$E$4*'Data and Parameter'!$E$5*('Data and Parameter'!$E$6+'Data and Parameter'!$E$7)*'Data and Parameter'!$E$19*'Data and Parameter'!$E$14*'ER calculations'!N5428</f>
        <v>0.53905333080220053</v>
      </c>
    </row>
    <row r="5429" spans="1:15" ht="15">
      <c r="A5429" s="284">
        <v>5425</v>
      </c>
      <c r="B5429" s="287"/>
      <c r="C5429" s="287"/>
      <c r="D5429" s="284" t="s">
        <v>119</v>
      </c>
      <c r="E5429" s="287"/>
      <c r="F5429" s="285" t="s">
        <v>5550</v>
      </c>
      <c r="G5429" s="266" t="s">
        <v>121</v>
      </c>
      <c r="H5429" s="266">
        <f>IF(G5429="Traditional Stove",0.1,0.2)</f>
        <v>0.1</v>
      </c>
      <c r="I5429" s="266">
        <f>YEAR(J5429)</f>
        <v>2023</v>
      </c>
      <c r="J5429" s="267">
        <v>44968</v>
      </c>
      <c r="K5429" s="267">
        <f>J5429+1</f>
        <v>44969</v>
      </c>
      <c r="L5429" s="266">
        <f>IF(M5429&lt;=365,1,2)</f>
        <v>1</v>
      </c>
      <c r="M5429" s="266">
        <f>IF(K5429&lt;$C$1,$C$2-$C$1+1,$C$2-K5429+1)</f>
        <v>78</v>
      </c>
      <c r="N5429" s="268">
        <f>M5429/365</f>
        <v>0.21369863013698631</v>
      </c>
      <c r="O5429" s="269">
        <f>'Data and Parameter'!$E$4*'Data and Parameter'!$E$5*('Data and Parameter'!$E$6+'Data and Parameter'!$E$7)*'Data and Parameter'!$E$19*'Data and Parameter'!$E$14*'ER calculations'!N5429</f>
        <v>1.1064778895413589</v>
      </c>
    </row>
    <row r="5430" spans="1:15" ht="15">
      <c r="A5430" s="284">
        <v>5426</v>
      </c>
      <c r="B5430" s="287"/>
      <c r="C5430" s="287"/>
      <c r="D5430" s="284" t="s">
        <v>119</v>
      </c>
      <c r="E5430" s="287"/>
      <c r="F5430" s="285" t="s">
        <v>5551</v>
      </c>
      <c r="G5430" s="266" t="s">
        <v>121</v>
      </c>
      <c r="H5430" s="266">
        <f>IF(G5430="Traditional Stove",0.1,0.2)</f>
        <v>0.1</v>
      </c>
      <c r="I5430" s="266">
        <f>YEAR(J5430)</f>
        <v>2023</v>
      </c>
      <c r="J5430" s="267">
        <v>44968</v>
      </c>
      <c r="K5430" s="267">
        <f>J5430+1</f>
        <v>44969</v>
      </c>
      <c r="L5430" s="266">
        <f>IF(M5430&lt;=365,1,2)</f>
        <v>1</v>
      </c>
      <c r="M5430" s="266">
        <f>IF(K5430&lt;$C$1,$C$2-$C$1+1,$C$2-K5430+1)</f>
        <v>78</v>
      </c>
      <c r="N5430" s="268">
        <f>M5430/365</f>
        <v>0.21369863013698631</v>
      </c>
      <c r="O5430" s="269">
        <f>'Data and Parameter'!$E$4*'Data and Parameter'!$E$5*('Data and Parameter'!$E$6+'Data and Parameter'!$E$7)*'Data and Parameter'!$E$19*'Data and Parameter'!$E$14*'ER calculations'!N5430</f>
        <v>1.1064778895413589</v>
      </c>
    </row>
    <row r="5431" spans="1:15" ht="15">
      <c r="A5431" s="284">
        <v>5427</v>
      </c>
      <c r="B5431" s="287"/>
      <c r="C5431" s="287"/>
      <c r="D5431" s="284" t="s">
        <v>1054</v>
      </c>
      <c r="E5431" s="287"/>
      <c r="F5431" s="285" t="s">
        <v>5552</v>
      </c>
      <c r="G5431" s="266" t="s">
        <v>121</v>
      </c>
      <c r="H5431" s="266">
        <f>IF(G5431="Traditional Stove",0.1,0.2)</f>
        <v>0.1</v>
      </c>
      <c r="I5431" s="266">
        <f>YEAR(J5431)</f>
        <v>2023</v>
      </c>
      <c r="J5431" s="267">
        <v>45008</v>
      </c>
      <c r="K5431" s="267">
        <f>J5431+1</f>
        <v>45009</v>
      </c>
      <c r="L5431" s="266">
        <f>IF(M5431&lt;=365,1,2)</f>
        <v>1</v>
      </c>
      <c r="M5431" s="266">
        <f>IF(K5431&lt;$C$1,$C$2-$C$1+1,$C$2-K5431+1)</f>
        <v>38</v>
      </c>
      <c r="N5431" s="268">
        <f>M5431/365</f>
        <v>0.10410958904109589</v>
      </c>
      <c r="O5431" s="269">
        <f>'Data and Parameter'!$E$4*'Data and Parameter'!$E$5*('Data and Parameter'!$E$6+'Data and Parameter'!$E$7)*'Data and Parameter'!$E$19*'Data and Parameter'!$E$14*'ER calculations'!N5431</f>
        <v>0.53905333080220053</v>
      </c>
    </row>
    <row r="5432" spans="1:15" ht="15">
      <c r="A5432" s="284">
        <v>5428</v>
      </c>
      <c r="B5432" s="287"/>
      <c r="C5432" s="287"/>
      <c r="D5432" s="284" t="s">
        <v>119</v>
      </c>
      <c r="E5432" s="287"/>
      <c r="F5432" s="285" t="s">
        <v>5553</v>
      </c>
      <c r="G5432" s="266" t="s">
        <v>121</v>
      </c>
      <c r="H5432" s="266">
        <f>IF(G5432="Traditional Stove",0.1,0.2)</f>
        <v>0.1</v>
      </c>
      <c r="I5432" s="266">
        <f>YEAR(J5432)</f>
        <v>2023</v>
      </c>
      <c r="J5432" s="267">
        <v>45008</v>
      </c>
      <c r="K5432" s="267">
        <f>J5432+1</f>
        <v>45009</v>
      </c>
      <c r="L5432" s="266">
        <f>IF(M5432&lt;=365,1,2)</f>
        <v>1</v>
      </c>
      <c r="M5432" s="266">
        <f>IF(K5432&lt;$C$1,$C$2-$C$1+1,$C$2-K5432+1)</f>
        <v>38</v>
      </c>
      <c r="N5432" s="268">
        <f>M5432/365</f>
        <v>0.10410958904109589</v>
      </c>
      <c r="O5432" s="269">
        <f>'Data and Parameter'!$E$4*'Data and Parameter'!$E$5*('Data and Parameter'!$E$6+'Data and Parameter'!$E$7)*'Data and Parameter'!$E$19*'Data and Parameter'!$E$14*'ER calculations'!N5432</f>
        <v>0.53905333080220053</v>
      </c>
    </row>
    <row r="5433" spans="1:15" ht="15">
      <c r="A5433" s="284">
        <v>5429</v>
      </c>
      <c r="B5433" s="287"/>
      <c r="C5433" s="287"/>
      <c r="D5433" s="284" t="s">
        <v>119</v>
      </c>
      <c r="E5433" s="287"/>
      <c r="F5433" s="285" t="s">
        <v>5554</v>
      </c>
      <c r="G5433" s="266" t="s">
        <v>121</v>
      </c>
      <c r="H5433" s="266">
        <f>IF(G5433="Traditional Stove",0.1,0.2)</f>
        <v>0.1</v>
      </c>
      <c r="I5433" s="266">
        <f>YEAR(J5433)</f>
        <v>2023</v>
      </c>
      <c r="J5433" s="267">
        <v>44968</v>
      </c>
      <c r="K5433" s="267">
        <f>J5433+1</f>
        <v>44969</v>
      </c>
      <c r="L5433" s="266">
        <f>IF(M5433&lt;=365,1,2)</f>
        <v>1</v>
      </c>
      <c r="M5433" s="266">
        <f>IF(K5433&lt;$C$1,$C$2-$C$1+1,$C$2-K5433+1)</f>
        <v>78</v>
      </c>
      <c r="N5433" s="268">
        <f>M5433/365</f>
        <v>0.21369863013698631</v>
      </c>
      <c r="O5433" s="269">
        <f>'Data and Parameter'!$E$4*'Data and Parameter'!$E$5*('Data and Parameter'!$E$6+'Data and Parameter'!$E$7)*'Data and Parameter'!$E$19*'Data and Parameter'!$E$14*'ER calculations'!N5433</f>
        <v>1.1064778895413589</v>
      </c>
    </row>
    <row r="5434" spans="1:15" ht="15">
      <c r="A5434" s="284">
        <v>5430</v>
      </c>
      <c r="B5434" s="287"/>
      <c r="C5434" s="287"/>
      <c r="D5434" s="284" t="s">
        <v>119</v>
      </c>
      <c r="E5434" s="287"/>
      <c r="F5434" s="285" t="s">
        <v>5555</v>
      </c>
      <c r="G5434" s="266" t="s">
        <v>121</v>
      </c>
      <c r="H5434" s="266">
        <f>IF(G5434="Traditional Stove",0.1,0.2)</f>
        <v>0.1</v>
      </c>
      <c r="I5434" s="266">
        <f>YEAR(J5434)</f>
        <v>2023</v>
      </c>
      <c r="J5434" s="267">
        <v>44968</v>
      </c>
      <c r="K5434" s="267">
        <f>J5434+1</f>
        <v>44969</v>
      </c>
      <c r="L5434" s="266">
        <f>IF(M5434&lt;=365,1,2)</f>
        <v>1</v>
      </c>
      <c r="M5434" s="266">
        <f>IF(K5434&lt;$C$1,$C$2-$C$1+1,$C$2-K5434+1)</f>
        <v>78</v>
      </c>
      <c r="N5434" s="268">
        <f>M5434/365</f>
        <v>0.21369863013698631</v>
      </c>
      <c r="O5434" s="269">
        <f>'Data and Parameter'!$E$4*'Data and Parameter'!$E$5*('Data and Parameter'!$E$6+'Data and Parameter'!$E$7)*'Data and Parameter'!$E$19*'Data and Parameter'!$E$14*'ER calculations'!N5434</f>
        <v>1.1064778895413589</v>
      </c>
    </row>
    <row r="5435" spans="1:15" ht="15">
      <c r="A5435" s="284">
        <v>5431</v>
      </c>
      <c r="B5435" s="287"/>
      <c r="C5435" s="287"/>
      <c r="D5435" s="284" t="s">
        <v>119</v>
      </c>
      <c r="E5435" s="287"/>
      <c r="F5435" s="285" t="s">
        <v>5556</v>
      </c>
      <c r="G5435" s="266" t="s">
        <v>121</v>
      </c>
      <c r="H5435" s="266">
        <f>IF(G5435="Traditional Stove",0.1,0.2)</f>
        <v>0.1</v>
      </c>
      <c r="I5435" s="266">
        <f>YEAR(J5435)</f>
        <v>2023</v>
      </c>
      <c r="J5435" s="267">
        <v>44968</v>
      </c>
      <c r="K5435" s="267">
        <f>J5435+1</f>
        <v>44969</v>
      </c>
      <c r="L5435" s="266">
        <f>IF(M5435&lt;=365,1,2)</f>
        <v>1</v>
      </c>
      <c r="M5435" s="266">
        <f>IF(K5435&lt;$C$1,$C$2-$C$1+1,$C$2-K5435+1)</f>
        <v>78</v>
      </c>
      <c r="N5435" s="268">
        <f>M5435/365</f>
        <v>0.21369863013698631</v>
      </c>
      <c r="O5435" s="269">
        <f>'Data and Parameter'!$E$4*'Data and Parameter'!$E$5*('Data and Parameter'!$E$6+'Data and Parameter'!$E$7)*'Data and Parameter'!$E$19*'Data and Parameter'!$E$14*'ER calculations'!N5435</f>
        <v>1.1064778895413589</v>
      </c>
    </row>
    <row r="5436" spans="1:15" ht="15">
      <c r="A5436" s="284">
        <v>5432</v>
      </c>
      <c r="B5436" s="287"/>
      <c r="C5436" s="287"/>
      <c r="D5436" s="284" t="s">
        <v>119</v>
      </c>
      <c r="E5436" s="287"/>
      <c r="F5436" s="285" t="s">
        <v>5557</v>
      </c>
      <c r="G5436" s="266" t="s">
        <v>121</v>
      </c>
      <c r="H5436" s="266">
        <f>IF(G5436="Traditional Stove",0.1,0.2)</f>
        <v>0.1</v>
      </c>
      <c r="I5436" s="266">
        <f>YEAR(J5436)</f>
        <v>2023</v>
      </c>
      <c r="J5436" s="267">
        <v>44968</v>
      </c>
      <c r="K5436" s="267">
        <f>J5436+1</f>
        <v>44969</v>
      </c>
      <c r="L5436" s="266">
        <f>IF(M5436&lt;=365,1,2)</f>
        <v>1</v>
      </c>
      <c r="M5436" s="266">
        <f>IF(K5436&lt;$C$1,$C$2-$C$1+1,$C$2-K5436+1)</f>
        <v>78</v>
      </c>
      <c r="N5436" s="268">
        <f>M5436/365</f>
        <v>0.21369863013698631</v>
      </c>
      <c r="O5436" s="269">
        <f>'Data and Parameter'!$E$4*'Data and Parameter'!$E$5*('Data and Parameter'!$E$6+'Data and Parameter'!$E$7)*'Data and Parameter'!$E$19*'Data and Parameter'!$E$14*'ER calculations'!N5436</f>
        <v>1.1064778895413589</v>
      </c>
    </row>
    <row r="5437" spans="1:15" ht="15">
      <c r="A5437" s="284">
        <v>5433</v>
      </c>
      <c r="B5437" s="287"/>
      <c r="C5437" s="287"/>
      <c r="D5437" s="284" t="s">
        <v>119</v>
      </c>
      <c r="E5437" s="287"/>
      <c r="F5437" s="285" t="s">
        <v>5558</v>
      </c>
      <c r="G5437" s="266" t="s">
        <v>121</v>
      </c>
      <c r="H5437" s="266">
        <f>IF(G5437="Traditional Stove",0.1,0.2)</f>
        <v>0.1</v>
      </c>
      <c r="I5437" s="266">
        <f>YEAR(J5437)</f>
        <v>2023</v>
      </c>
      <c r="J5437" s="267">
        <v>45008</v>
      </c>
      <c r="K5437" s="267">
        <f>J5437+1</f>
        <v>45009</v>
      </c>
      <c r="L5437" s="266">
        <f>IF(M5437&lt;=365,1,2)</f>
        <v>1</v>
      </c>
      <c r="M5437" s="266">
        <f>IF(K5437&lt;$C$1,$C$2-$C$1+1,$C$2-K5437+1)</f>
        <v>38</v>
      </c>
      <c r="N5437" s="268">
        <f>M5437/365</f>
        <v>0.10410958904109589</v>
      </c>
      <c r="O5437" s="269">
        <f>'Data and Parameter'!$E$4*'Data and Parameter'!$E$5*('Data and Parameter'!$E$6+'Data and Parameter'!$E$7)*'Data and Parameter'!$E$19*'Data and Parameter'!$E$14*'ER calculations'!N5437</f>
        <v>0.53905333080220053</v>
      </c>
    </row>
    <row r="5438" spans="1:15" ht="15">
      <c r="A5438" s="284">
        <v>5434</v>
      </c>
      <c r="B5438" s="287"/>
      <c r="C5438" s="287"/>
      <c r="D5438" s="284" t="s">
        <v>119</v>
      </c>
      <c r="E5438" s="287"/>
      <c r="F5438" s="285" t="s">
        <v>5559</v>
      </c>
      <c r="G5438" s="266" t="s">
        <v>121</v>
      </c>
      <c r="H5438" s="266">
        <f>IF(G5438="Traditional Stove",0.1,0.2)</f>
        <v>0.1</v>
      </c>
      <c r="I5438" s="266">
        <f>YEAR(J5438)</f>
        <v>2023</v>
      </c>
      <c r="J5438" s="267">
        <v>44968</v>
      </c>
      <c r="K5438" s="267">
        <f>J5438+1</f>
        <v>44969</v>
      </c>
      <c r="L5438" s="266">
        <f>IF(M5438&lt;=365,1,2)</f>
        <v>1</v>
      </c>
      <c r="M5438" s="266">
        <f>IF(K5438&lt;$C$1,$C$2-$C$1+1,$C$2-K5438+1)</f>
        <v>78</v>
      </c>
      <c r="N5438" s="268">
        <f>M5438/365</f>
        <v>0.21369863013698631</v>
      </c>
      <c r="O5438" s="269">
        <f>'Data and Parameter'!$E$4*'Data and Parameter'!$E$5*('Data and Parameter'!$E$6+'Data and Parameter'!$E$7)*'Data and Parameter'!$E$19*'Data and Parameter'!$E$14*'ER calculations'!N5438</f>
        <v>1.1064778895413589</v>
      </c>
    </row>
    <row r="5439" spans="1:15" ht="15">
      <c r="A5439" s="284">
        <v>5435</v>
      </c>
      <c r="B5439" s="287"/>
      <c r="C5439" s="287"/>
      <c r="D5439" s="284" t="s">
        <v>119</v>
      </c>
      <c r="E5439" s="287"/>
      <c r="F5439" s="285" t="s">
        <v>5560</v>
      </c>
      <c r="G5439" s="266" t="s">
        <v>121</v>
      </c>
      <c r="H5439" s="266">
        <f>IF(G5439="Traditional Stove",0.1,0.2)</f>
        <v>0.1</v>
      </c>
      <c r="I5439" s="266">
        <f>YEAR(J5439)</f>
        <v>2023</v>
      </c>
      <c r="J5439" s="267">
        <v>45008</v>
      </c>
      <c r="K5439" s="267">
        <f>J5439+1</f>
        <v>45009</v>
      </c>
      <c r="L5439" s="266">
        <f>IF(M5439&lt;=365,1,2)</f>
        <v>1</v>
      </c>
      <c r="M5439" s="266">
        <f>IF(K5439&lt;$C$1,$C$2-$C$1+1,$C$2-K5439+1)</f>
        <v>38</v>
      </c>
      <c r="N5439" s="268">
        <f>M5439/365</f>
        <v>0.10410958904109589</v>
      </c>
      <c r="O5439" s="269">
        <f>'Data and Parameter'!$E$4*'Data and Parameter'!$E$5*('Data and Parameter'!$E$6+'Data and Parameter'!$E$7)*'Data and Parameter'!$E$19*'Data and Parameter'!$E$14*'ER calculations'!N5439</f>
        <v>0.53905333080220053</v>
      </c>
    </row>
    <row r="5440" spans="1:15" ht="15">
      <c r="A5440" s="284">
        <v>5436</v>
      </c>
      <c r="B5440" s="287"/>
      <c r="C5440" s="287"/>
      <c r="D5440" s="284" t="s">
        <v>119</v>
      </c>
      <c r="E5440" s="287"/>
      <c r="F5440" s="285" t="s">
        <v>5561</v>
      </c>
      <c r="G5440" s="266" t="s">
        <v>121</v>
      </c>
      <c r="H5440" s="266">
        <f>IF(G5440="Traditional Stove",0.1,0.2)</f>
        <v>0.1</v>
      </c>
      <c r="I5440" s="266">
        <f>YEAR(J5440)</f>
        <v>2023</v>
      </c>
      <c r="J5440" s="267">
        <v>44968</v>
      </c>
      <c r="K5440" s="267">
        <f>J5440+1</f>
        <v>44969</v>
      </c>
      <c r="L5440" s="266">
        <f>IF(M5440&lt;=365,1,2)</f>
        <v>1</v>
      </c>
      <c r="M5440" s="266">
        <f>IF(K5440&lt;$C$1,$C$2-$C$1+1,$C$2-K5440+1)</f>
        <v>78</v>
      </c>
      <c r="N5440" s="268">
        <f>M5440/365</f>
        <v>0.21369863013698631</v>
      </c>
      <c r="O5440" s="269">
        <f>'Data and Parameter'!$E$4*'Data and Parameter'!$E$5*('Data and Parameter'!$E$6+'Data and Parameter'!$E$7)*'Data and Parameter'!$E$19*'Data and Parameter'!$E$14*'ER calculations'!N5440</f>
        <v>1.1064778895413589</v>
      </c>
    </row>
    <row r="5441" spans="1:15" ht="15">
      <c r="A5441" s="284">
        <v>5437</v>
      </c>
      <c r="B5441" s="287"/>
      <c r="C5441" s="287"/>
      <c r="D5441" s="284" t="s">
        <v>119</v>
      </c>
      <c r="E5441" s="287"/>
      <c r="F5441" s="285" t="s">
        <v>5562</v>
      </c>
      <c r="G5441" s="266" t="s">
        <v>121</v>
      </c>
      <c r="H5441" s="266">
        <f>IF(G5441="Traditional Stove",0.1,0.2)</f>
        <v>0.1</v>
      </c>
      <c r="I5441" s="266">
        <f>YEAR(J5441)</f>
        <v>2023</v>
      </c>
      <c r="J5441" s="267">
        <v>44968</v>
      </c>
      <c r="K5441" s="267">
        <f>J5441+1</f>
        <v>44969</v>
      </c>
      <c r="L5441" s="266">
        <f>IF(M5441&lt;=365,1,2)</f>
        <v>1</v>
      </c>
      <c r="M5441" s="266">
        <f>IF(K5441&lt;$C$1,$C$2-$C$1+1,$C$2-K5441+1)</f>
        <v>78</v>
      </c>
      <c r="N5441" s="268">
        <f>M5441/365</f>
        <v>0.21369863013698631</v>
      </c>
      <c r="O5441" s="269">
        <f>'Data and Parameter'!$E$4*'Data and Parameter'!$E$5*('Data and Parameter'!$E$6+'Data and Parameter'!$E$7)*'Data and Parameter'!$E$19*'Data and Parameter'!$E$14*'ER calculations'!N5441</f>
        <v>1.1064778895413589</v>
      </c>
    </row>
    <row r="5442" spans="1:15" ht="15">
      <c r="A5442" s="284">
        <v>5438</v>
      </c>
      <c r="B5442" s="287"/>
      <c r="C5442" s="287"/>
      <c r="D5442" s="284" t="s">
        <v>1054</v>
      </c>
      <c r="E5442" s="287"/>
      <c r="F5442" s="285" t="s">
        <v>5563</v>
      </c>
      <c r="G5442" s="266" t="s">
        <v>121</v>
      </c>
      <c r="H5442" s="266">
        <f>IF(G5442="Traditional Stove",0.1,0.2)</f>
        <v>0.1</v>
      </c>
      <c r="I5442" s="266">
        <f>YEAR(J5442)</f>
        <v>2023</v>
      </c>
      <c r="J5442" s="267">
        <v>45008</v>
      </c>
      <c r="K5442" s="267">
        <f>J5442+1</f>
        <v>45009</v>
      </c>
      <c r="L5442" s="266">
        <f>IF(M5442&lt;=365,1,2)</f>
        <v>1</v>
      </c>
      <c r="M5442" s="266">
        <f>IF(K5442&lt;$C$1,$C$2-$C$1+1,$C$2-K5442+1)</f>
        <v>38</v>
      </c>
      <c r="N5442" s="268">
        <f>M5442/365</f>
        <v>0.10410958904109589</v>
      </c>
      <c r="O5442" s="269">
        <f>'Data and Parameter'!$E$4*'Data and Parameter'!$E$5*('Data and Parameter'!$E$6+'Data and Parameter'!$E$7)*'Data and Parameter'!$E$19*'Data and Parameter'!$E$14*'ER calculations'!N5442</f>
        <v>0.53905333080220053</v>
      </c>
    </row>
    <row r="5443" spans="1:15" ht="15">
      <c r="A5443" s="284">
        <v>5439</v>
      </c>
      <c r="B5443" s="287"/>
      <c r="C5443" s="287"/>
      <c r="D5443" s="284" t="s">
        <v>119</v>
      </c>
      <c r="E5443" s="287"/>
      <c r="F5443" s="285" t="s">
        <v>5564</v>
      </c>
      <c r="G5443" s="266" t="s">
        <v>121</v>
      </c>
      <c r="H5443" s="266">
        <f>IF(G5443="Traditional Stove",0.1,0.2)</f>
        <v>0.1</v>
      </c>
      <c r="I5443" s="266">
        <f>YEAR(J5443)</f>
        <v>2023</v>
      </c>
      <c r="J5443" s="267">
        <v>45011</v>
      </c>
      <c r="K5443" s="267">
        <f>J5443+1</f>
        <v>45012</v>
      </c>
      <c r="L5443" s="266">
        <f>IF(M5443&lt;=365,1,2)</f>
        <v>1</v>
      </c>
      <c r="M5443" s="266">
        <f>IF(K5443&lt;$C$1,$C$2-$C$1+1,$C$2-K5443+1)</f>
        <v>35</v>
      </c>
      <c r="N5443" s="268">
        <f>M5443/365</f>
        <v>9.5890410958904104E-2</v>
      </c>
      <c r="O5443" s="269">
        <f>'Data and Parameter'!$E$4*'Data and Parameter'!$E$5*('Data and Parameter'!$E$6+'Data and Parameter'!$E$7)*'Data and Parameter'!$E$19*'Data and Parameter'!$E$14*'ER calculations'!N5443</f>
        <v>0.49649648889676362</v>
      </c>
    </row>
    <row r="5444" spans="1:15" ht="15">
      <c r="A5444" s="284">
        <v>5440</v>
      </c>
      <c r="B5444" s="287"/>
      <c r="C5444" s="287"/>
      <c r="D5444" s="284" t="s">
        <v>1054</v>
      </c>
      <c r="E5444" s="287"/>
      <c r="F5444" s="285" t="s">
        <v>5565</v>
      </c>
      <c r="G5444" s="266" t="s">
        <v>121</v>
      </c>
      <c r="H5444" s="266">
        <f>IF(G5444="Traditional Stove",0.1,0.2)</f>
        <v>0.1</v>
      </c>
      <c r="I5444" s="266">
        <f>YEAR(J5444)</f>
        <v>2023</v>
      </c>
      <c r="J5444" s="267">
        <v>45008</v>
      </c>
      <c r="K5444" s="267">
        <f>J5444+1</f>
        <v>45009</v>
      </c>
      <c r="L5444" s="266">
        <f>IF(M5444&lt;=365,1,2)</f>
        <v>1</v>
      </c>
      <c r="M5444" s="266">
        <f>IF(K5444&lt;$C$1,$C$2-$C$1+1,$C$2-K5444+1)</f>
        <v>38</v>
      </c>
      <c r="N5444" s="268">
        <f>M5444/365</f>
        <v>0.10410958904109589</v>
      </c>
      <c r="O5444" s="269">
        <f>'Data and Parameter'!$E$4*'Data and Parameter'!$E$5*('Data and Parameter'!$E$6+'Data and Parameter'!$E$7)*'Data and Parameter'!$E$19*'Data and Parameter'!$E$14*'ER calculations'!N5444</f>
        <v>0.53905333080220053</v>
      </c>
    </row>
    <row r="5445" spans="1:15" ht="15">
      <c r="A5445" s="284">
        <v>5441</v>
      </c>
      <c r="B5445" s="287"/>
      <c r="C5445" s="287"/>
      <c r="D5445" s="284" t="s">
        <v>119</v>
      </c>
      <c r="E5445" s="287"/>
      <c r="F5445" s="285" t="s">
        <v>5566</v>
      </c>
      <c r="G5445" s="266" t="s">
        <v>121</v>
      </c>
      <c r="H5445" s="266">
        <f>IF(G5445="Traditional Stove",0.1,0.2)</f>
        <v>0.1</v>
      </c>
      <c r="I5445" s="266">
        <f>YEAR(J5445)</f>
        <v>2023</v>
      </c>
      <c r="J5445" s="267">
        <v>45011</v>
      </c>
      <c r="K5445" s="267">
        <f>J5445+1</f>
        <v>45012</v>
      </c>
      <c r="L5445" s="266">
        <f>IF(M5445&lt;=365,1,2)</f>
        <v>1</v>
      </c>
      <c r="M5445" s="266">
        <f>IF(K5445&lt;$C$1,$C$2-$C$1+1,$C$2-K5445+1)</f>
        <v>35</v>
      </c>
      <c r="N5445" s="268">
        <f>M5445/365</f>
        <v>9.5890410958904104E-2</v>
      </c>
      <c r="O5445" s="269">
        <f>'Data and Parameter'!$E$4*'Data and Parameter'!$E$5*('Data and Parameter'!$E$6+'Data and Parameter'!$E$7)*'Data and Parameter'!$E$19*'Data and Parameter'!$E$14*'ER calculations'!N5445</f>
        <v>0.49649648889676362</v>
      </c>
    </row>
    <row r="5446" spans="1:15" ht="15">
      <c r="A5446" s="284">
        <v>5442</v>
      </c>
      <c r="B5446" s="287"/>
      <c r="C5446" s="287"/>
      <c r="D5446" s="284" t="s">
        <v>119</v>
      </c>
      <c r="E5446" s="287"/>
      <c r="F5446" s="285" t="s">
        <v>5567</v>
      </c>
      <c r="G5446" s="266" t="s">
        <v>121</v>
      </c>
      <c r="H5446" s="266">
        <f>IF(G5446="Traditional Stove",0.1,0.2)</f>
        <v>0.1</v>
      </c>
      <c r="I5446" s="266">
        <f>YEAR(J5446)</f>
        <v>2023</v>
      </c>
      <c r="J5446" s="267">
        <v>45011</v>
      </c>
      <c r="K5446" s="267">
        <f>J5446+1</f>
        <v>45012</v>
      </c>
      <c r="L5446" s="266">
        <f>IF(M5446&lt;=365,1,2)</f>
        <v>1</v>
      </c>
      <c r="M5446" s="266">
        <f>IF(K5446&lt;$C$1,$C$2-$C$1+1,$C$2-K5446+1)</f>
        <v>35</v>
      </c>
      <c r="N5446" s="268">
        <f>M5446/365</f>
        <v>9.5890410958904104E-2</v>
      </c>
      <c r="O5446" s="269">
        <f>'Data and Parameter'!$E$4*'Data and Parameter'!$E$5*('Data and Parameter'!$E$6+'Data and Parameter'!$E$7)*'Data and Parameter'!$E$19*'Data and Parameter'!$E$14*'ER calculations'!N5446</f>
        <v>0.49649648889676362</v>
      </c>
    </row>
    <row r="5447" spans="1:15" ht="15">
      <c r="A5447" s="284">
        <v>5443</v>
      </c>
      <c r="B5447" s="287"/>
      <c r="C5447" s="287"/>
      <c r="D5447" s="284" t="s">
        <v>119</v>
      </c>
      <c r="E5447" s="287"/>
      <c r="F5447" s="285" t="s">
        <v>5568</v>
      </c>
      <c r="G5447" s="266" t="s">
        <v>121</v>
      </c>
      <c r="H5447" s="266">
        <f>IF(G5447="Traditional Stove",0.1,0.2)</f>
        <v>0.1</v>
      </c>
      <c r="I5447" s="266">
        <f>YEAR(J5447)</f>
        <v>2023</v>
      </c>
      <c r="J5447" s="267">
        <v>44968</v>
      </c>
      <c r="K5447" s="267">
        <f>J5447+1</f>
        <v>44969</v>
      </c>
      <c r="L5447" s="266">
        <f>IF(M5447&lt;=365,1,2)</f>
        <v>1</v>
      </c>
      <c r="M5447" s="266">
        <f>IF(K5447&lt;$C$1,$C$2-$C$1+1,$C$2-K5447+1)</f>
        <v>78</v>
      </c>
      <c r="N5447" s="268">
        <f>M5447/365</f>
        <v>0.21369863013698631</v>
      </c>
      <c r="O5447" s="269">
        <f>'Data and Parameter'!$E$4*'Data and Parameter'!$E$5*('Data and Parameter'!$E$6+'Data and Parameter'!$E$7)*'Data and Parameter'!$E$19*'Data and Parameter'!$E$14*'ER calculations'!N5447</f>
        <v>1.1064778895413589</v>
      </c>
    </row>
    <row r="5448" spans="1:15" ht="15">
      <c r="A5448" s="284">
        <v>5444</v>
      </c>
      <c r="B5448" s="287"/>
      <c r="C5448" s="287"/>
      <c r="D5448" s="284" t="s">
        <v>119</v>
      </c>
      <c r="E5448" s="287"/>
      <c r="F5448" s="285" t="s">
        <v>5569</v>
      </c>
      <c r="G5448" s="266" t="s">
        <v>121</v>
      </c>
      <c r="H5448" s="266">
        <f>IF(G5448="Traditional Stove",0.1,0.2)</f>
        <v>0.1</v>
      </c>
      <c r="I5448" s="266">
        <f>YEAR(J5448)</f>
        <v>2023</v>
      </c>
      <c r="J5448" s="267">
        <v>44968</v>
      </c>
      <c r="K5448" s="267">
        <f>J5448+1</f>
        <v>44969</v>
      </c>
      <c r="L5448" s="266">
        <f>IF(M5448&lt;=365,1,2)</f>
        <v>1</v>
      </c>
      <c r="M5448" s="266">
        <f>IF(K5448&lt;$C$1,$C$2-$C$1+1,$C$2-K5448+1)</f>
        <v>78</v>
      </c>
      <c r="N5448" s="268">
        <f>M5448/365</f>
        <v>0.21369863013698631</v>
      </c>
      <c r="O5448" s="269">
        <f>'Data and Parameter'!$E$4*'Data and Parameter'!$E$5*('Data and Parameter'!$E$6+'Data and Parameter'!$E$7)*'Data and Parameter'!$E$19*'Data and Parameter'!$E$14*'ER calculations'!N5448</f>
        <v>1.1064778895413589</v>
      </c>
    </row>
    <row r="5449" spans="1:15" ht="15">
      <c r="A5449" s="284">
        <v>5445</v>
      </c>
      <c r="B5449" s="287"/>
      <c r="C5449" s="287"/>
      <c r="D5449" s="284" t="s">
        <v>119</v>
      </c>
      <c r="E5449" s="287"/>
      <c r="F5449" s="285" t="s">
        <v>5570</v>
      </c>
      <c r="G5449" s="266" t="s">
        <v>121</v>
      </c>
      <c r="H5449" s="266">
        <f>IF(G5449="Traditional Stove",0.1,0.2)</f>
        <v>0.1</v>
      </c>
      <c r="I5449" s="266">
        <f>YEAR(J5449)</f>
        <v>2023</v>
      </c>
      <c r="J5449" s="267">
        <v>44968</v>
      </c>
      <c r="K5449" s="267">
        <f>J5449+1</f>
        <v>44969</v>
      </c>
      <c r="L5449" s="266">
        <f>IF(M5449&lt;=365,1,2)</f>
        <v>1</v>
      </c>
      <c r="M5449" s="266">
        <f>IF(K5449&lt;$C$1,$C$2-$C$1+1,$C$2-K5449+1)</f>
        <v>78</v>
      </c>
      <c r="N5449" s="268">
        <f>M5449/365</f>
        <v>0.21369863013698631</v>
      </c>
      <c r="O5449" s="269">
        <f>'Data and Parameter'!$E$4*'Data and Parameter'!$E$5*('Data and Parameter'!$E$6+'Data and Parameter'!$E$7)*'Data and Parameter'!$E$19*'Data and Parameter'!$E$14*'ER calculations'!N5449</f>
        <v>1.1064778895413589</v>
      </c>
    </row>
    <row r="5450" spans="1:15" ht="15">
      <c r="A5450" s="284">
        <v>5446</v>
      </c>
      <c r="B5450" s="287"/>
      <c r="C5450" s="287"/>
      <c r="D5450" s="284" t="s">
        <v>119</v>
      </c>
      <c r="E5450" s="287"/>
      <c r="F5450" s="285" t="s">
        <v>5571</v>
      </c>
      <c r="G5450" s="266" t="s">
        <v>121</v>
      </c>
      <c r="H5450" s="266">
        <f>IF(G5450="Traditional Stove",0.1,0.2)</f>
        <v>0.1</v>
      </c>
      <c r="I5450" s="266">
        <f>YEAR(J5450)</f>
        <v>2023</v>
      </c>
      <c r="J5450" s="267">
        <v>44968</v>
      </c>
      <c r="K5450" s="267">
        <f>J5450+1</f>
        <v>44969</v>
      </c>
      <c r="L5450" s="266">
        <f>IF(M5450&lt;=365,1,2)</f>
        <v>1</v>
      </c>
      <c r="M5450" s="266">
        <f>IF(K5450&lt;$C$1,$C$2-$C$1+1,$C$2-K5450+1)</f>
        <v>78</v>
      </c>
      <c r="N5450" s="268">
        <f>M5450/365</f>
        <v>0.21369863013698631</v>
      </c>
      <c r="O5450" s="269">
        <f>'Data and Parameter'!$E$4*'Data and Parameter'!$E$5*('Data and Parameter'!$E$6+'Data and Parameter'!$E$7)*'Data and Parameter'!$E$19*'Data and Parameter'!$E$14*'ER calculations'!N5450</f>
        <v>1.1064778895413589</v>
      </c>
    </row>
    <row r="5451" spans="1:15" ht="15">
      <c r="A5451" s="284">
        <v>5447</v>
      </c>
      <c r="B5451" s="287"/>
      <c r="C5451" s="287"/>
      <c r="D5451" s="284" t="s">
        <v>1054</v>
      </c>
      <c r="E5451" s="287"/>
      <c r="F5451" s="285" t="s">
        <v>5572</v>
      </c>
      <c r="G5451" s="266" t="s">
        <v>121</v>
      </c>
      <c r="H5451" s="266">
        <f>IF(G5451="Traditional Stove",0.1,0.2)</f>
        <v>0.1</v>
      </c>
      <c r="I5451" s="266">
        <f>YEAR(J5451)</f>
        <v>2023</v>
      </c>
      <c r="J5451" s="267">
        <v>45008</v>
      </c>
      <c r="K5451" s="267">
        <f>J5451+1</f>
        <v>45009</v>
      </c>
      <c r="L5451" s="266">
        <f>IF(M5451&lt;=365,1,2)</f>
        <v>1</v>
      </c>
      <c r="M5451" s="266">
        <f>IF(K5451&lt;$C$1,$C$2-$C$1+1,$C$2-K5451+1)</f>
        <v>38</v>
      </c>
      <c r="N5451" s="268">
        <f>M5451/365</f>
        <v>0.10410958904109589</v>
      </c>
      <c r="O5451" s="269">
        <f>'Data and Parameter'!$E$4*'Data and Parameter'!$E$5*('Data and Parameter'!$E$6+'Data and Parameter'!$E$7)*'Data and Parameter'!$E$19*'Data and Parameter'!$E$14*'ER calculations'!N5451</f>
        <v>0.53905333080220053</v>
      </c>
    </row>
    <row r="5452" spans="1:15" ht="15">
      <c r="A5452" s="284">
        <v>5448</v>
      </c>
      <c r="B5452" s="287"/>
      <c r="C5452" s="287"/>
      <c r="D5452" s="284" t="s">
        <v>1054</v>
      </c>
      <c r="E5452" s="287"/>
      <c r="F5452" s="285" t="s">
        <v>5573</v>
      </c>
      <c r="G5452" s="266" t="s">
        <v>121</v>
      </c>
      <c r="H5452" s="266">
        <f>IF(G5452="Traditional Stove",0.1,0.2)</f>
        <v>0.1</v>
      </c>
      <c r="I5452" s="266">
        <f>YEAR(J5452)</f>
        <v>2023</v>
      </c>
      <c r="J5452" s="267">
        <v>45008</v>
      </c>
      <c r="K5452" s="267">
        <f>J5452+1</f>
        <v>45009</v>
      </c>
      <c r="L5452" s="266">
        <f>IF(M5452&lt;=365,1,2)</f>
        <v>1</v>
      </c>
      <c r="M5452" s="266">
        <f>IF(K5452&lt;$C$1,$C$2-$C$1+1,$C$2-K5452+1)</f>
        <v>38</v>
      </c>
      <c r="N5452" s="268">
        <f>M5452/365</f>
        <v>0.10410958904109589</v>
      </c>
      <c r="O5452" s="269">
        <f>'Data and Parameter'!$E$4*'Data and Parameter'!$E$5*('Data and Parameter'!$E$6+'Data and Parameter'!$E$7)*'Data and Parameter'!$E$19*'Data and Parameter'!$E$14*'ER calculations'!N5452</f>
        <v>0.53905333080220053</v>
      </c>
    </row>
    <row r="5453" spans="1:15" ht="15">
      <c r="A5453" s="284">
        <v>5449</v>
      </c>
      <c r="B5453" s="287"/>
      <c r="C5453" s="287"/>
      <c r="D5453" s="284" t="s">
        <v>1054</v>
      </c>
      <c r="E5453" s="287"/>
      <c r="F5453" s="285" t="s">
        <v>5574</v>
      </c>
      <c r="G5453" s="266" t="s">
        <v>121</v>
      </c>
      <c r="H5453" s="266">
        <f>IF(G5453="Traditional Stove",0.1,0.2)</f>
        <v>0.1</v>
      </c>
      <c r="I5453" s="266">
        <f>YEAR(J5453)</f>
        <v>2023</v>
      </c>
      <c r="J5453" s="267">
        <v>45008</v>
      </c>
      <c r="K5453" s="267">
        <f>J5453+1</f>
        <v>45009</v>
      </c>
      <c r="L5453" s="266">
        <f>IF(M5453&lt;=365,1,2)</f>
        <v>1</v>
      </c>
      <c r="M5453" s="266">
        <f>IF(K5453&lt;$C$1,$C$2-$C$1+1,$C$2-K5453+1)</f>
        <v>38</v>
      </c>
      <c r="N5453" s="268">
        <f>M5453/365</f>
        <v>0.10410958904109589</v>
      </c>
      <c r="O5453" s="269">
        <f>'Data and Parameter'!$E$4*'Data and Parameter'!$E$5*('Data and Parameter'!$E$6+'Data and Parameter'!$E$7)*'Data and Parameter'!$E$19*'Data and Parameter'!$E$14*'ER calculations'!N5453</f>
        <v>0.53905333080220053</v>
      </c>
    </row>
    <row r="5454" spans="1:15" ht="15">
      <c r="A5454" s="284">
        <v>5450</v>
      </c>
      <c r="B5454" s="287"/>
      <c r="C5454" s="287"/>
      <c r="D5454" s="284" t="s">
        <v>119</v>
      </c>
      <c r="E5454" s="287"/>
      <c r="F5454" s="285" t="s">
        <v>5575</v>
      </c>
      <c r="G5454" s="266" t="s">
        <v>121</v>
      </c>
      <c r="H5454" s="266">
        <f>IF(G5454="Traditional Stove",0.1,0.2)</f>
        <v>0.1</v>
      </c>
      <c r="I5454" s="266">
        <f>YEAR(J5454)</f>
        <v>2023</v>
      </c>
      <c r="J5454" s="267">
        <v>44968</v>
      </c>
      <c r="K5454" s="267">
        <f>J5454+1</f>
        <v>44969</v>
      </c>
      <c r="L5454" s="266">
        <f>IF(M5454&lt;=365,1,2)</f>
        <v>1</v>
      </c>
      <c r="M5454" s="266">
        <f>IF(K5454&lt;$C$1,$C$2-$C$1+1,$C$2-K5454+1)</f>
        <v>78</v>
      </c>
      <c r="N5454" s="268">
        <f>M5454/365</f>
        <v>0.21369863013698631</v>
      </c>
      <c r="O5454" s="269">
        <f>'Data and Parameter'!$E$4*'Data and Parameter'!$E$5*('Data and Parameter'!$E$6+'Data and Parameter'!$E$7)*'Data and Parameter'!$E$19*'Data and Parameter'!$E$14*'ER calculations'!N5454</f>
        <v>1.1064778895413589</v>
      </c>
    </row>
    <row r="5455" spans="1:15" ht="15">
      <c r="A5455" s="284">
        <v>5451</v>
      </c>
      <c r="B5455" s="287"/>
      <c r="C5455" s="287"/>
      <c r="D5455" s="284" t="s">
        <v>119</v>
      </c>
      <c r="E5455" s="287"/>
      <c r="F5455" s="285" t="s">
        <v>5576</v>
      </c>
      <c r="G5455" s="266" t="s">
        <v>121</v>
      </c>
      <c r="H5455" s="266">
        <f>IF(G5455="Traditional Stove",0.1,0.2)</f>
        <v>0.1</v>
      </c>
      <c r="I5455" s="266">
        <f>YEAR(J5455)</f>
        <v>2023</v>
      </c>
      <c r="J5455" s="267">
        <v>44968</v>
      </c>
      <c r="K5455" s="267">
        <f>J5455+1</f>
        <v>44969</v>
      </c>
      <c r="L5455" s="266">
        <f>IF(M5455&lt;=365,1,2)</f>
        <v>1</v>
      </c>
      <c r="M5455" s="266">
        <f>IF(K5455&lt;$C$1,$C$2-$C$1+1,$C$2-K5455+1)</f>
        <v>78</v>
      </c>
      <c r="N5455" s="268">
        <f>M5455/365</f>
        <v>0.21369863013698631</v>
      </c>
      <c r="O5455" s="269">
        <f>'Data and Parameter'!$E$4*'Data and Parameter'!$E$5*('Data and Parameter'!$E$6+'Data and Parameter'!$E$7)*'Data and Parameter'!$E$19*'Data and Parameter'!$E$14*'ER calculations'!N5455</f>
        <v>1.1064778895413589</v>
      </c>
    </row>
    <row r="5456" spans="1:15" ht="15">
      <c r="A5456" s="284">
        <v>5452</v>
      </c>
      <c r="B5456" s="287"/>
      <c r="C5456" s="287"/>
      <c r="D5456" s="284" t="s">
        <v>1054</v>
      </c>
      <c r="E5456" s="287"/>
      <c r="F5456" s="285" t="s">
        <v>5577</v>
      </c>
      <c r="G5456" s="266" t="s">
        <v>121</v>
      </c>
      <c r="H5456" s="266">
        <f>IF(G5456="Traditional Stove",0.1,0.2)</f>
        <v>0.1</v>
      </c>
      <c r="I5456" s="266">
        <f>YEAR(J5456)</f>
        <v>2023</v>
      </c>
      <c r="J5456" s="267">
        <v>45008</v>
      </c>
      <c r="K5456" s="267">
        <f>J5456+1</f>
        <v>45009</v>
      </c>
      <c r="L5456" s="266">
        <f>IF(M5456&lt;=365,1,2)</f>
        <v>1</v>
      </c>
      <c r="M5456" s="266">
        <f>IF(K5456&lt;$C$1,$C$2-$C$1+1,$C$2-K5456+1)</f>
        <v>38</v>
      </c>
      <c r="N5456" s="268">
        <f>M5456/365</f>
        <v>0.10410958904109589</v>
      </c>
      <c r="O5456" s="269">
        <f>'Data and Parameter'!$E$4*'Data and Parameter'!$E$5*('Data and Parameter'!$E$6+'Data and Parameter'!$E$7)*'Data and Parameter'!$E$19*'Data and Parameter'!$E$14*'ER calculations'!N5456</f>
        <v>0.53905333080220053</v>
      </c>
    </row>
    <row r="5457" spans="1:15" ht="15">
      <c r="A5457" s="284">
        <v>5453</v>
      </c>
      <c r="B5457" s="287"/>
      <c r="C5457" s="287"/>
      <c r="D5457" s="284" t="s">
        <v>119</v>
      </c>
      <c r="E5457" s="287"/>
      <c r="F5457" s="285" t="s">
        <v>5578</v>
      </c>
      <c r="G5457" s="266" t="s">
        <v>121</v>
      </c>
      <c r="H5457" s="266">
        <f>IF(G5457="Traditional Stove",0.1,0.2)</f>
        <v>0.1</v>
      </c>
      <c r="I5457" s="266">
        <f>YEAR(J5457)</f>
        <v>2023</v>
      </c>
      <c r="J5457" s="267">
        <v>44968</v>
      </c>
      <c r="K5457" s="267">
        <f>J5457+1</f>
        <v>44969</v>
      </c>
      <c r="L5457" s="266">
        <f>IF(M5457&lt;=365,1,2)</f>
        <v>1</v>
      </c>
      <c r="M5457" s="266">
        <f>IF(K5457&lt;$C$1,$C$2-$C$1+1,$C$2-K5457+1)</f>
        <v>78</v>
      </c>
      <c r="N5457" s="268">
        <f>M5457/365</f>
        <v>0.21369863013698631</v>
      </c>
      <c r="O5457" s="269">
        <f>'Data and Parameter'!$E$4*'Data and Parameter'!$E$5*('Data and Parameter'!$E$6+'Data and Parameter'!$E$7)*'Data and Parameter'!$E$19*'Data and Parameter'!$E$14*'ER calculations'!N5457</f>
        <v>1.1064778895413589</v>
      </c>
    </row>
    <row r="5458" spans="1:15" ht="15">
      <c r="A5458" s="284">
        <v>5454</v>
      </c>
      <c r="B5458" s="287"/>
      <c r="C5458" s="287"/>
      <c r="D5458" s="284" t="s">
        <v>1054</v>
      </c>
      <c r="E5458" s="287"/>
      <c r="F5458" s="285" t="s">
        <v>5579</v>
      </c>
      <c r="G5458" s="266" t="s">
        <v>121</v>
      </c>
      <c r="H5458" s="266">
        <f>IF(G5458="Traditional Stove",0.1,0.2)</f>
        <v>0.1</v>
      </c>
      <c r="I5458" s="266">
        <f>YEAR(J5458)</f>
        <v>2023</v>
      </c>
      <c r="J5458" s="267">
        <v>45008</v>
      </c>
      <c r="K5458" s="267">
        <f>J5458+1</f>
        <v>45009</v>
      </c>
      <c r="L5458" s="266">
        <f>IF(M5458&lt;=365,1,2)</f>
        <v>1</v>
      </c>
      <c r="M5458" s="266">
        <f>IF(K5458&lt;$C$1,$C$2-$C$1+1,$C$2-K5458+1)</f>
        <v>38</v>
      </c>
      <c r="N5458" s="268">
        <f>M5458/365</f>
        <v>0.10410958904109589</v>
      </c>
      <c r="O5458" s="269">
        <f>'Data and Parameter'!$E$4*'Data and Parameter'!$E$5*('Data and Parameter'!$E$6+'Data and Parameter'!$E$7)*'Data and Parameter'!$E$19*'Data and Parameter'!$E$14*'ER calculations'!N5458</f>
        <v>0.53905333080220053</v>
      </c>
    </row>
    <row r="5459" spans="1:15" ht="15">
      <c r="A5459" s="284">
        <v>5455</v>
      </c>
      <c r="B5459" s="287"/>
      <c r="C5459" s="287"/>
      <c r="D5459" s="284" t="s">
        <v>1054</v>
      </c>
      <c r="E5459" s="287"/>
      <c r="F5459" s="285" t="s">
        <v>5580</v>
      </c>
      <c r="G5459" s="266" t="s">
        <v>121</v>
      </c>
      <c r="H5459" s="266">
        <f>IF(G5459="Traditional Stove",0.1,0.2)</f>
        <v>0.1</v>
      </c>
      <c r="I5459" s="266">
        <f>YEAR(J5459)</f>
        <v>2023</v>
      </c>
      <c r="J5459" s="267">
        <v>45008</v>
      </c>
      <c r="K5459" s="267">
        <f>J5459+1</f>
        <v>45009</v>
      </c>
      <c r="L5459" s="266">
        <f>IF(M5459&lt;=365,1,2)</f>
        <v>1</v>
      </c>
      <c r="M5459" s="266">
        <f>IF(K5459&lt;$C$1,$C$2-$C$1+1,$C$2-K5459+1)</f>
        <v>38</v>
      </c>
      <c r="N5459" s="268">
        <f>M5459/365</f>
        <v>0.10410958904109589</v>
      </c>
      <c r="O5459" s="269">
        <f>'Data and Parameter'!$E$4*'Data and Parameter'!$E$5*('Data and Parameter'!$E$6+'Data and Parameter'!$E$7)*'Data and Parameter'!$E$19*'Data and Parameter'!$E$14*'ER calculations'!N5459</f>
        <v>0.53905333080220053</v>
      </c>
    </row>
    <row r="5460" spans="1:15" ht="15">
      <c r="A5460" s="284">
        <v>5456</v>
      </c>
      <c r="B5460" s="287"/>
      <c r="C5460" s="287"/>
      <c r="D5460" s="284" t="s">
        <v>119</v>
      </c>
      <c r="E5460" s="287"/>
      <c r="F5460" s="285" t="s">
        <v>5581</v>
      </c>
      <c r="G5460" s="266" t="s">
        <v>121</v>
      </c>
      <c r="H5460" s="266">
        <f>IF(G5460="Traditional Stove",0.1,0.2)</f>
        <v>0.1</v>
      </c>
      <c r="I5460" s="266">
        <f>YEAR(J5460)</f>
        <v>2023</v>
      </c>
      <c r="J5460" s="267">
        <v>44968</v>
      </c>
      <c r="K5460" s="267">
        <f>J5460+1</f>
        <v>44969</v>
      </c>
      <c r="L5460" s="266">
        <f>IF(M5460&lt;=365,1,2)</f>
        <v>1</v>
      </c>
      <c r="M5460" s="266">
        <f>IF(K5460&lt;$C$1,$C$2-$C$1+1,$C$2-K5460+1)</f>
        <v>78</v>
      </c>
      <c r="N5460" s="268">
        <f>M5460/365</f>
        <v>0.21369863013698631</v>
      </c>
      <c r="O5460" s="269">
        <f>'Data and Parameter'!$E$4*'Data and Parameter'!$E$5*('Data and Parameter'!$E$6+'Data and Parameter'!$E$7)*'Data and Parameter'!$E$19*'Data and Parameter'!$E$14*'ER calculations'!N5460</f>
        <v>1.1064778895413589</v>
      </c>
    </row>
    <row r="5461" spans="1:15" ht="15">
      <c r="A5461" s="284">
        <v>5457</v>
      </c>
      <c r="B5461" s="287"/>
      <c r="C5461" s="287"/>
      <c r="D5461" s="284" t="s">
        <v>119</v>
      </c>
      <c r="E5461" s="287"/>
      <c r="F5461" s="285" t="s">
        <v>5582</v>
      </c>
      <c r="G5461" s="266" t="s">
        <v>121</v>
      </c>
      <c r="H5461" s="266">
        <f>IF(G5461="Traditional Stove",0.1,0.2)</f>
        <v>0.1</v>
      </c>
      <c r="I5461" s="266">
        <f>YEAR(J5461)</f>
        <v>2023</v>
      </c>
      <c r="J5461" s="267">
        <v>44968</v>
      </c>
      <c r="K5461" s="267">
        <f>J5461+1</f>
        <v>44969</v>
      </c>
      <c r="L5461" s="266">
        <f>IF(M5461&lt;=365,1,2)</f>
        <v>1</v>
      </c>
      <c r="M5461" s="266">
        <f>IF(K5461&lt;$C$1,$C$2-$C$1+1,$C$2-K5461+1)</f>
        <v>78</v>
      </c>
      <c r="N5461" s="268">
        <f>M5461/365</f>
        <v>0.21369863013698631</v>
      </c>
      <c r="O5461" s="269">
        <f>'Data and Parameter'!$E$4*'Data and Parameter'!$E$5*('Data and Parameter'!$E$6+'Data and Parameter'!$E$7)*'Data and Parameter'!$E$19*'Data and Parameter'!$E$14*'ER calculations'!N5461</f>
        <v>1.1064778895413589</v>
      </c>
    </row>
    <row r="5462" spans="1:15" ht="15">
      <c r="A5462" s="284">
        <v>5458</v>
      </c>
      <c r="B5462" s="287"/>
      <c r="C5462" s="287"/>
      <c r="D5462" s="284" t="s">
        <v>119</v>
      </c>
      <c r="E5462" s="287"/>
      <c r="F5462" s="285" t="s">
        <v>5583</v>
      </c>
      <c r="G5462" s="266" t="s">
        <v>121</v>
      </c>
      <c r="H5462" s="266">
        <f>IF(G5462="Traditional Stove",0.1,0.2)</f>
        <v>0.1</v>
      </c>
      <c r="I5462" s="266">
        <f>YEAR(J5462)</f>
        <v>2023</v>
      </c>
      <c r="J5462" s="267">
        <v>44968</v>
      </c>
      <c r="K5462" s="267">
        <f>J5462+1</f>
        <v>44969</v>
      </c>
      <c r="L5462" s="266">
        <f>IF(M5462&lt;=365,1,2)</f>
        <v>1</v>
      </c>
      <c r="M5462" s="266">
        <f>IF(K5462&lt;$C$1,$C$2-$C$1+1,$C$2-K5462+1)</f>
        <v>78</v>
      </c>
      <c r="N5462" s="268">
        <f>M5462/365</f>
        <v>0.21369863013698631</v>
      </c>
      <c r="O5462" s="269">
        <f>'Data and Parameter'!$E$4*'Data and Parameter'!$E$5*('Data and Parameter'!$E$6+'Data and Parameter'!$E$7)*'Data and Parameter'!$E$19*'Data and Parameter'!$E$14*'ER calculations'!N5462</f>
        <v>1.1064778895413589</v>
      </c>
    </row>
    <row r="5463" spans="1:15" ht="15">
      <c r="A5463" s="284">
        <v>5459</v>
      </c>
      <c r="B5463" s="287"/>
      <c r="C5463" s="287"/>
      <c r="D5463" s="284" t="s">
        <v>119</v>
      </c>
      <c r="E5463" s="287"/>
      <c r="F5463" s="285" t="s">
        <v>5584</v>
      </c>
      <c r="G5463" s="266" t="s">
        <v>121</v>
      </c>
      <c r="H5463" s="266">
        <f>IF(G5463="Traditional Stove",0.1,0.2)</f>
        <v>0.1</v>
      </c>
      <c r="I5463" s="266">
        <f>YEAR(J5463)</f>
        <v>2023</v>
      </c>
      <c r="J5463" s="267">
        <v>44968</v>
      </c>
      <c r="K5463" s="267">
        <f>J5463+1</f>
        <v>44969</v>
      </c>
      <c r="L5463" s="266">
        <f>IF(M5463&lt;=365,1,2)</f>
        <v>1</v>
      </c>
      <c r="M5463" s="266">
        <f>IF(K5463&lt;$C$1,$C$2-$C$1+1,$C$2-K5463+1)</f>
        <v>78</v>
      </c>
      <c r="N5463" s="268">
        <f>M5463/365</f>
        <v>0.21369863013698631</v>
      </c>
      <c r="O5463" s="269">
        <f>'Data and Parameter'!$E$4*'Data and Parameter'!$E$5*('Data and Parameter'!$E$6+'Data and Parameter'!$E$7)*'Data and Parameter'!$E$19*'Data and Parameter'!$E$14*'ER calculations'!N5463</f>
        <v>1.1064778895413589</v>
      </c>
    </row>
    <row r="5464" spans="1:15" ht="15">
      <c r="A5464" s="284">
        <v>5460</v>
      </c>
      <c r="B5464" s="287"/>
      <c r="C5464" s="287"/>
      <c r="D5464" s="284" t="s">
        <v>119</v>
      </c>
      <c r="E5464" s="287"/>
      <c r="F5464" s="285" t="s">
        <v>5585</v>
      </c>
      <c r="G5464" s="266" t="s">
        <v>121</v>
      </c>
      <c r="H5464" s="266">
        <f>IF(G5464="Traditional Stove",0.1,0.2)</f>
        <v>0.1</v>
      </c>
      <c r="I5464" s="266">
        <f>YEAR(J5464)</f>
        <v>2023</v>
      </c>
      <c r="J5464" s="267">
        <v>44968</v>
      </c>
      <c r="K5464" s="267">
        <f>J5464+1</f>
        <v>44969</v>
      </c>
      <c r="L5464" s="266">
        <f>IF(M5464&lt;=365,1,2)</f>
        <v>1</v>
      </c>
      <c r="M5464" s="266">
        <f>IF(K5464&lt;$C$1,$C$2-$C$1+1,$C$2-K5464+1)</f>
        <v>78</v>
      </c>
      <c r="N5464" s="268">
        <f>M5464/365</f>
        <v>0.21369863013698631</v>
      </c>
      <c r="O5464" s="269">
        <f>'Data and Parameter'!$E$4*'Data and Parameter'!$E$5*('Data and Parameter'!$E$6+'Data and Parameter'!$E$7)*'Data and Parameter'!$E$19*'Data and Parameter'!$E$14*'ER calculations'!N5464</f>
        <v>1.1064778895413589</v>
      </c>
    </row>
    <row r="5465" spans="1:15" ht="15">
      <c r="A5465" s="284">
        <v>5461</v>
      </c>
      <c r="B5465" s="287"/>
      <c r="C5465" s="287"/>
      <c r="D5465" s="284" t="s">
        <v>119</v>
      </c>
      <c r="E5465" s="287"/>
      <c r="F5465" s="285" t="s">
        <v>5586</v>
      </c>
      <c r="G5465" s="266" t="s">
        <v>121</v>
      </c>
      <c r="H5465" s="266">
        <f>IF(G5465="Traditional Stove",0.1,0.2)</f>
        <v>0.1</v>
      </c>
      <c r="I5465" s="266">
        <f>YEAR(J5465)</f>
        <v>2023</v>
      </c>
      <c r="J5465" s="267">
        <v>44968</v>
      </c>
      <c r="K5465" s="267">
        <f>J5465+1</f>
        <v>44969</v>
      </c>
      <c r="L5465" s="266">
        <f>IF(M5465&lt;=365,1,2)</f>
        <v>1</v>
      </c>
      <c r="M5465" s="266">
        <f>IF(K5465&lt;$C$1,$C$2-$C$1+1,$C$2-K5465+1)</f>
        <v>78</v>
      </c>
      <c r="N5465" s="268">
        <f>M5465/365</f>
        <v>0.21369863013698631</v>
      </c>
      <c r="O5465" s="269">
        <f>'Data and Parameter'!$E$4*'Data and Parameter'!$E$5*('Data and Parameter'!$E$6+'Data and Parameter'!$E$7)*'Data and Parameter'!$E$19*'Data and Parameter'!$E$14*'ER calculations'!N5465</f>
        <v>1.1064778895413589</v>
      </c>
    </row>
    <row r="5466" spans="1:15" ht="15">
      <c r="A5466" s="284">
        <v>5462</v>
      </c>
      <c r="B5466" s="287"/>
      <c r="C5466" s="287"/>
      <c r="D5466" s="284" t="s">
        <v>119</v>
      </c>
      <c r="E5466" s="287"/>
      <c r="F5466" s="285" t="s">
        <v>5587</v>
      </c>
      <c r="G5466" s="266" t="s">
        <v>121</v>
      </c>
      <c r="H5466" s="266">
        <f>IF(G5466="Traditional Stove",0.1,0.2)</f>
        <v>0.1</v>
      </c>
      <c r="I5466" s="266">
        <f>YEAR(J5466)</f>
        <v>2023</v>
      </c>
      <c r="J5466" s="267">
        <v>44968</v>
      </c>
      <c r="K5466" s="267">
        <f>J5466+1</f>
        <v>44969</v>
      </c>
      <c r="L5466" s="266">
        <f>IF(M5466&lt;=365,1,2)</f>
        <v>1</v>
      </c>
      <c r="M5466" s="266">
        <f>IF(K5466&lt;$C$1,$C$2-$C$1+1,$C$2-K5466+1)</f>
        <v>78</v>
      </c>
      <c r="N5466" s="268">
        <f>M5466/365</f>
        <v>0.21369863013698631</v>
      </c>
      <c r="O5466" s="269">
        <f>'Data and Parameter'!$E$4*'Data and Parameter'!$E$5*('Data and Parameter'!$E$6+'Data and Parameter'!$E$7)*'Data and Parameter'!$E$19*'Data and Parameter'!$E$14*'ER calculations'!N5466</f>
        <v>1.1064778895413589</v>
      </c>
    </row>
    <row r="5467" spans="1:15" ht="15">
      <c r="A5467" s="284">
        <v>5463</v>
      </c>
      <c r="B5467" s="287"/>
      <c r="C5467" s="287"/>
      <c r="D5467" s="284" t="s">
        <v>119</v>
      </c>
      <c r="E5467" s="287"/>
      <c r="F5467" s="285" t="s">
        <v>5588</v>
      </c>
      <c r="G5467" s="266" t="s">
        <v>121</v>
      </c>
      <c r="H5467" s="266">
        <f>IF(G5467="Traditional Stove",0.1,0.2)</f>
        <v>0.1</v>
      </c>
      <c r="I5467" s="266">
        <f>YEAR(J5467)</f>
        <v>2023</v>
      </c>
      <c r="J5467" s="267">
        <v>44968</v>
      </c>
      <c r="K5467" s="267">
        <f>J5467+1</f>
        <v>44969</v>
      </c>
      <c r="L5467" s="266">
        <f>IF(M5467&lt;=365,1,2)</f>
        <v>1</v>
      </c>
      <c r="M5467" s="266">
        <f>IF(K5467&lt;$C$1,$C$2-$C$1+1,$C$2-K5467+1)</f>
        <v>78</v>
      </c>
      <c r="N5467" s="268">
        <f>M5467/365</f>
        <v>0.21369863013698631</v>
      </c>
      <c r="O5467" s="269">
        <f>'Data and Parameter'!$E$4*'Data and Parameter'!$E$5*('Data and Parameter'!$E$6+'Data and Parameter'!$E$7)*'Data and Parameter'!$E$19*'Data and Parameter'!$E$14*'ER calculations'!N5467</f>
        <v>1.1064778895413589</v>
      </c>
    </row>
    <row r="5468" spans="1:15" ht="15">
      <c r="A5468" s="284">
        <v>5464</v>
      </c>
      <c r="B5468" s="287"/>
      <c r="C5468" s="287"/>
      <c r="D5468" s="284" t="s">
        <v>1054</v>
      </c>
      <c r="E5468" s="287"/>
      <c r="F5468" s="285" t="s">
        <v>5589</v>
      </c>
      <c r="G5468" s="266" t="s">
        <v>121</v>
      </c>
      <c r="H5468" s="266">
        <f>IF(G5468="Traditional Stove",0.1,0.2)</f>
        <v>0.1</v>
      </c>
      <c r="I5468" s="266">
        <f>YEAR(J5468)</f>
        <v>2023</v>
      </c>
      <c r="J5468" s="267">
        <v>45008</v>
      </c>
      <c r="K5468" s="267">
        <f>J5468+1</f>
        <v>45009</v>
      </c>
      <c r="L5468" s="266">
        <f>IF(M5468&lt;=365,1,2)</f>
        <v>1</v>
      </c>
      <c r="M5468" s="266">
        <f>IF(K5468&lt;$C$1,$C$2-$C$1+1,$C$2-K5468+1)</f>
        <v>38</v>
      </c>
      <c r="N5468" s="268">
        <f>M5468/365</f>
        <v>0.10410958904109589</v>
      </c>
      <c r="O5468" s="269">
        <f>'Data and Parameter'!$E$4*'Data and Parameter'!$E$5*('Data and Parameter'!$E$6+'Data and Parameter'!$E$7)*'Data and Parameter'!$E$19*'Data and Parameter'!$E$14*'ER calculations'!N5468</f>
        <v>0.53905333080220053</v>
      </c>
    </row>
    <row r="5469" spans="1:15" ht="15">
      <c r="A5469" s="284">
        <v>5465</v>
      </c>
      <c r="B5469" s="287"/>
      <c r="C5469" s="287"/>
      <c r="D5469" s="284" t="s">
        <v>1054</v>
      </c>
      <c r="E5469" s="287"/>
      <c r="F5469" s="285" t="s">
        <v>5590</v>
      </c>
      <c r="G5469" s="266" t="s">
        <v>121</v>
      </c>
      <c r="H5469" s="266">
        <f>IF(G5469="Traditional Stove",0.1,0.2)</f>
        <v>0.1</v>
      </c>
      <c r="I5469" s="266">
        <f>YEAR(J5469)</f>
        <v>2023</v>
      </c>
      <c r="J5469" s="267">
        <v>45008</v>
      </c>
      <c r="K5469" s="267">
        <f>J5469+1</f>
        <v>45009</v>
      </c>
      <c r="L5469" s="266">
        <f>IF(M5469&lt;=365,1,2)</f>
        <v>1</v>
      </c>
      <c r="M5469" s="266">
        <f>IF(K5469&lt;$C$1,$C$2-$C$1+1,$C$2-K5469+1)</f>
        <v>38</v>
      </c>
      <c r="N5469" s="268">
        <f>M5469/365</f>
        <v>0.10410958904109589</v>
      </c>
      <c r="O5469" s="269">
        <f>'Data and Parameter'!$E$4*'Data and Parameter'!$E$5*('Data and Parameter'!$E$6+'Data and Parameter'!$E$7)*'Data and Parameter'!$E$19*'Data and Parameter'!$E$14*'ER calculations'!N5469</f>
        <v>0.53905333080220053</v>
      </c>
    </row>
    <row r="5470" spans="1:15" ht="15">
      <c r="A5470" s="284">
        <v>5466</v>
      </c>
      <c r="B5470" s="287"/>
      <c r="C5470" s="287"/>
      <c r="D5470" s="284" t="s">
        <v>1054</v>
      </c>
      <c r="E5470" s="287"/>
      <c r="F5470" s="285" t="s">
        <v>5591</v>
      </c>
      <c r="G5470" s="266" t="s">
        <v>121</v>
      </c>
      <c r="H5470" s="266">
        <f>IF(G5470="Traditional Stove",0.1,0.2)</f>
        <v>0.1</v>
      </c>
      <c r="I5470" s="266">
        <f>YEAR(J5470)</f>
        <v>2023</v>
      </c>
      <c r="J5470" s="267">
        <v>45008</v>
      </c>
      <c r="K5470" s="267">
        <f>J5470+1</f>
        <v>45009</v>
      </c>
      <c r="L5470" s="266">
        <f>IF(M5470&lt;=365,1,2)</f>
        <v>1</v>
      </c>
      <c r="M5470" s="266">
        <f>IF(K5470&lt;$C$1,$C$2-$C$1+1,$C$2-K5470+1)</f>
        <v>38</v>
      </c>
      <c r="N5470" s="268">
        <f>M5470/365</f>
        <v>0.10410958904109589</v>
      </c>
      <c r="O5470" s="269">
        <f>'Data and Parameter'!$E$4*'Data and Parameter'!$E$5*('Data and Parameter'!$E$6+'Data and Parameter'!$E$7)*'Data and Parameter'!$E$19*'Data and Parameter'!$E$14*'ER calculations'!N5470</f>
        <v>0.53905333080220053</v>
      </c>
    </row>
    <row r="5471" spans="1:15" ht="15">
      <c r="A5471" s="284">
        <v>5467</v>
      </c>
      <c r="B5471" s="287"/>
      <c r="C5471" s="287"/>
      <c r="D5471" s="284" t="s">
        <v>1054</v>
      </c>
      <c r="E5471" s="287"/>
      <c r="F5471" s="285" t="s">
        <v>5592</v>
      </c>
      <c r="G5471" s="266" t="s">
        <v>121</v>
      </c>
      <c r="H5471" s="266">
        <f>IF(G5471="Traditional Stove",0.1,0.2)</f>
        <v>0.1</v>
      </c>
      <c r="I5471" s="266">
        <f>YEAR(J5471)</f>
        <v>2023</v>
      </c>
      <c r="J5471" s="267">
        <v>45009</v>
      </c>
      <c r="K5471" s="267">
        <f>J5471+1</f>
        <v>45010</v>
      </c>
      <c r="L5471" s="266">
        <f>IF(M5471&lt;=365,1,2)</f>
        <v>1</v>
      </c>
      <c r="M5471" s="266">
        <f>IF(K5471&lt;$C$1,$C$2-$C$1+1,$C$2-K5471+1)</f>
        <v>37</v>
      </c>
      <c r="N5471" s="268">
        <f>M5471/365</f>
        <v>0.10136986301369863</v>
      </c>
      <c r="O5471" s="269">
        <f>'Data and Parameter'!$E$4*'Data and Parameter'!$E$5*('Data and Parameter'!$E$6+'Data and Parameter'!$E$7)*'Data and Parameter'!$E$19*'Data and Parameter'!$E$14*'ER calculations'!N5471</f>
        <v>0.52486771683372158</v>
      </c>
    </row>
    <row r="5472" spans="1:15" ht="15">
      <c r="A5472" s="284">
        <v>5468</v>
      </c>
      <c r="B5472" s="287"/>
      <c r="C5472" s="287"/>
      <c r="D5472" s="284" t="s">
        <v>1054</v>
      </c>
      <c r="E5472" s="287"/>
      <c r="F5472" s="285" t="s">
        <v>5593</v>
      </c>
      <c r="G5472" s="266" t="s">
        <v>121</v>
      </c>
      <c r="H5472" s="266">
        <f>IF(G5472="Traditional Stove",0.1,0.2)</f>
        <v>0.1</v>
      </c>
      <c r="I5472" s="266">
        <f>YEAR(J5472)</f>
        <v>2023</v>
      </c>
      <c r="J5472" s="267">
        <v>45008</v>
      </c>
      <c r="K5472" s="267">
        <f>J5472+1</f>
        <v>45009</v>
      </c>
      <c r="L5472" s="266">
        <f>IF(M5472&lt;=365,1,2)</f>
        <v>1</v>
      </c>
      <c r="M5472" s="266">
        <f>IF(K5472&lt;$C$1,$C$2-$C$1+1,$C$2-K5472+1)</f>
        <v>38</v>
      </c>
      <c r="N5472" s="268">
        <f>M5472/365</f>
        <v>0.10410958904109589</v>
      </c>
      <c r="O5472" s="269">
        <f>'Data and Parameter'!$E$4*'Data and Parameter'!$E$5*('Data and Parameter'!$E$6+'Data and Parameter'!$E$7)*'Data and Parameter'!$E$19*'Data and Parameter'!$E$14*'ER calculations'!N5472</f>
        <v>0.53905333080220053</v>
      </c>
    </row>
    <row r="5473" spans="1:15" ht="15">
      <c r="A5473" s="284">
        <v>5469</v>
      </c>
      <c r="B5473" s="287"/>
      <c r="C5473" s="287"/>
      <c r="D5473" s="284" t="s">
        <v>1054</v>
      </c>
      <c r="E5473" s="287"/>
      <c r="F5473" s="285" t="s">
        <v>5594</v>
      </c>
      <c r="G5473" s="266" t="s">
        <v>121</v>
      </c>
      <c r="H5473" s="266">
        <f>IF(G5473="Traditional Stove",0.1,0.2)</f>
        <v>0.1</v>
      </c>
      <c r="I5473" s="266">
        <f>YEAR(J5473)</f>
        <v>2023</v>
      </c>
      <c r="J5473" s="267">
        <v>45008</v>
      </c>
      <c r="K5473" s="267">
        <f>J5473+1</f>
        <v>45009</v>
      </c>
      <c r="L5473" s="266">
        <f>IF(M5473&lt;=365,1,2)</f>
        <v>1</v>
      </c>
      <c r="M5473" s="266">
        <f>IF(K5473&lt;$C$1,$C$2-$C$1+1,$C$2-K5473+1)</f>
        <v>38</v>
      </c>
      <c r="N5473" s="268">
        <f>M5473/365</f>
        <v>0.10410958904109589</v>
      </c>
      <c r="O5473" s="269">
        <f>'Data and Parameter'!$E$4*'Data and Parameter'!$E$5*('Data and Parameter'!$E$6+'Data and Parameter'!$E$7)*'Data and Parameter'!$E$19*'Data and Parameter'!$E$14*'ER calculations'!N5473</f>
        <v>0.53905333080220053</v>
      </c>
    </row>
    <row r="5474" spans="1:15" ht="15">
      <c r="A5474" s="284">
        <v>5470</v>
      </c>
      <c r="B5474" s="287"/>
      <c r="C5474" s="287"/>
      <c r="D5474" s="284" t="s">
        <v>1054</v>
      </c>
      <c r="E5474" s="287"/>
      <c r="F5474" s="285" t="s">
        <v>5595</v>
      </c>
      <c r="G5474" s="266" t="s">
        <v>121</v>
      </c>
      <c r="H5474" s="266">
        <f>IF(G5474="Traditional Stove",0.1,0.2)</f>
        <v>0.1</v>
      </c>
      <c r="I5474" s="266">
        <f>YEAR(J5474)</f>
        <v>2023</v>
      </c>
      <c r="J5474" s="267">
        <v>45009</v>
      </c>
      <c r="K5474" s="267">
        <f>J5474+1</f>
        <v>45010</v>
      </c>
      <c r="L5474" s="266">
        <f>IF(M5474&lt;=365,1,2)</f>
        <v>1</v>
      </c>
      <c r="M5474" s="266">
        <f>IF(K5474&lt;$C$1,$C$2-$C$1+1,$C$2-K5474+1)</f>
        <v>37</v>
      </c>
      <c r="N5474" s="268">
        <f>M5474/365</f>
        <v>0.10136986301369863</v>
      </c>
      <c r="O5474" s="269">
        <f>'Data and Parameter'!$E$4*'Data and Parameter'!$E$5*('Data and Parameter'!$E$6+'Data and Parameter'!$E$7)*'Data and Parameter'!$E$19*'Data and Parameter'!$E$14*'ER calculations'!N5474</f>
        <v>0.52486771683372158</v>
      </c>
    </row>
    <row r="5475" spans="1:15" ht="15">
      <c r="A5475" s="284">
        <v>5471</v>
      </c>
      <c r="B5475" s="287"/>
      <c r="C5475" s="287"/>
      <c r="D5475" s="284" t="s">
        <v>1054</v>
      </c>
      <c r="E5475" s="287"/>
      <c r="F5475" s="285" t="s">
        <v>5596</v>
      </c>
      <c r="G5475" s="266" t="s">
        <v>121</v>
      </c>
      <c r="H5475" s="266">
        <f>IF(G5475="Traditional Stove",0.1,0.2)</f>
        <v>0.1</v>
      </c>
      <c r="I5475" s="266">
        <f>YEAR(J5475)</f>
        <v>2023</v>
      </c>
      <c r="J5475" s="267">
        <v>45008</v>
      </c>
      <c r="K5475" s="267">
        <f>J5475+1</f>
        <v>45009</v>
      </c>
      <c r="L5475" s="266">
        <f>IF(M5475&lt;=365,1,2)</f>
        <v>1</v>
      </c>
      <c r="M5475" s="266">
        <f>IF(K5475&lt;$C$1,$C$2-$C$1+1,$C$2-K5475+1)</f>
        <v>38</v>
      </c>
      <c r="N5475" s="268">
        <f>M5475/365</f>
        <v>0.10410958904109589</v>
      </c>
      <c r="O5475" s="269">
        <f>'Data and Parameter'!$E$4*'Data and Parameter'!$E$5*('Data and Parameter'!$E$6+'Data and Parameter'!$E$7)*'Data and Parameter'!$E$19*'Data and Parameter'!$E$14*'ER calculations'!N5475</f>
        <v>0.53905333080220053</v>
      </c>
    </row>
    <row r="5476" spans="1:15" ht="15">
      <c r="A5476" s="284">
        <v>5472</v>
      </c>
      <c r="B5476" s="287"/>
      <c r="C5476" s="287"/>
      <c r="D5476" s="284" t="s">
        <v>1054</v>
      </c>
      <c r="E5476" s="287"/>
      <c r="F5476" s="285" t="s">
        <v>5597</v>
      </c>
      <c r="G5476" s="266" t="s">
        <v>121</v>
      </c>
      <c r="H5476" s="266">
        <f>IF(G5476="Traditional Stove",0.1,0.2)</f>
        <v>0.1</v>
      </c>
      <c r="I5476" s="266">
        <f>YEAR(J5476)</f>
        <v>2023</v>
      </c>
      <c r="J5476" s="267">
        <v>45008</v>
      </c>
      <c r="K5476" s="267">
        <f>J5476+1</f>
        <v>45009</v>
      </c>
      <c r="L5476" s="266">
        <f>IF(M5476&lt;=365,1,2)</f>
        <v>1</v>
      </c>
      <c r="M5476" s="266">
        <f>IF(K5476&lt;$C$1,$C$2-$C$1+1,$C$2-K5476+1)</f>
        <v>38</v>
      </c>
      <c r="N5476" s="268">
        <f>M5476/365</f>
        <v>0.10410958904109589</v>
      </c>
      <c r="O5476" s="269">
        <f>'Data and Parameter'!$E$4*'Data and Parameter'!$E$5*('Data and Parameter'!$E$6+'Data and Parameter'!$E$7)*'Data and Parameter'!$E$19*'Data and Parameter'!$E$14*'ER calculations'!N5476</f>
        <v>0.53905333080220053</v>
      </c>
    </row>
    <row r="5477" spans="1:15" ht="15">
      <c r="A5477" s="284">
        <v>5473</v>
      </c>
      <c r="B5477" s="287"/>
      <c r="C5477" s="287"/>
      <c r="D5477" s="284" t="s">
        <v>1054</v>
      </c>
      <c r="E5477" s="287"/>
      <c r="F5477" s="285" t="s">
        <v>5598</v>
      </c>
      <c r="G5477" s="266" t="s">
        <v>121</v>
      </c>
      <c r="H5477" s="266">
        <f>IF(G5477="Traditional Stove",0.1,0.2)</f>
        <v>0.1</v>
      </c>
      <c r="I5477" s="266">
        <f>YEAR(J5477)</f>
        <v>2023</v>
      </c>
      <c r="J5477" s="267">
        <v>45008</v>
      </c>
      <c r="K5477" s="267">
        <f>J5477+1</f>
        <v>45009</v>
      </c>
      <c r="L5477" s="266">
        <f>IF(M5477&lt;=365,1,2)</f>
        <v>1</v>
      </c>
      <c r="M5477" s="266">
        <f>IF(K5477&lt;$C$1,$C$2-$C$1+1,$C$2-K5477+1)</f>
        <v>38</v>
      </c>
      <c r="N5477" s="268">
        <f>M5477/365</f>
        <v>0.10410958904109589</v>
      </c>
      <c r="O5477" s="269">
        <f>'Data and Parameter'!$E$4*'Data and Parameter'!$E$5*('Data and Parameter'!$E$6+'Data and Parameter'!$E$7)*'Data and Parameter'!$E$19*'Data and Parameter'!$E$14*'ER calculations'!N5477</f>
        <v>0.53905333080220053</v>
      </c>
    </row>
    <row r="5478" spans="1:15" ht="15">
      <c r="A5478" s="284">
        <v>5474</v>
      </c>
      <c r="B5478" s="287"/>
      <c r="C5478" s="287"/>
      <c r="D5478" s="284" t="s">
        <v>588</v>
      </c>
      <c r="E5478" s="287"/>
      <c r="F5478" s="285" t="s">
        <v>5599</v>
      </c>
      <c r="G5478" s="266" t="s">
        <v>121</v>
      </c>
      <c r="H5478" s="266">
        <f>IF(G5478="Traditional Stove",0.1,0.2)</f>
        <v>0.1</v>
      </c>
      <c r="I5478" s="266">
        <f>YEAR(J5478)</f>
        <v>2023</v>
      </c>
      <c r="J5478" s="267">
        <v>45014</v>
      </c>
      <c r="K5478" s="267">
        <f>J5478+1</f>
        <v>45015</v>
      </c>
      <c r="L5478" s="266">
        <f>IF(M5478&lt;=365,1,2)</f>
        <v>1</v>
      </c>
      <c r="M5478" s="266">
        <f>IF(K5478&lt;$C$1,$C$2-$C$1+1,$C$2-K5478+1)</f>
        <v>32</v>
      </c>
      <c r="N5478" s="268">
        <f>M5478/365</f>
        <v>8.7671232876712329E-2</v>
      </c>
      <c r="O5478" s="269">
        <f>'Data and Parameter'!$E$4*'Data and Parameter'!$E$5*('Data and Parameter'!$E$6+'Data and Parameter'!$E$7)*'Data and Parameter'!$E$19*'Data and Parameter'!$E$14*'ER calculations'!N5478</f>
        <v>0.45393964699132677</v>
      </c>
    </row>
    <row r="5479" spans="1:15" ht="15">
      <c r="A5479" s="284">
        <v>5475</v>
      </c>
      <c r="B5479" s="287"/>
      <c r="C5479" s="287"/>
      <c r="D5479" s="284" t="s">
        <v>588</v>
      </c>
      <c r="E5479" s="287"/>
      <c r="F5479" s="285" t="s">
        <v>5600</v>
      </c>
      <c r="G5479" s="266" t="s">
        <v>121</v>
      </c>
      <c r="H5479" s="266">
        <f>IF(G5479="Traditional Stove",0.1,0.2)</f>
        <v>0.1</v>
      </c>
      <c r="I5479" s="266">
        <f>YEAR(J5479)</f>
        <v>2023</v>
      </c>
      <c r="J5479" s="267">
        <v>45014</v>
      </c>
      <c r="K5479" s="267">
        <f>J5479+1</f>
        <v>45015</v>
      </c>
      <c r="L5479" s="266">
        <f>IF(M5479&lt;=365,1,2)</f>
        <v>1</v>
      </c>
      <c r="M5479" s="266">
        <f>IF(K5479&lt;$C$1,$C$2-$C$1+1,$C$2-K5479+1)</f>
        <v>32</v>
      </c>
      <c r="N5479" s="268">
        <f>M5479/365</f>
        <v>8.7671232876712329E-2</v>
      </c>
      <c r="O5479" s="269">
        <f>'Data and Parameter'!$E$4*'Data and Parameter'!$E$5*('Data and Parameter'!$E$6+'Data and Parameter'!$E$7)*'Data and Parameter'!$E$19*'Data and Parameter'!$E$14*'ER calculations'!N5479</f>
        <v>0.45393964699132677</v>
      </c>
    </row>
    <row r="5480" spans="1:15" ht="15">
      <c r="A5480" s="284">
        <v>5476</v>
      </c>
      <c r="B5480" s="287"/>
      <c r="C5480" s="287"/>
      <c r="D5480" s="284" t="s">
        <v>588</v>
      </c>
      <c r="E5480" s="287"/>
      <c r="F5480" s="285" t="s">
        <v>5601</v>
      </c>
      <c r="G5480" s="266" t="s">
        <v>121</v>
      </c>
      <c r="H5480" s="266">
        <f>IF(G5480="Traditional Stove",0.1,0.2)</f>
        <v>0.1</v>
      </c>
      <c r="I5480" s="266">
        <f>YEAR(J5480)</f>
        <v>2023</v>
      </c>
      <c r="J5480" s="267">
        <v>45014</v>
      </c>
      <c r="K5480" s="267">
        <f>J5480+1</f>
        <v>45015</v>
      </c>
      <c r="L5480" s="266">
        <f>IF(M5480&lt;=365,1,2)</f>
        <v>1</v>
      </c>
      <c r="M5480" s="266">
        <f>IF(K5480&lt;$C$1,$C$2-$C$1+1,$C$2-K5480+1)</f>
        <v>32</v>
      </c>
      <c r="N5480" s="268">
        <f>M5480/365</f>
        <v>8.7671232876712329E-2</v>
      </c>
      <c r="O5480" s="269">
        <f>'Data and Parameter'!$E$4*'Data and Parameter'!$E$5*('Data and Parameter'!$E$6+'Data and Parameter'!$E$7)*'Data and Parameter'!$E$19*'Data and Parameter'!$E$14*'ER calculations'!N5480</f>
        <v>0.45393964699132677</v>
      </c>
    </row>
    <row r="5481" spans="1:15" ht="15">
      <c r="A5481" s="284">
        <v>5477</v>
      </c>
      <c r="B5481" s="287"/>
      <c r="C5481" s="287"/>
      <c r="D5481" s="284" t="s">
        <v>588</v>
      </c>
      <c r="E5481" s="287"/>
      <c r="F5481" s="285" t="s">
        <v>5602</v>
      </c>
      <c r="G5481" s="266" t="s">
        <v>121</v>
      </c>
      <c r="H5481" s="266">
        <f>IF(G5481="Traditional Stove",0.1,0.2)</f>
        <v>0.1</v>
      </c>
      <c r="I5481" s="266">
        <f>YEAR(J5481)</f>
        <v>2023</v>
      </c>
      <c r="J5481" s="267">
        <v>45014</v>
      </c>
      <c r="K5481" s="267">
        <f>J5481+1</f>
        <v>45015</v>
      </c>
      <c r="L5481" s="266">
        <f>IF(M5481&lt;=365,1,2)</f>
        <v>1</v>
      </c>
      <c r="M5481" s="266">
        <f>IF(K5481&lt;$C$1,$C$2-$C$1+1,$C$2-K5481+1)</f>
        <v>32</v>
      </c>
      <c r="N5481" s="268">
        <f>M5481/365</f>
        <v>8.7671232876712329E-2</v>
      </c>
      <c r="O5481" s="269">
        <f>'Data and Parameter'!$E$4*'Data and Parameter'!$E$5*('Data and Parameter'!$E$6+'Data and Parameter'!$E$7)*'Data and Parameter'!$E$19*'Data and Parameter'!$E$14*'ER calculations'!N5481</f>
        <v>0.45393964699132677</v>
      </c>
    </row>
    <row r="5482" spans="1:15" ht="15">
      <c r="A5482" s="284">
        <v>5478</v>
      </c>
      <c r="B5482" s="287"/>
      <c r="C5482" s="287"/>
      <c r="D5482" s="284" t="s">
        <v>588</v>
      </c>
      <c r="E5482" s="287"/>
      <c r="F5482" s="285" t="s">
        <v>5603</v>
      </c>
      <c r="G5482" s="266" t="s">
        <v>121</v>
      </c>
      <c r="H5482" s="266">
        <f>IF(G5482="Traditional Stove",0.1,0.2)</f>
        <v>0.1</v>
      </c>
      <c r="I5482" s="266">
        <f>YEAR(J5482)</f>
        <v>2023</v>
      </c>
      <c r="J5482" s="267">
        <v>45014</v>
      </c>
      <c r="K5482" s="267">
        <f>J5482+1</f>
        <v>45015</v>
      </c>
      <c r="L5482" s="266">
        <f>IF(M5482&lt;=365,1,2)</f>
        <v>1</v>
      </c>
      <c r="M5482" s="266">
        <f>IF(K5482&lt;$C$1,$C$2-$C$1+1,$C$2-K5482+1)</f>
        <v>32</v>
      </c>
      <c r="N5482" s="268">
        <f>M5482/365</f>
        <v>8.7671232876712329E-2</v>
      </c>
      <c r="O5482" s="269">
        <f>'Data and Parameter'!$E$4*'Data and Parameter'!$E$5*('Data and Parameter'!$E$6+'Data and Parameter'!$E$7)*'Data and Parameter'!$E$19*'Data and Parameter'!$E$14*'ER calculations'!N5482</f>
        <v>0.45393964699132677</v>
      </c>
    </row>
    <row r="5483" spans="1:15" ht="15">
      <c r="A5483" s="284">
        <v>5479</v>
      </c>
      <c r="B5483" s="287"/>
      <c r="C5483" s="287"/>
      <c r="D5483" s="284" t="s">
        <v>588</v>
      </c>
      <c r="E5483" s="287"/>
      <c r="F5483" s="285" t="s">
        <v>5604</v>
      </c>
      <c r="G5483" s="266" t="s">
        <v>121</v>
      </c>
      <c r="H5483" s="266">
        <f>IF(G5483="Traditional Stove",0.1,0.2)</f>
        <v>0.1</v>
      </c>
      <c r="I5483" s="266">
        <f>YEAR(J5483)</f>
        <v>2023</v>
      </c>
      <c r="J5483" s="267">
        <v>45014</v>
      </c>
      <c r="K5483" s="267">
        <f>J5483+1</f>
        <v>45015</v>
      </c>
      <c r="L5483" s="266">
        <f>IF(M5483&lt;=365,1,2)</f>
        <v>1</v>
      </c>
      <c r="M5483" s="266">
        <f>IF(K5483&lt;$C$1,$C$2-$C$1+1,$C$2-K5483+1)</f>
        <v>32</v>
      </c>
      <c r="N5483" s="268">
        <f>M5483/365</f>
        <v>8.7671232876712329E-2</v>
      </c>
      <c r="O5483" s="269">
        <f>'Data and Parameter'!$E$4*'Data and Parameter'!$E$5*('Data and Parameter'!$E$6+'Data and Parameter'!$E$7)*'Data and Parameter'!$E$19*'Data and Parameter'!$E$14*'ER calculations'!N5483</f>
        <v>0.45393964699132677</v>
      </c>
    </row>
    <row r="5484" spans="1:15" ht="15">
      <c r="A5484" s="284">
        <v>5480</v>
      </c>
      <c r="B5484" s="287"/>
      <c r="C5484" s="287"/>
      <c r="D5484" s="284" t="s">
        <v>588</v>
      </c>
      <c r="E5484" s="287"/>
      <c r="F5484" s="285" t="s">
        <v>5605</v>
      </c>
      <c r="G5484" s="266" t="s">
        <v>121</v>
      </c>
      <c r="H5484" s="266">
        <f>IF(G5484="Traditional Stove",0.1,0.2)</f>
        <v>0.1</v>
      </c>
      <c r="I5484" s="266">
        <f>YEAR(J5484)</f>
        <v>2023</v>
      </c>
      <c r="J5484" s="267">
        <v>45014</v>
      </c>
      <c r="K5484" s="267">
        <f>J5484+1</f>
        <v>45015</v>
      </c>
      <c r="L5484" s="266">
        <f>IF(M5484&lt;=365,1,2)</f>
        <v>1</v>
      </c>
      <c r="M5484" s="266">
        <f>IF(K5484&lt;$C$1,$C$2-$C$1+1,$C$2-K5484+1)</f>
        <v>32</v>
      </c>
      <c r="N5484" s="268">
        <f>M5484/365</f>
        <v>8.7671232876712329E-2</v>
      </c>
      <c r="O5484" s="269">
        <f>'Data and Parameter'!$E$4*'Data and Parameter'!$E$5*('Data and Parameter'!$E$6+'Data and Parameter'!$E$7)*'Data and Parameter'!$E$19*'Data and Parameter'!$E$14*'ER calculations'!N5484</f>
        <v>0.45393964699132677</v>
      </c>
    </row>
    <row r="5485" spans="1:15" ht="15">
      <c r="A5485" s="284">
        <v>5481</v>
      </c>
      <c r="B5485" s="287"/>
      <c r="C5485" s="287"/>
      <c r="D5485" s="284" t="s">
        <v>588</v>
      </c>
      <c r="E5485" s="287"/>
      <c r="F5485" s="285" t="s">
        <v>5606</v>
      </c>
      <c r="G5485" s="266" t="s">
        <v>121</v>
      </c>
      <c r="H5485" s="266">
        <f>IF(G5485="Traditional Stove",0.1,0.2)</f>
        <v>0.1</v>
      </c>
      <c r="I5485" s="266">
        <f>YEAR(J5485)</f>
        <v>2023</v>
      </c>
      <c r="J5485" s="267">
        <v>45014</v>
      </c>
      <c r="K5485" s="267">
        <f>J5485+1</f>
        <v>45015</v>
      </c>
      <c r="L5485" s="266">
        <f>IF(M5485&lt;=365,1,2)</f>
        <v>1</v>
      </c>
      <c r="M5485" s="266">
        <f>IF(K5485&lt;$C$1,$C$2-$C$1+1,$C$2-K5485+1)</f>
        <v>32</v>
      </c>
      <c r="N5485" s="268">
        <f>M5485/365</f>
        <v>8.7671232876712329E-2</v>
      </c>
      <c r="O5485" s="269">
        <f>'Data and Parameter'!$E$4*'Data and Parameter'!$E$5*('Data and Parameter'!$E$6+'Data and Parameter'!$E$7)*'Data and Parameter'!$E$19*'Data and Parameter'!$E$14*'ER calculations'!N5485</f>
        <v>0.45393964699132677</v>
      </c>
    </row>
    <row r="5486" spans="1:15" ht="15">
      <c r="A5486" s="284">
        <v>5482</v>
      </c>
      <c r="B5486" s="287"/>
      <c r="C5486" s="287"/>
      <c r="D5486" s="284" t="s">
        <v>588</v>
      </c>
      <c r="E5486" s="287"/>
      <c r="F5486" s="285" t="s">
        <v>5607</v>
      </c>
      <c r="G5486" s="266" t="s">
        <v>121</v>
      </c>
      <c r="H5486" s="266">
        <f>IF(G5486="Traditional Stove",0.1,0.2)</f>
        <v>0.1</v>
      </c>
      <c r="I5486" s="266">
        <f>YEAR(J5486)</f>
        <v>2023</v>
      </c>
      <c r="J5486" s="267">
        <v>45014</v>
      </c>
      <c r="K5486" s="267">
        <f>J5486+1</f>
        <v>45015</v>
      </c>
      <c r="L5486" s="266">
        <f>IF(M5486&lt;=365,1,2)</f>
        <v>1</v>
      </c>
      <c r="M5486" s="266">
        <f>IF(K5486&lt;$C$1,$C$2-$C$1+1,$C$2-K5486+1)</f>
        <v>32</v>
      </c>
      <c r="N5486" s="268">
        <f>M5486/365</f>
        <v>8.7671232876712329E-2</v>
      </c>
      <c r="O5486" s="269">
        <f>'Data and Parameter'!$E$4*'Data and Parameter'!$E$5*('Data and Parameter'!$E$6+'Data and Parameter'!$E$7)*'Data and Parameter'!$E$19*'Data and Parameter'!$E$14*'ER calculations'!N5486</f>
        <v>0.45393964699132677</v>
      </c>
    </row>
    <row r="5487" spans="1:15" ht="15">
      <c r="A5487" s="284">
        <v>5483</v>
      </c>
      <c r="B5487" s="287"/>
      <c r="C5487" s="287"/>
      <c r="D5487" s="284" t="s">
        <v>588</v>
      </c>
      <c r="E5487" s="287"/>
      <c r="F5487" s="285" t="s">
        <v>5608</v>
      </c>
      <c r="G5487" s="266" t="s">
        <v>121</v>
      </c>
      <c r="H5487" s="266">
        <f>IF(G5487="Traditional Stove",0.1,0.2)</f>
        <v>0.1</v>
      </c>
      <c r="I5487" s="266">
        <f>YEAR(J5487)</f>
        <v>2023</v>
      </c>
      <c r="J5487" s="267">
        <v>45014</v>
      </c>
      <c r="K5487" s="267">
        <f>J5487+1</f>
        <v>45015</v>
      </c>
      <c r="L5487" s="266">
        <f>IF(M5487&lt;=365,1,2)</f>
        <v>1</v>
      </c>
      <c r="M5487" s="266">
        <f>IF(K5487&lt;$C$1,$C$2-$C$1+1,$C$2-K5487+1)</f>
        <v>32</v>
      </c>
      <c r="N5487" s="268">
        <f>M5487/365</f>
        <v>8.7671232876712329E-2</v>
      </c>
      <c r="O5487" s="269">
        <f>'Data and Parameter'!$E$4*'Data and Parameter'!$E$5*('Data and Parameter'!$E$6+'Data and Parameter'!$E$7)*'Data and Parameter'!$E$19*'Data and Parameter'!$E$14*'ER calculations'!N5487</f>
        <v>0.45393964699132677</v>
      </c>
    </row>
    <row r="5488" spans="1:15" ht="15">
      <c r="A5488" s="284">
        <v>5484</v>
      </c>
      <c r="B5488" s="287"/>
      <c r="C5488" s="287"/>
      <c r="D5488" s="284" t="s">
        <v>588</v>
      </c>
      <c r="E5488" s="287"/>
      <c r="F5488" s="285" t="s">
        <v>5609</v>
      </c>
      <c r="G5488" s="266" t="s">
        <v>121</v>
      </c>
      <c r="H5488" s="266">
        <f>IF(G5488="Traditional Stove",0.1,0.2)</f>
        <v>0.1</v>
      </c>
      <c r="I5488" s="266">
        <f>YEAR(J5488)</f>
        <v>2023</v>
      </c>
      <c r="J5488" s="267">
        <v>45014</v>
      </c>
      <c r="K5488" s="267">
        <f>J5488+1</f>
        <v>45015</v>
      </c>
      <c r="L5488" s="266">
        <f>IF(M5488&lt;=365,1,2)</f>
        <v>1</v>
      </c>
      <c r="M5488" s="266">
        <f>IF(K5488&lt;$C$1,$C$2-$C$1+1,$C$2-K5488+1)</f>
        <v>32</v>
      </c>
      <c r="N5488" s="268">
        <f>M5488/365</f>
        <v>8.7671232876712329E-2</v>
      </c>
      <c r="O5488" s="269">
        <f>'Data and Parameter'!$E$4*'Data and Parameter'!$E$5*('Data and Parameter'!$E$6+'Data and Parameter'!$E$7)*'Data and Parameter'!$E$19*'Data and Parameter'!$E$14*'ER calculations'!N5488</f>
        <v>0.45393964699132677</v>
      </c>
    </row>
    <row r="5489" spans="1:15" ht="15">
      <c r="A5489" s="284">
        <v>5485</v>
      </c>
      <c r="B5489" s="287"/>
      <c r="C5489" s="287"/>
      <c r="D5489" s="284" t="s">
        <v>119</v>
      </c>
      <c r="E5489" s="287"/>
      <c r="F5489" s="285" t="s">
        <v>5610</v>
      </c>
      <c r="G5489" s="266" t="s">
        <v>121</v>
      </c>
      <c r="H5489" s="266">
        <f>IF(G5489="Traditional Stove",0.1,0.2)</f>
        <v>0.1</v>
      </c>
      <c r="I5489" s="266">
        <f>YEAR(J5489)</f>
        <v>2023</v>
      </c>
      <c r="J5489" s="267">
        <v>44968</v>
      </c>
      <c r="K5489" s="267">
        <f>J5489+1</f>
        <v>44969</v>
      </c>
      <c r="L5489" s="266">
        <f>IF(M5489&lt;=365,1,2)</f>
        <v>1</v>
      </c>
      <c r="M5489" s="266">
        <f>IF(K5489&lt;$C$1,$C$2-$C$1+1,$C$2-K5489+1)</f>
        <v>78</v>
      </c>
      <c r="N5489" s="268">
        <f>M5489/365</f>
        <v>0.21369863013698631</v>
      </c>
      <c r="O5489" s="269">
        <f>'Data and Parameter'!$E$4*'Data and Parameter'!$E$5*('Data and Parameter'!$E$6+'Data and Parameter'!$E$7)*'Data and Parameter'!$E$19*'Data and Parameter'!$E$14*'ER calculations'!N5489</f>
        <v>1.1064778895413589</v>
      </c>
    </row>
    <row r="5490" spans="1:15" ht="15">
      <c r="A5490" s="284">
        <v>5486</v>
      </c>
      <c r="B5490" s="287"/>
      <c r="C5490" s="287"/>
      <c r="D5490" s="284" t="s">
        <v>588</v>
      </c>
      <c r="E5490" s="287"/>
      <c r="F5490" s="285" t="s">
        <v>5611</v>
      </c>
      <c r="G5490" s="266" t="s">
        <v>121</v>
      </c>
      <c r="H5490" s="266">
        <f>IF(G5490="Traditional Stove",0.1,0.2)</f>
        <v>0.1</v>
      </c>
      <c r="I5490" s="266">
        <f>YEAR(J5490)</f>
        <v>2023</v>
      </c>
      <c r="J5490" s="267">
        <v>45014</v>
      </c>
      <c r="K5490" s="267">
        <f>J5490+1</f>
        <v>45015</v>
      </c>
      <c r="L5490" s="266">
        <f>IF(M5490&lt;=365,1,2)</f>
        <v>1</v>
      </c>
      <c r="M5490" s="266">
        <f>IF(K5490&lt;$C$1,$C$2-$C$1+1,$C$2-K5490+1)</f>
        <v>32</v>
      </c>
      <c r="N5490" s="268">
        <f>M5490/365</f>
        <v>8.7671232876712329E-2</v>
      </c>
      <c r="O5490" s="269">
        <f>'Data and Parameter'!$E$4*'Data and Parameter'!$E$5*('Data and Parameter'!$E$6+'Data and Parameter'!$E$7)*'Data and Parameter'!$E$19*'Data and Parameter'!$E$14*'ER calculations'!N5490</f>
        <v>0.45393964699132677</v>
      </c>
    </row>
    <row r="5491" spans="1:15" ht="15">
      <c r="A5491" s="284">
        <v>5487</v>
      </c>
      <c r="B5491" s="287"/>
      <c r="C5491" s="287"/>
      <c r="D5491" s="284" t="s">
        <v>588</v>
      </c>
      <c r="E5491" s="287"/>
      <c r="F5491" s="285" t="s">
        <v>5612</v>
      </c>
      <c r="G5491" s="266" t="s">
        <v>121</v>
      </c>
      <c r="H5491" s="266">
        <f>IF(G5491="Traditional Stove",0.1,0.2)</f>
        <v>0.1</v>
      </c>
      <c r="I5491" s="266">
        <f>YEAR(J5491)</f>
        <v>2023</v>
      </c>
      <c r="J5491" s="267">
        <v>45014</v>
      </c>
      <c r="K5491" s="267">
        <f>J5491+1</f>
        <v>45015</v>
      </c>
      <c r="L5491" s="266">
        <f>IF(M5491&lt;=365,1,2)</f>
        <v>1</v>
      </c>
      <c r="M5491" s="266">
        <f>IF(K5491&lt;$C$1,$C$2-$C$1+1,$C$2-K5491+1)</f>
        <v>32</v>
      </c>
      <c r="N5491" s="268">
        <f>M5491/365</f>
        <v>8.7671232876712329E-2</v>
      </c>
      <c r="O5491" s="269">
        <f>'Data and Parameter'!$E$4*'Data and Parameter'!$E$5*('Data and Parameter'!$E$6+'Data and Parameter'!$E$7)*'Data and Parameter'!$E$19*'Data and Parameter'!$E$14*'ER calculations'!N5491</f>
        <v>0.45393964699132677</v>
      </c>
    </row>
    <row r="5492" spans="1:15" ht="15">
      <c r="A5492" s="284">
        <v>5488</v>
      </c>
      <c r="B5492" s="287"/>
      <c r="C5492" s="287"/>
      <c r="D5492" s="284" t="s">
        <v>588</v>
      </c>
      <c r="E5492" s="287"/>
      <c r="F5492" s="285" t="s">
        <v>5613</v>
      </c>
      <c r="G5492" s="266" t="s">
        <v>121</v>
      </c>
      <c r="H5492" s="266">
        <f>IF(G5492="Traditional Stove",0.1,0.2)</f>
        <v>0.1</v>
      </c>
      <c r="I5492" s="266">
        <f>YEAR(J5492)</f>
        <v>2023</v>
      </c>
      <c r="J5492" s="267">
        <v>45014</v>
      </c>
      <c r="K5492" s="267">
        <f>J5492+1</f>
        <v>45015</v>
      </c>
      <c r="L5492" s="266">
        <f>IF(M5492&lt;=365,1,2)</f>
        <v>1</v>
      </c>
      <c r="M5492" s="266">
        <f>IF(K5492&lt;$C$1,$C$2-$C$1+1,$C$2-K5492+1)</f>
        <v>32</v>
      </c>
      <c r="N5492" s="268">
        <f>M5492/365</f>
        <v>8.7671232876712329E-2</v>
      </c>
      <c r="O5492" s="269">
        <f>'Data and Parameter'!$E$4*'Data and Parameter'!$E$5*('Data and Parameter'!$E$6+'Data and Parameter'!$E$7)*'Data and Parameter'!$E$19*'Data and Parameter'!$E$14*'ER calculations'!N5492</f>
        <v>0.45393964699132677</v>
      </c>
    </row>
    <row r="5493" spans="1:15" ht="15">
      <c r="A5493" s="284">
        <v>5489</v>
      </c>
      <c r="B5493" s="287"/>
      <c r="C5493" s="287"/>
      <c r="D5493" s="284" t="s">
        <v>588</v>
      </c>
      <c r="E5493" s="287"/>
      <c r="F5493" s="285" t="s">
        <v>5614</v>
      </c>
      <c r="G5493" s="266" t="s">
        <v>121</v>
      </c>
      <c r="H5493" s="266">
        <f>IF(G5493="Traditional Stove",0.1,0.2)</f>
        <v>0.1</v>
      </c>
      <c r="I5493" s="266">
        <f>YEAR(J5493)</f>
        <v>2023</v>
      </c>
      <c r="J5493" s="267">
        <v>45014</v>
      </c>
      <c r="K5493" s="267">
        <f>J5493+1</f>
        <v>45015</v>
      </c>
      <c r="L5493" s="266">
        <f>IF(M5493&lt;=365,1,2)</f>
        <v>1</v>
      </c>
      <c r="M5493" s="266">
        <f>IF(K5493&lt;$C$1,$C$2-$C$1+1,$C$2-K5493+1)</f>
        <v>32</v>
      </c>
      <c r="N5493" s="268">
        <f>M5493/365</f>
        <v>8.7671232876712329E-2</v>
      </c>
      <c r="O5493" s="269">
        <f>'Data and Parameter'!$E$4*'Data and Parameter'!$E$5*('Data and Parameter'!$E$6+'Data and Parameter'!$E$7)*'Data and Parameter'!$E$19*'Data and Parameter'!$E$14*'ER calculations'!N5493</f>
        <v>0.45393964699132677</v>
      </c>
    </row>
    <row r="5494" spans="1:15" ht="15">
      <c r="A5494" s="284">
        <v>5490</v>
      </c>
      <c r="B5494" s="287"/>
      <c r="C5494" s="287"/>
      <c r="D5494" s="284" t="s">
        <v>588</v>
      </c>
      <c r="E5494" s="287"/>
      <c r="F5494" s="285" t="s">
        <v>5615</v>
      </c>
      <c r="G5494" s="266" t="s">
        <v>121</v>
      </c>
      <c r="H5494" s="266">
        <f>IF(G5494="Traditional Stove",0.1,0.2)</f>
        <v>0.1</v>
      </c>
      <c r="I5494" s="266">
        <f>YEAR(J5494)</f>
        <v>2023</v>
      </c>
      <c r="J5494" s="267">
        <v>45014</v>
      </c>
      <c r="K5494" s="267">
        <f>J5494+1</f>
        <v>45015</v>
      </c>
      <c r="L5494" s="266">
        <f>IF(M5494&lt;=365,1,2)</f>
        <v>1</v>
      </c>
      <c r="M5494" s="266">
        <f>IF(K5494&lt;$C$1,$C$2-$C$1+1,$C$2-K5494+1)</f>
        <v>32</v>
      </c>
      <c r="N5494" s="268">
        <f>M5494/365</f>
        <v>8.7671232876712329E-2</v>
      </c>
      <c r="O5494" s="269">
        <f>'Data and Parameter'!$E$4*'Data and Parameter'!$E$5*('Data and Parameter'!$E$6+'Data and Parameter'!$E$7)*'Data and Parameter'!$E$19*'Data and Parameter'!$E$14*'ER calculations'!N5494</f>
        <v>0.45393964699132677</v>
      </c>
    </row>
    <row r="5495" spans="1:15" ht="15">
      <c r="A5495" s="284">
        <v>5491</v>
      </c>
      <c r="B5495" s="287"/>
      <c r="C5495" s="287"/>
      <c r="D5495" s="284" t="s">
        <v>119</v>
      </c>
      <c r="E5495" s="287"/>
      <c r="F5495" s="285" t="s">
        <v>5616</v>
      </c>
      <c r="G5495" s="266" t="s">
        <v>121</v>
      </c>
      <c r="H5495" s="266">
        <f>IF(G5495="Traditional Stove",0.1,0.2)</f>
        <v>0.1</v>
      </c>
      <c r="I5495" s="266">
        <f>YEAR(J5495)</f>
        <v>2023</v>
      </c>
      <c r="J5495" s="267">
        <v>44968</v>
      </c>
      <c r="K5495" s="267">
        <f>J5495+1</f>
        <v>44969</v>
      </c>
      <c r="L5495" s="266">
        <f>IF(M5495&lt;=365,1,2)</f>
        <v>1</v>
      </c>
      <c r="M5495" s="266">
        <f>IF(K5495&lt;$C$1,$C$2-$C$1+1,$C$2-K5495+1)</f>
        <v>78</v>
      </c>
      <c r="N5495" s="268">
        <f>M5495/365</f>
        <v>0.21369863013698631</v>
      </c>
      <c r="O5495" s="269">
        <f>'Data and Parameter'!$E$4*'Data and Parameter'!$E$5*('Data and Parameter'!$E$6+'Data and Parameter'!$E$7)*'Data and Parameter'!$E$19*'Data and Parameter'!$E$14*'ER calculations'!N5495</f>
        <v>1.1064778895413589</v>
      </c>
    </row>
    <row r="5496" spans="1:15" ht="15">
      <c r="A5496" s="284">
        <v>5492</v>
      </c>
      <c r="B5496" s="287"/>
      <c r="C5496" s="287"/>
      <c r="D5496" s="284" t="s">
        <v>588</v>
      </c>
      <c r="E5496" s="287"/>
      <c r="F5496" s="285" t="s">
        <v>5617</v>
      </c>
      <c r="G5496" s="266" t="s">
        <v>121</v>
      </c>
      <c r="H5496" s="266">
        <f>IF(G5496="Traditional Stove",0.1,0.2)</f>
        <v>0.1</v>
      </c>
      <c r="I5496" s="266">
        <f>YEAR(J5496)</f>
        <v>2023</v>
      </c>
      <c r="J5496" s="267">
        <v>45014</v>
      </c>
      <c r="K5496" s="267">
        <f>J5496+1</f>
        <v>45015</v>
      </c>
      <c r="L5496" s="266">
        <f>IF(M5496&lt;=365,1,2)</f>
        <v>1</v>
      </c>
      <c r="M5496" s="266">
        <f>IF(K5496&lt;$C$1,$C$2-$C$1+1,$C$2-K5496+1)</f>
        <v>32</v>
      </c>
      <c r="N5496" s="268">
        <f>M5496/365</f>
        <v>8.7671232876712329E-2</v>
      </c>
      <c r="O5496" s="269">
        <f>'Data and Parameter'!$E$4*'Data and Parameter'!$E$5*('Data and Parameter'!$E$6+'Data and Parameter'!$E$7)*'Data and Parameter'!$E$19*'Data and Parameter'!$E$14*'ER calculations'!N5496</f>
        <v>0.45393964699132677</v>
      </c>
    </row>
    <row r="5497" spans="1:15" ht="15">
      <c r="A5497" s="284">
        <v>5493</v>
      </c>
      <c r="B5497" s="287"/>
      <c r="C5497" s="287"/>
      <c r="D5497" s="284" t="s">
        <v>119</v>
      </c>
      <c r="E5497" s="287"/>
      <c r="F5497" s="285" t="s">
        <v>5618</v>
      </c>
      <c r="G5497" s="266" t="s">
        <v>121</v>
      </c>
      <c r="H5497" s="266">
        <f>IF(G5497="Traditional Stove",0.1,0.2)</f>
        <v>0.1</v>
      </c>
      <c r="I5497" s="266">
        <f>YEAR(J5497)</f>
        <v>2023</v>
      </c>
      <c r="J5497" s="267">
        <v>44969</v>
      </c>
      <c r="K5497" s="267">
        <f>J5497+1</f>
        <v>44970</v>
      </c>
      <c r="L5497" s="266">
        <f>IF(M5497&lt;=365,1,2)</f>
        <v>1</v>
      </c>
      <c r="M5497" s="266">
        <f>IF(K5497&lt;$C$1,$C$2-$C$1+1,$C$2-K5497+1)</f>
        <v>77</v>
      </c>
      <c r="N5497" s="268">
        <f>M5497/365</f>
        <v>0.21095890410958903</v>
      </c>
      <c r="O5497" s="269">
        <f>'Data and Parameter'!$E$4*'Data and Parameter'!$E$5*('Data and Parameter'!$E$6+'Data and Parameter'!$E$7)*'Data and Parameter'!$E$19*'Data and Parameter'!$E$14*'ER calculations'!N5497</f>
        <v>1.0922922755728799</v>
      </c>
    </row>
    <row r="5498" spans="1:15" ht="15">
      <c r="A5498" s="284">
        <v>5494</v>
      </c>
      <c r="B5498" s="287"/>
      <c r="C5498" s="287"/>
      <c r="D5498" s="284" t="s">
        <v>119</v>
      </c>
      <c r="E5498" s="287"/>
      <c r="F5498" s="285" t="s">
        <v>5619</v>
      </c>
      <c r="G5498" s="266" t="s">
        <v>121</v>
      </c>
      <c r="H5498" s="266">
        <f>IF(G5498="Traditional Stove",0.1,0.2)</f>
        <v>0.1</v>
      </c>
      <c r="I5498" s="266">
        <f>YEAR(J5498)</f>
        <v>2023</v>
      </c>
      <c r="J5498" s="267">
        <v>44969</v>
      </c>
      <c r="K5498" s="267">
        <f>J5498+1</f>
        <v>44970</v>
      </c>
      <c r="L5498" s="266">
        <f>IF(M5498&lt;=365,1,2)</f>
        <v>1</v>
      </c>
      <c r="M5498" s="266">
        <f>IF(K5498&lt;$C$1,$C$2-$C$1+1,$C$2-K5498+1)</f>
        <v>77</v>
      </c>
      <c r="N5498" s="268">
        <f>M5498/365</f>
        <v>0.21095890410958903</v>
      </c>
      <c r="O5498" s="269">
        <f>'Data and Parameter'!$E$4*'Data and Parameter'!$E$5*('Data and Parameter'!$E$6+'Data and Parameter'!$E$7)*'Data and Parameter'!$E$19*'Data and Parameter'!$E$14*'ER calculations'!N5498</f>
        <v>1.0922922755728799</v>
      </c>
    </row>
    <row r="5499" spans="1:15" ht="15">
      <c r="A5499" s="284">
        <v>5495</v>
      </c>
      <c r="B5499" s="287"/>
      <c r="C5499" s="287"/>
      <c r="D5499" s="284" t="s">
        <v>588</v>
      </c>
      <c r="E5499" s="287"/>
      <c r="F5499" s="285" t="s">
        <v>5620</v>
      </c>
      <c r="G5499" s="266" t="s">
        <v>121</v>
      </c>
      <c r="H5499" s="266">
        <f>IF(G5499="Traditional Stove",0.1,0.2)</f>
        <v>0.1</v>
      </c>
      <c r="I5499" s="266">
        <f>YEAR(J5499)</f>
        <v>2023</v>
      </c>
      <c r="J5499" s="267">
        <v>45014</v>
      </c>
      <c r="K5499" s="267">
        <f>J5499+1</f>
        <v>45015</v>
      </c>
      <c r="L5499" s="266">
        <f>IF(M5499&lt;=365,1,2)</f>
        <v>1</v>
      </c>
      <c r="M5499" s="266">
        <f>IF(K5499&lt;$C$1,$C$2-$C$1+1,$C$2-K5499+1)</f>
        <v>32</v>
      </c>
      <c r="N5499" s="268">
        <f>M5499/365</f>
        <v>8.7671232876712329E-2</v>
      </c>
      <c r="O5499" s="269">
        <f>'Data and Parameter'!$E$4*'Data and Parameter'!$E$5*('Data and Parameter'!$E$6+'Data and Parameter'!$E$7)*'Data and Parameter'!$E$19*'Data and Parameter'!$E$14*'ER calculations'!N5499</f>
        <v>0.45393964699132677</v>
      </c>
    </row>
    <row r="5500" spans="1:15" ht="15">
      <c r="A5500" s="284">
        <v>5496</v>
      </c>
      <c r="B5500" s="287"/>
      <c r="C5500" s="287"/>
      <c r="D5500" s="284" t="s">
        <v>119</v>
      </c>
      <c r="E5500" s="287"/>
      <c r="F5500" s="285" t="s">
        <v>5621</v>
      </c>
      <c r="G5500" s="266" t="s">
        <v>121</v>
      </c>
      <c r="H5500" s="266">
        <f>IF(G5500="Traditional Stove",0.1,0.2)</f>
        <v>0.1</v>
      </c>
      <c r="I5500" s="266">
        <f>YEAR(J5500)</f>
        <v>2023</v>
      </c>
      <c r="J5500" s="267">
        <v>44969</v>
      </c>
      <c r="K5500" s="267">
        <f>J5500+1</f>
        <v>44970</v>
      </c>
      <c r="L5500" s="266">
        <f>IF(M5500&lt;=365,1,2)</f>
        <v>1</v>
      </c>
      <c r="M5500" s="266">
        <f>IF(K5500&lt;$C$1,$C$2-$C$1+1,$C$2-K5500+1)</f>
        <v>77</v>
      </c>
      <c r="N5500" s="268">
        <f>M5500/365</f>
        <v>0.21095890410958903</v>
      </c>
      <c r="O5500" s="269">
        <f>'Data and Parameter'!$E$4*'Data and Parameter'!$E$5*('Data and Parameter'!$E$6+'Data and Parameter'!$E$7)*'Data and Parameter'!$E$19*'Data and Parameter'!$E$14*'ER calculations'!N5500</f>
        <v>1.0922922755728799</v>
      </c>
    </row>
    <row r="5501" spans="1:15" ht="15">
      <c r="A5501" s="284">
        <v>5497</v>
      </c>
      <c r="B5501" s="287"/>
      <c r="C5501" s="287"/>
      <c r="D5501" s="284" t="s">
        <v>588</v>
      </c>
      <c r="E5501" s="287"/>
      <c r="F5501" s="285" t="s">
        <v>5622</v>
      </c>
      <c r="G5501" s="266" t="s">
        <v>121</v>
      </c>
      <c r="H5501" s="266">
        <f>IF(G5501="Traditional Stove",0.1,0.2)</f>
        <v>0.1</v>
      </c>
      <c r="I5501" s="266">
        <f>YEAR(J5501)</f>
        <v>2023</v>
      </c>
      <c r="J5501" s="267">
        <v>45014</v>
      </c>
      <c r="K5501" s="267">
        <f>J5501+1</f>
        <v>45015</v>
      </c>
      <c r="L5501" s="266">
        <f>IF(M5501&lt;=365,1,2)</f>
        <v>1</v>
      </c>
      <c r="M5501" s="266">
        <f>IF(K5501&lt;$C$1,$C$2-$C$1+1,$C$2-K5501+1)</f>
        <v>32</v>
      </c>
      <c r="N5501" s="268">
        <f>M5501/365</f>
        <v>8.7671232876712329E-2</v>
      </c>
      <c r="O5501" s="269">
        <f>'Data and Parameter'!$E$4*'Data and Parameter'!$E$5*('Data and Parameter'!$E$6+'Data and Parameter'!$E$7)*'Data and Parameter'!$E$19*'Data and Parameter'!$E$14*'ER calculations'!N5501</f>
        <v>0.45393964699132677</v>
      </c>
    </row>
    <row r="5502" spans="1:15" ht="15">
      <c r="A5502" s="284">
        <v>5498</v>
      </c>
      <c r="B5502" s="287"/>
      <c r="C5502" s="287"/>
      <c r="D5502" s="284" t="s">
        <v>119</v>
      </c>
      <c r="E5502" s="287"/>
      <c r="F5502" s="285" t="s">
        <v>5623</v>
      </c>
      <c r="G5502" s="266" t="s">
        <v>121</v>
      </c>
      <c r="H5502" s="266">
        <f>IF(G5502="Traditional Stove",0.1,0.2)</f>
        <v>0.1</v>
      </c>
      <c r="I5502" s="266">
        <f>YEAR(J5502)</f>
        <v>2023</v>
      </c>
      <c r="J5502" s="267">
        <v>44969</v>
      </c>
      <c r="K5502" s="267">
        <f>J5502+1</f>
        <v>44970</v>
      </c>
      <c r="L5502" s="266">
        <f>IF(M5502&lt;=365,1,2)</f>
        <v>1</v>
      </c>
      <c r="M5502" s="266">
        <f>IF(K5502&lt;$C$1,$C$2-$C$1+1,$C$2-K5502+1)</f>
        <v>77</v>
      </c>
      <c r="N5502" s="268">
        <f>M5502/365</f>
        <v>0.21095890410958903</v>
      </c>
      <c r="O5502" s="269">
        <f>'Data and Parameter'!$E$4*'Data and Parameter'!$E$5*('Data and Parameter'!$E$6+'Data and Parameter'!$E$7)*'Data and Parameter'!$E$19*'Data and Parameter'!$E$14*'ER calculations'!N5502</f>
        <v>1.0922922755728799</v>
      </c>
    </row>
    <row r="5503" spans="1:15" ht="15">
      <c r="A5503" s="284">
        <v>5499</v>
      </c>
      <c r="B5503" s="287"/>
      <c r="C5503" s="287"/>
      <c r="D5503" s="284" t="s">
        <v>588</v>
      </c>
      <c r="E5503" s="287"/>
      <c r="F5503" s="285" t="s">
        <v>5624</v>
      </c>
      <c r="G5503" s="266" t="s">
        <v>121</v>
      </c>
      <c r="H5503" s="266">
        <f>IF(G5503="Traditional Stove",0.1,0.2)</f>
        <v>0.1</v>
      </c>
      <c r="I5503" s="266">
        <f>YEAR(J5503)</f>
        <v>2023</v>
      </c>
      <c r="J5503" s="267">
        <v>45014</v>
      </c>
      <c r="K5503" s="267">
        <f>J5503+1</f>
        <v>45015</v>
      </c>
      <c r="L5503" s="266">
        <f>IF(M5503&lt;=365,1,2)</f>
        <v>1</v>
      </c>
      <c r="M5503" s="266">
        <f>IF(K5503&lt;$C$1,$C$2-$C$1+1,$C$2-K5503+1)</f>
        <v>32</v>
      </c>
      <c r="N5503" s="268">
        <f>M5503/365</f>
        <v>8.7671232876712329E-2</v>
      </c>
      <c r="O5503" s="269">
        <f>'Data and Parameter'!$E$4*'Data and Parameter'!$E$5*('Data and Parameter'!$E$6+'Data and Parameter'!$E$7)*'Data and Parameter'!$E$19*'Data and Parameter'!$E$14*'ER calculations'!N5503</f>
        <v>0.45393964699132677</v>
      </c>
    </row>
    <row r="5504" spans="1:15" ht="15">
      <c r="A5504" s="284">
        <v>5500</v>
      </c>
      <c r="B5504" s="287"/>
      <c r="C5504" s="287"/>
      <c r="D5504" s="284" t="s">
        <v>119</v>
      </c>
      <c r="E5504" s="287"/>
      <c r="F5504" s="285" t="s">
        <v>5625</v>
      </c>
      <c r="G5504" s="266" t="s">
        <v>121</v>
      </c>
      <c r="H5504" s="266">
        <f>IF(G5504="Traditional Stove",0.1,0.2)</f>
        <v>0.1</v>
      </c>
      <c r="I5504" s="266">
        <f>YEAR(J5504)</f>
        <v>2023</v>
      </c>
      <c r="J5504" s="267">
        <v>44969</v>
      </c>
      <c r="K5504" s="267">
        <f>J5504+1</f>
        <v>44970</v>
      </c>
      <c r="L5504" s="266">
        <f>IF(M5504&lt;=365,1,2)</f>
        <v>1</v>
      </c>
      <c r="M5504" s="266">
        <f>IF(K5504&lt;$C$1,$C$2-$C$1+1,$C$2-K5504+1)</f>
        <v>77</v>
      </c>
      <c r="N5504" s="268">
        <f>M5504/365</f>
        <v>0.21095890410958903</v>
      </c>
      <c r="O5504" s="269">
        <f>'Data and Parameter'!$E$4*'Data and Parameter'!$E$5*('Data and Parameter'!$E$6+'Data and Parameter'!$E$7)*'Data and Parameter'!$E$19*'Data and Parameter'!$E$14*'ER calculations'!N5504</f>
        <v>1.0922922755728799</v>
      </c>
    </row>
    <row r="5505" spans="1:15" ht="15">
      <c r="A5505" s="284">
        <v>5501</v>
      </c>
      <c r="B5505" s="287"/>
      <c r="C5505" s="287"/>
      <c r="D5505" s="284" t="s">
        <v>119</v>
      </c>
      <c r="E5505" s="287"/>
      <c r="F5505" s="285" t="s">
        <v>5626</v>
      </c>
      <c r="G5505" s="266" t="s">
        <v>121</v>
      </c>
      <c r="H5505" s="266">
        <f>IF(G5505="Traditional Stove",0.1,0.2)</f>
        <v>0.1</v>
      </c>
      <c r="I5505" s="266">
        <f>YEAR(J5505)</f>
        <v>2023</v>
      </c>
      <c r="J5505" s="267">
        <v>44969</v>
      </c>
      <c r="K5505" s="267">
        <f>J5505+1</f>
        <v>44970</v>
      </c>
      <c r="L5505" s="266">
        <f>IF(M5505&lt;=365,1,2)</f>
        <v>1</v>
      </c>
      <c r="M5505" s="266">
        <f>IF(K5505&lt;$C$1,$C$2-$C$1+1,$C$2-K5505+1)</f>
        <v>77</v>
      </c>
      <c r="N5505" s="268">
        <f>M5505/365</f>
        <v>0.21095890410958903</v>
      </c>
      <c r="O5505" s="269">
        <f>'Data and Parameter'!$E$4*'Data and Parameter'!$E$5*('Data and Parameter'!$E$6+'Data and Parameter'!$E$7)*'Data and Parameter'!$E$19*'Data and Parameter'!$E$14*'ER calculations'!N5505</f>
        <v>1.0922922755728799</v>
      </c>
    </row>
    <row r="5506" spans="1:15" ht="15">
      <c r="A5506" s="284">
        <v>5502</v>
      </c>
      <c r="B5506" s="287"/>
      <c r="C5506" s="287"/>
      <c r="D5506" s="284" t="s">
        <v>119</v>
      </c>
      <c r="E5506" s="287"/>
      <c r="F5506" s="285" t="s">
        <v>5627</v>
      </c>
      <c r="G5506" s="266" t="s">
        <v>121</v>
      </c>
      <c r="H5506" s="266">
        <f>IF(G5506="Traditional Stove",0.1,0.2)</f>
        <v>0.1</v>
      </c>
      <c r="I5506" s="266">
        <f>YEAR(J5506)</f>
        <v>2023</v>
      </c>
      <c r="J5506" s="267">
        <v>44969</v>
      </c>
      <c r="K5506" s="267">
        <f>J5506+1</f>
        <v>44970</v>
      </c>
      <c r="L5506" s="266">
        <f>IF(M5506&lt;=365,1,2)</f>
        <v>1</v>
      </c>
      <c r="M5506" s="266">
        <f>IF(K5506&lt;$C$1,$C$2-$C$1+1,$C$2-K5506+1)</f>
        <v>77</v>
      </c>
      <c r="N5506" s="268">
        <f>M5506/365</f>
        <v>0.21095890410958903</v>
      </c>
      <c r="O5506" s="269">
        <f>'Data and Parameter'!$E$4*'Data and Parameter'!$E$5*('Data and Parameter'!$E$6+'Data and Parameter'!$E$7)*'Data and Parameter'!$E$19*'Data and Parameter'!$E$14*'ER calculations'!N5506</f>
        <v>1.0922922755728799</v>
      </c>
    </row>
    <row r="5507" spans="1:15" ht="15">
      <c r="A5507" s="284">
        <v>5503</v>
      </c>
      <c r="B5507" s="287"/>
      <c r="C5507" s="287"/>
      <c r="D5507" s="284" t="s">
        <v>119</v>
      </c>
      <c r="E5507" s="287"/>
      <c r="F5507" s="285" t="s">
        <v>5628</v>
      </c>
      <c r="G5507" s="266" t="s">
        <v>121</v>
      </c>
      <c r="H5507" s="266">
        <f>IF(G5507="Traditional Stove",0.1,0.2)</f>
        <v>0.1</v>
      </c>
      <c r="I5507" s="266">
        <f>YEAR(J5507)</f>
        <v>2023</v>
      </c>
      <c r="J5507" s="267">
        <v>44969</v>
      </c>
      <c r="K5507" s="267">
        <f>J5507+1</f>
        <v>44970</v>
      </c>
      <c r="L5507" s="266">
        <f>IF(M5507&lt;=365,1,2)</f>
        <v>1</v>
      </c>
      <c r="M5507" s="266">
        <f>IF(K5507&lt;$C$1,$C$2-$C$1+1,$C$2-K5507+1)</f>
        <v>77</v>
      </c>
      <c r="N5507" s="268">
        <f>M5507/365</f>
        <v>0.21095890410958903</v>
      </c>
      <c r="O5507" s="269">
        <f>'Data and Parameter'!$E$4*'Data and Parameter'!$E$5*('Data and Parameter'!$E$6+'Data and Parameter'!$E$7)*'Data and Parameter'!$E$19*'Data and Parameter'!$E$14*'ER calculations'!N5507</f>
        <v>1.0922922755728799</v>
      </c>
    </row>
    <row r="5508" spans="1:15" ht="15">
      <c r="A5508" s="284">
        <v>5504</v>
      </c>
      <c r="B5508" s="287"/>
      <c r="C5508" s="287"/>
      <c r="D5508" s="284" t="s">
        <v>119</v>
      </c>
      <c r="E5508" s="287"/>
      <c r="F5508" s="285" t="s">
        <v>5629</v>
      </c>
      <c r="G5508" s="266" t="s">
        <v>121</v>
      </c>
      <c r="H5508" s="266">
        <f>IF(G5508="Traditional Stove",0.1,0.2)</f>
        <v>0.1</v>
      </c>
      <c r="I5508" s="266">
        <f>YEAR(J5508)</f>
        <v>2023</v>
      </c>
      <c r="J5508" s="267">
        <v>44968</v>
      </c>
      <c r="K5508" s="267">
        <f>J5508+1</f>
        <v>44969</v>
      </c>
      <c r="L5508" s="266">
        <f>IF(M5508&lt;=365,1,2)</f>
        <v>1</v>
      </c>
      <c r="M5508" s="266">
        <f>IF(K5508&lt;$C$1,$C$2-$C$1+1,$C$2-K5508+1)</f>
        <v>78</v>
      </c>
      <c r="N5508" s="268">
        <f>M5508/365</f>
        <v>0.21369863013698631</v>
      </c>
      <c r="O5508" s="269">
        <f>'Data and Parameter'!$E$4*'Data and Parameter'!$E$5*('Data and Parameter'!$E$6+'Data and Parameter'!$E$7)*'Data and Parameter'!$E$19*'Data and Parameter'!$E$14*'ER calculations'!N5508</f>
        <v>1.1064778895413589</v>
      </c>
    </row>
    <row r="5509" spans="1:15" ht="15">
      <c r="A5509" s="284">
        <v>5505</v>
      </c>
      <c r="B5509" s="287"/>
      <c r="C5509" s="287"/>
      <c r="D5509" s="284" t="s">
        <v>119</v>
      </c>
      <c r="E5509" s="287"/>
      <c r="F5509" s="285" t="s">
        <v>5630</v>
      </c>
      <c r="G5509" s="266" t="s">
        <v>121</v>
      </c>
      <c r="H5509" s="266">
        <f>IF(G5509="Traditional Stove",0.1,0.2)</f>
        <v>0.1</v>
      </c>
      <c r="I5509" s="266">
        <f>YEAR(J5509)</f>
        <v>2023</v>
      </c>
      <c r="J5509" s="267">
        <v>44968</v>
      </c>
      <c r="K5509" s="267">
        <f>J5509+1</f>
        <v>44969</v>
      </c>
      <c r="L5509" s="266">
        <f>IF(M5509&lt;=365,1,2)</f>
        <v>1</v>
      </c>
      <c r="M5509" s="266">
        <f>IF(K5509&lt;$C$1,$C$2-$C$1+1,$C$2-K5509+1)</f>
        <v>78</v>
      </c>
      <c r="N5509" s="268">
        <f>M5509/365</f>
        <v>0.21369863013698631</v>
      </c>
      <c r="O5509" s="269">
        <f>'Data and Parameter'!$E$4*'Data and Parameter'!$E$5*('Data and Parameter'!$E$6+'Data and Parameter'!$E$7)*'Data and Parameter'!$E$19*'Data and Parameter'!$E$14*'ER calculations'!N5509</f>
        <v>1.1064778895413589</v>
      </c>
    </row>
    <row r="5510" spans="1:15" ht="15">
      <c r="A5510" s="284">
        <v>5506</v>
      </c>
      <c r="B5510" s="287"/>
      <c r="C5510" s="287"/>
      <c r="D5510" s="284" t="s">
        <v>119</v>
      </c>
      <c r="E5510" s="287"/>
      <c r="F5510" s="285" t="s">
        <v>5631</v>
      </c>
      <c r="G5510" s="266" t="s">
        <v>121</v>
      </c>
      <c r="H5510" s="266">
        <f>IF(G5510="Traditional Stove",0.1,0.2)</f>
        <v>0.1</v>
      </c>
      <c r="I5510" s="266">
        <f>YEAR(J5510)</f>
        <v>2023</v>
      </c>
      <c r="J5510" s="267">
        <v>44968</v>
      </c>
      <c r="K5510" s="267">
        <f>J5510+1</f>
        <v>44969</v>
      </c>
      <c r="L5510" s="266">
        <f>IF(M5510&lt;=365,1,2)</f>
        <v>1</v>
      </c>
      <c r="M5510" s="266">
        <f>IF(K5510&lt;$C$1,$C$2-$C$1+1,$C$2-K5510+1)</f>
        <v>78</v>
      </c>
      <c r="N5510" s="268">
        <f>M5510/365</f>
        <v>0.21369863013698631</v>
      </c>
      <c r="O5510" s="269">
        <f>'Data and Parameter'!$E$4*'Data and Parameter'!$E$5*('Data and Parameter'!$E$6+'Data and Parameter'!$E$7)*'Data and Parameter'!$E$19*'Data and Parameter'!$E$14*'ER calculations'!N5510</f>
        <v>1.1064778895413589</v>
      </c>
    </row>
    <row r="5511" spans="1:15" ht="15">
      <c r="A5511" s="284">
        <v>5507</v>
      </c>
      <c r="B5511" s="287"/>
      <c r="C5511" s="287"/>
      <c r="D5511" s="284" t="s">
        <v>119</v>
      </c>
      <c r="E5511" s="287"/>
      <c r="F5511" s="285" t="s">
        <v>5632</v>
      </c>
      <c r="G5511" s="266" t="s">
        <v>121</v>
      </c>
      <c r="H5511" s="266">
        <f>IF(G5511="Traditional Stove",0.1,0.2)</f>
        <v>0.1</v>
      </c>
      <c r="I5511" s="266">
        <f>YEAR(J5511)</f>
        <v>2023</v>
      </c>
      <c r="J5511" s="267">
        <v>44968</v>
      </c>
      <c r="K5511" s="267">
        <f>J5511+1</f>
        <v>44969</v>
      </c>
      <c r="L5511" s="266">
        <f>IF(M5511&lt;=365,1,2)</f>
        <v>1</v>
      </c>
      <c r="M5511" s="266">
        <f>IF(K5511&lt;$C$1,$C$2-$C$1+1,$C$2-K5511+1)</f>
        <v>78</v>
      </c>
      <c r="N5511" s="268">
        <f>M5511/365</f>
        <v>0.21369863013698631</v>
      </c>
      <c r="O5511" s="269">
        <f>'Data and Parameter'!$E$4*'Data and Parameter'!$E$5*('Data and Parameter'!$E$6+'Data and Parameter'!$E$7)*'Data and Parameter'!$E$19*'Data and Parameter'!$E$14*'ER calculations'!N5511</f>
        <v>1.1064778895413589</v>
      </c>
    </row>
    <row r="5512" spans="1:15" ht="15">
      <c r="A5512" s="284">
        <v>5508</v>
      </c>
      <c r="B5512" s="287"/>
      <c r="C5512" s="287"/>
      <c r="D5512" s="284" t="s">
        <v>119</v>
      </c>
      <c r="E5512" s="287"/>
      <c r="F5512" s="285" t="s">
        <v>5633</v>
      </c>
      <c r="G5512" s="266" t="s">
        <v>121</v>
      </c>
      <c r="H5512" s="266">
        <f>IF(G5512="Traditional Stove",0.1,0.2)</f>
        <v>0.1</v>
      </c>
      <c r="I5512" s="266">
        <f>YEAR(J5512)</f>
        <v>2023</v>
      </c>
      <c r="J5512" s="267">
        <v>44968</v>
      </c>
      <c r="K5512" s="267">
        <f>J5512+1</f>
        <v>44969</v>
      </c>
      <c r="L5512" s="266">
        <f>IF(M5512&lt;=365,1,2)</f>
        <v>1</v>
      </c>
      <c r="M5512" s="266">
        <f>IF(K5512&lt;$C$1,$C$2-$C$1+1,$C$2-K5512+1)</f>
        <v>78</v>
      </c>
      <c r="N5512" s="268">
        <f>M5512/365</f>
        <v>0.21369863013698631</v>
      </c>
      <c r="O5512" s="269">
        <f>'Data and Parameter'!$E$4*'Data and Parameter'!$E$5*('Data and Parameter'!$E$6+'Data and Parameter'!$E$7)*'Data and Parameter'!$E$19*'Data and Parameter'!$E$14*'ER calculations'!N5512</f>
        <v>1.1064778895413589</v>
      </c>
    </row>
    <row r="5513" spans="1:15" ht="15">
      <c r="A5513" s="284">
        <v>5509</v>
      </c>
      <c r="B5513" s="287"/>
      <c r="C5513" s="287"/>
      <c r="D5513" s="284" t="s">
        <v>119</v>
      </c>
      <c r="E5513" s="287"/>
      <c r="F5513" s="285" t="s">
        <v>5634</v>
      </c>
      <c r="G5513" s="266" t="s">
        <v>121</v>
      </c>
      <c r="H5513" s="266">
        <f>IF(G5513="Traditional Stove",0.1,0.2)</f>
        <v>0.1</v>
      </c>
      <c r="I5513" s="266">
        <f>YEAR(J5513)</f>
        <v>2023</v>
      </c>
      <c r="J5513" s="267">
        <v>44991</v>
      </c>
      <c r="K5513" s="267">
        <f>J5513+1</f>
        <v>44992</v>
      </c>
      <c r="L5513" s="266">
        <f>IF(M5513&lt;=365,1,2)</f>
        <v>1</v>
      </c>
      <c r="M5513" s="266">
        <f>IF(K5513&lt;$C$1,$C$2-$C$1+1,$C$2-K5513+1)</f>
        <v>55</v>
      </c>
      <c r="N5513" s="268">
        <f>M5513/365</f>
        <v>0.15068493150684931</v>
      </c>
      <c r="O5513" s="269">
        <f>'Data and Parameter'!$E$4*'Data and Parameter'!$E$5*('Data and Parameter'!$E$6+'Data and Parameter'!$E$7)*'Data and Parameter'!$E$19*'Data and Parameter'!$E$14*'ER calculations'!N5513</f>
        <v>0.78020876826634278</v>
      </c>
    </row>
    <row r="5514" spans="1:15" ht="15">
      <c r="A5514" s="284">
        <v>5510</v>
      </c>
      <c r="B5514" s="287"/>
      <c r="C5514" s="287"/>
      <c r="D5514" s="284" t="s">
        <v>119</v>
      </c>
      <c r="E5514" s="287"/>
      <c r="F5514" s="285" t="s">
        <v>5635</v>
      </c>
      <c r="G5514" s="266" t="s">
        <v>121</v>
      </c>
      <c r="H5514" s="266">
        <f>IF(G5514="Traditional Stove",0.1,0.2)</f>
        <v>0.1</v>
      </c>
      <c r="I5514" s="266">
        <f>YEAR(J5514)</f>
        <v>2023</v>
      </c>
      <c r="J5514" s="267">
        <v>44991</v>
      </c>
      <c r="K5514" s="267">
        <f>J5514+1</f>
        <v>44992</v>
      </c>
      <c r="L5514" s="266">
        <f>IF(M5514&lt;=365,1,2)</f>
        <v>1</v>
      </c>
      <c r="M5514" s="266">
        <f>IF(K5514&lt;$C$1,$C$2-$C$1+1,$C$2-K5514+1)</f>
        <v>55</v>
      </c>
      <c r="N5514" s="268">
        <f>M5514/365</f>
        <v>0.15068493150684931</v>
      </c>
      <c r="O5514" s="269">
        <f>'Data and Parameter'!$E$4*'Data and Parameter'!$E$5*('Data and Parameter'!$E$6+'Data and Parameter'!$E$7)*'Data and Parameter'!$E$19*'Data and Parameter'!$E$14*'ER calculations'!N5514</f>
        <v>0.78020876826634278</v>
      </c>
    </row>
    <row r="5515" spans="1:15" ht="15">
      <c r="A5515" s="284">
        <v>5511</v>
      </c>
      <c r="B5515" s="287"/>
      <c r="C5515" s="287"/>
      <c r="D5515" s="284" t="s">
        <v>119</v>
      </c>
      <c r="E5515" s="287"/>
      <c r="F5515" s="285" t="s">
        <v>5636</v>
      </c>
      <c r="G5515" s="266" t="s">
        <v>121</v>
      </c>
      <c r="H5515" s="266">
        <f>IF(G5515="Traditional Stove",0.1,0.2)</f>
        <v>0.1</v>
      </c>
      <c r="I5515" s="266">
        <f>YEAR(J5515)</f>
        <v>2023</v>
      </c>
      <c r="J5515" s="267">
        <v>44991</v>
      </c>
      <c r="K5515" s="267">
        <f>J5515+1</f>
        <v>44992</v>
      </c>
      <c r="L5515" s="266">
        <f>IF(M5515&lt;=365,1,2)</f>
        <v>1</v>
      </c>
      <c r="M5515" s="266">
        <f>IF(K5515&lt;$C$1,$C$2-$C$1+1,$C$2-K5515+1)</f>
        <v>55</v>
      </c>
      <c r="N5515" s="268">
        <f>M5515/365</f>
        <v>0.15068493150684931</v>
      </c>
      <c r="O5515" s="269">
        <f>'Data and Parameter'!$E$4*'Data and Parameter'!$E$5*('Data and Parameter'!$E$6+'Data and Parameter'!$E$7)*'Data and Parameter'!$E$19*'Data and Parameter'!$E$14*'ER calculations'!N5515</f>
        <v>0.78020876826634278</v>
      </c>
    </row>
    <row r="5516" spans="1:15" ht="15">
      <c r="A5516" s="284">
        <v>5512</v>
      </c>
      <c r="B5516" s="287"/>
      <c r="C5516" s="287"/>
      <c r="D5516" s="284" t="s">
        <v>119</v>
      </c>
      <c r="E5516" s="287"/>
      <c r="F5516" s="285" t="s">
        <v>5637</v>
      </c>
      <c r="G5516" s="266" t="s">
        <v>121</v>
      </c>
      <c r="H5516" s="266">
        <f>IF(G5516="Traditional Stove",0.1,0.2)</f>
        <v>0.1</v>
      </c>
      <c r="I5516" s="266">
        <f>YEAR(J5516)</f>
        <v>2023</v>
      </c>
      <c r="J5516" s="267">
        <v>44991</v>
      </c>
      <c r="K5516" s="267">
        <f>J5516+1</f>
        <v>44992</v>
      </c>
      <c r="L5516" s="266">
        <f>IF(M5516&lt;=365,1,2)</f>
        <v>1</v>
      </c>
      <c r="M5516" s="266">
        <f>IF(K5516&lt;$C$1,$C$2-$C$1+1,$C$2-K5516+1)</f>
        <v>55</v>
      </c>
      <c r="N5516" s="268">
        <f>M5516/365</f>
        <v>0.15068493150684931</v>
      </c>
      <c r="O5516" s="269">
        <f>'Data and Parameter'!$E$4*'Data and Parameter'!$E$5*('Data and Parameter'!$E$6+'Data and Parameter'!$E$7)*'Data and Parameter'!$E$19*'Data and Parameter'!$E$14*'ER calculations'!N5516</f>
        <v>0.78020876826634278</v>
      </c>
    </row>
    <row r="5517" spans="1:15" ht="15">
      <c r="A5517" s="284">
        <v>5513</v>
      </c>
      <c r="B5517" s="287"/>
      <c r="C5517" s="287"/>
      <c r="D5517" s="284" t="s">
        <v>119</v>
      </c>
      <c r="E5517" s="287"/>
      <c r="F5517" s="285" t="s">
        <v>5638</v>
      </c>
      <c r="G5517" s="266" t="s">
        <v>121</v>
      </c>
      <c r="H5517" s="266">
        <f>IF(G5517="Traditional Stove",0.1,0.2)</f>
        <v>0.1</v>
      </c>
      <c r="I5517" s="266">
        <f>YEAR(J5517)</f>
        <v>2023</v>
      </c>
      <c r="J5517" s="267">
        <v>44991</v>
      </c>
      <c r="K5517" s="267">
        <f>J5517+1</f>
        <v>44992</v>
      </c>
      <c r="L5517" s="266">
        <f>IF(M5517&lt;=365,1,2)</f>
        <v>1</v>
      </c>
      <c r="M5517" s="266">
        <f>IF(K5517&lt;$C$1,$C$2-$C$1+1,$C$2-K5517+1)</f>
        <v>55</v>
      </c>
      <c r="N5517" s="268">
        <f>M5517/365</f>
        <v>0.15068493150684931</v>
      </c>
      <c r="O5517" s="269">
        <f>'Data and Parameter'!$E$4*'Data and Parameter'!$E$5*('Data and Parameter'!$E$6+'Data and Parameter'!$E$7)*'Data and Parameter'!$E$19*'Data and Parameter'!$E$14*'ER calculations'!N5517</f>
        <v>0.78020876826634278</v>
      </c>
    </row>
    <row r="5518" spans="1:15" ht="15">
      <c r="A5518" s="284">
        <v>5514</v>
      </c>
      <c r="B5518" s="287"/>
      <c r="C5518" s="287"/>
      <c r="D5518" s="284" t="s">
        <v>119</v>
      </c>
      <c r="E5518" s="287"/>
      <c r="F5518" s="285" t="s">
        <v>5639</v>
      </c>
      <c r="G5518" s="266" t="s">
        <v>121</v>
      </c>
      <c r="H5518" s="266">
        <f>IF(G5518="Traditional Stove",0.1,0.2)</f>
        <v>0.1</v>
      </c>
      <c r="I5518" s="266">
        <f>YEAR(J5518)</f>
        <v>2023</v>
      </c>
      <c r="J5518" s="267">
        <v>44991</v>
      </c>
      <c r="K5518" s="267">
        <f>J5518+1</f>
        <v>44992</v>
      </c>
      <c r="L5518" s="266">
        <f>IF(M5518&lt;=365,1,2)</f>
        <v>1</v>
      </c>
      <c r="M5518" s="266">
        <f>IF(K5518&lt;$C$1,$C$2-$C$1+1,$C$2-K5518+1)</f>
        <v>55</v>
      </c>
      <c r="N5518" s="268">
        <f>M5518/365</f>
        <v>0.15068493150684931</v>
      </c>
      <c r="O5518" s="269">
        <f>'Data and Parameter'!$E$4*'Data and Parameter'!$E$5*('Data and Parameter'!$E$6+'Data and Parameter'!$E$7)*'Data and Parameter'!$E$19*'Data and Parameter'!$E$14*'ER calculations'!N5518</f>
        <v>0.78020876826634278</v>
      </c>
    </row>
    <row r="5519" spans="1:15" ht="15">
      <c r="A5519" s="284">
        <v>5515</v>
      </c>
      <c r="B5519" s="287"/>
      <c r="C5519" s="287"/>
      <c r="D5519" s="284" t="s">
        <v>119</v>
      </c>
      <c r="E5519" s="287"/>
      <c r="F5519" s="285" t="s">
        <v>5640</v>
      </c>
      <c r="G5519" s="266" t="s">
        <v>121</v>
      </c>
      <c r="H5519" s="266">
        <f>IF(G5519="Traditional Stove",0.1,0.2)</f>
        <v>0.1</v>
      </c>
      <c r="I5519" s="266">
        <f>YEAR(J5519)</f>
        <v>2023</v>
      </c>
      <c r="J5519" s="267">
        <v>44991</v>
      </c>
      <c r="K5519" s="267">
        <f>J5519+1</f>
        <v>44992</v>
      </c>
      <c r="L5519" s="266">
        <f>IF(M5519&lt;=365,1,2)</f>
        <v>1</v>
      </c>
      <c r="M5519" s="266">
        <f>IF(K5519&lt;$C$1,$C$2-$C$1+1,$C$2-K5519+1)</f>
        <v>55</v>
      </c>
      <c r="N5519" s="268">
        <f>M5519/365</f>
        <v>0.15068493150684931</v>
      </c>
      <c r="O5519" s="269">
        <f>'Data and Parameter'!$E$4*'Data and Parameter'!$E$5*('Data and Parameter'!$E$6+'Data and Parameter'!$E$7)*'Data and Parameter'!$E$19*'Data and Parameter'!$E$14*'ER calculations'!N5519</f>
        <v>0.78020876826634278</v>
      </c>
    </row>
    <row r="5520" spans="1:15" ht="15">
      <c r="A5520" s="284">
        <v>5516</v>
      </c>
      <c r="B5520" s="287"/>
      <c r="C5520" s="287"/>
      <c r="D5520" s="284" t="s">
        <v>119</v>
      </c>
      <c r="E5520" s="287"/>
      <c r="F5520" s="285" t="s">
        <v>5641</v>
      </c>
      <c r="G5520" s="266" t="s">
        <v>121</v>
      </c>
      <c r="H5520" s="266">
        <f>IF(G5520="Traditional Stove",0.1,0.2)</f>
        <v>0.1</v>
      </c>
      <c r="I5520" s="266">
        <f>YEAR(J5520)</f>
        <v>2023</v>
      </c>
      <c r="J5520" s="267">
        <v>44968</v>
      </c>
      <c r="K5520" s="267">
        <f>J5520+1</f>
        <v>44969</v>
      </c>
      <c r="L5520" s="266">
        <f>IF(M5520&lt;=365,1,2)</f>
        <v>1</v>
      </c>
      <c r="M5520" s="266">
        <f>IF(K5520&lt;$C$1,$C$2-$C$1+1,$C$2-K5520+1)</f>
        <v>78</v>
      </c>
      <c r="N5520" s="268">
        <f>M5520/365</f>
        <v>0.21369863013698631</v>
      </c>
      <c r="O5520" s="269">
        <f>'Data and Parameter'!$E$4*'Data and Parameter'!$E$5*('Data and Parameter'!$E$6+'Data and Parameter'!$E$7)*'Data and Parameter'!$E$19*'Data and Parameter'!$E$14*'ER calculations'!N5520</f>
        <v>1.1064778895413589</v>
      </c>
    </row>
    <row r="5521" spans="1:15" ht="15">
      <c r="A5521" s="284">
        <v>5517</v>
      </c>
      <c r="B5521" s="287"/>
      <c r="C5521" s="287"/>
      <c r="D5521" s="284" t="s">
        <v>119</v>
      </c>
      <c r="E5521" s="287"/>
      <c r="F5521" s="285" t="s">
        <v>5642</v>
      </c>
      <c r="G5521" s="266" t="s">
        <v>121</v>
      </c>
      <c r="H5521" s="266">
        <f>IF(G5521="Traditional Stove",0.1,0.2)</f>
        <v>0.1</v>
      </c>
      <c r="I5521" s="266">
        <f>YEAR(J5521)</f>
        <v>2023</v>
      </c>
      <c r="J5521" s="267">
        <v>44991</v>
      </c>
      <c r="K5521" s="267">
        <f>J5521+1</f>
        <v>44992</v>
      </c>
      <c r="L5521" s="266">
        <f>IF(M5521&lt;=365,1,2)</f>
        <v>1</v>
      </c>
      <c r="M5521" s="266">
        <f>IF(K5521&lt;$C$1,$C$2-$C$1+1,$C$2-K5521+1)</f>
        <v>55</v>
      </c>
      <c r="N5521" s="268">
        <f>M5521/365</f>
        <v>0.15068493150684931</v>
      </c>
      <c r="O5521" s="269">
        <f>'Data and Parameter'!$E$4*'Data and Parameter'!$E$5*('Data and Parameter'!$E$6+'Data and Parameter'!$E$7)*'Data and Parameter'!$E$19*'Data and Parameter'!$E$14*'ER calculations'!N5521</f>
        <v>0.78020876826634278</v>
      </c>
    </row>
    <row r="5522" spans="1:15" ht="15">
      <c r="A5522" s="284">
        <v>5518</v>
      </c>
      <c r="B5522" s="287"/>
      <c r="C5522" s="287"/>
      <c r="D5522" s="284" t="s">
        <v>119</v>
      </c>
      <c r="E5522" s="287"/>
      <c r="F5522" s="285" t="s">
        <v>5643</v>
      </c>
      <c r="G5522" s="266" t="s">
        <v>121</v>
      </c>
      <c r="H5522" s="266">
        <f>IF(G5522="Traditional Stove",0.1,0.2)</f>
        <v>0.1</v>
      </c>
      <c r="I5522" s="266">
        <f>YEAR(J5522)</f>
        <v>2023</v>
      </c>
      <c r="J5522" s="267">
        <v>44991</v>
      </c>
      <c r="K5522" s="267">
        <f>J5522+1</f>
        <v>44992</v>
      </c>
      <c r="L5522" s="266">
        <f>IF(M5522&lt;=365,1,2)</f>
        <v>1</v>
      </c>
      <c r="M5522" s="266">
        <f>IF(K5522&lt;$C$1,$C$2-$C$1+1,$C$2-K5522+1)</f>
        <v>55</v>
      </c>
      <c r="N5522" s="268">
        <f>M5522/365</f>
        <v>0.15068493150684931</v>
      </c>
      <c r="O5522" s="269">
        <f>'Data and Parameter'!$E$4*'Data and Parameter'!$E$5*('Data and Parameter'!$E$6+'Data and Parameter'!$E$7)*'Data and Parameter'!$E$19*'Data and Parameter'!$E$14*'ER calculations'!N5522</f>
        <v>0.78020876826634278</v>
      </c>
    </row>
    <row r="5523" spans="1:15" ht="15">
      <c r="A5523" s="284">
        <v>5519</v>
      </c>
      <c r="B5523" s="287"/>
      <c r="C5523" s="287"/>
      <c r="D5523" s="284" t="s">
        <v>119</v>
      </c>
      <c r="E5523" s="287"/>
      <c r="F5523" s="285" t="s">
        <v>5644</v>
      </c>
      <c r="G5523" s="266" t="s">
        <v>121</v>
      </c>
      <c r="H5523" s="266">
        <f>IF(G5523="Traditional Stove",0.1,0.2)</f>
        <v>0.1</v>
      </c>
      <c r="I5523" s="266">
        <f>YEAR(J5523)</f>
        <v>2023</v>
      </c>
      <c r="J5523" s="267">
        <v>44968</v>
      </c>
      <c r="K5523" s="267">
        <f>J5523+1</f>
        <v>44969</v>
      </c>
      <c r="L5523" s="266">
        <f>IF(M5523&lt;=365,1,2)</f>
        <v>1</v>
      </c>
      <c r="M5523" s="266">
        <f>IF(K5523&lt;$C$1,$C$2-$C$1+1,$C$2-K5523+1)</f>
        <v>78</v>
      </c>
      <c r="N5523" s="268">
        <f>M5523/365</f>
        <v>0.21369863013698631</v>
      </c>
      <c r="O5523" s="269">
        <f>'Data and Parameter'!$E$4*'Data and Parameter'!$E$5*('Data and Parameter'!$E$6+'Data and Parameter'!$E$7)*'Data and Parameter'!$E$19*'Data and Parameter'!$E$14*'ER calculations'!N5523</f>
        <v>1.1064778895413589</v>
      </c>
    </row>
    <row r="5524" spans="1:15" ht="15">
      <c r="A5524" s="284">
        <v>5520</v>
      </c>
      <c r="B5524" s="287"/>
      <c r="C5524" s="287"/>
      <c r="D5524" s="284" t="s">
        <v>119</v>
      </c>
      <c r="E5524" s="287"/>
      <c r="F5524" s="285" t="s">
        <v>5645</v>
      </c>
      <c r="G5524" s="266" t="s">
        <v>121</v>
      </c>
      <c r="H5524" s="266">
        <f>IF(G5524="Traditional Stove",0.1,0.2)</f>
        <v>0.1</v>
      </c>
      <c r="I5524" s="266">
        <f>YEAR(J5524)</f>
        <v>2023</v>
      </c>
      <c r="J5524" s="267">
        <v>44968</v>
      </c>
      <c r="K5524" s="267">
        <f>J5524+1</f>
        <v>44969</v>
      </c>
      <c r="L5524" s="266">
        <f>IF(M5524&lt;=365,1,2)</f>
        <v>1</v>
      </c>
      <c r="M5524" s="266">
        <f>IF(K5524&lt;$C$1,$C$2-$C$1+1,$C$2-K5524+1)</f>
        <v>78</v>
      </c>
      <c r="N5524" s="268">
        <f>M5524/365</f>
        <v>0.21369863013698631</v>
      </c>
      <c r="O5524" s="269">
        <f>'Data and Parameter'!$E$4*'Data and Parameter'!$E$5*('Data and Parameter'!$E$6+'Data and Parameter'!$E$7)*'Data and Parameter'!$E$19*'Data and Parameter'!$E$14*'ER calculations'!N5524</f>
        <v>1.1064778895413589</v>
      </c>
    </row>
    <row r="5525" spans="1:15" ht="15">
      <c r="A5525" s="284">
        <v>5521</v>
      </c>
      <c r="B5525" s="287"/>
      <c r="C5525" s="287"/>
      <c r="D5525" s="284" t="s">
        <v>119</v>
      </c>
      <c r="E5525" s="287"/>
      <c r="F5525" s="285" t="s">
        <v>5646</v>
      </c>
      <c r="G5525" s="266" t="s">
        <v>121</v>
      </c>
      <c r="H5525" s="266">
        <f>IF(G5525="Traditional Stove",0.1,0.2)</f>
        <v>0.1</v>
      </c>
      <c r="I5525" s="266">
        <f>YEAR(J5525)</f>
        <v>2023</v>
      </c>
      <c r="J5525" s="267">
        <v>44968</v>
      </c>
      <c r="K5525" s="267">
        <f>J5525+1</f>
        <v>44969</v>
      </c>
      <c r="L5525" s="266">
        <f>IF(M5525&lt;=365,1,2)</f>
        <v>1</v>
      </c>
      <c r="M5525" s="266">
        <f>IF(K5525&lt;$C$1,$C$2-$C$1+1,$C$2-K5525+1)</f>
        <v>78</v>
      </c>
      <c r="N5525" s="268">
        <f>M5525/365</f>
        <v>0.21369863013698631</v>
      </c>
      <c r="O5525" s="269">
        <f>'Data and Parameter'!$E$4*'Data and Parameter'!$E$5*('Data and Parameter'!$E$6+'Data and Parameter'!$E$7)*'Data and Parameter'!$E$19*'Data and Parameter'!$E$14*'ER calculations'!N5525</f>
        <v>1.1064778895413589</v>
      </c>
    </row>
    <row r="5526" spans="1:15" ht="15">
      <c r="A5526" s="284">
        <v>5522</v>
      </c>
      <c r="B5526" s="287"/>
      <c r="C5526" s="287"/>
      <c r="D5526" s="284" t="s">
        <v>119</v>
      </c>
      <c r="E5526" s="287"/>
      <c r="F5526" s="285" t="s">
        <v>5647</v>
      </c>
      <c r="G5526" s="266" t="s">
        <v>121</v>
      </c>
      <c r="H5526" s="266">
        <f>IF(G5526="Traditional Stove",0.1,0.2)</f>
        <v>0.1</v>
      </c>
      <c r="I5526" s="266">
        <f>YEAR(J5526)</f>
        <v>2023</v>
      </c>
      <c r="J5526" s="267">
        <v>44968</v>
      </c>
      <c r="K5526" s="267">
        <f>J5526+1</f>
        <v>44969</v>
      </c>
      <c r="L5526" s="266">
        <f>IF(M5526&lt;=365,1,2)</f>
        <v>1</v>
      </c>
      <c r="M5526" s="266">
        <f>IF(K5526&lt;$C$1,$C$2-$C$1+1,$C$2-K5526+1)</f>
        <v>78</v>
      </c>
      <c r="N5526" s="268">
        <f>M5526/365</f>
        <v>0.21369863013698631</v>
      </c>
      <c r="O5526" s="269">
        <f>'Data and Parameter'!$E$4*'Data and Parameter'!$E$5*('Data and Parameter'!$E$6+'Data and Parameter'!$E$7)*'Data and Parameter'!$E$19*'Data and Parameter'!$E$14*'ER calculations'!N5526</f>
        <v>1.1064778895413589</v>
      </c>
    </row>
    <row r="5527" spans="1:15" ht="15">
      <c r="A5527" s="284">
        <v>5523</v>
      </c>
      <c r="B5527" s="287"/>
      <c r="C5527" s="287"/>
      <c r="D5527" s="284" t="s">
        <v>119</v>
      </c>
      <c r="E5527" s="287"/>
      <c r="F5527" s="285" t="s">
        <v>5648</v>
      </c>
      <c r="G5527" s="266" t="s">
        <v>121</v>
      </c>
      <c r="H5527" s="266">
        <f>IF(G5527="Traditional Stove",0.1,0.2)</f>
        <v>0.1</v>
      </c>
      <c r="I5527" s="266">
        <f>YEAR(J5527)</f>
        <v>2023</v>
      </c>
      <c r="J5527" s="267">
        <v>44968</v>
      </c>
      <c r="K5527" s="267">
        <f>J5527+1</f>
        <v>44969</v>
      </c>
      <c r="L5527" s="266">
        <f>IF(M5527&lt;=365,1,2)</f>
        <v>1</v>
      </c>
      <c r="M5527" s="266">
        <f>IF(K5527&lt;$C$1,$C$2-$C$1+1,$C$2-K5527+1)</f>
        <v>78</v>
      </c>
      <c r="N5527" s="268">
        <f>M5527/365</f>
        <v>0.21369863013698631</v>
      </c>
      <c r="O5527" s="269">
        <f>'Data and Parameter'!$E$4*'Data and Parameter'!$E$5*('Data and Parameter'!$E$6+'Data and Parameter'!$E$7)*'Data and Parameter'!$E$19*'Data and Parameter'!$E$14*'ER calculations'!N5527</f>
        <v>1.1064778895413589</v>
      </c>
    </row>
    <row r="5528" spans="1:15" ht="15">
      <c r="A5528" s="284">
        <v>5524</v>
      </c>
      <c r="B5528" s="287"/>
      <c r="C5528" s="287"/>
      <c r="D5528" s="284" t="s">
        <v>119</v>
      </c>
      <c r="E5528" s="287"/>
      <c r="F5528" s="285" t="s">
        <v>5649</v>
      </c>
      <c r="G5528" s="266" t="s">
        <v>121</v>
      </c>
      <c r="H5528" s="266">
        <f>IF(G5528="Traditional Stove",0.1,0.2)</f>
        <v>0.1</v>
      </c>
      <c r="I5528" s="266">
        <f>YEAR(J5528)</f>
        <v>2023</v>
      </c>
      <c r="J5528" s="267">
        <v>44968</v>
      </c>
      <c r="K5528" s="267">
        <f>J5528+1</f>
        <v>44969</v>
      </c>
      <c r="L5528" s="266">
        <f>IF(M5528&lt;=365,1,2)</f>
        <v>1</v>
      </c>
      <c r="M5528" s="266">
        <f>IF(K5528&lt;$C$1,$C$2-$C$1+1,$C$2-K5528+1)</f>
        <v>78</v>
      </c>
      <c r="N5528" s="268">
        <f>M5528/365</f>
        <v>0.21369863013698631</v>
      </c>
      <c r="O5528" s="269">
        <f>'Data and Parameter'!$E$4*'Data and Parameter'!$E$5*('Data and Parameter'!$E$6+'Data and Parameter'!$E$7)*'Data and Parameter'!$E$19*'Data and Parameter'!$E$14*'ER calculations'!N5528</f>
        <v>1.1064778895413589</v>
      </c>
    </row>
    <row r="5529" spans="1:15" ht="15">
      <c r="A5529" s="284">
        <v>5525</v>
      </c>
      <c r="B5529" s="287"/>
      <c r="C5529" s="287"/>
      <c r="D5529" s="284" t="s">
        <v>119</v>
      </c>
      <c r="E5529" s="287"/>
      <c r="F5529" s="285" t="s">
        <v>5650</v>
      </c>
      <c r="G5529" s="266" t="s">
        <v>121</v>
      </c>
      <c r="H5529" s="266">
        <f>IF(G5529="Traditional Stove",0.1,0.2)</f>
        <v>0.1</v>
      </c>
      <c r="I5529" s="266">
        <f>YEAR(J5529)</f>
        <v>2023</v>
      </c>
      <c r="J5529" s="267">
        <v>44968</v>
      </c>
      <c r="K5529" s="267">
        <f>J5529+1</f>
        <v>44969</v>
      </c>
      <c r="L5529" s="266">
        <f>IF(M5529&lt;=365,1,2)</f>
        <v>1</v>
      </c>
      <c r="M5529" s="266">
        <f>IF(K5529&lt;$C$1,$C$2-$C$1+1,$C$2-K5529+1)</f>
        <v>78</v>
      </c>
      <c r="N5529" s="268">
        <f>M5529/365</f>
        <v>0.21369863013698631</v>
      </c>
      <c r="O5529" s="269">
        <f>'Data and Parameter'!$E$4*'Data and Parameter'!$E$5*('Data and Parameter'!$E$6+'Data and Parameter'!$E$7)*'Data and Parameter'!$E$19*'Data and Parameter'!$E$14*'ER calculations'!N5529</f>
        <v>1.1064778895413589</v>
      </c>
    </row>
    <row r="5530" spans="1:15" ht="15">
      <c r="A5530" s="284">
        <v>5526</v>
      </c>
      <c r="B5530" s="287"/>
      <c r="C5530" s="287"/>
      <c r="D5530" s="284" t="s">
        <v>119</v>
      </c>
      <c r="E5530" s="287"/>
      <c r="F5530" s="285" t="s">
        <v>5651</v>
      </c>
      <c r="G5530" s="266" t="s">
        <v>121</v>
      </c>
      <c r="H5530" s="266">
        <f>IF(G5530="Traditional Stove",0.1,0.2)</f>
        <v>0.1</v>
      </c>
      <c r="I5530" s="266">
        <f>YEAR(J5530)</f>
        <v>2023</v>
      </c>
      <c r="J5530" s="267">
        <v>44968</v>
      </c>
      <c r="K5530" s="267">
        <f>J5530+1</f>
        <v>44969</v>
      </c>
      <c r="L5530" s="266">
        <f>IF(M5530&lt;=365,1,2)</f>
        <v>1</v>
      </c>
      <c r="M5530" s="266">
        <f>IF(K5530&lt;$C$1,$C$2-$C$1+1,$C$2-K5530+1)</f>
        <v>78</v>
      </c>
      <c r="N5530" s="268">
        <f>M5530/365</f>
        <v>0.21369863013698631</v>
      </c>
      <c r="O5530" s="269">
        <f>'Data and Parameter'!$E$4*'Data and Parameter'!$E$5*('Data and Parameter'!$E$6+'Data and Parameter'!$E$7)*'Data and Parameter'!$E$19*'Data and Parameter'!$E$14*'ER calculations'!N5530</f>
        <v>1.1064778895413589</v>
      </c>
    </row>
    <row r="5531" spans="1:15" ht="15">
      <c r="A5531" s="284">
        <v>5527</v>
      </c>
      <c r="B5531" s="287"/>
      <c r="C5531" s="287"/>
      <c r="D5531" s="284" t="s">
        <v>119</v>
      </c>
      <c r="E5531" s="287"/>
      <c r="F5531" s="285" t="s">
        <v>5652</v>
      </c>
      <c r="G5531" s="266" t="s">
        <v>121</v>
      </c>
      <c r="H5531" s="266">
        <f>IF(G5531="Traditional Stove",0.1,0.2)</f>
        <v>0.1</v>
      </c>
      <c r="I5531" s="266">
        <f>YEAR(J5531)</f>
        <v>2023</v>
      </c>
      <c r="J5531" s="267">
        <v>44968</v>
      </c>
      <c r="K5531" s="267">
        <f>J5531+1</f>
        <v>44969</v>
      </c>
      <c r="L5531" s="266">
        <f>IF(M5531&lt;=365,1,2)</f>
        <v>1</v>
      </c>
      <c r="M5531" s="266">
        <f>IF(K5531&lt;$C$1,$C$2-$C$1+1,$C$2-K5531+1)</f>
        <v>78</v>
      </c>
      <c r="N5531" s="268">
        <f>M5531/365</f>
        <v>0.21369863013698631</v>
      </c>
      <c r="O5531" s="269">
        <f>'Data and Parameter'!$E$4*'Data and Parameter'!$E$5*('Data and Parameter'!$E$6+'Data and Parameter'!$E$7)*'Data and Parameter'!$E$19*'Data and Parameter'!$E$14*'ER calculations'!N5531</f>
        <v>1.1064778895413589</v>
      </c>
    </row>
    <row r="5532" spans="1:15" ht="15">
      <c r="A5532" s="284">
        <v>5528</v>
      </c>
      <c r="B5532" s="287"/>
      <c r="C5532" s="287"/>
      <c r="D5532" s="284" t="s">
        <v>119</v>
      </c>
      <c r="E5532" s="287"/>
      <c r="F5532" s="285" t="s">
        <v>5653</v>
      </c>
      <c r="G5532" s="266" t="s">
        <v>121</v>
      </c>
      <c r="H5532" s="266">
        <f>IF(G5532="Traditional Stove",0.1,0.2)</f>
        <v>0.1</v>
      </c>
      <c r="I5532" s="266">
        <f>YEAR(J5532)</f>
        <v>2023</v>
      </c>
      <c r="J5532" s="267">
        <v>44968</v>
      </c>
      <c r="K5532" s="267">
        <f>J5532+1</f>
        <v>44969</v>
      </c>
      <c r="L5532" s="266">
        <f>IF(M5532&lt;=365,1,2)</f>
        <v>1</v>
      </c>
      <c r="M5532" s="266">
        <f>IF(K5532&lt;$C$1,$C$2-$C$1+1,$C$2-K5532+1)</f>
        <v>78</v>
      </c>
      <c r="N5532" s="268">
        <f>M5532/365</f>
        <v>0.21369863013698631</v>
      </c>
      <c r="O5532" s="269">
        <f>'Data and Parameter'!$E$4*'Data and Parameter'!$E$5*('Data and Parameter'!$E$6+'Data and Parameter'!$E$7)*'Data and Parameter'!$E$19*'Data and Parameter'!$E$14*'ER calculations'!N5532</f>
        <v>1.1064778895413589</v>
      </c>
    </row>
    <row r="5533" spans="1:15" ht="15">
      <c r="A5533" s="284">
        <v>5529</v>
      </c>
      <c r="B5533" s="287"/>
      <c r="C5533" s="287"/>
      <c r="D5533" s="284" t="s">
        <v>119</v>
      </c>
      <c r="E5533" s="287"/>
      <c r="F5533" s="285" t="s">
        <v>5654</v>
      </c>
      <c r="G5533" s="266" t="s">
        <v>121</v>
      </c>
      <c r="H5533" s="266">
        <f>IF(G5533="Traditional Stove",0.1,0.2)</f>
        <v>0.1</v>
      </c>
      <c r="I5533" s="266">
        <f>YEAR(J5533)</f>
        <v>2023</v>
      </c>
      <c r="J5533" s="267">
        <v>44968</v>
      </c>
      <c r="K5533" s="267">
        <f>J5533+1</f>
        <v>44969</v>
      </c>
      <c r="L5533" s="266">
        <f>IF(M5533&lt;=365,1,2)</f>
        <v>1</v>
      </c>
      <c r="M5533" s="266">
        <f>IF(K5533&lt;$C$1,$C$2-$C$1+1,$C$2-K5533+1)</f>
        <v>78</v>
      </c>
      <c r="N5533" s="268">
        <f>M5533/365</f>
        <v>0.21369863013698631</v>
      </c>
      <c r="O5533" s="269">
        <f>'Data and Parameter'!$E$4*'Data and Parameter'!$E$5*('Data and Parameter'!$E$6+'Data and Parameter'!$E$7)*'Data and Parameter'!$E$19*'Data and Parameter'!$E$14*'ER calculations'!N5533</f>
        <v>1.1064778895413589</v>
      </c>
    </row>
    <row r="5534" spans="1:15" ht="15">
      <c r="A5534" s="284">
        <v>5530</v>
      </c>
      <c r="B5534" s="287"/>
      <c r="C5534" s="287"/>
      <c r="D5534" s="284" t="s">
        <v>119</v>
      </c>
      <c r="E5534" s="287"/>
      <c r="F5534" s="285" t="s">
        <v>5655</v>
      </c>
      <c r="G5534" s="266" t="s">
        <v>121</v>
      </c>
      <c r="H5534" s="266">
        <f>IF(G5534="Traditional Stove",0.1,0.2)</f>
        <v>0.1</v>
      </c>
      <c r="I5534" s="266">
        <f>YEAR(J5534)</f>
        <v>2023</v>
      </c>
      <c r="J5534" s="267">
        <v>44968</v>
      </c>
      <c r="K5534" s="267">
        <f>J5534+1</f>
        <v>44969</v>
      </c>
      <c r="L5534" s="266">
        <f>IF(M5534&lt;=365,1,2)</f>
        <v>1</v>
      </c>
      <c r="M5534" s="266">
        <f>IF(K5534&lt;$C$1,$C$2-$C$1+1,$C$2-K5534+1)</f>
        <v>78</v>
      </c>
      <c r="N5534" s="268">
        <f>M5534/365</f>
        <v>0.21369863013698631</v>
      </c>
      <c r="O5534" s="269">
        <f>'Data and Parameter'!$E$4*'Data and Parameter'!$E$5*('Data and Parameter'!$E$6+'Data and Parameter'!$E$7)*'Data and Parameter'!$E$19*'Data and Parameter'!$E$14*'ER calculations'!N5534</f>
        <v>1.1064778895413589</v>
      </c>
    </row>
    <row r="5535" spans="1:15" ht="15">
      <c r="A5535" s="284">
        <v>5531</v>
      </c>
      <c r="B5535" s="287"/>
      <c r="C5535" s="287"/>
      <c r="D5535" s="284" t="s">
        <v>119</v>
      </c>
      <c r="E5535" s="287"/>
      <c r="F5535" s="285" t="s">
        <v>5656</v>
      </c>
      <c r="G5535" s="266" t="s">
        <v>121</v>
      </c>
      <c r="H5535" s="266">
        <f>IF(G5535="Traditional Stove",0.1,0.2)</f>
        <v>0.1</v>
      </c>
      <c r="I5535" s="266">
        <f>YEAR(J5535)</f>
        <v>2023</v>
      </c>
      <c r="J5535" s="267">
        <v>44968</v>
      </c>
      <c r="K5535" s="267">
        <f>J5535+1</f>
        <v>44969</v>
      </c>
      <c r="L5535" s="266">
        <f>IF(M5535&lt;=365,1,2)</f>
        <v>1</v>
      </c>
      <c r="M5535" s="266">
        <f>IF(K5535&lt;$C$1,$C$2-$C$1+1,$C$2-K5535+1)</f>
        <v>78</v>
      </c>
      <c r="N5535" s="268">
        <f>M5535/365</f>
        <v>0.21369863013698631</v>
      </c>
      <c r="O5535" s="269">
        <f>'Data and Parameter'!$E$4*'Data and Parameter'!$E$5*('Data and Parameter'!$E$6+'Data and Parameter'!$E$7)*'Data and Parameter'!$E$19*'Data and Parameter'!$E$14*'ER calculations'!N5535</f>
        <v>1.1064778895413589</v>
      </c>
    </row>
    <row r="5536" spans="1:15" ht="15">
      <c r="A5536" s="284">
        <v>5532</v>
      </c>
      <c r="B5536" s="287"/>
      <c r="C5536" s="287"/>
      <c r="D5536" s="284" t="s">
        <v>119</v>
      </c>
      <c r="E5536" s="287"/>
      <c r="F5536" s="285" t="s">
        <v>5657</v>
      </c>
      <c r="G5536" s="266" t="s">
        <v>121</v>
      </c>
      <c r="H5536" s="266">
        <f>IF(G5536="Traditional Stove",0.1,0.2)</f>
        <v>0.1</v>
      </c>
      <c r="I5536" s="266">
        <f>YEAR(J5536)</f>
        <v>2023</v>
      </c>
      <c r="J5536" s="267">
        <v>44968</v>
      </c>
      <c r="K5536" s="267">
        <f>J5536+1</f>
        <v>44969</v>
      </c>
      <c r="L5536" s="266">
        <f>IF(M5536&lt;=365,1,2)</f>
        <v>1</v>
      </c>
      <c r="M5536" s="266">
        <f>IF(K5536&lt;$C$1,$C$2-$C$1+1,$C$2-K5536+1)</f>
        <v>78</v>
      </c>
      <c r="N5536" s="268">
        <f>M5536/365</f>
        <v>0.21369863013698631</v>
      </c>
      <c r="O5536" s="269">
        <f>'Data and Parameter'!$E$4*'Data and Parameter'!$E$5*('Data and Parameter'!$E$6+'Data and Parameter'!$E$7)*'Data and Parameter'!$E$19*'Data and Parameter'!$E$14*'ER calculations'!N5536</f>
        <v>1.1064778895413589</v>
      </c>
    </row>
    <row r="5537" spans="1:15" ht="15">
      <c r="A5537" s="284">
        <v>5533</v>
      </c>
      <c r="B5537" s="287"/>
      <c r="C5537" s="287"/>
      <c r="D5537" s="284" t="s">
        <v>119</v>
      </c>
      <c r="E5537" s="287"/>
      <c r="F5537" s="285" t="s">
        <v>5658</v>
      </c>
      <c r="G5537" s="266" t="s">
        <v>121</v>
      </c>
      <c r="H5537" s="266">
        <f>IF(G5537="Traditional Stove",0.1,0.2)</f>
        <v>0.1</v>
      </c>
      <c r="I5537" s="266">
        <f>YEAR(J5537)</f>
        <v>2023</v>
      </c>
      <c r="J5537" s="267">
        <v>44968</v>
      </c>
      <c r="K5537" s="267">
        <f>J5537+1</f>
        <v>44969</v>
      </c>
      <c r="L5537" s="266">
        <f>IF(M5537&lt;=365,1,2)</f>
        <v>1</v>
      </c>
      <c r="M5537" s="266">
        <f>IF(K5537&lt;$C$1,$C$2-$C$1+1,$C$2-K5537+1)</f>
        <v>78</v>
      </c>
      <c r="N5537" s="268">
        <f>M5537/365</f>
        <v>0.21369863013698631</v>
      </c>
      <c r="O5537" s="269">
        <f>'Data and Parameter'!$E$4*'Data and Parameter'!$E$5*('Data and Parameter'!$E$6+'Data and Parameter'!$E$7)*'Data and Parameter'!$E$19*'Data and Parameter'!$E$14*'ER calculations'!N5537</f>
        <v>1.1064778895413589</v>
      </c>
    </row>
    <row r="5538" spans="1:15" ht="15">
      <c r="A5538" s="284">
        <v>5534</v>
      </c>
      <c r="B5538" s="287"/>
      <c r="C5538" s="287"/>
      <c r="D5538" s="284" t="s">
        <v>119</v>
      </c>
      <c r="E5538" s="287"/>
      <c r="F5538" s="285" t="s">
        <v>5659</v>
      </c>
      <c r="G5538" s="266" t="s">
        <v>121</v>
      </c>
      <c r="H5538" s="266">
        <f>IF(G5538="Traditional Stove",0.1,0.2)</f>
        <v>0.1</v>
      </c>
      <c r="I5538" s="266">
        <f>YEAR(J5538)</f>
        <v>2023</v>
      </c>
      <c r="J5538" s="267">
        <v>44968</v>
      </c>
      <c r="K5538" s="267">
        <f>J5538+1</f>
        <v>44969</v>
      </c>
      <c r="L5538" s="266">
        <f>IF(M5538&lt;=365,1,2)</f>
        <v>1</v>
      </c>
      <c r="M5538" s="266">
        <f>IF(K5538&lt;$C$1,$C$2-$C$1+1,$C$2-K5538+1)</f>
        <v>78</v>
      </c>
      <c r="N5538" s="268">
        <f>M5538/365</f>
        <v>0.21369863013698631</v>
      </c>
      <c r="O5538" s="269">
        <f>'Data and Parameter'!$E$4*'Data and Parameter'!$E$5*('Data and Parameter'!$E$6+'Data and Parameter'!$E$7)*'Data and Parameter'!$E$19*'Data and Parameter'!$E$14*'ER calculations'!N5538</f>
        <v>1.1064778895413589</v>
      </c>
    </row>
    <row r="5539" spans="1:15" ht="15">
      <c r="A5539" s="284">
        <v>5535</v>
      </c>
      <c r="B5539" s="287"/>
      <c r="C5539" s="287"/>
      <c r="D5539" s="284" t="s">
        <v>1054</v>
      </c>
      <c r="E5539" s="287"/>
      <c r="F5539" s="285" t="s">
        <v>5660</v>
      </c>
      <c r="G5539" s="266" t="s">
        <v>121</v>
      </c>
      <c r="H5539" s="266">
        <f>IF(G5539="Traditional Stove",0.1,0.2)</f>
        <v>0.1</v>
      </c>
      <c r="I5539" s="266">
        <f>YEAR(J5539)</f>
        <v>2023</v>
      </c>
      <c r="J5539" s="267">
        <v>44968</v>
      </c>
      <c r="K5539" s="267">
        <f>J5539+1</f>
        <v>44969</v>
      </c>
      <c r="L5539" s="266">
        <f>IF(M5539&lt;=365,1,2)</f>
        <v>1</v>
      </c>
      <c r="M5539" s="266">
        <f>IF(K5539&lt;$C$1,$C$2-$C$1+1,$C$2-K5539+1)</f>
        <v>78</v>
      </c>
      <c r="N5539" s="268">
        <f>M5539/365</f>
        <v>0.21369863013698631</v>
      </c>
      <c r="O5539" s="269">
        <f>'Data and Parameter'!$E$4*'Data and Parameter'!$E$5*('Data and Parameter'!$E$6+'Data and Parameter'!$E$7)*'Data and Parameter'!$E$19*'Data and Parameter'!$E$14*'ER calculations'!N5539</f>
        <v>1.1064778895413589</v>
      </c>
    </row>
    <row r="5540" spans="1:15" ht="15">
      <c r="A5540" s="284">
        <v>5536</v>
      </c>
      <c r="B5540" s="287"/>
      <c r="C5540" s="287"/>
      <c r="D5540" s="284" t="s">
        <v>588</v>
      </c>
      <c r="E5540" s="287"/>
      <c r="F5540" s="285" t="s">
        <v>5661</v>
      </c>
      <c r="G5540" s="266" t="s">
        <v>121</v>
      </c>
      <c r="H5540" s="266">
        <f>IF(G5540="Traditional Stove",0.1,0.2)</f>
        <v>0.1</v>
      </c>
      <c r="I5540" s="266">
        <f>YEAR(J5540)</f>
        <v>2023</v>
      </c>
      <c r="J5540" s="267">
        <v>45014</v>
      </c>
      <c r="K5540" s="267">
        <f>J5540+1</f>
        <v>45015</v>
      </c>
      <c r="L5540" s="266">
        <f>IF(M5540&lt;=365,1,2)</f>
        <v>1</v>
      </c>
      <c r="M5540" s="266">
        <f>IF(K5540&lt;$C$1,$C$2-$C$1+1,$C$2-K5540+1)</f>
        <v>32</v>
      </c>
      <c r="N5540" s="268">
        <f>M5540/365</f>
        <v>8.7671232876712329E-2</v>
      </c>
      <c r="O5540" s="269">
        <f>'Data and Parameter'!$E$4*'Data and Parameter'!$E$5*('Data and Parameter'!$E$6+'Data and Parameter'!$E$7)*'Data and Parameter'!$E$19*'Data and Parameter'!$E$14*'ER calculations'!N5540</f>
        <v>0.45393964699132677</v>
      </c>
    </row>
    <row r="5541" spans="1:15" ht="15">
      <c r="A5541" s="284">
        <v>5537</v>
      </c>
      <c r="B5541" s="287"/>
      <c r="C5541" s="287"/>
      <c r="D5541" s="284" t="s">
        <v>119</v>
      </c>
      <c r="E5541" s="287"/>
      <c r="F5541" s="285" t="s">
        <v>5662</v>
      </c>
      <c r="G5541" s="266" t="s">
        <v>121</v>
      </c>
      <c r="H5541" s="266">
        <f>IF(G5541="Traditional Stove",0.1,0.2)</f>
        <v>0.1</v>
      </c>
      <c r="I5541" s="266">
        <f>YEAR(J5541)</f>
        <v>2023</v>
      </c>
      <c r="J5541" s="267">
        <v>44968</v>
      </c>
      <c r="K5541" s="267">
        <f>J5541+1</f>
        <v>44969</v>
      </c>
      <c r="L5541" s="266">
        <f>IF(M5541&lt;=365,1,2)</f>
        <v>1</v>
      </c>
      <c r="M5541" s="266">
        <f>IF(K5541&lt;$C$1,$C$2-$C$1+1,$C$2-K5541+1)</f>
        <v>78</v>
      </c>
      <c r="N5541" s="268">
        <f>M5541/365</f>
        <v>0.21369863013698631</v>
      </c>
      <c r="O5541" s="269">
        <f>'Data and Parameter'!$E$4*'Data and Parameter'!$E$5*('Data and Parameter'!$E$6+'Data and Parameter'!$E$7)*'Data and Parameter'!$E$19*'Data and Parameter'!$E$14*'ER calculations'!N5541</f>
        <v>1.1064778895413589</v>
      </c>
    </row>
    <row r="5542" spans="1:15" ht="15">
      <c r="A5542" s="284">
        <v>5538</v>
      </c>
      <c r="B5542" s="287"/>
      <c r="C5542" s="287"/>
      <c r="D5542" s="284" t="s">
        <v>588</v>
      </c>
      <c r="E5542" s="287"/>
      <c r="F5542" s="285" t="s">
        <v>5663</v>
      </c>
      <c r="G5542" s="266" t="s">
        <v>121</v>
      </c>
      <c r="H5542" s="266">
        <f>IF(G5542="Traditional Stove",0.1,0.2)</f>
        <v>0.1</v>
      </c>
      <c r="I5542" s="266">
        <f>YEAR(J5542)</f>
        <v>2023</v>
      </c>
      <c r="J5542" s="267">
        <v>45014</v>
      </c>
      <c r="K5542" s="267">
        <f>J5542+1</f>
        <v>45015</v>
      </c>
      <c r="L5542" s="266">
        <f>IF(M5542&lt;=365,1,2)</f>
        <v>1</v>
      </c>
      <c r="M5542" s="266">
        <f>IF(K5542&lt;$C$1,$C$2-$C$1+1,$C$2-K5542+1)</f>
        <v>32</v>
      </c>
      <c r="N5542" s="268">
        <f>M5542/365</f>
        <v>8.7671232876712329E-2</v>
      </c>
      <c r="O5542" s="269">
        <f>'Data and Parameter'!$E$4*'Data and Parameter'!$E$5*('Data and Parameter'!$E$6+'Data and Parameter'!$E$7)*'Data and Parameter'!$E$19*'Data and Parameter'!$E$14*'ER calculations'!N5542</f>
        <v>0.45393964699132677</v>
      </c>
    </row>
    <row r="5543" spans="1:15" ht="15">
      <c r="A5543" s="284">
        <v>5539</v>
      </c>
      <c r="B5543" s="287"/>
      <c r="C5543" s="287"/>
      <c r="D5543" s="284" t="s">
        <v>119</v>
      </c>
      <c r="E5543" s="287"/>
      <c r="F5543" s="285" t="s">
        <v>5664</v>
      </c>
      <c r="G5543" s="266" t="s">
        <v>121</v>
      </c>
      <c r="H5543" s="266">
        <f>IF(G5543="Traditional Stove",0.1,0.2)</f>
        <v>0.1</v>
      </c>
      <c r="I5543" s="266">
        <f>YEAR(J5543)</f>
        <v>2023</v>
      </c>
      <c r="J5543" s="267">
        <v>44968</v>
      </c>
      <c r="K5543" s="267">
        <f>J5543+1</f>
        <v>44969</v>
      </c>
      <c r="L5543" s="266">
        <f>IF(M5543&lt;=365,1,2)</f>
        <v>1</v>
      </c>
      <c r="M5543" s="266">
        <f>IF(K5543&lt;$C$1,$C$2-$C$1+1,$C$2-K5543+1)</f>
        <v>78</v>
      </c>
      <c r="N5543" s="268">
        <f>M5543/365</f>
        <v>0.21369863013698631</v>
      </c>
      <c r="O5543" s="269">
        <f>'Data and Parameter'!$E$4*'Data and Parameter'!$E$5*('Data and Parameter'!$E$6+'Data and Parameter'!$E$7)*'Data and Parameter'!$E$19*'Data and Parameter'!$E$14*'ER calculations'!N5543</f>
        <v>1.1064778895413589</v>
      </c>
    </row>
    <row r="5544" spans="1:15" ht="15">
      <c r="A5544" s="284">
        <v>5540</v>
      </c>
      <c r="B5544" s="287"/>
      <c r="C5544" s="287"/>
      <c r="D5544" s="284" t="s">
        <v>588</v>
      </c>
      <c r="E5544" s="287"/>
      <c r="F5544" s="285" t="s">
        <v>5665</v>
      </c>
      <c r="G5544" s="266" t="s">
        <v>121</v>
      </c>
      <c r="H5544" s="266">
        <f>IF(G5544="Traditional Stove",0.1,0.2)</f>
        <v>0.1</v>
      </c>
      <c r="I5544" s="266">
        <f>YEAR(J5544)</f>
        <v>2023</v>
      </c>
      <c r="J5544" s="267">
        <v>45014</v>
      </c>
      <c r="K5544" s="267">
        <f>J5544+1</f>
        <v>45015</v>
      </c>
      <c r="L5544" s="266">
        <f>IF(M5544&lt;=365,1,2)</f>
        <v>1</v>
      </c>
      <c r="M5544" s="266">
        <f>IF(K5544&lt;$C$1,$C$2-$C$1+1,$C$2-K5544+1)</f>
        <v>32</v>
      </c>
      <c r="N5544" s="268">
        <f>M5544/365</f>
        <v>8.7671232876712329E-2</v>
      </c>
      <c r="O5544" s="269">
        <f>'Data and Parameter'!$E$4*'Data and Parameter'!$E$5*('Data and Parameter'!$E$6+'Data and Parameter'!$E$7)*'Data and Parameter'!$E$19*'Data and Parameter'!$E$14*'ER calculations'!N5544</f>
        <v>0.45393964699132677</v>
      </c>
    </row>
    <row r="5545" spans="1:15" ht="15">
      <c r="A5545" s="284">
        <v>5541</v>
      </c>
      <c r="B5545" s="287"/>
      <c r="C5545" s="287"/>
      <c r="D5545" s="284" t="s">
        <v>119</v>
      </c>
      <c r="E5545" s="287"/>
      <c r="F5545" s="285" t="s">
        <v>5666</v>
      </c>
      <c r="G5545" s="266" t="s">
        <v>121</v>
      </c>
      <c r="H5545" s="266">
        <f>IF(G5545="Traditional Stove",0.1,0.2)</f>
        <v>0.1</v>
      </c>
      <c r="I5545" s="266">
        <f>YEAR(J5545)</f>
        <v>2023</v>
      </c>
      <c r="J5545" s="267">
        <v>44968</v>
      </c>
      <c r="K5545" s="267">
        <f>J5545+1</f>
        <v>44969</v>
      </c>
      <c r="L5545" s="266">
        <f>IF(M5545&lt;=365,1,2)</f>
        <v>1</v>
      </c>
      <c r="M5545" s="266">
        <f>IF(K5545&lt;$C$1,$C$2-$C$1+1,$C$2-K5545+1)</f>
        <v>78</v>
      </c>
      <c r="N5545" s="268">
        <f>M5545/365</f>
        <v>0.21369863013698631</v>
      </c>
      <c r="O5545" s="269">
        <f>'Data and Parameter'!$E$4*'Data and Parameter'!$E$5*('Data and Parameter'!$E$6+'Data and Parameter'!$E$7)*'Data and Parameter'!$E$19*'Data and Parameter'!$E$14*'ER calculations'!N5545</f>
        <v>1.1064778895413589</v>
      </c>
    </row>
    <row r="5546" spans="1:15" ht="15">
      <c r="A5546" s="284">
        <v>5542</v>
      </c>
      <c r="B5546" s="287"/>
      <c r="C5546" s="287"/>
      <c r="D5546" s="284" t="s">
        <v>1054</v>
      </c>
      <c r="E5546" s="287"/>
      <c r="F5546" s="285" t="s">
        <v>5667</v>
      </c>
      <c r="G5546" s="266" t="s">
        <v>121</v>
      </c>
      <c r="H5546" s="266">
        <f>IF(G5546="Traditional Stove",0.1,0.2)</f>
        <v>0.1</v>
      </c>
      <c r="I5546" s="266">
        <f>YEAR(J5546)</f>
        <v>2023</v>
      </c>
      <c r="J5546" s="267">
        <v>45008</v>
      </c>
      <c r="K5546" s="267">
        <f>J5546+1</f>
        <v>45009</v>
      </c>
      <c r="L5546" s="266">
        <f>IF(M5546&lt;=365,1,2)</f>
        <v>1</v>
      </c>
      <c r="M5546" s="266">
        <f>IF(K5546&lt;$C$1,$C$2-$C$1+1,$C$2-K5546+1)</f>
        <v>38</v>
      </c>
      <c r="N5546" s="268">
        <f>M5546/365</f>
        <v>0.10410958904109589</v>
      </c>
      <c r="O5546" s="269">
        <f>'Data and Parameter'!$E$4*'Data and Parameter'!$E$5*('Data and Parameter'!$E$6+'Data and Parameter'!$E$7)*'Data and Parameter'!$E$19*'Data and Parameter'!$E$14*'ER calculations'!N5546</f>
        <v>0.53905333080220053</v>
      </c>
    </row>
    <row r="5547" spans="1:15" ht="15">
      <c r="A5547" s="284">
        <v>5543</v>
      </c>
      <c r="B5547" s="287"/>
      <c r="C5547" s="287"/>
      <c r="D5547" s="284" t="s">
        <v>588</v>
      </c>
      <c r="E5547" s="287"/>
      <c r="F5547" s="285" t="s">
        <v>5668</v>
      </c>
      <c r="G5547" s="266" t="s">
        <v>121</v>
      </c>
      <c r="H5547" s="266">
        <f>IF(G5547="Traditional Stove",0.1,0.2)</f>
        <v>0.1</v>
      </c>
      <c r="I5547" s="266">
        <f>YEAR(J5547)</f>
        <v>2023</v>
      </c>
      <c r="J5547" s="267">
        <v>45014</v>
      </c>
      <c r="K5547" s="267">
        <f>J5547+1</f>
        <v>45015</v>
      </c>
      <c r="L5547" s="266">
        <f>IF(M5547&lt;=365,1,2)</f>
        <v>1</v>
      </c>
      <c r="M5547" s="266">
        <f>IF(K5547&lt;$C$1,$C$2-$C$1+1,$C$2-K5547+1)</f>
        <v>32</v>
      </c>
      <c r="N5547" s="268">
        <f>M5547/365</f>
        <v>8.7671232876712329E-2</v>
      </c>
      <c r="O5547" s="269">
        <f>'Data and Parameter'!$E$4*'Data and Parameter'!$E$5*('Data and Parameter'!$E$6+'Data and Parameter'!$E$7)*'Data and Parameter'!$E$19*'Data and Parameter'!$E$14*'ER calculations'!N5547</f>
        <v>0.45393964699132677</v>
      </c>
    </row>
    <row r="5548" spans="1:15" ht="15">
      <c r="A5548" s="284">
        <v>5544</v>
      </c>
      <c r="B5548" s="287"/>
      <c r="C5548" s="287"/>
      <c r="D5548" s="284" t="s">
        <v>1054</v>
      </c>
      <c r="E5548" s="287"/>
      <c r="F5548" s="285" t="s">
        <v>5669</v>
      </c>
      <c r="G5548" s="266" t="s">
        <v>121</v>
      </c>
      <c r="H5548" s="266">
        <f>IF(G5548="Traditional Stove",0.1,0.2)</f>
        <v>0.1</v>
      </c>
      <c r="I5548" s="266">
        <f>YEAR(J5548)</f>
        <v>2023</v>
      </c>
      <c r="J5548" s="267">
        <v>45008</v>
      </c>
      <c r="K5548" s="267">
        <f>J5548+1</f>
        <v>45009</v>
      </c>
      <c r="L5548" s="266">
        <f>IF(M5548&lt;=365,1,2)</f>
        <v>1</v>
      </c>
      <c r="M5548" s="266">
        <f>IF(K5548&lt;$C$1,$C$2-$C$1+1,$C$2-K5548+1)</f>
        <v>38</v>
      </c>
      <c r="N5548" s="268">
        <f>M5548/365</f>
        <v>0.10410958904109589</v>
      </c>
      <c r="O5548" s="269">
        <f>'Data and Parameter'!$E$4*'Data and Parameter'!$E$5*('Data and Parameter'!$E$6+'Data and Parameter'!$E$7)*'Data and Parameter'!$E$19*'Data and Parameter'!$E$14*'ER calculations'!N5548</f>
        <v>0.53905333080220053</v>
      </c>
    </row>
    <row r="5549" spans="1:15" ht="15">
      <c r="A5549" s="284">
        <v>5545</v>
      </c>
      <c r="B5549" s="287"/>
      <c r="C5549" s="287"/>
      <c r="D5549" s="284" t="s">
        <v>588</v>
      </c>
      <c r="E5549" s="287"/>
      <c r="F5549" s="285" t="s">
        <v>5670</v>
      </c>
      <c r="G5549" s="266" t="s">
        <v>121</v>
      </c>
      <c r="H5549" s="266">
        <f>IF(G5549="Traditional Stove",0.1,0.2)</f>
        <v>0.1</v>
      </c>
      <c r="I5549" s="266">
        <f>YEAR(J5549)</f>
        <v>2023</v>
      </c>
      <c r="J5549" s="267">
        <v>45014</v>
      </c>
      <c r="K5549" s="267">
        <f>J5549+1</f>
        <v>45015</v>
      </c>
      <c r="L5549" s="266">
        <f>IF(M5549&lt;=365,1,2)</f>
        <v>1</v>
      </c>
      <c r="M5549" s="266">
        <f>IF(K5549&lt;$C$1,$C$2-$C$1+1,$C$2-K5549+1)</f>
        <v>32</v>
      </c>
      <c r="N5549" s="268">
        <f>M5549/365</f>
        <v>8.7671232876712329E-2</v>
      </c>
      <c r="O5549" s="269">
        <f>'Data and Parameter'!$E$4*'Data and Parameter'!$E$5*('Data and Parameter'!$E$6+'Data and Parameter'!$E$7)*'Data and Parameter'!$E$19*'Data and Parameter'!$E$14*'ER calculations'!N5549</f>
        <v>0.45393964699132677</v>
      </c>
    </row>
    <row r="5550" spans="1:15" ht="15">
      <c r="A5550" s="284">
        <v>5546</v>
      </c>
      <c r="B5550" s="287"/>
      <c r="C5550" s="287"/>
      <c r="D5550" s="284" t="s">
        <v>588</v>
      </c>
      <c r="E5550" s="287"/>
      <c r="F5550" s="285" t="s">
        <v>5671</v>
      </c>
      <c r="G5550" s="266" t="s">
        <v>121</v>
      </c>
      <c r="H5550" s="266">
        <f>IF(G5550="Traditional Stove",0.1,0.2)</f>
        <v>0.1</v>
      </c>
      <c r="I5550" s="266">
        <f>YEAR(J5550)</f>
        <v>2023</v>
      </c>
      <c r="J5550" s="267">
        <v>45014</v>
      </c>
      <c r="K5550" s="267">
        <f>J5550+1</f>
        <v>45015</v>
      </c>
      <c r="L5550" s="266">
        <f>IF(M5550&lt;=365,1,2)</f>
        <v>1</v>
      </c>
      <c r="M5550" s="266">
        <f>IF(K5550&lt;$C$1,$C$2-$C$1+1,$C$2-K5550+1)</f>
        <v>32</v>
      </c>
      <c r="N5550" s="268">
        <f>M5550/365</f>
        <v>8.7671232876712329E-2</v>
      </c>
      <c r="O5550" s="269">
        <f>'Data and Parameter'!$E$4*'Data and Parameter'!$E$5*('Data and Parameter'!$E$6+'Data and Parameter'!$E$7)*'Data and Parameter'!$E$19*'Data and Parameter'!$E$14*'ER calculations'!N5550</f>
        <v>0.45393964699132677</v>
      </c>
    </row>
    <row r="5551" spans="1:15" ht="15">
      <c r="A5551" s="284">
        <v>5547</v>
      </c>
      <c r="B5551" s="287"/>
      <c r="C5551" s="287"/>
      <c r="D5551" s="284" t="s">
        <v>1054</v>
      </c>
      <c r="E5551" s="287"/>
      <c r="F5551" s="285" t="s">
        <v>5672</v>
      </c>
      <c r="G5551" s="266" t="s">
        <v>121</v>
      </c>
      <c r="H5551" s="266">
        <f>IF(G5551="Traditional Stove",0.1,0.2)</f>
        <v>0.1</v>
      </c>
      <c r="I5551" s="266">
        <f>YEAR(J5551)</f>
        <v>2023</v>
      </c>
      <c r="J5551" s="267">
        <v>45008</v>
      </c>
      <c r="K5551" s="267">
        <f>J5551+1</f>
        <v>45009</v>
      </c>
      <c r="L5551" s="266">
        <f>IF(M5551&lt;=365,1,2)</f>
        <v>1</v>
      </c>
      <c r="M5551" s="266">
        <f>IF(K5551&lt;$C$1,$C$2-$C$1+1,$C$2-K5551+1)</f>
        <v>38</v>
      </c>
      <c r="N5551" s="268">
        <f>M5551/365</f>
        <v>0.10410958904109589</v>
      </c>
      <c r="O5551" s="269">
        <f>'Data and Parameter'!$E$4*'Data and Parameter'!$E$5*('Data and Parameter'!$E$6+'Data and Parameter'!$E$7)*'Data and Parameter'!$E$19*'Data and Parameter'!$E$14*'ER calculations'!N5551</f>
        <v>0.53905333080220053</v>
      </c>
    </row>
    <row r="5552" spans="1:15" ht="15">
      <c r="A5552" s="284">
        <v>5548</v>
      </c>
      <c r="B5552" s="287"/>
      <c r="C5552" s="287"/>
      <c r="D5552" s="284" t="s">
        <v>588</v>
      </c>
      <c r="E5552" s="287"/>
      <c r="F5552" s="285" t="s">
        <v>5673</v>
      </c>
      <c r="G5552" s="266" t="s">
        <v>121</v>
      </c>
      <c r="H5552" s="266">
        <f>IF(G5552="Traditional Stove",0.1,0.2)</f>
        <v>0.1</v>
      </c>
      <c r="I5552" s="266">
        <f>YEAR(J5552)</f>
        <v>2023</v>
      </c>
      <c r="J5552" s="267">
        <v>45014</v>
      </c>
      <c r="K5552" s="267">
        <f>J5552+1</f>
        <v>45015</v>
      </c>
      <c r="L5552" s="266">
        <f>IF(M5552&lt;=365,1,2)</f>
        <v>1</v>
      </c>
      <c r="M5552" s="266">
        <f>IF(K5552&lt;$C$1,$C$2-$C$1+1,$C$2-K5552+1)</f>
        <v>32</v>
      </c>
      <c r="N5552" s="268">
        <f>M5552/365</f>
        <v>8.7671232876712329E-2</v>
      </c>
      <c r="O5552" s="269">
        <f>'Data and Parameter'!$E$4*'Data and Parameter'!$E$5*('Data and Parameter'!$E$6+'Data and Parameter'!$E$7)*'Data and Parameter'!$E$19*'Data and Parameter'!$E$14*'ER calculations'!N5552</f>
        <v>0.45393964699132677</v>
      </c>
    </row>
    <row r="5553" spans="1:15" ht="15">
      <c r="A5553" s="284">
        <v>5549</v>
      </c>
      <c r="B5553" s="287"/>
      <c r="C5553" s="287"/>
      <c r="D5553" s="284" t="s">
        <v>588</v>
      </c>
      <c r="E5553" s="287"/>
      <c r="F5553" s="285" t="s">
        <v>5674</v>
      </c>
      <c r="G5553" s="266" t="s">
        <v>121</v>
      </c>
      <c r="H5553" s="266">
        <f>IF(G5553="Traditional Stove",0.1,0.2)</f>
        <v>0.1</v>
      </c>
      <c r="I5553" s="266">
        <f>YEAR(J5553)</f>
        <v>2023</v>
      </c>
      <c r="J5553" s="267">
        <v>45014</v>
      </c>
      <c r="K5553" s="267">
        <f>J5553+1</f>
        <v>45015</v>
      </c>
      <c r="L5553" s="266">
        <f>IF(M5553&lt;=365,1,2)</f>
        <v>1</v>
      </c>
      <c r="M5553" s="266">
        <f>IF(K5553&lt;$C$1,$C$2-$C$1+1,$C$2-K5553+1)</f>
        <v>32</v>
      </c>
      <c r="N5553" s="268">
        <f>M5553/365</f>
        <v>8.7671232876712329E-2</v>
      </c>
      <c r="O5553" s="269">
        <f>'Data and Parameter'!$E$4*'Data and Parameter'!$E$5*('Data and Parameter'!$E$6+'Data and Parameter'!$E$7)*'Data and Parameter'!$E$19*'Data and Parameter'!$E$14*'ER calculations'!N5553</f>
        <v>0.45393964699132677</v>
      </c>
    </row>
    <row r="5554" spans="1:15" ht="15">
      <c r="A5554" s="284">
        <v>5550</v>
      </c>
      <c r="B5554" s="287"/>
      <c r="C5554" s="287"/>
      <c r="D5554" s="284" t="s">
        <v>588</v>
      </c>
      <c r="E5554" s="287"/>
      <c r="F5554" s="285" t="s">
        <v>5675</v>
      </c>
      <c r="G5554" s="266" t="s">
        <v>121</v>
      </c>
      <c r="H5554" s="266">
        <f>IF(G5554="Traditional Stove",0.1,0.2)</f>
        <v>0.1</v>
      </c>
      <c r="I5554" s="266">
        <f>YEAR(J5554)</f>
        <v>2023</v>
      </c>
      <c r="J5554" s="267">
        <v>45014</v>
      </c>
      <c r="K5554" s="267">
        <f>J5554+1</f>
        <v>45015</v>
      </c>
      <c r="L5554" s="266">
        <f>IF(M5554&lt;=365,1,2)</f>
        <v>1</v>
      </c>
      <c r="M5554" s="266">
        <f>IF(K5554&lt;$C$1,$C$2-$C$1+1,$C$2-K5554+1)</f>
        <v>32</v>
      </c>
      <c r="N5554" s="268">
        <f>M5554/365</f>
        <v>8.7671232876712329E-2</v>
      </c>
      <c r="O5554" s="269">
        <f>'Data and Parameter'!$E$4*'Data and Parameter'!$E$5*('Data and Parameter'!$E$6+'Data and Parameter'!$E$7)*'Data and Parameter'!$E$19*'Data and Parameter'!$E$14*'ER calculations'!N5554</f>
        <v>0.45393964699132677</v>
      </c>
    </row>
    <row r="5555" spans="1:15" ht="15">
      <c r="A5555" s="284">
        <v>5551</v>
      </c>
      <c r="B5555" s="287"/>
      <c r="C5555" s="287"/>
      <c r="D5555" s="284" t="s">
        <v>588</v>
      </c>
      <c r="E5555" s="287"/>
      <c r="F5555" s="285" t="s">
        <v>5676</v>
      </c>
      <c r="G5555" s="266" t="s">
        <v>121</v>
      </c>
      <c r="H5555" s="266">
        <f>IF(G5555="Traditional Stove",0.1,0.2)</f>
        <v>0.1</v>
      </c>
      <c r="I5555" s="266">
        <f>YEAR(J5555)</f>
        <v>2023</v>
      </c>
      <c r="J5555" s="267">
        <v>45014</v>
      </c>
      <c r="K5555" s="267">
        <f>J5555+1</f>
        <v>45015</v>
      </c>
      <c r="L5555" s="266">
        <f>IF(M5555&lt;=365,1,2)</f>
        <v>1</v>
      </c>
      <c r="M5555" s="266">
        <f>IF(K5555&lt;$C$1,$C$2-$C$1+1,$C$2-K5555+1)</f>
        <v>32</v>
      </c>
      <c r="N5555" s="268">
        <f>M5555/365</f>
        <v>8.7671232876712329E-2</v>
      </c>
      <c r="O5555" s="269">
        <f>'Data and Parameter'!$E$4*'Data and Parameter'!$E$5*('Data and Parameter'!$E$6+'Data and Parameter'!$E$7)*'Data and Parameter'!$E$19*'Data and Parameter'!$E$14*'ER calculations'!N5555</f>
        <v>0.45393964699132677</v>
      </c>
    </row>
    <row r="5556" spans="1:15" ht="15">
      <c r="A5556" s="284">
        <v>5552</v>
      </c>
      <c r="B5556" s="287"/>
      <c r="C5556" s="287"/>
      <c r="D5556" s="284" t="s">
        <v>588</v>
      </c>
      <c r="E5556" s="287"/>
      <c r="F5556" s="285" t="s">
        <v>5677</v>
      </c>
      <c r="G5556" s="266" t="s">
        <v>121</v>
      </c>
      <c r="H5556" s="266">
        <f>IF(G5556="Traditional Stove",0.1,0.2)</f>
        <v>0.1</v>
      </c>
      <c r="I5556" s="266">
        <f>YEAR(J5556)</f>
        <v>2023</v>
      </c>
      <c r="J5556" s="267">
        <v>45014</v>
      </c>
      <c r="K5556" s="267">
        <f>J5556+1</f>
        <v>45015</v>
      </c>
      <c r="L5556" s="266">
        <f>IF(M5556&lt;=365,1,2)</f>
        <v>1</v>
      </c>
      <c r="M5556" s="266">
        <f>IF(K5556&lt;$C$1,$C$2-$C$1+1,$C$2-K5556+1)</f>
        <v>32</v>
      </c>
      <c r="N5556" s="268">
        <f>M5556/365</f>
        <v>8.7671232876712329E-2</v>
      </c>
      <c r="O5556" s="269">
        <f>'Data and Parameter'!$E$4*'Data and Parameter'!$E$5*('Data and Parameter'!$E$6+'Data and Parameter'!$E$7)*'Data and Parameter'!$E$19*'Data and Parameter'!$E$14*'ER calculations'!N5556</f>
        <v>0.45393964699132677</v>
      </c>
    </row>
    <row r="5557" spans="1:15" ht="15">
      <c r="A5557" s="284">
        <v>5553</v>
      </c>
      <c r="B5557" s="287"/>
      <c r="C5557" s="287"/>
      <c r="D5557" s="284" t="s">
        <v>588</v>
      </c>
      <c r="E5557" s="287"/>
      <c r="F5557" s="285" t="s">
        <v>5678</v>
      </c>
      <c r="G5557" s="266" t="s">
        <v>121</v>
      </c>
      <c r="H5557" s="266">
        <f>IF(G5557="Traditional Stove",0.1,0.2)</f>
        <v>0.1</v>
      </c>
      <c r="I5557" s="266">
        <f>YEAR(J5557)</f>
        <v>2023</v>
      </c>
      <c r="J5557" s="267">
        <v>45014</v>
      </c>
      <c r="K5557" s="267">
        <f>J5557+1</f>
        <v>45015</v>
      </c>
      <c r="L5557" s="266">
        <f>IF(M5557&lt;=365,1,2)</f>
        <v>1</v>
      </c>
      <c r="M5557" s="266">
        <f>IF(K5557&lt;$C$1,$C$2-$C$1+1,$C$2-K5557+1)</f>
        <v>32</v>
      </c>
      <c r="N5557" s="268">
        <f>M5557/365</f>
        <v>8.7671232876712329E-2</v>
      </c>
      <c r="O5557" s="269">
        <f>'Data and Parameter'!$E$4*'Data and Parameter'!$E$5*('Data and Parameter'!$E$6+'Data and Parameter'!$E$7)*'Data and Parameter'!$E$19*'Data and Parameter'!$E$14*'ER calculations'!N5557</f>
        <v>0.45393964699132677</v>
      </c>
    </row>
    <row r="5558" spans="1:15" ht="15">
      <c r="A5558" s="284">
        <v>5554</v>
      </c>
      <c r="B5558" s="287"/>
      <c r="C5558" s="287"/>
      <c r="D5558" s="284" t="s">
        <v>588</v>
      </c>
      <c r="E5558" s="287"/>
      <c r="F5558" s="285" t="s">
        <v>5679</v>
      </c>
      <c r="G5558" s="266" t="s">
        <v>121</v>
      </c>
      <c r="H5558" s="266">
        <f>IF(G5558="Traditional Stove",0.1,0.2)</f>
        <v>0.1</v>
      </c>
      <c r="I5558" s="266">
        <f>YEAR(J5558)</f>
        <v>2023</v>
      </c>
      <c r="J5558" s="267">
        <v>45014</v>
      </c>
      <c r="K5558" s="267">
        <f>J5558+1</f>
        <v>45015</v>
      </c>
      <c r="L5558" s="266">
        <f>IF(M5558&lt;=365,1,2)</f>
        <v>1</v>
      </c>
      <c r="M5558" s="266">
        <f>IF(K5558&lt;$C$1,$C$2-$C$1+1,$C$2-K5558+1)</f>
        <v>32</v>
      </c>
      <c r="N5558" s="268">
        <f>M5558/365</f>
        <v>8.7671232876712329E-2</v>
      </c>
      <c r="O5558" s="269">
        <f>'Data and Parameter'!$E$4*'Data and Parameter'!$E$5*('Data and Parameter'!$E$6+'Data and Parameter'!$E$7)*'Data and Parameter'!$E$19*'Data and Parameter'!$E$14*'ER calculations'!N5558</f>
        <v>0.45393964699132677</v>
      </c>
    </row>
    <row r="5559" spans="1:15" ht="15">
      <c r="A5559" s="284">
        <v>5555</v>
      </c>
      <c r="B5559" s="287"/>
      <c r="C5559" s="287"/>
      <c r="D5559" s="284" t="s">
        <v>588</v>
      </c>
      <c r="E5559" s="287"/>
      <c r="F5559" s="285" t="s">
        <v>5680</v>
      </c>
      <c r="G5559" s="266" t="s">
        <v>121</v>
      </c>
      <c r="H5559" s="266">
        <f>IF(G5559="Traditional Stove",0.1,0.2)</f>
        <v>0.1</v>
      </c>
      <c r="I5559" s="266">
        <f>YEAR(J5559)</f>
        <v>2023</v>
      </c>
      <c r="J5559" s="267">
        <v>45014</v>
      </c>
      <c r="K5559" s="267">
        <f>J5559+1</f>
        <v>45015</v>
      </c>
      <c r="L5559" s="266">
        <f>IF(M5559&lt;=365,1,2)</f>
        <v>1</v>
      </c>
      <c r="M5559" s="266">
        <f>IF(K5559&lt;$C$1,$C$2-$C$1+1,$C$2-K5559+1)</f>
        <v>32</v>
      </c>
      <c r="N5559" s="268">
        <f>M5559/365</f>
        <v>8.7671232876712329E-2</v>
      </c>
      <c r="O5559" s="269">
        <f>'Data and Parameter'!$E$4*'Data and Parameter'!$E$5*('Data and Parameter'!$E$6+'Data and Parameter'!$E$7)*'Data and Parameter'!$E$19*'Data and Parameter'!$E$14*'ER calculations'!N5559</f>
        <v>0.45393964699132677</v>
      </c>
    </row>
    <row r="5560" spans="1:15" ht="15">
      <c r="A5560" s="284">
        <v>5556</v>
      </c>
      <c r="B5560" s="287"/>
      <c r="C5560" s="287"/>
      <c r="D5560" s="284" t="s">
        <v>588</v>
      </c>
      <c r="E5560" s="287"/>
      <c r="F5560" s="285" t="s">
        <v>5681</v>
      </c>
      <c r="G5560" s="266" t="s">
        <v>121</v>
      </c>
      <c r="H5560" s="266">
        <f>IF(G5560="Traditional Stove",0.1,0.2)</f>
        <v>0.1</v>
      </c>
      <c r="I5560" s="266">
        <f>YEAR(J5560)</f>
        <v>2023</v>
      </c>
      <c r="J5560" s="267">
        <v>45014</v>
      </c>
      <c r="K5560" s="267">
        <f>J5560+1</f>
        <v>45015</v>
      </c>
      <c r="L5560" s="266">
        <f>IF(M5560&lt;=365,1,2)</f>
        <v>1</v>
      </c>
      <c r="M5560" s="266">
        <f>IF(K5560&lt;$C$1,$C$2-$C$1+1,$C$2-K5560+1)</f>
        <v>32</v>
      </c>
      <c r="N5560" s="268">
        <f>M5560/365</f>
        <v>8.7671232876712329E-2</v>
      </c>
      <c r="O5560" s="269">
        <f>'Data and Parameter'!$E$4*'Data and Parameter'!$E$5*('Data and Parameter'!$E$6+'Data and Parameter'!$E$7)*'Data and Parameter'!$E$19*'Data and Parameter'!$E$14*'ER calculations'!N5560</f>
        <v>0.45393964699132677</v>
      </c>
    </row>
    <row r="5561" spans="1:15" ht="15">
      <c r="A5561" s="284">
        <v>5557</v>
      </c>
      <c r="B5561" s="287"/>
      <c r="C5561" s="287"/>
      <c r="D5561" s="284" t="s">
        <v>588</v>
      </c>
      <c r="E5561" s="287"/>
      <c r="F5561" s="285" t="s">
        <v>5682</v>
      </c>
      <c r="G5561" s="266" t="s">
        <v>121</v>
      </c>
      <c r="H5561" s="266">
        <f>IF(G5561="Traditional Stove",0.1,0.2)</f>
        <v>0.1</v>
      </c>
      <c r="I5561" s="266">
        <f>YEAR(J5561)</f>
        <v>2023</v>
      </c>
      <c r="J5561" s="267">
        <v>45014</v>
      </c>
      <c r="K5561" s="267">
        <f>J5561+1</f>
        <v>45015</v>
      </c>
      <c r="L5561" s="266">
        <f>IF(M5561&lt;=365,1,2)</f>
        <v>1</v>
      </c>
      <c r="M5561" s="266">
        <f>IF(K5561&lt;$C$1,$C$2-$C$1+1,$C$2-K5561+1)</f>
        <v>32</v>
      </c>
      <c r="N5561" s="268">
        <f>M5561/365</f>
        <v>8.7671232876712329E-2</v>
      </c>
      <c r="O5561" s="269">
        <f>'Data and Parameter'!$E$4*'Data and Parameter'!$E$5*('Data and Parameter'!$E$6+'Data and Parameter'!$E$7)*'Data and Parameter'!$E$19*'Data and Parameter'!$E$14*'ER calculations'!N5561</f>
        <v>0.45393964699132677</v>
      </c>
    </row>
    <row r="5562" spans="1:15" ht="15">
      <c r="A5562" s="284">
        <v>5558</v>
      </c>
      <c r="B5562" s="287"/>
      <c r="C5562" s="287"/>
      <c r="D5562" s="284" t="s">
        <v>588</v>
      </c>
      <c r="E5562" s="287"/>
      <c r="F5562" s="285" t="s">
        <v>5683</v>
      </c>
      <c r="G5562" s="266" t="s">
        <v>121</v>
      </c>
      <c r="H5562" s="266">
        <f>IF(G5562="Traditional Stove",0.1,0.2)</f>
        <v>0.1</v>
      </c>
      <c r="I5562" s="266">
        <f>YEAR(J5562)</f>
        <v>2023</v>
      </c>
      <c r="J5562" s="267">
        <v>45014</v>
      </c>
      <c r="K5562" s="267">
        <f>J5562+1</f>
        <v>45015</v>
      </c>
      <c r="L5562" s="266">
        <f>IF(M5562&lt;=365,1,2)</f>
        <v>1</v>
      </c>
      <c r="M5562" s="266">
        <f>IF(K5562&lt;$C$1,$C$2-$C$1+1,$C$2-K5562+1)</f>
        <v>32</v>
      </c>
      <c r="N5562" s="268">
        <f>M5562/365</f>
        <v>8.7671232876712329E-2</v>
      </c>
      <c r="O5562" s="269">
        <f>'Data and Parameter'!$E$4*'Data and Parameter'!$E$5*('Data and Parameter'!$E$6+'Data and Parameter'!$E$7)*'Data and Parameter'!$E$19*'Data and Parameter'!$E$14*'ER calculations'!N5562</f>
        <v>0.45393964699132677</v>
      </c>
    </row>
    <row r="5563" spans="1:15" ht="15">
      <c r="A5563" s="284">
        <v>5559</v>
      </c>
      <c r="B5563" s="287"/>
      <c r="C5563" s="287"/>
      <c r="D5563" s="284" t="s">
        <v>588</v>
      </c>
      <c r="E5563" s="287"/>
      <c r="F5563" s="285" t="s">
        <v>5684</v>
      </c>
      <c r="G5563" s="266" t="s">
        <v>121</v>
      </c>
      <c r="H5563" s="266">
        <f>IF(G5563="Traditional Stove",0.1,0.2)</f>
        <v>0.1</v>
      </c>
      <c r="I5563" s="266">
        <f>YEAR(J5563)</f>
        <v>2023</v>
      </c>
      <c r="J5563" s="267">
        <v>45014</v>
      </c>
      <c r="K5563" s="267">
        <f>J5563+1</f>
        <v>45015</v>
      </c>
      <c r="L5563" s="266">
        <f>IF(M5563&lt;=365,1,2)</f>
        <v>1</v>
      </c>
      <c r="M5563" s="266">
        <f>IF(K5563&lt;$C$1,$C$2-$C$1+1,$C$2-K5563+1)</f>
        <v>32</v>
      </c>
      <c r="N5563" s="268">
        <f>M5563/365</f>
        <v>8.7671232876712329E-2</v>
      </c>
      <c r="O5563" s="269">
        <f>'Data and Parameter'!$E$4*'Data and Parameter'!$E$5*('Data and Parameter'!$E$6+'Data and Parameter'!$E$7)*'Data and Parameter'!$E$19*'Data and Parameter'!$E$14*'ER calculations'!N5563</f>
        <v>0.45393964699132677</v>
      </c>
    </row>
    <row r="5564" spans="1:15" ht="15">
      <c r="A5564" s="284">
        <v>5560</v>
      </c>
      <c r="B5564" s="287"/>
      <c r="C5564" s="287"/>
      <c r="D5564" s="284" t="s">
        <v>588</v>
      </c>
      <c r="E5564" s="287"/>
      <c r="F5564" s="285" t="s">
        <v>5685</v>
      </c>
      <c r="G5564" s="266" t="s">
        <v>121</v>
      </c>
      <c r="H5564" s="266">
        <f>IF(G5564="Traditional Stove",0.1,0.2)</f>
        <v>0.1</v>
      </c>
      <c r="I5564" s="266">
        <f>YEAR(J5564)</f>
        <v>2023</v>
      </c>
      <c r="J5564" s="267">
        <v>45014</v>
      </c>
      <c r="K5564" s="267">
        <f>J5564+1</f>
        <v>45015</v>
      </c>
      <c r="L5564" s="266">
        <f>IF(M5564&lt;=365,1,2)</f>
        <v>1</v>
      </c>
      <c r="M5564" s="266">
        <f>IF(K5564&lt;$C$1,$C$2-$C$1+1,$C$2-K5564+1)</f>
        <v>32</v>
      </c>
      <c r="N5564" s="268">
        <f>M5564/365</f>
        <v>8.7671232876712329E-2</v>
      </c>
      <c r="O5564" s="269">
        <f>'Data and Parameter'!$E$4*'Data and Parameter'!$E$5*('Data and Parameter'!$E$6+'Data and Parameter'!$E$7)*'Data and Parameter'!$E$19*'Data and Parameter'!$E$14*'ER calculations'!N5564</f>
        <v>0.45393964699132677</v>
      </c>
    </row>
    <row r="5565" spans="1:15" ht="15">
      <c r="A5565" s="284">
        <v>5561</v>
      </c>
      <c r="B5565" s="287"/>
      <c r="C5565" s="287"/>
      <c r="D5565" s="284" t="s">
        <v>588</v>
      </c>
      <c r="E5565" s="287"/>
      <c r="F5565" s="285" t="s">
        <v>5686</v>
      </c>
      <c r="G5565" s="266" t="s">
        <v>121</v>
      </c>
      <c r="H5565" s="266">
        <f>IF(G5565="Traditional Stove",0.1,0.2)</f>
        <v>0.1</v>
      </c>
      <c r="I5565" s="266">
        <f>YEAR(J5565)</f>
        <v>2023</v>
      </c>
      <c r="J5565" s="267">
        <v>45014</v>
      </c>
      <c r="K5565" s="267">
        <f>J5565+1</f>
        <v>45015</v>
      </c>
      <c r="L5565" s="266">
        <f>IF(M5565&lt;=365,1,2)</f>
        <v>1</v>
      </c>
      <c r="M5565" s="266">
        <f>IF(K5565&lt;$C$1,$C$2-$C$1+1,$C$2-K5565+1)</f>
        <v>32</v>
      </c>
      <c r="N5565" s="268">
        <f>M5565/365</f>
        <v>8.7671232876712329E-2</v>
      </c>
      <c r="O5565" s="269">
        <f>'Data and Parameter'!$E$4*'Data and Parameter'!$E$5*('Data and Parameter'!$E$6+'Data and Parameter'!$E$7)*'Data and Parameter'!$E$19*'Data and Parameter'!$E$14*'ER calculations'!N5565</f>
        <v>0.45393964699132677</v>
      </c>
    </row>
    <row r="5566" spans="1:15" ht="15">
      <c r="A5566" s="284">
        <v>5562</v>
      </c>
      <c r="B5566" s="287"/>
      <c r="C5566" s="287"/>
      <c r="D5566" s="284" t="s">
        <v>588</v>
      </c>
      <c r="E5566" s="287"/>
      <c r="F5566" s="285" t="s">
        <v>5687</v>
      </c>
      <c r="G5566" s="266" t="s">
        <v>121</v>
      </c>
      <c r="H5566" s="266">
        <f>IF(G5566="Traditional Stove",0.1,0.2)</f>
        <v>0.1</v>
      </c>
      <c r="I5566" s="266">
        <f>YEAR(J5566)</f>
        <v>2023</v>
      </c>
      <c r="J5566" s="267">
        <v>45014</v>
      </c>
      <c r="K5566" s="267">
        <f>J5566+1</f>
        <v>45015</v>
      </c>
      <c r="L5566" s="266">
        <f>IF(M5566&lt;=365,1,2)</f>
        <v>1</v>
      </c>
      <c r="M5566" s="266">
        <f>IF(K5566&lt;$C$1,$C$2-$C$1+1,$C$2-K5566+1)</f>
        <v>32</v>
      </c>
      <c r="N5566" s="268">
        <f>M5566/365</f>
        <v>8.7671232876712329E-2</v>
      </c>
      <c r="O5566" s="269">
        <f>'Data and Parameter'!$E$4*'Data and Parameter'!$E$5*('Data and Parameter'!$E$6+'Data and Parameter'!$E$7)*'Data and Parameter'!$E$19*'Data and Parameter'!$E$14*'ER calculations'!N5566</f>
        <v>0.45393964699132677</v>
      </c>
    </row>
    <row r="5567" spans="1:15" ht="15">
      <c r="A5567" s="284">
        <v>5563</v>
      </c>
      <c r="B5567" s="287"/>
      <c r="C5567" s="287"/>
      <c r="D5567" s="284" t="s">
        <v>588</v>
      </c>
      <c r="E5567" s="287"/>
      <c r="F5567" s="285" t="s">
        <v>5688</v>
      </c>
      <c r="G5567" s="266" t="s">
        <v>121</v>
      </c>
      <c r="H5567" s="266">
        <f>IF(G5567="Traditional Stove",0.1,0.2)</f>
        <v>0.1</v>
      </c>
      <c r="I5567" s="266">
        <f>YEAR(J5567)</f>
        <v>2023</v>
      </c>
      <c r="J5567" s="267">
        <v>45014</v>
      </c>
      <c r="K5567" s="267">
        <f>J5567+1</f>
        <v>45015</v>
      </c>
      <c r="L5567" s="266">
        <f>IF(M5567&lt;=365,1,2)</f>
        <v>1</v>
      </c>
      <c r="M5567" s="266">
        <f>IF(K5567&lt;$C$1,$C$2-$C$1+1,$C$2-K5567+1)</f>
        <v>32</v>
      </c>
      <c r="N5567" s="268">
        <f>M5567/365</f>
        <v>8.7671232876712329E-2</v>
      </c>
      <c r="O5567" s="269">
        <f>'Data and Parameter'!$E$4*'Data and Parameter'!$E$5*('Data and Parameter'!$E$6+'Data and Parameter'!$E$7)*'Data and Parameter'!$E$19*'Data and Parameter'!$E$14*'ER calculations'!N5567</f>
        <v>0.45393964699132677</v>
      </c>
    </row>
    <row r="5568" spans="1:15" ht="15">
      <c r="A5568" s="284">
        <v>5564</v>
      </c>
      <c r="B5568" s="287"/>
      <c r="C5568" s="287"/>
      <c r="D5568" s="284" t="s">
        <v>588</v>
      </c>
      <c r="E5568" s="287"/>
      <c r="F5568" s="285" t="s">
        <v>5689</v>
      </c>
      <c r="G5568" s="266" t="s">
        <v>121</v>
      </c>
      <c r="H5568" s="266">
        <f>IF(G5568="Traditional Stove",0.1,0.2)</f>
        <v>0.1</v>
      </c>
      <c r="I5568" s="266">
        <f>YEAR(J5568)</f>
        <v>2023</v>
      </c>
      <c r="J5568" s="267">
        <v>44956</v>
      </c>
      <c r="K5568" s="267">
        <f>J5568+1</f>
        <v>44957</v>
      </c>
      <c r="L5568" s="266">
        <f>IF(M5568&lt;=365,1,2)</f>
        <v>1</v>
      </c>
      <c r="M5568" s="266">
        <f>IF(K5568&lt;$C$1,$C$2-$C$1+1,$C$2-K5568+1)</f>
        <v>90</v>
      </c>
      <c r="N5568" s="268">
        <f>M5568/365</f>
        <v>0.24657534246575341</v>
      </c>
      <c r="O5568" s="269">
        <f>'Data and Parameter'!$E$4*'Data and Parameter'!$E$5*('Data and Parameter'!$E$6+'Data and Parameter'!$E$7)*'Data and Parameter'!$E$19*'Data and Parameter'!$E$14*'ER calculations'!N5568</f>
        <v>1.2767052571631063</v>
      </c>
    </row>
    <row r="5569" spans="1:15" ht="15">
      <c r="A5569" s="284">
        <v>5565</v>
      </c>
      <c r="B5569" s="287"/>
      <c r="C5569" s="287"/>
      <c r="D5569" s="284" t="s">
        <v>588</v>
      </c>
      <c r="E5569" s="287"/>
      <c r="F5569" s="285" t="s">
        <v>5690</v>
      </c>
      <c r="G5569" s="266" t="s">
        <v>121</v>
      </c>
      <c r="H5569" s="266">
        <f>IF(G5569="Traditional Stove",0.1,0.2)</f>
        <v>0.1</v>
      </c>
      <c r="I5569" s="266">
        <f>YEAR(J5569)</f>
        <v>2023</v>
      </c>
      <c r="J5569" s="267">
        <v>45014</v>
      </c>
      <c r="K5569" s="267">
        <f>J5569+1</f>
        <v>45015</v>
      </c>
      <c r="L5569" s="266">
        <f>IF(M5569&lt;=365,1,2)</f>
        <v>1</v>
      </c>
      <c r="M5569" s="266">
        <f>IF(K5569&lt;$C$1,$C$2-$C$1+1,$C$2-K5569+1)</f>
        <v>32</v>
      </c>
      <c r="N5569" s="268">
        <f>M5569/365</f>
        <v>8.7671232876712329E-2</v>
      </c>
      <c r="O5569" s="269">
        <f>'Data and Parameter'!$E$4*'Data and Parameter'!$E$5*('Data and Parameter'!$E$6+'Data and Parameter'!$E$7)*'Data and Parameter'!$E$19*'Data and Parameter'!$E$14*'ER calculations'!N5569</f>
        <v>0.45393964699132677</v>
      </c>
    </row>
    <row r="5570" spans="1:15" ht="15">
      <c r="A5570" s="284">
        <v>5566</v>
      </c>
      <c r="B5570" s="287"/>
      <c r="C5570" s="287"/>
      <c r="D5570" s="284" t="s">
        <v>588</v>
      </c>
      <c r="E5570" s="287"/>
      <c r="F5570" s="285" t="s">
        <v>5691</v>
      </c>
      <c r="G5570" s="266" t="s">
        <v>121</v>
      </c>
      <c r="H5570" s="266">
        <f>IF(G5570="Traditional Stove",0.1,0.2)</f>
        <v>0.1</v>
      </c>
      <c r="I5570" s="266">
        <f>YEAR(J5570)</f>
        <v>2023</v>
      </c>
      <c r="J5570" s="267">
        <v>45014</v>
      </c>
      <c r="K5570" s="267">
        <f>J5570+1</f>
        <v>45015</v>
      </c>
      <c r="L5570" s="266">
        <f>IF(M5570&lt;=365,1,2)</f>
        <v>1</v>
      </c>
      <c r="M5570" s="266">
        <f>IF(K5570&lt;$C$1,$C$2-$C$1+1,$C$2-K5570+1)</f>
        <v>32</v>
      </c>
      <c r="N5570" s="268">
        <f>M5570/365</f>
        <v>8.7671232876712329E-2</v>
      </c>
      <c r="O5570" s="269">
        <f>'Data and Parameter'!$E$4*'Data and Parameter'!$E$5*('Data and Parameter'!$E$6+'Data and Parameter'!$E$7)*'Data and Parameter'!$E$19*'Data and Parameter'!$E$14*'ER calculations'!N5570</f>
        <v>0.45393964699132677</v>
      </c>
    </row>
    <row r="5571" spans="1:15" ht="15">
      <c r="A5571" s="284">
        <v>5567</v>
      </c>
      <c r="B5571" s="287"/>
      <c r="C5571" s="287"/>
      <c r="D5571" s="284" t="s">
        <v>588</v>
      </c>
      <c r="E5571" s="287"/>
      <c r="F5571" s="285" t="s">
        <v>5692</v>
      </c>
      <c r="G5571" s="266" t="s">
        <v>121</v>
      </c>
      <c r="H5571" s="266">
        <f>IF(G5571="Traditional Stove",0.1,0.2)</f>
        <v>0.1</v>
      </c>
      <c r="I5571" s="266">
        <f>YEAR(J5571)</f>
        <v>2023</v>
      </c>
      <c r="J5571" s="267">
        <v>45014</v>
      </c>
      <c r="K5571" s="267">
        <f>J5571+1</f>
        <v>45015</v>
      </c>
      <c r="L5571" s="266">
        <f>IF(M5571&lt;=365,1,2)</f>
        <v>1</v>
      </c>
      <c r="M5571" s="266">
        <f>IF(K5571&lt;$C$1,$C$2-$C$1+1,$C$2-K5571+1)</f>
        <v>32</v>
      </c>
      <c r="N5571" s="268">
        <f>M5571/365</f>
        <v>8.7671232876712329E-2</v>
      </c>
      <c r="O5571" s="269">
        <f>'Data and Parameter'!$E$4*'Data and Parameter'!$E$5*('Data and Parameter'!$E$6+'Data and Parameter'!$E$7)*'Data and Parameter'!$E$19*'Data and Parameter'!$E$14*'ER calculations'!N5571</f>
        <v>0.45393964699132677</v>
      </c>
    </row>
    <row r="5572" spans="1:15" ht="15">
      <c r="A5572" s="284">
        <v>5568</v>
      </c>
      <c r="B5572" s="287"/>
      <c r="C5572" s="287"/>
      <c r="D5572" s="284" t="s">
        <v>119</v>
      </c>
      <c r="E5572" s="287"/>
      <c r="F5572" s="285" t="s">
        <v>5693</v>
      </c>
      <c r="G5572" s="266" t="s">
        <v>121</v>
      </c>
      <c r="H5572" s="266">
        <f>IF(G5572="Traditional Stove",0.1,0.2)</f>
        <v>0.1</v>
      </c>
      <c r="I5572" s="266">
        <f>YEAR(J5572)</f>
        <v>2023</v>
      </c>
      <c r="J5572" s="267">
        <v>44968</v>
      </c>
      <c r="K5572" s="267">
        <f>J5572+1</f>
        <v>44969</v>
      </c>
      <c r="L5572" s="266">
        <f>IF(M5572&lt;=365,1,2)</f>
        <v>1</v>
      </c>
      <c r="M5572" s="266">
        <f>IF(K5572&lt;$C$1,$C$2-$C$1+1,$C$2-K5572+1)</f>
        <v>78</v>
      </c>
      <c r="N5572" s="268">
        <f>M5572/365</f>
        <v>0.21369863013698631</v>
      </c>
      <c r="O5572" s="269">
        <f>'Data and Parameter'!$E$4*'Data and Parameter'!$E$5*('Data and Parameter'!$E$6+'Data and Parameter'!$E$7)*'Data and Parameter'!$E$19*'Data and Parameter'!$E$14*'ER calculations'!N5572</f>
        <v>1.1064778895413589</v>
      </c>
    </row>
    <row r="5573" spans="1:15" ht="15">
      <c r="A5573" s="284">
        <v>5569</v>
      </c>
      <c r="B5573" s="287"/>
      <c r="C5573" s="287"/>
      <c r="D5573" s="284" t="s">
        <v>588</v>
      </c>
      <c r="E5573" s="287"/>
      <c r="F5573" s="285" t="s">
        <v>5694</v>
      </c>
      <c r="G5573" s="266" t="s">
        <v>121</v>
      </c>
      <c r="H5573" s="266">
        <f>IF(G5573="Traditional Stove",0.1,0.2)</f>
        <v>0.1</v>
      </c>
      <c r="I5573" s="266">
        <f>YEAR(J5573)</f>
        <v>2023</v>
      </c>
      <c r="J5573" s="267">
        <v>45014</v>
      </c>
      <c r="K5573" s="267">
        <f>J5573+1</f>
        <v>45015</v>
      </c>
      <c r="L5573" s="266">
        <f>IF(M5573&lt;=365,1,2)</f>
        <v>1</v>
      </c>
      <c r="M5573" s="266">
        <f>IF(K5573&lt;$C$1,$C$2-$C$1+1,$C$2-K5573+1)</f>
        <v>32</v>
      </c>
      <c r="N5573" s="268">
        <f>M5573/365</f>
        <v>8.7671232876712329E-2</v>
      </c>
      <c r="O5573" s="269">
        <f>'Data and Parameter'!$E$4*'Data and Parameter'!$E$5*('Data and Parameter'!$E$6+'Data and Parameter'!$E$7)*'Data and Parameter'!$E$19*'Data and Parameter'!$E$14*'ER calculations'!N5573</f>
        <v>0.45393964699132677</v>
      </c>
    </row>
    <row r="5574" spans="1:15" ht="15">
      <c r="A5574" s="284">
        <v>5570</v>
      </c>
      <c r="B5574" s="287"/>
      <c r="C5574" s="287"/>
      <c r="D5574" s="284" t="s">
        <v>588</v>
      </c>
      <c r="E5574" s="287"/>
      <c r="F5574" s="285" t="s">
        <v>5695</v>
      </c>
      <c r="G5574" s="266" t="s">
        <v>121</v>
      </c>
      <c r="H5574" s="266">
        <f>IF(G5574="Traditional Stove",0.1,0.2)</f>
        <v>0.1</v>
      </c>
      <c r="I5574" s="266">
        <f>YEAR(J5574)</f>
        <v>2023</v>
      </c>
      <c r="J5574" s="267">
        <v>45014</v>
      </c>
      <c r="K5574" s="267">
        <f>J5574+1</f>
        <v>45015</v>
      </c>
      <c r="L5574" s="266">
        <f>IF(M5574&lt;=365,1,2)</f>
        <v>1</v>
      </c>
      <c r="M5574" s="266">
        <f>IF(K5574&lt;$C$1,$C$2-$C$1+1,$C$2-K5574+1)</f>
        <v>32</v>
      </c>
      <c r="N5574" s="268">
        <f>M5574/365</f>
        <v>8.7671232876712329E-2</v>
      </c>
      <c r="O5574" s="269">
        <f>'Data and Parameter'!$E$4*'Data and Parameter'!$E$5*('Data and Parameter'!$E$6+'Data and Parameter'!$E$7)*'Data and Parameter'!$E$19*'Data and Parameter'!$E$14*'ER calculations'!N5574</f>
        <v>0.45393964699132677</v>
      </c>
    </row>
    <row r="5575" spans="1:15" ht="15">
      <c r="A5575" s="284">
        <v>5571</v>
      </c>
      <c r="B5575" s="287"/>
      <c r="C5575" s="287"/>
      <c r="D5575" s="284" t="s">
        <v>119</v>
      </c>
      <c r="E5575" s="287"/>
      <c r="F5575" s="285" t="s">
        <v>5696</v>
      </c>
      <c r="G5575" s="266" t="s">
        <v>121</v>
      </c>
      <c r="H5575" s="266">
        <f>IF(G5575="Traditional Stove",0.1,0.2)</f>
        <v>0.1</v>
      </c>
      <c r="I5575" s="266">
        <f>YEAR(J5575)</f>
        <v>2023</v>
      </c>
      <c r="J5575" s="267">
        <v>44968</v>
      </c>
      <c r="K5575" s="267">
        <f>J5575+1</f>
        <v>44969</v>
      </c>
      <c r="L5575" s="266">
        <f>IF(M5575&lt;=365,1,2)</f>
        <v>1</v>
      </c>
      <c r="M5575" s="266">
        <f>IF(K5575&lt;$C$1,$C$2-$C$1+1,$C$2-K5575+1)</f>
        <v>78</v>
      </c>
      <c r="N5575" s="268">
        <f>M5575/365</f>
        <v>0.21369863013698631</v>
      </c>
      <c r="O5575" s="269">
        <f>'Data and Parameter'!$E$4*'Data and Parameter'!$E$5*('Data and Parameter'!$E$6+'Data and Parameter'!$E$7)*'Data and Parameter'!$E$19*'Data and Parameter'!$E$14*'ER calculations'!N5575</f>
        <v>1.1064778895413589</v>
      </c>
    </row>
    <row r="5576" spans="1:15" ht="15">
      <c r="A5576" s="284">
        <v>5572</v>
      </c>
      <c r="B5576" s="287"/>
      <c r="C5576" s="287"/>
      <c r="D5576" s="284" t="s">
        <v>588</v>
      </c>
      <c r="E5576" s="287"/>
      <c r="F5576" s="285" t="s">
        <v>5697</v>
      </c>
      <c r="G5576" s="266" t="s">
        <v>121</v>
      </c>
      <c r="H5576" s="266">
        <f>IF(G5576="Traditional Stove",0.1,0.2)</f>
        <v>0.1</v>
      </c>
      <c r="I5576" s="266">
        <f>YEAR(J5576)</f>
        <v>2023</v>
      </c>
      <c r="J5576" s="267">
        <v>45014</v>
      </c>
      <c r="K5576" s="267">
        <f>J5576+1</f>
        <v>45015</v>
      </c>
      <c r="L5576" s="266">
        <f>IF(M5576&lt;=365,1,2)</f>
        <v>1</v>
      </c>
      <c r="M5576" s="266">
        <f>IF(K5576&lt;$C$1,$C$2-$C$1+1,$C$2-K5576+1)</f>
        <v>32</v>
      </c>
      <c r="N5576" s="268">
        <f>M5576/365</f>
        <v>8.7671232876712329E-2</v>
      </c>
      <c r="O5576" s="269">
        <f>'Data and Parameter'!$E$4*'Data and Parameter'!$E$5*('Data and Parameter'!$E$6+'Data and Parameter'!$E$7)*'Data and Parameter'!$E$19*'Data and Parameter'!$E$14*'ER calculations'!N5576</f>
        <v>0.45393964699132677</v>
      </c>
    </row>
    <row r="5577" spans="1:15" ht="15">
      <c r="A5577" s="284">
        <v>5573</v>
      </c>
      <c r="B5577" s="287"/>
      <c r="C5577" s="287"/>
      <c r="D5577" s="284" t="s">
        <v>588</v>
      </c>
      <c r="E5577" s="287"/>
      <c r="F5577" s="285" t="s">
        <v>5698</v>
      </c>
      <c r="G5577" s="266" t="s">
        <v>121</v>
      </c>
      <c r="H5577" s="266">
        <f>IF(G5577="Traditional Stove",0.1,0.2)</f>
        <v>0.1</v>
      </c>
      <c r="I5577" s="266">
        <f>YEAR(J5577)</f>
        <v>2023</v>
      </c>
      <c r="J5577" s="267">
        <v>45014</v>
      </c>
      <c r="K5577" s="267">
        <f>J5577+1</f>
        <v>45015</v>
      </c>
      <c r="L5577" s="266">
        <f>IF(M5577&lt;=365,1,2)</f>
        <v>1</v>
      </c>
      <c r="M5577" s="266">
        <f>IF(K5577&lt;$C$1,$C$2-$C$1+1,$C$2-K5577+1)</f>
        <v>32</v>
      </c>
      <c r="N5577" s="268">
        <f>M5577/365</f>
        <v>8.7671232876712329E-2</v>
      </c>
      <c r="O5577" s="269">
        <f>'Data and Parameter'!$E$4*'Data and Parameter'!$E$5*('Data and Parameter'!$E$6+'Data and Parameter'!$E$7)*'Data and Parameter'!$E$19*'Data and Parameter'!$E$14*'ER calculations'!N5577</f>
        <v>0.45393964699132677</v>
      </c>
    </row>
    <row r="5578" spans="1:15" ht="15">
      <c r="A5578" s="284">
        <v>5574</v>
      </c>
      <c r="B5578" s="287"/>
      <c r="C5578" s="287"/>
      <c r="D5578" s="284" t="s">
        <v>119</v>
      </c>
      <c r="E5578" s="287"/>
      <c r="F5578" s="285" t="s">
        <v>5699</v>
      </c>
      <c r="G5578" s="266" t="s">
        <v>121</v>
      </c>
      <c r="H5578" s="266">
        <f>IF(G5578="Traditional Stove",0.1,0.2)</f>
        <v>0.1</v>
      </c>
      <c r="I5578" s="266">
        <f>YEAR(J5578)</f>
        <v>2023</v>
      </c>
      <c r="J5578" s="267">
        <v>44968</v>
      </c>
      <c r="K5578" s="267">
        <f>J5578+1</f>
        <v>44969</v>
      </c>
      <c r="L5578" s="266">
        <f>IF(M5578&lt;=365,1,2)</f>
        <v>1</v>
      </c>
      <c r="M5578" s="266">
        <f>IF(K5578&lt;$C$1,$C$2-$C$1+1,$C$2-K5578+1)</f>
        <v>78</v>
      </c>
      <c r="N5578" s="268">
        <f>M5578/365</f>
        <v>0.21369863013698631</v>
      </c>
      <c r="O5578" s="269">
        <f>'Data and Parameter'!$E$4*'Data and Parameter'!$E$5*('Data and Parameter'!$E$6+'Data and Parameter'!$E$7)*'Data and Parameter'!$E$19*'Data and Parameter'!$E$14*'ER calculations'!N5578</f>
        <v>1.1064778895413589</v>
      </c>
    </row>
    <row r="5579" spans="1:15" ht="15">
      <c r="A5579" s="284">
        <v>5575</v>
      </c>
      <c r="B5579" s="287"/>
      <c r="C5579" s="287"/>
      <c r="D5579" s="284" t="s">
        <v>588</v>
      </c>
      <c r="E5579" s="287"/>
      <c r="F5579" s="285" t="s">
        <v>5700</v>
      </c>
      <c r="G5579" s="266" t="s">
        <v>121</v>
      </c>
      <c r="H5579" s="266">
        <f>IF(G5579="Traditional Stove",0.1,0.2)</f>
        <v>0.1</v>
      </c>
      <c r="I5579" s="266">
        <f>YEAR(J5579)</f>
        <v>2023</v>
      </c>
      <c r="J5579" s="267">
        <v>45014</v>
      </c>
      <c r="K5579" s="267">
        <f>J5579+1</f>
        <v>45015</v>
      </c>
      <c r="L5579" s="266">
        <f>IF(M5579&lt;=365,1,2)</f>
        <v>1</v>
      </c>
      <c r="M5579" s="266">
        <f>IF(K5579&lt;$C$1,$C$2-$C$1+1,$C$2-K5579+1)</f>
        <v>32</v>
      </c>
      <c r="N5579" s="268">
        <f>M5579/365</f>
        <v>8.7671232876712329E-2</v>
      </c>
      <c r="O5579" s="269">
        <f>'Data and Parameter'!$E$4*'Data and Parameter'!$E$5*('Data and Parameter'!$E$6+'Data and Parameter'!$E$7)*'Data and Parameter'!$E$19*'Data and Parameter'!$E$14*'ER calculations'!N5579</f>
        <v>0.45393964699132677</v>
      </c>
    </row>
    <row r="5580" spans="1:15" ht="15">
      <c r="A5580" s="284">
        <v>5576</v>
      </c>
      <c r="B5580" s="287"/>
      <c r="C5580" s="287"/>
      <c r="D5580" s="284" t="s">
        <v>588</v>
      </c>
      <c r="E5580" s="287"/>
      <c r="F5580" s="285" t="s">
        <v>5701</v>
      </c>
      <c r="G5580" s="266" t="s">
        <v>121</v>
      </c>
      <c r="H5580" s="266">
        <f>IF(G5580="Traditional Stove",0.1,0.2)</f>
        <v>0.1</v>
      </c>
      <c r="I5580" s="266">
        <f>YEAR(J5580)</f>
        <v>2023</v>
      </c>
      <c r="J5580" s="267">
        <v>45014</v>
      </c>
      <c r="K5580" s="267">
        <f>J5580+1</f>
        <v>45015</v>
      </c>
      <c r="L5580" s="266">
        <f>IF(M5580&lt;=365,1,2)</f>
        <v>1</v>
      </c>
      <c r="M5580" s="266">
        <f>IF(K5580&lt;$C$1,$C$2-$C$1+1,$C$2-K5580+1)</f>
        <v>32</v>
      </c>
      <c r="N5580" s="268">
        <f>M5580/365</f>
        <v>8.7671232876712329E-2</v>
      </c>
      <c r="O5580" s="269">
        <f>'Data and Parameter'!$E$4*'Data and Parameter'!$E$5*('Data and Parameter'!$E$6+'Data and Parameter'!$E$7)*'Data and Parameter'!$E$19*'Data and Parameter'!$E$14*'ER calculations'!N5580</f>
        <v>0.45393964699132677</v>
      </c>
    </row>
    <row r="5581" spans="1:15" ht="15">
      <c r="A5581" s="284">
        <v>5577</v>
      </c>
      <c r="B5581" s="287"/>
      <c r="C5581" s="287"/>
      <c r="D5581" s="284" t="s">
        <v>119</v>
      </c>
      <c r="E5581" s="287"/>
      <c r="F5581" s="285" t="s">
        <v>5702</v>
      </c>
      <c r="G5581" s="266" t="s">
        <v>121</v>
      </c>
      <c r="H5581" s="266">
        <f>IF(G5581="Traditional Stove",0.1,0.2)</f>
        <v>0.1</v>
      </c>
      <c r="I5581" s="266">
        <f>YEAR(J5581)</f>
        <v>2023</v>
      </c>
      <c r="J5581" s="267">
        <v>44968</v>
      </c>
      <c r="K5581" s="267">
        <f>J5581+1</f>
        <v>44969</v>
      </c>
      <c r="L5581" s="266">
        <f>IF(M5581&lt;=365,1,2)</f>
        <v>1</v>
      </c>
      <c r="M5581" s="266">
        <f>IF(K5581&lt;$C$1,$C$2-$C$1+1,$C$2-K5581+1)</f>
        <v>78</v>
      </c>
      <c r="N5581" s="268">
        <f>M5581/365</f>
        <v>0.21369863013698631</v>
      </c>
      <c r="O5581" s="269">
        <f>'Data and Parameter'!$E$4*'Data and Parameter'!$E$5*('Data and Parameter'!$E$6+'Data and Parameter'!$E$7)*'Data and Parameter'!$E$19*'Data and Parameter'!$E$14*'ER calculations'!N5581</f>
        <v>1.1064778895413589</v>
      </c>
    </row>
    <row r="5582" spans="1:15" ht="15">
      <c r="A5582" s="284">
        <v>5578</v>
      </c>
      <c r="B5582" s="287"/>
      <c r="C5582" s="287"/>
      <c r="D5582" s="284" t="s">
        <v>588</v>
      </c>
      <c r="E5582" s="287"/>
      <c r="F5582" s="285" t="s">
        <v>5703</v>
      </c>
      <c r="G5582" s="266" t="s">
        <v>121</v>
      </c>
      <c r="H5582" s="266">
        <f>IF(G5582="Traditional Stove",0.1,0.2)</f>
        <v>0.1</v>
      </c>
      <c r="I5582" s="266">
        <f>YEAR(J5582)</f>
        <v>2023</v>
      </c>
      <c r="J5582" s="267">
        <v>45014</v>
      </c>
      <c r="K5582" s="267">
        <f>J5582+1</f>
        <v>45015</v>
      </c>
      <c r="L5582" s="266">
        <f>IF(M5582&lt;=365,1,2)</f>
        <v>1</v>
      </c>
      <c r="M5582" s="266">
        <f>IF(K5582&lt;$C$1,$C$2-$C$1+1,$C$2-K5582+1)</f>
        <v>32</v>
      </c>
      <c r="N5582" s="268">
        <f>M5582/365</f>
        <v>8.7671232876712329E-2</v>
      </c>
      <c r="O5582" s="269">
        <f>'Data and Parameter'!$E$4*'Data and Parameter'!$E$5*('Data and Parameter'!$E$6+'Data and Parameter'!$E$7)*'Data and Parameter'!$E$19*'Data and Parameter'!$E$14*'ER calculations'!N5582</f>
        <v>0.45393964699132677</v>
      </c>
    </row>
    <row r="5583" spans="1:15" ht="15">
      <c r="A5583" s="284">
        <v>5579</v>
      </c>
      <c r="B5583" s="287"/>
      <c r="C5583" s="287"/>
      <c r="D5583" s="284" t="s">
        <v>588</v>
      </c>
      <c r="E5583" s="287"/>
      <c r="F5583" s="285" t="s">
        <v>5704</v>
      </c>
      <c r="G5583" s="266" t="s">
        <v>121</v>
      </c>
      <c r="H5583" s="266">
        <f>IF(G5583="Traditional Stove",0.1,0.2)</f>
        <v>0.1</v>
      </c>
      <c r="I5583" s="266">
        <f>YEAR(J5583)</f>
        <v>2023</v>
      </c>
      <c r="J5583" s="267">
        <v>45014</v>
      </c>
      <c r="K5583" s="267">
        <f>J5583+1</f>
        <v>45015</v>
      </c>
      <c r="L5583" s="266">
        <f>IF(M5583&lt;=365,1,2)</f>
        <v>1</v>
      </c>
      <c r="M5583" s="266">
        <f>IF(K5583&lt;$C$1,$C$2-$C$1+1,$C$2-K5583+1)</f>
        <v>32</v>
      </c>
      <c r="N5583" s="268">
        <f>M5583/365</f>
        <v>8.7671232876712329E-2</v>
      </c>
      <c r="O5583" s="269">
        <f>'Data and Parameter'!$E$4*'Data and Parameter'!$E$5*('Data and Parameter'!$E$6+'Data and Parameter'!$E$7)*'Data and Parameter'!$E$19*'Data and Parameter'!$E$14*'ER calculations'!N5583</f>
        <v>0.45393964699132677</v>
      </c>
    </row>
    <row r="5584" spans="1:15" ht="15">
      <c r="A5584" s="284">
        <v>5580</v>
      </c>
      <c r="B5584" s="287"/>
      <c r="C5584" s="287"/>
      <c r="D5584" s="284" t="s">
        <v>119</v>
      </c>
      <c r="E5584" s="287"/>
      <c r="F5584" s="285" t="s">
        <v>5705</v>
      </c>
      <c r="G5584" s="266" t="s">
        <v>121</v>
      </c>
      <c r="H5584" s="266">
        <f>IF(G5584="Traditional Stove",0.1,0.2)</f>
        <v>0.1</v>
      </c>
      <c r="I5584" s="266">
        <f>YEAR(J5584)</f>
        <v>2023</v>
      </c>
      <c r="J5584" s="267">
        <v>44968</v>
      </c>
      <c r="K5584" s="267">
        <f>J5584+1</f>
        <v>44969</v>
      </c>
      <c r="L5584" s="266">
        <f>IF(M5584&lt;=365,1,2)</f>
        <v>1</v>
      </c>
      <c r="M5584" s="266">
        <f>IF(K5584&lt;$C$1,$C$2-$C$1+1,$C$2-K5584+1)</f>
        <v>78</v>
      </c>
      <c r="N5584" s="268">
        <f>M5584/365</f>
        <v>0.21369863013698631</v>
      </c>
      <c r="O5584" s="269">
        <f>'Data and Parameter'!$E$4*'Data and Parameter'!$E$5*('Data and Parameter'!$E$6+'Data and Parameter'!$E$7)*'Data and Parameter'!$E$19*'Data and Parameter'!$E$14*'ER calculations'!N5584</f>
        <v>1.1064778895413589</v>
      </c>
    </row>
    <row r="5585" spans="1:15" ht="15">
      <c r="A5585" s="284">
        <v>5581</v>
      </c>
      <c r="B5585" s="287"/>
      <c r="C5585" s="287"/>
      <c r="D5585" s="284" t="s">
        <v>588</v>
      </c>
      <c r="E5585" s="287"/>
      <c r="F5585" s="285" t="s">
        <v>5706</v>
      </c>
      <c r="G5585" s="266" t="s">
        <v>121</v>
      </c>
      <c r="H5585" s="266">
        <f>IF(G5585="Traditional Stove",0.1,0.2)</f>
        <v>0.1</v>
      </c>
      <c r="I5585" s="266">
        <f>YEAR(J5585)</f>
        <v>2023</v>
      </c>
      <c r="J5585" s="267">
        <v>45014</v>
      </c>
      <c r="K5585" s="267">
        <f>J5585+1</f>
        <v>45015</v>
      </c>
      <c r="L5585" s="266">
        <f>IF(M5585&lt;=365,1,2)</f>
        <v>1</v>
      </c>
      <c r="M5585" s="266">
        <f>IF(K5585&lt;$C$1,$C$2-$C$1+1,$C$2-K5585+1)</f>
        <v>32</v>
      </c>
      <c r="N5585" s="268">
        <f>M5585/365</f>
        <v>8.7671232876712329E-2</v>
      </c>
      <c r="O5585" s="269">
        <f>'Data and Parameter'!$E$4*'Data and Parameter'!$E$5*('Data and Parameter'!$E$6+'Data and Parameter'!$E$7)*'Data and Parameter'!$E$19*'Data and Parameter'!$E$14*'ER calculations'!N5585</f>
        <v>0.45393964699132677</v>
      </c>
    </row>
    <row r="5586" spans="1:15" ht="15">
      <c r="A5586" s="284">
        <v>5582</v>
      </c>
      <c r="B5586" s="287"/>
      <c r="C5586" s="287"/>
      <c r="D5586" s="284" t="s">
        <v>119</v>
      </c>
      <c r="E5586" s="287"/>
      <c r="F5586" s="285" t="s">
        <v>5707</v>
      </c>
      <c r="G5586" s="266" t="s">
        <v>121</v>
      </c>
      <c r="H5586" s="266">
        <f>IF(G5586="Traditional Stove",0.1,0.2)</f>
        <v>0.1</v>
      </c>
      <c r="I5586" s="266">
        <f>YEAR(J5586)</f>
        <v>2023</v>
      </c>
      <c r="J5586" s="267">
        <v>44968</v>
      </c>
      <c r="K5586" s="267">
        <f>J5586+1</f>
        <v>44969</v>
      </c>
      <c r="L5586" s="266">
        <f>IF(M5586&lt;=365,1,2)</f>
        <v>1</v>
      </c>
      <c r="M5586" s="266">
        <f>IF(K5586&lt;$C$1,$C$2-$C$1+1,$C$2-K5586+1)</f>
        <v>78</v>
      </c>
      <c r="N5586" s="268">
        <f>M5586/365</f>
        <v>0.21369863013698631</v>
      </c>
      <c r="O5586" s="269">
        <f>'Data and Parameter'!$E$4*'Data and Parameter'!$E$5*('Data and Parameter'!$E$6+'Data and Parameter'!$E$7)*'Data and Parameter'!$E$19*'Data and Parameter'!$E$14*'ER calculations'!N5586</f>
        <v>1.1064778895413589</v>
      </c>
    </row>
    <row r="5587" spans="1:15" ht="15">
      <c r="A5587" s="284">
        <v>5583</v>
      </c>
      <c r="B5587" s="287"/>
      <c r="C5587" s="287"/>
      <c r="D5587" s="284" t="s">
        <v>588</v>
      </c>
      <c r="E5587" s="287"/>
      <c r="F5587" s="285" t="s">
        <v>5708</v>
      </c>
      <c r="G5587" s="266" t="s">
        <v>121</v>
      </c>
      <c r="H5587" s="266">
        <f>IF(G5587="Traditional Stove",0.1,0.2)</f>
        <v>0.1</v>
      </c>
      <c r="I5587" s="266">
        <f>YEAR(J5587)</f>
        <v>2023</v>
      </c>
      <c r="J5587" s="267">
        <v>45014</v>
      </c>
      <c r="K5587" s="267">
        <f>J5587+1</f>
        <v>45015</v>
      </c>
      <c r="L5587" s="266">
        <f>IF(M5587&lt;=365,1,2)</f>
        <v>1</v>
      </c>
      <c r="M5587" s="266">
        <f>IF(K5587&lt;$C$1,$C$2-$C$1+1,$C$2-K5587+1)</f>
        <v>32</v>
      </c>
      <c r="N5587" s="268">
        <f>M5587/365</f>
        <v>8.7671232876712329E-2</v>
      </c>
      <c r="O5587" s="269">
        <f>'Data and Parameter'!$E$4*'Data and Parameter'!$E$5*('Data and Parameter'!$E$6+'Data and Parameter'!$E$7)*'Data and Parameter'!$E$19*'Data and Parameter'!$E$14*'ER calculations'!N5587</f>
        <v>0.45393964699132677</v>
      </c>
    </row>
    <row r="5588" spans="1:15" ht="15">
      <c r="A5588" s="284">
        <v>5584</v>
      </c>
      <c r="B5588" s="287"/>
      <c r="C5588" s="287"/>
      <c r="D5588" s="284" t="s">
        <v>588</v>
      </c>
      <c r="E5588" s="287"/>
      <c r="F5588" s="285" t="s">
        <v>5709</v>
      </c>
      <c r="G5588" s="266" t="s">
        <v>121</v>
      </c>
      <c r="H5588" s="266">
        <f>IF(G5588="Traditional Stove",0.1,0.2)</f>
        <v>0.1</v>
      </c>
      <c r="I5588" s="266">
        <f>YEAR(J5588)</f>
        <v>2023</v>
      </c>
      <c r="J5588" s="267">
        <v>45014</v>
      </c>
      <c r="K5588" s="267">
        <f>J5588+1</f>
        <v>45015</v>
      </c>
      <c r="L5588" s="266">
        <f>IF(M5588&lt;=365,1,2)</f>
        <v>1</v>
      </c>
      <c r="M5588" s="266">
        <f>IF(K5588&lt;$C$1,$C$2-$C$1+1,$C$2-K5588+1)</f>
        <v>32</v>
      </c>
      <c r="N5588" s="268">
        <f>M5588/365</f>
        <v>8.7671232876712329E-2</v>
      </c>
      <c r="O5588" s="269">
        <f>'Data and Parameter'!$E$4*'Data and Parameter'!$E$5*('Data and Parameter'!$E$6+'Data and Parameter'!$E$7)*'Data and Parameter'!$E$19*'Data and Parameter'!$E$14*'ER calculations'!N5588</f>
        <v>0.45393964699132677</v>
      </c>
    </row>
    <row r="5589" spans="1:15" ht="15">
      <c r="A5589" s="284">
        <v>5585</v>
      </c>
      <c r="B5589" s="287"/>
      <c r="C5589" s="287"/>
      <c r="D5589" s="284" t="s">
        <v>588</v>
      </c>
      <c r="E5589" s="287"/>
      <c r="F5589" s="285" t="s">
        <v>5710</v>
      </c>
      <c r="G5589" s="266" t="s">
        <v>121</v>
      </c>
      <c r="H5589" s="266">
        <f>IF(G5589="Traditional Stove",0.1,0.2)</f>
        <v>0.1</v>
      </c>
      <c r="I5589" s="266">
        <f>YEAR(J5589)</f>
        <v>2023</v>
      </c>
      <c r="J5589" s="267">
        <v>45014</v>
      </c>
      <c r="K5589" s="267">
        <f>J5589+1</f>
        <v>45015</v>
      </c>
      <c r="L5589" s="266">
        <f>IF(M5589&lt;=365,1,2)</f>
        <v>1</v>
      </c>
      <c r="M5589" s="266">
        <f>IF(K5589&lt;$C$1,$C$2-$C$1+1,$C$2-K5589+1)</f>
        <v>32</v>
      </c>
      <c r="N5589" s="268">
        <f>M5589/365</f>
        <v>8.7671232876712329E-2</v>
      </c>
      <c r="O5589" s="269">
        <f>'Data and Parameter'!$E$4*'Data and Parameter'!$E$5*('Data and Parameter'!$E$6+'Data and Parameter'!$E$7)*'Data and Parameter'!$E$19*'Data and Parameter'!$E$14*'ER calculations'!N5589</f>
        <v>0.45393964699132677</v>
      </c>
    </row>
    <row r="5590" spans="1:15" ht="15">
      <c r="A5590" s="284">
        <v>5586</v>
      </c>
      <c r="B5590" s="287"/>
      <c r="C5590" s="287"/>
      <c r="D5590" s="284" t="s">
        <v>119</v>
      </c>
      <c r="E5590" s="287"/>
      <c r="F5590" s="285" t="s">
        <v>5711</v>
      </c>
      <c r="G5590" s="266" t="s">
        <v>121</v>
      </c>
      <c r="H5590" s="266">
        <f>IF(G5590="Traditional Stove",0.1,0.2)</f>
        <v>0.1</v>
      </c>
      <c r="I5590" s="266">
        <f>YEAR(J5590)</f>
        <v>2023</v>
      </c>
      <c r="J5590" s="267">
        <v>44968</v>
      </c>
      <c r="K5590" s="267">
        <f>J5590+1</f>
        <v>44969</v>
      </c>
      <c r="L5590" s="266">
        <f>IF(M5590&lt;=365,1,2)</f>
        <v>1</v>
      </c>
      <c r="M5590" s="266">
        <f>IF(K5590&lt;$C$1,$C$2-$C$1+1,$C$2-K5590+1)</f>
        <v>78</v>
      </c>
      <c r="N5590" s="268">
        <f>M5590/365</f>
        <v>0.21369863013698631</v>
      </c>
      <c r="O5590" s="269">
        <f>'Data and Parameter'!$E$4*'Data and Parameter'!$E$5*('Data and Parameter'!$E$6+'Data and Parameter'!$E$7)*'Data and Parameter'!$E$19*'Data and Parameter'!$E$14*'ER calculations'!N5590</f>
        <v>1.1064778895413589</v>
      </c>
    </row>
    <row r="5591" spans="1:15" ht="15">
      <c r="A5591" s="284">
        <v>5587</v>
      </c>
      <c r="B5591" s="287"/>
      <c r="C5591" s="287"/>
      <c r="D5591" s="284" t="s">
        <v>119</v>
      </c>
      <c r="E5591" s="287"/>
      <c r="F5591" s="285" t="s">
        <v>5712</v>
      </c>
      <c r="G5591" s="266" t="s">
        <v>121</v>
      </c>
      <c r="H5591" s="266">
        <f>IF(G5591="Traditional Stove",0.1,0.2)</f>
        <v>0.1</v>
      </c>
      <c r="I5591" s="266">
        <f>YEAR(J5591)</f>
        <v>2023</v>
      </c>
      <c r="J5591" s="267">
        <v>44968</v>
      </c>
      <c r="K5591" s="267">
        <f>J5591+1</f>
        <v>44969</v>
      </c>
      <c r="L5591" s="266">
        <f>IF(M5591&lt;=365,1,2)</f>
        <v>1</v>
      </c>
      <c r="M5591" s="266">
        <f>IF(K5591&lt;$C$1,$C$2-$C$1+1,$C$2-K5591+1)</f>
        <v>78</v>
      </c>
      <c r="N5591" s="268">
        <f>M5591/365</f>
        <v>0.21369863013698631</v>
      </c>
      <c r="O5591" s="269">
        <f>'Data and Parameter'!$E$4*'Data and Parameter'!$E$5*('Data and Parameter'!$E$6+'Data and Parameter'!$E$7)*'Data and Parameter'!$E$19*'Data and Parameter'!$E$14*'ER calculations'!N5591</f>
        <v>1.1064778895413589</v>
      </c>
    </row>
    <row r="5592" spans="1:15" ht="15">
      <c r="A5592" s="284">
        <v>5588</v>
      </c>
      <c r="B5592" s="287"/>
      <c r="C5592" s="287"/>
      <c r="D5592" s="284" t="s">
        <v>119</v>
      </c>
      <c r="E5592" s="287"/>
      <c r="F5592" s="285" t="s">
        <v>5713</v>
      </c>
      <c r="G5592" s="266" t="s">
        <v>121</v>
      </c>
      <c r="H5592" s="266">
        <f>IF(G5592="Traditional Stove",0.1,0.2)</f>
        <v>0.1</v>
      </c>
      <c r="I5592" s="266">
        <f>YEAR(J5592)</f>
        <v>2023</v>
      </c>
      <c r="J5592" s="267">
        <v>44968</v>
      </c>
      <c r="K5592" s="267">
        <f>J5592+1</f>
        <v>44969</v>
      </c>
      <c r="L5592" s="266">
        <f>IF(M5592&lt;=365,1,2)</f>
        <v>1</v>
      </c>
      <c r="M5592" s="266">
        <f>IF(K5592&lt;$C$1,$C$2-$C$1+1,$C$2-K5592+1)</f>
        <v>78</v>
      </c>
      <c r="N5592" s="268">
        <f>M5592/365</f>
        <v>0.21369863013698631</v>
      </c>
      <c r="O5592" s="269">
        <f>'Data and Parameter'!$E$4*'Data and Parameter'!$E$5*('Data and Parameter'!$E$6+'Data and Parameter'!$E$7)*'Data and Parameter'!$E$19*'Data and Parameter'!$E$14*'ER calculations'!N5592</f>
        <v>1.1064778895413589</v>
      </c>
    </row>
    <row r="5593" spans="1:15" ht="15">
      <c r="A5593" s="284">
        <v>5589</v>
      </c>
      <c r="B5593" s="287"/>
      <c r="C5593" s="287"/>
      <c r="D5593" s="284" t="s">
        <v>119</v>
      </c>
      <c r="E5593" s="287"/>
      <c r="F5593" s="285" t="s">
        <v>5714</v>
      </c>
      <c r="G5593" s="266" t="s">
        <v>121</v>
      </c>
      <c r="H5593" s="266">
        <f>IF(G5593="Traditional Stove",0.1,0.2)</f>
        <v>0.1</v>
      </c>
      <c r="I5593" s="266">
        <f>YEAR(J5593)</f>
        <v>2023</v>
      </c>
      <c r="J5593" s="267">
        <v>44968</v>
      </c>
      <c r="K5593" s="267">
        <f>J5593+1</f>
        <v>44969</v>
      </c>
      <c r="L5593" s="266">
        <f>IF(M5593&lt;=365,1,2)</f>
        <v>1</v>
      </c>
      <c r="M5593" s="266">
        <f>IF(K5593&lt;$C$1,$C$2-$C$1+1,$C$2-K5593+1)</f>
        <v>78</v>
      </c>
      <c r="N5593" s="268">
        <f>M5593/365</f>
        <v>0.21369863013698631</v>
      </c>
      <c r="O5593" s="269">
        <f>'Data and Parameter'!$E$4*'Data and Parameter'!$E$5*('Data and Parameter'!$E$6+'Data and Parameter'!$E$7)*'Data and Parameter'!$E$19*'Data and Parameter'!$E$14*'ER calculations'!N5593</f>
        <v>1.1064778895413589</v>
      </c>
    </row>
    <row r="5594" spans="1:15" ht="15">
      <c r="A5594" s="284">
        <v>5590</v>
      </c>
      <c r="B5594" s="287"/>
      <c r="C5594" s="287"/>
      <c r="D5594" s="284" t="s">
        <v>119</v>
      </c>
      <c r="E5594" s="287"/>
      <c r="F5594" s="285" t="s">
        <v>5715</v>
      </c>
      <c r="G5594" s="266" t="s">
        <v>121</v>
      </c>
      <c r="H5594" s="266">
        <f>IF(G5594="Traditional Stove",0.1,0.2)</f>
        <v>0.1</v>
      </c>
      <c r="I5594" s="266">
        <f>YEAR(J5594)</f>
        <v>2023</v>
      </c>
      <c r="J5594" s="267">
        <v>44968</v>
      </c>
      <c r="K5594" s="267">
        <f>J5594+1</f>
        <v>44969</v>
      </c>
      <c r="L5594" s="266">
        <f>IF(M5594&lt;=365,1,2)</f>
        <v>1</v>
      </c>
      <c r="M5594" s="266">
        <f>IF(K5594&lt;$C$1,$C$2-$C$1+1,$C$2-K5594+1)</f>
        <v>78</v>
      </c>
      <c r="N5594" s="268">
        <f>M5594/365</f>
        <v>0.21369863013698631</v>
      </c>
      <c r="O5594" s="269">
        <f>'Data and Parameter'!$E$4*'Data and Parameter'!$E$5*('Data and Parameter'!$E$6+'Data and Parameter'!$E$7)*'Data and Parameter'!$E$19*'Data and Parameter'!$E$14*'ER calculations'!N5594</f>
        <v>1.1064778895413589</v>
      </c>
    </row>
    <row r="5595" spans="1:15" ht="15">
      <c r="A5595" s="284">
        <v>5591</v>
      </c>
      <c r="B5595" s="287"/>
      <c r="C5595" s="287"/>
      <c r="D5595" s="284" t="s">
        <v>119</v>
      </c>
      <c r="E5595" s="287"/>
      <c r="F5595" s="285" t="s">
        <v>5716</v>
      </c>
      <c r="G5595" s="266" t="s">
        <v>121</v>
      </c>
      <c r="H5595" s="266">
        <f>IF(G5595="Traditional Stove",0.1,0.2)</f>
        <v>0.1</v>
      </c>
      <c r="I5595" s="266">
        <f>YEAR(J5595)</f>
        <v>2023</v>
      </c>
      <c r="J5595" s="267">
        <v>44968</v>
      </c>
      <c r="K5595" s="267">
        <f>J5595+1</f>
        <v>44969</v>
      </c>
      <c r="L5595" s="266">
        <f>IF(M5595&lt;=365,1,2)</f>
        <v>1</v>
      </c>
      <c r="M5595" s="266">
        <f>IF(K5595&lt;$C$1,$C$2-$C$1+1,$C$2-K5595+1)</f>
        <v>78</v>
      </c>
      <c r="N5595" s="268">
        <f>M5595/365</f>
        <v>0.21369863013698631</v>
      </c>
      <c r="O5595" s="269">
        <f>'Data and Parameter'!$E$4*'Data and Parameter'!$E$5*('Data and Parameter'!$E$6+'Data and Parameter'!$E$7)*'Data and Parameter'!$E$19*'Data and Parameter'!$E$14*'ER calculations'!N5595</f>
        <v>1.1064778895413589</v>
      </c>
    </row>
    <row r="5596" spans="1:15" ht="15">
      <c r="A5596" s="284">
        <v>5592</v>
      </c>
      <c r="B5596" s="287"/>
      <c r="C5596" s="287"/>
      <c r="D5596" s="284" t="s">
        <v>588</v>
      </c>
      <c r="E5596" s="287"/>
      <c r="F5596" s="285" t="s">
        <v>5717</v>
      </c>
      <c r="G5596" s="266" t="s">
        <v>121</v>
      </c>
      <c r="H5596" s="266">
        <f>IF(G5596="Traditional Stove",0.1,0.2)</f>
        <v>0.1</v>
      </c>
      <c r="I5596" s="266">
        <f>YEAR(J5596)</f>
        <v>2023</v>
      </c>
      <c r="J5596" s="267">
        <v>44972</v>
      </c>
      <c r="K5596" s="267">
        <f>J5596+1</f>
        <v>44973</v>
      </c>
      <c r="L5596" s="266">
        <f>IF(M5596&lt;=365,1,2)</f>
        <v>1</v>
      </c>
      <c r="M5596" s="266">
        <f>IF(K5596&lt;$C$1,$C$2-$C$1+1,$C$2-K5596+1)</f>
        <v>74</v>
      </c>
      <c r="N5596" s="268">
        <f>M5596/365</f>
        <v>0.20273972602739726</v>
      </c>
      <c r="O5596" s="269">
        <f>'Data and Parameter'!$E$4*'Data and Parameter'!$E$5*('Data and Parameter'!$E$6+'Data and Parameter'!$E$7)*'Data and Parameter'!$E$19*'Data and Parameter'!$E$14*'ER calculations'!N5596</f>
        <v>1.0497354336674432</v>
      </c>
    </row>
    <row r="5597" spans="1:15" ht="15">
      <c r="A5597" s="284">
        <v>5593</v>
      </c>
      <c r="B5597" s="287"/>
      <c r="C5597" s="287"/>
      <c r="D5597" s="284" t="s">
        <v>588</v>
      </c>
      <c r="E5597" s="287"/>
      <c r="F5597" s="285" t="s">
        <v>5718</v>
      </c>
      <c r="G5597" s="266" t="s">
        <v>121</v>
      </c>
      <c r="H5597" s="266">
        <f>IF(G5597="Traditional Stove",0.1,0.2)</f>
        <v>0.1</v>
      </c>
      <c r="I5597" s="266">
        <f>YEAR(J5597)</f>
        <v>2023</v>
      </c>
      <c r="J5597" s="267">
        <v>45014</v>
      </c>
      <c r="K5597" s="267">
        <f>J5597+1</f>
        <v>45015</v>
      </c>
      <c r="L5597" s="266">
        <f>IF(M5597&lt;=365,1,2)</f>
        <v>1</v>
      </c>
      <c r="M5597" s="266">
        <f>IF(K5597&lt;$C$1,$C$2-$C$1+1,$C$2-K5597+1)</f>
        <v>32</v>
      </c>
      <c r="N5597" s="268">
        <f>M5597/365</f>
        <v>8.7671232876712329E-2</v>
      </c>
      <c r="O5597" s="269">
        <f>'Data and Parameter'!$E$4*'Data and Parameter'!$E$5*('Data and Parameter'!$E$6+'Data and Parameter'!$E$7)*'Data and Parameter'!$E$19*'Data and Parameter'!$E$14*'ER calculations'!N5597</f>
        <v>0.45393964699132677</v>
      </c>
    </row>
    <row r="5598" spans="1:15" ht="15">
      <c r="A5598" s="284">
        <v>5594</v>
      </c>
      <c r="B5598" s="287"/>
      <c r="C5598" s="287"/>
      <c r="D5598" s="284" t="s">
        <v>588</v>
      </c>
      <c r="E5598" s="287"/>
      <c r="F5598" s="285" t="s">
        <v>5719</v>
      </c>
      <c r="G5598" s="266" t="s">
        <v>121</v>
      </c>
      <c r="H5598" s="266">
        <f>IF(G5598="Traditional Stove",0.1,0.2)</f>
        <v>0.1</v>
      </c>
      <c r="I5598" s="266">
        <f>YEAR(J5598)</f>
        <v>2023</v>
      </c>
      <c r="J5598" s="267">
        <v>45000</v>
      </c>
      <c r="K5598" s="267">
        <f>J5598+1</f>
        <v>45001</v>
      </c>
      <c r="L5598" s="266">
        <f>IF(M5598&lt;=365,1,2)</f>
        <v>1</v>
      </c>
      <c r="M5598" s="266">
        <f>IF(K5598&lt;$C$1,$C$2-$C$1+1,$C$2-K5598+1)</f>
        <v>46</v>
      </c>
      <c r="N5598" s="268">
        <f>M5598/365</f>
        <v>0.12602739726027398</v>
      </c>
      <c r="O5598" s="269">
        <f>'Data and Parameter'!$E$4*'Data and Parameter'!$E$5*('Data and Parameter'!$E$6+'Data and Parameter'!$E$7)*'Data and Parameter'!$E$19*'Data and Parameter'!$E$14*'ER calculations'!N5598</f>
        <v>0.65253824255003223</v>
      </c>
    </row>
    <row r="5599" spans="1:15" ht="15">
      <c r="A5599" s="284">
        <v>5595</v>
      </c>
      <c r="B5599" s="287"/>
      <c r="C5599" s="287"/>
      <c r="D5599" s="284" t="s">
        <v>119</v>
      </c>
      <c r="E5599" s="287"/>
      <c r="F5599" s="285" t="s">
        <v>5720</v>
      </c>
      <c r="G5599" s="266" t="s">
        <v>121</v>
      </c>
      <c r="H5599" s="266">
        <f>IF(G5599="Traditional Stove",0.1,0.2)</f>
        <v>0.1</v>
      </c>
      <c r="I5599" s="266">
        <f>YEAR(J5599)</f>
        <v>2023</v>
      </c>
      <c r="J5599" s="267">
        <v>44968</v>
      </c>
      <c r="K5599" s="267">
        <f>J5599+1</f>
        <v>44969</v>
      </c>
      <c r="L5599" s="266">
        <f>IF(M5599&lt;=365,1,2)</f>
        <v>1</v>
      </c>
      <c r="M5599" s="266">
        <f>IF(K5599&lt;$C$1,$C$2-$C$1+1,$C$2-K5599+1)</f>
        <v>78</v>
      </c>
      <c r="N5599" s="268">
        <f>M5599/365</f>
        <v>0.21369863013698631</v>
      </c>
      <c r="O5599" s="269">
        <f>'Data and Parameter'!$E$4*'Data and Parameter'!$E$5*('Data and Parameter'!$E$6+'Data and Parameter'!$E$7)*'Data and Parameter'!$E$19*'Data and Parameter'!$E$14*'ER calculations'!N5599</f>
        <v>1.1064778895413589</v>
      </c>
    </row>
    <row r="5600" spans="1:15" ht="15">
      <c r="A5600" s="284">
        <v>5596</v>
      </c>
      <c r="B5600" s="287"/>
      <c r="C5600" s="287"/>
      <c r="D5600" s="284" t="s">
        <v>588</v>
      </c>
      <c r="E5600" s="287"/>
      <c r="F5600" s="285" t="s">
        <v>5721</v>
      </c>
      <c r="G5600" s="266" t="s">
        <v>121</v>
      </c>
      <c r="H5600" s="266">
        <f>IF(G5600="Traditional Stove",0.1,0.2)</f>
        <v>0.1</v>
      </c>
      <c r="I5600" s="266">
        <f>YEAR(J5600)</f>
        <v>2023</v>
      </c>
      <c r="J5600" s="267">
        <v>45014</v>
      </c>
      <c r="K5600" s="267">
        <f>J5600+1</f>
        <v>45015</v>
      </c>
      <c r="L5600" s="266">
        <f>IF(M5600&lt;=365,1,2)</f>
        <v>1</v>
      </c>
      <c r="M5600" s="266">
        <f>IF(K5600&lt;$C$1,$C$2-$C$1+1,$C$2-K5600+1)</f>
        <v>32</v>
      </c>
      <c r="N5600" s="268">
        <f>M5600/365</f>
        <v>8.7671232876712329E-2</v>
      </c>
      <c r="O5600" s="269">
        <f>'Data and Parameter'!$E$4*'Data and Parameter'!$E$5*('Data and Parameter'!$E$6+'Data and Parameter'!$E$7)*'Data and Parameter'!$E$19*'Data and Parameter'!$E$14*'ER calculations'!N5600</f>
        <v>0.45393964699132677</v>
      </c>
    </row>
    <row r="5601" spans="1:15" ht="15">
      <c r="A5601" s="284">
        <v>5597</v>
      </c>
      <c r="B5601" s="287"/>
      <c r="C5601" s="287"/>
      <c r="D5601" s="284" t="s">
        <v>588</v>
      </c>
      <c r="E5601" s="287"/>
      <c r="F5601" s="285" t="s">
        <v>5722</v>
      </c>
      <c r="G5601" s="266" t="s">
        <v>121</v>
      </c>
      <c r="H5601" s="266">
        <f>IF(G5601="Traditional Stove",0.1,0.2)</f>
        <v>0.1</v>
      </c>
      <c r="I5601" s="266">
        <f>YEAR(J5601)</f>
        <v>2023</v>
      </c>
      <c r="J5601" s="267">
        <v>45006</v>
      </c>
      <c r="K5601" s="267">
        <f>J5601+1</f>
        <v>45007</v>
      </c>
      <c r="L5601" s="266">
        <f>IF(M5601&lt;=365,1,2)</f>
        <v>1</v>
      </c>
      <c r="M5601" s="266">
        <f>IF(K5601&lt;$C$1,$C$2-$C$1+1,$C$2-K5601+1)</f>
        <v>40</v>
      </c>
      <c r="N5601" s="268">
        <f>M5601/365</f>
        <v>0.1095890410958904</v>
      </c>
      <c r="O5601" s="269">
        <f>'Data and Parameter'!$E$4*'Data and Parameter'!$E$5*('Data and Parameter'!$E$6+'Data and Parameter'!$E$7)*'Data and Parameter'!$E$19*'Data and Parameter'!$E$14*'ER calculations'!N5601</f>
        <v>0.56742455873915842</v>
      </c>
    </row>
    <row r="5602" spans="1:15" ht="15">
      <c r="A5602" s="284">
        <v>5598</v>
      </c>
      <c r="B5602" s="287"/>
      <c r="C5602" s="287"/>
      <c r="D5602" s="284" t="s">
        <v>119</v>
      </c>
      <c r="E5602" s="287"/>
      <c r="F5602" s="285" t="s">
        <v>5723</v>
      </c>
      <c r="G5602" s="266" t="s">
        <v>121</v>
      </c>
      <c r="H5602" s="266">
        <f>IF(G5602="Traditional Stove",0.1,0.2)</f>
        <v>0.1</v>
      </c>
      <c r="I5602" s="266">
        <f>YEAR(J5602)</f>
        <v>2023</v>
      </c>
      <c r="J5602" s="267">
        <v>44968</v>
      </c>
      <c r="K5602" s="267">
        <f>J5602+1</f>
        <v>44969</v>
      </c>
      <c r="L5602" s="266">
        <f>IF(M5602&lt;=365,1,2)</f>
        <v>1</v>
      </c>
      <c r="M5602" s="266">
        <f>IF(K5602&lt;$C$1,$C$2-$C$1+1,$C$2-K5602+1)</f>
        <v>78</v>
      </c>
      <c r="N5602" s="268">
        <f>M5602/365</f>
        <v>0.21369863013698631</v>
      </c>
      <c r="O5602" s="269">
        <f>'Data and Parameter'!$E$4*'Data and Parameter'!$E$5*('Data and Parameter'!$E$6+'Data and Parameter'!$E$7)*'Data and Parameter'!$E$19*'Data and Parameter'!$E$14*'ER calculations'!N5602</f>
        <v>1.1064778895413589</v>
      </c>
    </row>
    <row r="5603" spans="1:15" ht="15">
      <c r="A5603" s="284">
        <v>5599</v>
      </c>
      <c r="B5603" s="287"/>
      <c r="C5603" s="287"/>
      <c r="D5603" s="284" t="s">
        <v>588</v>
      </c>
      <c r="E5603" s="287"/>
      <c r="F5603" s="285" t="s">
        <v>5724</v>
      </c>
      <c r="G5603" s="266" t="s">
        <v>121</v>
      </c>
      <c r="H5603" s="266">
        <f>IF(G5603="Traditional Stove",0.1,0.2)</f>
        <v>0.1</v>
      </c>
      <c r="I5603" s="266">
        <f>YEAR(J5603)</f>
        <v>2023</v>
      </c>
      <c r="J5603" s="267">
        <v>44979</v>
      </c>
      <c r="K5603" s="267">
        <f>J5603+1</f>
        <v>44980</v>
      </c>
      <c r="L5603" s="266">
        <f>IF(M5603&lt;=365,1,2)</f>
        <v>1</v>
      </c>
      <c r="M5603" s="266">
        <f>IF(K5603&lt;$C$1,$C$2-$C$1+1,$C$2-K5603+1)</f>
        <v>67</v>
      </c>
      <c r="N5603" s="268">
        <f>M5603/365</f>
        <v>0.18356164383561643</v>
      </c>
      <c r="O5603" s="269">
        <f>'Data and Parameter'!$E$4*'Data and Parameter'!$E$5*('Data and Parameter'!$E$6+'Data and Parameter'!$E$7)*'Data and Parameter'!$E$19*'Data and Parameter'!$E$14*'ER calculations'!N5603</f>
        <v>0.95043613588809039</v>
      </c>
    </row>
    <row r="5604" spans="1:15" ht="15">
      <c r="A5604" s="284">
        <v>5600</v>
      </c>
      <c r="B5604" s="287"/>
      <c r="C5604" s="287"/>
      <c r="D5604" s="284" t="s">
        <v>588</v>
      </c>
      <c r="E5604" s="287"/>
      <c r="F5604" s="285" t="s">
        <v>5725</v>
      </c>
      <c r="G5604" s="266" t="s">
        <v>121</v>
      </c>
      <c r="H5604" s="266">
        <f>IF(G5604="Traditional Stove",0.1,0.2)</f>
        <v>0.1</v>
      </c>
      <c r="I5604" s="266">
        <f>YEAR(J5604)</f>
        <v>2023</v>
      </c>
      <c r="J5604" s="267">
        <v>44951</v>
      </c>
      <c r="K5604" s="267">
        <f>J5604+1</f>
        <v>44952</v>
      </c>
      <c r="L5604" s="266">
        <f>IF(M5604&lt;=365,1,2)</f>
        <v>1</v>
      </c>
      <c r="M5604" s="266">
        <f>IF(K5604&lt;$C$1,$C$2-$C$1+1,$C$2-K5604+1)</f>
        <v>95</v>
      </c>
      <c r="N5604" s="268">
        <f>M5604/365</f>
        <v>0.26027397260273971</v>
      </c>
      <c r="O5604" s="269">
        <f>'Data and Parameter'!$E$4*'Data and Parameter'!$E$5*('Data and Parameter'!$E$6+'Data and Parameter'!$E$7)*'Data and Parameter'!$E$19*'Data and Parameter'!$E$14*'ER calculations'!N5604</f>
        <v>1.3476333270055012</v>
      </c>
    </row>
    <row r="5605" spans="1:15" ht="15">
      <c r="A5605" s="284">
        <v>5601</v>
      </c>
      <c r="B5605" s="287"/>
      <c r="C5605" s="287"/>
      <c r="D5605" s="284" t="s">
        <v>588</v>
      </c>
      <c r="E5605" s="287"/>
      <c r="F5605" s="285" t="s">
        <v>5726</v>
      </c>
      <c r="G5605" s="266" t="s">
        <v>121</v>
      </c>
      <c r="H5605" s="266">
        <f>IF(G5605="Traditional Stove",0.1,0.2)</f>
        <v>0.1</v>
      </c>
      <c r="I5605" s="266">
        <f>YEAR(J5605)</f>
        <v>2023</v>
      </c>
      <c r="J5605" s="267">
        <v>45005</v>
      </c>
      <c r="K5605" s="267">
        <f>J5605+1</f>
        <v>45006</v>
      </c>
      <c r="L5605" s="266">
        <f>IF(M5605&lt;=365,1,2)</f>
        <v>1</v>
      </c>
      <c r="M5605" s="266">
        <f>IF(K5605&lt;$C$1,$C$2-$C$1+1,$C$2-K5605+1)</f>
        <v>41</v>
      </c>
      <c r="N5605" s="268">
        <f>M5605/365</f>
        <v>0.11232876712328767</v>
      </c>
      <c r="O5605" s="269">
        <f>'Data and Parameter'!$E$4*'Data and Parameter'!$E$5*('Data and Parameter'!$E$6+'Data and Parameter'!$E$7)*'Data and Parameter'!$E$19*'Data and Parameter'!$E$14*'ER calculations'!N5605</f>
        <v>0.58161017270763737</v>
      </c>
    </row>
    <row r="5606" spans="1:15" ht="15">
      <c r="A5606" s="284">
        <v>5602</v>
      </c>
      <c r="B5606" s="287"/>
      <c r="C5606" s="287"/>
      <c r="D5606" s="284" t="s">
        <v>588</v>
      </c>
      <c r="E5606" s="287"/>
      <c r="F5606" s="285" t="s">
        <v>5727</v>
      </c>
      <c r="G5606" s="266" t="s">
        <v>121</v>
      </c>
      <c r="H5606" s="266">
        <f>IF(G5606="Traditional Stove",0.1,0.2)</f>
        <v>0.1</v>
      </c>
      <c r="I5606" s="266">
        <f>YEAR(J5606)</f>
        <v>2023</v>
      </c>
      <c r="J5606" s="267">
        <v>45009</v>
      </c>
      <c r="K5606" s="267">
        <f>J5606+1</f>
        <v>45010</v>
      </c>
      <c r="L5606" s="266">
        <f>IF(M5606&lt;=365,1,2)</f>
        <v>1</v>
      </c>
      <c r="M5606" s="266">
        <f>IF(K5606&lt;$C$1,$C$2-$C$1+1,$C$2-K5606+1)</f>
        <v>37</v>
      </c>
      <c r="N5606" s="268">
        <f>M5606/365</f>
        <v>0.10136986301369863</v>
      </c>
      <c r="O5606" s="269">
        <f>'Data and Parameter'!$E$4*'Data and Parameter'!$E$5*('Data and Parameter'!$E$6+'Data and Parameter'!$E$7)*'Data and Parameter'!$E$19*'Data and Parameter'!$E$14*'ER calculations'!N5606</f>
        <v>0.52486771683372158</v>
      </c>
    </row>
    <row r="5607" spans="1:15" ht="15">
      <c r="A5607" s="284">
        <v>5603</v>
      </c>
      <c r="B5607" s="287"/>
      <c r="C5607" s="287"/>
      <c r="D5607" s="284" t="s">
        <v>588</v>
      </c>
      <c r="E5607" s="287"/>
      <c r="F5607" s="285" t="s">
        <v>5728</v>
      </c>
      <c r="G5607" s="266" t="s">
        <v>121</v>
      </c>
      <c r="H5607" s="266">
        <f>IF(G5607="Traditional Stove",0.1,0.2)</f>
        <v>0.1</v>
      </c>
      <c r="I5607" s="266">
        <f>YEAR(J5607)</f>
        <v>2023</v>
      </c>
      <c r="J5607" s="267">
        <v>45014</v>
      </c>
      <c r="K5607" s="267">
        <f>J5607+1</f>
        <v>45015</v>
      </c>
      <c r="L5607" s="266">
        <f>IF(M5607&lt;=365,1,2)</f>
        <v>1</v>
      </c>
      <c r="M5607" s="266">
        <f>IF(K5607&lt;$C$1,$C$2-$C$1+1,$C$2-K5607+1)</f>
        <v>32</v>
      </c>
      <c r="N5607" s="268">
        <f>M5607/365</f>
        <v>8.7671232876712329E-2</v>
      </c>
      <c r="O5607" s="269">
        <f>'Data and Parameter'!$E$4*'Data and Parameter'!$E$5*('Data and Parameter'!$E$6+'Data and Parameter'!$E$7)*'Data and Parameter'!$E$19*'Data and Parameter'!$E$14*'ER calculations'!N5607</f>
        <v>0.45393964699132677</v>
      </c>
    </row>
    <row r="5608" spans="1:15" ht="15">
      <c r="A5608" s="284">
        <v>5604</v>
      </c>
      <c r="B5608" s="287"/>
      <c r="C5608" s="287"/>
      <c r="D5608" s="284" t="s">
        <v>588</v>
      </c>
      <c r="E5608" s="287"/>
      <c r="F5608" s="285" t="s">
        <v>5729</v>
      </c>
      <c r="G5608" s="266" t="s">
        <v>121</v>
      </c>
      <c r="H5608" s="266">
        <f>IF(G5608="Traditional Stove",0.1,0.2)</f>
        <v>0.1</v>
      </c>
      <c r="I5608" s="266">
        <f>YEAR(J5608)</f>
        <v>2023</v>
      </c>
      <c r="J5608" s="267">
        <v>44981</v>
      </c>
      <c r="K5608" s="267">
        <f>J5608+1</f>
        <v>44982</v>
      </c>
      <c r="L5608" s="266">
        <f>IF(M5608&lt;=365,1,2)</f>
        <v>1</v>
      </c>
      <c r="M5608" s="266">
        <f>IF(K5608&lt;$C$1,$C$2-$C$1+1,$C$2-K5608+1)</f>
        <v>65</v>
      </c>
      <c r="N5608" s="268">
        <f>M5608/365</f>
        <v>0.17808219178082191</v>
      </c>
      <c r="O5608" s="269">
        <f>'Data and Parameter'!$E$4*'Data and Parameter'!$E$5*('Data and Parameter'!$E$6+'Data and Parameter'!$E$7)*'Data and Parameter'!$E$19*'Data and Parameter'!$E$14*'ER calculations'!N5608</f>
        <v>0.92206490795113238</v>
      </c>
    </row>
    <row r="5609" spans="1:15" ht="15">
      <c r="A5609" s="284">
        <v>5605</v>
      </c>
      <c r="B5609" s="287"/>
      <c r="C5609" s="287"/>
      <c r="D5609" s="284" t="s">
        <v>119</v>
      </c>
      <c r="E5609" s="287"/>
      <c r="F5609" s="285" t="s">
        <v>5730</v>
      </c>
      <c r="G5609" s="266" t="s">
        <v>121</v>
      </c>
      <c r="H5609" s="266">
        <f>IF(G5609="Traditional Stove",0.1,0.2)</f>
        <v>0.1</v>
      </c>
      <c r="I5609" s="266">
        <f>YEAR(J5609)</f>
        <v>2023</v>
      </c>
      <c r="J5609" s="267">
        <v>44965</v>
      </c>
      <c r="K5609" s="267">
        <f>J5609+1</f>
        <v>44966</v>
      </c>
      <c r="L5609" s="266">
        <f>IF(M5609&lt;=365,1,2)</f>
        <v>1</v>
      </c>
      <c r="M5609" s="266">
        <f>IF(K5609&lt;$C$1,$C$2-$C$1+1,$C$2-K5609+1)</f>
        <v>81</v>
      </c>
      <c r="N5609" s="268">
        <f>M5609/365</f>
        <v>0.22191780821917809</v>
      </c>
      <c r="O5609" s="269">
        <f>'Data and Parameter'!$E$4*'Data and Parameter'!$E$5*('Data and Parameter'!$E$6+'Data and Parameter'!$E$7)*'Data and Parameter'!$E$19*'Data and Parameter'!$E$14*'ER calculations'!N5609</f>
        <v>1.1490347314467959</v>
      </c>
    </row>
    <row r="5610" spans="1:15" ht="15">
      <c r="A5610" s="284">
        <v>5606</v>
      </c>
      <c r="B5610" s="287"/>
      <c r="C5610" s="287"/>
      <c r="D5610" s="284" t="s">
        <v>119</v>
      </c>
      <c r="E5610" s="287"/>
      <c r="F5610" s="285" t="s">
        <v>5731</v>
      </c>
      <c r="G5610" s="266" t="s">
        <v>121</v>
      </c>
      <c r="H5610" s="266">
        <f>IF(G5610="Traditional Stove",0.1,0.2)</f>
        <v>0.1</v>
      </c>
      <c r="I5610" s="266">
        <f>YEAR(J5610)</f>
        <v>2023</v>
      </c>
      <c r="J5610" s="267">
        <v>44965</v>
      </c>
      <c r="K5610" s="267">
        <f>J5610+1</f>
        <v>44966</v>
      </c>
      <c r="L5610" s="266">
        <f>IF(M5610&lt;=365,1,2)</f>
        <v>1</v>
      </c>
      <c r="M5610" s="266">
        <f>IF(K5610&lt;$C$1,$C$2-$C$1+1,$C$2-K5610+1)</f>
        <v>81</v>
      </c>
      <c r="N5610" s="268">
        <f>M5610/365</f>
        <v>0.22191780821917809</v>
      </c>
      <c r="O5610" s="269">
        <f>'Data and Parameter'!$E$4*'Data and Parameter'!$E$5*('Data and Parameter'!$E$6+'Data and Parameter'!$E$7)*'Data and Parameter'!$E$19*'Data and Parameter'!$E$14*'ER calculations'!N5610</f>
        <v>1.1490347314467959</v>
      </c>
    </row>
    <row r="5611" spans="1:15" ht="15">
      <c r="A5611" s="284">
        <v>5607</v>
      </c>
      <c r="B5611" s="287"/>
      <c r="C5611" s="287"/>
      <c r="D5611" s="284" t="s">
        <v>119</v>
      </c>
      <c r="E5611" s="287"/>
      <c r="F5611" s="285" t="s">
        <v>5732</v>
      </c>
      <c r="G5611" s="266" t="s">
        <v>121</v>
      </c>
      <c r="H5611" s="266">
        <f>IF(G5611="Traditional Stove",0.1,0.2)</f>
        <v>0.1</v>
      </c>
      <c r="I5611" s="266">
        <f>YEAR(J5611)</f>
        <v>2023</v>
      </c>
      <c r="J5611" s="267">
        <v>44965</v>
      </c>
      <c r="K5611" s="267">
        <f>J5611+1</f>
        <v>44966</v>
      </c>
      <c r="L5611" s="266">
        <f>IF(M5611&lt;=365,1,2)</f>
        <v>1</v>
      </c>
      <c r="M5611" s="266">
        <f>IF(K5611&lt;$C$1,$C$2-$C$1+1,$C$2-K5611+1)</f>
        <v>81</v>
      </c>
      <c r="N5611" s="268">
        <f>M5611/365</f>
        <v>0.22191780821917809</v>
      </c>
      <c r="O5611" s="269">
        <f>'Data and Parameter'!$E$4*'Data and Parameter'!$E$5*('Data and Parameter'!$E$6+'Data and Parameter'!$E$7)*'Data and Parameter'!$E$19*'Data and Parameter'!$E$14*'ER calculations'!N5611</f>
        <v>1.1490347314467959</v>
      </c>
    </row>
    <row r="5612" spans="1:15" ht="15">
      <c r="A5612" s="284">
        <v>5608</v>
      </c>
      <c r="B5612" s="287"/>
      <c r="C5612" s="287"/>
      <c r="D5612" s="284" t="s">
        <v>119</v>
      </c>
      <c r="E5612" s="287"/>
      <c r="F5612" s="285" t="s">
        <v>5733</v>
      </c>
      <c r="G5612" s="266" t="s">
        <v>121</v>
      </c>
      <c r="H5612" s="266">
        <f>IF(G5612="Traditional Stove",0.1,0.2)</f>
        <v>0.1</v>
      </c>
      <c r="I5612" s="266">
        <f>YEAR(J5612)</f>
        <v>2023</v>
      </c>
      <c r="J5612" s="267">
        <v>44965</v>
      </c>
      <c r="K5612" s="267">
        <f>J5612+1</f>
        <v>44966</v>
      </c>
      <c r="L5612" s="266">
        <f>IF(M5612&lt;=365,1,2)</f>
        <v>1</v>
      </c>
      <c r="M5612" s="266">
        <f>IF(K5612&lt;$C$1,$C$2-$C$1+1,$C$2-K5612+1)</f>
        <v>81</v>
      </c>
      <c r="N5612" s="268">
        <f>M5612/365</f>
        <v>0.22191780821917809</v>
      </c>
      <c r="O5612" s="269">
        <f>'Data and Parameter'!$E$4*'Data and Parameter'!$E$5*('Data and Parameter'!$E$6+'Data and Parameter'!$E$7)*'Data and Parameter'!$E$19*'Data and Parameter'!$E$14*'ER calculations'!N5612</f>
        <v>1.1490347314467959</v>
      </c>
    </row>
    <row r="5613" spans="1:15" ht="15">
      <c r="A5613" s="284">
        <v>5609</v>
      </c>
      <c r="B5613" s="287"/>
      <c r="C5613" s="287"/>
      <c r="D5613" s="284" t="s">
        <v>119</v>
      </c>
      <c r="E5613" s="287"/>
      <c r="F5613" s="285" t="s">
        <v>5734</v>
      </c>
      <c r="G5613" s="266" t="s">
        <v>121</v>
      </c>
      <c r="H5613" s="266">
        <f>IF(G5613="Traditional Stove",0.1,0.2)</f>
        <v>0.1</v>
      </c>
      <c r="I5613" s="266">
        <f>YEAR(J5613)</f>
        <v>2023</v>
      </c>
      <c r="J5613" s="267">
        <v>44965</v>
      </c>
      <c r="K5613" s="267">
        <f>J5613+1</f>
        <v>44966</v>
      </c>
      <c r="L5613" s="266">
        <f>IF(M5613&lt;=365,1,2)</f>
        <v>1</v>
      </c>
      <c r="M5613" s="266">
        <f>IF(K5613&lt;$C$1,$C$2-$C$1+1,$C$2-K5613+1)</f>
        <v>81</v>
      </c>
      <c r="N5613" s="268">
        <f>M5613/365</f>
        <v>0.22191780821917809</v>
      </c>
      <c r="O5613" s="269">
        <f>'Data and Parameter'!$E$4*'Data and Parameter'!$E$5*('Data and Parameter'!$E$6+'Data and Parameter'!$E$7)*'Data and Parameter'!$E$19*'Data and Parameter'!$E$14*'ER calculations'!N5613</f>
        <v>1.1490347314467959</v>
      </c>
    </row>
    <row r="5614" spans="1:15" ht="15">
      <c r="A5614" s="284">
        <v>5610</v>
      </c>
      <c r="B5614" s="287"/>
      <c r="C5614" s="287"/>
      <c r="D5614" s="284" t="s">
        <v>119</v>
      </c>
      <c r="E5614" s="287"/>
      <c r="F5614" s="285" t="s">
        <v>5735</v>
      </c>
      <c r="G5614" s="266" t="s">
        <v>121</v>
      </c>
      <c r="H5614" s="266">
        <f>IF(G5614="Traditional Stove",0.1,0.2)</f>
        <v>0.1</v>
      </c>
      <c r="I5614" s="266">
        <f>YEAR(J5614)</f>
        <v>2023</v>
      </c>
      <c r="J5614" s="267">
        <v>44965</v>
      </c>
      <c r="K5614" s="267">
        <f>J5614+1</f>
        <v>44966</v>
      </c>
      <c r="L5614" s="266">
        <f>IF(M5614&lt;=365,1,2)</f>
        <v>1</v>
      </c>
      <c r="M5614" s="266">
        <f>IF(K5614&lt;$C$1,$C$2-$C$1+1,$C$2-K5614+1)</f>
        <v>81</v>
      </c>
      <c r="N5614" s="268">
        <f>M5614/365</f>
        <v>0.22191780821917809</v>
      </c>
      <c r="O5614" s="269">
        <f>'Data and Parameter'!$E$4*'Data and Parameter'!$E$5*('Data and Parameter'!$E$6+'Data and Parameter'!$E$7)*'Data and Parameter'!$E$19*'Data and Parameter'!$E$14*'ER calculations'!N5614</f>
        <v>1.1490347314467959</v>
      </c>
    </row>
    <row r="5615" spans="1:15" ht="15">
      <c r="A5615" s="284">
        <v>5611</v>
      </c>
      <c r="B5615" s="287"/>
      <c r="C5615" s="287"/>
      <c r="D5615" s="284" t="s">
        <v>588</v>
      </c>
      <c r="E5615" s="287"/>
      <c r="F5615" s="285" t="s">
        <v>5736</v>
      </c>
      <c r="G5615" s="266" t="s">
        <v>121</v>
      </c>
      <c r="H5615" s="266">
        <f>IF(G5615="Traditional Stove",0.1,0.2)</f>
        <v>0.1</v>
      </c>
      <c r="I5615" s="266">
        <f>YEAR(J5615)</f>
        <v>2023</v>
      </c>
      <c r="J5615" s="267">
        <v>45014</v>
      </c>
      <c r="K5615" s="267">
        <f>J5615+1</f>
        <v>45015</v>
      </c>
      <c r="L5615" s="266">
        <f>IF(M5615&lt;=365,1,2)</f>
        <v>1</v>
      </c>
      <c r="M5615" s="266">
        <f>IF(K5615&lt;$C$1,$C$2-$C$1+1,$C$2-K5615+1)</f>
        <v>32</v>
      </c>
      <c r="N5615" s="268">
        <f>M5615/365</f>
        <v>8.7671232876712329E-2</v>
      </c>
      <c r="O5615" s="269">
        <f>'Data and Parameter'!$E$4*'Data and Parameter'!$E$5*('Data and Parameter'!$E$6+'Data and Parameter'!$E$7)*'Data and Parameter'!$E$19*'Data and Parameter'!$E$14*'ER calculations'!N5615</f>
        <v>0.45393964699132677</v>
      </c>
    </row>
    <row r="5616" spans="1:15" ht="15">
      <c r="A5616" s="284">
        <v>5612</v>
      </c>
      <c r="B5616" s="287"/>
      <c r="C5616" s="287"/>
      <c r="D5616" s="284" t="s">
        <v>588</v>
      </c>
      <c r="E5616" s="287"/>
      <c r="F5616" s="285" t="s">
        <v>5737</v>
      </c>
      <c r="G5616" s="266" t="s">
        <v>121</v>
      </c>
      <c r="H5616" s="266">
        <f>IF(G5616="Traditional Stove",0.1,0.2)</f>
        <v>0.1</v>
      </c>
      <c r="I5616" s="266">
        <f>YEAR(J5616)</f>
        <v>2023</v>
      </c>
      <c r="J5616" s="267">
        <v>45012</v>
      </c>
      <c r="K5616" s="267">
        <f>J5616+1</f>
        <v>45013</v>
      </c>
      <c r="L5616" s="266">
        <f>IF(M5616&lt;=365,1,2)</f>
        <v>1</v>
      </c>
      <c r="M5616" s="266">
        <f>IF(K5616&lt;$C$1,$C$2-$C$1+1,$C$2-K5616+1)</f>
        <v>34</v>
      </c>
      <c r="N5616" s="268">
        <f>M5616/365</f>
        <v>9.3150684931506855E-2</v>
      </c>
      <c r="O5616" s="269">
        <f>'Data and Parameter'!$E$4*'Data and Parameter'!$E$5*('Data and Parameter'!$E$6+'Data and Parameter'!$E$7)*'Data and Parameter'!$E$19*'Data and Parameter'!$E$14*'ER calculations'!N5616</f>
        <v>0.48231087492828467</v>
      </c>
    </row>
    <row r="5617" spans="1:15" ht="15">
      <c r="A5617" s="284">
        <v>5613</v>
      </c>
      <c r="B5617" s="287"/>
      <c r="C5617" s="287"/>
      <c r="D5617" s="284" t="s">
        <v>588</v>
      </c>
      <c r="E5617" s="287"/>
      <c r="F5617" s="285" t="s">
        <v>5738</v>
      </c>
      <c r="G5617" s="266" t="s">
        <v>121</v>
      </c>
      <c r="H5617" s="266">
        <f>IF(G5617="Traditional Stove",0.1,0.2)</f>
        <v>0.1</v>
      </c>
      <c r="I5617" s="266">
        <f>YEAR(J5617)</f>
        <v>2023</v>
      </c>
      <c r="J5617" s="267">
        <v>45013</v>
      </c>
      <c r="K5617" s="267">
        <f>J5617+1</f>
        <v>45014</v>
      </c>
      <c r="L5617" s="266">
        <f>IF(M5617&lt;=365,1,2)</f>
        <v>1</v>
      </c>
      <c r="M5617" s="266">
        <f>IF(K5617&lt;$C$1,$C$2-$C$1+1,$C$2-K5617+1)</f>
        <v>33</v>
      </c>
      <c r="N5617" s="268">
        <f>M5617/365</f>
        <v>9.0410958904109592E-2</v>
      </c>
      <c r="O5617" s="269">
        <f>'Data and Parameter'!$E$4*'Data and Parameter'!$E$5*('Data and Parameter'!$E$6+'Data and Parameter'!$E$7)*'Data and Parameter'!$E$19*'Data and Parameter'!$E$14*'ER calculations'!N5617</f>
        <v>0.46812526095980572</v>
      </c>
    </row>
    <row r="5618" spans="1:15" ht="15">
      <c r="A5618" s="284">
        <v>5614</v>
      </c>
      <c r="B5618" s="287"/>
      <c r="C5618" s="287"/>
      <c r="D5618" s="284" t="s">
        <v>588</v>
      </c>
      <c r="E5618" s="287"/>
      <c r="F5618" s="285" t="s">
        <v>5739</v>
      </c>
      <c r="G5618" s="266" t="s">
        <v>121</v>
      </c>
      <c r="H5618" s="266">
        <f>IF(G5618="Traditional Stove",0.1,0.2)</f>
        <v>0.1</v>
      </c>
      <c r="I5618" s="266">
        <f>YEAR(J5618)</f>
        <v>2023</v>
      </c>
      <c r="J5618" s="267">
        <v>45013</v>
      </c>
      <c r="K5618" s="267">
        <f>J5618+1</f>
        <v>45014</v>
      </c>
      <c r="L5618" s="266">
        <f>IF(M5618&lt;=365,1,2)</f>
        <v>1</v>
      </c>
      <c r="M5618" s="266">
        <f>IF(K5618&lt;$C$1,$C$2-$C$1+1,$C$2-K5618+1)</f>
        <v>33</v>
      </c>
      <c r="N5618" s="268">
        <f>M5618/365</f>
        <v>9.0410958904109592E-2</v>
      </c>
      <c r="O5618" s="269">
        <f>'Data and Parameter'!$E$4*'Data and Parameter'!$E$5*('Data and Parameter'!$E$6+'Data and Parameter'!$E$7)*'Data and Parameter'!$E$19*'Data and Parameter'!$E$14*'ER calculations'!N5618</f>
        <v>0.46812526095980572</v>
      </c>
    </row>
    <row r="5619" spans="1:15" ht="15">
      <c r="A5619" s="284">
        <v>5615</v>
      </c>
      <c r="B5619" s="287"/>
      <c r="C5619" s="287"/>
      <c r="D5619" s="284" t="s">
        <v>588</v>
      </c>
      <c r="E5619" s="287"/>
      <c r="F5619" s="285" t="s">
        <v>5740</v>
      </c>
      <c r="G5619" s="266" t="s">
        <v>121</v>
      </c>
      <c r="H5619" s="266">
        <f>IF(G5619="Traditional Stove",0.1,0.2)</f>
        <v>0.1</v>
      </c>
      <c r="I5619" s="266">
        <f>YEAR(J5619)</f>
        <v>2023</v>
      </c>
      <c r="J5619" s="267">
        <v>45013</v>
      </c>
      <c r="K5619" s="267">
        <f>J5619+1</f>
        <v>45014</v>
      </c>
      <c r="L5619" s="266">
        <f>IF(M5619&lt;=365,1,2)</f>
        <v>1</v>
      </c>
      <c r="M5619" s="266">
        <f>IF(K5619&lt;$C$1,$C$2-$C$1+1,$C$2-K5619+1)</f>
        <v>33</v>
      </c>
      <c r="N5619" s="268">
        <f>M5619/365</f>
        <v>9.0410958904109592E-2</v>
      </c>
      <c r="O5619" s="269">
        <f>'Data and Parameter'!$E$4*'Data and Parameter'!$E$5*('Data and Parameter'!$E$6+'Data and Parameter'!$E$7)*'Data and Parameter'!$E$19*'Data and Parameter'!$E$14*'ER calculations'!N5619</f>
        <v>0.46812526095980572</v>
      </c>
    </row>
    <row r="5620" spans="1:15" ht="15">
      <c r="A5620" s="284">
        <v>5616</v>
      </c>
      <c r="B5620" s="287"/>
      <c r="C5620" s="287"/>
      <c r="D5620" s="284" t="s">
        <v>588</v>
      </c>
      <c r="E5620" s="287"/>
      <c r="F5620" s="285" t="s">
        <v>5741</v>
      </c>
      <c r="G5620" s="266" t="s">
        <v>121</v>
      </c>
      <c r="H5620" s="266">
        <f>IF(G5620="Traditional Stove",0.1,0.2)</f>
        <v>0.1</v>
      </c>
      <c r="I5620" s="266">
        <f>YEAR(J5620)</f>
        <v>2023</v>
      </c>
      <c r="J5620" s="267">
        <v>45015</v>
      </c>
      <c r="K5620" s="267">
        <f>J5620+1</f>
        <v>45016</v>
      </c>
      <c r="L5620" s="266">
        <f>IF(M5620&lt;=365,1,2)</f>
        <v>1</v>
      </c>
      <c r="M5620" s="266">
        <f>IF(K5620&lt;$C$1,$C$2-$C$1+1,$C$2-K5620+1)</f>
        <v>31</v>
      </c>
      <c r="N5620" s="268">
        <f>M5620/365</f>
        <v>8.4931506849315067E-2</v>
      </c>
      <c r="O5620" s="269">
        <f>'Data and Parameter'!$E$4*'Data and Parameter'!$E$5*('Data and Parameter'!$E$6+'Data and Parameter'!$E$7)*'Data and Parameter'!$E$19*'Data and Parameter'!$E$14*'ER calculations'!N5620</f>
        <v>0.43975403302284777</v>
      </c>
    </row>
    <row r="5621" spans="1:15" ht="15">
      <c r="A5621" s="284">
        <v>5617</v>
      </c>
      <c r="B5621" s="287"/>
      <c r="C5621" s="287"/>
      <c r="D5621" s="284" t="s">
        <v>588</v>
      </c>
      <c r="E5621" s="287"/>
      <c r="F5621" s="285" t="s">
        <v>5742</v>
      </c>
      <c r="G5621" s="266" t="s">
        <v>121</v>
      </c>
      <c r="H5621" s="266">
        <f>IF(G5621="Traditional Stove",0.1,0.2)</f>
        <v>0.1</v>
      </c>
      <c r="I5621" s="266">
        <f>YEAR(J5621)</f>
        <v>2023</v>
      </c>
      <c r="J5621" s="267">
        <v>45015</v>
      </c>
      <c r="K5621" s="267">
        <f>J5621+1</f>
        <v>45016</v>
      </c>
      <c r="L5621" s="266">
        <f>IF(M5621&lt;=365,1,2)</f>
        <v>1</v>
      </c>
      <c r="M5621" s="266">
        <f>IF(K5621&lt;$C$1,$C$2-$C$1+1,$C$2-K5621+1)</f>
        <v>31</v>
      </c>
      <c r="N5621" s="268">
        <f>M5621/365</f>
        <v>8.4931506849315067E-2</v>
      </c>
      <c r="O5621" s="269">
        <f>'Data and Parameter'!$E$4*'Data and Parameter'!$E$5*('Data and Parameter'!$E$6+'Data and Parameter'!$E$7)*'Data and Parameter'!$E$19*'Data and Parameter'!$E$14*'ER calculations'!N5621</f>
        <v>0.43975403302284777</v>
      </c>
    </row>
    <row r="5622" spans="1:15" ht="15">
      <c r="A5622" s="284">
        <v>5618</v>
      </c>
      <c r="B5622" s="287"/>
      <c r="C5622" s="287"/>
      <c r="D5622" s="284" t="s">
        <v>588</v>
      </c>
      <c r="E5622" s="287"/>
      <c r="F5622" s="285" t="s">
        <v>5743</v>
      </c>
      <c r="G5622" s="266" t="s">
        <v>121</v>
      </c>
      <c r="H5622" s="266">
        <f>IF(G5622="Traditional Stove",0.1,0.2)</f>
        <v>0.1</v>
      </c>
      <c r="I5622" s="266">
        <f>YEAR(J5622)</f>
        <v>2023</v>
      </c>
      <c r="J5622" s="267">
        <v>45014</v>
      </c>
      <c r="K5622" s="267">
        <f>J5622+1</f>
        <v>45015</v>
      </c>
      <c r="L5622" s="266">
        <f>IF(M5622&lt;=365,1,2)</f>
        <v>1</v>
      </c>
      <c r="M5622" s="266">
        <f>IF(K5622&lt;$C$1,$C$2-$C$1+1,$C$2-K5622+1)</f>
        <v>32</v>
      </c>
      <c r="N5622" s="268">
        <f>M5622/365</f>
        <v>8.7671232876712329E-2</v>
      </c>
      <c r="O5622" s="269">
        <f>'Data and Parameter'!$E$4*'Data and Parameter'!$E$5*('Data and Parameter'!$E$6+'Data and Parameter'!$E$7)*'Data and Parameter'!$E$19*'Data and Parameter'!$E$14*'ER calculations'!N5622</f>
        <v>0.45393964699132677</v>
      </c>
    </row>
    <row r="5623" spans="1:15" ht="15">
      <c r="A5623" s="284">
        <v>5619</v>
      </c>
      <c r="B5623" s="287"/>
      <c r="C5623" s="287"/>
      <c r="D5623" s="284" t="s">
        <v>588</v>
      </c>
      <c r="E5623" s="287"/>
      <c r="F5623" s="285" t="s">
        <v>5744</v>
      </c>
      <c r="G5623" s="266" t="s">
        <v>121</v>
      </c>
      <c r="H5623" s="266">
        <f>IF(G5623="Traditional Stove",0.1,0.2)</f>
        <v>0.1</v>
      </c>
      <c r="I5623" s="266">
        <f>YEAR(J5623)</f>
        <v>2023</v>
      </c>
      <c r="J5623" s="267">
        <v>45014</v>
      </c>
      <c r="K5623" s="267">
        <f>J5623+1</f>
        <v>45015</v>
      </c>
      <c r="L5623" s="266">
        <f>IF(M5623&lt;=365,1,2)</f>
        <v>1</v>
      </c>
      <c r="M5623" s="266">
        <f>IF(K5623&lt;$C$1,$C$2-$C$1+1,$C$2-K5623+1)</f>
        <v>32</v>
      </c>
      <c r="N5623" s="268">
        <f>M5623/365</f>
        <v>8.7671232876712329E-2</v>
      </c>
      <c r="O5623" s="269">
        <f>'Data and Parameter'!$E$4*'Data and Parameter'!$E$5*('Data and Parameter'!$E$6+'Data and Parameter'!$E$7)*'Data and Parameter'!$E$19*'Data and Parameter'!$E$14*'ER calculations'!N5623</f>
        <v>0.45393964699132677</v>
      </c>
    </row>
    <row r="5624" spans="1:15" ht="15">
      <c r="A5624" s="284">
        <v>5620</v>
      </c>
      <c r="B5624" s="287"/>
      <c r="C5624" s="287"/>
      <c r="D5624" s="284" t="s">
        <v>588</v>
      </c>
      <c r="E5624" s="287"/>
      <c r="F5624" s="285" t="s">
        <v>5745</v>
      </c>
      <c r="G5624" s="266" t="s">
        <v>121</v>
      </c>
      <c r="H5624" s="266">
        <f>IF(G5624="Traditional Stove",0.1,0.2)</f>
        <v>0.1</v>
      </c>
      <c r="I5624" s="266">
        <f>YEAR(J5624)</f>
        <v>2023</v>
      </c>
      <c r="J5624" s="267">
        <v>45013</v>
      </c>
      <c r="K5624" s="267">
        <f>J5624+1</f>
        <v>45014</v>
      </c>
      <c r="L5624" s="266">
        <f>IF(M5624&lt;=365,1,2)</f>
        <v>1</v>
      </c>
      <c r="M5624" s="266">
        <f>IF(K5624&lt;$C$1,$C$2-$C$1+1,$C$2-K5624+1)</f>
        <v>33</v>
      </c>
      <c r="N5624" s="268">
        <f>M5624/365</f>
        <v>9.0410958904109592E-2</v>
      </c>
      <c r="O5624" s="269">
        <f>'Data and Parameter'!$E$4*'Data and Parameter'!$E$5*('Data and Parameter'!$E$6+'Data and Parameter'!$E$7)*'Data and Parameter'!$E$19*'Data and Parameter'!$E$14*'ER calculations'!N5624</f>
        <v>0.46812526095980572</v>
      </c>
    </row>
    <row r="5625" spans="1:15" ht="15">
      <c r="A5625" s="284">
        <v>5621</v>
      </c>
      <c r="B5625" s="287"/>
      <c r="C5625" s="287"/>
      <c r="D5625" s="284" t="s">
        <v>588</v>
      </c>
      <c r="E5625" s="287"/>
      <c r="F5625" s="285" t="s">
        <v>5746</v>
      </c>
      <c r="G5625" s="266" t="s">
        <v>121</v>
      </c>
      <c r="H5625" s="266">
        <f>IF(G5625="Traditional Stove",0.1,0.2)</f>
        <v>0.1</v>
      </c>
      <c r="I5625" s="266">
        <f>YEAR(J5625)</f>
        <v>2023</v>
      </c>
      <c r="J5625" s="267">
        <v>45015</v>
      </c>
      <c r="K5625" s="267">
        <f>J5625+1</f>
        <v>45016</v>
      </c>
      <c r="L5625" s="266">
        <f>IF(M5625&lt;=365,1,2)</f>
        <v>1</v>
      </c>
      <c r="M5625" s="266">
        <f>IF(K5625&lt;$C$1,$C$2-$C$1+1,$C$2-K5625+1)</f>
        <v>31</v>
      </c>
      <c r="N5625" s="268">
        <f>M5625/365</f>
        <v>8.4931506849315067E-2</v>
      </c>
      <c r="O5625" s="269">
        <f>'Data and Parameter'!$E$4*'Data and Parameter'!$E$5*('Data and Parameter'!$E$6+'Data and Parameter'!$E$7)*'Data and Parameter'!$E$19*'Data and Parameter'!$E$14*'ER calculations'!N5625</f>
        <v>0.43975403302284777</v>
      </c>
    </row>
    <row r="5626" spans="1:15" ht="15">
      <c r="A5626" s="284">
        <v>5622</v>
      </c>
      <c r="B5626" s="287"/>
      <c r="C5626" s="287"/>
      <c r="D5626" s="284" t="s">
        <v>588</v>
      </c>
      <c r="E5626" s="287"/>
      <c r="F5626" s="285" t="s">
        <v>5747</v>
      </c>
      <c r="G5626" s="266" t="s">
        <v>121</v>
      </c>
      <c r="H5626" s="266">
        <f>IF(G5626="Traditional Stove",0.1,0.2)</f>
        <v>0.1</v>
      </c>
      <c r="I5626" s="266">
        <f>YEAR(J5626)</f>
        <v>2023</v>
      </c>
      <c r="J5626" s="267">
        <v>45014</v>
      </c>
      <c r="K5626" s="267">
        <f>J5626+1</f>
        <v>45015</v>
      </c>
      <c r="L5626" s="266">
        <f>IF(M5626&lt;=365,1,2)</f>
        <v>1</v>
      </c>
      <c r="M5626" s="266">
        <f>IF(K5626&lt;$C$1,$C$2-$C$1+1,$C$2-K5626+1)</f>
        <v>32</v>
      </c>
      <c r="N5626" s="268">
        <f>M5626/365</f>
        <v>8.7671232876712329E-2</v>
      </c>
      <c r="O5626" s="269">
        <f>'Data and Parameter'!$E$4*'Data and Parameter'!$E$5*('Data and Parameter'!$E$6+'Data and Parameter'!$E$7)*'Data and Parameter'!$E$19*'Data and Parameter'!$E$14*'ER calculations'!N5626</f>
        <v>0.45393964699132677</v>
      </c>
    </row>
    <row r="5627" spans="1:15" ht="15">
      <c r="A5627" s="284">
        <v>5623</v>
      </c>
      <c r="B5627" s="287"/>
      <c r="C5627" s="287"/>
      <c r="D5627" s="284" t="s">
        <v>588</v>
      </c>
      <c r="E5627" s="287"/>
      <c r="F5627" s="285" t="s">
        <v>5748</v>
      </c>
      <c r="G5627" s="266" t="s">
        <v>121</v>
      </c>
      <c r="H5627" s="266">
        <f>IF(G5627="Traditional Stove",0.1,0.2)</f>
        <v>0.1</v>
      </c>
      <c r="I5627" s="266">
        <f>YEAR(J5627)</f>
        <v>2023</v>
      </c>
      <c r="J5627" s="267">
        <v>45011</v>
      </c>
      <c r="K5627" s="267">
        <f>J5627+1</f>
        <v>45012</v>
      </c>
      <c r="L5627" s="266">
        <f>IF(M5627&lt;=365,1,2)</f>
        <v>1</v>
      </c>
      <c r="M5627" s="266">
        <f>IF(K5627&lt;$C$1,$C$2-$C$1+1,$C$2-K5627+1)</f>
        <v>35</v>
      </c>
      <c r="N5627" s="268">
        <f>M5627/365</f>
        <v>9.5890410958904104E-2</v>
      </c>
      <c r="O5627" s="269">
        <f>'Data and Parameter'!$E$4*'Data and Parameter'!$E$5*('Data and Parameter'!$E$6+'Data and Parameter'!$E$7)*'Data and Parameter'!$E$19*'Data and Parameter'!$E$14*'ER calculations'!N5627</f>
        <v>0.49649648889676362</v>
      </c>
    </row>
    <row r="5628" spans="1:15" ht="15">
      <c r="A5628" s="284">
        <v>5624</v>
      </c>
      <c r="B5628" s="287"/>
      <c r="C5628" s="287"/>
      <c r="D5628" s="284" t="s">
        <v>588</v>
      </c>
      <c r="E5628" s="287"/>
      <c r="F5628" s="285" t="s">
        <v>5749</v>
      </c>
      <c r="G5628" s="266" t="s">
        <v>121</v>
      </c>
      <c r="H5628" s="266">
        <f>IF(G5628="Traditional Stove",0.1,0.2)</f>
        <v>0.1</v>
      </c>
      <c r="I5628" s="266">
        <f>YEAR(J5628)</f>
        <v>2023</v>
      </c>
      <c r="J5628" s="267">
        <v>44985</v>
      </c>
      <c r="K5628" s="267">
        <f>J5628+1</f>
        <v>44986</v>
      </c>
      <c r="L5628" s="266">
        <f>IF(M5628&lt;=365,1,2)</f>
        <v>1</v>
      </c>
      <c r="M5628" s="266">
        <f>IF(K5628&lt;$C$1,$C$2-$C$1+1,$C$2-K5628+1)</f>
        <v>61</v>
      </c>
      <c r="N5628" s="268">
        <f>M5628/365</f>
        <v>0.16712328767123288</v>
      </c>
      <c r="O5628" s="269">
        <f>'Data and Parameter'!$E$4*'Data and Parameter'!$E$5*('Data and Parameter'!$E$6+'Data and Parameter'!$E$7)*'Data and Parameter'!$E$19*'Data and Parameter'!$E$14*'ER calculations'!N5628</f>
        <v>0.8653224520772167</v>
      </c>
    </row>
    <row r="5629" spans="1:15" ht="15">
      <c r="A5629" s="284">
        <v>5625</v>
      </c>
      <c r="B5629" s="287"/>
      <c r="C5629" s="287"/>
      <c r="D5629" s="284" t="s">
        <v>119</v>
      </c>
      <c r="E5629" s="287"/>
      <c r="F5629" s="285" t="s">
        <v>5750</v>
      </c>
      <c r="G5629" s="266" t="s">
        <v>121</v>
      </c>
      <c r="H5629" s="266">
        <f>IF(G5629="Traditional Stove",0.1,0.2)</f>
        <v>0.1</v>
      </c>
      <c r="I5629" s="266">
        <f>YEAR(J5629)</f>
        <v>2023</v>
      </c>
      <c r="J5629" s="267">
        <v>44974</v>
      </c>
      <c r="K5629" s="267">
        <f>J5629+1</f>
        <v>44975</v>
      </c>
      <c r="L5629" s="266">
        <f>IF(M5629&lt;=365,1,2)</f>
        <v>1</v>
      </c>
      <c r="M5629" s="266">
        <f>IF(K5629&lt;$C$1,$C$2-$C$1+1,$C$2-K5629+1)</f>
        <v>72</v>
      </c>
      <c r="N5629" s="268">
        <f>M5629/365</f>
        <v>0.19726027397260273</v>
      </c>
      <c r="O5629" s="269">
        <f>'Data and Parameter'!$E$4*'Data and Parameter'!$E$5*('Data and Parameter'!$E$6+'Data and Parameter'!$E$7)*'Data and Parameter'!$E$19*'Data and Parameter'!$E$14*'ER calculations'!N5629</f>
        <v>1.0213642057304853</v>
      </c>
    </row>
    <row r="5630" spans="1:15" ht="15">
      <c r="A5630" s="284">
        <v>5626</v>
      </c>
      <c r="B5630" s="287"/>
      <c r="C5630" s="287"/>
      <c r="D5630" s="284" t="s">
        <v>119</v>
      </c>
      <c r="E5630" s="287"/>
      <c r="F5630" s="285" t="s">
        <v>5751</v>
      </c>
      <c r="G5630" s="266" t="s">
        <v>121</v>
      </c>
      <c r="H5630" s="266">
        <f>IF(G5630="Traditional Stove",0.1,0.2)</f>
        <v>0.1</v>
      </c>
      <c r="I5630" s="266">
        <f>YEAR(J5630)</f>
        <v>2023</v>
      </c>
      <c r="J5630" s="267">
        <v>44974</v>
      </c>
      <c r="K5630" s="267">
        <f>J5630+1</f>
        <v>44975</v>
      </c>
      <c r="L5630" s="266">
        <f>IF(M5630&lt;=365,1,2)</f>
        <v>1</v>
      </c>
      <c r="M5630" s="266">
        <f>IF(K5630&lt;$C$1,$C$2-$C$1+1,$C$2-K5630+1)</f>
        <v>72</v>
      </c>
      <c r="N5630" s="268">
        <f>M5630/365</f>
        <v>0.19726027397260273</v>
      </c>
      <c r="O5630" s="269">
        <f>'Data and Parameter'!$E$4*'Data and Parameter'!$E$5*('Data and Parameter'!$E$6+'Data and Parameter'!$E$7)*'Data and Parameter'!$E$19*'Data and Parameter'!$E$14*'ER calculations'!N5630</f>
        <v>1.0213642057304853</v>
      </c>
    </row>
    <row r="5631" spans="1:15" ht="15">
      <c r="A5631" s="284">
        <v>5627</v>
      </c>
      <c r="B5631" s="287"/>
      <c r="C5631" s="287"/>
      <c r="D5631" s="284" t="s">
        <v>119</v>
      </c>
      <c r="E5631" s="287"/>
      <c r="F5631" s="285" t="s">
        <v>5752</v>
      </c>
      <c r="G5631" s="266" t="s">
        <v>121</v>
      </c>
      <c r="H5631" s="266">
        <f>IF(G5631="Traditional Stove",0.1,0.2)</f>
        <v>0.1</v>
      </c>
      <c r="I5631" s="266">
        <f>YEAR(J5631)</f>
        <v>2023</v>
      </c>
      <c r="J5631" s="267">
        <v>44974</v>
      </c>
      <c r="K5631" s="267">
        <f>J5631+1</f>
        <v>44975</v>
      </c>
      <c r="L5631" s="266">
        <f>IF(M5631&lt;=365,1,2)</f>
        <v>1</v>
      </c>
      <c r="M5631" s="266">
        <f>IF(K5631&lt;$C$1,$C$2-$C$1+1,$C$2-K5631+1)</f>
        <v>72</v>
      </c>
      <c r="N5631" s="268">
        <f>M5631/365</f>
        <v>0.19726027397260273</v>
      </c>
      <c r="O5631" s="269">
        <f>'Data and Parameter'!$E$4*'Data and Parameter'!$E$5*('Data and Parameter'!$E$6+'Data and Parameter'!$E$7)*'Data and Parameter'!$E$19*'Data and Parameter'!$E$14*'ER calculations'!N5631</f>
        <v>1.0213642057304853</v>
      </c>
    </row>
    <row r="5632" spans="1:15" ht="15">
      <c r="A5632" s="284">
        <v>5628</v>
      </c>
      <c r="B5632" s="287"/>
      <c r="C5632" s="287"/>
      <c r="D5632" s="284" t="s">
        <v>119</v>
      </c>
      <c r="E5632" s="287"/>
      <c r="F5632" s="285" t="s">
        <v>5753</v>
      </c>
      <c r="G5632" s="266" t="s">
        <v>121</v>
      </c>
      <c r="H5632" s="266">
        <f>IF(G5632="Traditional Stove",0.1,0.2)</f>
        <v>0.1</v>
      </c>
      <c r="I5632" s="266">
        <f>YEAR(J5632)</f>
        <v>2023</v>
      </c>
      <c r="J5632" s="267">
        <v>44974</v>
      </c>
      <c r="K5632" s="267">
        <f>J5632+1</f>
        <v>44975</v>
      </c>
      <c r="L5632" s="266">
        <f>IF(M5632&lt;=365,1,2)</f>
        <v>1</v>
      </c>
      <c r="M5632" s="266">
        <f>IF(K5632&lt;$C$1,$C$2-$C$1+1,$C$2-K5632+1)</f>
        <v>72</v>
      </c>
      <c r="N5632" s="268">
        <f>M5632/365</f>
        <v>0.19726027397260273</v>
      </c>
      <c r="O5632" s="269">
        <f>'Data and Parameter'!$E$4*'Data and Parameter'!$E$5*('Data and Parameter'!$E$6+'Data and Parameter'!$E$7)*'Data and Parameter'!$E$19*'Data and Parameter'!$E$14*'ER calculations'!N5632</f>
        <v>1.0213642057304853</v>
      </c>
    </row>
    <row r="5633" spans="1:15" ht="15">
      <c r="A5633" s="284">
        <v>5629</v>
      </c>
      <c r="B5633" s="287"/>
      <c r="C5633" s="287"/>
      <c r="D5633" s="284" t="s">
        <v>119</v>
      </c>
      <c r="E5633" s="287"/>
      <c r="F5633" s="285" t="s">
        <v>5754</v>
      </c>
      <c r="G5633" s="266" t="s">
        <v>121</v>
      </c>
      <c r="H5633" s="266">
        <f>IF(G5633="Traditional Stove",0.1,0.2)</f>
        <v>0.1</v>
      </c>
      <c r="I5633" s="266">
        <f>YEAR(J5633)</f>
        <v>2023</v>
      </c>
      <c r="J5633" s="267">
        <v>44968</v>
      </c>
      <c r="K5633" s="267">
        <f>J5633+1</f>
        <v>44969</v>
      </c>
      <c r="L5633" s="266">
        <f>IF(M5633&lt;=365,1,2)</f>
        <v>1</v>
      </c>
      <c r="M5633" s="266">
        <f>IF(K5633&lt;$C$1,$C$2-$C$1+1,$C$2-K5633+1)</f>
        <v>78</v>
      </c>
      <c r="N5633" s="268">
        <f>M5633/365</f>
        <v>0.21369863013698631</v>
      </c>
      <c r="O5633" s="269">
        <f>'Data and Parameter'!$E$4*'Data and Parameter'!$E$5*('Data and Parameter'!$E$6+'Data and Parameter'!$E$7)*'Data and Parameter'!$E$19*'Data and Parameter'!$E$14*'ER calculations'!N5633</f>
        <v>1.1064778895413589</v>
      </c>
    </row>
    <row r="5634" spans="1:15" ht="15">
      <c r="A5634" s="284">
        <v>5630</v>
      </c>
      <c r="B5634" s="287"/>
      <c r="C5634" s="287"/>
      <c r="D5634" s="284" t="s">
        <v>119</v>
      </c>
      <c r="E5634" s="287"/>
      <c r="F5634" s="285" t="s">
        <v>5755</v>
      </c>
      <c r="G5634" s="266" t="s">
        <v>121</v>
      </c>
      <c r="H5634" s="266">
        <f>IF(G5634="Traditional Stove",0.1,0.2)</f>
        <v>0.1</v>
      </c>
      <c r="I5634" s="266">
        <f>YEAR(J5634)</f>
        <v>2023</v>
      </c>
      <c r="J5634" s="267">
        <v>44966</v>
      </c>
      <c r="K5634" s="267">
        <f>J5634+1</f>
        <v>44967</v>
      </c>
      <c r="L5634" s="266">
        <f>IF(M5634&lt;=365,1,2)</f>
        <v>1</v>
      </c>
      <c r="M5634" s="266">
        <f>IF(K5634&lt;$C$1,$C$2-$C$1+1,$C$2-K5634+1)</f>
        <v>80</v>
      </c>
      <c r="N5634" s="268">
        <f>M5634/365</f>
        <v>0.21917808219178081</v>
      </c>
      <c r="O5634" s="269">
        <f>'Data and Parameter'!$E$4*'Data and Parameter'!$E$5*('Data and Parameter'!$E$6+'Data and Parameter'!$E$7)*'Data and Parameter'!$E$19*'Data and Parameter'!$E$14*'ER calculations'!N5634</f>
        <v>1.1348491174783168</v>
      </c>
    </row>
    <row r="5635" spans="1:15" ht="15">
      <c r="A5635" s="284">
        <v>5631</v>
      </c>
      <c r="B5635" s="287"/>
      <c r="C5635" s="287"/>
      <c r="D5635" s="284" t="s">
        <v>119</v>
      </c>
      <c r="E5635" s="287"/>
      <c r="F5635" s="285" t="s">
        <v>5756</v>
      </c>
      <c r="G5635" s="266" t="s">
        <v>121</v>
      </c>
      <c r="H5635" s="266">
        <f>IF(G5635="Traditional Stove",0.1,0.2)</f>
        <v>0.1</v>
      </c>
      <c r="I5635" s="266">
        <f>YEAR(J5635)</f>
        <v>2023</v>
      </c>
      <c r="J5635" s="267">
        <v>44966</v>
      </c>
      <c r="K5635" s="267">
        <f>J5635+1</f>
        <v>44967</v>
      </c>
      <c r="L5635" s="266">
        <f>IF(M5635&lt;=365,1,2)</f>
        <v>1</v>
      </c>
      <c r="M5635" s="266">
        <f>IF(K5635&lt;$C$1,$C$2-$C$1+1,$C$2-K5635+1)</f>
        <v>80</v>
      </c>
      <c r="N5635" s="268">
        <f>M5635/365</f>
        <v>0.21917808219178081</v>
      </c>
      <c r="O5635" s="269">
        <f>'Data and Parameter'!$E$4*'Data and Parameter'!$E$5*('Data and Parameter'!$E$6+'Data and Parameter'!$E$7)*'Data and Parameter'!$E$19*'Data and Parameter'!$E$14*'ER calculations'!N5635</f>
        <v>1.1348491174783168</v>
      </c>
    </row>
    <row r="5636" spans="1:15" ht="15">
      <c r="A5636" s="284">
        <v>5632</v>
      </c>
      <c r="B5636" s="287"/>
      <c r="C5636" s="287"/>
      <c r="D5636" s="284" t="s">
        <v>119</v>
      </c>
      <c r="E5636" s="287"/>
      <c r="F5636" s="285" t="s">
        <v>5757</v>
      </c>
      <c r="G5636" s="266" t="s">
        <v>121</v>
      </c>
      <c r="H5636" s="266">
        <f>IF(G5636="Traditional Stove",0.1,0.2)</f>
        <v>0.1</v>
      </c>
      <c r="I5636" s="266">
        <f>YEAR(J5636)</f>
        <v>2023</v>
      </c>
      <c r="J5636" s="267">
        <v>44967</v>
      </c>
      <c r="K5636" s="267">
        <f>J5636+1</f>
        <v>44968</v>
      </c>
      <c r="L5636" s="266">
        <f>IF(M5636&lt;=365,1,2)</f>
        <v>1</v>
      </c>
      <c r="M5636" s="266">
        <f>IF(K5636&lt;$C$1,$C$2-$C$1+1,$C$2-K5636+1)</f>
        <v>79</v>
      </c>
      <c r="N5636" s="268">
        <f>M5636/365</f>
        <v>0.21643835616438356</v>
      </c>
      <c r="O5636" s="269">
        <f>'Data and Parameter'!$E$4*'Data and Parameter'!$E$5*('Data and Parameter'!$E$6+'Data and Parameter'!$E$7)*'Data and Parameter'!$E$19*'Data and Parameter'!$E$14*'ER calculations'!N5636</f>
        <v>1.1206635035098378</v>
      </c>
    </row>
    <row r="5637" spans="1:15" ht="15">
      <c r="A5637" s="284">
        <v>5633</v>
      </c>
      <c r="B5637" s="287"/>
      <c r="C5637" s="287"/>
      <c r="D5637" s="284" t="s">
        <v>588</v>
      </c>
      <c r="E5637" s="287"/>
      <c r="F5637" s="285" t="s">
        <v>5758</v>
      </c>
      <c r="G5637" s="266" t="s">
        <v>121</v>
      </c>
      <c r="H5637" s="266">
        <f>IF(G5637="Traditional Stove",0.1,0.2)</f>
        <v>0.1</v>
      </c>
      <c r="I5637" s="266">
        <f>YEAR(J5637)</f>
        <v>2023</v>
      </c>
      <c r="J5637" s="267">
        <v>45011</v>
      </c>
      <c r="K5637" s="267">
        <f>J5637+1</f>
        <v>45012</v>
      </c>
      <c r="L5637" s="266">
        <f>IF(M5637&lt;=365,1,2)</f>
        <v>1</v>
      </c>
      <c r="M5637" s="266">
        <f>IF(K5637&lt;$C$1,$C$2-$C$1+1,$C$2-K5637+1)</f>
        <v>35</v>
      </c>
      <c r="N5637" s="268">
        <f>M5637/365</f>
        <v>9.5890410958904104E-2</v>
      </c>
      <c r="O5637" s="269">
        <f>'Data and Parameter'!$E$4*'Data and Parameter'!$E$5*('Data and Parameter'!$E$6+'Data and Parameter'!$E$7)*'Data and Parameter'!$E$19*'Data and Parameter'!$E$14*'ER calculations'!N5637</f>
        <v>0.49649648889676362</v>
      </c>
    </row>
    <row r="5638" spans="1:15" ht="15">
      <c r="A5638" s="284">
        <v>5634</v>
      </c>
      <c r="B5638" s="287"/>
      <c r="C5638" s="287"/>
      <c r="D5638" s="284" t="s">
        <v>119</v>
      </c>
      <c r="E5638" s="287"/>
      <c r="F5638" s="285" t="s">
        <v>5759</v>
      </c>
      <c r="G5638" s="266" t="s">
        <v>121</v>
      </c>
      <c r="H5638" s="266">
        <f>IF(G5638="Traditional Stove",0.1,0.2)</f>
        <v>0.1</v>
      </c>
      <c r="I5638" s="266">
        <f>YEAR(J5638)</f>
        <v>2023</v>
      </c>
      <c r="J5638" s="267">
        <v>44967</v>
      </c>
      <c r="K5638" s="267">
        <f>J5638+1</f>
        <v>44968</v>
      </c>
      <c r="L5638" s="266">
        <f>IF(M5638&lt;=365,1,2)</f>
        <v>1</v>
      </c>
      <c r="M5638" s="266">
        <f>IF(K5638&lt;$C$1,$C$2-$C$1+1,$C$2-K5638+1)</f>
        <v>79</v>
      </c>
      <c r="N5638" s="268">
        <f>M5638/365</f>
        <v>0.21643835616438356</v>
      </c>
      <c r="O5638" s="269">
        <f>'Data and Parameter'!$E$4*'Data and Parameter'!$E$5*('Data and Parameter'!$E$6+'Data and Parameter'!$E$7)*'Data and Parameter'!$E$19*'Data and Parameter'!$E$14*'ER calculations'!N5638</f>
        <v>1.1206635035098378</v>
      </c>
    </row>
    <row r="5639" spans="1:15" ht="15">
      <c r="A5639" s="284">
        <v>5635</v>
      </c>
      <c r="B5639" s="287"/>
      <c r="C5639" s="287"/>
      <c r="D5639" s="284" t="s">
        <v>119</v>
      </c>
      <c r="E5639" s="287"/>
      <c r="F5639" s="285" t="s">
        <v>5760</v>
      </c>
      <c r="G5639" s="266" t="s">
        <v>121</v>
      </c>
      <c r="H5639" s="266">
        <f>IF(G5639="Traditional Stove",0.1,0.2)</f>
        <v>0.1</v>
      </c>
      <c r="I5639" s="266">
        <f>YEAR(J5639)</f>
        <v>2023</v>
      </c>
      <c r="J5639" s="267">
        <v>44967</v>
      </c>
      <c r="K5639" s="267">
        <f>J5639+1</f>
        <v>44968</v>
      </c>
      <c r="L5639" s="266">
        <f>IF(M5639&lt;=365,1,2)</f>
        <v>1</v>
      </c>
      <c r="M5639" s="266">
        <f>IF(K5639&lt;$C$1,$C$2-$C$1+1,$C$2-K5639+1)</f>
        <v>79</v>
      </c>
      <c r="N5639" s="268">
        <f>M5639/365</f>
        <v>0.21643835616438356</v>
      </c>
      <c r="O5639" s="269">
        <f>'Data and Parameter'!$E$4*'Data and Parameter'!$E$5*('Data and Parameter'!$E$6+'Data and Parameter'!$E$7)*'Data and Parameter'!$E$19*'Data and Parameter'!$E$14*'ER calculations'!N5639</f>
        <v>1.1206635035098378</v>
      </c>
    </row>
    <row r="5640" spans="1:15" ht="15">
      <c r="A5640" s="284">
        <v>5636</v>
      </c>
      <c r="B5640" s="287"/>
      <c r="C5640" s="287"/>
      <c r="D5640" s="284" t="s">
        <v>588</v>
      </c>
      <c r="E5640" s="287"/>
      <c r="F5640" s="285" t="s">
        <v>5761</v>
      </c>
      <c r="G5640" s="266" t="s">
        <v>121</v>
      </c>
      <c r="H5640" s="266">
        <f>IF(G5640="Traditional Stove",0.1,0.2)</f>
        <v>0.1</v>
      </c>
      <c r="I5640" s="266">
        <f>YEAR(J5640)</f>
        <v>2023</v>
      </c>
      <c r="J5640" s="267">
        <v>45013</v>
      </c>
      <c r="K5640" s="267">
        <f>J5640+1</f>
        <v>45014</v>
      </c>
      <c r="L5640" s="266">
        <f>IF(M5640&lt;=365,1,2)</f>
        <v>1</v>
      </c>
      <c r="M5640" s="266">
        <f>IF(K5640&lt;$C$1,$C$2-$C$1+1,$C$2-K5640+1)</f>
        <v>33</v>
      </c>
      <c r="N5640" s="268">
        <f>M5640/365</f>
        <v>9.0410958904109592E-2</v>
      </c>
      <c r="O5640" s="269">
        <f>'Data and Parameter'!$E$4*'Data and Parameter'!$E$5*('Data and Parameter'!$E$6+'Data and Parameter'!$E$7)*'Data and Parameter'!$E$19*'Data and Parameter'!$E$14*'ER calculations'!N5640</f>
        <v>0.46812526095980572</v>
      </c>
    </row>
    <row r="5641" spans="1:15" ht="15">
      <c r="A5641" s="284">
        <v>5637</v>
      </c>
      <c r="B5641" s="287"/>
      <c r="C5641" s="287"/>
      <c r="D5641" s="284" t="s">
        <v>119</v>
      </c>
      <c r="E5641" s="287"/>
      <c r="F5641" s="285" t="s">
        <v>5762</v>
      </c>
      <c r="G5641" s="266" t="s">
        <v>121</v>
      </c>
      <c r="H5641" s="266">
        <f>IF(G5641="Traditional Stove",0.1,0.2)</f>
        <v>0.1</v>
      </c>
      <c r="I5641" s="266">
        <f>YEAR(J5641)</f>
        <v>2023</v>
      </c>
      <c r="J5641" s="267">
        <v>44967</v>
      </c>
      <c r="K5641" s="267">
        <f>J5641+1</f>
        <v>44968</v>
      </c>
      <c r="L5641" s="266">
        <f>IF(M5641&lt;=365,1,2)</f>
        <v>1</v>
      </c>
      <c r="M5641" s="266">
        <f>IF(K5641&lt;$C$1,$C$2-$C$1+1,$C$2-K5641+1)</f>
        <v>79</v>
      </c>
      <c r="N5641" s="268">
        <f>M5641/365</f>
        <v>0.21643835616438356</v>
      </c>
      <c r="O5641" s="269">
        <f>'Data and Parameter'!$E$4*'Data and Parameter'!$E$5*('Data and Parameter'!$E$6+'Data and Parameter'!$E$7)*'Data and Parameter'!$E$19*'Data and Parameter'!$E$14*'ER calculations'!N5641</f>
        <v>1.1206635035098378</v>
      </c>
    </row>
    <row r="5642" spans="1:15" ht="15">
      <c r="A5642" s="284">
        <v>5638</v>
      </c>
      <c r="B5642" s="287"/>
      <c r="C5642" s="287"/>
      <c r="D5642" s="284" t="s">
        <v>588</v>
      </c>
      <c r="E5642" s="287"/>
      <c r="F5642" s="285" t="s">
        <v>5763</v>
      </c>
      <c r="G5642" s="266" t="s">
        <v>121</v>
      </c>
      <c r="H5642" s="266">
        <f>IF(G5642="Traditional Stove",0.1,0.2)</f>
        <v>0.1</v>
      </c>
      <c r="I5642" s="266">
        <f>YEAR(J5642)</f>
        <v>2023</v>
      </c>
      <c r="J5642" s="267">
        <v>45014</v>
      </c>
      <c r="K5642" s="267">
        <f>J5642+1</f>
        <v>45015</v>
      </c>
      <c r="L5642" s="266">
        <f>IF(M5642&lt;=365,1,2)</f>
        <v>1</v>
      </c>
      <c r="M5642" s="266">
        <f>IF(K5642&lt;$C$1,$C$2-$C$1+1,$C$2-K5642+1)</f>
        <v>32</v>
      </c>
      <c r="N5642" s="268">
        <f>M5642/365</f>
        <v>8.7671232876712329E-2</v>
      </c>
      <c r="O5642" s="269">
        <f>'Data and Parameter'!$E$4*'Data and Parameter'!$E$5*('Data and Parameter'!$E$6+'Data and Parameter'!$E$7)*'Data and Parameter'!$E$19*'Data and Parameter'!$E$14*'ER calculations'!N5642</f>
        <v>0.45393964699132677</v>
      </c>
    </row>
    <row r="5643" spans="1:15" ht="15">
      <c r="A5643" s="284">
        <v>5639</v>
      </c>
      <c r="B5643" s="287"/>
      <c r="C5643" s="287"/>
      <c r="D5643" s="284" t="s">
        <v>119</v>
      </c>
      <c r="E5643" s="287"/>
      <c r="F5643" s="285" t="s">
        <v>5764</v>
      </c>
      <c r="G5643" s="266" t="s">
        <v>121</v>
      </c>
      <c r="H5643" s="266">
        <f>IF(G5643="Traditional Stove",0.1,0.2)</f>
        <v>0.1</v>
      </c>
      <c r="I5643" s="266">
        <f>YEAR(J5643)</f>
        <v>2023</v>
      </c>
      <c r="J5643" s="267">
        <v>44967</v>
      </c>
      <c r="K5643" s="267">
        <f>J5643+1</f>
        <v>44968</v>
      </c>
      <c r="L5643" s="266">
        <f>IF(M5643&lt;=365,1,2)</f>
        <v>1</v>
      </c>
      <c r="M5643" s="266">
        <f>IF(K5643&lt;$C$1,$C$2-$C$1+1,$C$2-K5643+1)</f>
        <v>79</v>
      </c>
      <c r="N5643" s="268">
        <f>M5643/365</f>
        <v>0.21643835616438356</v>
      </c>
      <c r="O5643" s="269">
        <f>'Data and Parameter'!$E$4*'Data and Parameter'!$E$5*('Data and Parameter'!$E$6+'Data and Parameter'!$E$7)*'Data and Parameter'!$E$19*'Data and Parameter'!$E$14*'ER calculations'!N5643</f>
        <v>1.1206635035098378</v>
      </c>
    </row>
    <row r="5644" spans="1:15" ht="15">
      <c r="A5644" s="284">
        <v>5640</v>
      </c>
      <c r="B5644" s="287"/>
      <c r="C5644" s="287"/>
      <c r="D5644" s="284" t="s">
        <v>588</v>
      </c>
      <c r="E5644" s="287"/>
      <c r="F5644" s="285" t="s">
        <v>5765</v>
      </c>
      <c r="G5644" s="266" t="s">
        <v>121</v>
      </c>
      <c r="H5644" s="266">
        <f>IF(G5644="Traditional Stove",0.1,0.2)</f>
        <v>0.1</v>
      </c>
      <c r="I5644" s="266">
        <f>YEAR(J5644)</f>
        <v>2023</v>
      </c>
      <c r="J5644" s="267">
        <v>44985</v>
      </c>
      <c r="K5644" s="267">
        <f>J5644+1</f>
        <v>44986</v>
      </c>
      <c r="L5644" s="266">
        <f>IF(M5644&lt;=365,1,2)</f>
        <v>1</v>
      </c>
      <c r="M5644" s="266">
        <f>IF(K5644&lt;$C$1,$C$2-$C$1+1,$C$2-K5644+1)</f>
        <v>61</v>
      </c>
      <c r="N5644" s="268">
        <f>M5644/365</f>
        <v>0.16712328767123288</v>
      </c>
      <c r="O5644" s="269">
        <f>'Data and Parameter'!$E$4*'Data and Parameter'!$E$5*('Data and Parameter'!$E$6+'Data and Parameter'!$E$7)*'Data and Parameter'!$E$19*'Data and Parameter'!$E$14*'ER calculations'!N5644</f>
        <v>0.8653224520772167</v>
      </c>
    </row>
    <row r="5645" spans="1:15" ht="15">
      <c r="A5645" s="284">
        <v>5641</v>
      </c>
      <c r="B5645" s="287"/>
      <c r="C5645" s="287"/>
      <c r="D5645" s="284" t="s">
        <v>119</v>
      </c>
      <c r="E5645" s="287"/>
      <c r="F5645" s="285" t="s">
        <v>5766</v>
      </c>
      <c r="G5645" s="266" t="s">
        <v>121</v>
      </c>
      <c r="H5645" s="266">
        <f>IF(G5645="Traditional Stove",0.1,0.2)</f>
        <v>0.1</v>
      </c>
      <c r="I5645" s="266">
        <f>YEAR(J5645)</f>
        <v>2023</v>
      </c>
      <c r="J5645" s="267">
        <v>44967</v>
      </c>
      <c r="K5645" s="267">
        <f>J5645+1</f>
        <v>44968</v>
      </c>
      <c r="L5645" s="266">
        <f>IF(M5645&lt;=365,1,2)</f>
        <v>1</v>
      </c>
      <c r="M5645" s="266">
        <f>IF(K5645&lt;$C$1,$C$2-$C$1+1,$C$2-K5645+1)</f>
        <v>79</v>
      </c>
      <c r="N5645" s="268">
        <f>M5645/365</f>
        <v>0.21643835616438356</v>
      </c>
      <c r="O5645" s="269">
        <f>'Data and Parameter'!$E$4*'Data and Parameter'!$E$5*('Data and Parameter'!$E$6+'Data and Parameter'!$E$7)*'Data and Parameter'!$E$19*'Data and Parameter'!$E$14*'ER calculations'!N5645</f>
        <v>1.1206635035098378</v>
      </c>
    </row>
    <row r="5646" spans="1:15" ht="15">
      <c r="A5646" s="284">
        <v>5642</v>
      </c>
      <c r="B5646" s="287"/>
      <c r="C5646" s="287"/>
      <c r="D5646" s="284" t="s">
        <v>588</v>
      </c>
      <c r="E5646" s="287"/>
      <c r="F5646" s="285" t="s">
        <v>5767</v>
      </c>
      <c r="G5646" s="266" t="s">
        <v>121</v>
      </c>
      <c r="H5646" s="266">
        <f>IF(G5646="Traditional Stove",0.1,0.2)</f>
        <v>0.1</v>
      </c>
      <c r="I5646" s="266">
        <f>YEAR(J5646)</f>
        <v>2023</v>
      </c>
      <c r="J5646" s="267">
        <v>45011</v>
      </c>
      <c r="K5646" s="267">
        <f>J5646+1</f>
        <v>45012</v>
      </c>
      <c r="L5646" s="266">
        <f>IF(M5646&lt;=365,1,2)</f>
        <v>1</v>
      </c>
      <c r="M5646" s="266">
        <f>IF(K5646&lt;$C$1,$C$2-$C$1+1,$C$2-K5646+1)</f>
        <v>35</v>
      </c>
      <c r="N5646" s="268">
        <f>M5646/365</f>
        <v>9.5890410958904104E-2</v>
      </c>
      <c r="O5646" s="269">
        <f>'Data and Parameter'!$E$4*'Data and Parameter'!$E$5*('Data and Parameter'!$E$6+'Data and Parameter'!$E$7)*'Data and Parameter'!$E$19*'Data and Parameter'!$E$14*'ER calculations'!N5646</f>
        <v>0.49649648889676362</v>
      </c>
    </row>
    <row r="5647" spans="1:15" ht="15">
      <c r="A5647" s="284">
        <v>5643</v>
      </c>
      <c r="B5647" s="287"/>
      <c r="C5647" s="287"/>
      <c r="D5647" s="284" t="s">
        <v>588</v>
      </c>
      <c r="E5647" s="287"/>
      <c r="F5647" s="285" t="s">
        <v>5768</v>
      </c>
      <c r="G5647" s="266" t="s">
        <v>121</v>
      </c>
      <c r="H5647" s="266">
        <f>IF(G5647="Traditional Stove",0.1,0.2)</f>
        <v>0.1</v>
      </c>
      <c r="I5647" s="266">
        <f>YEAR(J5647)</f>
        <v>2023</v>
      </c>
      <c r="J5647" s="267">
        <v>45014</v>
      </c>
      <c r="K5647" s="267">
        <f>J5647+1</f>
        <v>45015</v>
      </c>
      <c r="L5647" s="266">
        <f>IF(M5647&lt;=365,1,2)</f>
        <v>1</v>
      </c>
      <c r="M5647" s="266">
        <f>IF(K5647&lt;$C$1,$C$2-$C$1+1,$C$2-K5647+1)</f>
        <v>32</v>
      </c>
      <c r="N5647" s="268">
        <f>M5647/365</f>
        <v>8.7671232876712329E-2</v>
      </c>
      <c r="O5647" s="269">
        <f>'Data and Parameter'!$E$4*'Data and Parameter'!$E$5*('Data and Parameter'!$E$6+'Data and Parameter'!$E$7)*'Data and Parameter'!$E$19*'Data and Parameter'!$E$14*'ER calculations'!N5647</f>
        <v>0.45393964699132677</v>
      </c>
    </row>
    <row r="5648" spans="1:15" ht="15">
      <c r="A5648" s="284">
        <v>5644</v>
      </c>
      <c r="B5648" s="287"/>
      <c r="C5648" s="287"/>
      <c r="D5648" s="284" t="s">
        <v>588</v>
      </c>
      <c r="E5648" s="287"/>
      <c r="F5648" s="285" t="s">
        <v>5769</v>
      </c>
      <c r="G5648" s="266" t="s">
        <v>121</v>
      </c>
      <c r="H5648" s="266">
        <f>IF(G5648="Traditional Stove",0.1,0.2)</f>
        <v>0.1</v>
      </c>
      <c r="I5648" s="266">
        <f>YEAR(J5648)</f>
        <v>2023</v>
      </c>
      <c r="J5648" s="267">
        <v>44985</v>
      </c>
      <c r="K5648" s="267">
        <f>J5648+1</f>
        <v>44986</v>
      </c>
      <c r="L5648" s="266">
        <f>IF(M5648&lt;=365,1,2)</f>
        <v>1</v>
      </c>
      <c r="M5648" s="266">
        <f>IF(K5648&lt;$C$1,$C$2-$C$1+1,$C$2-K5648+1)</f>
        <v>61</v>
      </c>
      <c r="N5648" s="268">
        <f>M5648/365</f>
        <v>0.16712328767123288</v>
      </c>
      <c r="O5648" s="269">
        <f>'Data and Parameter'!$E$4*'Data and Parameter'!$E$5*('Data and Parameter'!$E$6+'Data and Parameter'!$E$7)*'Data and Parameter'!$E$19*'Data and Parameter'!$E$14*'ER calculations'!N5648</f>
        <v>0.8653224520772167</v>
      </c>
    </row>
    <row r="5649" spans="1:15" ht="15">
      <c r="A5649" s="284">
        <v>5645</v>
      </c>
      <c r="B5649" s="287"/>
      <c r="C5649" s="287"/>
      <c r="D5649" s="284" t="s">
        <v>119</v>
      </c>
      <c r="E5649" s="287"/>
      <c r="F5649" s="285" t="s">
        <v>5770</v>
      </c>
      <c r="G5649" s="266" t="s">
        <v>121</v>
      </c>
      <c r="H5649" s="266">
        <f>IF(G5649="Traditional Stove",0.1,0.2)</f>
        <v>0.1</v>
      </c>
      <c r="I5649" s="266">
        <f>YEAR(J5649)</f>
        <v>2023</v>
      </c>
      <c r="J5649" s="267">
        <v>44968</v>
      </c>
      <c r="K5649" s="267">
        <f>J5649+1</f>
        <v>44969</v>
      </c>
      <c r="L5649" s="266">
        <f>IF(M5649&lt;=365,1,2)</f>
        <v>1</v>
      </c>
      <c r="M5649" s="266">
        <f>IF(K5649&lt;$C$1,$C$2-$C$1+1,$C$2-K5649+1)</f>
        <v>78</v>
      </c>
      <c r="N5649" s="268">
        <f>M5649/365</f>
        <v>0.21369863013698631</v>
      </c>
      <c r="O5649" s="269">
        <f>'Data and Parameter'!$E$4*'Data and Parameter'!$E$5*('Data and Parameter'!$E$6+'Data and Parameter'!$E$7)*'Data and Parameter'!$E$19*'Data and Parameter'!$E$14*'ER calculations'!N5649</f>
        <v>1.1064778895413589</v>
      </c>
    </row>
    <row r="5650" spans="1:15" ht="15">
      <c r="A5650" s="284">
        <v>5646</v>
      </c>
      <c r="B5650" s="287"/>
      <c r="C5650" s="287"/>
      <c r="D5650" s="284" t="s">
        <v>588</v>
      </c>
      <c r="E5650" s="287"/>
      <c r="F5650" s="285" t="s">
        <v>5771</v>
      </c>
      <c r="G5650" s="266" t="s">
        <v>121</v>
      </c>
      <c r="H5650" s="266">
        <f>IF(G5650="Traditional Stove",0.1,0.2)</f>
        <v>0.1</v>
      </c>
      <c r="I5650" s="266">
        <f>YEAR(J5650)</f>
        <v>2023</v>
      </c>
      <c r="J5650" s="267">
        <v>45011</v>
      </c>
      <c r="K5650" s="267">
        <f>J5650+1</f>
        <v>45012</v>
      </c>
      <c r="L5650" s="266">
        <f>IF(M5650&lt;=365,1,2)</f>
        <v>1</v>
      </c>
      <c r="M5650" s="266">
        <f>IF(K5650&lt;$C$1,$C$2-$C$1+1,$C$2-K5650+1)</f>
        <v>35</v>
      </c>
      <c r="N5650" s="268">
        <f>M5650/365</f>
        <v>9.5890410958904104E-2</v>
      </c>
      <c r="O5650" s="269">
        <f>'Data and Parameter'!$E$4*'Data and Parameter'!$E$5*('Data and Parameter'!$E$6+'Data and Parameter'!$E$7)*'Data and Parameter'!$E$19*'Data and Parameter'!$E$14*'ER calculations'!N5650</f>
        <v>0.49649648889676362</v>
      </c>
    </row>
    <row r="5651" spans="1:15" ht="15">
      <c r="A5651" s="284">
        <v>5647</v>
      </c>
      <c r="B5651" s="287"/>
      <c r="C5651" s="287"/>
      <c r="D5651" s="284" t="s">
        <v>588</v>
      </c>
      <c r="E5651" s="287"/>
      <c r="F5651" s="285" t="s">
        <v>5772</v>
      </c>
      <c r="G5651" s="266" t="s">
        <v>121</v>
      </c>
      <c r="H5651" s="266">
        <f>IF(G5651="Traditional Stove",0.1,0.2)</f>
        <v>0.1</v>
      </c>
      <c r="I5651" s="266">
        <f>YEAR(J5651)</f>
        <v>2023</v>
      </c>
      <c r="J5651" s="267">
        <v>45016</v>
      </c>
      <c r="K5651" s="267">
        <f>J5651+1</f>
        <v>45017</v>
      </c>
      <c r="L5651" s="266">
        <f>IF(M5651&lt;=365,1,2)</f>
        <v>1</v>
      </c>
      <c r="M5651" s="266">
        <f>IF(K5651&lt;$C$1,$C$2-$C$1+1,$C$2-K5651+1)</f>
        <v>30</v>
      </c>
      <c r="N5651" s="268">
        <f>M5651/365</f>
        <v>8.2191780821917804E-2</v>
      </c>
      <c r="O5651" s="269">
        <f>'Data and Parameter'!$E$4*'Data and Parameter'!$E$5*('Data and Parameter'!$E$6+'Data and Parameter'!$E$7)*'Data and Parameter'!$E$19*'Data and Parameter'!$E$14*'ER calculations'!N5651</f>
        <v>0.42556841905436882</v>
      </c>
    </row>
    <row r="5652" spans="1:15" ht="15">
      <c r="A5652" s="284">
        <v>5648</v>
      </c>
      <c r="B5652" s="287"/>
      <c r="C5652" s="287"/>
      <c r="D5652" s="284" t="s">
        <v>588</v>
      </c>
      <c r="E5652" s="287"/>
      <c r="F5652" s="285" t="s">
        <v>5773</v>
      </c>
      <c r="G5652" s="266" t="s">
        <v>121</v>
      </c>
      <c r="H5652" s="266">
        <f>IF(G5652="Traditional Stove",0.1,0.2)</f>
        <v>0.1</v>
      </c>
      <c r="I5652" s="266">
        <f>YEAR(J5652)</f>
        <v>2023</v>
      </c>
      <c r="J5652" s="267">
        <v>44955</v>
      </c>
      <c r="K5652" s="267">
        <f>J5652+1</f>
        <v>44956</v>
      </c>
      <c r="L5652" s="266">
        <f>IF(M5652&lt;=365,1,2)</f>
        <v>1</v>
      </c>
      <c r="M5652" s="266">
        <f>IF(K5652&lt;$C$1,$C$2-$C$1+1,$C$2-K5652+1)</f>
        <v>91</v>
      </c>
      <c r="N5652" s="268">
        <f>M5652/365</f>
        <v>0.24931506849315069</v>
      </c>
      <c r="O5652" s="269">
        <f>'Data and Parameter'!$E$4*'Data and Parameter'!$E$5*('Data and Parameter'!$E$6+'Data and Parameter'!$E$7)*'Data and Parameter'!$E$19*'Data and Parameter'!$E$14*'ER calculations'!N5652</f>
        <v>1.2908908711315854</v>
      </c>
    </row>
    <row r="5653" spans="1:15" ht="15">
      <c r="A5653" s="284">
        <v>5649</v>
      </c>
      <c r="B5653" s="287"/>
      <c r="C5653" s="287"/>
      <c r="D5653" s="284" t="s">
        <v>119</v>
      </c>
      <c r="E5653" s="287"/>
      <c r="F5653" s="285" t="s">
        <v>5774</v>
      </c>
      <c r="G5653" s="266" t="s">
        <v>121</v>
      </c>
      <c r="H5653" s="266">
        <f>IF(G5653="Traditional Stove",0.1,0.2)</f>
        <v>0.1</v>
      </c>
      <c r="I5653" s="266">
        <f>YEAR(J5653)</f>
        <v>2023</v>
      </c>
      <c r="J5653" s="267">
        <v>44974</v>
      </c>
      <c r="K5653" s="267">
        <f>J5653+1</f>
        <v>44975</v>
      </c>
      <c r="L5653" s="266">
        <f>IF(M5653&lt;=365,1,2)</f>
        <v>1</v>
      </c>
      <c r="M5653" s="266">
        <f>IF(K5653&lt;$C$1,$C$2-$C$1+1,$C$2-K5653+1)</f>
        <v>72</v>
      </c>
      <c r="N5653" s="268">
        <f>M5653/365</f>
        <v>0.19726027397260273</v>
      </c>
      <c r="O5653" s="269">
        <f>'Data and Parameter'!$E$4*'Data and Parameter'!$E$5*('Data and Parameter'!$E$6+'Data and Parameter'!$E$7)*'Data and Parameter'!$E$19*'Data and Parameter'!$E$14*'ER calculations'!N5653</f>
        <v>1.0213642057304853</v>
      </c>
    </row>
    <row r="5654" spans="1:15" ht="15">
      <c r="A5654" s="284">
        <v>5650</v>
      </c>
      <c r="B5654" s="287"/>
      <c r="C5654" s="287"/>
      <c r="D5654" s="284" t="s">
        <v>588</v>
      </c>
      <c r="E5654" s="287"/>
      <c r="F5654" s="285" t="s">
        <v>5775</v>
      </c>
      <c r="G5654" s="266" t="s">
        <v>121</v>
      </c>
      <c r="H5654" s="266">
        <f>IF(G5654="Traditional Stove",0.1,0.2)</f>
        <v>0.1</v>
      </c>
      <c r="I5654" s="266">
        <f>YEAR(J5654)</f>
        <v>2023</v>
      </c>
      <c r="J5654" s="267">
        <v>45011</v>
      </c>
      <c r="K5654" s="267">
        <f>J5654+1</f>
        <v>45012</v>
      </c>
      <c r="L5654" s="266">
        <f>IF(M5654&lt;=365,1,2)</f>
        <v>1</v>
      </c>
      <c r="M5654" s="266">
        <f>IF(K5654&lt;$C$1,$C$2-$C$1+1,$C$2-K5654+1)</f>
        <v>35</v>
      </c>
      <c r="N5654" s="268">
        <f>M5654/365</f>
        <v>9.5890410958904104E-2</v>
      </c>
      <c r="O5654" s="269">
        <f>'Data and Parameter'!$E$4*'Data and Parameter'!$E$5*('Data and Parameter'!$E$6+'Data and Parameter'!$E$7)*'Data and Parameter'!$E$19*'Data and Parameter'!$E$14*'ER calculations'!N5654</f>
        <v>0.49649648889676362</v>
      </c>
    </row>
    <row r="5655" spans="1:15" ht="15">
      <c r="A5655" s="284">
        <v>5651</v>
      </c>
      <c r="B5655" s="287"/>
      <c r="C5655" s="287"/>
      <c r="D5655" s="284" t="s">
        <v>588</v>
      </c>
      <c r="E5655" s="287"/>
      <c r="F5655" s="285" t="s">
        <v>5776</v>
      </c>
      <c r="G5655" s="266" t="s">
        <v>121</v>
      </c>
      <c r="H5655" s="266">
        <f>IF(G5655="Traditional Stove",0.1,0.2)</f>
        <v>0.1</v>
      </c>
      <c r="I5655" s="266">
        <f>YEAR(J5655)</f>
        <v>2023</v>
      </c>
      <c r="J5655" s="267">
        <v>44984</v>
      </c>
      <c r="K5655" s="267">
        <f>J5655+1</f>
        <v>44985</v>
      </c>
      <c r="L5655" s="266">
        <f>IF(M5655&lt;=365,1,2)</f>
        <v>1</v>
      </c>
      <c r="M5655" s="266">
        <f>IF(K5655&lt;$C$1,$C$2-$C$1+1,$C$2-K5655+1)</f>
        <v>62</v>
      </c>
      <c r="N5655" s="268">
        <f>M5655/365</f>
        <v>0.16986301369863013</v>
      </c>
      <c r="O5655" s="269">
        <f>'Data and Parameter'!$E$4*'Data and Parameter'!$E$5*('Data and Parameter'!$E$6+'Data and Parameter'!$E$7)*'Data and Parameter'!$E$19*'Data and Parameter'!$E$14*'ER calculations'!N5655</f>
        <v>0.87950806604569554</v>
      </c>
    </row>
    <row r="5656" spans="1:15" ht="15">
      <c r="A5656" s="284">
        <v>5652</v>
      </c>
      <c r="B5656" s="287"/>
      <c r="C5656" s="287"/>
      <c r="D5656" s="284" t="s">
        <v>119</v>
      </c>
      <c r="E5656" s="287"/>
      <c r="F5656" s="285" t="s">
        <v>5777</v>
      </c>
      <c r="G5656" s="266" t="s">
        <v>121</v>
      </c>
      <c r="H5656" s="266">
        <f>IF(G5656="Traditional Stove",0.1,0.2)</f>
        <v>0.1</v>
      </c>
      <c r="I5656" s="266">
        <f>YEAR(J5656)</f>
        <v>2023</v>
      </c>
      <c r="J5656" s="267">
        <v>44974</v>
      </c>
      <c r="K5656" s="267">
        <f>J5656+1</f>
        <v>44975</v>
      </c>
      <c r="L5656" s="266">
        <f>IF(M5656&lt;=365,1,2)</f>
        <v>1</v>
      </c>
      <c r="M5656" s="266">
        <f>IF(K5656&lt;$C$1,$C$2-$C$1+1,$C$2-K5656+1)</f>
        <v>72</v>
      </c>
      <c r="N5656" s="268">
        <f>M5656/365</f>
        <v>0.19726027397260273</v>
      </c>
      <c r="O5656" s="269">
        <f>'Data and Parameter'!$E$4*'Data and Parameter'!$E$5*('Data and Parameter'!$E$6+'Data and Parameter'!$E$7)*'Data and Parameter'!$E$19*'Data and Parameter'!$E$14*'ER calculations'!N5656</f>
        <v>1.0213642057304853</v>
      </c>
    </row>
    <row r="5657" spans="1:15" ht="15">
      <c r="A5657" s="284">
        <v>5653</v>
      </c>
      <c r="B5657" s="287"/>
      <c r="C5657" s="287"/>
      <c r="D5657" s="284" t="s">
        <v>588</v>
      </c>
      <c r="E5657" s="287"/>
      <c r="F5657" s="285" t="s">
        <v>5778</v>
      </c>
      <c r="G5657" s="266" t="s">
        <v>121</v>
      </c>
      <c r="H5657" s="266">
        <f>IF(G5657="Traditional Stove",0.1,0.2)</f>
        <v>0.1</v>
      </c>
      <c r="I5657" s="266">
        <f>YEAR(J5657)</f>
        <v>2023</v>
      </c>
      <c r="J5657" s="267">
        <v>45012</v>
      </c>
      <c r="K5657" s="267">
        <f>J5657+1</f>
        <v>45013</v>
      </c>
      <c r="L5657" s="266">
        <f>IF(M5657&lt;=365,1,2)</f>
        <v>1</v>
      </c>
      <c r="M5657" s="266">
        <f>IF(K5657&lt;$C$1,$C$2-$C$1+1,$C$2-K5657+1)</f>
        <v>34</v>
      </c>
      <c r="N5657" s="268">
        <f>M5657/365</f>
        <v>9.3150684931506855E-2</v>
      </c>
      <c r="O5657" s="269">
        <f>'Data and Parameter'!$E$4*'Data and Parameter'!$E$5*('Data and Parameter'!$E$6+'Data and Parameter'!$E$7)*'Data and Parameter'!$E$19*'Data and Parameter'!$E$14*'ER calculations'!N5657</f>
        <v>0.48231087492828467</v>
      </c>
    </row>
    <row r="5658" spans="1:15" ht="15">
      <c r="A5658" s="284">
        <v>5654</v>
      </c>
      <c r="B5658" s="287"/>
      <c r="C5658" s="287"/>
      <c r="D5658" s="284" t="s">
        <v>588</v>
      </c>
      <c r="E5658" s="287"/>
      <c r="F5658" s="285" t="s">
        <v>5779</v>
      </c>
      <c r="G5658" s="266" t="s">
        <v>121</v>
      </c>
      <c r="H5658" s="266">
        <f>IF(G5658="Traditional Stove",0.1,0.2)</f>
        <v>0.1</v>
      </c>
      <c r="I5658" s="266">
        <f>YEAR(J5658)</f>
        <v>2023</v>
      </c>
      <c r="J5658" s="267">
        <v>45000</v>
      </c>
      <c r="K5658" s="267">
        <f>J5658+1</f>
        <v>45001</v>
      </c>
      <c r="L5658" s="266">
        <f>IF(M5658&lt;=365,1,2)</f>
        <v>1</v>
      </c>
      <c r="M5658" s="266">
        <f>IF(K5658&lt;$C$1,$C$2-$C$1+1,$C$2-K5658+1)</f>
        <v>46</v>
      </c>
      <c r="N5658" s="268">
        <f>M5658/365</f>
        <v>0.12602739726027398</v>
      </c>
      <c r="O5658" s="269">
        <f>'Data and Parameter'!$E$4*'Data and Parameter'!$E$5*('Data and Parameter'!$E$6+'Data and Parameter'!$E$7)*'Data and Parameter'!$E$19*'Data and Parameter'!$E$14*'ER calculations'!N5658</f>
        <v>0.65253824255003223</v>
      </c>
    </row>
    <row r="5659" spans="1:15" ht="15">
      <c r="A5659" s="284">
        <v>5655</v>
      </c>
      <c r="B5659" s="287"/>
      <c r="C5659" s="287"/>
      <c r="D5659" s="284" t="s">
        <v>119</v>
      </c>
      <c r="E5659" s="287"/>
      <c r="F5659" s="285" t="s">
        <v>5780</v>
      </c>
      <c r="G5659" s="266" t="s">
        <v>121</v>
      </c>
      <c r="H5659" s="266">
        <f>IF(G5659="Traditional Stove",0.1,0.2)</f>
        <v>0.1</v>
      </c>
      <c r="I5659" s="266">
        <f>YEAR(J5659)</f>
        <v>2023</v>
      </c>
      <c r="J5659" s="267">
        <v>44974</v>
      </c>
      <c r="K5659" s="267">
        <f>J5659+1</f>
        <v>44975</v>
      </c>
      <c r="L5659" s="266">
        <f>IF(M5659&lt;=365,1,2)</f>
        <v>1</v>
      </c>
      <c r="M5659" s="266">
        <f>IF(K5659&lt;$C$1,$C$2-$C$1+1,$C$2-K5659+1)</f>
        <v>72</v>
      </c>
      <c r="N5659" s="268">
        <f>M5659/365</f>
        <v>0.19726027397260273</v>
      </c>
      <c r="O5659" s="269">
        <f>'Data and Parameter'!$E$4*'Data and Parameter'!$E$5*('Data and Parameter'!$E$6+'Data and Parameter'!$E$7)*'Data and Parameter'!$E$19*'Data and Parameter'!$E$14*'ER calculations'!N5659</f>
        <v>1.0213642057304853</v>
      </c>
    </row>
    <row r="5660" spans="1:15" ht="15">
      <c r="A5660" s="284">
        <v>5656</v>
      </c>
      <c r="B5660" s="287"/>
      <c r="C5660" s="287"/>
      <c r="D5660" s="284" t="s">
        <v>588</v>
      </c>
      <c r="E5660" s="287"/>
      <c r="F5660" s="285" t="s">
        <v>5781</v>
      </c>
      <c r="G5660" s="266" t="s">
        <v>121</v>
      </c>
      <c r="H5660" s="266">
        <f>IF(G5660="Traditional Stove",0.1,0.2)</f>
        <v>0.1</v>
      </c>
      <c r="I5660" s="266">
        <f>YEAR(J5660)</f>
        <v>2023</v>
      </c>
      <c r="J5660" s="267">
        <v>44985</v>
      </c>
      <c r="K5660" s="267">
        <f>J5660+1</f>
        <v>44986</v>
      </c>
      <c r="L5660" s="266">
        <f>IF(M5660&lt;=365,1,2)</f>
        <v>1</v>
      </c>
      <c r="M5660" s="266">
        <f>IF(K5660&lt;$C$1,$C$2-$C$1+1,$C$2-K5660+1)</f>
        <v>61</v>
      </c>
      <c r="N5660" s="268">
        <f>M5660/365</f>
        <v>0.16712328767123288</v>
      </c>
      <c r="O5660" s="269">
        <f>'Data and Parameter'!$E$4*'Data and Parameter'!$E$5*('Data and Parameter'!$E$6+'Data and Parameter'!$E$7)*'Data and Parameter'!$E$19*'Data and Parameter'!$E$14*'ER calculations'!N5660</f>
        <v>0.8653224520772167</v>
      </c>
    </row>
    <row r="5661" spans="1:15" ht="15">
      <c r="A5661" s="284">
        <v>5657</v>
      </c>
      <c r="B5661" s="287"/>
      <c r="C5661" s="287"/>
      <c r="D5661" s="284" t="s">
        <v>588</v>
      </c>
      <c r="E5661" s="287"/>
      <c r="F5661" s="285" t="s">
        <v>5782</v>
      </c>
      <c r="G5661" s="266" t="s">
        <v>121</v>
      </c>
      <c r="H5661" s="266">
        <f>IF(G5661="Traditional Stove",0.1,0.2)</f>
        <v>0.1</v>
      </c>
      <c r="I5661" s="266">
        <f>YEAR(J5661)</f>
        <v>2023</v>
      </c>
      <c r="J5661" s="267">
        <v>45014</v>
      </c>
      <c r="K5661" s="267">
        <f>J5661+1</f>
        <v>45015</v>
      </c>
      <c r="L5661" s="266">
        <f>IF(M5661&lt;=365,1,2)</f>
        <v>1</v>
      </c>
      <c r="M5661" s="266">
        <f>IF(K5661&lt;$C$1,$C$2-$C$1+1,$C$2-K5661+1)</f>
        <v>32</v>
      </c>
      <c r="N5661" s="268">
        <f>M5661/365</f>
        <v>8.7671232876712329E-2</v>
      </c>
      <c r="O5661" s="269">
        <f>'Data and Parameter'!$E$4*'Data and Parameter'!$E$5*('Data and Parameter'!$E$6+'Data and Parameter'!$E$7)*'Data and Parameter'!$E$19*'Data and Parameter'!$E$14*'ER calculations'!N5661</f>
        <v>0.45393964699132677</v>
      </c>
    </row>
    <row r="5662" spans="1:15" ht="15">
      <c r="A5662" s="284">
        <v>5658</v>
      </c>
      <c r="B5662" s="287"/>
      <c r="C5662" s="287"/>
      <c r="D5662" s="284" t="s">
        <v>119</v>
      </c>
      <c r="E5662" s="287"/>
      <c r="F5662" s="285" t="s">
        <v>5783</v>
      </c>
      <c r="G5662" s="266" t="s">
        <v>121</v>
      </c>
      <c r="H5662" s="266">
        <f>IF(G5662="Traditional Stove",0.1,0.2)</f>
        <v>0.1</v>
      </c>
      <c r="I5662" s="266">
        <f>YEAR(J5662)</f>
        <v>2023</v>
      </c>
      <c r="J5662" s="267">
        <v>44974</v>
      </c>
      <c r="K5662" s="267">
        <f>J5662+1</f>
        <v>44975</v>
      </c>
      <c r="L5662" s="266">
        <f>IF(M5662&lt;=365,1,2)</f>
        <v>1</v>
      </c>
      <c r="M5662" s="266">
        <f>IF(K5662&lt;$C$1,$C$2-$C$1+1,$C$2-K5662+1)</f>
        <v>72</v>
      </c>
      <c r="N5662" s="268">
        <f>M5662/365</f>
        <v>0.19726027397260273</v>
      </c>
      <c r="O5662" s="269">
        <f>'Data and Parameter'!$E$4*'Data and Parameter'!$E$5*('Data and Parameter'!$E$6+'Data and Parameter'!$E$7)*'Data and Parameter'!$E$19*'Data and Parameter'!$E$14*'ER calculations'!N5662</f>
        <v>1.0213642057304853</v>
      </c>
    </row>
    <row r="5663" spans="1:15" ht="15">
      <c r="A5663" s="284">
        <v>5659</v>
      </c>
      <c r="B5663" s="287"/>
      <c r="C5663" s="287"/>
      <c r="D5663" s="284" t="s">
        <v>588</v>
      </c>
      <c r="E5663" s="287"/>
      <c r="F5663" s="285" t="s">
        <v>5784</v>
      </c>
      <c r="G5663" s="266" t="s">
        <v>121</v>
      </c>
      <c r="H5663" s="266">
        <f>IF(G5663="Traditional Stove",0.1,0.2)</f>
        <v>0.1</v>
      </c>
      <c r="I5663" s="266">
        <f>YEAR(J5663)</f>
        <v>2023</v>
      </c>
      <c r="J5663" s="267">
        <v>44956</v>
      </c>
      <c r="K5663" s="267">
        <f>J5663+1</f>
        <v>44957</v>
      </c>
      <c r="L5663" s="266">
        <f>IF(M5663&lt;=365,1,2)</f>
        <v>1</v>
      </c>
      <c r="M5663" s="266">
        <f>IF(K5663&lt;$C$1,$C$2-$C$1+1,$C$2-K5663+1)</f>
        <v>90</v>
      </c>
      <c r="N5663" s="268">
        <f>M5663/365</f>
        <v>0.24657534246575341</v>
      </c>
      <c r="O5663" s="269">
        <f>'Data and Parameter'!$E$4*'Data and Parameter'!$E$5*('Data and Parameter'!$E$6+'Data and Parameter'!$E$7)*'Data and Parameter'!$E$19*'Data and Parameter'!$E$14*'ER calculations'!N5663</f>
        <v>1.2767052571631063</v>
      </c>
    </row>
    <row r="5664" spans="1:15" ht="15">
      <c r="A5664" s="284">
        <v>5660</v>
      </c>
      <c r="B5664" s="287"/>
      <c r="C5664" s="287"/>
      <c r="D5664" s="284" t="s">
        <v>119</v>
      </c>
      <c r="E5664" s="287"/>
      <c r="F5664" s="285" t="s">
        <v>5785</v>
      </c>
      <c r="G5664" s="266" t="s">
        <v>121</v>
      </c>
      <c r="H5664" s="266">
        <f>IF(G5664="Traditional Stove",0.1,0.2)</f>
        <v>0.1</v>
      </c>
      <c r="I5664" s="266">
        <f>YEAR(J5664)</f>
        <v>2023</v>
      </c>
      <c r="J5664" s="267">
        <v>44974</v>
      </c>
      <c r="K5664" s="267">
        <f>J5664+1</f>
        <v>44975</v>
      </c>
      <c r="L5664" s="266">
        <f>IF(M5664&lt;=365,1,2)</f>
        <v>1</v>
      </c>
      <c r="M5664" s="266">
        <f>IF(K5664&lt;$C$1,$C$2-$C$1+1,$C$2-K5664+1)</f>
        <v>72</v>
      </c>
      <c r="N5664" s="268">
        <f>M5664/365</f>
        <v>0.19726027397260273</v>
      </c>
      <c r="O5664" s="269">
        <f>'Data and Parameter'!$E$4*'Data and Parameter'!$E$5*('Data and Parameter'!$E$6+'Data and Parameter'!$E$7)*'Data and Parameter'!$E$19*'Data and Parameter'!$E$14*'ER calculations'!N5664</f>
        <v>1.0213642057304853</v>
      </c>
    </row>
    <row r="5665" spans="1:15" ht="15">
      <c r="A5665" s="284">
        <v>5661</v>
      </c>
      <c r="B5665" s="287"/>
      <c r="C5665" s="287"/>
      <c r="D5665" s="284" t="s">
        <v>588</v>
      </c>
      <c r="E5665" s="287"/>
      <c r="F5665" s="285" t="s">
        <v>5786</v>
      </c>
      <c r="G5665" s="266" t="s">
        <v>121</v>
      </c>
      <c r="H5665" s="266">
        <f>IF(G5665="Traditional Stove",0.1,0.2)</f>
        <v>0.1</v>
      </c>
      <c r="I5665" s="266">
        <f>YEAR(J5665)</f>
        <v>2023</v>
      </c>
      <c r="J5665" s="267">
        <v>44977</v>
      </c>
      <c r="K5665" s="267">
        <f>J5665+1</f>
        <v>44978</v>
      </c>
      <c r="L5665" s="266">
        <f>IF(M5665&lt;=365,1,2)</f>
        <v>1</v>
      </c>
      <c r="M5665" s="266">
        <f>IF(K5665&lt;$C$1,$C$2-$C$1+1,$C$2-K5665+1)</f>
        <v>69</v>
      </c>
      <c r="N5665" s="268">
        <f>M5665/365</f>
        <v>0.18904109589041096</v>
      </c>
      <c r="O5665" s="269">
        <f>'Data and Parameter'!$E$4*'Data and Parameter'!$E$5*('Data and Parameter'!$E$6+'Data and Parameter'!$E$7)*'Data and Parameter'!$E$19*'Data and Parameter'!$E$14*'ER calculations'!N5665</f>
        <v>0.97880736382504829</v>
      </c>
    </row>
    <row r="5666" spans="1:15" ht="15">
      <c r="A5666" s="284">
        <v>5662</v>
      </c>
      <c r="B5666" s="287"/>
      <c r="C5666" s="287"/>
      <c r="D5666" s="284" t="s">
        <v>588</v>
      </c>
      <c r="E5666" s="287"/>
      <c r="F5666" s="285" t="s">
        <v>5787</v>
      </c>
      <c r="G5666" s="266" t="s">
        <v>121</v>
      </c>
      <c r="H5666" s="266">
        <f>IF(G5666="Traditional Stove",0.1,0.2)</f>
        <v>0.1</v>
      </c>
      <c r="I5666" s="266">
        <f>YEAR(J5666)</f>
        <v>2023</v>
      </c>
      <c r="J5666" s="267">
        <v>45006</v>
      </c>
      <c r="K5666" s="267">
        <f>J5666+1</f>
        <v>45007</v>
      </c>
      <c r="L5666" s="266">
        <f>IF(M5666&lt;=365,1,2)</f>
        <v>1</v>
      </c>
      <c r="M5666" s="266">
        <f>IF(K5666&lt;$C$1,$C$2-$C$1+1,$C$2-K5666+1)</f>
        <v>40</v>
      </c>
      <c r="N5666" s="268">
        <f>M5666/365</f>
        <v>0.1095890410958904</v>
      </c>
      <c r="O5666" s="269">
        <f>'Data and Parameter'!$E$4*'Data and Parameter'!$E$5*('Data and Parameter'!$E$6+'Data and Parameter'!$E$7)*'Data and Parameter'!$E$19*'Data and Parameter'!$E$14*'ER calculations'!N5666</f>
        <v>0.56742455873915842</v>
      </c>
    </row>
    <row r="5667" spans="1:15" ht="15">
      <c r="A5667" s="284">
        <v>5663</v>
      </c>
      <c r="B5667" s="287"/>
      <c r="C5667" s="287"/>
      <c r="D5667" s="284" t="s">
        <v>588</v>
      </c>
      <c r="E5667" s="287"/>
      <c r="F5667" s="285" t="s">
        <v>5788</v>
      </c>
      <c r="G5667" s="266" t="s">
        <v>121</v>
      </c>
      <c r="H5667" s="266">
        <f>IF(G5667="Traditional Stove",0.1,0.2)</f>
        <v>0.1</v>
      </c>
      <c r="I5667" s="266">
        <f>YEAR(J5667)</f>
        <v>2023</v>
      </c>
      <c r="J5667" s="267">
        <v>45006</v>
      </c>
      <c r="K5667" s="267">
        <f>J5667+1</f>
        <v>45007</v>
      </c>
      <c r="L5667" s="266">
        <f>IF(M5667&lt;=365,1,2)</f>
        <v>1</v>
      </c>
      <c r="M5667" s="266">
        <f>IF(K5667&lt;$C$1,$C$2-$C$1+1,$C$2-K5667+1)</f>
        <v>40</v>
      </c>
      <c r="N5667" s="268">
        <f>M5667/365</f>
        <v>0.1095890410958904</v>
      </c>
      <c r="O5667" s="269">
        <f>'Data and Parameter'!$E$4*'Data and Parameter'!$E$5*('Data and Parameter'!$E$6+'Data and Parameter'!$E$7)*'Data and Parameter'!$E$19*'Data and Parameter'!$E$14*'ER calculations'!N5667</f>
        <v>0.56742455873915842</v>
      </c>
    </row>
    <row r="5668" spans="1:15" ht="15">
      <c r="A5668" s="284">
        <v>5664</v>
      </c>
      <c r="B5668" s="287"/>
      <c r="C5668" s="287"/>
      <c r="D5668" s="284" t="s">
        <v>588</v>
      </c>
      <c r="E5668" s="287"/>
      <c r="F5668" s="285" t="s">
        <v>5789</v>
      </c>
      <c r="G5668" s="266" t="s">
        <v>121</v>
      </c>
      <c r="H5668" s="266">
        <f>IF(G5668="Traditional Stove",0.1,0.2)</f>
        <v>0.1</v>
      </c>
      <c r="I5668" s="266">
        <f>YEAR(J5668)</f>
        <v>2023</v>
      </c>
      <c r="J5668" s="267">
        <v>44971</v>
      </c>
      <c r="K5668" s="267">
        <f>J5668+1</f>
        <v>44972</v>
      </c>
      <c r="L5668" s="266">
        <f>IF(M5668&lt;=365,1,2)</f>
        <v>1</v>
      </c>
      <c r="M5668" s="266">
        <f>IF(K5668&lt;$C$1,$C$2-$C$1+1,$C$2-K5668+1)</f>
        <v>75</v>
      </c>
      <c r="N5668" s="268">
        <f>M5668/365</f>
        <v>0.20547945205479451</v>
      </c>
      <c r="O5668" s="269">
        <f>'Data and Parameter'!$E$4*'Data and Parameter'!$E$5*('Data and Parameter'!$E$6+'Data and Parameter'!$E$7)*'Data and Parameter'!$E$19*'Data and Parameter'!$E$14*'ER calculations'!N5668</f>
        <v>1.063921047635922</v>
      </c>
    </row>
    <row r="5669" spans="1:15" ht="15">
      <c r="A5669" s="284">
        <v>5665</v>
      </c>
      <c r="B5669" s="287"/>
      <c r="C5669" s="287"/>
      <c r="D5669" s="284" t="s">
        <v>588</v>
      </c>
      <c r="E5669" s="287"/>
      <c r="F5669" s="285" t="s">
        <v>5790</v>
      </c>
      <c r="G5669" s="266" t="s">
        <v>121</v>
      </c>
      <c r="H5669" s="266">
        <f>IF(G5669="Traditional Stove",0.1,0.2)</f>
        <v>0.1</v>
      </c>
      <c r="I5669" s="266">
        <f>YEAR(J5669)</f>
        <v>2023</v>
      </c>
      <c r="J5669" s="267">
        <v>45013</v>
      </c>
      <c r="K5669" s="267">
        <f>J5669+1</f>
        <v>45014</v>
      </c>
      <c r="L5669" s="266">
        <f>IF(M5669&lt;=365,1,2)</f>
        <v>1</v>
      </c>
      <c r="M5669" s="266">
        <f>IF(K5669&lt;$C$1,$C$2-$C$1+1,$C$2-K5669+1)</f>
        <v>33</v>
      </c>
      <c r="N5669" s="268">
        <f>M5669/365</f>
        <v>9.0410958904109592E-2</v>
      </c>
      <c r="O5669" s="269">
        <f>'Data and Parameter'!$E$4*'Data and Parameter'!$E$5*('Data and Parameter'!$E$6+'Data and Parameter'!$E$7)*'Data and Parameter'!$E$19*'Data and Parameter'!$E$14*'ER calculations'!N5669</f>
        <v>0.46812526095980572</v>
      </c>
    </row>
    <row r="5670" spans="1:15" ht="15">
      <c r="A5670" s="284">
        <v>5666</v>
      </c>
      <c r="B5670" s="287"/>
      <c r="C5670" s="287"/>
      <c r="D5670" s="284" t="s">
        <v>588</v>
      </c>
      <c r="E5670" s="287"/>
      <c r="F5670" s="285" t="s">
        <v>5791</v>
      </c>
      <c r="G5670" s="266" t="s">
        <v>121</v>
      </c>
      <c r="H5670" s="266">
        <f>IF(G5670="Traditional Stove",0.1,0.2)</f>
        <v>0.1</v>
      </c>
      <c r="I5670" s="266">
        <f>YEAR(J5670)</f>
        <v>2023</v>
      </c>
      <c r="J5670" s="267">
        <v>44978</v>
      </c>
      <c r="K5670" s="267">
        <f>J5670+1</f>
        <v>44979</v>
      </c>
      <c r="L5670" s="266">
        <f>IF(M5670&lt;=365,1,2)</f>
        <v>1</v>
      </c>
      <c r="M5670" s="266">
        <f>IF(K5670&lt;$C$1,$C$2-$C$1+1,$C$2-K5670+1)</f>
        <v>68</v>
      </c>
      <c r="N5670" s="268">
        <f>M5670/365</f>
        <v>0.18630136986301371</v>
      </c>
      <c r="O5670" s="269">
        <f>'Data and Parameter'!$E$4*'Data and Parameter'!$E$5*('Data and Parameter'!$E$6+'Data and Parameter'!$E$7)*'Data and Parameter'!$E$19*'Data and Parameter'!$E$14*'ER calculations'!N5670</f>
        <v>0.96462174985656934</v>
      </c>
    </row>
    <row r="5671" spans="1:15" ht="15">
      <c r="A5671" s="284">
        <v>5667</v>
      </c>
      <c r="B5671" s="287"/>
      <c r="C5671" s="287"/>
      <c r="D5671" s="284" t="s">
        <v>588</v>
      </c>
      <c r="E5671" s="287"/>
      <c r="F5671" s="285" t="s">
        <v>5792</v>
      </c>
      <c r="G5671" s="266" t="s">
        <v>121</v>
      </c>
      <c r="H5671" s="266">
        <f>IF(G5671="Traditional Stove",0.1,0.2)</f>
        <v>0.1</v>
      </c>
      <c r="I5671" s="266">
        <f>YEAR(J5671)</f>
        <v>2023</v>
      </c>
      <c r="J5671" s="267">
        <v>45007</v>
      </c>
      <c r="K5671" s="267">
        <f>J5671+1</f>
        <v>45008</v>
      </c>
      <c r="L5671" s="266">
        <f>IF(M5671&lt;=365,1,2)</f>
        <v>1</v>
      </c>
      <c r="M5671" s="266">
        <f>IF(K5671&lt;$C$1,$C$2-$C$1+1,$C$2-K5671+1)</f>
        <v>39</v>
      </c>
      <c r="N5671" s="268">
        <f>M5671/365</f>
        <v>0.10684931506849316</v>
      </c>
      <c r="O5671" s="269">
        <f>'Data and Parameter'!$E$4*'Data and Parameter'!$E$5*('Data and Parameter'!$E$6+'Data and Parameter'!$E$7)*'Data and Parameter'!$E$19*'Data and Parameter'!$E$14*'ER calculations'!N5671</f>
        <v>0.55323894477067947</v>
      </c>
    </row>
    <row r="5672" spans="1:15" ht="15">
      <c r="A5672" s="284">
        <v>5668</v>
      </c>
      <c r="B5672" s="287"/>
      <c r="C5672" s="287"/>
      <c r="D5672" s="284" t="s">
        <v>588</v>
      </c>
      <c r="E5672" s="287"/>
      <c r="F5672" s="285" t="s">
        <v>5793</v>
      </c>
      <c r="G5672" s="266" t="s">
        <v>121</v>
      </c>
      <c r="H5672" s="266">
        <f>IF(G5672="Traditional Stove",0.1,0.2)</f>
        <v>0.1</v>
      </c>
      <c r="I5672" s="266">
        <f>YEAR(J5672)</f>
        <v>2023</v>
      </c>
      <c r="J5672" s="267">
        <v>44972</v>
      </c>
      <c r="K5672" s="267">
        <f>J5672+1</f>
        <v>44973</v>
      </c>
      <c r="L5672" s="266">
        <f>IF(M5672&lt;=365,1,2)</f>
        <v>1</v>
      </c>
      <c r="M5672" s="266">
        <f>IF(K5672&lt;$C$1,$C$2-$C$1+1,$C$2-K5672+1)</f>
        <v>74</v>
      </c>
      <c r="N5672" s="268">
        <f>M5672/365</f>
        <v>0.20273972602739726</v>
      </c>
      <c r="O5672" s="269">
        <f>'Data and Parameter'!$E$4*'Data and Parameter'!$E$5*('Data and Parameter'!$E$6+'Data and Parameter'!$E$7)*'Data and Parameter'!$E$19*'Data and Parameter'!$E$14*'ER calculations'!N5672</f>
        <v>1.0497354336674432</v>
      </c>
    </row>
    <row r="5673" spans="1:15" ht="15">
      <c r="A5673" s="284">
        <v>5669</v>
      </c>
      <c r="B5673" s="287"/>
      <c r="C5673" s="287"/>
      <c r="D5673" s="284" t="s">
        <v>588</v>
      </c>
      <c r="E5673" s="287"/>
      <c r="F5673" s="285" t="s">
        <v>5794</v>
      </c>
      <c r="G5673" s="266" t="s">
        <v>121</v>
      </c>
      <c r="H5673" s="266">
        <f>IF(G5673="Traditional Stove",0.1,0.2)</f>
        <v>0.1</v>
      </c>
      <c r="I5673" s="266">
        <f>YEAR(J5673)</f>
        <v>2023</v>
      </c>
      <c r="J5673" s="267">
        <v>45004</v>
      </c>
      <c r="K5673" s="267">
        <f>J5673+1</f>
        <v>45005</v>
      </c>
      <c r="L5673" s="266">
        <f>IF(M5673&lt;=365,1,2)</f>
        <v>1</v>
      </c>
      <c r="M5673" s="266">
        <f>IF(K5673&lt;$C$1,$C$2-$C$1+1,$C$2-K5673+1)</f>
        <v>42</v>
      </c>
      <c r="N5673" s="268">
        <f>M5673/365</f>
        <v>0.11506849315068493</v>
      </c>
      <c r="O5673" s="269">
        <f>'Data and Parameter'!$E$4*'Data and Parameter'!$E$5*('Data and Parameter'!$E$6+'Data and Parameter'!$E$7)*'Data and Parameter'!$E$19*'Data and Parameter'!$E$14*'ER calculations'!N5673</f>
        <v>0.59579578667611632</v>
      </c>
    </row>
    <row r="5674" spans="1:15" ht="15">
      <c r="A5674" s="284">
        <v>5670</v>
      </c>
      <c r="B5674" s="287"/>
      <c r="C5674" s="287"/>
      <c r="D5674" s="284" t="s">
        <v>1054</v>
      </c>
      <c r="E5674" s="287"/>
      <c r="F5674" s="285" t="s">
        <v>5795</v>
      </c>
      <c r="G5674" s="266" t="s">
        <v>121</v>
      </c>
      <c r="H5674" s="266">
        <f>IF(G5674="Traditional Stove",0.1,0.2)</f>
        <v>0.1</v>
      </c>
      <c r="I5674" s="266">
        <f>YEAR(J5674)</f>
        <v>2023</v>
      </c>
      <c r="J5674" s="267">
        <v>45008</v>
      </c>
      <c r="K5674" s="267">
        <f>J5674+1</f>
        <v>45009</v>
      </c>
      <c r="L5674" s="266">
        <f>IF(M5674&lt;=365,1,2)</f>
        <v>1</v>
      </c>
      <c r="M5674" s="266">
        <f>IF(K5674&lt;$C$1,$C$2-$C$1+1,$C$2-K5674+1)</f>
        <v>38</v>
      </c>
      <c r="N5674" s="268">
        <f>M5674/365</f>
        <v>0.10410958904109589</v>
      </c>
      <c r="O5674" s="269">
        <f>'Data and Parameter'!$E$4*'Data and Parameter'!$E$5*('Data and Parameter'!$E$6+'Data and Parameter'!$E$7)*'Data and Parameter'!$E$19*'Data and Parameter'!$E$14*'ER calculations'!N5674</f>
        <v>0.53905333080220053</v>
      </c>
    </row>
    <row r="5675" spans="1:15" ht="15">
      <c r="A5675" s="284">
        <v>5671</v>
      </c>
      <c r="B5675" s="287"/>
      <c r="C5675" s="287"/>
      <c r="D5675" s="284" t="s">
        <v>588</v>
      </c>
      <c r="E5675" s="287"/>
      <c r="F5675" s="285" t="s">
        <v>5796</v>
      </c>
      <c r="G5675" s="266" t="s">
        <v>121</v>
      </c>
      <c r="H5675" s="266">
        <f>IF(G5675="Traditional Stove",0.1,0.2)</f>
        <v>0.1</v>
      </c>
      <c r="I5675" s="266">
        <f>YEAR(J5675)</f>
        <v>2023</v>
      </c>
      <c r="J5675" s="267">
        <v>44999</v>
      </c>
      <c r="K5675" s="267">
        <f>J5675+1</f>
        <v>45000</v>
      </c>
      <c r="L5675" s="266">
        <f>IF(M5675&lt;=365,1,2)</f>
        <v>1</v>
      </c>
      <c r="M5675" s="266">
        <f>IF(K5675&lt;$C$1,$C$2-$C$1+1,$C$2-K5675+1)</f>
        <v>47</v>
      </c>
      <c r="N5675" s="268">
        <f>M5675/365</f>
        <v>0.12876712328767123</v>
      </c>
      <c r="O5675" s="269">
        <f>'Data and Parameter'!$E$4*'Data and Parameter'!$E$5*('Data and Parameter'!$E$6+'Data and Parameter'!$E$7)*'Data and Parameter'!$E$19*'Data and Parameter'!$E$14*'ER calculations'!N5675</f>
        <v>0.66672385651851118</v>
      </c>
    </row>
    <row r="5676" spans="1:15" ht="15">
      <c r="A5676" s="284">
        <v>5672</v>
      </c>
      <c r="B5676" s="287"/>
      <c r="C5676" s="287"/>
      <c r="D5676" s="284" t="s">
        <v>1054</v>
      </c>
      <c r="E5676" s="287"/>
      <c r="F5676" s="285" t="s">
        <v>5797</v>
      </c>
      <c r="G5676" s="266" t="s">
        <v>121</v>
      </c>
      <c r="H5676" s="266">
        <f>IF(G5676="Traditional Stove",0.1,0.2)</f>
        <v>0.1</v>
      </c>
      <c r="I5676" s="266">
        <f>YEAR(J5676)</f>
        <v>2023</v>
      </c>
      <c r="J5676" s="267">
        <v>45008</v>
      </c>
      <c r="K5676" s="267">
        <f>J5676+1</f>
        <v>45009</v>
      </c>
      <c r="L5676" s="266">
        <f>IF(M5676&lt;=365,1,2)</f>
        <v>1</v>
      </c>
      <c r="M5676" s="266">
        <f>IF(K5676&lt;$C$1,$C$2-$C$1+1,$C$2-K5676+1)</f>
        <v>38</v>
      </c>
      <c r="N5676" s="268">
        <f>M5676/365</f>
        <v>0.10410958904109589</v>
      </c>
      <c r="O5676" s="269">
        <f>'Data and Parameter'!$E$4*'Data and Parameter'!$E$5*('Data and Parameter'!$E$6+'Data and Parameter'!$E$7)*'Data and Parameter'!$E$19*'Data and Parameter'!$E$14*'ER calculations'!N5676</f>
        <v>0.53905333080220053</v>
      </c>
    </row>
    <row r="5677" spans="1:15" ht="15">
      <c r="A5677" s="284">
        <v>5673</v>
      </c>
      <c r="B5677" s="287"/>
      <c r="C5677" s="287"/>
      <c r="D5677" s="284" t="s">
        <v>588</v>
      </c>
      <c r="E5677" s="287"/>
      <c r="F5677" s="285" t="s">
        <v>5798</v>
      </c>
      <c r="G5677" s="266" t="s">
        <v>121</v>
      </c>
      <c r="H5677" s="266">
        <f>IF(G5677="Traditional Stove",0.1,0.2)</f>
        <v>0.1</v>
      </c>
      <c r="I5677" s="266">
        <f>YEAR(J5677)</f>
        <v>2023</v>
      </c>
      <c r="J5677" s="267">
        <v>44979</v>
      </c>
      <c r="K5677" s="267">
        <f>J5677+1</f>
        <v>44980</v>
      </c>
      <c r="L5677" s="266">
        <f>IF(M5677&lt;=365,1,2)</f>
        <v>1</v>
      </c>
      <c r="M5677" s="266">
        <f>IF(K5677&lt;$C$1,$C$2-$C$1+1,$C$2-K5677+1)</f>
        <v>67</v>
      </c>
      <c r="N5677" s="268">
        <f>M5677/365</f>
        <v>0.18356164383561643</v>
      </c>
      <c r="O5677" s="269">
        <f>'Data and Parameter'!$E$4*'Data and Parameter'!$E$5*('Data and Parameter'!$E$6+'Data and Parameter'!$E$7)*'Data and Parameter'!$E$19*'Data and Parameter'!$E$14*'ER calculations'!N5677</f>
        <v>0.95043613588809039</v>
      </c>
    </row>
    <row r="5678" spans="1:15" ht="15">
      <c r="A5678" s="284">
        <v>5674</v>
      </c>
      <c r="B5678" s="287"/>
      <c r="C5678" s="287"/>
      <c r="D5678" s="284" t="s">
        <v>1054</v>
      </c>
      <c r="E5678" s="287"/>
      <c r="F5678" s="285" t="s">
        <v>5799</v>
      </c>
      <c r="G5678" s="266" t="s">
        <v>121</v>
      </c>
      <c r="H5678" s="266">
        <f>IF(G5678="Traditional Stove",0.1,0.2)</f>
        <v>0.1</v>
      </c>
      <c r="I5678" s="266">
        <f>YEAR(J5678)</f>
        <v>2023</v>
      </c>
      <c r="J5678" s="267">
        <v>45008</v>
      </c>
      <c r="K5678" s="267">
        <f>J5678+1</f>
        <v>45009</v>
      </c>
      <c r="L5678" s="266">
        <f>IF(M5678&lt;=365,1,2)</f>
        <v>1</v>
      </c>
      <c r="M5678" s="266">
        <f>IF(K5678&lt;$C$1,$C$2-$C$1+1,$C$2-K5678+1)</f>
        <v>38</v>
      </c>
      <c r="N5678" s="268">
        <f>M5678/365</f>
        <v>0.10410958904109589</v>
      </c>
      <c r="O5678" s="269">
        <f>'Data and Parameter'!$E$4*'Data and Parameter'!$E$5*('Data and Parameter'!$E$6+'Data and Parameter'!$E$7)*'Data and Parameter'!$E$19*'Data and Parameter'!$E$14*'ER calculations'!N5678</f>
        <v>0.53905333080220053</v>
      </c>
    </row>
    <row r="5679" spans="1:15" ht="15">
      <c r="A5679" s="284">
        <v>5675</v>
      </c>
      <c r="B5679" s="287"/>
      <c r="C5679" s="287"/>
      <c r="D5679" s="284" t="s">
        <v>588</v>
      </c>
      <c r="E5679" s="287"/>
      <c r="F5679" s="285" t="s">
        <v>5800</v>
      </c>
      <c r="G5679" s="266" t="s">
        <v>121</v>
      </c>
      <c r="H5679" s="266">
        <f>IF(G5679="Traditional Stove",0.1,0.2)</f>
        <v>0.1</v>
      </c>
      <c r="I5679" s="266">
        <f>YEAR(J5679)</f>
        <v>2023</v>
      </c>
      <c r="J5679" s="267">
        <v>44951</v>
      </c>
      <c r="K5679" s="267">
        <f>J5679+1</f>
        <v>44952</v>
      </c>
      <c r="L5679" s="266">
        <f>IF(M5679&lt;=365,1,2)</f>
        <v>1</v>
      </c>
      <c r="M5679" s="266">
        <f>IF(K5679&lt;$C$1,$C$2-$C$1+1,$C$2-K5679+1)</f>
        <v>95</v>
      </c>
      <c r="N5679" s="268">
        <f>M5679/365</f>
        <v>0.26027397260273971</v>
      </c>
      <c r="O5679" s="269">
        <f>'Data and Parameter'!$E$4*'Data and Parameter'!$E$5*('Data and Parameter'!$E$6+'Data and Parameter'!$E$7)*'Data and Parameter'!$E$19*'Data and Parameter'!$E$14*'ER calculations'!N5679</f>
        <v>1.3476333270055012</v>
      </c>
    </row>
    <row r="5680" spans="1:15" ht="15">
      <c r="A5680" s="284">
        <v>5676</v>
      </c>
      <c r="B5680" s="287"/>
      <c r="C5680" s="287"/>
      <c r="D5680" s="284" t="s">
        <v>588</v>
      </c>
      <c r="E5680" s="287"/>
      <c r="F5680" s="285" t="s">
        <v>5801</v>
      </c>
      <c r="G5680" s="266" t="s">
        <v>121</v>
      </c>
      <c r="H5680" s="266">
        <f>IF(G5680="Traditional Stove",0.1,0.2)</f>
        <v>0.1</v>
      </c>
      <c r="I5680" s="266">
        <f>YEAR(J5680)</f>
        <v>2023</v>
      </c>
      <c r="J5680" s="267">
        <v>45007</v>
      </c>
      <c r="K5680" s="267">
        <f>J5680+1</f>
        <v>45008</v>
      </c>
      <c r="L5680" s="266">
        <f>IF(M5680&lt;=365,1,2)</f>
        <v>1</v>
      </c>
      <c r="M5680" s="266">
        <f>IF(K5680&lt;$C$1,$C$2-$C$1+1,$C$2-K5680+1)</f>
        <v>39</v>
      </c>
      <c r="N5680" s="268">
        <f>M5680/365</f>
        <v>0.10684931506849316</v>
      </c>
      <c r="O5680" s="269">
        <f>'Data and Parameter'!$E$4*'Data and Parameter'!$E$5*('Data and Parameter'!$E$6+'Data and Parameter'!$E$7)*'Data and Parameter'!$E$19*'Data and Parameter'!$E$14*'ER calculations'!N5680</f>
        <v>0.55323894477067947</v>
      </c>
    </row>
    <row r="5681" spans="1:15" ht="15">
      <c r="A5681" s="284">
        <v>5677</v>
      </c>
      <c r="B5681" s="287"/>
      <c r="C5681" s="287"/>
      <c r="D5681" s="284" t="s">
        <v>1054</v>
      </c>
      <c r="E5681" s="287"/>
      <c r="F5681" s="285" t="s">
        <v>5802</v>
      </c>
      <c r="G5681" s="266" t="s">
        <v>121</v>
      </c>
      <c r="H5681" s="266">
        <f>IF(G5681="Traditional Stove",0.1,0.2)</f>
        <v>0.1</v>
      </c>
      <c r="I5681" s="266">
        <f>YEAR(J5681)</f>
        <v>2023</v>
      </c>
      <c r="J5681" s="267">
        <v>45008</v>
      </c>
      <c r="K5681" s="267">
        <f>J5681+1</f>
        <v>45009</v>
      </c>
      <c r="L5681" s="266">
        <f>IF(M5681&lt;=365,1,2)</f>
        <v>1</v>
      </c>
      <c r="M5681" s="266">
        <f>IF(K5681&lt;$C$1,$C$2-$C$1+1,$C$2-K5681+1)</f>
        <v>38</v>
      </c>
      <c r="N5681" s="268">
        <f>M5681/365</f>
        <v>0.10410958904109589</v>
      </c>
      <c r="O5681" s="269">
        <f>'Data and Parameter'!$E$4*'Data and Parameter'!$E$5*('Data and Parameter'!$E$6+'Data and Parameter'!$E$7)*'Data and Parameter'!$E$19*'Data and Parameter'!$E$14*'ER calculations'!N5681</f>
        <v>0.53905333080220053</v>
      </c>
    </row>
    <row r="5682" spans="1:15" ht="15">
      <c r="A5682" s="284">
        <v>5678</v>
      </c>
      <c r="B5682" s="287"/>
      <c r="C5682" s="287"/>
      <c r="D5682" s="284" t="s">
        <v>588</v>
      </c>
      <c r="E5682" s="287"/>
      <c r="F5682" s="285" t="s">
        <v>5803</v>
      </c>
      <c r="G5682" s="266" t="s">
        <v>121</v>
      </c>
      <c r="H5682" s="266">
        <f>IF(G5682="Traditional Stove",0.1,0.2)</f>
        <v>0.1</v>
      </c>
      <c r="I5682" s="266">
        <f>YEAR(J5682)</f>
        <v>2023</v>
      </c>
      <c r="J5682" s="267">
        <v>44985</v>
      </c>
      <c r="K5682" s="267">
        <f>J5682+1</f>
        <v>44986</v>
      </c>
      <c r="L5682" s="266">
        <f>IF(M5682&lt;=365,1,2)</f>
        <v>1</v>
      </c>
      <c r="M5682" s="266">
        <f>IF(K5682&lt;$C$1,$C$2-$C$1+1,$C$2-K5682+1)</f>
        <v>61</v>
      </c>
      <c r="N5682" s="268">
        <f>M5682/365</f>
        <v>0.16712328767123288</v>
      </c>
      <c r="O5682" s="269">
        <f>'Data and Parameter'!$E$4*'Data and Parameter'!$E$5*('Data and Parameter'!$E$6+'Data and Parameter'!$E$7)*'Data and Parameter'!$E$19*'Data and Parameter'!$E$14*'ER calculations'!N5682</f>
        <v>0.8653224520772167</v>
      </c>
    </row>
    <row r="5683" spans="1:15" ht="15">
      <c r="A5683" s="284">
        <v>5679</v>
      </c>
      <c r="B5683" s="287"/>
      <c r="C5683" s="287"/>
      <c r="D5683" s="284" t="s">
        <v>1054</v>
      </c>
      <c r="E5683" s="287"/>
      <c r="F5683" s="285" t="s">
        <v>5804</v>
      </c>
      <c r="G5683" s="266" t="s">
        <v>121</v>
      </c>
      <c r="H5683" s="266">
        <f>IF(G5683="Traditional Stove",0.1,0.2)</f>
        <v>0.1</v>
      </c>
      <c r="I5683" s="266">
        <f>YEAR(J5683)</f>
        <v>2023</v>
      </c>
      <c r="J5683" s="267">
        <v>45008</v>
      </c>
      <c r="K5683" s="267">
        <f>J5683+1</f>
        <v>45009</v>
      </c>
      <c r="L5683" s="266">
        <f>IF(M5683&lt;=365,1,2)</f>
        <v>1</v>
      </c>
      <c r="M5683" s="266">
        <f>IF(K5683&lt;$C$1,$C$2-$C$1+1,$C$2-K5683+1)</f>
        <v>38</v>
      </c>
      <c r="N5683" s="268">
        <f>M5683/365</f>
        <v>0.10410958904109589</v>
      </c>
      <c r="O5683" s="269">
        <f>'Data and Parameter'!$E$4*'Data and Parameter'!$E$5*('Data and Parameter'!$E$6+'Data and Parameter'!$E$7)*'Data and Parameter'!$E$19*'Data and Parameter'!$E$14*'ER calculations'!N5683</f>
        <v>0.53905333080220053</v>
      </c>
    </row>
    <row r="5684" spans="1:15" ht="15">
      <c r="A5684" s="284">
        <v>5680</v>
      </c>
      <c r="B5684" s="287"/>
      <c r="C5684" s="287"/>
      <c r="D5684" s="284" t="s">
        <v>119</v>
      </c>
      <c r="E5684" s="287"/>
      <c r="F5684" s="285" t="s">
        <v>5805</v>
      </c>
      <c r="G5684" s="266" t="s">
        <v>121</v>
      </c>
      <c r="H5684" s="266">
        <f>IF(G5684="Traditional Stove",0.1,0.2)</f>
        <v>0.1</v>
      </c>
      <c r="I5684" s="266">
        <f>YEAR(J5684)</f>
        <v>2023</v>
      </c>
      <c r="J5684" s="267">
        <v>44974</v>
      </c>
      <c r="K5684" s="267">
        <f>J5684+1</f>
        <v>44975</v>
      </c>
      <c r="L5684" s="266">
        <f>IF(M5684&lt;=365,1,2)</f>
        <v>1</v>
      </c>
      <c r="M5684" s="266">
        <f>IF(K5684&lt;$C$1,$C$2-$C$1+1,$C$2-K5684+1)</f>
        <v>72</v>
      </c>
      <c r="N5684" s="268">
        <f>M5684/365</f>
        <v>0.19726027397260273</v>
      </c>
      <c r="O5684" s="269">
        <f>'Data and Parameter'!$E$4*'Data and Parameter'!$E$5*('Data and Parameter'!$E$6+'Data and Parameter'!$E$7)*'Data and Parameter'!$E$19*'Data and Parameter'!$E$14*'ER calculations'!N5684</f>
        <v>1.0213642057304853</v>
      </c>
    </row>
    <row r="5685" spans="1:15" ht="15">
      <c r="A5685" s="284">
        <v>5681</v>
      </c>
      <c r="B5685" s="287"/>
      <c r="C5685" s="287"/>
      <c r="D5685" s="284" t="s">
        <v>588</v>
      </c>
      <c r="E5685" s="287"/>
      <c r="F5685" s="285" t="s">
        <v>5806</v>
      </c>
      <c r="G5685" s="266" t="s">
        <v>121</v>
      </c>
      <c r="H5685" s="266">
        <f>IF(G5685="Traditional Stove",0.1,0.2)</f>
        <v>0.1</v>
      </c>
      <c r="I5685" s="266">
        <f>YEAR(J5685)</f>
        <v>2023</v>
      </c>
      <c r="J5685" s="267">
        <v>45011</v>
      </c>
      <c r="K5685" s="267">
        <f>J5685+1</f>
        <v>45012</v>
      </c>
      <c r="L5685" s="266">
        <f>IF(M5685&lt;=365,1,2)</f>
        <v>1</v>
      </c>
      <c r="M5685" s="266">
        <f>IF(K5685&lt;$C$1,$C$2-$C$1+1,$C$2-K5685+1)</f>
        <v>35</v>
      </c>
      <c r="N5685" s="268">
        <f>M5685/365</f>
        <v>9.5890410958904104E-2</v>
      </c>
      <c r="O5685" s="269">
        <f>'Data and Parameter'!$E$4*'Data and Parameter'!$E$5*('Data and Parameter'!$E$6+'Data and Parameter'!$E$7)*'Data and Parameter'!$E$19*'Data and Parameter'!$E$14*'ER calculations'!N5685</f>
        <v>0.49649648889676362</v>
      </c>
    </row>
    <row r="5686" spans="1:15" ht="15">
      <c r="A5686" s="284">
        <v>5682</v>
      </c>
      <c r="B5686" s="287"/>
      <c r="C5686" s="287"/>
      <c r="D5686" s="284" t="s">
        <v>1054</v>
      </c>
      <c r="E5686" s="287"/>
      <c r="F5686" s="285" t="s">
        <v>5807</v>
      </c>
      <c r="G5686" s="266" t="s">
        <v>121</v>
      </c>
      <c r="H5686" s="266">
        <f>IF(G5686="Traditional Stove",0.1,0.2)</f>
        <v>0.1</v>
      </c>
      <c r="I5686" s="266">
        <f>YEAR(J5686)</f>
        <v>2023</v>
      </c>
      <c r="J5686" s="267">
        <v>45008</v>
      </c>
      <c r="K5686" s="267">
        <f>J5686+1</f>
        <v>45009</v>
      </c>
      <c r="L5686" s="266">
        <f>IF(M5686&lt;=365,1,2)</f>
        <v>1</v>
      </c>
      <c r="M5686" s="266">
        <f>IF(K5686&lt;$C$1,$C$2-$C$1+1,$C$2-K5686+1)</f>
        <v>38</v>
      </c>
      <c r="N5686" s="268">
        <f>M5686/365</f>
        <v>0.10410958904109589</v>
      </c>
      <c r="O5686" s="269">
        <f>'Data and Parameter'!$E$4*'Data and Parameter'!$E$5*('Data and Parameter'!$E$6+'Data and Parameter'!$E$7)*'Data and Parameter'!$E$19*'Data and Parameter'!$E$14*'ER calculations'!N5686</f>
        <v>0.53905333080220053</v>
      </c>
    </row>
    <row r="5687" spans="1:15" ht="15">
      <c r="A5687" s="284">
        <v>5683</v>
      </c>
      <c r="B5687" s="287"/>
      <c r="C5687" s="287"/>
      <c r="D5687" s="284" t="s">
        <v>119</v>
      </c>
      <c r="E5687" s="287"/>
      <c r="F5687" s="285" t="s">
        <v>5808</v>
      </c>
      <c r="G5687" s="266" t="s">
        <v>121</v>
      </c>
      <c r="H5687" s="266">
        <f>IF(G5687="Traditional Stove",0.1,0.2)</f>
        <v>0.1</v>
      </c>
      <c r="I5687" s="266">
        <f>YEAR(J5687)</f>
        <v>2023</v>
      </c>
      <c r="J5687" s="267">
        <v>44974</v>
      </c>
      <c r="K5687" s="267">
        <f>J5687+1</f>
        <v>44975</v>
      </c>
      <c r="L5687" s="266">
        <f>IF(M5687&lt;=365,1,2)</f>
        <v>1</v>
      </c>
      <c r="M5687" s="266">
        <f>IF(K5687&lt;$C$1,$C$2-$C$1+1,$C$2-K5687+1)</f>
        <v>72</v>
      </c>
      <c r="N5687" s="268">
        <f>M5687/365</f>
        <v>0.19726027397260273</v>
      </c>
      <c r="O5687" s="269">
        <f>'Data and Parameter'!$E$4*'Data and Parameter'!$E$5*('Data and Parameter'!$E$6+'Data and Parameter'!$E$7)*'Data and Parameter'!$E$19*'Data and Parameter'!$E$14*'ER calculations'!N5687</f>
        <v>1.0213642057304853</v>
      </c>
    </row>
    <row r="5688" spans="1:15" ht="15">
      <c r="A5688" s="284">
        <v>5684</v>
      </c>
      <c r="B5688" s="287"/>
      <c r="C5688" s="287"/>
      <c r="D5688" s="284" t="s">
        <v>1054</v>
      </c>
      <c r="E5688" s="287"/>
      <c r="F5688" s="285" t="s">
        <v>5809</v>
      </c>
      <c r="G5688" s="266" t="s">
        <v>121</v>
      </c>
      <c r="H5688" s="266">
        <f>IF(G5688="Traditional Stove",0.1,0.2)</f>
        <v>0.1</v>
      </c>
      <c r="I5688" s="266">
        <f>YEAR(J5688)</f>
        <v>2023</v>
      </c>
      <c r="J5688" s="267">
        <v>45008</v>
      </c>
      <c r="K5688" s="267">
        <f>J5688+1</f>
        <v>45009</v>
      </c>
      <c r="L5688" s="266">
        <f>IF(M5688&lt;=365,1,2)</f>
        <v>1</v>
      </c>
      <c r="M5688" s="266">
        <f>IF(K5688&lt;$C$1,$C$2-$C$1+1,$C$2-K5688+1)</f>
        <v>38</v>
      </c>
      <c r="N5688" s="268">
        <f>M5688/365</f>
        <v>0.10410958904109589</v>
      </c>
      <c r="O5688" s="269">
        <f>'Data and Parameter'!$E$4*'Data and Parameter'!$E$5*('Data and Parameter'!$E$6+'Data and Parameter'!$E$7)*'Data and Parameter'!$E$19*'Data and Parameter'!$E$14*'ER calculations'!N5688</f>
        <v>0.53905333080220053</v>
      </c>
    </row>
    <row r="5689" spans="1:15" ht="15">
      <c r="A5689" s="284">
        <v>5685</v>
      </c>
      <c r="B5689" s="287"/>
      <c r="C5689" s="287"/>
      <c r="D5689" s="284" t="s">
        <v>1054</v>
      </c>
      <c r="E5689" s="287"/>
      <c r="F5689" s="285" t="s">
        <v>5810</v>
      </c>
      <c r="G5689" s="266" t="s">
        <v>121</v>
      </c>
      <c r="H5689" s="266">
        <f>IF(G5689="Traditional Stove",0.1,0.2)</f>
        <v>0.1</v>
      </c>
      <c r="I5689" s="266">
        <f>YEAR(J5689)</f>
        <v>2023</v>
      </c>
      <c r="J5689" s="267">
        <v>45008</v>
      </c>
      <c r="K5689" s="267">
        <f>J5689+1</f>
        <v>45009</v>
      </c>
      <c r="L5689" s="266">
        <f>IF(M5689&lt;=365,1,2)</f>
        <v>1</v>
      </c>
      <c r="M5689" s="266">
        <f>IF(K5689&lt;$C$1,$C$2-$C$1+1,$C$2-K5689+1)</f>
        <v>38</v>
      </c>
      <c r="N5689" s="268">
        <f>M5689/365</f>
        <v>0.10410958904109589</v>
      </c>
      <c r="O5689" s="269">
        <f>'Data and Parameter'!$E$4*'Data and Parameter'!$E$5*('Data and Parameter'!$E$6+'Data and Parameter'!$E$7)*'Data and Parameter'!$E$19*'Data and Parameter'!$E$14*'ER calculations'!N5689</f>
        <v>0.53905333080220053</v>
      </c>
    </row>
    <row r="5690" spans="1:15" ht="15">
      <c r="A5690" s="284">
        <v>5686</v>
      </c>
      <c r="B5690" s="287"/>
      <c r="C5690" s="287"/>
      <c r="D5690" s="284" t="s">
        <v>119</v>
      </c>
      <c r="E5690" s="287"/>
      <c r="F5690" s="285" t="s">
        <v>5811</v>
      </c>
      <c r="G5690" s="266" t="s">
        <v>121</v>
      </c>
      <c r="H5690" s="266">
        <f>IF(G5690="Traditional Stove",0.1,0.2)</f>
        <v>0.1</v>
      </c>
      <c r="I5690" s="266">
        <f>YEAR(J5690)</f>
        <v>2023</v>
      </c>
      <c r="J5690" s="267">
        <v>44974</v>
      </c>
      <c r="K5690" s="267">
        <f>J5690+1</f>
        <v>44975</v>
      </c>
      <c r="L5690" s="266">
        <f>IF(M5690&lt;=365,1,2)</f>
        <v>1</v>
      </c>
      <c r="M5690" s="266">
        <f>IF(K5690&lt;$C$1,$C$2-$C$1+1,$C$2-K5690+1)</f>
        <v>72</v>
      </c>
      <c r="N5690" s="268">
        <f>M5690/365</f>
        <v>0.19726027397260273</v>
      </c>
      <c r="O5690" s="269">
        <f>'Data and Parameter'!$E$4*'Data and Parameter'!$E$5*('Data and Parameter'!$E$6+'Data and Parameter'!$E$7)*'Data and Parameter'!$E$19*'Data and Parameter'!$E$14*'ER calculations'!N5690</f>
        <v>1.0213642057304853</v>
      </c>
    </row>
    <row r="5691" spans="1:15" ht="15">
      <c r="A5691" s="284">
        <v>5687</v>
      </c>
      <c r="B5691" s="287"/>
      <c r="C5691" s="287"/>
      <c r="D5691" s="284" t="s">
        <v>1054</v>
      </c>
      <c r="E5691" s="287"/>
      <c r="F5691" s="285" t="s">
        <v>5812</v>
      </c>
      <c r="G5691" s="266" t="s">
        <v>121</v>
      </c>
      <c r="H5691" s="266">
        <f>IF(G5691="Traditional Stove",0.1,0.2)</f>
        <v>0.1</v>
      </c>
      <c r="I5691" s="266">
        <f>YEAR(J5691)</f>
        <v>2023</v>
      </c>
      <c r="J5691" s="267">
        <v>45008</v>
      </c>
      <c r="K5691" s="267">
        <f>J5691+1</f>
        <v>45009</v>
      </c>
      <c r="L5691" s="266">
        <f>IF(M5691&lt;=365,1,2)</f>
        <v>1</v>
      </c>
      <c r="M5691" s="266">
        <f>IF(K5691&lt;$C$1,$C$2-$C$1+1,$C$2-K5691+1)</f>
        <v>38</v>
      </c>
      <c r="N5691" s="268">
        <f>M5691/365</f>
        <v>0.10410958904109589</v>
      </c>
      <c r="O5691" s="269">
        <f>'Data and Parameter'!$E$4*'Data and Parameter'!$E$5*('Data and Parameter'!$E$6+'Data and Parameter'!$E$7)*'Data and Parameter'!$E$19*'Data and Parameter'!$E$14*'ER calculations'!N5691</f>
        <v>0.53905333080220053</v>
      </c>
    </row>
    <row r="5692" spans="1:15" ht="15">
      <c r="A5692" s="284">
        <v>5688</v>
      </c>
      <c r="B5692" s="287"/>
      <c r="C5692" s="287"/>
      <c r="D5692" s="284" t="s">
        <v>1054</v>
      </c>
      <c r="E5692" s="287"/>
      <c r="F5692" s="285" t="s">
        <v>5813</v>
      </c>
      <c r="G5692" s="266" t="s">
        <v>121</v>
      </c>
      <c r="H5692" s="266">
        <f>IF(G5692="Traditional Stove",0.1,0.2)</f>
        <v>0.1</v>
      </c>
      <c r="I5692" s="266">
        <f>YEAR(J5692)</f>
        <v>2023</v>
      </c>
      <c r="J5692" s="267">
        <v>45008</v>
      </c>
      <c r="K5692" s="267">
        <f>J5692+1</f>
        <v>45009</v>
      </c>
      <c r="L5692" s="266">
        <f>IF(M5692&lt;=365,1,2)</f>
        <v>1</v>
      </c>
      <c r="M5692" s="266">
        <f>IF(K5692&lt;$C$1,$C$2-$C$1+1,$C$2-K5692+1)</f>
        <v>38</v>
      </c>
      <c r="N5692" s="268">
        <f>M5692/365</f>
        <v>0.10410958904109589</v>
      </c>
      <c r="O5692" s="269">
        <f>'Data and Parameter'!$E$4*'Data and Parameter'!$E$5*('Data and Parameter'!$E$6+'Data and Parameter'!$E$7)*'Data and Parameter'!$E$19*'Data and Parameter'!$E$14*'ER calculations'!N5692</f>
        <v>0.53905333080220053</v>
      </c>
    </row>
    <row r="5693" spans="1:15" ht="15">
      <c r="A5693" s="284">
        <v>5689</v>
      </c>
      <c r="B5693" s="287"/>
      <c r="C5693" s="287"/>
      <c r="D5693" s="284" t="s">
        <v>1054</v>
      </c>
      <c r="E5693" s="287"/>
      <c r="F5693" s="285" t="s">
        <v>5814</v>
      </c>
      <c r="G5693" s="266" t="s">
        <v>121</v>
      </c>
      <c r="H5693" s="266">
        <f>IF(G5693="Traditional Stove",0.1,0.2)</f>
        <v>0.1</v>
      </c>
      <c r="I5693" s="266">
        <f>YEAR(J5693)</f>
        <v>2023</v>
      </c>
      <c r="J5693" s="267">
        <v>45008</v>
      </c>
      <c r="K5693" s="267">
        <f>J5693+1</f>
        <v>45009</v>
      </c>
      <c r="L5693" s="266">
        <f>IF(M5693&lt;=365,1,2)</f>
        <v>1</v>
      </c>
      <c r="M5693" s="266">
        <f>IF(K5693&lt;$C$1,$C$2-$C$1+1,$C$2-K5693+1)</f>
        <v>38</v>
      </c>
      <c r="N5693" s="268">
        <f>M5693/365</f>
        <v>0.10410958904109589</v>
      </c>
      <c r="O5693" s="269">
        <f>'Data and Parameter'!$E$4*'Data and Parameter'!$E$5*('Data and Parameter'!$E$6+'Data and Parameter'!$E$7)*'Data and Parameter'!$E$19*'Data and Parameter'!$E$14*'ER calculations'!N5693</f>
        <v>0.53905333080220053</v>
      </c>
    </row>
    <row r="5694" spans="1:15" ht="15">
      <c r="A5694" s="284">
        <v>5690</v>
      </c>
      <c r="B5694" s="287"/>
      <c r="C5694" s="287"/>
      <c r="D5694" s="284" t="s">
        <v>119</v>
      </c>
      <c r="E5694" s="287"/>
      <c r="F5694" s="285" t="s">
        <v>5815</v>
      </c>
      <c r="G5694" s="266" t="s">
        <v>121</v>
      </c>
      <c r="H5694" s="266">
        <f>IF(G5694="Traditional Stove",0.1,0.2)</f>
        <v>0.1</v>
      </c>
      <c r="I5694" s="266">
        <f>YEAR(J5694)</f>
        <v>2023</v>
      </c>
      <c r="J5694" s="267">
        <v>44974</v>
      </c>
      <c r="K5694" s="267">
        <f>J5694+1</f>
        <v>44975</v>
      </c>
      <c r="L5694" s="266">
        <f>IF(M5694&lt;=365,1,2)</f>
        <v>1</v>
      </c>
      <c r="M5694" s="266">
        <f>IF(K5694&lt;$C$1,$C$2-$C$1+1,$C$2-K5694+1)</f>
        <v>72</v>
      </c>
      <c r="N5694" s="268">
        <f>M5694/365</f>
        <v>0.19726027397260273</v>
      </c>
      <c r="O5694" s="269">
        <f>'Data and Parameter'!$E$4*'Data and Parameter'!$E$5*('Data and Parameter'!$E$6+'Data and Parameter'!$E$7)*'Data and Parameter'!$E$19*'Data and Parameter'!$E$14*'ER calculations'!N5694</f>
        <v>1.0213642057304853</v>
      </c>
    </row>
    <row r="5695" spans="1:15" ht="15">
      <c r="A5695" s="284">
        <v>5691</v>
      </c>
      <c r="B5695" s="287"/>
      <c r="C5695" s="287"/>
      <c r="D5695" s="284" t="s">
        <v>1054</v>
      </c>
      <c r="E5695" s="287"/>
      <c r="F5695" s="285" t="s">
        <v>5816</v>
      </c>
      <c r="G5695" s="266" t="s">
        <v>121</v>
      </c>
      <c r="H5695" s="266">
        <f>IF(G5695="Traditional Stove",0.1,0.2)</f>
        <v>0.1</v>
      </c>
      <c r="I5695" s="266">
        <f>YEAR(J5695)</f>
        <v>2023</v>
      </c>
      <c r="J5695" s="267">
        <v>45008</v>
      </c>
      <c r="K5695" s="267">
        <f>J5695+1</f>
        <v>45009</v>
      </c>
      <c r="L5695" s="266">
        <f>IF(M5695&lt;=365,1,2)</f>
        <v>1</v>
      </c>
      <c r="M5695" s="266">
        <f>IF(K5695&lt;$C$1,$C$2-$C$1+1,$C$2-K5695+1)</f>
        <v>38</v>
      </c>
      <c r="N5695" s="268">
        <f>M5695/365</f>
        <v>0.10410958904109589</v>
      </c>
      <c r="O5695" s="269">
        <f>'Data and Parameter'!$E$4*'Data and Parameter'!$E$5*('Data and Parameter'!$E$6+'Data and Parameter'!$E$7)*'Data and Parameter'!$E$19*'Data and Parameter'!$E$14*'ER calculations'!N5695</f>
        <v>0.53905333080220053</v>
      </c>
    </row>
    <row r="5696" spans="1:15" ht="15">
      <c r="A5696" s="284">
        <v>5692</v>
      </c>
      <c r="B5696" s="287"/>
      <c r="C5696" s="287"/>
      <c r="D5696" s="284" t="s">
        <v>1054</v>
      </c>
      <c r="E5696" s="287"/>
      <c r="F5696" s="285" t="s">
        <v>5817</v>
      </c>
      <c r="G5696" s="266" t="s">
        <v>121</v>
      </c>
      <c r="H5696" s="266">
        <f>IF(G5696="Traditional Stove",0.1,0.2)</f>
        <v>0.1</v>
      </c>
      <c r="I5696" s="266">
        <f>YEAR(J5696)</f>
        <v>2023</v>
      </c>
      <c r="J5696" s="267">
        <v>45008</v>
      </c>
      <c r="K5696" s="267">
        <f>J5696+1</f>
        <v>45009</v>
      </c>
      <c r="L5696" s="266">
        <f>IF(M5696&lt;=365,1,2)</f>
        <v>1</v>
      </c>
      <c r="M5696" s="266">
        <f>IF(K5696&lt;$C$1,$C$2-$C$1+1,$C$2-K5696+1)</f>
        <v>38</v>
      </c>
      <c r="N5696" s="268">
        <f>M5696/365</f>
        <v>0.10410958904109589</v>
      </c>
      <c r="O5696" s="269">
        <f>'Data and Parameter'!$E$4*'Data and Parameter'!$E$5*('Data and Parameter'!$E$6+'Data and Parameter'!$E$7)*'Data and Parameter'!$E$19*'Data and Parameter'!$E$14*'ER calculations'!N5696</f>
        <v>0.53905333080220053</v>
      </c>
    </row>
    <row r="5697" spans="1:15" ht="15">
      <c r="A5697" s="284">
        <v>5693</v>
      </c>
      <c r="B5697" s="287"/>
      <c r="C5697" s="287"/>
      <c r="D5697" s="284" t="s">
        <v>119</v>
      </c>
      <c r="E5697" s="287"/>
      <c r="F5697" s="285" t="s">
        <v>5818</v>
      </c>
      <c r="G5697" s="266" t="s">
        <v>121</v>
      </c>
      <c r="H5697" s="266">
        <f>IF(G5697="Traditional Stove",0.1,0.2)</f>
        <v>0.1</v>
      </c>
      <c r="I5697" s="266">
        <f>YEAR(J5697)</f>
        <v>2023</v>
      </c>
      <c r="J5697" s="267">
        <v>44974</v>
      </c>
      <c r="K5697" s="267">
        <f>J5697+1</f>
        <v>44975</v>
      </c>
      <c r="L5697" s="266">
        <f>IF(M5697&lt;=365,1,2)</f>
        <v>1</v>
      </c>
      <c r="M5697" s="266">
        <f>IF(K5697&lt;$C$1,$C$2-$C$1+1,$C$2-K5697+1)</f>
        <v>72</v>
      </c>
      <c r="N5697" s="268">
        <f>M5697/365</f>
        <v>0.19726027397260273</v>
      </c>
      <c r="O5697" s="269">
        <f>'Data and Parameter'!$E$4*'Data and Parameter'!$E$5*('Data and Parameter'!$E$6+'Data and Parameter'!$E$7)*'Data and Parameter'!$E$19*'Data and Parameter'!$E$14*'ER calculations'!N5697</f>
        <v>1.0213642057304853</v>
      </c>
    </row>
    <row r="5698" spans="1:15" ht="15">
      <c r="A5698" s="284">
        <v>5694</v>
      </c>
      <c r="B5698" s="287"/>
      <c r="C5698" s="287"/>
      <c r="D5698" s="284" t="s">
        <v>1054</v>
      </c>
      <c r="E5698" s="287"/>
      <c r="F5698" s="285" t="s">
        <v>5819</v>
      </c>
      <c r="G5698" s="266" t="s">
        <v>121</v>
      </c>
      <c r="H5698" s="266">
        <f>IF(G5698="Traditional Stove",0.1,0.2)</f>
        <v>0.1</v>
      </c>
      <c r="I5698" s="266">
        <f>YEAR(J5698)</f>
        <v>2023</v>
      </c>
      <c r="J5698" s="267">
        <v>45008</v>
      </c>
      <c r="K5698" s="267">
        <f>J5698+1</f>
        <v>45009</v>
      </c>
      <c r="L5698" s="266">
        <f>IF(M5698&lt;=365,1,2)</f>
        <v>1</v>
      </c>
      <c r="M5698" s="266">
        <f>IF(K5698&lt;$C$1,$C$2-$C$1+1,$C$2-K5698+1)</f>
        <v>38</v>
      </c>
      <c r="N5698" s="268">
        <f>M5698/365</f>
        <v>0.10410958904109589</v>
      </c>
      <c r="O5698" s="269">
        <f>'Data and Parameter'!$E$4*'Data and Parameter'!$E$5*('Data and Parameter'!$E$6+'Data and Parameter'!$E$7)*'Data and Parameter'!$E$19*'Data and Parameter'!$E$14*'ER calculations'!N5698</f>
        <v>0.53905333080220053</v>
      </c>
    </row>
    <row r="5699" spans="1:15" ht="15">
      <c r="A5699" s="284">
        <v>5695</v>
      </c>
      <c r="B5699" s="287"/>
      <c r="C5699" s="287"/>
      <c r="D5699" s="284" t="s">
        <v>119</v>
      </c>
      <c r="E5699" s="287"/>
      <c r="F5699" s="285" t="s">
        <v>5820</v>
      </c>
      <c r="G5699" s="266" t="s">
        <v>121</v>
      </c>
      <c r="H5699" s="266">
        <f>IF(G5699="Traditional Stove",0.1,0.2)</f>
        <v>0.1</v>
      </c>
      <c r="I5699" s="266">
        <f>YEAR(J5699)</f>
        <v>2023</v>
      </c>
      <c r="J5699" s="267">
        <v>44974</v>
      </c>
      <c r="K5699" s="267">
        <f>J5699+1</f>
        <v>44975</v>
      </c>
      <c r="L5699" s="266">
        <f>IF(M5699&lt;=365,1,2)</f>
        <v>1</v>
      </c>
      <c r="M5699" s="266">
        <f>IF(K5699&lt;$C$1,$C$2-$C$1+1,$C$2-K5699+1)</f>
        <v>72</v>
      </c>
      <c r="N5699" s="268">
        <f>M5699/365</f>
        <v>0.19726027397260273</v>
      </c>
      <c r="O5699" s="269">
        <f>'Data and Parameter'!$E$4*'Data and Parameter'!$E$5*('Data and Parameter'!$E$6+'Data and Parameter'!$E$7)*'Data and Parameter'!$E$19*'Data and Parameter'!$E$14*'ER calculations'!N5699</f>
        <v>1.0213642057304853</v>
      </c>
    </row>
    <row r="5700" spans="1:15" ht="15">
      <c r="A5700" s="284">
        <v>5696</v>
      </c>
      <c r="B5700" s="287"/>
      <c r="C5700" s="287"/>
      <c r="D5700" s="284" t="s">
        <v>1054</v>
      </c>
      <c r="E5700" s="287"/>
      <c r="F5700" s="285" t="s">
        <v>5821</v>
      </c>
      <c r="G5700" s="266" t="s">
        <v>121</v>
      </c>
      <c r="H5700" s="266">
        <f>IF(G5700="Traditional Stove",0.1,0.2)</f>
        <v>0.1</v>
      </c>
      <c r="I5700" s="266">
        <f>YEAR(J5700)</f>
        <v>2023</v>
      </c>
      <c r="J5700" s="267">
        <v>45008</v>
      </c>
      <c r="K5700" s="267">
        <f>J5700+1</f>
        <v>45009</v>
      </c>
      <c r="L5700" s="266">
        <f>IF(M5700&lt;=365,1,2)</f>
        <v>1</v>
      </c>
      <c r="M5700" s="266">
        <f>IF(K5700&lt;$C$1,$C$2-$C$1+1,$C$2-K5700+1)</f>
        <v>38</v>
      </c>
      <c r="N5700" s="268">
        <f>M5700/365</f>
        <v>0.10410958904109589</v>
      </c>
      <c r="O5700" s="269">
        <f>'Data and Parameter'!$E$4*'Data and Parameter'!$E$5*('Data and Parameter'!$E$6+'Data and Parameter'!$E$7)*'Data and Parameter'!$E$19*'Data and Parameter'!$E$14*'ER calculations'!N5700</f>
        <v>0.53905333080220053</v>
      </c>
    </row>
    <row r="5701" spans="1:15" ht="15">
      <c r="A5701" s="284">
        <v>5697</v>
      </c>
      <c r="B5701" s="287"/>
      <c r="C5701" s="287"/>
      <c r="D5701" s="284" t="s">
        <v>1054</v>
      </c>
      <c r="E5701" s="287"/>
      <c r="F5701" s="285" t="s">
        <v>5822</v>
      </c>
      <c r="G5701" s="266" t="s">
        <v>121</v>
      </c>
      <c r="H5701" s="266">
        <f>IF(G5701="Traditional Stove",0.1,0.2)</f>
        <v>0.1</v>
      </c>
      <c r="I5701" s="266">
        <f>YEAR(J5701)</f>
        <v>2023</v>
      </c>
      <c r="J5701" s="267">
        <v>45008</v>
      </c>
      <c r="K5701" s="267">
        <f>J5701+1</f>
        <v>45009</v>
      </c>
      <c r="L5701" s="266">
        <f>IF(M5701&lt;=365,1,2)</f>
        <v>1</v>
      </c>
      <c r="M5701" s="266">
        <f>IF(K5701&lt;$C$1,$C$2-$C$1+1,$C$2-K5701+1)</f>
        <v>38</v>
      </c>
      <c r="N5701" s="268">
        <f>M5701/365</f>
        <v>0.10410958904109589</v>
      </c>
      <c r="O5701" s="269">
        <f>'Data and Parameter'!$E$4*'Data and Parameter'!$E$5*('Data and Parameter'!$E$6+'Data and Parameter'!$E$7)*'Data and Parameter'!$E$19*'Data and Parameter'!$E$14*'ER calculations'!N5701</f>
        <v>0.53905333080220053</v>
      </c>
    </row>
    <row r="5702" spans="1:15" ht="15">
      <c r="A5702" s="284">
        <v>5698</v>
      </c>
      <c r="B5702" s="287"/>
      <c r="C5702" s="287"/>
      <c r="D5702" s="284" t="s">
        <v>119</v>
      </c>
      <c r="E5702" s="287"/>
      <c r="F5702" s="285" t="s">
        <v>5823</v>
      </c>
      <c r="G5702" s="266" t="s">
        <v>121</v>
      </c>
      <c r="H5702" s="266">
        <f>IF(G5702="Traditional Stove",0.1,0.2)</f>
        <v>0.1</v>
      </c>
      <c r="I5702" s="266">
        <f>YEAR(J5702)</f>
        <v>2023</v>
      </c>
      <c r="J5702" s="267">
        <v>44974</v>
      </c>
      <c r="K5702" s="267">
        <f>J5702+1</f>
        <v>44975</v>
      </c>
      <c r="L5702" s="266">
        <f>IF(M5702&lt;=365,1,2)</f>
        <v>1</v>
      </c>
      <c r="M5702" s="266">
        <f>IF(K5702&lt;$C$1,$C$2-$C$1+1,$C$2-K5702+1)</f>
        <v>72</v>
      </c>
      <c r="N5702" s="268">
        <f>M5702/365</f>
        <v>0.19726027397260273</v>
      </c>
      <c r="O5702" s="269">
        <f>'Data and Parameter'!$E$4*'Data and Parameter'!$E$5*('Data and Parameter'!$E$6+'Data and Parameter'!$E$7)*'Data and Parameter'!$E$19*'Data and Parameter'!$E$14*'ER calculations'!N5702</f>
        <v>1.0213642057304853</v>
      </c>
    </row>
    <row r="5703" spans="1:15" ht="15">
      <c r="A5703" s="284">
        <v>5699</v>
      </c>
      <c r="B5703" s="287"/>
      <c r="C5703" s="287"/>
      <c r="D5703" s="284" t="s">
        <v>1054</v>
      </c>
      <c r="E5703" s="287"/>
      <c r="F5703" s="285" t="s">
        <v>5824</v>
      </c>
      <c r="G5703" s="266" t="s">
        <v>121</v>
      </c>
      <c r="H5703" s="266">
        <f>IF(G5703="Traditional Stove",0.1,0.2)</f>
        <v>0.1</v>
      </c>
      <c r="I5703" s="266">
        <f>YEAR(J5703)</f>
        <v>2023</v>
      </c>
      <c r="J5703" s="267">
        <v>45008</v>
      </c>
      <c r="K5703" s="267">
        <f>J5703+1</f>
        <v>45009</v>
      </c>
      <c r="L5703" s="266">
        <f>IF(M5703&lt;=365,1,2)</f>
        <v>1</v>
      </c>
      <c r="M5703" s="266">
        <f>IF(K5703&lt;$C$1,$C$2-$C$1+1,$C$2-K5703+1)</f>
        <v>38</v>
      </c>
      <c r="N5703" s="268">
        <f>M5703/365</f>
        <v>0.10410958904109589</v>
      </c>
      <c r="O5703" s="269">
        <f>'Data and Parameter'!$E$4*'Data and Parameter'!$E$5*('Data and Parameter'!$E$6+'Data and Parameter'!$E$7)*'Data and Parameter'!$E$19*'Data and Parameter'!$E$14*'ER calculations'!N5703</f>
        <v>0.53905333080220053</v>
      </c>
    </row>
    <row r="5704" spans="1:15" ht="15">
      <c r="A5704" s="284">
        <v>5700</v>
      </c>
      <c r="B5704" s="287"/>
      <c r="C5704" s="287"/>
      <c r="D5704" s="284" t="s">
        <v>1054</v>
      </c>
      <c r="E5704" s="287"/>
      <c r="F5704" s="285" t="s">
        <v>5825</v>
      </c>
      <c r="G5704" s="266" t="s">
        <v>121</v>
      </c>
      <c r="H5704" s="266">
        <f>IF(G5704="Traditional Stove",0.1,0.2)</f>
        <v>0.1</v>
      </c>
      <c r="I5704" s="266">
        <f>YEAR(J5704)</f>
        <v>2023</v>
      </c>
      <c r="J5704" s="267">
        <v>45008</v>
      </c>
      <c r="K5704" s="267">
        <f>J5704+1</f>
        <v>45009</v>
      </c>
      <c r="L5704" s="266">
        <f>IF(M5704&lt;=365,1,2)</f>
        <v>1</v>
      </c>
      <c r="M5704" s="266">
        <f>IF(K5704&lt;$C$1,$C$2-$C$1+1,$C$2-K5704+1)</f>
        <v>38</v>
      </c>
      <c r="N5704" s="268">
        <f>M5704/365</f>
        <v>0.10410958904109589</v>
      </c>
      <c r="O5704" s="269">
        <f>'Data and Parameter'!$E$4*'Data and Parameter'!$E$5*('Data and Parameter'!$E$6+'Data and Parameter'!$E$7)*'Data and Parameter'!$E$19*'Data and Parameter'!$E$14*'ER calculations'!N5704</f>
        <v>0.53905333080220053</v>
      </c>
    </row>
    <row r="5705" spans="1:15" ht="15">
      <c r="A5705" s="284">
        <v>5701</v>
      </c>
      <c r="B5705" s="287"/>
      <c r="C5705" s="287"/>
      <c r="D5705" s="284" t="s">
        <v>1054</v>
      </c>
      <c r="E5705" s="287"/>
      <c r="F5705" s="285" t="s">
        <v>5826</v>
      </c>
      <c r="G5705" s="266" t="s">
        <v>121</v>
      </c>
      <c r="H5705" s="266">
        <f>IF(G5705="Traditional Stove",0.1,0.2)</f>
        <v>0.1</v>
      </c>
      <c r="I5705" s="266">
        <f>YEAR(J5705)</f>
        <v>2023</v>
      </c>
      <c r="J5705" s="267">
        <v>45008</v>
      </c>
      <c r="K5705" s="267">
        <f>J5705+1</f>
        <v>45009</v>
      </c>
      <c r="L5705" s="266">
        <f>IF(M5705&lt;=365,1,2)</f>
        <v>1</v>
      </c>
      <c r="M5705" s="266">
        <f>IF(K5705&lt;$C$1,$C$2-$C$1+1,$C$2-K5705+1)</f>
        <v>38</v>
      </c>
      <c r="N5705" s="268">
        <f>M5705/365</f>
        <v>0.10410958904109589</v>
      </c>
      <c r="O5705" s="269">
        <f>'Data and Parameter'!$E$4*'Data and Parameter'!$E$5*('Data and Parameter'!$E$6+'Data and Parameter'!$E$7)*'Data and Parameter'!$E$19*'Data and Parameter'!$E$14*'ER calculations'!N5705</f>
        <v>0.53905333080220053</v>
      </c>
    </row>
    <row r="5706" spans="1:15" ht="15">
      <c r="A5706" s="284">
        <v>5702</v>
      </c>
      <c r="B5706" s="287"/>
      <c r="C5706" s="287"/>
      <c r="D5706" s="284" t="s">
        <v>1054</v>
      </c>
      <c r="E5706" s="287"/>
      <c r="F5706" s="285" t="s">
        <v>5827</v>
      </c>
      <c r="G5706" s="266" t="s">
        <v>121</v>
      </c>
      <c r="H5706" s="266">
        <f>IF(G5706="Traditional Stove",0.1,0.2)</f>
        <v>0.1</v>
      </c>
      <c r="I5706" s="266">
        <f>YEAR(J5706)</f>
        <v>2023</v>
      </c>
      <c r="J5706" s="267">
        <v>45008</v>
      </c>
      <c r="K5706" s="267">
        <f>J5706+1</f>
        <v>45009</v>
      </c>
      <c r="L5706" s="266">
        <f>IF(M5706&lt;=365,1,2)</f>
        <v>1</v>
      </c>
      <c r="M5706" s="266">
        <f>IF(K5706&lt;$C$1,$C$2-$C$1+1,$C$2-K5706+1)</f>
        <v>38</v>
      </c>
      <c r="N5706" s="268">
        <f>M5706/365</f>
        <v>0.10410958904109589</v>
      </c>
      <c r="O5706" s="269">
        <f>'Data and Parameter'!$E$4*'Data and Parameter'!$E$5*('Data and Parameter'!$E$6+'Data and Parameter'!$E$7)*'Data and Parameter'!$E$19*'Data and Parameter'!$E$14*'ER calculations'!N5706</f>
        <v>0.53905333080220053</v>
      </c>
    </row>
    <row r="5707" spans="1:15" ht="15">
      <c r="A5707" s="284">
        <v>5703</v>
      </c>
      <c r="B5707" s="287"/>
      <c r="C5707" s="287"/>
      <c r="D5707" s="284" t="s">
        <v>1054</v>
      </c>
      <c r="E5707" s="287"/>
      <c r="F5707" s="285" t="s">
        <v>5828</v>
      </c>
      <c r="G5707" s="266" t="s">
        <v>121</v>
      </c>
      <c r="H5707" s="266">
        <f>IF(G5707="Traditional Stove",0.1,0.2)</f>
        <v>0.1</v>
      </c>
      <c r="I5707" s="266">
        <f>YEAR(J5707)</f>
        <v>2023</v>
      </c>
      <c r="J5707" s="267">
        <v>45008</v>
      </c>
      <c r="K5707" s="267">
        <f>J5707+1</f>
        <v>45009</v>
      </c>
      <c r="L5707" s="266">
        <f>IF(M5707&lt;=365,1,2)</f>
        <v>1</v>
      </c>
      <c r="M5707" s="266">
        <f>IF(K5707&lt;$C$1,$C$2-$C$1+1,$C$2-K5707+1)</f>
        <v>38</v>
      </c>
      <c r="N5707" s="268">
        <f>M5707/365</f>
        <v>0.10410958904109589</v>
      </c>
      <c r="O5707" s="269">
        <f>'Data and Parameter'!$E$4*'Data and Parameter'!$E$5*('Data and Parameter'!$E$6+'Data and Parameter'!$E$7)*'Data and Parameter'!$E$19*'Data and Parameter'!$E$14*'ER calculations'!N5707</f>
        <v>0.53905333080220053</v>
      </c>
    </row>
    <row r="5708" spans="1:15" ht="15">
      <c r="A5708" s="284">
        <v>5704</v>
      </c>
      <c r="B5708" s="287"/>
      <c r="C5708" s="287"/>
      <c r="D5708" s="284" t="s">
        <v>119</v>
      </c>
      <c r="E5708" s="287"/>
      <c r="F5708" s="285" t="s">
        <v>5829</v>
      </c>
      <c r="G5708" s="266" t="s">
        <v>121</v>
      </c>
      <c r="H5708" s="266">
        <f>IF(G5708="Traditional Stove",0.1,0.2)</f>
        <v>0.1</v>
      </c>
      <c r="I5708" s="266">
        <f>YEAR(J5708)</f>
        <v>2023</v>
      </c>
      <c r="J5708" s="267">
        <v>45009</v>
      </c>
      <c r="K5708" s="267">
        <f>J5708+1</f>
        <v>45010</v>
      </c>
      <c r="L5708" s="266">
        <f>IF(M5708&lt;=365,1,2)</f>
        <v>1</v>
      </c>
      <c r="M5708" s="266">
        <f>IF(K5708&lt;$C$1,$C$2-$C$1+1,$C$2-K5708+1)</f>
        <v>37</v>
      </c>
      <c r="N5708" s="268">
        <f>M5708/365</f>
        <v>0.10136986301369863</v>
      </c>
      <c r="O5708" s="269">
        <f>'Data and Parameter'!$E$4*'Data and Parameter'!$E$5*('Data and Parameter'!$E$6+'Data and Parameter'!$E$7)*'Data and Parameter'!$E$19*'Data and Parameter'!$E$14*'ER calculations'!N5708</f>
        <v>0.52486771683372158</v>
      </c>
    </row>
    <row r="5709" spans="1:15" ht="15">
      <c r="A5709" s="284">
        <v>5705</v>
      </c>
      <c r="B5709" s="287"/>
      <c r="C5709" s="287"/>
      <c r="D5709" s="284" t="s">
        <v>119</v>
      </c>
      <c r="E5709" s="287"/>
      <c r="F5709" s="285" t="s">
        <v>5830</v>
      </c>
      <c r="G5709" s="266" t="s">
        <v>121</v>
      </c>
      <c r="H5709" s="266">
        <f>IF(G5709="Traditional Stove",0.1,0.2)</f>
        <v>0.1</v>
      </c>
      <c r="I5709" s="266">
        <f>YEAR(J5709)</f>
        <v>2023</v>
      </c>
      <c r="J5709" s="267">
        <v>45012</v>
      </c>
      <c r="K5709" s="267">
        <f>J5709+1</f>
        <v>45013</v>
      </c>
      <c r="L5709" s="266">
        <f>IF(M5709&lt;=365,1,2)</f>
        <v>1</v>
      </c>
      <c r="M5709" s="266">
        <f>IF(K5709&lt;$C$1,$C$2-$C$1+1,$C$2-K5709+1)</f>
        <v>34</v>
      </c>
      <c r="N5709" s="268">
        <f>M5709/365</f>
        <v>9.3150684931506855E-2</v>
      </c>
      <c r="O5709" s="269">
        <f>'Data and Parameter'!$E$4*'Data and Parameter'!$E$5*('Data and Parameter'!$E$6+'Data and Parameter'!$E$7)*'Data and Parameter'!$E$19*'Data and Parameter'!$E$14*'ER calculations'!N5709</f>
        <v>0.48231087492828467</v>
      </c>
    </row>
    <row r="5710" spans="1:15" ht="15">
      <c r="A5710" s="284">
        <v>5706</v>
      </c>
      <c r="B5710" s="287"/>
      <c r="C5710" s="287"/>
      <c r="D5710" s="284" t="s">
        <v>119</v>
      </c>
      <c r="E5710" s="287"/>
      <c r="F5710" s="285" t="s">
        <v>5831</v>
      </c>
      <c r="G5710" s="266" t="s">
        <v>121</v>
      </c>
      <c r="H5710" s="266">
        <f>IF(G5710="Traditional Stove",0.1,0.2)</f>
        <v>0.1</v>
      </c>
      <c r="I5710" s="266">
        <f>YEAR(J5710)</f>
        <v>2023</v>
      </c>
      <c r="J5710" s="267">
        <v>45008</v>
      </c>
      <c r="K5710" s="267">
        <f>J5710+1</f>
        <v>45009</v>
      </c>
      <c r="L5710" s="266">
        <f>IF(M5710&lt;=365,1,2)</f>
        <v>1</v>
      </c>
      <c r="M5710" s="266">
        <f>IF(K5710&lt;$C$1,$C$2-$C$1+1,$C$2-K5710+1)</f>
        <v>38</v>
      </c>
      <c r="N5710" s="268">
        <f>M5710/365</f>
        <v>0.10410958904109589</v>
      </c>
      <c r="O5710" s="269">
        <f>'Data and Parameter'!$E$4*'Data and Parameter'!$E$5*('Data and Parameter'!$E$6+'Data and Parameter'!$E$7)*'Data and Parameter'!$E$19*'Data and Parameter'!$E$14*'ER calculations'!N5710</f>
        <v>0.53905333080220053</v>
      </c>
    </row>
    <row r="5711" spans="1:15" ht="15">
      <c r="A5711" s="284">
        <v>5707</v>
      </c>
      <c r="B5711" s="287"/>
      <c r="C5711" s="287"/>
      <c r="D5711" s="284" t="s">
        <v>119</v>
      </c>
      <c r="E5711" s="287"/>
      <c r="F5711" s="285" t="s">
        <v>5832</v>
      </c>
      <c r="G5711" s="266" t="s">
        <v>121</v>
      </c>
      <c r="H5711" s="266">
        <f>IF(G5711="Traditional Stove",0.1,0.2)</f>
        <v>0.1</v>
      </c>
      <c r="I5711" s="266">
        <f>YEAR(J5711)</f>
        <v>2023</v>
      </c>
      <c r="J5711" s="267">
        <v>45008</v>
      </c>
      <c r="K5711" s="267">
        <f>J5711+1</f>
        <v>45009</v>
      </c>
      <c r="L5711" s="266">
        <f>IF(M5711&lt;=365,1,2)</f>
        <v>1</v>
      </c>
      <c r="M5711" s="266">
        <f>IF(K5711&lt;$C$1,$C$2-$C$1+1,$C$2-K5711+1)</f>
        <v>38</v>
      </c>
      <c r="N5711" s="268">
        <f>M5711/365</f>
        <v>0.10410958904109589</v>
      </c>
      <c r="O5711" s="269">
        <f>'Data and Parameter'!$E$4*'Data and Parameter'!$E$5*('Data and Parameter'!$E$6+'Data and Parameter'!$E$7)*'Data and Parameter'!$E$19*'Data and Parameter'!$E$14*'ER calculations'!N5711</f>
        <v>0.53905333080220053</v>
      </c>
    </row>
    <row r="5712" spans="1:15" ht="15">
      <c r="A5712" s="284">
        <v>5708</v>
      </c>
      <c r="B5712" s="287"/>
      <c r="C5712" s="287"/>
      <c r="D5712" s="284" t="s">
        <v>1054</v>
      </c>
      <c r="E5712" s="287"/>
      <c r="F5712" s="285" t="s">
        <v>5833</v>
      </c>
      <c r="G5712" s="266" t="s">
        <v>121</v>
      </c>
      <c r="H5712" s="266">
        <f>IF(G5712="Traditional Stove",0.1,0.2)</f>
        <v>0.1</v>
      </c>
      <c r="I5712" s="266">
        <f>YEAR(J5712)</f>
        <v>2023</v>
      </c>
      <c r="J5712" s="267">
        <v>45008</v>
      </c>
      <c r="K5712" s="267">
        <f>J5712+1</f>
        <v>45009</v>
      </c>
      <c r="L5712" s="266">
        <f>IF(M5712&lt;=365,1,2)</f>
        <v>1</v>
      </c>
      <c r="M5712" s="266">
        <f>IF(K5712&lt;$C$1,$C$2-$C$1+1,$C$2-K5712+1)</f>
        <v>38</v>
      </c>
      <c r="N5712" s="268">
        <f>M5712/365</f>
        <v>0.10410958904109589</v>
      </c>
      <c r="O5712" s="269">
        <f>'Data and Parameter'!$E$4*'Data and Parameter'!$E$5*('Data and Parameter'!$E$6+'Data and Parameter'!$E$7)*'Data and Parameter'!$E$19*'Data and Parameter'!$E$14*'ER calculations'!N5712</f>
        <v>0.53905333080220053</v>
      </c>
    </row>
    <row r="5713" spans="1:15" ht="15">
      <c r="A5713" s="284">
        <v>5709</v>
      </c>
      <c r="B5713" s="287"/>
      <c r="C5713" s="287"/>
      <c r="D5713" s="284" t="s">
        <v>1054</v>
      </c>
      <c r="E5713" s="287"/>
      <c r="F5713" s="285" t="s">
        <v>5834</v>
      </c>
      <c r="G5713" s="266" t="s">
        <v>121</v>
      </c>
      <c r="H5713" s="266">
        <f>IF(G5713="Traditional Stove",0.1,0.2)</f>
        <v>0.1</v>
      </c>
      <c r="I5713" s="266">
        <f>YEAR(J5713)</f>
        <v>2023</v>
      </c>
      <c r="J5713" s="267">
        <v>45008</v>
      </c>
      <c r="K5713" s="267">
        <f>J5713+1</f>
        <v>45009</v>
      </c>
      <c r="L5713" s="266">
        <f>IF(M5713&lt;=365,1,2)</f>
        <v>1</v>
      </c>
      <c r="M5713" s="266">
        <f>IF(K5713&lt;$C$1,$C$2-$C$1+1,$C$2-K5713+1)</f>
        <v>38</v>
      </c>
      <c r="N5713" s="268">
        <f>M5713/365</f>
        <v>0.10410958904109589</v>
      </c>
      <c r="O5713" s="269">
        <f>'Data and Parameter'!$E$4*'Data and Parameter'!$E$5*('Data and Parameter'!$E$6+'Data and Parameter'!$E$7)*'Data and Parameter'!$E$19*'Data and Parameter'!$E$14*'ER calculations'!N5713</f>
        <v>0.53905333080220053</v>
      </c>
    </row>
    <row r="5714" spans="1:15" ht="15">
      <c r="A5714" s="284">
        <v>5710</v>
      </c>
      <c r="B5714" s="287"/>
      <c r="C5714" s="287"/>
      <c r="D5714" s="284" t="s">
        <v>1054</v>
      </c>
      <c r="E5714" s="287"/>
      <c r="F5714" s="285" t="s">
        <v>5835</v>
      </c>
      <c r="G5714" s="266" t="s">
        <v>121</v>
      </c>
      <c r="H5714" s="266">
        <f>IF(G5714="Traditional Stove",0.1,0.2)</f>
        <v>0.1</v>
      </c>
      <c r="I5714" s="266">
        <f>YEAR(J5714)</f>
        <v>2023</v>
      </c>
      <c r="J5714" s="267">
        <v>45008</v>
      </c>
      <c r="K5714" s="267">
        <f>J5714+1</f>
        <v>45009</v>
      </c>
      <c r="L5714" s="266">
        <f>IF(M5714&lt;=365,1,2)</f>
        <v>1</v>
      </c>
      <c r="M5714" s="266">
        <f>IF(K5714&lt;$C$1,$C$2-$C$1+1,$C$2-K5714+1)</f>
        <v>38</v>
      </c>
      <c r="N5714" s="268">
        <f>M5714/365</f>
        <v>0.10410958904109589</v>
      </c>
      <c r="O5714" s="269">
        <f>'Data and Parameter'!$E$4*'Data and Parameter'!$E$5*('Data and Parameter'!$E$6+'Data and Parameter'!$E$7)*'Data and Parameter'!$E$19*'Data and Parameter'!$E$14*'ER calculations'!N5714</f>
        <v>0.53905333080220053</v>
      </c>
    </row>
    <row r="5715" spans="1:15" ht="15">
      <c r="A5715" s="284">
        <v>5711</v>
      </c>
      <c r="B5715" s="287"/>
      <c r="C5715" s="287"/>
      <c r="D5715" s="284" t="s">
        <v>1054</v>
      </c>
      <c r="E5715" s="287"/>
      <c r="F5715" s="285" t="s">
        <v>5836</v>
      </c>
      <c r="G5715" s="266" t="s">
        <v>121</v>
      </c>
      <c r="H5715" s="266">
        <f>IF(G5715="Traditional Stove",0.1,0.2)</f>
        <v>0.1</v>
      </c>
      <c r="I5715" s="266">
        <f>YEAR(J5715)</f>
        <v>2023</v>
      </c>
      <c r="J5715" s="267">
        <v>45008</v>
      </c>
      <c r="K5715" s="267">
        <f>J5715+1</f>
        <v>45009</v>
      </c>
      <c r="L5715" s="266">
        <f>IF(M5715&lt;=365,1,2)</f>
        <v>1</v>
      </c>
      <c r="M5715" s="266">
        <f>IF(K5715&lt;$C$1,$C$2-$C$1+1,$C$2-K5715+1)</f>
        <v>38</v>
      </c>
      <c r="N5715" s="268">
        <f>M5715/365</f>
        <v>0.10410958904109589</v>
      </c>
      <c r="O5715" s="269">
        <f>'Data and Parameter'!$E$4*'Data and Parameter'!$E$5*('Data and Parameter'!$E$6+'Data and Parameter'!$E$7)*'Data and Parameter'!$E$19*'Data and Parameter'!$E$14*'ER calculations'!N5715</f>
        <v>0.53905333080220053</v>
      </c>
    </row>
    <row r="5716" spans="1:15" ht="15">
      <c r="A5716" s="284">
        <v>5712</v>
      </c>
      <c r="B5716" s="287"/>
      <c r="C5716" s="287"/>
      <c r="D5716" s="284" t="s">
        <v>1054</v>
      </c>
      <c r="E5716" s="287"/>
      <c r="F5716" s="285" t="s">
        <v>5837</v>
      </c>
      <c r="G5716" s="266" t="s">
        <v>121</v>
      </c>
      <c r="H5716" s="266">
        <f>IF(G5716="Traditional Stove",0.1,0.2)</f>
        <v>0.1</v>
      </c>
      <c r="I5716" s="266">
        <f>YEAR(J5716)</f>
        <v>2023</v>
      </c>
      <c r="J5716" s="267">
        <v>45008</v>
      </c>
      <c r="K5716" s="267">
        <f>J5716+1</f>
        <v>45009</v>
      </c>
      <c r="L5716" s="266">
        <f>IF(M5716&lt;=365,1,2)</f>
        <v>1</v>
      </c>
      <c r="M5716" s="266">
        <f>IF(K5716&lt;$C$1,$C$2-$C$1+1,$C$2-K5716+1)</f>
        <v>38</v>
      </c>
      <c r="N5716" s="268">
        <f>M5716/365</f>
        <v>0.10410958904109589</v>
      </c>
      <c r="O5716" s="269">
        <f>'Data and Parameter'!$E$4*'Data and Parameter'!$E$5*('Data and Parameter'!$E$6+'Data and Parameter'!$E$7)*'Data and Parameter'!$E$19*'Data and Parameter'!$E$14*'ER calculations'!N5716</f>
        <v>0.53905333080220053</v>
      </c>
    </row>
    <row r="5717" spans="1:15" ht="15">
      <c r="A5717" s="284">
        <v>5713</v>
      </c>
      <c r="B5717" s="287"/>
      <c r="C5717" s="287"/>
      <c r="D5717" s="284" t="s">
        <v>1054</v>
      </c>
      <c r="E5717" s="287"/>
      <c r="F5717" s="285" t="s">
        <v>5838</v>
      </c>
      <c r="G5717" s="266" t="s">
        <v>121</v>
      </c>
      <c r="H5717" s="266">
        <f>IF(G5717="Traditional Stove",0.1,0.2)</f>
        <v>0.1</v>
      </c>
      <c r="I5717" s="266">
        <f>YEAR(J5717)</f>
        <v>2023</v>
      </c>
      <c r="J5717" s="267">
        <v>45008</v>
      </c>
      <c r="K5717" s="267">
        <f>J5717+1</f>
        <v>45009</v>
      </c>
      <c r="L5717" s="266">
        <f>IF(M5717&lt;=365,1,2)</f>
        <v>1</v>
      </c>
      <c r="M5717" s="266">
        <f>IF(K5717&lt;$C$1,$C$2-$C$1+1,$C$2-K5717+1)</f>
        <v>38</v>
      </c>
      <c r="N5717" s="268">
        <f>M5717/365</f>
        <v>0.10410958904109589</v>
      </c>
      <c r="O5717" s="269">
        <f>'Data and Parameter'!$E$4*'Data and Parameter'!$E$5*('Data and Parameter'!$E$6+'Data and Parameter'!$E$7)*'Data and Parameter'!$E$19*'Data and Parameter'!$E$14*'ER calculations'!N5717</f>
        <v>0.53905333080220053</v>
      </c>
    </row>
    <row r="5718" spans="1:15" ht="15">
      <c r="A5718" s="284">
        <v>5714</v>
      </c>
      <c r="B5718" s="287"/>
      <c r="C5718" s="287"/>
      <c r="D5718" s="284" t="s">
        <v>1054</v>
      </c>
      <c r="E5718" s="287"/>
      <c r="F5718" s="285" t="s">
        <v>5839</v>
      </c>
      <c r="G5718" s="266" t="s">
        <v>121</v>
      </c>
      <c r="H5718" s="266">
        <f>IF(G5718="Traditional Stove",0.1,0.2)</f>
        <v>0.1</v>
      </c>
      <c r="I5718" s="266">
        <f>YEAR(J5718)</f>
        <v>2023</v>
      </c>
      <c r="J5718" s="267">
        <v>45008</v>
      </c>
      <c r="K5718" s="267">
        <f>J5718+1</f>
        <v>45009</v>
      </c>
      <c r="L5718" s="266">
        <f>IF(M5718&lt;=365,1,2)</f>
        <v>1</v>
      </c>
      <c r="M5718" s="266">
        <f>IF(K5718&lt;$C$1,$C$2-$C$1+1,$C$2-K5718+1)</f>
        <v>38</v>
      </c>
      <c r="N5718" s="268">
        <f>M5718/365</f>
        <v>0.10410958904109589</v>
      </c>
      <c r="O5718" s="269">
        <f>'Data and Parameter'!$E$4*'Data and Parameter'!$E$5*('Data and Parameter'!$E$6+'Data and Parameter'!$E$7)*'Data and Parameter'!$E$19*'Data and Parameter'!$E$14*'ER calculations'!N5718</f>
        <v>0.53905333080220053</v>
      </c>
    </row>
    <row r="5719" spans="1:15" ht="15">
      <c r="A5719" s="284">
        <v>5715</v>
      </c>
      <c r="B5719" s="287"/>
      <c r="C5719" s="287"/>
      <c r="D5719" s="284" t="s">
        <v>1054</v>
      </c>
      <c r="E5719" s="287"/>
      <c r="F5719" s="285" t="s">
        <v>5840</v>
      </c>
      <c r="G5719" s="266" t="s">
        <v>121</v>
      </c>
      <c r="H5719" s="266">
        <f>IF(G5719="Traditional Stove",0.1,0.2)</f>
        <v>0.1</v>
      </c>
      <c r="I5719" s="266">
        <f>YEAR(J5719)</f>
        <v>2023</v>
      </c>
      <c r="J5719" s="267">
        <v>45008</v>
      </c>
      <c r="K5719" s="267">
        <f>J5719+1</f>
        <v>45009</v>
      </c>
      <c r="L5719" s="266">
        <f>IF(M5719&lt;=365,1,2)</f>
        <v>1</v>
      </c>
      <c r="M5719" s="266">
        <f>IF(K5719&lt;$C$1,$C$2-$C$1+1,$C$2-K5719+1)</f>
        <v>38</v>
      </c>
      <c r="N5719" s="268">
        <f>M5719/365</f>
        <v>0.10410958904109589</v>
      </c>
      <c r="O5719" s="269">
        <f>'Data and Parameter'!$E$4*'Data and Parameter'!$E$5*('Data and Parameter'!$E$6+'Data and Parameter'!$E$7)*'Data and Parameter'!$E$19*'Data and Parameter'!$E$14*'ER calculations'!N5719</f>
        <v>0.53905333080220053</v>
      </c>
    </row>
    <row r="5720" spans="1:15" ht="15">
      <c r="A5720" s="284">
        <v>5716</v>
      </c>
      <c r="B5720" s="287"/>
      <c r="C5720" s="287"/>
      <c r="D5720" s="284" t="s">
        <v>1054</v>
      </c>
      <c r="E5720" s="287"/>
      <c r="F5720" s="285" t="s">
        <v>5841</v>
      </c>
      <c r="G5720" s="266" t="s">
        <v>121</v>
      </c>
      <c r="H5720" s="266">
        <f>IF(G5720="Traditional Stove",0.1,0.2)</f>
        <v>0.1</v>
      </c>
      <c r="I5720" s="266">
        <f>YEAR(J5720)</f>
        <v>2023</v>
      </c>
      <c r="J5720" s="267">
        <v>45008</v>
      </c>
      <c r="K5720" s="267">
        <f>J5720+1</f>
        <v>45009</v>
      </c>
      <c r="L5720" s="266">
        <f>IF(M5720&lt;=365,1,2)</f>
        <v>1</v>
      </c>
      <c r="M5720" s="266">
        <f>IF(K5720&lt;$C$1,$C$2-$C$1+1,$C$2-K5720+1)</f>
        <v>38</v>
      </c>
      <c r="N5720" s="268">
        <f>M5720/365</f>
        <v>0.10410958904109589</v>
      </c>
      <c r="O5720" s="269">
        <f>'Data and Parameter'!$E$4*'Data and Parameter'!$E$5*('Data and Parameter'!$E$6+'Data and Parameter'!$E$7)*'Data and Parameter'!$E$19*'Data and Parameter'!$E$14*'ER calculations'!N5720</f>
        <v>0.53905333080220053</v>
      </c>
    </row>
    <row r="5721" spans="1:15" ht="15">
      <c r="A5721" s="284">
        <v>5717</v>
      </c>
      <c r="B5721" s="287"/>
      <c r="C5721" s="287"/>
      <c r="D5721" s="284" t="s">
        <v>1054</v>
      </c>
      <c r="E5721" s="287"/>
      <c r="F5721" s="285" t="s">
        <v>5842</v>
      </c>
      <c r="G5721" s="266" t="s">
        <v>121</v>
      </c>
      <c r="H5721" s="266">
        <f>IF(G5721="Traditional Stove",0.1,0.2)</f>
        <v>0.1</v>
      </c>
      <c r="I5721" s="266">
        <f>YEAR(J5721)</f>
        <v>2023</v>
      </c>
      <c r="J5721" s="267">
        <v>45009</v>
      </c>
      <c r="K5721" s="267">
        <f>J5721+1</f>
        <v>45010</v>
      </c>
      <c r="L5721" s="266">
        <f>IF(M5721&lt;=365,1,2)</f>
        <v>1</v>
      </c>
      <c r="M5721" s="266">
        <f>IF(K5721&lt;$C$1,$C$2-$C$1+1,$C$2-K5721+1)</f>
        <v>37</v>
      </c>
      <c r="N5721" s="268">
        <f>M5721/365</f>
        <v>0.10136986301369863</v>
      </c>
      <c r="O5721" s="269">
        <f>'Data and Parameter'!$E$4*'Data and Parameter'!$E$5*('Data and Parameter'!$E$6+'Data and Parameter'!$E$7)*'Data and Parameter'!$E$19*'Data and Parameter'!$E$14*'ER calculations'!N5721</f>
        <v>0.52486771683372158</v>
      </c>
    </row>
    <row r="5722" spans="1:15" ht="15">
      <c r="A5722" s="284">
        <v>5718</v>
      </c>
      <c r="B5722" s="287"/>
      <c r="C5722" s="287"/>
      <c r="D5722" s="284" t="s">
        <v>1054</v>
      </c>
      <c r="E5722" s="287"/>
      <c r="F5722" s="285" t="s">
        <v>5843</v>
      </c>
      <c r="G5722" s="266" t="s">
        <v>121</v>
      </c>
      <c r="H5722" s="266">
        <f>IF(G5722="Traditional Stove",0.1,0.2)</f>
        <v>0.1</v>
      </c>
      <c r="I5722" s="266">
        <f>YEAR(J5722)</f>
        <v>2023</v>
      </c>
      <c r="J5722" s="267">
        <v>45008</v>
      </c>
      <c r="K5722" s="267">
        <f>J5722+1</f>
        <v>45009</v>
      </c>
      <c r="L5722" s="266">
        <f>IF(M5722&lt;=365,1,2)</f>
        <v>1</v>
      </c>
      <c r="M5722" s="266">
        <f>IF(K5722&lt;$C$1,$C$2-$C$1+1,$C$2-K5722+1)</f>
        <v>38</v>
      </c>
      <c r="N5722" s="268">
        <f>M5722/365</f>
        <v>0.10410958904109589</v>
      </c>
      <c r="O5722" s="269">
        <f>'Data and Parameter'!$E$4*'Data and Parameter'!$E$5*('Data and Parameter'!$E$6+'Data and Parameter'!$E$7)*'Data and Parameter'!$E$19*'Data and Parameter'!$E$14*'ER calculations'!N5722</f>
        <v>0.53905333080220053</v>
      </c>
    </row>
    <row r="5723" spans="1:15" ht="15">
      <c r="A5723" s="284">
        <v>5719</v>
      </c>
      <c r="B5723" s="287"/>
      <c r="C5723" s="287"/>
      <c r="D5723" s="284" t="s">
        <v>1054</v>
      </c>
      <c r="E5723" s="287"/>
      <c r="F5723" s="285" t="s">
        <v>5844</v>
      </c>
      <c r="G5723" s="266" t="s">
        <v>121</v>
      </c>
      <c r="H5723" s="266">
        <f>IF(G5723="Traditional Stove",0.1,0.2)</f>
        <v>0.1</v>
      </c>
      <c r="I5723" s="266">
        <f>YEAR(J5723)</f>
        <v>2023</v>
      </c>
      <c r="J5723" s="267">
        <v>45008</v>
      </c>
      <c r="K5723" s="267">
        <f>J5723+1</f>
        <v>45009</v>
      </c>
      <c r="L5723" s="266">
        <f>IF(M5723&lt;=365,1,2)</f>
        <v>1</v>
      </c>
      <c r="M5723" s="266">
        <f>IF(K5723&lt;$C$1,$C$2-$C$1+1,$C$2-K5723+1)</f>
        <v>38</v>
      </c>
      <c r="N5723" s="268">
        <f>M5723/365</f>
        <v>0.10410958904109589</v>
      </c>
      <c r="O5723" s="269">
        <f>'Data and Parameter'!$E$4*'Data and Parameter'!$E$5*('Data and Parameter'!$E$6+'Data and Parameter'!$E$7)*'Data and Parameter'!$E$19*'Data and Parameter'!$E$14*'ER calculations'!N5723</f>
        <v>0.53905333080220053</v>
      </c>
    </row>
    <row r="5724" spans="1:15" ht="15">
      <c r="A5724" s="284">
        <v>5720</v>
      </c>
      <c r="B5724" s="287"/>
      <c r="C5724" s="287"/>
      <c r="D5724" s="284" t="s">
        <v>1054</v>
      </c>
      <c r="E5724" s="287"/>
      <c r="F5724" s="285" t="s">
        <v>5845</v>
      </c>
      <c r="G5724" s="266" t="s">
        <v>121</v>
      </c>
      <c r="H5724" s="266">
        <f>IF(G5724="Traditional Stove",0.1,0.2)</f>
        <v>0.1</v>
      </c>
      <c r="I5724" s="266">
        <f>YEAR(J5724)</f>
        <v>2023</v>
      </c>
      <c r="J5724" s="267">
        <v>45008</v>
      </c>
      <c r="K5724" s="267">
        <f>J5724+1</f>
        <v>45009</v>
      </c>
      <c r="L5724" s="266">
        <f>IF(M5724&lt;=365,1,2)</f>
        <v>1</v>
      </c>
      <c r="M5724" s="266">
        <f>IF(K5724&lt;$C$1,$C$2-$C$1+1,$C$2-K5724+1)</f>
        <v>38</v>
      </c>
      <c r="N5724" s="268">
        <f>M5724/365</f>
        <v>0.10410958904109589</v>
      </c>
      <c r="O5724" s="269">
        <f>'Data and Parameter'!$E$4*'Data and Parameter'!$E$5*('Data and Parameter'!$E$6+'Data and Parameter'!$E$7)*'Data and Parameter'!$E$19*'Data and Parameter'!$E$14*'ER calculations'!N5724</f>
        <v>0.53905333080220053</v>
      </c>
    </row>
    <row r="5725" spans="1:15" ht="15">
      <c r="A5725" s="284">
        <v>5721</v>
      </c>
      <c r="B5725" s="287"/>
      <c r="C5725" s="287"/>
      <c r="D5725" s="284" t="s">
        <v>1054</v>
      </c>
      <c r="E5725" s="287"/>
      <c r="F5725" s="285" t="s">
        <v>5846</v>
      </c>
      <c r="G5725" s="266" t="s">
        <v>121</v>
      </c>
      <c r="H5725" s="266">
        <f>IF(G5725="Traditional Stove",0.1,0.2)</f>
        <v>0.1</v>
      </c>
      <c r="I5725" s="266">
        <f>YEAR(J5725)</f>
        <v>2023</v>
      </c>
      <c r="J5725" s="267">
        <v>45008</v>
      </c>
      <c r="K5725" s="267">
        <f>J5725+1</f>
        <v>45009</v>
      </c>
      <c r="L5725" s="266">
        <f>IF(M5725&lt;=365,1,2)</f>
        <v>1</v>
      </c>
      <c r="M5725" s="266">
        <f>IF(K5725&lt;$C$1,$C$2-$C$1+1,$C$2-K5725+1)</f>
        <v>38</v>
      </c>
      <c r="N5725" s="268">
        <f>M5725/365</f>
        <v>0.10410958904109589</v>
      </c>
      <c r="O5725" s="269">
        <f>'Data and Parameter'!$E$4*'Data and Parameter'!$E$5*('Data and Parameter'!$E$6+'Data and Parameter'!$E$7)*'Data and Parameter'!$E$19*'Data and Parameter'!$E$14*'ER calculations'!N5725</f>
        <v>0.53905333080220053</v>
      </c>
    </row>
    <row r="5726" spans="1:15" ht="15">
      <c r="A5726" s="284">
        <v>5722</v>
      </c>
      <c r="B5726" s="287"/>
      <c r="C5726" s="287"/>
      <c r="D5726" s="284" t="s">
        <v>1054</v>
      </c>
      <c r="E5726" s="287"/>
      <c r="F5726" s="285" t="s">
        <v>5847</v>
      </c>
      <c r="G5726" s="266" t="s">
        <v>121</v>
      </c>
      <c r="H5726" s="266">
        <f>IF(G5726="Traditional Stove",0.1,0.2)</f>
        <v>0.1</v>
      </c>
      <c r="I5726" s="266">
        <f>YEAR(J5726)</f>
        <v>2023</v>
      </c>
      <c r="J5726" s="267">
        <v>44980</v>
      </c>
      <c r="K5726" s="267">
        <f>J5726+1</f>
        <v>44981</v>
      </c>
      <c r="L5726" s="266">
        <f>IF(M5726&lt;=365,1,2)</f>
        <v>1</v>
      </c>
      <c r="M5726" s="266">
        <f>IF(K5726&lt;$C$1,$C$2-$C$1+1,$C$2-K5726+1)</f>
        <v>66</v>
      </c>
      <c r="N5726" s="268">
        <f>M5726/365</f>
        <v>0.18082191780821918</v>
      </c>
      <c r="O5726" s="269">
        <f>'Data and Parameter'!$E$4*'Data and Parameter'!$E$5*('Data and Parameter'!$E$6+'Data and Parameter'!$E$7)*'Data and Parameter'!$E$19*'Data and Parameter'!$E$14*'ER calculations'!N5726</f>
        <v>0.93625052191961144</v>
      </c>
    </row>
    <row r="5727" spans="1:15" ht="15">
      <c r="A5727" s="284">
        <v>5723</v>
      </c>
      <c r="B5727" s="287"/>
      <c r="C5727" s="287"/>
      <c r="D5727" s="284" t="s">
        <v>1054</v>
      </c>
      <c r="E5727" s="287"/>
      <c r="F5727" s="285" t="s">
        <v>5848</v>
      </c>
      <c r="G5727" s="266" t="s">
        <v>121</v>
      </c>
      <c r="H5727" s="266">
        <f>IF(G5727="Traditional Stove",0.1,0.2)</f>
        <v>0.1</v>
      </c>
      <c r="I5727" s="266">
        <f>YEAR(J5727)</f>
        <v>2023</v>
      </c>
      <c r="J5727" s="267">
        <v>45009</v>
      </c>
      <c r="K5727" s="267">
        <f>J5727+1</f>
        <v>45010</v>
      </c>
      <c r="L5727" s="266">
        <f>IF(M5727&lt;=365,1,2)</f>
        <v>1</v>
      </c>
      <c r="M5727" s="266">
        <f>IF(K5727&lt;$C$1,$C$2-$C$1+1,$C$2-K5727+1)</f>
        <v>37</v>
      </c>
      <c r="N5727" s="268">
        <f>M5727/365</f>
        <v>0.10136986301369863</v>
      </c>
      <c r="O5727" s="269">
        <f>'Data and Parameter'!$E$4*'Data and Parameter'!$E$5*('Data and Parameter'!$E$6+'Data and Parameter'!$E$7)*'Data and Parameter'!$E$19*'Data and Parameter'!$E$14*'ER calculations'!N5727</f>
        <v>0.52486771683372158</v>
      </c>
    </row>
    <row r="5728" spans="1:15" ht="15">
      <c r="A5728" s="284">
        <v>5724</v>
      </c>
      <c r="B5728" s="287"/>
      <c r="C5728" s="287"/>
      <c r="D5728" s="284" t="s">
        <v>1054</v>
      </c>
      <c r="E5728" s="287"/>
      <c r="F5728" s="285" t="s">
        <v>5849</v>
      </c>
      <c r="G5728" s="266" t="s">
        <v>121</v>
      </c>
      <c r="H5728" s="266">
        <f>IF(G5728="Traditional Stove",0.1,0.2)</f>
        <v>0.1</v>
      </c>
      <c r="I5728" s="266">
        <f>YEAR(J5728)</f>
        <v>2023</v>
      </c>
      <c r="J5728" s="267">
        <v>45008</v>
      </c>
      <c r="K5728" s="267">
        <f>J5728+1</f>
        <v>45009</v>
      </c>
      <c r="L5728" s="266">
        <f>IF(M5728&lt;=365,1,2)</f>
        <v>1</v>
      </c>
      <c r="M5728" s="266">
        <f>IF(K5728&lt;$C$1,$C$2-$C$1+1,$C$2-K5728+1)</f>
        <v>38</v>
      </c>
      <c r="N5728" s="268">
        <f>M5728/365</f>
        <v>0.10410958904109589</v>
      </c>
      <c r="O5728" s="269">
        <f>'Data and Parameter'!$E$4*'Data and Parameter'!$E$5*('Data and Parameter'!$E$6+'Data and Parameter'!$E$7)*'Data and Parameter'!$E$19*'Data and Parameter'!$E$14*'ER calculations'!N5728</f>
        <v>0.53905333080220053</v>
      </c>
    </row>
    <row r="5729" spans="1:15" ht="15">
      <c r="A5729" s="284">
        <v>5725</v>
      </c>
      <c r="B5729" s="287"/>
      <c r="C5729" s="287"/>
      <c r="D5729" s="284" t="s">
        <v>1054</v>
      </c>
      <c r="E5729" s="287"/>
      <c r="F5729" s="285" t="s">
        <v>5850</v>
      </c>
      <c r="G5729" s="266" t="s">
        <v>121</v>
      </c>
      <c r="H5729" s="266">
        <f>IF(G5729="Traditional Stove",0.1,0.2)</f>
        <v>0.1</v>
      </c>
      <c r="I5729" s="266">
        <f>YEAR(J5729)</f>
        <v>2023</v>
      </c>
      <c r="J5729" s="267">
        <v>45008</v>
      </c>
      <c r="K5729" s="267">
        <f>J5729+1</f>
        <v>45009</v>
      </c>
      <c r="L5729" s="266">
        <f>IF(M5729&lt;=365,1,2)</f>
        <v>1</v>
      </c>
      <c r="M5729" s="266">
        <f>IF(K5729&lt;$C$1,$C$2-$C$1+1,$C$2-K5729+1)</f>
        <v>38</v>
      </c>
      <c r="N5729" s="268">
        <f>M5729/365</f>
        <v>0.10410958904109589</v>
      </c>
      <c r="O5729" s="269">
        <f>'Data and Parameter'!$E$4*'Data and Parameter'!$E$5*('Data and Parameter'!$E$6+'Data and Parameter'!$E$7)*'Data and Parameter'!$E$19*'Data and Parameter'!$E$14*'ER calculations'!N5729</f>
        <v>0.53905333080220053</v>
      </c>
    </row>
    <row r="5730" spans="1:15" ht="15">
      <c r="A5730" s="284">
        <v>5726</v>
      </c>
      <c r="B5730" s="287"/>
      <c r="C5730" s="287"/>
      <c r="D5730" s="284" t="s">
        <v>119</v>
      </c>
      <c r="E5730" s="287"/>
      <c r="F5730" s="285" t="s">
        <v>5851</v>
      </c>
      <c r="G5730" s="266" t="s">
        <v>121</v>
      </c>
      <c r="H5730" s="266">
        <f>IF(G5730="Traditional Stove",0.1,0.2)</f>
        <v>0.1</v>
      </c>
      <c r="I5730" s="266">
        <f>YEAR(J5730)</f>
        <v>2023</v>
      </c>
      <c r="J5730" s="267">
        <v>44982</v>
      </c>
      <c r="K5730" s="267">
        <f>J5730+1</f>
        <v>44983</v>
      </c>
      <c r="L5730" s="266">
        <f>IF(M5730&lt;=365,1,2)</f>
        <v>1</v>
      </c>
      <c r="M5730" s="266">
        <f>IF(K5730&lt;$C$1,$C$2-$C$1+1,$C$2-K5730+1)</f>
        <v>64</v>
      </c>
      <c r="N5730" s="268">
        <f>M5730/365</f>
        <v>0.17534246575342466</v>
      </c>
      <c r="O5730" s="269">
        <f>'Data and Parameter'!$E$4*'Data and Parameter'!$E$5*('Data and Parameter'!$E$6+'Data and Parameter'!$E$7)*'Data and Parameter'!$E$19*'Data and Parameter'!$E$14*'ER calculations'!N5730</f>
        <v>0.90787929398265355</v>
      </c>
    </row>
    <row r="5731" spans="1:15" ht="15">
      <c r="A5731" s="284">
        <v>5727</v>
      </c>
      <c r="B5731" s="287"/>
      <c r="C5731" s="287"/>
      <c r="D5731" s="284" t="s">
        <v>1054</v>
      </c>
      <c r="E5731" s="287"/>
      <c r="F5731" s="285" t="s">
        <v>5852</v>
      </c>
      <c r="G5731" s="266" t="s">
        <v>121</v>
      </c>
      <c r="H5731" s="266">
        <f>IF(G5731="Traditional Stove",0.1,0.2)</f>
        <v>0.1</v>
      </c>
      <c r="I5731" s="266">
        <f>YEAR(J5731)</f>
        <v>2023</v>
      </c>
      <c r="J5731" s="267">
        <v>45008</v>
      </c>
      <c r="K5731" s="267">
        <f>J5731+1</f>
        <v>45009</v>
      </c>
      <c r="L5731" s="266">
        <f>IF(M5731&lt;=365,1,2)</f>
        <v>1</v>
      </c>
      <c r="M5731" s="266">
        <f>IF(K5731&lt;$C$1,$C$2-$C$1+1,$C$2-K5731+1)</f>
        <v>38</v>
      </c>
      <c r="N5731" s="268">
        <f>M5731/365</f>
        <v>0.10410958904109589</v>
      </c>
      <c r="O5731" s="269">
        <f>'Data and Parameter'!$E$4*'Data and Parameter'!$E$5*('Data and Parameter'!$E$6+'Data and Parameter'!$E$7)*'Data and Parameter'!$E$19*'Data and Parameter'!$E$14*'ER calculations'!N5731</f>
        <v>0.53905333080220053</v>
      </c>
    </row>
    <row r="5732" spans="1:15" ht="15">
      <c r="A5732" s="284">
        <v>5728</v>
      </c>
      <c r="B5732" s="287"/>
      <c r="C5732" s="287"/>
      <c r="D5732" s="284" t="s">
        <v>1054</v>
      </c>
      <c r="E5732" s="287"/>
      <c r="F5732" s="285" t="s">
        <v>5853</v>
      </c>
      <c r="G5732" s="266" t="s">
        <v>121</v>
      </c>
      <c r="H5732" s="266">
        <f>IF(G5732="Traditional Stove",0.1,0.2)</f>
        <v>0.1</v>
      </c>
      <c r="I5732" s="266">
        <f>YEAR(J5732)</f>
        <v>2023</v>
      </c>
      <c r="J5732" s="267">
        <v>45009</v>
      </c>
      <c r="K5732" s="267">
        <f>J5732+1</f>
        <v>45010</v>
      </c>
      <c r="L5732" s="266">
        <f>IF(M5732&lt;=365,1,2)</f>
        <v>1</v>
      </c>
      <c r="M5732" s="266">
        <f>IF(K5732&lt;$C$1,$C$2-$C$1+1,$C$2-K5732+1)</f>
        <v>37</v>
      </c>
      <c r="N5732" s="268">
        <f>M5732/365</f>
        <v>0.10136986301369863</v>
      </c>
      <c r="O5732" s="269">
        <f>'Data and Parameter'!$E$4*'Data and Parameter'!$E$5*('Data and Parameter'!$E$6+'Data and Parameter'!$E$7)*'Data and Parameter'!$E$19*'Data and Parameter'!$E$14*'ER calculations'!N5732</f>
        <v>0.52486771683372158</v>
      </c>
    </row>
    <row r="5733" spans="1:15" ht="15">
      <c r="A5733" s="284">
        <v>5729</v>
      </c>
      <c r="B5733" s="287"/>
      <c r="C5733" s="287"/>
      <c r="D5733" s="284" t="s">
        <v>119</v>
      </c>
      <c r="E5733" s="287"/>
      <c r="F5733" s="285" t="s">
        <v>5854</v>
      </c>
      <c r="G5733" s="266" t="s">
        <v>121</v>
      </c>
      <c r="H5733" s="266">
        <f>IF(G5733="Traditional Stove",0.1,0.2)</f>
        <v>0.1</v>
      </c>
      <c r="I5733" s="266">
        <f>YEAR(J5733)</f>
        <v>2023</v>
      </c>
      <c r="J5733" s="267">
        <v>44982</v>
      </c>
      <c r="K5733" s="267">
        <f>J5733+1</f>
        <v>44983</v>
      </c>
      <c r="L5733" s="266">
        <f>IF(M5733&lt;=365,1,2)</f>
        <v>1</v>
      </c>
      <c r="M5733" s="266">
        <f>IF(K5733&lt;$C$1,$C$2-$C$1+1,$C$2-K5733+1)</f>
        <v>64</v>
      </c>
      <c r="N5733" s="268">
        <f>M5733/365</f>
        <v>0.17534246575342466</v>
      </c>
      <c r="O5733" s="269">
        <f>'Data and Parameter'!$E$4*'Data and Parameter'!$E$5*('Data and Parameter'!$E$6+'Data and Parameter'!$E$7)*'Data and Parameter'!$E$19*'Data and Parameter'!$E$14*'ER calculations'!N5733</f>
        <v>0.90787929398265355</v>
      </c>
    </row>
    <row r="5734" spans="1:15" ht="15">
      <c r="A5734" s="284">
        <v>5730</v>
      </c>
      <c r="B5734" s="287"/>
      <c r="C5734" s="287"/>
      <c r="D5734" s="284" t="s">
        <v>1054</v>
      </c>
      <c r="E5734" s="287"/>
      <c r="F5734" s="285" t="s">
        <v>5855</v>
      </c>
      <c r="G5734" s="266" t="s">
        <v>121</v>
      </c>
      <c r="H5734" s="266">
        <f>IF(G5734="Traditional Stove",0.1,0.2)</f>
        <v>0.1</v>
      </c>
      <c r="I5734" s="266">
        <f>YEAR(J5734)</f>
        <v>2023</v>
      </c>
      <c r="J5734" s="267">
        <v>45008</v>
      </c>
      <c r="K5734" s="267">
        <f>J5734+1</f>
        <v>45009</v>
      </c>
      <c r="L5734" s="266">
        <f>IF(M5734&lt;=365,1,2)</f>
        <v>1</v>
      </c>
      <c r="M5734" s="266">
        <f>IF(K5734&lt;$C$1,$C$2-$C$1+1,$C$2-K5734+1)</f>
        <v>38</v>
      </c>
      <c r="N5734" s="268">
        <f>M5734/365</f>
        <v>0.10410958904109589</v>
      </c>
      <c r="O5734" s="269">
        <f>'Data and Parameter'!$E$4*'Data and Parameter'!$E$5*('Data and Parameter'!$E$6+'Data and Parameter'!$E$7)*'Data and Parameter'!$E$19*'Data and Parameter'!$E$14*'ER calculations'!N5734</f>
        <v>0.53905333080220053</v>
      </c>
    </row>
    <row r="5735" spans="1:15" ht="15">
      <c r="A5735" s="284">
        <v>5731</v>
      </c>
      <c r="B5735" s="287"/>
      <c r="C5735" s="287"/>
      <c r="D5735" s="284" t="s">
        <v>1054</v>
      </c>
      <c r="E5735" s="287"/>
      <c r="F5735" s="285" t="s">
        <v>5856</v>
      </c>
      <c r="G5735" s="266" t="s">
        <v>121</v>
      </c>
      <c r="H5735" s="266">
        <f>IF(G5735="Traditional Stove",0.1,0.2)</f>
        <v>0.1</v>
      </c>
      <c r="I5735" s="266">
        <f>YEAR(J5735)</f>
        <v>2023</v>
      </c>
      <c r="J5735" s="267">
        <v>45008</v>
      </c>
      <c r="K5735" s="267">
        <f>J5735+1</f>
        <v>45009</v>
      </c>
      <c r="L5735" s="266">
        <f>IF(M5735&lt;=365,1,2)</f>
        <v>1</v>
      </c>
      <c r="M5735" s="266">
        <f>IF(K5735&lt;$C$1,$C$2-$C$1+1,$C$2-K5735+1)</f>
        <v>38</v>
      </c>
      <c r="N5735" s="268">
        <f>M5735/365</f>
        <v>0.10410958904109589</v>
      </c>
      <c r="O5735" s="269">
        <f>'Data and Parameter'!$E$4*'Data and Parameter'!$E$5*('Data and Parameter'!$E$6+'Data and Parameter'!$E$7)*'Data and Parameter'!$E$19*'Data and Parameter'!$E$14*'ER calculations'!N5735</f>
        <v>0.53905333080220053</v>
      </c>
    </row>
    <row r="5736" spans="1:15" ht="15">
      <c r="A5736" s="284">
        <v>5732</v>
      </c>
      <c r="B5736" s="287"/>
      <c r="C5736" s="287"/>
      <c r="D5736" s="284" t="s">
        <v>119</v>
      </c>
      <c r="E5736" s="287"/>
      <c r="F5736" s="285" t="s">
        <v>5857</v>
      </c>
      <c r="G5736" s="266" t="s">
        <v>121</v>
      </c>
      <c r="H5736" s="266">
        <f>IF(G5736="Traditional Stove",0.1,0.2)</f>
        <v>0.1</v>
      </c>
      <c r="I5736" s="266">
        <f>YEAR(J5736)</f>
        <v>2023</v>
      </c>
      <c r="J5736" s="267">
        <v>44982</v>
      </c>
      <c r="K5736" s="267">
        <f>J5736+1</f>
        <v>44983</v>
      </c>
      <c r="L5736" s="266">
        <f>IF(M5736&lt;=365,1,2)</f>
        <v>1</v>
      </c>
      <c r="M5736" s="266">
        <f>IF(K5736&lt;$C$1,$C$2-$C$1+1,$C$2-K5736+1)</f>
        <v>64</v>
      </c>
      <c r="N5736" s="268">
        <f>M5736/365</f>
        <v>0.17534246575342466</v>
      </c>
      <c r="O5736" s="269">
        <f>'Data and Parameter'!$E$4*'Data and Parameter'!$E$5*('Data and Parameter'!$E$6+'Data and Parameter'!$E$7)*'Data and Parameter'!$E$19*'Data and Parameter'!$E$14*'ER calculations'!N5736</f>
        <v>0.90787929398265355</v>
      </c>
    </row>
    <row r="5737" spans="1:15" ht="15">
      <c r="A5737" s="284">
        <v>5733</v>
      </c>
      <c r="B5737" s="287"/>
      <c r="C5737" s="287"/>
      <c r="D5737" s="284" t="s">
        <v>1054</v>
      </c>
      <c r="E5737" s="287"/>
      <c r="F5737" s="285" t="s">
        <v>5858</v>
      </c>
      <c r="G5737" s="266" t="s">
        <v>121</v>
      </c>
      <c r="H5737" s="266">
        <f>IF(G5737="Traditional Stove",0.1,0.2)</f>
        <v>0.1</v>
      </c>
      <c r="I5737" s="266">
        <f>YEAR(J5737)</f>
        <v>2023</v>
      </c>
      <c r="J5737" s="267">
        <v>45009</v>
      </c>
      <c r="K5737" s="267">
        <f>J5737+1</f>
        <v>45010</v>
      </c>
      <c r="L5737" s="266">
        <f>IF(M5737&lt;=365,1,2)</f>
        <v>1</v>
      </c>
      <c r="M5737" s="266">
        <f>IF(K5737&lt;$C$1,$C$2-$C$1+1,$C$2-K5737+1)</f>
        <v>37</v>
      </c>
      <c r="N5737" s="268">
        <f>M5737/365</f>
        <v>0.10136986301369863</v>
      </c>
      <c r="O5737" s="269">
        <f>'Data and Parameter'!$E$4*'Data and Parameter'!$E$5*('Data and Parameter'!$E$6+'Data and Parameter'!$E$7)*'Data and Parameter'!$E$19*'Data and Parameter'!$E$14*'ER calculations'!N5737</f>
        <v>0.52486771683372158</v>
      </c>
    </row>
    <row r="5738" spans="1:15" ht="15">
      <c r="A5738" s="284">
        <v>5734</v>
      </c>
      <c r="B5738" s="287"/>
      <c r="C5738" s="287"/>
      <c r="D5738" s="284" t="s">
        <v>1054</v>
      </c>
      <c r="E5738" s="287"/>
      <c r="F5738" s="285" t="s">
        <v>5859</v>
      </c>
      <c r="G5738" s="266" t="s">
        <v>121</v>
      </c>
      <c r="H5738" s="266">
        <f>IF(G5738="Traditional Stove",0.1,0.2)</f>
        <v>0.1</v>
      </c>
      <c r="I5738" s="266">
        <f>YEAR(J5738)</f>
        <v>2023</v>
      </c>
      <c r="J5738" s="267">
        <v>45008</v>
      </c>
      <c r="K5738" s="267">
        <f>J5738+1</f>
        <v>45009</v>
      </c>
      <c r="L5738" s="266">
        <f>IF(M5738&lt;=365,1,2)</f>
        <v>1</v>
      </c>
      <c r="M5738" s="266">
        <f>IF(K5738&lt;$C$1,$C$2-$C$1+1,$C$2-K5738+1)</f>
        <v>38</v>
      </c>
      <c r="N5738" s="268">
        <f>M5738/365</f>
        <v>0.10410958904109589</v>
      </c>
      <c r="O5738" s="269">
        <f>'Data and Parameter'!$E$4*'Data and Parameter'!$E$5*('Data and Parameter'!$E$6+'Data and Parameter'!$E$7)*'Data and Parameter'!$E$19*'Data and Parameter'!$E$14*'ER calculations'!N5738</f>
        <v>0.53905333080220053</v>
      </c>
    </row>
    <row r="5739" spans="1:15" ht="15">
      <c r="A5739" s="284">
        <v>5735</v>
      </c>
      <c r="B5739" s="287"/>
      <c r="C5739" s="287"/>
      <c r="D5739" s="284" t="s">
        <v>119</v>
      </c>
      <c r="E5739" s="287"/>
      <c r="F5739" s="285" t="s">
        <v>5860</v>
      </c>
      <c r="G5739" s="266" t="s">
        <v>121</v>
      </c>
      <c r="H5739" s="266">
        <f>IF(G5739="Traditional Stove",0.1,0.2)</f>
        <v>0.1</v>
      </c>
      <c r="I5739" s="266">
        <f>YEAR(J5739)</f>
        <v>2023</v>
      </c>
      <c r="J5739" s="267">
        <v>44982</v>
      </c>
      <c r="K5739" s="267">
        <f>J5739+1</f>
        <v>44983</v>
      </c>
      <c r="L5739" s="266">
        <f>IF(M5739&lt;=365,1,2)</f>
        <v>1</v>
      </c>
      <c r="M5739" s="266">
        <f>IF(K5739&lt;$C$1,$C$2-$C$1+1,$C$2-K5739+1)</f>
        <v>64</v>
      </c>
      <c r="N5739" s="268">
        <f>M5739/365</f>
        <v>0.17534246575342466</v>
      </c>
      <c r="O5739" s="269">
        <f>'Data and Parameter'!$E$4*'Data and Parameter'!$E$5*('Data and Parameter'!$E$6+'Data and Parameter'!$E$7)*'Data and Parameter'!$E$19*'Data and Parameter'!$E$14*'ER calculations'!N5739</f>
        <v>0.90787929398265355</v>
      </c>
    </row>
    <row r="5740" spans="1:15" ht="15">
      <c r="A5740" s="284">
        <v>5736</v>
      </c>
      <c r="B5740" s="287"/>
      <c r="C5740" s="287"/>
      <c r="D5740" s="284" t="s">
        <v>1054</v>
      </c>
      <c r="E5740" s="287"/>
      <c r="F5740" s="285" t="s">
        <v>5861</v>
      </c>
      <c r="G5740" s="266" t="s">
        <v>121</v>
      </c>
      <c r="H5740" s="266">
        <f>IF(G5740="Traditional Stove",0.1,0.2)</f>
        <v>0.1</v>
      </c>
      <c r="I5740" s="266">
        <f>YEAR(J5740)</f>
        <v>2023</v>
      </c>
      <c r="J5740" s="267">
        <v>45008</v>
      </c>
      <c r="K5740" s="267">
        <f>J5740+1</f>
        <v>45009</v>
      </c>
      <c r="L5740" s="266">
        <f>IF(M5740&lt;=365,1,2)</f>
        <v>1</v>
      </c>
      <c r="M5740" s="266">
        <f>IF(K5740&lt;$C$1,$C$2-$C$1+1,$C$2-K5740+1)</f>
        <v>38</v>
      </c>
      <c r="N5740" s="268">
        <f>M5740/365</f>
        <v>0.10410958904109589</v>
      </c>
      <c r="O5740" s="269">
        <f>'Data and Parameter'!$E$4*'Data and Parameter'!$E$5*('Data and Parameter'!$E$6+'Data and Parameter'!$E$7)*'Data and Parameter'!$E$19*'Data and Parameter'!$E$14*'ER calculations'!N5740</f>
        <v>0.53905333080220053</v>
      </c>
    </row>
    <row r="5741" spans="1:15" ht="15">
      <c r="A5741" s="284">
        <v>5737</v>
      </c>
      <c r="B5741" s="287"/>
      <c r="C5741" s="287"/>
      <c r="D5741" s="284" t="s">
        <v>119</v>
      </c>
      <c r="E5741" s="287"/>
      <c r="F5741" s="285" t="s">
        <v>5862</v>
      </c>
      <c r="G5741" s="266" t="s">
        <v>121</v>
      </c>
      <c r="H5741" s="266">
        <f>IF(G5741="Traditional Stove",0.1,0.2)</f>
        <v>0.1</v>
      </c>
      <c r="I5741" s="266">
        <f>YEAR(J5741)</f>
        <v>2023</v>
      </c>
      <c r="J5741" s="267">
        <v>44982</v>
      </c>
      <c r="K5741" s="267">
        <f>J5741+1</f>
        <v>44983</v>
      </c>
      <c r="L5741" s="266">
        <f>IF(M5741&lt;=365,1,2)</f>
        <v>1</v>
      </c>
      <c r="M5741" s="266">
        <f>IF(K5741&lt;$C$1,$C$2-$C$1+1,$C$2-K5741+1)</f>
        <v>64</v>
      </c>
      <c r="N5741" s="268">
        <f>M5741/365</f>
        <v>0.17534246575342466</v>
      </c>
      <c r="O5741" s="269">
        <f>'Data and Parameter'!$E$4*'Data and Parameter'!$E$5*('Data and Parameter'!$E$6+'Data and Parameter'!$E$7)*'Data and Parameter'!$E$19*'Data and Parameter'!$E$14*'ER calculations'!N5741</f>
        <v>0.90787929398265355</v>
      </c>
    </row>
    <row r="5742" spans="1:15" ht="15">
      <c r="A5742" s="284">
        <v>5738</v>
      </c>
      <c r="B5742" s="287"/>
      <c r="C5742" s="287"/>
      <c r="D5742" s="284" t="s">
        <v>1054</v>
      </c>
      <c r="E5742" s="287"/>
      <c r="F5742" s="285" t="s">
        <v>5863</v>
      </c>
      <c r="G5742" s="266" t="s">
        <v>121</v>
      </c>
      <c r="H5742" s="266">
        <f>IF(G5742="Traditional Stove",0.1,0.2)</f>
        <v>0.1</v>
      </c>
      <c r="I5742" s="266">
        <f>YEAR(J5742)</f>
        <v>2023</v>
      </c>
      <c r="J5742" s="267">
        <v>45008</v>
      </c>
      <c r="K5742" s="267">
        <f>J5742+1</f>
        <v>45009</v>
      </c>
      <c r="L5742" s="266">
        <f>IF(M5742&lt;=365,1,2)</f>
        <v>1</v>
      </c>
      <c r="M5742" s="266">
        <f>IF(K5742&lt;$C$1,$C$2-$C$1+1,$C$2-K5742+1)</f>
        <v>38</v>
      </c>
      <c r="N5742" s="268">
        <f>M5742/365</f>
        <v>0.10410958904109589</v>
      </c>
      <c r="O5742" s="269">
        <f>'Data and Parameter'!$E$4*'Data and Parameter'!$E$5*('Data and Parameter'!$E$6+'Data and Parameter'!$E$7)*'Data and Parameter'!$E$19*'Data and Parameter'!$E$14*'ER calculations'!N5742</f>
        <v>0.53905333080220053</v>
      </c>
    </row>
    <row r="5743" spans="1:15" ht="15">
      <c r="A5743" s="284">
        <v>5739</v>
      </c>
      <c r="B5743" s="287"/>
      <c r="C5743" s="287"/>
      <c r="D5743" s="284" t="s">
        <v>1054</v>
      </c>
      <c r="E5743" s="287"/>
      <c r="F5743" s="285" t="s">
        <v>5864</v>
      </c>
      <c r="G5743" s="266" t="s">
        <v>121</v>
      </c>
      <c r="H5743" s="266">
        <f>IF(G5743="Traditional Stove",0.1,0.2)</f>
        <v>0.1</v>
      </c>
      <c r="I5743" s="266">
        <f>YEAR(J5743)</f>
        <v>2023</v>
      </c>
      <c r="J5743" s="267">
        <v>45008</v>
      </c>
      <c r="K5743" s="267">
        <f>J5743+1</f>
        <v>45009</v>
      </c>
      <c r="L5743" s="266">
        <f>IF(M5743&lt;=365,1,2)</f>
        <v>1</v>
      </c>
      <c r="M5743" s="266">
        <f>IF(K5743&lt;$C$1,$C$2-$C$1+1,$C$2-K5743+1)</f>
        <v>38</v>
      </c>
      <c r="N5743" s="268">
        <f>M5743/365</f>
        <v>0.10410958904109589</v>
      </c>
      <c r="O5743" s="269">
        <f>'Data and Parameter'!$E$4*'Data and Parameter'!$E$5*('Data and Parameter'!$E$6+'Data and Parameter'!$E$7)*'Data and Parameter'!$E$19*'Data and Parameter'!$E$14*'ER calculations'!N5743</f>
        <v>0.53905333080220053</v>
      </c>
    </row>
    <row r="5744" spans="1:15" ht="15">
      <c r="A5744" s="284">
        <v>5740</v>
      </c>
      <c r="B5744" s="287"/>
      <c r="C5744" s="287"/>
      <c r="D5744" s="284" t="s">
        <v>119</v>
      </c>
      <c r="E5744" s="287"/>
      <c r="F5744" s="285" t="s">
        <v>5865</v>
      </c>
      <c r="G5744" s="266" t="s">
        <v>121</v>
      </c>
      <c r="H5744" s="266">
        <f>IF(G5744="Traditional Stove",0.1,0.2)</f>
        <v>0.1</v>
      </c>
      <c r="I5744" s="266">
        <f>YEAR(J5744)</f>
        <v>2023</v>
      </c>
      <c r="J5744" s="267">
        <v>44968</v>
      </c>
      <c r="K5744" s="267">
        <f>J5744+1</f>
        <v>44969</v>
      </c>
      <c r="L5744" s="266">
        <f>IF(M5744&lt;=365,1,2)</f>
        <v>1</v>
      </c>
      <c r="M5744" s="266">
        <f>IF(K5744&lt;$C$1,$C$2-$C$1+1,$C$2-K5744+1)</f>
        <v>78</v>
      </c>
      <c r="N5744" s="268">
        <f>M5744/365</f>
        <v>0.21369863013698631</v>
      </c>
      <c r="O5744" s="269">
        <f>'Data and Parameter'!$E$4*'Data and Parameter'!$E$5*('Data and Parameter'!$E$6+'Data and Parameter'!$E$7)*'Data and Parameter'!$E$19*'Data and Parameter'!$E$14*'ER calculations'!N5744</f>
        <v>1.1064778895413589</v>
      </c>
    </row>
    <row r="5745" spans="1:15" ht="15">
      <c r="A5745" s="284">
        <v>5741</v>
      </c>
      <c r="B5745" s="287"/>
      <c r="C5745" s="287"/>
      <c r="D5745" s="284" t="s">
        <v>119</v>
      </c>
      <c r="E5745" s="287"/>
      <c r="F5745" s="285" t="s">
        <v>5866</v>
      </c>
      <c r="G5745" s="266" t="s">
        <v>121</v>
      </c>
      <c r="H5745" s="266">
        <f>IF(G5745="Traditional Stove",0.1,0.2)</f>
        <v>0.1</v>
      </c>
      <c r="I5745" s="266">
        <f>YEAR(J5745)</f>
        <v>2023</v>
      </c>
      <c r="J5745" s="267">
        <v>44968</v>
      </c>
      <c r="K5745" s="267">
        <f>J5745+1</f>
        <v>44969</v>
      </c>
      <c r="L5745" s="266">
        <f>IF(M5745&lt;=365,1,2)</f>
        <v>1</v>
      </c>
      <c r="M5745" s="266">
        <f>IF(K5745&lt;$C$1,$C$2-$C$1+1,$C$2-K5745+1)</f>
        <v>78</v>
      </c>
      <c r="N5745" s="268">
        <f>M5745/365</f>
        <v>0.21369863013698631</v>
      </c>
      <c r="O5745" s="269">
        <f>'Data and Parameter'!$E$4*'Data and Parameter'!$E$5*('Data and Parameter'!$E$6+'Data and Parameter'!$E$7)*'Data and Parameter'!$E$19*'Data and Parameter'!$E$14*'ER calculations'!N5745</f>
        <v>1.1064778895413589</v>
      </c>
    </row>
    <row r="5746" spans="1:15" ht="15">
      <c r="A5746" s="284">
        <v>5742</v>
      </c>
      <c r="B5746" s="287"/>
      <c r="C5746" s="287"/>
      <c r="D5746" s="284" t="s">
        <v>1054</v>
      </c>
      <c r="E5746" s="287"/>
      <c r="F5746" s="285" t="s">
        <v>5867</v>
      </c>
      <c r="G5746" s="266" t="s">
        <v>121</v>
      </c>
      <c r="H5746" s="266">
        <f>IF(G5746="Traditional Stove",0.1,0.2)</f>
        <v>0.1</v>
      </c>
      <c r="I5746" s="266">
        <f>YEAR(J5746)</f>
        <v>2023</v>
      </c>
      <c r="J5746" s="267">
        <v>45008</v>
      </c>
      <c r="K5746" s="267">
        <f>J5746+1</f>
        <v>45009</v>
      </c>
      <c r="L5746" s="266">
        <f>IF(M5746&lt;=365,1,2)</f>
        <v>1</v>
      </c>
      <c r="M5746" s="266">
        <f>IF(K5746&lt;$C$1,$C$2-$C$1+1,$C$2-K5746+1)</f>
        <v>38</v>
      </c>
      <c r="N5746" s="268">
        <f>M5746/365</f>
        <v>0.10410958904109589</v>
      </c>
      <c r="O5746" s="269">
        <f>'Data and Parameter'!$E$4*'Data and Parameter'!$E$5*('Data and Parameter'!$E$6+'Data and Parameter'!$E$7)*'Data and Parameter'!$E$19*'Data and Parameter'!$E$14*'ER calculations'!N5746</f>
        <v>0.53905333080220053</v>
      </c>
    </row>
    <row r="5747" spans="1:15" ht="15">
      <c r="A5747" s="284">
        <v>5743</v>
      </c>
      <c r="B5747" s="287"/>
      <c r="C5747" s="287"/>
      <c r="D5747" s="284" t="s">
        <v>119</v>
      </c>
      <c r="E5747" s="287"/>
      <c r="F5747" s="285" t="s">
        <v>5868</v>
      </c>
      <c r="G5747" s="266" t="s">
        <v>121</v>
      </c>
      <c r="H5747" s="266">
        <f>IF(G5747="Traditional Stove",0.1,0.2)</f>
        <v>0.1</v>
      </c>
      <c r="I5747" s="266">
        <f>YEAR(J5747)</f>
        <v>2023</v>
      </c>
      <c r="J5747" s="267">
        <v>44968</v>
      </c>
      <c r="K5747" s="267">
        <f>J5747+1</f>
        <v>44969</v>
      </c>
      <c r="L5747" s="266">
        <f>IF(M5747&lt;=365,1,2)</f>
        <v>1</v>
      </c>
      <c r="M5747" s="266">
        <f>IF(K5747&lt;$C$1,$C$2-$C$1+1,$C$2-K5747+1)</f>
        <v>78</v>
      </c>
      <c r="N5747" s="268">
        <f>M5747/365</f>
        <v>0.21369863013698631</v>
      </c>
      <c r="O5747" s="269">
        <f>'Data and Parameter'!$E$4*'Data and Parameter'!$E$5*('Data and Parameter'!$E$6+'Data and Parameter'!$E$7)*'Data and Parameter'!$E$19*'Data and Parameter'!$E$14*'ER calculations'!N5747</f>
        <v>1.1064778895413589</v>
      </c>
    </row>
    <row r="5748" spans="1:15" ht="15">
      <c r="A5748" s="284">
        <v>5744</v>
      </c>
      <c r="B5748" s="287"/>
      <c r="C5748" s="287"/>
      <c r="D5748" s="284" t="s">
        <v>119</v>
      </c>
      <c r="E5748" s="287"/>
      <c r="F5748" s="285" t="s">
        <v>5869</v>
      </c>
      <c r="G5748" s="266" t="s">
        <v>121</v>
      </c>
      <c r="H5748" s="266">
        <f>IF(G5748="Traditional Stove",0.1,0.2)</f>
        <v>0.1</v>
      </c>
      <c r="I5748" s="266">
        <f>YEAR(J5748)</f>
        <v>2023</v>
      </c>
      <c r="J5748" s="267">
        <v>44968</v>
      </c>
      <c r="K5748" s="267">
        <f>J5748+1</f>
        <v>44969</v>
      </c>
      <c r="L5748" s="266">
        <f>IF(M5748&lt;=365,1,2)</f>
        <v>1</v>
      </c>
      <c r="M5748" s="266">
        <f>IF(K5748&lt;$C$1,$C$2-$C$1+1,$C$2-K5748+1)</f>
        <v>78</v>
      </c>
      <c r="N5748" s="268">
        <f>M5748/365</f>
        <v>0.21369863013698631</v>
      </c>
      <c r="O5748" s="269">
        <f>'Data and Parameter'!$E$4*'Data and Parameter'!$E$5*('Data and Parameter'!$E$6+'Data and Parameter'!$E$7)*'Data and Parameter'!$E$19*'Data and Parameter'!$E$14*'ER calculations'!N5748</f>
        <v>1.1064778895413589</v>
      </c>
    </row>
    <row r="5749" spans="1:15" ht="15">
      <c r="A5749" s="284">
        <v>5745</v>
      </c>
      <c r="B5749" s="287"/>
      <c r="C5749" s="287"/>
      <c r="D5749" s="284" t="s">
        <v>1054</v>
      </c>
      <c r="E5749" s="287"/>
      <c r="F5749" s="285" t="s">
        <v>5870</v>
      </c>
      <c r="G5749" s="266" t="s">
        <v>121</v>
      </c>
      <c r="H5749" s="266">
        <f>IF(G5749="Traditional Stove",0.1,0.2)</f>
        <v>0.1</v>
      </c>
      <c r="I5749" s="266">
        <f>YEAR(J5749)</f>
        <v>2023</v>
      </c>
      <c r="J5749" s="267">
        <v>45008</v>
      </c>
      <c r="K5749" s="267">
        <f>J5749+1</f>
        <v>45009</v>
      </c>
      <c r="L5749" s="266">
        <f>IF(M5749&lt;=365,1,2)</f>
        <v>1</v>
      </c>
      <c r="M5749" s="266">
        <f>IF(K5749&lt;$C$1,$C$2-$C$1+1,$C$2-K5749+1)</f>
        <v>38</v>
      </c>
      <c r="N5749" s="268">
        <f>M5749/365</f>
        <v>0.10410958904109589</v>
      </c>
      <c r="O5749" s="269">
        <f>'Data and Parameter'!$E$4*'Data and Parameter'!$E$5*('Data and Parameter'!$E$6+'Data and Parameter'!$E$7)*'Data and Parameter'!$E$19*'Data and Parameter'!$E$14*'ER calculations'!N5749</f>
        <v>0.53905333080220053</v>
      </c>
    </row>
    <row r="5750" spans="1:15" ht="15">
      <c r="A5750" s="284">
        <v>5746</v>
      </c>
      <c r="B5750" s="287"/>
      <c r="C5750" s="287"/>
      <c r="D5750" s="284" t="s">
        <v>119</v>
      </c>
      <c r="E5750" s="287"/>
      <c r="F5750" s="285" t="s">
        <v>5871</v>
      </c>
      <c r="G5750" s="266" t="s">
        <v>121</v>
      </c>
      <c r="H5750" s="266">
        <f>IF(G5750="Traditional Stove",0.1,0.2)</f>
        <v>0.1</v>
      </c>
      <c r="I5750" s="266">
        <f>YEAR(J5750)</f>
        <v>2023</v>
      </c>
      <c r="J5750" s="267">
        <v>44968</v>
      </c>
      <c r="K5750" s="267">
        <f>J5750+1</f>
        <v>44969</v>
      </c>
      <c r="L5750" s="266">
        <f>IF(M5750&lt;=365,1,2)</f>
        <v>1</v>
      </c>
      <c r="M5750" s="266">
        <f>IF(K5750&lt;$C$1,$C$2-$C$1+1,$C$2-K5750+1)</f>
        <v>78</v>
      </c>
      <c r="N5750" s="268">
        <f>M5750/365</f>
        <v>0.21369863013698631</v>
      </c>
      <c r="O5750" s="269">
        <f>'Data and Parameter'!$E$4*'Data and Parameter'!$E$5*('Data and Parameter'!$E$6+'Data and Parameter'!$E$7)*'Data and Parameter'!$E$19*'Data and Parameter'!$E$14*'ER calculations'!N5750</f>
        <v>1.1064778895413589</v>
      </c>
    </row>
    <row r="5751" spans="1:15" ht="15">
      <c r="A5751" s="284">
        <v>5747</v>
      </c>
      <c r="B5751" s="287"/>
      <c r="C5751" s="287"/>
      <c r="D5751" s="284" t="s">
        <v>119</v>
      </c>
      <c r="E5751" s="287"/>
      <c r="F5751" s="285" t="s">
        <v>5872</v>
      </c>
      <c r="G5751" s="266" t="s">
        <v>121</v>
      </c>
      <c r="H5751" s="266">
        <f>IF(G5751="Traditional Stove",0.1,0.2)</f>
        <v>0.1</v>
      </c>
      <c r="I5751" s="266">
        <f>YEAR(J5751)</f>
        <v>2023</v>
      </c>
      <c r="J5751" s="267">
        <v>44968</v>
      </c>
      <c r="K5751" s="267">
        <f>J5751+1</f>
        <v>44969</v>
      </c>
      <c r="L5751" s="266">
        <f>IF(M5751&lt;=365,1,2)</f>
        <v>1</v>
      </c>
      <c r="M5751" s="266">
        <f>IF(K5751&lt;$C$1,$C$2-$C$1+1,$C$2-K5751+1)</f>
        <v>78</v>
      </c>
      <c r="N5751" s="268">
        <f>M5751/365</f>
        <v>0.21369863013698631</v>
      </c>
      <c r="O5751" s="269">
        <f>'Data and Parameter'!$E$4*'Data and Parameter'!$E$5*('Data and Parameter'!$E$6+'Data and Parameter'!$E$7)*'Data and Parameter'!$E$19*'Data and Parameter'!$E$14*'ER calculations'!N5751</f>
        <v>1.1064778895413589</v>
      </c>
    </row>
    <row r="5752" spans="1:15" ht="15">
      <c r="A5752" s="284">
        <v>5748</v>
      </c>
      <c r="B5752" s="287"/>
      <c r="C5752" s="287"/>
      <c r="D5752" s="284" t="s">
        <v>119</v>
      </c>
      <c r="E5752" s="287"/>
      <c r="F5752" s="285" t="s">
        <v>5873</v>
      </c>
      <c r="G5752" s="266" t="s">
        <v>121</v>
      </c>
      <c r="H5752" s="266">
        <f>IF(G5752="Traditional Stove",0.1,0.2)</f>
        <v>0.1</v>
      </c>
      <c r="I5752" s="266">
        <f>YEAR(J5752)</f>
        <v>2023</v>
      </c>
      <c r="J5752" s="267">
        <v>44968</v>
      </c>
      <c r="K5752" s="267">
        <f>J5752+1</f>
        <v>44969</v>
      </c>
      <c r="L5752" s="266">
        <f>IF(M5752&lt;=365,1,2)</f>
        <v>1</v>
      </c>
      <c r="M5752" s="266">
        <f>IF(K5752&lt;$C$1,$C$2-$C$1+1,$C$2-K5752+1)</f>
        <v>78</v>
      </c>
      <c r="N5752" s="268">
        <f>M5752/365</f>
        <v>0.21369863013698631</v>
      </c>
      <c r="O5752" s="269">
        <f>'Data and Parameter'!$E$4*'Data and Parameter'!$E$5*('Data and Parameter'!$E$6+'Data and Parameter'!$E$7)*'Data and Parameter'!$E$19*'Data and Parameter'!$E$14*'ER calculations'!N5752</f>
        <v>1.1064778895413589</v>
      </c>
    </row>
    <row r="5753" spans="1:15" ht="15">
      <c r="A5753" s="284">
        <v>5749</v>
      </c>
      <c r="B5753" s="287"/>
      <c r="C5753" s="287"/>
      <c r="D5753" s="284" t="s">
        <v>1054</v>
      </c>
      <c r="E5753" s="287"/>
      <c r="F5753" s="285" t="s">
        <v>5874</v>
      </c>
      <c r="G5753" s="266" t="s">
        <v>121</v>
      </c>
      <c r="H5753" s="266">
        <f>IF(G5753="Traditional Stove",0.1,0.2)</f>
        <v>0.1</v>
      </c>
      <c r="I5753" s="266">
        <f>YEAR(J5753)</f>
        <v>2023</v>
      </c>
      <c r="J5753" s="267">
        <v>45008</v>
      </c>
      <c r="K5753" s="267">
        <f>J5753+1</f>
        <v>45009</v>
      </c>
      <c r="L5753" s="266">
        <f>IF(M5753&lt;=365,1,2)</f>
        <v>1</v>
      </c>
      <c r="M5753" s="266">
        <f>IF(K5753&lt;$C$1,$C$2-$C$1+1,$C$2-K5753+1)</f>
        <v>38</v>
      </c>
      <c r="N5753" s="268">
        <f>M5753/365</f>
        <v>0.10410958904109589</v>
      </c>
      <c r="O5753" s="269">
        <f>'Data and Parameter'!$E$4*'Data and Parameter'!$E$5*('Data and Parameter'!$E$6+'Data and Parameter'!$E$7)*'Data and Parameter'!$E$19*'Data and Parameter'!$E$14*'ER calculations'!N5753</f>
        <v>0.53905333080220053</v>
      </c>
    </row>
    <row r="5754" spans="1:15" ht="15">
      <c r="A5754" s="284">
        <v>5750</v>
      </c>
      <c r="B5754" s="287"/>
      <c r="C5754" s="287"/>
      <c r="D5754" s="284" t="s">
        <v>119</v>
      </c>
      <c r="E5754" s="287"/>
      <c r="F5754" s="285" t="s">
        <v>5875</v>
      </c>
      <c r="G5754" s="266" t="s">
        <v>121</v>
      </c>
      <c r="H5754" s="266">
        <f>IF(G5754="Traditional Stove",0.1,0.2)</f>
        <v>0.1</v>
      </c>
      <c r="I5754" s="266">
        <f>YEAR(J5754)</f>
        <v>2023</v>
      </c>
      <c r="J5754" s="267">
        <v>44968</v>
      </c>
      <c r="K5754" s="267">
        <f>J5754+1</f>
        <v>44969</v>
      </c>
      <c r="L5754" s="266">
        <f>IF(M5754&lt;=365,1,2)</f>
        <v>1</v>
      </c>
      <c r="M5754" s="266">
        <f>IF(K5754&lt;$C$1,$C$2-$C$1+1,$C$2-K5754+1)</f>
        <v>78</v>
      </c>
      <c r="N5754" s="268">
        <f>M5754/365</f>
        <v>0.21369863013698631</v>
      </c>
      <c r="O5754" s="269">
        <f>'Data and Parameter'!$E$4*'Data and Parameter'!$E$5*('Data and Parameter'!$E$6+'Data and Parameter'!$E$7)*'Data and Parameter'!$E$19*'Data and Parameter'!$E$14*'ER calculations'!N5754</f>
        <v>1.1064778895413589</v>
      </c>
    </row>
    <row r="5755" spans="1:15" ht="15">
      <c r="A5755" s="284">
        <v>5751</v>
      </c>
      <c r="B5755" s="287"/>
      <c r="C5755" s="287"/>
      <c r="D5755" s="284" t="s">
        <v>1054</v>
      </c>
      <c r="E5755" s="287"/>
      <c r="F5755" s="285" t="s">
        <v>5876</v>
      </c>
      <c r="G5755" s="266" t="s">
        <v>121</v>
      </c>
      <c r="H5755" s="266">
        <f>IF(G5755="Traditional Stove",0.1,0.2)</f>
        <v>0.1</v>
      </c>
      <c r="I5755" s="266">
        <f>YEAR(J5755)</f>
        <v>2023</v>
      </c>
      <c r="J5755" s="267">
        <v>45008</v>
      </c>
      <c r="K5755" s="267">
        <f>J5755+1</f>
        <v>45009</v>
      </c>
      <c r="L5755" s="266">
        <f>IF(M5755&lt;=365,1,2)</f>
        <v>1</v>
      </c>
      <c r="M5755" s="266">
        <f>IF(K5755&lt;$C$1,$C$2-$C$1+1,$C$2-K5755+1)</f>
        <v>38</v>
      </c>
      <c r="N5755" s="268">
        <f>M5755/365</f>
        <v>0.10410958904109589</v>
      </c>
      <c r="O5755" s="269">
        <f>'Data and Parameter'!$E$4*'Data and Parameter'!$E$5*('Data and Parameter'!$E$6+'Data and Parameter'!$E$7)*'Data and Parameter'!$E$19*'Data and Parameter'!$E$14*'ER calculations'!N5755</f>
        <v>0.53905333080220053</v>
      </c>
    </row>
    <row r="5756" spans="1:15" ht="15">
      <c r="A5756" s="284">
        <v>5752</v>
      </c>
      <c r="B5756" s="287"/>
      <c r="C5756" s="287"/>
      <c r="D5756" s="284" t="s">
        <v>1054</v>
      </c>
      <c r="E5756" s="287"/>
      <c r="F5756" s="285" t="s">
        <v>5877</v>
      </c>
      <c r="G5756" s="266" t="s">
        <v>121</v>
      </c>
      <c r="H5756" s="266">
        <f>IF(G5756="Traditional Stove",0.1,0.2)</f>
        <v>0.1</v>
      </c>
      <c r="I5756" s="266">
        <f>YEAR(J5756)</f>
        <v>2023</v>
      </c>
      <c r="J5756" s="267">
        <v>45008</v>
      </c>
      <c r="K5756" s="267">
        <f>J5756+1</f>
        <v>45009</v>
      </c>
      <c r="L5756" s="266">
        <f>IF(M5756&lt;=365,1,2)</f>
        <v>1</v>
      </c>
      <c r="M5756" s="266">
        <f>IF(K5756&lt;$C$1,$C$2-$C$1+1,$C$2-K5756+1)</f>
        <v>38</v>
      </c>
      <c r="N5756" s="268">
        <f>M5756/365</f>
        <v>0.10410958904109589</v>
      </c>
      <c r="O5756" s="269">
        <f>'Data and Parameter'!$E$4*'Data and Parameter'!$E$5*('Data and Parameter'!$E$6+'Data and Parameter'!$E$7)*'Data and Parameter'!$E$19*'Data and Parameter'!$E$14*'ER calculations'!N5756</f>
        <v>0.53905333080220053</v>
      </c>
    </row>
    <row r="5757" spans="1:15" ht="15">
      <c r="A5757" s="284">
        <v>5753</v>
      </c>
      <c r="B5757" s="287"/>
      <c r="C5757" s="287"/>
      <c r="D5757" s="284" t="s">
        <v>1054</v>
      </c>
      <c r="E5757" s="287"/>
      <c r="F5757" s="285" t="s">
        <v>5878</v>
      </c>
      <c r="G5757" s="266" t="s">
        <v>121</v>
      </c>
      <c r="H5757" s="266">
        <f>IF(G5757="Traditional Stove",0.1,0.2)</f>
        <v>0.1</v>
      </c>
      <c r="I5757" s="266">
        <f>YEAR(J5757)</f>
        <v>2023</v>
      </c>
      <c r="J5757" s="267">
        <v>45008</v>
      </c>
      <c r="K5757" s="267">
        <f>J5757+1</f>
        <v>45009</v>
      </c>
      <c r="L5757" s="266">
        <f>IF(M5757&lt;=365,1,2)</f>
        <v>1</v>
      </c>
      <c r="M5757" s="266">
        <f>IF(K5757&lt;$C$1,$C$2-$C$1+1,$C$2-K5757+1)</f>
        <v>38</v>
      </c>
      <c r="N5757" s="268">
        <f>M5757/365</f>
        <v>0.10410958904109589</v>
      </c>
      <c r="O5757" s="269">
        <f>'Data and Parameter'!$E$4*'Data and Parameter'!$E$5*('Data and Parameter'!$E$6+'Data and Parameter'!$E$7)*'Data and Parameter'!$E$19*'Data and Parameter'!$E$14*'ER calculations'!N5757</f>
        <v>0.53905333080220053</v>
      </c>
    </row>
    <row r="5758" spans="1:15" ht="15">
      <c r="A5758" s="284">
        <v>5754</v>
      </c>
      <c r="B5758" s="287"/>
      <c r="C5758" s="287"/>
      <c r="D5758" s="284" t="s">
        <v>119</v>
      </c>
      <c r="E5758" s="287"/>
      <c r="F5758" s="285" t="s">
        <v>5879</v>
      </c>
      <c r="G5758" s="266" t="s">
        <v>121</v>
      </c>
      <c r="H5758" s="266">
        <f>IF(G5758="Traditional Stove",0.1,0.2)</f>
        <v>0.1</v>
      </c>
      <c r="I5758" s="266">
        <f>YEAR(J5758)</f>
        <v>2023</v>
      </c>
      <c r="J5758" s="267">
        <v>44968</v>
      </c>
      <c r="K5758" s="267">
        <f>J5758+1</f>
        <v>44969</v>
      </c>
      <c r="L5758" s="266">
        <f>IF(M5758&lt;=365,1,2)</f>
        <v>1</v>
      </c>
      <c r="M5758" s="266">
        <f>IF(K5758&lt;$C$1,$C$2-$C$1+1,$C$2-K5758+1)</f>
        <v>78</v>
      </c>
      <c r="N5758" s="268">
        <f>M5758/365</f>
        <v>0.21369863013698631</v>
      </c>
      <c r="O5758" s="269">
        <f>'Data and Parameter'!$E$4*'Data and Parameter'!$E$5*('Data and Parameter'!$E$6+'Data and Parameter'!$E$7)*'Data and Parameter'!$E$19*'Data and Parameter'!$E$14*'ER calculations'!N5758</f>
        <v>1.1064778895413589</v>
      </c>
    </row>
    <row r="5759" spans="1:15" ht="15">
      <c r="A5759" s="284">
        <v>5755</v>
      </c>
      <c r="B5759" s="287"/>
      <c r="C5759" s="287"/>
      <c r="D5759" s="284" t="s">
        <v>1054</v>
      </c>
      <c r="E5759" s="287"/>
      <c r="F5759" s="285" t="s">
        <v>5880</v>
      </c>
      <c r="G5759" s="266" t="s">
        <v>121</v>
      </c>
      <c r="H5759" s="266">
        <f>IF(G5759="Traditional Stove",0.1,0.2)</f>
        <v>0.1</v>
      </c>
      <c r="I5759" s="266">
        <f>YEAR(J5759)</f>
        <v>2023</v>
      </c>
      <c r="J5759" s="267">
        <v>45008</v>
      </c>
      <c r="K5759" s="267">
        <f>J5759+1</f>
        <v>45009</v>
      </c>
      <c r="L5759" s="266">
        <f>IF(M5759&lt;=365,1,2)</f>
        <v>1</v>
      </c>
      <c r="M5759" s="266">
        <f>IF(K5759&lt;$C$1,$C$2-$C$1+1,$C$2-K5759+1)</f>
        <v>38</v>
      </c>
      <c r="N5759" s="268">
        <f>M5759/365</f>
        <v>0.10410958904109589</v>
      </c>
      <c r="O5759" s="269">
        <f>'Data and Parameter'!$E$4*'Data and Parameter'!$E$5*('Data and Parameter'!$E$6+'Data and Parameter'!$E$7)*'Data and Parameter'!$E$19*'Data and Parameter'!$E$14*'ER calculations'!N5759</f>
        <v>0.53905333080220053</v>
      </c>
    </row>
    <row r="5760" spans="1:15" ht="15">
      <c r="A5760" s="284">
        <v>5756</v>
      </c>
      <c r="B5760" s="287"/>
      <c r="C5760" s="287"/>
      <c r="D5760" s="284" t="s">
        <v>1054</v>
      </c>
      <c r="E5760" s="287"/>
      <c r="F5760" s="285" t="s">
        <v>5881</v>
      </c>
      <c r="G5760" s="266" t="s">
        <v>121</v>
      </c>
      <c r="H5760" s="266">
        <f>IF(G5760="Traditional Stove",0.1,0.2)</f>
        <v>0.1</v>
      </c>
      <c r="I5760" s="266">
        <f>YEAR(J5760)</f>
        <v>2023</v>
      </c>
      <c r="J5760" s="267">
        <v>45008</v>
      </c>
      <c r="K5760" s="267">
        <f>J5760+1</f>
        <v>45009</v>
      </c>
      <c r="L5760" s="266">
        <f>IF(M5760&lt;=365,1,2)</f>
        <v>1</v>
      </c>
      <c r="M5760" s="266">
        <f>IF(K5760&lt;$C$1,$C$2-$C$1+1,$C$2-K5760+1)</f>
        <v>38</v>
      </c>
      <c r="N5760" s="268">
        <f>M5760/365</f>
        <v>0.10410958904109589</v>
      </c>
      <c r="O5760" s="269">
        <f>'Data and Parameter'!$E$4*'Data and Parameter'!$E$5*('Data and Parameter'!$E$6+'Data and Parameter'!$E$7)*'Data and Parameter'!$E$19*'Data and Parameter'!$E$14*'ER calculations'!N5760</f>
        <v>0.53905333080220053</v>
      </c>
    </row>
    <row r="5761" spans="1:15" ht="15">
      <c r="A5761" s="284">
        <v>5757</v>
      </c>
      <c r="B5761" s="287"/>
      <c r="C5761" s="287"/>
      <c r="D5761" s="284" t="s">
        <v>1054</v>
      </c>
      <c r="E5761" s="287"/>
      <c r="F5761" s="285" t="s">
        <v>5882</v>
      </c>
      <c r="G5761" s="266" t="s">
        <v>121</v>
      </c>
      <c r="H5761" s="266">
        <f>IF(G5761="Traditional Stove",0.1,0.2)</f>
        <v>0.1</v>
      </c>
      <c r="I5761" s="266">
        <f>YEAR(J5761)</f>
        <v>2023</v>
      </c>
      <c r="J5761" s="267">
        <v>45008</v>
      </c>
      <c r="K5761" s="267">
        <f>J5761+1</f>
        <v>45009</v>
      </c>
      <c r="L5761" s="266">
        <f>IF(M5761&lt;=365,1,2)</f>
        <v>1</v>
      </c>
      <c r="M5761" s="266">
        <f>IF(K5761&lt;$C$1,$C$2-$C$1+1,$C$2-K5761+1)</f>
        <v>38</v>
      </c>
      <c r="N5761" s="268">
        <f>M5761/365</f>
        <v>0.10410958904109589</v>
      </c>
      <c r="O5761" s="269">
        <f>'Data and Parameter'!$E$4*'Data and Parameter'!$E$5*('Data and Parameter'!$E$6+'Data and Parameter'!$E$7)*'Data and Parameter'!$E$19*'Data and Parameter'!$E$14*'ER calculations'!N5761</f>
        <v>0.53905333080220053</v>
      </c>
    </row>
    <row r="5762" spans="1:15" ht="15">
      <c r="A5762" s="284">
        <v>5758</v>
      </c>
      <c r="B5762" s="287"/>
      <c r="C5762" s="287"/>
      <c r="D5762" s="284" t="s">
        <v>1054</v>
      </c>
      <c r="E5762" s="287"/>
      <c r="F5762" s="285" t="s">
        <v>5883</v>
      </c>
      <c r="G5762" s="266" t="s">
        <v>121</v>
      </c>
      <c r="H5762" s="266">
        <f>IF(G5762="Traditional Stove",0.1,0.2)</f>
        <v>0.1</v>
      </c>
      <c r="I5762" s="266">
        <f>YEAR(J5762)</f>
        <v>2023</v>
      </c>
      <c r="J5762" s="267">
        <v>45008</v>
      </c>
      <c r="K5762" s="267">
        <f>J5762+1</f>
        <v>45009</v>
      </c>
      <c r="L5762" s="266">
        <f>IF(M5762&lt;=365,1,2)</f>
        <v>1</v>
      </c>
      <c r="M5762" s="266">
        <f>IF(K5762&lt;$C$1,$C$2-$C$1+1,$C$2-K5762+1)</f>
        <v>38</v>
      </c>
      <c r="N5762" s="268">
        <f>M5762/365</f>
        <v>0.10410958904109589</v>
      </c>
      <c r="O5762" s="269">
        <f>'Data and Parameter'!$E$4*'Data and Parameter'!$E$5*('Data and Parameter'!$E$6+'Data and Parameter'!$E$7)*'Data and Parameter'!$E$19*'Data and Parameter'!$E$14*'ER calculations'!N5762</f>
        <v>0.53905333080220053</v>
      </c>
    </row>
    <row r="5763" spans="1:15" ht="15">
      <c r="A5763" s="284">
        <v>5759</v>
      </c>
      <c r="B5763" s="287"/>
      <c r="C5763" s="287"/>
      <c r="D5763" s="284" t="s">
        <v>1054</v>
      </c>
      <c r="E5763" s="287"/>
      <c r="F5763" s="285" t="s">
        <v>5884</v>
      </c>
      <c r="G5763" s="266" t="s">
        <v>121</v>
      </c>
      <c r="H5763" s="266">
        <f>IF(G5763="Traditional Stove",0.1,0.2)</f>
        <v>0.1</v>
      </c>
      <c r="I5763" s="266">
        <f>YEAR(J5763)</f>
        <v>2023</v>
      </c>
      <c r="J5763" s="267">
        <v>45008</v>
      </c>
      <c r="K5763" s="267">
        <f>J5763+1</f>
        <v>45009</v>
      </c>
      <c r="L5763" s="266">
        <f>IF(M5763&lt;=365,1,2)</f>
        <v>1</v>
      </c>
      <c r="M5763" s="266">
        <f>IF(K5763&lt;$C$1,$C$2-$C$1+1,$C$2-K5763+1)</f>
        <v>38</v>
      </c>
      <c r="N5763" s="268">
        <f>M5763/365</f>
        <v>0.10410958904109589</v>
      </c>
      <c r="O5763" s="269">
        <f>'Data and Parameter'!$E$4*'Data and Parameter'!$E$5*('Data and Parameter'!$E$6+'Data and Parameter'!$E$7)*'Data and Parameter'!$E$19*'Data and Parameter'!$E$14*'ER calculations'!N5763</f>
        <v>0.53905333080220053</v>
      </c>
    </row>
    <row r="5764" spans="1:15" ht="15">
      <c r="A5764" s="284">
        <v>5760</v>
      </c>
      <c r="B5764" s="287"/>
      <c r="C5764" s="287"/>
      <c r="D5764" s="284" t="s">
        <v>1054</v>
      </c>
      <c r="E5764" s="287"/>
      <c r="F5764" s="285" t="s">
        <v>5885</v>
      </c>
      <c r="G5764" s="266" t="s">
        <v>121</v>
      </c>
      <c r="H5764" s="266">
        <f>IF(G5764="Traditional Stove",0.1,0.2)</f>
        <v>0.1</v>
      </c>
      <c r="I5764" s="266">
        <f>YEAR(J5764)</f>
        <v>2023</v>
      </c>
      <c r="J5764" s="267">
        <v>45008</v>
      </c>
      <c r="K5764" s="267">
        <f>J5764+1</f>
        <v>45009</v>
      </c>
      <c r="L5764" s="266">
        <f>IF(M5764&lt;=365,1,2)</f>
        <v>1</v>
      </c>
      <c r="M5764" s="266">
        <f>IF(K5764&lt;$C$1,$C$2-$C$1+1,$C$2-K5764+1)</f>
        <v>38</v>
      </c>
      <c r="N5764" s="268">
        <f>M5764/365</f>
        <v>0.10410958904109589</v>
      </c>
      <c r="O5764" s="269">
        <f>'Data and Parameter'!$E$4*'Data and Parameter'!$E$5*('Data and Parameter'!$E$6+'Data and Parameter'!$E$7)*'Data and Parameter'!$E$19*'Data and Parameter'!$E$14*'ER calculations'!N5764</f>
        <v>0.53905333080220053</v>
      </c>
    </row>
    <row r="5765" spans="1:15" ht="15">
      <c r="A5765" s="284">
        <v>5761</v>
      </c>
      <c r="B5765" s="287"/>
      <c r="C5765" s="287"/>
      <c r="D5765" s="284" t="s">
        <v>1054</v>
      </c>
      <c r="E5765" s="287"/>
      <c r="F5765" s="285" t="s">
        <v>5886</v>
      </c>
      <c r="G5765" s="266" t="s">
        <v>121</v>
      </c>
      <c r="H5765" s="266">
        <f>IF(G5765="Traditional Stove",0.1,0.2)</f>
        <v>0.1</v>
      </c>
      <c r="I5765" s="266">
        <f>YEAR(J5765)</f>
        <v>2023</v>
      </c>
      <c r="J5765" s="267">
        <v>45008</v>
      </c>
      <c r="K5765" s="267">
        <f>J5765+1</f>
        <v>45009</v>
      </c>
      <c r="L5765" s="266">
        <f>IF(M5765&lt;=365,1,2)</f>
        <v>1</v>
      </c>
      <c r="M5765" s="266">
        <f>IF(K5765&lt;$C$1,$C$2-$C$1+1,$C$2-K5765+1)</f>
        <v>38</v>
      </c>
      <c r="N5765" s="268">
        <f>M5765/365</f>
        <v>0.10410958904109589</v>
      </c>
      <c r="O5765" s="269">
        <f>'Data and Parameter'!$E$4*'Data and Parameter'!$E$5*('Data and Parameter'!$E$6+'Data and Parameter'!$E$7)*'Data and Parameter'!$E$19*'Data and Parameter'!$E$14*'ER calculations'!N5765</f>
        <v>0.53905333080220053</v>
      </c>
    </row>
    <row r="5766" spans="1:15" ht="15">
      <c r="A5766" s="284">
        <v>5762</v>
      </c>
      <c r="B5766" s="287"/>
      <c r="C5766" s="287"/>
      <c r="D5766" s="284" t="s">
        <v>1054</v>
      </c>
      <c r="E5766" s="287"/>
      <c r="F5766" s="285" t="s">
        <v>5887</v>
      </c>
      <c r="G5766" s="266" t="s">
        <v>121</v>
      </c>
      <c r="H5766" s="266">
        <f>IF(G5766="Traditional Stove",0.1,0.2)</f>
        <v>0.1</v>
      </c>
      <c r="I5766" s="266">
        <f>YEAR(J5766)</f>
        <v>2023</v>
      </c>
      <c r="J5766" s="267">
        <v>45008</v>
      </c>
      <c r="K5766" s="267">
        <f>J5766+1</f>
        <v>45009</v>
      </c>
      <c r="L5766" s="266">
        <f>IF(M5766&lt;=365,1,2)</f>
        <v>1</v>
      </c>
      <c r="M5766" s="266">
        <f>IF(K5766&lt;$C$1,$C$2-$C$1+1,$C$2-K5766+1)</f>
        <v>38</v>
      </c>
      <c r="N5766" s="268">
        <f>M5766/365</f>
        <v>0.10410958904109589</v>
      </c>
      <c r="O5766" s="269">
        <f>'Data and Parameter'!$E$4*'Data and Parameter'!$E$5*('Data and Parameter'!$E$6+'Data and Parameter'!$E$7)*'Data and Parameter'!$E$19*'Data and Parameter'!$E$14*'ER calculations'!N5766</f>
        <v>0.53905333080220053</v>
      </c>
    </row>
    <row r="5767" spans="1:15" ht="15">
      <c r="A5767" s="284">
        <v>5763</v>
      </c>
      <c r="B5767" s="287"/>
      <c r="C5767" s="287"/>
      <c r="D5767" s="284" t="s">
        <v>119</v>
      </c>
      <c r="E5767" s="287"/>
      <c r="F5767" s="285" t="s">
        <v>5888</v>
      </c>
      <c r="G5767" s="266" t="s">
        <v>121</v>
      </c>
      <c r="H5767" s="266">
        <f>IF(G5767="Traditional Stove",0.1,0.2)</f>
        <v>0.1</v>
      </c>
      <c r="I5767" s="266">
        <f>YEAR(J5767)</f>
        <v>2023</v>
      </c>
      <c r="J5767" s="267">
        <v>44980</v>
      </c>
      <c r="K5767" s="267">
        <f>J5767+1</f>
        <v>44981</v>
      </c>
      <c r="L5767" s="266">
        <f>IF(M5767&lt;=365,1,2)</f>
        <v>1</v>
      </c>
      <c r="M5767" s="266">
        <f>IF(K5767&lt;$C$1,$C$2-$C$1+1,$C$2-K5767+1)</f>
        <v>66</v>
      </c>
      <c r="N5767" s="268">
        <f>M5767/365</f>
        <v>0.18082191780821918</v>
      </c>
      <c r="O5767" s="269">
        <f>'Data and Parameter'!$E$4*'Data and Parameter'!$E$5*('Data and Parameter'!$E$6+'Data and Parameter'!$E$7)*'Data and Parameter'!$E$19*'Data and Parameter'!$E$14*'ER calculations'!N5767</f>
        <v>0.93625052191961144</v>
      </c>
    </row>
    <row r="5768" spans="1:15" ht="15">
      <c r="A5768" s="284">
        <v>5764</v>
      </c>
      <c r="B5768" s="287"/>
      <c r="C5768" s="287"/>
      <c r="D5768" s="284" t="s">
        <v>119</v>
      </c>
      <c r="E5768" s="287"/>
      <c r="F5768" s="285" t="s">
        <v>5889</v>
      </c>
      <c r="G5768" s="266" t="s">
        <v>121</v>
      </c>
      <c r="H5768" s="266">
        <f>IF(G5768="Traditional Stove",0.1,0.2)</f>
        <v>0.1</v>
      </c>
      <c r="I5768" s="266">
        <f>YEAR(J5768)</f>
        <v>2023</v>
      </c>
      <c r="J5768" s="267">
        <v>44979</v>
      </c>
      <c r="K5768" s="267">
        <f>J5768+1</f>
        <v>44980</v>
      </c>
      <c r="L5768" s="266">
        <f>IF(M5768&lt;=365,1,2)</f>
        <v>1</v>
      </c>
      <c r="M5768" s="266">
        <f>IF(K5768&lt;$C$1,$C$2-$C$1+1,$C$2-K5768+1)</f>
        <v>67</v>
      </c>
      <c r="N5768" s="268">
        <f>M5768/365</f>
        <v>0.18356164383561643</v>
      </c>
      <c r="O5768" s="269">
        <f>'Data and Parameter'!$E$4*'Data and Parameter'!$E$5*('Data and Parameter'!$E$6+'Data and Parameter'!$E$7)*'Data and Parameter'!$E$19*'Data and Parameter'!$E$14*'ER calculations'!N5768</f>
        <v>0.95043613588809039</v>
      </c>
    </row>
    <row r="5769" spans="1:15" ht="15">
      <c r="A5769" s="284">
        <v>5765</v>
      </c>
      <c r="B5769" s="287"/>
      <c r="C5769" s="287"/>
      <c r="D5769" s="284" t="s">
        <v>119</v>
      </c>
      <c r="E5769" s="287"/>
      <c r="F5769" s="285" t="s">
        <v>5890</v>
      </c>
      <c r="G5769" s="266" t="s">
        <v>121</v>
      </c>
      <c r="H5769" s="266">
        <f>IF(G5769="Traditional Stove",0.1,0.2)</f>
        <v>0.1</v>
      </c>
      <c r="I5769" s="266">
        <f>YEAR(J5769)</f>
        <v>2023</v>
      </c>
      <c r="J5769" s="267">
        <v>44979</v>
      </c>
      <c r="K5769" s="267">
        <f>J5769+1</f>
        <v>44980</v>
      </c>
      <c r="L5769" s="266">
        <f>IF(M5769&lt;=365,1,2)</f>
        <v>1</v>
      </c>
      <c r="M5769" s="266">
        <f>IF(K5769&lt;$C$1,$C$2-$C$1+1,$C$2-K5769+1)</f>
        <v>67</v>
      </c>
      <c r="N5769" s="268">
        <f>M5769/365</f>
        <v>0.18356164383561643</v>
      </c>
      <c r="O5769" s="269">
        <f>'Data and Parameter'!$E$4*'Data and Parameter'!$E$5*('Data and Parameter'!$E$6+'Data and Parameter'!$E$7)*'Data and Parameter'!$E$19*'Data and Parameter'!$E$14*'ER calculations'!N5769</f>
        <v>0.95043613588809039</v>
      </c>
    </row>
    <row r="5770" spans="1:15" ht="15">
      <c r="A5770" s="284">
        <v>5766</v>
      </c>
      <c r="B5770" s="287"/>
      <c r="C5770" s="287"/>
      <c r="D5770" s="284" t="s">
        <v>119</v>
      </c>
      <c r="E5770" s="287"/>
      <c r="F5770" s="285" t="s">
        <v>5891</v>
      </c>
      <c r="G5770" s="266" t="s">
        <v>121</v>
      </c>
      <c r="H5770" s="266">
        <f>IF(G5770="Traditional Stove",0.1,0.2)</f>
        <v>0.1</v>
      </c>
      <c r="I5770" s="266">
        <f>YEAR(J5770)</f>
        <v>2023</v>
      </c>
      <c r="J5770" s="267">
        <v>44978</v>
      </c>
      <c r="K5770" s="267">
        <f>J5770+1</f>
        <v>44979</v>
      </c>
      <c r="L5770" s="266">
        <f>IF(M5770&lt;=365,1,2)</f>
        <v>1</v>
      </c>
      <c r="M5770" s="266">
        <f>IF(K5770&lt;$C$1,$C$2-$C$1+1,$C$2-K5770+1)</f>
        <v>68</v>
      </c>
      <c r="N5770" s="268">
        <f>M5770/365</f>
        <v>0.18630136986301371</v>
      </c>
      <c r="O5770" s="269">
        <f>'Data and Parameter'!$E$4*'Data and Parameter'!$E$5*('Data and Parameter'!$E$6+'Data and Parameter'!$E$7)*'Data and Parameter'!$E$19*'Data and Parameter'!$E$14*'ER calculations'!N5770</f>
        <v>0.96462174985656934</v>
      </c>
    </row>
    <row r="5771" spans="1:15" ht="15">
      <c r="A5771" s="284">
        <v>5767</v>
      </c>
      <c r="B5771" s="287"/>
      <c r="C5771" s="287"/>
      <c r="D5771" s="284" t="s">
        <v>119</v>
      </c>
      <c r="E5771" s="287"/>
      <c r="F5771" s="285" t="s">
        <v>5892</v>
      </c>
      <c r="G5771" s="266" t="s">
        <v>121</v>
      </c>
      <c r="H5771" s="266">
        <f>IF(G5771="Traditional Stove",0.1,0.2)</f>
        <v>0.1</v>
      </c>
      <c r="I5771" s="266">
        <f>YEAR(J5771)</f>
        <v>2023</v>
      </c>
      <c r="J5771" s="267">
        <v>44978</v>
      </c>
      <c r="K5771" s="267">
        <f>J5771+1</f>
        <v>44979</v>
      </c>
      <c r="L5771" s="266">
        <f>IF(M5771&lt;=365,1,2)</f>
        <v>1</v>
      </c>
      <c r="M5771" s="266">
        <f>IF(K5771&lt;$C$1,$C$2-$C$1+1,$C$2-K5771+1)</f>
        <v>68</v>
      </c>
      <c r="N5771" s="268">
        <f>M5771/365</f>
        <v>0.18630136986301371</v>
      </c>
      <c r="O5771" s="269">
        <f>'Data and Parameter'!$E$4*'Data and Parameter'!$E$5*('Data and Parameter'!$E$6+'Data and Parameter'!$E$7)*'Data and Parameter'!$E$19*'Data and Parameter'!$E$14*'ER calculations'!N5771</f>
        <v>0.96462174985656934</v>
      </c>
    </row>
    <row r="5772" spans="1:15" ht="15">
      <c r="A5772" s="284">
        <v>5768</v>
      </c>
      <c r="B5772" s="287"/>
      <c r="C5772" s="287"/>
      <c r="D5772" s="284" t="s">
        <v>119</v>
      </c>
      <c r="E5772" s="287"/>
      <c r="F5772" s="285" t="s">
        <v>5893</v>
      </c>
      <c r="G5772" s="266" t="s">
        <v>121</v>
      </c>
      <c r="H5772" s="266">
        <f>IF(G5772="Traditional Stove",0.1,0.2)</f>
        <v>0.1</v>
      </c>
      <c r="I5772" s="266">
        <f>YEAR(J5772)</f>
        <v>2023</v>
      </c>
      <c r="J5772" s="267">
        <v>44978</v>
      </c>
      <c r="K5772" s="267">
        <f>J5772+1</f>
        <v>44979</v>
      </c>
      <c r="L5772" s="266">
        <f>IF(M5772&lt;=365,1,2)</f>
        <v>1</v>
      </c>
      <c r="M5772" s="266">
        <f>IF(K5772&lt;$C$1,$C$2-$C$1+1,$C$2-K5772+1)</f>
        <v>68</v>
      </c>
      <c r="N5772" s="268">
        <f>M5772/365</f>
        <v>0.18630136986301371</v>
      </c>
      <c r="O5772" s="269">
        <f>'Data and Parameter'!$E$4*'Data and Parameter'!$E$5*('Data and Parameter'!$E$6+'Data and Parameter'!$E$7)*'Data and Parameter'!$E$19*'Data and Parameter'!$E$14*'ER calculations'!N5772</f>
        <v>0.96462174985656934</v>
      </c>
    </row>
    <row r="5773" spans="1:15" ht="15">
      <c r="A5773" s="284">
        <v>5769</v>
      </c>
      <c r="B5773" s="287"/>
      <c r="C5773" s="287"/>
      <c r="D5773" s="284" t="s">
        <v>119</v>
      </c>
      <c r="E5773" s="287"/>
      <c r="F5773" s="285" t="s">
        <v>5894</v>
      </c>
      <c r="G5773" s="266" t="s">
        <v>121</v>
      </c>
      <c r="H5773" s="266">
        <f>IF(G5773="Traditional Stove",0.1,0.2)</f>
        <v>0.1</v>
      </c>
      <c r="I5773" s="266">
        <f>YEAR(J5773)</f>
        <v>2023</v>
      </c>
      <c r="J5773" s="267">
        <v>45005</v>
      </c>
      <c r="K5773" s="267">
        <f>J5773+1</f>
        <v>45006</v>
      </c>
      <c r="L5773" s="266">
        <f>IF(M5773&lt;=365,1,2)</f>
        <v>1</v>
      </c>
      <c r="M5773" s="266">
        <f>IF(K5773&lt;$C$1,$C$2-$C$1+1,$C$2-K5773+1)</f>
        <v>41</v>
      </c>
      <c r="N5773" s="268">
        <f>M5773/365</f>
        <v>0.11232876712328767</v>
      </c>
      <c r="O5773" s="269">
        <f>'Data and Parameter'!$E$4*'Data and Parameter'!$E$5*('Data and Parameter'!$E$6+'Data and Parameter'!$E$7)*'Data and Parameter'!$E$19*'Data and Parameter'!$E$14*'ER calculations'!N5773</f>
        <v>0.58161017270763737</v>
      </c>
    </row>
    <row r="5774" spans="1:15" ht="15">
      <c r="A5774" s="284">
        <v>5770</v>
      </c>
      <c r="B5774" s="287"/>
      <c r="C5774" s="287"/>
      <c r="D5774" s="284" t="s">
        <v>119</v>
      </c>
      <c r="E5774" s="287"/>
      <c r="F5774" s="285" t="s">
        <v>5895</v>
      </c>
      <c r="G5774" s="266" t="s">
        <v>121</v>
      </c>
      <c r="H5774" s="266">
        <f>IF(G5774="Traditional Stove",0.1,0.2)</f>
        <v>0.1</v>
      </c>
      <c r="I5774" s="266">
        <f>YEAR(J5774)</f>
        <v>2023</v>
      </c>
      <c r="J5774" s="267">
        <v>44968</v>
      </c>
      <c r="K5774" s="267">
        <f>J5774+1</f>
        <v>44969</v>
      </c>
      <c r="L5774" s="266">
        <f>IF(M5774&lt;=365,1,2)</f>
        <v>1</v>
      </c>
      <c r="M5774" s="266">
        <f>IF(K5774&lt;$C$1,$C$2-$C$1+1,$C$2-K5774+1)</f>
        <v>78</v>
      </c>
      <c r="N5774" s="268">
        <f>M5774/365</f>
        <v>0.21369863013698631</v>
      </c>
      <c r="O5774" s="269">
        <f>'Data and Parameter'!$E$4*'Data and Parameter'!$E$5*('Data and Parameter'!$E$6+'Data and Parameter'!$E$7)*'Data and Parameter'!$E$19*'Data and Parameter'!$E$14*'ER calculations'!N5774</f>
        <v>1.1064778895413589</v>
      </c>
    </row>
    <row r="5775" spans="1:15" ht="15">
      <c r="A5775" s="284">
        <v>5771</v>
      </c>
      <c r="B5775" s="287"/>
      <c r="C5775" s="287"/>
      <c r="D5775" s="284" t="s">
        <v>119</v>
      </c>
      <c r="E5775" s="287"/>
      <c r="F5775" s="285" t="s">
        <v>5896</v>
      </c>
      <c r="G5775" s="266" t="s">
        <v>121</v>
      </c>
      <c r="H5775" s="266">
        <f>IF(G5775="Traditional Stove",0.1,0.2)</f>
        <v>0.1</v>
      </c>
      <c r="I5775" s="266">
        <f>YEAR(J5775)</f>
        <v>2023</v>
      </c>
      <c r="J5775" s="267">
        <v>45012</v>
      </c>
      <c r="K5775" s="267">
        <f>J5775+1</f>
        <v>45013</v>
      </c>
      <c r="L5775" s="266">
        <f>IF(M5775&lt;=365,1,2)</f>
        <v>1</v>
      </c>
      <c r="M5775" s="266">
        <f>IF(K5775&lt;$C$1,$C$2-$C$1+1,$C$2-K5775+1)</f>
        <v>34</v>
      </c>
      <c r="N5775" s="268">
        <f>M5775/365</f>
        <v>9.3150684931506855E-2</v>
      </c>
      <c r="O5775" s="269">
        <f>'Data and Parameter'!$E$4*'Data and Parameter'!$E$5*('Data and Parameter'!$E$6+'Data and Parameter'!$E$7)*'Data and Parameter'!$E$19*'Data and Parameter'!$E$14*'ER calculations'!N5775</f>
        <v>0.48231087492828467</v>
      </c>
    </row>
    <row r="5776" spans="1:15" ht="15">
      <c r="A5776" s="284">
        <v>5772</v>
      </c>
      <c r="B5776" s="287"/>
      <c r="C5776" s="287"/>
      <c r="D5776" s="284" t="s">
        <v>119</v>
      </c>
      <c r="E5776" s="287"/>
      <c r="F5776" s="285" t="s">
        <v>5897</v>
      </c>
      <c r="G5776" s="266" t="s">
        <v>121</v>
      </c>
      <c r="H5776" s="266">
        <f>IF(G5776="Traditional Stove",0.1,0.2)</f>
        <v>0.1</v>
      </c>
      <c r="I5776" s="266">
        <f>YEAR(J5776)</f>
        <v>2023</v>
      </c>
      <c r="J5776" s="267">
        <v>45012</v>
      </c>
      <c r="K5776" s="267">
        <f>J5776+1</f>
        <v>45013</v>
      </c>
      <c r="L5776" s="266">
        <f>IF(M5776&lt;=365,1,2)</f>
        <v>1</v>
      </c>
      <c r="M5776" s="266">
        <f>IF(K5776&lt;$C$1,$C$2-$C$1+1,$C$2-K5776+1)</f>
        <v>34</v>
      </c>
      <c r="N5776" s="268">
        <f>M5776/365</f>
        <v>9.3150684931506855E-2</v>
      </c>
      <c r="O5776" s="269">
        <f>'Data and Parameter'!$E$4*'Data and Parameter'!$E$5*('Data and Parameter'!$E$6+'Data and Parameter'!$E$7)*'Data and Parameter'!$E$19*'Data and Parameter'!$E$14*'ER calculations'!N5776</f>
        <v>0.48231087492828467</v>
      </c>
    </row>
    <row r="5777" spans="1:15" ht="15">
      <c r="A5777" s="284">
        <v>5773</v>
      </c>
      <c r="B5777" s="287"/>
      <c r="C5777" s="287"/>
      <c r="D5777" s="284" t="s">
        <v>119</v>
      </c>
      <c r="E5777" s="287"/>
      <c r="F5777" s="285" t="s">
        <v>5898</v>
      </c>
      <c r="G5777" s="266" t="s">
        <v>121</v>
      </c>
      <c r="H5777" s="266">
        <f>IF(G5777="Traditional Stove",0.1,0.2)</f>
        <v>0.1</v>
      </c>
      <c r="I5777" s="266">
        <f>YEAR(J5777)</f>
        <v>2023</v>
      </c>
      <c r="J5777" s="267">
        <v>45012</v>
      </c>
      <c r="K5777" s="267">
        <f>J5777+1</f>
        <v>45013</v>
      </c>
      <c r="L5777" s="266">
        <f>IF(M5777&lt;=365,1,2)</f>
        <v>1</v>
      </c>
      <c r="M5777" s="266">
        <f>IF(K5777&lt;$C$1,$C$2-$C$1+1,$C$2-K5777+1)</f>
        <v>34</v>
      </c>
      <c r="N5777" s="268">
        <f>M5777/365</f>
        <v>9.3150684931506855E-2</v>
      </c>
      <c r="O5777" s="269">
        <f>'Data and Parameter'!$E$4*'Data and Parameter'!$E$5*('Data and Parameter'!$E$6+'Data and Parameter'!$E$7)*'Data and Parameter'!$E$19*'Data and Parameter'!$E$14*'ER calculations'!N5777</f>
        <v>0.48231087492828467</v>
      </c>
    </row>
    <row r="5778" spans="1:15" ht="15">
      <c r="A5778" s="284">
        <v>5774</v>
      </c>
      <c r="B5778" s="287"/>
      <c r="C5778" s="287"/>
      <c r="D5778" s="284" t="s">
        <v>119</v>
      </c>
      <c r="E5778" s="287"/>
      <c r="F5778" s="285" t="s">
        <v>5899</v>
      </c>
      <c r="G5778" s="266" t="s">
        <v>121</v>
      </c>
      <c r="H5778" s="266">
        <f>IF(G5778="Traditional Stove",0.1,0.2)</f>
        <v>0.1</v>
      </c>
      <c r="I5778" s="266">
        <f>YEAR(J5778)</f>
        <v>2023</v>
      </c>
      <c r="J5778" s="267">
        <v>45012</v>
      </c>
      <c r="K5778" s="267">
        <f>J5778+1</f>
        <v>45013</v>
      </c>
      <c r="L5778" s="266">
        <f>IF(M5778&lt;=365,1,2)</f>
        <v>1</v>
      </c>
      <c r="M5778" s="266">
        <f>IF(K5778&lt;$C$1,$C$2-$C$1+1,$C$2-K5778+1)</f>
        <v>34</v>
      </c>
      <c r="N5778" s="268">
        <f>M5778/365</f>
        <v>9.3150684931506855E-2</v>
      </c>
      <c r="O5778" s="269">
        <f>'Data and Parameter'!$E$4*'Data and Parameter'!$E$5*('Data and Parameter'!$E$6+'Data and Parameter'!$E$7)*'Data and Parameter'!$E$19*'Data and Parameter'!$E$14*'ER calculations'!N5778</f>
        <v>0.48231087492828467</v>
      </c>
    </row>
    <row r="5779" spans="1:15" ht="15">
      <c r="A5779" s="284">
        <v>5775</v>
      </c>
      <c r="B5779" s="287"/>
      <c r="C5779" s="287"/>
      <c r="D5779" s="284" t="s">
        <v>119</v>
      </c>
      <c r="E5779" s="287"/>
      <c r="F5779" s="285" t="s">
        <v>5900</v>
      </c>
      <c r="G5779" s="266" t="s">
        <v>121</v>
      </c>
      <c r="H5779" s="266">
        <f>IF(G5779="Traditional Stove",0.1,0.2)</f>
        <v>0.1</v>
      </c>
      <c r="I5779" s="266">
        <f>YEAR(J5779)</f>
        <v>2023</v>
      </c>
      <c r="J5779" s="267">
        <v>45012</v>
      </c>
      <c r="K5779" s="267">
        <f>J5779+1</f>
        <v>45013</v>
      </c>
      <c r="L5779" s="266">
        <f>IF(M5779&lt;=365,1,2)</f>
        <v>1</v>
      </c>
      <c r="M5779" s="266">
        <f>IF(K5779&lt;$C$1,$C$2-$C$1+1,$C$2-K5779+1)</f>
        <v>34</v>
      </c>
      <c r="N5779" s="268">
        <f>M5779/365</f>
        <v>9.3150684931506855E-2</v>
      </c>
      <c r="O5779" s="269">
        <f>'Data and Parameter'!$E$4*'Data and Parameter'!$E$5*('Data and Parameter'!$E$6+'Data and Parameter'!$E$7)*'Data and Parameter'!$E$19*'Data and Parameter'!$E$14*'ER calculations'!N5779</f>
        <v>0.48231087492828467</v>
      </c>
    </row>
    <row r="5780" spans="1:15" ht="15">
      <c r="A5780" s="284">
        <v>5776</v>
      </c>
      <c r="B5780" s="287"/>
      <c r="C5780" s="287"/>
      <c r="D5780" s="284" t="s">
        <v>1054</v>
      </c>
      <c r="E5780" s="287"/>
      <c r="F5780" s="285" t="s">
        <v>5901</v>
      </c>
      <c r="G5780" s="266" t="s">
        <v>121</v>
      </c>
      <c r="H5780" s="266">
        <f>IF(G5780="Traditional Stove",0.1,0.2)</f>
        <v>0.1</v>
      </c>
      <c r="I5780" s="266">
        <f>YEAR(J5780)</f>
        <v>2023</v>
      </c>
      <c r="J5780" s="267">
        <v>45008</v>
      </c>
      <c r="K5780" s="267">
        <f>J5780+1</f>
        <v>45009</v>
      </c>
      <c r="L5780" s="266">
        <f>IF(M5780&lt;=365,1,2)</f>
        <v>1</v>
      </c>
      <c r="M5780" s="266">
        <f>IF(K5780&lt;$C$1,$C$2-$C$1+1,$C$2-K5780+1)</f>
        <v>38</v>
      </c>
      <c r="N5780" s="268">
        <f>M5780/365</f>
        <v>0.10410958904109589</v>
      </c>
      <c r="O5780" s="269">
        <f>'Data and Parameter'!$E$4*'Data and Parameter'!$E$5*('Data and Parameter'!$E$6+'Data and Parameter'!$E$7)*'Data and Parameter'!$E$19*'Data and Parameter'!$E$14*'ER calculations'!N5780</f>
        <v>0.53905333080220053</v>
      </c>
    </row>
    <row r="5781" spans="1:15" ht="15">
      <c r="A5781" s="284">
        <v>5777</v>
      </c>
      <c r="B5781" s="287"/>
      <c r="C5781" s="287"/>
      <c r="D5781" s="284" t="s">
        <v>119</v>
      </c>
      <c r="E5781" s="287"/>
      <c r="F5781" s="285" t="s">
        <v>5902</v>
      </c>
      <c r="G5781" s="266" t="s">
        <v>121</v>
      </c>
      <c r="H5781" s="266">
        <f>IF(G5781="Traditional Stove",0.1,0.2)</f>
        <v>0.1</v>
      </c>
      <c r="I5781" s="266">
        <f>YEAR(J5781)</f>
        <v>2023</v>
      </c>
      <c r="J5781" s="267">
        <v>45012</v>
      </c>
      <c r="K5781" s="267">
        <f>J5781+1</f>
        <v>45013</v>
      </c>
      <c r="L5781" s="266">
        <f>IF(M5781&lt;=365,1,2)</f>
        <v>1</v>
      </c>
      <c r="M5781" s="266">
        <f>IF(K5781&lt;$C$1,$C$2-$C$1+1,$C$2-K5781+1)</f>
        <v>34</v>
      </c>
      <c r="N5781" s="268">
        <f>M5781/365</f>
        <v>9.3150684931506855E-2</v>
      </c>
      <c r="O5781" s="269">
        <f>'Data and Parameter'!$E$4*'Data and Parameter'!$E$5*('Data and Parameter'!$E$6+'Data and Parameter'!$E$7)*'Data and Parameter'!$E$19*'Data and Parameter'!$E$14*'ER calculations'!N5781</f>
        <v>0.48231087492828467</v>
      </c>
    </row>
    <row r="5782" spans="1:15" ht="15">
      <c r="A5782" s="284">
        <v>5778</v>
      </c>
      <c r="B5782" s="287"/>
      <c r="C5782" s="287"/>
      <c r="D5782" s="284" t="s">
        <v>119</v>
      </c>
      <c r="E5782" s="287"/>
      <c r="F5782" s="285" t="s">
        <v>5903</v>
      </c>
      <c r="G5782" s="266" t="s">
        <v>121</v>
      </c>
      <c r="H5782" s="266">
        <f>IF(G5782="Traditional Stove",0.1,0.2)</f>
        <v>0.1</v>
      </c>
      <c r="I5782" s="266">
        <f>YEAR(J5782)</f>
        <v>2023</v>
      </c>
      <c r="J5782" s="267">
        <v>45012</v>
      </c>
      <c r="K5782" s="267">
        <f>J5782+1</f>
        <v>45013</v>
      </c>
      <c r="L5782" s="266">
        <f>IF(M5782&lt;=365,1,2)</f>
        <v>1</v>
      </c>
      <c r="M5782" s="266">
        <f>IF(K5782&lt;$C$1,$C$2-$C$1+1,$C$2-K5782+1)</f>
        <v>34</v>
      </c>
      <c r="N5782" s="268">
        <f>M5782/365</f>
        <v>9.3150684931506855E-2</v>
      </c>
      <c r="O5782" s="269">
        <f>'Data and Parameter'!$E$4*'Data and Parameter'!$E$5*('Data and Parameter'!$E$6+'Data and Parameter'!$E$7)*'Data and Parameter'!$E$19*'Data and Parameter'!$E$14*'ER calculations'!N5782</f>
        <v>0.48231087492828467</v>
      </c>
    </row>
    <row r="5783" spans="1:15" ht="15">
      <c r="A5783" s="284">
        <v>5779</v>
      </c>
      <c r="B5783" s="287"/>
      <c r="C5783" s="287"/>
      <c r="D5783" s="284" t="s">
        <v>1054</v>
      </c>
      <c r="E5783" s="287"/>
      <c r="F5783" s="285" t="s">
        <v>5904</v>
      </c>
      <c r="G5783" s="266" t="s">
        <v>121</v>
      </c>
      <c r="H5783" s="266">
        <f>IF(G5783="Traditional Stove",0.1,0.2)</f>
        <v>0.1</v>
      </c>
      <c r="I5783" s="266">
        <f>YEAR(J5783)</f>
        <v>2023</v>
      </c>
      <c r="J5783" s="267">
        <v>45008</v>
      </c>
      <c r="K5783" s="267">
        <f>J5783+1</f>
        <v>45009</v>
      </c>
      <c r="L5783" s="266">
        <f>IF(M5783&lt;=365,1,2)</f>
        <v>1</v>
      </c>
      <c r="M5783" s="266">
        <f>IF(K5783&lt;$C$1,$C$2-$C$1+1,$C$2-K5783+1)</f>
        <v>38</v>
      </c>
      <c r="N5783" s="268">
        <f>M5783/365</f>
        <v>0.10410958904109589</v>
      </c>
      <c r="O5783" s="269">
        <f>'Data and Parameter'!$E$4*'Data and Parameter'!$E$5*('Data and Parameter'!$E$6+'Data and Parameter'!$E$7)*'Data and Parameter'!$E$19*'Data and Parameter'!$E$14*'ER calculations'!N5783</f>
        <v>0.53905333080220053</v>
      </c>
    </row>
    <row r="5784" spans="1:15" ht="15">
      <c r="A5784" s="284">
        <v>5780</v>
      </c>
      <c r="B5784" s="287"/>
      <c r="C5784" s="287"/>
      <c r="D5784" s="284" t="s">
        <v>119</v>
      </c>
      <c r="E5784" s="287"/>
      <c r="F5784" s="285" t="s">
        <v>5905</v>
      </c>
      <c r="G5784" s="266" t="s">
        <v>121</v>
      </c>
      <c r="H5784" s="266">
        <f>IF(G5784="Traditional Stove",0.1,0.2)</f>
        <v>0.1</v>
      </c>
      <c r="I5784" s="266">
        <f>YEAR(J5784)</f>
        <v>2023</v>
      </c>
      <c r="J5784" s="267">
        <v>45012</v>
      </c>
      <c r="K5784" s="267">
        <f>J5784+1</f>
        <v>45013</v>
      </c>
      <c r="L5784" s="266">
        <f>IF(M5784&lt;=365,1,2)</f>
        <v>1</v>
      </c>
      <c r="M5784" s="266">
        <f>IF(K5784&lt;$C$1,$C$2-$C$1+1,$C$2-K5784+1)</f>
        <v>34</v>
      </c>
      <c r="N5784" s="268">
        <f>M5784/365</f>
        <v>9.3150684931506855E-2</v>
      </c>
      <c r="O5784" s="269">
        <f>'Data and Parameter'!$E$4*'Data and Parameter'!$E$5*('Data and Parameter'!$E$6+'Data and Parameter'!$E$7)*'Data and Parameter'!$E$19*'Data and Parameter'!$E$14*'ER calculations'!N5784</f>
        <v>0.48231087492828467</v>
      </c>
    </row>
    <row r="5785" spans="1:15" ht="15">
      <c r="A5785" s="284">
        <v>5781</v>
      </c>
      <c r="B5785" s="287"/>
      <c r="C5785" s="287"/>
      <c r="D5785" s="284" t="s">
        <v>1054</v>
      </c>
      <c r="E5785" s="287"/>
      <c r="F5785" s="285" t="s">
        <v>5906</v>
      </c>
      <c r="G5785" s="266" t="s">
        <v>121</v>
      </c>
      <c r="H5785" s="266">
        <f>IF(G5785="Traditional Stove",0.1,0.2)</f>
        <v>0.1</v>
      </c>
      <c r="I5785" s="266">
        <f>YEAR(J5785)</f>
        <v>2023</v>
      </c>
      <c r="J5785" s="267">
        <v>45008</v>
      </c>
      <c r="K5785" s="267">
        <f>J5785+1</f>
        <v>45009</v>
      </c>
      <c r="L5785" s="266">
        <f>IF(M5785&lt;=365,1,2)</f>
        <v>1</v>
      </c>
      <c r="M5785" s="266">
        <f>IF(K5785&lt;$C$1,$C$2-$C$1+1,$C$2-K5785+1)</f>
        <v>38</v>
      </c>
      <c r="N5785" s="268">
        <f>M5785/365</f>
        <v>0.10410958904109589</v>
      </c>
      <c r="O5785" s="269">
        <f>'Data and Parameter'!$E$4*'Data and Parameter'!$E$5*('Data and Parameter'!$E$6+'Data and Parameter'!$E$7)*'Data and Parameter'!$E$19*'Data and Parameter'!$E$14*'ER calculations'!N5785</f>
        <v>0.53905333080220053</v>
      </c>
    </row>
    <row r="5786" spans="1:15" ht="15">
      <c r="A5786" s="284">
        <v>5782</v>
      </c>
      <c r="B5786" s="287"/>
      <c r="C5786" s="287"/>
      <c r="D5786" s="284" t="s">
        <v>1054</v>
      </c>
      <c r="E5786" s="287"/>
      <c r="F5786" s="285" t="s">
        <v>5907</v>
      </c>
      <c r="G5786" s="266" t="s">
        <v>121</v>
      </c>
      <c r="H5786" s="266">
        <f>IF(G5786="Traditional Stove",0.1,0.2)</f>
        <v>0.1</v>
      </c>
      <c r="I5786" s="266">
        <f>YEAR(J5786)</f>
        <v>2023</v>
      </c>
      <c r="J5786" s="267">
        <v>45008</v>
      </c>
      <c r="K5786" s="267">
        <f>J5786+1</f>
        <v>45009</v>
      </c>
      <c r="L5786" s="266">
        <f>IF(M5786&lt;=365,1,2)</f>
        <v>1</v>
      </c>
      <c r="M5786" s="266">
        <f>IF(K5786&lt;$C$1,$C$2-$C$1+1,$C$2-K5786+1)</f>
        <v>38</v>
      </c>
      <c r="N5786" s="268">
        <f>M5786/365</f>
        <v>0.10410958904109589</v>
      </c>
      <c r="O5786" s="269">
        <f>'Data and Parameter'!$E$4*'Data and Parameter'!$E$5*('Data and Parameter'!$E$6+'Data and Parameter'!$E$7)*'Data and Parameter'!$E$19*'Data and Parameter'!$E$14*'ER calculations'!N5786</f>
        <v>0.53905333080220053</v>
      </c>
    </row>
    <row r="5787" spans="1:15" ht="15">
      <c r="A5787" s="284">
        <v>5783</v>
      </c>
      <c r="B5787" s="287"/>
      <c r="C5787" s="287"/>
      <c r="D5787" s="284" t="s">
        <v>1054</v>
      </c>
      <c r="E5787" s="287"/>
      <c r="F5787" s="285" t="s">
        <v>5908</v>
      </c>
      <c r="G5787" s="266" t="s">
        <v>121</v>
      </c>
      <c r="H5787" s="266">
        <f>IF(G5787="Traditional Stove",0.1,0.2)</f>
        <v>0.1</v>
      </c>
      <c r="I5787" s="266">
        <f>YEAR(J5787)</f>
        <v>2023</v>
      </c>
      <c r="J5787" s="267">
        <v>45008</v>
      </c>
      <c r="K5787" s="267">
        <f>J5787+1</f>
        <v>45009</v>
      </c>
      <c r="L5787" s="266">
        <f>IF(M5787&lt;=365,1,2)</f>
        <v>1</v>
      </c>
      <c r="M5787" s="266">
        <f>IF(K5787&lt;$C$1,$C$2-$C$1+1,$C$2-K5787+1)</f>
        <v>38</v>
      </c>
      <c r="N5787" s="268">
        <f>M5787/365</f>
        <v>0.10410958904109589</v>
      </c>
      <c r="O5787" s="269">
        <f>'Data and Parameter'!$E$4*'Data and Parameter'!$E$5*('Data and Parameter'!$E$6+'Data and Parameter'!$E$7)*'Data and Parameter'!$E$19*'Data and Parameter'!$E$14*'ER calculations'!N5787</f>
        <v>0.53905333080220053</v>
      </c>
    </row>
    <row r="5788" spans="1:15" ht="15">
      <c r="A5788" s="284">
        <v>5784</v>
      </c>
      <c r="B5788" s="287"/>
      <c r="C5788" s="287"/>
      <c r="D5788" s="284" t="s">
        <v>1054</v>
      </c>
      <c r="E5788" s="287"/>
      <c r="F5788" s="285" t="s">
        <v>5909</v>
      </c>
      <c r="G5788" s="266" t="s">
        <v>121</v>
      </c>
      <c r="H5788" s="266">
        <f>IF(G5788="Traditional Stove",0.1,0.2)</f>
        <v>0.1</v>
      </c>
      <c r="I5788" s="266">
        <f>YEAR(J5788)</f>
        <v>2023</v>
      </c>
      <c r="J5788" s="267">
        <v>45008</v>
      </c>
      <c r="K5788" s="267">
        <f>J5788+1</f>
        <v>45009</v>
      </c>
      <c r="L5788" s="266">
        <f>IF(M5788&lt;=365,1,2)</f>
        <v>1</v>
      </c>
      <c r="M5788" s="266">
        <f>IF(K5788&lt;$C$1,$C$2-$C$1+1,$C$2-K5788+1)</f>
        <v>38</v>
      </c>
      <c r="N5788" s="268">
        <f>M5788/365</f>
        <v>0.10410958904109589</v>
      </c>
      <c r="O5788" s="269">
        <f>'Data and Parameter'!$E$4*'Data and Parameter'!$E$5*('Data and Parameter'!$E$6+'Data and Parameter'!$E$7)*'Data and Parameter'!$E$19*'Data and Parameter'!$E$14*'ER calculations'!N5788</f>
        <v>0.53905333080220053</v>
      </c>
    </row>
    <row r="5789" spans="1:15" ht="15">
      <c r="A5789" s="284">
        <v>5785</v>
      </c>
      <c r="B5789" s="287"/>
      <c r="C5789" s="287"/>
      <c r="D5789" s="284" t="s">
        <v>1054</v>
      </c>
      <c r="E5789" s="287"/>
      <c r="F5789" s="285" t="s">
        <v>5910</v>
      </c>
      <c r="G5789" s="266" t="s">
        <v>121</v>
      </c>
      <c r="H5789" s="266">
        <f>IF(G5789="Traditional Stove",0.1,0.2)</f>
        <v>0.1</v>
      </c>
      <c r="I5789" s="266">
        <f>YEAR(J5789)</f>
        <v>2023</v>
      </c>
      <c r="J5789" s="267">
        <v>45008</v>
      </c>
      <c r="K5789" s="267">
        <f>J5789+1</f>
        <v>45009</v>
      </c>
      <c r="L5789" s="266">
        <f>IF(M5789&lt;=365,1,2)</f>
        <v>1</v>
      </c>
      <c r="M5789" s="266">
        <f>IF(K5789&lt;$C$1,$C$2-$C$1+1,$C$2-K5789+1)</f>
        <v>38</v>
      </c>
      <c r="N5789" s="268">
        <f>M5789/365</f>
        <v>0.10410958904109589</v>
      </c>
      <c r="O5789" s="269">
        <f>'Data and Parameter'!$E$4*'Data and Parameter'!$E$5*('Data and Parameter'!$E$6+'Data and Parameter'!$E$7)*'Data and Parameter'!$E$19*'Data and Parameter'!$E$14*'ER calculations'!N5789</f>
        <v>0.53905333080220053</v>
      </c>
    </row>
    <row r="5790" spans="1:15" ht="15">
      <c r="A5790" s="284">
        <v>5786</v>
      </c>
      <c r="B5790" s="287"/>
      <c r="C5790" s="287"/>
      <c r="D5790" s="284" t="s">
        <v>1054</v>
      </c>
      <c r="E5790" s="287"/>
      <c r="F5790" s="285" t="s">
        <v>5911</v>
      </c>
      <c r="G5790" s="266" t="s">
        <v>121</v>
      </c>
      <c r="H5790" s="266">
        <f>IF(G5790="Traditional Stove",0.1,0.2)</f>
        <v>0.1</v>
      </c>
      <c r="I5790" s="266">
        <f>YEAR(J5790)</f>
        <v>2023</v>
      </c>
      <c r="J5790" s="267">
        <v>45008</v>
      </c>
      <c r="K5790" s="267">
        <f>J5790+1</f>
        <v>45009</v>
      </c>
      <c r="L5790" s="266">
        <f>IF(M5790&lt;=365,1,2)</f>
        <v>1</v>
      </c>
      <c r="M5790" s="266">
        <f>IF(K5790&lt;$C$1,$C$2-$C$1+1,$C$2-K5790+1)</f>
        <v>38</v>
      </c>
      <c r="N5790" s="268">
        <f>M5790/365</f>
        <v>0.10410958904109589</v>
      </c>
      <c r="O5790" s="269">
        <f>'Data and Parameter'!$E$4*'Data and Parameter'!$E$5*('Data and Parameter'!$E$6+'Data and Parameter'!$E$7)*'Data and Parameter'!$E$19*'Data and Parameter'!$E$14*'ER calculations'!N5790</f>
        <v>0.53905333080220053</v>
      </c>
    </row>
    <row r="5791" spans="1:15" ht="15">
      <c r="A5791" s="284">
        <v>5787</v>
      </c>
      <c r="B5791" s="287"/>
      <c r="C5791" s="287"/>
      <c r="D5791" s="284" t="s">
        <v>1054</v>
      </c>
      <c r="E5791" s="287"/>
      <c r="F5791" s="285" t="s">
        <v>5912</v>
      </c>
      <c r="G5791" s="266" t="s">
        <v>121</v>
      </c>
      <c r="H5791" s="266">
        <f>IF(G5791="Traditional Stove",0.1,0.2)</f>
        <v>0.1</v>
      </c>
      <c r="I5791" s="266">
        <f>YEAR(J5791)</f>
        <v>2023</v>
      </c>
      <c r="J5791" s="267">
        <v>45008</v>
      </c>
      <c r="K5791" s="267">
        <f>J5791+1</f>
        <v>45009</v>
      </c>
      <c r="L5791" s="266">
        <f>IF(M5791&lt;=365,1,2)</f>
        <v>1</v>
      </c>
      <c r="M5791" s="266">
        <f>IF(K5791&lt;$C$1,$C$2-$C$1+1,$C$2-K5791+1)</f>
        <v>38</v>
      </c>
      <c r="N5791" s="268">
        <f>M5791/365</f>
        <v>0.10410958904109589</v>
      </c>
      <c r="O5791" s="269">
        <f>'Data and Parameter'!$E$4*'Data and Parameter'!$E$5*('Data and Parameter'!$E$6+'Data and Parameter'!$E$7)*'Data and Parameter'!$E$19*'Data and Parameter'!$E$14*'ER calculations'!N5791</f>
        <v>0.53905333080220053</v>
      </c>
    </row>
    <row r="5792" spans="1:15" ht="15">
      <c r="A5792" s="284">
        <v>5788</v>
      </c>
      <c r="B5792" s="287"/>
      <c r="C5792" s="287"/>
      <c r="D5792" s="284" t="s">
        <v>1054</v>
      </c>
      <c r="E5792" s="287"/>
      <c r="F5792" s="285" t="s">
        <v>5913</v>
      </c>
      <c r="G5792" s="266" t="s">
        <v>121</v>
      </c>
      <c r="H5792" s="266">
        <f>IF(G5792="Traditional Stove",0.1,0.2)</f>
        <v>0.1</v>
      </c>
      <c r="I5792" s="266">
        <f>YEAR(J5792)</f>
        <v>2023</v>
      </c>
      <c r="J5792" s="267">
        <v>45008</v>
      </c>
      <c r="K5792" s="267">
        <f>J5792+1</f>
        <v>45009</v>
      </c>
      <c r="L5792" s="266">
        <f>IF(M5792&lt;=365,1,2)</f>
        <v>1</v>
      </c>
      <c r="M5792" s="266">
        <f>IF(K5792&lt;$C$1,$C$2-$C$1+1,$C$2-K5792+1)</f>
        <v>38</v>
      </c>
      <c r="N5792" s="268">
        <f>M5792/365</f>
        <v>0.10410958904109589</v>
      </c>
      <c r="O5792" s="269">
        <f>'Data and Parameter'!$E$4*'Data and Parameter'!$E$5*('Data and Parameter'!$E$6+'Data and Parameter'!$E$7)*'Data and Parameter'!$E$19*'Data and Parameter'!$E$14*'ER calculations'!N5792</f>
        <v>0.53905333080220053</v>
      </c>
    </row>
    <row r="5793" spans="1:15" ht="15">
      <c r="A5793" s="284">
        <v>5789</v>
      </c>
      <c r="B5793" s="287"/>
      <c r="C5793" s="287"/>
      <c r="D5793" s="284" t="s">
        <v>119</v>
      </c>
      <c r="E5793" s="287"/>
      <c r="F5793" s="285" t="s">
        <v>5914</v>
      </c>
      <c r="G5793" s="266" t="s">
        <v>121</v>
      </c>
      <c r="H5793" s="266">
        <f>IF(G5793="Traditional Stove",0.1,0.2)</f>
        <v>0.1</v>
      </c>
      <c r="I5793" s="266">
        <f>YEAR(J5793)</f>
        <v>2023</v>
      </c>
      <c r="J5793" s="267">
        <v>45012</v>
      </c>
      <c r="K5793" s="267">
        <f>J5793+1</f>
        <v>45013</v>
      </c>
      <c r="L5793" s="266">
        <f>IF(M5793&lt;=365,1,2)</f>
        <v>1</v>
      </c>
      <c r="M5793" s="266">
        <f>IF(K5793&lt;$C$1,$C$2-$C$1+1,$C$2-K5793+1)</f>
        <v>34</v>
      </c>
      <c r="N5793" s="268">
        <f>M5793/365</f>
        <v>9.3150684931506855E-2</v>
      </c>
      <c r="O5793" s="269">
        <f>'Data and Parameter'!$E$4*'Data and Parameter'!$E$5*('Data and Parameter'!$E$6+'Data and Parameter'!$E$7)*'Data and Parameter'!$E$19*'Data and Parameter'!$E$14*'ER calculations'!N5793</f>
        <v>0.48231087492828467</v>
      </c>
    </row>
    <row r="5794" spans="1:15" ht="15">
      <c r="A5794" s="284">
        <v>5790</v>
      </c>
      <c r="B5794" s="287"/>
      <c r="C5794" s="287"/>
      <c r="D5794" s="284" t="s">
        <v>1054</v>
      </c>
      <c r="E5794" s="287"/>
      <c r="F5794" s="285" t="s">
        <v>5915</v>
      </c>
      <c r="G5794" s="266" t="s">
        <v>121</v>
      </c>
      <c r="H5794" s="266">
        <f>IF(G5794="Traditional Stove",0.1,0.2)</f>
        <v>0.1</v>
      </c>
      <c r="I5794" s="266">
        <f>YEAR(J5794)</f>
        <v>2023</v>
      </c>
      <c r="J5794" s="267">
        <v>45008</v>
      </c>
      <c r="K5794" s="267">
        <f>J5794+1</f>
        <v>45009</v>
      </c>
      <c r="L5794" s="266">
        <f>IF(M5794&lt;=365,1,2)</f>
        <v>1</v>
      </c>
      <c r="M5794" s="266">
        <f>IF(K5794&lt;$C$1,$C$2-$C$1+1,$C$2-K5794+1)</f>
        <v>38</v>
      </c>
      <c r="N5794" s="268">
        <f>M5794/365</f>
        <v>0.10410958904109589</v>
      </c>
      <c r="O5794" s="269">
        <f>'Data and Parameter'!$E$4*'Data and Parameter'!$E$5*('Data and Parameter'!$E$6+'Data and Parameter'!$E$7)*'Data and Parameter'!$E$19*'Data and Parameter'!$E$14*'ER calculations'!N5794</f>
        <v>0.53905333080220053</v>
      </c>
    </row>
    <row r="5795" spans="1:15" ht="15">
      <c r="A5795" s="284">
        <v>5791</v>
      </c>
      <c r="B5795" s="287"/>
      <c r="C5795" s="287"/>
      <c r="D5795" s="284" t="s">
        <v>1054</v>
      </c>
      <c r="E5795" s="287"/>
      <c r="F5795" s="285" t="s">
        <v>5916</v>
      </c>
      <c r="G5795" s="266" t="s">
        <v>121</v>
      </c>
      <c r="H5795" s="266">
        <f>IF(G5795="Traditional Stove",0.1,0.2)</f>
        <v>0.1</v>
      </c>
      <c r="I5795" s="266">
        <f>YEAR(J5795)</f>
        <v>2023</v>
      </c>
      <c r="J5795" s="267">
        <v>45008</v>
      </c>
      <c r="K5795" s="267">
        <f>J5795+1</f>
        <v>45009</v>
      </c>
      <c r="L5795" s="266">
        <f>IF(M5795&lt;=365,1,2)</f>
        <v>1</v>
      </c>
      <c r="M5795" s="266">
        <f>IF(K5795&lt;$C$1,$C$2-$C$1+1,$C$2-K5795+1)</f>
        <v>38</v>
      </c>
      <c r="N5795" s="268">
        <f>M5795/365</f>
        <v>0.10410958904109589</v>
      </c>
      <c r="O5795" s="269">
        <f>'Data and Parameter'!$E$4*'Data and Parameter'!$E$5*('Data and Parameter'!$E$6+'Data and Parameter'!$E$7)*'Data and Parameter'!$E$19*'Data and Parameter'!$E$14*'ER calculations'!N5795</f>
        <v>0.53905333080220053</v>
      </c>
    </row>
    <row r="5796" spans="1:15" ht="15">
      <c r="A5796" s="284">
        <v>5792</v>
      </c>
      <c r="B5796" s="287"/>
      <c r="C5796" s="287"/>
      <c r="D5796" s="284" t="s">
        <v>1054</v>
      </c>
      <c r="E5796" s="287"/>
      <c r="F5796" s="285" t="s">
        <v>5917</v>
      </c>
      <c r="G5796" s="266" t="s">
        <v>121</v>
      </c>
      <c r="H5796" s="266">
        <f>IF(G5796="Traditional Stove",0.1,0.2)</f>
        <v>0.1</v>
      </c>
      <c r="I5796" s="266">
        <f>YEAR(J5796)</f>
        <v>2023</v>
      </c>
      <c r="J5796" s="267">
        <v>45008</v>
      </c>
      <c r="K5796" s="267">
        <f>J5796+1</f>
        <v>45009</v>
      </c>
      <c r="L5796" s="266">
        <f>IF(M5796&lt;=365,1,2)</f>
        <v>1</v>
      </c>
      <c r="M5796" s="266">
        <f>IF(K5796&lt;$C$1,$C$2-$C$1+1,$C$2-K5796+1)</f>
        <v>38</v>
      </c>
      <c r="N5796" s="268">
        <f>M5796/365</f>
        <v>0.10410958904109589</v>
      </c>
      <c r="O5796" s="269">
        <f>'Data and Parameter'!$E$4*'Data and Parameter'!$E$5*('Data and Parameter'!$E$6+'Data and Parameter'!$E$7)*'Data and Parameter'!$E$19*'Data and Parameter'!$E$14*'ER calculations'!N5796</f>
        <v>0.53905333080220053</v>
      </c>
    </row>
    <row r="5797" spans="1:15" ht="15">
      <c r="A5797" s="284">
        <v>5793</v>
      </c>
      <c r="B5797" s="287"/>
      <c r="C5797" s="287"/>
      <c r="D5797" s="284" t="s">
        <v>119</v>
      </c>
      <c r="E5797" s="287"/>
      <c r="F5797" s="285" t="s">
        <v>5918</v>
      </c>
      <c r="G5797" s="266" t="s">
        <v>121</v>
      </c>
      <c r="H5797" s="266">
        <f>IF(G5797="Traditional Stove",0.1,0.2)</f>
        <v>0.1</v>
      </c>
      <c r="I5797" s="266">
        <f>YEAR(J5797)</f>
        <v>2023</v>
      </c>
      <c r="J5797" s="267">
        <v>45012</v>
      </c>
      <c r="K5797" s="267">
        <f>J5797+1</f>
        <v>45013</v>
      </c>
      <c r="L5797" s="266">
        <f>IF(M5797&lt;=365,1,2)</f>
        <v>1</v>
      </c>
      <c r="M5797" s="266">
        <f>IF(K5797&lt;$C$1,$C$2-$C$1+1,$C$2-K5797+1)</f>
        <v>34</v>
      </c>
      <c r="N5797" s="268">
        <f>M5797/365</f>
        <v>9.3150684931506855E-2</v>
      </c>
      <c r="O5797" s="269">
        <f>'Data and Parameter'!$E$4*'Data and Parameter'!$E$5*('Data and Parameter'!$E$6+'Data and Parameter'!$E$7)*'Data and Parameter'!$E$19*'Data and Parameter'!$E$14*'ER calculations'!N5797</f>
        <v>0.48231087492828467</v>
      </c>
    </row>
    <row r="5798" spans="1:15" ht="15">
      <c r="A5798" s="284">
        <v>5794</v>
      </c>
      <c r="B5798" s="287"/>
      <c r="C5798" s="287"/>
      <c r="D5798" s="284" t="s">
        <v>119</v>
      </c>
      <c r="E5798" s="287"/>
      <c r="F5798" s="285" t="s">
        <v>5919</v>
      </c>
      <c r="G5798" s="266" t="s">
        <v>121</v>
      </c>
      <c r="H5798" s="266">
        <f>IF(G5798="Traditional Stove",0.1,0.2)</f>
        <v>0.1</v>
      </c>
      <c r="I5798" s="266">
        <f>YEAR(J5798)</f>
        <v>2023</v>
      </c>
      <c r="J5798" s="267">
        <v>45012</v>
      </c>
      <c r="K5798" s="267">
        <f>J5798+1</f>
        <v>45013</v>
      </c>
      <c r="L5798" s="266">
        <f>IF(M5798&lt;=365,1,2)</f>
        <v>1</v>
      </c>
      <c r="M5798" s="266">
        <f>IF(K5798&lt;$C$1,$C$2-$C$1+1,$C$2-K5798+1)</f>
        <v>34</v>
      </c>
      <c r="N5798" s="268">
        <f>M5798/365</f>
        <v>9.3150684931506855E-2</v>
      </c>
      <c r="O5798" s="269">
        <f>'Data and Parameter'!$E$4*'Data and Parameter'!$E$5*('Data and Parameter'!$E$6+'Data and Parameter'!$E$7)*'Data and Parameter'!$E$19*'Data and Parameter'!$E$14*'ER calculations'!N5798</f>
        <v>0.48231087492828467</v>
      </c>
    </row>
    <row r="5799" spans="1:15" ht="15">
      <c r="A5799" s="284">
        <v>5795</v>
      </c>
      <c r="B5799" s="287"/>
      <c r="C5799" s="287"/>
      <c r="D5799" s="284" t="s">
        <v>1054</v>
      </c>
      <c r="E5799" s="287"/>
      <c r="F5799" s="285" t="s">
        <v>5920</v>
      </c>
      <c r="G5799" s="266" t="s">
        <v>121</v>
      </c>
      <c r="H5799" s="266">
        <f>IF(G5799="Traditional Stove",0.1,0.2)</f>
        <v>0.1</v>
      </c>
      <c r="I5799" s="266">
        <f>YEAR(J5799)</f>
        <v>2023</v>
      </c>
      <c r="J5799" s="267">
        <v>45008</v>
      </c>
      <c r="K5799" s="267">
        <f>J5799+1</f>
        <v>45009</v>
      </c>
      <c r="L5799" s="266">
        <f>IF(M5799&lt;=365,1,2)</f>
        <v>1</v>
      </c>
      <c r="M5799" s="266">
        <f>IF(K5799&lt;$C$1,$C$2-$C$1+1,$C$2-K5799+1)</f>
        <v>38</v>
      </c>
      <c r="N5799" s="268">
        <f>M5799/365</f>
        <v>0.10410958904109589</v>
      </c>
      <c r="O5799" s="269">
        <f>'Data and Parameter'!$E$4*'Data and Parameter'!$E$5*('Data and Parameter'!$E$6+'Data and Parameter'!$E$7)*'Data and Parameter'!$E$19*'Data and Parameter'!$E$14*'ER calculations'!N5799</f>
        <v>0.53905333080220053</v>
      </c>
    </row>
    <row r="5800" spans="1:15" ht="15">
      <c r="A5800" s="284">
        <v>5796</v>
      </c>
      <c r="B5800" s="287"/>
      <c r="C5800" s="287"/>
      <c r="D5800" s="284" t="s">
        <v>119</v>
      </c>
      <c r="E5800" s="287"/>
      <c r="F5800" s="285" t="s">
        <v>5921</v>
      </c>
      <c r="G5800" s="266" t="s">
        <v>121</v>
      </c>
      <c r="H5800" s="266">
        <f>IF(G5800="Traditional Stove",0.1,0.2)</f>
        <v>0.1</v>
      </c>
      <c r="I5800" s="266">
        <f>YEAR(J5800)</f>
        <v>2023</v>
      </c>
      <c r="J5800" s="267">
        <v>45012</v>
      </c>
      <c r="K5800" s="267">
        <f>J5800+1</f>
        <v>45013</v>
      </c>
      <c r="L5800" s="266">
        <f>IF(M5800&lt;=365,1,2)</f>
        <v>1</v>
      </c>
      <c r="M5800" s="266">
        <f>IF(K5800&lt;$C$1,$C$2-$C$1+1,$C$2-K5800+1)</f>
        <v>34</v>
      </c>
      <c r="N5800" s="268">
        <f>M5800/365</f>
        <v>9.3150684931506855E-2</v>
      </c>
      <c r="O5800" s="269">
        <f>'Data and Parameter'!$E$4*'Data and Parameter'!$E$5*('Data and Parameter'!$E$6+'Data and Parameter'!$E$7)*'Data and Parameter'!$E$19*'Data and Parameter'!$E$14*'ER calculations'!N5800</f>
        <v>0.48231087492828467</v>
      </c>
    </row>
    <row r="5801" spans="1:15" ht="15">
      <c r="A5801" s="284">
        <v>5797</v>
      </c>
      <c r="B5801" s="287"/>
      <c r="C5801" s="287"/>
      <c r="D5801" s="284" t="s">
        <v>1054</v>
      </c>
      <c r="E5801" s="287"/>
      <c r="F5801" s="285" t="s">
        <v>5922</v>
      </c>
      <c r="G5801" s="266" t="s">
        <v>121</v>
      </c>
      <c r="H5801" s="266">
        <f>IF(G5801="Traditional Stove",0.1,0.2)</f>
        <v>0.1</v>
      </c>
      <c r="I5801" s="266">
        <f>YEAR(J5801)</f>
        <v>2023</v>
      </c>
      <c r="J5801" s="267">
        <v>45008</v>
      </c>
      <c r="K5801" s="267">
        <f>J5801+1</f>
        <v>45009</v>
      </c>
      <c r="L5801" s="266">
        <f>IF(M5801&lt;=365,1,2)</f>
        <v>1</v>
      </c>
      <c r="M5801" s="266">
        <f>IF(K5801&lt;$C$1,$C$2-$C$1+1,$C$2-K5801+1)</f>
        <v>38</v>
      </c>
      <c r="N5801" s="268">
        <f>M5801/365</f>
        <v>0.10410958904109589</v>
      </c>
      <c r="O5801" s="269">
        <f>'Data and Parameter'!$E$4*'Data and Parameter'!$E$5*('Data and Parameter'!$E$6+'Data and Parameter'!$E$7)*'Data and Parameter'!$E$19*'Data and Parameter'!$E$14*'ER calculations'!N5801</f>
        <v>0.53905333080220053</v>
      </c>
    </row>
    <row r="5802" spans="1:15" ht="15">
      <c r="A5802" s="284">
        <v>5798</v>
      </c>
      <c r="B5802" s="287"/>
      <c r="C5802" s="287"/>
      <c r="D5802" s="284" t="s">
        <v>119</v>
      </c>
      <c r="E5802" s="287"/>
      <c r="F5802" s="285" t="s">
        <v>5923</v>
      </c>
      <c r="G5802" s="266" t="s">
        <v>121</v>
      </c>
      <c r="H5802" s="266">
        <f>IF(G5802="Traditional Stove",0.1,0.2)</f>
        <v>0.1</v>
      </c>
      <c r="I5802" s="266">
        <f>YEAR(J5802)</f>
        <v>2023</v>
      </c>
      <c r="J5802" s="267">
        <v>45012</v>
      </c>
      <c r="K5802" s="267">
        <f>J5802+1</f>
        <v>45013</v>
      </c>
      <c r="L5802" s="266">
        <f>IF(M5802&lt;=365,1,2)</f>
        <v>1</v>
      </c>
      <c r="M5802" s="266">
        <f>IF(K5802&lt;$C$1,$C$2-$C$1+1,$C$2-K5802+1)</f>
        <v>34</v>
      </c>
      <c r="N5802" s="268">
        <f>M5802/365</f>
        <v>9.3150684931506855E-2</v>
      </c>
      <c r="O5802" s="269">
        <f>'Data and Parameter'!$E$4*'Data and Parameter'!$E$5*('Data and Parameter'!$E$6+'Data and Parameter'!$E$7)*'Data and Parameter'!$E$19*'Data and Parameter'!$E$14*'ER calculations'!N5802</f>
        <v>0.48231087492828467</v>
      </c>
    </row>
    <row r="5803" spans="1:15" ht="15">
      <c r="A5803" s="284">
        <v>5799</v>
      </c>
      <c r="B5803" s="287"/>
      <c r="C5803" s="287"/>
      <c r="D5803" s="284" t="s">
        <v>1054</v>
      </c>
      <c r="E5803" s="287"/>
      <c r="F5803" s="285" t="s">
        <v>5924</v>
      </c>
      <c r="G5803" s="266" t="s">
        <v>121</v>
      </c>
      <c r="H5803" s="266">
        <f>IF(G5803="Traditional Stove",0.1,0.2)</f>
        <v>0.1</v>
      </c>
      <c r="I5803" s="266">
        <f>YEAR(J5803)</f>
        <v>2023</v>
      </c>
      <c r="J5803" s="267">
        <v>45008</v>
      </c>
      <c r="K5803" s="267">
        <f>J5803+1</f>
        <v>45009</v>
      </c>
      <c r="L5803" s="266">
        <f>IF(M5803&lt;=365,1,2)</f>
        <v>1</v>
      </c>
      <c r="M5803" s="266">
        <f>IF(K5803&lt;$C$1,$C$2-$C$1+1,$C$2-K5803+1)</f>
        <v>38</v>
      </c>
      <c r="N5803" s="268">
        <f>M5803/365</f>
        <v>0.10410958904109589</v>
      </c>
      <c r="O5803" s="269">
        <f>'Data and Parameter'!$E$4*'Data and Parameter'!$E$5*('Data and Parameter'!$E$6+'Data and Parameter'!$E$7)*'Data and Parameter'!$E$19*'Data and Parameter'!$E$14*'ER calculations'!N5803</f>
        <v>0.53905333080220053</v>
      </c>
    </row>
    <row r="5804" spans="1:15" ht="15">
      <c r="A5804" s="284">
        <v>5800</v>
      </c>
      <c r="B5804" s="287"/>
      <c r="C5804" s="287"/>
      <c r="D5804" s="284" t="s">
        <v>1054</v>
      </c>
      <c r="E5804" s="287"/>
      <c r="F5804" s="285" t="s">
        <v>5925</v>
      </c>
      <c r="G5804" s="266" t="s">
        <v>121</v>
      </c>
      <c r="H5804" s="266">
        <f>IF(G5804="Traditional Stove",0.1,0.2)</f>
        <v>0.1</v>
      </c>
      <c r="I5804" s="266">
        <f>YEAR(J5804)</f>
        <v>2023</v>
      </c>
      <c r="J5804" s="267">
        <v>45008</v>
      </c>
      <c r="K5804" s="267">
        <f>J5804+1</f>
        <v>45009</v>
      </c>
      <c r="L5804" s="266">
        <f>IF(M5804&lt;=365,1,2)</f>
        <v>1</v>
      </c>
      <c r="M5804" s="266">
        <f>IF(K5804&lt;$C$1,$C$2-$C$1+1,$C$2-K5804+1)</f>
        <v>38</v>
      </c>
      <c r="N5804" s="268">
        <f>M5804/365</f>
        <v>0.10410958904109589</v>
      </c>
      <c r="O5804" s="269">
        <f>'Data and Parameter'!$E$4*'Data and Parameter'!$E$5*('Data and Parameter'!$E$6+'Data and Parameter'!$E$7)*'Data and Parameter'!$E$19*'Data and Parameter'!$E$14*'ER calculations'!N5804</f>
        <v>0.53905333080220053</v>
      </c>
    </row>
    <row r="5805" spans="1:15" ht="15">
      <c r="A5805" s="284">
        <v>5801</v>
      </c>
      <c r="B5805" s="287"/>
      <c r="C5805" s="287"/>
      <c r="D5805" s="284" t="s">
        <v>1054</v>
      </c>
      <c r="E5805" s="287"/>
      <c r="F5805" s="285" t="s">
        <v>5926</v>
      </c>
      <c r="G5805" s="266" t="s">
        <v>121</v>
      </c>
      <c r="H5805" s="266">
        <f>IF(G5805="Traditional Stove",0.1,0.2)</f>
        <v>0.1</v>
      </c>
      <c r="I5805" s="266">
        <f>YEAR(J5805)</f>
        <v>2023</v>
      </c>
      <c r="J5805" s="267">
        <v>45008</v>
      </c>
      <c r="K5805" s="267">
        <f>J5805+1</f>
        <v>45009</v>
      </c>
      <c r="L5805" s="266">
        <f>IF(M5805&lt;=365,1,2)</f>
        <v>1</v>
      </c>
      <c r="M5805" s="266">
        <f>IF(K5805&lt;$C$1,$C$2-$C$1+1,$C$2-K5805+1)</f>
        <v>38</v>
      </c>
      <c r="N5805" s="268">
        <f>M5805/365</f>
        <v>0.10410958904109589</v>
      </c>
      <c r="O5805" s="269">
        <f>'Data and Parameter'!$E$4*'Data and Parameter'!$E$5*('Data and Parameter'!$E$6+'Data and Parameter'!$E$7)*'Data and Parameter'!$E$19*'Data and Parameter'!$E$14*'ER calculations'!N5805</f>
        <v>0.53905333080220053</v>
      </c>
    </row>
    <row r="5806" spans="1:15" ht="15">
      <c r="A5806" s="284">
        <v>5802</v>
      </c>
      <c r="B5806" s="287"/>
      <c r="C5806" s="287"/>
      <c r="D5806" s="284" t="s">
        <v>1054</v>
      </c>
      <c r="E5806" s="287"/>
      <c r="F5806" s="285" t="s">
        <v>5927</v>
      </c>
      <c r="G5806" s="266" t="s">
        <v>121</v>
      </c>
      <c r="H5806" s="266">
        <f>IF(G5806="Traditional Stove",0.1,0.2)</f>
        <v>0.1</v>
      </c>
      <c r="I5806" s="266">
        <f>YEAR(J5806)</f>
        <v>2023</v>
      </c>
      <c r="J5806" s="267">
        <v>45008</v>
      </c>
      <c r="K5806" s="267">
        <f>J5806+1</f>
        <v>45009</v>
      </c>
      <c r="L5806" s="266">
        <f>IF(M5806&lt;=365,1,2)</f>
        <v>1</v>
      </c>
      <c r="M5806" s="266">
        <f>IF(K5806&lt;$C$1,$C$2-$C$1+1,$C$2-K5806+1)</f>
        <v>38</v>
      </c>
      <c r="N5806" s="268">
        <f>M5806/365</f>
        <v>0.10410958904109589</v>
      </c>
      <c r="O5806" s="269">
        <f>'Data and Parameter'!$E$4*'Data and Parameter'!$E$5*('Data and Parameter'!$E$6+'Data and Parameter'!$E$7)*'Data and Parameter'!$E$19*'Data and Parameter'!$E$14*'ER calculations'!N5806</f>
        <v>0.53905333080220053</v>
      </c>
    </row>
    <row r="5807" spans="1:15" ht="15">
      <c r="A5807" s="284">
        <v>5803</v>
      </c>
      <c r="B5807" s="287"/>
      <c r="C5807" s="287"/>
      <c r="D5807" s="284" t="s">
        <v>1054</v>
      </c>
      <c r="E5807" s="287"/>
      <c r="F5807" s="285" t="s">
        <v>5928</v>
      </c>
      <c r="G5807" s="266" t="s">
        <v>121</v>
      </c>
      <c r="H5807" s="266">
        <f>IF(G5807="Traditional Stove",0.1,0.2)</f>
        <v>0.1</v>
      </c>
      <c r="I5807" s="266">
        <f>YEAR(J5807)</f>
        <v>2023</v>
      </c>
      <c r="J5807" s="267">
        <v>45008</v>
      </c>
      <c r="K5807" s="267">
        <f>J5807+1</f>
        <v>45009</v>
      </c>
      <c r="L5807" s="266">
        <f>IF(M5807&lt;=365,1,2)</f>
        <v>1</v>
      </c>
      <c r="M5807" s="266">
        <f>IF(K5807&lt;$C$1,$C$2-$C$1+1,$C$2-K5807+1)</f>
        <v>38</v>
      </c>
      <c r="N5807" s="268">
        <f>M5807/365</f>
        <v>0.10410958904109589</v>
      </c>
      <c r="O5807" s="269">
        <f>'Data and Parameter'!$E$4*'Data and Parameter'!$E$5*('Data and Parameter'!$E$6+'Data and Parameter'!$E$7)*'Data and Parameter'!$E$19*'Data and Parameter'!$E$14*'ER calculations'!N5807</f>
        <v>0.53905333080220053</v>
      </c>
    </row>
    <row r="5808" spans="1:15" ht="15">
      <c r="A5808" s="284">
        <v>5804</v>
      </c>
      <c r="B5808" s="287"/>
      <c r="C5808" s="287"/>
      <c r="D5808" s="284" t="s">
        <v>1054</v>
      </c>
      <c r="E5808" s="287"/>
      <c r="F5808" s="285" t="s">
        <v>5929</v>
      </c>
      <c r="G5808" s="266" t="s">
        <v>121</v>
      </c>
      <c r="H5808" s="266">
        <f>IF(G5808="Traditional Stove",0.1,0.2)</f>
        <v>0.1</v>
      </c>
      <c r="I5808" s="266">
        <f>YEAR(J5808)</f>
        <v>2023</v>
      </c>
      <c r="J5808" s="267">
        <v>45008</v>
      </c>
      <c r="K5808" s="267">
        <f>J5808+1</f>
        <v>45009</v>
      </c>
      <c r="L5808" s="266">
        <f>IF(M5808&lt;=365,1,2)</f>
        <v>1</v>
      </c>
      <c r="M5808" s="266">
        <f>IF(K5808&lt;$C$1,$C$2-$C$1+1,$C$2-K5808+1)</f>
        <v>38</v>
      </c>
      <c r="N5808" s="268">
        <f>M5808/365</f>
        <v>0.10410958904109589</v>
      </c>
      <c r="O5808" s="269">
        <f>'Data and Parameter'!$E$4*'Data and Parameter'!$E$5*('Data and Parameter'!$E$6+'Data and Parameter'!$E$7)*'Data and Parameter'!$E$19*'Data and Parameter'!$E$14*'ER calculations'!N5808</f>
        <v>0.53905333080220053</v>
      </c>
    </row>
    <row r="5809" spans="1:15" ht="15">
      <c r="A5809" s="284">
        <v>5805</v>
      </c>
      <c r="B5809" s="287"/>
      <c r="C5809" s="287"/>
      <c r="D5809" s="284" t="s">
        <v>1054</v>
      </c>
      <c r="E5809" s="287"/>
      <c r="F5809" s="285" t="s">
        <v>5930</v>
      </c>
      <c r="G5809" s="266" t="s">
        <v>121</v>
      </c>
      <c r="H5809" s="266">
        <f>IF(G5809="Traditional Stove",0.1,0.2)</f>
        <v>0.1</v>
      </c>
      <c r="I5809" s="266">
        <f>YEAR(J5809)</f>
        <v>2023</v>
      </c>
      <c r="J5809" s="267">
        <v>45008</v>
      </c>
      <c r="K5809" s="267">
        <f>J5809+1</f>
        <v>45009</v>
      </c>
      <c r="L5809" s="266">
        <f>IF(M5809&lt;=365,1,2)</f>
        <v>1</v>
      </c>
      <c r="M5809" s="266">
        <f>IF(K5809&lt;$C$1,$C$2-$C$1+1,$C$2-K5809+1)</f>
        <v>38</v>
      </c>
      <c r="N5809" s="268">
        <f>M5809/365</f>
        <v>0.10410958904109589</v>
      </c>
      <c r="O5809" s="269">
        <f>'Data and Parameter'!$E$4*'Data and Parameter'!$E$5*('Data and Parameter'!$E$6+'Data and Parameter'!$E$7)*'Data and Parameter'!$E$19*'Data and Parameter'!$E$14*'ER calculations'!N5809</f>
        <v>0.53905333080220053</v>
      </c>
    </row>
    <row r="5810" spans="1:15" ht="15">
      <c r="A5810" s="284">
        <v>5806</v>
      </c>
      <c r="B5810" s="287"/>
      <c r="C5810" s="287"/>
      <c r="D5810" s="284" t="s">
        <v>1054</v>
      </c>
      <c r="E5810" s="287"/>
      <c r="F5810" s="285" t="s">
        <v>5931</v>
      </c>
      <c r="G5810" s="266" t="s">
        <v>121</v>
      </c>
      <c r="H5810" s="266">
        <f>IF(G5810="Traditional Stove",0.1,0.2)</f>
        <v>0.1</v>
      </c>
      <c r="I5810" s="266">
        <f>YEAR(J5810)</f>
        <v>2023</v>
      </c>
      <c r="J5810" s="267">
        <v>45008</v>
      </c>
      <c r="K5810" s="267">
        <f>J5810+1</f>
        <v>45009</v>
      </c>
      <c r="L5810" s="266">
        <f>IF(M5810&lt;=365,1,2)</f>
        <v>1</v>
      </c>
      <c r="M5810" s="266">
        <f>IF(K5810&lt;$C$1,$C$2-$C$1+1,$C$2-K5810+1)</f>
        <v>38</v>
      </c>
      <c r="N5810" s="268">
        <f>M5810/365</f>
        <v>0.10410958904109589</v>
      </c>
      <c r="O5810" s="269">
        <f>'Data and Parameter'!$E$4*'Data and Parameter'!$E$5*('Data and Parameter'!$E$6+'Data and Parameter'!$E$7)*'Data and Parameter'!$E$19*'Data and Parameter'!$E$14*'ER calculations'!N5810</f>
        <v>0.53905333080220053</v>
      </c>
    </row>
    <row r="5811" spans="1:15" ht="15">
      <c r="A5811" s="284">
        <v>5807</v>
      </c>
      <c r="B5811" s="287"/>
      <c r="C5811" s="287"/>
      <c r="D5811" s="284" t="s">
        <v>1054</v>
      </c>
      <c r="E5811" s="287"/>
      <c r="F5811" s="285" t="s">
        <v>5932</v>
      </c>
      <c r="G5811" s="266" t="s">
        <v>121</v>
      </c>
      <c r="H5811" s="266">
        <f>IF(G5811="Traditional Stove",0.1,0.2)</f>
        <v>0.1</v>
      </c>
      <c r="I5811" s="266">
        <f>YEAR(J5811)</f>
        <v>2023</v>
      </c>
      <c r="J5811" s="267">
        <v>45008</v>
      </c>
      <c r="K5811" s="267">
        <f>J5811+1</f>
        <v>45009</v>
      </c>
      <c r="L5811" s="266">
        <f>IF(M5811&lt;=365,1,2)</f>
        <v>1</v>
      </c>
      <c r="M5811" s="266">
        <f>IF(K5811&lt;$C$1,$C$2-$C$1+1,$C$2-K5811+1)</f>
        <v>38</v>
      </c>
      <c r="N5811" s="268">
        <f>M5811/365</f>
        <v>0.10410958904109589</v>
      </c>
      <c r="O5811" s="269">
        <f>'Data and Parameter'!$E$4*'Data and Parameter'!$E$5*('Data and Parameter'!$E$6+'Data and Parameter'!$E$7)*'Data and Parameter'!$E$19*'Data and Parameter'!$E$14*'ER calculations'!N5811</f>
        <v>0.53905333080220053</v>
      </c>
    </row>
    <row r="5812" spans="1:15" ht="15">
      <c r="A5812" s="284">
        <v>5808</v>
      </c>
      <c r="B5812" s="287"/>
      <c r="C5812" s="287"/>
      <c r="D5812" s="284" t="s">
        <v>1054</v>
      </c>
      <c r="E5812" s="287"/>
      <c r="F5812" s="285" t="s">
        <v>5933</v>
      </c>
      <c r="G5812" s="266" t="s">
        <v>121</v>
      </c>
      <c r="H5812" s="266">
        <f>IF(G5812="Traditional Stove",0.1,0.2)</f>
        <v>0.1</v>
      </c>
      <c r="I5812" s="266">
        <f>YEAR(J5812)</f>
        <v>2023</v>
      </c>
      <c r="J5812" s="267">
        <v>45008</v>
      </c>
      <c r="K5812" s="267">
        <f>J5812+1</f>
        <v>45009</v>
      </c>
      <c r="L5812" s="266">
        <f>IF(M5812&lt;=365,1,2)</f>
        <v>1</v>
      </c>
      <c r="M5812" s="266">
        <f>IF(K5812&lt;$C$1,$C$2-$C$1+1,$C$2-K5812+1)</f>
        <v>38</v>
      </c>
      <c r="N5812" s="268">
        <f>M5812/365</f>
        <v>0.10410958904109589</v>
      </c>
      <c r="O5812" s="269">
        <f>'Data and Parameter'!$E$4*'Data and Parameter'!$E$5*('Data and Parameter'!$E$6+'Data and Parameter'!$E$7)*'Data and Parameter'!$E$19*'Data and Parameter'!$E$14*'ER calculations'!N5812</f>
        <v>0.53905333080220053</v>
      </c>
    </row>
    <row r="5813" spans="1:15" ht="15">
      <c r="A5813" s="284">
        <v>5809</v>
      </c>
      <c r="B5813" s="287"/>
      <c r="C5813" s="287"/>
      <c r="D5813" s="284" t="s">
        <v>1054</v>
      </c>
      <c r="E5813" s="287"/>
      <c r="F5813" s="285" t="s">
        <v>5934</v>
      </c>
      <c r="G5813" s="266" t="s">
        <v>121</v>
      </c>
      <c r="H5813" s="266">
        <f>IF(G5813="Traditional Stove",0.1,0.2)</f>
        <v>0.1</v>
      </c>
      <c r="I5813" s="266">
        <f>YEAR(J5813)</f>
        <v>2023</v>
      </c>
      <c r="J5813" s="267">
        <v>45008</v>
      </c>
      <c r="K5813" s="267">
        <f>J5813+1</f>
        <v>45009</v>
      </c>
      <c r="L5813" s="266">
        <f>IF(M5813&lt;=365,1,2)</f>
        <v>1</v>
      </c>
      <c r="M5813" s="266">
        <f>IF(K5813&lt;$C$1,$C$2-$C$1+1,$C$2-K5813+1)</f>
        <v>38</v>
      </c>
      <c r="N5813" s="268">
        <f>M5813/365</f>
        <v>0.10410958904109589</v>
      </c>
      <c r="O5813" s="269">
        <f>'Data and Parameter'!$E$4*'Data and Parameter'!$E$5*('Data and Parameter'!$E$6+'Data and Parameter'!$E$7)*'Data and Parameter'!$E$19*'Data and Parameter'!$E$14*'ER calculations'!N5813</f>
        <v>0.53905333080220053</v>
      </c>
    </row>
    <row r="5814" spans="1:15" ht="15">
      <c r="A5814" s="284">
        <v>5810</v>
      </c>
      <c r="B5814" s="287"/>
      <c r="C5814" s="287"/>
      <c r="D5814" s="284" t="s">
        <v>1054</v>
      </c>
      <c r="E5814" s="287"/>
      <c r="F5814" s="285" t="s">
        <v>5935</v>
      </c>
      <c r="G5814" s="266" t="s">
        <v>121</v>
      </c>
      <c r="H5814" s="266">
        <f>IF(G5814="Traditional Stove",0.1,0.2)</f>
        <v>0.1</v>
      </c>
      <c r="I5814" s="266">
        <f>YEAR(J5814)</f>
        <v>2023</v>
      </c>
      <c r="J5814" s="267">
        <v>45008</v>
      </c>
      <c r="K5814" s="267">
        <f>J5814+1</f>
        <v>45009</v>
      </c>
      <c r="L5814" s="266">
        <f>IF(M5814&lt;=365,1,2)</f>
        <v>1</v>
      </c>
      <c r="M5814" s="266">
        <f>IF(K5814&lt;$C$1,$C$2-$C$1+1,$C$2-K5814+1)</f>
        <v>38</v>
      </c>
      <c r="N5814" s="268">
        <f>M5814/365</f>
        <v>0.10410958904109589</v>
      </c>
      <c r="O5814" s="269">
        <f>'Data and Parameter'!$E$4*'Data and Parameter'!$E$5*('Data and Parameter'!$E$6+'Data and Parameter'!$E$7)*'Data and Parameter'!$E$19*'Data and Parameter'!$E$14*'ER calculations'!N5814</f>
        <v>0.53905333080220053</v>
      </c>
    </row>
    <row r="5815" spans="1:15" ht="15">
      <c r="A5815" s="284">
        <v>5811</v>
      </c>
      <c r="B5815" s="287"/>
      <c r="C5815" s="287"/>
      <c r="D5815" s="284" t="s">
        <v>1054</v>
      </c>
      <c r="E5815" s="287"/>
      <c r="F5815" s="285" t="s">
        <v>5936</v>
      </c>
      <c r="G5815" s="266" t="s">
        <v>121</v>
      </c>
      <c r="H5815" s="266">
        <f>IF(G5815="Traditional Stove",0.1,0.2)</f>
        <v>0.1</v>
      </c>
      <c r="I5815" s="266">
        <f>YEAR(J5815)</f>
        <v>2023</v>
      </c>
      <c r="J5815" s="267">
        <v>45008</v>
      </c>
      <c r="K5815" s="267">
        <f>J5815+1</f>
        <v>45009</v>
      </c>
      <c r="L5815" s="266">
        <f>IF(M5815&lt;=365,1,2)</f>
        <v>1</v>
      </c>
      <c r="M5815" s="266">
        <f>IF(K5815&lt;$C$1,$C$2-$C$1+1,$C$2-K5815+1)</f>
        <v>38</v>
      </c>
      <c r="N5815" s="268">
        <f>M5815/365</f>
        <v>0.10410958904109589</v>
      </c>
      <c r="O5815" s="269">
        <f>'Data and Parameter'!$E$4*'Data and Parameter'!$E$5*('Data and Parameter'!$E$6+'Data and Parameter'!$E$7)*'Data and Parameter'!$E$19*'Data and Parameter'!$E$14*'ER calculations'!N5815</f>
        <v>0.53905333080220053</v>
      </c>
    </row>
    <row r="5816" spans="1:15" ht="15">
      <c r="A5816" s="284">
        <v>5812</v>
      </c>
      <c r="B5816" s="287"/>
      <c r="C5816" s="287"/>
      <c r="D5816" s="284" t="s">
        <v>1054</v>
      </c>
      <c r="E5816" s="287"/>
      <c r="F5816" s="285" t="s">
        <v>5937</v>
      </c>
      <c r="G5816" s="266" t="s">
        <v>121</v>
      </c>
      <c r="H5816" s="266">
        <f>IF(G5816="Traditional Stove",0.1,0.2)</f>
        <v>0.1</v>
      </c>
      <c r="I5816" s="266">
        <f>YEAR(J5816)</f>
        <v>2023</v>
      </c>
      <c r="J5816" s="267">
        <v>45008</v>
      </c>
      <c r="K5816" s="267">
        <f>J5816+1</f>
        <v>45009</v>
      </c>
      <c r="L5816" s="266">
        <f>IF(M5816&lt;=365,1,2)</f>
        <v>1</v>
      </c>
      <c r="M5816" s="266">
        <f>IF(K5816&lt;$C$1,$C$2-$C$1+1,$C$2-K5816+1)</f>
        <v>38</v>
      </c>
      <c r="N5816" s="268">
        <f>M5816/365</f>
        <v>0.10410958904109589</v>
      </c>
      <c r="O5816" s="269">
        <f>'Data and Parameter'!$E$4*'Data and Parameter'!$E$5*('Data and Parameter'!$E$6+'Data and Parameter'!$E$7)*'Data and Parameter'!$E$19*'Data and Parameter'!$E$14*'ER calculations'!N5816</f>
        <v>0.53905333080220053</v>
      </c>
    </row>
    <row r="5817" spans="1:15" ht="15">
      <c r="A5817" s="284">
        <v>5813</v>
      </c>
      <c r="B5817" s="287"/>
      <c r="C5817" s="287"/>
      <c r="D5817" s="284" t="s">
        <v>1054</v>
      </c>
      <c r="E5817" s="287"/>
      <c r="F5817" s="285" t="s">
        <v>5938</v>
      </c>
      <c r="G5817" s="266" t="s">
        <v>121</v>
      </c>
      <c r="H5817" s="266">
        <f>IF(G5817="Traditional Stove",0.1,0.2)</f>
        <v>0.1</v>
      </c>
      <c r="I5817" s="266">
        <f>YEAR(J5817)</f>
        <v>2023</v>
      </c>
      <c r="J5817" s="267">
        <v>44968</v>
      </c>
      <c r="K5817" s="267">
        <f>J5817+1</f>
        <v>44969</v>
      </c>
      <c r="L5817" s="266">
        <f>IF(M5817&lt;=365,1,2)</f>
        <v>1</v>
      </c>
      <c r="M5817" s="266">
        <f>IF(K5817&lt;$C$1,$C$2-$C$1+1,$C$2-K5817+1)</f>
        <v>78</v>
      </c>
      <c r="N5817" s="268">
        <f>M5817/365</f>
        <v>0.21369863013698631</v>
      </c>
      <c r="O5817" s="269">
        <f>'Data and Parameter'!$E$4*'Data and Parameter'!$E$5*('Data and Parameter'!$E$6+'Data and Parameter'!$E$7)*'Data and Parameter'!$E$19*'Data and Parameter'!$E$14*'ER calculations'!N5817</f>
        <v>1.1064778895413589</v>
      </c>
    </row>
    <row r="5818" spans="1:15" ht="15">
      <c r="A5818" s="284">
        <v>5814</v>
      </c>
      <c r="B5818" s="287"/>
      <c r="C5818" s="287"/>
      <c r="D5818" s="284" t="s">
        <v>1054</v>
      </c>
      <c r="E5818" s="287"/>
      <c r="F5818" s="285" t="s">
        <v>5939</v>
      </c>
      <c r="G5818" s="266" t="s">
        <v>121</v>
      </c>
      <c r="H5818" s="266">
        <f>IF(G5818="Traditional Stove",0.1,0.2)</f>
        <v>0.1</v>
      </c>
      <c r="I5818" s="266">
        <f>YEAR(J5818)</f>
        <v>2023</v>
      </c>
      <c r="J5818" s="267">
        <v>45008</v>
      </c>
      <c r="K5818" s="267">
        <f>J5818+1</f>
        <v>45009</v>
      </c>
      <c r="L5818" s="266">
        <f>IF(M5818&lt;=365,1,2)</f>
        <v>1</v>
      </c>
      <c r="M5818" s="266">
        <f>IF(K5818&lt;$C$1,$C$2-$C$1+1,$C$2-K5818+1)</f>
        <v>38</v>
      </c>
      <c r="N5818" s="268">
        <f>M5818/365</f>
        <v>0.10410958904109589</v>
      </c>
      <c r="O5818" s="269">
        <f>'Data and Parameter'!$E$4*'Data and Parameter'!$E$5*('Data and Parameter'!$E$6+'Data and Parameter'!$E$7)*'Data and Parameter'!$E$19*'Data and Parameter'!$E$14*'ER calculations'!N5818</f>
        <v>0.53905333080220053</v>
      </c>
    </row>
    <row r="5819" spans="1:15" ht="15">
      <c r="A5819" s="284">
        <v>5815</v>
      </c>
      <c r="B5819" s="287"/>
      <c r="C5819" s="287"/>
      <c r="D5819" s="284" t="s">
        <v>1054</v>
      </c>
      <c r="E5819" s="287"/>
      <c r="F5819" s="285" t="s">
        <v>5940</v>
      </c>
      <c r="G5819" s="266" t="s">
        <v>121</v>
      </c>
      <c r="H5819" s="266">
        <f>IF(G5819="Traditional Stove",0.1,0.2)</f>
        <v>0.1</v>
      </c>
      <c r="I5819" s="266">
        <f>YEAR(J5819)</f>
        <v>2023</v>
      </c>
      <c r="J5819" s="267">
        <v>45008</v>
      </c>
      <c r="K5819" s="267">
        <f>J5819+1</f>
        <v>45009</v>
      </c>
      <c r="L5819" s="266">
        <f>IF(M5819&lt;=365,1,2)</f>
        <v>1</v>
      </c>
      <c r="M5819" s="266">
        <f>IF(K5819&lt;$C$1,$C$2-$C$1+1,$C$2-K5819+1)</f>
        <v>38</v>
      </c>
      <c r="N5819" s="268">
        <f>M5819/365</f>
        <v>0.10410958904109589</v>
      </c>
      <c r="O5819" s="269">
        <f>'Data and Parameter'!$E$4*'Data and Parameter'!$E$5*('Data and Parameter'!$E$6+'Data and Parameter'!$E$7)*'Data and Parameter'!$E$19*'Data and Parameter'!$E$14*'ER calculations'!N5819</f>
        <v>0.53905333080220053</v>
      </c>
    </row>
    <row r="5820" spans="1:15" ht="15">
      <c r="A5820" s="284">
        <v>5816</v>
      </c>
      <c r="B5820" s="287"/>
      <c r="C5820" s="287"/>
      <c r="D5820" s="284" t="s">
        <v>1054</v>
      </c>
      <c r="E5820" s="287"/>
      <c r="F5820" s="285" t="s">
        <v>5941</v>
      </c>
      <c r="G5820" s="266" t="s">
        <v>121</v>
      </c>
      <c r="H5820" s="266">
        <f>IF(G5820="Traditional Stove",0.1,0.2)</f>
        <v>0.1</v>
      </c>
      <c r="I5820" s="266">
        <f>YEAR(J5820)</f>
        <v>2023</v>
      </c>
      <c r="J5820" s="267">
        <v>45008</v>
      </c>
      <c r="K5820" s="267">
        <f>J5820+1</f>
        <v>45009</v>
      </c>
      <c r="L5820" s="266">
        <f>IF(M5820&lt;=365,1,2)</f>
        <v>1</v>
      </c>
      <c r="M5820" s="266">
        <f>IF(K5820&lt;$C$1,$C$2-$C$1+1,$C$2-K5820+1)</f>
        <v>38</v>
      </c>
      <c r="N5820" s="268">
        <f>M5820/365</f>
        <v>0.10410958904109589</v>
      </c>
      <c r="O5820" s="269">
        <f>'Data and Parameter'!$E$4*'Data and Parameter'!$E$5*('Data and Parameter'!$E$6+'Data and Parameter'!$E$7)*'Data and Parameter'!$E$19*'Data and Parameter'!$E$14*'ER calculations'!N5820</f>
        <v>0.53905333080220053</v>
      </c>
    </row>
    <row r="5821" spans="1:15" ht="15">
      <c r="A5821" s="284">
        <v>5817</v>
      </c>
      <c r="B5821" s="287"/>
      <c r="C5821" s="287"/>
      <c r="D5821" s="284" t="s">
        <v>1054</v>
      </c>
      <c r="E5821" s="287"/>
      <c r="F5821" s="285" t="s">
        <v>5942</v>
      </c>
      <c r="G5821" s="266" t="s">
        <v>121</v>
      </c>
      <c r="H5821" s="266">
        <f>IF(G5821="Traditional Stove",0.1,0.2)</f>
        <v>0.1</v>
      </c>
      <c r="I5821" s="266">
        <f>YEAR(J5821)</f>
        <v>2023</v>
      </c>
      <c r="J5821" s="267">
        <v>45008</v>
      </c>
      <c r="K5821" s="267">
        <f>J5821+1</f>
        <v>45009</v>
      </c>
      <c r="L5821" s="266">
        <f>IF(M5821&lt;=365,1,2)</f>
        <v>1</v>
      </c>
      <c r="M5821" s="266">
        <f>IF(K5821&lt;$C$1,$C$2-$C$1+1,$C$2-K5821+1)</f>
        <v>38</v>
      </c>
      <c r="N5821" s="268">
        <f>M5821/365</f>
        <v>0.10410958904109589</v>
      </c>
      <c r="O5821" s="269">
        <f>'Data and Parameter'!$E$4*'Data and Parameter'!$E$5*('Data and Parameter'!$E$6+'Data and Parameter'!$E$7)*'Data and Parameter'!$E$19*'Data and Parameter'!$E$14*'ER calculations'!N5821</f>
        <v>0.53905333080220053</v>
      </c>
    </row>
    <row r="5822" spans="1:15" ht="15">
      <c r="A5822" s="284">
        <v>5818</v>
      </c>
      <c r="B5822" s="287"/>
      <c r="C5822" s="287"/>
      <c r="D5822" s="284" t="s">
        <v>1054</v>
      </c>
      <c r="E5822" s="287"/>
      <c r="F5822" s="285" t="s">
        <v>5943</v>
      </c>
      <c r="G5822" s="266" t="s">
        <v>121</v>
      </c>
      <c r="H5822" s="266">
        <f>IF(G5822="Traditional Stove",0.1,0.2)</f>
        <v>0.1</v>
      </c>
      <c r="I5822" s="266">
        <f>YEAR(J5822)</f>
        <v>2023</v>
      </c>
      <c r="J5822" s="267">
        <v>45008</v>
      </c>
      <c r="K5822" s="267">
        <f>J5822+1</f>
        <v>45009</v>
      </c>
      <c r="L5822" s="266">
        <f>IF(M5822&lt;=365,1,2)</f>
        <v>1</v>
      </c>
      <c r="M5822" s="266">
        <f>IF(K5822&lt;$C$1,$C$2-$C$1+1,$C$2-K5822+1)</f>
        <v>38</v>
      </c>
      <c r="N5822" s="268">
        <f>M5822/365</f>
        <v>0.10410958904109589</v>
      </c>
      <c r="O5822" s="269">
        <f>'Data and Parameter'!$E$4*'Data and Parameter'!$E$5*('Data and Parameter'!$E$6+'Data and Parameter'!$E$7)*'Data and Parameter'!$E$19*'Data and Parameter'!$E$14*'ER calculations'!N5822</f>
        <v>0.53905333080220053</v>
      </c>
    </row>
    <row r="5823" spans="1:15" ht="15">
      <c r="A5823" s="284">
        <v>5819</v>
      </c>
      <c r="B5823" s="287"/>
      <c r="C5823" s="287"/>
      <c r="D5823" s="284" t="s">
        <v>1054</v>
      </c>
      <c r="E5823" s="287"/>
      <c r="F5823" s="285" t="s">
        <v>5944</v>
      </c>
      <c r="G5823" s="266" t="s">
        <v>121</v>
      </c>
      <c r="H5823" s="266">
        <f>IF(G5823="Traditional Stove",0.1,0.2)</f>
        <v>0.1</v>
      </c>
      <c r="I5823" s="266">
        <f>YEAR(J5823)</f>
        <v>2023</v>
      </c>
      <c r="J5823" s="267">
        <v>45008</v>
      </c>
      <c r="K5823" s="267">
        <f>J5823+1</f>
        <v>45009</v>
      </c>
      <c r="L5823" s="266">
        <f>IF(M5823&lt;=365,1,2)</f>
        <v>1</v>
      </c>
      <c r="M5823" s="266">
        <f>IF(K5823&lt;$C$1,$C$2-$C$1+1,$C$2-K5823+1)</f>
        <v>38</v>
      </c>
      <c r="N5823" s="268">
        <f>M5823/365</f>
        <v>0.10410958904109589</v>
      </c>
      <c r="O5823" s="269">
        <f>'Data and Parameter'!$E$4*'Data and Parameter'!$E$5*('Data and Parameter'!$E$6+'Data and Parameter'!$E$7)*'Data and Parameter'!$E$19*'Data and Parameter'!$E$14*'ER calculations'!N5823</f>
        <v>0.53905333080220053</v>
      </c>
    </row>
    <row r="5824" spans="1:15" ht="15">
      <c r="A5824" s="284">
        <v>5820</v>
      </c>
      <c r="B5824" s="287"/>
      <c r="C5824" s="287"/>
      <c r="D5824" s="284" t="s">
        <v>1054</v>
      </c>
      <c r="E5824" s="287"/>
      <c r="F5824" s="285" t="s">
        <v>5945</v>
      </c>
      <c r="G5824" s="266" t="s">
        <v>121</v>
      </c>
      <c r="H5824" s="266">
        <f>IF(G5824="Traditional Stove",0.1,0.2)</f>
        <v>0.1</v>
      </c>
      <c r="I5824" s="266">
        <f>YEAR(J5824)</f>
        <v>2023</v>
      </c>
      <c r="J5824" s="267">
        <v>45008</v>
      </c>
      <c r="K5824" s="267">
        <f>J5824+1</f>
        <v>45009</v>
      </c>
      <c r="L5824" s="266">
        <f>IF(M5824&lt;=365,1,2)</f>
        <v>1</v>
      </c>
      <c r="M5824" s="266">
        <f>IF(K5824&lt;$C$1,$C$2-$C$1+1,$C$2-K5824+1)</f>
        <v>38</v>
      </c>
      <c r="N5824" s="268">
        <f>M5824/365</f>
        <v>0.10410958904109589</v>
      </c>
      <c r="O5824" s="269">
        <f>'Data and Parameter'!$E$4*'Data and Parameter'!$E$5*('Data and Parameter'!$E$6+'Data and Parameter'!$E$7)*'Data and Parameter'!$E$19*'Data and Parameter'!$E$14*'ER calculations'!N5824</f>
        <v>0.53905333080220053</v>
      </c>
    </row>
    <row r="5825" spans="1:15" ht="15">
      <c r="A5825" s="284">
        <v>5821</v>
      </c>
      <c r="B5825" s="287"/>
      <c r="C5825" s="287"/>
      <c r="D5825" s="284" t="s">
        <v>1054</v>
      </c>
      <c r="E5825" s="287"/>
      <c r="F5825" s="285" t="s">
        <v>5946</v>
      </c>
      <c r="G5825" s="266" t="s">
        <v>121</v>
      </c>
      <c r="H5825" s="266">
        <f>IF(G5825="Traditional Stove",0.1,0.2)</f>
        <v>0.1</v>
      </c>
      <c r="I5825" s="266">
        <f>YEAR(J5825)</f>
        <v>2023</v>
      </c>
      <c r="J5825" s="267">
        <v>45008</v>
      </c>
      <c r="K5825" s="267">
        <f>J5825+1</f>
        <v>45009</v>
      </c>
      <c r="L5825" s="266">
        <f>IF(M5825&lt;=365,1,2)</f>
        <v>1</v>
      </c>
      <c r="M5825" s="266">
        <f>IF(K5825&lt;$C$1,$C$2-$C$1+1,$C$2-K5825+1)</f>
        <v>38</v>
      </c>
      <c r="N5825" s="268">
        <f>M5825/365</f>
        <v>0.10410958904109589</v>
      </c>
      <c r="O5825" s="269">
        <f>'Data and Parameter'!$E$4*'Data and Parameter'!$E$5*('Data and Parameter'!$E$6+'Data and Parameter'!$E$7)*'Data and Parameter'!$E$19*'Data and Parameter'!$E$14*'ER calculations'!N5825</f>
        <v>0.53905333080220053</v>
      </c>
    </row>
    <row r="5826" spans="1:15" ht="15">
      <c r="A5826" s="284">
        <v>5822</v>
      </c>
      <c r="B5826" s="287"/>
      <c r="C5826" s="287"/>
      <c r="D5826" s="284" t="s">
        <v>1054</v>
      </c>
      <c r="E5826" s="287"/>
      <c r="F5826" s="285" t="s">
        <v>5947</v>
      </c>
      <c r="G5826" s="266" t="s">
        <v>121</v>
      </c>
      <c r="H5826" s="266">
        <f>IF(G5826="Traditional Stove",0.1,0.2)</f>
        <v>0.1</v>
      </c>
      <c r="I5826" s="266">
        <f>YEAR(J5826)</f>
        <v>2023</v>
      </c>
      <c r="J5826" s="267">
        <v>45008</v>
      </c>
      <c r="K5826" s="267">
        <f>J5826+1</f>
        <v>45009</v>
      </c>
      <c r="L5826" s="266">
        <f>IF(M5826&lt;=365,1,2)</f>
        <v>1</v>
      </c>
      <c r="M5826" s="266">
        <f>IF(K5826&lt;$C$1,$C$2-$C$1+1,$C$2-K5826+1)</f>
        <v>38</v>
      </c>
      <c r="N5826" s="268">
        <f>M5826/365</f>
        <v>0.10410958904109589</v>
      </c>
      <c r="O5826" s="269">
        <f>'Data and Parameter'!$E$4*'Data and Parameter'!$E$5*('Data and Parameter'!$E$6+'Data and Parameter'!$E$7)*'Data and Parameter'!$E$19*'Data and Parameter'!$E$14*'ER calculations'!N5826</f>
        <v>0.53905333080220053</v>
      </c>
    </row>
    <row r="5827" spans="1:15" ht="15">
      <c r="A5827" s="284">
        <v>5823</v>
      </c>
      <c r="B5827" s="287"/>
      <c r="C5827" s="287"/>
      <c r="D5827" s="284" t="s">
        <v>1054</v>
      </c>
      <c r="E5827" s="287"/>
      <c r="F5827" s="285" t="s">
        <v>5948</v>
      </c>
      <c r="G5827" s="266" t="s">
        <v>121</v>
      </c>
      <c r="H5827" s="266">
        <f>IF(G5827="Traditional Stove",0.1,0.2)</f>
        <v>0.1</v>
      </c>
      <c r="I5827" s="266">
        <f>YEAR(J5827)</f>
        <v>2023</v>
      </c>
      <c r="J5827" s="267">
        <v>45008</v>
      </c>
      <c r="K5827" s="267">
        <f>J5827+1</f>
        <v>45009</v>
      </c>
      <c r="L5827" s="266">
        <f>IF(M5827&lt;=365,1,2)</f>
        <v>1</v>
      </c>
      <c r="M5827" s="266">
        <f>IF(K5827&lt;$C$1,$C$2-$C$1+1,$C$2-K5827+1)</f>
        <v>38</v>
      </c>
      <c r="N5827" s="268">
        <f>M5827/365</f>
        <v>0.10410958904109589</v>
      </c>
      <c r="O5827" s="269">
        <f>'Data and Parameter'!$E$4*'Data and Parameter'!$E$5*('Data and Parameter'!$E$6+'Data and Parameter'!$E$7)*'Data and Parameter'!$E$19*'Data and Parameter'!$E$14*'ER calculations'!N5827</f>
        <v>0.53905333080220053</v>
      </c>
    </row>
    <row r="5828" spans="1:15" ht="15">
      <c r="A5828" s="284">
        <v>5824</v>
      </c>
      <c r="B5828" s="287"/>
      <c r="C5828" s="287"/>
      <c r="D5828" s="284" t="s">
        <v>1054</v>
      </c>
      <c r="E5828" s="287"/>
      <c r="F5828" s="285" t="s">
        <v>5949</v>
      </c>
      <c r="G5828" s="266" t="s">
        <v>121</v>
      </c>
      <c r="H5828" s="266">
        <f>IF(G5828="Traditional Stove",0.1,0.2)</f>
        <v>0.1</v>
      </c>
      <c r="I5828" s="266">
        <f>YEAR(J5828)</f>
        <v>2023</v>
      </c>
      <c r="J5828" s="267">
        <v>45008</v>
      </c>
      <c r="K5828" s="267">
        <f>J5828+1</f>
        <v>45009</v>
      </c>
      <c r="L5828" s="266">
        <f>IF(M5828&lt;=365,1,2)</f>
        <v>1</v>
      </c>
      <c r="M5828" s="266">
        <f>IF(K5828&lt;$C$1,$C$2-$C$1+1,$C$2-K5828+1)</f>
        <v>38</v>
      </c>
      <c r="N5828" s="268">
        <f>M5828/365</f>
        <v>0.10410958904109589</v>
      </c>
      <c r="O5828" s="269">
        <f>'Data and Parameter'!$E$4*'Data and Parameter'!$E$5*('Data and Parameter'!$E$6+'Data and Parameter'!$E$7)*'Data and Parameter'!$E$19*'Data and Parameter'!$E$14*'ER calculations'!N5828</f>
        <v>0.53905333080220053</v>
      </c>
    </row>
    <row r="5829" spans="1:15" ht="15">
      <c r="A5829" s="284">
        <v>5825</v>
      </c>
      <c r="B5829" s="287"/>
      <c r="C5829" s="287"/>
      <c r="D5829" s="284" t="s">
        <v>1054</v>
      </c>
      <c r="E5829" s="287"/>
      <c r="F5829" s="285" t="s">
        <v>5950</v>
      </c>
      <c r="G5829" s="266" t="s">
        <v>121</v>
      </c>
      <c r="H5829" s="266">
        <f>IF(G5829="Traditional Stove",0.1,0.2)</f>
        <v>0.1</v>
      </c>
      <c r="I5829" s="266">
        <f>YEAR(J5829)</f>
        <v>2023</v>
      </c>
      <c r="J5829" s="267">
        <v>44988</v>
      </c>
      <c r="K5829" s="267">
        <f>J5829+1</f>
        <v>44989</v>
      </c>
      <c r="L5829" s="266">
        <f>IF(M5829&lt;=365,1,2)</f>
        <v>1</v>
      </c>
      <c r="M5829" s="266">
        <f>IF(K5829&lt;$C$1,$C$2-$C$1+1,$C$2-K5829+1)</f>
        <v>58</v>
      </c>
      <c r="N5829" s="268">
        <f>M5829/365</f>
        <v>0.15890410958904111</v>
      </c>
      <c r="O5829" s="269">
        <f>'Data and Parameter'!$E$4*'Data and Parameter'!$E$5*('Data and Parameter'!$E$6+'Data and Parameter'!$E$7)*'Data and Parameter'!$E$19*'Data and Parameter'!$E$14*'ER calculations'!N5829</f>
        <v>0.82276561017177985</v>
      </c>
    </row>
    <row r="5830" spans="1:15" ht="15">
      <c r="A5830" s="284">
        <v>5826</v>
      </c>
      <c r="B5830" s="287"/>
      <c r="C5830" s="287"/>
      <c r="D5830" s="284" t="s">
        <v>1054</v>
      </c>
      <c r="E5830" s="287"/>
      <c r="F5830" s="285" t="s">
        <v>5951</v>
      </c>
      <c r="G5830" s="266" t="s">
        <v>121</v>
      </c>
      <c r="H5830" s="266">
        <f>IF(G5830="Traditional Stove",0.1,0.2)</f>
        <v>0.1</v>
      </c>
      <c r="I5830" s="266">
        <f>YEAR(J5830)</f>
        <v>2023</v>
      </c>
      <c r="J5830" s="267">
        <v>45008</v>
      </c>
      <c r="K5830" s="267">
        <f>J5830+1</f>
        <v>45009</v>
      </c>
      <c r="L5830" s="266">
        <f>IF(M5830&lt;=365,1,2)</f>
        <v>1</v>
      </c>
      <c r="M5830" s="266">
        <f>IF(K5830&lt;$C$1,$C$2-$C$1+1,$C$2-K5830+1)</f>
        <v>38</v>
      </c>
      <c r="N5830" s="268">
        <f>M5830/365</f>
        <v>0.10410958904109589</v>
      </c>
      <c r="O5830" s="269">
        <f>'Data and Parameter'!$E$4*'Data and Parameter'!$E$5*('Data and Parameter'!$E$6+'Data and Parameter'!$E$7)*'Data and Parameter'!$E$19*'Data and Parameter'!$E$14*'ER calculations'!N5830</f>
        <v>0.53905333080220053</v>
      </c>
    </row>
    <row r="5831" spans="1:15" ht="15">
      <c r="A5831" s="284">
        <v>5827</v>
      </c>
      <c r="B5831" s="287"/>
      <c r="C5831" s="287"/>
      <c r="D5831" s="284" t="s">
        <v>1054</v>
      </c>
      <c r="E5831" s="287"/>
      <c r="F5831" s="285" t="s">
        <v>5952</v>
      </c>
      <c r="G5831" s="266" t="s">
        <v>121</v>
      </c>
      <c r="H5831" s="266">
        <f>IF(G5831="Traditional Stove",0.1,0.2)</f>
        <v>0.1</v>
      </c>
      <c r="I5831" s="266">
        <f>YEAR(J5831)</f>
        <v>2023</v>
      </c>
      <c r="J5831" s="267">
        <v>45008</v>
      </c>
      <c r="K5831" s="267">
        <f>J5831+1</f>
        <v>45009</v>
      </c>
      <c r="L5831" s="266">
        <f>IF(M5831&lt;=365,1,2)</f>
        <v>1</v>
      </c>
      <c r="M5831" s="266">
        <f>IF(K5831&lt;$C$1,$C$2-$C$1+1,$C$2-K5831+1)</f>
        <v>38</v>
      </c>
      <c r="N5831" s="268">
        <f>M5831/365</f>
        <v>0.10410958904109589</v>
      </c>
      <c r="O5831" s="269">
        <f>'Data and Parameter'!$E$4*'Data and Parameter'!$E$5*('Data and Parameter'!$E$6+'Data and Parameter'!$E$7)*'Data and Parameter'!$E$19*'Data and Parameter'!$E$14*'ER calculations'!N5831</f>
        <v>0.53905333080220053</v>
      </c>
    </row>
    <row r="5832" spans="1:15" ht="15">
      <c r="A5832" s="284">
        <v>5828</v>
      </c>
      <c r="B5832" s="287"/>
      <c r="C5832" s="287"/>
      <c r="D5832" s="284" t="s">
        <v>1054</v>
      </c>
      <c r="E5832" s="287"/>
      <c r="F5832" s="285" t="s">
        <v>5953</v>
      </c>
      <c r="G5832" s="266" t="s">
        <v>121</v>
      </c>
      <c r="H5832" s="266">
        <f>IF(G5832="Traditional Stove",0.1,0.2)</f>
        <v>0.1</v>
      </c>
      <c r="I5832" s="266">
        <f>YEAR(J5832)</f>
        <v>2023</v>
      </c>
      <c r="J5832" s="267">
        <v>45008</v>
      </c>
      <c r="K5832" s="267">
        <f>J5832+1</f>
        <v>45009</v>
      </c>
      <c r="L5832" s="266">
        <f>IF(M5832&lt;=365,1,2)</f>
        <v>1</v>
      </c>
      <c r="M5832" s="266">
        <f>IF(K5832&lt;$C$1,$C$2-$C$1+1,$C$2-K5832+1)</f>
        <v>38</v>
      </c>
      <c r="N5832" s="268">
        <f>M5832/365</f>
        <v>0.10410958904109589</v>
      </c>
      <c r="O5832" s="269">
        <f>'Data and Parameter'!$E$4*'Data and Parameter'!$E$5*('Data and Parameter'!$E$6+'Data and Parameter'!$E$7)*'Data and Parameter'!$E$19*'Data and Parameter'!$E$14*'ER calculations'!N5832</f>
        <v>0.53905333080220053</v>
      </c>
    </row>
    <row r="5833" spans="1:15" ht="15">
      <c r="A5833" s="284">
        <v>5829</v>
      </c>
      <c r="B5833" s="287"/>
      <c r="C5833" s="287"/>
      <c r="D5833" s="284" t="s">
        <v>1054</v>
      </c>
      <c r="E5833" s="287"/>
      <c r="F5833" s="285" t="s">
        <v>5954</v>
      </c>
      <c r="G5833" s="266" t="s">
        <v>121</v>
      </c>
      <c r="H5833" s="266">
        <f>IF(G5833="Traditional Stove",0.1,0.2)</f>
        <v>0.1</v>
      </c>
      <c r="I5833" s="266">
        <f>YEAR(J5833)</f>
        <v>2023</v>
      </c>
      <c r="J5833" s="267">
        <v>45008</v>
      </c>
      <c r="K5833" s="267">
        <f>J5833+1</f>
        <v>45009</v>
      </c>
      <c r="L5833" s="266">
        <f>IF(M5833&lt;=365,1,2)</f>
        <v>1</v>
      </c>
      <c r="M5833" s="266">
        <f>IF(K5833&lt;$C$1,$C$2-$C$1+1,$C$2-K5833+1)</f>
        <v>38</v>
      </c>
      <c r="N5833" s="268">
        <f>M5833/365</f>
        <v>0.10410958904109589</v>
      </c>
      <c r="O5833" s="269">
        <f>'Data and Parameter'!$E$4*'Data and Parameter'!$E$5*('Data and Parameter'!$E$6+'Data and Parameter'!$E$7)*'Data and Parameter'!$E$19*'Data and Parameter'!$E$14*'ER calculations'!N5833</f>
        <v>0.53905333080220053</v>
      </c>
    </row>
    <row r="5834" spans="1:15" ht="15">
      <c r="A5834" s="284">
        <v>5830</v>
      </c>
      <c r="B5834" s="287"/>
      <c r="C5834" s="287"/>
      <c r="D5834" s="284" t="s">
        <v>1054</v>
      </c>
      <c r="E5834" s="287"/>
      <c r="F5834" s="285" t="s">
        <v>5955</v>
      </c>
      <c r="G5834" s="266" t="s">
        <v>121</v>
      </c>
      <c r="H5834" s="266">
        <f>IF(G5834="Traditional Stove",0.1,0.2)</f>
        <v>0.1</v>
      </c>
      <c r="I5834" s="266">
        <f>YEAR(J5834)</f>
        <v>2023</v>
      </c>
      <c r="J5834" s="267">
        <v>45008</v>
      </c>
      <c r="K5834" s="267">
        <f>J5834+1</f>
        <v>45009</v>
      </c>
      <c r="L5834" s="266">
        <f>IF(M5834&lt;=365,1,2)</f>
        <v>1</v>
      </c>
      <c r="M5834" s="266">
        <f>IF(K5834&lt;$C$1,$C$2-$C$1+1,$C$2-K5834+1)</f>
        <v>38</v>
      </c>
      <c r="N5834" s="268">
        <f>M5834/365</f>
        <v>0.10410958904109589</v>
      </c>
      <c r="O5834" s="269">
        <f>'Data and Parameter'!$E$4*'Data and Parameter'!$E$5*('Data and Parameter'!$E$6+'Data and Parameter'!$E$7)*'Data and Parameter'!$E$19*'Data and Parameter'!$E$14*'ER calculations'!N5834</f>
        <v>0.53905333080220053</v>
      </c>
    </row>
    <row r="5835" spans="1:15" ht="15">
      <c r="A5835" s="284">
        <v>5831</v>
      </c>
      <c r="B5835" s="287"/>
      <c r="C5835" s="287"/>
      <c r="D5835" s="284" t="s">
        <v>1054</v>
      </c>
      <c r="E5835" s="287"/>
      <c r="F5835" s="285" t="s">
        <v>5956</v>
      </c>
      <c r="G5835" s="266" t="s">
        <v>121</v>
      </c>
      <c r="H5835" s="266">
        <f>IF(G5835="Traditional Stove",0.1,0.2)</f>
        <v>0.1</v>
      </c>
      <c r="I5835" s="266">
        <f>YEAR(J5835)</f>
        <v>2023</v>
      </c>
      <c r="J5835" s="267">
        <v>45008</v>
      </c>
      <c r="K5835" s="267">
        <f>J5835+1</f>
        <v>45009</v>
      </c>
      <c r="L5835" s="266">
        <f>IF(M5835&lt;=365,1,2)</f>
        <v>1</v>
      </c>
      <c r="M5835" s="266">
        <f>IF(K5835&lt;$C$1,$C$2-$C$1+1,$C$2-K5835+1)</f>
        <v>38</v>
      </c>
      <c r="N5835" s="268">
        <f>M5835/365</f>
        <v>0.10410958904109589</v>
      </c>
      <c r="O5835" s="269">
        <f>'Data and Parameter'!$E$4*'Data and Parameter'!$E$5*('Data and Parameter'!$E$6+'Data and Parameter'!$E$7)*'Data and Parameter'!$E$19*'Data and Parameter'!$E$14*'ER calculations'!N5835</f>
        <v>0.53905333080220053</v>
      </c>
    </row>
    <row r="5836" spans="1:15" ht="15">
      <c r="A5836" s="284">
        <v>5832</v>
      </c>
      <c r="B5836" s="287"/>
      <c r="C5836" s="287"/>
      <c r="D5836" s="284" t="s">
        <v>1054</v>
      </c>
      <c r="E5836" s="287"/>
      <c r="F5836" s="285" t="s">
        <v>5957</v>
      </c>
      <c r="G5836" s="266" t="s">
        <v>121</v>
      </c>
      <c r="H5836" s="266">
        <f>IF(G5836="Traditional Stove",0.1,0.2)</f>
        <v>0.1</v>
      </c>
      <c r="I5836" s="266">
        <f>YEAR(J5836)</f>
        <v>2023</v>
      </c>
      <c r="J5836" s="267">
        <v>44966</v>
      </c>
      <c r="K5836" s="267">
        <f>J5836+1</f>
        <v>44967</v>
      </c>
      <c r="L5836" s="266">
        <f>IF(M5836&lt;=365,1,2)</f>
        <v>1</v>
      </c>
      <c r="M5836" s="266">
        <f>IF(K5836&lt;$C$1,$C$2-$C$1+1,$C$2-K5836+1)</f>
        <v>80</v>
      </c>
      <c r="N5836" s="268">
        <f>M5836/365</f>
        <v>0.21917808219178081</v>
      </c>
      <c r="O5836" s="269">
        <f>'Data and Parameter'!$E$4*'Data and Parameter'!$E$5*('Data and Parameter'!$E$6+'Data and Parameter'!$E$7)*'Data and Parameter'!$E$19*'Data and Parameter'!$E$14*'ER calculations'!N5836</f>
        <v>1.1348491174783168</v>
      </c>
    </row>
    <row r="5837" spans="1:15" ht="15">
      <c r="A5837" s="284">
        <v>5833</v>
      </c>
      <c r="B5837" s="287"/>
      <c r="C5837" s="287"/>
      <c r="D5837" s="284" t="s">
        <v>1054</v>
      </c>
      <c r="E5837" s="287"/>
      <c r="F5837" s="285" t="s">
        <v>5958</v>
      </c>
      <c r="G5837" s="266" t="s">
        <v>121</v>
      </c>
      <c r="H5837" s="266">
        <f>IF(G5837="Traditional Stove",0.1,0.2)</f>
        <v>0.1</v>
      </c>
      <c r="I5837" s="266">
        <f>YEAR(J5837)</f>
        <v>2023</v>
      </c>
      <c r="J5837" s="267">
        <v>45008</v>
      </c>
      <c r="K5837" s="267">
        <f>J5837+1</f>
        <v>45009</v>
      </c>
      <c r="L5837" s="266">
        <f>IF(M5837&lt;=365,1,2)</f>
        <v>1</v>
      </c>
      <c r="M5837" s="266">
        <f>IF(K5837&lt;$C$1,$C$2-$C$1+1,$C$2-K5837+1)</f>
        <v>38</v>
      </c>
      <c r="N5837" s="268">
        <f>M5837/365</f>
        <v>0.10410958904109589</v>
      </c>
      <c r="O5837" s="269">
        <f>'Data and Parameter'!$E$4*'Data and Parameter'!$E$5*('Data and Parameter'!$E$6+'Data and Parameter'!$E$7)*'Data and Parameter'!$E$19*'Data and Parameter'!$E$14*'ER calculations'!N5837</f>
        <v>0.53905333080220053</v>
      </c>
    </row>
    <row r="5838" spans="1:15" ht="15">
      <c r="A5838" s="284">
        <v>5834</v>
      </c>
      <c r="B5838" s="287"/>
      <c r="C5838" s="287"/>
      <c r="D5838" s="284" t="s">
        <v>1054</v>
      </c>
      <c r="E5838" s="287"/>
      <c r="F5838" s="285" t="s">
        <v>5959</v>
      </c>
      <c r="G5838" s="266" t="s">
        <v>121</v>
      </c>
      <c r="H5838" s="266">
        <f>IF(G5838="Traditional Stove",0.1,0.2)</f>
        <v>0.1</v>
      </c>
      <c r="I5838" s="266">
        <f>YEAR(J5838)</f>
        <v>2023</v>
      </c>
      <c r="J5838" s="267">
        <v>45008</v>
      </c>
      <c r="K5838" s="267">
        <f>J5838+1</f>
        <v>45009</v>
      </c>
      <c r="L5838" s="266">
        <f>IF(M5838&lt;=365,1,2)</f>
        <v>1</v>
      </c>
      <c r="M5838" s="266">
        <f>IF(K5838&lt;$C$1,$C$2-$C$1+1,$C$2-K5838+1)</f>
        <v>38</v>
      </c>
      <c r="N5838" s="268">
        <f>M5838/365</f>
        <v>0.10410958904109589</v>
      </c>
      <c r="O5838" s="269">
        <f>'Data and Parameter'!$E$4*'Data and Parameter'!$E$5*('Data and Parameter'!$E$6+'Data and Parameter'!$E$7)*'Data and Parameter'!$E$19*'Data and Parameter'!$E$14*'ER calculations'!N5838</f>
        <v>0.53905333080220053</v>
      </c>
    </row>
    <row r="5839" spans="1:15" ht="15">
      <c r="A5839" s="284">
        <v>5835</v>
      </c>
      <c r="B5839" s="287"/>
      <c r="C5839" s="287"/>
      <c r="D5839" s="284" t="s">
        <v>1054</v>
      </c>
      <c r="E5839" s="287"/>
      <c r="F5839" s="285" t="s">
        <v>5960</v>
      </c>
      <c r="G5839" s="266" t="s">
        <v>121</v>
      </c>
      <c r="H5839" s="266">
        <f>IF(G5839="Traditional Stove",0.1,0.2)</f>
        <v>0.1</v>
      </c>
      <c r="I5839" s="266">
        <f>YEAR(J5839)</f>
        <v>2023</v>
      </c>
      <c r="J5839" s="267">
        <v>45008</v>
      </c>
      <c r="K5839" s="267">
        <f>J5839+1</f>
        <v>45009</v>
      </c>
      <c r="L5839" s="266">
        <f>IF(M5839&lt;=365,1,2)</f>
        <v>1</v>
      </c>
      <c r="M5839" s="266">
        <f>IF(K5839&lt;$C$1,$C$2-$C$1+1,$C$2-K5839+1)</f>
        <v>38</v>
      </c>
      <c r="N5839" s="268">
        <f>M5839/365</f>
        <v>0.10410958904109589</v>
      </c>
      <c r="O5839" s="269">
        <f>'Data and Parameter'!$E$4*'Data and Parameter'!$E$5*('Data and Parameter'!$E$6+'Data and Parameter'!$E$7)*'Data and Parameter'!$E$19*'Data and Parameter'!$E$14*'ER calculations'!N5839</f>
        <v>0.53905333080220053</v>
      </c>
    </row>
    <row r="5840" spans="1:15" ht="15">
      <c r="A5840" s="284">
        <v>5836</v>
      </c>
      <c r="B5840" s="287"/>
      <c r="C5840" s="287"/>
      <c r="D5840" s="284" t="s">
        <v>1054</v>
      </c>
      <c r="E5840" s="287"/>
      <c r="F5840" s="285" t="s">
        <v>5961</v>
      </c>
      <c r="G5840" s="266" t="s">
        <v>121</v>
      </c>
      <c r="H5840" s="266">
        <f>IF(G5840="Traditional Stove",0.1,0.2)</f>
        <v>0.1</v>
      </c>
      <c r="I5840" s="266">
        <f>YEAR(J5840)</f>
        <v>2023</v>
      </c>
      <c r="J5840" s="267">
        <v>45008</v>
      </c>
      <c r="K5840" s="267">
        <f>J5840+1</f>
        <v>45009</v>
      </c>
      <c r="L5840" s="266">
        <f>IF(M5840&lt;=365,1,2)</f>
        <v>1</v>
      </c>
      <c r="M5840" s="266">
        <f>IF(K5840&lt;$C$1,$C$2-$C$1+1,$C$2-K5840+1)</f>
        <v>38</v>
      </c>
      <c r="N5840" s="268">
        <f>M5840/365</f>
        <v>0.10410958904109589</v>
      </c>
      <c r="O5840" s="269">
        <f>'Data and Parameter'!$E$4*'Data and Parameter'!$E$5*('Data and Parameter'!$E$6+'Data and Parameter'!$E$7)*'Data and Parameter'!$E$19*'Data and Parameter'!$E$14*'ER calculations'!N5840</f>
        <v>0.53905333080220053</v>
      </c>
    </row>
    <row r="5841" spans="1:15" ht="15">
      <c r="A5841" s="284">
        <v>5837</v>
      </c>
      <c r="B5841" s="287"/>
      <c r="C5841" s="287"/>
      <c r="D5841" s="284" t="s">
        <v>1054</v>
      </c>
      <c r="E5841" s="287"/>
      <c r="F5841" s="285" t="s">
        <v>5962</v>
      </c>
      <c r="G5841" s="266" t="s">
        <v>121</v>
      </c>
      <c r="H5841" s="266">
        <f>IF(G5841="Traditional Stove",0.1,0.2)</f>
        <v>0.1</v>
      </c>
      <c r="I5841" s="266">
        <f>YEAR(J5841)</f>
        <v>2023</v>
      </c>
      <c r="J5841" s="267">
        <v>45008</v>
      </c>
      <c r="K5841" s="267">
        <f>J5841+1</f>
        <v>45009</v>
      </c>
      <c r="L5841" s="266">
        <f>IF(M5841&lt;=365,1,2)</f>
        <v>1</v>
      </c>
      <c r="M5841" s="266">
        <f>IF(K5841&lt;$C$1,$C$2-$C$1+1,$C$2-K5841+1)</f>
        <v>38</v>
      </c>
      <c r="N5841" s="268">
        <f>M5841/365</f>
        <v>0.10410958904109589</v>
      </c>
      <c r="O5841" s="269">
        <f>'Data and Parameter'!$E$4*'Data and Parameter'!$E$5*('Data and Parameter'!$E$6+'Data and Parameter'!$E$7)*'Data and Parameter'!$E$19*'Data and Parameter'!$E$14*'ER calculations'!N5841</f>
        <v>0.53905333080220053</v>
      </c>
    </row>
    <row r="5842" spans="1:15" ht="15">
      <c r="A5842" s="284">
        <v>5838</v>
      </c>
      <c r="B5842" s="287"/>
      <c r="C5842" s="287"/>
      <c r="D5842" s="284" t="s">
        <v>1054</v>
      </c>
      <c r="E5842" s="287"/>
      <c r="F5842" s="285" t="s">
        <v>5963</v>
      </c>
      <c r="G5842" s="266" t="s">
        <v>121</v>
      </c>
      <c r="H5842" s="266">
        <f>IF(G5842="Traditional Stove",0.1,0.2)</f>
        <v>0.1</v>
      </c>
      <c r="I5842" s="266">
        <f>YEAR(J5842)</f>
        <v>2023</v>
      </c>
      <c r="J5842" s="267">
        <v>45008</v>
      </c>
      <c r="K5842" s="267">
        <f>J5842+1</f>
        <v>45009</v>
      </c>
      <c r="L5842" s="266">
        <f>IF(M5842&lt;=365,1,2)</f>
        <v>1</v>
      </c>
      <c r="M5842" s="266">
        <f>IF(K5842&lt;$C$1,$C$2-$C$1+1,$C$2-K5842+1)</f>
        <v>38</v>
      </c>
      <c r="N5842" s="268">
        <f>M5842/365</f>
        <v>0.10410958904109589</v>
      </c>
      <c r="O5842" s="269">
        <f>'Data and Parameter'!$E$4*'Data and Parameter'!$E$5*('Data and Parameter'!$E$6+'Data and Parameter'!$E$7)*'Data and Parameter'!$E$19*'Data and Parameter'!$E$14*'ER calculations'!N5842</f>
        <v>0.53905333080220053</v>
      </c>
    </row>
    <row r="5843" spans="1:15" ht="15">
      <c r="A5843" s="284">
        <v>5839</v>
      </c>
      <c r="B5843" s="287"/>
      <c r="C5843" s="287"/>
      <c r="D5843" s="284" t="s">
        <v>1054</v>
      </c>
      <c r="E5843" s="287"/>
      <c r="F5843" s="285" t="s">
        <v>5964</v>
      </c>
      <c r="G5843" s="266" t="s">
        <v>121</v>
      </c>
      <c r="H5843" s="266">
        <f>IF(G5843="Traditional Stove",0.1,0.2)</f>
        <v>0.1</v>
      </c>
      <c r="I5843" s="266">
        <f>YEAR(J5843)</f>
        <v>2023</v>
      </c>
      <c r="J5843" s="267">
        <v>45008</v>
      </c>
      <c r="K5843" s="267">
        <f>J5843+1</f>
        <v>45009</v>
      </c>
      <c r="L5843" s="266">
        <f>IF(M5843&lt;=365,1,2)</f>
        <v>1</v>
      </c>
      <c r="M5843" s="266">
        <f>IF(K5843&lt;$C$1,$C$2-$C$1+1,$C$2-K5843+1)</f>
        <v>38</v>
      </c>
      <c r="N5843" s="268">
        <f>M5843/365</f>
        <v>0.10410958904109589</v>
      </c>
      <c r="O5843" s="269">
        <f>'Data and Parameter'!$E$4*'Data and Parameter'!$E$5*('Data and Parameter'!$E$6+'Data and Parameter'!$E$7)*'Data and Parameter'!$E$19*'Data and Parameter'!$E$14*'ER calculations'!N5843</f>
        <v>0.53905333080220053</v>
      </c>
    </row>
    <row r="5844" spans="1:15" ht="15">
      <c r="A5844" s="284">
        <v>5840</v>
      </c>
      <c r="B5844" s="287"/>
      <c r="C5844" s="287"/>
      <c r="D5844" s="284" t="s">
        <v>1054</v>
      </c>
      <c r="E5844" s="287"/>
      <c r="F5844" s="285" t="s">
        <v>5965</v>
      </c>
      <c r="G5844" s="266" t="s">
        <v>121</v>
      </c>
      <c r="H5844" s="266">
        <f>IF(G5844="Traditional Stove",0.1,0.2)</f>
        <v>0.1</v>
      </c>
      <c r="I5844" s="266">
        <f>YEAR(J5844)</f>
        <v>2023</v>
      </c>
      <c r="J5844" s="267">
        <v>45008</v>
      </c>
      <c r="K5844" s="267">
        <f>J5844+1</f>
        <v>45009</v>
      </c>
      <c r="L5844" s="266">
        <f>IF(M5844&lt;=365,1,2)</f>
        <v>1</v>
      </c>
      <c r="M5844" s="266">
        <f>IF(K5844&lt;$C$1,$C$2-$C$1+1,$C$2-K5844+1)</f>
        <v>38</v>
      </c>
      <c r="N5844" s="268">
        <f>M5844/365</f>
        <v>0.10410958904109589</v>
      </c>
      <c r="O5844" s="269">
        <f>'Data and Parameter'!$E$4*'Data and Parameter'!$E$5*('Data and Parameter'!$E$6+'Data and Parameter'!$E$7)*'Data and Parameter'!$E$19*'Data and Parameter'!$E$14*'ER calculations'!N5844</f>
        <v>0.53905333080220053</v>
      </c>
    </row>
    <row r="5845" spans="1:15" ht="15">
      <c r="A5845" s="284">
        <v>5841</v>
      </c>
      <c r="B5845" s="287"/>
      <c r="C5845" s="287"/>
      <c r="D5845" s="284" t="s">
        <v>1054</v>
      </c>
      <c r="E5845" s="287"/>
      <c r="F5845" s="285" t="s">
        <v>5966</v>
      </c>
      <c r="G5845" s="266" t="s">
        <v>121</v>
      </c>
      <c r="H5845" s="266">
        <f>IF(G5845="Traditional Stove",0.1,0.2)</f>
        <v>0.1</v>
      </c>
      <c r="I5845" s="266">
        <f>YEAR(J5845)</f>
        <v>2023</v>
      </c>
      <c r="J5845" s="267">
        <v>45008</v>
      </c>
      <c r="K5845" s="267">
        <f>J5845+1</f>
        <v>45009</v>
      </c>
      <c r="L5845" s="266">
        <f>IF(M5845&lt;=365,1,2)</f>
        <v>1</v>
      </c>
      <c r="M5845" s="266">
        <f>IF(K5845&lt;$C$1,$C$2-$C$1+1,$C$2-K5845+1)</f>
        <v>38</v>
      </c>
      <c r="N5845" s="268">
        <f>M5845/365</f>
        <v>0.10410958904109589</v>
      </c>
      <c r="O5845" s="269">
        <f>'Data and Parameter'!$E$4*'Data and Parameter'!$E$5*('Data and Parameter'!$E$6+'Data and Parameter'!$E$7)*'Data and Parameter'!$E$19*'Data and Parameter'!$E$14*'ER calculations'!N5845</f>
        <v>0.53905333080220053</v>
      </c>
    </row>
    <row r="5846" spans="1:15" ht="15">
      <c r="A5846" s="284">
        <v>5842</v>
      </c>
      <c r="B5846" s="287"/>
      <c r="C5846" s="287"/>
      <c r="D5846" s="284" t="s">
        <v>1054</v>
      </c>
      <c r="E5846" s="287"/>
      <c r="F5846" s="285" t="s">
        <v>5967</v>
      </c>
      <c r="G5846" s="266" t="s">
        <v>121</v>
      </c>
      <c r="H5846" s="266">
        <f>IF(G5846="Traditional Stove",0.1,0.2)</f>
        <v>0.1</v>
      </c>
      <c r="I5846" s="266">
        <f>YEAR(J5846)</f>
        <v>2023</v>
      </c>
      <c r="J5846" s="267">
        <v>45008</v>
      </c>
      <c r="K5846" s="267">
        <f>J5846+1</f>
        <v>45009</v>
      </c>
      <c r="L5846" s="266">
        <f>IF(M5846&lt;=365,1,2)</f>
        <v>1</v>
      </c>
      <c r="M5846" s="266">
        <f>IF(K5846&lt;$C$1,$C$2-$C$1+1,$C$2-K5846+1)</f>
        <v>38</v>
      </c>
      <c r="N5846" s="268">
        <f>M5846/365</f>
        <v>0.10410958904109589</v>
      </c>
      <c r="O5846" s="269">
        <f>'Data and Parameter'!$E$4*'Data and Parameter'!$E$5*('Data and Parameter'!$E$6+'Data and Parameter'!$E$7)*'Data and Parameter'!$E$19*'Data and Parameter'!$E$14*'ER calculations'!N5846</f>
        <v>0.53905333080220053</v>
      </c>
    </row>
    <row r="5847" spans="1:15" ht="15">
      <c r="A5847" s="284">
        <v>5843</v>
      </c>
      <c r="B5847" s="287"/>
      <c r="C5847" s="287"/>
      <c r="D5847" s="284" t="s">
        <v>1054</v>
      </c>
      <c r="E5847" s="287"/>
      <c r="F5847" s="285" t="s">
        <v>5968</v>
      </c>
      <c r="G5847" s="266" t="s">
        <v>121</v>
      </c>
      <c r="H5847" s="266">
        <f>IF(G5847="Traditional Stove",0.1,0.2)</f>
        <v>0.1</v>
      </c>
      <c r="I5847" s="266">
        <f>YEAR(J5847)</f>
        <v>2023</v>
      </c>
      <c r="J5847" s="267">
        <v>45008</v>
      </c>
      <c r="K5847" s="267">
        <f>J5847+1</f>
        <v>45009</v>
      </c>
      <c r="L5847" s="266">
        <f>IF(M5847&lt;=365,1,2)</f>
        <v>1</v>
      </c>
      <c r="M5847" s="266">
        <f>IF(K5847&lt;$C$1,$C$2-$C$1+1,$C$2-K5847+1)</f>
        <v>38</v>
      </c>
      <c r="N5847" s="268">
        <f>M5847/365</f>
        <v>0.10410958904109589</v>
      </c>
      <c r="O5847" s="269">
        <f>'Data and Parameter'!$E$4*'Data and Parameter'!$E$5*('Data and Parameter'!$E$6+'Data and Parameter'!$E$7)*'Data and Parameter'!$E$19*'Data and Parameter'!$E$14*'ER calculations'!N5847</f>
        <v>0.53905333080220053</v>
      </c>
    </row>
    <row r="5848" spans="1:15" ht="15">
      <c r="A5848" s="284">
        <v>5844</v>
      </c>
      <c r="B5848" s="287"/>
      <c r="C5848" s="287"/>
      <c r="D5848" s="284" t="s">
        <v>1054</v>
      </c>
      <c r="E5848" s="287"/>
      <c r="F5848" s="285" t="s">
        <v>5969</v>
      </c>
      <c r="G5848" s="266" t="s">
        <v>121</v>
      </c>
      <c r="H5848" s="266">
        <f>IF(G5848="Traditional Stove",0.1,0.2)</f>
        <v>0.1</v>
      </c>
      <c r="I5848" s="266">
        <f>YEAR(J5848)</f>
        <v>2023</v>
      </c>
      <c r="J5848" s="267">
        <v>45008</v>
      </c>
      <c r="K5848" s="267">
        <f>J5848+1</f>
        <v>45009</v>
      </c>
      <c r="L5848" s="266">
        <f>IF(M5848&lt;=365,1,2)</f>
        <v>1</v>
      </c>
      <c r="M5848" s="266">
        <f>IF(K5848&lt;$C$1,$C$2-$C$1+1,$C$2-K5848+1)</f>
        <v>38</v>
      </c>
      <c r="N5848" s="268">
        <f>M5848/365</f>
        <v>0.10410958904109589</v>
      </c>
      <c r="O5848" s="269">
        <f>'Data and Parameter'!$E$4*'Data and Parameter'!$E$5*('Data and Parameter'!$E$6+'Data and Parameter'!$E$7)*'Data and Parameter'!$E$19*'Data and Parameter'!$E$14*'ER calculations'!N5848</f>
        <v>0.53905333080220053</v>
      </c>
    </row>
    <row r="5849" spans="1:15" ht="15">
      <c r="A5849" s="284">
        <v>5845</v>
      </c>
      <c r="B5849" s="287"/>
      <c r="C5849" s="287"/>
      <c r="D5849" s="284" t="s">
        <v>1054</v>
      </c>
      <c r="E5849" s="287"/>
      <c r="F5849" s="285" t="s">
        <v>5970</v>
      </c>
      <c r="G5849" s="266" t="s">
        <v>121</v>
      </c>
      <c r="H5849" s="266">
        <f>IF(G5849="Traditional Stove",0.1,0.2)</f>
        <v>0.1</v>
      </c>
      <c r="I5849" s="266">
        <f>YEAR(J5849)</f>
        <v>2023</v>
      </c>
      <c r="J5849" s="267">
        <v>45008</v>
      </c>
      <c r="K5849" s="267">
        <f>J5849+1</f>
        <v>45009</v>
      </c>
      <c r="L5849" s="266">
        <f>IF(M5849&lt;=365,1,2)</f>
        <v>1</v>
      </c>
      <c r="M5849" s="266">
        <f>IF(K5849&lt;$C$1,$C$2-$C$1+1,$C$2-K5849+1)</f>
        <v>38</v>
      </c>
      <c r="N5849" s="268">
        <f>M5849/365</f>
        <v>0.10410958904109589</v>
      </c>
      <c r="O5849" s="269">
        <f>'Data and Parameter'!$E$4*'Data and Parameter'!$E$5*('Data and Parameter'!$E$6+'Data and Parameter'!$E$7)*'Data and Parameter'!$E$19*'Data and Parameter'!$E$14*'ER calculations'!N5849</f>
        <v>0.53905333080220053</v>
      </c>
    </row>
    <row r="5850" spans="1:15" ht="15">
      <c r="A5850" s="284">
        <v>5846</v>
      </c>
      <c r="B5850" s="287"/>
      <c r="C5850" s="287"/>
      <c r="D5850" s="284" t="s">
        <v>1054</v>
      </c>
      <c r="E5850" s="287"/>
      <c r="F5850" s="285" t="s">
        <v>5971</v>
      </c>
      <c r="G5850" s="266" t="s">
        <v>121</v>
      </c>
      <c r="H5850" s="266">
        <f>IF(G5850="Traditional Stove",0.1,0.2)</f>
        <v>0.1</v>
      </c>
      <c r="I5850" s="266">
        <f>YEAR(J5850)</f>
        <v>2023</v>
      </c>
      <c r="J5850" s="267">
        <v>45008</v>
      </c>
      <c r="K5850" s="267">
        <f>J5850+1</f>
        <v>45009</v>
      </c>
      <c r="L5850" s="266">
        <f>IF(M5850&lt;=365,1,2)</f>
        <v>1</v>
      </c>
      <c r="M5850" s="266">
        <f>IF(K5850&lt;$C$1,$C$2-$C$1+1,$C$2-K5850+1)</f>
        <v>38</v>
      </c>
      <c r="N5850" s="268">
        <f>M5850/365</f>
        <v>0.10410958904109589</v>
      </c>
      <c r="O5850" s="269">
        <f>'Data and Parameter'!$E$4*'Data and Parameter'!$E$5*('Data and Parameter'!$E$6+'Data and Parameter'!$E$7)*'Data and Parameter'!$E$19*'Data and Parameter'!$E$14*'ER calculations'!N5850</f>
        <v>0.53905333080220053</v>
      </c>
    </row>
    <row r="5851" spans="1:15" ht="15">
      <c r="A5851" s="284">
        <v>5847</v>
      </c>
      <c r="B5851" s="287"/>
      <c r="C5851" s="287"/>
      <c r="D5851" s="284" t="s">
        <v>1054</v>
      </c>
      <c r="E5851" s="287"/>
      <c r="F5851" s="285" t="s">
        <v>5972</v>
      </c>
      <c r="G5851" s="266" t="s">
        <v>121</v>
      </c>
      <c r="H5851" s="266">
        <f>IF(G5851="Traditional Stove",0.1,0.2)</f>
        <v>0.1</v>
      </c>
      <c r="I5851" s="266">
        <f>YEAR(J5851)</f>
        <v>2023</v>
      </c>
      <c r="J5851" s="267">
        <v>45008</v>
      </c>
      <c r="K5851" s="267">
        <f>J5851+1</f>
        <v>45009</v>
      </c>
      <c r="L5851" s="266">
        <f>IF(M5851&lt;=365,1,2)</f>
        <v>1</v>
      </c>
      <c r="M5851" s="266">
        <f>IF(K5851&lt;$C$1,$C$2-$C$1+1,$C$2-K5851+1)</f>
        <v>38</v>
      </c>
      <c r="N5851" s="268">
        <f>M5851/365</f>
        <v>0.10410958904109589</v>
      </c>
      <c r="O5851" s="269">
        <f>'Data and Parameter'!$E$4*'Data and Parameter'!$E$5*('Data and Parameter'!$E$6+'Data and Parameter'!$E$7)*'Data and Parameter'!$E$19*'Data and Parameter'!$E$14*'ER calculations'!N5851</f>
        <v>0.53905333080220053</v>
      </c>
    </row>
    <row r="5852" spans="1:15" ht="15">
      <c r="A5852" s="284">
        <v>5848</v>
      </c>
      <c r="B5852" s="287"/>
      <c r="C5852" s="287"/>
      <c r="D5852" s="284" t="s">
        <v>1054</v>
      </c>
      <c r="E5852" s="287"/>
      <c r="F5852" s="285" t="s">
        <v>5973</v>
      </c>
      <c r="G5852" s="266" t="s">
        <v>121</v>
      </c>
      <c r="H5852" s="266">
        <f>IF(G5852="Traditional Stove",0.1,0.2)</f>
        <v>0.1</v>
      </c>
      <c r="I5852" s="266">
        <f>YEAR(J5852)</f>
        <v>2023</v>
      </c>
      <c r="J5852" s="267">
        <v>45008</v>
      </c>
      <c r="K5852" s="267">
        <f>J5852+1</f>
        <v>45009</v>
      </c>
      <c r="L5852" s="266">
        <f>IF(M5852&lt;=365,1,2)</f>
        <v>1</v>
      </c>
      <c r="M5852" s="266">
        <f>IF(K5852&lt;$C$1,$C$2-$C$1+1,$C$2-K5852+1)</f>
        <v>38</v>
      </c>
      <c r="N5852" s="268">
        <f>M5852/365</f>
        <v>0.10410958904109589</v>
      </c>
      <c r="O5852" s="269">
        <f>'Data and Parameter'!$E$4*'Data and Parameter'!$E$5*('Data and Parameter'!$E$6+'Data and Parameter'!$E$7)*'Data and Parameter'!$E$19*'Data and Parameter'!$E$14*'ER calculations'!N5852</f>
        <v>0.53905333080220053</v>
      </c>
    </row>
    <row r="5853" spans="1:15" ht="15">
      <c r="A5853" s="284">
        <v>5849</v>
      </c>
      <c r="B5853" s="287"/>
      <c r="C5853" s="287"/>
      <c r="D5853" s="284" t="s">
        <v>1054</v>
      </c>
      <c r="E5853" s="287"/>
      <c r="F5853" s="285" t="s">
        <v>5974</v>
      </c>
      <c r="G5853" s="266" t="s">
        <v>121</v>
      </c>
      <c r="H5853" s="266">
        <f>IF(G5853="Traditional Stove",0.1,0.2)</f>
        <v>0.1</v>
      </c>
      <c r="I5853" s="266">
        <f>YEAR(J5853)</f>
        <v>2023</v>
      </c>
      <c r="J5853" s="267">
        <v>45008</v>
      </c>
      <c r="K5853" s="267">
        <f>J5853+1</f>
        <v>45009</v>
      </c>
      <c r="L5853" s="266">
        <f>IF(M5853&lt;=365,1,2)</f>
        <v>1</v>
      </c>
      <c r="M5853" s="266">
        <f>IF(K5853&lt;$C$1,$C$2-$C$1+1,$C$2-K5853+1)</f>
        <v>38</v>
      </c>
      <c r="N5853" s="268">
        <f>M5853/365</f>
        <v>0.10410958904109589</v>
      </c>
      <c r="O5853" s="269">
        <f>'Data and Parameter'!$E$4*'Data and Parameter'!$E$5*('Data and Parameter'!$E$6+'Data and Parameter'!$E$7)*'Data and Parameter'!$E$19*'Data and Parameter'!$E$14*'ER calculations'!N5853</f>
        <v>0.53905333080220053</v>
      </c>
    </row>
    <row r="5854" spans="1:15" ht="15">
      <c r="A5854" s="284">
        <v>5850</v>
      </c>
      <c r="B5854" s="287"/>
      <c r="C5854" s="287"/>
      <c r="D5854" s="284" t="s">
        <v>1054</v>
      </c>
      <c r="E5854" s="287"/>
      <c r="F5854" s="285" t="s">
        <v>5975</v>
      </c>
      <c r="G5854" s="266" t="s">
        <v>121</v>
      </c>
      <c r="H5854" s="266">
        <f>IF(G5854="Traditional Stove",0.1,0.2)</f>
        <v>0.1</v>
      </c>
      <c r="I5854" s="266">
        <f>YEAR(J5854)</f>
        <v>2023</v>
      </c>
      <c r="J5854" s="267">
        <v>45008</v>
      </c>
      <c r="K5854" s="267">
        <f>J5854+1</f>
        <v>45009</v>
      </c>
      <c r="L5854" s="266">
        <f>IF(M5854&lt;=365,1,2)</f>
        <v>1</v>
      </c>
      <c r="M5854" s="266">
        <f>IF(K5854&lt;$C$1,$C$2-$C$1+1,$C$2-K5854+1)</f>
        <v>38</v>
      </c>
      <c r="N5854" s="268">
        <f>M5854/365</f>
        <v>0.10410958904109589</v>
      </c>
      <c r="O5854" s="269">
        <f>'Data and Parameter'!$E$4*'Data and Parameter'!$E$5*('Data and Parameter'!$E$6+'Data and Parameter'!$E$7)*'Data and Parameter'!$E$19*'Data and Parameter'!$E$14*'ER calculations'!N5854</f>
        <v>0.53905333080220053</v>
      </c>
    </row>
    <row r="5855" spans="1:15" ht="15">
      <c r="A5855" s="284">
        <v>5851</v>
      </c>
      <c r="B5855" s="287"/>
      <c r="C5855" s="287"/>
      <c r="D5855" s="284" t="s">
        <v>1054</v>
      </c>
      <c r="E5855" s="287"/>
      <c r="F5855" s="285" t="s">
        <v>5976</v>
      </c>
      <c r="G5855" s="266" t="s">
        <v>121</v>
      </c>
      <c r="H5855" s="266">
        <f>IF(G5855="Traditional Stove",0.1,0.2)</f>
        <v>0.1</v>
      </c>
      <c r="I5855" s="266">
        <f>YEAR(J5855)</f>
        <v>2023</v>
      </c>
      <c r="J5855" s="267">
        <v>45008</v>
      </c>
      <c r="K5855" s="267">
        <f>J5855+1</f>
        <v>45009</v>
      </c>
      <c r="L5855" s="266">
        <f>IF(M5855&lt;=365,1,2)</f>
        <v>1</v>
      </c>
      <c r="M5855" s="266">
        <f>IF(K5855&lt;$C$1,$C$2-$C$1+1,$C$2-K5855+1)</f>
        <v>38</v>
      </c>
      <c r="N5855" s="268">
        <f>M5855/365</f>
        <v>0.10410958904109589</v>
      </c>
      <c r="O5855" s="269">
        <f>'Data and Parameter'!$E$4*'Data and Parameter'!$E$5*('Data and Parameter'!$E$6+'Data and Parameter'!$E$7)*'Data and Parameter'!$E$19*'Data and Parameter'!$E$14*'ER calculations'!N5855</f>
        <v>0.53905333080220053</v>
      </c>
    </row>
    <row r="5856" spans="1:15" ht="15">
      <c r="A5856" s="284">
        <v>5852</v>
      </c>
      <c r="B5856" s="287"/>
      <c r="C5856" s="287"/>
      <c r="D5856" s="284" t="s">
        <v>1054</v>
      </c>
      <c r="E5856" s="287"/>
      <c r="F5856" s="285" t="s">
        <v>5977</v>
      </c>
      <c r="G5856" s="266" t="s">
        <v>121</v>
      </c>
      <c r="H5856" s="266">
        <f>IF(G5856="Traditional Stove",0.1,0.2)</f>
        <v>0.1</v>
      </c>
      <c r="I5856" s="266">
        <f>YEAR(J5856)</f>
        <v>2023</v>
      </c>
      <c r="J5856" s="267">
        <v>45008</v>
      </c>
      <c r="K5856" s="267">
        <f>J5856+1</f>
        <v>45009</v>
      </c>
      <c r="L5856" s="266">
        <f>IF(M5856&lt;=365,1,2)</f>
        <v>1</v>
      </c>
      <c r="M5856" s="266">
        <f>IF(K5856&lt;$C$1,$C$2-$C$1+1,$C$2-K5856+1)</f>
        <v>38</v>
      </c>
      <c r="N5856" s="268">
        <f>M5856/365</f>
        <v>0.10410958904109589</v>
      </c>
      <c r="O5856" s="269">
        <f>'Data and Parameter'!$E$4*'Data and Parameter'!$E$5*('Data and Parameter'!$E$6+'Data and Parameter'!$E$7)*'Data and Parameter'!$E$19*'Data and Parameter'!$E$14*'ER calculations'!N5856</f>
        <v>0.53905333080220053</v>
      </c>
    </row>
    <row r="5857" spans="1:15" ht="15">
      <c r="A5857" s="284">
        <v>5853</v>
      </c>
      <c r="B5857" s="287"/>
      <c r="C5857" s="287"/>
      <c r="D5857" s="284" t="s">
        <v>1054</v>
      </c>
      <c r="E5857" s="287"/>
      <c r="F5857" s="285" t="s">
        <v>5978</v>
      </c>
      <c r="G5857" s="266" t="s">
        <v>121</v>
      </c>
      <c r="H5857" s="266">
        <f>IF(G5857="Traditional Stove",0.1,0.2)</f>
        <v>0.1</v>
      </c>
      <c r="I5857" s="266">
        <f>YEAR(J5857)</f>
        <v>2023</v>
      </c>
      <c r="J5857" s="267">
        <v>45008</v>
      </c>
      <c r="K5857" s="267">
        <f>J5857+1</f>
        <v>45009</v>
      </c>
      <c r="L5857" s="266">
        <f>IF(M5857&lt;=365,1,2)</f>
        <v>1</v>
      </c>
      <c r="M5857" s="266">
        <f>IF(K5857&lt;$C$1,$C$2-$C$1+1,$C$2-K5857+1)</f>
        <v>38</v>
      </c>
      <c r="N5857" s="268">
        <f>M5857/365</f>
        <v>0.10410958904109589</v>
      </c>
      <c r="O5857" s="269">
        <f>'Data and Parameter'!$E$4*'Data and Parameter'!$E$5*('Data and Parameter'!$E$6+'Data and Parameter'!$E$7)*'Data and Parameter'!$E$19*'Data and Parameter'!$E$14*'ER calculations'!N5857</f>
        <v>0.53905333080220053</v>
      </c>
    </row>
    <row r="5858" spans="1:15" ht="15">
      <c r="A5858" s="284">
        <v>5854</v>
      </c>
      <c r="B5858" s="287"/>
      <c r="C5858" s="287"/>
      <c r="D5858" s="284" t="s">
        <v>1054</v>
      </c>
      <c r="E5858" s="287"/>
      <c r="F5858" s="285" t="s">
        <v>5979</v>
      </c>
      <c r="G5858" s="266" t="s">
        <v>121</v>
      </c>
      <c r="H5858" s="266">
        <f>IF(G5858="Traditional Stove",0.1,0.2)</f>
        <v>0.1</v>
      </c>
      <c r="I5858" s="266">
        <f>YEAR(J5858)</f>
        <v>2023</v>
      </c>
      <c r="J5858" s="267">
        <v>45008</v>
      </c>
      <c r="K5858" s="267">
        <f>J5858+1</f>
        <v>45009</v>
      </c>
      <c r="L5858" s="266">
        <f>IF(M5858&lt;=365,1,2)</f>
        <v>1</v>
      </c>
      <c r="M5858" s="266">
        <f>IF(K5858&lt;$C$1,$C$2-$C$1+1,$C$2-K5858+1)</f>
        <v>38</v>
      </c>
      <c r="N5858" s="268">
        <f>M5858/365</f>
        <v>0.10410958904109589</v>
      </c>
      <c r="O5858" s="269">
        <f>'Data and Parameter'!$E$4*'Data and Parameter'!$E$5*('Data and Parameter'!$E$6+'Data and Parameter'!$E$7)*'Data and Parameter'!$E$19*'Data and Parameter'!$E$14*'ER calculations'!N5858</f>
        <v>0.53905333080220053</v>
      </c>
    </row>
    <row r="5859" spans="1:15" ht="15">
      <c r="A5859" s="284">
        <v>5855</v>
      </c>
      <c r="B5859" s="287"/>
      <c r="C5859" s="287"/>
      <c r="D5859" s="284" t="s">
        <v>1054</v>
      </c>
      <c r="E5859" s="287"/>
      <c r="F5859" s="285" t="s">
        <v>5980</v>
      </c>
      <c r="G5859" s="266" t="s">
        <v>121</v>
      </c>
      <c r="H5859" s="266">
        <f>IF(G5859="Traditional Stove",0.1,0.2)</f>
        <v>0.1</v>
      </c>
      <c r="I5859" s="266">
        <f>YEAR(J5859)</f>
        <v>2023</v>
      </c>
      <c r="J5859" s="267">
        <v>45008</v>
      </c>
      <c r="K5859" s="267">
        <f>J5859+1</f>
        <v>45009</v>
      </c>
      <c r="L5859" s="266">
        <f>IF(M5859&lt;=365,1,2)</f>
        <v>1</v>
      </c>
      <c r="M5859" s="266">
        <f>IF(K5859&lt;$C$1,$C$2-$C$1+1,$C$2-K5859+1)</f>
        <v>38</v>
      </c>
      <c r="N5859" s="268">
        <f>M5859/365</f>
        <v>0.10410958904109589</v>
      </c>
      <c r="O5859" s="269">
        <f>'Data and Parameter'!$E$4*'Data and Parameter'!$E$5*('Data and Parameter'!$E$6+'Data and Parameter'!$E$7)*'Data and Parameter'!$E$19*'Data and Parameter'!$E$14*'ER calculations'!N5859</f>
        <v>0.53905333080220053</v>
      </c>
    </row>
    <row r="5860" spans="1:15" ht="15">
      <c r="A5860" s="284">
        <v>5856</v>
      </c>
      <c r="B5860" s="287"/>
      <c r="C5860" s="287"/>
      <c r="D5860" s="284" t="s">
        <v>1054</v>
      </c>
      <c r="E5860" s="287"/>
      <c r="F5860" s="285" t="s">
        <v>5981</v>
      </c>
      <c r="G5860" s="266" t="s">
        <v>121</v>
      </c>
      <c r="H5860" s="266">
        <f>IF(G5860="Traditional Stove",0.1,0.2)</f>
        <v>0.1</v>
      </c>
      <c r="I5860" s="266">
        <f>YEAR(J5860)</f>
        <v>2023</v>
      </c>
      <c r="J5860" s="267">
        <v>45008</v>
      </c>
      <c r="K5860" s="267">
        <f>J5860+1</f>
        <v>45009</v>
      </c>
      <c r="L5860" s="266">
        <f>IF(M5860&lt;=365,1,2)</f>
        <v>1</v>
      </c>
      <c r="M5860" s="266">
        <f>IF(K5860&lt;$C$1,$C$2-$C$1+1,$C$2-K5860+1)</f>
        <v>38</v>
      </c>
      <c r="N5860" s="268">
        <f>M5860/365</f>
        <v>0.10410958904109589</v>
      </c>
      <c r="O5860" s="269">
        <f>'Data and Parameter'!$E$4*'Data and Parameter'!$E$5*('Data and Parameter'!$E$6+'Data and Parameter'!$E$7)*'Data and Parameter'!$E$19*'Data and Parameter'!$E$14*'ER calculations'!N5860</f>
        <v>0.53905333080220053</v>
      </c>
    </row>
    <row r="5861" spans="1:15" ht="15">
      <c r="A5861" s="284">
        <v>5857</v>
      </c>
      <c r="B5861" s="287"/>
      <c r="C5861" s="287"/>
      <c r="D5861" s="284" t="s">
        <v>1054</v>
      </c>
      <c r="E5861" s="287"/>
      <c r="F5861" s="285" t="s">
        <v>5982</v>
      </c>
      <c r="G5861" s="266" t="s">
        <v>121</v>
      </c>
      <c r="H5861" s="266">
        <f>IF(G5861="Traditional Stove",0.1,0.2)</f>
        <v>0.1</v>
      </c>
      <c r="I5861" s="266">
        <f>YEAR(J5861)</f>
        <v>2023</v>
      </c>
      <c r="J5861" s="267">
        <v>45008</v>
      </c>
      <c r="K5861" s="267">
        <f>J5861+1</f>
        <v>45009</v>
      </c>
      <c r="L5861" s="266">
        <f>IF(M5861&lt;=365,1,2)</f>
        <v>1</v>
      </c>
      <c r="M5861" s="266">
        <f>IF(K5861&lt;$C$1,$C$2-$C$1+1,$C$2-K5861+1)</f>
        <v>38</v>
      </c>
      <c r="N5861" s="268">
        <f>M5861/365</f>
        <v>0.10410958904109589</v>
      </c>
      <c r="O5861" s="269">
        <f>'Data and Parameter'!$E$4*'Data and Parameter'!$E$5*('Data and Parameter'!$E$6+'Data and Parameter'!$E$7)*'Data and Parameter'!$E$19*'Data and Parameter'!$E$14*'ER calculations'!N5861</f>
        <v>0.53905333080220053</v>
      </c>
    </row>
    <row r="5862" spans="1:15" ht="15">
      <c r="A5862" s="284">
        <v>5858</v>
      </c>
      <c r="B5862" s="287"/>
      <c r="C5862" s="287"/>
      <c r="D5862" s="284" t="s">
        <v>1054</v>
      </c>
      <c r="E5862" s="287"/>
      <c r="F5862" s="285" t="s">
        <v>5983</v>
      </c>
      <c r="G5862" s="266" t="s">
        <v>121</v>
      </c>
      <c r="H5862" s="266">
        <f>IF(G5862="Traditional Stove",0.1,0.2)</f>
        <v>0.1</v>
      </c>
      <c r="I5862" s="266">
        <f>YEAR(J5862)</f>
        <v>2023</v>
      </c>
      <c r="J5862" s="267">
        <v>45009</v>
      </c>
      <c r="K5862" s="267">
        <f>J5862+1</f>
        <v>45010</v>
      </c>
      <c r="L5862" s="266">
        <f>IF(M5862&lt;=365,1,2)</f>
        <v>1</v>
      </c>
      <c r="M5862" s="266">
        <f>IF(K5862&lt;$C$1,$C$2-$C$1+1,$C$2-K5862+1)</f>
        <v>37</v>
      </c>
      <c r="N5862" s="268">
        <f>M5862/365</f>
        <v>0.10136986301369863</v>
      </c>
      <c r="O5862" s="269">
        <f>'Data and Parameter'!$E$4*'Data and Parameter'!$E$5*('Data and Parameter'!$E$6+'Data and Parameter'!$E$7)*'Data and Parameter'!$E$19*'Data and Parameter'!$E$14*'ER calculations'!N5862</f>
        <v>0.52486771683372158</v>
      </c>
    </row>
    <row r="5863" spans="1:15" ht="15">
      <c r="A5863" s="284">
        <v>5859</v>
      </c>
      <c r="B5863" s="287"/>
      <c r="C5863" s="287"/>
      <c r="D5863" s="284" t="s">
        <v>1054</v>
      </c>
      <c r="E5863" s="287"/>
      <c r="F5863" s="285" t="s">
        <v>5984</v>
      </c>
      <c r="G5863" s="266" t="s">
        <v>121</v>
      </c>
      <c r="H5863" s="266">
        <f>IF(G5863="Traditional Stove",0.1,0.2)</f>
        <v>0.1</v>
      </c>
      <c r="I5863" s="266">
        <f>YEAR(J5863)</f>
        <v>2023</v>
      </c>
      <c r="J5863" s="267">
        <v>45008</v>
      </c>
      <c r="K5863" s="267">
        <f>J5863+1</f>
        <v>45009</v>
      </c>
      <c r="L5863" s="266">
        <f>IF(M5863&lt;=365,1,2)</f>
        <v>1</v>
      </c>
      <c r="M5863" s="266">
        <f>IF(K5863&lt;$C$1,$C$2-$C$1+1,$C$2-K5863+1)</f>
        <v>38</v>
      </c>
      <c r="N5863" s="268">
        <f>M5863/365</f>
        <v>0.10410958904109589</v>
      </c>
      <c r="O5863" s="269">
        <f>'Data and Parameter'!$E$4*'Data and Parameter'!$E$5*('Data and Parameter'!$E$6+'Data and Parameter'!$E$7)*'Data and Parameter'!$E$19*'Data and Parameter'!$E$14*'ER calculations'!N5863</f>
        <v>0.53905333080220053</v>
      </c>
    </row>
    <row r="5864" spans="1:15" ht="15">
      <c r="A5864" s="284">
        <v>5860</v>
      </c>
      <c r="B5864" s="287"/>
      <c r="C5864" s="287"/>
      <c r="D5864" s="284" t="s">
        <v>1054</v>
      </c>
      <c r="E5864" s="287"/>
      <c r="F5864" s="285" t="s">
        <v>5985</v>
      </c>
      <c r="G5864" s="266" t="s">
        <v>121</v>
      </c>
      <c r="H5864" s="266">
        <f>IF(G5864="Traditional Stove",0.1,0.2)</f>
        <v>0.1</v>
      </c>
      <c r="I5864" s="266">
        <f>YEAR(J5864)</f>
        <v>2023</v>
      </c>
      <c r="J5864" s="267">
        <v>45008</v>
      </c>
      <c r="K5864" s="267">
        <f>J5864+1</f>
        <v>45009</v>
      </c>
      <c r="L5864" s="266">
        <f>IF(M5864&lt;=365,1,2)</f>
        <v>1</v>
      </c>
      <c r="M5864" s="266">
        <f>IF(K5864&lt;$C$1,$C$2-$C$1+1,$C$2-K5864+1)</f>
        <v>38</v>
      </c>
      <c r="N5864" s="268">
        <f>M5864/365</f>
        <v>0.10410958904109589</v>
      </c>
      <c r="O5864" s="269">
        <f>'Data and Parameter'!$E$4*'Data and Parameter'!$E$5*('Data and Parameter'!$E$6+'Data and Parameter'!$E$7)*'Data and Parameter'!$E$19*'Data and Parameter'!$E$14*'ER calculations'!N5864</f>
        <v>0.53905333080220053</v>
      </c>
    </row>
    <row r="5865" spans="1:15" ht="15">
      <c r="A5865" s="284">
        <v>5861</v>
      </c>
      <c r="B5865" s="287"/>
      <c r="C5865" s="287"/>
      <c r="D5865" s="284" t="s">
        <v>1054</v>
      </c>
      <c r="E5865" s="287"/>
      <c r="F5865" s="285" t="s">
        <v>5986</v>
      </c>
      <c r="G5865" s="266" t="s">
        <v>121</v>
      </c>
      <c r="H5865" s="266">
        <f>IF(G5865="Traditional Stove",0.1,0.2)</f>
        <v>0.1</v>
      </c>
      <c r="I5865" s="266">
        <f>YEAR(J5865)</f>
        <v>2023</v>
      </c>
      <c r="J5865" s="267">
        <v>45008</v>
      </c>
      <c r="K5865" s="267">
        <f>J5865+1</f>
        <v>45009</v>
      </c>
      <c r="L5865" s="266">
        <f>IF(M5865&lt;=365,1,2)</f>
        <v>1</v>
      </c>
      <c r="M5865" s="266">
        <f>IF(K5865&lt;$C$1,$C$2-$C$1+1,$C$2-K5865+1)</f>
        <v>38</v>
      </c>
      <c r="N5865" s="268">
        <f>M5865/365</f>
        <v>0.10410958904109589</v>
      </c>
      <c r="O5865" s="269">
        <f>'Data and Parameter'!$E$4*'Data and Parameter'!$E$5*('Data and Parameter'!$E$6+'Data and Parameter'!$E$7)*'Data and Parameter'!$E$19*'Data and Parameter'!$E$14*'ER calculations'!N5865</f>
        <v>0.53905333080220053</v>
      </c>
    </row>
    <row r="5866" spans="1:15" ht="15">
      <c r="A5866" s="284">
        <v>5862</v>
      </c>
      <c r="B5866" s="287"/>
      <c r="C5866" s="287"/>
      <c r="D5866" s="284" t="s">
        <v>1054</v>
      </c>
      <c r="E5866" s="287"/>
      <c r="F5866" s="285" t="s">
        <v>5987</v>
      </c>
      <c r="G5866" s="266" t="s">
        <v>121</v>
      </c>
      <c r="H5866" s="266">
        <f>IF(G5866="Traditional Stove",0.1,0.2)</f>
        <v>0.1</v>
      </c>
      <c r="I5866" s="266">
        <f>YEAR(J5866)</f>
        <v>2023</v>
      </c>
      <c r="J5866" s="267">
        <v>45008</v>
      </c>
      <c r="K5866" s="267">
        <f>J5866+1</f>
        <v>45009</v>
      </c>
      <c r="L5866" s="266">
        <f>IF(M5866&lt;=365,1,2)</f>
        <v>1</v>
      </c>
      <c r="M5866" s="266">
        <f>IF(K5866&lt;$C$1,$C$2-$C$1+1,$C$2-K5866+1)</f>
        <v>38</v>
      </c>
      <c r="N5866" s="268">
        <f>M5866/365</f>
        <v>0.10410958904109589</v>
      </c>
      <c r="O5866" s="269">
        <f>'Data and Parameter'!$E$4*'Data and Parameter'!$E$5*('Data and Parameter'!$E$6+'Data and Parameter'!$E$7)*'Data and Parameter'!$E$19*'Data and Parameter'!$E$14*'ER calculations'!N5866</f>
        <v>0.53905333080220053</v>
      </c>
    </row>
    <row r="5867" spans="1:15" ht="15">
      <c r="A5867" s="284">
        <v>5863</v>
      </c>
      <c r="B5867" s="287"/>
      <c r="C5867" s="287"/>
      <c r="D5867" s="284" t="s">
        <v>119</v>
      </c>
      <c r="E5867" s="287"/>
      <c r="F5867" s="285" t="s">
        <v>5988</v>
      </c>
      <c r="G5867" s="266" t="s">
        <v>121</v>
      </c>
      <c r="H5867" s="266">
        <f>IF(G5867="Traditional Stove",0.1,0.2)</f>
        <v>0.1</v>
      </c>
      <c r="I5867" s="266">
        <f>YEAR(J5867)</f>
        <v>2023</v>
      </c>
      <c r="J5867" s="267">
        <v>45008</v>
      </c>
      <c r="K5867" s="267">
        <f>J5867+1</f>
        <v>45009</v>
      </c>
      <c r="L5867" s="266">
        <f>IF(M5867&lt;=365,1,2)</f>
        <v>1</v>
      </c>
      <c r="M5867" s="266">
        <f>IF(K5867&lt;$C$1,$C$2-$C$1+1,$C$2-K5867+1)</f>
        <v>38</v>
      </c>
      <c r="N5867" s="268">
        <f>M5867/365</f>
        <v>0.10410958904109589</v>
      </c>
      <c r="O5867" s="269">
        <f>'Data and Parameter'!$E$4*'Data and Parameter'!$E$5*('Data and Parameter'!$E$6+'Data and Parameter'!$E$7)*'Data and Parameter'!$E$19*'Data and Parameter'!$E$14*'ER calculations'!N5867</f>
        <v>0.53905333080220053</v>
      </c>
    </row>
    <row r="5868" spans="1:15" ht="15">
      <c r="A5868" s="284">
        <v>5864</v>
      </c>
      <c r="B5868" s="287"/>
      <c r="C5868" s="287"/>
      <c r="D5868" s="284" t="s">
        <v>119</v>
      </c>
      <c r="E5868" s="287"/>
      <c r="F5868" s="285" t="s">
        <v>5989</v>
      </c>
      <c r="G5868" s="266" t="s">
        <v>121</v>
      </c>
      <c r="H5868" s="266">
        <f>IF(G5868="Traditional Stove",0.1,0.2)</f>
        <v>0.1</v>
      </c>
      <c r="I5868" s="266">
        <f>YEAR(J5868)</f>
        <v>2023</v>
      </c>
      <c r="J5868" s="267">
        <v>45008</v>
      </c>
      <c r="K5868" s="267">
        <f>J5868+1</f>
        <v>45009</v>
      </c>
      <c r="L5868" s="266">
        <f>IF(M5868&lt;=365,1,2)</f>
        <v>1</v>
      </c>
      <c r="M5868" s="266">
        <f>IF(K5868&lt;$C$1,$C$2-$C$1+1,$C$2-K5868+1)</f>
        <v>38</v>
      </c>
      <c r="N5868" s="268">
        <f>M5868/365</f>
        <v>0.10410958904109589</v>
      </c>
      <c r="O5868" s="269">
        <f>'Data and Parameter'!$E$4*'Data and Parameter'!$E$5*('Data and Parameter'!$E$6+'Data and Parameter'!$E$7)*'Data and Parameter'!$E$19*'Data and Parameter'!$E$14*'ER calculations'!N5868</f>
        <v>0.53905333080220053</v>
      </c>
    </row>
    <row r="5869" spans="1:15" ht="15">
      <c r="A5869" s="284">
        <v>5865</v>
      </c>
      <c r="B5869" s="287"/>
      <c r="C5869" s="287"/>
      <c r="D5869" s="284" t="s">
        <v>119</v>
      </c>
      <c r="E5869" s="287"/>
      <c r="F5869" s="285" t="s">
        <v>5990</v>
      </c>
      <c r="G5869" s="266" t="s">
        <v>121</v>
      </c>
      <c r="H5869" s="266">
        <f>IF(G5869="Traditional Stove",0.1,0.2)</f>
        <v>0.1</v>
      </c>
      <c r="I5869" s="266">
        <f>YEAR(J5869)</f>
        <v>2023</v>
      </c>
      <c r="J5869" s="267">
        <v>45008</v>
      </c>
      <c r="K5869" s="267">
        <f>J5869+1</f>
        <v>45009</v>
      </c>
      <c r="L5869" s="266">
        <f>IF(M5869&lt;=365,1,2)</f>
        <v>1</v>
      </c>
      <c r="M5869" s="266">
        <f>IF(K5869&lt;$C$1,$C$2-$C$1+1,$C$2-K5869+1)</f>
        <v>38</v>
      </c>
      <c r="N5869" s="268">
        <f>M5869/365</f>
        <v>0.10410958904109589</v>
      </c>
      <c r="O5869" s="269">
        <f>'Data and Parameter'!$E$4*'Data and Parameter'!$E$5*('Data and Parameter'!$E$6+'Data and Parameter'!$E$7)*'Data and Parameter'!$E$19*'Data and Parameter'!$E$14*'ER calculations'!N5869</f>
        <v>0.53905333080220053</v>
      </c>
    </row>
    <row r="5870" spans="1:15" ht="15">
      <c r="A5870" s="284">
        <v>5866</v>
      </c>
      <c r="B5870" s="287"/>
      <c r="C5870" s="287"/>
      <c r="D5870" s="284" t="s">
        <v>119</v>
      </c>
      <c r="E5870" s="287"/>
      <c r="F5870" s="285" t="s">
        <v>5991</v>
      </c>
      <c r="G5870" s="266" t="s">
        <v>121</v>
      </c>
      <c r="H5870" s="266">
        <f>IF(G5870="Traditional Stove",0.1,0.2)</f>
        <v>0.1</v>
      </c>
      <c r="I5870" s="266">
        <f>YEAR(J5870)</f>
        <v>2023</v>
      </c>
      <c r="J5870" s="267">
        <v>45008</v>
      </c>
      <c r="K5870" s="267">
        <f>J5870+1</f>
        <v>45009</v>
      </c>
      <c r="L5870" s="266">
        <f>IF(M5870&lt;=365,1,2)</f>
        <v>1</v>
      </c>
      <c r="M5870" s="266">
        <f>IF(K5870&lt;$C$1,$C$2-$C$1+1,$C$2-K5870+1)</f>
        <v>38</v>
      </c>
      <c r="N5870" s="268">
        <f>M5870/365</f>
        <v>0.10410958904109589</v>
      </c>
      <c r="O5870" s="269">
        <f>'Data and Parameter'!$E$4*'Data and Parameter'!$E$5*('Data and Parameter'!$E$6+'Data and Parameter'!$E$7)*'Data and Parameter'!$E$19*'Data and Parameter'!$E$14*'ER calculations'!N5870</f>
        <v>0.53905333080220053</v>
      </c>
    </row>
    <row r="5871" spans="1:15" ht="15">
      <c r="A5871" s="284">
        <v>5867</v>
      </c>
      <c r="B5871" s="287"/>
      <c r="C5871" s="287"/>
      <c r="D5871" s="284" t="s">
        <v>1054</v>
      </c>
      <c r="E5871" s="287"/>
      <c r="F5871" s="285" t="s">
        <v>5992</v>
      </c>
      <c r="G5871" s="266" t="s">
        <v>121</v>
      </c>
      <c r="H5871" s="266">
        <f>IF(G5871="Traditional Stove",0.1,0.2)</f>
        <v>0.1</v>
      </c>
      <c r="I5871" s="266">
        <f>YEAR(J5871)</f>
        <v>2023</v>
      </c>
      <c r="J5871" s="267">
        <v>45008</v>
      </c>
      <c r="K5871" s="267">
        <f>J5871+1</f>
        <v>45009</v>
      </c>
      <c r="L5871" s="266">
        <f>IF(M5871&lt;=365,1,2)</f>
        <v>1</v>
      </c>
      <c r="M5871" s="266">
        <f>IF(K5871&lt;$C$1,$C$2-$C$1+1,$C$2-K5871+1)</f>
        <v>38</v>
      </c>
      <c r="N5871" s="268">
        <f>M5871/365</f>
        <v>0.10410958904109589</v>
      </c>
      <c r="O5871" s="269">
        <f>'Data and Parameter'!$E$4*'Data and Parameter'!$E$5*('Data and Parameter'!$E$6+'Data and Parameter'!$E$7)*'Data and Parameter'!$E$19*'Data and Parameter'!$E$14*'ER calculations'!N5871</f>
        <v>0.53905333080220053</v>
      </c>
    </row>
    <row r="5872" spans="1:15" ht="15">
      <c r="A5872" s="284">
        <v>5868</v>
      </c>
      <c r="B5872" s="287"/>
      <c r="C5872" s="287"/>
      <c r="D5872" s="284" t="s">
        <v>1054</v>
      </c>
      <c r="E5872" s="287"/>
      <c r="F5872" s="285" t="s">
        <v>5993</v>
      </c>
      <c r="G5872" s="266" t="s">
        <v>121</v>
      </c>
      <c r="H5872" s="266">
        <f>IF(G5872="Traditional Stove",0.1,0.2)</f>
        <v>0.1</v>
      </c>
      <c r="I5872" s="266">
        <f>YEAR(J5872)</f>
        <v>2023</v>
      </c>
      <c r="J5872" s="267">
        <v>44968</v>
      </c>
      <c r="K5872" s="267">
        <f>J5872+1</f>
        <v>44969</v>
      </c>
      <c r="L5872" s="266">
        <f>IF(M5872&lt;=365,1,2)</f>
        <v>1</v>
      </c>
      <c r="M5872" s="266">
        <f>IF(K5872&lt;$C$1,$C$2-$C$1+1,$C$2-K5872+1)</f>
        <v>78</v>
      </c>
      <c r="N5872" s="268">
        <f>M5872/365</f>
        <v>0.21369863013698631</v>
      </c>
      <c r="O5872" s="269">
        <f>'Data and Parameter'!$E$4*'Data and Parameter'!$E$5*('Data and Parameter'!$E$6+'Data and Parameter'!$E$7)*'Data and Parameter'!$E$19*'Data and Parameter'!$E$14*'ER calculations'!N5872</f>
        <v>1.1064778895413589</v>
      </c>
    </row>
    <row r="5873" spans="1:15" ht="15">
      <c r="A5873" s="284">
        <v>5869</v>
      </c>
      <c r="B5873" s="287"/>
      <c r="C5873" s="287"/>
      <c r="D5873" s="284" t="s">
        <v>1054</v>
      </c>
      <c r="E5873" s="287"/>
      <c r="F5873" s="285" t="s">
        <v>5994</v>
      </c>
      <c r="G5873" s="266" t="s">
        <v>121</v>
      </c>
      <c r="H5873" s="266">
        <f>IF(G5873="Traditional Stove",0.1,0.2)</f>
        <v>0.1</v>
      </c>
      <c r="I5873" s="266">
        <f>YEAR(J5873)</f>
        <v>2023</v>
      </c>
      <c r="J5873" s="267">
        <v>45009</v>
      </c>
      <c r="K5873" s="267">
        <f>J5873+1</f>
        <v>45010</v>
      </c>
      <c r="L5873" s="266">
        <f>IF(M5873&lt;=365,1,2)</f>
        <v>1</v>
      </c>
      <c r="M5873" s="266">
        <f>IF(K5873&lt;$C$1,$C$2-$C$1+1,$C$2-K5873+1)</f>
        <v>37</v>
      </c>
      <c r="N5873" s="268">
        <f>M5873/365</f>
        <v>0.10136986301369863</v>
      </c>
      <c r="O5873" s="269">
        <f>'Data and Parameter'!$E$4*'Data and Parameter'!$E$5*('Data and Parameter'!$E$6+'Data and Parameter'!$E$7)*'Data and Parameter'!$E$19*'Data and Parameter'!$E$14*'ER calculations'!N5873</f>
        <v>0.52486771683372158</v>
      </c>
    </row>
    <row r="5874" spans="1:15" ht="15">
      <c r="A5874" s="284">
        <v>5870</v>
      </c>
      <c r="B5874" s="287"/>
      <c r="C5874" s="287"/>
      <c r="D5874" s="284" t="s">
        <v>1054</v>
      </c>
      <c r="E5874" s="287"/>
      <c r="F5874" s="285" t="s">
        <v>5995</v>
      </c>
      <c r="G5874" s="266" t="s">
        <v>121</v>
      </c>
      <c r="H5874" s="266">
        <f>IF(G5874="Traditional Stove",0.1,0.2)</f>
        <v>0.1</v>
      </c>
      <c r="I5874" s="266">
        <f>YEAR(J5874)</f>
        <v>2023</v>
      </c>
      <c r="J5874" s="267">
        <v>45009</v>
      </c>
      <c r="K5874" s="267">
        <f>J5874+1</f>
        <v>45010</v>
      </c>
      <c r="L5874" s="266">
        <f>IF(M5874&lt;=365,1,2)</f>
        <v>1</v>
      </c>
      <c r="M5874" s="266">
        <f>IF(K5874&lt;$C$1,$C$2-$C$1+1,$C$2-K5874+1)</f>
        <v>37</v>
      </c>
      <c r="N5874" s="268">
        <f>M5874/365</f>
        <v>0.10136986301369863</v>
      </c>
      <c r="O5874" s="269">
        <f>'Data and Parameter'!$E$4*'Data and Parameter'!$E$5*('Data and Parameter'!$E$6+'Data and Parameter'!$E$7)*'Data and Parameter'!$E$19*'Data and Parameter'!$E$14*'ER calculations'!N5874</f>
        <v>0.52486771683372158</v>
      </c>
    </row>
    <row r="5875" spans="1:15" ht="15">
      <c r="A5875" s="284">
        <v>5871</v>
      </c>
      <c r="B5875" s="287"/>
      <c r="C5875" s="287"/>
      <c r="D5875" s="284" t="s">
        <v>1054</v>
      </c>
      <c r="E5875" s="287"/>
      <c r="F5875" s="285" t="s">
        <v>5996</v>
      </c>
      <c r="G5875" s="266" t="s">
        <v>121</v>
      </c>
      <c r="H5875" s="266">
        <f>IF(G5875="Traditional Stove",0.1,0.2)</f>
        <v>0.1</v>
      </c>
      <c r="I5875" s="266">
        <f>YEAR(J5875)</f>
        <v>2023</v>
      </c>
      <c r="J5875" s="267">
        <v>45008</v>
      </c>
      <c r="K5875" s="267">
        <f>J5875+1</f>
        <v>45009</v>
      </c>
      <c r="L5875" s="266">
        <f>IF(M5875&lt;=365,1,2)</f>
        <v>1</v>
      </c>
      <c r="M5875" s="266">
        <f>IF(K5875&lt;$C$1,$C$2-$C$1+1,$C$2-K5875+1)</f>
        <v>38</v>
      </c>
      <c r="N5875" s="268">
        <f>M5875/365</f>
        <v>0.10410958904109589</v>
      </c>
      <c r="O5875" s="269">
        <f>'Data and Parameter'!$E$4*'Data and Parameter'!$E$5*('Data and Parameter'!$E$6+'Data and Parameter'!$E$7)*'Data and Parameter'!$E$19*'Data and Parameter'!$E$14*'ER calculations'!N5875</f>
        <v>0.53905333080220053</v>
      </c>
    </row>
    <row r="5876" spans="1:15" ht="15">
      <c r="A5876" s="284">
        <v>5872</v>
      </c>
      <c r="B5876" s="287"/>
      <c r="C5876" s="287"/>
      <c r="D5876" s="284" t="s">
        <v>1054</v>
      </c>
      <c r="E5876" s="287"/>
      <c r="F5876" s="285" t="s">
        <v>5997</v>
      </c>
      <c r="G5876" s="266" t="s">
        <v>121</v>
      </c>
      <c r="H5876" s="266">
        <f>IF(G5876="Traditional Stove",0.1,0.2)</f>
        <v>0.1</v>
      </c>
      <c r="I5876" s="266">
        <f>YEAR(J5876)</f>
        <v>2023</v>
      </c>
      <c r="J5876" s="267">
        <v>45008</v>
      </c>
      <c r="K5876" s="267">
        <f>J5876+1</f>
        <v>45009</v>
      </c>
      <c r="L5876" s="266">
        <f>IF(M5876&lt;=365,1,2)</f>
        <v>1</v>
      </c>
      <c r="M5876" s="266">
        <f>IF(K5876&lt;$C$1,$C$2-$C$1+1,$C$2-K5876+1)</f>
        <v>38</v>
      </c>
      <c r="N5876" s="268">
        <f>M5876/365</f>
        <v>0.10410958904109589</v>
      </c>
      <c r="O5876" s="269">
        <f>'Data and Parameter'!$E$4*'Data and Parameter'!$E$5*('Data and Parameter'!$E$6+'Data and Parameter'!$E$7)*'Data and Parameter'!$E$19*'Data and Parameter'!$E$14*'ER calculations'!N5876</f>
        <v>0.53905333080220053</v>
      </c>
    </row>
    <row r="5877" spans="1:15" ht="15">
      <c r="A5877" s="284">
        <v>5873</v>
      </c>
      <c r="B5877" s="287"/>
      <c r="C5877" s="287"/>
      <c r="D5877" s="284" t="s">
        <v>1054</v>
      </c>
      <c r="E5877" s="287"/>
      <c r="F5877" s="285" t="s">
        <v>5998</v>
      </c>
      <c r="G5877" s="266" t="s">
        <v>121</v>
      </c>
      <c r="H5877" s="266">
        <f>IF(G5877="Traditional Stove",0.1,0.2)</f>
        <v>0.1</v>
      </c>
      <c r="I5877" s="266">
        <f>YEAR(J5877)</f>
        <v>2023</v>
      </c>
      <c r="J5877" s="267">
        <v>45009</v>
      </c>
      <c r="K5877" s="267">
        <f>J5877+1</f>
        <v>45010</v>
      </c>
      <c r="L5877" s="266">
        <f>IF(M5877&lt;=365,1,2)</f>
        <v>1</v>
      </c>
      <c r="M5877" s="266">
        <f>IF(K5877&lt;$C$1,$C$2-$C$1+1,$C$2-K5877+1)</f>
        <v>37</v>
      </c>
      <c r="N5877" s="268">
        <f>M5877/365</f>
        <v>0.10136986301369863</v>
      </c>
      <c r="O5877" s="269">
        <f>'Data and Parameter'!$E$4*'Data and Parameter'!$E$5*('Data and Parameter'!$E$6+'Data and Parameter'!$E$7)*'Data and Parameter'!$E$19*'Data and Parameter'!$E$14*'ER calculations'!N5877</f>
        <v>0.52486771683372158</v>
      </c>
    </row>
    <row r="5878" spans="1:15" ht="15">
      <c r="A5878" s="284">
        <v>5874</v>
      </c>
      <c r="B5878" s="287"/>
      <c r="C5878" s="287"/>
      <c r="D5878" s="284" t="s">
        <v>119</v>
      </c>
      <c r="E5878" s="287"/>
      <c r="F5878" s="285" t="s">
        <v>5999</v>
      </c>
      <c r="G5878" s="266" t="s">
        <v>121</v>
      </c>
      <c r="H5878" s="266">
        <f>IF(G5878="Traditional Stove",0.1,0.2)</f>
        <v>0.1</v>
      </c>
      <c r="I5878" s="266">
        <f>YEAR(J5878)</f>
        <v>2023</v>
      </c>
      <c r="J5878" s="267">
        <v>44969</v>
      </c>
      <c r="K5878" s="267">
        <f>J5878+1</f>
        <v>44970</v>
      </c>
      <c r="L5878" s="266">
        <f>IF(M5878&lt;=365,1,2)</f>
        <v>1</v>
      </c>
      <c r="M5878" s="266">
        <f>IF(K5878&lt;$C$1,$C$2-$C$1+1,$C$2-K5878+1)</f>
        <v>77</v>
      </c>
      <c r="N5878" s="268">
        <f>M5878/365</f>
        <v>0.21095890410958903</v>
      </c>
      <c r="O5878" s="269">
        <f>'Data and Parameter'!$E$4*'Data and Parameter'!$E$5*('Data and Parameter'!$E$6+'Data and Parameter'!$E$7)*'Data and Parameter'!$E$19*'Data and Parameter'!$E$14*'ER calculations'!N5878</f>
        <v>1.0922922755728799</v>
      </c>
    </row>
    <row r="5879" spans="1:15" ht="15">
      <c r="A5879" s="284">
        <v>5875</v>
      </c>
      <c r="B5879" s="287"/>
      <c r="C5879" s="287"/>
      <c r="D5879" s="284" t="s">
        <v>119</v>
      </c>
      <c r="E5879" s="287"/>
      <c r="F5879" s="285" t="s">
        <v>6000</v>
      </c>
      <c r="G5879" s="266" t="s">
        <v>121</v>
      </c>
      <c r="H5879" s="266">
        <f>IF(G5879="Traditional Stove",0.1,0.2)</f>
        <v>0.1</v>
      </c>
      <c r="I5879" s="266">
        <f>YEAR(J5879)</f>
        <v>2023</v>
      </c>
      <c r="J5879" s="267">
        <v>44969</v>
      </c>
      <c r="K5879" s="267">
        <f>J5879+1</f>
        <v>44970</v>
      </c>
      <c r="L5879" s="266">
        <f>IF(M5879&lt;=365,1,2)</f>
        <v>1</v>
      </c>
      <c r="M5879" s="266">
        <f>IF(K5879&lt;$C$1,$C$2-$C$1+1,$C$2-K5879+1)</f>
        <v>77</v>
      </c>
      <c r="N5879" s="268">
        <f>M5879/365</f>
        <v>0.21095890410958903</v>
      </c>
      <c r="O5879" s="269">
        <f>'Data and Parameter'!$E$4*'Data and Parameter'!$E$5*('Data and Parameter'!$E$6+'Data and Parameter'!$E$7)*'Data and Parameter'!$E$19*'Data and Parameter'!$E$14*'ER calculations'!N5879</f>
        <v>1.0922922755728799</v>
      </c>
    </row>
    <row r="5880" spans="1:15" ht="15">
      <c r="A5880" s="284">
        <v>5876</v>
      </c>
      <c r="B5880" s="287"/>
      <c r="C5880" s="287"/>
      <c r="D5880" s="284" t="s">
        <v>119</v>
      </c>
      <c r="E5880" s="287"/>
      <c r="F5880" s="285" t="s">
        <v>6001</v>
      </c>
      <c r="G5880" s="266" t="s">
        <v>121</v>
      </c>
      <c r="H5880" s="266">
        <f>IF(G5880="Traditional Stove",0.1,0.2)</f>
        <v>0.1</v>
      </c>
      <c r="I5880" s="266">
        <f>YEAR(J5880)</f>
        <v>2023</v>
      </c>
      <c r="J5880" s="267">
        <v>44969</v>
      </c>
      <c r="K5880" s="267">
        <f>J5880+1</f>
        <v>44970</v>
      </c>
      <c r="L5880" s="266">
        <f>IF(M5880&lt;=365,1,2)</f>
        <v>1</v>
      </c>
      <c r="M5880" s="266">
        <f>IF(K5880&lt;$C$1,$C$2-$C$1+1,$C$2-K5880+1)</f>
        <v>77</v>
      </c>
      <c r="N5880" s="268">
        <f>M5880/365</f>
        <v>0.21095890410958903</v>
      </c>
      <c r="O5880" s="269">
        <f>'Data and Parameter'!$E$4*'Data and Parameter'!$E$5*('Data and Parameter'!$E$6+'Data and Parameter'!$E$7)*'Data and Parameter'!$E$19*'Data and Parameter'!$E$14*'ER calculations'!N5880</f>
        <v>1.0922922755728799</v>
      </c>
    </row>
    <row r="5881" spans="1:15" ht="15">
      <c r="A5881" s="284">
        <v>5877</v>
      </c>
      <c r="B5881" s="287"/>
      <c r="C5881" s="287"/>
      <c r="D5881" s="284" t="s">
        <v>588</v>
      </c>
      <c r="E5881" s="287"/>
      <c r="F5881" s="285" t="s">
        <v>6002</v>
      </c>
      <c r="G5881" s="266" t="s">
        <v>121</v>
      </c>
      <c r="H5881" s="266">
        <f>IF(G5881="Traditional Stove",0.1,0.2)</f>
        <v>0.1</v>
      </c>
      <c r="I5881" s="266">
        <f>YEAR(J5881)</f>
        <v>2023</v>
      </c>
      <c r="J5881" s="267">
        <v>45014</v>
      </c>
      <c r="K5881" s="267">
        <f>J5881+1</f>
        <v>45015</v>
      </c>
      <c r="L5881" s="266">
        <f>IF(M5881&lt;=365,1,2)</f>
        <v>1</v>
      </c>
      <c r="M5881" s="266">
        <f>IF(K5881&lt;$C$1,$C$2-$C$1+1,$C$2-K5881+1)</f>
        <v>32</v>
      </c>
      <c r="N5881" s="268">
        <f>M5881/365</f>
        <v>8.7671232876712329E-2</v>
      </c>
      <c r="O5881" s="269">
        <f>'Data and Parameter'!$E$4*'Data and Parameter'!$E$5*('Data and Parameter'!$E$6+'Data and Parameter'!$E$7)*'Data and Parameter'!$E$19*'Data and Parameter'!$E$14*'ER calculations'!N5881</f>
        <v>0.45393964699132677</v>
      </c>
    </row>
    <row r="5882" spans="1:15" ht="15">
      <c r="A5882" s="284">
        <v>5878</v>
      </c>
      <c r="B5882" s="287"/>
      <c r="C5882" s="287"/>
      <c r="D5882" s="284" t="s">
        <v>588</v>
      </c>
      <c r="E5882" s="287"/>
      <c r="F5882" s="285" t="s">
        <v>6003</v>
      </c>
      <c r="G5882" s="266" t="s">
        <v>121</v>
      </c>
      <c r="H5882" s="266">
        <f>IF(G5882="Traditional Stove",0.1,0.2)</f>
        <v>0.1</v>
      </c>
      <c r="I5882" s="266">
        <f>YEAR(J5882)</f>
        <v>2023</v>
      </c>
      <c r="J5882" s="267">
        <v>45014</v>
      </c>
      <c r="K5882" s="267">
        <f>J5882+1</f>
        <v>45015</v>
      </c>
      <c r="L5882" s="266">
        <f>IF(M5882&lt;=365,1,2)</f>
        <v>1</v>
      </c>
      <c r="M5882" s="266">
        <f>IF(K5882&lt;$C$1,$C$2-$C$1+1,$C$2-K5882+1)</f>
        <v>32</v>
      </c>
      <c r="N5882" s="268">
        <f>M5882/365</f>
        <v>8.7671232876712329E-2</v>
      </c>
      <c r="O5882" s="269">
        <f>'Data and Parameter'!$E$4*'Data and Parameter'!$E$5*('Data and Parameter'!$E$6+'Data and Parameter'!$E$7)*'Data and Parameter'!$E$19*'Data and Parameter'!$E$14*'ER calculations'!N5882</f>
        <v>0.45393964699132677</v>
      </c>
    </row>
    <row r="5883" spans="1:15" ht="15">
      <c r="A5883" s="284">
        <v>5879</v>
      </c>
      <c r="B5883" s="287"/>
      <c r="C5883" s="287"/>
      <c r="D5883" s="284" t="s">
        <v>588</v>
      </c>
      <c r="E5883" s="287"/>
      <c r="F5883" s="285" t="s">
        <v>6004</v>
      </c>
      <c r="G5883" s="266" t="s">
        <v>121</v>
      </c>
      <c r="H5883" s="266">
        <f>IF(G5883="Traditional Stove",0.1,0.2)</f>
        <v>0.1</v>
      </c>
      <c r="I5883" s="266">
        <f>YEAR(J5883)</f>
        <v>2023</v>
      </c>
      <c r="J5883" s="267">
        <v>45014</v>
      </c>
      <c r="K5883" s="267">
        <f>J5883+1</f>
        <v>45015</v>
      </c>
      <c r="L5883" s="266">
        <f>IF(M5883&lt;=365,1,2)</f>
        <v>1</v>
      </c>
      <c r="M5883" s="266">
        <f>IF(K5883&lt;$C$1,$C$2-$C$1+1,$C$2-K5883+1)</f>
        <v>32</v>
      </c>
      <c r="N5883" s="268">
        <f>M5883/365</f>
        <v>8.7671232876712329E-2</v>
      </c>
      <c r="O5883" s="269">
        <f>'Data and Parameter'!$E$4*'Data and Parameter'!$E$5*('Data and Parameter'!$E$6+'Data and Parameter'!$E$7)*'Data and Parameter'!$E$19*'Data and Parameter'!$E$14*'ER calculations'!N5883</f>
        <v>0.45393964699132677</v>
      </c>
    </row>
    <row r="5884" spans="1:15" ht="15">
      <c r="A5884" s="284">
        <v>5880</v>
      </c>
      <c r="B5884" s="287"/>
      <c r="C5884" s="287"/>
      <c r="D5884" s="284" t="s">
        <v>588</v>
      </c>
      <c r="E5884" s="287"/>
      <c r="F5884" s="285" t="s">
        <v>6005</v>
      </c>
      <c r="G5884" s="266" t="s">
        <v>121</v>
      </c>
      <c r="H5884" s="266">
        <f>IF(G5884="Traditional Stove",0.1,0.2)</f>
        <v>0.1</v>
      </c>
      <c r="I5884" s="266">
        <f>YEAR(J5884)</f>
        <v>2023</v>
      </c>
      <c r="J5884" s="267">
        <v>45014</v>
      </c>
      <c r="K5884" s="267">
        <f>J5884+1</f>
        <v>45015</v>
      </c>
      <c r="L5884" s="266">
        <f>IF(M5884&lt;=365,1,2)</f>
        <v>1</v>
      </c>
      <c r="M5884" s="266">
        <f>IF(K5884&lt;$C$1,$C$2-$C$1+1,$C$2-K5884+1)</f>
        <v>32</v>
      </c>
      <c r="N5884" s="268">
        <f>M5884/365</f>
        <v>8.7671232876712329E-2</v>
      </c>
      <c r="O5884" s="269">
        <f>'Data and Parameter'!$E$4*'Data and Parameter'!$E$5*('Data and Parameter'!$E$6+'Data and Parameter'!$E$7)*'Data and Parameter'!$E$19*'Data and Parameter'!$E$14*'ER calculations'!N5884</f>
        <v>0.45393964699132677</v>
      </c>
    </row>
    <row r="5885" spans="1:15" ht="15">
      <c r="A5885" s="284">
        <v>5881</v>
      </c>
      <c r="B5885" s="287"/>
      <c r="C5885" s="287"/>
      <c r="D5885" s="284" t="s">
        <v>119</v>
      </c>
      <c r="E5885" s="287"/>
      <c r="F5885" s="285" t="s">
        <v>6006</v>
      </c>
      <c r="G5885" s="266" t="s">
        <v>121</v>
      </c>
      <c r="H5885" s="266">
        <f>IF(G5885="Traditional Stove",0.1,0.2)</f>
        <v>0.1</v>
      </c>
      <c r="I5885" s="266">
        <f>YEAR(J5885)</f>
        <v>2023</v>
      </c>
      <c r="J5885" s="267">
        <v>44969</v>
      </c>
      <c r="K5885" s="267">
        <f>J5885+1</f>
        <v>44970</v>
      </c>
      <c r="L5885" s="266">
        <f>IF(M5885&lt;=365,1,2)</f>
        <v>1</v>
      </c>
      <c r="M5885" s="266">
        <f>IF(K5885&lt;$C$1,$C$2-$C$1+1,$C$2-K5885+1)</f>
        <v>77</v>
      </c>
      <c r="N5885" s="268">
        <f>M5885/365</f>
        <v>0.21095890410958903</v>
      </c>
      <c r="O5885" s="269">
        <f>'Data and Parameter'!$E$4*'Data and Parameter'!$E$5*('Data and Parameter'!$E$6+'Data and Parameter'!$E$7)*'Data and Parameter'!$E$19*'Data and Parameter'!$E$14*'ER calculations'!N5885</f>
        <v>1.0922922755728799</v>
      </c>
    </row>
    <row r="5886" spans="1:15" ht="15">
      <c r="A5886" s="284">
        <v>5882</v>
      </c>
      <c r="B5886" s="287"/>
      <c r="C5886" s="287"/>
      <c r="D5886" s="284" t="s">
        <v>588</v>
      </c>
      <c r="E5886" s="287"/>
      <c r="F5886" s="285" t="s">
        <v>6007</v>
      </c>
      <c r="G5886" s="266" t="s">
        <v>121</v>
      </c>
      <c r="H5886" s="266">
        <f>IF(G5886="Traditional Stove",0.1,0.2)</f>
        <v>0.1</v>
      </c>
      <c r="I5886" s="266">
        <f>YEAR(J5886)</f>
        <v>2023</v>
      </c>
      <c r="J5886" s="267">
        <v>45014</v>
      </c>
      <c r="K5886" s="267">
        <f>J5886+1</f>
        <v>45015</v>
      </c>
      <c r="L5886" s="266">
        <f>IF(M5886&lt;=365,1,2)</f>
        <v>1</v>
      </c>
      <c r="M5886" s="266">
        <f>IF(K5886&lt;$C$1,$C$2-$C$1+1,$C$2-K5886+1)</f>
        <v>32</v>
      </c>
      <c r="N5886" s="268">
        <f>M5886/365</f>
        <v>8.7671232876712329E-2</v>
      </c>
      <c r="O5886" s="269">
        <f>'Data and Parameter'!$E$4*'Data and Parameter'!$E$5*('Data and Parameter'!$E$6+'Data and Parameter'!$E$7)*'Data and Parameter'!$E$19*'Data and Parameter'!$E$14*'ER calculations'!N5886</f>
        <v>0.45393964699132677</v>
      </c>
    </row>
    <row r="5887" spans="1:15" ht="15">
      <c r="A5887" s="284">
        <v>5883</v>
      </c>
      <c r="B5887" s="287"/>
      <c r="C5887" s="287"/>
      <c r="D5887" s="284" t="s">
        <v>1054</v>
      </c>
      <c r="E5887" s="287"/>
      <c r="F5887" s="285" t="s">
        <v>6008</v>
      </c>
      <c r="G5887" s="266" t="s">
        <v>121</v>
      </c>
      <c r="H5887" s="266">
        <f>IF(G5887="Traditional Stove",0.1,0.2)</f>
        <v>0.1</v>
      </c>
      <c r="I5887" s="266">
        <f>YEAR(J5887)</f>
        <v>2023</v>
      </c>
      <c r="J5887" s="267">
        <v>45008</v>
      </c>
      <c r="K5887" s="267">
        <f>J5887+1</f>
        <v>45009</v>
      </c>
      <c r="L5887" s="266">
        <f>IF(M5887&lt;=365,1,2)</f>
        <v>1</v>
      </c>
      <c r="M5887" s="266">
        <f>IF(K5887&lt;$C$1,$C$2-$C$1+1,$C$2-K5887+1)</f>
        <v>38</v>
      </c>
      <c r="N5887" s="268">
        <f>M5887/365</f>
        <v>0.10410958904109589</v>
      </c>
      <c r="O5887" s="269">
        <f>'Data and Parameter'!$E$4*'Data and Parameter'!$E$5*('Data and Parameter'!$E$6+'Data and Parameter'!$E$7)*'Data and Parameter'!$E$19*'Data and Parameter'!$E$14*'ER calculations'!N5887</f>
        <v>0.53905333080220053</v>
      </c>
    </row>
    <row r="5888" spans="1:15" ht="15">
      <c r="A5888" s="284">
        <v>5884</v>
      </c>
      <c r="B5888" s="287"/>
      <c r="C5888" s="287"/>
      <c r="D5888" s="284" t="s">
        <v>1054</v>
      </c>
      <c r="E5888" s="287"/>
      <c r="F5888" s="285" t="s">
        <v>6009</v>
      </c>
      <c r="G5888" s="266" t="s">
        <v>121</v>
      </c>
      <c r="H5888" s="266">
        <f>IF(G5888="Traditional Stove",0.1,0.2)</f>
        <v>0.1</v>
      </c>
      <c r="I5888" s="266">
        <f>YEAR(J5888)</f>
        <v>2023</v>
      </c>
      <c r="J5888" s="267">
        <v>45008</v>
      </c>
      <c r="K5888" s="267">
        <f>J5888+1</f>
        <v>45009</v>
      </c>
      <c r="L5888" s="266">
        <f>IF(M5888&lt;=365,1,2)</f>
        <v>1</v>
      </c>
      <c r="M5888" s="266">
        <f>IF(K5888&lt;$C$1,$C$2-$C$1+1,$C$2-K5888+1)</f>
        <v>38</v>
      </c>
      <c r="N5888" s="268">
        <f>M5888/365</f>
        <v>0.10410958904109589</v>
      </c>
      <c r="O5888" s="269">
        <f>'Data and Parameter'!$E$4*'Data and Parameter'!$E$5*('Data and Parameter'!$E$6+'Data and Parameter'!$E$7)*'Data and Parameter'!$E$19*'Data and Parameter'!$E$14*'ER calculations'!N5888</f>
        <v>0.53905333080220053</v>
      </c>
    </row>
    <row r="5889" spans="1:15" ht="15">
      <c r="A5889" s="284">
        <v>5885</v>
      </c>
      <c r="B5889" s="287"/>
      <c r="C5889" s="287"/>
      <c r="D5889" s="284" t="s">
        <v>588</v>
      </c>
      <c r="E5889" s="287"/>
      <c r="F5889" s="285" t="s">
        <v>6010</v>
      </c>
      <c r="G5889" s="266" t="s">
        <v>121</v>
      </c>
      <c r="H5889" s="266">
        <f>IF(G5889="Traditional Stove",0.1,0.2)</f>
        <v>0.1</v>
      </c>
      <c r="I5889" s="266">
        <f>YEAR(J5889)</f>
        <v>2023</v>
      </c>
      <c r="J5889" s="267">
        <v>45014</v>
      </c>
      <c r="K5889" s="267">
        <f>J5889+1</f>
        <v>45015</v>
      </c>
      <c r="L5889" s="266">
        <f>IF(M5889&lt;=365,1,2)</f>
        <v>1</v>
      </c>
      <c r="M5889" s="266">
        <f>IF(K5889&lt;$C$1,$C$2-$C$1+1,$C$2-K5889+1)</f>
        <v>32</v>
      </c>
      <c r="N5889" s="268">
        <f>M5889/365</f>
        <v>8.7671232876712329E-2</v>
      </c>
      <c r="O5889" s="269">
        <f>'Data and Parameter'!$E$4*'Data and Parameter'!$E$5*('Data and Parameter'!$E$6+'Data and Parameter'!$E$7)*'Data and Parameter'!$E$19*'Data and Parameter'!$E$14*'ER calculations'!N5889</f>
        <v>0.45393964699132677</v>
      </c>
    </row>
    <row r="5890" spans="1:15" ht="15">
      <c r="A5890" s="284">
        <v>5886</v>
      </c>
      <c r="B5890" s="287"/>
      <c r="C5890" s="287"/>
      <c r="D5890" s="284" t="s">
        <v>1054</v>
      </c>
      <c r="E5890" s="287"/>
      <c r="F5890" s="285" t="s">
        <v>6011</v>
      </c>
      <c r="G5890" s="266" t="s">
        <v>121</v>
      </c>
      <c r="H5890" s="266">
        <f>IF(G5890="Traditional Stove",0.1,0.2)</f>
        <v>0.1</v>
      </c>
      <c r="I5890" s="266">
        <f>YEAR(J5890)</f>
        <v>2023</v>
      </c>
      <c r="J5890" s="267">
        <v>45008</v>
      </c>
      <c r="K5890" s="267">
        <f>J5890+1</f>
        <v>45009</v>
      </c>
      <c r="L5890" s="266">
        <f>IF(M5890&lt;=365,1,2)</f>
        <v>1</v>
      </c>
      <c r="M5890" s="266">
        <f>IF(K5890&lt;$C$1,$C$2-$C$1+1,$C$2-K5890+1)</f>
        <v>38</v>
      </c>
      <c r="N5890" s="268">
        <f>M5890/365</f>
        <v>0.10410958904109589</v>
      </c>
      <c r="O5890" s="269">
        <f>'Data and Parameter'!$E$4*'Data and Parameter'!$E$5*('Data and Parameter'!$E$6+'Data and Parameter'!$E$7)*'Data and Parameter'!$E$19*'Data and Parameter'!$E$14*'ER calculations'!N5890</f>
        <v>0.53905333080220053</v>
      </c>
    </row>
    <row r="5891" spans="1:15" ht="15">
      <c r="A5891" s="284">
        <v>5887</v>
      </c>
      <c r="B5891" s="287"/>
      <c r="C5891" s="287"/>
      <c r="D5891" s="284" t="s">
        <v>588</v>
      </c>
      <c r="E5891" s="287"/>
      <c r="F5891" s="285" t="s">
        <v>6012</v>
      </c>
      <c r="G5891" s="266" t="s">
        <v>121</v>
      </c>
      <c r="H5891" s="266">
        <f>IF(G5891="Traditional Stove",0.1,0.2)</f>
        <v>0.1</v>
      </c>
      <c r="I5891" s="266">
        <f>YEAR(J5891)</f>
        <v>2023</v>
      </c>
      <c r="J5891" s="267">
        <v>45014</v>
      </c>
      <c r="K5891" s="267">
        <f>J5891+1</f>
        <v>45015</v>
      </c>
      <c r="L5891" s="266">
        <f>IF(M5891&lt;=365,1,2)</f>
        <v>1</v>
      </c>
      <c r="M5891" s="266">
        <f>IF(K5891&lt;$C$1,$C$2-$C$1+1,$C$2-K5891+1)</f>
        <v>32</v>
      </c>
      <c r="N5891" s="268">
        <f>M5891/365</f>
        <v>8.7671232876712329E-2</v>
      </c>
      <c r="O5891" s="269">
        <f>'Data and Parameter'!$E$4*'Data and Parameter'!$E$5*('Data and Parameter'!$E$6+'Data and Parameter'!$E$7)*'Data and Parameter'!$E$19*'Data and Parameter'!$E$14*'ER calculations'!N5891</f>
        <v>0.45393964699132677</v>
      </c>
    </row>
    <row r="5892" spans="1:15" ht="15">
      <c r="A5892" s="284">
        <v>5888</v>
      </c>
      <c r="B5892" s="287"/>
      <c r="C5892" s="287"/>
      <c r="D5892" s="284" t="s">
        <v>588</v>
      </c>
      <c r="E5892" s="287"/>
      <c r="F5892" s="285" t="s">
        <v>6013</v>
      </c>
      <c r="G5892" s="266" t="s">
        <v>121</v>
      </c>
      <c r="H5892" s="266">
        <f>IF(G5892="Traditional Stove",0.1,0.2)</f>
        <v>0.1</v>
      </c>
      <c r="I5892" s="266">
        <f>YEAR(J5892)</f>
        <v>2023</v>
      </c>
      <c r="J5892" s="267">
        <v>45014</v>
      </c>
      <c r="K5892" s="267">
        <f>J5892+1</f>
        <v>45015</v>
      </c>
      <c r="L5892" s="266">
        <f>IF(M5892&lt;=365,1,2)</f>
        <v>1</v>
      </c>
      <c r="M5892" s="266">
        <f>IF(K5892&lt;$C$1,$C$2-$C$1+1,$C$2-K5892+1)</f>
        <v>32</v>
      </c>
      <c r="N5892" s="268">
        <f>M5892/365</f>
        <v>8.7671232876712329E-2</v>
      </c>
      <c r="O5892" s="269">
        <f>'Data and Parameter'!$E$4*'Data and Parameter'!$E$5*('Data and Parameter'!$E$6+'Data and Parameter'!$E$7)*'Data and Parameter'!$E$19*'Data and Parameter'!$E$14*'ER calculations'!N5892</f>
        <v>0.45393964699132677</v>
      </c>
    </row>
    <row r="5893" spans="1:15" ht="15">
      <c r="A5893" s="284">
        <v>5889</v>
      </c>
      <c r="B5893" s="287"/>
      <c r="C5893" s="287"/>
      <c r="D5893" s="284" t="s">
        <v>588</v>
      </c>
      <c r="E5893" s="287"/>
      <c r="F5893" s="285" t="s">
        <v>6014</v>
      </c>
      <c r="G5893" s="266" t="s">
        <v>121</v>
      </c>
      <c r="H5893" s="266">
        <f>IF(G5893="Traditional Stove",0.1,0.2)</f>
        <v>0.1</v>
      </c>
      <c r="I5893" s="266">
        <f>YEAR(J5893)</f>
        <v>2023</v>
      </c>
      <c r="J5893" s="267">
        <v>45014</v>
      </c>
      <c r="K5893" s="267">
        <f>J5893+1</f>
        <v>45015</v>
      </c>
      <c r="L5893" s="266">
        <f>IF(M5893&lt;=365,1,2)</f>
        <v>1</v>
      </c>
      <c r="M5893" s="266">
        <f>IF(K5893&lt;$C$1,$C$2-$C$1+1,$C$2-K5893+1)</f>
        <v>32</v>
      </c>
      <c r="N5893" s="268">
        <f>M5893/365</f>
        <v>8.7671232876712329E-2</v>
      </c>
      <c r="O5893" s="269">
        <f>'Data and Parameter'!$E$4*'Data and Parameter'!$E$5*('Data and Parameter'!$E$6+'Data and Parameter'!$E$7)*'Data and Parameter'!$E$19*'Data and Parameter'!$E$14*'ER calculations'!N5893</f>
        <v>0.45393964699132677</v>
      </c>
    </row>
    <row r="5894" spans="1:15" ht="15">
      <c r="A5894" s="284">
        <v>5890</v>
      </c>
      <c r="B5894" s="287"/>
      <c r="C5894" s="287"/>
      <c r="D5894" s="284" t="s">
        <v>1054</v>
      </c>
      <c r="E5894" s="287"/>
      <c r="F5894" s="285" t="s">
        <v>6015</v>
      </c>
      <c r="G5894" s="266" t="s">
        <v>121</v>
      </c>
      <c r="H5894" s="266">
        <f>IF(G5894="Traditional Stove",0.1,0.2)</f>
        <v>0.1</v>
      </c>
      <c r="I5894" s="266">
        <f>YEAR(J5894)</f>
        <v>2023</v>
      </c>
      <c r="J5894" s="267">
        <v>45008</v>
      </c>
      <c r="K5894" s="267">
        <f>J5894+1</f>
        <v>45009</v>
      </c>
      <c r="L5894" s="266">
        <f>IF(M5894&lt;=365,1,2)</f>
        <v>1</v>
      </c>
      <c r="M5894" s="266">
        <f>IF(K5894&lt;$C$1,$C$2-$C$1+1,$C$2-K5894+1)</f>
        <v>38</v>
      </c>
      <c r="N5894" s="268">
        <f>M5894/365</f>
        <v>0.10410958904109589</v>
      </c>
      <c r="O5894" s="269">
        <f>'Data and Parameter'!$E$4*'Data and Parameter'!$E$5*('Data and Parameter'!$E$6+'Data and Parameter'!$E$7)*'Data and Parameter'!$E$19*'Data and Parameter'!$E$14*'ER calculations'!N5894</f>
        <v>0.53905333080220053</v>
      </c>
    </row>
    <row r="5895" spans="1:15" ht="15">
      <c r="A5895" s="284">
        <v>5891</v>
      </c>
      <c r="B5895" s="287"/>
      <c r="C5895" s="287"/>
      <c r="D5895" s="284" t="s">
        <v>588</v>
      </c>
      <c r="E5895" s="287"/>
      <c r="F5895" s="285" t="s">
        <v>6016</v>
      </c>
      <c r="G5895" s="266" t="s">
        <v>121</v>
      </c>
      <c r="H5895" s="266">
        <f>IF(G5895="Traditional Stove",0.1,0.2)</f>
        <v>0.1</v>
      </c>
      <c r="I5895" s="266">
        <f>YEAR(J5895)</f>
        <v>2023</v>
      </c>
      <c r="J5895" s="267">
        <v>45014</v>
      </c>
      <c r="K5895" s="267">
        <f>J5895+1</f>
        <v>45015</v>
      </c>
      <c r="L5895" s="266">
        <f>IF(M5895&lt;=365,1,2)</f>
        <v>1</v>
      </c>
      <c r="M5895" s="266">
        <f>IF(K5895&lt;$C$1,$C$2-$C$1+1,$C$2-K5895+1)</f>
        <v>32</v>
      </c>
      <c r="N5895" s="268">
        <f>M5895/365</f>
        <v>8.7671232876712329E-2</v>
      </c>
      <c r="O5895" s="269">
        <f>'Data and Parameter'!$E$4*'Data and Parameter'!$E$5*('Data and Parameter'!$E$6+'Data and Parameter'!$E$7)*'Data and Parameter'!$E$19*'Data and Parameter'!$E$14*'ER calculations'!N5895</f>
        <v>0.45393964699132677</v>
      </c>
    </row>
    <row r="5896" spans="1:15" ht="15">
      <c r="A5896" s="284">
        <v>5892</v>
      </c>
      <c r="B5896" s="287"/>
      <c r="C5896" s="287"/>
      <c r="D5896" s="284" t="s">
        <v>1054</v>
      </c>
      <c r="E5896" s="287"/>
      <c r="F5896" s="285" t="s">
        <v>6017</v>
      </c>
      <c r="G5896" s="266" t="s">
        <v>121</v>
      </c>
      <c r="H5896" s="266">
        <f>IF(G5896="Traditional Stove",0.1,0.2)</f>
        <v>0.1</v>
      </c>
      <c r="I5896" s="266">
        <f>YEAR(J5896)</f>
        <v>2023</v>
      </c>
      <c r="J5896" s="267">
        <v>45008</v>
      </c>
      <c r="K5896" s="267">
        <f>J5896+1</f>
        <v>45009</v>
      </c>
      <c r="L5896" s="266">
        <f>IF(M5896&lt;=365,1,2)</f>
        <v>1</v>
      </c>
      <c r="M5896" s="266">
        <f>IF(K5896&lt;$C$1,$C$2-$C$1+1,$C$2-K5896+1)</f>
        <v>38</v>
      </c>
      <c r="N5896" s="268">
        <f>M5896/365</f>
        <v>0.10410958904109589</v>
      </c>
      <c r="O5896" s="269">
        <f>'Data and Parameter'!$E$4*'Data and Parameter'!$E$5*('Data and Parameter'!$E$6+'Data and Parameter'!$E$7)*'Data and Parameter'!$E$19*'Data and Parameter'!$E$14*'ER calculations'!N5896</f>
        <v>0.53905333080220053</v>
      </c>
    </row>
    <row r="5897" spans="1:15" ht="15">
      <c r="A5897" s="284">
        <v>5893</v>
      </c>
      <c r="B5897" s="287"/>
      <c r="C5897" s="287"/>
      <c r="D5897" s="284" t="s">
        <v>1054</v>
      </c>
      <c r="E5897" s="287"/>
      <c r="F5897" s="285" t="s">
        <v>6018</v>
      </c>
      <c r="G5897" s="266" t="s">
        <v>121</v>
      </c>
      <c r="H5897" s="266">
        <f>IF(G5897="Traditional Stove",0.1,0.2)</f>
        <v>0.1</v>
      </c>
      <c r="I5897" s="266">
        <f>YEAR(J5897)</f>
        <v>2023</v>
      </c>
      <c r="J5897" s="267">
        <v>45008</v>
      </c>
      <c r="K5897" s="267">
        <f>J5897+1</f>
        <v>45009</v>
      </c>
      <c r="L5897" s="266">
        <f>IF(M5897&lt;=365,1,2)</f>
        <v>1</v>
      </c>
      <c r="M5897" s="266">
        <f>IF(K5897&lt;$C$1,$C$2-$C$1+1,$C$2-K5897+1)</f>
        <v>38</v>
      </c>
      <c r="N5897" s="268">
        <f>M5897/365</f>
        <v>0.10410958904109589</v>
      </c>
      <c r="O5897" s="269">
        <f>'Data and Parameter'!$E$4*'Data and Parameter'!$E$5*('Data and Parameter'!$E$6+'Data and Parameter'!$E$7)*'Data and Parameter'!$E$19*'Data and Parameter'!$E$14*'ER calculations'!N5897</f>
        <v>0.53905333080220053</v>
      </c>
    </row>
    <row r="5898" spans="1:15" ht="15">
      <c r="A5898" s="284">
        <v>5894</v>
      </c>
      <c r="B5898" s="287"/>
      <c r="C5898" s="287"/>
      <c r="D5898" s="284" t="s">
        <v>1054</v>
      </c>
      <c r="E5898" s="287"/>
      <c r="F5898" s="285" t="s">
        <v>6019</v>
      </c>
      <c r="G5898" s="266" t="s">
        <v>121</v>
      </c>
      <c r="H5898" s="266">
        <f>IF(G5898="Traditional Stove",0.1,0.2)</f>
        <v>0.1</v>
      </c>
      <c r="I5898" s="266">
        <f>YEAR(J5898)</f>
        <v>2023</v>
      </c>
      <c r="J5898" s="267">
        <v>45008</v>
      </c>
      <c r="K5898" s="267">
        <f>J5898+1</f>
        <v>45009</v>
      </c>
      <c r="L5898" s="266">
        <f>IF(M5898&lt;=365,1,2)</f>
        <v>1</v>
      </c>
      <c r="M5898" s="266">
        <f>IF(K5898&lt;$C$1,$C$2-$C$1+1,$C$2-K5898+1)</f>
        <v>38</v>
      </c>
      <c r="N5898" s="268">
        <f>M5898/365</f>
        <v>0.10410958904109589</v>
      </c>
      <c r="O5898" s="269">
        <f>'Data and Parameter'!$E$4*'Data and Parameter'!$E$5*('Data and Parameter'!$E$6+'Data and Parameter'!$E$7)*'Data and Parameter'!$E$19*'Data and Parameter'!$E$14*'ER calculations'!N5898</f>
        <v>0.53905333080220053</v>
      </c>
    </row>
    <row r="5899" spans="1:15" ht="15">
      <c r="A5899" s="284">
        <v>5895</v>
      </c>
      <c r="B5899" s="287"/>
      <c r="C5899" s="287"/>
      <c r="D5899" s="284" t="s">
        <v>1054</v>
      </c>
      <c r="E5899" s="287"/>
      <c r="F5899" s="285" t="s">
        <v>6020</v>
      </c>
      <c r="G5899" s="266" t="s">
        <v>121</v>
      </c>
      <c r="H5899" s="266">
        <f>IF(G5899="Traditional Stove",0.1,0.2)</f>
        <v>0.1</v>
      </c>
      <c r="I5899" s="266">
        <f>YEAR(J5899)</f>
        <v>2023</v>
      </c>
      <c r="J5899" s="267">
        <v>45008</v>
      </c>
      <c r="K5899" s="267">
        <f>J5899+1</f>
        <v>45009</v>
      </c>
      <c r="L5899" s="266">
        <f>IF(M5899&lt;=365,1,2)</f>
        <v>1</v>
      </c>
      <c r="M5899" s="266">
        <f>IF(K5899&lt;$C$1,$C$2-$C$1+1,$C$2-K5899+1)</f>
        <v>38</v>
      </c>
      <c r="N5899" s="268">
        <f>M5899/365</f>
        <v>0.10410958904109589</v>
      </c>
      <c r="O5899" s="269">
        <f>'Data and Parameter'!$E$4*'Data and Parameter'!$E$5*('Data and Parameter'!$E$6+'Data and Parameter'!$E$7)*'Data and Parameter'!$E$19*'Data and Parameter'!$E$14*'ER calculations'!N5899</f>
        <v>0.53905333080220053</v>
      </c>
    </row>
    <row r="5900" spans="1:15" ht="15">
      <c r="A5900" s="284">
        <v>5896</v>
      </c>
      <c r="B5900" s="287"/>
      <c r="C5900" s="287"/>
      <c r="D5900" s="284" t="s">
        <v>1054</v>
      </c>
      <c r="E5900" s="287"/>
      <c r="F5900" s="285" t="s">
        <v>6021</v>
      </c>
      <c r="G5900" s="266" t="s">
        <v>121</v>
      </c>
      <c r="H5900" s="266">
        <f>IF(G5900="Traditional Stove",0.1,0.2)</f>
        <v>0.1</v>
      </c>
      <c r="I5900" s="266">
        <f>YEAR(J5900)</f>
        <v>2023</v>
      </c>
      <c r="J5900" s="267">
        <v>45008</v>
      </c>
      <c r="K5900" s="267">
        <f>J5900+1</f>
        <v>45009</v>
      </c>
      <c r="L5900" s="266">
        <f>IF(M5900&lt;=365,1,2)</f>
        <v>1</v>
      </c>
      <c r="M5900" s="266">
        <f>IF(K5900&lt;$C$1,$C$2-$C$1+1,$C$2-K5900+1)</f>
        <v>38</v>
      </c>
      <c r="N5900" s="268">
        <f>M5900/365</f>
        <v>0.10410958904109589</v>
      </c>
      <c r="O5900" s="269">
        <f>'Data and Parameter'!$E$4*'Data and Parameter'!$E$5*('Data and Parameter'!$E$6+'Data and Parameter'!$E$7)*'Data and Parameter'!$E$19*'Data and Parameter'!$E$14*'ER calculations'!N5900</f>
        <v>0.53905333080220053</v>
      </c>
    </row>
    <row r="5901" spans="1:15" ht="15">
      <c r="A5901" s="284">
        <v>5897</v>
      </c>
      <c r="B5901" s="287"/>
      <c r="C5901" s="287"/>
      <c r="D5901" s="284" t="s">
        <v>1054</v>
      </c>
      <c r="E5901" s="287"/>
      <c r="F5901" s="285" t="s">
        <v>6022</v>
      </c>
      <c r="G5901" s="266" t="s">
        <v>121</v>
      </c>
      <c r="H5901" s="266">
        <f>IF(G5901="Traditional Stove",0.1,0.2)</f>
        <v>0.1</v>
      </c>
      <c r="I5901" s="266">
        <f>YEAR(J5901)</f>
        <v>2023</v>
      </c>
      <c r="J5901" s="267">
        <v>45008</v>
      </c>
      <c r="K5901" s="267">
        <f>J5901+1</f>
        <v>45009</v>
      </c>
      <c r="L5901" s="266">
        <f>IF(M5901&lt;=365,1,2)</f>
        <v>1</v>
      </c>
      <c r="M5901" s="266">
        <f>IF(K5901&lt;$C$1,$C$2-$C$1+1,$C$2-K5901+1)</f>
        <v>38</v>
      </c>
      <c r="N5901" s="268">
        <f>M5901/365</f>
        <v>0.10410958904109589</v>
      </c>
      <c r="O5901" s="269">
        <f>'Data and Parameter'!$E$4*'Data and Parameter'!$E$5*('Data and Parameter'!$E$6+'Data and Parameter'!$E$7)*'Data and Parameter'!$E$19*'Data and Parameter'!$E$14*'ER calculations'!N5901</f>
        <v>0.53905333080220053</v>
      </c>
    </row>
    <row r="5902" spans="1:15" ht="15">
      <c r="A5902" s="284">
        <v>5898</v>
      </c>
      <c r="B5902" s="287"/>
      <c r="C5902" s="287"/>
      <c r="D5902" s="284" t="s">
        <v>1054</v>
      </c>
      <c r="E5902" s="287"/>
      <c r="F5902" s="285" t="s">
        <v>6023</v>
      </c>
      <c r="G5902" s="266" t="s">
        <v>121</v>
      </c>
      <c r="H5902" s="266">
        <f>IF(G5902="Traditional Stove",0.1,0.2)</f>
        <v>0.1</v>
      </c>
      <c r="I5902" s="266">
        <f>YEAR(J5902)</f>
        <v>2023</v>
      </c>
      <c r="J5902" s="267">
        <v>45008</v>
      </c>
      <c r="K5902" s="267">
        <f>J5902+1</f>
        <v>45009</v>
      </c>
      <c r="L5902" s="266">
        <f>IF(M5902&lt;=365,1,2)</f>
        <v>1</v>
      </c>
      <c r="M5902" s="266">
        <f>IF(K5902&lt;$C$1,$C$2-$C$1+1,$C$2-K5902+1)</f>
        <v>38</v>
      </c>
      <c r="N5902" s="268">
        <f>M5902/365</f>
        <v>0.10410958904109589</v>
      </c>
      <c r="O5902" s="269">
        <f>'Data and Parameter'!$E$4*'Data and Parameter'!$E$5*('Data and Parameter'!$E$6+'Data and Parameter'!$E$7)*'Data and Parameter'!$E$19*'Data and Parameter'!$E$14*'ER calculations'!N5902</f>
        <v>0.53905333080220053</v>
      </c>
    </row>
    <row r="5903" spans="1:15" ht="15">
      <c r="A5903" s="284">
        <v>5899</v>
      </c>
      <c r="B5903" s="287"/>
      <c r="C5903" s="287"/>
      <c r="D5903" s="284" t="s">
        <v>1054</v>
      </c>
      <c r="E5903" s="287"/>
      <c r="F5903" s="285" t="s">
        <v>6024</v>
      </c>
      <c r="G5903" s="266" t="s">
        <v>121</v>
      </c>
      <c r="H5903" s="266">
        <f>IF(G5903="Traditional Stove",0.1,0.2)</f>
        <v>0.1</v>
      </c>
      <c r="I5903" s="266">
        <f>YEAR(J5903)</f>
        <v>2023</v>
      </c>
      <c r="J5903" s="267">
        <v>45008</v>
      </c>
      <c r="K5903" s="267">
        <f>J5903+1</f>
        <v>45009</v>
      </c>
      <c r="L5903" s="266">
        <f>IF(M5903&lt;=365,1,2)</f>
        <v>1</v>
      </c>
      <c r="M5903" s="266">
        <f>IF(K5903&lt;$C$1,$C$2-$C$1+1,$C$2-K5903+1)</f>
        <v>38</v>
      </c>
      <c r="N5903" s="268">
        <f>M5903/365</f>
        <v>0.10410958904109589</v>
      </c>
      <c r="O5903" s="269">
        <f>'Data and Parameter'!$E$4*'Data and Parameter'!$E$5*('Data and Parameter'!$E$6+'Data and Parameter'!$E$7)*'Data and Parameter'!$E$19*'Data and Parameter'!$E$14*'ER calculations'!N5903</f>
        <v>0.53905333080220053</v>
      </c>
    </row>
    <row r="5904" spans="1:15" ht="15">
      <c r="A5904" s="284">
        <v>5900</v>
      </c>
      <c r="B5904" s="287"/>
      <c r="C5904" s="287"/>
      <c r="D5904" s="284" t="s">
        <v>3178</v>
      </c>
      <c r="E5904" s="287"/>
      <c r="F5904" s="285" t="s">
        <v>6025</v>
      </c>
      <c r="G5904" s="266" t="s">
        <v>121</v>
      </c>
      <c r="H5904" s="266">
        <f>IF(G5904="Traditional Stove",0.1,0.2)</f>
        <v>0.1</v>
      </c>
      <c r="I5904" s="266">
        <f>YEAR(J5904)</f>
        <v>2023</v>
      </c>
      <c r="J5904" s="267">
        <v>44996</v>
      </c>
      <c r="K5904" s="267">
        <f>J5904+1</f>
        <v>44997</v>
      </c>
      <c r="L5904" s="266">
        <f>IF(M5904&lt;=365,1,2)</f>
        <v>1</v>
      </c>
      <c r="M5904" s="266">
        <f>IF(K5904&lt;$C$1,$C$2-$C$1+1,$C$2-K5904+1)</f>
        <v>50</v>
      </c>
      <c r="N5904" s="268">
        <f>M5904/365</f>
        <v>0.13698630136986301</v>
      </c>
      <c r="O5904" s="269">
        <f>'Data and Parameter'!$E$4*'Data and Parameter'!$E$5*('Data and Parameter'!$E$6+'Data and Parameter'!$E$7)*'Data and Parameter'!$E$19*'Data and Parameter'!$E$14*'ER calculations'!N5904</f>
        <v>0.70928069842394803</v>
      </c>
    </row>
    <row r="5905" spans="1:15" ht="15">
      <c r="A5905" s="284">
        <v>5901</v>
      </c>
      <c r="B5905" s="287"/>
      <c r="C5905" s="287"/>
      <c r="D5905" s="284" t="s">
        <v>1054</v>
      </c>
      <c r="E5905" s="287"/>
      <c r="F5905" s="285" t="s">
        <v>6026</v>
      </c>
      <c r="G5905" s="266" t="s">
        <v>121</v>
      </c>
      <c r="H5905" s="266">
        <f>IF(G5905="Traditional Stove",0.1,0.2)</f>
        <v>0.1</v>
      </c>
      <c r="I5905" s="266">
        <f>YEAR(J5905)</f>
        <v>2023</v>
      </c>
      <c r="J5905" s="267">
        <v>45008</v>
      </c>
      <c r="K5905" s="267">
        <f>J5905+1</f>
        <v>45009</v>
      </c>
      <c r="L5905" s="266">
        <f>IF(M5905&lt;=365,1,2)</f>
        <v>1</v>
      </c>
      <c r="M5905" s="266">
        <f>IF(K5905&lt;$C$1,$C$2-$C$1+1,$C$2-K5905+1)</f>
        <v>38</v>
      </c>
      <c r="N5905" s="268">
        <f>M5905/365</f>
        <v>0.10410958904109589</v>
      </c>
      <c r="O5905" s="269">
        <f>'Data and Parameter'!$E$4*'Data and Parameter'!$E$5*('Data and Parameter'!$E$6+'Data and Parameter'!$E$7)*'Data and Parameter'!$E$19*'Data and Parameter'!$E$14*'ER calculations'!N5905</f>
        <v>0.53905333080220053</v>
      </c>
    </row>
    <row r="5906" spans="1:15" ht="15">
      <c r="A5906" s="284">
        <v>5902</v>
      </c>
      <c r="B5906" s="287"/>
      <c r="C5906" s="287"/>
      <c r="D5906" s="284" t="s">
        <v>588</v>
      </c>
      <c r="E5906" s="287"/>
      <c r="F5906" s="285" t="s">
        <v>6027</v>
      </c>
      <c r="G5906" s="266" t="s">
        <v>121</v>
      </c>
      <c r="H5906" s="266">
        <f>IF(G5906="Traditional Stove",0.1,0.2)</f>
        <v>0.1</v>
      </c>
      <c r="I5906" s="266">
        <f>YEAR(J5906)</f>
        <v>2023</v>
      </c>
      <c r="J5906" s="267">
        <v>45014</v>
      </c>
      <c r="K5906" s="267">
        <f>J5906+1</f>
        <v>45015</v>
      </c>
      <c r="L5906" s="266">
        <f>IF(M5906&lt;=365,1,2)</f>
        <v>1</v>
      </c>
      <c r="M5906" s="266">
        <f>IF(K5906&lt;$C$1,$C$2-$C$1+1,$C$2-K5906+1)</f>
        <v>32</v>
      </c>
      <c r="N5906" s="268">
        <f>M5906/365</f>
        <v>8.7671232876712329E-2</v>
      </c>
      <c r="O5906" s="269">
        <f>'Data and Parameter'!$E$4*'Data and Parameter'!$E$5*('Data and Parameter'!$E$6+'Data and Parameter'!$E$7)*'Data and Parameter'!$E$19*'Data and Parameter'!$E$14*'ER calculations'!N5906</f>
        <v>0.45393964699132677</v>
      </c>
    </row>
    <row r="5907" spans="1:15" ht="15">
      <c r="A5907" s="284">
        <v>5903</v>
      </c>
      <c r="B5907" s="287"/>
      <c r="C5907" s="287"/>
      <c r="D5907" s="284" t="s">
        <v>588</v>
      </c>
      <c r="E5907" s="287"/>
      <c r="F5907" s="285" t="s">
        <v>6028</v>
      </c>
      <c r="G5907" s="266" t="s">
        <v>121</v>
      </c>
      <c r="H5907" s="266">
        <f>IF(G5907="Traditional Stove",0.1,0.2)</f>
        <v>0.1</v>
      </c>
      <c r="I5907" s="266">
        <f>YEAR(J5907)</f>
        <v>2023</v>
      </c>
      <c r="J5907" s="267">
        <v>45014</v>
      </c>
      <c r="K5907" s="267">
        <f>J5907+1</f>
        <v>45015</v>
      </c>
      <c r="L5907" s="266">
        <f>IF(M5907&lt;=365,1,2)</f>
        <v>1</v>
      </c>
      <c r="M5907" s="266">
        <f>IF(K5907&lt;$C$1,$C$2-$C$1+1,$C$2-K5907+1)</f>
        <v>32</v>
      </c>
      <c r="N5907" s="268">
        <f>M5907/365</f>
        <v>8.7671232876712329E-2</v>
      </c>
      <c r="O5907" s="269">
        <f>'Data and Parameter'!$E$4*'Data and Parameter'!$E$5*('Data and Parameter'!$E$6+'Data and Parameter'!$E$7)*'Data and Parameter'!$E$19*'Data and Parameter'!$E$14*'ER calculations'!N5907</f>
        <v>0.45393964699132677</v>
      </c>
    </row>
    <row r="5908" spans="1:15" ht="15">
      <c r="A5908" s="284">
        <v>5904</v>
      </c>
      <c r="B5908" s="287"/>
      <c r="C5908" s="287"/>
      <c r="D5908" s="284" t="s">
        <v>588</v>
      </c>
      <c r="E5908" s="287"/>
      <c r="F5908" s="285" t="s">
        <v>6029</v>
      </c>
      <c r="G5908" s="266" t="s">
        <v>121</v>
      </c>
      <c r="H5908" s="266">
        <f>IF(G5908="Traditional Stove",0.1,0.2)</f>
        <v>0.1</v>
      </c>
      <c r="I5908" s="266">
        <f>YEAR(J5908)</f>
        <v>2023</v>
      </c>
      <c r="J5908" s="267">
        <v>45014</v>
      </c>
      <c r="K5908" s="267">
        <f>J5908+1</f>
        <v>45015</v>
      </c>
      <c r="L5908" s="266">
        <f>IF(M5908&lt;=365,1,2)</f>
        <v>1</v>
      </c>
      <c r="M5908" s="266">
        <f>IF(K5908&lt;$C$1,$C$2-$C$1+1,$C$2-K5908+1)</f>
        <v>32</v>
      </c>
      <c r="N5908" s="268">
        <f>M5908/365</f>
        <v>8.7671232876712329E-2</v>
      </c>
      <c r="O5908" s="269">
        <f>'Data and Parameter'!$E$4*'Data and Parameter'!$E$5*('Data and Parameter'!$E$6+'Data and Parameter'!$E$7)*'Data and Parameter'!$E$19*'Data and Parameter'!$E$14*'ER calculations'!N5908</f>
        <v>0.45393964699132677</v>
      </c>
    </row>
    <row r="5909" spans="1:15" ht="15">
      <c r="A5909" s="284">
        <v>5905</v>
      </c>
      <c r="B5909" s="287"/>
      <c r="C5909" s="287"/>
      <c r="D5909" s="284" t="s">
        <v>588</v>
      </c>
      <c r="E5909" s="287"/>
      <c r="F5909" s="285" t="s">
        <v>6030</v>
      </c>
      <c r="G5909" s="266" t="s">
        <v>121</v>
      </c>
      <c r="H5909" s="266">
        <f>IF(G5909="Traditional Stove",0.1,0.2)</f>
        <v>0.1</v>
      </c>
      <c r="I5909" s="266">
        <f>YEAR(J5909)</f>
        <v>2023</v>
      </c>
      <c r="J5909" s="267">
        <v>45014</v>
      </c>
      <c r="K5909" s="267">
        <f>J5909+1</f>
        <v>45015</v>
      </c>
      <c r="L5909" s="266">
        <f>IF(M5909&lt;=365,1,2)</f>
        <v>1</v>
      </c>
      <c r="M5909" s="266">
        <f>IF(K5909&lt;$C$1,$C$2-$C$1+1,$C$2-K5909+1)</f>
        <v>32</v>
      </c>
      <c r="N5909" s="268">
        <f>M5909/365</f>
        <v>8.7671232876712329E-2</v>
      </c>
      <c r="O5909" s="269">
        <f>'Data and Parameter'!$E$4*'Data and Parameter'!$E$5*('Data and Parameter'!$E$6+'Data and Parameter'!$E$7)*'Data and Parameter'!$E$19*'Data and Parameter'!$E$14*'ER calculations'!N5909</f>
        <v>0.45393964699132677</v>
      </c>
    </row>
    <row r="5910" spans="1:15" ht="15">
      <c r="A5910" s="284">
        <v>5906</v>
      </c>
      <c r="B5910" s="287"/>
      <c r="C5910" s="287"/>
      <c r="D5910" s="284" t="s">
        <v>1054</v>
      </c>
      <c r="E5910" s="287"/>
      <c r="F5910" s="285" t="s">
        <v>6031</v>
      </c>
      <c r="G5910" s="266" t="s">
        <v>121</v>
      </c>
      <c r="H5910" s="266">
        <f>IF(G5910="Traditional Stove",0.1,0.2)</f>
        <v>0.1</v>
      </c>
      <c r="I5910" s="266">
        <f>YEAR(J5910)</f>
        <v>2023</v>
      </c>
      <c r="J5910" s="267">
        <v>45008</v>
      </c>
      <c r="K5910" s="267">
        <f>J5910+1</f>
        <v>45009</v>
      </c>
      <c r="L5910" s="266">
        <f>IF(M5910&lt;=365,1,2)</f>
        <v>1</v>
      </c>
      <c r="M5910" s="266">
        <f>IF(K5910&lt;$C$1,$C$2-$C$1+1,$C$2-K5910+1)</f>
        <v>38</v>
      </c>
      <c r="N5910" s="268">
        <f>M5910/365</f>
        <v>0.10410958904109589</v>
      </c>
      <c r="O5910" s="269">
        <f>'Data and Parameter'!$E$4*'Data and Parameter'!$E$5*('Data and Parameter'!$E$6+'Data and Parameter'!$E$7)*'Data and Parameter'!$E$19*'Data and Parameter'!$E$14*'ER calculations'!N5910</f>
        <v>0.53905333080220053</v>
      </c>
    </row>
    <row r="5911" spans="1:15" ht="15">
      <c r="A5911" s="284">
        <v>5907</v>
      </c>
      <c r="B5911" s="287"/>
      <c r="C5911" s="287"/>
      <c r="D5911" s="284" t="s">
        <v>1054</v>
      </c>
      <c r="E5911" s="287"/>
      <c r="F5911" s="285" t="s">
        <v>6032</v>
      </c>
      <c r="G5911" s="266" t="s">
        <v>121</v>
      </c>
      <c r="H5911" s="266">
        <f>IF(G5911="Traditional Stove",0.1,0.2)</f>
        <v>0.1</v>
      </c>
      <c r="I5911" s="266">
        <f>YEAR(J5911)</f>
        <v>2023</v>
      </c>
      <c r="J5911" s="267">
        <v>45008</v>
      </c>
      <c r="K5911" s="267">
        <f>J5911+1</f>
        <v>45009</v>
      </c>
      <c r="L5911" s="266">
        <f>IF(M5911&lt;=365,1,2)</f>
        <v>1</v>
      </c>
      <c r="M5911" s="266">
        <f>IF(K5911&lt;$C$1,$C$2-$C$1+1,$C$2-K5911+1)</f>
        <v>38</v>
      </c>
      <c r="N5911" s="268">
        <f>M5911/365</f>
        <v>0.10410958904109589</v>
      </c>
      <c r="O5911" s="269">
        <f>'Data and Parameter'!$E$4*'Data and Parameter'!$E$5*('Data and Parameter'!$E$6+'Data and Parameter'!$E$7)*'Data and Parameter'!$E$19*'Data and Parameter'!$E$14*'ER calculations'!N5911</f>
        <v>0.53905333080220053</v>
      </c>
    </row>
    <row r="5912" spans="1:15" ht="15">
      <c r="A5912" s="284">
        <v>5908</v>
      </c>
      <c r="B5912" s="287"/>
      <c r="C5912" s="287"/>
      <c r="D5912" s="284" t="s">
        <v>119</v>
      </c>
      <c r="E5912" s="287"/>
      <c r="F5912" s="285" t="s">
        <v>6033</v>
      </c>
      <c r="G5912" s="266" t="s">
        <v>121</v>
      </c>
      <c r="H5912" s="266">
        <f>IF(G5912="Traditional Stove",0.1,0.2)</f>
        <v>0.1</v>
      </c>
      <c r="I5912" s="266">
        <f>YEAR(J5912)</f>
        <v>2023</v>
      </c>
      <c r="J5912" s="267">
        <v>44969</v>
      </c>
      <c r="K5912" s="267">
        <f>J5912+1</f>
        <v>44970</v>
      </c>
      <c r="L5912" s="266">
        <f>IF(M5912&lt;=365,1,2)</f>
        <v>1</v>
      </c>
      <c r="M5912" s="266">
        <f>IF(K5912&lt;$C$1,$C$2-$C$1+1,$C$2-K5912+1)</f>
        <v>77</v>
      </c>
      <c r="N5912" s="268">
        <f>M5912/365</f>
        <v>0.21095890410958903</v>
      </c>
      <c r="O5912" s="269">
        <f>'Data and Parameter'!$E$4*'Data and Parameter'!$E$5*('Data and Parameter'!$E$6+'Data and Parameter'!$E$7)*'Data and Parameter'!$E$19*'Data and Parameter'!$E$14*'ER calculations'!N5912</f>
        <v>1.0922922755728799</v>
      </c>
    </row>
    <row r="5913" spans="1:15" ht="15">
      <c r="A5913" s="284">
        <v>5909</v>
      </c>
      <c r="B5913" s="287"/>
      <c r="C5913" s="287"/>
      <c r="D5913" s="284" t="s">
        <v>1054</v>
      </c>
      <c r="E5913" s="287"/>
      <c r="F5913" s="285" t="s">
        <v>6034</v>
      </c>
      <c r="G5913" s="266" t="s">
        <v>121</v>
      </c>
      <c r="H5913" s="266">
        <f>IF(G5913="Traditional Stove",0.1,0.2)</f>
        <v>0.1</v>
      </c>
      <c r="I5913" s="266">
        <f>YEAR(J5913)</f>
        <v>2023</v>
      </c>
      <c r="J5913" s="267">
        <v>45008</v>
      </c>
      <c r="K5913" s="267">
        <f>J5913+1</f>
        <v>45009</v>
      </c>
      <c r="L5913" s="266">
        <f>IF(M5913&lt;=365,1,2)</f>
        <v>1</v>
      </c>
      <c r="M5913" s="266">
        <f>IF(K5913&lt;$C$1,$C$2-$C$1+1,$C$2-K5913+1)</f>
        <v>38</v>
      </c>
      <c r="N5913" s="268">
        <f>M5913/365</f>
        <v>0.10410958904109589</v>
      </c>
      <c r="O5913" s="269">
        <f>'Data and Parameter'!$E$4*'Data and Parameter'!$E$5*('Data and Parameter'!$E$6+'Data and Parameter'!$E$7)*'Data and Parameter'!$E$19*'Data and Parameter'!$E$14*'ER calculations'!N5913</f>
        <v>0.53905333080220053</v>
      </c>
    </row>
    <row r="5914" spans="1:15" ht="15">
      <c r="A5914" s="284">
        <v>5910</v>
      </c>
      <c r="B5914" s="287"/>
      <c r="C5914" s="287"/>
      <c r="D5914" s="284" t="s">
        <v>1054</v>
      </c>
      <c r="E5914" s="287"/>
      <c r="F5914" s="285" t="s">
        <v>6035</v>
      </c>
      <c r="G5914" s="266" t="s">
        <v>121</v>
      </c>
      <c r="H5914" s="266">
        <f>IF(G5914="Traditional Stove",0.1,0.2)</f>
        <v>0.1</v>
      </c>
      <c r="I5914" s="266">
        <f>YEAR(J5914)</f>
        <v>2023</v>
      </c>
      <c r="J5914" s="267">
        <v>45008</v>
      </c>
      <c r="K5914" s="267">
        <f>J5914+1</f>
        <v>45009</v>
      </c>
      <c r="L5914" s="266">
        <f>IF(M5914&lt;=365,1,2)</f>
        <v>1</v>
      </c>
      <c r="M5914" s="266">
        <f>IF(K5914&lt;$C$1,$C$2-$C$1+1,$C$2-K5914+1)</f>
        <v>38</v>
      </c>
      <c r="N5914" s="268">
        <f>M5914/365</f>
        <v>0.10410958904109589</v>
      </c>
      <c r="O5914" s="269">
        <f>'Data and Parameter'!$E$4*'Data and Parameter'!$E$5*('Data and Parameter'!$E$6+'Data and Parameter'!$E$7)*'Data and Parameter'!$E$19*'Data and Parameter'!$E$14*'ER calculations'!N5914</f>
        <v>0.53905333080220053</v>
      </c>
    </row>
    <row r="5915" spans="1:15" ht="15">
      <c r="A5915" s="284">
        <v>5911</v>
      </c>
      <c r="B5915" s="287"/>
      <c r="C5915" s="287"/>
      <c r="D5915" s="284" t="s">
        <v>1054</v>
      </c>
      <c r="E5915" s="287"/>
      <c r="F5915" s="285" t="s">
        <v>6036</v>
      </c>
      <c r="G5915" s="266" t="s">
        <v>121</v>
      </c>
      <c r="H5915" s="266">
        <f>IF(G5915="Traditional Stove",0.1,0.2)</f>
        <v>0.1</v>
      </c>
      <c r="I5915" s="266">
        <f>YEAR(J5915)</f>
        <v>2023</v>
      </c>
      <c r="J5915" s="267">
        <v>45008</v>
      </c>
      <c r="K5915" s="267">
        <f>J5915+1</f>
        <v>45009</v>
      </c>
      <c r="L5915" s="266">
        <f>IF(M5915&lt;=365,1,2)</f>
        <v>1</v>
      </c>
      <c r="M5915" s="266">
        <f>IF(K5915&lt;$C$1,$C$2-$C$1+1,$C$2-K5915+1)</f>
        <v>38</v>
      </c>
      <c r="N5915" s="268">
        <f>M5915/365</f>
        <v>0.10410958904109589</v>
      </c>
      <c r="O5915" s="269">
        <f>'Data and Parameter'!$E$4*'Data and Parameter'!$E$5*('Data and Parameter'!$E$6+'Data and Parameter'!$E$7)*'Data and Parameter'!$E$19*'Data and Parameter'!$E$14*'ER calculations'!N5915</f>
        <v>0.53905333080220053</v>
      </c>
    </row>
    <row r="5916" spans="1:15" ht="15">
      <c r="A5916" s="284">
        <v>5912</v>
      </c>
      <c r="B5916" s="287"/>
      <c r="C5916" s="287"/>
      <c r="D5916" s="284" t="s">
        <v>119</v>
      </c>
      <c r="E5916" s="287"/>
      <c r="F5916" s="285" t="s">
        <v>6037</v>
      </c>
      <c r="G5916" s="266" t="s">
        <v>121</v>
      </c>
      <c r="H5916" s="266">
        <f>IF(G5916="Traditional Stove",0.1,0.2)</f>
        <v>0.1</v>
      </c>
      <c r="I5916" s="266">
        <f>YEAR(J5916)</f>
        <v>2023</v>
      </c>
      <c r="J5916" s="267">
        <v>44969</v>
      </c>
      <c r="K5916" s="267">
        <f>J5916+1</f>
        <v>44970</v>
      </c>
      <c r="L5916" s="266">
        <f>IF(M5916&lt;=365,1,2)</f>
        <v>1</v>
      </c>
      <c r="M5916" s="266">
        <f>IF(K5916&lt;$C$1,$C$2-$C$1+1,$C$2-K5916+1)</f>
        <v>77</v>
      </c>
      <c r="N5916" s="268">
        <f>M5916/365</f>
        <v>0.21095890410958903</v>
      </c>
      <c r="O5916" s="269">
        <f>'Data and Parameter'!$E$4*'Data and Parameter'!$E$5*('Data and Parameter'!$E$6+'Data and Parameter'!$E$7)*'Data and Parameter'!$E$19*'Data and Parameter'!$E$14*'ER calculations'!N5916</f>
        <v>1.0922922755728799</v>
      </c>
    </row>
    <row r="5917" spans="1:15" ht="15">
      <c r="A5917" s="284">
        <v>5913</v>
      </c>
      <c r="B5917" s="287"/>
      <c r="C5917" s="287"/>
      <c r="D5917" s="284" t="s">
        <v>1054</v>
      </c>
      <c r="E5917" s="287"/>
      <c r="F5917" s="285" t="s">
        <v>6038</v>
      </c>
      <c r="G5917" s="266" t="s">
        <v>121</v>
      </c>
      <c r="H5917" s="266">
        <f>IF(G5917="Traditional Stove",0.1,0.2)</f>
        <v>0.1</v>
      </c>
      <c r="I5917" s="266">
        <f>YEAR(J5917)</f>
        <v>2023</v>
      </c>
      <c r="J5917" s="267">
        <v>45008</v>
      </c>
      <c r="K5917" s="267">
        <f>J5917+1</f>
        <v>45009</v>
      </c>
      <c r="L5917" s="266">
        <f>IF(M5917&lt;=365,1,2)</f>
        <v>1</v>
      </c>
      <c r="M5917" s="266">
        <f>IF(K5917&lt;$C$1,$C$2-$C$1+1,$C$2-K5917+1)</f>
        <v>38</v>
      </c>
      <c r="N5917" s="268">
        <f>M5917/365</f>
        <v>0.10410958904109589</v>
      </c>
      <c r="O5917" s="269">
        <f>'Data and Parameter'!$E$4*'Data and Parameter'!$E$5*('Data and Parameter'!$E$6+'Data and Parameter'!$E$7)*'Data and Parameter'!$E$19*'Data and Parameter'!$E$14*'ER calculations'!N5917</f>
        <v>0.53905333080220053</v>
      </c>
    </row>
    <row r="5918" spans="1:15" ht="15">
      <c r="A5918" s="284">
        <v>5914</v>
      </c>
      <c r="B5918" s="287"/>
      <c r="C5918" s="287"/>
      <c r="D5918" s="284" t="s">
        <v>1054</v>
      </c>
      <c r="E5918" s="287"/>
      <c r="F5918" s="285" t="s">
        <v>6039</v>
      </c>
      <c r="G5918" s="266" t="s">
        <v>121</v>
      </c>
      <c r="H5918" s="266">
        <f>IF(G5918="Traditional Stove",0.1,0.2)</f>
        <v>0.1</v>
      </c>
      <c r="I5918" s="266">
        <f>YEAR(J5918)</f>
        <v>2023</v>
      </c>
      <c r="J5918" s="267">
        <v>45008</v>
      </c>
      <c r="K5918" s="267">
        <f>J5918+1</f>
        <v>45009</v>
      </c>
      <c r="L5918" s="266">
        <f>IF(M5918&lt;=365,1,2)</f>
        <v>1</v>
      </c>
      <c r="M5918" s="266">
        <f>IF(K5918&lt;$C$1,$C$2-$C$1+1,$C$2-K5918+1)</f>
        <v>38</v>
      </c>
      <c r="N5918" s="268">
        <f>M5918/365</f>
        <v>0.10410958904109589</v>
      </c>
      <c r="O5918" s="269">
        <f>'Data and Parameter'!$E$4*'Data and Parameter'!$E$5*('Data and Parameter'!$E$6+'Data and Parameter'!$E$7)*'Data and Parameter'!$E$19*'Data and Parameter'!$E$14*'ER calculations'!N5918</f>
        <v>0.53905333080220053</v>
      </c>
    </row>
    <row r="5919" spans="1:15" ht="15">
      <c r="A5919" s="284">
        <v>5915</v>
      </c>
      <c r="B5919" s="287"/>
      <c r="C5919" s="287"/>
      <c r="D5919" s="284" t="s">
        <v>1054</v>
      </c>
      <c r="E5919" s="287"/>
      <c r="F5919" s="285" t="s">
        <v>6040</v>
      </c>
      <c r="G5919" s="266" t="s">
        <v>121</v>
      </c>
      <c r="H5919" s="266">
        <f>IF(G5919="Traditional Stove",0.1,0.2)</f>
        <v>0.1</v>
      </c>
      <c r="I5919" s="266">
        <f>YEAR(J5919)</f>
        <v>2023</v>
      </c>
      <c r="J5919" s="267">
        <v>45008</v>
      </c>
      <c r="K5919" s="267">
        <f>J5919+1</f>
        <v>45009</v>
      </c>
      <c r="L5919" s="266">
        <f>IF(M5919&lt;=365,1,2)</f>
        <v>1</v>
      </c>
      <c r="M5919" s="266">
        <f>IF(K5919&lt;$C$1,$C$2-$C$1+1,$C$2-K5919+1)</f>
        <v>38</v>
      </c>
      <c r="N5919" s="268">
        <f>M5919/365</f>
        <v>0.10410958904109589</v>
      </c>
      <c r="O5919" s="269">
        <f>'Data and Parameter'!$E$4*'Data and Parameter'!$E$5*('Data and Parameter'!$E$6+'Data and Parameter'!$E$7)*'Data and Parameter'!$E$19*'Data and Parameter'!$E$14*'ER calculations'!N5919</f>
        <v>0.53905333080220053</v>
      </c>
    </row>
    <row r="5920" spans="1:15" ht="15">
      <c r="A5920" s="284">
        <v>5916</v>
      </c>
      <c r="B5920" s="287"/>
      <c r="C5920" s="287"/>
      <c r="D5920" s="284" t="s">
        <v>1054</v>
      </c>
      <c r="E5920" s="287"/>
      <c r="F5920" s="285" t="s">
        <v>6041</v>
      </c>
      <c r="G5920" s="266" t="s">
        <v>121</v>
      </c>
      <c r="H5920" s="266">
        <f>IF(G5920="Traditional Stove",0.1,0.2)</f>
        <v>0.1</v>
      </c>
      <c r="I5920" s="266">
        <f>YEAR(J5920)</f>
        <v>2023</v>
      </c>
      <c r="J5920" s="267">
        <v>45008</v>
      </c>
      <c r="K5920" s="267">
        <f>J5920+1</f>
        <v>45009</v>
      </c>
      <c r="L5920" s="266">
        <f>IF(M5920&lt;=365,1,2)</f>
        <v>1</v>
      </c>
      <c r="M5920" s="266">
        <f>IF(K5920&lt;$C$1,$C$2-$C$1+1,$C$2-K5920+1)</f>
        <v>38</v>
      </c>
      <c r="N5920" s="268">
        <f>M5920/365</f>
        <v>0.10410958904109589</v>
      </c>
      <c r="O5920" s="269">
        <f>'Data and Parameter'!$E$4*'Data and Parameter'!$E$5*('Data and Parameter'!$E$6+'Data and Parameter'!$E$7)*'Data and Parameter'!$E$19*'Data and Parameter'!$E$14*'ER calculations'!N5920</f>
        <v>0.53905333080220053</v>
      </c>
    </row>
    <row r="5921" spans="1:15" ht="15">
      <c r="A5921" s="284">
        <v>5917</v>
      </c>
      <c r="B5921" s="287"/>
      <c r="C5921" s="287"/>
      <c r="D5921" s="284" t="s">
        <v>1054</v>
      </c>
      <c r="E5921" s="287"/>
      <c r="F5921" s="285" t="s">
        <v>6042</v>
      </c>
      <c r="G5921" s="266" t="s">
        <v>121</v>
      </c>
      <c r="H5921" s="266">
        <f>IF(G5921="Traditional Stove",0.1,0.2)</f>
        <v>0.1</v>
      </c>
      <c r="I5921" s="266">
        <f>YEAR(J5921)</f>
        <v>2023</v>
      </c>
      <c r="J5921" s="267">
        <v>45008</v>
      </c>
      <c r="K5921" s="267">
        <f>J5921+1</f>
        <v>45009</v>
      </c>
      <c r="L5921" s="266">
        <f>IF(M5921&lt;=365,1,2)</f>
        <v>1</v>
      </c>
      <c r="M5921" s="266">
        <f>IF(K5921&lt;$C$1,$C$2-$C$1+1,$C$2-K5921+1)</f>
        <v>38</v>
      </c>
      <c r="N5921" s="268">
        <f>M5921/365</f>
        <v>0.10410958904109589</v>
      </c>
      <c r="O5921" s="269">
        <f>'Data and Parameter'!$E$4*'Data and Parameter'!$E$5*('Data and Parameter'!$E$6+'Data and Parameter'!$E$7)*'Data and Parameter'!$E$19*'Data and Parameter'!$E$14*'ER calculations'!N5921</f>
        <v>0.53905333080220053</v>
      </c>
    </row>
    <row r="5922" spans="1:15" ht="15">
      <c r="A5922" s="284">
        <v>5918</v>
      </c>
      <c r="B5922" s="287"/>
      <c r="C5922" s="287"/>
      <c r="D5922" s="284" t="s">
        <v>119</v>
      </c>
      <c r="E5922" s="287"/>
      <c r="F5922" s="285" t="s">
        <v>6043</v>
      </c>
      <c r="G5922" s="266" t="s">
        <v>121</v>
      </c>
      <c r="H5922" s="266">
        <f>IF(G5922="Traditional Stove",0.1,0.2)</f>
        <v>0.1</v>
      </c>
      <c r="I5922" s="266">
        <f>YEAR(J5922)</f>
        <v>2023</v>
      </c>
      <c r="J5922" s="267">
        <v>44969</v>
      </c>
      <c r="K5922" s="267">
        <f>J5922+1</f>
        <v>44970</v>
      </c>
      <c r="L5922" s="266">
        <f>IF(M5922&lt;=365,1,2)</f>
        <v>1</v>
      </c>
      <c r="M5922" s="266">
        <f>IF(K5922&lt;$C$1,$C$2-$C$1+1,$C$2-K5922+1)</f>
        <v>77</v>
      </c>
      <c r="N5922" s="268">
        <f>M5922/365</f>
        <v>0.21095890410958903</v>
      </c>
      <c r="O5922" s="269">
        <f>'Data and Parameter'!$E$4*'Data and Parameter'!$E$5*('Data and Parameter'!$E$6+'Data and Parameter'!$E$7)*'Data and Parameter'!$E$19*'Data and Parameter'!$E$14*'ER calculations'!N5922</f>
        <v>1.0922922755728799</v>
      </c>
    </row>
    <row r="5923" spans="1:15" ht="15">
      <c r="A5923" s="284">
        <v>5919</v>
      </c>
      <c r="B5923" s="287"/>
      <c r="C5923" s="287"/>
      <c r="D5923" s="284" t="s">
        <v>1054</v>
      </c>
      <c r="E5923" s="287"/>
      <c r="F5923" s="285" t="s">
        <v>6044</v>
      </c>
      <c r="G5923" s="266" t="s">
        <v>121</v>
      </c>
      <c r="H5923" s="266">
        <f>IF(G5923="Traditional Stove",0.1,0.2)</f>
        <v>0.1</v>
      </c>
      <c r="I5923" s="266">
        <f>YEAR(J5923)</f>
        <v>2023</v>
      </c>
      <c r="J5923" s="267">
        <v>45008</v>
      </c>
      <c r="K5923" s="267">
        <f>J5923+1</f>
        <v>45009</v>
      </c>
      <c r="L5923" s="266">
        <f>IF(M5923&lt;=365,1,2)</f>
        <v>1</v>
      </c>
      <c r="M5923" s="266">
        <f>IF(K5923&lt;$C$1,$C$2-$C$1+1,$C$2-K5923+1)</f>
        <v>38</v>
      </c>
      <c r="N5923" s="268">
        <f>M5923/365</f>
        <v>0.10410958904109589</v>
      </c>
      <c r="O5923" s="269">
        <f>'Data and Parameter'!$E$4*'Data and Parameter'!$E$5*('Data and Parameter'!$E$6+'Data and Parameter'!$E$7)*'Data and Parameter'!$E$19*'Data and Parameter'!$E$14*'ER calculations'!N5923</f>
        <v>0.53905333080220053</v>
      </c>
    </row>
    <row r="5924" spans="1:15" ht="15">
      <c r="A5924" s="284">
        <v>5920</v>
      </c>
      <c r="B5924" s="287"/>
      <c r="C5924" s="287"/>
      <c r="D5924" s="284" t="s">
        <v>1054</v>
      </c>
      <c r="E5924" s="287"/>
      <c r="F5924" s="285" t="s">
        <v>6045</v>
      </c>
      <c r="G5924" s="266" t="s">
        <v>121</v>
      </c>
      <c r="H5924" s="266">
        <f>IF(G5924="Traditional Stove",0.1,0.2)</f>
        <v>0.1</v>
      </c>
      <c r="I5924" s="266">
        <f>YEAR(J5924)</f>
        <v>2023</v>
      </c>
      <c r="J5924" s="267">
        <v>45008</v>
      </c>
      <c r="K5924" s="267">
        <f>J5924+1</f>
        <v>45009</v>
      </c>
      <c r="L5924" s="266">
        <f>IF(M5924&lt;=365,1,2)</f>
        <v>1</v>
      </c>
      <c r="M5924" s="266">
        <f>IF(K5924&lt;$C$1,$C$2-$C$1+1,$C$2-K5924+1)</f>
        <v>38</v>
      </c>
      <c r="N5924" s="268">
        <f>M5924/365</f>
        <v>0.10410958904109589</v>
      </c>
      <c r="O5924" s="269">
        <f>'Data and Parameter'!$E$4*'Data and Parameter'!$E$5*('Data and Parameter'!$E$6+'Data and Parameter'!$E$7)*'Data and Parameter'!$E$19*'Data and Parameter'!$E$14*'ER calculations'!N5924</f>
        <v>0.53905333080220053</v>
      </c>
    </row>
    <row r="5925" spans="1:15" ht="15">
      <c r="A5925" s="284">
        <v>5921</v>
      </c>
      <c r="B5925" s="287"/>
      <c r="C5925" s="287"/>
      <c r="D5925" s="284" t="s">
        <v>1054</v>
      </c>
      <c r="E5925" s="287"/>
      <c r="F5925" s="285" t="s">
        <v>6046</v>
      </c>
      <c r="G5925" s="266" t="s">
        <v>121</v>
      </c>
      <c r="H5925" s="266">
        <f>IF(G5925="Traditional Stove",0.1,0.2)</f>
        <v>0.1</v>
      </c>
      <c r="I5925" s="266">
        <f>YEAR(J5925)</f>
        <v>2023</v>
      </c>
      <c r="J5925" s="267">
        <v>45008</v>
      </c>
      <c r="K5925" s="267">
        <f>J5925+1</f>
        <v>45009</v>
      </c>
      <c r="L5925" s="266">
        <f>IF(M5925&lt;=365,1,2)</f>
        <v>1</v>
      </c>
      <c r="M5925" s="266">
        <f>IF(K5925&lt;$C$1,$C$2-$C$1+1,$C$2-K5925+1)</f>
        <v>38</v>
      </c>
      <c r="N5925" s="268">
        <f>M5925/365</f>
        <v>0.10410958904109589</v>
      </c>
      <c r="O5925" s="269">
        <f>'Data and Parameter'!$E$4*'Data and Parameter'!$E$5*('Data and Parameter'!$E$6+'Data and Parameter'!$E$7)*'Data and Parameter'!$E$19*'Data and Parameter'!$E$14*'ER calculations'!N5925</f>
        <v>0.53905333080220053</v>
      </c>
    </row>
    <row r="5926" spans="1:15" ht="15">
      <c r="A5926" s="284">
        <v>5922</v>
      </c>
      <c r="B5926" s="287"/>
      <c r="C5926" s="287"/>
      <c r="D5926" s="284" t="s">
        <v>1054</v>
      </c>
      <c r="E5926" s="287"/>
      <c r="F5926" s="285" t="s">
        <v>6047</v>
      </c>
      <c r="G5926" s="266" t="s">
        <v>121</v>
      </c>
      <c r="H5926" s="266">
        <f>IF(G5926="Traditional Stove",0.1,0.2)</f>
        <v>0.1</v>
      </c>
      <c r="I5926" s="266">
        <f>YEAR(J5926)</f>
        <v>2023</v>
      </c>
      <c r="J5926" s="267">
        <v>45008</v>
      </c>
      <c r="K5926" s="267">
        <f>J5926+1</f>
        <v>45009</v>
      </c>
      <c r="L5926" s="266">
        <f>IF(M5926&lt;=365,1,2)</f>
        <v>1</v>
      </c>
      <c r="M5926" s="266">
        <f>IF(K5926&lt;$C$1,$C$2-$C$1+1,$C$2-K5926+1)</f>
        <v>38</v>
      </c>
      <c r="N5926" s="268">
        <f>M5926/365</f>
        <v>0.10410958904109589</v>
      </c>
      <c r="O5926" s="269">
        <f>'Data and Parameter'!$E$4*'Data and Parameter'!$E$5*('Data and Parameter'!$E$6+'Data and Parameter'!$E$7)*'Data and Parameter'!$E$19*'Data and Parameter'!$E$14*'ER calculations'!N5926</f>
        <v>0.53905333080220053</v>
      </c>
    </row>
    <row r="5927" spans="1:15" ht="15">
      <c r="A5927" s="284">
        <v>5923</v>
      </c>
      <c r="B5927" s="287"/>
      <c r="C5927" s="287"/>
      <c r="D5927" s="284" t="s">
        <v>1054</v>
      </c>
      <c r="E5927" s="287"/>
      <c r="F5927" s="285" t="s">
        <v>6048</v>
      </c>
      <c r="G5927" s="266" t="s">
        <v>121</v>
      </c>
      <c r="H5927" s="266">
        <f>IF(G5927="Traditional Stove",0.1,0.2)</f>
        <v>0.1</v>
      </c>
      <c r="I5927" s="266">
        <f>YEAR(J5927)</f>
        <v>2023</v>
      </c>
      <c r="J5927" s="267">
        <v>45008</v>
      </c>
      <c r="K5927" s="267">
        <f>J5927+1</f>
        <v>45009</v>
      </c>
      <c r="L5927" s="266">
        <f>IF(M5927&lt;=365,1,2)</f>
        <v>1</v>
      </c>
      <c r="M5927" s="266">
        <f>IF(K5927&lt;$C$1,$C$2-$C$1+1,$C$2-K5927+1)</f>
        <v>38</v>
      </c>
      <c r="N5927" s="268">
        <f>M5927/365</f>
        <v>0.10410958904109589</v>
      </c>
      <c r="O5927" s="269">
        <f>'Data and Parameter'!$E$4*'Data and Parameter'!$E$5*('Data and Parameter'!$E$6+'Data and Parameter'!$E$7)*'Data and Parameter'!$E$19*'Data and Parameter'!$E$14*'ER calculations'!N5927</f>
        <v>0.53905333080220053</v>
      </c>
    </row>
    <row r="5928" spans="1:15" ht="15">
      <c r="A5928" s="284">
        <v>5924</v>
      </c>
      <c r="B5928" s="287"/>
      <c r="C5928" s="287"/>
      <c r="D5928" s="284" t="s">
        <v>1054</v>
      </c>
      <c r="E5928" s="287"/>
      <c r="F5928" s="285" t="s">
        <v>6049</v>
      </c>
      <c r="G5928" s="266" t="s">
        <v>121</v>
      </c>
      <c r="H5928" s="266">
        <f>IF(G5928="Traditional Stove",0.1,0.2)</f>
        <v>0.1</v>
      </c>
      <c r="I5928" s="266">
        <f>YEAR(J5928)</f>
        <v>2023</v>
      </c>
      <c r="J5928" s="267">
        <v>45008</v>
      </c>
      <c r="K5928" s="267">
        <f>J5928+1</f>
        <v>45009</v>
      </c>
      <c r="L5928" s="266">
        <f>IF(M5928&lt;=365,1,2)</f>
        <v>1</v>
      </c>
      <c r="M5928" s="266">
        <f>IF(K5928&lt;$C$1,$C$2-$C$1+1,$C$2-K5928+1)</f>
        <v>38</v>
      </c>
      <c r="N5928" s="268">
        <f>M5928/365</f>
        <v>0.10410958904109589</v>
      </c>
      <c r="O5928" s="269">
        <f>'Data and Parameter'!$E$4*'Data and Parameter'!$E$5*('Data and Parameter'!$E$6+'Data and Parameter'!$E$7)*'Data and Parameter'!$E$19*'Data and Parameter'!$E$14*'ER calculations'!N5928</f>
        <v>0.53905333080220053</v>
      </c>
    </row>
    <row r="5929" spans="1:15" ht="15">
      <c r="A5929" s="284">
        <v>5925</v>
      </c>
      <c r="B5929" s="287"/>
      <c r="C5929" s="287"/>
      <c r="D5929" s="284" t="s">
        <v>1054</v>
      </c>
      <c r="E5929" s="287"/>
      <c r="F5929" s="285" t="s">
        <v>6050</v>
      </c>
      <c r="G5929" s="266" t="s">
        <v>121</v>
      </c>
      <c r="H5929" s="266">
        <f>IF(G5929="Traditional Stove",0.1,0.2)</f>
        <v>0.1</v>
      </c>
      <c r="I5929" s="266">
        <f>YEAR(J5929)</f>
        <v>2023</v>
      </c>
      <c r="J5929" s="267">
        <v>45008</v>
      </c>
      <c r="K5929" s="267">
        <f>J5929+1</f>
        <v>45009</v>
      </c>
      <c r="L5929" s="266">
        <f>IF(M5929&lt;=365,1,2)</f>
        <v>1</v>
      </c>
      <c r="M5929" s="266">
        <f>IF(K5929&lt;$C$1,$C$2-$C$1+1,$C$2-K5929+1)</f>
        <v>38</v>
      </c>
      <c r="N5929" s="268">
        <f>M5929/365</f>
        <v>0.10410958904109589</v>
      </c>
      <c r="O5929" s="269">
        <f>'Data and Parameter'!$E$4*'Data and Parameter'!$E$5*('Data and Parameter'!$E$6+'Data and Parameter'!$E$7)*'Data and Parameter'!$E$19*'Data and Parameter'!$E$14*'ER calculations'!N5929</f>
        <v>0.53905333080220053</v>
      </c>
    </row>
    <row r="5930" spans="1:15" ht="15">
      <c r="A5930" s="284">
        <v>5926</v>
      </c>
      <c r="B5930" s="287"/>
      <c r="C5930" s="287"/>
      <c r="D5930" s="284" t="s">
        <v>1054</v>
      </c>
      <c r="E5930" s="287"/>
      <c r="F5930" s="285" t="s">
        <v>6051</v>
      </c>
      <c r="G5930" s="266" t="s">
        <v>121</v>
      </c>
      <c r="H5930" s="266">
        <f>IF(G5930="Traditional Stove",0.1,0.2)</f>
        <v>0.1</v>
      </c>
      <c r="I5930" s="266">
        <f>YEAR(J5930)</f>
        <v>2023</v>
      </c>
      <c r="J5930" s="267">
        <v>45008</v>
      </c>
      <c r="K5930" s="267">
        <f>J5930+1</f>
        <v>45009</v>
      </c>
      <c r="L5930" s="266">
        <f>IF(M5930&lt;=365,1,2)</f>
        <v>1</v>
      </c>
      <c r="M5930" s="266">
        <f>IF(K5930&lt;$C$1,$C$2-$C$1+1,$C$2-K5930+1)</f>
        <v>38</v>
      </c>
      <c r="N5930" s="268">
        <f>M5930/365</f>
        <v>0.10410958904109589</v>
      </c>
      <c r="O5930" s="269">
        <f>'Data and Parameter'!$E$4*'Data and Parameter'!$E$5*('Data and Parameter'!$E$6+'Data and Parameter'!$E$7)*'Data and Parameter'!$E$19*'Data and Parameter'!$E$14*'ER calculations'!N5930</f>
        <v>0.53905333080220053</v>
      </c>
    </row>
    <row r="5931" spans="1:15" ht="15">
      <c r="A5931" s="284">
        <v>5927</v>
      </c>
      <c r="B5931" s="287"/>
      <c r="C5931" s="287"/>
      <c r="D5931" s="284" t="s">
        <v>1054</v>
      </c>
      <c r="E5931" s="287"/>
      <c r="F5931" s="285" t="s">
        <v>6052</v>
      </c>
      <c r="G5931" s="266" t="s">
        <v>121</v>
      </c>
      <c r="H5931" s="266">
        <f>IF(G5931="Traditional Stove",0.1,0.2)</f>
        <v>0.1</v>
      </c>
      <c r="I5931" s="266">
        <f>YEAR(J5931)</f>
        <v>2023</v>
      </c>
      <c r="J5931" s="267">
        <v>45008</v>
      </c>
      <c r="K5931" s="267">
        <f>J5931+1</f>
        <v>45009</v>
      </c>
      <c r="L5931" s="266">
        <f>IF(M5931&lt;=365,1,2)</f>
        <v>1</v>
      </c>
      <c r="M5931" s="266">
        <f>IF(K5931&lt;$C$1,$C$2-$C$1+1,$C$2-K5931+1)</f>
        <v>38</v>
      </c>
      <c r="N5931" s="268">
        <f>M5931/365</f>
        <v>0.10410958904109589</v>
      </c>
      <c r="O5931" s="269">
        <f>'Data and Parameter'!$E$4*'Data and Parameter'!$E$5*('Data and Parameter'!$E$6+'Data and Parameter'!$E$7)*'Data and Parameter'!$E$19*'Data and Parameter'!$E$14*'ER calculations'!N5931</f>
        <v>0.53905333080220053</v>
      </c>
    </row>
    <row r="5932" spans="1:15" ht="15">
      <c r="A5932" s="284">
        <v>5928</v>
      </c>
      <c r="B5932" s="287"/>
      <c r="C5932" s="287"/>
      <c r="D5932" s="284" t="s">
        <v>1054</v>
      </c>
      <c r="E5932" s="287"/>
      <c r="F5932" s="285" t="s">
        <v>6053</v>
      </c>
      <c r="G5932" s="266" t="s">
        <v>121</v>
      </c>
      <c r="H5932" s="266">
        <f>IF(G5932="Traditional Stove",0.1,0.2)</f>
        <v>0.1</v>
      </c>
      <c r="I5932" s="266">
        <f>YEAR(J5932)</f>
        <v>2023</v>
      </c>
      <c r="J5932" s="267">
        <v>45008</v>
      </c>
      <c r="K5932" s="267">
        <f>J5932+1</f>
        <v>45009</v>
      </c>
      <c r="L5932" s="266">
        <f>IF(M5932&lt;=365,1,2)</f>
        <v>1</v>
      </c>
      <c r="M5932" s="266">
        <f>IF(K5932&lt;$C$1,$C$2-$C$1+1,$C$2-K5932+1)</f>
        <v>38</v>
      </c>
      <c r="N5932" s="268">
        <f>M5932/365</f>
        <v>0.10410958904109589</v>
      </c>
      <c r="O5932" s="269">
        <f>'Data and Parameter'!$E$4*'Data and Parameter'!$E$5*('Data and Parameter'!$E$6+'Data and Parameter'!$E$7)*'Data and Parameter'!$E$19*'Data and Parameter'!$E$14*'ER calculations'!N5932</f>
        <v>0.53905333080220053</v>
      </c>
    </row>
    <row r="5933" spans="1:15" ht="15">
      <c r="A5933" s="284">
        <v>5929</v>
      </c>
      <c r="B5933" s="287"/>
      <c r="C5933" s="287"/>
      <c r="D5933" s="284" t="s">
        <v>119</v>
      </c>
      <c r="E5933" s="287"/>
      <c r="F5933" s="285" t="s">
        <v>6054</v>
      </c>
      <c r="G5933" s="266" t="s">
        <v>121</v>
      </c>
      <c r="H5933" s="266">
        <f>IF(G5933="Traditional Stove",0.1,0.2)</f>
        <v>0.1</v>
      </c>
      <c r="I5933" s="266">
        <f>YEAR(J5933)</f>
        <v>2023</v>
      </c>
      <c r="J5933" s="267">
        <v>44973</v>
      </c>
      <c r="K5933" s="267">
        <f>J5933+1</f>
        <v>44974</v>
      </c>
      <c r="L5933" s="266">
        <f>IF(M5933&lt;=365,1,2)</f>
        <v>1</v>
      </c>
      <c r="M5933" s="266">
        <f>IF(K5933&lt;$C$1,$C$2-$C$1+1,$C$2-K5933+1)</f>
        <v>73</v>
      </c>
      <c r="N5933" s="268">
        <f>M5933/365</f>
        <v>0.2</v>
      </c>
      <c r="O5933" s="269">
        <f>'Data and Parameter'!$E$4*'Data and Parameter'!$E$5*('Data and Parameter'!$E$6+'Data and Parameter'!$E$7)*'Data and Parameter'!$E$19*'Data and Parameter'!$E$14*'ER calculations'!N5933</f>
        <v>1.0355498196989641</v>
      </c>
    </row>
    <row r="5934" spans="1:15" ht="15">
      <c r="A5934" s="284">
        <v>5930</v>
      </c>
      <c r="B5934" s="287"/>
      <c r="C5934" s="287"/>
      <c r="D5934" s="284" t="s">
        <v>119</v>
      </c>
      <c r="E5934" s="287"/>
      <c r="F5934" s="285" t="s">
        <v>6055</v>
      </c>
      <c r="G5934" s="266" t="s">
        <v>121</v>
      </c>
      <c r="H5934" s="266">
        <f>IF(G5934="Traditional Stove",0.1,0.2)</f>
        <v>0.1</v>
      </c>
      <c r="I5934" s="266">
        <f>YEAR(J5934)</f>
        <v>2023</v>
      </c>
      <c r="J5934" s="267">
        <v>44973</v>
      </c>
      <c r="K5934" s="267">
        <f>J5934+1</f>
        <v>44974</v>
      </c>
      <c r="L5934" s="266">
        <f>IF(M5934&lt;=365,1,2)</f>
        <v>1</v>
      </c>
      <c r="M5934" s="266">
        <f>IF(K5934&lt;$C$1,$C$2-$C$1+1,$C$2-K5934+1)</f>
        <v>73</v>
      </c>
      <c r="N5934" s="268">
        <f>M5934/365</f>
        <v>0.2</v>
      </c>
      <c r="O5934" s="269">
        <f>'Data and Parameter'!$E$4*'Data and Parameter'!$E$5*('Data and Parameter'!$E$6+'Data and Parameter'!$E$7)*'Data and Parameter'!$E$19*'Data and Parameter'!$E$14*'ER calculations'!N5934</f>
        <v>1.0355498196989641</v>
      </c>
    </row>
    <row r="5935" spans="1:15" ht="15">
      <c r="A5935" s="284">
        <v>5931</v>
      </c>
      <c r="B5935" s="287"/>
      <c r="C5935" s="287"/>
      <c r="D5935" s="284" t="s">
        <v>119</v>
      </c>
      <c r="E5935" s="287"/>
      <c r="F5935" s="285" t="s">
        <v>6056</v>
      </c>
      <c r="G5935" s="266" t="s">
        <v>121</v>
      </c>
      <c r="H5935" s="266">
        <f>IF(G5935="Traditional Stove",0.1,0.2)</f>
        <v>0.1</v>
      </c>
      <c r="I5935" s="266">
        <f>YEAR(J5935)</f>
        <v>2023</v>
      </c>
      <c r="J5935" s="267">
        <v>44972</v>
      </c>
      <c r="K5935" s="267">
        <f>J5935+1</f>
        <v>44973</v>
      </c>
      <c r="L5935" s="266">
        <f>IF(M5935&lt;=365,1,2)</f>
        <v>1</v>
      </c>
      <c r="M5935" s="266">
        <f>IF(K5935&lt;$C$1,$C$2-$C$1+1,$C$2-K5935+1)</f>
        <v>74</v>
      </c>
      <c r="N5935" s="268">
        <f>M5935/365</f>
        <v>0.20273972602739726</v>
      </c>
      <c r="O5935" s="269">
        <f>'Data and Parameter'!$E$4*'Data and Parameter'!$E$5*('Data and Parameter'!$E$6+'Data and Parameter'!$E$7)*'Data and Parameter'!$E$19*'Data and Parameter'!$E$14*'ER calculations'!N5935</f>
        <v>1.0497354336674432</v>
      </c>
    </row>
    <row r="5936" spans="1:15" ht="15">
      <c r="A5936" s="284">
        <v>5932</v>
      </c>
      <c r="B5936" s="287"/>
      <c r="C5936" s="287"/>
      <c r="D5936" s="284" t="s">
        <v>119</v>
      </c>
      <c r="E5936" s="287"/>
      <c r="F5936" s="285" t="s">
        <v>6057</v>
      </c>
      <c r="G5936" s="266" t="s">
        <v>121</v>
      </c>
      <c r="H5936" s="266">
        <f>IF(G5936="Traditional Stove",0.1,0.2)</f>
        <v>0.1</v>
      </c>
      <c r="I5936" s="266">
        <f>YEAR(J5936)</f>
        <v>2023</v>
      </c>
      <c r="J5936" s="267">
        <v>44972</v>
      </c>
      <c r="K5936" s="267">
        <f>J5936+1</f>
        <v>44973</v>
      </c>
      <c r="L5936" s="266">
        <f>IF(M5936&lt;=365,1,2)</f>
        <v>1</v>
      </c>
      <c r="M5936" s="266">
        <f>IF(K5936&lt;$C$1,$C$2-$C$1+1,$C$2-K5936+1)</f>
        <v>74</v>
      </c>
      <c r="N5936" s="268">
        <f>M5936/365</f>
        <v>0.20273972602739726</v>
      </c>
      <c r="O5936" s="269">
        <f>'Data and Parameter'!$E$4*'Data and Parameter'!$E$5*('Data and Parameter'!$E$6+'Data and Parameter'!$E$7)*'Data and Parameter'!$E$19*'Data and Parameter'!$E$14*'ER calculations'!N5936</f>
        <v>1.0497354336674432</v>
      </c>
    </row>
    <row r="5937" spans="1:15" ht="15">
      <c r="A5937" s="284">
        <v>5933</v>
      </c>
      <c r="B5937" s="287"/>
      <c r="C5937" s="287"/>
      <c r="D5937" s="284" t="s">
        <v>119</v>
      </c>
      <c r="E5937" s="287"/>
      <c r="F5937" s="285" t="s">
        <v>6058</v>
      </c>
      <c r="G5937" s="266" t="s">
        <v>121</v>
      </c>
      <c r="H5937" s="266">
        <f>IF(G5937="Traditional Stove",0.1,0.2)</f>
        <v>0.1</v>
      </c>
      <c r="I5937" s="266">
        <f>YEAR(J5937)</f>
        <v>2023</v>
      </c>
      <c r="J5937" s="267">
        <v>44972</v>
      </c>
      <c r="K5937" s="267">
        <f>J5937+1</f>
        <v>44973</v>
      </c>
      <c r="L5937" s="266">
        <f>IF(M5937&lt;=365,1,2)</f>
        <v>1</v>
      </c>
      <c r="M5937" s="266">
        <f>IF(K5937&lt;$C$1,$C$2-$C$1+1,$C$2-K5937+1)</f>
        <v>74</v>
      </c>
      <c r="N5937" s="268">
        <f>M5937/365</f>
        <v>0.20273972602739726</v>
      </c>
      <c r="O5937" s="269">
        <f>'Data and Parameter'!$E$4*'Data and Parameter'!$E$5*('Data and Parameter'!$E$6+'Data and Parameter'!$E$7)*'Data and Parameter'!$E$19*'Data and Parameter'!$E$14*'ER calculations'!N5937</f>
        <v>1.0497354336674432</v>
      </c>
    </row>
    <row r="5938" spans="1:15" ht="15">
      <c r="A5938" s="284">
        <v>5934</v>
      </c>
      <c r="B5938" s="287"/>
      <c r="C5938" s="287"/>
      <c r="D5938" s="284" t="s">
        <v>119</v>
      </c>
      <c r="E5938" s="287"/>
      <c r="F5938" s="285" t="s">
        <v>6059</v>
      </c>
      <c r="G5938" s="266" t="s">
        <v>121</v>
      </c>
      <c r="H5938" s="266">
        <f>IF(G5938="Traditional Stove",0.1,0.2)</f>
        <v>0.1</v>
      </c>
      <c r="I5938" s="266">
        <f>YEAR(J5938)</f>
        <v>2023</v>
      </c>
      <c r="J5938" s="267">
        <v>44972</v>
      </c>
      <c r="K5938" s="267">
        <f>J5938+1</f>
        <v>44973</v>
      </c>
      <c r="L5938" s="266">
        <f>IF(M5938&lt;=365,1,2)</f>
        <v>1</v>
      </c>
      <c r="M5938" s="266">
        <f>IF(K5938&lt;$C$1,$C$2-$C$1+1,$C$2-K5938+1)</f>
        <v>74</v>
      </c>
      <c r="N5938" s="268">
        <f>M5938/365</f>
        <v>0.20273972602739726</v>
      </c>
      <c r="O5938" s="269">
        <f>'Data and Parameter'!$E$4*'Data and Parameter'!$E$5*('Data and Parameter'!$E$6+'Data and Parameter'!$E$7)*'Data and Parameter'!$E$19*'Data and Parameter'!$E$14*'ER calculations'!N5938</f>
        <v>1.0497354336674432</v>
      </c>
    </row>
    <row r="5939" spans="1:15" ht="15">
      <c r="A5939" s="284">
        <v>5935</v>
      </c>
      <c r="B5939" s="287"/>
      <c r="C5939" s="287"/>
      <c r="D5939" s="284" t="s">
        <v>119</v>
      </c>
      <c r="E5939" s="287"/>
      <c r="F5939" s="285" t="s">
        <v>6060</v>
      </c>
      <c r="G5939" s="266" t="s">
        <v>121</v>
      </c>
      <c r="H5939" s="266">
        <f>IF(G5939="Traditional Stove",0.1,0.2)</f>
        <v>0.1</v>
      </c>
      <c r="I5939" s="266">
        <f>YEAR(J5939)</f>
        <v>2023</v>
      </c>
      <c r="J5939" s="267">
        <v>44972</v>
      </c>
      <c r="K5939" s="267">
        <f>J5939+1</f>
        <v>44973</v>
      </c>
      <c r="L5939" s="266">
        <f>IF(M5939&lt;=365,1,2)</f>
        <v>1</v>
      </c>
      <c r="M5939" s="266">
        <f>IF(K5939&lt;$C$1,$C$2-$C$1+1,$C$2-K5939+1)</f>
        <v>74</v>
      </c>
      <c r="N5939" s="268">
        <f>M5939/365</f>
        <v>0.20273972602739726</v>
      </c>
      <c r="O5939" s="269">
        <f>'Data and Parameter'!$E$4*'Data and Parameter'!$E$5*('Data and Parameter'!$E$6+'Data and Parameter'!$E$7)*'Data and Parameter'!$E$19*'Data and Parameter'!$E$14*'ER calculations'!N5939</f>
        <v>1.0497354336674432</v>
      </c>
    </row>
    <row r="5940" spans="1:15" ht="15">
      <c r="A5940" s="284">
        <v>5936</v>
      </c>
      <c r="B5940" s="287"/>
      <c r="C5940" s="287"/>
      <c r="D5940" s="284" t="s">
        <v>119</v>
      </c>
      <c r="E5940" s="287"/>
      <c r="F5940" s="285" t="s">
        <v>6061</v>
      </c>
      <c r="G5940" s="266" t="s">
        <v>121</v>
      </c>
      <c r="H5940" s="266">
        <f>IF(G5940="Traditional Stove",0.1,0.2)</f>
        <v>0.1</v>
      </c>
      <c r="I5940" s="266">
        <f>YEAR(J5940)</f>
        <v>2023</v>
      </c>
      <c r="J5940" s="267">
        <v>44972</v>
      </c>
      <c r="K5940" s="267">
        <f>J5940+1</f>
        <v>44973</v>
      </c>
      <c r="L5940" s="266">
        <f>IF(M5940&lt;=365,1,2)</f>
        <v>1</v>
      </c>
      <c r="M5940" s="266">
        <f>IF(K5940&lt;$C$1,$C$2-$C$1+1,$C$2-K5940+1)</f>
        <v>74</v>
      </c>
      <c r="N5940" s="268">
        <f>M5940/365</f>
        <v>0.20273972602739726</v>
      </c>
      <c r="O5940" s="269">
        <f>'Data and Parameter'!$E$4*'Data and Parameter'!$E$5*('Data and Parameter'!$E$6+'Data and Parameter'!$E$7)*'Data and Parameter'!$E$19*'Data and Parameter'!$E$14*'ER calculations'!N5940</f>
        <v>1.0497354336674432</v>
      </c>
    </row>
    <row r="5941" spans="1:15" ht="15">
      <c r="A5941" s="284">
        <v>5937</v>
      </c>
      <c r="B5941" s="287"/>
      <c r="C5941" s="287"/>
      <c r="D5941" s="284" t="s">
        <v>119</v>
      </c>
      <c r="E5941" s="287"/>
      <c r="F5941" s="285" t="s">
        <v>6062</v>
      </c>
      <c r="G5941" s="266" t="s">
        <v>121</v>
      </c>
      <c r="H5941" s="266">
        <f>IF(G5941="Traditional Stove",0.1,0.2)</f>
        <v>0.1</v>
      </c>
      <c r="I5941" s="266">
        <f>YEAR(J5941)</f>
        <v>2023</v>
      </c>
      <c r="J5941" s="267">
        <v>44972</v>
      </c>
      <c r="K5941" s="267">
        <f>J5941+1</f>
        <v>44973</v>
      </c>
      <c r="L5941" s="266">
        <f>IF(M5941&lt;=365,1,2)</f>
        <v>1</v>
      </c>
      <c r="M5941" s="266">
        <f>IF(K5941&lt;$C$1,$C$2-$C$1+1,$C$2-K5941+1)</f>
        <v>74</v>
      </c>
      <c r="N5941" s="268">
        <f>M5941/365</f>
        <v>0.20273972602739726</v>
      </c>
      <c r="O5941" s="269">
        <f>'Data and Parameter'!$E$4*'Data and Parameter'!$E$5*('Data and Parameter'!$E$6+'Data and Parameter'!$E$7)*'Data and Parameter'!$E$19*'Data and Parameter'!$E$14*'ER calculations'!N5941</f>
        <v>1.0497354336674432</v>
      </c>
    </row>
    <row r="5942" spans="1:15" ht="15">
      <c r="A5942" s="284">
        <v>5938</v>
      </c>
      <c r="B5942" s="287"/>
      <c r="C5942" s="287"/>
      <c r="D5942" s="284" t="s">
        <v>119</v>
      </c>
      <c r="E5942" s="287"/>
      <c r="F5942" s="285" t="s">
        <v>6063</v>
      </c>
      <c r="G5942" s="266" t="s">
        <v>121</v>
      </c>
      <c r="H5942" s="266">
        <f>IF(G5942="Traditional Stove",0.1,0.2)</f>
        <v>0.1</v>
      </c>
      <c r="I5942" s="266">
        <f>YEAR(J5942)</f>
        <v>2023</v>
      </c>
      <c r="J5942" s="267">
        <v>44972</v>
      </c>
      <c r="K5942" s="267">
        <f>J5942+1</f>
        <v>44973</v>
      </c>
      <c r="L5942" s="266">
        <f>IF(M5942&lt;=365,1,2)</f>
        <v>1</v>
      </c>
      <c r="M5942" s="266">
        <f>IF(K5942&lt;$C$1,$C$2-$C$1+1,$C$2-K5942+1)</f>
        <v>74</v>
      </c>
      <c r="N5942" s="268">
        <f>M5942/365</f>
        <v>0.20273972602739726</v>
      </c>
      <c r="O5942" s="269">
        <f>'Data and Parameter'!$E$4*'Data and Parameter'!$E$5*('Data and Parameter'!$E$6+'Data and Parameter'!$E$7)*'Data and Parameter'!$E$19*'Data and Parameter'!$E$14*'ER calculations'!N5942</f>
        <v>1.0497354336674432</v>
      </c>
    </row>
    <row r="5943" spans="1:15" ht="15">
      <c r="A5943" s="284">
        <v>5939</v>
      </c>
      <c r="B5943" s="287"/>
      <c r="C5943" s="287"/>
      <c r="D5943" s="284" t="s">
        <v>119</v>
      </c>
      <c r="E5943" s="287"/>
      <c r="F5943" s="285" t="s">
        <v>6064</v>
      </c>
      <c r="G5943" s="266" t="s">
        <v>121</v>
      </c>
      <c r="H5943" s="266">
        <f>IF(G5943="Traditional Stove",0.1,0.2)</f>
        <v>0.1</v>
      </c>
      <c r="I5943" s="266">
        <f>YEAR(J5943)</f>
        <v>2023</v>
      </c>
      <c r="J5943" s="267">
        <v>44972</v>
      </c>
      <c r="K5943" s="267">
        <f>J5943+1</f>
        <v>44973</v>
      </c>
      <c r="L5943" s="266">
        <f>IF(M5943&lt;=365,1,2)</f>
        <v>1</v>
      </c>
      <c r="M5943" s="266">
        <f>IF(K5943&lt;$C$1,$C$2-$C$1+1,$C$2-K5943+1)</f>
        <v>74</v>
      </c>
      <c r="N5943" s="268">
        <f>M5943/365</f>
        <v>0.20273972602739726</v>
      </c>
      <c r="O5943" s="269">
        <f>'Data and Parameter'!$E$4*'Data and Parameter'!$E$5*('Data and Parameter'!$E$6+'Data and Parameter'!$E$7)*'Data and Parameter'!$E$19*'Data and Parameter'!$E$14*'ER calculations'!N5943</f>
        <v>1.0497354336674432</v>
      </c>
    </row>
    <row r="5944" spans="1:15" ht="15">
      <c r="A5944" s="284">
        <v>5940</v>
      </c>
      <c r="B5944" s="287"/>
      <c r="C5944" s="287"/>
      <c r="D5944" s="284" t="s">
        <v>119</v>
      </c>
      <c r="E5944" s="287"/>
      <c r="F5944" s="285" t="s">
        <v>6065</v>
      </c>
      <c r="G5944" s="266" t="s">
        <v>121</v>
      </c>
      <c r="H5944" s="266">
        <f>IF(G5944="Traditional Stove",0.1,0.2)</f>
        <v>0.1</v>
      </c>
      <c r="I5944" s="266">
        <f>YEAR(J5944)</f>
        <v>2023</v>
      </c>
      <c r="J5944" s="267">
        <v>44972</v>
      </c>
      <c r="K5944" s="267">
        <f>J5944+1</f>
        <v>44973</v>
      </c>
      <c r="L5944" s="266">
        <f>IF(M5944&lt;=365,1,2)</f>
        <v>1</v>
      </c>
      <c r="M5944" s="266">
        <f>IF(K5944&lt;$C$1,$C$2-$C$1+1,$C$2-K5944+1)</f>
        <v>74</v>
      </c>
      <c r="N5944" s="268">
        <f>M5944/365</f>
        <v>0.20273972602739726</v>
      </c>
      <c r="O5944" s="269">
        <f>'Data and Parameter'!$E$4*'Data and Parameter'!$E$5*('Data and Parameter'!$E$6+'Data and Parameter'!$E$7)*'Data and Parameter'!$E$19*'Data and Parameter'!$E$14*'ER calculations'!N5944</f>
        <v>1.0497354336674432</v>
      </c>
    </row>
    <row r="5945" spans="1:15" ht="15">
      <c r="A5945" s="284">
        <v>5941</v>
      </c>
      <c r="B5945" s="287"/>
      <c r="C5945" s="287"/>
      <c r="D5945" s="284" t="s">
        <v>119</v>
      </c>
      <c r="E5945" s="287"/>
      <c r="F5945" s="285" t="s">
        <v>6066</v>
      </c>
      <c r="G5945" s="266" t="s">
        <v>121</v>
      </c>
      <c r="H5945" s="266">
        <f>IF(G5945="Traditional Stove",0.1,0.2)</f>
        <v>0.1</v>
      </c>
      <c r="I5945" s="266">
        <f>YEAR(J5945)</f>
        <v>2023</v>
      </c>
      <c r="J5945" s="267">
        <v>44972</v>
      </c>
      <c r="K5945" s="267">
        <f>J5945+1</f>
        <v>44973</v>
      </c>
      <c r="L5945" s="266">
        <f>IF(M5945&lt;=365,1,2)</f>
        <v>1</v>
      </c>
      <c r="M5945" s="266">
        <f>IF(K5945&lt;$C$1,$C$2-$C$1+1,$C$2-K5945+1)</f>
        <v>74</v>
      </c>
      <c r="N5945" s="268">
        <f>M5945/365</f>
        <v>0.20273972602739726</v>
      </c>
      <c r="O5945" s="269">
        <f>'Data and Parameter'!$E$4*'Data and Parameter'!$E$5*('Data and Parameter'!$E$6+'Data and Parameter'!$E$7)*'Data and Parameter'!$E$19*'Data and Parameter'!$E$14*'ER calculations'!N5945</f>
        <v>1.0497354336674432</v>
      </c>
    </row>
    <row r="5946" spans="1:15" ht="15">
      <c r="A5946" s="284">
        <v>5942</v>
      </c>
      <c r="B5946" s="287"/>
      <c r="C5946" s="287"/>
      <c r="D5946" s="284" t="s">
        <v>119</v>
      </c>
      <c r="E5946" s="287"/>
      <c r="F5946" s="285" t="s">
        <v>6067</v>
      </c>
      <c r="G5946" s="266" t="s">
        <v>121</v>
      </c>
      <c r="H5946" s="266">
        <f>IF(G5946="Traditional Stove",0.1,0.2)</f>
        <v>0.1</v>
      </c>
      <c r="I5946" s="266">
        <f>YEAR(J5946)</f>
        <v>2023</v>
      </c>
      <c r="J5946" s="267">
        <v>44972</v>
      </c>
      <c r="K5946" s="267">
        <f>J5946+1</f>
        <v>44973</v>
      </c>
      <c r="L5946" s="266">
        <f>IF(M5946&lt;=365,1,2)</f>
        <v>1</v>
      </c>
      <c r="M5946" s="266">
        <f>IF(K5946&lt;$C$1,$C$2-$C$1+1,$C$2-K5946+1)</f>
        <v>74</v>
      </c>
      <c r="N5946" s="268">
        <f>M5946/365</f>
        <v>0.20273972602739726</v>
      </c>
      <c r="O5946" s="269">
        <f>'Data and Parameter'!$E$4*'Data and Parameter'!$E$5*('Data and Parameter'!$E$6+'Data and Parameter'!$E$7)*'Data and Parameter'!$E$19*'Data and Parameter'!$E$14*'ER calculations'!N5946</f>
        <v>1.0497354336674432</v>
      </c>
    </row>
    <row r="5947" spans="1:15" ht="15">
      <c r="A5947" s="284">
        <v>5943</v>
      </c>
      <c r="B5947" s="287"/>
      <c r="C5947" s="287"/>
      <c r="D5947" s="284" t="s">
        <v>119</v>
      </c>
      <c r="E5947" s="287"/>
      <c r="F5947" s="285" t="s">
        <v>6068</v>
      </c>
      <c r="G5947" s="266" t="s">
        <v>121</v>
      </c>
      <c r="H5947" s="266">
        <f>IF(G5947="Traditional Stove",0.1,0.2)</f>
        <v>0.1</v>
      </c>
      <c r="I5947" s="266">
        <f>YEAR(J5947)</f>
        <v>2023</v>
      </c>
      <c r="J5947" s="267">
        <v>44972</v>
      </c>
      <c r="K5947" s="267">
        <f>J5947+1</f>
        <v>44973</v>
      </c>
      <c r="L5947" s="266">
        <f>IF(M5947&lt;=365,1,2)</f>
        <v>1</v>
      </c>
      <c r="M5947" s="266">
        <f>IF(K5947&lt;$C$1,$C$2-$C$1+1,$C$2-K5947+1)</f>
        <v>74</v>
      </c>
      <c r="N5947" s="268">
        <f>M5947/365</f>
        <v>0.20273972602739726</v>
      </c>
      <c r="O5947" s="269">
        <f>'Data and Parameter'!$E$4*'Data and Parameter'!$E$5*('Data and Parameter'!$E$6+'Data and Parameter'!$E$7)*'Data and Parameter'!$E$19*'Data and Parameter'!$E$14*'ER calculations'!N5947</f>
        <v>1.0497354336674432</v>
      </c>
    </row>
    <row r="5948" spans="1:15" ht="15">
      <c r="A5948" s="284">
        <v>5944</v>
      </c>
      <c r="B5948" s="287"/>
      <c r="C5948" s="287"/>
      <c r="D5948" s="284" t="s">
        <v>119</v>
      </c>
      <c r="E5948" s="287"/>
      <c r="F5948" s="285" t="s">
        <v>6069</v>
      </c>
      <c r="G5948" s="266" t="s">
        <v>121</v>
      </c>
      <c r="H5948" s="266">
        <f>IF(G5948="Traditional Stove",0.1,0.2)</f>
        <v>0.1</v>
      </c>
      <c r="I5948" s="266">
        <f>YEAR(J5948)</f>
        <v>2023</v>
      </c>
      <c r="J5948" s="267">
        <v>44972</v>
      </c>
      <c r="K5948" s="267">
        <f>J5948+1</f>
        <v>44973</v>
      </c>
      <c r="L5948" s="266">
        <f>IF(M5948&lt;=365,1,2)</f>
        <v>1</v>
      </c>
      <c r="M5948" s="266">
        <f>IF(K5948&lt;$C$1,$C$2-$C$1+1,$C$2-K5948+1)</f>
        <v>74</v>
      </c>
      <c r="N5948" s="268">
        <f>M5948/365</f>
        <v>0.20273972602739726</v>
      </c>
      <c r="O5948" s="269">
        <f>'Data and Parameter'!$E$4*'Data and Parameter'!$E$5*('Data and Parameter'!$E$6+'Data and Parameter'!$E$7)*'Data and Parameter'!$E$19*'Data and Parameter'!$E$14*'ER calculations'!N5948</f>
        <v>1.0497354336674432</v>
      </c>
    </row>
    <row r="5949" spans="1:15" ht="15">
      <c r="A5949" s="284">
        <v>5945</v>
      </c>
      <c r="B5949" s="287"/>
      <c r="C5949" s="287"/>
      <c r="D5949" s="284" t="s">
        <v>119</v>
      </c>
      <c r="E5949" s="287"/>
      <c r="F5949" s="285" t="s">
        <v>6070</v>
      </c>
      <c r="G5949" s="266" t="s">
        <v>121</v>
      </c>
      <c r="H5949" s="266">
        <f>IF(G5949="Traditional Stove",0.1,0.2)</f>
        <v>0.1</v>
      </c>
      <c r="I5949" s="266">
        <f>YEAR(J5949)</f>
        <v>2023</v>
      </c>
      <c r="J5949" s="267">
        <v>44972</v>
      </c>
      <c r="K5949" s="267">
        <f>J5949+1</f>
        <v>44973</v>
      </c>
      <c r="L5949" s="266">
        <f>IF(M5949&lt;=365,1,2)</f>
        <v>1</v>
      </c>
      <c r="M5949" s="266">
        <f>IF(K5949&lt;$C$1,$C$2-$C$1+1,$C$2-K5949+1)</f>
        <v>74</v>
      </c>
      <c r="N5949" s="268">
        <f>M5949/365</f>
        <v>0.20273972602739726</v>
      </c>
      <c r="O5949" s="269">
        <f>'Data and Parameter'!$E$4*'Data and Parameter'!$E$5*('Data and Parameter'!$E$6+'Data and Parameter'!$E$7)*'Data and Parameter'!$E$19*'Data and Parameter'!$E$14*'ER calculations'!N5949</f>
        <v>1.0497354336674432</v>
      </c>
    </row>
    <row r="5950" spans="1:15" ht="15">
      <c r="A5950" s="284">
        <v>5946</v>
      </c>
      <c r="B5950" s="287"/>
      <c r="C5950" s="287"/>
      <c r="D5950" s="284" t="s">
        <v>119</v>
      </c>
      <c r="E5950" s="287"/>
      <c r="F5950" s="285" t="s">
        <v>6071</v>
      </c>
      <c r="G5950" s="266" t="s">
        <v>121</v>
      </c>
      <c r="H5950" s="266">
        <f>IF(G5950="Traditional Stove",0.1,0.2)</f>
        <v>0.1</v>
      </c>
      <c r="I5950" s="266">
        <f>YEAR(J5950)</f>
        <v>2023</v>
      </c>
      <c r="J5950" s="267">
        <v>44972</v>
      </c>
      <c r="K5950" s="267">
        <f>J5950+1</f>
        <v>44973</v>
      </c>
      <c r="L5950" s="266">
        <f>IF(M5950&lt;=365,1,2)</f>
        <v>1</v>
      </c>
      <c r="M5950" s="266">
        <f>IF(K5950&lt;$C$1,$C$2-$C$1+1,$C$2-K5950+1)</f>
        <v>74</v>
      </c>
      <c r="N5950" s="268">
        <f>M5950/365</f>
        <v>0.20273972602739726</v>
      </c>
      <c r="O5950" s="269">
        <f>'Data and Parameter'!$E$4*'Data and Parameter'!$E$5*('Data and Parameter'!$E$6+'Data and Parameter'!$E$7)*'Data and Parameter'!$E$19*'Data and Parameter'!$E$14*'ER calculations'!N5950</f>
        <v>1.0497354336674432</v>
      </c>
    </row>
    <row r="5951" spans="1:15" ht="15">
      <c r="A5951" s="284">
        <v>5947</v>
      </c>
      <c r="B5951" s="287"/>
      <c r="C5951" s="287"/>
      <c r="D5951" s="284" t="s">
        <v>119</v>
      </c>
      <c r="E5951" s="287"/>
      <c r="F5951" s="285" t="s">
        <v>6072</v>
      </c>
      <c r="G5951" s="266" t="s">
        <v>121</v>
      </c>
      <c r="H5951" s="266">
        <f>IF(G5951="Traditional Stove",0.1,0.2)</f>
        <v>0.1</v>
      </c>
      <c r="I5951" s="266">
        <f>YEAR(J5951)</f>
        <v>2023</v>
      </c>
      <c r="J5951" s="267">
        <v>44972</v>
      </c>
      <c r="K5951" s="267">
        <f>J5951+1</f>
        <v>44973</v>
      </c>
      <c r="L5951" s="266">
        <f>IF(M5951&lt;=365,1,2)</f>
        <v>1</v>
      </c>
      <c r="M5951" s="266">
        <f>IF(K5951&lt;$C$1,$C$2-$C$1+1,$C$2-K5951+1)</f>
        <v>74</v>
      </c>
      <c r="N5951" s="268">
        <f>M5951/365</f>
        <v>0.20273972602739726</v>
      </c>
      <c r="O5951" s="269">
        <f>'Data and Parameter'!$E$4*'Data and Parameter'!$E$5*('Data and Parameter'!$E$6+'Data and Parameter'!$E$7)*'Data and Parameter'!$E$19*'Data and Parameter'!$E$14*'ER calculations'!N5951</f>
        <v>1.0497354336674432</v>
      </c>
    </row>
    <row r="5952" spans="1:15" ht="15">
      <c r="A5952" s="284">
        <v>5948</v>
      </c>
      <c r="B5952" s="287"/>
      <c r="C5952" s="287"/>
      <c r="D5952" s="284" t="s">
        <v>119</v>
      </c>
      <c r="E5952" s="287"/>
      <c r="F5952" s="285" t="s">
        <v>6073</v>
      </c>
      <c r="G5952" s="266" t="s">
        <v>121</v>
      </c>
      <c r="H5952" s="266">
        <f>IF(G5952="Traditional Stove",0.1,0.2)</f>
        <v>0.1</v>
      </c>
      <c r="I5952" s="266">
        <f>YEAR(J5952)</f>
        <v>2023</v>
      </c>
      <c r="J5952" s="267">
        <v>44972</v>
      </c>
      <c r="K5952" s="267">
        <f>J5952+1</f>
        <v>44973</v>
      </c>
      <c r="L5952" s="266">
        <f>IF(M5952&lt;=365,1,2)</f>
        <v>1</v>
      </c>
      <c r="M5952" s="266">
        <f>IF(K5952&lt;$C$1,$C$2-$C$1+1,$C$2-K5952+1)</f>
        <v>74</v>
      </c>
      <c r="N5952" s="268">
        <f>M5952/365</f>
        <v>0.20273972602739726</v>
      </c>
      <c r="O5952" s="269">
        <f>'Data and Parameter'!$E$4*'Data and Parameter'!$E$5*('Data and Parameter'!$E$6+'Data and Parameter'!$E$7)*'Data and Parameter'!$E$19*'Data and Parameter'!$E$14*'ER calculations'!N5952</f>
        <v>1.0497354336674432</v>
      </c>
    </row>
    <row r="5953" spans="1:15" ht="15">
      <c r="A5953" s="284">
        <v>5949</v>
      </c>
      <c r="B5953" s="287"/>
      <c r="C5953" s="287"/>
      <c r="D5953" s="284" t="s">
        <v>119</v>
      </c>
      <c r="E5953" s="287"/>
      <c r="F5953" s="285" t="s">
        <v>6074</v>
      </c>
      <c r="G5953" s="266" t="s">
        <v>121</v>
      </c>
      <c r="H5953" s="266">
        <f>IF(G5953="Traditional Stove",0.1,0.2)</f>
        <v>0.1</v>
      </c>
      <c r="I5953" s="266">
        <f>YEAR(J5953)</f>
        <v>2023</v>
      </c>
      <c r="J5953" s="267">
        <v>44972</v>
      </c>
      <c r="K5953" s="267">
        <f>J5953+1</f>
        <v>44973</v>
      </c>
      <c r="L5953" s="266">
        <f>IF(M5953&lt;=365,1,2)</f>
        <v>1</v>
      </c>
      <c r="M5953" s="266">
        <f>IF(K5953&lt;$C$1,$C$2-$C$1+1,$C$2-K5953+1)</f>
        <v>74</v>
      </c>
      <c r="N5953" s="268">
        <f>M5953/365</f>
        <v>0.20273972602739726</v>
      </c>
      <c r="O5953" s="269">
        <f>'Data and Parameter'!$E$4*'Data and Parameter'!$E$5*('Data and Parameter'!$E$6+'Data and Parameter'!$E$7)*'Data and Parameter'!$E$19*'Data and Parameter'!$E$14*'ER calculations'!N5953</f>
        <v>1.0497354336674432</v>
      </c>
    </row>
    <row r="5954" spans="1:15" ht="15">
      <c r="A5954" s="284">
        <v>5950</v>
      </c>
      <c r="B5954" s="287"/>
      <c r="C5954" s="287"/>
      <c r="D5954" s="284" t="s">
        <v>119</v>
      </c>
      <c r="E5954" s="287"/>
      <c r="F5954" s="285" t="s">
        <v>6075</v>
      </c>
      <c r="G5954" s="266" t="s">
        <v>121</v>
      </c>
      <c r="H5954" s="266">
        <f>IF(G5954="Traditional Stove",0.1,0.2)</f>
        <v>0.1</v>
      </c>
      <c r="I5954" s="266">
        <f>YEAR(J5954)</f>
        <v>2023</v>
      </c>
      <c r="J5954" s="267">
        <v>44969</v>
      </c>
      <c r="K5954" s="267">
        <f>J5954+1</f>
        <v>44970</v>
      </c>
      <c r="L5954" s="266">
        <f>IF(M5954&lt;=365,1,2)</f>
        <v>1</v>
      </c>
      <c r="M5954" s="266">
        <f>IF(K5954&lt;$C$1,$C$2-$C$1+1,$C$2-K5954+1)</f>
        <v>77</v>
      </c>
      <c r="N5954" s="268">
        <f>M5954/365</f>
        <v>0.21095890410958903</v>
      </c>
      <c r="O5954" s="269">
        <f>'Data and Parameter'!$E$4*'Data and Parameter'!$E$5*('Data and Parameter'!$E$6+'Data and Parameter'!$E$7)*'Data and Parameter'!$E$19*'Data and Parameter'!$E$14*'ER calculations'!N5954</f>
        <v>1.0922922755728799</v>
      </c>
    </row>
    <row r="5955" spans="1:15" ht="15">
      <c r="A5955" s="284">
        <v>5951</v>
      </c>
      <c r="B5955" s="287"/>
      <c r="C5955" s="287"/>
      <c r="D5955" s="284" t="s">
        <v>119</v>
      </c>
      <c r="E5955" s="287"/>
      <c r="F5955" s="285" t="s">
        <v>6076</v>
      </c>
      <c r="G5955" s="266" t="s">
        <v>121</v>
      </c>
      <c r="H5955" s="266">
        <f>IF(G5955="Traditional Stove",0.1,0.2)</f>
        <v>0.1</v>
      </c>
      <c r="I5955" s="266">
        <f>YEAR(J5955)</f>
        <v>2023</v>
      </c>
      <c r="J5955" s="267">
        <v>44969</v>
      </c>
      <c r="K5955" s="267">
        <f>J5955+1</f>
        <v>44970</v>
      </c>
      <c r="L5955" s="266">
        <f>IF(M5955&lt;=365,1,2)</f>
        <v>1</v>
      </c>
      <c r="M5955" s="266">
        <f>IF(K5955&lt;$C$1,$C$2-$C$1+1,$C$2-K5955+1)</f>
        <v>77</v>
      </c>
      <c r="N5955" s="268">
        <f>M5955/365</f>
        <v>0.21095890410958903</v>
      </c>
      <c r="O5955" s="269">
        <f>'Data and Parameter'!$E$4*'Data and Parameter'!$E$5*('Data and Parameter'!$E$6+'Data and Parameter'!$E$7)*'Data and Parameter'!$E$19*'Data and Parameter'!$E$14*'ER calculations'!N5955</f>
        <v>1.0922922755728799</v>
      </c>
    </row>
    <row r="5956" spans="1:15" ht="15">
      <c r="A5956" s="284">
        <v>5952</v>
      </c>
      <c r="B5956" s="287"/>
      <c r="C5956" s="287"/>
      <c r="D5956" s="284" t="s">
        <v>119</v>
      </c>
      <c r="E5956" s="287"/>
      <c r="F5956" s="285" t="s">
        <v>6077</v>
      </c>
      <c r="G5956" s="266" t="s">
        <v>121</v>
      </c>
      <c r="H5956" s="266">
        <f>IF(G5956="Traditional Stove",0.1,0.2)</f>
        <v>0.1</v>
      </c>
      <c r="I5956" s="266">
        <f>YEAR(J5956)</f>
        <v>2023</v>
      </c>
      <c r="J5956" s="267">
        <v>44969</v>
      </c>
      <c r="K5956" s="267">
        <f>J5956+1</f>
        <v>44970</v>
      </c>
      <c r="L5956" s="266">
        <f>IF(M5956&lt;=365,1,2)</f>
        <v>1</v>
      </c>
      <c r="M5956" s="266">
        <f>IF(K5956&lt;$C$1,$C$2-$C$1+1,$C$2-K5956+1)</f>
        <v>77</v>
      </c>
      <c r="N5956" s="268">
        <f>M5956/365</f>
        <v>0.21095890410958903</v>
      </c>
      <c r="O5956" s="269">
        <f>'Data and Parameter'!$E$4*'Data and Parameter'!$E$5*('Data and Parameter'!$E$6+'Data and Parameter'!$E$7)*'Data and Parameter'!$E$19*'Data and Parameter'!$E$14*'ER calculations'!N5956</f>
        <v>1.0922922755728799</v>
      </c>
    </row>
    <row r="5957" spans="1:15" ht="15">
      <c r="A5957" s="284">
        <v>5953</v>
      </c>
      <c r="B5957" s="287"/>
      <c r="C5957" s="287"/>
      <c r="D5957" s="284" t="s">
        <v>119</v>
      </c>
      <c r="E5957" s="287"/>
      <c r="F5957" s="285" t="s">
        <v>6078</v>
      </c>
      <c r="G5957" s="266" t="s">
        <v>121</v>
      </c>
      <c r="H5957" s="266">
        <f>IF(G5957="Traditional Stove",0.1,0.2)</f>
        <v>0.1</v>
      </c>
      <c r="I5957" s="266">
        <f>YEAR(J5957)</f>
        <v>2023</v>
      </c>
      <c r="J5957" s="267">
        <v>44969</v>
      </c>
      <c r="K5957" s="267">
        <f>J5957+1</f>
        <v>44970</v>
      </c>
      <c r="L5957" s="266">
        <f>IF(M5957&lt;=365,1,2)</f>
        <v>1</v>
      </c>
      <c r="M5957" s="266">
        <f>IF(K5957&lt;$C$1,$C$2-$C$1+1,$C$2-K5957+1)</f>
        <v>77</v>
      </c>
      <c r="N5957" s="268">
        <f>M5957/365</f>
        <v>0.21095890410958903</v>
      </c>
      <c r="O5957" s="269">
        <f>'Data and Parameter'!$E$4*'Data and Parameter'!$E$5*('Data and Parameter'!$E$6+'Data and Parameter'!$E$7)*'Data and Parameter'!$E$19*'Data and Parameter'!$E$14*'ER calculations'!N5957</f>
        <v>1.0922922755728799</v>
      </c>
    </row>
    <row r="5958" spans="1:15" ht="15">
      <c r="A5958" s="284">
        <v>5954</v>
      </c>
      <c r="B5958" s="287"/>
      <c r="C5958" s="287"/>
      <c r="D5958" s="284" t="s">
        <v>119</v>
      </c>
      <c r="E5958" s="287"/>
      <c r="F5958" s="285" t="s">
        <v>6079</v>
      </c>
      <c r="G5958" s="266" t="s">
        <v>121</v>
      </c>
      <c r="H5958" s="266">
        <f>IF(G5958="Traditional Stove",0.1,0.2)</f>
        <v>0.1</v>
      </c>
      <c r="I5958" s="266">
        <f>YEAR(J5958)</f>
        <v>2023</v>
      </c>
      <c r="J5958" s="267">
        <v>44969</v>
      </c>
      <c r="K5958" s="267">
        <f>J5958+1</f>
        <v>44970</v>
      </c>
      <c r="L5958" s="266">
        <f>IF(M5958&lt;=365,1,2)</f>
        <v>1</v>
      </c>
      <c r="M5958" s="266">
        <f>IF(K5958&lt;$C$1,$C$2-$C$1+1,$C$2-K5958+1)</f>
        <v>77</v>
      </c>
      <c r="N5958" s="268">
        <f>M5958/365</f>
        <v>0.21095890410958903</v>
      </c>
      <c r="O5958" s="269">
        <f>'Data and Parameter'!$E$4*'Data and Parameter'!$E$5*('Data and Parameter'!$E$6+'Data and Parameter'!$E$7)*'Data and Parameter'!$E$19*'Data and Parameter'!$E$14*'ER calculations'!N5958</f>
        <v>1.0922922755728799</v>
      </c>
    </row>
    <row r="5959" spans="1:15" ht="15">
      <c r="A5959" s="284">
        <v>5955</v>
      </c>
      <c r="B5959" s="287"/>
      <c r="C5959" s="287"/>
      <c r="D5959" s="284" t="s">
        <v>119</v>
      </c>
      <c r="E5959" s="287"/>
      <c r="F5959" s="285" t="s">
        <v>6080</v>
      </c>
      <c r="G5959" s="266" t="s">
        <v>121</v>
      </c>
      <c r="H5959" s="266">
        <f>IF(G5959="Traditional Stove",0.1,0.2)</f>
        <v>0.1</v>
      </c>
      <c r="I5959" s="266">
        <f>YEAR(J5959)</f>
        <v>2023</v>
      </c>
      <c r="J5959" s="267">
        <v>44969</v>
      </c>
      <c r="K5959" s="267">
        <f>J5959+1</f>
        <v>44970</v>
      </c>
      <c r="L5959" s="266">
        <f>IF(M5959&lt;=365,1,2)</f>
        <v>1</v>
      </c>
      <c r="M5959" s="266">
        <f>IF(K5959&lt;$C$1,$C$2-$C$1+1,$C$2-K5959+1)</f>
        <v>77</v>
      </c>
      <c r="N5959" s="268">
        <f>M5959/365</f>
        <v>0.21095890410958903</v>
      </c>
      <c r="O5959" s="269">
        <f>'Data and Parameter'!$E$4*'Data and Parameter'!$E$5*('Data and Parameter'!$E$6+'Data and Parameter'!$E$7)*'Data and Parameter'!$E$19*'Data and Parameter'!$E$14*'ER calculations'!N5959</f>
        <v>1.0922922755728799</v>
      </c>
    </row>
    <row r="5960" spans="1:15" ht="15">
      <c r="A5960" s="284">
        <v>5956</v>
      </c>
      <c r="B5960" s="287"/>
      <c r="C5960" s="287"/>
      <c r="D5960" s="284" t="s">
        <v>119</v>
      </c>
      <c r="E5960" s="287"/>
      <c r="F5960" s="285" t="s">
        <v>6081</v>
      </c>
      <c r="G5960" s="266" t="s">
        <v>121</v>
      </c>
      <c r="H5960" s="266">
        <f>IF(G5960="Traditional Stove",0.1,0.2)</f>
        <v>0.1</v>
      </c>
      <c r="I5960" s="266">
        <f>YEAR(J5960)</f>
        <v>2023</v>
      </c>
      <c r="J5960" s="267">
        <v>44969</v>
      </c>
      <c r="K5960" s="267">
        <f>J5960+1</f>
        <v>44970</v>
      </c>
      <c r="L5960" s="266">
        <f>IF(M5960&lt;=365,1,2)</f>
        <v>1</v>
      </c>
      <c r="M5960" s="266">
        <f>IF(K5960&lt;$C$1,$C$2-$C$1+1,$C$2-K5960+1)</f>
        <v>77</v>
      </c>
      <c r="N5960" s="268">
        <f>M5960/365</f>
        <v>0.21095890410958903</v>
      </c>
      <c r="O5960" s="269">
        <f>'Data and Parameter'!$E$4*'Data and Parameter'!$E$5*('Data and Parameter'!$E$6+'Data and Parameter'!$E$7)*'Data and Parameter'!$E$19*'Data and Parameter'!$E$14*'ER calculations'!N5960</f>
        <v>1.0922922755728799</v>
      </c>
    </row>
    <row r="5961" spans="1:15" ht="15">
      <c r="A5961" s="284">
        <v>5957</v>
      </c>
      <c r="B5961" s="287"/>
      <c r="C5961" s="287"/>
      <c r="D5961" s="284" t="s">
        <v>119</v>
      </c>
      <c r="E5961" s="287"/>
      <c r="F5961" s="285" t="s">
        <v>6082</v>
      </c>
      <c r="G5961" s="266" t="s">
        <v>121</v>
      </c>
      <c r="H5961" s="266">
        <f>IF(G5961="Traditional Stove",0.1,0.2)</f>
        <v>0.1</v>
      </c>
      <c r="I5961" s="266">
        <f>YEAR(J5961)</f>
        <v>2023</v>
      </c>
      <c r="J5961" s="267">
        <v>44969</v>
      </c>
      <c r="K5961" s="267">
        <f>J5961+1</f>
        <v>44970</v>
      </c>
      <c r="L5961" s="266">
        <f>IF(M5961&lt;=365,1,2)</f>
        <v>1</v>
      </c>
      <c r="M5961" s="266">
        <f>IF(K5961&lt;$C$1,$C$2-$C$1+1,$C$2-K5961+1)</f>
        <v>77</v>
      </c>
      <c r="N5961" s="268">
        <f>M5961/365</f>
        <v>0.21095890410958903</v>
      </c>
      <c r="O5961" s="269">
        <f>'Data and Parameter'!$E$4*'Data and Parameter'!$E$5*('Data and Parameter'!$E$6+'Data and Parameter'!$E$7)*'Data and Parameter'!$E$19*'Data and Parameter'!$E$14*'ER calculations'!N5961</f>
        <v>1.0922922755728799</v>
      </c>
    </row>
    <row r="5962" spans="1:15" ht="15">
      <c r="A5962" s="284">
        <v>5958</v>
      </c>
      <c r="B5962" s="287"/>
      <c r="C5962" s="287"/>
      <c r="D5962" s="284" t="s">
        <v>1054</v>
      </c>
      <c r="E5962" s="287"/>
      <c r="F5962" s="285" t="s">
        <v>6083</v>
      </c>
      <c r="G5962" s="266" t="s">
        <v>121</v>
      </c>
      <c r="H5962" s="266">
        <f>IF(G5962="Traditional Stove",0.1,0.2)</f>
        <v>0.1</v>
      </c>
      <c r="I5962" s="266">
        <f>YEAR(J5962)</f>
        <v>2023</v>
      </c>
      <c r="J5962" s="267">
        <v>44986</v>
      </c>
      <c r="K5962" s="267">
        <f>J5962+1</f>
        <v>44987</v>
      </c>
      <c r="L5962" s="266">
        <f>IF(M5962&lt;=365,1,2)</f>
        <v>1</v>
      </c>
      <c r="M5962" s="266">
        <f>IF(K5962&lt;$C$1,$C$2-$C$1+1,$C$2-K5962+1)</f>
        <v>60</v>
      </c>
      <c r="N5962" s="268">
        <f>M5962/365</f>
        <v>0.16438356164383561</v>
      </c>
      <c r="O5962" s="269">
        <f>'Data and Parameter'!$E$4*'Data and Parameter'!$E$5*('Data and Parameter'!$E$6+'Data and Parameter'!$E$7)*'Data and Parameter'!$E$19*'Data and Parameter'!$E$14*'ER calculations'!N5962</f>
        <v>0.85113683810873764</v>
      </c>
    </row>
    <row r="5963" spans="1:15" ht="15">
      <c r="A5963" s="284">
        <v>5959</v>
      </c>
      <c r="B5963" s="287"/>
      <c r="C5963" s="287"/>
      <c r="D5963" s="284" t="s">
        <v>1054</v>
      </c>
      <c r="E5963" s="287"/>
      <c r="F5963" s="285" t="s">
        <v>6084</v>
      </c>
      <c r="G5963" s="266" t="s">
        <v>121</v>
      </c>
      <c r="H5963" s="266">
        <f>IF(G5963="Traditional Stove",0.1,0.2)</f>
        <v>0.1</v>
      </c>
      <c r="I5963" s="266">
        <f>YEAR(J5963)</f>
        <v>2023</v>
      </c>
      <c r="J5963" s="267">
        <v>44986</v>
      </c>
      <c r="K5963" s="267">
        <f>J5963+1</f>
        <v>44987</v>
      </c>
      <c r="L5963" s="266">
        <f>IF(M5963&lt;=365,1,2)</f>
        <v>1</v>
      </c>
      <c r="M5963" s="266">
        <f>IF(K5963&lt;$C$1,$C$2-$C$1+1,$C$2-K5963+1)</f>
        <v>60</v>
      </c>
      <c r="N5963" s="268">
        <f>M5963/365</f>
        <v>0.16438356164383561</v>
      </c>
      <c r="O5963" s="269">
        <f>'Data and Parameter'!$E$4*'Data and Parameter'!$E$5*('Data and Parameter'!$E$6+'Data and Parameter'!$E$7)*'Data and Parameter'!$E$19*'Data and Parameter'!$E$14*'ER calculations'!N5963</f>
        <v>0.85113683810873764</v>
      </c>
    </row>
    <row r="5964" spans="1:15" ht="15">
      <c r="A5964" s="284">
        <v>5960</v>
      </c>
      <c r="B5964" s="287"/>
      <c r="C5964" s="287"/>
      <c r="D5964" s="284" t="s">
        <v>1054</v>
      </c>
      <c r="E5964" s="287"/>
      <c r="F5964" s="285" t="s">
        <v>6085</v>
      </c>
      <c r="G5964" s="266" t="s">
        <v>121</v>
      </c>
      <c r="H5964" s="266">
        <f>IF(G5964="Traditional Stove",0.1,0.2)</f>
        <v>0.1</v>
      </c>
      <c r="I5964" s="266">
        <f>YEAR(J5964)</f>
        <v>2023</v>
      </c>
      <c r="J5964" s="267">
        <v>44986</v>
      </c>
      <c r="K5964" s="267">
        <f>J5964+1</f>
        <v>44987</v>
      </c>
      <c r="L5964" s="266">
        <f>IF(M5964&lt;=365,1,2)</f>
        <v>1</v>
      </c>
      <c r="M5964" s="266">
        <f>IF(K5964&lt;$C$1,$C$2-$C$1+1,$C$2-K5964+1)</f>
        <v>60</v>
      </c>
      <c r="N5964" s="268">
        <f>M5964/365</f>
        <v>0.16438356164383561</v>
      </c>
      <c r="O5964" s="269">
        <f>'Data and Parameter'!$E$4*'Data and Parameter'!$E$5*('Data and Parameter'!$E$6+'Data and Parameter'!$E$7)*'Data and Parameter'!$E$19*'Data and Parameter'!$E$14*'ER calculations'!N5964</f>
        <v>0.85113683810873764</v>
      </c>
    </row>
    <row r="5965" spans="1:15" ht="15">
      <c r="A5965" s="284">
        <v>5961</v>
      </c>
      <c r="B5965" s="287"/>
      <c r="C5965" s="287"/>
      <c r="D5965" s="284" t="s">
        <v>1054</v>
      </c>
      <c r="E5965" s="287"/>
      <c r="F5965" s="285" t="s">
        <v>6086</v>
      </c>
      <c r="G5965" s="266" t="s">
        <v>121</v>
      </c>
      <c r="H5965" s="266">
        <f>IF(G5965="Traditional Stove",0.1,0.2)</f>
        <v>0.1</v>
      </c>
      <c r="I5965" s="266">
        <f>YEAR(J5965)</f>
        <v>2023</v>
      </c>
      <c r="J5965" s="267">
        <v>44986</v>
      </c>
      <c r="K5965" s="267">
        <f>J5965+1</f>
        <v>44987</v>
      </c>
      <c r="L5965" s="266">
        <f>IF(M5965&lt;=365,1,2)</f>
        <v>1</v>
      </c>
      <c r="M5965" s="266">
        <f>IF(K5965&lt;$C$1,$C$2-$C$1+1,$C$2-K5965+1)</f>
        <v>60</v>
      </c>
      <c r="N5965" s="268">
        <f>M5965/365</f>
        <v>0.16438356164383561</v>
      </c>
      <c r="O5965" s="269">
        <f>'Data and Parameter'!$E$4*'Data and Parameter'!$E$5*('Data and Parameter'!$E$6+'Data and Parameter'!$E$7)*'Data and Parameter'!$E$19*'Data and Parameter'!$E$14*'ER calculations'!N5965</f>
        <v>0.85113683810873764</v>
      </c>
    </row>
    <row r="5966" spans="1:15" ht="15">
      <c r="A5966" s="284">
        <v>5962</v>
      </c>
      <c r="B5966" s="287"/>
      <c r="C5966" s="287"/>
      <c r="D5966" s="284" t="s">
        <v>1054</v>
      </c>
      <c r="E5966" s="287"/>
      <c r="F5966" s="285" t="s">
        <v>6087</v>
      </c>
      <c r="G5966" s="266" t="s">
        <v>121</v>
      </c>
      <c r="H5966" s="266">
        <f>IF(G5966="Traditional Stove",0.1,0.2)</f>
        <v>0.1</v>
      </c>
      <c r="I5966" s="266">
        <f>YEAR(J5966)</f>
        <v>2023</v>
      </c>
      <c r="J5966" s="267">
        <v>44986</v>
      </c>
      <c r="K5966" s="267">
        <f>J5966+1</f>
        <v>44987</v>
      </c>
      <c r="L5966" s="266">
        <f>IF(M5966&lt;=365,1,2)</f>
        <v>1</v>
      </c>
      <c r="M5966" s="266">
        <f>IF(K5966&lt;$C$1,$C$2-$C$1+1,$C$2-K5966+1)</f>
        <v>60</v>
      </c>
      <c r="N5966" s="268">
        <f>M5966/365</f>
        <v>0.16438356164383561</v>
      </c>
      <c r="O5966" s="269">
        <f>'Data and Parameter'!$E$4*'Data and Parameter'!$E$5*('Data and Parameter'!$E$6+'Data and Parameter'!$E$7)*'Data and Parameter'!$E$19*'Data and Parameter'!$E$14*'ER calculations'!N5966</f>
        <v>0.85113683810873764</v>
      </c>
    </row>
    <row r="5967" spans="1:15" ht="15">
      <c r="A5967" s="284">
        <v>5963</v>
      </c>
      <c r="B5967" s="287"/>
      <c r="C5967" s="287"/>
      <c r="D5967" s="284" t="s">
        <v>1054</v>
      </c>
      <c r="E5967" s="287"/>
      <c r="F5967" s="285" t="s">
        <v>6088</v>
      </c>
      <c r="G5967" s="266" t="s">
        <v>121</v>
      </c>
      <c r="H5967" s="266">
        <f>IF(G5967="Traditional Stove",0.1,0.2)</f>
        <v>0.1</v>
      </c>
      <c r="I5967" s="266">
        <f>YEAR(J5967)</f>
        <v>2023</v>
      </c>
      <c r="J5967" s="267">
        <v>44986</v>
      </c>
      <c r="K5967" s="267">
        <f>J5967+1</f>
        <v>44987</v>
      </c>
      <c r="L5967" s="266">
        <f>IF(M5967&lt;=365,1,2)</f>
        <v>1</v>
      </c>
      <c r="M5967" s="266">
        <f>IF(K5967&lt;$C$1,$C$2-$C$1+1,$C$2-K5967+1)</f>
        <v>60</v>
      </c>
      <c r="N5967" s="268">
        <f>M5967/365</f>
        <v>0.16438356164383561</v>
      </c>
      <c r="O5967" s="269">
        <f>'Data and Parameter'!$E$4*'Data and Parameter'!$E$5*('Data and Parameter'!$E$6+'Data and Parameter'!$E$7)*'Data and Parameter'!$E$19*'Data and Parameter'!$E$14*'ER calculations'!N5967</f>
        <v>0.85113683810873764</v>
      </c>
    </row>
    <row r="5968" spans="1:15" ht="15">
      <c r="A5968" s="284">
        <v>5964</v>
      </c>
      <c r="B5968" s="287"/>
      <c r="C5968" s="287"/>
      <c r="D5968" s="284" t="s">
        <v>119</v>
      </c>
      <c r="E5968" s="287"/>
      <c r="F5968" s="285" t="s">
        <v>6089</v>
      </c>
      <c r="G5968" s="266" t="s">
        <v>121</v>
      </c>
      <c r="H5968" s="266">
        <f>IF(G5968="Traditional Stove",0.1,0.2)</f>
        <v>0.1</v>
      </c>
      <c r="I5968" s="266">
        <f>YEAR(J5968)</f>
        <v>2023</v>
      </c>
      <c r="J5968" s="267">
        <v>44991</v>
      </c>
      <c r="K5968" s="267">
        <f>J5968+1</f>
        <v>44992</v>
      </c>
      <c r="L5968" s="266">
        <f>IF(M5968&lt;=365,1,2)</f>
        <v>1</v>
      </c>
      <c r="M5968" s="266">
        <f>IF(K5968&lt;$C$1,$C$2-$C$1+1,$C$2-K5968+1)</f>
        <v>55</v>
      </c>
      <c r="N5968" s="268">
        <f>M5968/365</f>
        <v>0.15068493150684931</v>
      </c>
      <c r="O5968" s="269">
        <f>'Data and Parameter'!$E$4*'Data and Parameter'!$E$5*('Data and Parameter'!$E$6+'Data and Parameter'!$E$7)*'Data and Parameter'!$E$19*'Data and Parameter'!$E$14*'ER calculations'!N5968</f>
        <v>0.78020876826634278</v>
      </c>
    </row>
    <row r="5969" spans="1:15" ht="15">
      <c r="A5969" s="284">
        <v>5965</v>
      </c>
      <c r="B5969" s="287"/>
      <c r="C5969" s="287"/>
      <c r="D5969" s="284" t="s">
        <v>1054</v>
      </c>
      <c r="E5969" s="287"/>
      <c r="F5969" s="285" t="s">
        <v>6090</v>
      </c>
      <c r="G5969" s="266" t="s">
        <v>121</v>
      </c>
      <c r="H5969" s="266">
        <f>IF(G5969="Traditional Stove",0.1,0.2)</f>
        <v>0.1</v>
      </c>
      <c r="I5969" s="266">
        <f>YEAR(J5969)</f>
        <v>2023</v>
      </c>
      <c r="J5969" s="267">
        <v>44986</v>
      </c>
      <c r="K5969" s="267">
        <f>J5969+1</f>
        <v>44987</v>
      </c>
      <c r="L5969" s="266">
        <f>IF(M5969&lt;=365,1,2)</f>
        <v>1</v>
      </c>
      <c r="M5969" s="266">
        <f>IF(K5969&lt;$C$1,$C$2-$C$1+1,$C$2-K5969+1)</f>
        <v>60</v>
      </c>
      <c r="N5969" s="268">
        <f>M5969/365</f>
        <v>0.16438356164383561</v>
      </c>
      <c r="O5969" s="269">
        <f>'Data and Parameter'!$E$4*'Data and Parameter'!$E$5*('Data and Parameter'!$E$6+'Data and Parameter'!$E$7)*'Data and Parameter'!$E$19*'Data and Parameter'!$E$14*'ER calculations'!N5969</f>
        <v>0.85113683810873764</v>
      </c>
    </row>
    <row r="5970" spans="1:15" ht="15">
      <c r="A5970" s="284">
        <v>5966</v>
      </c>
      <c r="B5970" s="287"/>
      <c r="C5970" s="287"/>
      <c r="D5970" s="284" t="s">
        <v>1054</v>
      </c>
      <c r="E5970" s="287"/>
      <c r="F5970" s="285" t="s">
        <v>6091</v>
      </c>
      <c r="G5970" s="266" t="s">
        <v>121</v>
      </c>
      <c r="H5970" s="266">
        <f>IF(G5970="Traditional Stove",0.1,0.2)</f>
        <v>0.1</v>
      </c>
      <c r="I5970" s="266">
        <f>YEAR(J5970)</f>
        <v>2023</v>
      </c>
      <c r="J5970" s="267">
        <v>44986</v>
      </c>
      <c r="K5970" s="267">
        <f>J5970+1</f>
        <v>44987</v>
      </c>
      <c r="L5970" s="266">
        <f>IF(M5970&lt;=365,1,2)</f>
        <v>1</v>
      </c>
      <c r="M5970" s="266">
        <f>IF(K5970&lt;$C$1,$C$2-$C$1+1,$C$2-K5970+1)</f>
        <v>60</v>
      </c>
      <c r="N5970" s="268">
        <f>M5970/365</f>
        <v>0.16438356164383561</v>
      </c>
      <c r="O5970" s="269">
        <f>'Data and Parameter'!$E$4*'Data and Parameter'!$E$5*('Data and Parameter'!$E$6+'Data and Parameter'!$E$7)*'Data and Parameter'!$E$19*'Data and Parameter'!$E$14*'ER calculations'!N5970</f>
        <v>0.85113683810873764</v>
      </c>
    </row>
    <row r="5971" spans="1:15" ht="15">
      <c r="A5971" s="284">
        <v>5967</v>
      </c>
      <c r="B5971" s="287"/>
      <c r="C5971" s="287"/>
      <c r="D5971" s="284" t="s">
        <v>119</v>
      </c>
      <c r="E5971" s="287"/>
      <c r="F5971" s="285" t="s">
        <v>6092</v>
      </c>
      <c r="G5971" s="266" t="s">
        <v>121</v>
      </c>
      <c r="H5971" s="266">
        <f>IF(G5971="Traditional Stove",0.1,0.2)</f>
        <v>0.1</v>
      </c>
      <c r="I5971" s="266">
        <f>YEAR(J5971)</f>
        <v>2023</v>
      </c>
      <c r="J5971" s="267">
        <v>44991</v>
      </c>
      <c r="K5971" s="267">
        <f>J5971+1</f>
        <v>44992</v>
      </c>
      <c r="L5971" s="266">
        <f>IF(M5971&lt;=365,1,2)</f>
        <v>1</v>
      </c>
      <c r="M5971" s="266">
        <f>IF(K5971&lt;$C$1,$C$2-$C$1+1,$C$2-K5971+1)</f>
        <v>55</v>
      </c>
      <c r="N5971" s="268">
        <f>M5971/365</f>
        <v>0.15068493150684931</v>
      </c>
      <c r="O5971" s="269">
        <f>'Data and Parameter'!$E$4*'Data and Parameter'!$E$5*('Data and Parameter'!$E$6+'Data and Parameter'!$E$7)*'Data and Parameter'!$E$19*'Data and Parameter'!$E$14*'ER calculations'!N5971</f>
        <v>0.78020876826634278</v>
      </c>
    </row>
    <row r="5972" spans="1:15" ht="15">
      <c r="A5972" s="284">
        <v>5968</v>
      </c>
      <c r="B5972" s="287"/>
      <c r="C5972" s="287"/>
      <c r="D5972" s="284" t="s">
        <v>1054</v>
      </c>
      <c r="E5972" s="287"/>
      <c r="F5972" s="285" t="s">
        <v>6093</v>
      </c>
      <c r="G5972" s="266" t="s">
        <v>121</v>
      </c>
      <c r="H5972" s="266">
        <f>IF(G5972="Traditional Stove",0.1,0.2)</f>
        <v>0.1</v>
      </c>
      <c r="I5972" s="266">
        <f>YEAR(J5972)</f>
        <v>2023</v>
      </c>
      <c r="J5972" s="267">
        <v>44986</v>
      </c>
      <c r="K5972" s="267">
        <f>J5972+1</f>
        <v>44987</v>
      </c>
      <c r="L5972" s="266">
        <f>IF(M5972&lt;=365,1,2)</f>
        <v>1</v>
      </c>
      <c r="M5972" s="266">
        <f>IF(K5972&lt;$C$1,$C$2-$C$1+1,$C$2-K5972+1)</f>
        <v>60</v>
      </c>
      <c r="N5972" s="268">
        <f>M5972/365</f>
        <v>0.16438356164383561</v>
      </c>
      <c r="O5972" s="269">
        <f>'Data and Parameter'!$E$4*'Data and Parameter'!$E$5*('Data and Parameter'!$E$6+'Data and Parameter'!$E$7)*'Data and Parameter'!$E$19*'Data and Parameter'!$E$14*'ER calculations'!N5972</f>
        <v>0.85113683810873764</v>
      </c>
    </row>
    <row r="5973" spans="1:15" ht="15">
      <c r="A5973" s="284">
        <v>5969</v>
      </c>
      <c r="B5973" s="287"/>
      <c r="C5973" s="287"/>
      <c r="D5973" s="284" t="s">
        <v>1054</v>
      </c>
      <c r="E5973" s="287"/>
      <c r="F5973" s="285" t="s">
        <v>6094</v>
      </c>
      <c r="G5973" s="266" t="s">
        <v>121</v>
      </c>
      <c r="H5973" s="266">
        <f>IF(G5973="Traditional Stove",0.1,0.2)</f>
        <v>0.1</v>
      </c>
      <c r="I5973" s="266">
        <f>YEAR(J5973)</f>
        <v>2023</v>
      </c>
      <c r="J5973" s="267">
        <v>44986</v>
      </c>
      <c r="K5973" s="267">
        <f>J5973+1</f>
        <v>44987</v>
      </c>
      <c r="L5973" s="266">
        <f>IF(M5973&lt;=365,1,2)</f>
        <v>1</v>
      </c>
      <c r="M5973" s="266">
        <f>IF(K5973&lt;$C$1,$C$2-$C$1+1,$C$2-K5973+1)</f>
        <v>60</v>
      </c>
      <c r="N5973" s="268">
        <f>M5973/365</f>
        <v>0.16438356164383561</v>
      </c>
      <c r="O5973" s="269">
        <f>'Data and Parameter'!$E$4*'Data and Parameter'!$E$5*('Data and Parameter'!$E$6+'Data and Parameter'!$E$7)*'Data and Parameter'!$E$19*'Data and Parameter'!$E$14*'ER calculations'!N5973</f>
        <v>0.85113683810873764</v>
      </c>
    </row>
    <row r="5974" spans="1:15" ht="15">
      <c r="A5974" s="284">
        <v>5970</v>
      </c>
      <c r="B5974" s="287"/>
      <c r="C5974" s="287"/>
      <c r="D5974" s="284" t="s">
        <v>119</v>
      </c>
      <c r="E5974" s="287"/>
      <c r="F5974" s="285" t="s">
        <v>6095</v>
      </c>
      <c r="G5974" s="266" t="s">
        <v>121</v>
      </c>
      <c r="H5974" s="266">
        <f>IF(G5974="Traditional Stove",0.1,0.2)</f>
        <v>0.1</v>
      </c>
      <c r="I5974" s="266">
        <f>YEAR(J5974)</f>
        <v>2023</v>
      </c>
      <c r="J5974" s="267">
        <v>44991</v>
      </c>
      <c r="K5974" s="267">
        <f>J5974+1</f>
        <v>44992</v>
      </c>
      <c r="L5974" s="266">
        <f>IF(M5974&lt;=365,1,2)</f>
        <v>1</v>
      </c>
      <c r="M5974" s="266">
        <f>IF(K5974&lt;$C$1,$C$2-$C$1+1,$C$2-K5974+1)</f>
        <v>55</v>
      </c>
      <c r="N5974" s="268">
        <f>M5974/365</f>
        <v>0.15068493150684931</v>
      </c>
      <c r="O5974" s="269">
        <f>'Data and Parameter'!$E$4*'Data and Parameter'!$E$5*('Data and Parameter'!$E$6+'Data and Parameter'!$E$7)*'Data and Parameter'!$E$19*'Data and Parameter'!$E$14*'ER calculations'!N5974</f>
        <v>0.78020876826634278</v>
      </c>
    </row>
    <row r="5975" spans="1:15" ht="15">
      <c r="A5975" s="284">
        <v>5971</v>
      </c>
      <c r="B5975" s="287"/>
      <c r="C5975" s="287"/>
      <c r="D5975" s="284" t="s">
        <v>1054</v>
      </c>
      <c r="E5975" s="287"/>
      <c r="F5975" s="285" t="s">
        <v>6096</v>
      </c>
      <c r="G5975" s="266" t="s">
        <v>121</v>
      </c>
      <c r="H5975" s="266">
        <f>IF(G5975="Traditional Stove",0.1,0.2)</f>
        <v>0.1</v>
      </c>
      <c r="I5975" s="266">
        <f>YEAR(J5975)</f>
        <v>2023</v>
      </c>
      <c r="J5975" s="267">
        <v>44986</v>
      </c>
      <c r="K5975" s="267">
        <f>J5975+1</f>
        <v>44987</v>
      </c>
      <c r="L5975" s="266">
        <f>IF(M5975&lt;=365,1,2)</f>
        <v>1</v>
      </c>
      <c r="M5975" s="266">
        <f>IF(K5975&lt;$C$1,$C$2-$C$1+1,$C$2-K5975+1)</f>
        <v>60</v>
      </c>
      <c r="N5975" s="268">
        <f>M5975/365</f>
        <v>0.16438356164383561</v>
      </c>
      <c r="O5975" s="269">
        <f>'Data and Parameter'!$E$4*'Data and Parameter'!$E$5*('Data and Parameter'!$E$6+'Data and Parameter'!$E$7)*'Data and Parameter'!$E$19*'Data and Parameter'!$E$14*'ER calculations'!N5975</f>
        <v>0.85113683810873764</v>
      </c>
    </row>
    <row r="5976" spans="1:15" ht="15">
      <c r="A5976" s="284">
        <v>5972</v>
      </c>
      <c r="B5976" s="287"/>
      <c r="C5976" s="287"/>
      <c r="D5976" s="284" t="s">
        <v>1054</v>
      </c>
      <c r="E5976" s="287"/>
      <c r="F5976" s="285" t="s">
        <v>6097</v>
      </c>
      <c r="G5976" s="266" t="s">
        <v>121</v>
      </c>
      <c r="H5976" s="266">
        <f>IF(G5976="Traditional Stove",0.1,0.2)</f>
        <v>0.1</v>
      </c>
      <c r="I5976" s="266">
        <f>YEAR(J5976)</f>
        <v>2023</v>
      </c>
      <c r="J5976" s="267">
        <v>44986</v>
      </c>
      <c r="K5976" s="267">
        <f>J5976+1</f>
        <v>44987</v>
      </c>
      <c r="L5976" s="266">
        <f>IF(M5976&lt;=365,1,2)</f>
        <v>1</v>
      </c>
      <c r="M5976" s="266">
        <f>IF(K5976&lt;$C$1,$C$2-$C$1+1,$C$2-K5976+1)</f>
        <v>60</v>
      </c>
      <c r="N5976" s="268">
        <f>M5976/365</f>
        <v>0.16438356164383561</v>
      </c>
      <c r="O5976" s="269">
        <f>'Data and Parameter'!$E$4*'Data and Parameter'!$E$5*('Data and Parameter'!$E$6+'Data and Parameter'!$E$7)*'Data and Parameter'!$E$19*'Data and Parameter'!$E$14*'ER calculations'!N5976</f>
        <v>0.85113683810873764</v>
      </c>
    </row>
    <row r="5977" spans="1:15" ht="15">
      <c r="A5977" s="284">
        <v>5973</v>
      </c>
      <c r="B5977" s="287"/>
      <c r="C5977" s="287"/>
      <c r="D5977" s="284" t="s">
        <v>1054</v>
      </c>
      <c r="E5977" s="287"/>
      <c r="F5977" s="285" t="s">
        <v>6098</v>
      </c>
      <c r="G5977" s="266" t="s">
        <v>121</v>
      </c>
      <c r="H5977" s="266">
        <f>IF(G5977="Traditional Stove",0.1,0.2)</f>
        <v>0.1</v>
      </c>
      <c r="I5977" s="266">
        <f>YEAR(J5977)</f>
        <v>2023</v>
      </c>
      <c r="J5977" s="267">
        <v>44986</v>
      </c>
      <c r="K5977" s="267">
        <f>J5977+1</f>
        <v>44987</v>
      </c>
      <c r="L5977" s="266">
        <f>IF(M5977&lt;=365,1,2)</f>
        <v>1</v>
      </c>
      <c r="M5977" s="266">
        <f>IF(K5977&lt;$C$1,$C$2-$C$1+1,$C$2-K5977+1)</f>
        <v>60</v>
      </c>
      <c r="N5977" s="268">
        <f>M5977/365</f>
        <v>0.16438356164383561</v>
      </c>
      <c r="O5977" s="269">
        <f>'Data and Parameter'!$E$4*'Data and Parameter'!$E$5*('Data and Parameter'!$E$6+'Data and Parameter'!$E$7)*'Data and Parameter'!$E$19*'Data and Parameter'!$E$14*'ER calculations'!N5977</f>
        <v>0.85113683810873764</v>
      </c>
    </row>
    <row r="5978" spans="1:15" ht="15">
      <c r="A5978" s="284">
        <v>5974</v>
      </c>
      <c r="B5978" s="287"/>
      <c r="C5978" s="287"/>
      <c r="D5978" s="284" t="s">
        <v>1054</v>
      </c>
      <c r="E5978" s="287"/>
      <c r="F5978" s="285" t="s">
        <v>6099</v>
      </c>
      <c r="G5978" s="266" t="s">
        <v>121</v>
      </c>
      <c r="H5978" s="266">
        <f>IF(G5978="Traditional Stove",0.1,0.2)</f>
        <v>0.1</v>
      </c>
      <c r="I5978" s="266">
        <f>YEAR(J5978)</f>
        <v>2023</v>
      </c>
      <c r="J5978" s="267">
        <v>44986</v>
      </c>
      <c r="K5978" s="267">
        <f>J5978+1</f>
        <v>44987</v>
      </c>
      <c r="L5978" s="266">
        <f>IF(M5978&lt;=365,1,2)</f>
        <v>1</v>
      </c>
      <c r="M5978" s="266">
        <f>IF(K5978&lt;$C$1,$C$2-$C$1+1,$C$2-K5978+1)</f>
        <v>60</v>
      </c>
      <c r="N5978" s="268">
        <f>M5978/365</f>
        <v>0.16438356164383561</v>
      </c>
      <c r="O5978" s="269">
        <f>'Data and Parameter'!$E$4*'Data and Parameter'!$E$5*('Data and Parameter'!$E$6+'Data and Parameter'!$E$7)*'Data and Parameter'!$E$19*'Data and Parameter'!$E$14*'ER calculations'!N5978</f>
        <v>0.85113683810873764</v>
      </c>
    </row>
    <row r="5979" spans="1:15" ht="15">
      <c r="A5979" s="284">
        <v>5975</v>
      </c>
      <c r="B5979" s="287"/>
      <c r="C5979" s="287"/>
      <c r="D5979" s="284" t="s">
        <v>1054</v>
      </c>
      <c r="E5979" s="287"/>
      <c r="F5979" s="285" t="s">
        <v>6100</v>
      </c>
      <c r="G5979" s="266" t="s">
        <v>121</v>
      </c>
      <c r="H5979" s="266">
        <f>IF(G5979="Traditional Stove",0.1,0.2)</f>
        <v>0.1</v>
      </c>
      <c r="I5979" s="266">
        <f>YEAR(J5979)</f>
        <v>2023</v>
      </c>
      <c r="J5979" s="267">
        <v>44986</v>
      </c>
      <c r="K5979" s="267">
        <f>J5979+1</f>
        <v>44987</v>
      </c>
      <c r="L5979" s="266">
        <f>IF(M5979&lt;=365,1,2)</f>
        <v>1</v>
      </c>
      <c r="M5979" s="266">
        <f>IF(K5979&lt;$C$1,$C$2-$C$1+1,$C$2-K5979+1)</f>
        <v>60</v>
      </c>
      <c r="N5979" s="268">
        <f>M5979/365</f>
        <v>0.16438356164383561</v>
      </c>
      <c r="O5979" s="269">
        <f>'Data and Parameter'!$E$4*'Data and Parameter'!$E$5*('Data and Parameter'!$E$6+'Data and Parameter'!$E$7)*'Data and Parameter'!$E$19*'Data and Parameter'!$E$14*'ER calculations'!N5979</f>
        <v>0.85113683810873764</v>
      </c>
    </row>
    <row r="5980" spans="1:15" ht="15">
      <c r="A5980" s="284">
        <v>5976</v>
      </c>
      <c r="B5980" s="287"/>
      <c r="C5980" s="287"/>
      <c r="D5980" s="284" t="s">
        <v>1054</v>
      </c>
      <c r="E5980" s="287"/>
      <c r="F5980" s="285" t="s">
        <v>6101</v>
      </c>
      <c r="G5980" s="266" t="s">
        <v>121</v>
      </c>
      <c r="H5980" s="266">
        <f>IF(G5980="Traditional Stove",0.1,0.2)</f>
        <v>0.1</v>
      </c>
      <c r="I5980" s="266">
        <f>YEAR(J5980)</f>
        <v>2023</v>
      </c>
      <c r="J5980" s="267">
        <v>44986</v>
      </c>
      <c r="K5980" s="267">
        <f>J5980+1</f>
        <v>44987</v>
      </c>
      <c r="L5980" s="266">
        <f>IF(M5980&lt;=365,1,2)</f>
        <v>1</v>
      </c>
      <c r="M5980" s="266">
        <f>IF(K5980&lt;$C$1,$C$2-$C$1+1,$C$2-K5980+1)</f>
        <v>60</v>
      </c>
      <c r="N5980" s="268">
        <f>M5980/365</f>
        <v>0.16438356164383561</v>
      </c>
      <c r="O5980" s="269">
        <f>'Data and Parameter'!$E$4*'Data and Parameter'!$E$5*('Data and Parameter'!$E$6+'Data and Parameter'!$E$7)*'Data and Parameter'!$E$19*'Data and Parameter'!$E$14*'ER calculations'!N5980</f>
        <v>0.85113683810873764</v>
      </c>
    </row>
    <row r="5981" spans="1:15" ht="15">
      <c r="A5981" s="284">
        <v>5977</v>
      </c>
      <c r="B5981" s="287"/>
      <c r="C5981" s="287"/>
      <c r="D5981" s="284" t="s">
        <v>1054</v>
      </c>
      <c r="E5981" s="287"/>
      <c r="F5981" s="285" t="s">
        <v>6102</v>
      </c>
      <c r="G5981" s="266" t="s">
        <v>121</v>
      </c>
      <c r="H5981" s="266">
        <f>IF(G5981="Traditional Stove",0.1,0.2)</f>
        <v>0.1</v>
      </c>
      <c r="I5981" s="266">
        <f>YEAR(J5981)</f>
        <v>2023</v>
      </c>
      <c r="J5981" s="267">
        <v>44986</v>
      </c>
      <c r="K5981" s="267">
        <f>J5981+1</f>
        <v>44987</v>
      </c>
      <c r="L5981" s="266">
        <f>IF(M5981&lt;=365,1,2)</f>
        <v>1</v>
      </c>
      <c r="M5981" s="266">
        <f>IF(K5981&lt;$C$1,$C$2-$C$1+1,$C$2-K5981+1)</f>
        <v>60</v>
      </c>
      <c r="N5981" s="268">
        <f>M5981/365</f>
        <v>0.16438356164383561</v>
      </c>
      <c r="O5981" s="269">
        <f>'Data and Parameter'!$E$4*'Data and Parameter'!$E$5*('Data and Parameter'!$E$6+'Data and Parameter'!$E$7)*'Data and Parameter'!$E$19*'Data and Parameter'!$E$14*'ER calculations'!N5981</f>
        <v>0.85113683810873764</v>
      </c>
    </row>
    <row r="5982" spans="1:15" ht="15">
      <c r="A5982" s="284">
        <v>5978</v>
      </c>
      <c r="B5982" s="287"/>
      <c r="C5982" s="287"/>
      <c r="D5982" s="284" t="s">
        <v>1054</v>
      </c>
      <c r="E5982" s="287"/>
      <c r="F5982" s="285" t="s">
        <v>6103</v>
      </c>
      <c r="G5982" s="266" t="s">
        <v>121</v>
      </c>
      <c r="H5982" s="266">
        <f>IF(G5982="Traditional Stove",0.1,0.2)</f>
        <v>0.1</v>
      </c>
      <c r="I5982" s="266">
        <f>YEAR(J5982)</f>
        <v>2023</v>
      </c>
      <c r="J5982" s="267">
        <v>44986</v>
      </c>
      <c r="K5982" s="267">
        <f>J5982+1</f>
        <v>44987</v>
      </c>
      <c r="L5982" s="266">
        <f>IF(M5982&lt;=365,1,2)</f>
        <v>1</v>
      </c>
      <c r="M5982" s="266">
        <f>IF(K5982&lt;$C$1,$C$2-$C$1+1,$C$2-K5982+1)</f>
        <v>60</v>
      </c>
      <c r="N5982" s="268">
        <f>M5982/365</f>
        <v>0.16438356164383561</v>
      </c>
      <c r="O5982" s="269">
        <f>'Data and Parameter'!$E$4*'Data and Parameter'!$E$5*('Data and Parameter'!$E$6+'Data and Parameter'!$E$7)*'Data and Parameter'!$E$19*'Data and Parameter'!$E$14*'ER calculations'!N5982</f>
        <v>0.85113683810873764</v>
      </c>
    </row>
    <row r="5983" spans="1:15" ht="15">
      <c r="A5983" s="284">
        <v>5979</v>
      </c>
      <c r="B5983" s="287"/>
      <c r="C5983" s="287"/>
      <c r="D5983" s="284" t="s">
        <v>1054</v>
      </c>
      <c r="E5983" s="287"/>
      <c r="F5983" s="285" t="s">
        <v>6104</v>
      </c>
      <c r="G5983" s="266" t="s">
        <v>121</v>
      </c>
      <c r="H5983" s="266">
        <f>IF(G5983="Traditional Stove",0.1,0.2)</f>
        <v>0.1</v>
      </c>
      <c r="I5983" s="266">
        <f>YEAR(J5983)</f>
        <v>2023</v>
      </c>
      <c r="J5983" s="267">
        <v>44986</v>
      </c>
      <c r="K5983" s="267">
        <f>J5983+1</f>
        <v>44987</v>
      </c>
      <c r="L5983" s="266">
        <f>IF(M5983&lt;=365,1,2)</f>
        <v>1</v>
      </c>
      <c r="M5983" s="266">
        <f>IF(K5983&lt;$C$1,$C$2-$C$1+1,$C$2-K5983+1)</f>
        <v>60</v>
      </c>
      <c r="N5983" s="268">
        <f>M5983/365</f>
        <v>0.16438356164383561</v>
      </c>
      <c r="O5983" s="269">
        <f>'Data and Parameter'!$E$4*'Data and Parameter'!$E$5*('Data and Parameter'!$E$6+'Data and Parameter'!$E$7)*'Data and Parameter'!$E$19*'Data and Parameter'!$E$14*'ER calculations'!N5983</f>
        <v>0.85113683810873764</v>
      </c>
    </row>
    <row r="5984" spans="1:15" ht="15">
      <c r="A5984" s="284">
        <v>5980</v>
      </c>
      <c r="B5984" s="287"/>
      <c r="C5984" s="287"/>
      <c r="D5984" s="284" t="s">
        <v>1054</v>
      </c>
      <c r="E5984" s="287"/>
      <c r="F5984" s="285" t="s">
        <v>6105</v>
      </c>
      <c r="G5984" s="266" t="s">
        <v>121</v>
      </c>
      <c r="H5984" s="266">
        <f>IF(G5984="Traditional Stove",0.1,0.2)</f>
        <v>0.1</v>
      </c>
      <c r="I5984" s="266">
        <f>YEAR(J5984)</f>
        <v>2023</v>
      </c>
      <c r="J5984" s="267">
        <v>44986</v>
      </c>
      <c r="K5984" s="267">
        <f>J5984+1</f>
        <v>44987</v>
      </c>
      <c r="L5984" s="266">
        <f>IF(M5984&lt;=365,1,2)</f>
        <v>1</v>
      </c>
      <c r="M5984" s="266">
        <f>IF(K5984&lt;$C$1,$C$2-$C$1+1,$C$2-K5984+1)</f>
        <v>60</v>
      </c>
      <c r="N5984" s="268">
        <f>M5984/365</f>
        <v>0.16438356164383561</v>
      </c>
      <c r="O5984" s="269">
        <f>'Data and Parameter'!$E$4*'Data and Parameter'!$E$5*('Data and Parameter'!$E$6+'Data and Parameter'!$E$7)*'Data and Parameter'!$E$19*'Data and Parameter'!$E$14*'ER calculations'!N5984</f>
        <v>0.85113683810873764</v>
      </c>
    </row>
    <row r="5985" spans="1:15" ht="15">
      <c r="A5985" s="284">
        <v>5981</v>
      </c>
      <c r="B5985" s="287"/>
      <c r="C5985" s="287"/>
      <c r="D5985" s="284" t="s">
        <v>1054</v>
      </c>
      <c r="E5985" s="287"/>
      <c r="F5985" s="285" t="s">
        <v>6106</v>
      </c>
      <c r="G5985" s="266" t="s">
        <v>121</v>
      </c>
      <c r="H5985" s="266">
        <f>IF(G5985="Traditional Stove",0.1,0.2)</f>
        <v>0.1</v>
      </c>
      <c r="I5985" s="266">
        <f>YEAR(J5985)</f>
        <v>2023</v>
      </c>
      <c r="J5985" s="267">
        <v>44986</v>
      </c>
      <c r="K5985" s="267">
        <f>J5985+1</f>
        <v>44987</v>
      </c>
      <c r="L5985" s="266">
        <f>IF(M5985&lt;=365,1,2)</f>
        <v>1</v>
      </c>
      <c r="M5985" s="266">
        <f>IF(K5985&lt;$C$1,$C$2-$C$1+1,$C$2-K5985+1)</f>
        <v>60</v>
      </c>
      <c r="N5985" s="268">
        <f>M5985/365</f>
        <v>0.16438356164383561</v>
      </c>
      <c r="O5985" s="269">
        <f>'Data and Parameter'!$E$4*'Data and Parameter'!$E$5*('Data and Parameter'!$E$6+'Data and Parameter'!$E$7)*'Data and Parameter'!$E$19*'Data and Parameter'!$E$14*'ER calculations'!N5985</f>
        <v>0.85113683810873764</v>
      </c>
    </row>
    <row r="5986" spans="1:15" ht="15">
      <c r="A5986" s="284">
        <v>5982</v>
      </c>
      <c r="B5986" s="287"/>
      <c r="C5986" s="287"/>
      <c r="D5986" s="284" t="s">
        <v>1054</v>
      </c>
      <c r="E5986" s="287"/>
      <c r="F5986" s="285" t="s">
        <v>6107</v>
      </c>
      <c r="G5986" s="266" t="s">
        <v>121</v>
      </c>
      <c r="H5986" s="266">
        <f>IF(G5986="Traditional Stove",0.1,0.2)</f>
        <v>0.1</v>
      </c>
      <c r="I5986" s="266">
        <f>YEAR(J5986)</f>
        <v>2023</v>
      </c>
      <c r="J5986" s="267">
        <v>44986</v>
      </c>
      <c r="K5986" s="267">
        <f>J5986+1</f>
        <v>44987</v>
      </c>
      <c r="L5986" s="266">
        <f>IF(M5986&lt;=365,1,2)</f>
        <v>1</v>
      </c>
      <c r="M5986" s="266">
        <f>IF(K5986&lt;$C$1,$C$2-$C$1+1,$C$2-K5986+1)</f>
        <v>60</v>
      </c>
      <c r="N5986" s="268">
        <f>M5986/365</f>
        <v>0.16438356164383561</v>
      </c>
      <c r="O5986" s="269">
        <f>'Data and Parameter'!$E$4*'Data and Parameter'!$E$5*('Data and Parameter'!$E$6+'Data and Parameter'!$E$7)*'Data and Parameter'!$E$19*'Data and Parameter'!$E$14*'ER calculations'!N5986</f>
        <v>0.85113683810873764</v>
      </c>
    </row>
    <row r="5987" spans="1:15" ht="15">
      <c r="A5987" s="284">
        <v>5983</v>
      </c>
      <c r="B5987" s="287"/>
      <c r="C5987" s="287"/>
      <c r="D5987" s="284" t="s">
        <v>1054</v>
      </c>
      <c r="E5987" s="287"/>
      <c r="F5987" s="285" t="s">
        <v>6108</v>
      </c>
      <c r="G5987" s="266" t="s">
        <v>121</v>
      </c>
      <c r="H5987" s="266">
        <f>IF(G5987="Traditional Stove",0.1,0.2)</f>
        <v>0.1</v>
      </c>
      <c r="I5987" s="266">
        <f>YEAR(J5987)</f>
        <v>2023</v>
      </c>
      <c r="J5987" s="267">
        <v>44986</v>
      </c>
      <c r="K5987" s="267">
        <f>J5987+1</f>
        <v>44987</v>
      </c>
      <c r="L5987" s="266">
        <f>IF(M5987&lt;=365,1,2)</f>
        <v>1</v>
      </c>
      <c r="M5987" s="266">
        <f>IF(K5987&lt;$C$1,$C$2-$C$1+1,$C$2-K5987+1)</f>
        <v>60</v>
      </c>
      <c r="N5987" s="268">
        <f>M5987/365</f>
        <v>0.16438356164383561</v>
      </c>
      <c r="O5987" s="269">
        <f>'Data and Parameter'!$E$4*'Data and Parameter'!$E$5*('Data and Parameter'!$E$6+'Data and Parameter'!$E$7)*'Data and Parameter'!$E$19*'Data and Parameter'!$E$14*'ER calculations'!N5987</f>
        <v>0.85113683810873764</v>
      </c>
    </row>
    <row r="5988" spans="1:15" ht="15">
      <c r="A5988" s="284">
        <v>5984</v>
      </c>
      <c r="B5988" s="287"/>
      <c r="C5988" s="287"/>
      <c r="D5988" s="284" t="s">
        <v>1054</v>
      </c>
      <c r="E5988" s="287"/>
      <c r="F5988" s="285" t="s">
        <v>6109</v>
      </c>
      <c r="G5988" s="266" t="s">
        <v>121</v>
      </c>
      <c r="H5988" s="266">
        <f>IF(G5988="Traditional Stove",0.1,0.2)</f>
        <v>0.1</v>
      </c>
      <c r="I5988" s="266">
        <f>YEAR(J5988)</f>
        <v>2023</v>
      </c>
      <c r="J5988" s="267">
        <v>44986</v>
      </c>
      <c r="K5988" s="267">
        <f>J5988+1</f>
        <v>44987</v>
      </c>
      <c r="L5988" s="266">
        <f>IF(M5988&lt;=365,1,2)</f>
        <v>1</v>
      </c>
      <c r="M5988" s="266">
        <f>IF(K5988&lt;$C$1,$C$2-$C$1+1,$C$2-K5988+1)</f>
        <v>60</v>
      </c>
      <c r="N5988" s="268">
        <f>M5988/365</f>
        <v>0.16438356164383561</v>
      </c>
      <c r="O5988" s="269">
        <f>'Data and Parameter'!$E$4*'Data and Parameter'!$E$5*('Data and Parameter'!$E$6+'Data and Parameter'!$E$7)*'Data and Parameter'!$E$19*'Data and Parameter'!$E$14*'ER calculations'!N5988</f>
        <v>0.85113683810873764</v>
      </c>
    </row>
    <row r="5989" spans="1:15" ht="15">
      <c r="A5989" s="284">
        <v>5985</v>
      </c>
      <c r="B5989" s="287"/>
      <c r="C5989" s="287"/>
      <c r="D5989" s="284" t="s">
        <v>1054</v>
      </c>
      <c r="E5989" s="287"/>
      <c r="F5989" s="285" t="s">
        <v>6110</v>
      </c>
      <c r="G5989" s="266" t="s">
        <v>121</v>
      </c>
      <c r="H5989" s="266">
        <f>IF(G5989="Traditional Stove",0.1,0.2)</f>
        <v>0.1</v>
      </c>
      <c r="I5989" s="266">
        <f>YEAR(J5989)</f>
        <v>2023</v>
      </c>
      <c r="J5989" s="267">
        <v>44986</v>
      </c>
      <c r="K5989" s="267">
        <f>J5989+1</f>
        <v>44987</v>
      </c>
      <c r="L5989" s="266">
        <f>IF(M5989&lt;=365,1,2)</f>
        <v>1</v>
      </c>
      <c r="M5989" s="266">
        <f>IF(K5989&lt;$C$1,$C$2-$C$1+1,$C$2-K5989+1)</f>
        <v>60</v>
      </c>
      <c r="N5989" s="268">
        <f>M5989/365</f>
        <v>0.16438356164383561</v>
      </c>
      <c r="O5989" s="269">
        <f>'Data and Parameter'!$E$4*'Data and Parameter'!$E$5*('Data and Parameter'!$E$6+'Data and Parameter'!$E$7)*'Data and Parameter'!$E$19*'Data and Parameter'!$E$14*'ER calculations'!N5989</f>
        <v>0.85113683810873764</v>
      </c>
    </row>
    <row r="5990" spans="1:15" ht="15">
      <c r="A5990" s="284">
        <v>5986</v>
      </c>
      <c r="B5990" s="287"/>
      <c r="C5990" s="287"/>
      <c r="D5990" s="284" t="s">
        <v>1054</v>
      </c>
      <c r="E5990" s="287"/>
      <c r="F5990" s="285" t="s">
        <v>6111</v>
      </c>
      <c r="G5990" s="266" t="s">
        <v>121</v>
      </c>
      <c r="H5990" s="266">
        <f>IF(G5990="Traditional Stove",0.1,0.2)</f>
        <v>0.1</v>
      </c>
      <c r="I5990" s="266">
        <f>YEAR(J5990)</f>
        <v>2023</v>
      </c>
      <c r="J5990" s="267">
        <v>44986</v>
      </c>
      <c r="K5990" s="267">
        <f>J5990+1</f>
        <v>44987</v>
      </c>
      <c r="L5990" s="266">
        <f>IF(M5990&lt;=365,1,2)</f>
        <v>1</v>
      </c>
      <c r="M5990" s="266">
        <f>IF(K5990&lt;$C$1,$C$2-$C$1+1,$C$2-K5990+1)</f>
        <v>60</v>
      </c>
      <c r="N5990" s="268">
        <f>M5990/365</f>
        <v>0.16438356164383561</v>
      </c>
      <c r="O5990" s="269">
        <f>'Data and Parameter'!$E$4*'Data and Parameter'!$E$5*('Data and Parameter'!$E$6+'Data and Parameter'!$E$7)*'Data and Parameter'!$E$19*'Data and Parameter'!$E$14*'ER calculations'!N5990</f>
        <v>0.85113683810873764</v>
      </c>
    </row>
    <row r="5991" spans="1:15" ht="15">
      <c r="A5991" s="284">
        <v>5987</v>
      </c>
      <c r="B5991" s="287"/>
      <c r="C5991" s="287"/>
      <c r="D5991" s="284" t="s">
        <v>1054</v>
      </c>
      <c r="E5991" s="287"/>
      <c r="F5991" s="285" t="s">
        <v>6112</v>
      </c>
      <c r="G5991" s="266" t="s">
        <v>121</v>
      </c>
      <c r="H5991" s="266">
        <f>IF(G5991="Traditional Stove",0.1,0.2)</f>
        <v>0.1</v>
      </c>
      <c r="I5991" s="266">
        <f>YEAR(J5991)</f>
        <v>2023</v>
      </c>
      <c r="J5991" s="267">
        <v>44994</v>
      </c>
      <c r="K5991" s="267">
        <f>J5991+1</f>
        <v>44995</v>
      </c>
      <c r="L5991" s="266">
        <f>IF(M5991&lt;=365,1,2)</f>
        <v>1</v>
      </c>
      <c r="M5991" s="266">
        <f>IF(K5991&lt;$C$1,$C$2-$C$1+1,$C$2-K5991+1)</f>
        <v>52</v>
      </c>
      <c r="N5991" s="268">
        <f>M5991/365</f>
        <v>0.14246575342465753</v>
      </c>
      <c r="O5991" s="269">
        <f>'Data and Parameter'!$E$4*'Data and Parameter'!$E$5*('Data and Parameter'!$E$6+'Data and Parameter'!$E$7)*'Data and Parameter'!$E$19*'Data and Parameter'!$E$14*'ER calculations'!N5991</f>
        <v>0.73765192636090593</v>
      </c>
    </row>
    <row r="5992" spans="1:15" ht="15">
      <c r="A5992" s="284">
        <v>5988</v>
      </c>
      <c r="B5992" s="287"/>
      <c r="C5992" s="287"/>
      <c r="D5992" s="284" t="s">
        <v>1054</v>
      </c>
      <c r="E5992" s="287"/>
      <c r="F5992" s="285" t="s">
        <v>6113</v>
      </c>
      <c r="G5992" s="266" t="s">
        <v>121</v>
      </c>
      <c r="H5992" s="266">
        <f>IF(G5992="Traditional Stove",0.1,0.2)</f>
        <v>0.1</v>
      </c>
      <c r="I5992" s="266">
        <f>YEAR(J5992)</f>
        <v>2023</v>
      </c>
      <c r="J5992" s="267">
        <v>44994</v>
      </c>
      <c r="K5992" s="267">
        <f>J5992+1</f>
        <v>44995</v>
      </c>
      <c r="L5992" s="266">
        <f>IF(M5992&lt;=365,1,2)</f>
        <v>1</v>
      </c>
      <c r="M5992" s="266">
        <f>IF(K5992&lt;$C$1,$C$2-$C$1+1,$C$2-K5992+1)</f>
        <v>52</v>
      </c>
      <c r="N5992" s="268">
        <f>M5992/365</f>
        <v>0.14246575342465753</v>
      </c>
      <c r="O5992" s="269">
        <f>'Data and Parameter'!$E$4*'Data and Parameter'!$E$5*('Data and Parameter'!$E$6+'Data and Parameter'!$E$7)*'Data and Parameter'!$E$19*'Data and Parameter'!$E$14*'ER calculations'!N5992</f>
        <v>0.73765192636090593</v>
      </c>
    </row>
    <row r="5993" spans="1:15" ht="15">
      <c r="A5993" s="284">
        <v>5989</v>
      </c>
      <c r="B5993" s="287"/>
      <c r="C5993" s="287"/>
      <c r="D5993" s="284" t="s">
        <v>1054</v>
      </c>
      <c r="E5993" s="287"/>
      <c r="F5993" s="285" t="s">
        <v>6114</v>
      </c>
      <c r="G5993" s="266" t="s">
        <v>121</v>
      </c>
      <c r="H5993" s="266">
        <f>IF(G5993="Traditional Stove",0.1,0.2)</f>
        <v>0.1</v>
      </c>
      <c r="I5993" s="266">
        <f>YEAR(J5993)</f>
        <v>2023</v>
      </c>
      <c r="J5993" s="267">
        <v>44994</v>
      </c>
      <c r="K5993" s="267">
        <f>J5993+1</f>
        <v>44995</v>
      </c>
      <c r="L5993" s="266">
        <f>IF(M5993&lt;=365,1,2)</f>
        <v>1</v>
      </c>
      <c r="M5993" s="266">
        <f>IF(K5993&lt;$C$1,$C$2-$C$1+1,$C$2-K5993+1)</f>
        <v>52</v>
      </c>
      <c r="N5993" s="268">
        <f>M5993/365</f>
        <v>0.14246575342465753</v>
      </c>
      <c r="O5993" s="269">
        <f>'Data and Parameter'!$E$4*'Data and Parameter'!$E$5*('Data and Parameter'!$E$6+'Data and Parameter'!$E$7)*'Data and Parameter'!$E$19*'Data and Parameter'!$E$14*'ER calculations'!N5993</f>
        <v>0.73765192636090593</v>
      </c>
    </row>
    <row r="5994" spans="1:15" ht="15">
      <c r="A5994" s="284">
        <v>5990</v>
      </c>
      <c r="B5994" s="287"/>
      <c r="C5994" s="287"/>
      <c r="D5994" s="284" t="s">
        <v>1054</v>
      </c>
      <c r="E5994" s="287"/>
      <c r="F5994" s="285" t="s">
        <v>6115</v>
      </c>
      <c r="G5994" s="266" t="s">
        <v>121</v>
      </c>
      <c r="H5994" s="266">
        <f>IF(G5994="Traditional Stove",0.1,0.2)</f>
        <v>0.1</v>
      </c>
      <c r="I5994" s="266">
        <f>YEAR(J5994)</f>
        <v>2023</v>
      </c>
      <c r="J5994" s="267">
        <v>44994</v>
      </c>
      <c r="K5994" s="267">
        <f>J5994+1</f>
        <v>44995</v>
      </c>
      <c r="L5994" s="266">
        <f>IF(M5994&lt;=365,1,2)</f>
        <v>1</v>
      </c>
      <c r="M5994" s="266">
        <f>IF(K5994&lt;$C$1,$C$2-$C$1+1,$C$2-K5994+1)</f>
        <v>52</v>
      </c>
      <c r="N5994" s="268">
        <f>M5994/365</f>
        <v>0.14246575342465753</v>
      </c>
      <c r="O5994" s="269">
        <f>'Data and Parameter'!$E$4*'Data and Parameter'!$E$5*('Data and Parameter'!$E$6+'Data and Parameter'!$E$7)*'Data and Parameter'!$E$19*'Data and Parameter'!$E$14*'ER calculations'!N5994</f>
        <v>0.73765192636090593</v>
      </c>
    </row>
    <row r="5995" spans="1:15" ht="15">
      <c r="A5995" s="284">
        <v>5991</v>
      </c>
      <c r="B5995" s="287"/>
      <c r="C5995" s="287"/>
      <c r="D5995" s="284" t="s">
        <v>1054</v>
      </c>
      <c r="E5995" s="287"/>
      <c r="F5995" s="285" t="s">
        <v>6116</v>
      </c>
      <c r="G5995" s="266" t="s">
        <v>121</v>
      </c>
      <c r="H5995" s="266">
        <f>IF(G5995="Traditional Stove",0.1,0.2)</f>
        <v>0.1</v>
      </c>
      <c r="I5995" s="266">
        <f>YEAR(J5995)</f>
        <v>2023</v>
      </c>
      <c r="J5995" s="267">
        <v>44994</v>
      </c>
      <c r="K5995" s="267">
        <f>J5995+1</f>
        <v>44995</v>
      </c>
      <c r="L5995" s="266">
        <f>IF(M5995&lt;=365,1,2)</f>
        <v>1</v>
      </c>
      <c r="M5995" s="266">
        <f>IF(K5995&lt;$C$1,$C$2-$C$1+1,$C$2-K5995+1)</f>
        <v>52</v>
      </c>
      <c r="N5995" s="268">
        <f>M5995/365</f>
        <v>0.14246575342465753</v>
      </c>
      <c r="O5995" s="269">
        <f>'Data and Parameter'!$E$4*'Data and Parameter'!$E$5*('Data and Parameter'!$E$6+'Data and Parameter'!$E$7)*'Data and Parameter'!$E$19*'Data and Parameter'!$E$14*'ER calculations'!N5995</f>
        <v>0.73765192636090593</v>
      </c>
    </row>
    <row r="5996" spans="1:15" ht="15">
      <c r="A5996" s="284">
        <v>5992</v>
      </c>
      <c r="B5996" s="287"/>
      <c r="C5996" s="287"/>
      <c r="D5996" s="284" t="s">
        <v>1376</v>
      </c>
      <c r="E5996" s="287"/>
      <c r="F5996" s="285" t="s">
        <v>6117</v>
      </c>
      <c r="G5996" s="266" t="s">
        <v>121</v>
      </c>
      <c r="H5996" s="266">
        <f>IF(G5996="Traditional Stove",0.1,0.2)</f>
        <v>0.1</v>
      </c>
      <c r="I5996" s="266">
        <f>YEAR(J5996)</f>
        <v>2023</v>
      </c>
      <c r="J5996" s="267">
        <v>44990</v>
      </c>
      <c r="K5996" s="267">
        <f>J5996+1</f>
        <v>44991</v>
      </c>
      <c r="L5996" s="266">
        <f>IF(M5996&lt;=365,1,2)</f>
        <v>1</v>
      </c>
      <c r="M5996" s="266">
        <f>IF(K5996&lt;$C$1,$C$2-$C$1+1,$C$2-K5996+1)</f>
        <v>56</v>
      </c>
      <c r="N5996" s="268">
        <f>M5996/365</f>
        <v>0.15342465753424658</v>
      </c>
      <c r="O5996" s="269">
        <f>'Data and Parameter'!$E$4*'Data and Parameter'!$E$5*('Data and Parameter'!$E$6+'Data and Parameter'!$E$7)*'Data and Parameter'!$E$19*'Data and Parameter'!$E$14*'ER calculations'!N5996</f>
        <v>0.79439438223482184</v>
      </c>
    </row>
    <row r="5997" spans="1:15" ht="15">
      <c r="A5997" s="284">
        <v>5993</v>
      </c>
      <c r="B5997" s="287"/>
      <c r="C5997" s="287"/>
      <c r="D5997" s="284" t="s">
        <v>1054</v>
      </c>
      <c r="E5997" s="287"/>
      <c r="F5997" s="285" t="s">
        <v>6118</v>
      </c>
      <c r="G5997" s="266" t="s">
        <v>121</v>
      </c>
      <c r="H5997" s="266">
        <f>IF(G5997="Traditional Stove",0.1,0.2)</f>
        <v>0.1</v>
      </c>
      <c r="I5997" s="266">
        <f>YEAR(J5997)</f>
        <v>2023</v>
      </c>
      <c r="J5997" s="267">
        <v>44994</v>
      </c>
      <c r="K5997" s="267">
        <f>J5997+1</f>
        <v>44995</v>
      </c>
      <c r="L5997" s="266">
        <f>IF(M5997&lt;=365,1,2)</f>
        <v>1</v>
      </c>
      <c r="M5997" s="266">
        <f>IF(K5997&lt;$C$1,$C$2-$C$1+1,$C$2-K5997+1)</f>
        <v>52</v>
      </c>
      <c r="N5997" s="268">
        <f>M5997/365</f>
        <v>0.14246575342465753</v>
      </c>
      <c r="O5997" s="269">
        <f>'Data and Parameter'!$E$4*'Data and Parameter'!$E$5*('Data and Parameter'!$E$6+'Data and Parameter'!$E$7)*'Data and Parameter'!$E$19*'Data and Parameter'!$E$14*'ER calculations'!N5997</f>
        <v>0.73765192636090593</v>
      </c>
    </row>
    <row r="5998" spans="1:15" ht="15">
      <c r="A5998" s="284">
        <v>5994</v>
      </c>
      <c r="B5998" s="287"/>
      <c r="C5998" s="287"/>
      <c r="D5998" s="284" t="s">
        <v>1376</v>
      </c>
      <c r="E5998" s="287"/>
      <c r="F5998" s="285" t="s">
        <v>6119</v>
      </c>
      <c r="G5998" s="266" t="s">
        <v>121</v>
      </c>
      <c r="H5998" s="266">
        <f>IF(G5998="Traditional Stove",0.1,0.2)</f>
        <v>0.1</v>
      </c>
      <c r="I5998" s="266">
        <f>YEAR(J5998)</f>
        <v>2023</v>
      </c>
      <c r="J5998" s="267">
        <v>44990</v>
      </c>
      <c r="K5998" s="267">
        <f>J5998+1</f>
        <v>44991</v>
      </c>
      <c r="L5998" s="266">
        <f>IF(M5998&lt;=365,1,2)</f>
        <v>1</v>
      </c>
      <c r="M5998" s="266">
        <f>IF(K5998&lt;$C$1,$C$2-$C$1+1,$C$2-K5998+1)</f>
        <v>56</v>
      </c>
      <c r="N5998" s="268">
        <f>M5998/365</f>
        <v>0.15342465753424658</v>
      </c>
      <c r="O5998" s="269">
        <f>'Data and Parameter'!$E$4*'Data and Parameter'!$E$5*('Data and Parameter'!$E$6+'Data and Parameter'!$E$7)*'Data and Parameter'!$E$19*'Data and Parameter'!$E$14*'ER calculations'!N5998</f>
        <v>0.79439438223482184</v>
      </c>
    </row>
    <row r="5999" spans="1:15" ht="15">
      <c r="A5999" s="284">
        <v>5995</v>
      </c>
      <c r="B5999" s="287"/>
      <c r="C5999" s="287"/>
      <c r="D5999" s="284" t="s">
        <v>1054</v>
      </c>
      <c r="E5999" s="287"/>
      <c r="F5999" s="285" t="s">
        <v>6120</v>
      </c>
      <c r="G5999" s="266" t="s">
        <v>121</v>
      </c>
      <c r="H5999" s="266">
        <f>IF(G5999="Traditional Stove",0.1,0.2)</f>
        <v>0.1</v>
      </c>
      <c r="I5999" s="266">
        <f>YEAR(J5999)</f>
        <v>2023</v>
      </c>
      <c r="J5999" s="267">
        <v>44994</v>
      </c>
      <c r="K5999" s="267">
        <f>J5999+1</f>
        <v>44995</v>
      </c>
      <c r="L5999" s="266">
        <f>IF(M5999&lt;=365,1,2)</f>
        <v>1</v>
      </c>
      <c r="M5999" s="266">
        <f>IF(K5999&lt;$C$1,$C$2-$C$1+1,$C$2-K5999+1)</f>
        <v>52</v>
      </c>
      <c r="N5999" s="268">
        <f>M5999/365</f>
        <v>0.14246575342465753</v>
      </c>
      <c r="O5999" s="269">
        <f>'Data and Parameter'!$E$4*'Data and Parameter'!$E$5*('Data and Parameter'!$E$6+'Data and Parameter'!$E$7)*'Data and Parameter'!$E$19*'Data and Parameter'!$E$14*'ER calculations'!N5999</f>
        <v>0.73765192636090593</v>
      </c>
    </row>
    <row r="6000" spans="1:15" ht="15">
      <c r="A6000" s="284">
        <v>5996</v>
      </c>
      <c r="B6000" s="287"/>
      <c r="C6000" s="287"/>
      <c r="D6000" s="284" t="s">
        <v>1054</v>
      </c>
      <c r="E6000" s="287"/>
      <c r="F6000" s="285" t="s">
        <v>6121</v>
      </c>
      <c r="G6000" s="266" t="s">
        <v>121</v>
      </c>
      <c r="H6000" s="266">
        <f>IF(G6000="Traditional Stove",0.1,0.2)</f>
        <v>0.1</v>
      </c>
      <c r="I6000" s="266">
        <f>YEAR(J6000)</f>
        <v>2023</v>
      </c>
      <c r="J6000" s="267">
        <v>44994</v>
      </c>
      <c r="K6000" s="267">
        <f>J6000+1</f>
        <v>44995</v>
      </c>
      <c r="L6000" s="266">
        <f>IF(M6000&lt;=365,1,2)</f>
        <v>1</v>
      </c>
      <c r="M6000" s="266">
        <f>IF(K6000&lt;$C$1,$C$2-$C$1+1,$C$2-K6000+1)</f>
        <v>52</v>
      </c>
      <c r="N6000" s="268">
        <f>M6000/365</f>
        <v>0.14246575342465753</v>
      </c>
      <c r="O6000" s="269">
        <f>'Data and Parameter'!$E$4*'Data and Parameter'!$E$5*('Data and Parameter'!$E$6+'Data and Parameter'!$E$7)*'Data and Parameter'!$E$19*'Data and Parameter'!$E$14*'ER calculations'!N6000</f>
        <v>0.73765192636090593</v>
      </c>
    </row>
    <row r="6001" spans="1:15" ht="15">
      <c r="A6001" s="284">
        <v>5997</v>
      </c>
      <c r="B6001" s="287"/>
      <c r="C6001" s="287"/>
      <c r="D6001" s="284" t="s">
        <v>1376</v>
      </c>
      <c r="E6001" s="287"/>
      <c r="F6001" s="285" t="s">
        <v>6122</v>
      </c>
      <c r="G6001" s="266" t="s">
        <v>121</v>
      </c>
      <c r="H6001" s="266">
        <f>IF(G6001="Traditional Stove",0.1,0.2)</f>
        <v>0.1</v>
      </c>
      <c r="I6001" s="266">
        <f>YEAR(J6001)</f>
        <v>2023</v>
      </c>
      <c r="J6001" s="267">
        <v>44990</v>
      </c>
      <c r="K6001" s="267">
        <f>J6001+1</f>
        <v>44991</v>
      </c>
      <c r="L6001" s="266">
        <f>IF(M6001&lt;=365,1,2)</f>
        <v>1</v>
      </c>
      <c r="M6001" s="266">
        <f>IF(K6001&lt;$C$1,$C$2-$C$1+1,$C$2-K6001+1)</f>
        <v>56</v>
      </c>
      <c r="N6001" s="268">
        <f>M6001/365</f>
        <v>0.15342465753424658</v>
      </c>
      <c r="O6001" s="269">
        <f>'Data and Parameter'!$E$4*'Data and Parameter'!$E$5*('Data and Parameter'!$E$6+'Data and Parameter'!$E$7)*'Data and Parameter'!$E$19*'Data and Parameter'!$E$14*'ER calculations'!N6001</f>
        <v>0.79439438223482184</v>
      </c>
    </row>
    <row r="6002" spans="1:15" ht="15">
      <c r="A6002" s="284">
        <v>5998</v>
      </c>
      <c r="B6002" s="287"/>
      <c r="C6002" s="287"/>
      <c r="D6002" s="284" t="s">
        <v>1054</v>
      </c>
      <c r="E6002" s="287"/>
      <c r="F6002" s="285" t="s">
        <v>6123</v>
      </c>
      <c r="G6002" s="266" t="s">
        <v>121</v>
      </c>
      <c r="H6002" s="266">
        <f>IF(G6002="Traditional Stove",0.1,0.2)</f>
        <v>0.1</v>
      </c>
      <c r="I6002" s="266">
        <f>YEAR(J6002)</f>
        <v>2023</v>
      </c>
      <c r="J6002" s="267">
        <v>44994</v>
      </c>
      <c r="K6002" s="267">
        <f>J6002+1</f>
        <v>44995</v>
      </c>
      <c r="L6002" s="266">
        <f>IF(M6002&lt;=365,1,2)</f>
        <v>1</v>
      </c>
      <c r="M6002" s="266">
        <f>IF(K6002&lt;$C$1,$C$2-$C$1+1,$C$2-K6002+1)</f>
        <v>52</v>
      </c>
      <c r="N6002" s="268">
        <f>M6002/365</f>
        <v>0.14246575342465753</v>
      </c>
      <c r="O6002" s="269">
        <f>'Data and Parameter'!$E$4*'Data and Parameter'!$E$5*('Data and Parameter'!$E$6+'Data and Parameter'!$E$7)*'Data and Parameter'!$E$19*'Data and Parameter'!$E$14*'ER calculations'!N6002</f>
        <v>0.73765192636090593</v>
      </c>
    </row>
    <row r="6003" spans="1:15" ht="15">
      <c r="A6003" s="284">
        <v>5999</v>
      </c>
      <c r="B6003" s="287"/>
      <c r="C6003" s="287"/>
      <c r="D6003" s="284" t="s">
        <v>1054</v>
      </c>
      <c r="E6003" s="287"/>
      <c r="F6003" s="285" t="s">
        <v>6124</v>
      </c>
      <c r="G6003" s="266" t="s">
        <v>121</v>
      </c>
      <c r="H6003" s="266">
        <f>IF(G6003="Traditional Stove",0.1,0.2)</f>
        <v>0.1</v>
      </c>
      <c r="I6003" s="266">
        <f>YEAR(J6003)</f>
        <v>2023</v>
      </c>
      <c r="J6003" s="267">
        <v>44994</v>
      </c>
      <c r="K6003" s="267">
        <f>J6003+1</f>
        <v>44995</v>
      </c>
      <c r="L6003" s="266">
        <f>IF(M6003&lt;=365,1,2)</f>
        <v>1</v>
      </c>
      <c r="M6003" s="266">
        <f>IF(K6003&lt;$C$1,$C$2-$C$1+1,$C$2-K6003+1)</f>
        <v>52</v>
      </c>
      <c r="N6003" s="268">
        <f>M6003/365</f>
        <v>0.14246575342465753</v>
      </c>
      <c r="O6003" s="269">
        <f>'Data and Parameter'!$E$4*'Data and Parameter'!$E$5*('Data and Parameter'!$E$6+'Data and Parameter'!$E$7)*'Data and Parameter'!$E$19*'Data and Parameter'!$E$14*'ER calculations'!N6003</f>
        <v>0.73765192636090593</v>
      </c>
    </row>
    <row r="6004" spans="1:15" ht="15">
      <c r="A6004" s="284">
        <v>6000</v>
      </c>
      <c r="B6004" s="287"/>
      <c r="C6004" s="287"/>
      <c r="D6004" s="284" t="s">
        <v>1054</v>
      </c>
      <c r="E6004" s="287"/>
      <c r="F6004" s="285" t="s">
        <v>6125</v>
      </c>
      <c r="G6004" s="266" t="s">
        <v>121</v>
      </c>
      <c r="H6004" s="266">
        <f>IF(G6004="Traditional Stove",0.1,0.2)</f>
        <v>0.1</v>
      </c>
      <c r="I6004" s="266">
        <f>YEAR(J6004)</f>
        <v>2023</v>
      </c>
      <c r="J6004" s="267">
        <v>44994</v>
      </c>
      <c r="K6004" s="267">
        <f>J6004+1</f>
        <v>44995</v>
      </c>
      <c r="L6004" s="266">
        <f>IF(M6004&lt;=365,1,2)</f>
        <v>1</v>
      </c>
      <c r="M6004" s="266">
        <f>IF(K6004&lt;$C$1,$C$2-$C$1+1,$C$2-K6004+1)</f>
        <v>52</v>
      </c>
      <c r="N6004" s="268">
        <f>M6004/365</f>
        <v>0.14246575342465753</v>
      </c>
      <c r="O6004" s="269">
        <f>'Data and Parameter'!$E$4*'Data and Parameter'!$E$5*('Data and Parameter'!$E$6+'Data and Parameter'!$E$7)*'Data and Parameter'!$E$19*'Data and Parameter'!$E$14*'ER calculations'!N6004</f>
        <v>0.73765192636090593</v>
      </c>
    </row>
    <row r="6005" spans="1:15" ht="15">
      <c r="A6005" s="284">
        <v>6001</v>
      </c>
      <c r="B6005" s="287"/>
      <c r="C6005" s="287"/>
      <c r="D6005" s="284" t="s">
        <v>119</v>
      </c>
      <c r="E6005" s="287"/>
      <c r="F6005" s="285" t="s">
        <v>6126</v>
      </c>
      <c r="G6005" s="266" t="s">
        <v>121</v>
      </c>
      <c r="H6005" s="266">
        <f>IF(G6005="Traditional Stove",0.1,0.2)</f>
        <v>0.1</v>
      </c>
      <c r="I6005" s="266">
        <f>YEAR(J6005)</f>
        <v>2023</v>
      </c>
      <c r="J6005" s="267">
        <v>44994</v>
      </c>
      <c r="K6005" s="267">
        <f>J6005+1</f>
        <v>44995</v>
      </c>
      <c r="L6005" s="266">
        <f>IF(M6005&lt;=365,1,2)</f>
        <v>1</v>
      </c>
      <c r="M6005" s="266">
        <f>IF(K6005&lt;$C$1,$C$2-$C$1+1,$C$2-K6005+1)</f>
        <v>52</v>
      </c>
      <c r="N6005" s="268">
        <f>M6005/365</f>
        <v>0.14246575342465753</v>
      </c>
      <c r="O6005" s="269">
        <f>'Data and Parameter'!$E$4*'Data and Parameter'!$E$5*('Data and Parameter'!$E$6+'Data and Parameter'!$E$7)*'Data and Parameter'!$E$19*'Data and Parameter'!$E$14*'ER calculations'!N6005</f>
        <v>0.73765192636090593</v>
      </c>
    </row>
    <row r="6006" spans="1:15" ht="15">
      <c r="A6006" s="284">
        <v>6002</v>
      </c>
      <c r="B6006" s="287"/>
      <c r="C6006" s="287"/>
      <c r="D6006" s="284" t="s">
        <v>1054</v>
      </c>
      <c r="E6006" s="287"/>
      <c r="F6006" s="285" t="s">
        <v>6127</v>
      </c>
      <c r="G6006" s="266" t="s">
        <v>121</v>
      </c>
      <c r="H6006" s="266">
        <f>IF(G6006="Traditional Stove",0.1,0.2)</f>
        <v>0.1</v>
      </c>
      <c r="I6006" s="266">
        <f>YEAR(J6006)</f>
        <v>2023</v>
      </c>
      <c r="J6006" s="267">
        <v>44994</v>
      </c>
      <c r="K6006" s="267">
        <f>J6006+1</f>
        <v>44995</v>
      </c>
      <c r="L6006" s="266">
        <f>IF(M6006&lt;=365,1,2)</f>
        <v>1</v>
      </c>
      <c r="M6006" s="266">
        <f>IF(K6006&lt;$C$1,$C$2-$C$1+1,$C$2-K6006+1)</f>
        <v>52</v>
      </c>
      <c r="N6006" s="268">
        <f>M6006/365</f>
        <v>0.14246575342465753</v>
      </c>
      <c r="O6006" s="269">
        <f>'Data and Parameter'!$E$4*'Data and Parameter'!$E$5*('Data and Parameter'!$E$6+'Data and Parameter'!$E$7)*'Data and Parameter'!$E$19*'Data and Parameter'!$E$14*'ER calculations'!N6006</f>
        <v>0.73765192636090593</v>
      </c>
    </row>
    <row r="6007" spans="1:15" ht="15">
      <c r="A6007" s="284">
        <v>6003</v>
      </c>
      <c r="B6007" s="287"/>
      <c r="C6007" s="287"/>
      <c r="D6007" s="284" t="s">
        <v>119</v>
      </c>
      <c r="E6007" s="287"/>
      <c r="F6007" s="285" t="s">
        <v>6128</v>
      </c>
      <c r="G6007" s="266" t="s">
        <v>121</v>
      </c>
      <c r="H6007" s="266">
        <f>IF(G6007="Traditional Stove",0.1,0.2)</f>
        <v>0.1</v>
      </c>
      <c r="I6007" s="266">
        <f>YEAR(J6007)</f>
        <v>2023</v>
      </c>
      <c r="J6007" s="267">
        <v>44994</v>
      </c>
      <c r="K6007" s="267">
        <f>J6007+1</f>
        <v>44995</v>
      </c>
      <c r="L6007" s="266">
        <f>IF(M6007&lt;=365,1,2)</f>
        <v>1</v>
      </c>
      <c r="M6007" s="266">
        <f>IF(K6007&lt;$C$1,$C$2-$C$1+1,$C$2-K6007+1)</f>
        <v>52</v>
      </c>
      <c r="N6007" s="268">
        <f>M6007/365</f>
        <v>0.14246575342465753</v>
      </c>
      <c r="O6007" s="269">
        <f>'Data and Parameter'!$E$4*'Data and Parameter'!$E$5*('Data and Parameter'!$E$6+'Data and Parameter'!$E$7)*'Data and Parameter'!$E$19*'Data and Parameter'!$E$14*'ER calculations'!N6007</f>
        <v>0.73765192636090593</v>
      </c>
    </row>
    <row r="6008" spans="1:15" ht="15">
      <c r="A6008" s="284">
        <v>6004</v>
      </c>
      <c r="B6008" s="287"/>
      <c r="C6008" s="287"/>
      <c r="D6008" s="284" t="s">
        <v>1054</v>
      </c>
      <c r="E6008" s="287"/>
      <c r="F6008" s="285" t="s">
        <v>6129</v>
      </c>
      <c r="G6008" s="266" t="s">
        <v>121</v>
      </c>
      <c r="H6008" s="266">
        <f>IF(G6008="Traditional Stove",0.1,0.2)</f>
        <v>0.1</v>
      </c>
      <c r="I6008" s="266">
        <f>YEAR(J6008)</f>
        <v>2023</v>
      </c>
      <c r="J6008" s="267">
        <v>44994</v>
      </c>
      <c r="K6008" s="267">
        <f>J6008+1</f>
        <v>44995</v>
      </c>
      <c r="L6008" s="266">
        <f>IF(M6008&lt;=365,1,2)</f>
        <v>1</v>
      </c>
      <c r="M6008" s="266">
        <f>IF(K6008&lt;$C$1,$C$2-$C$1+1,$C$2-K6008+1)</f>
        <v>52</v>
      </c>
      <c r="N6008" s="268">
        <f>M6008/365</f>
        <v>0.14246575342465753</v>
      </c>
      <c r="O6008" s="269">
        <f>'Data and Parameter'!$E$4*'Data and Parameter'!$E$5*('Data and Parameter'!$E$6+'Data and Parameter'!$E$7)*'Data and Parameter'!$E$19*'Data and Parameter'!$E$14*'ER calculations'!N6008</f>
        <v>0.73765192636090593</v>
      </c>
    </row>
    <row r="6009" spans="1:15" ht="15">
      <c r="A6009" s="284">
        <v>6005</v>
      </c>
      <c r="B6009" s="287"/>
      <c r="C6009" s="287"/>
      <c r="D6009" s="284" t="s">
        <v>119</v>
      </c>
      <c r="E6009" s="287"/>
      <c r="F6009" s="285" t="s">
        <v>6130</v>
      </c>
      <c r="G6009" s="266" t="s">
        <v>121</v>
      </c>
      <c r="H6009" s="266">
        <f>IF(G6009="Traditional Stove",0.1,0.2)</f>
        <v>0.1</v>
      </c>
      <c r="I6009" s="266">
        <f>YEAR(J6009)</f>
        <v>2023</v>
      </c>
      <c r="J6009" s="267">
        <v>44996</v>
      </c>
      <c r="K6009" s="267">
        <f>J6009+1</f>
        <v>44997</v>
      </c>
      <c r="L6009" s="266">
        <f>IF(M6009&lt;=365,1,2)</f>
        <v>1</v>
      </c>
      <c r="M6009" s="266">
        <f>IF(K6009&lt;$C$1,$C$2-$C$1+1,$C$2-K6009+1)</f>
        <v>50</v>
      </c>
      <c r="N6009" s="268">
        <f>M6009/365</f>
        <v>0.13698630136986301</v>
      </c>
      <c r="O6009" s="269">
        <f>'Data and Parameter'!$E$4*'Data and Parameter'!$E$5*('Data and Parameter'!$E$6+'Data and Parameter'!$E$7)*'Data and Parameter'!$E$19*'Data and Parameter'!$E$14*'ER calculations'!N6009</f>
        <v>0.70928069842394803</v>
      </c>
    </row>
    <row r="6010" spans="1:15" ht="15">
      <c r="A6010" s="284">
        <v>6006</v>
      </c>
      <c r="B6010" s="287"/>
      <c r="C6010" s="287"/>
      <c r="D6010" s="284" t="s">
        <v>1054</v>
      </c>
      <c r="E6010" s="287"/>
      <c r="F6010" s="285" t="s">
        <v>6131</v>
      </c>
      <c r="G6010" s="266" t="s">
        <v>121</v>
      </c>
      <c r="H6010" s="266">
        <f>IF(G6010="Traditional Stove",0.1,0.2)</f>
        <v>0.1</v>
      </c>
      <c r="I6010" s="266">
        <f>YEAR(J6010)</f>
        <v>2023</v>
      </c>
      <c r="J6010" s="267">
        <v>44994</v>
      </c>
      <c r="K6010" s="267">
        <f>J6010+1</f>
        <v>44995</v>
      </c>
      <c r="L6010" s="266">
        <f>IF(M6010&lt;=365,1,2)</f>
        <v>1</v>
      </c>
      <c r="M6010" s="266">
        <f>IF(K6010&lt;$C$1,$C$2-$C$1+1,$C$2-K6010+1)</f>
        <v>52</v>
      </c>
      <c r="N6010" s="268">
        <f>M6010/365</f>
        <v>0.14246575342465753</v>
      </c>
      <c r="O6010" s="269">
        <f>'Data and Parameter'!$E$4*'Data and Parameter'!$E$5*('Data and Parameter'!$E$6+'Data and Parameter'!$E$7)*'Data and Parameter'!$E$19*'Data and Parameter'!$E$14*'ER calculations'!N6010</f>
        <v>0.73765192636090593</v>
      </c>
    </row>
    <row r="6011" spans="1:15" ht="15">
      <c r="A6011" s="284">
        <v>6007</v>
      </c>
      <c r="B6011" s="287"/>
      <c r="C6011" s="287"/>
      <c r="D6011" s="284" t="s">
        <v>1054</v>
      </c>
      <c r="E6011" s="287"/>
      <c r="F6011" s="285" t="s">
        <v>6132</v>
      </c>
      <c r="G6011" s="266" t="s">
        <v>121</v>
      </c>
      <c r="H6011" s="266">
        <f>IF(G6011="Traditional Stove",0.1,0.2)</f>
        <v>0.1</v>
      </c>
      <c r="I6011" s="266">
        <f>YEAR(J6011)</f>
        <v>2023</v>
      </c>
      <c r="J6011" s="267">
        <v>44994</v>
      </c>
      <c r="K6011" s="267">
        <f>J6011+1</f>
        <v>44995</v>
      </c>
      <c r="L6011" s="266">
        <f>IF(M6011&lt;=365,1,2)</f>
        <v>1</v>
      </c>
      <c r="M6011" s="266">
        <f>IF(K6011&lt;$C$1,$C$2-$C$1+1,$C$2-K6011+1)</f>
        <v>52</v>
      </c>
      <c r="N6011" s="268">
        <f>M6011/365</f>
        <v>0.14246575342465753</v>
      </c>
      <c r="O6011" s="269">
        <f>'Data and Parameter'!$E$4*'Data and Parameter'!$E$5*('Data and Parameter'!$E$6+'Data and Parameter'!$E$7)*'Data and Parameter'!$E$19*'Data and Parameter'!$E$14*'ER calculations'!N6011</f>
        <v>0.73765192636090593</v>
      </c>
    </row>
    <row r="6012" spans="1:15" ht="15">
      <c r="A6012" s="284">
        <v>6008</v>
      </c>
      <c r="B6012" s="287"/>
      <c r="C6012" s="287"/>
      <c r="D6012" s="284" t="s">
        <v>1054</v>
      </c>
      <c r="E6012" s="287"/>
      <c r="F6012" s="285" t="s">
        <v>6133</v>
      </c>
      <c r="G6012" s="266" t="s">
        <v>121</v>
      </c>
      <c r="H6012" s="266">
        <f>IF(G6012="Traditional Stove",0.1,0.2)</f>
        <v>0.1</v>
      </c>
      <c r="I6012" s="266">
        <f>YEAR(J6012)</f>
        <v>2023</v>
      </c>
      <c r="J6012" s="267">
        <v>44994</v>
      </c>
      <c r="K6012" s="267">
        <f>J6012+1</f>
        <v>44995</v>
      </c>
      <c r="L6012" s="266">
        <f>IF(M6012&lt;=365,1,2)</f>
        <v>1</v>
      </c>
      <c r="M6012" s="266">
        <f>IF(K6012&lt;$C$1,$C$2-$C$1+1,$C$2-K6012+1)</f>
        <v>52</v>
      </c>
      <c r="N6012" s="268">
        <f>M6012/365</f>
        <v>0.14246575342465753</v>
      </c>
      <c r="O6012" s="269">
        <f>'Data and Parameter'!$E$4*'Data and Parameter'!$E$5*('Data and Parameter'!$E$6+'Data and Parameter'!$E$7)*'Data and Parameter'!$E$19*'Data and Parameter'!$E$14*'ER calculations'!N6012</f>
        <v>0.73765192636090593</v>
      </c>
    </row>
    <row r="6013" spans="1:15" ht="15">
      <c r="A6013" s="284">
        <v>6009</v>
      </c>
      <c r="B6013" s="287"/>
      <c r="C6013" s="287"/>
      <c r="D6013" s="284" t="s">
        <v>119</v>
      </c>
      <c r="E6013" s="287"/>
      <c r="F6013" s="285" t="s">
        <v>6134</v>
      </c>
      <c r="G6013" s="266" t="s">
        <v>121</v>
      </c>
      <c r="H6013" s="266">
        <f>IF(G6013="Traditional Stove",0.1,0.2)</f>
        <v>0.1</v>
      </c>
      <c r="I6013" s="266">
        <f>YEAR(J6013)</f>
        <v>2023</v>
      </c>
      <c r="J6013" s="267">
        <v>44986</v>
      </c>
      <c r="K6013" s="267">
        <f>J6013+1</f>
        <v>44987</v>
      </c>
      <c r="L6013" s="266">
        <f>IF(M6013&lt;=365,1,2)</f>
        <v>1</v>
      </c>
      <c r="M6013" s="266">
        <f>IF(K6013&lt;$C$1,$C$2-$C$1+1,$C$2-K6013+1)</f>
        <v>60</v>
      </c>
      <c r="N6013" s="268">
        <f>M6013/365</f>
        <v>0.16438356164383561</v>
      </c>
      <c r="O6013" s="269">
        <f>'Data and Parameter'!$E$4*'Data and Parameter'!$E$5*('Data and Parameter'!$E$6+'Data and Parameter'!$E$7)*'Data and Parameter'!$E$19*'Data and Parameter'!$E$14*'ER calculations'!N6013</f>
        <v>0.85113683810873764</v>
      </c>
    </row>
    <row r="6014" spans="1:15" ht="15">
      <c r="A6014" s="284">
        <v>6010</v>
      </c>
      <c r="B6014" s="287"/>
      <c r="C6014" s="287"/>
      <c r="D6014" s="284" t="s">
        <v>119</v>
      </c>
      <c r="E6014" s="287"/>
      <c r="F6014" s="285" t="s">
        <v>6135</v>
      </c>
      <c r="G6014" s="266" t="s">
        <v>121</v>
      </c>
      <c r="H6014" s="266">
        <f>IF(G6014="Traditional Stove",0.1,0.2)</f>
        <v>0.1</v>
      </c>
      <c r="I6014" s="266">
        <f>YEAR(J6014)</f>
        <v>2023</v>
      </c>
      <c r="J6014" s="267">
        <v>44986</v>
      </c>
      <c r="K6014" s="267">
        <f>J6014+1</f>
        <v>44987</v>
      </c>
      <c r="L6014" s="266">
        <f>IF(M6014&lt;=365,1,2)</f>
        <v>1</v>
      </c>
      <c r="M6014" s="266">
        <f>IF(K6014&lt;$C$1,$C$2-$C$1+1,$C$2-K6014+1)</f>
        <v>60</v>
      </c>
      <c r="N6014" s="268">
        <f>M6014/365</f>
        <v>0.16438356164383561</v>
      </c>
      <c r="O6014" s="269">
        <f>'Data and Parameter'!$E$4*'Data and Parameter'!$E$5*('Data and Parameter'!$E$6+'Data and Parameter'!$E$7)*'Data and Parameter'!$E$19*'Data and Parameter'!$E$14*'ER calculations'!N6014</f>
        <v>0.85113683810873764</v>
      </c>
    </row>
    <row r="6015" spans="1:15" ht="15">
      <c r="A6015" s="284">
        <v>6011</v>
      </c>
      <c r="B6015" s="287"/>
      <c r="C6015" s="287"/>
      <c r="D6015" s="284" t="s">
        <v>119</v>
      </c>
      <c r="E6015" s="287"/>
      <c r="F6015" s="285" t="s">
        <v>6136</v>
      </c>
      <c r="G6015" s="266" t="s">
        <v>121</v>
      </c>
      <c r="H6015" s="266">
        <f>IF(G6015="Traditional Stove",0.1,0.2)</f>
        <v>0.1</v>
      </c>
      <c r="I6015" s="266">
        <f>YEAR(J6015)</f>
        <v>2023</v>
      </c>
      <c r="J6015" s="267">
        <v>44987</v>
      </c>
      <c r="K6015" s="267">
        <f>J6015+1</f>
        <v>44988</v>
      </c>
      <c r="L6015" s="266">
        <f>IF(M6015&lt;=365,1,2)</f>
        <v>1</v>
      </c>
      <c r="M6015" s="266">
        <f>IF(K6015&lt;$C$1,$C$2-$C$1+1,$C$2-K6015+1)</f>
        <v>59</v>
      </c>
      <c r="N6015" s="268">
        <f>M6015/365</f>
        <v>0.16164383561643836</v>
      </c>
      <c r="O6015" s="269">
        <f>'Data and Parameter'!$E$4*'Data and Parameter'!$E$5*('Data and Parameter'!$E$6+'Data and Parameter'!$E$7)*'Data and Parameter'!$E$19*'Data and Parameter'!$E$14*'ER calculations'!N6015</f>
        <v>0.83695122414025869</v>
      </c>
    </row>
    <row r="6016" spans="1:15" ht="15">
      <c r="A6016" s="284">
        <v>6012</v>
      </c>
      <c r="B6016" s="287"/>
      <c r="C6016" s="287"/>
      <c r="D6016" s="284" t="s">
        <v>119</v>
      </c>
      <c r="E6016" s="287"/>
      <c r="F6016" s="285" t="s">
        <v>6137</v>
      </c>
      <c r="G6016" s="266" t="s">
        <v>121</v>
      </c>
      <c r="H6016" s="266">
        <f>IF(G6016="Traditional Stove",0.1,0.2)</f>
        <v>0.1</v>
      </c>
      <c r="I6016" s="266">
        <f>YEAR(J6016)</f>
        <v>2023</v>
      </c>
      <c r="J6016" s="267">
        <v>44986</v>
      </c>
      <c r="K6016" s="267">
        <f>J6016+1</f>
        <v>44987</v>
      </c>
      <c r="L6016" s="266">
        <f>IF(M6016&lt;=365,1,2)</f>
        <v>1</v>
      </c>
      <c r="M6016" s="266">
        <f>IF(K6016&lt;$C$1,$C$2-$C$1+1,$C$2-K6016+1)</f>
        <v>60</v>
      </c>
      <c r="N6016" s="268">
        <f>M6016/365</f>
        <v>0.16438356164383561</v>
      </c>
      <c r="O6016" s="269">
        <f>'Data and Parameter'!$E$4*'Data and Parameter'!$E$5*('Data and Parameter'!$E$6+'Data and Parameter'!$E$7)*'Data and Parameter'!$E$19*'Data and Parameter'!$E$14*'ER calculations'!N6016</f>
        <v>0.85113683810873764</v>
      </c>
    </row>
    <row r="6017" spans="1:15" ht="15">
      <c r="A6017" s="284">
        <v>6013</v>
      </c>
      <c r="B6017" s="287"/>
      <c r="C6017" s="287"/>
      <c r="D6017" s="284" t="s">
        <v>119</v>
      </c>
      <c r="E6017" s="287"/>
      <c r="F6017" s="285" t="s">
        <v>6138</v>
      </c>
      <c r="G6017" s="266" t="s">
        <v>121</v>
      </c>
      <c r="H6017" s="266">
        <f>IF(G6017="Traditional Stove",0.1,0.2)</f>
        <v>0.1</v>
      </c>
      <c r="I6017" s="266">
        <f>YEAR(J6017)</f>
        <v>2023</v>
      </c>
      <c r="J6017" s="267">
        <v>44986</v>
      </c>
      <c r="K6017" s="267">
        <f>J6017+1</f>
        <v>44987</v>
      </c>
      <c r="L6017" s="266">
        <f>IF(M6017&lt;=365,1,2)</f>
        <v>1</v>
      </c>
      <c r="M6017" s="266">
        <f>IF(K6017&lt;$C$1,$C$2-$C$1+1,$C$2-K6017+1)</f>
        <v>60</v>
      </c>
      <c r="N6017" s="268">
        <f>M6017/365</f>
        <v>0.16438356164383561</v>
      </c>
      <c r="O6017" s="269">
        <f>'Data and Parameter'!$E$4*'Data and Parameter'!$E$5*('Data and Parameter'!$E$6+'Data and Parameter'!$E$7)*'Data and Parameter'!$E$19*'Data and Parameter'!$E$14*'ER calculations'!N6017</f>
        <v>0.85113683810873764</v>
      </c>
    </row>
    <row r="6018" spans="1:15" ht="15">
      <c r="A6018" s="284">
        <v>6014</v>
      </c>
      <c r="B6018" s="287"/>
      <c r="C6018" s="287"/>
      <c r="D6018" s="284" t="s">
        <v>1054</v>
      </c>
      <c r="E6018" s="287"/>
      <c r="F6018" s="285" t="s">
        <v>6139</v>
      </c>
      <c r="G6018" s="266" t="s">
        <v>121</v>
      </c>
      <c r="H6018" s="266">
        <f>IF(G6018="Traditional Stove",0.1,0.2)</f>
        <v>0.1</v>
      </c>
      <c r="I6018" s="266">
        <f>YEAR(J6018)</f>
        <v>2023</v>
      </c>
      <c r="J6018" s="267">
        <v>44994</v>
      </c>
      <c r="K6018" s="267">
        <f>J6018+1</f>
        <v>44995</v>
      </c>
      <c r="L6018" s="266">
        <f>IF(M6018&lt;=365,1,2)</f>
        <v>1</v>
      </c>
      <c r="M6018" s="266">
        <f>IF(K6018&lt;$C$1,$C$2-$C$1+1,$C$2-K6018+1)</f>
        <v>52</v>
      </c>
      <c r="N6018" s="268">
        <f>M6018/365</f>
        <v>0.14246575342465753</v>
      </c>
      <c r="O6018" s="269">
        <f>'Data and Parameter'!$E$4*'Data and Parameter'!$E$5*('Data and Parameter'!$E$6+'Data and Parameter'!$E$7)*'Data and Parameter'!$E$19*'Data and Parameter'!$E$14*'ER calculations'!N6018</f>
        <v>0.73765192636090593</v>
      </c>
    </row>
    <row r="6019" spans="1:15" ht="15">
      <c r="A6019" s="284">
        <v>6015</v>
      </c>
      <c r="B6019" s="287"/>
      <c r="C6019" s="287"/>
      <c r="D6019" s="284" t="s">
        <v>1054</v>
      </c>
      <c r="E6019" s="287"/>
      <c r="F6019" s="285" t="s">
        <v>6140</v>
      </c>
      <c r="G6019" s="266" t="s">
        <v>121</v>
      </c>
      <c r="H6019" s="266">
        <f>IF(G6019="Traditional Stove",0.1,0.2)</f>
        <v>0.1</v>
      </c>
      <c r="I6019" s="266">
        <f>YEAR(J6019)</f>
        <v>2023</v>
      </c>
      <c r="J6019" s="267">
        <v>44994</v>
      </c>
      <c r="K6019" s="267">
        <f>J6019+1</f>
        <v>44995</v>
      </c>
      <c r="L6019" s="266">
        <f>IF(M6019&lt;=365,1,2)</f>
        <v>1</v>
      </c>
      <c r="M6019" s="266">
        <f>IF(K6019&lt;$C$1,$C$2-$C$1+1,$C$2-K6019+1)</f>
        <v>52</v>
      </c>
      <c r="N6019" s="268">
        <f>M6019/365</f>
        <v>0.14246575342465753</v>
      </c>
      <c r="O6019" s="269">
        <f>'Data and Parameter'!$E$4*'Data and Parameter'!$E$5*('Data and Parameter'!$E$6+'Data and Parameter'!$E$7)*'Data and Parameter'!$E$19*'Data and Parameter'!$E$14*'ER calculations'!N6019</f>
        <v>0.73765192636090593</v>
      </c>
    </row>
    <row r="6020" spans="1:15" ht="15">
      <c r="A6020" s="284">
        <v>6016</v>
      </c>
      <c r="B6020" s="287"/>
      <c r="C6020" s="287"/>
      <c r="D6020" s="284" t="s">
        <v>1054</v>
      </c>
      <c r="E6020" s="287"/>
      <c r="F6020" s="285" t="s">
        <v>6141</v>
      </c>
      <c r="G6020" s="266" t="s">
        <v>121</v>
      </c>
      <c r="H6020" s="266">
        <f>IF(G6020="Traditional Stove",0.1,0.2)</f>
        <v>0.1</v>
      </c>
      <c r="I6020" s="266">
        <f>YEAR(J6020)</f>
        <v>2023</v>
      </c>
      <c r="J6020" s="267">
        <v>44994</v>
      </c>
      <c r="K6020" s="267">
        <f>J6020+1</f>
        <v>44995</v>
      </c>
      <c r="L6020" s="266">
        <f>IF(M6020&lt;=365,1,2)</f>
        <v>1</v>
      </c>
      <c r="M6020" s="266">
        <f>IF(K6020&lt;$C$1,$C$2-$C$1+1,$C$2-K6020+1)</f>
        <v>52</v>
      </c>
      <c r="N6020" s="268">
        <f>M6020/365</f>
        <v>0.14246575342465753</v>
      </c>
      <c r="O6020" s="269">
        <f>'Data and Parameter'!$E$4*'Data and Parameter'!$E$5*('Data and Parameter'!$E$6+'Data and Parameter'!$E$7)*'Data and Parameter'!$E$19*'Data and Parameter'!$E$14*'ER calculations'!N6020</f>
        <v>0.73765192636090593</v>
      </c>
    </row>
    <row r="6021" spans="1:15" ht="15">
      <c r="A6021" s="284">
        <v>6017</v>
      </c>
      <c r="B6021" s="287"/>
      <c r="C6021" s="287"/>
      <c r="D6021" s="284" t="s">
        <v>1054</v>
      </c>
      <c r="E6021" s="287"/>
      <c r="F6021" s="285" t="s">
        <v>6142</v>
      </c>
      <c r="G6021" s="266" t="s">
        <v>121</v>
      </c>
      <c r="H6021" s="266">
        <f>IF(G6021="Traditional Stove",0.1,0.2)</f>
        <v>0.1</v>
      </c>
      <c r="I6021" s="266">
        <f>YEAR(J6021)</f>
        <v>2023</v>
      </c>
      <c r="J6021" s="267">
        <v>44994</v>
      </c>
      <c r="K6021" s="267">
        <f>J6021+1</f>
        <v>44995</v>
      </c>
      <c r="L6021" s="266">
        <f>IF(M6021&lt;=365,1,2)</f>
        <v>1</v>
      </c>
      <c r="M6021" s="266">
        <f>IF(K6021&lt;$C$1,$C$2-$C$1+1,$C$2-K6021+1)</f>
        <v>52</v>
      </c>
      <c r="N6021" s="268">
        <f>M6021/365</f>
        <v>0.14246575342465753</v>
      </c>
      <c r="O6021" s="269">
        <f>'Data and Parameter'!$E$4*'Data and Parameter'!$E$5*('Data and Parameter'!$E$6+'Data and Parameter'!$E$7)*'Data and Parameter'!$E$19*'Data and Parameter'!$E$14*'ER calculations'!N6021</f>
        <v>0.73765192636090593</v>
      </c>
    </row>
    <row r="6022" spans="1:15" ht="15">
      <c r="A6022" s="284">
        <v>6018</v>
      </c>
      <c r="B6022" s="287"/>
      <c r="C6022" s="287"/>
      <c r="D6022" s="284" t="s">
        <v>1054</v>
      </c>
      <c r="E6022" s="287"/>
      <c r="F6022" s="285" t="s">
        <v>6143</v>
      </c>
      <c r="G6022" s="266" t="s">
        <v>121</v>
      </c>
      <c r="H6022" s="266">
        <f>IF(G6022="Traditional Stove",0.1,0.2)</f>
        <v>0.1</v>
      </c>
      <c r="I6022" s="266">
        <f>YEAR(J6022)</f>
        <v>2023</v>
      </c>
      <c r="J6022" s="267">
        <v>44994</v>
      </c>
      <c r="K6022" s="267">
        <f>J6022+1</f>
        <v>44995</v>
      </c>
      <c r="L6022" s="266">
        <f>IF(M6022&lt;=365,1,2)</f>
        <v>1</v>
      </c>
      <c r="M6022" s="266">
        <f>IF(K6022&lt;$C$1,$C$2-$C$1+1,$C$2-K6022+1)</f>
        <v>52</v>
      </c>
      <c r="N6022" s="268">
        <f>M6022/365</f>
        <v>0.14246575342465753</v>
      </c>
      <c r="O6022" s="269">
        <f>'Data and Parameter'!$E$4*'Data and Parameter'!$E$5*('Data and Parameter'!$E$6+'Data and Parameter'!$E$7)*'Data and Parameter'!$E$19*'Data and Parameter'!$E$14*'ER calculations'!N6022</f>
        <v>0.73765192636090593</v>
      </c>
    </row>
    <row r="6023" spans="1:15" ht="15">
      <c r="A6023" s="284">
        <v>6019</v>
      </c>
      <c r="B6023" s="287"/>
      <c r="C6023" s="287"/>
      <c r="D6023" s="284" t="s">
        <v>1376</v>
      </c>
      <c r="E6023" s="287"/>
      <c r="F6023" s="285" t="s">
        <v>6144</v>
      </c>
      <c r="G6023" s="266" t="s">
        <v>121</v>
      </c>
      <c r="H6023" s="266">
        <f>IF(G6023="Traditional Stove",0.1,0.2)</f>
        <v>0.1</v>
      </c>
      <c r="I6023" s="266">
        <f>YEAR(J6023)</f>
        <v>2023</v>
      </c>
      <c r="J6023" s="267">
        <v>44990</v>
      </c>
      <c r="K6023" s="267">
        <f>J6023+1</f>
        <v>44991</v>
      </c>
      <c r="L6023" s="266">
        <f>IF(M6023&lt;=365,1,2)</f>
        <v>1</v>
      </c>
      <c r="M6023" s="266">
        <f>IF(K6023&lt;$C$1,$C$2-$C$1+1,$C$2-K6023+1)</f>
        <v>56</v>
      </c>
      <c r="N6023" s="268">
        <f>M6023/365</f>
        <v>0.15342465753424658</v>
      </c>
      <c r="O6023" s="269">
        <f>'Data and Parameter'!$E$4*'Data and Parameter'!$E$5*('Data and Parameter'!$E$6+'Data and Parameter'!$E$7)*'Data and Parameter'!$E$19*'Data and Parameter'!$E$14*'ER calculations'!N6023</f>
        <v>0.79439438223482184</v>
      </c>
    </row>
    <row r="6024" spans="1:15" ht="15">
      <c r="A6024" s="284">
        <v>6020</v>
      </c>
      <c r="B6024" s="287"/>
      <c r="C6024" s="287"/>
      <c r="D6024" s="284" t="s">
        <v>1054</v>
      </c>
      <c r="E6024" s="287"/>
      <c r="F6024" s="285" t="s">
        <v>6145</v>
      </c>
      <c r="G6024" s="266" t="s">
        <v>121</v>
      </c>
      <c r="H6024" s="266">
        <f>IF(G6024="Traditional Stove",0.1,0.2)</f>
        <v>0.1</v>
      </c>
      <c r="I6024" s="266">
        <f>YEAR(J6024)</f>
        <v>2023</v>
      </c>
      <c r="J6024" s="267">
        <v>44994</v>
      </c>
      <c r="K6024" s="267">
        <f>J6024+1</f>
        <v>44995</v>
      </c>
      <c r="L6024" s="266">
        <f>IF(M6024&lt;=365,1,2)</f>
        <v>1</v>
      </c>
      <c r="M6024" s="266">
        <f>IF(K6024&lt;$C$1,$C$2-$C$1+1,$C$2-K6024+1)</f>
        <v>52</v>
      </c>
      <c r="N6024" s="268">
        <f>M6024/365</f>
        <v>0.14246575342465753</v>
      </c>
      <c r="O6024" s="269">
        <f>'Data and Parameter'!$E$4*'Data and Parameter'!$E$5*('Data and Parameter'!$E$6+'Data and Parameter'!$E$7)*'Data and Parameter'!$E$19*'Data and Parameter'!$E$14*'ER calculations'!N6024</f>
        <v>0.73765192636090593</v>
      </c>
    </row>
    <row r="6025" spans="1:15" ht="15">
      <c r="A6025" s="284">
        <v>6021</v>
      </c>
      <c r="B6025" s="287"/>
      <c r="C6025" s="287"/>
      <c r="D6025" s="284" t="s">
        <v>1376</v>
      </c>
      <c r="E6025" s="287"/>
      <c r="F6025" s="285" t="s">
        <v>6146</v>
      </c>
      <c r="G6025" s="266" t="s">
        <v>121</v>
      </c>
      <c r="H6025" s="266">
        <f>IF(G6025="Traditional Stove",0.1,0.2)</f>
        <v>0.1</v>
      </c>
      <c r="I6025" s="266">
        <f>YEAR(J6025)</f>
        <v>2023</v>
      </c>
      <c r="J6025" s="267">
        <v>44990</v>
      </c>
      <c r="K6025" s="267">
        <f>J6025+1</f>
        <v>44991</v>
      </c>
      <c r="L6025" s="266">
        <f>IF(M6025&lt;=365,1,2)</f>
        <v>1</v>
      </c>
      <c r="M6025" s="266">
        <f>IF(K6025&lt;$C$1,$C$2-$C$1+1,$C$2-K6025+1)</f>
        <v>56</v>
      </c>
      <c r="N6025" s="268">
        <f>M6025/365</f>
        <v>0.15342465753424658</v>
      </c>
      <c r="O6025" s="269">
        <f>'Data and Parameter'!$E$4*'Data and Parameter'!$E$5*('Data and Parameter'!$E$6+'Data and Parameter'!$E$7)*'Data and Parameter'!$E$19*'Data and Parameter'!$E$14*'ER calculations'!N6025</f>
        <v>0.79439438223482184</v>
      </c>
    </row>
    <row r="6026" spans="1:15" ht="15">
      <c r="A6026" s="284">
        <v>6022</v>
      </c>
      <c r="B6026" s="287"/>
      <c r="C6026" s="287"/>
      <c r="D6026" s="284" t="s">
        <v>1376</v>
      </c>
      <c r="E6026" s="287"/>
      <c r="F6026" s="285" t="s">
        <v>6147</v>
      </c>
      <c r="G6026" s="266" t="s">
        <v>121</v>
      </c>
      <c r="H6026" s="266">
        <f>IF(G6026="Traditional Stove",0.1,0.2)</f>
        <v>0.1</v>
      </c>
      <c r="I6026" s="266">
        <f>YEAR(J6026)</f>
        <v>2023</v>
      </c>
      <c r="J6026" s="267">
        <v>44990</v>
      </c>
      <c r="K6026" s="267">
        <f>J6026+1</f>
        <v>44991</v>
      </c>
      <c r="L6026" s="266">
        <f>IF(M6026&lt;=365,1,2)</f>
        <v>1</v>
      </c>
      <c r="M6026" s="266">
        <f>IF(K6026&lt;$C$1,$C$2-$C$1+1,$C$2-K6026+1)</f>
        <v>56</v>
      </c>
      <c r="N6026" s="268">
        <f>M6026/365</f>
        <v>0.15342465753424658</v>
      </c>
      <c r="O6026" s="269">
        <f>'Data and Parameter'!$E$4*'Data and Parameter'!$E$5*('Data and Parameter'!$E$6+'Data and Parameter'!$E$7)*'Data and Parameter'!$E$19*'Data and Parameter'!$E$14*'ER calculations'!N6026</f>
        <v>0.79439438223482184</v>
      </c>
    </row>
    <row r="6027" spans="1:15" ht="15">
      <c r="A6027" s="284">
        <v>6023</v>
      </c>
      <c r="B6027" s="287"/>
      <c r="C6027" s="287"/>
      <c r="D6027" s="284" t="s">
        <v>119</v>
      </c>
      <c r="E6027" s="287"/>
      <c r="F6027" s="285" t="s">
        <v>6148</v>
      </c>
      <c r="G6027" s="266" t="s">
        <v>121</v>
      </c>
      <c r="H6027" s="266">
        <f>IF(G6027="Traditional Stove",0.1,0.2)</f>
        <v>0.1</v>
      </c>
      <c r="I6027" s="266">
        <f>YEAR(J6027)</f>
        <v>2023</v>
      </c>
      <c r="J6027" s="267">
        <v>44968</v>
      </c>
      <c r="K6027" s="267">
        <f>J6027+1</f>
        <v>44969</v>
      </c>
      <c r="L6027" s="266">
        <f>IF(M6027&lt;=365,1,2)</f>
        <v>1</v>
      </c>
      <c r="M6027" s="266">
        <f>IF(K6027&lt;$C$1,$C$2-$C$1+1,$C$2-K6027+1)</f>
        <v>78</v>
      </c>
      <c r="N6027" s="268">
        <f>M6027/365</f>
        <v>0.21369863013698631</v>
      </c>
      <c r="O6027" s="269">
        <f>'Data and Parameter'!$E$4*'Data and Parameter'!$E$5*('Data and Parameter'!$E$6+'Data and Parameter'!$E$7)*'Data and Parameter'!$E$19*'Data and Parameter'!$E$14*'ER calculations'!N6027</f>
        <v>1.1064778895413589</v>
      </c>
    </row>
    <row r="6028" spans="1:15" ht="15">
      <c r="A6028" s="284">
        <v>6024</v>
      </c>
      <c r="B6028" s="287"/>
      <c r="C6028" s="287"/>
      <c r="D6028" s="284" t="s">
        <v>1376</v>
      </c>
      <c r="E6028" s="287"/>
      <c r="F6028" s="285" t="s">
        <v>6149</v>
      </c>
      <c r="G6028" s="266" t="s">
        <v>121</v>
      </c>
      <c r="H6028" s="266">
        <f>IF(G6028="Traditional Stove",0.1,0.2)</f>
        <v>0.1</v>
      </c>
      <c r="I6028" s="266">
        <f>YEAR(J6028)</f>
        <v>2023</v>
      </c>
      <c r="J6028" s="267">
        <v>44990</v>
      </c>
      <c r="K6028" s="267">
        <f>J6028+1</f>
        <v>44991</v>
      </c>
      <c r="L6028" s="266">
        <f>IF(M6028&lt;=365,1,2)</f>
        <v>1</v>
      </c>
      <c r="M6028" s="266">
        <f>IF(K6028&lt;$C$1,$C$2-$C$1+1,$C$2-K6028+1)</f>
        <v>56</v>
      </c>
      <c r="N6028" s="268">
        <f>M6028/365</f>
        <v>0.15342465753424658</v>
      </c>
      <c r="O6028" s="269">
        <f>'Data and Parameter'!$E$4*'Data and Parameter'!$E$5*('Data and Parameter'!$E$6+'Data and Parameter'!$E$7)*'Data and Parameter'!$E$19*'Data and Parameter'!$E$14*'ER calculations'!N6028</f>
        <v>0.79439438223482184</v>
      </c>
    </row>
    <row r="6029" spans="1:15" ht="15">
      <c r="A6029" s="284">
        <v>6025</v>
      </c>
      <c r="B6029" s="287"/>
      <c r="C6029" s="287"/>
      <c r="D6029" s="284" t="s">
        <v>1376</v>
      </c>
      <c r="E6029" s="287"/>
      <c r="F6029" s="285" t="s">
        <v>6150</v>
      </c>
      <c r="G6029" s="266" t="s">
        <v>121</v>
      </c>
      <c r="H6029" s="266">
        <f>IF(G6029="Traditional Stove",0.1,0.2)</f>
        <v>0.1</v>
      </c>
      <c r="I6029" s="266">
        <f>YEAR(J6029)</f>
        <v>2023</v>
      </c>
      <c r="J6029" s="267">
        <v>44990</v>
      </c>
      <c r="K6029" s="267">
        <f>J6029+1</f>
        <v>44991</v>
      </c>
      <c r="L6029" s="266">
        <f>IF(M6029&lt;=365,1,2)</f>
        <v>1</v>
      </c>
      <c r="M6029" s="266">
        <f>IF(K6029&lt;$C$1,$C$2-$C$1+1,$C$2-K6029+1)</f>
        <v>56</v>
      </c>
      <c r="N6029" s="268">
        <f>M6029/365</f>
        <v>0.15342465753424658</v>
      </c>
      <c r="O6029" s="269">
        <f>'Data and Parameter'!$E$4*'Data and Parameter'!$E$5*('Data and Parameter'!$E$6+'Data and Parameter'!$E$7)*'Data and Parameter'!$E$19*'Data and Parameter'!$E$14*'ER calculations'!N6029</f>
        <v>0.79439438223482184</v>
      </c>
    </row>
    <row r="6030" spans="1:15" ht="15">
      <c r="A6030" s="284">
        <v>6026</v>
      </c>
      <c r="B6030" s="287"/>
      <c r="C6030" s="287"/>
      <c r="D6030" s="284" t="s">
        <v>1376</v>
      </c>
      <c r="E6030" s="287"/>
      <c r="F6030" s="285" t="s">
        <v>6151</v>
      </c>
      <c r="G6030" s="266" t="s">
        <v>121</v>
      </c>
      <c r="H6030" s="266">
        <f>IF(G6030="Traditional Stove",0.1,0.2)</f>
        <v>0.1</v>
      </c>
      <c r="I6030" s="266">
        <f>YEAR(J6030)</f>
        <v>2023</v>
      </c>
      <c r="J6030" s="267">
        <v>44990</v>
      </c>
      <c r="K6030" s="267">
        <f>J6030+1</f>
        <v>44991</v>
      </c>
      <c r="L6030" s="266">
        <f>IF(M6030&lt;=365,1,2)</f>
        <v>1</v>
      </c>
      <c r="M6030" s="266">
        <f>IF(K6030&lt;$C$1,$C$2-$C$1+1,$C$2-K6030+1)</f>
        <v>56</v>
      </c>
      <c r="N6030" s="268">
        <f>M6030/365</f>
        <v>0.15342465753424658</v>
      </c>
      <c r="O6030" s="269">
        <f>'Data and Parameter'!$E$4*'Data and Parameter'!$E$5*('Data and Parameter'!$E$6+'Data and Parameter'!$E$7)*'Data and Parameter'!$E$19*'Data and Parameter'!$E$14*'ER calculations'!N6030</f>
        <v>0.79439438223482184</v>
      </c>
    </row>
    <row r="6031" spans="1:15" ht="15">
      <c r="A6031" s="284">
        <v>6027</v>
      </c>
      <c r="B6031" s="287"/>
      <c r="C6031" s="287"/>
      <c r="D6031" s="284" t="s">
        <v>1054</v>
      </c>
      <c r="E6031" s="287"/>
      <c r="F6031" s="285" t="s">
        <v>6152</v>
      </c>
      <c r="G6031" s="266" t="s">
        <v>121</v>
      </c>
      <c r="H6031" s="266">
        <f>IF(G6031="Traditional Stove",0.1,0.2)</f>
        <v>0.1</v>
      </c>
      <c r="I6031" s="266">
        <f>YEAR(J6031)</f>
        <v>2023</v>
      </c>
      <c r="J6031" s="267">
        <v>44994</v>
      </c>
      <c r="K6031" s="267">
        <f>J6031+1</f>
        <v>44995</v>
      </c>
      <c r="L6031" s="266">
        <f>IF(M6031&lt;=365,1,2)</f>
        <v>1</v>
      </c>
      <c r="M6031" s="266">
        <f>IF(K6031&lt;$C$1,$C$2-$C$1+1,$C$2-K6031+1)</f>
        <v>52</v>
      </c>
      <c r="N6031" s="268">
        <f>M6031/365</f>
        <v>0.14246575342465753</v>
      </c>
      <c r="O6031" s="269">
        <f>'Data and Parameter'!$E$4*'Data and Parameter'!$E$5*('Data and Parameter'!$E$6+'Data and Parameter'!$E$7)*'Data and Parameter'!$E$19*'Data and Parameter'!$E$14*'ER calculations'!N6031</f>
        <v>0.73765192636090593</v>
      </c>
    </row>
    <row r="6032" spans="1:15" ht="15">
      <c r="A6032" s="284">
        <v>6028</v>
      </c>
      <c r="B6032" s="287"/>
      <c r="C6032" s="287"/>
      <c r="D6032" s="284" t="s">
        <v>1376</v>
      </c>
      <c r="E6032" s="287"/>
      <c r="F6032" s="285" t="s">
        <v>6153</v>
      </c>
      <c r="G6032" s="266" t="s">
        <v>121</v>
      </c>
      <c r="H6032" s="266">
        <f>IF(G6032="Traditional Stove",0.1,0.2)</f>
        <v>0.1</v>
      </c>
      <c r="I6032" s="266">
        <f>YEAR(J6032)</f>
        <v>2023</v>
      </c>
      <c r="J6032" s="267">
        <v>44990</v>
      </c>
      <c r="K6032" s="267">
        <f>J6032+1</f>
        <v>44991</v>
      </c>
      <c r="L6032" s="266">
        <f>IF(M6032&lt;=365,1,2)</f>
        <v>1</v>
      </c>
      <c r="M6032" s="266">
        <f>IF(K6032&lt;$C$1,$C$2-$C$1+1,$C$2-K6032+1)</f>
        <v>56</v>
      </c>
      <c r="N6032" s="268">
        <f>M6032/365</f>
        <v>0.15342465753424658</v>
      </c>
      <c r="O6032" s="269">
        <f>'Data and Parameter'!$E$4*'Data and Parameter'!$E$5*('Data and Parameter'!$E$6+'Data and Parameter'!$E$7)*'Data and Parameter'!$E$19*'Data and Parameter'!$E$14*'ER calculations'!N6032</f>
        <v>0.79439438223482184</v>
      </c>
    </row>
    <row r="6033" spans="1:15" ht="15">
      <c r="A6033" s="284">
        <v>6029</v>
      </c>
      <c r="B6033" s="287"/>
      <c r="C6033" s="287"/>
      <c r="D6033" s="284" t="s">
        <v>1054</v>
      </c>
      <c r="E6033" s="287"/>
      <c r="F6033" s="285" t="s">
        <v>6154</v>
      </c>
      <c r="G6033" s="266" t="s">
        <v>121</v>
      </c>
      <c r="H6033" s="266">
        <f>IF(G6033="Traditional Stove",0.1,0.2)</f>
        <v>0.1</v>
      </c>
      <c r="I6033" s="266">
        <f>YEAR(J6033)</f>
        <v>2023</v>
      </c>
      <c r="J6033" s="267">
        <v>44994</v>
      </c>
      <c r="K6033" s="267">
        <f>J6033+1</f>
        <v>44995</v>
      </c>
      <c r="L6033" s="266">
        <f>IF(M6033&lt;=365,1,2)</f>
        <v>1</v>
      </c>
      <c r="M6033" s="266">
        <f>IF(K6033&lt;$C$1,$C$2-$C$1+1,$C$2-K6033+1)</f>
        <v>52</v>
      </c>
      <c r="N6033" s="268">
        <f>M6033/365</f>
        <v>0.14246575342465753</v>
      </c>
      <c r="O6033" s="269">
        <f>'Data and Parameter'!$E$4*'Data and Parameter'!$E$5*('Data and Parameter'!$E$6+'Data and Parameter'!$E$7)*'Data and Parameter'!$E$19*'Data and Parameter'!$E$14*'ER calculations'!N6033</f>
        <v>0.73765192636090593</v>
      </c>
    </row>
    <row r="6034" spans="1:15" ht="15">
      <c r="A6034" s="284">
        <v>6030</v>
      </c>
      <c r="B6034" s="287"/>
      <c r="C6034" s="287"/>
      <c r="D6034" s="284" t="s">
        <v>119</v>
      </c>
      <c r="E6034" s="287"/>
      <c r="F6034" s="285" t="s">
        <v>6155</v>
      </c>
      <c r="G6034" s="266" t="s">
        <v>121</v>
      </c>
      <c r="H6034" s="266">
        <f>IF(G6034="Traditional Stove",0.1,0.2)</f>
        <v>0.1</v>
      </c>
      <c r="I6034" s="266">
        <f>YEAR(J6034)</f>
        <v>2023</v>
      </c>
      <c r="J6034" s="267">
        <v>44982</v>
      </c>
      <c r="K6034" s="267">
        <f>J6034+1</f>
        <v>44983</v>
      </c>
      <c r="L6034" s="266">
        <f>IF(M6034&lt;=365,1,2)</f>
        <v>1</v>
      </c>
      <c r="M6034" s="266">
        <f>IF(K6034&lt;$C$1,$C$2-$C$1+1,$C$2-K6034+1)</f>
        <v>64</v>
      </c>
      <c r="N6034" s="268">
        <f>M6034/365</f>
        <v>0.17534246575342466</v>
      </c>
      <c r="O6034" s="269">
        <f>'Data and Parameter'!$E$4*'Data and Parameter'!$E$5*('Data and Parameter'!$E$6+'Data and Parameter'!$E$7)*'Data and Parameter'!$E$19*'Data and Parameter'!$E$14*'ER calculations'!N6034</f>
        <v>0.90787929398265355</v>
      </c>
    </row>
    <row r="6035" spans="1:15" ht="15">
      <c r="A6035" s="284">
        <v>6031</v>
      </c>
      <c r="B6035" s="287"/>
      <c r="C6035" s="287"/>
      <c r="D6035" s="284" t="s">
        <v>1376</v>
      </c>
      <c r="E6035" s="287"/>
      <c r="F6035" s="285" t="s">
        <v>6156</v>
      </c>
      <c r="G6035" s="266" t="s">
        <v>121</v>
      </c>
      <c r="H6035" s="266">
        <f>IF(G6035="Traditional Stove",0.1,0.2)</f>
        <v>0.1</v>
      </c>
      <c r="I6035" s="266">
        <f>YEAR(J6035)</f>
        <v>2023</v>
      </c>
      <c r="J6035" s="267">
        <v>44990</v>
      </c>
      <c r="K6035" s="267">
        <f>J6035+1</f>
        <v>44991</v>
      </c>
      <c r="L6035" s="266">
        <f>IF(M6035&lt;=365,1,2)</f>
        <v>1</v>
      </c>
      <c r="M6035" s="266">
        <f>IF(K6035&lt;$C$1,$C$2-$C$1+1,$C$2-K6035+1)</f>
        <v>56</v>
      </c>
      <c r="N6035" s="268">
        <f>M6035/365</f>
        <v>0.15342465753424658</v>
      </c>
      <c r="O6035" s="269">
        <f>'Data and Parameter'!$E$4*'Data and Parameter'!$E$5*('Data and Parameter'!$E$6+'Data and Parameter'!$E$7)*'Data and Parameter'!$E$19*'Data and Parameter'!$E$14*'ER calculations'!N6035</f>
        <v>0.79439438223482184</v>
      </c>
    </row>
    <row r="6036" spans="1:15" ht="15">
      <c r="A6036" s="284">
        <v>6032</v>
      </c>
      <c r="B6036" s="287"/>
      <c r="C6036" s="287"/>
      <c r="D6036" s="284" t="s">
        <v>119</v>
      </c>
      <c r="E6036" s="287"/>
      <c r="F6036" s="285" t="s">
        <v>6157</v>
      </c>
      <c r="G6036" s="266" t="s">
        <v>121</v>
      </c>
      <c r="H6036" s="266">
        <f>IF(G6036="Traditional Stove",0.1,0.2)</f>
        <v>0.1</v>
      </c>
      <c r="I6036" s="266">
        <f>YEAR(J6036)</f>
        <v>2023</v>
      </c>
      <c r="J6036" s="267">
        <v>44968</v>
      </c>
      <c r="K6036" s="267">
        <f>J6036+1</f>
        <v>44969</v>
      </c>
      <c r="L6036" s="266">
        <f>IF(M6036&lt;=365,1,2)</f>
        <v>1</v>
      </c>
      <c r="M6036" s="266">
        <f>IF(K6036&lt;$C$1,$C$2-$C$1+1,$C$2-K6036+1)</f>
        <v>78</v>
      </c>
      <c r="N6036" s="268">
        <f>M6036/365</f>
        <v>0.21369863013698631</v>
      </c>
      <c r="O6036" s="269">
        <f>'Data and Parameter'!$E$4*'Data and Parameter'!$E$5*('Data and Parameter'!$E$6+'Data and Parameter'!$E$7)*'Data and Parameter'!$E$19*'Data and Parameter'!$E$14*'ER calculations'!N6036</f>
        <v>1.1064778895413589</v>
      </c>
    </row>
    <row r="6037" spans="1:15" ht="15">
      <c r="A6037" s="284">
        <v>6033</v>
      </c>
      <c r="B6037" s="287"/>
      <c r="C6037" s="287"/>
      <c r="D6037" s="284" t="s">
        <v>119</v>
      </c>
      <c r="E6037" s="287"/>
      <c r="F6037" s="285" t="s">
        <v>6158</v>
      </c>
      <c r="G6037" s="266" t="s">
        <v>121</v>
      </c>
      <c r="H6037" s="266">
        <f>IF(G6037="Traditional Stove",0.1,0.2)</f>
        <v>0.1</v>
      </c>
      <c r="I6037" s="266">
        <f>YEAR(J6037)</f>
        <v>2023</v>
      </c>
      <c r="J6037" s="267">
        <v>44982</v>
      </c>
      <c r="K6037" s="267">
        <f>J6037+1</f>
        <v>44983</v>
      </c>
      <c r="L6037" s="266">
        <f>IF(M6037&lt;=365,1,2)</f>
        <v>1</v>
      </c>
      <c r="M6037" s="266">
        <f>IF(K6037&lt;$C$1,$C$2-$C$1+1,$C$2-K6037+1)</f>
        <v>64</v>
      </c>
      <c r="N6037" s="268">
        <f>M6037/365</f>
        <v>0.17534246575342466</v>
      </c>
      <c r="O6037" s="269">
        <f>'Data and Parameter'!$E$4*'Data and Parameter'!$E$5*('Data and Parameter'!$E$6+'Data and Parameter'!$E$7)*'Data and Parameter'!$E$19*'Data and Parameter'!$E$14*'ER calculations'!N6037</f>
        <v>0.90787929398265355</v>
      </c>
    </row>
    <row r="6038" spans="1:15" ht="15">
      <c r="A6038" s="284">
        <v>6034</v>
      </c>
      <c r="B6038" s="287"/>
      <c r="C6038" s="287"/>
      <c r="D6038" s="284" t="s">
        <v>1054</v>
      </c>
      <c r="E6038" s="287"/>
      <c r="F6038" s="285" t="s">
        <v>6159</v>
      </c>
      <c r="G6038" s="266" t="s">
        <v>121</v>
      </c>
      <c r="H6038" s="266">
        <f>IF(G6038="Traditional Stove",0.1,0.2)</f>
        <v>0.1</v>
      </c>
      <c r="I6038" s="266">
        <f>YEAR(J6038)</f>
        <v>2023</v>
      </c>
      <c r="J6038" s="267">
        <v>44994</v>
      </c>
      <c r="K6038" s="267">
        <f>J6038+1</f>
        <v>44995</v>
      </c>
      <c r="L6038" s="266">
        <f>IF(M6038&lt;=365,1,2)</f>
        <v>1</v>
      </c>
      <c r="M6038" s="266">
        <f>IF(K6038&lt;$C$1,$C$2-$C$1+1,$C$2-K6038+1)</f>
        <v>52</v>
      </c>
      <c r="N6038" s="268">
        <f>M6038/365</f>
        <v>0.14246575342465753</v>
      </c>
      <c r="O6038" s="269">
        <f>'Data and Parameter'!$E$4*'Data and Parameter'!$E$5*('Data and Parameter'!$E$6+'Data and Parameter'!$E$7)*'Data and Parameter'!$E$19*'Data and Parameter'!$E$14*'ER calculations'!N6038</f>
        <v>0.73765192636090593</v>
      </c>
    </row>
    <row r="6039" spans="1:15" ht="15">
      <c r="A6039" s="284">
        <v>6035</v>
      </c>
      <c r="B6039" s="287"/>
      <c r="C6039" s="287"/>
      <c r="D6039" s="284" t="s">
        <v>1376</v>
      </c>
      <c r="E6039" s="287"/>
      <c r="F6039" s="285" t="s">
        <v>6160</v>
      </c>
      <c r="G6039" s="266" t="s">
        <v>121</v>
      </c>
      <c r="H6039" s="266">
        <f>IF(G6039="Traditional Stove",0.1,0.2)</f>
        <v>0.1</v>
      </c>
      <c r="I6039" s="266">
        <f>YEAR(J6039)</f>
        <v>2023</v>
      </c>
      <c r="J6039" s="267">
        <v>44990</v>
      </c>
      <c r="K6039" s="267">
        <f>J6039+1</f>
        <v>44991</v>
      </c>
      <c r="L6039" s="266">
        <f>IF(M6039&lt;=365,1,2)</f>
        <v>1</v>
      </c>
      <c r="M6039" s="266">
        <f>IF(K6039&lt;$C$1,$C$2-$C$1+1,$C$2-K6039+1)</f>
        <v>56</v>
      </c>
      <c r="N6039" s="268">
        <f>M6039/365</f>
        <v>0.15342465753424658</v>
      </c>
      <c r="O6039" s="269">
        <f>'Data and Parameter'!$E$4*'Data and Parameter'!$E$5*('Data and Parameter'!$E$6+'Data and Parameter'!$E$7)*'Data and Parameter'!$E$19*'Data and Parameter'!$E$14*'ER calculations'!N6039</f>
        <v>0.79439438223482184</v>
      </c>
    </row>
    <row r="6040" spans="1:15" ht="15">
      <c r="A6040" s="284">
        <v>6036</v>
      </c>
      <c r="B6040" s="287"/>
      <c r="C6040" s="287"/>
      <c r="D6040" s="284" t="s">
        <v>1376</v>
      </c>
      <c r="E6040" s="287"/>
      <c r="F6040" s="285" t="s">
        <v>6161</v>
      </c>
      <c r="G6040" s="266" t="s">
        <v>121</v>
      </c>
      <c r="H6040" s="266">
        <f>IF(G6040="Traditional Stove",0.1,0.2)</f>
        <v>0.1</v>
      </c>
      <c r="I6040" s="266">
        <f>YEAR(J6040)</f>
        <v>2023</v>
      </c>
      <c r="J6040" s="267">
        <v>44990</v>
      </c>
      <c r="K6040" s="267">
        <f>J6040+1</f>
        <v>44991</v>
      </c>
      <c r="L6040" s="266">
        <f>IF(M6040&lt;=365,1,2)</f>
        <v>1</v>
      </c>
      <c r="M6040" s="266">
        <f>IF(K6040&lt;$C$1,$C$2-$C$1+1,$C$2-K6040+1)</f>
        <v>56</v>
      </c>
      <c r="N6040" s="268">
        <f>M6040/365</f>
        <v>0.15342465753424658</v>
      </c>
      <c r="O6040" s="269">
        <f>'Data and Parameter'!$E$4*'Data and Parameter'!$E$5*('Data and Parameter'!$E$6+'Data and Parameter'!$E$7)*'Data and Parameter'!$E$19*'Data and Parameter'!$E$14*'ER calculations'!N6040</f>
        <v>0.79439438223482184</v>
      </c>
    </row>
    <row r="6041" spans="1:15" ht="15">
      <c r="A6041" s="284">
        <v>6037</v>
      </c>
      <c r="B6041" s="287"/>
      <c r="C6041" s="287"/>
      <c r="D6041" s="284" t="s">
        <v>119</v>
      </c>
      <c r="E6041" s="287"/>
      <c r="F6041" s="285" t="s">
        <v>6162</v>
      </c>
      <c r="G6041" s="266" t="s">
        <v>121</v>
      </c>
      <c r="H6041" s="266">
        <f>IF(G6041="Traditional Stove",0.1,0.2)</f>
        <v>0.1</v>
      </c>
      <c r="I6041" s="266">
        <f>YEAR(J6041)</f>
        <v>2023</v>
      </c>
      <c r="J6041" s="267">
        <v>44968</v>
      </c>
      <c r="K6041" s="267">
        <f>J6041+1</f>
        <v>44969</v>
      </c>
      <c r="L6041" s="266">
        <f>IF(M6041&lt;=365,1,2)</f>
        <v>1</v>
      </c>
      <c r="M6041" s="266">
        <f>IF(K6041&lt;$C$1,$C$2-$C$1+1,$C$2-K6041+1)</f>
        <v>78</v>
      </c>
      <c r="N6041" s="268">
        <f>M6041/365</f>
        <v>0.21369863013698631</v>
      </c>
      <c r="O6041" s="269">
        <f>'Data and Parameter'!$E$4*'Data and Parameter'!$E$5*('Data and Parameter'!$E$6+'Data and Parameter'!$E$7)*'Data and Parameter'!$E$19*'Data and Parameter'!$E$14*'ER calculations'!N6041</f>
        <v>1.1064778895413589</v>
      </c>
    </row>
    <row r="6042" spans="1:15" ht="15">
      <c r="A6042" s="284">
        <v>6038</v>
      </c>
      <c r="B6042" s="287"/>
      <c r="C6042" s="287"/>
      <c r="D6042" s="284" t="s">
        <v>1376</v>
      </c>
      <c r="E6042" s="287"/>
      <c r="F6042" s="285" t="s">
        <v>6163</v>
      </c>
      <c r="G6042" s="266" t="s">
        <v>121</v>
      </c>
      <c r="H6042" s="266">
        <f>IF(G6042="Traditional Stove",0.1,0.2)</f>
        <v>0.1</v>
      </c>
      <c r="I6042" s="266">
        <f>YEAR(J6042)</f>
        <v>2023</v>
      </c>
      <c r="J6042" s="267">
        <v>44990</v>
      </c>
      <c r="K6042" s="267">
        <f>J6042+1</f>
        <v>44991</v>
      </c>
      <c r="L6042" s="266">
        <f>IF(M6042&lt;=365,1,2)</f>
        <v>1</v>
      </c>
      <c r="M6042" s="266">
        <f>IF(K6042&lt;$C$1,$C$2-$C$1+1,$C$2-K6042+1)</f>
        <v>56</v>
      </c>
      <c r="N6042" s="268">
        <f>M6042/365</f>
        <v>0.15342465753424658</v>
      </c>
      <c r="O6042" s="269">
        <f>'Data and Parameter'!$E$4*'Data and Parameter'!$E$5*('Data and Parameter'!$E$6+'Data and Parameter'!$E$7)*'Data and Parameter'!$E$19*'Data and Parameter'!$E$14*'ER calculations'!N6042</f>
        <v>0.79439438223482184</v>
      </c>
    </row>
    <row r="6043" spans="1:15" ht="15">
      <c r="A6043" s="284">
        <v>6039</v>
      </c>
      <c r="B6043" s="287"/>
      <c r="C6043" s="287"/>
      <c r="D6043" s="284" t="s">
        <v>119</v>
      </c>
      <c r="E6043" s="287"/>
      <c r="F6043" s="285" t="s">
        <v>6164</v>
      </c>
      <c r="G6043" s="266" t="s">
        <v>121</v>
      </c>
      <c r="H6043" s="266">
        <f>IF(G6043="Traditional Stove",0.1,0.2)</f>
        <v>0.1</v>
      </c>
      <c r="I6043" s="266">
        <f>YEAR(J6043)</f>
        <v>2023</v>
      </c>
      <c r="J6043" s="267">
        <v>44968</v>
      </c>
      <c r="K6043" s="267">
        <f>J6043+1</f>
        <v>44969</v>
      </c>
      <c r="L6043" s="266">
        <f>IF(M6043&lt;=365,1,2)</f>
        <v>1</v>
      </c>
      <c r="M6043" s="266">
        <f>IF(K6043&lt;$C$1,$C$2-$C$1+1,$C$2-K6043+1)</f>
        <v>78</v>
      </c>
      <c r="N6043" s="268">
        <f>M6043/365</f>
        <v>0.21369863013698631</v>
      </c>
      <c r="O6043" s="269">
        <f>'Data and Parameter'!$E$4*'Data and Parameter'!$E$5*('Data and Parameter'!$E$6+'Data and Parameter'!$E$7)*'Data and Parameter'!$E$19*'Data and Parameter'!$E$14*'ER calculations'!N6043</f>
        <v>1.1064778895413589</v>
      </c>
    </row>
    <row r="6044" spans="1:15" ht="15">
      <c r="A6044" s="284">
        <v>6040</v>
      </c>
      <c r="B6044" s="287"/>
      <c r="C6044" s="287"/>
      <c r="D6044" s="284" t="s">
        <v>1376</v>
      </c>
      <c r="E6044" s="287"/>
      <c r="F6044" s="285" t="s">
        <v>6165</v>
      </c>
      <c r="G6044" s="266" t="s">
        <v>121</v>
      </c>
      <c r="H6044" s="266">
        <f>IF(G6044="Traditional Stove",0.1,0.2)</f>
        <v>0.1</v>
      </c>
      <c r="I6044" s="266">
        <f>YEAR(J6044)</f>
        <v>2023</v>
      </c>
      <c r="J6044" s="267">
        <v>44990</v>
      </c>
      <c r="K6044" s="267">
        <f>J6044+1</f>
        <v>44991</v>
      </c>
      <c r="L6044" s="266">
        <f>IF(M6044&lt;=365,1,2)</f>
        <v>1</v>
      </c>
      <c r="M6044" s="266">
        <f>IF(K6044&lt;$C$1,$C$2-$C$1+1,$C$2-K6044+1)</f>
        <v>56</v>
      </c>
      <c r="N6044" s="268">
        <f>M6044/365</f>
        <v>0.15342465753424658</v>
      </c>
      <c r="O6044" s="269">
        <f>'Data and Parameter'!$E$4*'Data and Parameter'!$E$5*('Data and Parameter'!$E$6+'Data and Parameter'!$E$7)*'Data and Parameter'!$E$19*'Data and Parameter'!$E$14*'ER calculations'!N6044</f>
        <v>0.79439438223482184</v>
      </c>
    </row>
    <row r="6045" spans="1:15" ht="15">
      <c r="A6045" s="284">
        <v>6041</v>
      </c>
      <c r="B6045" s="287"/>
      <c r="C6045" s="287"/>
      <c r="D6045" s="284" t="s">
        <v>1376</v>
      </c>
      <c r="E6045" s="287"/>
      <c r="F6045" s="285" t="s">
        <v>6166</v>
      </c>
      <c r="G6045" s="266" t="s">
        <v>121</v>
      </c>
      <c r="H6045" s="266">
        <f>IF(G6045="Traditional Stove",0.1,0.2)</f>
        <v>0.1</v>
      </c>
      <c r="I6045" s="266">
        <f>YEAR(J6045)</f>
        <v>2023</v>
      </c>
      <c r="J6045" s="267">
        <v>44990</v>
      </c>
      <c r="K6045" s="267">
        <f>J6045+1</f>
        <v>44991</v>
      </c>
      <c r="L6045" s="266">
        <f>IF(M6045&lt;=365,1,2)</f>
        <v>1</v>
      </c>
      <c r="M6045" s="266">
        <f>IF(K6045&lt;$C$1,$C$2-$C$1+1,$C$2-K6045+1)</f>
        <v>56</v>
      </c>
      <c r="N6045" s="268">
        <f>M6045/365</f>
        <v>0.15342465753424658</v>
      </c>
      <c r="O6045" s="269">
        <f>'Data and Parameter'!$E$4*'Data and Parameter'!$E$5*('Data and Parameter'!$E$6+'Data and Parameter'!$E$7)*'Data and Parameter'!$E$19*'Data and Parameter'!$E$14*'ER calculations'!N6045</f>
        <v>0.79439438223482184</v>
      </c>
    </row>
    <row r="6046" spans="1:15" ht="15">
      <c r="A6046" s="284">
        <v>6042</v>
      </c>
      <c r="B6046" s="287"/>
      <c r="C6046" s="287"/>
      <c r="D6046" s="284" t="s">
        <v>1376</v>
      </c>
      <c r="E6046" s="287"/>
      <c r="F6046" s="285" t="s">
        <v>6167</v>
      </c>
      <c r="G6046" s="266" t="s">
        <v>121</v>
      </c>
      <c r="H6046" s="266">
        <f>IF(G6046="Traditional Stove",0.1,0.2)</f>
        <v>0.1</v>
      </c>
      <c r="I6046" s="266">
        <f>YEAR(J6046)</f>
        <v>2023</v>
      </c>
      <c r="J6046" s="267">
        <v>44990</v>
      </c>
      <c r="K6046" s="267">
        <f>J6046+1</f>
        <v>44991</v>
      </c>
      <c r="L6046" s="266">
        <f>IF(M6046&lt;=365,1,2)</f>
        <v>1</v>
      </c>
      <c r="M6046" s="266">
        <f>IF(K6046&lt;$C$1,$C$2-$C$1+1,$C$2-K6046+1)</f>
        <v>56</v>
      </c>
      <c r="N6046" s="268">
        <f>M6046/365</f>
        <v>0.15342465753424658</v>
      </c>
      <c r="O6046" s="269">
        <f>'Data and Parameter'!$E$4*'Data and Parameter'!$E$5*('Data and Parameter'!$E$6+'Data and Parameter'!$E$7)*'Data and Parameter'!$E$19*'Data and Parameter'!$E$14*'ER calculations'!N6046</f>
        <v>0.79439438223482184</v>
      </c>
    </row>
    <row r="6047" spans="1:15" ht="15">
      <c r="A6047" s="284">
        <v>6043</v>
      </c>
      <c r="B6047" s="287"/>
      <c r="C6047" s="287"/>
      <c r="D6047" s="284" t="s">
        <v>1376</v>
      </c>
      <c r="E6047" s="287"/>
      <c r="F6047" s="285" t="s">
        <v>6168</v>
      </c>
      <c r="G6047" s="266" t="s">
        <v>121</v>
      </c>
      <c r="H6047" s="266">
        <f>IF(G6047="Traditional Stove",0.1,0.2)</f>
        <v>0.1</v>
      </c>
      <c r="I6047" s="266">
        <f>YEAR(J6047)</f>
        <v>2023</v>
      </c>
      <c r="J6047" s="267">
        <v>44990</v>
      </c>
      <c r="K6047" s="267">
        <f>J6047+1</f>
        <v>44991</v>
      </c>
      <c r="L6047" s="266">
        <f>IF(M6047&lt;=365,1,2)</f>
        <v>1</v>
      </c>
      <c r="M6047" s="266">
        <f>IF(K6047&lt;$C$1,$C$2-$C$1+1,$C$2-K6047+1)</f>
        <v>56</v>
      </c>
      <c r="N6047" s="268">
        <f>M6047/365</f>
        <v>0.15342465753424658</v>
      </c>
      <c r="O6047" s="269">
        <f>'Data and Parameter'!$E$4*'Data and Parameter'!$E$5*('Data and Parameter'!$E$6+'Data and Parameter'!$E$7)*'Data and Parameter'!$E$19*'Data and Parameter'!$E$14*'ER calculations'!N6047</f>
        <v>0.79439438223482184</v>
      </c>
    </row>
    <row r="6048" spans="1:15" ht="15">
      <c r="A6048" s="284">
        <v>6044</v>
      </c>
      <c r="B6048" s="287"/>
      <c r="C6048" s="287"/>
      <c r="D6048" s="284" t="s">
        <v>1376</v>
      </c>
      <c r="E6048" s="287"/>
      <c r="F6048" s="285" t="s">
        <v>6169</v>
      </c>
      <c r="G6048" s="266" t="s">
        <v>121</v>
      </c>
      <c r="H6048" s="266">
        <f>IF(G6048="Traditional Stove",0.1,0.2)</f>
        <v>0.1</v>
      </c>
      <c r="I6048" s="266">
        <f>YEAR(J6048)</f>
        <v>2023</v>
      </c>
      <c r="J6048" s="267">
        <v>44990</v>
      </c>
      <c r="K6048" s="267">
        <f>J6048+1</f>
        <v>44991</v>
      </c>
      <c r="L6048" s="266">
        <f>IF(M6048&lt;=365,1,2)</f>
        <v>1</v>
      </c>
      <c r="M6048" s="266">
        <f>IF(K6048&lt;$C$1,$C$2-$C$1+1,$C$2-K6048+1)</f>
        <v>56</v>
      </c>
      <c r="N6048" s="268">
        <f>M6048/365</f>
        <v>0.15342465753424658</v>
      </c>
      <c r="O6048" s="269">
        <f>'Data and Parameter'!$E$4*'Data and Parameter'!$E$5*('Data and Parameter'!$E$6+'Data and Parameter'!$E$7)*'Data and Parameter'!$E$19*'Data and Parameter'!$E$14*'ER calculations'!N6048</f>
        <v>0.79439438223482184</v>
      </c>
    </row>
    <row r="6049" spans="1:15" ht="15">
      <c r="A6049" s="284">
        <v>6045</v>
      </c>
      <c r="B6049" s="287"/>
      <c r="C6049" s="287"/>
      <c r="D6049" s="284" t="s">
        <v>1376</v>
      </c>
      <c r="E6049" s="287"/>
      <c r="F6049" s="285" t="s">
        <v>6170</v>
      </c>
      <c r="G6049" s="266" t="s">
        <v>121</v>
      </c>
      <c r="H6049" s="266">
        <f>IF(G6049="Traditional Stove",0.1,0.2)</f>
        <v>0.1</v>
      </c>
      <c r="I6049" s="266">
        <f>YEAR(J6049)</f>
        <v>2023</v>
      </c>
      <c r="J6049" s="267">
        <v>44990</v>
      </c>
      <c r="K6049" s="267">
        <f>J6049+1</f>
        <v>44991</v>
      </c>
      <c r="L6049" s="266">
        <f>IF(M6049&lt;=365,1,2)</f>
        <v>1</v>
      </c>
      <c r="M6049" s="266">
        <f>IF(K6049&lt;$C$1,$C$2-$C$1+1,$C$2-K6049+1)</f>
        <v>56</v>
      </c>
      <c r="N6049" s="268">
        <f>M6049/365</f>
        <v>0.15342465753424658</v>
      </c>
      <c r="O6049" s="269">
        <f>'Data and Parameter'!$E$4*'Data and Parameter'!$E$5*('Data and Parameter'!$E$6+'Data and Parameter'!$E$7)*'Data and Parameter'!$E$19*'Data and Parameter'!$E$14*'ER calculations'!N6049</f>
        <v>0.79439438223482184</v>
      </c>
    </row>
    <row r="6050" spans="1:15" ht="15">
      <c r="A6050" s="284">
        <v>6046</v>
      </c>
      <c r="B6050" s="287"/>
      <c r="C6050" s="287"/>
      <c r="D6050" s="284" t="s">
        <v>1376</v>
      </c>
      <c r="E6050" s="287"/>
      <c r="F6050" s="285" t="s">
        <v>6171</v>
      </c>
      <c r="G6050" s="266" t="s">
        <v>121</v>
      </c>
      <c r="H6050" s="266">
        <f>IF(G6050="Traditional Stove",0.1,0.2)</f>
        <v>0.1</v>
      </c>
      <c r="I6050" s="266">
        <f>YEAR(J6050)</f>
        <v>2023</v>
      </c>
      <c r="J6050" s="267">
        <v>44990</v>
      </c>
      <c r="K6050" s="267">
        <f>J6050+1</f>
        <v>44991</v>
      </c>
      <c r="L6050" s="266">
        <f>IF(M6050&lt;=365,1,2)</f>
        <v>1</v>
      </c>
      <c r="M6050" s="266">
        <f>IF(K6050&lt;$C$1,$C$2-$C$1+1,$C$2-K6050+1)</f>
        <v>56</v>
      </c>
      <c r="N6050" s="268">
        <f>M6050/365</f>
        <v>0.15342465753424658</v>
      </c>
      <c r="O6050" s="269">
        <f>'Data and Parameter'!$E$4*'Data and Parameter'!$E$5*('Data and Parameter'!$E$6+'Data and Parameter'!$E$7)*'Data and Parameter'!$E$19*'Data and Parameter'!$E$14*'ER calculations'!N6050</f>
        <v>0.79439438223482184</v>
      </c>
    </row>
    <row r="6051" spans="1:15" ht="15">
      <c r="A6051" s="284">
        <v>6047</v>
      </c>
      <c r="B6051" s="287"/>
      <c r="C6051" s="287"/>
      <c r="D6051" s="284" t="s">
        <v>119</v>
      </c>
      <c r="E6051" s="287"/>
      <c r="F6051" s="285" t="s">
        <v>6172</v>
      </c>
      <c r="G6051" s="266" t="s">
        <v>121</v>
      </c>
      <c r="H6051" s="266">
        <f>IF(G6051="Traditional Stove",0.1,0.2)</f>
        <v>0.1</v>
      </c>
      <c r="I6051" s="266">
        <f>YEAR(J6051)</f>
        <v>2023</v>
      </c>
      <c r="J6051" s="267">
        <v>44968</v>
      </c>
      <c r="K6051" s="267">
        <f>J6051+1</f>
        <v>44969</v>
      </c>
      <c r="L6051" s="266">
        <f>IF(M6051&lt;=365,1,2)</f>
        <v>1</v>
      </c>
      <c r="M6051" s="266">
        <f>IF(K6051&lt;$C$1,$C$2-$C$1+1,$C$2-K6051+1)</f>
        <v>78</v>
      </c>
      <c r="N6051" s="268">
        <f>M6051/365</f>
        <v>0.21369863013698631</v>
      </c>
      <c r="O6051" s="269">
        <f>'Data and Parameter'!$E$4*'Data and Parameter'!$E$5*('Data and Parameter'!$E$6+'Data and Parameter'!$E$7)*'Data and Parameter'!$E$19*'Data and Parameter'!$E$14*'ER calculations'!N6051</f>
        <v>1.1064778895413589</v>
      </c>
    </row>
    <row r="6052" spans="1:15" ht="15">
      <c r="A6052" s="284">
        <v>6048</v>
      </c>
      <c r="B6052" s="287"/>
      <c r="C6052" s="287"/>
      <c r="D6052" s="284" t="s">
        <v>119</v>
      </c>
      <c r="E6052" s="287"/>
      <c r="F6052" s="285" t="s">
        <v>6173</v>
      </c>
      <c r="G6052" s="266" t="s">
        <v>121</v>
      </c>
      <c r="H6052" s="266">
        <f>IF(G6052="Traditional Stove",0.1,0.2)</f>
        <v>0.1</v>
      </c>
      <c r="I6052" s="266">
        <f>YEAR(J6052)</f>
        <v>2023</v>
      </c>
      <c r="J6052" s="267">
        <v>44982</v>
      </c>
      <c r="K6052" s="267">
        <f>J6052+1</f>
        <v>44983</v>
      </c>
      <c r="L6052" s="266">
        <f>IF(M6052&lt;=365,1,2)</f>
        <v>1</v>
      </c>
      <c r="M6052" s="266">
        <f>IF(K6052&lt;$C$1,$C$2-$C$1+1,$C$2-K6052+1)</f>
        <v>64</v>
      </c>
      <c r="N6052" s="268">
        <f>M6052/365</f>
        <v>0.17534246575342466</v>
      </c>
      <c r="O6052" s="269">
        <f>'Data and Parameter'!$E$4*'Data and Parameter'!$E$5*('Data and Parameter'!$E$6+'Data and Parameter'!$E$7)*'Data and Parameter'!$E$19*'Data and Parameter'!$E$14*'ER calculations'!N6052</f>
        <v>0.90787929398265355</v>
      </c>
    </row>
    <row r="6053" spans="1:15" ht="15">
      <c r="A6053" s="284">
        <v>6049</v>
      </c>
      <c r="B6053" s="287"/>
      <c r="C6053" s="287"/>
      <c r="D6053" s="284" t="s">
        <v>1376</v>
      </c>
      <c r="E6053" s="287"/>
      <c r="F6053" s="285" t="s">
        <v>6174</v>
      </c>
      <c r="G6053" s="266" t="s">
        <v>121</v>
      </c>
      <c r="H6053" s="266">
        <f>IF(G6053="Traditional Stove",0.1,0.2)</f>
        <v>0.1</v>
      </c>
      <c r="I6053" s="266">
        <f>YEAR(J6053)</f>
        <v>2023</v>
      </c>
      <c r="J6053" s="267">
        <v>44990</v>
      </c>
      <c r="K6053" s="267">
        <f>J6053+1</f>
        <v>44991</v>
      </c>
      <c r="L6053" s="266">
        <f>IF(M6053&lt;=365,1,2)</f>
        <v>1</v>
      </c>
      <c r="M6053" s="266">
        <f>IF(K6053&lt;$C$1,$C$2-$C$1+1,$C$2-K6053+1)</f>
        <v>56</v>
      </c>
      <c r="N6053" s="268">
        <f>M6053/365</f>
        <v>0.15342465753424658</v>
      </c>
      <c r="O6053" s="269">
        <f>'Data and Parameter'!$E$4*'Data and Parameter'!$E$5*('Data and Parameter'!$E$6+'Data and Parameter'!$E$7)*'Data and Parameter'!$E$19*'Data and Parameter'!$E$14*'ER calculations'!N6053</f>
        <v>0.79439438223482184</v>
      </c>
    </row>
    <row r="6054" spans="1:15" ht="15">
      <c r="A6054" s="284">
        <v>6050</v>
      </c>
      <c r="B6054" s="287"/>
      <c r="C6054" s="287"/>
      <c r="D6054" s="284" t="s">
        <v>119</v>
      </c>
      <c r="E6054" s="287"/>
      <c r="F6054" s="285" t="s">
        <v>6175</v>
      </c>
      <c r="G6054" s="266" t="s">
        <v>121</v>
      </c>
      <c r="H6054" s="266">
        <f>IF(G6054="Traditional Stove",0.1,0.2)</f>
        <v>0.1</v>
      </c>
      <c r="I6054" s="266">
        <f>YEAR(J6054)</f>
        <v>2023</v>
      </c>
      <c r="J6054" s="267">
        <v>44968</v>
      </c>
      <c r="K6054" s="267">
        <f>J6054+1</f>
        <v>44969</v>
      </c>
      <c r="L6054" s="266">
        <f>IF(M6054&lt;=365,1,2)</f>
        <v>1</v>
      </c>
      <c r="M6054" s="266">
        <f>IF(K6054&lt;$C$1,$C$2-$C$1+1,$C$2-K6054+1)</f>
        <v>78</v>
      </c>
      <c r="N6054" s="268">
        <f>M6054/365</f>
        <v>0.21369863013698631</v>
      </c>
      <c r="O6054" s="269">
        <f>'Data and Parameter'!$E$4*'Data and Parameter'!$E$5*('Data and Parameter'!$E$6+'Data and Parameter'!$E$7)*'Data and Parameter'!$E$19*'Data and Parameter'!$E$14*'ER calculations'!N6054</f>
        <v>1.1064778895413589</v>
      </c>
    </row>
    <row r="6055" spans="1:15" ht="15">
      <c r="A6055" s="284">
        <v>6051</v>
      </c>
      <c r="B6055" s="287"/>
      <c r="C6055" s="287"/>
      <c r="D6055" s="284" t="s">
        <v>119</v>
      </c>
      <c r="E6055" s="287"/>
      <c r="F6055" s="285" t="s">
        <v>6176</v>
      </c>
      <c r="G6055" s="266" t="s">
        <v>121</v>
      </c>
      <c r="H6055" s="266">
        <f>IF(G6055="Traditional Stove",0.1,0.2)</f>
        <v>0.1</v>
      </c>
      <c r="I6055" s="266">
        <f>YEAR(J6055)</f>
        <v>2023</v>
      </c>
      <c r="J6055" s="267">
        <v>44982</v>
      </c>
      <c r="K6055" s="267">
        <f>J6055+1</f>
        <v>44983</v>
      </c>
      <c r="L6055" s="266">
        <f>IF(M6055&lt;=365,1,2)</f>
        <v>1</v>
      </c>
      <c r="M6055" s="266">
        <f>IF(K6055&lt;$C$1,$C$2-$C$1+1,$C$2-K6055+1)</f>
        <v>64</v>
      </c>
      <c r="N6055" s="268">
        <f>M6055/365</f>
        <v>0.17534246575342466</v>
      </c>
      <c r="O6055" s="269">
        <f>'Data and Parameter'!$E$4*'Data and Parameter'!$E$5*('Data and Parameter'!$E$6+'Data and Parameter'!$E$7)*'Data and Parameter'!$E$19*'Data and Parameter'!$E$14*'ER calculations'!N6055</f>
        <v>0.90787929398265355</v>
      </c>
    </row>
    <row r="6056" spans="1:15" ht="15">
      <c r="A6056" s="284">
        <v>6052</v>
      </c>
      <c r="B6056" s="287"/>
      <c r="C6056" s="287"/>
      <c r="D6056" s="284" t="s">
        <v>1376</v>
      </c>
      <c r="E6056" s="287"/>
      <c r="F6056" s="285" t="s">
        <v>6177</v>
      </c>
      <c r="G6056" s="266" t="s">
        <v>121</v>
      </c>
      <c r="H6056" s="266">
        <f>IF(G6056="Traditional Stove",0.1,0.2)</f>
        <v>0.1</v>
      </c>
      <c r="I6056" s="266">
        <f>YEAR(J6056)</f>
        <v>2023</v>
      </c>
      <c r="J6056" s="267">
        <v>44990</v>
      </c>
      <c r="K6056" s="267">
        <f>J6056+1</f>
        <v>44991</v>
      </c>
      <c r="L6056" s="266">
        <f>IF(M6056&lt;=365,1,2)</f>
        <v>1</v>
      </c>
      <c r="M6056" s="266">
        <f>IF(K6056&lt;$C$1,$C$2-$C$1+1,$C$2-K6056+1)</f>
        <v>56</v>
      </c>
      <c r="N6056" s="268">
        <f>M6056/365</f>
        <v>0.15342465753424658</v>
      </c>
      <c r="O6056" s="269">
        <f>'Data and Parameter'!$E$4*'Data and Parameter'!$E$5*('Data and Parameter'!$E$6+'Data and Parameter'!$E$7)*'Data and Parameter'!$E$19*'Data and Parameter'!$E$14*'ER calculations'!N6056</f>
        <v>0.79439438223482184</v>
      </c>
    </row>
    <row r="6057" spans="1:15" ht="15">
      <c r="A6057" s="284">
        <v>6053</v>
      </c>
      <c r="B6057" s="287"/>
      <c r="C6057" s="287"/>
      <c r="D6057" s="284" t="s">
        <v>119</v>
      </c>
      <c r="E6057" s="287"/>
      <c r="F6057" s="285" t="s">
        <v>6178</v>
      </c>
      <c r="G6057" s="266" t="s">
        <v>121</v>
      </c>
      <c r="H6057" s="266">
        <f>IF(G6057="Traditional Stove",0.1,0.2)</f>
        <v>0.1</v>
      </c>
      <c r="I6057" s="266">
        <f>YEAR(J6057)</f>
        <v>2023</v>
      </c>
      <c r="J6057" s="267">
        <v>44968</v>
      </c>
      <c r="K6057" s="267">
        <f>J6057+1</f>
        <v>44969</v>
      </c>
      <c r="L6057" s="266">
        <f>IF(M6057&lt;=365,1,2)</f>
        <v>1</v>
      </c>
      <c r="M6057" s="266">
        <f>IF(K6057&lt;$C$1,$C$2-$C$1+1,$C$2-K6057+1)</f>
        <v>78</v>
      </c>
      <c r="N6057" s="268">
        <f>M6057/365</f>
        <v>0.21369863013698631</v>
      </c>
      <c r="O6057" s="269">
        <f>'Data and Parameter'!$E$4*'Data and Parameter'!$E$5*('Data and Parameter'!$E$6+'Data and Parameter'!$E$7)*'Data and Parameter'!$E$19*'Data and Parameter'!$E$14*'ER calculations'!N6057</f>
        <v>1.1064778895413589</v>
      </c>
    </row>
    <row r="6058" spans="1:15" ht="15">
      <c r="A6058" s="284">
        <v>6054</v>
      </c>
      <c r="B6058" s="287"/>
      <c r="C6058" s="287"/>
      <c r="D6058" s="284" t="s">
        <v>1376</v>
      </c>
      <c r="E6058" s="287"/>
      <c r="F6058" s="285" t="s">
        <v>6179</v>
      </c>
      <c r="G6058" s="266" t="s">
        <v>121</v>
      </c>
      <c r="H6058" s="266">
        <f>IF(G6058="Traditional Stove",0.1,0.2)</f>
        <v>0.1</v>
      </c>
      <c r="I6058" s="266">
        <f>YEAR(J6058)</f>
        <v>2023</v>
      </c>
      <c r="J6058" s="267">
        <v>44990</v>
      </c>
      <c r="K6058" s="267">
        <f>J6058+1</f>
        <v>44991</v>
      </c>
      <c r="L6058" s="266">
        <f>IF(M6058&lt;=365,1,2)</f>
        <v>1</v>
      </c>
      <c r="M6058" s="266">
        <f>IF(K6058&lt;$C$1,$C$2-$C$1+1,$C$2-K6058+1)</f>
        <v>56</v>
      </c>
      <c r="N6058" s="268">
        <f>M6058/365</f>
        <v>0.15342465753424658</v>
      </c>
      <c r="O6058" s="269">
        <f>'Data and Parameter'!$E$4*'Data and Parameter'!$E$5*('Data and Parameter'!$E$6+'Data and Parameter'!$E$7)*'Data and Parameter'!$E$19*'Data and Parameter'!$E$14*'ER calculations'!N6058</f>
        <v>0.79439438223482184</v>
      </c>
    </row>
    <row r="6059" spans="1:15" ht="15">
      <c r="A6059" s="284">
        <v>6055</v>
      </c>
      <c r="B6059" s="287"/>
      <c r="C6059" s="287"/>
      <c r="D6059" s="284" t="s">
        <v>119</v>
      </c>
      <c r="E6059" s="287"/>
      <c r="F6059" s="285" t="s">
        <v>6180</v>
      </c>
      <c r="G6059" s="266" t="s">
        <v>121</v>
      </c>
      <c r="H6059" s="266">
        <f>IF(G6059="Traditional Stove",0.1,0.2)</f>
        <v>0.1</v>
      </c>
      <c r="I6059" s="266">
        <f>YEAR(J6059)</f>
        <v>2023</v>
      </c>
      <c r="J6059" s="267">
        <v>44968</v>
      </c>
      <c r="K6059" s="267">
        <f>J6059+1</f>
        <v>44969</v>
      </c>
      <c r="L6059" s="266">
        <f>IF(M6059&lt;=365,1,2)</f>
        <v>1</v>
      </c>
      <c r="M6059" s="266">
        <f>IF(K6059&lt;$C$1,$C$2-$C$1+1,$C$2-K6059+1)</f>
        <v>78</v>
      </c>
      <c r="N6059" s="268">
        <f>M6059/365</f>
        <v>0.21369863013698631</v>
      </c>
      <c r="O6059" s="269">
        <f>'Data and Parameter'!$E$4*'Data and Parameter'!$E$5*('Data and Parameter'!$E$6+'Data and Parameter'!$E$7)*'Data and Parameter'!$E$19*'Data and Parameter'!$E$14*'ER calculations'!N6059</f>
        <v>1.1064778895413589</v>
      </c>
    </row>
    <row r="6060" spans="1:15" ht="15">
      <c r="A6060" s="284">
        <v>6056</v>
      </c>
      <c r="B6060" s="287"/>
      <c r="C6060" s="287"/>
      <c r="D6060" s="284" t="s">
        <v>1376</v>
      </c>
      <c r="E6060" s="287"/>
      <c r="F6060" s="285" t="s">
        <v>6181</v>
      </c>
      <c r="G6060" s="266" t="s">
        <v>121</v>
      </c>
      <c r="H6060" s="266">
        <f>IF(G6060="Traditional Stove",0.1,0.2)</f>
        <v>0.1</v>
      </c>
      <c r="I6060" s="266">
        <f>YEAR(J6060)</f>
        <v>2023</v>
      </c>
      <c r="J6060" s="267">
        <v>44990</v>
      </c>
      <c r="K6060" s="267">
        <f>J6060+1</f>
        <v>44991</v>
      </c>
      <c r="L6060" s="266">
        <f>IF(M6060&lt;=365,1,2)</f>
        <v>1</v>
      </c>
      <c r="M6060" s="266">
        <f>IF(K6060&lt;$C$1,$C$2-$C$1+1,$C$2-K6060+1)</f>
        <v>56</v>
      </c>
      <c r="N6060" s="268">
        <f>M6060/365</f>
        <v>0.15342465753424658</v>
      </c>
      <c r="O6060" s="269">
        <f>'Data and Parameter'!$E$4*'Data and Parameter'!$E$5*('Data and Parameter'!$E$6+'Data and Parameter'!$E$7)*'Data and Parameter'!$E$19*'Data and Parameter'!$E$14*'ER calculations'!N6060</f>
        <v>0.79439438223482184</v>
      </c>
    </row>
    <row r="6061" spans="1:15" ht="15">
      <c r="A6061" s="284">
        <v>6057</v>
      </c>
      <c r="B6061" s="287"/>
      <c r="C6061" s="287"/>
      <c r="D6061" s="284" t="s">
        <v>1054</v>
      </c>
      <c r="E6061" s="287"/>
      <c r="F6061" s="285" t="s">
        <v>6182</v>
      </c>
      <c r="G6061" s="266" t="s">
        <v>121</v>
      </c>
      <c r="H6061" s="266">
        <f>IF(G6061="Traditional Stove",0.1,0.2)</f>
        <v>0.1</v>
      </c>
      <c r="I6061" s="266">
        <f>YEAR(J6061)</f>
        <v>2023</v>
      </c>
      <c r="J6061" s="267">
        <v>44994</v>
      </c>
      <c r="K6061" s="267">
        <f>J6061+1</f>
        <v>44995</v>
      </c>
      <c r="L6061" s="266">
        <f>IF(M6061&lt;=365,1,2)</f>
        <v>1</v>
      </c>
      <c r="M6061" s="266">
        <f>IF(K6061&lt;$C$1,$C$2-$C$1+1,$C$2-K6061+1)</f>
        <v>52</v>
      </c>
      <c r="N6061" s="268">
        <f>M6061/365</f>
        <v>0.14246575342465753</v>
      </c>
      <c r="O6061" s="269">
        <f>'Data and Parameter'!$E$4*'Data and Parameter'!$E$5*('Data and Parameter'!$E$6+'Data and Parameter'!$E$7)*'Data and Parameter'!$E$19*'Data and Parameter'!$E$14*'ER calculations'!N6061</f>
        <v>0.73765192636090593</v>
      </c>
    </row>
    <row r="6062" spans="1:15" ht="15">
      <c r="A6062" s="284">
        <v>6058</v>
      </c>
      <c r="B6062" s="287"/>
      <c r="C6062" s="287"/>
      <c r="D6062" s="284" t="s">
        <v>1376</v>
      </c>
      <c r="E6062" s="287"/>
      <c r="F6062" s="285" t="s">
        <v>6183</v>
      </c>
      <c r="G6062" s="266" t="s">
        <v>121</v>
      </c>
      <c r="H6062" s="266">
        <f>IF(G6062="Traditional Stove",0.1,0.2)</f>
        <v>0.1</v>
      </c>
      <c r="I6062" s="266">
        <f>YEAR(J6062)</f>
        <v>2023</v>
      </c>
      <c r="J6062" s="267">
        <v>44990</v>
      </c>
      <c r="K6062" s="267">
        <f>J6062+1</f>
        <v>44991</v>
      </c>
      <c r="L6062" s="266">
        <f>IF(M6062&lt;=365,1,2)</f>
        <v>1</v>
      </c>
      <c r="M6062" s="266">
        <f>IF(K6062&lt;$C$1,$C$2-$C$1+1,$C$2-K6062+1)</f>
        <v>56</v>
      </c>
      <c r="N6062" s="268">
        <f>M6062/365</f>
        <v>0.15342465753424658</v>
      </c>
      <c r="O6062" s="269">
        <f>'Data and Parameter'!$E$4*'Data and Parameter'!$E$5*('Data and Parameter'!$E$6+'Data and Parameter'!$E$7)*'Data and Parameter'!$E$19*'Data and Parameter'!$E$14*'ER calculations'!N6062</f>
        <v>0.79439438223482184</v>
      </c>
    </row>
    <row r="6063" spans="1:15" ht="15">
      <c r="A6063" s="284">
        <v>6059</v>
      </c>
      <c r="B6063" s="287"/>
      <c r="C6063" s="287"/>
      <c r="D6063" s="284" t="s">
        <v>1054</v>
      </c>
      <c r="E6063" s="287"/>
      <c r="F6063" s="285" t="s">
        <v>6184</v>
      </c>
      <c r="G6063" s="266" t="s">
        <v>121</v>
      </c>
      <c r="H6063" s="266">
        <f>IF(G6063="Traditional Stove",0.1,0.2)</f>
        <v>0.1</v>
      </c>
      <c r="I6063" s="266">
        <f>YEAR(J6063)</f>
        <v>2023</v>
      </c>
      <c r="J6063" s="267">
        <v>44994</v>
      </c>
      <c r="K6063" s="267">
        <f>J6063+1</f>
        <v>44995</v>
      </c>
      <c r="L6063" s="266">
        <f>IF(M6063&lt;=365,1,2)</f>
        <v>1</v>
      </c>
      <c r="M6063" s="266">
        <f>IF(K6063&lt;$C$1,$C$2-$C$1+1,$C$2-K6063+1)</f>
        <v>52</v>
      </c>
      <c r="N6063" s="268">
        <f>M6063/365</f>
        <v>0.14246575342465753</v>
      </c>
      <c r="O6063" s="269">
        <f>'Data and Parameter'!$E$4*'Data and Parameter'!$E$5*('Data and Parameter'!$E$6+'Data and Parameter'!$E$7)*'Data and Parameter'!$E$19*'Data and Parameter'!$E$14*'ER calculations'!N6063</f>
        <v>0.73765192636090593</v>
      </c>
    </row>
    <row r="6064" spans="1:15" ht="15">
      <c r="A6064" s="284">
        <v>6060</v>
      </c>
      <c r="B6064" s="287"/>
      <c r="C6064" s="287"/>
      <c r="D6064" s="284" t="s">
        <v>119</v>
      </c>
      <c r="E6064" s="287"/>
      <c r="F6064" s="285" t="s">
        <v>6185</v>
      </c>
      <c r="G6064" s="266" t="s">
        <v>121</v>
      </c>
      <c r="H6064" s="266">
        <f>IF(G6064="Traditional Stove",0.1,0.2)</f>
        <v>0.1</v>
      </c>
      <c r="I6064" s="266">
        <f>YEAR(J6064)</f>
        <v>2023</v>
      </c>
      <c r="J6064" s="267">
        <v>44968</v>
      </c>
      <c r="K6064" s="267">
        <f>J6064+1</f>
        <v>44969</v>
      </c>
      <c r="L6064" s="266">
        <f>IF(M6064&lt;=365,1,2)</f>
        <v>1</v>
      </c>
      <c r="M6064" s="266">
        <f>IF(K6064&lt;$C$1,$C$2-$C$1+1,$C$2-K6064+1)</f>
        <v>78</v>
      </c>
      <c r="N6064" s="268">
        <f>M6064/365</f>
        <v>0.21369863013698631</v>
      </c>
      <c r="O6064" s="269">
        <f>'Data and Parameter'!$E$4*'Data and Parameter'!$E$5*('Data and Parameter'!$E$6+'Data and Parameter'!$E$7)*'Data and Parameter'!$E$19*'Data and Parameter'!$E$14*'ER calculations'!N6064</f>
        <v>1.1064778895413589</v>
      </c>
    </row>
    <row r="6065" spans="1:15" ht="15">
      <c r="A6065" s="284">
        <v>6061</v>
      </c>
      <c r="B6065" s="287"/>
      <c r="C6065" s="287"/>
      <c r="D6065" s="284" t="s">
        <v>1376</v>
      </c>
      <c r="E6065" s="287"/>
      <c r="F6065" s="285" t="s">
        <v>6186</v>
      </c>
      <c r="G6065" s="266" t="s">
        <v>121</v>
      </c>
      <c r="H6065" s="266">
        <f>IF(G6065="Traditional Stove",0.1,0.2)</f>
        <v>0.1</v>
      </c>
      <c r="I6065" s="266">
        <f>YEAR(J6065)</f>
        <v>2023</v>
      </c>
      <c r="J6065" s="267">
        <v>44990</v>
      </c>
      <c r="K6065" s="267">
        <f>J6065+1</f>
        <v>44991</v>
      </c>
      <c r="L6065" s="266">
        <f>IF(M6065&lt;=365,1,2)</f>
        <v>1</v>
      </c>
      <c r="M6065" s="266">
        <f>IF(K6065&lt;$C$1,$C$2-$C$1+1,$C$2-K6065+1)</f>
        <v>56</v>
      </c>
      <c r="N6065" s="268">
        <f>M6065/365</f>
        <v>0.15342465753424658</v>
      </c>
      <c r="O6065" s="269">
        <f>'Data and Parameter'!$E$4*'Data and Parameter'!$E$5*('Data and Parameter'!$E$6+'Data and Parameter'!$E$7)*'Data and Parameter'!$E$19*'Data and Parameter'!$E$14*'ER calculations'!N6065</f>
        <v>0.79439438223482184</v>
      </c>
    </row>
    <row r="6066" spans="1:15" ht="15">
      <c r="A6066" s="284">
        <v>6062</v>
      </c>
      <c r="B6066" s="287"/>
      <c r="C6066" s="287"/>
      <c r="D6066" s="284" t="s">
        <v>119</v>
      </c>
      <c r="E6066" s="287"/>
      <c r="F6066" s="285" t="s">
        <v>6187</v>
      </c>
      <c r="G6066" s="266" t="s">
        <v>121</v>
      </c>
      <c r="H6066" s="266">
        <f>IF(G6066="Traditional Stove",0.1,0.2)</f>
        <v>0.1</v>
      </c>
      <c r="I6066" s="266">
        <f>YEAR(J6066)</f>
        <v>2023</v>
      </c>
      <c r="J6066" s="267">
        <v>44968</v>
      </c>
      <c r="K6066" s="267">
        <f>J6066+1</f>
        <v>44969</v>
      </c>
      <c r="L6066" s="266">
        <f>IF(M6066&lt;=365,1,2)</f>
        <v>1</v>
      </c>
      <c r="M6066" s="266">
        <f>IF(K6066&lt;$C$1,$C$2-$C$1+1,$C$2-K6066+1)</f>
        <v>78</v>
      </c>
      <c r="N6066" s="268">
        <f>M6066/365</f>
        <v>0.21369863013698631</v>
      </c>
      <c r="O6066" s="269">
        <f>'Data and Parameter'!$E$4*'Data and Parameter'!$E$5*('Data and Parameter'!$E$6+'Data and Parameter'!$E$7)*'Data and Parameter'!$E$19*'Data and Parameter'!$E$14*'ER calculations'!N6066</f>
        <v>1.1064778895413589</v>
      </c>
    </row>
    <row r="6067" spans="1:15" ht="15">
      <c r="A6067" s="284">
        <v>6063</v>
      </c>
      <c r="B6067" s="287"/>
      <c r="C6067" s="287"/>
      <c r="D6067" s="284" t="s">
        <v>1054</v>
      </c>
      <c r="E6067" s="287"/>
      <c r="F6067" s="285" t="s">
        <v>6188</v>
      </c>
      <c r="G6067" s="266" t="s">
        <v>121</v>
      </c>
      <c r="H6067" s="266">
        <f>IF(G6067="Traditional Stove",0.1,0.2)</f>
        <v>0.1</v>
      </c>
      <c r="I6067" s="266">
        <f>YEAR(J6067)</f>
        <v>2023</v>
      </c>
      <c r="J6067" s="267">
        <v>44994</v>
      </c>
      <c r="K6067" s="267">
        <f>J6067+1</f>
        <v>44995</v>
      </c>
      <c r="L6067" s="266">
        <f>IF(M6067&lt;=365,1,2)</f>
        <v>1</v>
      </c>
      <c r="M6067" s="266">
        <f>IF(K6067&lt;$C$1,$C$2-$C$1+1,$C$2-K6067+1)</f>
        <v>52</v>
      </c>
      <c r="N6067" s="268">
        <f>M6067/365</f>
        <v>0.14246575342465753</v>
      </c>
      <c r="O6067" s="269">
        <f>'Data and Parameter'!$E$4*'Data and Parameter'!$E$5*('Data and Parameter'!$E$6+'Data and Parameter'!$E$7)*'Data and Parameter'!$E$19*'Data and Parameter'!$E$14*'ER calculations'!N6067</f>
        <v>0.73765192636090593</v>
      </c>
    </row>
    <row r="6068" spans="1:15" ht="15">
      <c r="A6068" s="284">
        <v>6064</v>
      </c>
      <c r="B6068" s="287"/>
      <c r="C6068" s="287"/>
      <c r="D6068" s="284" t="s">
        <v>1376</v>
      </c>
      <c r="E6068" s="287"/>
      <c r="F6068" s="285" t="s">
        <v>6189</v>
      </c>
      <c r="G6068" s="266" t="s">
        <v>121</v>
      </c>
      <c r="H6068" s="266">
        <f>IF(G6068="Traditional Stove",0.1,0.2)</f>
        <v>0.1</v>
      </c>
      <c r="I6068" s="266">
        <f>YEAR(J6068)</f>
        <v>2023</v>
      </c>
      <c r="J6068" s="267">
        <v>44990</v>
      </c>
      <c r="K6068" s="267">
        <f>J6068+1</f>
        <v>44991</v>
      </c>
      <c r="L6068" s="266">
        <f>IF(M6068&lt;=365,1,2)</f>
        <v>1</v>
      </c>
      <c r="M6068" s="266">
        <f>IF(K6068&lt;$C$1,$C$2-$C$1+1,$C$2-K6068+1)</f>
        <v>56</v>
      </c>
      <c r="N6068" s="268">
        <f>M6068/365</f>
        <v>0.15342465753424658</v>
      </c>
      <c r="O6068" s="269">
        <f>'Data and Parameter'!$E$4*'Data and Parameter'!$E$5*('Data and Parameter'!$E$6+'Data and Parameter'!$E$7)*'Data and Parameter'!$E$19*'Data and Parameter'!$E$14*'ER calculations'!N6068</f>
        <v>0.79439438223482184</v>
      </c>
    </row>
    <row r="6069" spans="1:15" ht="15">
      <c r="A6069" s="284">
        <v>6065</v>
      </c>
      <c r="B6069" s="287"/>
      <c r="C6069" s="287"/>
      <c r="D6069" s="284" t="s">
        <v>3178</v>
      </c>
      <c r="E6069" s="287"/>
      <c r="F6069" s="285" t="s">
        <v>6190</v>
      </c>
      <c r="G6069" s="266" t="s">
        <v>121</v>
      </c>
      <c r="H6069" s="266">
        <f>IF(G6069="Traditional Stove",0.1,0.2)</f>
        <v>0.1</v>
      </c>
      <c r="I6069" s="266">
        <f>YEAR(J6069)</f>
        <v>2023</v>
      </c>
      <c r="J6069" s="267">
        <v>44996</v>
      </c>
      <c r="K6069" s="267">
        <f>J6069+1</f>
        <v>44997</v>
      </c>
      <c r="L6069" s="266">
        <f>IF(M6069&lt;=365,1,2)</f>
        <v>1</v>
      </c>
      <c r="M6069" s="266">
        <f>IF(K6069&lt;$C$1,$C$2-$C$1+1,$C$2-K6069+1)</f>
        <v>50</v>
      </c>
      <c r="N6069" s="268">
        <f>M6069/365</f>
        <v>0.13698630136986301</v>
      </c>
      <c r="O6069" s="269">
        <f>'Data and Parameter'!$E$4*'Data and Parameter'!$E$5*('Data and Parameter'!$E$6+'Data and Parameter'!$E$7)*'Data and Parameter'!$E$19*'Data and Parameter'!$E$14*'ER calculations'!N6069</f>
        <v>0.70928069842394803</v>
      </c>
    </row>
    <row r="6070" spans="1:15" ht="15">
      <c r="A6070" s="284">
        <v>6066</v>
      </c>
      <c r="B6070" s="287"/>
      <c r="C6070" s="287"/>
      <c r="D6070" s="284" t="s">
        <v>1054</v>
      </c>
      <c r="E6070" s="287"/>
      <c r="F6070" s="285" t="s">
        <v>6191</v>
      </c>
      <c r="G6070" s="266" t="s">
        <v>121</v>
      </c>
      <c r="H6070" s="266">
        <f>IF(G6070="Traditional Stove",0.1,0.2)</f>
        <v>0.1</v>
      </c>
      <c r="I6070" s="266">
        <f>YEAR(J6070)</f>
        <v>2023</v>
      </c>
      <c r="J6070" s="267">
        <v>44994</v>
      </c>
      <c r="K6070" s="267">
        <f>J6070+1</f>
        <v>44995</v>
      </c>
      <c r="L6070" s="266">
        <f>IF(M6070&lt;=365,1,2)</f>
        <v>1</v>
      </c>
      <c r="M6070" s="266">
        <f>IF(K6070&lt;$C$1,$C$2-$C$1+1,$C$2-K6070+1)</f>
        <v>52</v>
      </c>
      <c r="N6070" s="268">
        <f>M6070/365</f>
        <v>0.14246575342465753</v>
      </c>
      <c r="O6070" s="269">
        <f>'Data and Parameter'!$E$4*'Data and Parameter'!$E$5*('Data and Parameter'!$E$6+'Data and Parameter'!$E$7)*'Data and Parameter'!$E$19*'Data and Parameter'!$E$14*'ER calculations'!N6070</f>
        <v>0.73765192636090593</v>
      </c>
    </row>
    <row r="6071" spans="1:15" ht="15">
      <c r="A6071" s="284">
        <v>6067</v>
      </c>
      <c r="B6071" s="287"/>
      <c r="C6071" s="287"/>
      <c r="D6071" s="284" t="s">
        <v>1376</v>
      </c>
      <c r="E6071" s="287"/>
      <c r="F6071" s="285" t="s">
        <v>6192</v>
      </c>
      <c r="G6071" s="266" t="s">
        <v>121</v>
      </c>
      <c r="H6071" s="266">
        <f>IF(G6071="Traditional Stove",0.1,0.2)</f>
        <v>0.1</v>
      </c>
      <c r="I6071" s="266">
        <f>YEAR(J6071)</f>
        <v>2023</v>
      </c>
      <c r="J6071" s="267">
        <v>44990</v>
      </c>
      <c r="K6071" s="267">
        <f>J6071+1</f>
        <v>44991</v>
      </c>
      <c r="L6071" s="266">
        <f>IF(M6071&lt;=365,1,2)</f>
        <v>1</v>
      </c>
      <c r="M6071" s="266">
        <f>IF(K6071&lt;$C$1,$C$2-$C$1+1,$C$2-K6071+1)</f>
        <v>56</v>
      </c>
      <c r="N6071" s="268">
        <f>M6071/365</f>
        <v>0.15342465753424658</v>
      </c>
      <c r="O6071" s="269">
        <f>'Data and Parameter'!$E$4*'Data and Parameter'!$E$5*('Data and Parameter'!$E$6+'Data and Parameter'!$E$7)*'Data and Parameter'!$E$19*'Data and Parameter'!$E$14*'ER calculations'!N6071</f>
        <v>0.79439438223482184</v>
      </c>
    </row>
    <row r="6072" spans="1:15" ht="15">
      <c r="A6072" s="284">
        <v>6068</v>
      </c>
      <c r="B6072" s="287"/>
      <c r="C6072" s="287"/>
      <c r="D6072" s="284" t="s">
        <v>119</v>
      </c>
      <c r="E6072" s="287"/>
      <c r="F6072" s="285" t="s">
        <v>6193</v>
      </c>
      <c r="G6072" s="266" t="s">
        <v>121</v>
      </c>
      <c r="H6072" s="266">
        <f>IF(G6072="Traditional Stove",0.1,0.2)</f>
        <v>0.1</v>
      </c>
      <c r="I6072" s="266">
        <f>YEAR(J6072)</f>
        <v>2023</v>
      </c>
      <c r="J6072" s="267">
        <v>44968</v>
      </c>
      <c r="K6072" s="267">
        <f>J6072+1</f>
        <v>44969</v>
      </c>
      <c r="L6072" s="266">
        <f>IF(M6072&lt;=365,1,2)</f>
        <v>1</v>
      </c>
      <c r="M6072" s="266">
        <f>IF(K6072&lt;$C$1,$C$2-$C$1+1,$C$2-K6072+1)</f>
        <v>78</v>
      </c>
      <c r="N6072" s="268">
        <f>M6072/365</f>
        <v>0.21369863013698631</v>
      </c>
      <c r="O6072" s="269">
        <f>'Data and Parameter'!$E$4*'Data and Parameter'!$E$5*('Data and Parameter'!$E$6+'Data and Parameter'!$E$7)*'Data and Parameter'!$E$19*'Data and Parameter'!$E$14*'ER calculations'!N6072</f>
        <v>1.1064778895413589</v>
      </c>
    </row>
    <row r="6073" spans="1:15" ht="15">
      <c r="A6073" s="284">
        <v>6069</v>
      </c>
      <c r="B6073" s="287"/>
      <c r="C6073" s="287"/>
      <c r="D6073" s="284" t="s">
        <v>1054</v>
      </c>
      <c r="E6073" s="287"/>
      <c r="F6073" s="285" t="s">
        <v>6194</v>
      </c>
      <c r="G6073" s="266" t="s">
        <v>121</v>
      </c>
      <c r="H6073" s="266">
        <f>IF(G6073="Traditional Stove",0.1,0.2)</f>
        <v>0.1</v>
      </c>
      <c r="I6073" s="266">
        <f>YEAR(J6073)</f>
        <v>2023</v>
      </c>
      <c r="J6073" s="267">
        <v>44994</v>
      </c>
      <c r="K6073" s="267">
        <f>J6073+1</f>
        <v>44995</v>
      </c>
      <c r="L6073" s="266">
        <f>IF(M6073&lt;=365,1,2)</f>
        <v>1</v>
      </c>
      <c r="M6073" s="266">
        <f>IF(K6073&lt;$C$1,$C$2-$C$1+1,$C$2-K6073+1)</f>
        <v>52</v>
      </c>
      <c r="N6073" s="268">
        <f>M6073/365</f>
        <v>0.14246575342465753</v>
      </c>
      <c r="O6073" s="269">
        <f>'Data and Parameter'!$E$4*'Data and Parameter'!$E$5*('Data and Parameter'!$E$6+'Data and Parameter'!$E$7)*'Data and Parameter'!$E$19*'Data and Parameter'!$E$14*'ER calculations'!N6073</f>
        <v>0.73765192636090593</v>
      </c>
    </row>
    <row r="6074" spans="1:15" ht="15">
      <c r="A6074" s="284">
        <v>6070</v>
      </c>
      <c r="B6074" s="287"/>
      <c r="C6074" s="287"/>
      <c r="D6074" s="284" t="s">
        <v>119</v>
      </c>
      <c r="E6074" s="287"/>
      <c r="F6074" s="285" t="s">
        <v>6195</v>
      </c>
      <c r="G6074" s="266" t="s">
        <v>121</v>
      </c>
      <c r="H6074" s="266">
        <f>IF(G6074="Traditional Stove",0.1,0.2)</f>
        <v>0.1</v>
      </c>
      <c r="I6074" s="266">
        <f>YEAR(J6074)</f>
        <v>2023</v>
      </c>
      <c r="J6074" s="267">
        <v>44968</v>
      </c>
      <c r="K6074" s="267">
        <f>J6074+1</f>
        <v>44969</v>
      </c>
      <c r="L6074" s="266">
        <f>IF(M6074&lt;=365,1,2)</f>
        <v>1</v>
      </c>
      <c r="M6074" s="266">
        <f>IF(K6074&lt;$C$1,$C$2-$C$1+1,$C$2-K6074+1)</f>
        <v>78</v>
      </c>
      <c r="N6074" s="268">
        <f>M6074/365</f>
        <v>0.21369863013698631</v>
      </c>
      <c r="O6074" s="269">
        <f>'Data and Parameter'!$E$4*'Data and Parameter'!$E$5*('Data and Parameter'!$E$6+'Data and Parameter'!$E$7)*'Data and Parameter'!$E$19*'Data and Parameter'!$E$14*'ER calculations'!N6074</f>
        <v>1.1064778895413589</v>
      </c>
    </row>
    <row r="6075" spans="1:15" ht="15">
      <c r="A6075" s="284">
        <v>6071</v>
      </c>
      <c r="B6075" s="287"/>
      <c r="C6075" s="287"/>
      <c r="D6075" s="284" t="s">
        <v>1376</v>
      </c>
      <c r="E6075" s="287"/>
      <c r="F6075" s="285" t="s">
        <v>6196</v>
      </c>
      <c r="G6075" s="266" t="s">
        <v>121</v>
      </c>
      <c r="H6075" s="266">
        <f>IF(G6075="Traditional Stove",0.1,0.2)</f>
        <v>0.1</v>
      </c>
      <c r="I6075" s="266">
        <f>YEAR(J6075)</f>
        <v>2023</v>
      </c>
      <c r="J6075" s="267">
        <v>44990</v>
      </c>
      <c r="K6075" s="267">
        <f>J6075+1</f>
        <v>44991</v>
      </c>
      <c r="L6075" s="266">
        <f>IF(M6075&lt;=365,1,2)</f>
        <v>1</v>
      </c>
      <c r="M6075" s="266">
        <f>IF(K6075&lt;$C$1,$C$2-$C$1+1,$C$2-K6075+1)</f>
        <v>56</v>
      </c>
      <c r="N6075" s="268">
        <f>M6075/365</f>
        <v>0.15342465753424658</v>
      </c>
      <c r="O6075" s="269">
        <f>'Data and Parameter'!$E$4*'Data and Parameter'!$E$5*('Data and Parameter'!$E$6+'Data and Parameter'!$E$7)*'Data and Parameter'!$E$19*'Data and Parameter'!$E$14*'ER calculations'!N6075</f>
        <v>0.79439438223482184</v>
      </c>
    </row>
    <row r="6076" spans="1:15" ht="15">
      <c r="A6076" s="284">
        <v>6072</v>
      </c>
      <c r="B6076" s="287"/>
      <c r="C6076" s="287"/>
      <c r="D6076" s="284" t="s">
        <v>119</v>
      </c>
      <c r="E6076" s="287"/>
      <c r="F6076" s="285" t="s">
        <v>6197</v>
      </c>
      <c r="G6076" s="266" t="s">
        <v>121</v>
      </c>
      <c r="H6076" s="266">
        <f>IF(G6076="Traditional Stove",0.1,0.2)</f>
        <v>0.1</v>
      </c>
      <c r="I6076" s="266">
        <f>YEAR(J6076)</f>
        <v>2023</v>
      </c>
      <c r="J6076" s="267">
        <v>44982</v>
      </c>
      <c r="K6076" s="267">
        <f>J6076+1</f>
        <v>44983</v>
      </c>
      <c r="L6076" s="266">
        <f>IF(M6076&lt;=365,1,2)</f>
        <v>1</v>
      </c>
      <c r="M6076" s="266">
        <f>IF(K6076&lt;$C$1,$C$2-$C$1+1,$C$2-K6076+1)</f>
        <v>64</v>
      </c>
      <c r="N6076" s="268">
        <f>M6076/365</f>
        <v>0.17534246575342466</v>
      </c>
      <c r="O6076" s="269">
        <f>'Data and Parameter'!$E$4*'Data and Parameter'!$E$5*('Data and Parameter'!$E$6+'Data and Parameter'!$E$7)*'Data and Parameter'!$E$19*'Data and Parameter'!$E$14*'ER calculations'!N6076</f>
        <v>0.90787929398265355</v>
      </c>
    </row>
    <row r="6077" spans="1:15" ht="15">
      <c r="A6077" s="284">
        <v>6073</v>
      </c>
      <c r="B6077" s="287"/>
      <c r="C6077" s="287"/>
      <c r="D6077" s="284" t="s">
        <v>119</v>
      </c>
      <c r="E6077" s="287"/>
      <c r="F6077" s="285" t="s">
        <v>6198</v>
      </c>
      <c r="G6077" s="266" t="s">
        <v>121</v>
      </c>
      <c r="H6077" s="266">
        <f>IF(G6077="Traditional Stove",0.1,0.2)</f>
        <v>0.1</v>
      </c>
      <c r="I6077" s="266">
        <f>YEAR(J6077)</f>
        <v>2023</v>
      </c>
      <c r="J6077" s="267">
        <v>44982</v>
      </c>
      <c r="K6077" s="267">
        <f>J6077+1</f>
        <v>44983</v>
      </c>
      <c r="L6077" s="266">
        <f>IF(M6077&lt;=365,1,2)</f>
        <v>1</v>
      </c>
      <c r="M6077" s="266">
        <f>IF(K6077&lt;$C$1,$C$2-$C$1+1,$C$2-K6077+1)</f>
        <v>64</v>
      </c>
      <c r="N6077" s="268">
        <f>M6077/365</f>
        <v>0.17534246575342466</v>
      </c>
      <c r="O6077" s="269">
        <f>'Data and Parameter'!$E$4*'Data and Parameter'!$E$5*('Data and Parameter'!$E$6+'Data and Parameter'!$E$7)*'Data and Parameter'!$E$19*'Data and Parameter'!$E$14*'ER calculations'!N6077</f>
        <v>0.90787929398265355</v>
      </c>
    </row>
    <row r="6078" spans="1:15" ht="15">
      <c r="A6078" s="284">
        <v>6074</v>
      </c>
      <c r="B6078" s="287"/>
      <c r="C6078" s="287"/>
      <c r="D6078" s="284" t="s">
        <v>119</v>
      </c>
      <c r="E6078" s="287"/>
      <c r="F6078" s="285" t="s">
        <v>6199</v>
      </c>
      <c r="G6078" s="266" t="s">
        <v>121</v>
      </c>
      <c r="H6078" s="266">
        <f>IF(G6078="Traditional Stove",0.1,0.2)</f>
        <v>0.1</v>
      </c>
      <c r="I6078" s="266">
        <f>YEAR(J6078)</f>
        <v>2023</v>
      </c>
      <c r="J6078" s="267">
        <v>44968</v>
      </c>
      <c r="K6078" s="267">
        <f>J6078+1</f>
        <v>44969</v>
      </c>
      <c r="L6078" s="266">
        <f>IF(M6078&lt;=365,1,2)</f>
        <v>1</v>
      </c>
      <c r="M6078" s="266">
        <f>IF(K6078&lt;$C$1,$C$2-$C$1+1,$C$2-K6078+1)</f>
        <v>78</v>
      </c>
      <c r="N6078" s="268">
        <f>M6078/365</f>
        <v>0.21369863013698631</v>
      </c>
      <c r="O6078" s="269">
        <f>'Data and Parameter'!$E$4*'Data and Parameter'!$E$5*('Data and Parameter'!$E$6+'Data and Parameter'!$E$7)*'Data and Parameter'!$E$19*'Data and Parameter'!$E$14*'ER calculations'!N6078</f>
        <v>1.1064778895413589</v>
      </c>
    </row>
    <row r="6079" spans="1:15" ht="15">
      <c r="A6079" s="284">
        <v>6075</v>
      </c>
      <c r="B6079" s="287"/>
      <c r="C6079" s="287"/>
      <c r="D6079" s="284" t="s">
        <v>119</v>
      </c>
      <c r="E6079" s="287"/>
      <c r="F6079" s="285" t="s">
        <v>6200</v>
      </c>
      <c r="G6079" s="266" t="s">
        <v>121</v>
      </c>
      <c r="H6079" s="266">
        <f>IF(G6079="Traditional Stove",0.1,0.2)</f>
        <v>0.1</v>
      </c>
      <c r="I6079" s="266">
        <f>YEAR(J6079)</f>
        <v>2023</v>
      </c>
      <c r="J6079" s="267">
        <v>44982</v>
      </c>
      <c r="K6079" s="267">
        <f>J6079+1</f>
        <v>44983</v>
      </c>
      <c r="L6079" s="266">
        <f>IF(M6079&lt;=365,1,2)</f>
        <v>1</v>
      </c>
      <c r="M6079" s="266">
        <f>IF(K6079&lt;$C$1,$C$2-$C$1+1,$C$2-K6079+1)</f>
        <v>64</v>
      </c>
      <c r="N6079" s="268">
        <f>M6079/365</f>
        <v>0.17534246575342466</v>
      </c>
      <c r="O6079" s="269">
        <f>'Data and Parameter'!$E$4*'Data and Parameter'!$E$5*('Data and Parameter'!$E$6+'Data and Parameter'!$E$7)*'Data and Parameter'!$E$19*'Data and Parameter'!$E$14*'ER calculations'!N6079</f>
        <v>0.90787929398265355</v>
      </c>
    </row>
    <row r="6080" spans="1:15" ht="15">
      <c r="A6080" s="284">
        <v>6076</v>
      </c>
      <c r="B6080" s="287"/>
      <c r="C6080" s="287"/>
      <c r="D6080" s="284" t="s">
        <v>119</v>
      </c>
      <c r="E6080" s="287"/>
      <c r="F6080" s="285" t="s">
        <v>6201</v>
      </c>
      <c r="G6080" s="266" t="s">
        <v>121</v>
      </c>
      <c r="H6080" s="266">
        <f>IF(G6080="Traditional Stove",0.1,0.2)</f>
        <v>0.1</v>
      </c>
      <c r="I6080" s="266">
        <f>YEAR(J6080)</f>
        <v>2023</v>
      </c>
      <c r="J6080" s="267">
        <v>44968</v>
      </c>
      <c r="K6080" s="267">
        <f>J6080+1</f>
        <v>44969</v>
      </c>
      <c r="L6080" s="266">
        <f>IF(M6080&lt;=365,1,2)</f>
        <v>1</v>
      </c>
      <c r="M6080" s="266">
        <f>IF(K6080&lt;$C$1,$C$2-$C$1+1,$C$2-K6080+1)</f>
        <v>78</v>
      </c>
      <c r="N6080" s="268">
        <f>M6080/365</f>
        <v>0.21369863013698631</v>
      </c>
      <c r="O6080" s="269">
        <f>'Data and Parameter'!$E$4*'Data and Parameter'!$E$5*('Data and Parameter'!$E$6+'Data and Parameter'!$E$7)*'Data and Parameter'!$E$19*'Data and Parameter'!$E$14*'ER calculations'!N6080</f>
        <v>1.1064778895413589</v>
      </c>
    </row>
    <row r="6081" spans="1:15" ht="15">
      <c r="A6081" s="284">
        <v>6077</v>
      </c>
      <c r="B6081" s="287"/>
      <c r="C6081" s="287"/>
      <c r="D6081" s="284" t="s">
        <v>119</v>
      </c>
      <c r="E6081" s="287"/>
      <c r="F6081" s="285" t="s">
        <v>6202</v>
      </c>
      <c r="G6081" s="266" t="s">
        <v>121</v>
      </c>
      <c r="H6081" s="266">
        <f>IF(G6081="Traditional Stove",0.1,0.2)</f>
        <v>0.1</v>
      </c>
      <c r="I6081" s="266">
        <f>YEAR(J6081)</f>
        <v>2023</v>
      </c>
      <c r="J6081" s="267">
        <v>44982</v>
      </c>
      <c r="K6081" s="267">
        <f>J6081+1</f>
        <v>44983</v>
      </c>
      <c r="L6081" s="266">
        <f>IF(M6081&lt;=365,1,2)</f>
        <v>1</v>
      </c>
      <c r="M6081" s="266">
        <f>IF(K6081&lt;$C$1,$C$2-$C$1+1,$C$2-K6081+1)</f>
        <v>64</v>
      </c>
      <c r="N6081" s="268">
        <f>M6081/365</f>
        <v>0.17534246575342466</v>
      </c>
      <c r="O6081" s="269">
        <f>'Data and Parameter'!$E$4*'Data and Parameter'!$E$5*('Data and Parameter'!$E$6+'Data and Parameter'!$E$7)*'Data and Parameter'!$E$19*'Data and Parameter'!$E$14*'ER calculations'!N6081</f>
        <v>0.90787929398265355</v>
      </c>
    </row>
    <row r="6082" spans="1:15" ht="15">
      <c r="A6082" s="284">
        <v>6078</v>
      </c>
      <c r="B6082" s="287"/>
      <c r="C6082" s="287"/>
      <c r="D6082" s="284" t="s">
        <v>3178</v>
      </c>
      <c r="E6082" s="287"/>
      <c r="F6082" s="285" t="s">
        <v>6203</v>
      </c>
      <c r="G6082" s="266" t="s">
        <v>121</v>
      </c>
      <c r="H6082" s="266">
        <f>IF(G6082="Traditional Stove",0.1,0.2)</f>
        <v>0.1</v>
      </c>
      <c r="I6082" s="266">
        <f>YEAR(J6082)</f>
        <v>2023</v>
      </c>
      <c r="J6082" s="267">
        <v>44996</v>
      </c>
      <c r="K6082" s="267">
        <f>J6082+1</f>
        <v>44997</v>
      </c>
      <c r="L6082" s="266">
        <f>IF(M6082&lt;=365,1,2)</f>
        <v>1</v>
      </c>
      <c r="M6082" s="266">
        <f>IF(K6082&lt;$C$1,$C$2-$C$1+1,$C$2-K6082+1)</f>
        <v>50</v>
      </c>
      <c r="N6082" s="268">
        <f>M6082/365</f>
        <v>0.13698630136986301</v>
      </c>
      <c r="O6082" s="269">
        <f>'Data and Parameter'!$E$4*'Data and Parameter'!$E$5*('Data and Parameter'!$E$6+'Data and Parameter'!$E$7)*'Data and Parameter'!$E$19*'Data and Parameter'!$E$14*'ER calculations'!N6082</f>
        <v>0.70928069842394803</v>
      </c>
    </row>
    <row r="6083" spans="1:15" ht="15">
      <c r="A6083" s="284">
        <v>6079</v>
      </c>
      <c r="B6083" s="287"/>
      <c r="C6083" s="287"/>
      <c r="D6083" s="284" t="s">
        <v>119</v>
      </c>
      <c r="E6083" s="287"/>
      <c r="F6083" s="285" t="s">
        <v>6204</v>
      </c>
      <c r="G6083" s="266" t="s">
        <v>121</v>
      </c>
      <c r="H6083" s="266">
        <f>IF(G6083="Traditional Stove",0.1,0.2)</f>
        <v>0.1</v>
      </c>
      <c r="I6083" s="266">
        <f>YEAR(J6083)</f>
        <v>2023</v>
      </c>
      <c r="J6083" s="267">
        <v>44968</v>
      </c>
      <c r="K6083" s="267">
        <f>J6083+1</f>
        <v>44969</v>
      </c>
      <c r="L6083" s="266">
        <f>IF(M6083&lt;=365,1,2)</f>
        <v>1</v>
      </c>
      <c r="M6083" s="266">
        <f>IF(K6083&lt;$C$1,$C$2-$C$1+1,$C$2-K6083+1)</f>
        <v>78</v>
      </c>
      <c r="N6083" s="268">
        <f>M6083/365</f>
        <v>0.21369863013698631</v>
      </c>
      <c r="O6083" s="269">
        <f>'Data and Parameter'!$E$4*'Data and Parameter'!$E$5*('Data and Parameter'!$E$6+'Data and Parameter'!$E$7)*'Data and Parameter'!$E$19*'Data and Parameter'!$E$14*'ER calculations'!N6083</f>
        <v>1.1064778895413589</v>
      </c>
    </row>
    <row r="6084" spans="1:15" ht="15">
      <c r="A6084" s="284">
        <v>6080</v>
      </c>
      <c r="B6084" s="287"/>
      <c r="C6084" s="287"/>
      <c r="D6084" s="284" t="s">
        <v>119</v>
      </c>
      <c r="E6084" s="287"/>
      <c r="F6084" s="285" t="s">
        <v>6205</v>
      </c>
      <c r="G6084" s="266" t="s">
        <v>121</v>
      </c>
      <c r="H6084" s="266">
        <f>IF(G6084="Traditional Stove",0.1,0.2)</f>
        <v>0.1</v>
      </c>
      <c r="I6084" s="266">
        <f>YEAR(J6084)</f>
        <v>2023</v>
      </c>
      <c r="J6084" s="267">
        <v>44968</v>
      </c>
      <c r="K6084" s="267">
        <f>J6084+1</f>
        <v>44969</v>
      </c>
      <c r="L6084" s="266">
        <f>IF(M6084&lt;=365,1,2)</f>
        <v>1</v>
      </c>
      <c r="M6084" s="266">
        <f>IF(K6084&lt;$C$1,$C$2-$C$1+1,$C$2-K6084+1)</f>
        <v>78</v>
      </c>
      <c r="N6084" s="268">
        <f>M6084/365</f>
        <v>0.21369863013698631</v>
      </c>
      <c r="O6084" s="269">
        <f>'Data and Parameter'!$E$4*'Data and Parameter'!$E$5*('Data and Parameter'!$E$6+'Data and Parameter'!$E$7)*'Data and Parameter'!$E$19*'Data and Parameter'!$E$14*'ER calculations'!N6084</f>
        <v>1.1064778895413589</v>
      </c>
    </row>
    <row r="6085" spans="1:15" ht="15">
      <c r="A6085" s="284">
        <v>6081</v>
      </c>
      <c r="B6085" s="287"/>
      <c r="C6085" s="287"/>
      <c r="D6085" s="284" t="s">
        <v>119</v>
      </c>
      <c r="E6085" s="287"/>
      <c r="F6085" s="285" t="s">
        <v>6206</v>
      </c>
      <c r="G6085" s="266" t="s">
        <v>121</v>
      </c>
      <c r="H6085" s="266">
        <f>IF(G6085="Traditional Stove",0.1,0.2)</f>
        <v>0.1</v>
      </c>
      <c r="I6085" s="266">
        <f>YEAR(J6085)</f>
        <v>2023</v>
      </c>
      <c r="J6085" s="267">
        <v>44968</v>
      </c>
      <c r="K6085" s="267">
        <f>J6085+1</f>
        <v>44969</v>
      </c>
      <c r="L6085" s="266">
        <f>IF(M6085&lt;=365,1,2)</f>
        <v>1</v>
      </c>
      <c r="M6085" s="266">
        <f>IF(K6085&lt;$C$1,$C$2-$C$1+1,$C$2-K6085+1)</f>
        <v>78</v>
      </c>
      <c r="N6085" s="268">
        <f>M6085/365</f>
        <v>0.21369863013698631</v>
      </c>
      <c r="O6085" s="269">
        <f>'Data and Parameter'!$E$4*'Data and Parameter'!$E$5*('Data and Parameter'!$E$6+'Data and Parameter'!$E$7)*'Data and Parameter'!$E$19*'Data and Parameter'!$E$14*'ER calculations'!N6085</f>
        <v>1.1064778895413589</v>
      </c>
    </row>
    <row r="6086" spans="1:15" ht="15">
      <c r="A6086" s="284">
        <v>6082</v>
      </c>
      <c r="B6086" s="287"/>
      <c r="C6086" s="287"/>
      <c r="D6086" s="284" t="s">
        <v>3178</v>
      </c>
      <c r="E6086" s="287"/>
      <c r="F6086" s="285" t="s">
        <v>6207</v>
      </c>
      <c r="G6086" s="266" t="s">
        <v>121</v>
      </c>
      <c r="H6086" s="266">
        <f>IF(G6086="Traditional Stove",0.1,0.2)</f>
        <v>0.1</v>
      </c>
      <c r="I6086" s="266">
        <f>YEAR(J6086)</f>
        <v>2023</v>
      </c>
      <c r="J6086" s="267">
        <v>44996</v>
      </c>
      <c r="K6086" s="267">
        <f>J6086+1</f>
        <v>44997</v>
      </c>
      <c r="L6086" s="266">
        <f>IF(M6086&lt;=365,1,2)</f>
        <v>1</v>
      </c>
      <c r="M6086" s="266">
        <f>IF(K6086&lt;$C$1,$C$2-$C$1+1,$C$2-K6086+1)</f>
        <v>50</v>
      </c>
      <c r="N6086" s="268">
        <f>M6086/365</f>
        <v>0.13698630136986301</v>
      </c>
      <c r="O6086" s="269">
        <f>'Data and Parameter'!$E$4*'Data and Parameter'!$E$5*('Data and Parameter'!$E$6+'Data and Parameter'!$E$7)*'Data and Parameter'!$E$19*'Data and Parameter'!$E$14*'ER calculations'!N6086</f>
        <v>0.70928069842394803</v>
      </c>
    </row>
    <row r="6087" spans="1:15" ht="15">
      <c r="A6087" s="284">
        <v>6083</v>
      </c>
      <c r="B6087" s="287"/>
      <c r="C6087" s="287"/>
      <c r="D6087" s="284" t="s">
        <v>3178</v>
      </c>
      <c r="E6087" s="287"/>
      <c r="F6087" s="285" t="s">
        <v>6208</v>
      </c>
      <c r="G6087" s="266" t="s">
        <v>121</v>
      </c>
      <c r="H6087" s="266">
        <f>IF(G6087="Traditional Stove",0.1,0.2)</f>
        <v>0.1</v>
      </c>
      <c r="I6087" s="266">
        <f>YEAR(J6087)</f>
        <v>2023</v>
      </c>
      <c r="J6087" s="267">
        <v>44996</v>
      </c>
      <c r="K6087" s="267">
        <f>J6087+1</f>
        <v>44997</v>
      </c>
      <c r="L6087" s="266">
        <f>IF(M6087&lt;=365,1,2)</f>
        <v>1</v>
      </c>
      <c r="M6087" s="266">
        <f>IF(K6087&lt;$C$1,$C$2-$C$1+1,$C$2-K6087+1)</f>
        <v>50</v>
      </c>
      <c r="N6087" s="268">
        <f>M6087/365</f>
        <v>0.13698630136986301</v>
      </c>
      <c r="O6087" s="269">
        <f>'Data and Parameter'!$E$4*'Data and Parameter'!$E$5*('Data and Parameter'!$E$6+'Data and Parameter'!$E$7)*'Data and Parameter'!$E$19*'Data and Parameter'!$E$14*'ER calculations'!N6087</f>
        <v>0.70928069842394803</v>
      </c>
    </row>
    <row r="6088" spans="1:15" ht="15">
      <c r="A6088" s="284">
        <v>6084</v>
      </c>
      <c r="B6088" s="287"/>
      <c r="C6088" s="287"/>
      <c r="D6088" s="284" t="s">
        <v>3178</v>
      </c>
      <c r="E6088" s="287"/>
      <c r="F6088" s="285" t="s">
        <v>6209</v>
      </c>
      <c r="G6088" s="266" t="s">
        <v>121</v>
      </c>
      <c r="H6088" s="266">
        <f>IF(G6088="Traditional Stove",0.1,0.2)</f>
        <v>0.1</v>
      </c>
      <c r="I6088" s="266">
        <f>YEAR(J6088)</f>
        <v>2023</v>
      </c>
      <c r="J6088" s="267">
        <v>44996</v>
      </c>
      <c r="K6088" s="267">
        <f>J6088+1</f>
        <v>44997</v>
      </c>
      <c r="L6088" s="266">
        <f>IF(M6088&lt;=365,1,2)</f>
        <v>1</v>
      </c>
      <c r="M6088" s="266">
        <f>IF(K6088&lt;$C$1,$C$2-$C$1+1,$C$2-K6088+1)</f>
        <v>50</v>
      </c>
      <c r="N6088" s="268">
        <f>M6088/365</f>
        <v>0.13698630136986301</v>
      </c>
      <c r="O6088" s="269">
        <f>'Data and Parameter'!$E$4*'Data and Parameter'!$E$5*('Data and Parameter'!$E$6+'Data and Parameter'!$E$7)*'Data and Parameter'!$E$19*'Data and Parameter'!$E$14*'ER calculations'!N6088</f>
        <v>0.70928069842394803</v>
      </c>
    </row>
    <row r="6089" spans="1:15" ht="15">
      <c r="A6089" s="284">
        <v>6085</v>
      </c>
      <c r="B6089" s="287"/>
      <c r="C6089" s="287"/>
      <c r="D6089" s="284" t="s">
        <v>3178</v>
      </c>
      <c r="E6089" s="287"/>
      <c r="F6089" s="285" t="s">
        <v>6210</v>
      </c>
      <c r="G6089" s="266" t="s">
        <v>121</v>
      </c>
      <c r="H6089" s="266">
        <f>IF(G6089="Traditional Stove",0.1,0.2)</f>
        <v>0.1</v>
      </c>
      <c r="I6089" s="266">
        <f>YEAR(J6089)</f>
        <v>2023</v>
      </c>
      <c r="J6089" s="267">
        <v>44996</v>
      </c>
      <c r="K6089" s="267">
        <f>J6089+1</f>
        <v>44997</v>
      </c>
      <c r="L6089" s="266">
        <f>IF(M6089&lt;=365,1,2)</f>
        <v>1</v>
      </c>
      <c r="M6089" s="266">
        <f>IF(K6089&lt;$C$1,$C$2-$C$1+1,$C$2-K6089+1)</f>
        <v>50</v>
      </c>
      <c r="N6089" s="268">
        <f>M6089/365</f>
        <v>0.13698630136986301</v>
      </c>
      <c r="O6089" s="269">
        <f>'Data and Parameter'!$E$4*'Data and Parameter'!$E$5*('Data and Parameter'!$E$6+'Data and Parameter'!$E$7)*'Data and Parameter'!$E$19*'Data and Parameter'!$E$14*'ER calculations'!N6089</f>
        <v>0.70928069842394803</v>
      </c>
    </row>
    <row r="6090" spans="1:15" ht="15">
      <c r="A6090" s="284">
        <v>6086</v>
      </c>
      <c r="B6090" s="287"/>
      <c r="C6090" s="287"/>
      <c r="D6090" s="284" t="s">
        <v>1054</v>
      </c>
      <c r="E6090" s="287"/>
      <c r="F6090" s="285" t="s">
        <v>6211</v>
      </c>
      <c r="G6090" s="266" t="s">
        <v>121</v>
      </c>
      <c r="H6090" s="266">
        <f>IF(G6090="Traditional Stove",0.1,0.2)</f>
        <v>0.1</v>
      </c>
      <c r="I6090" s="266">
        <f>YEAR(J6090)</f>
        <v>2023</v>
      </c>
      <c r="J6090" s="267">
        <v>44994</v>
      </c>
      <c r="K6090" s="267">
        <f>J6090+1</f>
        <v>44995</v>
      </c>
      <c r="L6090" s="266">
        <f>IF(M6090&lt;=365,1,2)</f>
        <v>1</v>
      </c>
      <c r="M6090" s="266">
        <f>IF(K6090&lt;$C$1,$C$2-$C$1+1,$C$2-K6090+1)</f>
        <v>52</v>
      </c>
      <c r="N6090" s="268">
        <f>M6090/365</f>
        <v>0.14246575342465753</v>
      </c>
      <c r="O6090" s="269">
        <f>'Data and Parameter'!$E$4*'Data and Parameter'!$E$5*('Data and Parameter'!$E$6+'Data and Parameter'!$E$7)*'Data and Parameter'!$E$19*'Data and Parameter'!$E$14*'ER calculations'!N6090</f>
        <v>0.73765192636090593</v>
      </c>
    </row>
    <row r="6091" spans="1:15" ht="15">
      <c r="A6091" s="284">
        <v>6087</v>
      </c>
      <c r="B6091" s="287"/>
      <c r="C6091" s="287"/>
      <c r="D6091" s="284" t="s">
        <v>1054</v>
      </c>
      <c r="E6091" s="287"/>
      <c r="F6091" s="285" t="s">
        <v>6212</v>
      </c>
      <c r="G6091" s="266" t="s">
        <v>121</v>
      </c>
      <c r="H6091" s="266">
        <f>IF(G6091="Traditional Stove",0.1,0.2)</f>
        <v>0.1</v>
      </c>
      <c r="I6091" s="266">
        <f>YEAR(J6091)</f>
        <v>2023</v>
      </c>
      <c r="J6091" s="267">
        <v>44994</v>
      </c>
      <c r="K6091" s="267">
        <f>J6091+1</f>
        <v>44995</v>
      </c>
      <c r="L6091" s="266">
        <f>IF(M6091&lt;=365,1,2)</f>
        <v>1</v>
      </c>
      <c r="M6091" s="266">
        <f>IF(K6091&lt;$C$1,$C$2-$C$1+1,$C$2-K6091+1)</f>
        <v>52</v>
      </c>
      <c r="N6091" s="268">
        <f>M6091/365</f>
        <v>0.14246575342465753</v>
      </c>
      <c r="O6091" s="269">
        <f>'Data and Parameter'!$E$4*'Data and Parameter'!$E$5*('Data and Parameter'!$E$6+'Data and Parameter'!$E$7)*'Data and Parameter'!$E$19*'Data and Parameter'!$E$14*'ER calculations'!N6091</f>
        <v>0.73765192636090593</v>
      </c>
    </row>
    <row r="6092" spans="1:15" ht="15">
      <c r="A6092" s="284">
        <v>6088</v>
      </c>
      <c r="B6092" s="287"/>
      <c r="C6092" s="287"/>
      <c r="D6092" s="284" t="s">
        <v>1054</v>
      </c>
      <c r="E6092" s="287"/>
      <c r="F6092" s="285" t="s">
        <v>6213</v>
      </c>
      <c r="G6092" s="266" t="s">
        <v>121</v>
      </c>
      <c r="H6092" s="266">
        <f>IF(G6092="Traditional Stove",0.1,0.2)</f>
        <v>0.1</v>
      </c>
      <c r="I6092" s="266">
        <f>YEAR(J6092)</f>
        <v>2023</v>
      </c>
      <c r="J6092" s="267">
        <v>44994</v>
      </c>
      <c r="K6092" s="267">
        <f>J6092+1</f>
        <v>44995</v>
      </c>
      <c r="L6092" s="266">
        <f>IF(M6092&lt;=365,1,2)</f>
        <v>1</v>
      </c>
      <c r="M6092" s="266">
        <f>IF(K6092&lt;$C$1,$C$2-$C$1+1,$C$2-K6092+1)</f>
        <v>52</v>
      </c>
      <c r="N6092" s="268">
        <f>M6092/365</f>
        <v>0.14246575342465753</v>
      </c>
      <c r="O6092" s="269">
        <f>'Data and Parameter'!$E$4*'Data and Parameter'!$E$5*('Data and Parameter'!$E$6+'Data and Parameter'!$E$7)*'Data and Parameter'!$E$19*'Data and Parameter'!$E$14*'ER calculations'!N6092</f>
        <v>0.73765192636090593</v>
      </c>
    </row>
    <row r="6093" spans="1:15" ht="15">
      <c r="A6093" s="284">
        <v>6089</v>
      </c>
      <c r="B6093" s="287"/>
      <c r="C6093" s="287"/>
      <c r="D6093" s="284" t="s">
        <v>1054</v>
      </c>
      <c r="E6093" s="287"/>
      <c r="F6093" s="285" t="s">
        <v>6214</v>
      </c>
      <c r="G6093" s="266" t="s">
        <v>121</v>
      </c>
      <c r="H6093" s="266">
        <f>IF(G6093="Traditional Stove",0.1,0.2)</f>
        <v>0.1</v>
      </c>
      <c r="I6093" s="266">
        <f>YEAR(J6093)</f>
        <v>2023</v>
      </c>
      <c r="J6093" s="267">
        <v>44994</v>
      </c>
      <c r="K6093" s="267">
        <f>J6093+1</f>
        <v>44995</v>
      </c>
      <c r="L6093" s="266">
        <f>IF(M6093&lt;=365,1,2)</f>
        <v>1</v>
      </c>
      <c r="M6093" s="266">
        <f>IF(K6093&lt;$C$1,$C$2-$C$1+1,$C$2-K6093+1)</f>
        <v>52</v>
      </c>
      <c r="N6093" s="268">
        <f>M6093/365</f>
        <v>0.14246575342465753</v>
      </c>
      <c r="O6093" s="269">
        <f>'Data and Parameter'!$E$4*'Data and Parameter'!$E$5*('Data and Parameter'!$E$6+'Data and Parameter'!$E$7)*'Data and Parameter'!$E$19*'Data and Parameter'!$E$14*'ER calculations'!N6093</f>
        <v>0.73765192636090593</v>
      </c>
    </row>
    <row r="6094" spans="1:15" ht="15">
      <c r="A6094" s="284">
        <v>6090</v>
      </c>
      <c r="B6094" s="287"/>
      <c r="C6094" s="287"/>
      <c r="D6094" s="284" t="s">
        <v>1054</v>
      </c>
      <c r="E6094" s="287"/>
      <c r="F6094" s="285" t="s">
        <v>6215</v>
      </c>
      <c r="G6094" s="266" t="s">
        <v>121</v>
      </c>
      <c r="H6094" s="266">
        <f>IF(G6094="Traditional Stove",0.1,0.2)</f>
        <v>0.1</v>
      </c>
      <c r="I6094" s="266">
        <f>YEAR(J6094)</f>
        <v>2023</v>
      </c>
      <c r="J6094" s="267">
        <v>44994</v>
      </c>
      <c r="K6094" s="267">
        <f>J6094+1</f>
        <v>44995</v>
      </c>
      <c r="L6094" s="266">
        <f>IF(M6094&lt;=365,1,2)</f>
        <v>1</v>
      </c>
      <c r="M6094" s="266">
        <f>IF(K6094&lt;$C$1,$C$2-$C$1+1,$C$2-K6094+1)</f>
        <v>52</v>
      </c>
      <c r="N6094" s="268">
        <f>M6094/365</f>
        <v>0.14246575342465753</v>
      </c>
      <c r="O6094" s="269">
        <f>'Data and Parameter'!$E$4*'Data and Parameter'!$E$5*('Data and Parameter'!$E$6+'Data and Parameter'!$E$7)*'Data and Parameter'!$E$19*'Data and Parameter'!$E$14*'ER calculations'!N6094</f>
        <v>0.73765192636090593</v>
      </c>
    </row>
    <row r="6095" spans="1:15" ht="15">
      <c r="A6095" s="284">
        <v>6091</v>
      </c>
      <c r="B6095" s="287"/>
      <c r="C6095" s="287"/>
      <c r="D6095" s="284" t="s">
        <v>1054</v>
      </c>
      <c r="E6095" s="287"/>
      <c r="F6095" s="285" t="s">
        <v>6216</v>
      </c>
      <c r="G6095" s="266" t="s">
        <v>121</v>
      </c>
      <c r="H6095" s="266">
        <f>IF(G6095="Traditional Stove",0.1,0.2)</f>
        <v>0.1</v>
      </c>
      <c r="I6095" s="266">
        <f>YEAR(J6095)</f>
        <v>2023</v>
      </c>
      <c r="J6095" s="267">
        <v>44986</v>
      </c>
      <c r="K6095" s="267">
        <f>J6095+1</f>
        <v>44987</v>
      </c>
      <c r="L6095" s="266">
        <f>IF(M6095&lt;=365,1,2)</f>
        <v>1</v>
      </c>
      <c r="M6095" s="266">
        <f>IF(K6095&lt;$C$1,$C$2-$C$1+1,$C$2-K6095+1)</f>
        <v>60</v>
      </c>
      <c r="N6095" s="268">
        <f>M6095/365</f>
        <v>0.16438356164383561</v>
      </c>
      <c r="O6095" s="269">
        <f>'Data and Parameter'!$E$4*'Data and Parameter'!$E$5*('Data and Parameter'!$E$6+'Data and Parameter'!$E$7)*'Data and Parameter'!$E$19*'Data and Parameter'!$E$14*'ER calculations'!N6095</f>
        <v>0.85113683810873764</v>
      </c>
    </row>
    <row r="6096" spans="1:15" ht="15">
      <c r="A6096" s="284">
        <v>6092</v>
      </c>
      <c r="B6096" s="287"/>
      <c r="C6096" s="287"/>
      <c r="D6096" s="284" t="s">
        <v>1054</v>
      </c>
      <c r="E6096" s="287"/>
      <c r="F6096" s="285" t="s">
        <v>6217</v>
      </c>
      <c r="G6096" s="266" t="s">
        <v>121</v>
      </c>
      <c r="H6096" s="266">
        <f>IF(G6096="Traditional Stove",0.1,0.2)</f>
        <v>0.1</v>
      </c>
      <c r="I6096" s="266">
        <f>YEAR(J6096)</f>
        <v>2023</v>
      </c>
      <c r="J6096" s="267">
        <v>44966</v>
      </c>
      <c r="K6096" s="267">
        <f>J6096+1</f>
        <v>44967</v>
      </c>
      <c r="L6096" s="266">
        <f>IF(M6096&lt;=365,1,2)</f>
        <v>1</v>
      </c>
      <c r="M6096" s="266">
        <f>IF(K6096&lt;$C$1,$C$2-$C$1+1,$C$2-K6096+1)</f>
        <v>80</v>
      </c>
      <c r="N6096" s="268">
        <f>M6096/365</f>
        <v>0.21917808219178081</v>
      </c>
      <c r="O6096" s="269">
        <f>'Data and Parameter'!$E$4*'Data and Parameter'!$E$5*('Data and Parameter'!$E$6+'Data and Parameter'!$E$7)*'Data and Parameter'!$E$19*'Data and Parameter'!$E$14*'ER calculations'!N6096</f>
        <v>1.1348491174783168</v>
      </c>
    </row>
    <row r="6097" spans="1:15" ht="15">
      <c r="A6097" s="284">
        <v>6093</v>
      </c>
      <c r="B6097" s="287"/>
      <c r="C6097" s="287"/>
      <c r="D6097" s="284" t="s">
        <v>1054</v>
      </c>
      <c r="E6097" s="287"/>
      <c r="F6097" s="285" t="s">
        <v>6218</v>
      </c>
      <c r="G6097" s="266" t="s">
        <v>121</v>
      </c>
      <c r="H6097" s="266">
        <f>IF(G6097="Traditional Stove",0.1,0.2)</f>
        <v>0.1</v>
      </c>
      <c r="I6097" s="266">
        <f>YEAR(J6097)</f>
        <v>2023</v>
      </c>
      <c r="J6097" s="267">
        <v>44986</v>
      </c>
      <c r="K6097" s="267">
        <f>J6097+1</f>
        <v>44987</v>
      </c>
      <c r="L6097" s="266">
        <f>IF(M6097&lt;=365,1,2)</f>
        <v>1</v>
      </c>
      <c r="M6097" s="266">
        <f>IF(K6097&lt;$C$1,$C$2-$C$1+1,$C$2-K6097+1)</f>
        <v>60</v>
      </c>
      <c r="N6097" s="268">
        <f>M6097/365</f>
        <v>0.16438356164383561</v>
      </c>
      <c r="O6097" s="269">
        <f>'Data and Parameter'!$E$4*'Data and Parameter'!$E$5*('Data and Parameter'!$E$6+'Data and Parameter'!$E$7)*'Data and Parameter'!$E$19*'Data and Parameter'!$E$14*'ER calculations'!N6097</f>
        <v>0.85113683810873764</v>
      </c>
    </row>
    <row r="6098" spans="1:15" ht="15">
      <c r="A6098" s="284">
        <v>6094</v>
      </c>
      <c r="B6098" s="287"/>
      <c r="C6098" s="287"/>
      <c r="D6098" s="284" t="s">
        <v>119</v>
      </c>
      <c r="E6098" s="287"/>
      <c r="F6098" s="285" t="s">
        <v>6219</v>
      </c>
      <c r="G6098" s="266" t="s">
        <v>121</v>
      </c>
      <c r="H6098" s="266">
        <f>IF(G6098="Traditional Stove",0.1,0.2)</f>
        <v>0.1</v>
      </c>
      <c r="I6098" s="266">
        <f>YEAR(J6098)</f>
        <v>2023</v>
      </c>
      <c r="J6098" s="267">
        <v>44970</v>
      </c>
      <c r="K6098" s="267">
        <f>J6098+1</f>
        <v>44971</v>
      </c>
      <c r="L6098" s="266">
        <f>IF(M6098&lt;=365,1,2)</f>
        <v>1</v>
      </c>
      <c r="M6098" s="266">
        <f>IF(K6098&lt;$C$1,$C$2-$C$1+1,$C$2-K6098+1)</f>
        <v>76</v>
      </c>
      <c r="N6098" s="268">
        <f>M6098/365</f>
        <v>0.20821917808219179</v>
      </c>
      <c r="O6098" s="269">
        <f>'Data and Parameter'!$E$4*'Data and Parameter'!$E$5*('Data and Parameter'!$E$6+'Data and Parameter'!$E$7)*'Data and Parameter'!$E$19*'Data and Parameter'!$E$14*'ER calculations'!N6098</f>
        <v>1.0781066616044011</v>
      </c>
    </row>
    <row r="6099" spans="1:15" ht="15">
      <c r="A6099" s="284">
        <v>6095</v>
      </c>
      <c r="B6099" s="287"/>
      <c r="C6099" s="287"/>
      <c r="D6099" s="284" t="s">
        <v>1054</v>
      </c>
      <c r="E6099" s="287"/>
      <c r="F6099" s="285" t="s">
        <v>6220</v>
      </c>
      <c r="G6099" s="266" t="s">
        <v>121</v>
      </c>
      <c r="H6099" s="266">
        <f>IF(G6099="Traditional Stove",0.1,0.2)</f>
        <v>0.1</v>
      </c>
      <c r="I6099" s="266">
        <f>YEAR(J6099)</f>
        <v>2023</v>
      </c>
      <c r="J6099" s="267">
        <v>44994</v>
      </c>
      <c r="K6099" s="267">
        <f>J6099+1</f>
        <v>44995</v>
      </c>
      <c r="L6099" s="266">
        <f>IF(M6099&lt;=365,1,2)</f>
        <v>1</v>
      </c>
      <c r="M6099" s="266">
        <f>IF(K6099&lt;$C$1,$C$2-$C$1+1,$C$2-K6099+1)</f>
        <v>52</v>
      </c>
      <c r="N6099" s="268">
        <f>M6099/365</f>
        <v>0.14246575342465753</v>
      </c>
      <c r="O6099" s="269">
        <f>'Data and Parameter'!$E$4*'Data and Parameter'!$E$5*('Data and Parameter'!$E$6+'Data and Parameter'!$E$7)*'Data and Parameter'!$E$19*'Data and Parameter'!$E$14*'ER calculations'!N6099</f>
        <v>0.73765192636090593</v>
      </c>
    </row>
    <row r="6100" spans="1:15" ht="15">
      <c r="A6100" s="284">
        <v>6096</v>
      </c>
      <c r="B6100" s="287"/>
      <c r="C6100" s="287"/>
      <c r="D6100" s="284" t="s">
        <v>1054</v>
      </c>
      <c r="E6100" s="287"/>
      <c r="F6100" s="285" t="s">
        <v>6221</v>
      </c>
      <c r="G6100" s="266" t="s">
        <v>121</v>
      </c>
      <c r="H6100" s="266">
        <f>IF(G6100="Traditional Stove",0.1,0.2)</f>
        <v>0.1</v>
      </c>
      <c r="I6100" s="266">
        <f>YEAR(J6100)</f>
        <v>2023</v>
      </c>
      <c r="J6100" s="267">
        <v>44966</v>
      </c>
      <c r="K6100" s="267">
        <f>J6100+1</f>
        <v>44967</v>
      </c>
      <c r="L6100" s="266">
        <f>IF(M6100&lt;=365,1,2)</f>
        <v>1</v>
      </c>
      <c r="M6100" s="266">
        <f>IF(K6100&lt;$C$1,$C$2-$C$1+1,$C$2-K6100+1)</f>
        <v>80</v>
      </c>
      <c r="N6100" s="268">
        <f>M6100/365</f>
        <v>0.21917808219178081</v>
      </c>
      <c r="O6100" s="269">
        <f>'Data and Parameter'!$E$4*'Data and Parameter'!$E$5*('Data and Parameter'!$E$6+'Data and Parameter'!$E$7)*'Data and Parameter'!$E$19*'Data and Parameter'!$E$14*'ER calculations'!N6100</f>
        <v>1.1348491174783168</v>
      </c>
    </row>
    <row r="6101" spans="1:15" ht="15">
      <c r="A6101" s="284">
        <v>6097</v>
      </c>
      <c r="B6101" s="287"/>
      <c r="C6101" s="287"/>
      <c r="D6101" s="284" t="s">
        <v>1054</v>
      </c>
      <c r="E6101" s="287"/>
      <c r="F6101" s="285" t="s">
        <v>6222</v>
      </c>
      <c r="G6101" s="266" t="s">
        <v>121</v>
      </c>
      <c r="H6101" s="266">
        <f>IF(G6101="Traditional Stove",0.1,0.2)</f>
        <v>0.1</v>
      </c>
      <c r="I6101" s="266">
        <f>YEAR(J6101)</f>
        <v>2023</v>
      </c>
      <c r="J6101" s="267">
        <v>44966</v>
      </c>
      <c r="K6101" s="267">
        <f>J6101+1</f>
        <v>44967</v>
      </c>
      <c r="L6101" s="266">
        <f>IF(M6101&lt;=365,1,2)</f>
        <v>1</v>
      </c>
      <c r="M6101" s="266">
        <f>IF(K6101&lt;$C$1,$C$2-$C$1+1,$C$2-K6101+1)</f>
        <v>80</v>
      </c>
      <c r="N6101" s="268">
        <f>M6101/365</f>
        <v>0.21917808219178081</v>
      </c>
      <c r="O6101" s="269">
        <f>'Data and Parameter'!$E$4*'Data and Parameter'!$E$5*('Data and Parameter'!$E$6+'Data and Parameter'!$E$7)*'Data and Parameter'!$E$19*'Data and Parameter'!$E$14*'ER calculations'!N6101</f>
        <v>1.1348491174783168</v>
      </c>
    </row>
    <row r="6102" spans="1:15" ht="15">
      <c r="A6102" s="284">
        <v>6098</v>
      </c>
      <c r="B6102" s="287"/>
      <c r="C6102" s="287"/>
      <c r="D6102" s="284" t="s">
        <v>119</v>
      </c>
      <c r="E6102" s="287"/>
      <c r="F6102" s="285" t="s">
        <v>6223</v>
      </c>
      <c r="G6102" s="266" t="s">
        <v>121</v>
      </c>
      <c r="H6102" s="266">
        <f>IF(G6102="Traditional Stove",0.1,0.2)</f>
        <v>0.1</v>
      </c>
      <c r="I6102" s="266">
        <f>YEAR(J6102)</f>
        <v>2023</v>
      </c>
      <c r="J6102" s="267">
        <v>44998</v>
      </c>
      <c r="K6102" s="267">
        <f>J6102+1</f>
        <v>44999</v>
      </c>
      <c r="L6102" s="266">
        <f>IF(M6102&lt;=365,1,2)</f>
        <v>1</v>
      </c>
      <c r="M6102" s="266">
        <f>IF(K6102&lt;$C$1,$C$2-$C$1+1,$C$2-K6102+1)</f>
        <v>48</v>
      </c>
      <c r="N6102" s="268">
        <f>M6102/365</f>
        <v>0.13150684931506848</v>
      </c>
      <c r="O6102" s="269">
        <f>'Data and Parameter'!$E$4*'Data and Parameter'!$E$5*('Data and Parameter'!$E$6+'Data and Parameter'!$E$7)*'Data and Parameter'!$E$19*'Data and Parameter'!$E$14*'ER calculations'!N6102</f>
        <v>0.68090947048699002</v>
      </c>
    </row>
    <row r="6103" spans="1:15" ht="15">
      <c r="A6103" s="284">
        <v>6099</v>
      </c>
      <c r="B6103" s="287"/>
      <c r="C6103" s="287"/>
      <c r="D6103" s="284" t="s">
        <v>119</v>
      </c>
      <c r="E6103" s="287"/>
      <c r="F6103" s="285" t="s">
        <v>6224</v>
      </c>
      <c r="G6103" s="266" t="s">
        <v>121</v>
      </c>
      <c r="H6103" s="266">
        <f>IF(G6103="Traditional Stove",0.1,0.2)</f>
        <v>0.1</v>
      </c>
      <c r="I6103" s="266">
        <f>YEAR(J6103)</f>
        <v>2023</v>
      </c>
      <c r="J6103" s="267">
        <v>44970</v>
      </c>
      <c r="K6103" s="267">
        <f>J6103+1</f>
        <v>44971</v>
      </c>
      <c r="L6103" s="266">
        <f>IF(M6103&lt;=365,1,2)</f>
        <v>1</v>
      </c>
      <c r="M6103" s="266">
        <f>IF(K6103&lt;$C$1,$C$2-$C$1+1,$C$2-K6103+1)</f>
        <v>76</v>
      </c>
      <c r="N6103" s="268">
        <f>M6103/365</f>
        <v>0.20821917808219179</v>
      </c>
      <c r="O6103" s="269">
        <f>'Data and Parameter'!$E$4*'Data and Parameter'!$E$5*('Data and Parameter'!$E$6+'Data and Parameter'!$E$7)*'Data and Parameter'!$E$19*'Data and Parameter'!$E$14*'ER calculations'!N6103</f>
        <v>1.0781066616044011</v>
      </c>
    </row>
    <row r="6104" spans="1:15" ht="15">
      <c r="A6104" s="284">
        <v>6100</v>
      </c>
      <c r="B6104" s="287"/>
      <c r="C6104" s="287"/>
      <c r="D6104" s="284" t="s">
        <v>119</v>
      </c>
      <c r="E6104" s="287"/>
      <c r="F6104" s="285" t="s">
        <v>6225</v>
      </c>
      <c r="G6104" s="266" t="s">
        <v>121</v>
      </c>
      <c r="H6104" s="266">
        <f>IF(G6104="Traditional Stove",0.1,0.2)</f>
        <v>0.1</v>
      </c>
      <c r="I6104" s="266">
        <f>YEAR(J6104)</f>
        <v>2023</v>
      </c>
      <c r="J6104" s="267">
        <v>44970</v>
      </c>
      <c r="K6104" s="267">
        <f>J6104+1</f>
        <v>44971</v>
      </c>
      <c r="L6104" s="266">
        <f>IF(M6104&lt;=365,1,2)</f>
        <v>1</v>
      </c>
      <c r="M6104" s="266">
        <f>IF(K6104&lt;$C$1,$C$2-$C$1+1,$C$2-K6104+1)</f>
        <v>76</v>
      </c>
      <c r="N6104" s="268">
        <f>M6104/365</f>
        <v>0.20821917808219179</v>
      </c>
      <c r="O6104" s="269">
        <f>'Data and Parameter'!$E$4*'Data and Parameter'!$E$5*('Data and Parameter'!$E$6+'Data and Parameter'!$E$7)*'Data and Parameter'!$E$19*'Data and Parameter'!$E$14*'ER calculations'!N6104</f>
        <v>1.0781066616044011</v>
      </c>
    </row>
    <row r="6105" spans="1:15" ht="15">
      <c r="A6105" s="284">
        <v>6101</v>
      </c>
      <c r="B6105" s="287"/>
      <c r="C6105" s="287"/>
      <c r="D6105" s="284" t="s">
        <v>1054</v>
      </c>
      <c r="E6105" s="287"/>
      <c r="F6105" s="285" t="s">
        <v>6226</v>
      </c>
      <c r="G6105" s="266" t="s">
        <v>121</v>
      </c>
      <c r="H6105" s="266">
        <f>IF(G6105="Traditional Stove",0.1,0.2)</f>
        <v>0.1</v>
      </c>
      <c r="I6105" s="266">
        <f>YEAR(J6105)</f>
        <v>2023</v>
      </c>
      <c r="J6105" s="267">
        <v>44966</v>
      </c>
      <c r="K6105" s="267">
        <f>J6105+1</f>
        <v>44967</v>
      </c>
      <c r="L6105" s="266">
        <f>IF(M6105&lt;=365,1,2)</f>
        <v>1</v>
      </c>
      <c r="M6105" s="266">
        <f>IF(K6105&lt;$C$1,$C$2-$C$1+1,$C$2-K6105+1)</f>
        <v>80</v>
      </c>
      <c r="N6105" s="268">
        <f>M6105/365</f>
        <v>0.21917808219178081</v>
      </c>
      <c r="O6105" s="269">
        <f>'Data and Parameter'!$E$4*'Data and Parameter'!$E$5*('Data and Parameter'!$E$6+'Data and Parameter'!$E$7)*'Data and Parameter'!$E$19*'Data and Parameter'!$E$14*'ER calculations'!N6105</f>
        <v>1.1348491174783168</v>
      </c>
    </row>
    <row r="6106" spans="1:15" ht="15">
      <c r="A6106" s="284">
        <v>6102</v>
      </c>
      <c r="B6106" s="287"/>
      <c r="C6106" s="287"/>
      <c r="D6106" s="284" t="s">
        <v>119</v>
      </c>
      <c r="E6106" s="287"/>
      <c r="F6106" s="285" t="s">
        <v>6227</v>
      </c>
      <c r="G6106" s="266" t="s">
        <v>121</v>
      </c>
      <c r="H6106" s="266">
        <f>IF(G6106="Traditional Stove",0.1,0.2)</f>
        <v>0.1</v>
      </c>
      <c r="I6106" s="266">
        <f>YEAR(J6106)</f>
        <v>2023</v>
      </c>
      <c r="J6106" s="267">
        <v>44970</v>
      </c>
      <c r="K6106" s="267">
        <f>J6106+1</f>
        <v>44971</v>
      </c>
      <c r="L6106" s="266">
        <f>IF(M6106&lt;=365,1,2)</f>
        <v>1</v>
      </c>
      <c r="M6106" s="266">
        <f>IF(K6106&lt;$C$1,$C$2-$C$1+1,$C$2-K6106+1)</f>
        <v>76</v>
      </c>
      <c r="N6106" s="268">
        <f>M6106/365</f>
        <v>0.20821917808219179</v>
      </c>
      <c r="O6106" s="269">
        <f>'Data and Parameter'!$E$4*'Data and Parameter'!$E$5*('Data and Parameter'!$E$6+'Data and Parameter'!$E$7)*'Data and Parameter'!$E$19*'Data and Parameter'!$E$14*'ER calculations'!N6106</f>
        <v>1.0781066616044011</v>
      </c>
    </row>
    <row r="6107" spans="1:15" ht="15">
      <c r="A6107" s="284">
        <v>6103</v>
      </c>
      <c r="B6107" s="287"/>
      <c r="C6107" s="287"/>
      <c r="D6107" s="284" t="s">
        <v>1054</v>
      </c>
      <c r="E6107" s="287"/>
      <c r="F6107" s="285" t="s">
        <v>6228</v>
      </c>
      <c r="G6107" s="266" t="s">
        <v>121</v>
      </c>
      <c r="H6107" s="266">
        <f>IF(G6107="Traditional Stove",0.1,0.2)</f>
        <v>0.1</v>
      </c>
      <c r="I6107" s="266">
        <f>YEAR(J6107)</f>
        <v>2023</v>
      </c>
      <c r="J6107" s="267">
        <v>44966</v>
      </c>
      <c r="K6107" s="267">
        <f>J6107+1</f>
        <v>44967</v>
      </c>
      <c r="L6107" s="266">
        <f>IF(M6107&lt;=365,1,2)</f>
        <v>1</v>
      </c>
      <c r="M6107" s="266">
        <f>IF(K6107&lt;$C$1,$C$2-$C$1+1,$C$2-K6107+1)</f>
        <v>80</v>
      </c>
      <c r="N6107" s="268">
        <f>M6107/365</f>
        <v>0.21917808219178081</v>
      </c>
      <c r="O6107" s="269">
        <f>'Data and Parameter'!$E$4*'Data and Parameter'!$E$5*('Data and Parameter'!$E$6+'Data and Parameter'!$E$7)*'Data and Parameter'!$E$19*'Data and Parameter'!$E$14*'ER calculations'!N6107</f>
        <v>1.1348491174783168</v>
      </c>
    </row>
    <row r="6108" spans="1:15" ht="15">
      <c r="A6108" s="284">
        <v>6104</v>
      </c>
      <c r="B6108" s="287"/>
      <c r="C6108" s="287"/>
      <c r="D6108" s="284" t="s">
        <v>1054</v>
      </c>
      <c r="E6108" s="287"/>
      <c r="F6108" s="285" t="s">
        <v>6229</v>
      </c>
      <c r="G6108" s="266" t="s">
        <v>121</v>
      </c>
      <c r="H6108" s="266">
        <f>IF(G6108="Traditional Stove",0.1,0.2)</f>
        <v>0.1</v>
      </c>
      <c r="I6108" s="266">
        <f>YEAR(J6108)</f>
        <v>2023</v>
      </c>
      <c r="J6108" s="267">
        <v>44966</v>
      </c>
      <c r="K6108" s="267">
        <f>J6108+1</f>
        <v>44967</v>
      </c>
      <c r="L6108" s="266">
        <f>IF(M6108&lt;=365,1,2)</f>
        <v>1</v>
      </c>
      <c r="M6108" s="266">
        <f>IF(K6108&lt;$C$1,$C$2-$C$1+1,$C$2-K6108+1)</f>
        <v>80</v>
      </c>
      <c r="N6108" s="268">
        <f>M6108/365</f>
        <v>0.21917808219178081</v>
      </c>
      <c r="O6108" s="269">
        <f>'Data and Parameter'!$E$4*'Data and Parameter'!$E$5*('Data and Parameter'!$E$6+'Data and Parameter'!$E$7)*'Data and Parameter'!$E$19*'Data and Parameter'!$E$14*'ER calculations'!N6108</f>
        <v>1.1348491174783168</v>
      </c>
    </row>
    <row r="6109" spans="1:15" ht="15">
      <c r="A6109" s="284">
        <v>6105</v>
      </c>
      <c r="B6109" s="287"/>
      <c r="C6109" s="287"/>
      <c r="D6109" s="284" t="s">
        <v>119</v>
      </c>
      <c r="E6109" s="287"/>
      <c r="F6109" s="285" t="s">
        <v>6230</v>
      </c>
      <c r="G6109" s="266" t="s">
        <v>121</v>
      </c>
      <c r="H6109" s="266">
        <f>IF(G6109="Traditional Stove",0.1,0.2)</f>
        <v>0.1</v>
      </c>
      <c r="I6109" s="266">
        <f>YEAR(J6109)</f>
        <v>2023</v>
      </c>
      <c r="J6109" s="267">
        <v>44970</v>
      </c>
      <c r="K6109" s="267">
        <f>J6109+1</f>
        <v>44971</v>
      </c>
      <c r="L6109" s="266">
        <f>IF(M6109&lt;=365,1,2)</f>
        <v>1</v>
      </c>
      <c r="M6109" s="266">
        <f>IF(K6109&lt;$C$1,$C$2-$C$1+1,$C$2-K6109+1)</f>
        <v>76</v>
      </c>
      <c r="N6109" s="268">
        <f>M6109/365</f>
        <v>0.20821917808219179</v>
      </c>
      <c r="O6109" s="269">
        <f>'Data and Parameter'!$E$4*'Data and Parameter'!$E$5*('Data and Parameter'!$E$6+'Data and Parameter'!$E$7)*'Data and Parameter'!$E$19*'Data and Parameter'!$E$14*'ER calculations'!N6109</f>
        <v>1.0781066616044011</v>
      </c>
    </row>
    <row r="6110" spans="1:15" ht="15">
      <c r="A6110" s="284">
        <v>6106</v>
      </c>
      <c r="B6110" s="287"/>
      <c r="C6110" s="287"/>
      <c r="D6110" s="284" t="s">
        <v>119</v>
      </c>
      <c r="E6110" s="287"/>
      <c r="F6110" s="285" t="s">
        <v>6231</v>
      </c>
      <c r="G6110" s="266" t="s">
        <v>121</v>
      </c>
      <c r="H6110" s="266">
        <f>IF(G6110="Traditional Stove",0.1,0.2)</f>
        <v>0.1</v>
      </c>
      <c r="I6110" s="266">
        <f>YEAR(J6110)</f>
        <v>2023</v>
      </c>
      <c r="J6110" s="267">
        <v>44970</v>
      </c>
      <c r="K6110" s="267">
        <f>J6110+1</f>
        <v>44971</v>
      </c>
      <c r="L6110" s="266">
        <f>IF(M6110&lt;=365,1,2)</f>
        <v>1</v>
      </c>
      <c r="M6110" s="266">
        <f>IF(K6110&lt;$C$1,$C$2-$C$1+1,$C$2-K6110+1)</f>
        <v>76</v>
      </c>
      <c r="N6110" s="268">
        <f>M6110/365</f>
        <v>0.20821917808219179</v>
      </c>
      <c r="O6110" s="269">
        <f>'Data and Parameter'!$E$4*'Data and Parameter'!$E$5*('Data and Parameter'!$E$6+'Data and Parameter'!$E$7)*'Data and Parameter'!$E$19*'Data and Parameter'!$E$14*'ER calculations'!N6110</f>
        <v>1.0781066616044011</v>
      </c>
    </row>
    <row r="6111" spans="1:15" ht="15">
      <c r="A6111" s="284">
        <v>6107</v>
      </c>
      <c r="B6111" s="287"/>
      <c r="C6111" s="287"/>
      <c r="D6111" s="284" t="s">
        <v>1054</v>
      </c>
      <c r="E6111" s="287"/>
      <c r="F6111" s="285" t="s">
        <v>6232</v>
      </c>
      <c r="G6111" s="266" t="s">
        <v>121</v>
      </c>
      <c r="H6111" s="266">
        <f>IF(G6111="Traditional Stove",0.1,0.2)</f>
        <v>0.1</v>
      </c>
      <c r="I6111" s="266">
        <f>YEAR(J6111)</f>
        <v>2023</v>
      </c>
      <c r="J6111" s="267">
        <v>44966</v>
      </c>
      <c r="K6111" s="267">
        <f>J6111+1</f>
        <v>44967</v>
      </c>
      <c r="L6111" s="266">
        <f>IF(M6111&lt;=365,1,2)</f>
        <v>1</v>
      </c>
      <c r="M6111" s="266">
        <f>IF(K6111&lt;$C$1,$C$2-$C$1+1,$C$2-K6111+1)</f>
        <v>80</v>
      </c>
      <c r="N6111" s="268">
        <f>M6111/365</f>
        <v>0.21917808219178081</v>
      </c>
      <c r="O6111" s="269">
        <f>'Data and Parameter'!$E$4*'Data and Parameter'!$E$5*('Data and Parameter'!$E$6+'Data and Parameter'!$E$7)*'Data and Parameter'!$E$19*'Data and Parameter'!$E$14*'ER calculations'!N6111</f>
        <v>1.1348491174783168</v>
      </c>
    </row>
    <row r="6112" spans="1:15" ht="15">
      <c r="A6112" s="284">
        <v>6108</v>
      </c>
      <c r="B6112" s="287"/>
      <c r="C6112" s="287"/>
      <c r="D6112" s="284" t="s">
        <v>119</v>
      </c>
      <c r="E6112" s="287"/>
      <c r="F6112" s="285" t="s">
        <v>6233</v>
      </c>
      <c r="G6112" s="266" t="s">
        <v>121</v>
      </c>
      <c r="H6112" s="266">
        <f>IF(G6112="Traditional Stove",0.1,0.2)</f>
        <v>0.1</v>
      </c>
      <c r="I6112" s="266">
        <f>YEAR(J6112)</f>
        <v>2023</v>
      </c>
      <c r="J6112" s="267">
        <v>44970</v>
      </c>
      <c r="K6112" s="267">
        <f>J6112+1</f>
        <v>44971</v>
      </c>
      <c r="L6112" s="266">
        <f>IF(M6112&lt;=365,1,2)</f>
        <v>1</v>
      </c>
      <c r="M6112" s="266">
        <f>IF(K6112&lt;$C$1,$C$2-$C$1+1,$C$2-K6112+1)</f>
        <v>76</v>
      </c>
      <c r="N6112" s="268">
        <f>M6112/365</f>
        <v>0.20821917808219179</v>
      </c>
      <c r="O6112" s="269">
        <f>'Data and Parameter'!$E$4*'Data and Parameter'!$E$5*('Data and Parameter'!$E$6+'Data and Parameter'!$E$7)*'Data and Parameter'!$E$19*'Data and Parameter'!$E$14*'ER calculations'!N6112</f>
        <v>1.0781066616044011</v>
      </c>
    </row>
    <row r="6113" spans="1:15" ht="15">
      <c r="A6113" s="284">
        <v>6109</v>
      </c>
      <c r="B6113" s="287"/>
      <c r="C6113" s="287"/>
      <c r="D6113" s="284" t="s">
        <v>3178</v>
      </c>
      <c r="E6113" s="287"/>
      <c r="F6113" s="285" t="s">
        <v>6234</v>
      </c>
      <c r="G6113" s="266" t="s">
        <v>121</v>
      </c>
      <c r="H6113" s="266">
        <f>IF(G6113="Traditional Stove",0.1,0.2)</f>
        <v>0.1</v>
      </c>
      <c r="I6113" s="266">
        <f>YEAR(J6113)</f>
        <v>2023</v>
      </c>
      <c r="J6113" s="267">
        <v>44996</v>
      </c>
      <c r="K6113" s="267">
        <f>J6113+1</f>
        <v>44997</v>
      </c>
      <c r="L6113" s="266">
        <f>IF(M6113&lt;=365,1,2)</f>
        <v>1</v>
      </c>
      <c r="M6113" s="266">
        <f>IF(K6113&lt;$C$1,$C$2-$C$1+1,$C$2-K6113+1)</f>
        <v>50</v>
      </c>
      <c r="N6113" s="268">
        <f>M6113/365</f>
        <v>0.13698630136986301</v>
      </c>
      <c r="O6113" s="269">
        <f>'Data and Parameter'!$E$4*'Data and Parameter'!$E$5*('Data and Parameter'!$E$6+'Data and Parameter'!$E$7)*'Data and Parameter'!$E$19*'Data and Parameter'!$E$14*'ER calculations'!N6113</f>
        <v>0.70928069842394803</v>
      </c>
    </row>
    <row r="6114" spans="1:15" ht="15">
      <c r="A6114" s="284">
        <v>6110</v>
      </c>
      <c r="B6114" s="287"/>
      <c r="C6114" s="287"/>
      <c r="D6114" s="284" t="s">
        <v>1054</v>
      </c>
      <c r="E6114" s="287"/>
      <c r="F6114" s="285" t="s">
        <v>6235</v>
      </c>
      <c r="G6114" s="266" t="s">
        <v>121</v>
      </c>
      <c r="H6114" s="266">
        <f>IF(G6114="Traditional Stove",0.1,0.2)</f>
        <v>0.1</v>
      </c>
      <c r="I6114" s="266">
        <f>YEAR(J6114)</f>
        <v>2023</v>
      </c>
      <c r="J6114" s="267">
        <v>44966</v>
      </c>
      <c r="K6114" s="267">
        <f>J6114+1</f>
        <v>44967</v>
      </c>
      <c r="L6114" s="266">
        <f>IF(M6114&lt;=365,1,2)</f>
        <v>1</v>
      </c>
      <c r="M6114" s="266">
        <f>IF(K6114&lt;$C$1,$C$2-$C$1+1,$C$2-K6114+1)</f>
        <v>80</v>
      </c>
      <c r="N6114" s="268">
        <f>M6114/365</f>
        <v>0.21917808219178081</v>
      </c>
      <c r="O6114" s="269">
        <f>'Data and Parameter'!$E$4*'Data and Parameter'!$E$5*('Data and Parameter'!$E$6+'Data and Parameter'!$E$7)*'Data and Parameter'!$E$19*'Data and Parameter'!$E$14*'ER calculations'!N6114</f>
        <v>1.1348491174783168</v>
      </c>
    </row>
    <row r="6115" spans="1:15" ht="15">
      <c r="A6115" s="284">
        <v>6111</v>
      </c>
      <c r="B6115" s="287"/>
      <c r="C6115" s="287"/>
      <c r="D6115" s="284" t="s">
        <v>119</v>
      </c>
      <c r="E6115" s="287"/>
      <c r="F6115" s="285" t="s">
        <v>6236</v>
      </c>
      <c r="G6115" s="266" t="s">
        <v>121</v>
      </c>
      <c r="H6115" s="266">
        <f>IF(G6115="Traditional Stove",0.1,0.2)</f>
        <v>0.1</v>
      </c>
      <c r="I6115" s="266">
        <f>YEAR(J6115)</f>
        <v>2023</v>
      </c>
      <c r="J6115" s="267">
        <v>44970</v>
      </c>
      <c r="K6115" s="267">
        <f>J6115+1</f>
        <v>44971</v>
      </c>
      <c r="L6115" s="266">
        <f>IF(M6115&lt;=365,1,2)</f>
        <v>1</v>
      </c>
      <c r="M6115" s="266">
        <f>IF(K6115&lt;$C$1,$C$2-$C$1+1,$C$2-K6115+1)</f>
        <v>76</v>
      </c>
      <c r="N6115" s="268">
        <f>M6115/365</f>
        <v>0.20821917808219179</v>
      </c>
      <c r="O6115" s="269">
        <f>'Data and Parameter'!$E$4*'Data and Parameter'!$E$5*('Data and Parameter'!$E$6+'Data and Parameter'!$E$7)*'Data and Parameter'!$E$19*'Data and Parameter'!$E$14*'ER calculations'!N6115</f>
        <v>1.0781066616044011</v>
      </c>
    </row>
    <row r="6116" spans="1:15" ht="15">
      <c r="A6116" s="284">
        <v>6112</v>
      </c>
      <c r="B6116" s="287"/>
      <c r="C6116" s="287"/>
      <c r="D6116" s="284" t="s">
        <v>3178</v>
      </c>
      <c r="E6116" s="287"/>
      <c r="F6116" s="285" t="s">
        <v>6237</v>
      </c>
      <c r="G6116" s="266" t="s">
        <v>121</v>
      </c>
      <c r="H6116" s="266">
        <f>IF(G6116="Traditional Stove",0.1,0.2)</f>
        <v>0.1</v>
      </c>
      <c r="I6116" s="266">
        <f>YEAR(J6116)</f>
        <v>2023</v>
      </c>
      <c r="J6116" s="267">
        <v>44996</v>
      </c>
      <c r="K6116" s="267">
        <f>J6116+1</f>
        <v>44997</v>
      </c>
      <c r="L6116" s="266">
        <f>IF(M6116&lt;=365,1,2)</f>
        <v>1</v>
      </c>
      <c r="M6116" s="266">
        <f>IF(K6116&lt;$C$1,$C$2-$C$1+1,$C$2-K6116+1)</f>
        <v>50</v>
      </c>
      <c r="N6116" s="268">
        <f>M6116/365</f>
        <v>0.13698630136986301</v>
      </c>
      <c r="O6116" s="269">
        <f>'Data and Parameter'!$E$4*'Data and Parameter'!$E$5*('Data and Parameter'!$E$6+'Data and Parameter'!$E$7)*'Data and Parameter'!$E$19*'Data and Parameter'!$E$14*'ER calculations'!N6116</f>
        <v>0.70928069842394803</v>
      </c>
    </row>
    <row r="6117" spans="1:15" ht="15">
      <c r="A6117" s="284">
        <v>6113</v>
      </c>
      <c r="B6117" s="287"/>
      <c r="C6117" s="287"/>
      <c r="D6117" s="284" t="s">
        <v>119</v>
      </c>
      <c r="E6117" s="287"/>
      <c r="F6117" s="285" t="s">
        <v>6238</v>
      </c>
      <c r="G6117" s="266" t="s">
        <v>121</v>
      </c>
      <c r="H6117" s="266">
        <f>IF(G6117="Traditional Stove",0.1,0.2)</f>
        <v>0.1</v>
      </c>
      <c r="I6117" s="266">
        <f>YEAR(J6117)</f>
        <v>2023</v>
      </c>
      <c r="J6117" s="267">
        <v>44970</v>
      </c>
      <c r="K6117" s="267">
        <f>J6117+1</f>
        <v>44971</v>
      </c>
      <c r="L6117" s="266">
        <f>IF(M6117&lt;=365,1,2)</f>
        <v>1</v>
      </c>
      <c r="M6117" s="266">
        <f>IF(K6117&lt;$C$1,$C$2-$C$1+1,$C$2-K6117+1)</f>
        <v>76</v>
      </c>
      <c r="N6117" s="268">
        <f>M6117/365</f>
        <v>0.20821917808219179</v>
      </c>
      <c r="O6117" s="269">
        <f>'Data and Parameter'!$E$4*'Data and Parameter'!$E$5*('Data and Parameter'!$E$6+'Data and Parameter'!$E$7)*'Data and Parameter'!$E$19*'Data and Parameter'!$E$14*'ER calculations'!N6117</f>
        <v>1.0781066616044011</v>
      </c>
    </row>
    <row r="6118" spans="1:15" ht="15">
      <c r="A6118" s="284">
        <v>6114</v>
      </c>
      <c r="B6118" s="287"/>
      <c r="C6118" s="287"/>
      <c r="D6118" s="284" t="s">
        <v>1054</v>
      </c>
      <c r="E6118" s="287"/>
      <c r="F6118" s="285" t="s">
        <v>6239</v>
      </c>
      <c r="G6118" s="266" t="s">
        <v>121</v>
      </c>
      <c r="H6118" s="266">
        <f>IF(G6118="Traditional Stove",0.1,0.2)</f>
        <v>0.1</v>
      </c>
      <c r="I6118" s="266">
        <f>YEAR(J6118)</f>
        <v>2023</v>
      </c>
      <c r="J6118" s="267">
        <v>44966</v>
      </c>
      <c r="K6118" s="267">
        <f>J6118+1</f>
        <v>44967</v>
      </c>
      <c r="L6118" s="266">
        <f>IF(M6118&lt;=365,1,2)</f>
        <v>1</v>
      </c>
      <c r="M6118" s="266">
        <f>IF(K6118&lt;$C$1,$C$2-$C$1+1,$C$2-K6118+1)</f>
        <v>80</v>
      </c>
      <c r="N6118" s="268">
        <f>M6118/365</f>
        <v>0.21917808219178081</v>
      </c>
      <c r="O6118" s="269">
        <f>'Data and Parameter'!$E$4*'Data and Parameter'!$E$5*('Data and Parameter'!$E$6+'Data and Parameter'!$E$7)*'Data and Parameter'!$E$19*'Data and Parameter'!$E$14*'ER calculations'!N6118</f>
        <v>1.1348491174783168</v>
      </c>
    </row>
    <row r="6119" spans="1:15" ht="15">
      <c r="A6119" s="284">
        <v>6115</v>
      </c>
      <c r="B6119" s="287"/>
      <c r="C6119" s="287"/>
      <c r="D6119" s="284" t="s">
        <v>3178</v>
      </c>
      <c r="E6119" s="287"/>
      <c r="F6119" s="285" t="s">
        <v>6240</v>
      </c>
      <c r="G6119" s="266" t="s">
        <v>121</v>
      </c>
      <c r="H6119" s="266">
        <f>IF(G6119="Traditional Stove",0.1,0.2)</f>
        <v>0.1</v>
      </c>
      <c r="I6119" s="266">
        <f>YEAR(J6119)</f>
        <v>2023</v>
      </c>
      <c r="J6119" s="267">
        <v>44967</v>
      </c>
      <c r="K6119" s="267">
        <f>J6119+1</f>
        <v>44968</v>
      </c>
      <c r="L6119" s="266">
        <f>IF(M6119&lt;=365,1,2)</f>
        <v>1</v>
      </c>
      <c r="M6119" s="266">
        <f>IF(K6119&lt;$C$1,$C$2-$C$1+1,$C$2-K6119+1)</f>
        <v>79</v>
      </c>
      <c r="N6119" s="268">
        <f>M6119/365</f>
        <v>0.21643835616438356</v>
      </c>
      <c r="O6119" s="269">
        <f>'Data and Parameter'!$E$4*'Data and Parameter'!$E$5*('Data and Parameter'!$E$6+'Data and Parameter'!$E$7)*'Data and Parameter'!$E$19*'Data and Parameter'!$E$14*'ER calculations'!N6119</f>
        <v>1.1206635035098378</v>
      </c>
    </row>
    <row r="6120" spans="1:15" ht="15">
      <c r="A6120" s="284">
        <v>6116</v>
      </c>
      <c r="B6120" s="287"/>
      <c r="C6120" s="287"/>
      <c r="D6120" s="284" t="s">
        <v>119</v>
      </c>
      <c r="E6120" s="287"/>
      <c r="F6120" s="285" t="s">
        <v>6241</v>
      </c>
      <c r="G6120" s="266" t="s">
        <v>121</v>
      </c>
      <c r="H6120" s="266">
        <f>IF(G6120="Traditional Stove",0.1,0.2)</f>
        <v>0.1</v>
      </c>
      <c r="I6120" s="266">
        <f>YEAR(J6120)</f>
        <v>2023</v>
      </c>
      <c r="J6120" s="267">
        <v>44970</v>
      </c>
      <c r="K6120" s="267">
        <f>J6120+1</f>
        <v>44971</v>
      </c>
      <c r="L6120" s="266">
        <f>IF(M6120&lt;=365,1,2)</f>
        <v>1</v>
      </c>
      <c r="M6120" s="266">
        <f>IF(K6120&lt;$C$1,$C$2-$C$1+1,$C$2-K6120+1)</f>
        <v>76</v>
      </c>
      <c r="N6120" s="268">
        <f>M6120/365</f>
        <v>0.20821917808219179</v>
      </c>
      <c r="O6120" s="269">
        <f>'Data and Parameter'!$E$4*'Data and Parameter'!$E$5*('Data and Parameter'!$E$6+'Data and Parameter'!$E$7)*'Data and Parameter'!$E$19*'Data and Parameter'!$E$14*'ER calculations'!N6120</f>
        <v>1.0781066616044011</v>
      </c>
    </row>
    <row r="6121" spans="1:15" ht="15">
      <c r="A6121" s="284">
        <v>6117</v>
      </c>
      <c r="B6121" s="287"/>
      <c r="C6121" s="287"/>
      <c r="D6121" s="284" t="s">
        <v>3178</v>
      </c>
      <c r="E6121" s="287"/>
      <c r="F6121" s="285" t="s">
        <v>6242</v>
      </c>
      <c r="G6121" s="266" t="s">
        <v>121</v>
      </c>
      <c r="H6121" s="266">
        <f>IF(G6121="Traditional Stove",0.1,0.2)</f>
        <v>0.1</v>
      </c>
      <c r="I6121" s="266">
        <f>YEAR(J6121)</f>
        <v>2023</v>
      </c>
      <c r="J6121" s="267">
        <v>44996</v>
      </c>
      <c r="K6121" s="267">
        <f>J6121+1</f>
        <v>44997</v>
      </c>
      <c r="L6121" s="266">
        <f>IF(M6121&lt;=365,1,2)</f>
        <v>1</v>
      </c>
      <c r="M6121" s="266">
        <f>IF(K6121&lt;$C$1,$C$2-$C$1+1,$C$2-K6121+1)</f>
        <v>50</v>
      </c>
      <c r="N6121" s="268">
        <f>M6121/365</f>
        <v>0.13698630136986301</v>
      </c>
      <c r="O6121" s="269">
        <f>'Data and Parameter'!$E$4*'Data and Parameter'!$E$5*('Data and Parameter'!$E$6+'Data and Parameter'!$E$7)*'Data and Parameter'!$E$19*'Data and Parameter'!$E$14*'ER calculations'!N6121</f>
        <v>0.70928069842394803</v>
      </c>
    </row>
    <row r="6122" spans="1:15" ht="15">
      <c r="A6122" s="284">
        <v>6118</v>
      </c>
      <c r="B6122" s="287"/>
      <c r="C6122" s="287"/>
      <c r="D6122" s="284" t="s">
        <v>3178</v>
      </c>
      <c r="E6122" s="287"/>
      <c r="F6122" s="285" t="s">
        <v>6243</v>
      </c>
      <c r="G6122" s="266" t="s">
        <v>121</v>
      </c>
      <c r="H6122" s="266">
        <f>IF(G6122="Traditional Stove",0.1,0.2)</f>
        <v>0.1</v>
      </c>
      <c r="I6122" s="266">
        <f>YEAR(J6122)</f>
        <v>2023</v>
      </c>
      <c r="J6122" s="267">
        <v>44996</v>
      </c>
      <c r="K6122" s="267">
        <f>J6122+1</f>
        <v>44997</v>
      </c>
      <c r="L6122" s="266">
        <f>IF(M6122&lt;=365,1,2)</f>
        <v>1</v>
      </c>
      <c r="M6122" s="266">
        <f>IF(K6122&lt;$C$1,$C$2-$C$1+1,$C$2-K6122+1)</f>
        <v>50</v>
      </c>
      <c r="N6122" s="268">
        <f>M6122/365</f>
        <v>0.13698630136986301</v>
      </c>
      <c r="O6122" s="269">
        <f>'Data and Parameter'!$E$4*'Data and Parameter'!$E$5*('Data and Parameter'!$E$6+'Data and Parameter'!$E$7)*'Data and Parameter'!$E$19*'Data and Parameter'!$E$14*'ER calculations'!N6122</f>
        <v>0.70928069842394803</v>
      </c>
    </row>
    <row r="6123" spans="1:15" ht="15">
      <c r="A6123" s="284">
        <v>6119</v>
      </c>
      <c r="B6123" s="287"/>
      <c r="C6123" s="287"/>
      <c r="D6123" s="284" t="s">
        <v>3178</v>
      </c>
      <c r="E6123" s="287"/>
      <c r="F6123" s="285" t="s">
        <v>6244</v>
      </c>
      <c r="G6123" s="266" t="s">
        <v>121</v>
      </c>
      <c r="H6123" s="266">
        <f>IF(G6123="Traditional Stove",0.1,0.2)</f>
        <v>0.1</v>
      </c>
      <c r="I6123" s="266">
        <f>YEAR(J6123)</f>
        <v>2023</v>
      </c>
      <c r="J6123" s="267">
        <v>44996</v>
      </c>
      <c r="K6123" s="267">
        <f>J6123+1</f>
        <v>44997</v>
      </c>
      <c r="L6123" s="266">
        <f>IF(M6123&lt;=365,1,2)</f>
        <v>1</v>
      </c>
      <c r="M6123" s="266">
        <f>IF(K6123&lt;$C$1,$C$2-$C$1+1,$C$2-K6123+1)</f>
        <v>50</v>
      </c>
      <c r="N6123" s="268">
        <f>M6123/365</f>
        <v>0.13698630136986301</v>
      </c>
      <c r="O6123" s="269">
        <f>'Data and Parameter'!$E$4*'Data and Parameter'!$E$5*('Data and Parameter'!$E$6+'Data and Parameter'!$E$7)*'Data and Parameter'!$E$19*'Data and Parameter'!$E$14*'ER calculations'!N6123</f>
        <v>0.70928069842394803</v>
      </c>
    </row>
    <row r="6124" spans="1:15" ht="15">
      <c r="A6124" s="284">
        <v>6120</v>
      </c>
      <c r="B6124" s="287"/>
      <c r="C6124" s="287"/>
      <c r="D6124" s="284" t="s">
        <v>1054</v>
      </c>
      <c r="E6124" s="287"/>
      <c r="F6124" s="285" t="s">
        <v>6245</v>
      </c>
      <c r="G6124" s="266" t="s">
        <v>121</v>
      </c>
      <c r="H6124" s="266">
        <f>IF(G6124="Traditional Stove",0.1,0.2)</f>
        <v>0.1</v>
      </c>
      <c r="I6124" s="266">
        <f>YEAR(J6124)</f>
        <v>2023</v>
      </c>
      <c r="J6124" s="267">
        <v>44986</v>
      </c>
      <c r="K6124" s="267">
        <f>J6124+1</f>
        <v>44987</v>
      </c>
      <c r="L6124" s="266">
        <f>IF(M6124&lt;=365,1,2)</f>
        <v>1</v>
      </c>
      <c r="M6124" s="266">
        <f>IF(K6124&lt;$C$1,$C$2-$C$1+1,$C$2-K6124+1)</f>
        <v>60</v>
      </c>
      <c r="N6124" s="268">
        <f>M6124/365</f>
        <v>0.16438356164383561</v>
      </c>
      <c r="O6124" s="269">
        <f>'Data and Parameter'!$E$4*'Data and Parameter'!$E$5*('Data and Parameter'!$E$6+'Data and Parameter'!$E$7)*'Data and Parameter'!$E$19*'Data and Parameter'!$E$14*'ER calculations'!N6124</f>
        <v>0.85113683810873764</v>
      </c>
    </row>
    <row r="6125" spans="1:15" ht="15">
      <c r="A6125" s="284">
        <v>6121</v>
      </c>
      <c r="B6125" s="287"/>
      <c r="C6125" s="287"/>
      <c r="D6125" s="284" t="s">
        <v>119</v>
      </c>
      <c r="E6125" s="287"/>
      <c r="F6125" s="285" t="s">
        <v>6246</v>
      </c>
      <c r="G6125" s="266" t="s">
        <v>121</v>
      </c>
      <c r="H6125" s="266">
        <f>IF(G6125="Traditional Stove",0.1,0.2)</f>
        <v>0.1</v>
      </c>
      <c r="I6125" s="266">
        <f>YEAR(J6125)</f>
        <v>2023</v>
      </c>
      <c r="J6125" s="267">
        <v>44982</v>
      </c>
      <c r="K6125" s="267">
        <f>J6125+1</f>
        <v>44983</v>
      </c>
      <c r="L6125" s="266">
        <f>IF(M6125&lt;=365,1,2)</f>
        <v>1</v>
      </c>
      <c r="M6125" s="266">
        <f>IF(K6125&lt;$C$1,$C$2-$C$1+1,$C$2-K6125+1)</f>
        <v>64</v>
      </c>
      <c r="N6125" s="268">
        <f>M6125/365</f>
        <v>0.17534246575342466</v>
      </c>
      <c r="O6125" s="269">
        <f>'Data and Parameter'!$E$4*'Data and Parameter'!$E$5*('Data and Parameter'!$E$6+'Data and Parameter'!$E$7)*'Data and Parameter'!$E$19*'Data and Parameter'!$E$14*'ER calculations'!N6125</f>
        <v>0.90787929398265355</v>
      </c>
    </row>
    <row r="6126" spans="1:15" ht="15">
      <c r="A6126" s="284">
        <v>6122</v>
      </c>
      <c r="B6126" s="287"/>
      <c r="C6126" s="287"/>
      <c r="D6126" s="284" t="s">
        <v>3178</v>
      </c>
      <c r="E6126" s="287"/>
      <c r="F6126" s="285" t="s">
        <v>6247</v>
      </c>
      <c r="G6126" s="266" t="s">
        <v>121</v>
      </c>
      <c r="H6126" s="266">
        <f>IF(G6126="Traditional Stove",0.1,0.2)</f>
        <v>0.1</v>
      </c>
      <c r="I6126" s="266">
        <f>YEAR(J6126)</f>
        <v>2023</v>
      </c>
      <c r="J6126" s="267">
        <v>44997</v>
      </c>
      <c r="K6126" s="267">
        <f>J6126+1</f>
        <v>44998</v>
      </c>
      <c r="L6126" s="266">
        <f>IF(M6126&lt;=365,1,2)</f>
        <v>1</v>
      </c>
      <c r="M6126" s="266">
        <f>IF(K6126&lt;$C$1,$C$2-$C$1+1,$C$2-K6126+1)</f>
        <v>49</v>
      </c>
      <c r="N6126" s="268">
        <f>M6126/365</f>
        <v>0.13424657534246576</v>
      </c>
      <c r="O6126" s="269">
        <f>'Data and Parameter'!$E$4*'Data and Parameter'!$E$5*('Data and Parameter'!$E$6+'Data and Parameter'!$E$7)*'Data and Parameter'!$E$19*'Data and Parameter'!$E$14*'ER calculations'!N6126</f>
        <v>0.69509508445546908</v>
      </c>
    </row>
    <row r="6127" spans="1:15" ht="15">
      <c r="A6127" s="284">
        <v>6123</v>
      </c>
      <c r="B6127" s="287"/>
      <c r="C6127" s="287"/>
      <c r="D6127" s="284" t="s">
        <v>588</v>
      </c>
      <c r="E6127" s="287"/>
      <c r="F6127" s="285" t="s">
        <v>6248</v>
      </c>
      <c r="G6127" s="266" t="s">
        <v>121</v>
      </c>
      <c r="H6127" s="266">
        <f>IF(G6127="Traditional Stove",0.1,0.2)</f>
        <v>0.1</v>
      </c>
      <c r="I6127" s="266">
        <f>YEAR(J6127)</f>
        <v>2023</v>
      </c>
      <c r="J6127" s="267">
        <v>45014</v>
      </c>
      <c r="K6127" s="267">
        <f>J6127+1</f>
        <v>45015</v>
      </c>
      <c r="L6127" s="266">
        <f>IF(M6127&lt;=365,1,2)</f>
        <v>1</v>
      </c>
      <c r="M6127" s="266">
        <f>IF(K6127&lt;$C$1,$C$2-$C$1+1,$C$2-K6127+1)</f>
        <v>32</v>
      </c>
      <c r="N6127" s="268">
        <f>M6127/365</f>
        <v>8.7671232876712329E-2</v>
      </c>
      <c r="O6127" s="269">
        <f>'Data and Parameter'!$E$4*'Data and Parameter'!$E$5*('Data and Parameter'!$E$6+'Data and Parameter'!$E$7)*'Data and Parameter'!$E$19*'Data and Parameter'!$E$14*'ER calculations'!N6127</f>
        <v>0.45393964699132677</v>
      </c>
    </row>
    <row r="6128" spans="1:15" ht="15">
      <c r="A6128" s="284">
        <v>6124</v>
      </c>
      <c r="B6128" s="287"/>
      <c r="C6128" s="287"/>
      <c r="D6128" s="284" t="s">
        <v>3178</v>
      </c>
      <c r="E6128" s="287"/>
      <c r="F6128" s="285" t="s">
        <v>6249</v>
      </c>
      <c r="G6128" s="266" t="s">
        <v>121</v>
      </c>
      <c r="H6128" s="266">
        <f>IF(G6128="Traditional Stove",0.1,0.2)</f>
        <v>0.1</v>
      </c>
      <c r="I6128" s="266">
        <f>YEAR(J6128)</f>
        <v>2023</v>
      </c>
      <c r="J6128" s="267">
        <v>44997</v>
      </c>
      <c r="K6128" s="267">
        <f>J6128+1</f>
        <v>44998</v>
      </c>
      <c r="L6128" s="266">
        <f>IF(M6128&lt;=365,1,2)</f>
        <v>1</v>
      </c>
      <c r="M6128" s="266">
        <f>IF(K6128&lt;$C$1,$C$2-$C$1+1,$C$2-K6128+1)</f>
        <v>49</v>
      </c>
      <c r="N6128" s="268">
        <f>M6128/365</f>
        <v>0.13424657534246576</v>
      </c>
      <c r="O6128" s="269">
        <f>'Data and Parameter'!$E$4*'Data and Parameter'!$E$5*('Data and Parameter'!$E$6+'Data and Parameter'!$E$7)*'Data and Parameter'!$E$19*'Data and Parameter'!$E$14*'ER calculations'!N6128</f>
        <v>0.69509508445546908</v>
      </c>
    </row>
    <row r="6129" spans="1:15" ht="15">
      <c r="A6129" s="284">
        <v>6125</v>
      </c>
      <c r="B6129" s="287"/>
      <c r="C6129" s="287"/>
      <c r="D6129" s="284" t="s">
        <v>1054</v>
      </c>
      <c r="E6129" s="287"/>
      <c r="F6129" s="285" t="s">
        <v>6250</v>
      </c>
      <c r="G6129" s="266" t="s">
        <v>121</v>
      </c>
      <c r="H6129" s="266">
        <f>IF(G6129="Traditional Stove",0.1,0.2)</f>
        <v>0.1</v>
      </c>
      <c r="I6129" s="266">
        <f>YEAR(J6129)</f>
        <v>2023</v>
      </c>
      <c r="J6129" s="267">
        <v>44959</v>
      </c>
      <c r="K6129" s="267">
        <f>J6129+1</f>
        <v>44960</v>
      </c>
      <c r="L6129" s="266">
        <f>IF(M6129&lt;=365,1,2)</f>
        <v>1</v>
      </c>
      <c r="M6129" s="266">
        <f>IF(K6129&lt;$C$1,$C$2-$C$1+1,$C$2-K6129+1)</f>
        <v>87</v>
      </c>
      <c r="N6129" s="268">
        <f>M6129/365</f>
        <v>0.23835616438356164</v>
      </c>
      <c r="O6129" s="269">
        <f>'Data and Parameter'!$E$4*'Data and Parameter'!$E$5*('Data and Parameter'!$E$6+'Data and Parameter'!$E$7)*'Data and Parameter'!$E$19*'Data and Parameter'!$E$14*'ER calculations'!N6129</f>
        <v>1.2341484152576696</v>
      </c>
    </row>
    <row r="6130" spans="1:15" ht="15">
      <c r="A6130" s="284">
        <v>6126</v>
      </c>
      <c r="B6130" s="287"/>
      <c r="C6130" s="287"/>
      <c r="D6130" s="284" t="s">
        <v>119</v>
      </c>
      <c r="E6130" s="287"/>
      <c r="F6130" s="285" t="s">
        <v>6251</v>
      </c>
      <c r="G6130" s="266" t="s">
        <v>121</v>
      </c>
      <c r="H6130" s="266">
        <f>IF(G6130="Traditional Stove",0.1,0.2)</f>
        <v>0.1</v>
      </c>
      <c r="I6130" s="266">
        <f>YEAR(J6130)</f>
        <v>2023</v>
      </c>
      <c r="J6130" s="267">
        <v>44970</v>
      </c>
      <c r="K6130" s="267">
        <f>J6130+1</f>
        <v>44971</v>
      </c>
      <c r="L6130" s="266">
        <f>IF(M6130&lt;=365,1,2)</f>
        <v>1</v>
      </c>
      <c r="M6130" s="266">
        <f>IF(K6130&lt;$C$1,$C$2-$C$1+1,$C$2-K6130+1)</f>
        <v>76</v>
      </c>
      <c r="N6130" s="268">
        <f>M6130/365</f>
        <v>0.20821917808219179</v>
      </c>
      <c r="O6130" s="269">
        <f>'Data and Parameter'!$E$4*'Data and Parameter'!$E$5*('Data and Parameter'!$E$6+'Data and Parameter'!$E$7)*'Data and Parameter'!$E$19*'Data and Parameter'!$E$14*'ER calculations'!N6130</f>
        <v>1.0781066616044011</v>
      </c>
    </row>
    <row r="6131" spans="1:15" ht="15">
      <c r="A6131" s="284">
        <v>6127</v>
      </c>
      <c r="B6131" s="287"/>
      <c r="C6131" s="287"/>
      <c r="D6131" s="284" t="s">
        <v>1376</v>
      </c>
      <c r="E6131" s="287"/>
      <c r="F6131" s="285" t="s">
        <v>6252</v>
      </c>
      <c r="G6131" s="266" t="s">
        <v>121</v>
      </c>
      <c r="H6131" s="266">
        <f>IF(G6131="Traditional Stove",0.1,0.2)</f>
        <v>0.1</v>
      </c>
      <c r="I6131" s="266">
        <f>YEAR(J6131)</f>
        <v>2023</v>
      </c>
      <c r="J6131" s="267">
        <v>44989</v>
      </c>
      <c r="K6131" s="267">
        <f>J6131+1</f>
        <v>44990</v>
      </c>
      <c r="L6131" s="266">
        <f>IF(M6131&lt;=365,1,2)</f>
        <v>1</v>
      </c>
      <c r="M6131" s="266">
        <f>IF(K6131&lt;$C$1,$C$2-$C$1+1,$C$2-K6131+1)</f>
        <v>57</v>
      </c>
      <c r="N6131" s="268">
        <f>M6131/365</f>
        <v>0.15616438356164383</v>
      </c>
      <c r="O6131" s="269">
        <f>'Data and Parameter'!$E$4*'Data and Parameter'!$E$5*('Data and Parameter'!$E$6+'Data and Parameter'!$E$7)*'Data and Parameter'!$E$19*'Data and Parameter'!$E$14*'ER calculations'!N6131</f>
        <v>0.80857999620330079</v>
      </c>
    </row>
    <row r="6132" spans="1:15" ht="15">
      <c r="A6132" s="284">
        <v>6128</v>
      </c>
      <c r="B6132" s="287"/>
      <c r="C6132" s="287"/>
      <c r="D6132" s="284" t="s">
        <v>3178</v>
      </c>
      <c r="E6132" s="287"/>
      <c r="F6132" s="285" t="s">
        <v>6253</v>
      </c>
      <c r="G6132" s="266" t="s">
        <v>121</v>
      </c>
      <c r="H6132" s="266">
        <f>IF(G6132="Traditional Stove",0.1,0.2)</f>
        <v>0.1</v>
      </c>
      <c r="I6132" s="266">
        <f>YEAR(J6132)</f>
        <v>2023</v>
      </c>
      <c r="J6132" s="267">
        <v>44997</v>
      </c>
      <c r="K6132" s="267">
        <f>J6132+1</f>
        <v>44998</v>
      </c>
      <c r="L6132" s="266">
        <f>IF(M6132&lt;=365,1,2)</f>
        <v>1</v>
      </c>
      <c r="M6132" s="266">
        <f>IF(K6132&lt;$C$1,$C$2-$C$1+1,$C$2-K6132+1)</f>
        <v>49</v>
      </c>
      <c r="N6132" s="268">
        <f>M6132/365</f>
        <v>0.13424657534246576</v>
      </c>
      <c r="O6132" s="269">
        <f>'Data and Parameter'!$E$4*'Data and Parameter'!$E$5*('Data and Parameter'!$E$6+'Data and Parameter'!$E$7)*'Data and Parameter'!$E$19*'Data and Parameter'!$E$14*'ER calculations'!N6132</f>
        <v>0.69509508445546908</v>
      </c>
    </row>
    <row r="6133" spans="1:15" ht="15">
      <c r="A6133" s="284">
        <v>6129</v>
      </c>
      <c r="B6133" s="287"/>
      <c r="C6133" s="287"/>
      <c r="D6133" s="284" t="s">
        <v>1376</v>
      </c>
      <c r="E6133" s="287"/>
      <c r="F6133" s="285" t="s">
        <v>6254</v>
      </c>
      <c r="G6133" s="266" t="s">
        <v>121</v>
      </c>
      <c r="H6133" s="266">
        <f>IF(G6133="Traditional Stove",0.1,0.2)</f>
        <v>0.1</v>
      </c>
      <c r="I6133" s="266">
        <f>YEAR(J6133)</f>
        <v>2023</v>
      </c>
      <c r="J6133" s="267">
        <v>44989</v>
      </c>
      <c r="K6133" s="267">
        <f>J6133+1</f>
        <v>44990</v>
      </c>
      <c r="L6133" s="266">
        <f>IF(M6133&lt;=365,1,2)</f>
        <v>1</v>
      </c>
      <c r="M6133" s="266">
        <f>IF(K6133&lt;$C$1,$C$2-$C$1+1,$C$2-K6133+1)</f>
        <v>57</v>
      </c>
      <c r="N6133" s="268">
        <f>M6133/365</f>
        <v>0.15616438356164383</v>
      </c>
      <c r="O6133" s="269">
        <f>'Data and Parameter'!$E$4*'Data and Parameter'!$E$5*('Data and Parameter'!$E$6+'Data and Parameter'!$E$7)*'Data and Parameter'!$E$19*'Data and Parameter'!$E$14*'ER calculations'!N6133</f>
        <v>0.80857999620330079</v>
      </c>
    </row>
    <row r="6134" spans="1:15" ht="15">
      <c r="A6134" s="284">
        <v>6130</v>
      </c>
      <c r="B6134" s="287"/>
      <c r="C6134" s="287"/>
      <c r="D6134" s="284" t="s">
        <v>119</v>
      </c>
      <c r="E6134" s="287"/>
      <c r="F6134" s="285" t="s">
        <v>6255</v>
      </c>
      <c r="G6134" s="266" t="s">
        <v>121</v>
      </c>
      <c r="H6134" s="266">
        <f>IF(G6134="Traditional Stove",0.1,0.2)</f>
        <v>0.1</v>
      </c>
      <c r="I6134" s="266">
        <f>YEAR(J6134)</f>
        <v>2023</v>
      </c>
      <c r="J6134" s="267">
        <v>44970</v>
      </c>
      <c r="K6134" s="267">
        <f>J6134+1</f>
        <v>44971</v>
      </c>
      <c r="L6134" s="266">
        <f>IF(M6134&lt;=365,1,2)</f>
        <v>1</v>
      </c>
      <c r="M6134" s="266">
        <f>IF(K6134&lt;$C$1,$C$2-$C$1+1,$C$2-K6134+1)</f>
        <v>76</v>
      </c>
      <c r="N6134" s="268">
        <f>M6134/365</f>
        <v>0.20821917808219179</v>
      </c>
      <c r="O6134" s="269">
        <f>'Data and Parameter'!$E$4*'Data and Parameter'!$E$5*('Data and Parameter'!$E$6+'Data and Parameter'!$E$7)*'Data and Parameter'!$E$19*'Data and Parameter'!$E$14*'ER calculations'!N6134</f>
        <v>1.0781066616044011</v>
      </c>
    </row>
    <row r="6135" spans="1:15" ht="15">
      <c r="A6135" s="284">
        <v>6131</v>
      </c>
      <c r="B6135" s="287"/>
      <c r="C6135" s="287"/>
      <c r="D6135" s="284" t="s">
        <v>3178</v>
      </c>
      <c r="E6135" s="287"/>
      <c r="F6135" s="285" t="s">
        <v>6256</v>
      </c>
      <c r="G6135" s="266" t="s">
        <v>121</v>
      </c>
      <c r="H6135" s="266">
        <f>IF(G6135="Traditional Stove",0.1,0.2)</f>
        <v>0.1</v>
      </c>
      <c r="I6135" s="266">
        <f>YEAR(J6135)</f>
        <v>2023</v>
      </c>
      <c r="J6135" s="267">
        <v>44997</v>
      </c>
      <c r="K6135" s="267">
        <f>J6135+1</f>
        <v>44998</v>
      </c>
      <c r="L6135" s="266">
        <f>IF(M6135&lt;=365,1,2)</f>
        <v>1</v>
      </c>
      <c r="M6135" s="266">
        <f>IF(K6135&lt;$C$1,$C$2-$C$1+1,$C$2-K6135+1)</f>
        <v>49</v>
      </c>
      <c r="N6135" s="268">
        <f>M6135/365</f>
        <v>0.13424657534246576</v>
      </c>
      <c r="O6135" s="269">
        <f>'Data and Parameter'!$E$4*'Data and Parameter'!$E$5*('Data and Parameter'!$E$6+'Data and Parameter'!$E$7)*'Data and Parameter'!$E$19*'Data and Parameter'!$E$14*'ER calculations'!N6135</f>
        <v>0.69509508445546908</v>
      </c>
    </row>
    <row r="6136" spans="1:15" ht="15">
      <c r="A6136" s="284">
        <v>6132</v>
      </c>
      <c r="B6136" s="287"/>
      <c r="C6136" s="287"/>
      <c r="D6136" s="284" t="s">
        <v>588</v>
      </c>
      <c r="E6136" s="287"/>
      <c r="F6136" s="285" t="s">
        <v>6257</v>
      </c>
      <c r="G6136" s="266" t="s">
        <v>121</v>
      </c>
      <c r="H6136" s="266">
        <f>IF(G6136="Traditional Stove",0.1,0.2)</f>
        <v>0.1</v>
      </c>
      <c r="I6136" s="266">
        <f>YEAR(J6136)</f>
        <v>2023</v>
      </c>
      <c r="J6136" s="267">
        <v>45014</v>
      </c>
      <c r="K6136" s="267">
        <f>J6136+1</f>
        <v>45015</v>
      </c>
      <c r="L6136" s="266">
        <f>IF(M6136&lt;=365,1,2)</f>
        <v>1</v>
      </c>
      <c r="M6136" s="266">
        <f>IF(K6136&lt;$C$1,$C$2-$C$1+1,$C$2-K6136+1)</f>
        <v>32</v>
      </c>
      <c r="N6136" s="268">
        <f>M6136/365</f>
        <v>8.7671232876712329E-2</v>
      </c>
      <c r="O6136" s="269">
        <f>'Data and Parameter'!$E$4*'Data and Parameter'!$E$5*('Data and Parameter'!$E$6+'Data and Parameter'!$E$7)*'Data and Parameter'!$E$19*'Data and Parameter'!$E$14*'ER calculations'!N6136</f>
        <v>0.45393964699132677</v>
      </c>
    </row>
    <row r="6137" spans="1:15" ht="15">
      <c r="A6137" s="284">
        <v>6133</v>
      </c>
      <c r="B6137" s="287"/>
      <c r="C6137" s="287"/>
      <c r="D6137" s="284" t="s">
        <v>1376</v>
      </c>
      <c r="E6137" s="287"/>
      <c r="F6137" s="285" t="s">
        <v>6258</v>
      </c>
      <c r="G6137" s="266" t="s">
        <v>121</v>
      </c>
      <c r="H6137" s="266">
        <f>IF(G6137="Traditional Stove",0.1,0.2)</f>
        <v>0.1</v>
      </c>
      <c r="I6137" s="266">
        <f>YEAR(J6137)</f>
        <v>2023</v>
      </c>
      <c r="J6137" s="267">
        <v>44989</v>
      </c>
      <c r="K6137" s="267">
        <f>J6137+1</f>
        <v>44990</v>
      </c>
      <c r="L6137" s="266">
        <f>IF(M6137&lt;=365,1,2)</f>
        <v>1</v>
      </c>
      <c r="M6137" s="266">
        <f>IF(K6137&lt;$C$1,$C$2-$C$1+1,$C$2-K6137+1)</f>
        <v>57</v>
      </c>
      <c r="N6137" s="268">
        <f>M6137/365</f>
        <v>0.15616438356164383</v>
      </c>
      <c r="O6137" s="269">
        <f>'Data and Parameter'!$E$4*'Data and Parameter'!$E$5*('Data and Parameter'!$E$6+'Data and Parameter'!$E$7)*'Data and Parameter'!$E$19*'Data and Parameter'!$E$14*'ER calculations'!N6137</f>
        <v>0.80857999620330079</v>
      </c>
    </row>
    <row r="6138" spans="1:15" ht="15">
      <c r="A6138" s="284">
        <v>6134</v>
      </c>
      <c r="B6138" s="287"/>
      <c r="C6138" s="287"/>
      <c r="D6138" s="284" t="s">
        <v>1054</v>
      </c>
      <c r="E6138" s="287"/>
      <c r="F6138" s="285" t="s">
        <v>6259</v>
      </c>
      <c r="G6138" s="266" t="s">
        <v>121</v>
      </c>
      <c r="H6138" s="266">
        <f>IF(G6138="Traditional Stove",0.1,0.2)</f>
        <v>0.1</v>
      </c>
      <c r="I6138" s="266">
        <f>YEAR(J6138)</f>
        <v>2023</v>
      </c>
      <c r="J6138" s="267">
        <v>44966</v>
      </c>
      <c r="K6138" s="267">
        <f>J6138+1</f>
        <v>44967</v>
      </c>
      <c r="L6138" s="266">
        <f>IF(M6138&lt;=365,1,2)</f>
        <v>1</v>
      </c>
      <c r="M6138" s="266">
        <f>IF(K6138&lt;$C$1,$C$2-$C$1+1,$C$2-K6138+1)</f>
        <v>80</v>
      </c>
      <c r="N6138" s="268">
        <f>M6138/365</f>
        <v>0.21917808219178081</v>
      </c>
      <c r="O6138" s="269">
        <f>'Data and Parameter'!$E$4*'Data and Parameter'!$E$5*('Data and Parameter'!$E$6+'Data and Parameter'!$E$7)*'Data and Parameter'!$E$19*'Data and Parameter'!$E$14*'ER calculations'!N6138</f>
        <v>1.1348491174783168</v>
      </c>
    </row>
    <row r="6139" spans="1:15" ht="15">
      <c r="A6139" s="284">
        <v>6135</v>
      </c>
      <c r="B6139" s="287"/>
      <c r="C6139" s="287"/>
      <c r="D6139" s="284" t="s">
        <v>119</v>
      </c>
      <c r="E6139" s="287"/>
      <c r="F6139" s="285" t="s">
        <v>6260</v>
      </c>
      <c r="G6139" s="266" t="s">
        <v>121</v>
      </c>
      <c r="H6139" s="266">
        <f>IF(G6139="Traditional Stove",0.1,0.2)</f>
        <v>0.1</v>
      </c>
      <c r="I6139" s="266">
        <f>YEAR(J6139)</f>
        <v>2023</v>
      </c>
      <c r="J6139" s="267">
        <v>44982</v>
      </c>
      <c r="K6139" s="267">
        <f>J6139+1</f>
        <v>44983</v>
      </c>
      <c r="L6139" s="266">
        <f>IF(M6139&lt;=365,1,2)</f>
        <v>1</v>
      </c>
      <c r="M6139" s="266">
        <f>IF(K6139&lt;$C$1,$C$2-$C$1+1,$C$2-K6139+1)</f>
        <v>64</v>
      </c>
      <c r="N6139" s="268">
        <f>M6139/365</f>
        <v>0.17534246575342466</v>
      </c>
      <c r="O6139" s="269">
        <f>'Data and Parameter'!$E$4*'Data and Parameter'!$E$5*('Data and Parameter'!$E$6+'Data and Parameter'!$E$7)*'Data and Parameter'!$E$19*'Data and Parameter'!$E$14*'ER calculations'!N6139</f>
        <v>0.90787929398265355</v>
      </c>
    </row>
    <row r="6140" spans="1:15" ht="15">
      <c r="A6140" s="284">
        <v>6136</v>
      </c>
      <c r="B6140" s="287"/>
      <c r="C6140" s="287"/>
      <c r="D6140" s="284" t="s">
        <v>1376</v>
      </c>
      <c r="E6140" s="287"/>
      <c r="F6140" s="285" t="s">
        <v>6261</v>
      </c>
      <c r="G6140" s="266" t="s">
        <v>121</v>
      </c>
      <c r="H6140" s="266">
        <f>IF(G6140="Traditional Stove",0.1,0.2)</f>
        <v>0.1</v>
      </c>
      <c r="I6140" s="266">
        <f>YEAR(J6140)</f>
        <v>2023</v>
      </c>
      <c r="J6140" s="267">
        <v>44989</v>
      </c>
      <c r="K6140" s="267">
        <f>J6140+1</f>
        <v>44990</v>
      </c>
      <c r="L6140" s="266">
        <f>IF(M6140&lt;=365,1,2)</f>
        <v>1</v>
      </c>
      <c r="M6140" s="266">
        <f>IF(K6140&lt;$C$1,$C$2-$C$1+1,$C$2-K6140+1)</f>
        <v>57</v>
      </c>
      <c r="N6140" s="268">
        <f>M6140/365</f>
        <v>0.15616438356164383</v>
      </c>
      <c r="O6140" s="269">
        <f>'Data and Parameter'!$E$4*'Data and Parameter'!$E$5*('Data and Parameter'!$E$6+'Data and Parameter'!$E$7)*'Data and Parameter'!$E$19*'Data and Parameter'!$E$14*'ER calculations'!N6140</f>
        <v>0.80857999620330079</v>
      </c>
    </row>
    <row r="6141" spans="1:15" ht="15">
      <c r="A6141" s="284">
        <v>6137</v>
      </c>
      <c r="B6141" s="287"/>
      <c r="C6141" s="287"/>
      <c r="D6141" s="284" t="s">
        <v>119</v>
      </c>
      <c r="E6141" s="287"/>
      <c r="F6141" s="285" t="s">
        <v>6262</v>
      </c>
      <c r="G6141" s="266" t="s">
        <v>121</v>
      </c>
      <c r="H6141" s="266">
        <f>IF(G6141="Traditional Stove",0.1,0.2)</f>
        <v>0.1</v>
      </c>
      <c r="I6141" s="266">
        <f>YEAR(J6141)</f>
        <v>2023</v>
      </c>
      <c r="J6141" s="267">
        <v>44970</v>
      </c>
      <c r="K6141" s="267">
        <f>J6141+1</f>
        <v>44971</v>
      </c>
      <c r="L6141" s="266">
        <f>IF(M6141&lt;=365,1,2)</f>
        <v>1</v>
      </c>
      <c r="M6141" s="266">
        <f>IF(K6141&lt;$C$1,$C$2-$C$1+1,$C$2-K6141+1)</f>
        <v>76</v>
      </c>
      <c r="N6141" s="268">
        <f>M6141/365</f>
        <v>0.20821917808219179</v>
      </c>
      <c r="O6141" s="269">
        <f>'Data and Parameter'!$E$4*'Data and Parameter'!$E$5*('Data and Parameter'!$E$6+'Data and Parameter'!$E$7)*'Data and Parameter'!$E$19*'Data and Parameter'!$E$14*'ER calculations'!N6141</f>
        <v>1.0781066616044011</v>
      </c>
    </row>
    <row r="6142" spans="1:15" ht="15">
      <c r="A6142" s="284">
        <v>6138</v>
      </c>
      <c r="B6142" s="287"/>
      <c r="C6142" s="287"/>
      <c r="D6142" s="284" t="s">
        <v>588</v>
      </c>
      <c r="E6142" s="287"/>
      <c r="F6142" s="285" t="s">
        <v>6263</v>
      </c>
      <c r="G6142" s="266" t="s">
        <v>121</v>
      </c>
      <c r="H6142" s="266">
        <f>IF(G6142="Traditional Stove",0.1,0.2)</f>
        <v>0.1</v>
      </c>
      <c r="I6142" s="266">
        <f>YEAR(J6142)</f>
        <v>2023</v>
      </c>
      <c r="J6142" s="267">
        <v>45014</v>
      </c>
      <c r="K6142" s="267">
        <f>J6142+1</f>
        <v>45015</v>
      </c>
      <c r="L6142" s="266">
        <f>IF(M6142&lt;=365,1,2)</f>
        <v>1</v>
      </c>
      <c r="M6142" s="266">
        <f>IF(K6142&lt;$C$1,$C$2-$C$1+1,$C$2-K6142+1)</f>
        <v>32</v>
      </c>
      <c r="N6142" s="268">
        <f>M6142/365</f>
        <v>8.7671232876712329E-2</v>
      </c>
      <c r="O6142" s="269">
        <f>'Data and Parameter'!$E$4*'Data and Parameter'!$E$5*('Data and Parameter'!$E$6+'Data and Parameter'!$E$7)*'Data and Parameter'!$E$19*'Data and Parameter'!$E$14*'ER calculations'!N6142</f>
        <v>0.45393964699132677</v>
      </c>
    </row>
    <row r="6143" spans="1:15" ht="15">
      <c r="A6143" s="284">
        <v>6139</v>
      </c>
      <c r="B6143" s="287"/>
      <c r="C6143" s="287"/>
      <c r="D6143" s="284" t="s">
        <v>1376</v>
      </c>
      <c r="E6143" s="287"/>
      <c r="F6143" s="285" t="s">
        <v>6264</v>
      </c>
      <c r="G6143" s="266" t="s">
        <v>121</v>
      </c>
      <c r="H6143" s="266">
        <f>IF(G6143="Traditional Stove",0.1,0.2)</f>
        <v>0.1</v>
      </c>
      <c r="I6143" s="266">
        <f>YEAR(J6143)</f>
        <v>2023</v>
      </c>
      <c r="J6143" s="267">
        <v>44989</v>
      </c>
      <c r="K6143" s="267">
        <f>J6143+1</f>
        <v>44990</v>
      </c>
      <c r="L6143" s="266">
        <f>IF(M6143&lt;=365,1,2)</f>
        <v>1</v>
      </c>
      <c r="M6143" s="266">
        <f>IF(K6143&lt;$C$1,$C$2-$C$1+1,$C$2-K6143+1)</f>
        <v>57</v>
      </c>
      <c r="N6143" s="268">
        <f>M6143/365</f>
        <v>0.15616438356164383</v>
      </c>
      <c r="O6143" s="269">
        <f>'Data and Parameter'!$E$4*'Data and Parameter'!$E$5*('Data and Parameter'!$E$6+'Data and Parameter'!$E$7)*'Data and Parameter'!$E$19*'Data and Parameter'!$E$14*'ER calculations'!N6143</f>
        <v>0.80857999620330079</v>
      </c>
    </row>
    <row r="6144" spans="1:15" ht="15">
      <c r="A6144" s="284">
        <v>6140</v>
      </c>
      <c r="B6144" s="287"/>
      <c r="C6144" s="287"/>
      <c r="D6144" s="284" t="s">
        <v>3178</v>
      </c>
      <c r="E6144" s="287"/>
      <c r="F6144" s="285" t="s">
        <v>6265</v>
      </c>
      <c r="G6144" s="266" t="s">
        <v>121</v>
      </c>
      <c r="H6144" s="266">
        <f>IF(G6144="Traditional Stove",0.1,0.2)</f>
        <v>0.1</v>
      </c>
      <c r="I6144" s="266">
        <f>YEAR(J6144)</f>
        <v>2023</v>
      </c>
      <c r="J6144" s="267">
        <v>44997</v>
      </c>
      <c r="K6144" s="267">
        <f>J6144+1</f>
        <v>44998</v>
      </c>
      <c r="L6144" s="266">
        <f>IF(M6144&lt;=365,1,2)</f>
        <v>1</v>
      </c>
      <c r="M6144" s="266">
        <f>IF(K6144&lt;$C$1,$C$2-$C$1+1,$C$2-K6144+1)</f>
        <v>49</v>
      </c>
      <c r="N6144" s="268">
        <f>M6144/365</f>
        <v>0.13424657534246576</v>
      </c>
      <c r="O6144" s="269">
        <f>'Data and Parameter'!$E$4*'Data and Parameter'!$E$5*('Data and Parameter'!$E$6+'Data and Parameter'!$E$7)*'Data and Parameter'!$E$19*'Data and Parameter'!$E$14*'ER calculations'!N6144</f>
        <v>0.69509508445546908</v>
      </c>
    </row>
    <row r="6145" spans="1:15" ht="15">
      <c r="A6145" s="284">
        <v>6141</v>
      </c>
      <c r="B6145" s="287"/>
      <c r="C6145" s="287"/>
      <c r="D6145" s="284" t="s">
        <v>119</v>
      </c>
      <c r="E6145" s="287"/>
      <c r="F6145" s="285" t="s">
        <v>6266</v>
      </c>
      <c r="G6145" s="266" t="s">
        <v>121</v>
      </c>
      <c r="H6145" s="266">
        <f>IF(G6145="Traditional Stove",0.1,0.2)</f>
        <v>0.1</v>
      </c>
      <c r="I6145" s="266">
        <f>YEAR(J6145)</f>
        <v>2023</v>
      </c>
      <c r="J6145" s="267">
        <v>44970</v>
      </c>
      <c r="K6145" s="267">
        <f>J6145+1</f>
        <v>44971</v>
      </c>
      <c r="L6145" s="266">
        <f>IF(M6145&lt;=365,1,2)</f>
        <v>1</v>
      </c>
      <c r="M6145" s="266">
        <f>IF(K6145&lt;$C$1,$C$2-$C$1+1,$C$2-K6145+1)</f>
        <v>76</v>
      </c>
      <c r="N6145" s="268">
        <f>M6145/365</f>
        <v>0.20821917808219179</v>
      </c>
      <c r="O6145" s="269">
        <f>'Data and Parameter'!$E$4*'Data and Parameter'!$E$5*('Data and Parameter'!$E$6+'Data and Parameter'!$E$7)*'Data and Parameter'!$E$19*'Data and Parameter'!$E$14*'ER calculations'!N6145</f>
        <v>1.0781066616044011</v>
      </c>
    </row>
    <row r="6146" spans="1:15" ht="15">
      <c r="A6146" s="284">
        <v>6142</v>
      </c>
      <c r="B6146" s="287"/>
      <c r="C6146" s="287"/>
      <c r="D6146" s="284" t="s">
        <v>119</v>
      </c>
      <c r="E6146" s="287"/>
      <c r="F6146" s="285" t="s">
        <v>6267</v>
      </c>
      <c r="G6146" s="266" t="s">
        <v>121</v>
      </c>
      <c r="H6146" s="266">
        <f>IF(G6146="Traditional Stove",0.1,0.2)</f>
        <v>0.1</v>
      </c>
      <c r="I6146" s="266">
        <f>YEAR(J6146)</f>
        <v>2023</v>
      </c>
      <c r="J6146" s="267">
        <v>44982</v>
      </c>
      <c r="K6146" s="267">
        <f>J6146+1</f>
        <v>44983</v>
      </c>
      <c r="L6146" s="266">
        <f>IF(M6146&lt;=365,1,2)</f>
        <v>1</v>
      </c>
      <c r="M6146" s="266">
        <f>IF(K6146&lt;$C$1,$C$2-$C$1+1,$C$2-K6146+1)</f>
        <v>64</v>
      </c>
      <c r="N6146" s="268">
        <f>M6146/365</f>
        <v>0.17534246575342466</v>
      </c>
      <c r="O6146" s="269">
        <f>'Data and Parameter'!$E$4*'Data and Parameter'!$E$5*('Data and Parameter'!$E$6+'Data and Parameter'!$E$7)*'Data and Parameter'!$E$19*'Data and Parameter'!$E$14*'ER calculations'!N6146</f>
        <v>0.90787929398265355</v>
      </c>
    </row>
    <row r="6147" spans="1:15" ht="15">
      <c r="A6147" s="284">
        <v>6143</v>
      </c>
      <c r="B6147" s="287"/>
      <c r="C6147" s="287"/>
      <c r="D6147" s="284" t="s">
        <v>1376</v>
      </c>
      <c r="E6147" s="287"/>
      <c r="F6147" s="285" t="s">
        <v>6268</v>
      </c>
      <c r="G6147" s="266" t="s">
        <v>121</v>
      </c>
      <c r="H6147" s="266">
        <f>IF(G6147="Traditional Stove",0.1,0.2)</f>
        <v>0.1</v>
      </c>
      <c r="I6147" s="266">
        <f>YEAR(J6147)</f>
        <v>2023</v>
      </c>
      <c r="J6147" s="267">
        <v>44989</v>
      </c>
      <c r="K6147" s="267">
        <f>J6147+1</f>
        <v>44990</v>
      </c>
      <c r="L6147" s="266">
        <f>IF(M6147&lt;=365,1,2)</f>
        <v>1</v>
      </c>
      <c r="M6147" s="266">
        <f>IF(K6147&lt;$C$1,$C$2-$C$1+1,$C$2-K6147+1)</f>
        <v>57</v>
      </c>
      <c r="N6147" s="268">
        <f>M6147/365</f>
        <v>0.15616438356164383</v>
      </c>
      <c r="O6147" s="269">
        <f>'Data and Parameter'!$E$4*'Data and Parameter'!$E$5*('Data and Parameter'!$E$6+'Data and Parameter'!$E$7)*'Data and Parameter'!$E$19*'Data and Parameter'!$E$14*'ER calculations'!N6147</f>
        <v>0.80857999620330079</v>
      </c>
    </row>
    <row r="6148" spans="1:15" ht="15">
      <c r="A6148" s="284">
        <v>6144</v>
      </c>
      <c r="B6148" s="287"/>
      <c r="C6148" s="287"/>
      <c r="D6148" s="284" t="s">
        <v>1054</v>
      </c>
      <c r="E6148" s="287"/>
      <c r="F6148" s="285" t="s">
        <v>6269</v>
      </c>
      <c r="G6148" s="266" t="s">
        <v>121</v>
      </c>
      <c r="H6148" s="266">
        <f>IF(G6148="Traditional Stove",0.1,0.2)</f>
        <v>0.1</v>
      </c>
      <c r="I6148" s="266">
        <f>YEAR(J6148)</f>
        <v>2023</v>
      </c>
      <c r="J6148" s="267">
        <v>44966</v>
      </c>
      <c r="K6148" s="267">
        <f>J6148+1</f>
        <v>44967</v>
      </c>
      <c r="L6148" s="266">
        <f>IF(M6148&lt;=365,1,2)</f>
        <v>1</v>
      </c>
      <c r="M6148" s="266">
        <f>IF(K6148&lt;$C$1,$C$2-$C$1+1,$C$2-K6148+1)</f>
        <v>80</v>
      </c>
      <c r="N6148" s="268">
        <f>M6148/365</f>
        <v>0.21917808219178081</v>
      </c>
      <c r="O6148" s="269">
        <f>'Data and Parameter'!$E$4*'Data and Parameter'!$E$5*('Data and Parameter'!$E$6+'Data and Parameter'!$E$7)*'Data and Parameter'!$E$19*'Data and Parameter'!$E$14*'ER calculations'!N6148</f>
        <v>1.1348491174783168</v>
      </c>
    </row>
    <row r="6149" spans="1:15" ht="15">
      <c r="A6149" s="284">
        <v>6145</v>
      </c>
      <c r="B6149" s="287"/>
      <c r="C6149" s="287"/>
      <c r="D6149" s="284" t="s">
        <v>119</v>
      </c>
      <c r="E6149" s="287"/>
      <c r="F6149" s="285" t="s">
        <v>6270</v>
      </c>
      <c r="G6149" s="266" t="s">
        <v>121</v>
      </c>
      <c r="H6149" s="266">
        <f>IF(G6149="Traditional Stove",0.1,0.2)</f>
        <v>0.1</v>
      </c>
      <c r="I6149" s="266">
        <f>YEAR(J6149)</f>
        <v>2023</v>
      </c>
      <c r="J6149" s="267">
        <v>44982</v>
      </c>
      <c r="K6149" s="267">
        <f>J6149+1</f>
        <v>44983</v>
      </c>
      <c r="L6149" s="266">
        <f>IF(M6149&lt;=365,1,2)</f>
        <v>1</v>
      </c>
      <c r="M6149" s="266">
        <f>IF(K6149&lt;$C$1,$C$2-$C$1+1,$C$2-K6149+1)</f>
        <v>64</v>
      </c>
      <c r="N6149" s="268">
        <f>M6149/365</f>
        <v>0.17534246575342466</v>
      </c>
      <c r="O6149" s="269">
        <f>'Data and Parameter'!$E$4*'Data and Parameter'!$E$5*('Data and Parameter'!$E$6+'Data and Parameter'!$E$7)*'Data and Parameter'!$E$19*'Data and Parameter'!$E$14*'ER calculations'!N6149</f>
        <v>0.90787929398265355</v>
      </c>
    </row>
    <row r="6150" spans="1:15" ht="15">
      <c r="A6150" s="284">
        <v>6146</v>
      </c>
      <c r="B6150" s="287"/>
      <c r="C6150" s="287"/>
      <c r="D6150" s="284" t="s">
        <v>1054</v>
      </c>
      <c r="E6150" s="287"/>
      <c r="F6150" s="285" t="s">
        <v>6271</v>
      </c>
      <c r="G6150" s="266" t="s">
        <v>121</v>
      </c>
      <c r="H6150" s="266">
        <f>IF(G6150="Traditional Stove",0.1,0.2)</f>
        <v>0.1</v>
      </c>
      <c r="I6150" s="266">
        <f>YEAR(J6150)</f>
        <v>2023</v>
      </c>
      <c r="J6150" s="267">
        <v>44959</v>
      </c>
      <c r="K6150" s="267">
        <f>J6150+1</f>
        <v>44960</v>
      </c>
      <c r="L6150" s="266">
        <f>IF(M6150&lt;=365,1,2)</f>
        <v>1</v>
      </c>
      <c r="M6150" s="266">
        <f>IF(K6150&lt;$C$1,$C$2-$C$1+1,$C$2-K6150+1)</f>
        <v>87</v>
      </c>
      <c r="N6150" s="268">
        <f>M6150/365</f>
        <v>0.23835616438356164</v>
      </c>
      <c r="O6150" s="269">
        <f>'Data and Parameter'!$E$4*'Data and Parameter'!$E$5*('Data and Parameter'!$E$6+'Data and Parameter'!$E$7)*'Data and Parameter'!$E$19*'Data and Parameter'!$E$14*'ER calculations'!N6150</f>
        <v>1.2341484152576696</v>
      </c>
    </row>
    <row r="6151" spans="1:15" ht="15">
      <c r="A6151" s="284">
        <v>6147</v>
      </c>
      <c r="B6151" s="287"/>
      <c r="C6151" s="287"/>
      <c r="D6151" s="284" t="s">
        <v>588</v>
      </c>
      <c r="E6151" s="287"/>
      <c r="F6151" s="285" t="s">
        <v>6272</v>
      </c>
      <c r="G6151" s="266" t="s">
        <v>121</v>
      </c>
      <c r="H6151" s="266">
        <f>IF(G6151="Traditional Stove",0.1,0.2)</f>
        <v>0.1</v>
      </c>
      <c r="I6151" s="266">
        <f>YEAR(J6151)</f>
        <v>2023</v>
      </c>
      <c r="J6151" s="267">
        <v>45014</v>
      </c>
      <c r="K6151" s="267">
        <f>J6151+1</f>
        <v>45015</v>
      </c>
      <c r="L6151" s="266">
        <f>IF(M6151&lt;=365,1,2)</f>
        <v>1</v>
      </c>
      <c r="M6151" s="266">
        <f>IF(K6151&lt;$C$1,$C$2-$C$1+1,$C$2-K6151+1)</f>
        <v>32</v>
      </c>
      <c r="N6151" s="268">
        <f>M6151/365</f>
        <v>8.7671232876712329E-2</v>
      </c>
      <c r="O6151" s="269">
        <f>'Data and Parameter'!$E$4*'Data and Parameter'!$E$5*('Data and Parameter'!$E$6+'Data and Parameter'!$E$7)*'Data and Parameter'!$E$19*'Data and Parameter'!$E$14*'ER calculations'!N6151</f>
        <v>0.45393964699132677</v>
      </c>
    </row>
    <row r="6152" spans="1:15" ht="15">
      <c r="A6152" s="284">
        <v>6148</v>
      </c>
      <c r="B6152" s="287"/>
      <c r="C6152" s="287"/>
      <c r="D6152" s="284" t="s">
        <v>1376</v>
      </c>
      <c r="E6152" s="287"/>
      <c r="F6152" s="285" t="s">
        <v>6273</v>
      </c>
      <c r="G6152" s="266" t="s">
        <v>121</v>
      </c>
      <c r="H6152" s="266">
        <f>IF(G6152="Traditional Stove",0.1,0.2)</f>
        <v>0.1</v>
      </c>
      <c r="I6152" s="266">
        <f>YEAR(J6152)</f>
        <v>2023</v>
      </c>
      <c r="J6152" s="267">
        <v>44989</v>
      </c>
      <c r="K6152" s="267">
        <f>J6152+1</f>
        <v>44990</v>
      </c>
      <c r="L6152" s="266">
        <f>IF(M6152&lt;=365,1,2)</f>
        <v>1</v>
      </c>
      <c r="M6152" s="266">
        <f>IF(K6152&lt;$C$1,$C$2-$C$1+1,$C$2-K6152+1)</f>
        <v>57</v>
      </c>
      <c r="N6152" s="268">
        <f>M6152/365</f>
        <v>0.15616438356164383</v>
      </c>
      <c r="O6152" s="269">
        <f>'Data and Parameter'!$E$4*'Data and Parameter'!$E$5*('Data and Parameter'!$E$6+'Data and Parameter'!$E$7)*'Data and Parameter'!$E$19*'Data and Parameter'!$E$14*'ER calculations'!N6152</f>
        <v>0.80857999620330079</v>
      </c>
    </row>
    <row r="6153" spans="1:15" ht="15">
      <c r="A6153" s="284">
        <v>6149</v>
      </c>
      <c r="B6153" s="287"/>
      <c r="C6153" s="287"/>
      <c r="D6153" s="284" t="s">
        <v>588</v>
      </c>
      <c r="E6153" s="287"/>
      <c r="F6153" s="285" t="s">
        <v>6274</v>
      </c>
      <c r="G6153" s="266" t="s">
        <v>121</v>
      </c>
      <c r="H6153" s="266">
        <f>IF(G6153="Traditional Stove",0.1,0.2)</f>
        <v>0.1</v>
      </c>
      <c r="I6153" s="266">
        <f>YEAR(J6153)</f>
        <v>2023</v>
      </c>
      <c r="J6153" s="267">
        <v>45014</v>
      </c>
      <c r="K6153" s="267">
        <f>J6153+1</f>
        <v>45015</v>
      </c>
      <c r="L6153" s="266">
        <f>IF(M6153&lt;=365,1,2)</f>
        <v>1</v>
      </c>
      <c r="M6153" s="266">
        <f>IF(K6153&lt;$C$1,$C$2-$C$1+1,$C$2-K6153+1)</f>
        <v>32</v>
      </c>
      <c r="N6153" s="268">
        <f>M6153/365</f>
        <v>8.7671232876712329E-2</v>
      </c>
      <c r="O6153" s="269">
        <f>'Data and Parameter'!$E$4*'Data and Parameter'!$E$5*('Data and Parameter'!$E$6+'Data and Parameter'!$E$7)*'Data and Parameter'!$E$19*'Data and Parameter'!$E$14*'ER calculations'!N6153</f>
        <v>0.45393964699132677</v>
      </c>
    </row>
    <row r="6154" spans="1:15" ht="15">
      <c r="A6154" s="284">
        <v>6150</v>
      </c>
      <c r="B6154" s="287"/>
      <c r="C6154" s="287"/>
      <c r="D6154" s="284" t="s">
        <v>1376</v>
      </c>
      <c r="E6154" s="287"/>
      <c r="F6154" s="285" t="s">
        <v>6275</v>
      </c>
      <c r="G6154" s="266" t="s">
        <v>121</v>
      </c>
      <c r="H6154" s="266">
        <f>IF(G6154="Traditional Stove",0.1,0.2)</f>
        <v>0.1</v>
      </c>
      <c r="I6154" s="266">
        <f>YEAR(J6154)</f>
        <v>2023</v>
      </c>
      <c r="J6154" s="267">
        <v>44989</v>
      </c>
      <c r="K6154" s="267">
        <f>J6154+1</f>
        <v>44990</v>
      </c>
      <c r="L6154" s="266">
        <f>IF(M6154&lt;=365,1,2)</f>
        <v>1</v>
      </c>
      <c r="M6154" s="266">
        <f>IF(K6154&lt;$C$1,$C$2-$C$1+1,$C$2-K6154+1)</f>
        <v>57</v>
      </c>
      <c r="N6154" s="268">
        <f>M6154/365</f>
        <v>0.15616438356164383</v>
      </c>
      <c r="O6154" s="269">
        <f>'Data and Parameter'!$E$4*'Data and Parameter'!$E$5*('Data and Parameter'!$E$6+'Data and Parameter'!$E$7)*'Data and Parameter'!$E$19*'Data and Parameter'!$E$14*'ER calculations'!N6154</f>
        <v>0.80857999620330079</v>
      </c>
    </row>
    <row r="6155" spans="1:15" ht="15">
      <c r="A6155" s="284">
        <v>6151</v>
      </c>
      <c r="B6155" s="287"/>
      <c r="C6155" s="287"/>
      <c r="D6155" s="284" t="s">
        <v>1376</v>
      </c>
      <c r="E6155" s="287"/>
      <c r="F6155" s="285" t="s">
        <v>6276</v>
      </c>
      <c r="G6155" s="266" t="s">
        <v>121</v>
      </c>
      <c r="H6155" s="266">
        <f>IF(G6155="Traditional Stove",0.1,0.2)</f>
        <v>0.1</v>
      </c>
      <c r="I6155" s="266">
        <f>YEAR(J6155)</f>
        <v>2023</v>
      </c>
      <c r="J6155" s="267">
        <v>44989</v>
      </c>
      <c r="K6155" s="267">
        <f>J6155+1</f>
        <v>44990</v>
      </c>
      <c r="L6155" s="266">
        <f>IF(M6155&lt;=365,1,2)</f>
        <v>1</v>
      </c>
      <c r="M6155" s="266">
        <f>IF(K6155&lt;$C$1,$C$2-$C$1+1,$C$2-K6155+1)</f>
        <v>57</v>
      </c>
      <c r="N6155" s="268">
        <f>M6155/365</f>
        <v>0.15616438356164383</v>
      </c>
      <c r="O6155" s="269">
        <f>'Data and Parameter'!$E$4*'Data and Parameter'!$E$5*('Data and Parameter'!$E$6+'Data and Parameter'!$E$7)*'Data and Parameter'!$E$19*'Data and Parameter'!$E$14*'ER calculations'!N6155</f>
        <v>0.80857999620330079</v>
      </c>
    </row>
    <row r="6156" spans="1:15" ht="15">
      <c r="A6156" s="284">
        <v>6152</v>
      </c>
      <c r="B6156" s="287"/>
      <c r="C6156" s="287"/>
      <c r="D6156" s="284" t="s">
        <v>1054</v>
      </c>
      <c r="E6156" s="287"/>
      <c r="F6156" s="285" t="s">
        <v>6277</v>
      </c>
      <c r="G6156" s="266" t="s">
        <v>121</v>
      </c>
      <c r="H6156" s="266">
        <f>IF(G6156="Traditional Stove",0.1,0.2)</f>
        <v>0.1</v>
      </c>
      <c r="I6156" s="266">
        <f>YEAR(J6156)</f>
        <v>2023</v>
      </c>
      <c r="J6156" s="267">
        <v>44966</v>
      </c>
      <c r="K6156" s="267">
        <f>J6156+1</f>
        <v>44967</v>
      </c>
      <c r="L6156" s="266">
        <f>IF(M6156&lt;=365,1,2)</f>
        <v>1</v>
      </c>
      <c r="M6156" s="266">
        <f>IF(K6156&lt;$C$1,$C$2-$C$1+1,$C$2-K6156+1)</f>
        <v>80</v>
      </c>
      <c r="N6156" s="268">
        <f>M6156/365</f>
        <v>0.21917808219178081</v>
      </c>
      <c r="O6156" s="269">
        <f>'Data and Parameter'!$E$4*'Data and Parameter'!$E$5*('Data and Parameter'!$E$6+'Data and Parameter'!$E$7)*'Data and Parameter'!$E$19*'Data and Parameter'!$E$14*'ER calculations'!N6156</f>
        <v>1.1348491174783168</v>
      </c>
    </row>
    <row r="6157" spans="1:15" ht="15">
      <c r="A6157" s="284">
        <v>6153</v>
      </c>
      <c r="B6157" s="287"/>
      <c r="C6157" s="287"/>
      <c r="D6157" s="284" t="s">
        <v>588</v>
      </c>
      <c r="E6157" s="287"/>
      <c r="F6157" s="285" t="s">
        <v>6278</v>
      </c>
      <c r="G6157" s="266" t="s">
        <v>121</v>
      </c>
      <c r="H6157" s="266">
        <f>IF(G6157="Traditional Stove",0.1,0.2)</f>
        <v>0.1</v>
      </c>
      <c r="I6157" s="266">
        <f>YEAR(J6157)</f>
        <v>2023</v>
      </c>
      <c r="J6157" s="267">
        <v>45014</v>
      </c>
      <c r="K6157" s="267">
        <f>J6157+1</f>
        <v>45015</v>
      </c>
      <c r="L6157" s="266">
        <f>IF(M6157&lt;=365,1,2)</f>
        <v>1</v>
      </c>
      <c r="M6157" s="266">
        <f>IF(K6157&lt;$C$1,$C$2-$C$1+1,$C$2-K6157+1)</f>
        <v>32</v>
      </c>
      <c r="N6157" s="268">
        <f>M6157/365</f>
        <v>8.7671232876712329E-2</v>
      </c>
      <c r="O6157" s="269">
        <f>'Data and Parameter'!$E$4*'Data and Parameter'!$E$5*('Data and Parameter'!$E$6+'Data and Parameter'!$E$7)*'Data and Parameter'!$E$19*'Data and Parameter'!$E$14*'ER calculations'!N6157</f>
        <v>0.45393964699132677</v>
      </c>
    </row>
    <row r="6158" spans="1:15" ht="15">
      <c r="A6158" s="284">
        <v>6154</v>
      </c>
      <c r="B6158" s="287"/>
      <c r="C6158" s="287"/>
      <c r="D6158" s="284" t="s">
        <v>1376</v>
      </c>
      <c r="E6158" s="287"/>
      <c r="F6158" s="285" t="s">
        <v>6279</v>
      </c>
      <c r="G6158" s="266" t="s">
        <v>121</v>
      </c>
      <c r="H6158" s="266">
        <f>IF(G6158="Traditional Stove",0.1,0.2)</f>
        <v>0.1</v>
      </c>
      <c r="I6158" s="266">
        <f>YEAR(J6158)</f>
        <v>2023</v>
      </c>
      <c r="J6158" s="267">
        <v>44989</v>
      </c>
      <c r="K6158" s="267">
        <f>J6158+1</f>
        <v>44990</v>
      </c>
      <c r="L6158" s="266">
        <f>IF(M6158&lt;=365,1,2)</f>
        <v>1</v>
      </c>
      <c r="M6158" s="266">
        <f>IF(K6158&lt;$C$1,$C$2-$C$1+1,$C$2-K6158+1)</f>
        <v>57</v>
      </c>
      <c r="N6158" s="268">
        <f>M6158/365</f>
        <v>0.15616438356164383</v>
      </c>
      <c r="O6158" s="269">
        <f>'Data and Parameter'!$E$4*'Data and Parameter'!$E$5*('Data and Parameter'!$E$6+'Data and Parameter'!$E$7)*'Data and Parameter'!$E$19*'Data and Parameter'!$E$14*'ER calculations'!N6158</f>
        <v>0.80857999620330079</v>
      </c>
    </row>
    <row r="6159" spans="1:15" ht="15">
      <c r="A6159" s="284">
        <v>6155</v>
      </c>
      <c r="B6159" s="287"/>
      <c r="C6159" s="287"/>
      <c r="D6159" s="284" t="s">
        <v>119</v>
      </c>
      <c r="E6159" s="287"/>
      <c r="F6159" s="285" t="s">
        <v>6280</v>
      </c>
      <c r="G6159" s="266" t="s">
        <v>121</v>
      </c>
      <c r="H6159" s="266">
        <f>IF(G6159="Traditional Stove",0.1,0.2)</f>
        <v>0.1</v>
      </c>
      <c r="I6159" s="266">
        <f>YEAR(J6159)</f>
        <v>2023</v>
      </c>
      <c r="J6159" s="267">
        <v>44982</v>
      </c>
      <c r="K6159" s="267">
        <f>J6159+1</f>
        <v>44983</v>
      </c>
      <c r="L6159" s="266">
        <f>IF(M6159&lt;=365,1,2)</f>
        <v>1</v>
      </c>
      <c r="M6159" s="266">
        <f>IF(K6159&lt;$C$1,$C$2-$C$1+1,$C$2-K6159+1)</f>
        <v>64</v>
      </c>
      <c r="N6159" s="268">
        <f>M6159/365</f>
        <v>0.17534246575342466</v>
      </c>
      <c r="O6159" s="269">
        <f>'Data and Parameter'!$E$4*'Data and Parameter'!$E$5*('Data and Parameter'!$E$6+'Data and Parameter'!$E$7)*'Data and Parameter'!$E$19*'Data and Parameter'!$E$14*'ER calculations'!N6159</f>
        <v>0.90787929398265355</v>
      </c>
    </row>
    <row r="6160" spans="1:15" ht="15">
      <c r="A6160" s="284">
        <v>6156</v>
      </c>
      <c r="B6160" s="287"/>
      <c r="C6160" s="287"/>
      <c r="D6160" s="284" t="s">
        <v>1376</v>
      </c>
      <c r="E6160" s="287"/>
      <c r="F6160" s="285" t="s">
        <v>6281</v>
      </c>
      <c r="G6160" s="266" t="s">
        <v>121</v>
      </c>
      <c r="H6160" s="266">
        <f>IF(G6160="Traditional Stove",0.1,0.2)</f>
        <v>0.1</v>
      </c>
      <c r="I6160" s="266">
        <f>YEAR(J6160)</f>
        <v>2023</v>
      </c>
      <c r="J6160" s="267">
        <v>44989</v>
      </c>
      <c r="K6160" s="267">
        <f>J6160+1</f>
        <v>44990</v>
      </c>
      <c r="L6160" s="266">
        <f>IF(M6160&lt;=365,1,2)</f>
        <v>1</v>
      </c>
      <c r="M6160" s="266">
        <f>IF(K6160&lt;$C$1,$C$2-$C$1+1,$C$2-K6160+1)</f>
        <v>57</v>
      </c>
      <c r="N6160" s="268">
        <f>M6160/365</f>
        <v>0.15616438356164383</v>
      </c>
      <c r="O6160" s="269">
        <f>'Data and Parameter'!$E$4*'Data and Parameter'!$E$5*('Data and Parameter'!$E$6+'Data and Parameter'!$E$7)*'Data and Parameter'!$E$19*'Data and Parameter'!$E$14*'ER calculations'!N6160</f>
        <v>0.80857999620330079</v>
      </c>
    </row>
    <row r="6161" spans="1:15" ht="15">
      <c r="A6161" s="284">
        <v>6157</v>
      </c>
      <c r="B6161" s="287"/>
      <c r="C6161" s="287"/>
      <c r="D6161" s="284" t="s">
        <v>1376</v>
      </c>
      <c r="E6161" s="287"/>
      <c r="F6161" s="285" t="s">
        <v>6282</v>
      </c>
      <c r="G6161" s="266" t="s">
        <v>121</v>
      </c>
      <c r="H6161" s="266">
        <f>IF(G6161="Traditional Stove",0.1,0.2)</f>
        <v>0.1</v>
      </c>
      <c r="I6161" s="266">
        <f>YEAR(J6161)</f>
        <v>2023</v>
      </c>
      <c r="J6161" s="267">
        <v>44989</v>
      </c>
      <c r="K6161" s="267">
        <f>J6161+1</f>
        <v>44990</v>
      </c>
      <c r="L6161" s="266">
        <f>IF(M6161&lt;=365,1,2)</f>
        <v>1</v>
      </c>
      <c r="M6161" s="266">
        <f>IF(K6161&lt;$C$1,$C$2-$C$1+1,$C$2-K6161+1)</f>
        <v>57</v>
      </c>
      <c r="N6161" s="268">
        <f>M6161/365</f>
        <v>0.15616438356164383</v>
      </c>
      <c r="O6161" s="269">
        <f>'Data and Parameter'!$E$4*'Data and Parameter'!$E$5*('Data and Parameter'!$E$6+'Data and Parameter'!$E$7)*'Data and Parameter'!$E$19*'Data and Parameter'!$E$14*'ER calculations'!N6161</f>
        <v>0.80857999620330079</v>
      </c>
    </row>
    <row r="6162" spans="1:15" ht="15">
      <c r="A6162" s="284">
        <v>6158</v>
      </c>
      <c r="B6162" s="287"/>
      <c r="C6162" s="287"/>
      <c r="D6162" s="284" t="s">
        <v>119</v>
      </c>
      <c r="E6162" s="287"/>
      <c r="F6162" s="285" t="s">
        <v>6283</v>
      </c>
      <c r="G6162" s="266" t="s">
        <v>121</v>
      </c>
      <c r="H6162" s="266">
        <f>IF(G6162="Traditional Stove",0.1,0.2)</f>
        <v>0.1</v>
      </c>
      <c r="I6162" s="266">
        <f>YEAR(J6162)</f>
        <v>2023</v>
      </c>
      <c r="J6162" s="267">
        <v>44970</v>
      </c>
      <c r="K6162" s="267">
        <f>J6162+1</f>
        <v>44971</v>
      </c>
      <c r="L6162" s="266">
        <f>IF(M6162&lt;=365,1,2)</f>
        <v>1</v>
      </c>
      <c r="M6162" s="266">
        <f>IF(K6162&lt;$C$1,$C$2-$C$1+1,$C$2-K6162+1)</f>
        <v>76</v>
      </c>
      <c r="N6162" s="268">
        <f>M6162/365</f>
        <v>0.20821917808219179</v>
      </c>
      <c r="O6162" s="269">
        <f>'Data and Parameter'!$E$4*'Data and Parameter'!$E$5*('Data and Parameter'!$E$6+'Data and Parameter'!$E$7)*'Data and Parameter'!$E$19*'Data and Parameter'!$E$14*'ER calculations'!N6162</f>
        <v>1.0781066616044011</v>
      </c>
    </row>
    <row r="6163" spans="1:15" ht="15">
      <c r="A6163" s="284">
        <v>6159</v>
      </c>
      <c r="B6163" s="287"/>
      <c r="C6163" s="287"/>
      <c r="D6163" s="284" t="s">
        <v>588</v>
      </c>
      <c r="E6163" s="287"/>
      <c r="F6163" s="285" t="s">
        <v>6284</v>
      </c>
      <c r="G6163" s="266" t="s">
        <v>121</v>
      </c>
      <c r="H6163" s="266">
        <f>IF(G6163="Traditional Stove",0.1,0.2)</f>
        <v>0.1</v>
      </c>
      <c r="I6163" s="266">
        <f>YEAR(J6163)</f>
        <v>2023</v>
      </c>
      <c r="J6163" s="267">
        <v>45014</v>
      </c>
      <c r="K6163" s="267">
        <f>J6163+1</f>
        <v>45015</v>
      </c>
      <c r="L6163" s="266">
        <f>IF(M6163&lt;=365,1,2)</f>
        <v>1</v>
      </c>
      <c r="M6163" s="266">
        <f>IF(K6163&lt;$C$1,$C$2-$C$1+1,$C$2-K6163+1)</f>
        <v>32</v>
      </c>
      <c r="N6163" s="268">
        <f>M6163/365</f>
        <v>8.7671232876712329E-2</v>
      </c>
      <c r="O6163" s="269">
        <f>'Data and Parameter'!$E$4*'Data and Parameter'!$E$5*('Data and Parameter'!$E$6+'Data and Parameter'!$E$7)*'Data and Parameter'!$E$19*'Data and Parameter'!$E$14*'ER calculations'!N6163</f>
        <v>0.45393964699132677</v>
      </c>
    </row>
    <row r="6164" spans="1:15" ht="15">
      <c r="A6164" s="284">
        <v>6160</v>
      </c>
      <c r="B6164" s="287"/>
      <c r="C6164" s="287"/>
      <c r="D6164" s="284" t="s">
        <v>1376</v>
      </c>
      <c r="E6164" s="287"/>
      <c r="F6164" s="285" t="s">
        <v>6285</v>
      </c>
      <c r="G6164" s="266" t="s">
        <v>121</v>
      </c>
      <c r="H6164" s="266">
        <f>IF(G6164="Traditional Stove",0.1,0.2)</f>
        <v>0.1</v>
      </c>
      <c r="I6164" s="266">
        <f>YEAR(J6164)</f>
        <v>2023</v>
      </c>
      <c r="J6164" s="267">
        <v>44989</v>
      </c>
      <c r="K6164" s="267">
        <f>J6164+1</f>
        <v>44990</v>
      </c>
      <c r="L6164" s="266">
        <f>IF(M6164&lt;=365,1,2)</f>
        <v>1</v>
      </c>
      <c r="M6164" s="266">
        <f>IF(K6164&lt;$C$1,$C$2-$C$1+1,$C$2-K6164+1)</f>
        <v>57</v>
      </c>
      <c r="N6164" s="268">
        <f>M6164/365</f>
        <v>0.15616438356164383</v>
      </c>
      <c r="O6164" s="269">
        <f>'Data and Parameter'!$E$4*'Data and Parameter'!$E$5*('Data and Parameter'!$E$6+'Data and Parameter'!$E$7)*'Data and Parameter'!$E$19*'Data and Parameter'!$E$14*'ER calculations'!N6164</f>
        <v>0.80857999620330079</v>
      </c>
    </row>
    <row r="6165" spans="1:15" ht="15">
      <c r="A6165" s="284">
        <v>6161</v>
      </c>
      <c r="B6165" s="287"/>
      <c r="C6165" s="287"/>
      <c r="D6165" s="284" t="s">
        <v>588</v>
      </c>
      <c r="E6165" s="287"/>
      <c r="F6165" s="285" t="s">
        <v>6286</v>
      </c>
      <c r="G6165" s="266" t="s">
        <v>121</v>
      </c>
      <c r="H6165" s="266">
        <f>IF(G6165="Traditional Stove",0.1,0.2)</f>
        <v>0.1</v>
      </c>
      <c r="I6165" s="266">
        <f>YEAR(J6165)</f>
        <v>2023</v>
      </c>
      <c r="J6165" s="267">
        <v>45014</v>
      </c>
      <c r="K6165" s="267">
        <f>J6165+1</f>
        <v>45015</v>
      </c>
      <c r="L6165" s="266">
        <f>IF(M6165&lt;=365,1,2)</f>
        <v>1</v>
      </c>
      <c r="M6165" s="266">
        <f>IF(K6165&lt;$C$1,$C$2-$C$1+1,$C$2-K6165+1)</f>
        <v>32</v>
      </c>
      <c r="N6165" s="268">
        <f>M6165/365</f>
        <v>8.7671232876712329E-2</v>
      </c>
      <c r="O6165" s="269">
        <f>'Data and Parameter'!$E$4*'Data and Parameter'!$E$5*('Data and Parameter'!$E$6+'Data and Parameter'!$E$7)*'Data and Parameter'!$E$19*'Data and Parameter'!$E$14*'ER calculations'!N6165</f>
        <v>0.45393964699132677</v>
      </c>
    </row>
    <row r="6166" spans="1:15" ht="15">
      <c r="A6166" s="284">
        <v>6162</v>
      </c>
      <c r="B6166" s="287"/>
      <c r="C6166" s="287"/>
      <c r="D6166" s="284" t="s">
        <v>119</v>
      </c>
      <c r="E6166" s="287"/>
      <c r="F6166" s="285" t="s">
        <v>6287</v>
      </c>
      <c r="G6166" s="266" t="s">
        <v>121</v>
      </c>
      <c r="H6166" s="266">
        <f>IF(G6166="Traditional Stove",0.1,0.2)</f>
        <v>0.1</v>
      </c>
      <c r="I6166" s="266">
        <f>YEAR(J6166)</f>
        <v>2023</v>
      </c>
      <c r="J6166" s="267">
        <v>44969</v>
      </c>
      <c r="K6166" s="267">
        <f>J6166+1</f>
        <v>44970</v>
      </c>
      <c r="L6166" s="266">
        <f>IF(M6166&lt;=365,1,2)</f>
        <v>1</v>
      </c>
      <c r="M6166" s="266">
        <f>IF(K6166&lt;$C$1,$C$2-$C$1+1,$C$2-K6166+1)</f>
        <v>77</v>
      </c>
      <c r="N6166" s="268">
        <f>M6166/365</f>
        <v>0.21095890410958903</v>
      </c>
      <c r="O6166" s="269">
        <f>'Data and Parameter'!$E$4*'Data and Parameter'!$E$5*('Data and Parameter'!$E$6+'Data and Parameter'!$E$7)*'Data and Parameter'!$E$19*'Data and Parameter'!$E$14*'ER calculations'!N6166</f>
        <v>1.0922922755728799</v>
      </c>
    </row>
    <row r="6167" spans="1:15" ht="15">
      <c r="A6167" s="284">
        <v>6163</v>
      </c>
      <c r="B6167" s="287"/>
      <c r="C6167" s="287"/>
      <c r="D6167" s="284" t="s">
        <v>119</v>
      </c>
      <c r="E6167" s="287"/>
      <c r="F6167" s="285" t="s">
        <v>6288</v>
      </c>
      <c r="G6167" s="266" t="s">
        <v>121</v>
      </c>
      <c r="H6167" s="266">
        <f>IF(G6167="Traditional Stove",0.1,0.2)</f>
        <v>0.1</v>
      </c>
      <c r="I6167" s="266">
        <f>YEAR(J6167)</f>
        <v>2023</v>
      </c>
      <c r="J6167" s="267">
        <v>44970</v>
      </c>
      <c r="K6167" s="267">
        <f>J6167+1</f>
        <v>44971</v>
      </c>
      <c r="L6167" s="266">
        <f>IF(M6167&lt;=365,1,2)</f>
        <v>1</v>
      </c>
      <c r="M6167" s="266">
        <f>IF(K6167&lt;$C$1,$C$2-$C$1+1,$C$2-K6167+1)</f>
        <v>76</v>
      </c>
      <c r="N6167" s="268">
        <f>M6167/365</f>
        <v>0.20821917808219179</v>
      </c>
      <c r="O6167" s="269">
        <f>'Data and Parameter'!$E$4*'Data and Parameter'!$E$5*('Data and Parameter'!$E$6+'Data and Parameter'!$E$7)*'Data and Parameter'!$E$19*'Data and Parameter'!$E$14*'ER calculations'!N6167</f>
        <v>1.0781066616044011</v>
      </c>
    </row>
    <row r="6168" spans="1:15" ht="15">
      <c r="A6168" s="284">
        <v>6164</v>
      </c>
      <c r="B6168" s="287"/>
      <c r="C6168" s="287"/>
      <c r="D6168" s="284" t="s">
        <v>119</v>
      </c>
      <c r="E6168" s="287"/>
      <c r="F6168" s="285" t="s">
        <v>6289</v>
      </c>
      <c r="G6168" s="266" t="s">
        <v>121</v>
      </c>
      <c r="H6168" s="266">
        <f>IF(G6168="Traditional Stove",0.1,0.2)</f>
        <v>0.1</v>
      </c>
      <c r="I6168" s="266">
        <f>YEAR(J6168)</f>
        <v>2023</v>
      </c>
      <c r="J6168" s="267">
        <v>44982</v>
      </c>
      <c r="K6168" s="267">
        <f>J6168+1</f>
        <v>44983</v>
      </c>
      <c r="L6168" s="266">
        <f>IF(M6168&lt;=365,1,2)</f>
        <v>1</v>
      </c>
      <c r="M6168" s="266">
        <f>IF(K6168&lt;$C$1,$C$2-$C$1+1,$C$2-K6168+1)</f>
        <v>64</v>
      </c>
      <c r="N6168" s="268">
        <f>M6168/365</f>
        <v>0.17534246575342466</v>
      </c>
      <c r="O6168" s="269">
        <f>'Data and Parameter'!$E$4*'Data and Parameter'!$E$5*('Data and Parameter'!$E$6+'Data and Parameter'!$E$7)*'Data and Parameter'!$E$19*'Data and Parameter'!$E$14*'ER calculations'!N6168</f>
        <v>0.90787929398265355</v>
      </c>
    </row>
    <row r="6169" spans="1:15" ht="15">
      <c r="A6169" s="284">
        <v>6165</v>
      </c>
      <c r="B6169" s="287"/>
      <c r="C6169" s="287"/>
      <c r="D6169" s="284" t="s">
        <v>588</v>
      </c>
      <c r="E6169" s="287"/>
      <c r="F6169" s="285" t="s">
        <v>6290</v>
      </c>
      <c r="G6169" s="266" t="s">
        <v>121</v>
      </c>
      <c r="H6169" s="266">
        <f>IF(G6169="Traditional Stove",0.1,0.2)</f>
        <v>0.1</v>
      </c>
      <c r="I6169" s="266">
        <f>YEAR(J6169)</f>
        <v>2023</v>
      </c>
      <c r="J6169" s="267">
        <v>45014</v>
      </c>
      <c r="K6169" s="267">
        <f>J6169+1</f>
        <v>45015</v>
      </c>
      <c r="L6169" s="266">
        <f>IF(M6169&lt;=365,1,2)</f>
        <v>1</v>
      </c>
      <c r="M6169" s="266">
        <f>IF(K6169&lt;$C$1,$C$2-$C$1+1,$C$2-K6169+1)</f>
        <v>32</v>
      </c>
      <c r="N6169" s="268">
        <f>M6169/365</f>
        <v>8.7671232876712329E-2</v>
      </c>
      <c r="O6169" s="269">
        <f>'Data and Parameter'!$E$4*'Data and Parameter'!$E$5*('Data and Parameter'!$E$6+'Data and Parameter'!$E$7)*'Data and Parameter'!$E$19*'Data and Parameter'!$E$14*'ER calculations'!N6169</f>
        <v>0.45393964699132677</v>
      </c>
    </row>
    <row r="6170" spans="1:15" ht="15">
      <c r="A6170" s="284">
        <v>6166</v>
      </c>
      <c r="B6170" s="287"/>
      <c r="C6170" s="287"/>
      <c r="D6170" s="284" t="s">
        <v>1376</v>
      </c>
      <c r="E6170" s="287"/>
      <c r="F6170" s="285" t="s">
        <v>6291</v>
      </c>
      <c r="G6170" s="266" t="s">
        <v>121</v>
      </c>
      <c r="H6170" s="266">
        <f>IF(G6170="Traditional Stove",0.1,0.2)</f>
        <v>0.1</v>
      </c>
      <c r="I6170" s="266">
        <f>YEAR(J6170)</f>
        <v>2023</v>
      </c>
      <c r="J6170" s="267">
        <v>44989</v>
      </c>
      <c r="K6170" s="267">
        <f>J6170+1</f>
        <v>44990</v>
      </c>
      <c r="L6170" s="266">
        <f>IF(M6170&lt;=365,1,2)</f>
        <v>1</v>
      </c>
      <c r="M6170" s="266">
        <f>IF(K6170&lt;$C$1,$C$2-$C$1+1,$C$2-K6170+1)</f>
        <v>57</v>
      </c>
      <c r="N6170" s="268">
        <f>M6170/365</f>
        <v>0.15616438356164383</v>
      </c>
      <c r="O6170" s="269">
        <f>'Data and Parameter'!$E$4*'Data and Parameter'!$E$5*('Data and Parameter'!$E$6+'Data and Parameter'!$E$7)*'Data and Parameter'!$E$19*'Data and Parameter'!$E$14*'ER calculations'!N6170</f>
        <v>0.80857999620330079</v>
      </c>
    </row>
    <row r="6171" spans="1:15" ht="15">
      <c r="A6171" s="284">
        <v>6167</v>
      </c>
      <c r="B6171" s="287"/>
      <c r="C6171" s="287"/>
      <c r="D6171" s="284" t="s">
        <v>119</v>
      </c>
      <c r="E6171" s="287"/>
      <c r="F6171" s="285" t="s">
        <v>6292</v>
      </c>
      <c r="G6171" s="266" t="s">
        <v>121</v>
      </c>
      <c r="H6171" s="266">
        <f>IF(G6171="Traditional Stove",0.1,0.2)</f>
        <v>0.1</v>
      </c>
      <c r="I6171" s="266">
        <f>YEAR(J6171)</f>
        <v>2023</v>
      </c>
      <c r="J6171" s="267">
        <v>44982</v>
      </c>
      <c r="K6171" s="267">
        <f>J6171+1</f>
        <v>44983</v>
      </c>
      <c r="L6171" s="266">
        <f>IF(M6171&lt;=365,1,2)</f>
        <v>1</v>
      </c>
      <c r="M6171" s="266">
        <f>IF(K6171&lt;$C$1,$C$2-$C$1+1,$C$2-K6171+1)</f>
        <v>64</v>
      </c>
      <c r="N6171" s="268">
        <f>M6171/365</f>
        <v>0.17534246575342466</v>
      </c>
      <c r="O6171" s="269">
        <f>'Data and Parameter'!$E$4*'Data and Parameter'!$E$5*('Data and Parameter'!$E$6+'Data and Parameter'!$E$7)*'Data and Parameter'!$E$19*'Data and Parameter'!$E$14*'ER calculations'!N6171</f>
        <v>0.90787929398265355</v>
      </c>
    </row>
    <row r="6172" spans="1:15" ht="15">
      <c r="A6172" s="284">
        <v>6168</v>
      </c>
      <c r="B6172" s="287"/>
      <c r="C6172" s="287"/>
      <c r="D6172" s="284" t="s">
        <v>119</v>
      </c>
      <c r="E6172" s="287"/>
      <c r="F6172" s="285" t="s">
        <v>6293</v>
      </c>
      <c r="G6172" s="266" t="s">
        <v>121</v>
      </c>
      <c r="H6172" s="266">
        <f>IF(G6172="Traditional Stove",0.1,0.2)</f>
        <v>0.1</v>
      </c>
      <c r="I6172" s="266">
        <f>YEAR(J6172)</f>
        <v>2023</v>
      </c>
      <c r="J6172" s="267">
        <v>44970</v>
      </c>
      <c r="K6172" s="267">
        <f>J6172+1</f>
        <v>44971</v>
      </c>
      <c r="L6172" s="266">
        <f>IF(M6172&lt;=365,1,2)</f>
        <v>1</v>
      </c>
      <c r="M6172" s="266">
        <f>IF(K6172&lt;$C$1,$C$2-$C$1+1,$C$2-K6172+1)</f>
        <v>76</v>
      </c>
      <c r="N6172" s="268">
        <f>M6172/365</f>
        <v>0.20821917808219179</v>
      </c>
      <c r="O6172" s="269">
        <f>'Data and Parameter'!$E$4*'Data and Parameter'!$E$5*('Data and Parameter'!$E$6+'Data and Parameter'!$E$7)*'Data and Parameter'!$E$19*'Data and Parameter'!$E$14*'ER calculations'!N6172</f>
        <v>1.0781066616044011</v>
      </c>
    </row>
    <row r="6173" spans="1:15" ht="15">
      <c r="A6173" s="284">
        <v>6169</v>
      </c>
      <c r="B6173" s="287"/>
      <c r="C6173" s="287"/>
      <c r="D6173" s="284" t="s">
        <v>119</v>
      </c>
      <c r="E6173" s="287"/>
      <c r="F6173" s="285" t="s">
        <v>6294</v>
      </c>
      <c r="G6173" s="266" t="s">
        <v>121</v>
      </c>
      <c r="H6173" s="266">
        <f>IF(G6173="Traditional Stove",0.1,0.2)</f>
        <v>0.1</v>
      </c>
      <c r="I6173" s="266">
        <f>YEAR(J6173)</f>
        <v>2023</v>
      </c>
      <c r="J6173" s="267">
        <v>44969</v>
      </c>
      <c r="K6173" s="267">
        <f>J6173+1</f>
        <v>44970</v>
      </c>
      <c r="L6173" s="266">
        <f>IF(M6173&lt;=365,1,2)</f>
        <v>1</v>
      </c>
      <c r="M6173" s="266">
        <f>IF(K6173&lt;$C$1,$C$2-$C$1+1,$C$2-K6173+1)</f>
        <v>77</v>
      </c>
      <c r="N6173" s="268">
        <f>M6173/365</f>
        <v>0.21095890410958903</v>
      </c>
      <c r="O6173" s="269">
        <f>'Data and Parameter'!$E$4*'Data and Parameter'!$E$5*('Data and Parameter'!$E$6+'Data and Parameter'!$E$7)*'Data and Parameter'!$E$19*'Data and Parameter'!$E$14*'ER calculations'!N6173</f>
        <v>1.0922922755728799</v>
      </c>
    </row>
    <row r="6174" spans="1:15" ht="15">
      <c r="A6174" s="284">
        <v>6170</v>
      </c>
      <c r="B6174" s="287"/>
      <c r="C6174" s="287"/>
      <c r="D6174" s="284" t="s">
        <v>1376</v>
      </c>
      <c r="E6174" s="287"/>
      <c r="F6174" s="285" t="s">
        <v>6295</v>
      </c>
      <c r="G6174" s="266" t="s">
        <v>121</v>
      </c>
      <c r="H6174" s="266">
        <f>IF(G6174="Traditional Stove",0.1,0.2)</f>
        <v>0.1</v>
      </c>
      <c r="I6174" s="266">
        <f>YEAR(J6174)</f>
        <v>2023</v>
      </c>
      <c r="J6174" s="267">
        <v>44989</v>
      </c>
      <c r="K6174" s="267">
        <f>J6174+1</f>
        <v>44990</v>
      </c>
      <c r="L6174" s="266">
        <f>IF(M6174&lt;=365,1,2)</f>
        <v>1</v>
      </c>
      <c r="M6174" s="266">
        <f>IF(K6174&lt;$C$1,$C$2-$C$1+1,$C$2-K6174+1)</f>
        <v>57</v>
      </c>
      <c r="N6174" s="268">
        <f>M6174/365</f>
        <v>0.15616438356164383</v>
      </c>
      <c r="O6174" s="269">
        <f>'Data and Parameter'!$E$4*'Data and Parameter'!$E$5*('Data and Parameter'!$E$6+'Data and Parameter'!$E$7)*'Data and Parameter'!$E$19*'Data and Parameter'!$E$14*'ER calculations'!N6174</f>
        <v>0.80857999620330079</v>
      </c>
    </row>
    <row r="6175" spans="1:15" ht="15">
      <c r="A6175" s="284">
        <v>6171</v>
      </c>
      <c r="B6175" s="287"/>
      <c r="C6175" s="287"/>
      <c r="D6175" s="284" t="s">
        <v>119</v>
      </c>
      <c r="E6175" s="287"/>
      <c r="F6175" s="285" t="s">
        <v>6296</v>
      </c>
      <c r="G6175" s="266" t="s">
        <v>121</v>
      </c>
      <c r="H6175" s="266">
        <f>IF(G6175="Traditional Stove",0.1,0.2)</f>
        <v>0.1</v>
      </c>
      <c r="I6175" s="266">
        <f>YEAR(J6175)</f>
        <v>2023</v>
      </c>
      <c r="J6175" s="267">
        <v>44982</v>
      </c>
      <c r="K6175" s="267">
        <f>J6175+1</f>
        <v>44983</v>
      </c>
      <c r="L6175" s="266">
        <f>IF(M6175&lt;=365,1,2)</f>
        <v>1</v>
      </c>
      <c r="M6175" s="266">
        <f>IF(K6175&lt;$C$1,$C$2-$C$1+1,$C$2-K6175+1)</f>
        <v>64</v>
      </c>
      <c r="N6175" s="268">
        <f>M6175/365</f>
        <v>0.17534246575342466</v>
      </c>
      <c r="O6175" s="269">
        <f>'Data and Parameter'!$E$4*'Data and Parameter'!$E$5*('Data and Parameter'!$E$6+'Data and Parameter'!$E$7)*'Data and Parameter'!$E$19*'Data and Parameter'!$E$14*'ER calculations'!N6175</f>
        <v>0.90787929398265355</v>
      </c>
    </row>
    <row r="6176" spans="1:15" ht="15">
      <c r="A6176" s="284">
        <v>6172</v>
      </c>
      <c r="B6176" s="287"/>
      <c r="C6176" s="287"/>
      <c r="D6176" s="284" t="s">
        <v>588</v>
      </c>
      <c r="E6176" s="287"/>
      <c r="F6176" s="285" t="s">
        <v>6297</v>
      </c>
      <c r="G6176" s="266" t="s">
        <v>121</v>
      </c>
      <c r="H6176" s="266">
        <f>IF(G6176="Traditional Stove",0.1,0.2)</f>
        <v>0.1</v>
      </c>
      <c r="I6176" s="266">
        <f>YEAR(J6176)</f>
        <v>2023</v>
      </c>
      <c r="J6176" s="267">
        <v>45014</v>
      </c>
      <c r="K6176" s="267">
        <f>J6176+1</f>
        <v>45015</v>
      </c>
      <c r="L6176" s="266">
        <f>IF(M6176&lt;=365,1,2)</f>
        <v>1</v>
      </c>
      <c r="M6176" s="266">
        <f>IF(K6176&lt;$C$1,$C$2-$C$1+1,$C$2-K6176+1)</f>
        <v>32</v>
      </c>
      <c r="N6176" s="268">
        <f>M6176/365</f>
        <v>8.7671232876712329E-2</v>
      </c>
      <c r="O6176" s="269">
        <f>'Data and Parameter'!$E$4*'Data and Parameter'!$E$5*('Data and Parameter'!$E$6+'Data and Parameter'!$E$7)*'Data and Parameter'!$E$19*'Data and Parameter'!$E$14*'ER calculations'!N6176</f>
        <v>0.45393964699132677</v>
      </c>
    </row>
    <row r="6177" spans="1:15" ht="15">
      <c r="A6177" s="284">
        <v>6173</v>
      </c>
      <c r="B6177" s="287"/>
      <c r="C6177" s="287"/>
      <c r="D6177" s="284" t="s">
        <v>119</v>
      </c>
      <c r="E6177" s="287"/>
      <c r="F6177" s="285" t="s">
        <v>6298</v>
      </c>
      <c r="G6177" s="266" t="s">
        <v>121</v>
      </c>
      <c r="H6177" s="266">
        <f>IF(G6177="Traditional Stove",0.1,0.2)</f>
        <v>0.1</v>
      </c>
      <c r="I6177" s="266">
        <f>YEAR(J6177)</f>
        <v>2023</v>
      </c>
      <c r="J6177" s="267">
        <v>44969</v>
      </c>
      <c r="K6177" s="267">
        <f>J6177+1</f>
        <v>44970</v>
      </c>
      <c r="L6177" s="266">
        <f>IF(M6177&lt;=365,1,2)</f>
        <v>1</v>
      </c>
      <c r="M6177" s="266">
        <f>IF(K6177&lt;$C$1,$C$2-$C$1+1,$C$2-K6177+1)</f>
        <v>77</v>
      </c>
      <c r="N6177" s="268">
        <f>M6177/365</f>
        <v>0.21095890410958903</v>
      </c>
      <c r="O6177" s="269">
        <f>'Data and Parameter'!$E$4*'Data and Parameter'!$E$5*('Data and Parameter'!$E$6+'Data and Parameter'!$E$7)*'Data and Parameter'!$E$19*'Data and Parameter'!$E$14*'ER calculations'!N6177</f>
        <v>1.0922922755728799</v>
      </c>
    </row>
    <row r="6178" spans="1:15" ht="15">
      <c r="A6178" s="284">
        <v>6174</v>
      </c>
      <c r="B6178" s="287"/>
      <c r="C6178" s="287"/>
      <c r="D6178" s="284" t="s">
        <v>588</v>
      </c>
      <c r="E6178" s="287"/>
      <c r="F6178" s="285" t="s">
        <v>6299</v>
      </c>
      <c r="G6178" s="266" t="s">
        <v>121</v>
      </c>
      <c r="H6178" s="266">
        <f>IF(G6178="Traditional Stove",0.1,0.2)</f>
        <v>0.1</v>
      </c>
      <c r="I6178" s="266">
        <f>YEAR(J6178)</f>
        <v>2023</v>
      </c>
      <c r="J6178" s="267">
        <v>45014</v>
      </c>
      <c r="K6178" s="267">
        <f>J6178+1</f>
        <v>45015</v>
      </c>
      <c r="L6178" s="266">
        <f>IF(M6178&lt;=365,1,2)</f>
        <v>1</v>
      </c>
      <c r="M6178" s="266">
        <f>IF(K6178&lt;$C$1,$C$2-$C$1+1,$C$2-K6178+1)</f>
        <v>32</v>
      </c>
      <c r="N6178" s="268">
        <f>M6178/365</f>
        <v>8.7671232876712329E-2</v>
      </c>
      <c r="O6178" s="269">
        <f>'Data and Parameter'!$E$4*'Data and Parameter'!$E$5*('Data and Parameter'!$E$6+'Data and Parameter'!$E$7)*'Data and Parameter'!$E$19*'Data and Parameter'!$E$14*'ER calculations'!N6178</f>
        <v>0.45393964699132677</v>
      </c>
    </row>
    <row r="6179" spans="1:15" ht="15">
      <c r="A6179" s="284">
        <v>6175</v>
      </c>
      <c r="B6179" s="287"/>
      <c r="C6179" s="287"/>
      <c r="D6179" s="284" t="s">
        <v>119</v>
      </c>
      <c r="E6179" s="287"/>
      <c r="F6179" s="285" t="s">
        <v>6300</v>
      </c>
      <c r="G6179" s="266" t="s">
        <v>121</v>
      </c>
      <c r="H6179" s="266">
        <f>IF(G6179="Traditional Stove",0.1,0.2)</f>
        <v>0.1</v>
      </c>
      <c r="I6179" s="266">
        <f>YEAR(J6179)</f>
        <v>2023</v>
      </c>
      <c r="J6179" s="267">
        <v>44970</v>
      </c>
      <c r="K6179" s="267">
        <f>J6179+1</f>
        <v>44971</v>
      </c>
      <c r="L6179" s="266">
        <f>IF(M6179&lt;=365,1,2)</f>
        <v>1</v>
      </c>
      <c r="M6179" s="266">
        <f>IF(K6179&lt;$C$1,$C$2-$C$1+1,$C$2-K6179+1)</f>
        <v>76</v>
      </c>
      <c r="N6179" s="268">
        <f>M6179/365</f>
        <v>0.20821917808219179</v>
      </c>
      <c r="O6179" s="269">
        <f>'Data and Parameter'!$E$4*'Data and Parameter'!$E$5*('Data and Parameter'!$E$6+'Data and Parameter'!$E$7)*'Data and Parameter'!$E$19*'Data and Parameter'!$E$14*'ER calculations'!N6179</f>
        <v>1.0781066616044011</v>
      </c>
    </row>
    <row r="6180" spans="1:15" ht="15">
      <c r="A6180" s="284">
        <v>6176</v>
      </c>
      <c r="B6180" s="287"/>
      <c r="C6180" s="287"/>
      <c r="D6180" s="284" t="s">
        <v>588</v>
      </c>
      <c r="E6180" s="287"/>
      <c r="F6180" s="285" t="s">
        <v>6301</v>
      </c>
      <c r="G6180" s="266" t="s">
        <v>121</v>
      </c>
      <c r="H6180" s="266">
        <f>IF(G6180="Traditional Stove",0.1,0.2)</f>
        <v>0.1</v>
      </c>
      <c r="I6180" s="266">
        <f>YEAR(J6180)</f>
        <v>2023</v>
      </c>
      <c r="J6180" s="267">
        <v>45014</v>
      </c>
      <c r="K6180" s="267">
        <f>J6180+1</f>
        <v>45015</v>
      </c>
      <c r="L6180" s="266">
        <f>IF(M6180&lt;=365,1,2)</f>
        <v>1</v>
      </c>
      <c r="M6180" s="266">
        <f>IF(K6180&lt;$C$1,$C$2-$C$1+1,$C$2-K6180+1)</f>
        <v>32</v>
      </c>
      <c r="N6180" s="268">
        <f>M6180/365</f>
        <v>8.7671232876712329E-2</v>
      </c>
      <c r="O6180" s="269">
        <f>'Data and Parameter'!$E$4*'Data and Parameter'!$E$5*('Data and Parameter'!$E$6+'Data and Parameter'!$E$7)*'Data and Parameter'!$E$19*'Data and Parameter'!$E$14*'ER calculations'!N6180</f>
        <v>0.45393964699132677</v>
      </c>
    </row>
    <row r="6181" spans="1:15" ht="15">
      <c r="A6181" s="284">
        <v>6177</v>
      </c>
      <c r="B6181" s="287"/>
      <c r="C6181" s="287"/>
      <c r="D6181" s="284" t="s">
        <v>1376</v>
      </c>
      <c r="E6181" s="287"/>
      <c r="F6181" s="285" t="s">
        <v>6302</v>
      </c>
      <c r="G6181" s="266" t="s">
        <v>121</v>
      </c>
      <c r="H6181" s="266">
        <f>IF(G6181="Traditional Stove",0.1,0.2)</f>
        <v>0.1</v>
      </c>
      <c r="I6181" s="266">
        <f>YEAR(J6181)</f>
        <v>2023</v>
      </c>
      <c r="J6181" s="267">
        <v>44989</v>
      </c>
      <c r="K6181" s="267">
        <f>J6181+1</f>
        <v>44990</v>
      </c>
      <c r="L6181" s="266">
        <f>IF(M6181&lt;=365,1,2)</f>
        <v>1</v>
      </c>
      <c r="M6181" s="266">
        <f>IF(K6181&lt;$C$1,$C$2-$C$1+1,$C$2-K6181+1)</f>
        <v>57</v>
      </c>
      <c r="N6181" s="268">
        <f>M6181/365</f>
        <v>0.15616438356164383</v>
      </c>
      <c r="O6181" s="269">
        <f>'Data and Parameter'!$E$4*'Data and Parameter'!$E$5*('Data and Parameter'!$E$6+'Data and Parameter'!$E$7)*'Data and Parameter'!$E$19*'Data and Parameter'!$E$14*'ER calculations'!N6181</f>
        <v>0.80857999620330079</v>
      </c>
    </row>
    <row r="6182" spans="1:15" ht="15">
      <c r="A6182" s="284">
        <v>6178</v>
      </c>
      <c r="B6182" s="287"/>
      <c r="C6182" s="287"/>
      <c r="D6182" s="284" t="s">
        <v>119</v>
      </c>
      <c r="E6182" s="287"/>
      <c r="F6182" s="285" t="s">
        <v>6303</v>
      </c>
      <c r="G6182" s="266" t="s">
        <v>121</v>
      </c>
      <c r="H6182" s="266">
        <f>IF(G6182="Traditional Stove",0.1,0.2)</f>
        <v>0.1</v>
      </c>
      <c r="I6182" s="266">
        <f>YEAR(J6182)</f>
        <v>2023</v>
      </c>
      <c r="J6182" s="267">
        <v>44969</v>
      </c>
      <c r="K6182" s="267">
        <f>J6182+1</f>
        <v>44970</v>
      </c>
      <c r="L6182" s="266">
        <f>IF(M6182&lt;=365,1,2)</f>
        <v>1</v>
      </c>
      <c r="M6182" s="266">
        <f>IF(K6182&lt;$C$1,$C$2-$C$1+1,$C$2-K6182+1)</f>
        <v>77</v>
      </c>
      <c r="N6182" s="268">
        <f>M6182/365</f>
        <v>0.21095890410958903</v>
      </c>
      <c r="O6182" s="269">
        <f>'Data and Parameter'!$E$4*'Data and Parameter'!$E$5*('Data and Parameter'!$E$6+'Data and Parameter'!$E$7)*'Data and Parameter'!$E$19*'Data and Parameter'!$E$14*'ER calculations'!N6182</f>
        <v>1.0922922755728799</v>
      </c>
    </row>
    <row r="6183" spans="1:15" ht="15">
      <c r="A6183" s="284">
        <v>6179</v>
      </c>
      <c r="B6183" s="287"/>
      <c r="C6183" s="287"/>
      <c r="D6183" s="284" t="s">
        <v>119</v>
      </c>
      <c r="E6183" s="287"/>
      <c r="F6183" s="285" t="s">
        <v>6304</v>
      </c>
      <c r="G6183" s="266" t="s">
        <v>121</v>
      </c>
      <c r="H6183" s="266">
        <f>IF(G6183="Traditional Stove",0.1,0.2)</f>
        <v>0.1</v>
      </c>
      <c r="I6183" s="266">
        <f>YEAR(J6183)</f>
        <v>2023</v>
      </c>
      <c r="J6183" s="267">
        <v>44970</v>
      </c>
      <c r="K6183" s="267">
        <f>J6183+1</f>
        <v>44971</v>
      </c>
      <c r="L6183" s="266">
        <f>IF(M6183&lt;=365,1,2)</f>
        <v>1</v>
      </c>
      <c r="M6183" s="266">
        <f>IF(K6183&lt;$C$1,$C$2-$C$1+1,$C$2-K6183+1)</f>
        <v>76</v>
      </c>
      <c r="N6183" s="268">
        <f>M6183/365</f>
        <v>0.20821917808219179</v>
      </c>
      <c r="O6183" s="269">
        <f>'Data and Parameter'!$E$4*'Data and Parameter'!$E$5*('Data and Parameter'!$E$6+'Data and Parameter'!$E$7)*'Data and Parameter'!$E$19*'Data and Parameter'!$E$14*'ER calculations'!N6183</f>
        <v>1.0781066616044011</v>
      </c>
    </row>
    <row r="6184" spans="1:15" ht="15">
      <c r="A6184" s="284">
        <v>6180</v>
      </c>
      <c r="B6184" s="287"/>
      <c r="C6184" s="287"/>
      <c r="D6184" s="284" t="s">
        <v>588</v>
      </c>
      <c r="E6184" s="287"/>
      <c r="F6184" s="285" t="s">
        <v>6305</v>
      </c>
      <c r="G6184" s="266" t="s">
        <v>121</v>
      </c>
      <c r="H6184" s="266">
        <f>IF(G6184="Traditional Stove",0.1,0.2)</f>
        <v>0.1</v>
      </c>
      <c r="I6184" s="266">
        <f>YEAR(J6184)</f>
        <v>2023</v>
      </c>
      <c r="J6184" s="267">
        <v>45014</v>
      </c>
      <c r="K6184" s="267">
        <f>J6184+1</f>
        <v>45015</v>
      </c>
      <c r="L6184" s="266">
        <f>IF(M6184&lt;=365,1,2)</f>
        <v>1</v>
      </c>
      <c r="M6184" s="266">
        <f>IF(K6184&lt;$C$1,$C$2-$C$1+1,$C$2-K6184+1)</f>
        <v>32</v>
      </c>
      <c r="N6184" s="268">
        <f>M6184/365</f>
        <v>8.7671232876712329E-2</v>
      </c>
      <c r="O6184" s="269">
        <f>'Data and Parameter'!$E$4*'Data and Parameter'!$E$5*('Data and Parameter'!$E$6+'Data and Parameter'!$E$7)*'Data and Parameter'!$E$19*'Data and Parameter'!$E$14*'ER calculations'!N6184</f>
        <v>0.45393964699132677</v>
      </c>
    </row>
    <row r="6185" spans="1:15" ht="15">
      <c r="A6185" s="284">
        <v>6181</v>
      </c>
      <c r="B6185" s="287"/>
      <c r="C6185" s="287"/>
      <c r="D6185" s="284" t="s">
        <v>119</v>
      </c>
      <c r="E6185" s="287"/>
      <c r="F6185" s="285" t="s">
        <v>6306</v>
      </c>
      <c r="G6185" s="266" t="s">
        <v>121</v>
      </c>
      <c r="H6185" s="266">
        <f>IF(G6185="Traditional Stove",0.1,0.2)</f>
        <v>0.1</v>
      </c>
      <c r="I6185" s="266">
        <f>YEAR(J6185)</f>
        <v>2023</v>
      </c>
      <c r="J6185" s="267">
        <v>44970</v>
      </c>
      <c r="K6185" s="267">
        <f>J6185+1</f>
        <v>44971</v>
      </c>
      <c r="L6185" s="266">
        <f>IF(M6185&lt;=365,1,2)</f>
        <v>1</v>
      </c>
      <c r="M6185" s="266">
        <f>IF(K6185&lt;$C$1,$C$2-$C$1+1,$C$2-K6185+1)</f>
        <v>76</v>
      </c>
      <c r="N6185" s="268">
        <f>M6185/365</f>
        <v>0.20821917808219179</v>
      </c>
      <c r="O6185" s="269">
        <f>'Data and Parameter'!$E$4*'Data and Parameter'!$E$5*('Data and Parameter'!$E$6+'Data and Parameter'!$E$7)*'Data and Parameter'!$E$19*'Data and Parameter'!$E$14*'ER calculations'!N6185</f>
        <v>1.0781066616044011</v>
      </c>
    </row>
    <row r="6186" spans="1:15" ht="15">
      <c r="A6186" s="284">
        <v>6182</v>
      </c>
      <c r="B6186" s="287"/>
      <c r="C6186" s="287"/>
      <c r="D6186" s="284" t="s">
        <v>588</v>
      </c>
      <c r="E6186" s="287"/>
      <c r="F6186" s="285" t="s">
        <v>6307</v>
      </c>
      <c r="G6186" s="266" t="s">
        <v>121</v>
      </c>
      <c r="H6186" s="266">
        <f>IF(G6186="Traditional Stove",0.1,0.2)</f>
        <v>0.1</v>
      </c>
      <c r="I6186" s="266">
        <f>YEAR(J6186)</f>
        <v>2023</v>
      </c>
      <c r="J6186" s="267">
        <v>45014</v>
      </c>
      <c r="K6186" s="267">
        <f>J6186+1</f>
        <v>45015</v>
      </c>
      <c r="L6186" s="266">
        <f>IF(M6186&lt;=365,1,2)</f>
        <v>1</v>
      </c>
      <c r="M6186" s="266">
        <f>IF(K6186&lt;$C$1,$C$2-$C$1+1,$C$2-K6186+1)</f>
        <v>32</v>
      </c>
      <c r="N6186" s="268">
        <f>M6186/365</f>
        <v>8.7671232876712329E-2</v>
      </c>
      <c r="O6186" s="269">
        <f>'Data and Parameter'!$E$4*'Data and Parameter'!$E$5*('Data and Parameter'!$E$6+'Data and Parameter'!$E$7)*'Data and Parameter'!$E$19*'Data and Parameter'!$E$14*'ER calculations'!N6186</f>
        <v>0.45393964699132677</v>
      </c>
    </row>
    <row r="6187" spans="1:15" ht="15">
      <c r="A6187" s="284">
        <v>6183</v>
      </c>
      <c r="B6187" s="287"/>
      <c r="C6187" s="287"/>
      <c r="D6187" s="284" t="s">
        <v>119</v>
      </c>
      <c r="E6187" s="287"/>
      <c r="F6187" s="285" t="s">
        <v>6308</v>
      </c>
      <c r="G6187" s="266" t="s">
        <v>121</v>
      </c>
      <c r="H6187" s="266">
        <f>IF(G6187="Traditional Stove",0.1,0.2)</f>
        <v>0.1</v>
      </c>
      <c r="I6187" s="266">
        <f>YEAR(J6187)</f>
        <v>2023</v>
      </c>
      <c r="J6187" s="267">
        <v>44970</v>
      </c>
      <c r="K6187" s="267">
        <f>J6187+1</f>
        <v>44971</v>
      </c>
      <c r="L6187" s="266">
        <f>IF(M6187&lt;=365,1,2)</f>
        <v>1</v>
      </c>
      <c r="M6187" s="266">
        <f>IF(K6187&lt;$C$1,$C$2-$C$1+1,$C$2-K6187+1)</f>
        <v>76</v>
      </c>
      <c r="N6187" s="268">
        <f>M6187/365</f>
        <v>0.20821917808219179</v>
      </c>
      <c r="O6187" s="269">
        <f>'Data and Parameter'!$E$4*'Data and Parameter'!$E$5*('Data and Parameter'!$E$6+'Data and Parameter'!$E$7)*'Data and Parameter'!$E$19*'Data and Parameter'!$E$14*'ER calculations'!N6187</f>
        <v>1.0781066616044011</v>
      </c>
    </row>
    <row r="6188" spans="1:15" ht="15">
      <c r="A6188" s="284">
        <v>6184</v>
      </c>
      <c r="B6188" s="287"/>
      <c r="C6188" s="287"/>
      <c r="D6188" s="284" t="s">
        <v>1376</v>
      </c>
      <c r="E6188" s="287"/>
      <c r="F6188" s="285" t="s">
        <v>6309</v>
      </c>
      <c r="G6188" s="266" t="s">
        <v>121</v>
      </c>
      <c r="H6188" s="266">
        <f>IF(G6188="Traditional Stove",0.1,0.2)</f>
        <v>0.1</v>
      </c>
      <c r="I6188" s="266">
        <f>YEAR(J6188)</f>
        <v>2023</v>
      </c>
      <c r="J6188" s="267">
        <v>44989</v>
      </c>
      <c r="K6188" s="267">
        <f>J6188+1</f>
        <v>44990</v>
      </c>
      <c r="L6188" s="266">
        <f>IF(M6188&lt;=365,1,2)</f>
        <v>1</v>
      </c>
      <c r="M6188" s="266">
        <f>IF(K6188&lt;$C$1,$C$2-$C$1+1,$C$2-K6188+1)</f>
        <v>57</v>
      </c>
      <c r="N6188" s="268">
        <f>M6188/365</f>
        <v>0.15616438356164383</v>
      </c>
      <c r="O6188" s="269">
        <f>'Data and Parameter'!$E$4*'Data and Parameter'!$E$5*('Data and Parameter'!$E$6+'Data and Parameter'!$E$7)*'Data and Parameter'!$E$19*'Data and Parameter'!$E$14*'ER calculations'!N6188</f>
        <v>0.80857999620330079</v>
      </c>
    </row>
    <row r="6189" spans="1:15" ht="15">
      <c r="A6189" s="284">
        <v>6185</v>
      </c>
      <c r="B6189" s="287"/>
      <c r="C6189" s="287"/>
      <c r="D6189" s="284" t="s">
        <v>1376</v>
      </c>
      <c r="E6189" s="287"/>
      <c r="F6189" s="285" t="s">
        <v>6310</v>
      </c>
      <c r="G6189" s="266" t="s">
        <v>121</v>
      </c>
      <c r="H6189" s="266">
        <f>IF(G6189="Traditional Stove",0.1,0.2)</f>
        <v>0.1</v>
      </c>
      <c r="I6189" s="266">
        <f>YEAR(J6189)</f>
        <v>2023</v>
      </c>
      <c r="J6189" s="267">
        <v>44989</v>
      </c>
      <c r="K6189" s="267">
        <f>J6189+1</f>
        <v>44990</v>
      </c>
      <c r="L6189" s="266">
        <f>IF(M6189&lt;=365,1,2)</f>
        <v>1</v>
      </c>
      <c r="M6189" s="266">
        <f>IF(K6189&lt;$C$1,$C$2-$C$1+1,$C$2-K6189+1)</f>
        <v>57</v>
      </c>
      <c r="N6189" s="268">
        <f>M6189/365</f>
        <v>0.15616438356164383</v>
      </c>
      <c r="O6189" s="269">
        <f>'Data and Parameter'!$E$4*'Data and Parameter'!$E$5*('Data and Parameter'!$E$6+'Data and Parameter'!$E$7)*'Data and Parameter'!$E$19*'Data and Parameter'!$E$14*'ER calculations'!N6189</f>
        <v>0.80857999620330079</v>
      </c>
    </row>
    <row r="6190" spans="1:15" ht="15">
      <c r="A6190" s="284">
        <v>6186</v>
      </c>
      <c r="B6190" s="287"/>
      <c r="C6190" s="287"/>
      <c r="D6190" s="284" t="s">
        <v>588</v>
      </c>
      <c r="E6190" s="287"/>
      <c r="F6190" s="285" t="s">
        <v>6311</v>
      </c>
      <c r="G6190" s="266" t="s">
        <v>121</v>
      </c>
      <c r="H6190" s="266">
        <f>IF(G6190="Traditional Stove",0.1,0.2)</f>
        <v>0.1</v>
      </c>
      <c r="I6190" s="266">
        <f>YEAR(J6190)</f>
        <v>2023</v>
      </c>
      <c r="J6190" s="267">
        <v>45014</v>
      </c>
      <c r="K6190" s="267">
        <f>J6190+1</f>
        <v>45015</v>
      </c>
      <c r="L6190" s="266">
        <f>IF(M6190&lt;=365,1,2)</f>
        <v>1</v>
      </c>
      <c r="M6190" s="266">
        <f>IF(K6190&lt;$C$1,$C$2-$C$1+1,$C$2-K6190+1)</f>
        <v>32</v>
      </c>
      <c r="N6190" s="268">
        <f>M6190/365</f>
        <v>8.7671232876712329E-2</v>
      </c>
      <c r="O6190" s="269">
        <f>'Data and Parameter'!$E$4*'Data and Parameter'!$E$5*('Data and Parameter'!$E$6+'Data and Parameter'!$E$7)*'Data and Parameter'!$E$19*'Data and Parameter'!$E$14*'ER calculations'!N6190</f>
        <v>0.45393964699132677</v>
      </c>
    </row>
    <row r="6191" spans="1:15" ht="15">
      <c r="A6191" s="284">
        <v>6187</v>
      </c>
      <c r="B6191" s="287"/>
      <c r="C6191" s="287"/>
      <c r="D6191" s="284" t="s">
        <v>1376</v>
      </c>
      <c r="E6191" s="287"/>
      <c r="F6191" s="285" t="s">
        <v>6312</v>
      </c>
      <c r="G6191" s="266" t="s">
        <v>121</v>
      </c>
      <c r="H6191" s="266">
        <f>IF(G6191="Traditional Stove",0.1,0.2)</f>
        <v>0.1</v>
      </c>
      <c r="I6191" s="266">
        <f>YEAR(J6191)</f>
        <v>2023</v>
      </c>
      <c r="J6191" s="267">
        <v>44989</v>
      </c>
      <c r="K6191" s="267">
        <f>J6191+1</f>
        <v>44990</v>
      </c>
      <c r="L6191" s="266">
        <f>IF(M6191&lt;=365,1,2)</f>
        <v>1</v>
      </c>
      <c r="M6191" s="266">
        <f>IF(K6191&lt;$C$1,$C$2-$C$1+1,$C$2-K6191+1)</f>
        <v>57</v>
      </c>
      <c r="N6191" s="268">
        <f>M6191/365</f>
        <v>0.15616438356164383</v>
      </c>
      <c r="O6191" s="269">
        <f>'Data and Parameter'!$E$4*'Data and Parameter'!$E$5*('Data and Parameter'!$E$6+'Data and Parameter'!$E$7)*'Data and Parameter'!$E$19*'Data and Parameter'!$E$14*'ER calculations'!N6191</f>
        <v>0.80857999620330079</v>
      </c>
    </row>
    <row r="6192" spans="1:15" ht="15">
      <c r="A6192" s="284">
        <v>6188</v>
      </c>
      <c r="B6192" s="287"/>
      <c r="C6192" s="287"/>
      <c r="D6192" s="284" t="s">
        <v>119</v>
      </c>
      <c r="E6192" s="287"/>
      <c r="F6192" s="285" t="s">
        <v>6313</v>
      </c>
      <c r="G6192" s="266" t="s">
        <v>121</v>
      </c>
      <c r="H6192" s="266">
        <f>IF(G6192="Traditional Stove",0.1,0.2)</f>
        <v>0.1</v>
      </c>
      <c r="I6192" s="266">
        <f>YEAR(J6192)</f>
        <v>2023</v>
      </c>
      <c r="J6192" s="267">
        <v>44970</v>
      </c>
      <c r="K6192" s="267">
        <f>J6192+1</f>
        <v>44971</v>
      </c>
      <c r="L6192" s="266">
        <f>IF(M6192&lt;=365,1,2)</f>
        <v>1</v>
      </c>
      <c r="M6192" s="266">
        <f>IF(K6192&lt;$C$1,$C$2-$C$1+1,$C$2-K6192+1)</f>
        <v>76</v>
      </c>
      <c r="N6192" s="268">
        <f>M6192/365</f>
        <v>0.20821917808219179</v>
      </c>
      <c r="O6192" s="269">
        <f>'Data and Parameter'!$E$4*'Data and Parameter'!$E$5*('Data and Parameter'!$E$6+'Data and Parameter'!$E$7)*'Data and Parameter'!$E$19*'Data and Parameter'!$E$14*'ER calculations'!N6192</f>
        <v>1.0781066616044011</v>
      </c>
    </row>
    <row r="6193" spans="1:15" ht="15">
      <c r="A6193" s="284">
        <v>6189</v>
      </c>
      <c r="B6193" s="287"/>
      <c r="C6193" s="287"/>
      <c r="D6193" s="284" t="s">
        <v>1376</v>
      </c>
      <c r="E6193" s="287"/>
      <c r="F6193" s="285" t="s">
        <v>6314</v>
      </c>
      <c r="G6193" s="266" t="s">
        <v>121</v>
      </c>
      <c r="H6193" s="266">
        <f>IF(G6193="Traditional Stove",0.1,0.2)</f>
        <v>0.1</v>
      </c>
      <c r="I6193" s="266">
        <f>YEAR(J6193)</f>
        <v>2023</v>
      </c>
      <c r="J6193" s="267">
        <v>44989</v>
      </c>
      <c r="K6193" s="267">
        <f>J6193+1</f>
        <v>44990</v>
      </c>
      <c r="L6193" s="266">
        <f>IF(M6193&lt;=365,1,2)</f>
        <v>1</v>
      </c>
      <c r="M6193" s="266">
        <f>IF(K6193&lt;$C$1,$C$2-$C$1+1,$C$2-K6193+1)</f>
        <v>57</v>
      </c>
      <c r="N6193" s="268">
        <f>M6193/365</f>
        <v>0.15616438356164383</v>
      </c>
      <c r="O6193" s="269">
        <f>'Data and Parameter'!$E$4*'Data and Parameter'!$E$5*('Data and Parameter'!$E$6+'Data and Parameter'!$E$7)*'Data and Parameter'!$E$19*'Data and Parameter'!$E$14*'ER calculations'!N6193</f>
        <v>0.80857999620330079</v>
      </c>
    </row>
    <row r="6194" spans="1:15" ht="15">
      <c r="A6194" s="284">
        <v>6190</v>
      </c>
      <c r="B6194" s="287"/>
      <c r="C6194" s="287"/>
      <c r="D6194" s="284" t="s">
        <v>119</v>
      </c>
      <c r="E6194" s="287"/>
      <c r="F6194" s="285" t="s">
        <v>6315</v>
      </c>
      <c r="G6194" s="266" t="s">
        <v>121</v>
      </c>
      <c r="H6194" s="266">
        <f>IF(G6194="Traditional Stove",0.1,0.2)</f>
        <v>0.1</v>
      </c>
      <c r="I6194" s="266">
        <f>YEAR(J6194)</f>
        <v>2023</v>
      </c>
      <c r="J6194" s="267">
        <v>44969</v>
      </c>
      <c r="K6194" s="267">
        <f>J6194+1</f>
        <v>44970</v>
      </c>
      <c r="L6194" s="266">
        <f>IF(M6194&lt;=365,1,2)</f>
        <v>1</v>
      </c>
      <c r="M6194" s="266">
        <f>IF(K6194&lt;$C$1,$C$2-$C$1+1,$C$2-K6194+1)</f>
        <v>77</v>
      </c>
      <c r="N6194" s="268">
        <f>M6194/365</f>
        <v>0.21095890410958903</v>
      </c>
      <c r="O6194" s="269">
        <f>'Data and Parameter'!$E$4*'Data and Parameter'!$E$5*('Data and Parameter'!$E$6+'Data and Parameter'!$E$7)*'Data and Parameter'!$E$19*'Data and Parameter'!$E$14*'ER calculations'!N6194</f>
        <v>1.0922922755728799</v>
      </c>
    </row>
    <row r="6195" spans="1:15" ht="15">
      <c r="A6195" s="284">
        <v>6191</v>
      </c>
      <c r="B6195" s="287"/>
      <c r="C6195" s="287"/>
      <c r="D6195" s="284" t="s">
        <v>119</v>
      </c>
      <c r="E6195" s="287"/>
      <c r="F6195" s="285" t="s">
        <v>6316</v>
      </c>
      <c r="G6195" s="266" t="s">
        <v>121</v>
      </c>
      <c r="H6195" s="266">
        <f>IF(G6195="Traditional Stove",0.1,0.2)</f>
        <v>0.1</v>
      </c>
      <c r="I6195" s="266">
        <f>YEAR(J6195)</f>
        <v>2023</v>
      </c>
      <c r="J6195" s="267">
        <v>44970</v>
      </c>
      <c r="K6195" s="267">
        <f>J6195+1</f>
        <v>44971</v>
      </c>
      <c r="L6195" s="266">
        <f>IF(M6195&lt;=365,1,2)</f>
        <v>1</v>
      </c>
      <c r="M6195" s="266">
        <f>IF(K6195&lt;$C$1,$C$2-$C$1+1,$C$2-K6195+1)</f>
        <v>76</v>
      </c>
      <c r="N6195" s="268">
        <f>M6195/365</f>
        <v>0.20821917808219179</v>
      </c>
      <c r="O6195" s="269">
        <f>'Data and Parameter'!$E$4*'Data and Parameter'!$E$5*('Data and Parameter'!$E$6+'Data and Parameter'!$E$7)*'Data and Parameter'!$E$19*'Data and Parameter'!$E$14*'ER calculations'!N6195</f>
        <v>1.0781066616044011</v>
      </c>
    </row>
    <row r="6196" spans="1:15" ht="15">
      <c r="A6196" s="284">
        <v>6192</v>
      </c>
      <c r="B6196" s="287"/>
      <c r="C6196" s="287"/>
      <c r="D6196" s="284" t="s">
        <v>119</v>
      </c>
      <c r="E6196" s="287"/>
      <c r="F6196" s="285" t="s">
        <v>6317</v>
      </c>
      <c r="G6196" s="266" t="s">
        <v>121</v>
      </c>
      <c r="H6196" s="266">
        <f>IF(G6196="Traditional Stove",0.1,0.2)</f>
        <v>0.1</v>
      </c>
      <c r="I6196" s="266">
        <f>YEAR(J6196)</f>
        <v>2023</v>
      </c>
      <c r="J6196" s="267">
        <v>44969</v>
      </c>
      <c r="K6196" s="267">
        <f>J6196+1</f>
        <v>44970</v>
      </c>
      <c r="L6196" s="266">
        <f>IF(M6196&lt;=365,1,2)</f>
        <v>1</v>
      </c>
      <c r="M6196" s="266">
        <f>IF(K6196&lt;$C$1,$C$2-$C$1+1,$C$2-K6196+1)</f>
        <v>77</v>
      </c>
      <c r="N6196" s="268">
        <f>M6196/365</f>
        <v>0.21095890410958903</v>
      </c>
      <c r="O6196" s="269">
        <f>'Data and Parameter'!$E$4*'Data and Parameter'!$E$5*('Data and Parameter'!$E$6+'Data and Parameter'!$E$7)*'Data and Parameter'!$E$19*'Data and Parameter'!$E$14*'ER calculations'!N6196</f>
        <v>1.0922922755728799</v>
      </c>
    </row>
    <row r="6197" spans="1:15" ht="15">
      <c r="A6197" s="284">
        <v>6193</v>
      </c>
      <c r="B6197" s="287"/>
      <c r="C6197" s="287"/>
      <c r="D6197" s="284" t="s">
        <v>588</v>
      </c>
      <c r="E6197" s="287"/>
      <c r="F6197" s="285" t="s">
        <v>6318</v>
      </c>
      <c r="G6197" s="266" t="s">
        <v>121</v>
      </c>
      <c r="H6197" s="266">
        <f>IF(G6197="Traditional Stove",0.1,0.2)</f>
        <v>0.1</v>
      </c>
      <c r="I6197" s="266">
        <f>YEAR(J6197)</f>
        <v>2023</v>
      </c>
      <c r="J6197" s="267">
        <v>45014</v>
      </c>
      <c r="K6197" s="267">
        <f>J6197+1</f>
        <v>45015</v>
      </c>
      <c r="L6197" s="266">
        <f>IF(M6197&lt;=365,1,2)</f>
        <v>1</v>
      </c>
      <c r="M6197" s="266">
        <f>IF(K6197&lt;$C$1,$C$2-$C$1+1,$C$2-K6197+1)</f>
        <v>32</v>
      </c>
      <c r="N6197" s="268">
        <f>M6197/365</f>
        <v>8.7671232876712329E-2</v>
      </c>
      <c r="O6197" s="269">
        <f>'Data and Parameter'!$E$4*'Data and Parameter'!$E$5*('Data and Parameter'!$E$6+'Data and Parameter'!$E$7)*'Data and Parameter'!$E$19*'Data and Parameter'!$E$14*'ER calculations'!N6197</f>
        <v>0.45393964699132677</v>
      </c>
    </row>
    <row r="6198" spans="1:15" ht="15">
      <c r="A6198" s="284">
        <v>6194</v>
      </c>
      <c r="B6198" s="287"/>
      <c r="C6198" s="287"/>
      <c r="D6198" s="284" t="s">
        <v>3178</v>
      </c>
      <c r="E6198" s="287"/>
      <c r="F6198" s="285" t="s">
        <v>6319</v>
      </c>
      <c r="G6198" s="266" t="s">
        <v>121</v>
      </c>
      <c r="H6198" s="266">
        <f>IF(G6198="Traditional Stove",0.1,0.2)</f>
        <v>0.1</v>
      </c>
      <c r="I6198" s="266">
        <f>YEAR(J6198)</f>
        <v>2023</v>
      </c>
      <c r="J6198" s="267">
        <v>44970</v>
      </c>
      <c r="K6198" s="267">
        <f>J6198+1</f>
        <v>44971</v>
      </c>
      <c r="L6198" s="266">
        <f>IF(M6198&lt;=365,1,2)</f>
        <v>1</v>
      </c>
      <c r="M6198" s="266">
        <f>IF(K6198&lt;$C$1,$C$2-$C$1+1,$C$2-K6198+1)</f>
        <v>76</v>
      </c>
      <c r="N6198" s="268">
        <f>M6198/365</f>
        <v>0.20821917808219179</v>
      </c>
      <c r="O6198" s="269">
        <f>'Data and Parameter'!$E$4*'Data and Parameter'!$E$5*('Data and Parameter'!$E$6+'Data and Parameter'!$E$7)*'Data and Parameter'!$E$19*'Data and Parameter'!$E$14*'ER calculations'!N6198</f>
        <v>1.0781066616044011</v>
      </c>
    </row>
    <row r="6199" spans="1:15" ht="15">
      <c r="A6199" s="284">
        <v>6195</v>
      </c>
      <c r="B6199" s="287"/>
      <c r="C6199" s="287"/>
      <c r="D6199" s="284" t="s">
        <v>588</v>
      </c>
      <c r="E6199" s="287"/>
      <c r="F6199" s="285" t="s">
        <v>6320</v>
      </c>
      <c r="G6199" s="266" t="s">
        <v>121</v>
      </c>
      <c r="H6199" s="266">
        <f>IF(G6199="Traditional Stove",0.1,0.2)</f>
        <v>0.1</v>
      </c>
      <c r="I6199" s="266">
        <f>YEAR(J6199)</f>
        <v>2023</v>
      </c>
      <c r="J6199" s="267">
        <v>45014</v>
      </c>
      <c r="K6199" s="267">
        <f>J6199+1</f>
        <v>45015</v>
      </c>
      <c r="L6199" s="266">
        <f>IF(M6199&lt;=365,1,2)</f>
        <v>1</v>
      </c>
      <c r="M6199" s="266">
        <f>IF(K6199&lt;$C$1,$C$2-$C$1+1,$C$2-K6199+1)</f>
        <v>32</v>
      </c>
      <c r="N6199" s="268">
        <f>M6199/365</f>
        <v>8.7671232876712329E-2</v>
      </c>
      <c r="O6199" s="269">
        <f>'Data and Parameter'!$E$4*'Data and Parameter'!$E$5*('Data and Parameter'!$E$6+'Data and Parameter'!$E$7)*'Data and Parameter'!$E$19*'Data and Parameter'!$E$14*'ER calculations'!N6199</f>
        <v>0.45393964699132677</v>
      </c>
    </row>
    <row r="6200" spans="1:15" ht="15">
      <c r="A6200" s="284">
        <v>6196</v>
      </c>
      <c r="B6200" s="287"/>
      <c r="C6200" s="287"/>
      <c r="D6200" s="284" t="s">
        <v>119</v>
      </c>
      <c r="E6200" s="287"/>
      <c r="F6200" s="285" t="s">
        <v>6321</v>
      </c>
      <c r="G6200" s="266" t="s">
        <v>121</v>
      </c>
      <c r="H6200" s="266">
        <f>IF(G6200="Traditional Stove",0.1,0.2)</f>
        <v>0.1</v>
      </c>
      <c r="I6200" s="266">
        <f>YEAR(J6200)</f>
        <v>2023</v>
      </c>
      <c r="J6200" s="267">
        <v>44969</v>
      </c>
      <c r="K6200" s="267">
        <f>J6200+1</f>
        <v>44970</v>
      </c>
      <c r="L6200" s="266">
        <f>IF(M6200&lt;=365,1,2)</f>
        <v>1</v>
      </c>
      <c r="M6200" s="266">
        <f>IF(K6200&lt;$C$1,$C$2-$C$1+1,$C$2-K6200+1)</f>
        <v>77</v>
      </c>
      <c r="N6200" s="268">
        <f>M6200/365</f>
        <v>0.21095890410958903</v>
      </c>
      <c r="O6200" s="269">
        <f>'Data and Parameter'!$E$4*'Data and Parameter'!$E$5*('Data and Parameter'!$E$6+'Data and Parameter'!$E$7)*'Data and Parameter'!$E$19*'Data and Parameter'!$E$14*'ER calculations'!N6200</f>
        <v>1.0922922755728799</v>
      </c>
    </row>
    <row r="6201" spans="1:15" ht="15">
      <c r="A6201" s="284">
        <v>6197</v>
      </c>
      <c r="B6201" s="287"/>
      <c r="C6201" s="287"/>
      <c r="D6201" s="284" t="s">
        <v>119</v>
      </c>
      <c r="E6201" s="287"/>
      <c r="F6201" s="285" t="s">
        <v>6322</v>
      </c>
      <c r="G6201" s="266" t="s">
        <v>121</v>
      </c>
      <c r="H6201" s="266">
        <f>IF(G6201="Traditional Stove",0.1,0.2)</f>
        <v>0.1</v>
      </c>
      <c r="I6201" s="266">
        <f>YEAR(J6201)</f>
        <v>2023</v>
      </c>
      <c r="J6201" s="267">
        <v>44970</v>
      </c>
      <c r="K6201" s="267">
        <f>J6201+1</f>
        <v>44971</v>
      </c>
      <c r="L6201" s="266">
        <f>IF(M6201&lt;=365,1,2)</f>
        <v>1</v>
      </c>
      <c r="M6201" s="266">
        <f>IF(K6201&lt;$C$1,$C$2-$C$1+1,$C$2-K6201+1)</f>
        <v>76</v>
      </c>
      <c r="N6201" s="268">
        <f>M6201/365</f>
        <v>0.20821917808219179</v>
      </c>
      <c r="O6201" s="269">
        <f>'Data and Parameter'!$E$4*'Data and Parameter'!$E$5*('Data and Parameter'!$E$6+'Data and Parameter'!$E$7)*'Data and Parameter'!$E$19*'Data and Parameter'!$E$14*'ER calculations'!N6201</f>
        <v>1.0781066616044011</v>
      </c>
    </row>
    <row r="6202" spans="1:15" ht="15">
      <c r="A6202" s="284">
        <v>6198</v>
      </c>
      <c r="B6202" s="287"/>
      <c r="C6202" s="287"/>
      <c r="D6202" s="284" t="s">
        <v>1376</v>
      </c>
      <c r="E6202" s="287"/>
      <c r="F6202" s="285" t="s">
        <v>6323</v>
      </c>
      <c r="G6202" s="266" t="s">
        <v>121</v>
      </c>
      <c r="H6202" s="266">
        <f>IF(G6202="Traditional Stove",0.1,0.2)</f>
        <v>0.1</v>
      </c>
      <c r="I6202" s="266">
        <f>YEAR(J6202)</f>
        <v>2023</v>
      </c>
      <c r="J6202" s="267">
        <v>44989</v>
      </c>
      <c r="K6202" s="267">
        <f>J6202+1</f>
        <v>44990</v>
      </c>
      <c r="L6202" s="266">
        <f>IF(M6202&lt;=365,1,2)</f>
        <v>1</v>
      </c>
      <c r="M6202" s="266">
        <f>IF(K6202&lt;$C$1,$C$2-$C$1+1,$C$2-K6202+1)</f>
        <v>57</v>
      </c>
      <c r="N6202" s="268">
        <f>M6202/365</f>
        <v>0.15616438356164383</v>
      </c>
      <c r="O6202" s="269">
        <f>'Data and Parameter'!$E$4*'Data and Parameter'!$E$5*('Data and Parameter'!$E$6+'Data and Parameter'!$E$7)*'Data and Parameter'!$E$19*'Data and Parameter'!$E$14*'ER calculations'!N6202</f>
        <v>0.80857999620330079</v>
      </c>
    </row>
    <row r="6203" spans="1:15" ht="15">
      <c r="A6203" s="284">
        <v>6199</v>
      </c>
      <c r="B6203" s="287"/>
      <c r="C6203" s="287"/>
      <c r="D6203" s="284" t="s">
        <v>1376</v>
      </c>
      <c r="E6203" s="287"/>
      <c r="F6203" s="285" t="s">
        <v>6324</v>
      </c>
      <c r="G6203" s="266" t="s">
        <v>121</v>
      </c>
      <c r="H6203" s="266">
        <f>IF(G6203="Traditional Stove",0.1,0.2)</f>
        <v>0.1</v>
      </c>
      <c r="I6203" s="266">
        <f>YEAR(J6203)</f>
        <v>2023</v>
      </c>
      <c r="J6203" s="267">
        <v>44989</v>
      </c>
      <c r="K6203" s="267">
        <f>J6203+1</f>
        <v>44990</v>
      </c>
      <c r="L6203" s="266">
        <f>IF(M6203&lt;=365,1,2)</f>
        <v>1</v>
      </c>
      <c r="M6203" s="266">
        <f>IF(K6203&lt;$C$1,$C$2-$C$1+1,$C$2-K6203+1)</f>
        <v>57</v>
      </c>
      <c r="N6203" s="268">
        <f>M6203/365</f>
        <v>0.15616438356164383</v>
      </c>
      <c r="O6203" s="269">
        <f>'Data and Parameter'!$E$4*'Data and Parameter'!$E$5*('Data and Parameter'!$E$6+'Data and Parameter'!$E$7)*'Data and Parameter'!$E$19*'Data and Parameter'!$E$14*'ER calculations'!N6203</f>
        <v>0.80857999620330079</v>
      </c>
    </row>
    <row r="6204" spans="1:15" ht="15">
      <c r="A6204" s="284">
        <v>6200</v>
      </c>
      <c r="B6204" s="287"/>
      <c r="C6204" s="287"/>
      <c r="D6204" s="284" t="s">
        <v>1376</v>
      </c>
      <c r="E6204" s="287"/>
      <c r="F6204" s="285" t="s">
        <v>6325</v>
      </c>
      <c r="G6204" s="266" t="s">
        <v>121</v>
      </c>
      <c r="H6204" s="266">
        <f>IF(G6204="Traditional Stove",0.1,0.2)</f>
        <v>0.1</v>
      </c>
      <c r="I6204" s="266">
        <f>YEAR(J6204)</f>
        <v>2023</v>
      </c>
      <c r="J6204" s="267">
        <v>44989</v>
      </c>
      <c r="K6204" s="267">
        <f>J6204+1</f>
        <v>44990</v>
      </c>
      <c r="L6204" s="266">
        <f>IF(M6204&lt;=365,1,2)</f>
        <v>1</v>
      </c>
      <c r="M6204" s="266">
        <f>IF(K6204&lt;$C$1,$C$2-$C$1+1,$C$2-K6204+1)</f>
        <v>57</v>
      </c>
      <c r="N6204" s="268">
        <f>M6204/365</f>
        <v>0.15616438356164383</v>
      </c>
      <c r="O6204" s="269">
        <f>'Data and Parameter'!$E$4*'Data and Parameter'!$E$5*('Data and Parameter'!$E$6+'Data and Parameter'!$E$7)*'Data and Parameter'!$E$19*'Data and Parameter'!$E$14*'ER calculations'!N6204</f>
        <v>0.80857999620330079</v>
      </c>
    </row>
    <row r="6205" spans="1:15" ht="15">
      <c r="A6205" s="284">
        <v>6201</v>
      </c>
      <c r="B6205" s="287"/>
      <c r="C6205" s="287"/>
      <c r="D6205" s="284" t="s">
        <v>588</v>
      </c>
      <c r="E6205" s="287"/>
      <c r="F6205" s="285" t="s">
        <v>6326</v>
      </c>
      <c r="G6205" s="266" t="s">
        <v>121</v>
      </c>
      <c r="H6205" s="266">
        <f>IF(G6205="Traditional Stove",0.1,0.2)</f>
        <v>0.1</v>
      </c>
      <c r="I6205" s="266">
        <f>YEAR(J6205)</f>
        <v>2023</v>
      </c>
      <c r="J6205" s="267">
        <v>45014</v>
      </c>
      <c r="K6205" s="267">
        <f>J6205+1</f>
        <v>45015</v>
      </c>
      <c r="L6205" s="266">
        <f>IF(M6205&lt;=365,1,2)</f>
        <v>1</v>
      </c>
      <c r="M6205" s="266">
        <f>IF(K6205&lt;$C$1,$C$2-$C$1+1,$C$2-K6205+1)</f>
        <v>32</v>
      </c>
      <c r="N6205" s="268">
        <f>M6205/365</f>
        <v>8.7671232876712329E-2</v>
      </c>
      <c r="O6205" s="269">
        <f>'Data and Parameter'!$E$4*'Data and Parameter'!$E$5*('Data and Parameter'!$E$6+'Data and Parameter'!$E$7)*'Data and Parameter'!$E$19*'Data and Parameter'!$E$14*'ER calculations'!N6205</f>
        <v>0.45393964699132677</v>
      </c>
    </row>
    <row r="6206" spans="1:15" ht="15">
      <c r="A6206" s="284">
        <v>6202</v>
      </c>
      <c r="B6206" s="287"/>
      <c r="C6206" s="287"/>
      <c r="D6206" s="284" t="s">
        <v>588</v>
      </c>
      <c r="E6206" s="287"/>
      <c r="F6206" s="285" t="s">
        <v>6327</v>
      </c>
      <c r="G6206" s="266" t="s">
        <v>121</v>
      </c>
      <c r="H6206" s="266">
        <f>IF(G6206="Traditional Stove",0.1,0.2)</f>
        <v>0.1</v>
      </c>
      <c r="I6206" s="266">
        <f>YEAR(J6206)</f>
        <v>2023</v>
      </c>
      <c r="J6206" s="267">
        <v>45014</v>
      </c>
      <c r="K6206" s="267">
        <f>J6206+1</f>
        <v>45015</v>
      </c>
      <c r="L6206" s="266">
        <f>IF(M6206&lt;=365,1,2)</f>
        <v>1</v>
      </c>
      <c r="M6206" s="266">
        <f>IF(K6206&lt;$C$1,$C$2-$C$1+1,$C$2-K6206+1)</f>
        <v>32</v>
      </c>
      <c r="N6206" s="268">
        <f>M6206/365</f>
        <v>8.7671232876712329E-2</v>
      </c>
      <c r="O6206" s="269">
        <f>'Data and Parameter'!$E$4*'Data and Parameter'!$E$5*('Data and Parameter'!$E$6+'Data and Parameter'!$E$7)*'Data and Parameter'!$E$19*'Data and Parameter'!$E$14*'ER calculations'!N6206</f>
        <v>0.45393964699132677</v>
      </c>
    </row>
    <row r="6207" spans="1:15" ht="15">
      <c r="A6207" s="284">
        <v>6203</v>
      </c>
      <c r="B6207" s="287"/>
      <c r="C6207" s="287"/>
      <c r="D6207" s="284" t="s">
        <v>1376</v>
      </c>
      <c r="E6207" s="287"/>
      <c r="F6207" s="285" t="s">
        <v>6328</v>
      </c>
      <c r="G6207" s="266" t="s">
        <v>121</v>
      </c>
      <c r="H6207" s="266">
        <f>IF(G6207="Traditional Stove",0.1,0.2)</f>
        <v>0.1</v>
      </c>
      <c r="I6207" s="266">
        <f>YEAR(J6207)</f>
        <v>2023</v>
      </c>
      <c r="J6207" s="267">
        <v>44989</v>
      </c>
      <c r="K6207" s="267">
        <f>J6207+1</f>
        <v>44990</v>
      </c>
      <c r="L6207" s="266">
        <f>IF(M6207&lt;=365,1,2)</f>
        <v>1</v>
      </c>
      <c r="M6207" s="266">
        <f>IF(K6207&lt;$C$1,$C$2-$C$1+1,$C$2-K6207+1)</f>
        <v>57</v>
      </c>
      <c r="N6207" s="268">
        <f>M6207/365</f>
        <v>0.15616438356164383</v>
      </c>
      <c r="O6207" s="269">
        <f>'Data and Parameter'!$E$4*'Data and Parameter'!$E$5*('Data and Parameter'!$E$6+'Data and Parameter'!$E$7)*'Data and Parameter'!$E$19*'Data and Parameter'!$E$14*'ER calculations'!N6207</f>
        <v>0.80857999620330079</v>
      </c>
    </row>
    <row r="6208" spans="1:15" ht="15">
      <c r="A6208" s="284">
        <v>6204</v>
      </c>
      <c r="B6208" s="287"/>
      <c r="C6208" s="287"/>
      <c r="D6208" s="284" t="s">
        <v>119</v>
      </c>
      <c r="E6208" s="287"/>
      <c r="F6208" s="285" t="s">
        <v>6329</v>
      </c>
      <c r="G6208" s="266" t="s">
        <v>121</v>
      </c>
      <c r="H6208" s="266">
        <f>IF(G6208="Traditional Stove",0.1,0.2)</f>
        <v>0.1</v>
      </c>
      <c r="I6208" s="266">
        <f>YEAR(J6208)</f>
        <v>2023</v>
      </c>
      <c r="J6208" s="267">
        <v>44969</v>
      </c>
      <c r="K6208" s="267">
        <f>J6208+1</f>
        <v>44970</v>
      </c>
      <c r="L6208" s="266">
        <f>IF(M6208&lt;=365,1,2)</f>
        <v>1</v>
      </c>
      <c r="M6208" s="266">
        <f>IF(K6208&lt;$C$1,$C$2-$C$1+1,$C$2-K6208+1)</f>
        <v>77</v>
      </c>
      <c r="N6208" s="268">
        <f>M6208/365</f>
        <v>0.21095890410958903</v>
      </c>
      <c r="O6208" s="269">
        <f>'Data and Parameter'!$E$4*'Data and Parameter'!$E$5*('Data and Parameter'!$E$6+'Data and Parameter'!$E$7)*'Data and Parameter'!$E$19*'Data and Parameter'!$E$14*'ER calculations'!N6208</f>
        <v>1.0922922755728799</v>
      </c>
    </row>
    <row r="6209" spans="1:15" ht="15">
      <c r="A6209" s="284">
        <v>6205</v>
      </c>
      <c r="B6209" s="287"/>
      <c r="C6209" s="287"/>
      <c r="D6209" s="284" t="s">
        <v>1376</v>
      </c>
      <c r="E6209" s="287"/>
      <c r="F6209" s="285" t="s">
        <v>6330</v>
      </c>
      <c r="G6209" s="266" t="s">
        <v>121</v>
      </c>
      <c r="H6209" s="266">
        <f>IF(G6209="Traditional Stove",0.1,0.2)</f>
        <v>0.1</v>
      </c>
      <c r="I6209" s="266">
        <f>YEAR(J6209)</f>
        <v>2023</v>
      </c>
      <c r="J6209" s="267">
        <v>44989</v>
      </c>
      <c r="K6209" s="267">
        <f>J6209+1</f>
        <v>44990</v>
      </c>
      <c r="L6209" s="266">
        <f>IF(M6209&lt;=365,1,2)</f>
        <v>1</v>
      </c>
      <c r="M6209" s="266">
        <f>IF(K6209&lt;$C$1,$C$2-$C$1+1,$C$2-K6209+1)</f>
        <v>57</v>
      </c>
      <c r="N6209" s="268">
        <f>M6209/365</f>
        <v>0.15616438356164383</v>
      </c>
      <c r="O6209" s="269">
        <f>'Data and Parameter'!$E$4*'Data and Parameter'!$E$5*('Data and Parameter'!$E$6+'Data and Parameter'!$E$7)*'Data and Parameter'!$E$19*'Data and Parameter'!$E$14*'ER calculations'!N6209</f>
        <v>0.80857999620330079</v>
      </c>
    </row>
    <row r="6210" spans="1:15" ht="15">
      <c r="A6210" s="284">
        <v>6206</v>
      </c>
      <c r="B6210" s="287"/>
      <c r="C6210" s="287"/>
      <c r="D6210" s="284" t="s">
        <v>1376</v>
      </c>
      <c r="E6210" s="287"/>
      <c r="F6210" s="285" t="s">
        <v>6331</v>
      </c>
      <c r="G6210" s="266" t="s">
        <v>121</v>
      </c>
      <c r="H6210" s="266">
        <f>IF(G6210="Traditional Stove",0.1,0.2)</f>
        <v>0.1</v>
      </c>
      <c r="I6210" s="266">
        <f>YEAR(J6210)</f>
        <v>2023</v>
      </c>
      <c r="J6210" s="267">
        <v>44989</v>
      </c>
      <c r="K6210" s="267">
        <f>J6210+1</f>
        <v>44990</v>
      </c>
      <c r="L6210" s="266">
        <f>IF(M6210&lt;=365,1,2)</f>
        <v>1</v>
      </c>
      <c r="M6210" s="266">
        <f>IF(K6210&lt;$C$1,$C$2-$C$1+1,$C$2-K6210+1)</f>
        <v>57</v>
      </c>
      <c r="N6210" s="268">
        <f>M6210/365</f>
        <v>0.15616438356164383</v>
      </c>
      <c r="O6210" s="269">
        <f>'Data and Parameter'!$E$4*'Data and Parameter'!$E$5*('Data and Parameter'!$E$6+'Data and Parameter'!$E$7)*'Data and Parameter'!$E$19*'Data and Parameter'!$E$14*'ER calculations'!N6210</f>
        <v>0.80857999620330079</v>
      </c>
    </row>
    <row r="6211" spans="1:15" ht="15">
      <c r="A6211" s="284">
        <v>6207</v>
      </c>
      <c r="B6211" s="287"/>
      <c r="C6211" s="287"/>
      <c r="D6211" s="284" t="s">
        <v>119</v>
      </c>
      <c r="E6211" s="287"/>
      <c r="F6211" s="285" t="s">
        <v>6332</v>
      </c>
      <c r="G6211" s="266" t="s">
        <v>121</v>
      </c>
      <c r="H6211" s="266">
        <f>IF(G6211="Traditional Stove",0.1,0.2)</f>
        <v>0.1</v>
      </c>
      <c r="I6211" s="266">
        <f>YEAR(J6211)</f>
        <v>2023</v>
      </c>
      <c r="J6211" s="267">
        <v>44969</v>
      </c>
      <c r="K6211" s="267">
        <f>J6211+1</f>
        <v>44970</v>
      </c>
      <c r="L6211" s="266">
        <f>IF(M6211&lt;=365,1,2)</f>
        <v>1</v>
      </c>
      <c r="M6211" s="266">
        <f>IF(K6211&lt;$C$1,$C$2-$C$1+1,$C$2-K6211+1)</f>
        <v>77</v>
      </c>
      <c r="N6211" s="268">
        <f>M6211/365</f>
        <v>0.21095890410958903</v>
      </c>
      <c r="O6211" s="269">
        <f>'Data and Parameter'!$E$4*'Data and Parameter'!$E$5*('Data and Parameter'!$E$6+'Data and Parameter'!$E$7)*'Data and Parameter'!$E$19*'Data and Parameter'!$E$14*'ER calculations'!N6211</f>
        <v>1.0922922755728799</v>
      </c>
    </row>
    <row r="6212" spans="1:15" ht="15">
      <c r="A6212" s="284">
        <v>6208</v>
      </c>
      <c r="B6212" s="287"/>
      <c r="C6212" s="287"/>
      <c r="D6212" s="284" t="s">
        <v>1376</v>
      </c>
      <c r="E6212" s="287"/>
      <c r="F6212" s="285" t="s">
        <v>6333</v>
      </c>
      <c r="G6212" s="266" t="s">
        <v>121</v>
      </c>
      <c r="H6212" s="266">
        <f>IF(G6212="Traditional Stove",0.1,0.2)</f>
        <v>0.1</v>
      </c>
      <c r="I6212" s="266">
        <f>YEAR(J6212)</f>
        <v>2023</v>
      </c>
      <c r="J6212" s="267">
        <v>44989</v>
      </c>
      <c r="K6212" s="267">
        <f>J6212+1</f>
        <v>44990</v>
      </c>
      <c r="L6212" s="266">
        <f>IF(M6212&lt;=365,1,2)</f>
        <v>1</v>
      </c>
      <c r="M6212" s="266">
        <f>IF(K6212&lt;$C$1,$C$2-$C$1+1,$C$2-K6212+1)</f>
        <v>57</v>
      </c>
      <c r="N6212" s="268">
        <f>M6212/365</f>
        <v>0.15616438356164383</v>
      </c>
      <c r="O6212" s="269">
        <f>'Data and Parameter'!$E$4*'Data and Parameter'!$E$5*('Data and Parameter'!$E$6+'Data and Parameter'!$E$7)*'Data and Parameter'!$E$19*'Data and Parameter'!$E$14*'ER calculations'!N6212</f>
        <v>0.80857999620330079</v>
      </c>
    </row>
    <row r="6213" spans="1:15" ht="15">
      <c r="A6213" s="284">
        <v>6209</v>
      </c>
      <c r="B6213" s="287"/>
      <c r="C6213" s="287"/>
      <c r="D6213" s="284" t="s">
        <v>1376</v>
      </c>
      <c r="E6213" s="287"/>
      <c r="F6213" s="285" t="s">
        <v>6334</v>
      </c>
      <c r="G6213" s="266" t="s">
        <v>121</v>
      </c>
      <c r="H6213" s="266">
        <f>IF(G6213="Traditional Stove",0.1,0.2)</f>
        <v>0.1</v>
      </c>
      <c r="I6213" s="266">
        <f>YEAR(J6213)</f>
        <v>2023</v>
      </c>
      <c r="J6213" s="267">
        <v>44989</v>
      </c>
      <c r="K6213" s="267">
        <f>J6213+1</f>
        <v>44990</v>
      </c>
      <c r="L6213" s="266">
        <f>IF(M6213&lt;=365,1,2)</f>
        <v>1</v>
      </c>
      <c r="M6213" s="266">
        <f>IF(K6213&lt;$C$1,$C$2-$C$1+1,$C$2-K6213+1)</f>
        <v>57</v>
      </c>
      <c r="N6213" s="268">
        <f>M6213/365</f>
        <v>0.15616438356164383</v>
      </c>
      <c r="O6213" s="269">
        <f>'Data and Parameter'!$E$4*'Data and Parameter'!$E$5*('Data and Parameter'!$E$6+'Data and Parameter'!$E$7)*'Data and Parameter'!$E$19*'Data and Parameter'!$E$14*'ER calculations'!N6213</f>
        <v>0.80857999620330079</v>
      </c>
    </row>
    <row r="6214" spans="1:15" ht="15">
      <c r="A6214" s="284">
        <v>6210</v>
      </c>
      <c r="B6214" s="287"/>
      <c r="C6214" s="287"/>
      <c r="D6214" s="284" t="s">
        <v>1376</v>
      </c>
      <c r="E6214" s="287"/>
      <c r="F6214" s="285" t="s">
        <v>6335</v>
      </c>
      <c r="G6214" s="266" t="s">
        <v>121</v>
      </c>
      <c r="H6214" s="266">
        <f>IF(G6214="Traditional Stove",0.1,0.2)</f>
        <v>0.1</v>
      </c>
      <c r="I6214" s="266">
        <f>YEAR(J6214)</f>
        <v>2023</v>
      </c>
      <c r="J6214" s="267">
        <v>44989</v>
      </c>
      <c r="K6214" s="267">
        <f>J6214+1</f>
        <v>44990</v>
      </c>
      <c r="L6214" s="266">
        <f>IF(M6214&lt;=365,1,2)</f>
        <v>1</v>
      </c>
      <c r="M6214" s="266">
        <f>IF(K6214&lt;$C$1,$C$2-$C$1+1,$C$2-K6214+1)</f>
        <v>57</v>
      </c>
      <c r="N6214" s="268">
        <f>M6214/365</f>
        <v>0.15616438356164383</v>
      </c>
      <c r="O6214" s="269">
        <f>'Data and Parameter'!$E$4*'Data and Parameter'!$E$5*('Data and Parameter'!$E$6+'Data and Parameter'!$E$7)*'Data and Parameter'!$E$19*'Data and Parameter'!$E$14*'ER calculations'!N6214</f>
        <v>0.80857999620330079</v>
      </c>
    </row>
    <row r="6215" spans="1:15" ht="15">
      <c r="A6215" s="284">
        <v>6211</v>
      </c>
      <c r="B6215" s="287"/>
      <c r="C6215" s="287"/>
      <c r="D6215" s="284" t="s">
        <v>119</v>
      </c>
      <c r="E6215" s="287"/>
      <c r="F6215" s="285" t="s">
        <v>6336</v>
      </c>
      <c r="G6215" s="266" t="s">
        <v>121</v>
      </c>
      <c r="H6215" s="266">
        <f>IF(G6215="Traditional Stove",0.1,0.2)</f>
        <v>0.1</v>
      </c>
      <c r="I6215" s="266">
        <f>YEAR(J6215)</f>
        <v>2023</v>
      </c>
      <c r="J6215" s="267">
        <v>44969</v>
      </c>
      <c r="K6215" s="267">
        <f>J6215+1</f>
        <v>44970</v>
      </c>
      <c r="L6215" s="266">
        <f>IF(M6215&lt;=365,1,2)</f>
        <v>1</v>
      </c>
      <c r="M6215" s="266">
        <f>IF(K6215&lt;$C$1,$C$2-$C$1+1,$C$2-K6215+1)</f>
        <v>77</v>
      </c>
      <c r="N6215" s="268">
        <f>M6215/365</f>
        <v>0.21095890410958903</v>
      </c>
      <c r="O6215" s="269">
        <f>'Data and Parameter'!$E$4*'Data and Parameter'!$E$5*('Data and Parameter'!$E$6+'Data and Parameter'!$E$7)*'Data and Parameter'!$E$19*'Data and Parameter'!$E$14*'ER calculations'!N6215</f>
        <v>1.0922922755728799</v>
      </c>
    </row>
    <row r="6216" spans="1:15" ht="15">
      <c r="A6216" s="284">
        <v>6212</v>
      </c>
      <c r="B6216" s="287"/>
      <c r="C6216" s="287"/>
      <c r="D6216" s="284" t="s">
        <v>119</v>
      </c>
      <c r="E6216" s="287"/>
      <c r="F6216" s="285" t="s">
        <v>6337</v>
      </c>
      <c r="G6216" s="266" t="s">
        <v>121</v>
      </c>
      <c r="H6216" s="266">
        <f>IF(G6216="Traditional Stove",0.1,0.2)</f>
        <v>0.1</v>
      </c>
      <c r="I6216" s="266">
        <f>YEAR(J6216)</f>
        <v>2023</v>
      </c>
      <c r="J6216" s="267">
        <v>44969</v>
      </c>
      <c r="K6216" s="267">
        <f>J6216+1</f>
        <v>44970</v>
      </c>
      <c r="L6216" s="266">
        <f>IF(M6216&lt;=365,1,2)</f>
        <v>1</v>
      </c>
      <c r="M6216" s="266">
        <f>IF(K6216&lt;$C$1,$C$2-$C$1+1,$C$2-K6216+1)</f>
        <v>77</v>
      </c>
      <c r="N6216" s="268">
        <f>M6216/365</f>
        <v>0.21095890410958903</v>
      </c>
      <c r="O6216" s="269">
        <f>'Data and Parameter'!$E$4*'Data and Parameter'!$E$5*('Data and Parameter'!$E$6+'Data and Parameter'!$E$7)*'Data and Parameter'!$E$19*'Data and Parameter'!$E$14*'ER calculations'!N6216</f>
        <v>1.0922922755728799</v>
      </c>
    </row>
    <row r="6217" spans="1:15" ht="15">
      <c r="A6217" s="284">
        <v>6213</v>
      </c>
      <c r="B6217" s="287"/>
      <c r="C6217" s="287"/>
      <c r="D6217" s="284" t="s">
        <v>119</v>
      </c>
      <c r="E6217" s="287"/>
      <c r="F6217" s="285" t="s">
        <v>6338</v>
      </c>
      <c r="G6217" s="266" t="s">
        <v>121</v>
      </c>
      <c r="H6217" s="266">
        <f>IF(G6217="Traditional Stove",0.1,0.2)</f>
        <v>0.1</v>
      </c>
      <c r="I6217" s="266">
        <f>YEAR(J6217)</f>
        <v>2023</v>
      </c>
      <c r="J6217" s="267">
        <v>44969</v>
      </c>
      <c r="K6217" s="267">
        <f>J6217+1</f>
        <v>44970</v>
      </c>
      <c r="L6217" s="266">
        <f>IF(M6217&lt;=365,1,2)</f>
        <v>1</v>
      </c>
      <c r="M6217" s="266">
        <f>IF(K6217&lt;$C$1,$C$2-$C$1+1,$C$2-K6217+1)</f>
        <v>77</v>
      </c>
      <c r="N6217" s="268">
        <f>M6217/365</f>
        <v>0.21095890410958903</v>
      </c>
      <c r="O6217" s="269">
        <f>'Data and Parameter'!$E$4*'Data and Parameter'!$E$5*('Data and Parameter'!$E$6+'Data and Parameter'!$E$7)*'Data and Parameter'!$E$19*'Data and Parameter'!$E$14*'ER calculations'!N6217</f>
        <v>1.0922922755728799</v>
      </c>
    </row>
    <row r="6218" spans="1:15" ht="15">
      <c r="A6218" s="284">
        <v>6214</v>
      </c>
      <c r="B6218" s="287"/>
      <c r="C6218" s="287"/>
      <c r="D6218" s="284" t="s">
        <v>119</v>
      </c>
      <c r="E6218" s="287"/>
      <c r="F6218" s="285" t="s">
        <v>6339</v>
      </c>
      <c r="G6218" s="266" t="s">
        <v>121</v>
      </c>
      <c r="H6218" s="266">
        <f>IF(G6218="Traditional Stove",0.1,0.2)</f>
        <v>0.1</v>
      </c>
      <c r="I6218" s="266">
        <f>YEAR(J6218)</f>
        <v>2023</v>
      </c>
      <c r="J6218" s="267">
        <v>44969</v>
      </c>
      <c r="K6218" s="267">
        <f>J6218+1</f>
        <v>44970</v>
      </c>
      <c r="L6218" s="266">
        <f>IF(M6218&lt;=365,1,2)</f>
        <v>1</v>
      </c>
      <c r="M6218" s="266">
        <f>IF(K6218&lt;$C$1,$C$2-$C$1+1,$C$2-K6218+1)</f>
        <v>77</v>
      </c>
      <c r="N6218" s="268">
        <f>M6218/365</f>
        <v>0.21095890410958903</v>
      </c>
      <c r="O6218" s="269">
        <f>'Data and Parameter'!$E$4*'Data and Parameter'!$E$5*('Data and Parameter'!$E$6+'Data and Parameter'!$E$7)*'Data and Parameter'!$E$19*'Data and Parameter'!$E$14*'ER calculations'!N6218</f>
        <v>1.0922922755728799</v>
      </c>
    </row>
    <row r="6219" spans="1:15" ht="15">
      <c r="A6219" s="284">
        <v>6215</v>
      </c>
      <c r="B6219" s="287"/>
      <c r="C6219" s="287"/>
      <c r="D6219" s="284" t="s">
        <v>119</v>
      </c>
      <c r="E6219" s="287"/>
      <c r="F6219" s="285" t="s">
        <v>6340</v>
      </c>
      <c r="G6219" s="266" t="s">
        <v>121</v>
      </c>
      <c r="H6219" s="266">
        <f>IF(G6219="Traditional Stove",0.1,0.2)</f>
        <v>0.1</v>
      </c>
      <c r="I6219" s="266">
        <f>YEAR(J6219)</f>
        <v>2023</v>
      </c>
      <c r="J6219" s="267">
        <v>44969</v>
      </c>
      <c r="K6219" s="267">
        <f>J6219+1</f>
        <v>44970</v>
      </c>
      <c r="L6219" s="266">
        <f>IF(M6219&lt;=365,1,2)</f>
        <v>1</v>
      </c>
      <c r="M6219" s="266">
        <f>IF(K6219&lt;$C$1,$C$2-$C$1+1,$C$2-K6219+1)</f>
        <v>77</v>
      </c>
      <c r="N6219" s="268">
        <f>M6219/365</f>
        <v>0.21095890410958903</v>
      </c>
      <c r="O6219" s="269">
        <f>'Data and Parameter'!$E$4*'Data and Parameter'!$E$5*('Data and Parameter'!$E$6+'Data and Parameter'!$E$7)*'Data and Parameter'!$E$19*'Data and Parameter'!$E$14*'ER calculations'!N6219</f>
        <v>1.0922922755728799</v>
      </c>
    </row>
    <row r="6220" spans="1:15" ht="15">
      <c r="A6220" s="284">
        <v>6216</v>
      </c>
      <c r="B6220" s="287"/>
      <c r="C6220" s="287"/>
      <c r="D6220" s="284" t="s">
        <v>119</v>
      </c>
      <c r="E6220" s="287"/>
      <c r="F6220" s="285" t="s">
        <v>6341</v>
      </c>
      <c r="G6220" s="266" t="s">
        <v>121</v>
      </c>
      <c r="H6220" s="266">
        <f>IF(G6220="Traditional Stove",0.1,0.2)</f>
        <v>0.1</v>
      </c>
      <c r="I6220" s="266">
        <f>YEAR(J6220)</f>
        <v>2023</v>
      </c>
      <c r="J6220" s="267">
        <v>44969</v>
      </c>
      <c r="K6220" s="267">
        <f>J6220+1</f>
        <v>44970</v>
      </c>
      <c r="L6220" s="266">
        <f>IF(M6220&lt;=365,1,2)</f>
        <v>1</v>
      </c>
      <c r="M6220" s="266">
        <f>IF(K6220&lt;$C$1,$C$2-$C$1+1,$C$2-K6220+1)</f>
        <v>77</v>
      </c>
      <c r="N6220" s="268">
        <f>M6220/365</f>
        <v>0.21095890410958903</v>
      </c>
      <c r="O6220" s="269">
        <f>'Data and Parameter'!$E$4*'Data and Parameter'!$E$5*('Data and Parameter'!$E$6+'Data and Parameter'!$E$7)*'Data and Parameter'!$E$19*'Data and Parameter'!$E$14*'ER calculations'!N6220</f>
        <v>1.0922922755728799</v>
      </c>
    </row>
    <row r="6221" spans="1:15" ht="15">
      <c r="A6221" s="284">
        <v>6217</v>
      </c>
      <c r="B6221" s="287"/>
      <c r="C6221" s="287"/>
      <c r="D6221" s="284" t="s">
        <v>119</v>
      </c>
      <c r="E6221" s="287"/>
      <c r="F6221" s="285" t="s">
        <v>6342</v>
      </c>
      <c r="G6221" s="266" t="s">
        <v>121</v>
      </c>
      <c r="H6221" s="266">
        <f>IF(G6221="Traditional Stove",0.1,0.2)</f>
        <v>0.1</v>
      </c>
      <c r="I6221" s="266">
        <f>YEAR(J6221)</f>
        <v>2023</v>
      </c>
      <c r="J6221" s="267">
        <v>44969</v>
      </c>
      <c r="K6221" s="267">
        <f>J6221+1</f>
        <v>44970</v>
      </c>
      <c r="L6221" s="266">
        <f>IF(M6221&lt;=365,1,2)</f>
        <v>1</v>
      </c>
      <c r="M6221" s="266">
        <f>IF(K6221&lt;$C$1,$C$2-$C$1+1,$C$2-K6221+1)</f>
        <v>77</v>
      </c>
      <c r="N6221" s="268">
        <f>M6221/365</f>
        <v>0.21095890410958903</v>
      </c>
      <c r="O6221" s="269">
        <f>'Data and Parameter'!$E$4*'Data and Parameter'!$E$5*('Data and Parameter'!$E$6+'Data and Parameter'!$E$7)*'Data and Parameter'!$E$19*'Data and Parameter'!$E$14*'ER calculations'!N6221</f>
        <v>1.0922922755728799</v>
      </c>
    </row>
    <row r="6222" spans="1:15" ht="15">
      <c r="A6222" s="284">
        <v>6218</v>
      </c>
      <c r="B6222" s="287"/>
      <c r="C6222" s="287"/>
      <c r="D6222" s="284" t="s">
        <v>119</v>
      </c>
      <c r="E6222" s="287"/>
      <c r="F6222" s="285" t="s">
        <v>6343</v>
      </c>
      <c r="G6222" s="266" t="s">
        <v>121</v>
      </c>
      <c r="H6222" s="266">
        <f>IF(G6222="Traditional Stove",0.1,0.2)</f>
        <v>0.1</v>
      </c>
      <c r="I6222" s="266">
        <f>YEAR(J6222)</f>
        <v>2023</v>
      </c>
      <c r="J6222" s="267">
        <v>44969</v>
      </c>
      <c r="K6222" s="267">
        <f>J6222+1</f>
        <v>44970</v>
      </c>
      <c r="L6222" s="266">
        <f>IF(M6222&lt;=365,1,2)</f>
        <v>1</v>
      </c>
      <c r="M6222" s="266">
        <f>IF(K6222&lt;$C$1,$C$2-$C$1+1,$C$2-K6222+1)</f>
        <v>77</v>
      </c>
      <c r="N6222" s="268">
        <f>M6222/365</f>
        <v>0.21095890410958903</v>
      </c>
      <c r="O6222" s="269">
        <f>'Data and Parameter'!$E$4*'Data and Parameter'!$E$5*('Data and Parameter'!$E$6+'Data and Parameter'!$E$7)*'Data and Parameter'!$E$19*'Data and Parameter'!$E$14*'ER calculations'!N6222</f>
        <v>1.0922922755728799</v>
      </c>
    </row>
    <row r="6223" spans="1:15" ht="15">
      <c r="A6223" s="284">
        <v>6219</v>
      </c>
      <c r="B6223" s="287"/>
      <c r="C6223" s="287"/>
      <c r="D6223" s="284" t="s">
        <v>119</v>
      </c>
      <c r="E6223" s="287"/>
      <c r="F6223" s="285" t="s">
        <v>6344</v>
      </c>
      <c r="G6223" s="266" t="s">
        <v>121</v>
      </c>
      <c r="H6223" s="266">
        <f>IF(G6223="Traditional Stove",0.1,0.2)</f>
        <v>0.1</v>
      </c>
      <c r="I6223" s="266">
        <f>YEAR(J6223)</f>
        <v>2023</v>
      </c>
      <c r="J6223" s="267">
        <v>44969</v>
      </c>
      <c r="K6223" s="267">
        <f>J6223+1</f>
        <v>44970</v>
      </c>
      <c r="L6223" s="266">
        <f>IF(M6223&lt;=365,1,2)</f>
        <v>1</v>
      </c>
      <c r="M6223" s="266">
        <f>IF(K6223&lt;$C$1,$C$2-$C$1+1,$C$2-K6223+1)</f>
        <v>77</v>
      </c>
      <c r="N6223" s="268">
        <f>M6223/365</f>
        <v>0.21095890410958903</v>
      </c>
      <c r="O6223" s="269">
        <f>'Data and Parameter'!$E$4*'Data and Parameter'!$E$5*('Data and Parameter'!$E$6+'Data and Parameter'!$E$7)*'Data and Parameter'!$E$19*'Data and Parameter'!$E$14*'ER calculations'!N6223</f>
        <v>1.0922922755728799</v>
      </c>
    </row>
    <row r="6224" spans="1:15" ht="15">
      <c r="A6224" s="284">
        <v>6220</v>
      </c>
      <c r="B6224" s="287"/>
      <c r="C6224" s="287"/>
      <c r="D6224" s="284" t="s">
        <v>119</v>
      </c>
      <c r="E6224" s="287"/>
      <c r="F6224" s="285" t="s">
        <v>6345</v>
      </c>
      <c r="G6224" s="266" t="s">
        <v>121</v>
      </c>
      <c r="H6224" s="266">
        <f>IF(G6224="Traditional Stove",0.1,0.2)</f>
        <v>0.1</v>
      </c>
      <c r="I6224" s="266">
        <f>YEAR(J6224)</f>
        <v>2023</v>
      </c>
      <c r="J6224" s="267">
        <v>44969</v>
      </c>
      <c r="K6224" s="267">
        <f>J6224+1</f>
        <v>44970</v>
      </c>
      <c r="L6224" s="266">
        <f>IF(M6224&lt;=365,1,2)</f>
        <v>1</v>
      </c>
      <c r="M6224" s="266">
        <f>IF(K6224&lt;$C$1,$C$2-$C$1+1,$C$2-K6224+1)</f>
        <v>77</v>
      </c>
      <c r="N6224" s="268">
        <f>M6224/365</f>
        <v>0.21095890410958903</v>
      </c>
      <c r="O6224" s="269">
        <f>'Data and Parameter'!$E$4*'Data and Parameter'!$E$5*('Data and Parameter'!$E$6+'Data and Parameter'!$E$7)*'Data and Parameter'!$E$19*'Data and Parameter'!$E$14*'ER calculations'!N6224</f>
        <v>1.0922922755728799</v>
      </c>
    </row>
    <row r="6225" spans="1:15" ht="15">
      <c r="A6225" s="284">
        <v>6221</v>
      </c>
      <c r="B6225" s="287"/>
      <c r="C6225" s="287"/>
      <c r="D6225" s="284" t="s">
        <v>119</v>
      </c>
      <c r="E6225" s="287"/>
      <c r="F6225" s="285" t="s">
        <v>6346</v>
      </c>
      <c r="G6225" s="266" t="s">
        <v>121</v>
      </c>
      <c r="H6225" s="266">
        <f>IF(G6225="Traditional Stove",0.1,0.2)</f>
        <v>0.1</v>
      </c>
      <c r="I6225" s="266">
        <f>YEAR(J6225)</f>
        <v>2023</v>
      </c>
      <c r="J6225" s="267">
        <v>44969</v>
      </c>
      <c r="K6225" s="267">
        <f>J6225+1</f>
        <v>44970</v>
      </c>
      <c r="L6225" s="266">
        <f>IF(M6225&lt;=365,1,2)</f>
        <v>1</v>
      </c>
      <c r="M6225" s="266">
        <f>IF(K6225&lt;$C$1,$C$2-$C$1+1,$C$2-K6225+1)</f>
        <v>77</v>
      </c>
      <c r="N6225" s="268">
        <f>M6225/365</f>
        <v>0.21095890410958903</v>
      </c>
      <c r="O6225" s="269">
        <f>'Data and Parameter'!$E$4*'Data and Parameter'!$E$5*('Data and Parameter'!$E$6+'Data and Parameter'!$E$7)*'Data and Parameter'!$E$19*'Data and Parameter'!$E$14*'ER calculations'!N6225</f>
        <v>1.0922922755728799</v>
      </c>
    </row>
    <row r="6226" spans="1:15" ht="15">
      <c r="A6226" s="284">
        <v>6222</v>
      </c>
      <c r="B6226" s="287"/>
      <c r="C6226" s="287"/>
      <c r="D6226" s="284" t="s">
        <v>1376</v>
      </c>
      <c r="E6226" s="287"/>
      <c r="F6226" s="285" t="s">
        <v>6347</v>
      </c>
      <c r="G6226" s="266" t="s">
        <v>121</v>
      </c>
      <c r="H6226" s="266">
        <f>IF(G6226="Traditional Stove",0.1,0.2)</f>
        <v>0.1</v>
      </c>
      <c r="I6226" s="266">
        <f>YEAR(J6226)</f>
        <v>2023</v>
      </c>
      <c r="J6226" s="267">
        <v>44999</v>
      </c>
      <c r="K6226" s="267">
        <f>J6226+1</f>
        <v>45000</v>
      </c>
      <c r="L6226" s="266">
        <f>IF(M6226&lt;=365,1,2)</f>
        <v>1</v>
      </c>
      <c r="M6226" s="266">
        <f>IF(K6226&lt;$C$1,$C$2-$C$1+1,$C$2-K6226+1)</f>
        <v>47</v>
      </c>
      <c r="N6226" s="268">
        <f>M6226/365</f>
        <v>0.12876712328767123</v>
      </c>
      <c r="O6226" s="269">
        <f>'Data and Parameter'!$E$4*'Data and Parameter'!$E$5*('Data and Parameter'!$E$6+'Data and Parameter'!$E$7)*'Data and Parameter'!$E$19*'Data and Parameter'!$E$14*'ER calculations'!N6226</f>
        <v>0.66672385651851118</v>
      </c>
    </row>
    <row r="6227" spans="1:15" ht="15">
      <c r="A6227" s="284">
        <v>6223</v>
      </c>
      <c r="B6227" s="287"/>
      <c r="C6227" s="287"/>
      <c r="D6227" s="284" t="s">
        <v>1376</v>
      </c>
      <c r="E6227" s="287"/>
      <c r="F6227" s="285" t="s">
        <v>6348</v>
      </c>
      <c r="G6227" s="266" t="s">
        <v>121</v>
      </c>
      <c r="H6227" s="266">
        <f>IF(G6227="Traditional Stove",0.1,0.2)</f>
        <v>0.1</v>
      </c>
      <c r="I6227" s="266">
        <f>YEAR(J6227)</f>
        <v>2023</v>
      </c>
      <c r="J6227" s="267">
        <v>44999</v>
      </c>
      <c r="K6227" s="267">
        <f>J6227+1</f>
        <v>45000</v>
      </c>
      <c r="L6227" s="266">
        <f>IF(M6227&lt;=365,1,2)</f>
        <v>1</v>
      </c>
      <c r="M6227" s="266">
        <f>IF(K6227&lt;$C$1,$C$2-$C$1+1,$C$2-K6227+1)</f>
        <v>47</v>
      </c>
      <c r="N6227" s="268">
        <f>M6227/365</f>
        <v>0.12876712328767123</v>
      </c>
      <c r="O6227" s="269">
        <f>'Data and Parameter'!$E$4*'Data and Parameter'!$E$5*('Data and Parameter'!$E$6+'Data and Parameter'!$E$7)*'Data and Parameter'!$E$19*'Data and Parameter'!$E$14*'ER calculations'!N6227</f>
        <v>0.66672385651851118</v>
      </c>
    </row>
    <row r="6228" spans="1:15" ht="15">
      <c r="A6228" s="284">
        <v>6224</v>
      </c>
      <c r="B6228" s="287"/>
      <c r="C6228" s="287"/>
      <c r="D6228" s="284" t="s">
        <v>1376</v>
      </c>
      <c r="E6228" s="287"/>
      <c r="F6228" s="285" t="s">
        <v>6349</v>
      </c>
      <c r="G6228" s="266" t="s">
        <v>121</v>
      </c>
      <c r="H6228" s="266">
        <f>IF(G6228="Traditional Stove",0.1,0.2)</f>
        <v>0.1</v>
      </c>
      <c r="I6228" s="266">
        <f>YEAR(J6228)</f>
        <v>2023</v>
      </c>
      <c r="J6228" s="267">
        <v>44967</v>
      </c>
      <c r="K6228" s="267">
        <f>J6228+1</f>
        <v>44968</v>
      </c>
      <c r="L6228" s="266">
        <f>IF(M6228&lt;=365,1,2)</f>
        <v>1</v>
      </c>
      <c r="M6228" s="266">
        <f>IF(K6228&lt;$C$1,$C$2-$C$1+1,$C$2-K6228+1)</f>
        <v>79</v>
      </c>
      <c r="N6228" s="268">
        <f>M6228/365</f>
        <v>0.21643835616438356</v>
      </c>
      <c r="O6228" s="269">
        <f>'Data and Parameter'!$E$4*'Data and Parameter'!$E$5*('Data and Parameter'!$E$6+'Data and Parameter'!$E$7)*'Data and Parameter'!$E$19*'Data and Parameter'!$E$14*'ER calculations'!N6228</f>
        <v>1.1206635035098378</v>
      </c>
    </row>
    <row r="6229" spans="1:15" ht="15">
      <c r="A6229" s="284">
        <v>6225</v>
      </c>
      <c r="B6229" s="287"/>
      <c r="C6229" s="287"/>
      <c r="D6229" s="284" t="s">
        <v>1376</v>
      </c>
      <c r="E6229" s="287"/>
      <c r="F6229" s="285" t="s">
        <v>6350</v>
      </c>
      <c r="G6229" s="266" t="s">
        <v>121</v>
      </c>
      <c r="H6229" s="266">
        <f>IF(G6229="Traditional Stove",0.1,0.2)</f>
        <v>0.1</v>
      </c>
      <c r="I6229" s="266">
        <f>YEAR(J6229)</f>
        <v>2023</v>
      </c>
      <c r="J6229" s="267">
        <v>44999</v>
      </c>
      <c r="K6229" s="267">
        <f>J6229+1</f>
        <v>45000</v>
      </c>
      <c r="L6229" s="266">
        <f>IF(M6229&lt;=365,1,2)</f>
        <v>1</v>
      </c>
      <c r="M6229" s="266">
        <f>IF(K6229&lt;$C$1,$C$2-$C$1+1,$C$2-K6229+1)</f>
        <v>47</v>
      </c>
      <c r="N6229" s="268">
        <f>M6229/365</f>
        <v>0.12876712328767123</v>
      </c>
      <c r="O6229" s="269">
        <f>'Data and Parameter'!$E$4*'Data and Parameter'!$E$5*('Data and Parameter'!$E$6+'Data and Parameter'!$E$7)*'Data and Parameter'!$E$19*'Data and Parameter'!$E$14*'ER calculations'!N6229</f>
        <v>0.66672385651851118</v>
      </c>
    </row>
    <row r="6230" spans="1:15" ht="15">
      <c r="A6230" s="284">
        <v>6226</v>
      </c>
      <c r="B6230" s="287"/>
      <c r="C6230" s="287"/>
      <c r="D6230" s="284" t="s">
        <v>1376</v>
      </c>
      <c r="E6230" s="287"/>
      <c r="F6230" s="285" t="s">
        <v>6351</v>
      </c>
      <c r="G6230" s="266" t="s">
        <v>121</v>
      </c>
      <c r="H6230" s="266">
        <f>IF(G6230="Traditional Stove",0.1,0.2)</f>
        <v>0.1</v>
      </c>
      <c r="I6230" s="266">
        <f>YEAR(J6230)</f>
        <v>2023</v>
      </c>
      <c r="J6230" s="267">
        <v>44999</v>
      </c>
      <c r="K6230" s="267">
        <f>J6230+1</f>
        <v>45000</v>
      </c>
      <c r="L6230" s="266">
        <f>IF(M6230&lt;=365,1,2)</f>
        <v>1</v>
      </c>
      <c r="M6230" s="266">
        <f>IF(K6230&lt;$C$1,$C$2-$C$1+1,$C$2-K6230+1)</f>
        <v>47</v>
      </c>
      <c r="N6230" s="268">
        <f>M6230/365</f>
        <v>0.12876712328767123</v>
      </c>
      <c r="O6230" s="269">
        <f>'Data and Parameter'!$E$4*'Data and Parameter'!$E$5*('Data and Parameter'!$E$6+'Data and Parameter'!$E$7)*'Data and Parameter'!$E$19*'Data and Parameter'!$E$14*'ER calculations'!N6230</f>
        <v>0.66672385651851118</v>
      </c>
    </row>
    <row r="6231" spans="1:15" ht="15">
      <c r="A6231" s="284">
        <v>6227</v>
      </c>
      <c r="B6231" s="287"/>
      <c r="C6231" s="287"/>
      <c r="D6231" s="284" t="s">
        <v>1376</v>
      </c>
      <c r="E6231" s="287"/>
      <c r="F6231" s="285" t="s">
        <v>6352</v>
      </c>
      <c r="G6231" s="266" t="s">
        <v>121</v>
      </c>
      <c r="H6231" s="266">
        <f>IF(G6231="Traditional Stove",0.1,0.2)</f>
        <v>0.1</v>
      </c>
      <c r="I6231" s="266">
        <f>YEAR(J6231)</f>
        <v>2023</v>
      </c>
      <c r="J6231" s="267">
        <v>44999</v>
      </c>
      <c r="K6231" s="267">
        <f>J6231+1</f>
        <v>45000</v>
      </c>
      <c r="L6231" s="266">
        <f>IF(M6231&lt;=365,1,2)</f>
        <v>1</v>
      </c>
      <c r="M6231" s="266">
        <f>IF(K6231&lt;$C$1,$C$2-$C$1+1,$C$2-K6231+1)</f>
        <v>47</v>
      </c>
      <c r="N6231" s="268">
        <f>M6231/365</f>
        <v>0.12876712328767123</v>
      </c>
      <c r="O6231" s="269">
        <f>'Data and Parameter'!$E$4*'Data and Parameter'!$E$5*('Data and Parameter'!$E$6+'Data and Parameter'!$E$7)*'Data and Parameter'!$E$19*'Data and Parameter'!$E$14*'ER calculations'!N6231</f>
        <v>0.66672385651851118</v>
      </c>
    </row>
    <row r="6232" spans="1:15" ht="15">
      <c r="A6232" s="284">
        <v>6228</v>
      </c>
      <c r="B6232" s="287"/>
      <c r="C6232" s="287"/>
      <c r="D6232" s="284" t="s">
        <v>1054</v>
      </c>
      <c r="E6232" s="287"/>
      <c r="F6232" s="285" t="s">
        <v>6353</v>
      </c>
      <c r="G6232" s="266" t="s">
        <v>121</v>
      </c>
      <c r="H6232" s="266">
        <f>IF(G6232="Traditional Stove",0.1,0.2)</f>
        <v>0.1</v>
      </c>
      <c r="I6232" s="266">
        <f>YEAR(J6232)</f>
        <v>2023</v>
      </c>
      <c r="J6232" s="267">
        <v>44989</v>
      </c>
      <c r="K6232" s="267">
        <f>J6232+1</f>
        <v>44990</v>
      </c>
      <c r="L6232" s="266">
        <f>IF(M6232&lt;=365,1,2)</f>
        <v>1</v>
      </c>
      <c r="M6232" s="266">
        <f>IF(K6232&lt;$C$1,$C$2-$C$1+1,$C$2-K6232+1)</f>
        <v>57</v>
      </c>
      <c r="N6232" s="268">
        <f>M6232/365</f>
        <v>0.15616438356164383</v>
      </c>
      <c r="O6232" s="269">
        <f>'Data and Parameter'!$E$4*'Data and Parameter'!$E$5*('Data and Parameter'!$E$6+'Data and Parameter'!$E$7)*'Data and Parameter'!$E$19*'Data and Parameter'!$E$14*'ER calculations'!N6232</f>
        <v>0.80857999620330079</v>
      </c>
    </row>
    <row r="6233" spans="1:15" ht="15">
      <c r="A6233" s="284">
        <v>6229</v>
      </c>
      <c r="B6233" s="287"/>
      <c r="C6233" s="287"/>
      <c r="D6233" s="284" t="s">
        <v>119</v>
      </c>
      <c r="E6233" s="287"/>
      <c r="F6233" s="285" t="s">
        <v>6354</v>
      </c>
      <c r="G6233" s="266" t="s">
        <v>121</v>
      </c>
      <c r="H6233" s="266">
        <f>IF(G6233="Traditional Stove",0.1,0.2)</f>
        <v>0.1</v>
      </c>
      <c r="I6233" s="266">
        <f>YEAR(J6233)</f>
        <v>2023</v>
      </c>
      <c r="J6233" s="267">
        <v>44981</v>
      </c>
      <c r="K6233" s="267">
        <f>J6233+1</f>
        <v>44982</v>
      </c>
      <c r="L6233" s="266">
        <f>IF(M6233&lt;=365,1,2)</f>
        <v>1</v>
      </c>
      <c r="M6233" s="266">
        <f>IF(K6233&lt;$C$1,$C$2-$C$1+1,$C$2-K6233+1)</f>
        <v>65</v>
      </c>
      <c r="N6233" s="268">
        <f>M6233/365</f>
        <v>0.17808219178082191</v>
      </c>
      <c r="O6233" s="269">
        <f>'Data and Parameter'!$E$4*'Data and Parameter'!$E$5*('Data and Parameter'!$E$6+'Data and Parameter'!$E$7)*'Data and Parameter'!$E$19*'Data and Parameter'!$E$14*'ER calculations'!N6233</f>
        <v>0.92206490795113238</v>
      </c>
    </row>
    <row r="6234" spans="1:15" ht="15">
      <c r="A6234" s="284">
        <v>6230</v>
      </c>
      <c r="B6234" s="287"/>
      <c r="C6234" s="287"/>
      <c r="D6234" s="284" t="s">
        <v>119</v>
      </c>
      <c r="E6234" s="287"/>
      <c r="F6234" s="285" t="s">
        <v>6355</v>
      </c>
      <c r="G6234" s="266" t="s">
        <v>121</v>
      </c>
      <c r="H6234" s="266">
        <f>IF(G6234="Traditional Stove",0.1,0.2)</f>
        <v>0.1</v>
      </c>
      <c r="I6234" s="266">
        <f>YEAR(J6234)</f>
        <v>2023</v>
      </c>
      <c r="J6234" s="267">
        <v>44981</v>
      </c>
      <c r="K6234" s="267">
        <f>J6234+1</f>
        <v>44982</v>
      </c>
      <c r="L6234" s="266">
        <f>IF(M6234&lt;=365,1,2)</f>
        <v>1</v>
      </c>
      <c r="M6234" s="266">
        <f>IF(K6234&lt;$C$1,$C$2-$C$1+1,$C$2-K6234+1)</f>
        <v>65</v>
      </c>
      <c r="N6234" s="268">
        <f>M6234/365</f>
        <v>0.17808219178082191</v>
      </c>
      <c r="O6234" s="269">
        <f>'Data and Parameter'!$E$4*'Data and Parameter'!$E$5*('Data and Parameter'!$E$6+'Data and Parameter'!$E$7)*'Data and Parameter'!$E$19*'Data and Parameter'!$E$14*'ER calculations'!N6234</f>
        <v>0.92206490795113238</v>
      </c>
    </row>
    <row r="6235" spans="1:15" ht="15">
      <c r="A6235" s="284">
        <v>6231</v>
      </c>
      <c r="B6235" s="287"/>
      <c r="C6235" s="287"/>
      <c r="D6235" s="284" t="s">
        <v>119</v>
      </c>
      <c r="E6235" s="287"/>
      <c r="F6235" s="285" t="s">
        <v>6356</v>
      </c>
      <c r="G6235" s="266" t="s">
        <v>121</v>
      </c>
      <c r="H6235" s="266">
        <f>IF(G6235="Traditional Stove",0.1,0.2)</f>
        <v>0.1</v>
      </c>
      <c r="I6235" s="266">
        <f>YEAR(J6235)</f>
        <v>2023</v>
      </c>
      <c r="J6235" s="267">
        <v>44981</v>
      </c>
      <c r="K6235" s="267">
        <f>J6235+1</f>
        <v>44982</v>
      </c>
      <c r="L6235" s="266">
        <f>IF(M6235&lt;=365,1,2)</f>
        <v>1</v>
      </c>
      <c r="M6235" s="266">
        <f>IF(K6235&lt;$C$1,$C$2-$C$1+1,$C$2-K6235+1)</f>
        <v>65</v>
      </c>
      <c r="N6235" s="268">
        <f>M6235/365</f>
        <v>0.17808219178082191</v>
      </c>
      <c r="O6235" s="269">
        <f>'Data and Parameter'!$E$4*'Data and Parameter'!$E$5*('Data and Parameter'!$E$6+'Data and Parameter'!$E$7)*'Data and Parameter'!$E$19*'Data and Parameter'!$E$14*'ER calculations'!N6235</f>
        <v>0.92206490795113238</v>
      </c>
    </row>
    <row r="6236" spans="1:15" ht="15">
      <c r="A6236" s="284">
        <v>6232</v>
      </c>
      <c r="B6236" s="287"/>
      <c r="C6236" s="287"/>
      <c r="D6236" s="284" t="s">
        <v>1054</v>
      </c>
      <c r="E6236" s="287"/>
      <c r="F6236" s="285" t="s">
        <v>6357</v>
      </c>
      <c r="G6236" s="266" t="s">
        <v>121</v>
      </c>
      <c r="H6236" s="266">
        <f>IF(G6236="Traditional Stove",0.1,0.2)</f>
        <v>0.1</v>
      </c>
      <c r="I6236" s="266">
        <f>YEAR(J6236)</f>
        <v>2023</v>
      </c>
      <c r="J6236" s="267">
        <v>44971</v>
      </c>
      <c r="K6236" s="267">
        <f>J6236+1</f>
        <v>44972</v>
      </c>
      <c r="L6236" s="266">
        <f>IF(M6236&lt;=365,1,2)</f>
        <v>1</v>
      </c>
      <c r="M6236" s="266">
        <f>IF(K6236&lt;$C$1,$C$2-$C$1+1,$C$2-K6236+1)</f>
        <v>75</v>
      </c>
      <c r="N6236" s="268">
        <f>M6236/365</f>
        <v>0.20547945205479451</v>
      </c>
      <c r="O6236" s="269">
        <f>'Data and Parameter'!$E$4*'Data and Parameter'!$E$5*('Data and Parameter'!$E$6+'Data and Parameter'!$E$7)*'Data and Parameter'!$E$19*'Data and Parameter'!$E$14*'ER calculations'!N6236</f>
        <v>1.063921047635922</v>
      </c>
    </row>
    <row r="6237" spans="1:15" ht="15">
      <c r="A6237" s="284">
        <v>6233</v>
      </c>
      <c r="B6237" s="287"/>
      <c r="C6237" s="287"/>
      <c r="D6237" s="284" t="s">
        <v>119</v>
      </c>
      <c r="E6237" s="287"/>
      <c r="F6237" s="285" t="s">
        <v>6358</v>
      </c>
      <c r="G6237" s="266" t="s">
        <v>121</v>
      </c>
      <c r="H6237" s="266">
        <f>IF(G6237="Traditional Stove",0.1,0.2)</f>
        <v>0.1</v>
      </c>
      <c r="I6237" s="266">
        <f>YEAR(J6237)</f>
        <v>2023</v>
      </c>
      <c r="J6237" s="267">
        <v>44968</v>
      </c>
      <c r="K6237" s="267">
        <f>J6237+1</f>
        <v>44969</v>
      </c>
      <c r="L6237" s="266">
        <f>IF(M6237&lt;=365,1,2)</f>
        <v>1</v>
      </c>
      <c r="M6237" s="266">
        <f>IF(K6237&lt;$C$1,$C$2-$C$1+1,$C$2-K6237+1)</f>
        <v>78</v>
      </c>
      <c r="N6237" s="268">
        <f>M6237/365</f>
        <v>0.21369863013698631</v>
      </c>
      <c r="O6237" s="269">
        <f>'Data and Parameter'!$E$4*'Data and Parameter'!$E$5*('Data and Parameter'!$E$6+'Data and Parameter'!$E$7)*'Data and Parameter'!$E$19*'Data and Parameter'!$E$14*'ER calculations'!N6237</f>
        <v>1.1064778895413589</v>
      </c>
    </row>
    <row r="6238" spans="1:15" ht="15">
      <c r="A6238" s="284">
        <v>6234</v>
      </c>
      <c r="B6238" s="287"/>
      <c r="C6238" s="287"/>
      <c r="D6238" s="284" t="s">
        <v>1054</v>
      </c>
      <c r="E6238" s="287"/>
      <c r="F6238" s="285" t="s">
        <v>6359</v>
      </c>
      <c r="G6238" s="266" t="s">
        <v>121</v>
      </c>
      <c r="H6238" s="266">
        <f>IF(G6238="Traditional Stove",0.1,0.2)</f>
        <v>0.1</v>
      </c>
      <c r="I6238" s="266">
        <f>YEAR(J6238)</f>
        <v>2023</v>
      </c>
      <c r="J6238" s="267">
        <v>44970</v>
      </c>
      <c r="K6238" s="267">
        <f>J6238+1</f>
        <v>44971</v>
      </c>
      <c r="L6238" s="266">
        <f>IF(M6238&lt;=365,1,2)</f>
        <v>1</v>
      </c>
      <c r="M6238" s="266">
        <f>IF(K6238&lt;$C$1,$C$2-$C$1+1,$C$2-K6238+1)</f>
        <v>76</v>
      </c>
      <c r="N6238" s="268">
        <f>M6238/365</f>
        <v>0.20821917808219179</v>
      </c>
      <c r="O6238" s="269">
        <f>'Data and Parameter'!$E$4*'Data and Parameter'!$E$5*('Data and Parameter'!$E$6+'Data and Parameter'!$E$7)*'Data and Parameter'!$E$19*'Data and Parameter'!$E$14*'ER calculations'!N6238</f>
        <v>1.0781066616044011</v>
      </c>
    </row>
    <row r="6239" spans="1:15" ht="15">
      <c r="A6239" s="284">
        <v>6235</v>
      </c>
      <c r="B6239" s="287"/>
      <c r="C6239" s="287"/>
      <c r="D6239" s="284" t="s">
        <v>1054</v>
      </c>
      <c r="E6239" s="287"/>
      <c r="F6239" s="285" t="s">
        <v>6360</v>
      </c>
      <c r="G6239" s="266" t="s">
        <v>121</v>
      </c>
      <c r="H6239" s="266">
        <f>IF(G6239="Traditional Stove",0.1,0.2)</f>
        <v>0.1</v>
      </c>
      <c r="I6239" s="266">
        <f>YEAR(J6239)</f>
        <v>2023</v>
      </c>
      <c r="J6239" s="267">
        <v>44969</v>
      </c>
      <c r="K6239" s="267">
        <f>J6239+1</f>
        <v>44970</v>
      </c>
      <c r="L6239" s="266">
        <f>IF(M6239&lt;=365,1,2)</f>
        <v>1</v>
      </c>
      <c r="M6239" s="266">
        <f>IF(K6239&lt;$C$1,$C$2-$C$1+1,$C$2-K6239+1)</f>
        <v>77</v>
      </c>
      <c r="N6239" s="268">
        <f>M6239/365</f>
        <v>0.21095890410958903</v>
      </c>
      <c r="O6239" s="269">
        <f>'Data and Parameter'!$E$4*'Data and Parameter'!$E$5*('Data and Parameter'!$E$6+'Data and Parameter'!$E$7)*'Data and Parameter'!$E$19*'Data and Parameter'!$E$14*'ER calculations'!N6239</f>
        <v>1.0922922755728799</v>
      </c>
    </row>
    <row r="6240" spans="1:15" ht="15">
      <c r="A6240" s="284">
        <v>6236</v>
      </c>
      <c r="B6240" s="287"/>
      <c r="C6240" s="287"/>
      <c r="D6240" s="284" t="s">
        <v>119</v>
      </c>
      <c r="E6240" s="287"/>
      <c r="F6240" s="285" t="s">
        <v>6361</v>
      </c>
      <c r="G6240" s="266" t="s">
        <v>121</v>
      </c>
      <c r="H6240" s="266">
        <f>IF(G6240="Traditional Stove",0.1,0.2)</f>
        <v>0.1</v>
      </c>
      <c r="I6240" s="266">
        <f>YEAR(J6240)</f>
        <v>2023</v>
      </c>
      <c r="J6240" s="267">
        <v>44981</v>
      </c>
      <c r="K6240" s="267">
        <f>J6240+1</f>
        <v>44982</v>
      </c>
      <c r="L6240" s="266">
        <f>IF(M6240&lt;=365,1,2)</f>
        <v>1</v>
      </c>
      <c r="M6240" s="266">
        <f>IF(K6240&lt;$C$1,$C$2-$C$1+1,$C$2-K6240+1)</f>
        <v>65</v>
      </c>
      <c r="N6240" s="268">
        <f>M6240/365</f>
        <v>0.17808219178082191</v>
      </c>
      <c r="O6240" s="269">
        <f>'Data and Parameter'!$E$4*'Data and Parameter'!$E$5*('Data and Parameter'!$E$6+'Data and Parameter'!$E$7)*'Data and Parameter'!$E$19*'Data and Parameter'!$E$14*'ER calculations'!N6240</f>
        <v>0.92206490795113238</v>
      </c>
    </row>
    <row r="6241" spans="1:15" ht="15">
      <c r="A6241" s="284">
        <v>6237</v>
      </c>
      <c r="B6241" s="287"/>
      <c r="C6241" s="287"/>
      <c r="D6241" s="284" t="s">
        <v>119</v>
      </c>
      <c r="E6241" s="287"/>
      <c r="F6241" s="285" t="s">
        <v>6362</v>
      </c>
      <c r="G6241" s="266" t="s">
        <v>121</v>
      </c>
      <c r="H6241" s="266">
        <f>IF(G6241="Traditional Stove",0.1,0.2)</f>
        <v>0.1</v>
      </c>
      <c r="I6241" s="266">
        <f>YEAR(J6241)</f>
        <v>2023</v>
      </c>
      <c r="J6241" s="267">
        <v>44968</v>
      </c>
      <c r="K6241" s="267">
        <f>J6241+1</f>
        <v>44969</v>
      </c>
      <c r="L6241" s="266">
        <f>IF(M6241&lt;=365,1,2)</f>
        <v>1</v>
      </c>
      <c r="M6241" s="266">
        <f>IF(K6241&lt;$C$1,$C$2-$C$1+1,$C$2-K6241+1)</f>
        <v>78</v>
      </c>
      <c r="N6241" s="268">
        <f>M6241/365</f>
        <v>0.21369863013698631</v>
      </c>
      <c r="O6241" s="269">
        <f>'Data and Parameter'!$E$4*'Data and Parameter'!$E$5*('Data and Parameter'!$E$6+'Data and Parameter'!$E$7)*'Data and Parameter'!$E$19*'Data and Parameter'!$E$14*'ER calculations'!N6241</f>
        <v>1.1064778895413589</v>
      </c>
    </row>
    <row r="6242" spans="1:15" ht="15">
      <c r="A6242" s="284">
        <v>6238</v>
      </c>
      <c r="B6242" s="287"/>
      <c r="C6242" s="287"/>
      <c r="D6242" s="284" t="s">
        <v>119</v>
      </c>
      <c r="E6242" s="287"/>
      <c r="F6242" s="285" t="s">
        <v>6363</v>
      </c>
      <c r="G6242" s="266" t="s">
        <v>121</v>
      </c>
      <c r="H6242" s="266">
        <f>IF(G6242="Traditional Stove",0.1,0.2)</f>
        <v>0.1</v>
      </c>
      <c r="I6242" s="266">
        <f>YEAR(J6242)</f>
        <v>2023</v>
      </c>
      <c r="J6242" s="267">
        <v>44981</v>
      </c>
      <c r="K6242" s="267">
        <f>J6242+1</f>
        <v>44982</v>
      </c>
      <c r="L6242" s="266">
        <f>IF(M6242&lt;=365,1,2)</f>
        <v>1</v>
      </c>
      <c r="M6242" s="266">
        <f>IF(K6242&lt;$C$1,$C$2-$C$1+1,$C$2-K6242+1)</f>
        <v>65</v>
      </c>
      <c r="N6242" s="268">
        <f>M6242/365</f>
        <v>0.17808219178082191</v>
      </c>
      <c r="O6242" s="269">
        <f>'Data and Parameter'!$E$4*'Data and Parameter'!$E$5*('Data and Parameter'!$E$6+'Data and Parameter'!$E$7)*'Data and Parameter'!$E$19*'Data and Parameter'!$E$14*'ER calculations'!N6242</f>
        <v>0.92206490795113238</v>
      </c>
    </row>
    <row r="6243" spans="1:15" ht="15">
      <c r="A6243" s="284">
        <v>6239</v>
      </c>
      <c r="B6243" s="287"/>
      <c r="C6243" s="287"/>
      <c r="D6243" s="284" t="s">
        <v>1054</v>
      </c>
      <c r="E6243" s="287"/>
      <c r="F6243" s="285" t="s">
        <v>6364</v>
      </c>
      <c r="G6243" s="266" t="s">
        <v>121</v>
      </c>
      <c r="H6243" s="266">
        <f>IF(G6243="Traditional Stove",0.1,0.2)</f>
        <v>0.1</v>
      </c>
      <c r="I6243" s="266">
        <f>YEAR(J6243)</f>
        <v>2023</v>
      </c>
      <c r="J6243" s="267">
        <v>44971</v>
      </c>
      <c r="K6243" s="267">
        <f>J6243+1</f>
        <v>44972</v>
      </c>
      <c r="L6243" s="266">
        <f>IF(M6243&lt;=365,1,2)</f>
        <v>1</v>
      </c>
      <c r="M6243" s="266">
        <f>IF(K6243&lt;$C$1,$C$2-$C$1+1,$C$2-K6243+1)</f>
        <v>75</v>
      </c>
      <c r="N6243" s="268">
        <f>M6243/365</f>
        <v>0.20547945205479451</v>
      </c>
      <c r="O6243" s="269">
        <f>'Data and Parameter'!$E$4*'Data and Parameter'!$E$5*('Data and Parameter'!$E$6+'Data and Parameter'!$E$7)*'Data and Parameter'!$E$19*'Data and Parameter'!$E$14*'ER calculations'!N6243</f>
        <v>1.063921047635922</v>
      </c>
    </row>
    <row r="6244" spans="1:15" ht="15">
      <c r="A6244" s="284">
        <v>6240</v>
      </c>
      <c r="B6244" s="287"/>
      <c r="C6244" s="287"/>
      <c r="D6244" s="284" t="s">
        <v>119</v>
      </c>
      <c r="E6244" s="287"/>
      <c r="F6244" s="285" t="s">
        <v>6365</v>
      </c>
      <c r="G6244" s="266" t="s">
        <v>121</v>
      </c>
      <c r="H6244" s="266">
        <f>IF(G6244="Traditional Stove",0.1,0.2)</f>
        <v>0.1</v>
      </c>
      <c r="I6244" s="266">
        <f>YEAR(J6244)</f>
        <v>2023</v>
      </c>
      <c r="J6244" s="267">
        <v>44968</v>
      </c>
      <c r="K6244" s="267">
        <f>J6244+1</f>
        <v>44969</v>
      </c>
      <c r="L6244" s="266">
        <f>IF(M6244&lt;=365,1,2)</f>
        <v>1</v>
      </c>
      <c r="M6244" s="266">
        <f>IF(K6244&lt;$C$1,$C$2-$C$1+1,$C$2-K6244+1)</f>
        <v>78</v>
      </c>
      <c r="N6244" s="268">
        <f>M6244/365</f>
        <v>0.21369863013698631</v>
      </c>
      <c r="O6244" s="269">
        <f>'Data and Parameter'!$E$4*'Data and Parameter'!$E$5*('Data and Parameter'!$E$6+'Data and Parameter'!$E$7)*'Data and Parameter'!$E$19*'Data and Parameter'!$E$14*'ER calculations'!N6244</f>
        <v>1.1064778895413589</v>
      </c>
    </row>
    <row r="6245" spans="1:15" ht="15">
      <c r="A6245" s="284">
        <v>6241</v>
      </c>
      <c r="B6245" s="287"/>
      <c r="C6245" s="287"/>
      <c r="D6245" s="284" t="s">
        <v>1054</v>
      </c>
      <c r="E6245" s="287"/>
      <c r="F6245" s="285" t="s">
        <v>6366</v>
      </c>
      <c r="G6245" s="266" t="s">
        <v>121</v>
      </c>
      <c r="H6245" s="266">
        <f>IF(G6245="Traditional Stove",0.1,0.2)</f>
        <v>0.1</v>
      </c>
      <c r="I6245" s="266">
        <f>YEAR(J6245)</f>
        <v>2023</v>
      </c>
      <c r="J6245" s="267">
        <v>44971</v>
      </c>
      <c r="K6245" s="267">
        <f>J6245+1</f>
        <v>44972</v>
      </c>
      <c r="L6245" s="266">
        <f>IF(M6245&lt;=365,1,2)</f>
        <v>1</v>
      </c>
      <c r="M6245" s="266">
        <f>IF(K6245&lt;$C$1,$C$2-$C$1+1,$C$2-K6245+1)</f>
        <v>75</v>
      </c>
      <c r="N6245" s="268">
        <f>M6245/365</f>
        <v>0.20547945205479451</v>
      </c>
      <c r="O6245" s="269">
        <f>'Data and Parameter'!$E$4*'Data and Parameter'!$E$5*('Data and Parameter'!$E$6+'Data and Parameter'!$E$7)*'Data and Parameter'!$E$19*'Data and Parameter'!$E$14*'ER calculations'!N6245</f>
        <v>1.063921047635922</v>
      </c>
    </row>
    <row r="6246" spans="1:15" ht="15">
      <c r="A6246" s="284">
        <v>6242</v>
      </c>
      <c r="B6246" s="287"/>
      <c r="C6246" s="287"/>
      <c r="D6246" s="284" t="s">
        <v>119</v>
      </c>
      <c r="E6246" s="287"/>
      <c r="F6246" s="285" t="s">
        <v>6367</v>
      </c>
      <c r="G6246" s="266" t="s">
        <v>121</v>
      </c>
      <c r="H6246" s="266">
        <f>IF(G6246="Traditional Stove",0.1,0.2)</f>
        <v>0.1</v>
      </c>
      <c r="I6246" s="266">
        <f>YEAR(J6246)</f>
        <v>2023</v>
      </c>
      <c r="J6246" s="267">
        <v>44981</v>
      </c>
      <c r="K6246" s="267">
        <f>J6246+1</f>
        <v>44982</v>
      </c>
      <c r="L6246" s="266">
        <f>IF(M6246&lt;=365,1,2)</f>
        <v>1</v>
      </c>
      <c r="M6246" s="266">
        <f>IF(K6246&lt;$C$1,$C$2-$C$1+1,$C$2-K6246+1)</f>
        <v>65</v>
      </c>
      <c r="N6246" s="268">
        <f>M6246/365</f>
        <v>0.17808219178082191</v>
      </c>
      <c r="O6246" s="269">
        <f>'Data and Parameter'!$E$4*'Data and Parameter'!$E$5*('Data and Parameter'!$E$6+'Data and Parameter'!$E$7)*'Data and Parameter'!$E$19*'Data and Parameter'!$E$14*'ER calculations'!N6246</f>
        <v>0.92206490795113238</v>
      </c>
    </row>
    <row r="6247" spans="1:15" ht="15">
      <c r="A6247" s="284">
        <v>6243</v>
      </c>
      <c r="B6247" s="287"/>
      <c r="C6247" s="287"/>
      <c r="D6247" s="284" t="s">
        <v>1054</v>
      </c>
      <c r="E6247" s="287"/>
      <c r="F6247" s="285" t="s">
        <v>6368</v>
      </c>
      <c r="G6247" s="266" t="s">
        <v>121</v>
      </c>
      <c r="H6247" s="266">
        <f>IF(G6247="Traditional Stove",0.1,0.2)</f>
        <v>0.1</v>
      </c>
      <c r="I6247" s="266">
        <f>YEAR(J6247)</f>
        <v>2023</v>
      </c>
      <c r="J6247" s="267">
        <v>44972</v>
      </c>
      <c r="K6247" s="267">
        <f>J6247+1</f>
        <v>44973</v>
      </c>
      <c r="L6247" s="266">
        <f>IF(M6247&lt;=365,1,2)</f>
        <v>1</v>
      </c>
      <c r="M6247" s="266">
        <f>IF(K6247&lt;$C$1,$C$2-$C$1+1,$C$2-K6247+1)</f>
        <v>74</v>
      </c>
      <c r="N6247" s="268">
        <f>M6247/365</f>
        <v>0.20273972602739726</v>
      </c>
      <c r="O6247" s="269">
        <f>'Data and Parameter'!$E$4*'Data and Parameter'!$E$5*('Data and Parameter'!$E$6+'Data and Parameter'!$E$7)*'Data and Parameter'!$E$19*'Data and Parameter'!$E$14*'ER calculations'!N6247</f>
        <v>1.0497354336674432</v>
      </c>
    </row>
    <row r="6248" spans="1:15" ht="15">
      <c r="A6248" s="284">
        <v>6244</v>
      </c>
      <c r="B6248" s="287"/>
      <c r="C6248" s="287"/>
      <c r="D6248" s="284" t="s">
        <v>1054</v>
      </c>
      <c r="E6248" s="287"/>
      <c r="F6248" s="285" t="s">
        <v>6369</v>
      </c>
      <c r="G6248" s="266" t="s">
        <v>121</v>
      </c>
      <c r="H6248" s="266">
        <f>IF(G6248="Traditional Stove",0.1,0.2)</f>
        <v>0.1</v>
      </c>
      <c r="I6248" s="266">
        <f>YEAR(J6248)</f>
        <v>2023</v>
      </c>
      <c r="J6248" s="267">
        <v>44972</v>
      </c>
      <c r="K6248" s="267">
        <f>J6248+1</f>
        <v>44973</v>
      </c>
      <c r="L6248" s="266">
        <f>IF(M6248&lt;=365,1,2)</f>
        <v>1</v>
      </c>
      <c r="M6248" s="266">
        <f>IF(K6248&lt;$C$1,$C$2-$C$1+1,$C$2-K6248+1)</f>
        <v>74</v>
      </c>
      <c r="N6248" s="268">
        <f>M6248/365</f>
        <v>0.20273972602739726</v>
      </c>
      <c r="O6248" s="269">
        <f>'Data and Parameter'!$E$4*'Data and Parameter'!$E$5*('Data and Parameter'!$E$6+'Data and Parameter'!$E$7)*'Data and Parameter'!$E$19*'Data and Parameter'!$E$14*'ER calculations'!N6248</f>
        <v>1.0497354336674432</v>
      </c>
    </row>
    <row r="6249" spans="1:15" ht="15">
      <c r="A6249" s="284">
        <v>6245</v>
      </c>
      <c r="B6249" s="287"/>
      <c r="C6249" s="287"/>
      <c r="D6249" s="284" t="s">
        <v>119</v>
      </c>
      <c r="E6249" s="287"/>
      <c r="F6249" s="285" t="s">
        <v>6370</v>
      </c>
      <c r="G6249" s="266" t="s">
        <v>121</v>
      </c>
      <c r="H6249" s="266">
        <f>IF(G6249="Traditional Stove",0.1,0.2)</f>
        <v>0.1</v>
      </c>
      <c r="I6249" s="266">
        <f>YEAR(J6249)</f>
        <v>2023</v>
      </c>
      <c r="J6249" s="267">
        <v>44981</v>
      </c>
      <c r="K6249" s="267">
        <f>J6249+1</f>
        <v>44982</v>
      </c>
      <c r="L6249" s="266">
        <f>IF(M6249&lt;=365,1,2)</f>
        <v>1</v>
      </c>
      <c r="M6249" s="266">
        <f>IF(K6249&lt;$C$1,$C$2-$C$1+1,$C$2-K6249+1)</f>
        <v>65</v>
      </c>
      <c r="N6249" s="268">
        <f>M6249/365</f>
        <v>0.17808219178082191</v>
      </c>
      <c r="O6249" s="269">
        <f>'Data and Parameter'!$E$4*'Data and Parameter'!$E$5*('Data and Parameter'!$E$6+'Data and Parameter'!$E$7)*'Data and Parameter'!$E$19*'Data and Parameter'!$E$14*'ER calculations'!N6249</f>
        <v>0.92206490795113238</v>
      </c>
    </row>
    <row r="6250" spans="1:15" ht="15">
      <c r="A6250" s="284">
        <v>6246</v>
      </c>
      <c r="B6250" s="287"/>
      <c r="C6250" s="287"/>
      <c r="D6250" s="284" t="s">
        <v>1054</v>
      </c>
      <c r="E6250" s="287"/>
      <c r="F6250" s="285" t="s">
        <v>6371</v>
      </c>
      <c r="G6250" s="266" t="s">
        <v>121</v>
      </c>
      <c r="H6250" s="266">
        <f>IF(G6250="Traditional Stove",0.1,0.2)</f>
        <v>0.1</v>
      </c>
      <c r="I6250" s="266">
        <f>YEAR(J6250)</f>
        <v>2023</v>
      </c>
      <c r="J6250" s="267">
        <v>44969</v>
      </c>
      <c r="K6250" s="267">
        <f>J6250+1</f>
        <v>44970</v>
      </c>
      <c r="L6250" s="266">
        <f>IF(M6250&lt;=365,1,2)</f>
        <v>1</v>
      </c>
      <c r="M6250" s="266">
        <f>IF(K6250&lt;$C$1,$C$2-$C$1+1,$C$2-K6250+1)</f>
        <v>77</v>
      </c>
      <c r="N6250" s="268">
        <f>M6250/365</f>
        <v>0.21095890410958903</v>
      </c>
      <c r="O6250" s="269">
        <f>'Data and Parameter'!$E$4*'Data and Parameter'!$E$5*('Data and Parameter'!$E$6+'Data and Parameter'!$E$7)*'Data and Parameter'!$E$19*'Data and Parameter'!$E$14*'ER calculations'!N6250</f>
        <v>1.0922922755728799</v>
      </c>
    </row>
    <row r="6251" spans="1:15" ht="15">
      <c r="A6251" s="284">
        <v>6247</v>
      </c>
      <c r="B6251" s="287"/>
      <c r="C6251" s="287"/>
      <c r="D6251" s="284" t="s">
        <v>119</v>
      </c>
      <c r="E6251" s="287"/>
      <c r="F6251" s="285" t="s">
        <v>6372</v>
      </c>
      <c r="G6251" s="266" t="s">
        <v>121</v>
      </c>
      <c r="H6251" s="266">
        <f>IF(G6251="Traditional Stove",0.1,0.2)</f>
        <v>0.1</v>
      </c>
      <c r="I6251" s="266">
        <f>YEAR(J6251)</f>
        <v>2023</v>
      </c>
      <c r="J6251" s="267">
        <v>44981</v>
      </c>
      <c r="K6251" s="267">
        <f>J6251+1</f>
        <v>44982</v>
      </c>
      <c r="L6251" s="266">
        <f>IF(M6251&lt;=365,1,2)</f>
        <v>1</v>
      </c>
      <c r="M6251" s="266">
        <f>IF(K6251&lt;$C$1,$C$2-$C$1+1,$C$2-K6251+1)</f>
        <v>65</v>
      </c>
      <c r="N6251" s="268">
        <f>M6251/365</f>
        <v>0.17808219178082191</v>
      </c>
      <c r="O6251" s="269">
        <f>'Data and Parameter'!$E$4*'Data and Parameter'!$E$5*('Data and Parameter'!$E$6+'Data and Parameter'!$E$7)*'Data and Parameter'!$E$19*'Data and Parameter'!$E$14*'ER calculations'!N6251</f>
        <v>0.92206490795113238</v>
      </c>
    </row>
    <row r="6252" spans="1:15" ht="15">
      <c r="A6252" s="284">
        <v>6248</v>
      </c>
      <c r="B6252" s="287"/>
      <c r="C6252" s="287"/>
      <c r="D6252" s="284" t="s">
        <v>119</v>
      </c>
      <c r="E6252" s="287"/>
      <c r="F6252" s="285" t="s">
        <v>6373</v>
      </c>
      <c r="G6252" s="266" t="s">
        <v>121</v>
      </c>
      <c r="H6252" s="266">
        <f>IF(G6252="Traditional Stove",0.1,0.2)</f>
        <v>0.1</v>
      </c>
      <c r="I6252" s="266">
        <f>YEAR(J6252)</f>
        <v>2023</v>
      </c>
      <c r="J6252" s="267">
        <v>44981</v>
      </c>
      <c r="K6252" s="267">
        <f>J6252+1</f>
        <v>44982</v>
      </c>
      <c r="L6252" s="266">
        <f>IF(M6252&lt;=365,1,2)</f>
        <v>1</v>
      </c>
      <c r="M6252" s="266">
        <f>IF(K6252&lt;$C$1,$C$2-$C$1+1,$C$2-K6252+1)</f>
        <v>65</v>
      </c>
      <c r="N6252" s="268">
        <f>M6252/365</f>
        <v>0.17808219178082191</v>
      </c>
      <c r="O6252" s="269">
        <f>'Data and Parameter'!$E$4*'Data and Parameter'!$E$5*('Data and Parameter'!$E$6+'Data and Parameter'!$E$7)*'Data and Parameter'!$E$19*'Data and Parameter'!$E$14*'ER calculations'!N6252</f>
        <v>0.92206490795113238</v>
      </c>
    </row>
    <row r="6253" spans="1:15" ht="15">
      <c r="A6253" s="284">
        <v>6249</v>
      </c>
      <c r="B6253" s="287"/>
      <c r="C6253" s="287"/>
      <c r="D6253" s="284" t="s">
        <v>1376</v>
      </c>
      <c r="E6253" s="287"/>
      <c r="F6253" s="285" t="s">
        <v>6374</v>
      </c>
      <c r="G6253" s="266" t="s">
        <v>121</v>
      </c>
      <c r="H6253" s="266">
        <f>IF(G6253="Traditional Stove",0.1,0.2)</f>
        <v>0.1</v>
      </c>
      <c r="I6253" s="266">
        <f>YEAR(J6253)</f>
        <v>2023</v>
      </c>
      <c r="J6253" s="267">
        <v>44989</v>
      </c>
      <c r="K6253" s="267">
        <f>J6253+1</f>
        <v>44990</v>
      </c>
      <c r="L6253" s="266">
        <f>IF(M6253&lt;=365,1,2)</f>
        <v>1</v>
      </c>
      <c r="M6253" s="266">
        <f>IF(K6253&lt;$C$1,$C$2-$C$1+1,$C$2-K6253+1)</f>
        <v>57</v>
      </c>
      <c r="N6253" s="268">
        <f>M6253/365</f>
        <v>0.15616438356164383</v>
      </c>
      <c r="O6253" s="269">
        <f>'Data and Parameter'!$E$4*'Data and Parameter'!$E$5*('Data and Parameter'!$E$6+'Data and Parameter'!$E$7)*'Data and Parameter'!$E$19*'Data and Parameter'!$E$14*'ER calculations'!N6253</f>
        <v>0.80857999620330079</v>
      </c>
    </row>
    <row r="6254" spans="1:15" ht="15">
      <c r="A6254" s="284">
        <v>6250</v>
      </c>
      <c r="B6254" s="287"/>
      <c r="C6254" s="287"/>
      <c r="D6254" s="284" t="s">
        <v>119</v>
      </c>
      <c r="E6254" s="287"/>
      <c r="F6254" s="285" t="s">
        <v>6375</v>
      </c>
      <c r="G6254" s="266" t="s">
        <v>121</v>
      </c>
      <c r="H6254" s="266">
        <f>IF(G6254="Traditional Stove",0.1,0.2)</f>
        <v>0.1</v>
      </c>
      <c r="I6254" s="266">
        <f>YEAR(J6254)</f>
        <v>2023</v>
      </c>
      <c r="J6254" s="267">
        <v>44981</v>
      </c>
      <c r="K6254" s="267">
        <f>J6254+1</f>
        <v>44982</v>
      </c>
      <c r="L6254" s="266">
        <f>IF(M6254&lt;=365,1,2)</f>
        <v>1</v>
      </c>
      <c r="M6254" s="266">
        <f>IF(K6254&lt;$C$1,$C$2-$C$1+1,$C$2-K6254+1)</f>
        <v>65</v>
      </c>
      <c r="N6254" s="268">
        <f>M6254/365</f>
        <v>0.17808219178082191</v>
      </c>
      <c r="O6254" s="269">
        <f>'Data and Parameter'!$E$4*'Data and Parameter'!$E$5*('Data and Parameter'!$E$6+'Data and Parameter'!$E$7)*'Data and Parameter'!$E$19*'Data and Parameter'!$E$14*'ER calculations'!N6254</f>
        <v>0.92206490795113238</v>
      </c>
    </row>
    <row r="6255" spans="1:15" ht="15">
      <c r="A6255" s="284">
        <v>6251</v>
      </c>
      <c r="B6255" s="287"/>
      <c r="C6255" s="287"/>
      <c r="D6255" s="284" t="s">
        <v>1054</v>
      </c>
      <c r="E6255" s="287"/>
      <c r="F6255" s="285" t="s">
        <v>6376</v>
      </c>
      <c r="G6255" s="266" t="s">
        <v>121</v>
      </c>
      <c r="H6255" s="266">
        <f>IF(G6255="Traditional Stove",0.1,0.2)</f>
        <v>0.1</v>
      </c>
      <c r="I6255" s="266">
        <f>YEAR(J6255)</f>
        <v>2023</v>
      </c>
      <c r="J6255" s="267">
        <v>44969</v>
      </c>
      <c r="K6255" s="267">
        <f>J6255+1</f>
        <v>44970</v>
      </c>
      <c r="L6255" s="266">
        <f>IF(M6255&lt;=365,1,2)</f>
        <v>1</v>
      </c>
      <c r="M6255" s="266">
        <f>IF(K6255&lt;$C$1,$C$2-$C$1+1,$C$2-K6255+1)</f>
        <v>77</v>
      </c>
      <c r="N6255" s="268">
        <f>M6255/365</f>
        <v>0.21095890410958903</v>
      </c>
      <c r="O6255" s="269">
        <f>'Data and Parameter'!$E$4*'Data and Parameter'!$E$5*('Data and Parameter'!$E$6+'Data and Parameter'!$E$7)*'Data and Parameter'!$E$19*'Data and Parameter'!$E$14*'ER calculations'!N6255</f>
        <v>1.0922922755728799</v>
      </c>
    </row>
    <row r="6256" spans="1:15" ht="15">
      <c r="A6256" s="284">
        <v>6252</v>
      </c>
      <c r="B6256" s="287"/>
      <c r="C6256" s="287"/>
      <c r="D6256" s="284" t="s">
        <v>1054</v>
      </c>
      <c r="E6256" s="287"/>
      <c r="F6256" s="285" t="s">
        <v>6377</v>
      </c>
      <c r="G6256" s="266" t="s">
        <v>121</v>
      </c>
      <c r="H6256" s="266">
        <f>IF(G6256="Traditional Stove",0.1,0.2)</f>
        <v>0.1</v>
      </c>
      <c r="I6256" s="266">
        <f>YEAR(J6256)</f>
        <v>2023</v>
      </c>
      <c r="J6256" s="267">
        <v>44970</v>
      </c>
      <c r="K6256" s="267">
        <f>J6256+1</f>
        <v>44971</v>
      </c>
      <c r="L6256" s="266">
        <f>IF(M6256&lt;=365,1,2)</f>
        <v>1</v>
      </c>
      <c r="M6256" s="266">
        <f>IF(K6256&lt;$C$1,$C$2-$C$1+1,$C$2-K6256+1)</f>
        <v>76</v>
      </c>
      <c r="N6256" s="268">
        <f>M6256/365</f>
        <v>0.20821917808219179</v>
      </c>
      <c r="O6256" s="269">
        <f>'Data and Parameter'!$E$4*'Data and Parameter'!$E$5*('Data and Parameter'!$E$6+'Data and Parameter'!$E$7)*'Data and Parameter'!$E$19*'Data and Parameter'!$E$14*'ER calculations'!N6256</f>
        <v>1.0781066616044011</v>
      </c>
    </row>
    <row r="6257" spans="1:15" ht="15">
      <c r="A6257" s="284">
        <v>6253</v>
      </c>
      <c r="B6257" s="287"/>
      <c r="C6257" s="287"/>
      <c r="D6257" s="284" t="s">
        <v>119</v>
      </c>
      <c r="E6257" s="287"/>
      <c r="F6257" s="285" t="s">
        <v>6378</v>
      </c>
      <c r="G6257" s="266" t="s">
        <v>121</v>
      </c>
      <c r="H6257" s="266">
        <f>IF(G6257="Traditional Stove",0.1,0.2)</f>
        <v>0.1</v>
      </c>
      <c r="I6257" s="266">
        <f>YEAR(J6257)</f>
        <v>2023</v>
      </c>
      <c r="J6257" s="267">
        <v>44981</v>
      </c>
      <c r="K6257" s="267">
        <f>J6257+1</f>
        <v>44982</v>
      </c>
      <c r="L6257" s="266">
        <f>IF(M6257&lt;=365,1,2)</f>
        <v>1</v>
      </c>
      <c r="M6257" s="266">
        <f>IF(K6257&lt;$C$1,$C$2-$C$1+1,$C$2-K6257+1)</f>
        <v>65</v>
      </c>
      <c r="N6257" s="268">
        <f>M6257/365</f>
        <v>0.17808219178082191</v>
      </c>
      <c r="O6257" s="269">
        <f>'Data and Parameter'!$E$4*'Data and Parameter'!$E$5*('Data and Parameter'!$E$6+'Data and Parameter'!$E$7)*'Data and Parameter'!$E$19*'Data and Parameter'!$E$14*'ER calculations'!N6257</f>
        <v>0.92206490795113238</v>
      </c>
    </row>
    <row r="6258" spans="1:15" ht="15">
      <c r="A6258" s="284">
        <v>6254</v>
      </c>
      <c r="B6258" s="287"/>
      <c r="C6258" s="287"/>
      <c r="D6258" s="284" t="s">
        <v>1054</v>
      </c>
      <c r="E6258" s="287"/>
      <c r="F6258" s="285" t="s">
        <v>6379</v>
      </c>
      <c r="G6258" s="266" t="s">
        <v>121</v>
      </c>
      <c r="H6258" s="266">
        <f>IF(G6258="Traditional Stove",0.1,0.2)</f>
        <v>0.1</v>
      </c>
      <c r="I6258" s="266">
        <f>YEAR(J6258)</f>
        <v>2023</v>
      </c>
      <c r="J6258" s="267">
        <v>44969</v>
      </c>
      <c r="K6258" s="267">
        <f>J6258+1</f>
        <v>44970</v>
      </c>
      <c r="L6258" s="266">
        <f>IF(M6258&lt;=365,1,2)</f>
        <v>1</v>
      </c>
      <c r="M6258" s="266">
        <f>IF(K6258&lt;$C$1,$C$2-$C$1+1,$C$2-K6258+1)</f>
        <v>77</v>
      </c>
      <c r="N6258" s="268">
        <f>M6258/365</f>
        <v>0.21095890410958903</v>
      </c>
      <c r="O6258" s="269">
        <f>'Data and Parameter'!$E$4*'Data and Parameter'!$E$5*('Data and Parameter'!$E$6+'Data and Parameter'!$E$7)*'Data and Parameter'!$E$19*'Data and Parameter'!$E$14*'ER calculations'!N6258</f>
        <v>1.0922922755728799</v>
      </c>
    </row>
    <row r="6259" spans="1:15" ht="15">
      <c r="A6259" s="284">
        <v>6255</v>
      </c>
      <c r="B6259" s="287"/>
      <c r="C6259" s="287"/>
      <c r="D6259" s="284" t="s">
        <v>1054</v>
      </c>
      <c r="E6259" s="287"/>
      <c r="F6259" s="285" t="s">
        <v>6380</v>
      </c>
      <c r="G6259" s="266" t="s">
        <v>121</v>
      </c>
      <c r="H6259" s="266">
        <f>IF(G6259="Traditional Stove",0.1,0.2)</f>
        <v>0.1</v>
      </c>
      <c r="I6259" s="266">
        <f>YEAR(J6259)</f>
        <v>2023</v>
      </c>
      <c r="J6259" s="267">
        <v>44969</v>
      </c>
      <c r="K6259" s="267">
        <f>J6259+1</f>
        <v>44970</v>
      </c>
      <c r="L6259" s="266">
        <f>IF(M6259&lt;=365,1,2)</f>
        <v>1</v>
      </c>
      <c r="M6259" s="266">
        <f>IF(K6259&lt;$C$1,$C$2-$C$1+1,$C$2-K6259+1)</f>
        <v>77</v>
      </c>
      <c r="N6259" s="268">
        <f>M6259/365</f>
        <v>0.21095890410958903</v>
      </c>
      <c r="O6259" s="269">
        <f>'Data and Parameter'!$E$4*'Data and Parameter'!$E$5*('Data and Parameter'!$E$6+'Data and Parameter'!$E$7)*'Data and Parameter'!$E$19*'Data and Parameter'!$E$14*'ER calculations'!N6259</f>
        <v>1.0922922755728799</v>
      </c>
    </row>
    <row r="6260" spans="1:15" ht="15">
      <c r="A6260" s="284">
        <v>6256</v>
      </c>
      <c r="B6260" s="287"/>
      <c r="C6260" s="287"/>
      <c r="D6260" s="284" t="s">
        <v>119</v>
      </c>
      <c r="E6260" s="287"/>
      <c r="F6260" s="285" t="s">
        <v>6381</v>
      </c>
      <c r="G6260" s="266" t="s">
        <v>121</v>
      </c>
      <c r="H6260" s="266">
        <f>IF(G6260="Traditional Stove",0.1,0.2)</f>
        <v>0.1</v>
      </c>
      <c r="I6260" s="266">
        <f>YEAR(J6260)</f>
        <v>2023</v>
      </c>
      <c r="J6260" s="267">
        <v>44981</v>
      </c>
      <c r="K6260" s="267">
        <f>J6260+1</f>
        <v>44982</v>
      </c>
      <c r="L6260" s="266">
        <f>IF(M6260&lt;=365,1,2)</f>
        <v>1</v>
      </c>
      <c r="M6260" s="266">
        <f>IF(K6260&lt;$C$1,$C$2-$C$1+1,$C$2-K6260+1)</f>
        <v>65</v>
      </c>
      <c r="N6260" s="268">
        <f>M6260/365</f>
        <v>0.17808219178082191</v>
      </c>
      <c r="O6260" s="269">
        <f>'Data and Parameter'!$E$4*'Data and Parameter'!$E$5*('Data and Parameter'!$E$6+'Data and Parameter'!$E$7)*'Data and Parameter'!$E$19*'Data and Parameter'!$E$14*'ER calculations'!N6260</f>
        <v>0.92206490795113238</v>
      </c>
    </row>
    <row r="6261" spans="1:15" ht="15">
      <c r="A6261" s="284">
        <v>6257</v>
      </c>
      <c r="B6261" s="287"/>
      <c r="C6261" s="287"/>
      <c r="D6261" s="284" t="s">
        <v>1376</v>
      </c>
      <c r="E6261" s="287"/>
      <c r="F6261" s="285" t="s">
        <v>6382</v>
      </c>
      <c r="G6261" s="266" t="s">
        <v>121</v>
      </c>
      <c r="H6261" s="266">
        <f>IF(G6261="Traditional Stove",0.1,0.2)</f>
        <v>0.1</v>
      </c>
      <c r="I6261" s="266">
        <f>YEAR(J6261)</f>
        <v>2023</v>
      </c>
      <c r="J6261" s="267">
        <v>44989</v>
      </c>
      <c r="K6261" s="267">
        <f>J6261+1</f>
        <v>44990</v>
      </c>
      <c r="L6261" s="266">
        <f>IF(M6261&lt;=365,1,2)</f>
        <v>1</v>
      </c>
      <c r="M6261" s="266">
        <f>IF(K6261&lt;$C$1,$C$2-$C$1+1,$C$2-K6261+1)</f>
        <v>57</v>
      </c>
      <c r="N6261" s="268">
        <f>M6261/365</f>
        <v>0.15616438356164383</v>
      </c>
      <c r="O6261" s="269">
        <f>'Data and Parameter'!$E$4*'Data and Parameter'!$E$5*('Data and Parameter'!$E$6+'Data and Parameter'!$E$7)*'Data and Parameter'!$E$19*'Data and Parameter'!$E$14*'ER calculations'!N6261</f>
        <v>0.80857999620330079</v>
      </c>
    </row>
    <row r="6262" spans="1:15" ht="15">
      <c r="A6262" s="284">
        <v>6258</v>
      </c>
      <c r="B6262" s="287"/>
      <c r="C6262" s="287"/>
      <c r="D6262" s="284" t="s">
        <v>1054</v>
      </c>
      <c r="E6262" s="287"/>
      <c r="F6262" s="285" t="s">
        <v>6383</v>
      </c>
      <c r="G6262" s="266" t="s">
        <v>121</v>
      </c>
      <c r="H6262" s="266">
        <f>IF(G6262="Traditional Stove",0.1,0.2)</f>
        <v>0.1</v>
      </c>
      <c r="I6262" s="266">
        <f>YEAR(J6262)</f>
        <v>2023</v>
      </c>
      <c r="J6262" s="267">
        <v>44970</v>
      </c>
      <c r="K6262" s="267">
        <f>J6262+1</f>
        <v>44971</v>
      </c>
      <c r="L6262" s="266">
        <f>IF(M6262&lt;=365,1,2)</f>
        <v>1</v>
      </c>
      <c r="M6262" s="266">
        <f>IF(K6262&lt;$C$1,$C$2-$C$1+1,$C$2-K6262+1)</f>
        <v>76</v>
      </c>
      <c r="N6262" s="268">
        <f>M6262/365</f>
        <v>0.20821917808219179</v>
      </c>
      <c r="O6262" s="269">
        <f>'Data and Parameter'!$E$4*'Data and Parameter'!$E$5*('Data and Parameter'!$E$6+'Data and Parameter'!$E$7)*'Data and Parameter'!$E$19*'Data and Parameter'!$E$14*'ER calculations'!N6262</f>
        <v>1.0781066616044011</v>
      </c>
    </row>
    <row r="6263" spans="1:15" ht="15">
      <c r="A6263" s="284">
        <v>6259</v>
      </c>
      <c r="B6263" s="287"/>
      <c r="C6263" s="287"/>
      <c r="D6263" s="284" t="s">
        <v>1054</v>
      </c>
      <c r="E6263" s="287"/>
      <c r="F6263" s="285" t="s">
        <v>6384</v>
      </c>
      <c r="G6263" s="266" t="s">
        <v>121</v>
      </c>
      <c r="H6263" s="266">
        <f>IF(G6263="Traditional Stove",0.1,0.2)</f>
        <v>0.1</v>
      </c>
      <c r="I6263" s="266">
        <f>YEAR(J6263)</f>
        <v>2023</v>
      </c>
      <c r="J6263" s="267">
        <v>44971</v>
      </c>
      <c r="K6263" s="267">
        <f>J6263+1</f>
        <v>44972</v>
      </c>
      <c r="L6263" s="266">
        <f>IF(M6263&lt;=365,1,2)</f>
        <v>1</v>
      </c>
      <c r="M6263" s="266">
        <f>IF(K6263&lt;$C$1,$C$2-$C$1+1,$C$2-K6263+1)</f>
        <v>75</v>
      </c>
      <c r="N6263" s="268">
        <f>M6263/365</f>
        <v>0.20547945205479451</v>
      </c>
      <c r="O6263" s="269">
        <f>'Data and Parameter'!$E$4*'Data and Parameter'!$E$5*('Data and Parameter'!$E$6+'Data and Parameter'!$E$7)*'Data and Parameter'!$E$19*'Data and Parameter'!$E$14*'ER calculations'!N6263</f>
        <v>1.063921047635922</v>
      </c>
    </row>
    <row r="6264" spans="1:15" ht="15">
      <c r="A6264" s="284">
        <v>6260</v>
      </c>
      <c r="B6264" s="287"/>
      <c r="C6264" s="287"/>
      <c r="D6264" s="284" t="s">
        <v>1054</v>
      </c>
      <c r="E6264" s="287"/>
      <c r="F6264" s="285" t="s">
        <v>6385</v>
      </c>
      <c r="G6264" s="266" t="s">
        <v>121</v>
      </c>
      <c r="H6264" s="266">
        <f>IF(G6264="Traditional Stove",0.1,0.2)</f>
        <v>0.1</v>
      </c>
      <c r="I6264" s="266">
        <f>YEAR(J6264)</f>
        <v>2023</v>
      </c>
      <c r="J6264" s="267">
        <v>44972</v>
      </c>
      <c r="K6264" s="267">
        <f>J6264+1</f>
        <v>44973</v>
      </c>
      <c r="L6264" s="266">
        <f>IF(M6264&lt;=365,1,2)</f>
        <v>1</v>
      </c>
      <c r="M6264" s="266">
        <f>IF(K6264&lt;$C$1,$C$2-$C$1+1,$C$2-K6264+1)</f>
        <v>74</v>
      </c>
      <c r="N6264" s="268">
        <f>M6264/365</f>
        <v>0.20273972602739726</v>
      </c>
      <c r="O6264" s="269">
        <f>'Data and Parameter'!$E$4*'Data and Parameter'!$E$5*('Data and Parameter'!$E$6+'Data and Parameter'!$E$7)*'Data and Parameter'!$E$19*'Data and Parameter'!$E$14*'ER calculations'!N6264</f>
        <v>1.0497354336674432</v>
      </c>
    </row>
    <row r="6265" spans="1:15" ht="15">
      <c r="A6265" s="284">
        <v>6261</v>
      </c>
      <c r="B6265" s="287"/>
      <c r="C6265" s="287"/>
      <c r="D6265" s="284" t="s">
        <v>1376</v>
      </c>
      <c r="E6265" s="287"/>
      <c r="F6265" s="285" t="s">
        <v>6386</v>
      </c>
      <c r="G6265" s="266" t="s">
        <v>121</v>
      </c>
      <c r="H6265" s="266">
        <f>IF(G6265="Traditional Stove",0.1,0.2)</f>
        <v>0.1</v>
      </c>
      <c r="I6265" s="266">
        <f>YEAR(J6265)</f>
        <v>2023</v>
      </c>
      <c r="J6265" s="267">
        <v>44989</v>
      </c>
      <c r="K6265" s="267">
        <f>J6265+1</f>
        <v>44990</v>
      </c>
      <c r="L6265" s="266">
        <f>IF(M6265&lt;=365,1,2)</f>
        <v>1</v>
      </c>
      <c r="M6265" s="266">
        <f>IF(K6265&lt;$C$1,$C$2-$C$1+1,$C$2-K6265+1)</f>
        <v>57</v>
      </c>
      <c r="N6265" s="268">
        <f>M6265/365</f>
        <v>0.15616438356164383</v>
      </c>
      <c r="O6265" s="269">
        <f>'Data and Parameter'!$E$4*'Data and Parameter'!$E$5*('Data and Parameter'!$E$6+'Data and Parameter'!$E$7)*'Data and Parameter'!$E$19*'Data and Parameter'!$E$14*'ER calculations'!N6265</f>
        <v>0.80857999620330079</v>
      </c>
    </row>
    <row r="6266" spans="1:15" ht="15">
      <c r="A6266" s="284">
        <v>6262</v>
      </c>
      <c r="B6266" s="287"/>
      <c r="C6266" s="287"/>
      <c r="D6266" s="284" t="s">
        <v>1054</v>
      </c>
      <c r="E6266" s="287"/>
      <c r="F6266" s="285" t="s">
        <v>6387</v>
      </c>
      <c r="G6266" s="266" t="s">
        <v>121</v>
      </c>
      <c r="H6266" s="266">
        <f>IF(G6266="Traditional Stove",0.1,0.2)</f>
        <v>0.1</v>
      </c>
      <c r="I6266" s="266">
        <f>YEAR(J6266)</f>
        <v>2023</v>
      </c>
      <c r="J6266" s="267">
        <v>44972</v>
      </c>
      <c r="K6266" s="267">
        <f>J6266+1</f>
        <v>44973</v>
      </c>
      <c r="L6266" s="266">
        <f>IF(M6266&lt;=365,1,2)</f>
        <v>1</v>
      </c>
      <c r="M6266" s="266">
        <f>IF(K6266&lt;$C$1,$C$2-$C$1+1,$C$2-K6266+1)</f>
        <v>74</v>
      </c>
      <c r="N6266" s="268">
        <f>M6266/365</f>
        <v>0.20273972602739726</v>
      </c>
      <c r="O6266" s="269">
        <f>'Data and Parameter'!$E$4*'Data and Parameter'!$E$5*('Data and Parameter'!$E$6+'Data and Parameter'!$E$7)*'Data and Parameter'!$E$19*'Data and Parameter'!$E$14*'ER calculations'!N6266</f>
        <v>1.0497354336674432</v>
      </c>
    </row>
    <row r="6267" spans="1:15" ht="15">
      <c r="A6267" s="284">
        <v>6263</v>
      </c>
      <c r="B6267" s="287"/>
      <c r="C6267" s="287"/>
      <c r="D6267" s="284" t="s">
        <v>1376</v>
      </c>
      <c r="E6267" s="287"/>
      <c r="F6267" s="285" t="s">
        <v>6388</v>
      </c>
      <c r="G6267" s="266" t="s">
        <v>121</v>
      </c>
      <c r="H6267" s="266">
        <f>IF(G6267="Traditional Stove",0.1,0.2)</f>
        <v>0.1</v>
      </c>
      <c r="I6267" s="266">
        <f>YEAR(J6267)</f>
        <v>2023</v>
      </c>
      <c r="J6267" s="267">
        <v>44989</v>
      </c>
      <c r="K6267" s="267">
        <f>J6267+1</f>
        <v>44990</v>
      </c>
      <c r="L6267" s="266">
        <f>IF(M6267&lt;=365,1,2)</f>
        <v>1</v>
      </c>
      <c r="M6267" s="266">
        <f>IF(K6267&lt;$C$1,$C$2-$C$1+1,$C$2-K6267+1)</f>
        <v>57</v>
      </c>
      <c r="N6267" s="268">
        <f>M6267/365</f>
        <v>0.15616438356164383</v>
      </c>
      <c r="O6267" s="269">
        <f>'Data and Parameter'!$E$4*'Data and Parameter'!$E$5*('Data and Parameter'!$E$6+'Data and Parameter'!$E$7)*'Data and Parameter'!$E$19*'Data and Parameter'!$E$14*'ER calculations'!N6267</f>
        <v>0.80857999620330079</v>
      </c>
    </row>
    <row r="6268" spans="1:15" ht="15">
      <c r="A6268" s="284">
        <v>6264</v>
      </c>
      <c r="B6268" s="287"/>
      <c r="C6268" s="287"/>
      <c r="D6268" s="284" t="s">
        <v>1376</v>
      </c>
      <c r="E6268" s="287"/>
      <c r="F6268" s="285" t="s">
        <v>6389</v>
      </c>
      <c r="G6268" s="266" t="s">
        <v>121</v>
      </c>
      <c r="H6268" s="266">
        <f>IF(G6268="Traditional Stove",0.1,0.2)</f>
        <v>0.1</v>
      </c>
      <c r="I6268" s="266">
        <f>YEAR(J6268)</f>
        <v>2023</v>
      </c>
      <c r="J6268" s="267">
        <v>44989</v>
      </c>
      <c r="K6268" s="267">
        <f>J6268+1</f>
        <v>44990</v>
      </c>
      <c r="L6268" s="266">
        <f>IF(M6268&lt;=365,1,2)</f>
        <v>1</v>
      </c>
      <c r="M6268" s="266">
        <f>IF(K6268&lt;$C$1,$C$2-$C$1+1,$C$2-K6268+1)</f>
        <v>57</v>
      </c>
      <c r="N6268" s="268">
        <f>M6268/365</f>
        <v>0.15616438356164383</v>
      </c>
      <c r="O6268" s="269">
        <f>'Data and Parameter'!$E$4*'Data and Parameter'!$E$5*('Data and Parameter'!$E$6+'Data and Parameter'!$E$7)*'Data and Parameter'!$E$19*'Data and Parameter'!$E$14*'ER calculations'!N6268</f>
        <v>0.80857999620330079</v>
      </c>
    </row>
    <row r="6269" spans="1:15" ht="15">
      <c r="A6269" s="284">
        <v>6265</v>
      </c>
      <c r="B6269" s="287"/>
      <c r="C6269" s="287"/>
      <c r="D6269" s="284" t="s">
        <v>1376</v>
      </c>
      <c r="E6269" s="287"/>
      <c r="F6269" s="285" t="s">
        <v>6390</v>
      </c>
      <c r="G6269" s="266" t="s">
        <v>121</v>
      </c>
      <c r="H6269" s="266">
        <f>IF(G6269="Traditional Stove",0.1,0.2)</f>
        <v>0.1</v>
      </c>
      <c r="I6269" s="266">
        <f>YEAR(J6269)</f>
        <v>2023</v>
      </c>
      <c r="J6269" s="267">
        <v>44989</v>
      </c>
      <c r="K6269" s="267">
        <f>J6269+1</f>
        <v>44990</v>
      </c>
      <c r="L6269" s="266">
        <f>IF(M6269&lt;=365,1,2)</f>
        <v>1</v>
      </c>
      <c r="M6269" s="266">
        <f>IF(K6269&lt;$C$1,$C$2-$C$1+1,$C$2-K6269+1)</f>
        <v>57</v>
      </c>
      <c r="N6269" s="268">
        <f>M6269/365</f>
        <v>0.15616438356164383</v>
      </c>
      <c r="O6269" s="269">
        <f>'Data and Parameter'!$E$4*'Data and Parameter'!$E$5*('Data and Parameter'!$E$6+'Data and Parameter'!$E$7)*'Data and Parameter'!$E$19*'Data and Parameter'!$E$14*'ER calculations'!N6269</f>
        <v>0.80857999620330079</v>
      </c>
    </row>
    <row r="6270" spans="1:15" ht="15">
      <c r="A6270" s="284">
        <v>6266</v>
      </c>
      <c r="B6270" s="287"/>
      <c r="C6270" s="287"/>
      <c r="D6270" s="284" t="s">
        <v>1054</v>
      </c>
      <c r="E6270" s="287"/>
      <c r="F6270" s="285" t="s">
        <v>6391</v>
      </c>
      <c r="G6270" s="266" t="s">
        <v>121</v>
      </c>
      <c r="H6270" s="266">
        <f>IF(G6270="Traditional Stove",0.1,0.2)</f>
        <v>0.1</v>
      </c>
      <c r="I6270" s="266">
        <f>YEAR(J6270)</f>
        <v>2023</v>
      </c>
      <c r="J6270" s="267">
        <v>44971</v>
      </c>
      <c r="K6270" s="267">
        <f>J6270+1</f>
        <v>44972</v>
      </c>
      <c r="L6270" s="266">
        <f>IF(M6270&lt;=365,1,2)</f>
        <v>1</v>
      </c>
      <c r="M6270" s="266">
        <f>IF(K6270&lt;$C$1,$C$2-$C$1+1,$C$2-K6270+1)</f>
        <v>75</v>
      </c>
      <c r="N6270" s="268">
        <f>M6270/365</f>
        <v>0.20547945205479451</v>
      </c>
      <c r="O6270" s="269">
        <f>'Data and Parameter'!$E$4*'Data and Parameter'!$E$5*('Data and Parameter'!$E$6+'Data and Parameter'!$E$7)*'Data and Parameter'!$E$19*'Data and Parameter'!$E$14*'ER calculations'!N6270</f>
        <v>1.063921047635922</v>
      </c>
    </row>
    <row r="6271" spans="1:15" ht="15">
      <c r="A6271" s="284">
        <v>6267</v>
      </c>
      <c r="B6271" s="287"/>
      <c r="C6271" s="287"/>
      <c r="D6271" s="284" t="s">
        <v>1376</v>
      </c>
      <c r="E6271" s="287"/>
      <c r="F6271" s="285" t="s">
        <v>6392</v>
      </c>
      <c r="G6271" s="266" t="s">
        <v>121</v>
      </c>
      <c r="H6271" s="266">
        <f>IF(G6271="Traditional Stove",0.1,0.2)</f>
        <v>0.1</v>
      </c>
      <c r="I6271" s="266">
        <f>YEAR(J6271)</f>
        <v>2023</v>
      </c>
      <c r="J6271" s="267">
        <v>44989</v>
      </c>
      <c r="K6271" s="267">
        <f>J6271+1</f>
        <v>44990</v>
      </c>
      <c r="L6271" s="266">
        <f>IF(M6271&lt;=365,1,2)</f>
        <v>1</v>
      </c>
      <c r="M6271" s="266">
        <f>IF(K6271&lt;$C$1,$C$2-$C$1+1,$C$2-K6271+1)</f>
        <v>57</v>
      </c>
      <c r="N6271" s="268">
        <f>M6271/365</f>
        <v>0.15616438356164383</v>
      </c>
      <c r="O6271" s="269">
        <f>'Data and Parameter'!$E$4*'Data and Parameter'!$E$5*('Data and Parameter'!$E$6+'Data and Parameter'!$E$7)*'Data and Parameter'!$E$19*'Data and Parameter'!$E$14*'ER calculations'!N6271</f>
        <v>0.80857999620330079</v>
      </c>
    </row>
    <row r="6272" spans="1:15" ht="15">
      <c r="A6272" s="284">
        <v>6268</v>
      </c>
      <c r="B6272" s="287"/>
      <c r="C6272" s="287"/>
      <c r="D6272" s="284" t="s">
        <v>1376</v>
      </c>
      <c r="E6272" s="287"/>
      <c r="F6272" s="285" t="s">
        <v>6393</v>
      </c>
      <c r="G6272" s="266" t="s">
        <v>121</v>
      </c>
      <c r="H6272" s="266">
        <f>IF(G6272="Traditional Stove",0.1,0.2)</f>
        <v>0.1</v>
      </c>
      <c r="I6272" s="266">
        <f>YEAR(J6272)</f>
        <v>2023</v>
      </c>
      <c r="J6272" s="267">
        <v>44989</v>
      </c>
      <c r="K6272" s="267">
        <f>J6272+1</f>
        <v>44990</v>
      </c>
      <c r="L6272" s="266">
        <f>IF(M6272&lt;=365,1,2)</f>
        <v>1</v>
      </c>
      <c r="M6272" s="266">
        <f>IF(K6272&lt;$C$1,$C$2-$C$1+1,$C$2-K6272+1)</f>
        <v>57</v>
      </c>
      <c r="N6272" s="268">
        <f>M6272/365</f>
        <v>0.15616438356164383</v>
      </c>
      <c r="O6272" s="269">
        <f>'Data and Parameter'!$E$4*'Data and Parameter'!$E$5*('Data and Parameter'!$E$6+'Data and Parameter'!$E$7)*'Data and Parameter'!$E$19*'Data and Parameter'!$E$14*'ER calculations'!N6272</f>
        <v>0.80857999620330079</v>
      </c>
    </row>
    <row r="6273" spans="1:15" ht="15">
      <c r="A6273" s="284">
        <v>6269</v>
      </c>
      <c r="B6273" s="287"/>
      <c r="C6273" s="287"/>
      <c r="D6273" s="284" t="s">
        <v>1054</v>
      </c>
      <c r="E6273" s="287"/>
      <c r="F6273" s="285" t="s">
        <v>6394</v>
      </c>
      <c r="G6273" s="266" t="s">
        <v>121</v>
      </c>
      <c r="H6273" s="266">
        <f>IF(G6273="Traditional Stove",0.1,0.2)</f>
        <v>0.1</v>
      </c>
      <c r="I6273" s="266">
        <f>YEAR(J6273)</f>
        <v>2023</v>
      </c>
      <c r="J6273" s="267">
        <v>44971</v>
      </c>
      <c r="K6273" s="267">
        <f>J6273+1</f>
        <v>44972</v>
      </c>
      <c r="L6273" s="266">
        <f>IF(M6273&lt;=365,1,2)</f>
        <v>1</v>
      </c>
      <c r="M6273" s="266">
        <f>IF(K6273&lt;$C$1,$C$2-$C$1+1,$C$2-K6273+1)</f>
        <v>75</v>
      </c>
      <c r="N6273" s="268">
        <f>M6273/365</f>
        <v>0.20547945205479451</v>
      </c>
      <c r="O6273" s="269">
        <f>'Data and Parameter'!$E$4*'Data and Parameter'!$E$5*('Data and Parameter'!$E$6+'Data and Parameter'!$E$7)*'Data and Parameter'!$E$19*'Data and Parameter'!$E$14*'ER calculations'!N6273</f>
        <v>1.063921047635922</v>
      </c>
    </row>
    <row r="6274" spans="1:15" ht="15">
      <c r="A6274" s="284">
        <v>6270</v>
      </c>
      <c r="B6274" s="287"/>
      <c r="C6274" s="287"/>
      <c r="D6274" s="284" t="s">
        <v>1376</v>
      </c>
      <c r="E6274" s="287"/>
      <c r="F6274" s="285" t="s">
        <v>6395</v>
      </c>
      <c r="G6274" s="266" t="s">
        <v>121</v>
      </c>
      <c r="H6274" s="266">
        <f>IF(G6274="Traditional Stove",0.1,0.2)</f>
        <v>0.1</v>
      </c>
      <c r="I6274" s="266">
        <f>YEAR(J6274)</f>
        <v>2023</v>
      </c>
      <c r="J6274" s="267">
        <v>44989</v>
      </c>
      <c r="K6274" s="267">
        <f>J6274+1</f>
        <v>44990</v>
      </c>
      <c r="L6274" s="266">
        <f>IF(M6274&lt;=365,1,2)</f>
        <v>1</v>
      </c>
      <c r="M6274" s="266">
        <f>IF(K6274&lt;$C$1,$C$2-$C$1+1,$C$2-K6274+1)</f>
        <v>57</v>
      </c>
      <c r="N6274" s="268">
        <f>M6274/365</f>
        <v>0.15616438356164383</v>
      </c>
      <c r="O6274" s="269">
        <f>'Data and Parameter'!$E$4*'Data and Parameter'!$E$5*('Data and Parameter'!$E$6+'Data and Parameter'!$E$7)*'Data and Parameter'!$E$19*'Data and Parameter'!$E$14*'ER calculations'!N6274</f>
        <v>0.80857999620330079</v>
      </c>
    </row>
    <row r="6275" spans="1:15" ht="15">
      <c r="A6275" s="284">
        <v>6271</v>
      </c>
      <c r="B6275" s="287"/>
      <c r="C6275" s="287"/>
      <c r="D6275" s="284" t="s">
        <v>1054</v>
      </c>
      <c r="E6275" s="287"/>
      <c r="F6275" s="285" t="s">
        <v>6396</v>
      </c>
      <c r="G6275" s="266" t="s">
        <v>121</v>
      </c>
      <c r="H6275" s="266">
        <f>IF(G6275="Traditional Stove",0.1,0.2)</f>
        <v>0.1</v>
      </c>
      <c r="I6275" s="266">
        <f>YEAR(J6275)</f>
        <v>2023</v>
      </c>
      <c r="J6275" s="267">
        <v>44972</v>
      </c>
      <c r="K6275" s="267">
        <f>J6275+1</f>
        <v>44973</v>
      </c>
      <c r="L6275" s="266">
        <f>IF(M6275&lt;=365,1,2)</f>
        <v>1</v>
      </c>
      <c r="M6275" s="266">
        <f>IF(K6275&lt;$C$1,$C$2-$C$1+1,$C$2-K6275+1)</f>
        <v>74</v>
      </c>
      <c r="N6275" s="268">
        <f>M6275/365</f>
        <v>0.20273972602739726</v>
      </c>
      <c r="O6275" s="269">
        <f>'Data and Parameter'!$E$4*'Data and Parameter'!$E$5*('Data and Parameter'!$E$6+'Data and Parameter'!$E$7)*'Data and Parameter'!$E$19*'Data and Parameter'!$E$14*'ER calculations'!N6275</f>
        <v>1.0497354336674432</v>
      </c>
    </row>
    <row r="6276" spans="1:15" ht="15">
      <c r="A6276" s="284">
        <v>6272</v>
      </c>
      <c r="B6276" s="287"/>
      <c r="C6276" s="287"/>
      <c r="D6276" s="284" t="s">
        <v>1376</v>
      </c>
      <c r="E6276" s="287"/>
      <c r="F6276" s="285" t="s">
        <v>6397</v>
      </c>
      <c r="G6276" s="266" t="s">
        <v>121</v>
      </c>
      <c r="H6276" s="266">
        <f>IF(G6276="Traditional Stove",0.1,0.2)</f>
        <v>0.1</v>
      </c>
      <c r="I6276" s="266">
        <f>YEAR(J6276)</f>
        <v>2023</v>
      </c>
      <c r="J6276" s="267">
        <v>44989</v>
      </c>
      <c r="K6276" s="267">
        <f>J6276+1</f>
        <v>44990</v>
      </c>
      <c r="L6276" s="266">
        <f>IF(M6276&lt;=365,1,2)</f>
        <v>1</v>
      </c>
      <c r="M6276" s="266">
        <f>IF(K6276&lt;$C$1,$C$2-$C$1+1,$C$2-K6276+1)</f>
        <v>57</v>
      </c>
      <c r="N6276" s="268">
        <f>M6276/365</f>
        <v>0.15616438356164383</v>
      </c>
      <c r="O6276" s="269">
        <f>'Data and Parameter'!$E$4*'Data and Parameter'!$E$5*('Data and Parameter'!$E$6+'Data and Parameter'!$E$7)*'Data and Parameter'!$E$19*'Data and Parameter'!$E$14*'ER calculations'!N6276</f>
        <v>0.80857999620330079</v>
      </c>
    </row>
    <row r="6277" spans="1:15" ht="15">
      <c r="A6277" s="284">
        <v>6273</v>
      </c>
      <c r="B6277" s="287"/>
      <c r="C6277" s="287"/>
      <c r="D6277" s="284" t="s">
        <v>1054</v>
      </c>
      <c r="E6277" s="287"/>
      <c r="F6277" s="285" t="s">
        <v>6398</v>
      </c>
      <c r="G6277" s="266" t="s">
        <v>121</v>
      </c>
      <c r="H6277" s="266">
        <f>IF(G6277="Traditional Stove",0.1,0.2)</f>
        <v>0.1</v>
      </c>
      <c r="I6277" s="266">
        <f>YEAR(J6277)</f>
        <v>2023</v>
      </c>
      <c r="J6277" s="267">
        <v>44970</v>
      </c>
      <c r="K6277" s="267">
        <f>J6277+1</f>
        <v>44971</v>
      </c>
      <c r="L6277" s="266">
        <f>IF(M6277&lt;=365,1,2)</f>
        <v>1</v>
      </c>
      <c r="M6277" s="266">
        <f>IF(K6277&lt;$C$1,$C$2-$C$1+1,$C$2-K6277+1)</f>
        <v>76</v>
      </c>
      <c r="N6277" s="268">
        <f>M6277/365</f>
        <v>0.20821917808219179</v>
      </c>
      <c r="O6277" s="269">
        <f>'Data and Parameter'!$E$4*'Data and Parameter'!$E$5*('Data and Parameter'!$E$6+'Data and Parameter'!$E$7)*'Data and Parameter'!$E$19*'Data and Parameter'!$E$14*'ER calculations'!N6277</f>
        <v>1.0781066616044011</v>
      </c>
    </row>
    <row r="6278" spans="1:15" ht="15">
      <c r="A6278" s="284">
        <v>6274</v>
      </c>
      <c r="B6278" s="287"/>
      <c r="C6278" s="287"/>
      <c r="D6278" s="284" t="s">
        <v>1376</v>
      </c>
      <c r="E6278" s="287"/>
      <c r="F6278" s="285" t="s">
        <v>6399</v>
      </c>
      <c r="G6278" s="266" t="s">
        <v>121</v>
      </c>
      <c r="H6278" s="266">
        <f>IF(G6278="Traditional Stove",0.1,0.2)</f>
        <v>0.1</v>
      </c>
      <c r="I6278" s="266">
        <f>YEAR(J6278)</f>
        <v>2023</v>
      </c>
      <c r="J6278" s="267">
        <v>44989</v>
      </c>
      <c r="K6278" s="267">
        <f>J6278+1</f>
        <v>44990</v>
      </c>
      <c r="L6278" s="266">
        <f>IF(M6278&lt;=365,1,2)</f>
        <v>1</v>
      </c>
      <c r="M6278" s="266">
        <f>IF(K6278&lt;$C$1,$C$2-$C$1+1,$C$2-K6278+1)</f>
        <v>57</v>
      </c>
      <c r="N6278" s="268">
        <f>M6278/365</f>
        <v>0.15616438356164383</v>
      </c>
      <c r="O6278" s="269">
        <f>'Data and Parameter'!$E$4*'Data and Parameter'!$E$5*('Data and Parameter'!$E$6+'Data and Parameter'!$E$7)*'Data and Parameter'!$E$19*'Data and Parameter'!$E$14*'ER calculations'!N6278</f>
        <v>0.80857999620330079</v>
      </c>
    </row>
    <row r="6279" spans="1:15" ht="15">
      <c r="A6279" s="284">
        <v>6275</v>
      </c>
      <c r="B6279" s="287"/>
      <c r="C6279" s="287"/>
      <c r="D6279" s="284" t="s">
        <v>1054</v>
      </c>
      <c r="E6279" s="287"/>
      <c r="F6279" s="285" t="s">
        <v>6400</v>
      </c>
      <c r="G6279" s="266" t="s">
        <v>121</v>
      </c>
      <c r="H6279" s="266">
        <f>IF(G6279="Traditional Stove",0.1,0.2)</f>
        <v>0.1</v>
      </c>
      <c r="I6279" s="266">
        <f>YEAR(J6279)</f>
        <v>2023</v>
      </c>
      <c r="J6279" s="267">
        <v>44969</v>
      </c>
      <c r="K6279" s="267">
        <f>J6279+1</f>
        <v>44970</v>
      </c>
      <c r="L6279" s="266">
        <f>IF(M6279&lt;=365,1,2)</f>
        <v>1</v>
      </c>
      <c r="M6279" s="266">
        <f>IF(K6279&lt;$C$1,$C$2-$C$1+1,$C$2-K6279+1)</f>
        <v>77</v>
      </c>
      <c r="N6279" s="268">
        <f>M6279/365</f>
        <v>0.21095890410958903</v>
      </c>
      <c r="O6279" s="269">
        <f>'Data and Parameter'!$E$4*'Data and Parameter'!$E$5*('Data and Parameter'!$E$6+'Data and Parameter'!$E$7)*'Data and Parameter'!$E$19*'Data and Parameter'!$E$14*'ER calculations'!N6279</f>
        <v>1.0922922755728799</v>
      </c>
    </row>
    <row r="6280" spans="1:15" ht="15">
      <c r="A6280" s="284">
        <v>6276</v>
      </c>
      <c r="B6280" s="287"/>
      <c r="C6280" s="287"/>
      <c r="D6280" s="284" t="s">
        <v>1054</v>
      </c>
      <c r="E6280" s="287"/>
      <c r="F6280" s="285" t="s">
        <v>6401</v>
      </c>
      <c r="G6280" s="266" t="s">
        <v>121</v>
      </c>
      <c r="H6280" s="266">
        <f>IF(G6280="Traditional Stove",0.1,0.2)</f>
        <v>0.1</v>
      </c>
      <c r="I6280" s="266">
        <f>YEAR(J6280)</f>
        <v>2023</v>
      </c>
      <c r="J6280" s="267">
        <v>44970</v>
      </c>
      <c r="K6280" s="267">
        <f>J6280+1</f>
        <v>44971</v>
      </c>
      <c r="L6280" s="266">
        <f>IF(M6280&lt;=365,1,2)</f>
        <v>1</v>
      </c>
      <c r="M6280" s="266">
        <f>IF(K6280&lt;$C$1,$C$2-$C$1+1,$C$2-K6280+1)</f>
        <v>76</v>
      </c>
      <c r="N6280" s="268">
        <f>M6280/365</f>
        <v>0.20821917808219179</v>
      </c>
      <c r="O6280" s="269">
        <f>'Data and Parameter'!$E$4*'Data and Parameter'!$E$5*('Data and Parameter'!$E$6+'Data and Parameter'!$E$7)*'Data and Parameter'!$E$19*'Data and Parameter'!$E$14*'ER calculations'!N6280</f>
        <v>1.0781066616044011</v>
      </c>
    </row>
    <row r="6281" spans="1:15" ht="15">
      <c r="A6281" s="284">
        <v>6277</v>
      </c>
      <c r="B6281" s="287"/>
      <c r="C6281" s="287"/>
      <c r="D6281" s="284" t="s">
        <v>1376</v>
      </c>
      <c r="E6281" s="287"/>
      <c r="F6281" s="285" t="s">
        <v>6402</v>
      </c>
      <c r="G6281" s="266" t="s">
        <v>121</v>
      </c>
      <c r="H6281" s="266">
        <f>IF(G6281="Traditional Stove",0.1,0.2)</f>
        <v>0.1</v>
      </c>
      <c r="I6281" s="266">
        <f>YEAR(J6281)</f>
        <v>2023</v>
      </c>
      <c r="J6281" s="267">
        <v>44989</v>
      </c>
      <c r="K6281" s="267">
        <f>J6281+1</f>
        <v>44990</v>
      </c>
      <c r="L6281" s="266">
        <f>IF(M6281&lt;=365,1,2)</f>
        <v>1</v>
      </c>
      <c r="M6281" s="266">
        <f>IF(K6281&lt;$C$1,$C$2-$C$1+1,$C$2-K6281+1)</f>
        <v>57</v>
      </c>
      <c r="N6281" s="268">
        <f>M6281/365</f>
        <v>0.15616438356164383</v>
      </c>
      <c r="O6281" s="269">
        <f>'Data and Parameter'!$E$4*'Data and Parameter'!$E$5*('Data and Parameter'!$E$6+'Data and Parameter'!$E$7)*'Data and Parameter'!$E$19*'Data and Parameter'!$E$14*'ER calculations'!N6281</f>
        <v>0.80857999620330079</v>
      </c>
    </row>
    <row r="6282" spans="1:15" ht="15">
      <c r="A6282" s="284">
        <v>6278</v>
      </c>
      <c r="B6282" s="287"/>
      <c r="C6282" s="287"/>
      <c r="D6282" s="284" t="s">
        <v>1376</v>
      </c>
      <c r="E6282" s="287"/>
      <c r="F6282" s="285" t="s">
        <v>6403</v>
      </c>
      <c r="G6282" s="266" t="s">
        <v>121</v>
      </c>
      <c r="H6282" s="266">
        <f>IF(G6282="Traditional Stove",0.1,0.2)</f>
        <v>0.1</v>
      </c>
      <c r="I6282" s="266">
        <f>YEAR(J6282)</f>
        <v>2023</v>
      </c>
      <c r="J6282" s="267">
        <v>44989</v>
      </c>
      <c r="K6282" s="267">
        <f>J6282+1</f>
        <v>44990</v>
      </c>
      <c r="L6282" s="266">
        <f>IF(M6282&lt;=365,1,2)</f>
        <v>1</v>
      </c>
      <c r="M6282" s="266">
        <f>IF(K6282&lt;$C$1,$C$2-$C$1+1,$C$2-K6282+1)</f>
        <v>57</v>
      </c>
      <c r="N6282" s="268">
        <f>M6282/365</f>
        <v>0.15616438356164383</v>
      </c>
      <c r="O6282" s="269">
        <f>'Data and Parameter'!$E$4*'Data and Parameter'!$E$5*('Data and Parameter'!$E$6+'Data and Parameter'!$E$7)*'Data and Parameter'!$E$19*'Data and Parameter'!$E$14*'ER calculations'!N6282</f>
        <v>0.80857999620330079</v>
      </c>
    </row>
    <row r="6283" spans="1:15" ht="15">
      <c r="A6283" s="284">
        <v>6279</v>
      </c>
      <c r="B6283" s="287"/>
      <c r="C6283" s="287"/>
      <c r="D6283" s="284" t="s">
        <v>1054</v>
      </c>
      <c r="E6283" s="287"/>
      <c r="F6283" s="285" t="s">
        <v>6404</v>
      </c>
      <c r="G6283" s="266" t="s">
        <v>121</v>
      </c>
      <c r="H6283" s="266">
        <f>IF(G6283="Traditional Stove",0.1,0.2)</f>
        <v>0.1</v>
      </c>
      <c r="I6283" s="266">
        <f>YEAR(J6283)</f>
        <v>2023</v>
      </c>
      <c r="J6283" s="267">
        <v>44971</v>
      </c>
      <c r="K6283" s="267">
        <f>J6283+1</f>
        <v>44972</v>
      </c>
      <c r="L6283" s="266">
        <f>IF(M6283&lt;=365,1,2)</f>
        <v>1</v>
      </c>
      <c r="M6283" s="266">
        <f>IF(K6283&lt;$C$1,$C$2-$C$1+1,$C$2-K6283+1)</f>
        <v>75</v>
      </c>
      <c r="N6283" s="268">
        <f>M6283/365</f>
        <v>0.20547945205479451</v>
      </c>
      <c r="O6283" s="269">
        <f>'Data and Parameter'!$E$4*'Data and Parameter'!$E$5*('Data and Parameter'!$E$6+'Data and Parameter'!$E$7)*'Data and Parameter'!$E$19*'Data and Parameter'!$E$14*'ER calculations'!N6283</f>
        <v>1.063921047635922</v>
      </c>
    </row>
    <row r="6284" spans="1:15" ht="15">
      <c r="A6284" s="284">
        <v>6280</v>
      </c>
      <c r="B6284" s="287"/>
      <c r="C6284" s="287"/>
      <c r="D6284" s="284" t="s">
        <v>1054</v>
      </c>
      <c r="E6284" s="287"/>
      <c r="F6284" s="285" t="s">
        <v>6405</v>
      </c>
      <c r="G6284" s="266" t="s">
        <v>121</v>
      </c>
      <c r="H6284" s="266">
        <f>IF(G6284="Traditional Stove",0.1,0.2)</f>
        <v>0.1</v>
      </c>
      <c r="I6284" s="266">
        <f>YEAR(J6284)</f>
        <v>2023</v>
      </c>
      <c r="J6284" s="267">
        <v>44972</v>
      </c>
      <c r="K6284" s="267">
        <f>J6284+1</f>
        <v>44973</v>
      </c>
      <c r="L6284" s="266">
        <f>IF(M6284&lt;=365,1,2)</f>
        <v>1</v>
      </c>
      <c r="M6284" s="266">
        <f>IF(K6284&lt;$C$1,$C$2-$C$1+1,$C$2-K6284+1)</f>
        <v>74</v>
      </c>
      <c r="N6284" s="268">
        <f>M6284/365</f>
        <v>0.20273972602739726</v>
      </c>
      <c r="O6284" s="269">
        <f>'Data and Parameter'!$E$4*'Data and Parameter'!$E$5*('Data and Parameter'!$E$6+'Data and Parameter'!$E$7)*'Data and Parameter'!$E$19*'Data and Parameter'!$E$14*'ER calculations'!N6284</f>
        <v>1.0497354336674432</v>
      </c>
    </row>
    <row r="6285" spans="1:15" ht="15">
      <c r="A6285" s="284">
        <v>6281</v>
      </c>
      <c r="B6285" s="287"/>
      <c r="C6285" s="287"/>
      <c r="D6285" s="284" t="s">
        <v>1376</v>
      </c>
      <c r="E6285" s="287"/>
      <c r="F6285" s="285" t="s">
        <v>6406</v>
      </c>
      <c r="G6285" s="266" t="s">
        <v>121</v>
      </c>
      <c r="H6285" s="266">
        <f>IF(G6285="Traditional Stove",0.1,0.2)</f>
        <v>0.1</v>
      </c>
      <c r="I6285" s="266">
        <f>YEAR(J6285)</f>
        <v>2023</v>
      </c>
      <c r="J6285" s="267">
        <v>44989</v>
      </c>
      <c r="K6285" s="267">
        <f>J6285+1</f>
        <v>44990</v>
      </c>
      <c r="L6285" s="266">
        <f>IF(M6285&lt;=365,1,2)</f>
        <v>1</v>
      </c>
      <c r="M6285" s="266">
        <f>IF(K6285&lt;$C$1,$C$2-$C$1+1,$C$2-K6285+1)</f>
        <v>57</v>
      </c>
      <c r="N6285" s="268">
        <f>M6285/365</f>
        <v>0.15616438356164383</v>
      </c>
      <c r="O6285" s="269">
        <f>'Data and Parameter'!$E$4*'Data and Parameter'!$E$5*('Data and Parameter'!$E$6+'Data and Parameter'!$E$7)*'Data and Parameter'!$E$19*'Data and Parameter'!$E$14*'ER calculations'!N6285</f>
        <v>0.80857999620330079</v>
      </c>
    </row>
    <row r="6286" spans="1:15" ht="15">
      <c r="A6286" s="284">
        <v>6282</v>
      </c>
      <c r="B6286" s="287"/>
      <c r="C6286" s="287"/>
      <c r="D6286" s="284" t="s">
        <v>1054</v>
      </c>
      <c r="E6286" s="287"/>
      <c r="F6286" s="285" t="s">
        <v>6407</v>
      </c>
      <c r="G6286" s="266" t="s">
        <v>121</v>
      </c>
      <c r="H6286" s="266">
        <f>IF(G6286="Traditional Stove",0.1,0.2)</f>
        <v>0.1</v>
      </c>
      <c r="I6286" s="266">
        <f>YEAR(J6286)</f>
        <v>2023</v>
      </c>
      <c r="J6286" s="267">
        <v>44973</v>
      </c>
      <c r="K6286" s="267">
        <f>J6286+1</f>
        <v>44974</v>
      </c>
      <c r="L6286" s="266">
        <f>IF(M6286&lt;=365,1,2)</f>
        <v>1</v>
      </c>
      <c r="M6286" s="266">
        <f>IF(K6286&lt;$C$1,$C$2-$C$1+1,$C$2-K6286+1)</f>
        <v>73</v>
      </c>
      <c r="N6286" s="268">
        <f>M6286/365</f>
        <v>0.2</v>
      </c>
      <c r="O6286" s="269">
        <f>'Data and Parameter'!$E$4*'Data and Parameter'!$E$5*('Data and Parameter'!$E$6+'Data and Parameter'!$E$7)*'Data and Parameter'!$E$19*'Data and Parameter'!$E$14*'ER calculations'!N6286</f>
        <v>1.0355498196989641</v>
      </c>
    </row>
    <row r="6287" spans="1:15" ht="15">
      <c r="A6287" s="284">
        <v>6283</v>
      </c>
      <c r="B6287" s="287"/>
      <c r="C6287" s="287"/>
      <c r="D6287" s="284" t="s">
        <v>1376</v>
      </c>
      <c r="E6287" s="287"/>
      <c r="F6287" s="285" t="s">
        <v>6408</v>
      </c>
      <c r="G6287" s="266" t="s">
        <v>121</v>
      </c>
      <c r="H6287" s="266">
        <f>IF(G6287="Traditional Stove",0.1,0.2)</f>
        <v>0.1</v>
      </c>
      <c r="I6287" s="266">
        <f>YEAR(J6287)</f>
        <v>2023</v>
      </c>
      <c r="J6287" s="267">
        <v>44989</v>
      </c>
      <c r="K6287" s="267">
        <f>J6287+1</f>
        <v>44990</v>
      </c>
      <c r="L6287" s="266">
        <f>IF(M6287&lt;=365,1,2)</f>
        <v>1</v>
      </c>
      <c r="M6287" s="266">
        <f>IF(K6287&lt;$C$1,$C$2-$C$1+1,$C$2-K6287+1)</f>
        <v>57</v>
      </c>
      <c r="N6287" s="268">
        <f>M6287/365</f>
        <v>0.15616438356164383</v>
      </c>
      <c r="O6287" s="269">
        <f>'Data and Parameter'!$E$4*'Data and Parameter'!$E$5*('Data and Parameter'!$E$6+'Data and Parameter'!$E$7)*'Data and Parameter'!$E$19*'Data and Parameter'!$E$14*'ER calculations'!N6287</f>
        <v>0.80857999620330079</v>
      </c>
    </row>
    <row r="6288" spans="1:15" ht="15">
      <c r="A6288" s="284">
        <v>6284</v>
      </c>
      <c r="B6288" s="287"/>
      <c r="C6288" s="287"/>
      <c r="D6288" s="284" t="s">
        <v>1054</v>
      </c>
      <c r="E6288" s="287"/>
      <c r="F6288" s="285" t="s">
        <v>6409</v>
      </c>
      <c r="G6288" s="266" t="s">
        <v>121</v>
      </c>
      <c r="H6288" s="266">
        <f>IF(G6288="Traditional Stove",0.1,0.2)</f>
        <v>0.1</v>
      </c>
      <c r="I6288" s="266">
        <f>YEAR(J6288)</f>
        <v>2023</v>
      </c>
      <c r="J6288" s="267">
        <v>44970</v>
      </c>
      <c r="K6288" s="267">
        <f>J6288+1</f>
        <v>44971</v>
      </c>
      <c r="L6288" s="266">
        <f>IF(M6288&lt;=365,1,2)</f>
        <v>1</v>
      </c>
      <c r="M6288" s="266">
        <f>IF(K6288&lt;$C$1,$C$2-$C$1+1,$C$2-K6288+1)</f>
        <v>76</v>
      </c>
      <c r="N6288" s="268">
        <f>M6288/365</f>
        <v>0.20821917808219179</v>
      </c>
      <c r="O6288" s="269">
        <f>'Data and Parameter'!$E$4*'Data and Parameter'!$E$5*('Data and Parameter'!$E$6+'Data and Parameter'!$E$7)*'Data and Parameter'!$E$19*'Data and Parameter'!$E$14*'ER calculations'!N6288</f>
        <v>1.0781066616044011</v>
      </c>
    </row>
    <row r="6289" spans="1:15" ht="15">
      <c r="A6289" s="284">
        <v>6285</v>
      </c>
      <c r="B6289" s="287"/>
      <c r="C6289" s="287"/>
      <c r="D6289" s="284" t="s">
        <v>1376</v>
      </c>
      <c r="E6289" s="287"/>
      <c r="F6289" s="285" t="s">
        <v>6410</v>
      </c>
      <c r="G6289" s="266" t="s">
        <v>121</v>
      </c>
      <c r="H6289" s="266">
        <f>IF(G6289="Traditional Stove",0.1,0.2)</f>
        <v>0.1</v>
      </c>
      <c r="I6289" s="266">
        <f>YEAR(J6289)</f>
        <v>2023</v>
      </c>
      <c r="J6289" s="267">
        <v>44989</v>
      </c>
      <c r="K6289" s="267">
        <f>J6289+1</f>
        <v>44990</v>
      </c>
      <c r="L6289" s="266">
        <f>IF(M6289&lt;=365,1,2)</f>
        <v>1</v>
      </c>
      <c r="M6289" s="266">
        <f>IF(K6289&lt;$C$1,$C$2-$C$1+1,$C$2-K6289+1)</f>
        <v>57</v>
      </c>
      <c r="N6289" s="268">
        <f>M6289/365</f>
        <v>0.15616438356164383</v>
      </c>
      <c r="O6289" s="269">
        <f>'Data and Parameter'!$E$4*'Data and Parameter'!$E$5*('Data and Parameter'!$E$6+'Data and Parameter'!$E$7)*'Data and Parameter'!$E$19*'Data and Parameter'!$E$14*'ER calculations'!N6289</f>
        <v>0.80857999620330079</v>
      </c>
    </row>
    <row r="6290" spans="1:15" ht="15">
      <c r="A6290" s="284">
        <v>6286</v>
      </c>
      <c r="B6290" s="287"/>
      <c r="C6290" s="287"/>
      <c r="D6290" s="284" t="s">
        <v>1376</v>
      </c>
      <c r="E6290" s="287"/>
      <c r="F6290" s="285" t="s">
        <v>6411</v>
      </c>
      <c r="G6290" s="266" t="s">
        <v>121</v>
      </c>
      <c r="H6290" s="266">
        <f>IF(G6290="Traditional Stove",0.1,0.2)</f>
        <v>0.1</v>
      </c>
      <c r="I6290" s="266">
        <f>YEAR(J6290)</f>
        <v>2023</v>
      </c>
      <c r="J6290" s="267">
        <v>44989</v>
      </c>
      <c r="K6290" s="267">
        <f>J6290+1</f>
        <v>44990</v>
      </c>
      <c r="L6290" s="266">
        <f>IF(M6290&lt;=365,1,2)</f>
        <v>1</v>
      </c>
      <c r="M6290" s="266">
        <f>IF(K6290&lt;$C$1,$C$2-$C$1+1,$C$2-K6290+1)</f>
        <v>57</v>
      </c>
      <c r="N6290" s="268">
        <f>M6290/365</f>
        <v>0.15616438356164383</v>
      </c>
      <c r="O6290" s="269">
        <f>'Data and Parameter'!$E$4*'Data and Parameter'!$E$5*('Data and Parameter'!$E$6+'Data and Parameter'!$E$7)*'Data and Parameter'!$E$19*'Data and Parameter'!$E$14*'ER calculations'!N6290</f>
        <v>0.80857999620330079</v>
      </c>
    </row>
    <row r="6291" spans="1:15" ht="15">
      <c r="A6291" s="284">
        <v>6287</v>
      </c>
      <c r="B6291" s="287"/>
      <c r="C6291" s="287"/>
      <c r="D6291" s="284" t="s">
        <v>1054</v>
      </c>
      <c r="E6291" s="287"/>
      <c r="F6291" s="285" t="s">
        <v>6412</v>
      </c>
      <c r="G6291" s="266" t="s">
        <v>121</v>
      </c>
      <c r="H6291" s="266">
        <f>IF(G6291="Traditional Stove",0.1,0.2)</f>
        <v>0.1</v>
      </c>
      <c r="I6291" s="266">
        <f>YEAR(J6291)</f>
        <v>2023</v>
      </c>
      <c r="J6291" s="267">
        <v>44971</v>
      </c>
      <c r="K6291" s="267">
        <f>J6291+1</f>
        <v>44972</v>
      </c>
      <c r="L6291" s="266">
        <f>IF(M6291&lt;=365,1,2)</f>
        <v>1</v>
      </c>
      <c r="M6291" s="266">
        <f>IF(K6291&lt;$C$1,$C$2-$C$1+1,$C$2-K6291+1)</f>
        <v>75</v>
      </c>
      <c r="N6291" s="268">
        <f>M6291/365</f>
        <v>0.20547945205479451</v>
      </c>
      <c r="O6291" s="269">
        <f>'Data and Parameter'!$E$4*'Data and Parameter'!$E$5*('Data and Parameter'!$E$6+'Data and Parameter'!$E$7)*'Data and Parameter'!$E$19*'Data and Parameter'!$E$14*'ER calculations'!N6291</f>
        <v>1.063921047635922</v>
      </c>
    </row>
    <row r="6292" spans="1:15" ht="15">
      <c r="A6292" s="284">
        <v>6288</v>
      </c>
      <c r="B6292" s="287"/>
      <c r="C6292" s="287"/>
      <c r="D6292" s="284" t="s">
        <v>1054</v>
      </c>
      <c r="E6292" s="287"/>
      <c r="F6292" s="285" t="s">
        <v>6413</v>
      </c>
      <c r="G6292" s="266" t="s">
        <v>121</v>
      </c>
      <c r="H6292" s="266">
        <f>IF(G6292="Traditional Stove",0.1,0.2)</f>
        <v>0.1</v>
      </c>
      <c r="I6292" s="266">
        <f>YEAR(J6292)</f>
        <v>2023</v>
      </c>
      <c r="J6292" s="267">
        <v>44971</v>
      </c>
      <c r="K6292" s="267">
        <f>J6292+1</f>
        <v>44972</v>
      </c>
      <c r="L6292" s="266">
        <f>IF(M6292&lt;=365,1,2)</f>
        <v>1</v>
      </c>
      <c r="M6292" s="266">
        <f>IF(K6292&lt;$C$1,$C$2-$C$1+1,$C$2-K6292+1)</f>
        <v>75</v>
      </c>
      <c r="N6292" s="268">
        <f>M6292/365</f>
        <v>0.20547945205479451</v>
      </c>
      <c r="O6292" s="269">
        <f>'Data and Parameter'!$E$4*'Data and Parameter'!$E$5*('Data and Parameter'!$E$6+'Data and Parameter'!$E$7)*'Data and Parameter'!$E$19*'Data and Parameter'!$E$14*'ER calculations'!N6292</f>
        <v>1.063921047635922</v>
      </c>
    </row>
    <row r="6293" spans="1:15" ht="15">
      <c r="A6293" s="284">
        <v>6289</v>
      </c>
      <c r="B6293" s="287"/>
      <c r="C6293" s="287"/>
      <c r="D6293" s="284" t="s">
        <v>1054</v>
      </c>
      <c r="E6293" s="287"/>
      <c r="F6293" s="285" t="s">
        <v>6414</v>
      </c>
      <c r="G6293" s="266" t="s">
        <v>121</v>
      </c>
      <c r="H6293" s="266">
        <f>IF(G6293="Traditional Stove",0.1,0.2)</f>
        <v>0.1</v>
      </c>
      <c r="I6293" s="266">
        <f>YEAR(J6293)</f>
        <v>2023</v>
      </c>
      <c r="J6293" s="267">
        <v>44972</v>
      </c>
      <c r="K6293" s="267">
        <f>J6293+1</f>
        <v>44973</v>
      </c>
      <c r="L6293" s="266">
        <f>IF(M6293&lt;=365,1,2)</f>
        <v>1</v>
      </c>
      <c r="M6293" s="266">
        <f>IF(K6293&lt;$C$1,$C$2-$C$1+1,$C$2-K6293+1)</f>
        <v>74</v>
      </c>
      <c r="N6293" s="268">
        <f>M6293/365</f>
        <v>0.20273972602739726</v>
      </c>
      <c r="O6293" s="269">
        <f>'Data and Parameter'!$E$4*'Data and Parameter'!$E$5*('Data and Parameter'!$E$6+'Data and Parameter'!$E$7)*'Data and Parameter'!$E$19*'Data and Parameter'!$E$14*'ER calculations'!N6293</f>
        <v>1.0497354336674432</v>
      </c>
    </row>
    <row r="6294" spans="1:15" ht="15">
      <c r="A6294" s="284">
        <v>6290</v>
      </c>
      <c r="B6294" s="287"/>
      <c r="C6294" s="287"/>
      <c r="D6294" s="284" t="s">
        <v>1054</v>
      </c>
      <c r="E6294" s="287"/>
      <c r="F6294" s="285" t="s">
        <v>6415</v>
      </c>
      <c r="G6294" s="266" t="s">
        <v>121</v>
      </c>
      <c r="H6294" s="266">
        <f>IF(G6294="Traditional Stove",0.1,0.2)</f>
        <v>0.1</v>
      </c>
      <c r="I6294" s="266">
        <f>YEAR(J6294)</f>
        <v>2023</v>
      </c>
      <c r="J6294" s="267">
        <v>44971</v>
      </c>
      <c r="K6294" s="267">
        <f>J6294+1</f>
        <v>44972</v>
      </c>
      <c r="L6294" s="266">
        <f>IF(M6294&lt;=365,1,2)</f>
        <v>1</v>
      </c>
      <c r="M6294" s="266">
        <f>IF(K6294&lt;$C$1,$C$2-$C$1+1,$C$2-K6294+1)</f>
        <v>75</v>
      </c>
      <c r="N6294" s="268">
        <f>M6294/365</f>
        <v>0.20547945205479451</v>
      </c>
      <c r="O6294" s="269">
        <f>'Data and Parameter'!$E$4*'Data and Parameter'!$E$5*('Data and Parameter'!$E$6+'Data and Parameter'!$E$7)*'Data and Parameter'!$E$19*'Data and Parameter'!$E$14*'ER calculations'!N6294</f>
        <v>1.063921047635922</v>
      </c>
    </row>
    <row r="6295" spans="1:15" ht="15">
      <c r="A6295" s="284">
        <v>6291</v>
      </c>
      <c r="B6295" s="287"/>
      <c r="C6295" s="287"/>
      <c r="D6295" s="284" t="s">
        <v>1054</v>
      </c>
      <c r="E6295" s="287"/>
      <c r="F6295" s="285" t="s">
        <v>6416</v>
      </c>
      <c r="G6295" s="266" t="s">
        <v>121</v>
      </c>
      <c r="H6295" s="266">
        <f>IF(G6295="Traditional Stove",0.1,0.2)</f>
        <v>0.1</v>
      </c>
      <c r="I6295" s="266">
        <f>YEAR(J6295)</f>
        <v>2023</v>
      </c>
      <c r="J6295" s="267">
        <v>44971</v>
      </c>
      <c r="K6295" s="267">
        <f>J6295+1</f>
        <v>44972</v>
      </c>
      <c r="L6295" s="266">
        <f>IF(M6295&lt;=365,1,2)</f>
        <v>1</v>
      </c>
      <c r="M6295" s="266">
        <f>IF(K6295&lt;$C$1,$C$2-$C$1+1,$C$2-K6295+1)</f>
        <v>75</v>
      </c>
      <c r="N6295" s="268">
        <f>M6295/365</f>
        <v>0.20547945205479451</v>
      </c>
      <c r="O6295" s="269">
        <f>'Data and Parameter'!$E$4*'Data and Parameter'!$E$5*('Data and Parameter'!$E$6+'Data and Parameter'!$E$7)*'Data and Parameter'!$E$19*'Data and Parameter'!$E$14*'ER calculations'!N6295</f>
        <v>1.063921047635922</v>
      </c>
    </row>
    <row r="6296" spans="1:15" ht="15">
      <c r="A6296" s="284">
        <v>6292</v>
      </c>
      <c r="B6296" s="287"/>
      <c r="C6296" s="287"/>
      <c r="D6296" s="284" t="s">
        <v>1054</v>
      </c>
      <c r="E6296" s="287"/>
      <c r="F6296" s="285" t="s">
        <v>6417</v>
      </c>
      <c r="G6296" s="266" t="s">
        <v>121</v>
      </c>
      <c r="H6296" s="266">
        <f>IF(G6296="Traditional Stove",0.1,0.2)</f>
        <v>0.1</v>
      </c>
      <c r="I6296" s="266">
        <f>YEAR(J6296)</f>
        <v>2023</v>
      </c>
      <c r="J6296" s="267">
        <v>45015</v>
      </c>
      <c r="K6296" s="267">
        <f>J6296+1</f>
        <v>45016</v>
      </c>
      <c r="L6296" s="266">
        <f>IF(M6296&lt;=365,1,2)</f>
        <v>1</v>
      </c>
      <c r="M6296" s="266">
        <f>IF(K6296&lt;$C$1,$C$2-$C$1+1,$C$2-K6296+1)</f>
        <v>31</v>
      </c>
      <c r="N6296" s="268">
        <f>M6296/365</f>
        <v>8.4931506849315067E-2</v>
      </c>
      <c r="O6296" s="269">
        <f>'Data and Parameter'!$E$4*'Data and Parameter'!$E$5*('Data and Parameter'!$E$6+'Data and Parameter'!$E$7)*'Data and Parameter'!$E$19*'Data and Parameter'!$E$14*'ER calculations'!N6296</f>
        <v>0.43975403302284777</v>
      </c>
    </row>
    <row r="6297" spans="1:15" ht="15">
      <c r="A6297" s="284">
        <v>6293</v>
      </c>
      <c r="B6297" s="287"/>
      <c r="C6297" s="287"/>
      <c r="D6297" s="284" t="s">
        <v>119</v>
      </c>
      <c r="E6297" s="287"/>
      <c r="F6297" s="285" t="s">
        <v>6418</v>
      </c>
      <c r="G6297" s="266" t="s">
        <v>121</v>
      </c>
      <c r="H6297" s="266">
        <f>IF(G6297="Traditional Stove",0.1,0.2)</f>
        <v>0.1</v>
      </c>
      <c r="I6297" s="266">
        <f>YEAR(J6297)</f>
        <v>2023</v>
      </c>
      <c r="J6297" s="267">
        <v>44968</v>
      </c>
      <c r="K6297" s="267">
        <f>J6297+1</f>
        <v>44969</v>
      </c>
      <c r="L6297" s="266">
        <f>IF(M6297&lt;=365,1,2)</f>
        <v>1</v>
      </c>
      <c r="M6297" s="266">
        <f>IF(K6297&lt;$C$1,$C$2-$C$1+1,$C$2-K6297+1)</f>
        <v>78</v>
      </c>
      <c r="N6297" s="268">
        <f>M6297/365</f>
        <v>0.21369863013698631</v>
      </c>
      <c r="O6297" s="269">
        <f>'Data and Parameter'!$E$4*'Data and Parameter'!$E$5*('Data and Parameter'!$E$6+'Data and Parameter'!$E$7)*'Data and Parameter'!$E$19*'Data and Parameter'!$E$14*'ER calculations'!N6297</f>
        <v>1.1064778895413589</v>
      </c>
    </row>
    <row r="6298" spans="1:15" ht="15">
      <c r="A6298" s="284">
        <v>6294</v>
      </c>
      <c r="B6298" s="287"/>
      <c r="C6298" s="287"/>
      <c r="D6298" s="284" t="s">
        <v>119</v>
      </c>
      <c r="E6298" s="287"/>
      <c r="F6298" s="285" t="s">
        <v>6419</v>
      </c>
      <c r="G6298" s="266" t="s">
        <v>121</v>
      </c>
      <c r="H6298" s="266">
        <f>IF(G6298="Traditional Stove",0.1,0.2)</f>
        <v>0.1</v>
      </c>
      <c r="I6298" s="266">
        <f>YEAR(J6298)</f>
        <v>2023</v>
      </c>
      <c r="J6298" s="267">
        <v>44968</v>
      </c>
      <c r="K6298" s="267">
        <f>J6298+1</f>
        <v>44969</v>
      </c>
      <c r="L6298" s="266">
        <f>IF(M6298&lt;=365,1,2)</f>
        <v>1</v>
      </c>
      <c r="M6298" s="266">
        <f>IF(K6298&lt;$C$1,$C$2-$C$1+1,$C$2-K6298+1)</f>
        <v>78</v>
      </c>
      <c r="N6298" s="268">
        <f>M6298/365</f>
        <v>0.21369863013698631</v>
      </c>
      <c r="O6298" s="269">
        <f>'Data and Parameter'!$E$4*'Data and Parameter'!$E$5*('Data and Parameter'!$E$6+'Data and Parameter'!$E$7)*'Data and Parameter'!$E$19*'Data and Parameter'!$E$14*'ER calculations'!N6298</f>
        <v>1.1064778895413589</v>
      </c>
    </row>
    <row r="6299" spans="1:15" ht="15">
      <c r="A6299" s="284">
        <v>6295</v>
      </c>
      <c r="B6299" s="287"/>
      <c r="C6299" s="287"/>
      <c r="D6299" s="284" t="s">
        <v>119</v>
      </c>
      <c r="E6299" s="287"/>
      <c r="F6299" s="285" t="s">
        <v>6420</v>
      </c>
      <c r="G6299" s="266" t="s">
        <v>121</v>
      </c>
      <c r="H6299" s="266">
        <f>IF(G6299="Traditional Stove",0.1,0.2)</f>
        <v>0.1</v>
      </c>
      <c r="I6299" s="266">
        <f>YEAR(J6299)</f>
        <v>2023</v>
      </c>
      <c r="J6299" s="267">
        <v>44968</v>
      </c>
      <c r="K6299" s="267">
        <f>J6299+1</f>
        <v>44969</v>
      </c>
      <c r="L6299" s="266">
        <f>IF(M6299&lt;=365,1,2)</f>
        <v>1</v>
      </c>
      <c r="M6299" s="266">
        <f>IF(K6299&lt;$C$1,$C$2-$C$1+1,$C$2-K6299+1)</f>
        <v>78</v>
      </c>
      <c r="N6299" s="268">
        <f>M6299/365</f>
        <v>0.21369863013698631</v>
      </c>
      <c r="O6299" s="269">
        <f>'Data and Parameter'!$E$4*'Data and Parameter'!$E$5*('Data and Parameter'!$E$6+'Data and Parameter'!$E$7)*'Data and Parameter'!$E$19*'Data and Parameter'!$E$14*'ER calculations'!N6299</f>
        <v>1.1064778895413589</v>
      </c>
    </row>
    <row r="6300" spans="1:15" ht="15">
      <c r="A6300" s="284">
        <v>6296</v>
      </c>
      <c r="B6300" s="287"/>
      <c r="C6300" s="287"/>
      <c r="D6300" s="284" t="s">
        <v>1054</v>
      </c>
      <c r="E6300" s="287"/>
      <c r="F6300" s="285" t="s">
        <v>6421</v>
      </c>
      <c r="G6300" s="266" t="s">
        <v>121</v>
      </c>
      <c r="H6300" s="266">
        <f>IF(G6300="Traditional Stove",0.1,0.2)</f>
        <v>0.1</v>
      </c>
      <c r="I6300" s="266">
        <f>YEAR(J6300)</f>
        <v>2023</v>
      </c>
      <c r="J6300" s="267">
        <v>45008</v>
      </c>
      <c r="K6300" s="267">
        <f>J6300+1</f>
        <v>45009</v>
      </c>
      <c r="L6300" s="266">
        <f>IF(M6300&lt;=365,1,2)</f>
        <v>1</v>
      </c>
      <c r="M6300" s="266">
        <f>IF(K6300&lt;$C$1,$C$2-$C$1+1,$C$2-K6300+1)</f>
        <v>38</v>
      </c>
      <c r="N6300" s="268">
        <f>M6300/365</f>
        <v>0.10410958904109589</v>
      </c>
      <c r="O6300" s="269">
        <f>'Data and Parameter'!$E$4*'Data and Parameter'!$E$5*('Data and Parameter'!$E$6+'Data and Parameter'!$E$7)*'Data and Parameter'!$E$19*'Data and Parameter'!$E$14*'ER calculations'!N6300</f>
        <v>0.53905333080220053</v>
      </c>
    </row>
    <row r="6301" spans="1:15" ht="15">
      <c r="A6301" s="284">
        <v>6297</v>
      </c>
      <c r="B6301" s="287"/>
      <c r="C6301" s="287"/>
      <c r="D6301" s="284" t="s">
        <v>119</v>
      </c>
      <c r="E6301" s="287"/>
      <c r="F6301" s="285" t="s">
        <v>6422</v>
      </c>
      <c r="G6301" s="266" t="s">
        <v>121</v>
      </c>
      <c r="H6301" s="266">
        <f>IF(G6301="Traditional Stove",0.1,0.2)</f>
        <v>0.1</v>
      </c>
      <c r="I6301" s="266">
        <f>YEAR(J6301)</f>
        <v>2023</v>
      </c>
      <c r="J6301" s="267">
        <v>44968</v>
      </c>
      <c r="K6301" s="267">
        <f>J6301+1</f>
        <v>44969</v>
      </c>
      <c r="L6301" s="266">
        <f>IF(M6301&lt;=365,1,2)</f>
        <v>1</v>
      </c>
      <c r="M6301" s="266">
        <f>IF(K6301&lt;$C$1,$C$2-$C$1+1,$C$2-K6301+1)</f>
        <v>78</v>
      </c>
      <c r="N6301" s="268">
        <f>M6301/365</f>
        <v>0.21369863013698631</v>
      </c>
      <c r="O6301" s="269">
        <f>'Data and Parameter'!$E$4*'Data and Parameter'!$E$5*('Data and Parameter'!$E$6+'Data and Parameter'!$E$7)*'Data and Parameter'!$E$19*'Data and Parameter'!$E$14*'ER calculations'!N6301</f>
        <v>1.1064778895413589</v>
      </c>
    </row>
    <row r="6302" spans="1:15" ht="15">
      <c r="A6302" s="284">
        <v>6298</v>
      </c>
      <c r="B6302" s="287"/>
      <c r="C6302" s="287"/>
      <c r="D6302" s="284" t="s">
        <v>119</v>
      </c>
      <c r="E6302" s="287"/>
      <c r="F6302" s="285" t="s">
        <v>6423</v>
      </c>
      <c r="G6302" s="266" t="s">
        <v>121</v>
      </c>
      <c r="H6302" s="266">
        <f>IF(G6302="Traditional Stove",0.1,0.2)</f>
        <v>0.1</v>
      </c>
      <c r="I6302" s="266">
        <f>YEAR(J6302)</f>
        <v>2023</v>
      </c>
      <c r="J6302" s="267">
        <v>44980</v>
      </c>
      <c r="K6302" s="267">
        <f>J6302+1</f>
        <v>44981</v>
      </c>
      <c r="L6302" s="266">
        <f>IF(M6302&lt;=365,1,2)</f>
        <v>1</v>
      </c>
      <c r="M6302" s="266">
        <f>IF(K6302&lt;$C$1,$C$2-$C$1+1,$C$2-K6302+1)</f>
        <v>66</v>
      </c>
      <c r="N6302" s="268">
        <f>M6302/365</f>
        <v>0.18082191780821918</v>
      </c>
      <c r="O6302" s="269">
        <f>'Data and Parameter'!$E$4*'Data and Parameter'!$E$5*('Data and Parameter'!$E$6+'Data and Parameter'!$E$7)*'Data and Parameter'!$E$19*'Data and Parameter'!$E$14*'ER calculations'!N6302</f>
        <v>0.93625052191961144</v>
      </c>
    </row>
    <row r="6303" spans="1:15" ht="15">
      <c r="A6303" s="284">
        <v>6299</v>
      </c>
      <c r="B6303" s="287"/>
      <c r="C6303" s="287"/>
      <c r="D6303" s="284" t="s">
        <v>1054</v>
      </c>
      <c r="E6303" s="287"/>
      <c r="F6303" s="285" t="s">
        <v>6424</v>
      </c>
      <c r="G6303" s="266" t="s">
        <v>121</v>
      </c>
      <c r="H6303" s="266">
        <f>IF(G6303="Traditional Stove",0.1,0.2)</f>
        <v>0.1</v>
      </c>
      <c r="I6303" s="266">
        <f>YEAR(J6303)</f>
        <v>2023</v>
      </c>
      <c r="J6303" s="267">
        <v>44968</v>
      </c>
      <c r="K6303" s="267">
        <f>J6303+1</f>
        <v>44969</v>
      </c>
      <c r="L6303" s="266">
        <f>IF(M6303&lt;=365,1,2)</f>
        <v>1</v>
      </c>
      <c r="M6303" s="266">
        <f>IF(K6303&lt;$C$1,$C$2-$C$1+1,$C$2-K6303+1)</f>
        <v>78</v>
      </c>
      <c r="N6303" s="268">
        <f>M6303/365</f>
        <v>0.21369863013698631</v>
      </c>
      <c r="O6303" s="269">
        <f>'Data and Parameter'!$E$4*'Data and Parameter'!$E$5*('Data and Parameter'!$E$6+'Data and Parameter'!$E$7)*'Data and Parameter'!$E$19*'Data and Parameter'!$E$14*'ER calculations'!N6303</f>
        <v>1.1064778895413589</v>
      </c>
    </row>
    <row r="6304" spans="1:15" ht="15">
      <c r="A6304" s="284">
        <v>6300</v>
      </c>
      <c r="B6304" s="287"/>
      <c r="C6304" s="287"/>
      <c r="D6304" s="284" t="s">
        <v>119</v>
      </c>
      <c r="E6304" s="287"/>
      <c r="F6304" s="285" t="s">
        <v>6425</v>
      </c>
      <c r="G6304" s="266" t="s">
        <v>121</v>
      </c>
      <c r="H6304" s="266">
        <f>IF(G6304="Traditional Stove",0.1,0.2)</f>
        <v>0.1</v>
      </c>
      <c r="I6304" s="266">
        <f>YEAR(J6304)</f>
        <v>2023</v>
      </c>
      <c r="J6304" s="267">
        <v>44980</v>
      </c>
      <c r="K6304" s="267">
        <f>J6304+1</f>
        <v>44981</v>
      </c>
      <c r="L6304" s="266">
        <f>IF(M6304&lt;=365,1,2)</f>
        <v>1</v>
      </c>
      <c r="M6304" s="266">
        <f>IF(K6304&lt;$C$1,$C$2-$C$1+1,$C$2-K6304+1)</f>
        <v>66</v>
      </c>
      <c r="N6304" s="268">
        <f>M6304/365</f>
        <v>0.18082191780821918</v>
      </c>
      <c r="O6304" s="269">
        <f>'Data and Parameter'!$E$4*'Data and Parameter'!$E$5*('Data and Parameter'!$E$6+'Data and Parameter'!$E$7)*'Data and Parameter'!$E$19*'Data and Parameter'!$E$14*'ER calculations'!N6304</f>
        <v>0.93625052191961144</v>
      </c>
    </row>
    <row r="6305" spans="1:15" ht="15">
      <c r="A6305" s="284">
        <v>6301</v>
      </c>
      <c r="B6305" s="287"/>
      <c r="C6305" s="287"/>
      <c r="D6305" s="284" t="s">
        <v>1054</v>
      </c>
      <c r="E6305" s="287"/>
      <c r="F6305" s="285" t="s">
        <v>6426</v>
      </c>
      <c r="G6305" s="266" t="s">
        <v>121</v>
      </c>
      <c r="H6305" s="266">
        <f>IF(G6305="Traditional Stove",0.1,0.2)</f>
        <v>0.1</v>
      </c>
      <c r="I6305" s="266">
        <f>YEAR(J6305)</f>
        <v>2023</v>
      </c>
      <c r="J6305" s="267">
        <v>45008</v>
      </c>
      <c r="K6305" s="267">
        <f>J6305+1</f>
        <v>45009</v>
      </c>
      <c r="L6305" s="266">
        <f>IF(M6305&lt;=365,1,2)</f>
        <v>1</v>
      </c>
      <c r="M6305" s="266">
        <f>IF(K6305&lt;$C$1,$C$2-$C$1+1,$C$2-K6305+1)</f>
        <v>38</v>
      </c>
      <c r="N6305" s="268">
        <f>M6305/365</f>
        <v>0.10410958904109589</v>
      </c>
      <c r="O6305" s="269">
        <f>'Data and Parameter'!$E$4*'Data and Parameter'!$E$5*('Data and Parameter'!$E$6+'Data and Parameter'!$E$7)*'Data and Parameter'!$E$19*'Data and Parameter'!$E$14*'ER calculations'!N6305</f>
        <v>0.53905333080220053</v>
      </c>
    </row>
    <row r="6306" spans="1:15" ht="15">
      <c r="A6306" s="284">
        <v>6302</v>
      </c>
      <c r="B6306" s="287"/>
      <c r="C6306" s="287"/>
      <c r="D6306" s="284" t="s">
        <v>3178</v>
      </c>
      <c r="E6306" s="287"/>
      <c r="F6306" s="285" t="s">
        <v>6427</v>
      </c>
      <c r="G6306" s="266" t="s">
        <v>121</v>
      </c>
      <c r="H6306" s="266">
        <f>IF(G6306="Traditional Stove",0.1,0.2)</f>
        <v>0.1</v>
      </c>
      <c r="I6306" s="266">
        <f>YEAR(J6306)</f>
        <v>2023</v>
      </c>
      <c r="J6306" s="267">
        <v>44997</v>
      </c>
      <c r="K6306" s="267">
        <f>J6306+1</f>
        <v>44998</v>
      </c>
      <c r="L6306" s="266">
        <f>IF(M6306&lt;=365,1,2)</f>
        <v>1</v>
      </c>
      <c r="M6306" s="266">
        <f>IF(K6306&lt;$C$1,$C$2-$C$1+1,$C$2-K6306+1)</f>
        <v>49</v>
      </c>
      <c r="N6306" s="268">
        <f>M6306/365</f>
        <v>0.13424657534246576</v>
      </c>
      <c r="O6306" s="269">
        <f>'Data and Parameter'!$E$4*'Data and Parameter'!$E$5*('Data and Parameter'!$E$6+'Data and Parameter'!$E$7)*'Data and Parameter'!$E$19*'Data and Parameter'!$E$14*'ER calculations'!N6306</f>
        <v>0.69509508445546908</v>
      </c>
    </row>
    <row r="6307" spans="1:15" ht="15">
      <c r="A6307" s="284">
        <v>6303</v>
      </c>
      <c r="B6307" s="287"/>
      <c r="C6307" s="287"/>
      <c r="D6307" s="284" t="s">
        <v>3178</v>
      </c>
      <c r="E6307" s="287"/>
      <c r="F6307" s="285" t="s">
        <v>6428</v>
      </c>
      <c r="G6307" s="266" t="s">
        <v>121</v>
      </c>
      <c r="H6307" s="266">
        <f>IF(G6307="Traditional Stove",0.1,0.2)</f>
        <v>0.1</v>
      </c>
      <c r="I6307" s="266">
        <f>YEAR(J6307)</f>
        <v>2023</v>
      </c>
      <c r="J6307" s="267">
        <v>44997</v>
      </c>
      <c r="K6307" s="267">
        <f>J6307+1</f>
        <v>44998</v>
      </c>
      <c r="L6307" s="266">
        <f>IF(M6307&lt;=365,1,2)</f>
        <v>1</v>
      </c>
      <c r="M6307" s="266">
        <f>IF(K6307&lt;$C$1,$C$2-$C$1+1,$C$2-K6307+1)</f>
        <v>49</v>
      </c>
      <c r="N6307" s="268">
        <f>M6307/365</f>
        <v>0.13424657534246576</v>
      </c>
      <c r="O6307" s="269">
        <f>'Data and Parameter'!$E$4*'Data and Parameter'!$E$5*('Data and Parameter'!$E$6+'Data and Parameter'!$E$7)*'Data and Parameter'!$E$19*'Data and Parameter'!$E$14*'ER calculations'!N6307</f>
        <v>0.69509508445546908</v>
      </c>
    </row>
    <row r="6308" spans="1:15" ht="15">
      <c r="A6308" s="284">
        <v>6304</v>
      </c>
      <c r="B6308" s="287"/>
      <c r="C6308" s="287"/>
      <c r="D6308" s="284" t="s">
        <v>119</v>
      </c>
      <c r="E6308" s="287"/>
      <c r="F6308" s="285" t="s">
        <v>6429</v>
      </c>
      <c r="G6308" s="266" t="s">
        <v>121</v>
      </c>
      <c r="H6308" s="266">
        <f>IF(G6308="Traditional Stove",0.1,0.2)</f>
        <v>0.1</v>
      </c>
      <c r="I6308" s="266">
        <f>YEAR(J6308)</f>
        <v>2023</v>
      </c>
      <c r="J6308" s="267">
        <v>44980</v>
      </c>
      <c r="K6308" s="267">
        <f>J6308+1</f>
        <v>44981</v>
      </c>
      <c r="L6308" s="266">
        <f>IF(M6308&lt;=365,1,2)</f>
        <v>1</v>
      </c>
      <c r="M6308" s="266">
        <f>IF(K6308&lt;$C$1,$C$2-$C$1+1,$C$2-K6308+1)</f>
        <v>66</v>
      </c>
      <c r="N6308" s="268">
        <f>M6308/365</f>
        <v>0.18082191780821918</v>
      </c>
      <c r="O6308" s="269">
        <f>'Data and Parameter'!$E$4*'Data and Parameter'!$E$5*('Data and Parameter'!$E$6+'Data and Parameter'!$E$7)*'Data and Parameter'!$E$19*'Data and Parameter'!$E$14*'ER calculations'!N6308</f>
        <v>0.93625052191961144</v>
      </c>
    </row>
    <row r="6309" spans="1:15" ht="15">
      <c r="A6309" s="284">
        <v>6305</v>
      </c>
      <c r="B6309" s="287"/>
      <c r="C6309" s="287"/>
      <c r="D6309" s="284" t="s">
        <v>3178</v>
      </c>
      <c r="E6309" s="287"/>
      <c r="F6309" s="285" t="s">
        <v>6430</v>
      </c>
      <c r="G6309" s="266" t="s">
        <v>121</v>
      </c>
      <c r="H6309" s="266">
        <f>IF(G6309="Traditional Stove",0.1,0.2)</f>
        <v>0.1</v>
      </c>
      <c r="I6309" s="266">
        <f>YEAR(J6309)</f>
        <v>2023</v>
      </c>
      <c r="J6309" s="267">
        <v>44999</v>
      </c>
      <c r="K6309" s="267">
        <f>J6309+1</f>
        <v>45000</v>
      </c>
      <c r="L6309" s="266">
        <f>IF(M6309&lt;=365,1,2)</f>
        <v>1</v>
      </c>
      <c r="M6309" s="266">
        <f>IF(K6309&lt;$C$1,$C$2-$C$1+1,$C$2-K6309+1)</f>
        <v>47</v>
      </c>
      <c r="N6309" s="268">
        <f>M6309/365</f>
        <v>0.12876712328767123</v>
      </c>
      <c r="O6309" s="269">
        <f>'Data and Parameter'!$E$4*'Data and Parameter'!$E$5*('Data and Parameter'!$E$6+'Data and Parameter'!$E$7)*'Data and Parameter'!$E$19*'Data and Parameter'!$E$14*'ER calculations'!N6309</f>
        <v>0.66672385651851118</v>
      </c>
    </row>
    <row r="6310" spans="1:15" ht="15">
      <c r="A6310" s="284">
        <v>6306</v>
      </c>
      <c r="B6310" s="287"/>
      <c r="C6310" s="287"/>
      <c r="D6310" s="284" t="s">
        <v>119</v>
      </c>
      <c r="E6310" s="287"/>
      <c r="F6310" s="285" t="s">
        <v>6431</v>
      </c>
      <c r="G6310" s="266" t="s">
        <v>121</v>
      </c>
      <c r="H6310" s="266">
        <f>IF(G6310="Traditional Stove",0.1,0.2)</f>
        <v>0.1</v>
      </c>
      <c r="I6310" s="266">
        <f>YEAR(J6310)</f>
        <v>2023</v>
      </c>
      <c r="J6310" s="267">
        <v>44968</v>
      </c>
      <c r="K6310" s="267">
        <f>J6310+1</f>
        <v>44969</v>
      </c>
      <c r="L6310" s="266">
        <f>IF(M6310&lt;=365,1,2)</f>
        <v>1</v>
      </c>
      <c r="M6310" s="266">
        <f>IF(K6310&lt;$C$1,$C$2-$C$1+1,$C$2-K6310+1)</f>
        <v>78</v>
      </c>
      <c r="N6310" s="268">
        <f>M6310/365</f>
        <v>0.21369863013698631</v>
      </c>
      <c r="O6310" s="269">
        <f>'Data and Parameter'!$E$4*'Data and Parameter'!$E$5*('Data and Parameter'!$E$6+'Data and Parameter'!$E$7)*'Data and Parameter'!$E$19*'Data and Parameter'!$E$14*'ER calculations'!N6310</f>
        <v>1.1064778895413589</v>
      </c>
    </row>
    <row r="6311" spans="1:15" ht="15">
      <c r="A6311" s="284">
        <v>6307</v>
      </c>
      <c r="B6311" s="287"/>
      <c r="C6311" s="287"/>
      <c r="D6311" s="284" t="s">
        <v>119</v>
      </c>
      <c r="E6311" s="287"/>
      <c r="F6311" s="285" t="s">
        <v>6432</v>
      </c>
      <c r="G6311" s="266" t="s">
        <v>121</v>
      </c>
      <c r="H6311" s="266">
        <f>IF(G6311="Traditional Stove",0.1,0.2)</f>
        <v>0.1</v>
      </c>
      <c r="I6311" s="266">
        <f>YEAR(J6311)</f>
        <v>2023</v>
      </c>
      <c r="J6311" s="267">
        <v>44980</v>
      </c>
      <c r="K6311" s="267">
        <f>J6311+1</f>
        <v>44981</v>
      </c>
      <c r="L6311" s="266">
        <f>IF(M6311&lt;=365,1,2)</f>
        <v>1</v>
      </c>
      <c r="M6311" s="266">
        <f>IF(K6311&lt;$C$1,$C$2-$C$1+1,$C$2-K6311+1)</f>
        <v>66</v>
      </c>
      <c r="N6311" s="268">
        <f>M6311/365</f>
        <v>0.18082191780821918</v>
      </c>
      <c r="O6311" s="269">
        <f>'Data and Parameter'!$E$4*'Data and Parameter'!$E$5*('Data and Parameter'!$E$6+'Data and Parameter'!$E$7)*'Data and Parameter'!$E$19*'Data and Parameter'!$E$14*'ER calculations'!N6311</f>
        <v>0.93625052191961144</v>
      </c>
    </row>
    <row r="6312" spans="1:15" ht="15">
      <c r="A6312" s="284">
        <v>6308</v>
      </c>
      <c r="B6312" s="287"/>
      <c r="C6312" s="287"/>
      <c r="D6312" s="284" t="s">
        <v>1054</v>
      </c>
      <c r="E6312" s="287"/>
      <c r="F6312" s="285" t="s">
        <v>6433</v>
      </c>
      <c r="G6312" s="266" t="s">
        <v>121</v>
      </c>
      <c r="H6312" s="266">
        <f>IF(G6312="Traditional Stove",0.1,0.2)</f>
        <v>0.1</v>
      </c>
      <c r="I6312" s="266">
        <f>YEAR(J6312)</f>
        <v>2023</v>
      </c>
      <c r="J6312" s="267">
        <v>45008</v>
      </c>
      <c r="K6312" s="267">
        <f>J6312+1</f>
        <v>45009</v>
      </c>
      <c r="L6312" s="266">
        <f>IF(M6312&lt;=365,1,2)</f>
        <v>1</v>
      </c>
      <c r="M6312" s="266">
        <f>IF(K6312&lt;$C$1,$C$2-$C$1+1,$C$2-K6312+1)</f>
        <v>38</v>
      </c>
      <c r="N6312" s="268">
        <f>M6312/365</f>
        <v>0.10410958904109589</v>
      </c>
      <c r="O6312" s="269">
        <f>'Data and Parameter'!$E$4*'Data and Parameter'!$E$5*('Data and Parameter'!$E$6+'Data and Parameter'!$E$7)*'Data and Parameter'!$E$19*'Data and Parameter'!$E$14*'ER calculations'!N6312</f>
        <v>0.53905333080220053</v>
      </c>
    </row>
    <row r="6313" spans="1:15" ht="15">
      <c r="A6313" s="284">
        <v>6309</v>
      </c>
      <c r="B6313" s="287"/>
      <c r="C6313" s="287"/>
      <c r="D6313" s="284" t="s">
        <v>3178</v>
      </c>
      <c r="E6313" s="287"/>
      <c r="F6313" s="285" t="s">
        <v>6434</v>
      </c>
      <c r="G6313" s="266" t="s">
        <v>121</v>
      </c>
      <c r="H6313" s="266">
        <f>IF(G6313="Traditional Stove",0.1,0.2)</f>
        <v>0.1</v>
      </c>
      <c r="I6313" s="266">
        <f>YEAR(J6313)</f>
        <v>2023</v>
      </c>
      <c r="J6313" s="267">
        <v>44999</v>
      </c>
      <c r="K6313" s="267">
        <f>J6313+1</f>
        <v>45000</v>
      </c>
      <c r="L6313" s="266">
        <f>IF(M6313&lt;=365,1,2)</f>
        <v>1</v>
      </c>
      <c r="M6313" s="266">
        <f>IF(K6313&lt;$C$1,$C$2-$C$1+1,$C$2-K6313+1)</f>
        <v>47</v>
      </c>
      <c r="N6313" s="268">
        <f>M6313/365</f>
        <v>0.12876712328767123</v>
      </c>
      <c r="O6313" s="269">
        <f>'Data and Parameter'!$E$4*'Data and Parameter'!$E$5*('Data and Parameter'!$E$6+'Data and Parameter'!$E$7)*'Data and Parameter'!$E$19*'Data and Parameter'!$E$14*'ER calculations'!N6313</f>
        <v>0.66672385651851118</v>
      </c>
    </row>
    <row r="6314" spans="1:15" ht="15">
      <c r="A6314" s="284">
        <v>6310</v>
      </c>
      <c r="B6314" s="287"/>
      <c r="C6314" s="287"/>
      <c r="D6314" s="284" t="s">
        <v>1054</v>
      </c>
      <c r="E6314" s="287"/>
      <c r="F6314" s="285" t="s">
        <v>6435</v>
      </c>
      <c r="G6314" s="266" t="s">
        <v>121</v>
      </c>
      <c r="H6314" s="266">
        <f>IF(G6314="Traditional Stove",0.1,0.2)</f>
        <v>0.1</v>
      </c>
      <c r="I6314" s="266">
        <f>YEAR(J6314)</f>
        <v>2023</v>
      </c>
      <c r="J6314" s="267">
        <v>44973</v>
      </c>
      <c r="K6314" s="267">
        <f>J6314+1</f>
        <v>44974</v>
      </c>
      <c r="L6314" s="266">
        <f>IF(M6314&lt;=365,1,2)</f>
        <v>1</v>
      </c>
      <c r="M6314" s="266">
        <f>IF(K6314&lt;$C$1,$C$2-$C$1+1,$C$2-K6314+1)</f>
        <v>73</v>
      </c>
      <c r="N6314" s="268">
        <f>M6314/365</f>
        <v>0.2</v>
      </c>
      <c r="O6314" s="269">
        <f>'Data and Parameter'!$E$4*'Data and Parameter'!$E$5*('Data and Parameter'!$E$6+'Data and Parameter'!$E$7)*'Data and Parameter'!$E$19*'Data and Parameter'!$E$14*'ER calculations'!N6314</f>
        <v>1.0355498196989641</v>
      </c>
    </row>
    <row r="6315" spans="1:15" ht="15">
      <c r="A6315" s="284">
        <v>6311</v>
      </c>
      <c r="B6315" s="287"/>
      <c r="C6315" s="287"/>
      <c r="D6315" s="284" t="s">
        <v>119</v>
      </c>
      <c r="E6315" s="287"/>
      <c r="F6315" s="285" t="s">
        <v>6436</v>
      </c>
      <c r="G6315" s="266" t="s">
        <v>121</v>
      </c>
      <c r="H6315" s="266">
        <f>IF(G6315="Traditional Stove",0.1,0.2)</f>
        <v>0.1</v>
      </c>
      <c r="I6315" s="266">
        <f>YEAR(J6315)</f>
        <v>2023</v>
      </c>
      <c r="J6315" s="267">
        <v>44980</v>
      </c>
      <c r="K6315" s="267">
        <f>J6315+1</f>
        <v>44981</v>
      </c>
      <c r="L6315" s="266">
        <f>IF(M6315&lt;=365,1,2)</f>
        <v>1</v>
      </c>
      <c r="M6315" s="266">
        <f>IF(K6315&lt;$C$1,$C$2-$C$1+1,$C$2-K6315+1)</f>
        <v>66</v>
      </c>
      <c r="N6315" s="268">
        <f>M6315/365</f>
        <v>0.18082191780821918</v>
      </c>
      <c r="O6315" s="269">
        <f>'Data and Parameter'!$E$4*'Data and Parameter'!$E$5*('Data and Parameter'!$E$6+'Data and Parameter'!$E$7)*'Data and Parameter'!$E$19*'Data and Parameter'!$E$14*'ER calculations'!N6315</f>
        <v>0.93625052191961144</v>
      </c>
    </row>
    <row r="6316" spans="1:15" ht="15">
      <c r="A6316" s="284">
        <v>6312</v>
      </c>
      <c r="B6316" s="287"/>
      <c r="C6316" s="287"/>
      <c r="D6316" s="284" t="s">
        <v>1054</v>
      </c>
      <c r="E6316" s="287"/>
      <c r="F6316" s="285" t="s">
        <v>6437</v>
      </c>
      <c r="G6316" s="266" t="s">
        <v>121</v>
      </c>
      <c r="H6316" s="266">
        <f>IF(G6316="Traditional Stove",0.1,0.2)</f>
        <v>0.1</v>
      </c>
      <c r="I6316" s="266">
        <f>YEAR(J6316)</f>
        <v>2023</v>
      </c>
      <c r="J6316" s="267">
        <v>44973</v>
      </c>
      <c r="K6316" s="267">
        <f>J6316+1</f>
        <v>44974</v>
      </c>
      <c r="L6316" s="266">
        <f>IF(M6316&lt;=365,1,2)</f>
        <v>1</v>
      </c>
      <c r="M6316" s="266">
        <f>IF(K6316&lt;$C$1,$C$2-$C$1+1,$C$2-K6316+1)</f>
        <v>73</v>
      </c>
      <c r="N6316" s="268">
        <f>M6316/365</f>
        <v>0.2</v>
      </c>
      <c r="O6316" s="269">
        <f>'Data and Parameter'!$E$4*'Data and Parameter'!$E$5*('Data and Parameter'!$E$6+'Data and Parameter'!$E$7)*'Data and Parameter'!$E$19*'Data and Parameter'!$E$14*'ER calculations'!N6316</f>
        <v>1.0355498196989641</v>
      </c>
    </row>
    <row r="6317" spans="1:15" ht="15">
      <c r="A6317" s="284">
        <v>6313</v>
      </c>
      <c r="B6317" s="287"/>
      <c r="C6317" s="287"/>
      <c r="D6317" s="284" t="s">
        <v>3178</v>
      </c>
      <c r="E6317" s="287"/>
      <c r="F6317" s="285" t="s">
        <v>6438</v>
      </c>
      <c r="G6317" s="266" t="s">
        <v>121</v>
      </c>
      <c r="H6317" s="266">
        <f>IF(G6317="Traditional Stove",0.1,0.2)</f>
        <v>0.1</v>
      </c>
      <c r="I6317" s="266">
        <f>YEAR(J6317)</f>
        <v>2023</v>
      </c>
      <c r="J6317" s="267">
        <v>44999</v>
      </c>
      <c r="K6317" s="267">
        <f>J6317+1</f>
        <v>45000</v>
      </c>
      <c r="L6317" s="266">
        <f>IF(M6317&lt;=365,1,2)</f>
        <v>1</v>
      </c>
      <c r="M6317" s="266">
        <f>IF(K6317&lt;$C$1,$C$2-$C$1+1,$C$2-K6317+1)</f>
        <v>47</v>
      </c>
      <c r="N6317" s="268">
        <f>M6317/365</f>
        <v>0.12876712328767123</v>
      </c>
      <c r="O6317" s="269">
        <f>'Data and Parameter'!$E$4*'Data and Parameter'!$E$5*('Data and Parameter'!$E$6+'Data and Parameter'!$E$7)*'Data and Parameter'!$E$19*'Data and Parameter'!$E$14*'ER calculations'!N6317</f>
        <v>0.66672385651851118</v>
      </c>
    </row>
    <row r="6318" spans="1:15" ht="15">
      <c r="A6318" s="284">
        <v>6314</v>
      </c>
      <c r="B6318" s="287"/>
      <c r="C6318" s="287"/>
      <c r="D6318" s="284" t="s">
        <v>1054</v>
      </c>
      <c r="E6318" s="287"/>
      <c r="F6318" s="285" t="s">
        <v>6439</v>
      </c>
      <c r="G6318" s="266" t="s">
        <v>121</v>
      </c>
      <c r="H6318" s="266">
        <f>IF(G6318="Traditional Stove",0.1,0.2)</f>
        <v>0.1</v>
      </c>
      <c r="I6318" s="266">
        <f>YEAR(J6318)</f>
        <v>2023</v>
      </c>
      <c r="J6318" s="267">
        <v>45009</v>
      </c>
      <c r="K6318" s="267">
        <f>J6318+1</f>
        <v>45010</v>
      </c>
      <c r="L6318" s="266">
        <f>IF(M6318&lt;=365,1,2)</f>
        <v>1</v>
      </c>
      <c r="M6318" s="266">
        <f>IF(K6318&lt;$C$1,$C$2-$C$1+1,$C$2-K6318+1)</f>
        <v>37</v>
      </c>
      <c r="N6318" s="268">
        <f>M6318/365</f>
        <v>0.10136986301369863</v>
      </c>
      <c r="O6318" s="269">
        <f>'Data and Parameter'!$E$4*'Data and Parameter'!$E$5*('Data and Parameter'!$E$6+'Data and Parameter'!$E$7)*'Data and Parameter'!$E$19*'Data and Parameter'!$E$14*'ER calculations'!N6318</f>
        <v>0.52486771683372158</v>
      </c>
    </row>
    <row r="6319" spans="1:15" ht="15">
      <c r="A6319" s="284">
        <v>6315</v>
      </c>
      <c r="B6319" s="287"/>
      <c r="C6319" s="287"/>
      <c r="D6319" s="284" t="s">
        <v>1054</v>
      </c>
      <c r="E6319" s="287"/>
      <c r="F6319" s="285" t="s">
        <v>6440</v>
      </c>
      <c r="G6319" s="266" t="s">
        <v>121</v>
      </c>
      <c r="H6319" s="266">
        <f>IF(G6319="Traditional Stove",0.1,0.2)</f>
        <v>0.1</v>
      </c>
      <c r="I6319" s="266">
        <f>YEAR(J6319)</f>
        <v>2023</v>
      </c>
      <c r="J6319" s="267">
        <v>44973</v>
      </c>
      <c r="K6319" s="267">
        <f>J6319+1</f>
        <v>44974</v>
      </c>
      <c r="L6319" s="266">
        <f>IF(M6319&lt;=365,1,2)</f>
        <v>1</v>
      </c>
      <c r="M6319" s="266">
        <f>IF(K6319&lt;$C$1,$C$2-$C$1+1,$C$2-K6319+1)</f>
        <v>73</v>
      </c>
      <c r="N6319" s="268">
        <f>M6319/365</f>
        <v>0.2</v>
      </c>
      <c r="O6319" s="269">
        <f>'Data and Parameter'!$E$4*'Data and Parameter'!$E$5*('Data and Parameter'!$E$6+'Data and Parameter'!$E$7)*'Data and Parameter'!$E$19*'Data and Parameter'!$E$14*'ER calculations'!N6319</f>
        <v>1.0355498196989641</v>
      </c>
    </row>
    <row r="6320" spans="1:15" ht="15">
      <c r="A6320" s="284">
        <v>6316</v>
      </c>
      <c r="B6320" s="287"/>
      <c r="C6320" s="287"/>
      <c r="D6320" s="284" t="s">
        <v>3178</v>
      </c>
      <c r="E6320" s="287"/>
      <c r="F6320" s="285" t="s">
        <v>6441</v>
      </c>
      <c r="G6320" s="266" t="s">
        <v>121</v>
      </c>
      <c r="H6320" s="266">
        <f>IF(G6320="Traditional Stove",0.1,0.2)</f>
        <v>0.1</v>
      </c>
      <c r="I6320" s="266">
        <f>YEAR(J6320)</f>
        <v>2023</v>
      </c>
      <c r="J6320" s="267">
        <v>45000</v>
      </c>
      <c r="K6320" s="267">
        <f>J6320+1</f>
        <v>45001</v>
      </c>
      <c r="L6320" s="266">
        <f>IF(M6320&lt;=365,1,2)</f>
        <v>1</v>
      </c>
      <c r="M6320" s="266">
        <f>IF(K6320&lt;$C$1,$C$2-$C$1+1,$C$2-K6320+1)</f>
        <v>46</v>
      </c>
      <c r="N6320" s="268">
        <f>M6320/365</f>
        <v>0.12602739726027398</v>
      </c>
      <c r="O6320" s="269">
        <f>'Data and Parameter'!$E$4*'Data and Parameter'!$E$5*('Data and Parameter'!$E$6+'Data and Parameter'!$E$7)*'Data and Parameter'!$E$19*'Data and Parameter'!$E$14*'ER calculations'!N6320</f>
        <v>0.65253824255003223</v>
      </c>
    </row>
    <row r="6321" spans="1:15" ht="15">
      <c r="A6321" s="284">
        <v>6317</v>
      </c>
      <c r="B6321" s="287"/>
      <c r="C6321" s="287"/>
      <c r="D6321" s="284" t="s">
        <v>119</v>
      </c>
      <c r="E6321" s="287"/>
      <c r="F6321" s="285" t="s">
        <v>6442</v>
      </c>
      <c r="G6321" s="266" t="s">
        <v>121</v>
      </c>
      <c r="H6321" s="266">
        <f>IF(G6321="Traditional Stove",0.1,0.2)</f>
        <v>0.1</v>
      </c>
      <c r="I6321" s="266">
        <f>YEAR(J6321)</f>
        <v>2023</v>
      </c>
      <c r="J6321" s="267">
        <v>44968</v>
      </c>
      <c r="K6321" s="267">
        <f>J6321+1</f>
        <v>44969</v>
      </c>
      <c r="L6321" s="266">
        <f>IF(M6321&lt;=365,1,2)</f>
        <v>1</v>
      </c>
      <c r="M6321" s="266">
        <f>IF(K6321&lt;$C$1,$C$2-$C$1+1,$C$2-K6321+1)</f>
        <v>78</v>
      </c>
      <c r="N6321" s="268">
        <f>M6321/365</f>
        <v>0.21369863013698631</v>
      </c>
      <c r="O6321" s="269">
        <f>'Data and Parameter'!$E$4*'Data and Parameter'!$E$5*('Data and Parameter'!$E$6+'Data and Parameter'!$E$7)*'Data and Parameter'!$E$19*'Data and Parameter'!$E$14*'ER calculations'!N6321</f>
        <v>1.1064778895413589</v>
      </c>
    </row>
    <row r="6322" spans="1:15" ht="15">
      <c r="A6322" s="284">
        <v>6318</v>
      </c>
      <c r="B6322" s="287"/>
      <c r="C6322" s="287"/>
      <c r="D6322" s="284" t="s">
        <v>3178</v>
      </c>
      <c r="E6322" s="287"/>
      <c r="F6322" s="285" t="s">
        <v>6443</v>
      </c>
      <c r="G6322" s="266" t="s">
        <v>121</v>
      </c>
      <c r="H6322" s="266">
        <f>IF(G6322="Traditional Stove",0.1,0.2)</f>
        <v>0.1</v>
      </c>
      <c r="I6322" s="266">
        <f>YEAR(J6322)</f>
        <v>2023</v>
      </c>
      <c r="J6322" s="267">
        <v>45000</v>
      </c>
      <c r="K6322" s="267">
        <f>J6322+1</f>
        <v>45001</v>
      </c>
      <c r="L6322" s="266">
        <f>IF(M6322&lt;=365,1,2)</f>
        <v>1</v>
      </c>
      <c r="M6322" s="266">
        <f>IF(K6322&lt;$C$1,$C$2-$C$1+1,$C$2-K6322+1)</f>
        <v>46</v>
      </c>
      <c r="N6322" s="268">
        <f>M6322/365</f>
        <v>0.12602739726027398</v>
      </c>
      <c r="O6322" s="269">
        <f>'Data and Parameter'!$E$4*'Data and Parameter'!$E$5*('Data and Parameter'!$E$6+'Data and Parameter'!$E$7)*'Data and Parameter'!$E$19*'Data and Parameter'!$E$14*'ER calculations'!N6322</f>
        <v>0.65253824255003223</v>
      </c>
    </row>
    <row r="6323" spans="1:15" ht="15">
      <c r="A6323" s="284">
        <v>6319</v>
      </c>
      <c r="B6323" s="287"/>
      <c r="C6323" s="287"/>
      <c r="D6323" s="284" t="s">
        <v>1054</v>
      </c>
      <c r="E6323" s="287"/>
      <c r="F6323" s="285" t="s">
        <v>6444</v>
      </c>
      <c r="G6323" s="266" t="s">
        <v>121</v>
      </c>
      <c r="H6323" s="266">
        <f>IF(G6323="Traditional Stove",0.1,0.2)</f>
        <v>0.1</v>
      </c>
      <c r="I6323" s="266">
        <f>YEAR(J6323)</f>
        <v>2023</v>
      </c>
      <c r="J6323" s="267">
        <v>44970</v>
      </c>
      <c r="K6323" s="267">
        <f>J6323+1</f>
        <v>44971</v>
      </c>
      <c r="L6323" s="266">
        <f>IF(M6323&lt;=365,1,2)</f>
        <v>1</v>
      </c>
      <c r="M6323" s="266">
        <f>IF(K6323&lt;$C$1,$C$2-$C$1+1,$C$2-K6323+1)</f>
        <v>76</v>
      </c>
      <c r="N6323" s="268">
        <f>M6323/365</f>
        <v>0.20821917808219179</v>
      </c>
      <c r="O6323" s="269">
        <f>'Data and Parameter'!$E$4*'Data and Parameter'!$E$5*('Data and Parameter'!$E$6+'Data and Parameter'!$E$7)*'Data and Parameter'!$E$19*'Data and Parameter'!$E$14*'ER calculations'!N6323</f>
        <v>1.0781066616044011</v>
      </c>
    </row>
    <row r="6324" spans="1:15" ht="15">
      <c r="A6324" s="284">
        <v>6320</v>
      </c>
      <c r="B6324" s="287"/>
      <c r="C6324" s="287"/>
      <c r="D6324" s="284" t="s">
        <v>3178</v>
      </c>
      <c r="E6324" s="287"/>
      <c r="F6324" s="285" t="s">
        <v>6445</v>
      </c>
      <c r="G6324" s="266" t="s">
        <v>121</v>
      </c>
      <c r="H6324" s="266">
        <f>IF(G6324="Traditional Stove",0.1,0.2)</f>
        <v>0.1</v>
      </c>
      <c r="I6324" s="266">
        <f>YEAR(J6324)</f>
        <v>2023</v>
      </c>
      <c r="J6324" s="267">
        <v>45000</v>
      </c>
      <c r="K6324" s="267">
        <f>J6324+1</f>
        <v>45001</v>
      </c>
      <c r="L6324" s="266">
        <f>IF(M6324&lt;=365,1,2)</f>
        <v>1</v>
      </c>
      <c r="M6324" s="266">
        <f>IF(K6324&lt;$C$1,$C$2-$C$1+1,$C$2-K6324+1)</f>
        <v>46</v>
      </c>
      <c r="N6324" s="268">
        <f>M6324/365</f>
        <v>0.12602739726027398</v>
      </c>
      <c r="O6324" s="269">
        <f>'Data and Parameter'!$E$4*'Data and Parameter'!$E$5*('Data and Parameter'!$E$6+'Data and Parameter'!$E$7)*'Data and Parameter'!$E$19*'Data and Parameter'!$E$14*'ER calculations'!N6324</f>
        <v>0.65253824255003223</v>
      </c>
    </row>
    <row r="6325" spans="1:15" ht="15">
      <c r="A6325" s="284">
        <v>6321</v>
      </c>
      <c r="B6325" s="287"/>
      <c r="C6325" s="287"/>
      <c r="D6325" s="284" t="s">
        <v>3178</v>
      </c>
      <c r="E6325" s="287"/>
      <c r="F6325" s="285" t="s">
        <v>6446</v>
      </c>
      <c r="G6325" s="266" t="s">
        <v>121</v>
      </c>
      <c r="H6325" s="266">
        <f>IF(G6325="Traditional Stove",0.1,0.2)</f>
        <v>0.1</v>
      </c>
      <c r="I6325" s="266">
        <f>YEAR(J6325)</f>
        <v>2023</v>
      </c>
      <c r="J6325" s="267">
        <v>45000</v>
      </c>
      <c r="K6325" s="267">
        <f>J6325+1</f>
        <v>45001</v>
      </c>
      <c r="L6325" s="266">
        <f>IF(M6325&lt;=365,1,2)</f>
        <v>1</v>
      </c>
      <c r="M6325" s="266">
        <f>IF(K6325&lt;$C$1,$C$2-$C$1+1,$C$2-K6325+1)</f>
        <v>46</v>
      </c>
      <c r="N6325" s="268">
        <f>M6325/365</f>
        <v>0.12602739726027398</v>
      </c>
      <c r="O6325" s="269">
        <f>'Data and Parameter'!$E$4*'Data and Parameter'!$E$5*('Data and Parameter'!$E$6+'Data and Parameter'!$E$7)*'Data and Parameter'!$E$19*'Data and Parameter'!$E$14*'ER calculations'!N6325</f>
        <v>0.65253824255003223</v>
      </c>
    </row>
    <row r="6326" spans="1:15" ht="15">
      <c r="A6326" s="284">
        <v>6322</v>
      </c>
      <c r="B6326" s="287"/>
      <c r="C6326" s="287"/>
      <c r="D6326" s="284" t="s">
        <v>3178</v>
      </c>
      <c r="E6326" s="287"/>
      <c r="F6326" s="285" t="s">
        <v>6447</v>
      </c>
      <c r="G6326" s="266" t="s">
        <v>121</v>
      </c>
      <c r="H6326" s="266">
        <f>IF(G6326="Traditional Stove",0.1,0.2)</f>
        <v>0.1</v>
      </c>
      <c r="I6326" s="266">
        <f>YEAR(J6326)</f>
        <v>2023</v>
      </c>
      <c r="J6326" s="267">
        <v>45000</v>
      </c>
      <c r="K6326" s="267">
        <f>J6326+1</f>
        <v>45001</v>
      </c>
      <c r="L6326" s="266">
        <f>IF(M6326&lt;=365,1,2)</f>
        <v>1</v>
      </c>
      <c r="M6326" s="266">
        <f>IF(K6326&lt;$C$1,$C$2-$C$1+1,$C$2-K6326+1)</f>
        <v>46</v>
      </c>
      <c r="N6326" s="268">
        <f>M6326/365</f>
        <v>0.12602739726027398</v>
      </c>
      <c r="O6326" s="269">
        <f>'Data and Parameter'!$E$4*'Data and Parameter'!$E$5*('Data and Parameter'!$E$6+'Data and Parameter'!$E$7)*'Data and Parameter'!$E$19*'Data and Parameter'!$E$14*'ER calculations'!N6326</f>
        <v>0.65253824255003223</v>
      </c>
    </row>
    <row r="6327" spans="1:15" ht="15">
      <c r="A6327" s="284">
        <v>6323</v>
      </c>
      <c r="B6327" s="287"/>
      <c r="C6327" s="287"/>
      <c r="D6327" s="284" t="s">
        <v>1054</v>
      </c>
      <c r="E6327" s="287"/>
      <c r="F6327" s="285" t="s">
        <v>6448</v>
      </c>
      <c r="G6327" s="266" t="s">
        <v>121</v>
      </c>
      <c r="H6327" s="266">
        <f>IF(G6327="Traditional Stove",0.1,0.2)</f>
        <v>0.1</v>
      </c>
      <c r="I6327" s="266">
        <f>YEAR(J6327)</f>
        <v>2023</v>
      </c>
      <c r="J6327" s="267">
        <v>45008</v>
      </c>
      <c r="K6327" s="267">
        <f>J6327+1</f>
        <v>45009</v>
      </c>
      <c r="L6327" s="266">
        <f>IF(M6327&lt;=365,1,2)</f>
        <v>1</v>
      </c>
      <c r="M6327" s="266">
        <f>IF(K6327&lt;$C$1,$C$2-$C$1+1,$C$2-K6327+1)</f>
        <v>38</v>
      </c>
      <c r="N6327" s="268">
        <f>M6327/365</f>
        <v>0.10410958904109589</v>
      </c>
      <c r="O6327" s="269">
        <f>'Data and Parameter'!$E$4*'Data and Parameter'!$E$5*('Data and Parameter'!$E$6+'Data and Parameter'!$E$7)*'Data and Parameter'!$E$19*'Data and Parameter'!$E$14*'ER calculations'!N6327</f>
        <v>0.53905333080220053</v>
      </c>
    </row>
    <row r="6328" spans="1:15" ht="15">
      <c r="A6328" s="284">
        <v>6324</v>
      </c>
      <c r="B6328" s="287"/>
      <c r="C6328" s="287"/>
      <c r="D6328" s="284" t="s">
        <v>3178</v>
      </c>
      <c r="E6328" s="287"/>
      <c r="F6328" s="285" t="s">
        <v>6449</v>
      </c>
      <c r="G6328" s="266" t="s">
        <v>121</v>
      </c>
      <c r="H6328" s="266">
        <f>IF(G6328="Traditional Stove",0.1,0.2)</f>
        <v>0.1</v>
      </c>
      <c r="I6328" s="266">
        <f>YEAR(J6328)</f>
        <v>2023</v>
      </c>
      <c r="J6328" s="267">
        <v>45001</v>
      </c>
      <c r="K6328" s="267">
        <f>J6328+1</f>
        <v>45002</v>
      </c>
      <c r="L6328" s="266">
        <f>IF(M6328&lt;=365,1,2)</f>
        <v>1</v>
      </c>
      <c r="M6328" s="266">
        <f>IF(K6328&lt;$C$1,$C$2-$C$1+1,$C$2-K6328+1)</f>
        <v>45</v>
      </c>
      <c r="N6328" s="268">
        <f>M6328/365</f>
        <v>0.12328767123287671</v>
      </c>
      <c r="O6328" s="269">
        <f>'Data and Parameter'!$E$4*'Data and Parameter'!$E$5*('Data and Parameter'!$E$6+'Data and Parameter'!$E$7)*'Data and Parameter'!$E$19*'Data and Parameter'!$E$14*'ER calculations'!N6328</f>
        <v>0.63835262858155317</v>
      </c>
    </row>
    <row r="6329" spans="1:15" ht="15">
      <c r="A6329" s="284">
        <v>6325</v>
      </c>
      <c r="B6329" s="287"/>
      <c r="C6329" s="287"/>
      <c r="D6329" s="284" t="s">
        <v>1054</v>
      </c>
      <c r="E6329" s="287"/>
      <c r="F6329" s="285" t="s">
        <v>6450</v>
      </c>
      <c r="G6329" s="266" t="s">
        <v>121</v>
      </c>
      <c r="H6329" s="266">
        <f>IF(G6329="Traditional Stove",0.1,0.2)</f>
        <v>0.1</v>
      </c>
      <c r="I6329" s="266">
        <f>YEAR(J6329)</f>
        <v>2023</v>
      </c>
      <c r="J6329" s="267">
        <v>45009</v>
      </c>
      <c r="K6329" s="267">
        <f>J6329+1</f>
        <v>45010</v>
      </c>
      <c r="L6329" s="266">
        <f>IF(M6329&lt;=365,1,2)</f>
        <v>1</v>
      </c>
      <c r="M6329" s="266">
        <f>IF(K6329&lt;$C$1,$C$2-$C$1+1,$C$2-K6329+1)</f>
        <v>37</v>
      </c>
      <c r="N6329" s="268">
        <f>M6329/365</f>
        <v>0.10136986301369863</v>
      </c>
      <c r="O6329" s="269">
        <f>'Data and Parameter'!$E$4*'Data and Parameter'!$E$5*('Data and Parameter'!$E$6+'Data and Parameter'!$E$7)*'Data and Parameter'!$E$19*'Data and Parameter'!$E$14*'ER calculations'!N6329</f>
        <v>0.52486771683372158</v>
      </c>
    </row>
    <row r="6330" spans="1:15" ht="15">
      <c r="A6330" s="284">
        <v>6326</v>
      </c>
      <c r="B6330" s="287"/>
      <c r="C6330" s="287"/>
      <c r="D6330" s="284" t="s">
        <v>1054</v>
      </c>
      <c r="E6330" s="287"/>
      <c r="F6330" s="285" t="s">
        <v>6451</v>
      </c>
      <c r="G6330" s="266" t="s">
        <v>121</v>
      </c>
      <c r="H6330" s="266">
        <f>IF(G6330="Traditional Stove",0.1,0.2)</f>
        <v>0.1</v>
      </c>
      <c r="I6330" s="266">
        <f>YEAR(J6330)</f>
        <v>2023</v>
      </c>
      <c r="J6330" s="267">
        <v>44972</v>
      </c>
      <c r="K6330" s="267">
        <f>J6330+1</f>
        <v>44973</v>
      </c>
      <c r="L6330" s="266">
        <f>IF(M6330&lt;=365,1,2)</f>
        <v>1</v>
      </c>
      <c r="M6330" s="266">
        <f>IF(K6330&lt;$C$1,$C$2-$C$1+1,$C$2-K6330+1)</f>
        <v>74</v>
      </c>
      <c r="N6330" s="268">
        <f>M6330/365</f>
        <v>0.20273972602739726</v>
      </c>
      <c r="O6330" s="269">
        <f>'Data and Parameter'!$E$4*'Data and Parameter'!$E$5*('Data and Parameter'!$E$6+'Data and Parameter'!$E$7)*'Data and Parameter'!$E$19*'Data and Parameter'!$E$14*'ER calculations'!N6330</f>
        <v>1.0497354336674432</v>
      </c>
    </row>
    <row r="6331" spans="1:15" ht="15">
      <c r="A6331" s="284">
        <v>6327</v>
      </c>
      <c r="B6331" s="287"/>
      <c r="C6331" s="287"/>
      <c r="D6331" s="284" t="s">
        <v>3178</v>
      </c>
      <c r="E6331" s="287"/>
      <c r="F6331" s="285" t="s">
        <v>6452</v>
      </c>
      <c r="G6331" s="266" t="s">
        <v>121</v>
      </c>
      <c r="H6331" s="266">
        <f>IF(G6331="Traditional Stove",0.1,0.2)</f>
        <v>0.1</v>
      </c>
      <c r="I6331" s="266">
        <f>YEAR(J6331)</f>
        <v>2023</v>
      </c>
      <c r="J6331" s="267">
        <v>45002</v>
      </c>
      <c r="K6331" s="267">
        <f>J6331+1</f>
        <v>45003</v>
      </c>
      <c r="L6331" s="266">
        <f>IF(M6331&lt;=365,1,2)</f>
        <v>1</v>
      </c>
      <c r="M6331" s="266">
        <f>IF(K6331&lt;$C$1,$C$2-$C$1+1,$C$2-K6331+1)</f>
        <v>44</v>
      </c>
      <c r="N6331" s="268">
        <f>M6331/365</f>
        <v>0.12054794520547946</v>
      </c>
      <c r="O6331" s="269">
        <f>'Data and Parameter'!$E$4*'Data and Parameter'!$E$5*('Data and Parameter'!$E$6+'Data and Parameter'!$E$7)*'Data and Parameter'!$E$19*'Data and Parameter'!$E$14*'ER calculations'!N6331</f>
        <v>0.62416701461307433</v>
      </c>
    </row>
    <row r="6332" spans="1:15" ht="15">
      <c r="A6332" s="284">
        <v>6328</v>
      </c>
      <c r="B6332" s="287"/>
      <c r="C6332" s="287"/>
      <c r="D6332" s="284" t="s">
        <v>3178</v>
      </c>
      <c r="E6332" s="287"/>
      <c r="F6332" s="285" t="s">
        <v>6453</v>
      </c>
      <c r="G6332" s="266" t="s">
        <v>121</v>
      </c>
      <c r="H6332" s="266">
        <f>IF(G6332="Traditional Stove",0.1,0.2)</f>
        <v>0.1</v>
      </c>
      <c r="I6332" s="266">
        <f>YEAR(J6332)</f>
        <v>2023</v>
      </c>
      <c r="J6332" s="267">
        <v>45005</v>
      </c>
      <c r="K6332" s="267">
        <f>J6332+1</f>
        <v>45006</v>
      </c>
      <c r="L6332" s="266">
        <f>IF(M6332&lt;=365,1,2)</f>
        <v>1</v>
      </c>
      <c r="M6332" s="266">
        <f>IF(K6332&lt;$C$1,$C$2-$C$1+1,$C$2-K6332+1)</f>
        <v>41</v>
      </c>
      <c r="N6332" s="268">
        <f>M6332/365</f>
        <v>0.11232876712328767</v>
      </c>
      <c r="O6332" s="269">
        <f>'Data and Parameter'!$E$4*'Data and Parameter'!$E$5*('Data and Parameter'!$E$6+'Data and Parameter'!$E$7)*'Data and Parameter'!$E$19*'Data and Parameter'!$E$14*'ER calculations'!N6332</f>
        <v>0.58161017270763737</v>
      </c>
    </row>
    <row r="6333" spans="1:15" ht="15">
      <c r="A6333" s="284">
        <v>6329</v>
      </c>
      <c r="B6333" s="287"/>
      <c r="C6333" s="287"/>
      <c r="D6333" s="284" t="s">
        <v>1054</v>
      </c>
      <c r="E6333" s="287"/>
      <c r="F6333" s="285" t="s">
        <v>6454</v>
      </c>
      <c r="G6333" s="266" t="s">
        <v>121</v>
      </c>
      <c r="H6333" s="266">
        <f>IF(G6333="Traditional Stove",0.1,0.2)</f>
        <v>0.1</v>
      </c>
      <c r="I6333" s="266">
        <f>YEAR(J6333)</f>
        <v>2023</v>
      </c>
      <c r="J6333" s="267">
        <v>44973</v>
      </c>
      <c r="K6333" s="267">
        <f>J6333+1</f>
        <v>44974</v>
      </c>
      <c r="L6333" s="266">
        <f>IF(M6333&lt;=365,1,2)</f>
        <v>1</v>
      </c>
      <c r="M6333" s="266">
        <f>IF(K6333&lt;$C$1,$C$2-$C$1+1,$C$2-K6333+1)</f>
        <v>73</v>
      </c>
      <c r="N6333" s="268">
        <f>M6333/365</f>
        <v>0.2</v>
      </c>
      <c r="O6333" s="269">
        <f>'Data and Parameter'!$E$4*'Data and Parameter'!$E$5*('Data and Parameter'!$E$6+'Data and Parameter'!$E$7)*'Data and Parameter'!$E$19*'Data and Parameter'!$E$14*'ER calculations'!N6333</f>
        <v>1.0355498196989641</v>
      </c>
    </row>
    <row r="6334" spans="1:15" ht="15">
      <c r="A6334" s="284">
        <v>6330</v>
      </c>
      <c r="B6334" s="287"/>
      <c r="C6334" s="287"/>
      <c r="D6334" s="284" t="s">
        <v>3178</v>
      </c>
      <c r="E6334" s="287"/>
      <c r="F6334" s="285" t="s">
        <v>6455</v>
      </c>
      <c r="G6334" s="266" t="s">
        <v>121</v>
      </c>
      <c r="H6334" s="266">
        <f>IF(G6334="Traditional Stove",0.1,0.2)</f>
        <v>0.1</v>
      </c>
      <c r="I6334" s="266">
        <f>YEAR(J6334)</f>
        <v>2023</v>
      </c>
      <c r="J6334" s="267">
        <v>45005</v>
      </c>
      <c r="K6334" s="267">
        <f>J6334+1</f>
        <v>45006</v>
      </c>
      <c r="L6334" s="266">
        <f>IF(M6334&lt;=365,1,2)</f>
        <v>1</v>
      </c>
      <c r="M6334" s="266">
        <f>IF(K6334&lt;$C$1,$C$2-$C$1+1,$C$2-K6334+1)</f>
        <v>41</v>
      </c>
      <c r="N6334" s="268">
        <f>M6334/365</f>
        <v>0.11232876712328767</v>
      </c>
      <c r="O6334" s="269">
        <f>'Data and Parameter'!$E$4*'Data and Parameter'!$E$5*('Data and Parameter'!$E$6+'Data and Parameter'!$E$7)*'Data and Parameter'!$E$19*'Data and Parameter'!$E$14*'ER calculations'!N6334</f>
        <v>0.58161017270763737</v>
      </c>
    </row>
    <row r="6335" spans="1:15" ht="15">
      <c r="A6335" s="284">
        <v>6331</v>
      </c>
      <c r="B6335" s="287"/>
      <c r="C6335" s="287"/>
      <c r="D6335" s="284" t="s">
        <v>1054</v>
      </c>
      <c r="E6335" s="287"/>
      <c r="F6335" s="285" t="s">
        <v>6456</v>
      </c>
      <c r="G6335" s="266" t="s">
        <v>121</v>
      </c>
      <c r="H6335" s="266">
        <f>IF(G6335="Traditional Stove",0.1,0.2)</f>
        <v>0.1</v>
      </c>
      <c r="I6335" s="266">
        <f>YEAR(J6335)</f>
        <v>2023</v>
      </c>
      <c r="J6335" s="267">
        <v>44973</v>
      </c>
      <c r="K6335" s="267">
        <f>J6335+1</f>
        <v>44974</v>
      </c>
      <c r="L6335" s="266">
        <f>IF(M6335&lt;=365,1,2)</f>
        <v>1</v>
      </c>
      <c r="M6335" s="266">
        <f>IF(K6335&lt;$C$1,$C$2-$C$1+1,$C$2-K6335+1)</f>
        <v>73</v>
      </c>
      <c r="N6335" s="268">
        <f>M6335/365</f>
        <v>0.2</v>
      </c>
      <c r="O6335" s="269">
        <f>'Data and Parameter'!$E$4*'Data and Parameter'!$E$5*('Data and Parameter'!$E$6+'Data and Parameter'!$E$7)*'Data and Parameter'!$E$19*'Data and Parameter'!$E$14*'ER calculations'!N6335</f>
        <v>1.0355498196989641</v>
      </c>
    </row>
    <row r="6336" spans="1:15" ht="15">
      <c r="A6336" s="284">
        <v>6332</v>
      </c>
      <c r="B6336" s="287"/>
      <c r="C6336" s="287"/>
      <c r="D6336" s="284" t="s">
        <v>119</v>
      </c>
      <c r="E6336" s="287"/>
      <c r="F6336" s="285" t="s">
        <v>6457</v>
      </c>
      <c r="G6336" s="266" t="s">
        <v>121</v>
      </c>
      <c r="H6336" s="266">
        <f>IF(G6336="Traditional Stove",0.1,0.2)</f>
        <v>0.1</v>
      </c>
      <c r="I6336" s="266">
        <f>YEAR(J6336)</f>
        <v>2023</v>
      </c>
      <c r="J6336" s="267">
        <v>44980</v>
      </c>
      <c r="K6336" s="267">
        <f>J6336+1</f>
        <v>44981</v>
      </c>
      <c r="L6336" s="266">
        <f>IF(M6336&lt;=365,1,2)</f>
        <v>1</v>
      </c>
      <c r="M6336" s="266">
        <f>IF(K6336&lt;$C$1,$C$2-$C$1+1,$C$2-K6336+1)</f>
        <v>66</v>
      </c>
      <c r="N6336" s="268">
        <f>M6336/365</f>
        <v>0.18082191780821918</v>
      </c>
      <c r="O6336" s="269">
        <f>'Data and Parameter'!$E$4*'Data and Parameter'!$E$5*('Data and Parameter'!$E$6+'Data and Parameter'!$E$7)*'Data and Parameter'!$E$19*'Data and Parameter'!$E$14*'ER calculations'!N6336</f>
        <v>0.93625052191961144</v>
      </c>
    </row>
    <row r="6337" spans="1:15" ht="15">
      <c r="A6337" s="284">
        <v>6333</v>
      </c>
      <c r="B6337" s="287"/>
      <c r="C6337" s="287"/>
      <c r="D6337" s="284" t="s">
        <v>3178</v>
      </c>
      <c r="E6337" s="287"/>
      <c r="F6337" s="285" t="s">
        <v>6458</v>
      </c>
      <c r="G6337" s="266" t="s">
        <v>121</v>
      </c>
      <c r="H6337" s="266">
        <f>IF(G6337="Traditional Stove",0.1,0.2)</f>
        <v>0.1</v>
      </c>
      <c r="I6337" s="266">
        <f>YEAR(J6337)</f>
        <v>2023</v>
      </c>
      <c r="J6337" s="267">
        <v>45005</v>
      </c>
      <c r="K6337" s="267">
        <f>J6337+1</f>
        <v>45006</v>
      </c>
      <c r="L6337" s="266">
        <f>IF(M6337&lt;=365,1,2)</f>
        <v>1</v>
      </c>
      <c r="M6337" s="266">
        <f>IF(K6337&lt;$C$1,$C$2-$C$1+1,$C$2-K6337+1)</f>
        <v>41</v>
      </c>
      <c r="N6337" s="268">
        <f>M6337/365</f>
        <v>0.11232876712328767</v>
      </c>
      <c r="O6337" s="269">
        <f>'Data and Parameter'!$E$4*'Data and Parameter'!$E$5*('Data and Parameter'!$E$6+'Data and Parameter'!$E$7)*'Data and Parameter'!$E$19*'Data and Parameter'!$E$14*'ER calculations'!N6337</f>
        <v>0.58161017270763737</v>
      </c>
    </row>
    <row r="6338" spans="1:15" ht="15">
      <c r="A6338" s="284">
        <v>6334</v>
      </c>
      <c r="B6338" s="287"/>
      <c r="C6338" s="287"/>
      <c r="D6338" s="284" t="s">
        <v>3178</v>
      </c>
      <c r="E6338" s="287"/>
      <c r="F6338" s="285" t="s">
        <v>6459</v>
      </c>
      <c r="G6338" s="266" t="s">
        <v>121</v>
      </c>
      <c r="H6338" s="266">
        <f>IF(G6338="Traditional Stove",0.1,0.2)</f>
        <v>0.1</v>
      </c>
      <c r="I6338" s="266">
        <f>YEAR(J6338)</f>
        <v>2023</v>
      </c>
      <c r="J6338" s="267">
        <v>45005</v>
      </c>
      <c r="K6338" s="267">
        <f>J6338+1</f>
        <v>45006</v>
      </c>
      <c r="L6338" s="266">
        <f>IF(M6338&lt;=365,1,2)</f>
        <v>1</v>
      </c>
      <c r="M6338" s="266">
        <f>IF(K6338&lt;$C$1,$C$2-$C$1+1,$C$2-K6338+1)</f>
        <v>41</v>
      </c>
      <c r="N6338" s="268">
        <f>M6338/365</f>
        <v>0.11232876712328767</v>
      </c>
      <c r="O6338" s="269">
        <f>'Data and Parameter'!$E$4*'Data and Parameter'!$E$5*('Data and Parameter'!$E$6+'Data and Parameter'!$E$7)*'Data and Parameter'!$E$19*'Data and Parameter'!$E$14*'ER calculations'!N6338</f>
        <v>0.58161017270763737</v>
      </c>
    </row>
    <row r="6339" spans="1:15" ht="15">
      <c r="A6339" s="284">
        <v>6335</v>
      </c>
      <c r="B6339" s="287"/>
      <c r="C6339" s="287"/>
      <c r="D6339" s="284" t="s">
        <v>1054</v>
      </c>
      <c r="E6339" s="287"/>
      <c r="F6339" s="285" t="s">
        <v>6460</v>
      </c>
      <c r="G6339" s="266" t="s">
        <v>121</v>
      </c>
      <c r="H6339" s="266">
        <f>IF(G6339="Traditional Stove",0.1,0.2)</f>
        <v>0.1</v>
      </c>
      <c r="I6339" s="266">
        <f>YEAR(J6339)</f>
        <v>2023</v>
      </c>
      <c r="J6339" s="267">
        <v>44973</v>
      </c>
      <c r="K6339" s="267">
        <f>J6339+1</f>
        <v>44974</v>
      </c>
      <c r="L6339" s="266">
        <f>IF(M6339&lt;=365,1,2)</f>
        <v>1</v>
      </c>
      <c r="M6339" s="266">
        <f>IF(K6339&lt;$C$1,$C$2-$C$1+1,$C$2-K6339+1)</f>
        <v>73</v>
      </c>
      <c r="N6339" s="268">
        <f>M6339/365</f>
        <v>0.2</v>
      </c>
      <c r="O6339" s="269">
        <f>'Data and Parameter'!$E$4*'Data and Parameter'!$E$5*('Data and Parameter'!$E$6+'Data and Parameter'!$E$7)*'Data and Parameter'!$E$19*'Data and Parameter'!$E$14*'ER calculations'!N6339</f>
        <v>1.0355498196989641</v>
      </c>
    </row>
    <row r="6340" spans="1:15" ht="15">
      <c r="A6340" s="284">
        <v>6336</v>
      </c>
      <c r="B6340" s="287"/>
      <c r="C6340" s="287"/>
      <c r="D6340" s="284" t="s">
        <v>119</v>
      </c>
      <c r="E6340" s="287"/>
      <c r="F6340" s="285" t="s">
        <v>6461</v>
      </c>
      <c r="G6340" s="266" t="s">
        <v>121</v>
      </c>
      <c r="H6340" s="266">
        <f>IF(G6340="Traditional Stove",0.1,0.2)</f>
        <v>0.1</v>
      </c>
      <c r="I6340" s="266">
        <f>YEAR(J6340)</f>
        <v>2023</v>
      </c>
      <c r="J6340" s="267">
        <v>44980</v>
      </c>
      <c r="K6340" s="267">
        <f>J6340+1</f>
        <v>44981</v>
      </c>
      <c r="L6340" s="266">
        <f>IF(M6340&lt;=365,1,2)</f>
        <v>1</v>
      </c>
      <c r="M6340" s="266">
        <f>IF(K6340&lt;$C$1,$C$2-$C$1+1,$C$2-K6340+1)</f>
        <v>66</v>
      </c>
      <c r="N6340" s="268">
        <f>M6340/365</f>
        <v>0.18082191780821918</v>
      </c>
      <c r="O6340" s="269">
        <f>'Data and Parameter'!$E$4*'Data and Parameter'!$E$5*('Data and Parameter'!$E$6+'Data and Parameter'!$E$7)*'Data and Parameter'!$E$19*'Data and Parameter'!$E$14*'ER calculations'!N6340</f>
        <v>0.93625052191961144</v>
      </c>
    </row>
    <row r="6341" spans="1:15" ht="15">
      <c r="A6341" s="284">
        <v>6337</v>
      </c>
      <c r="B6341" s="287"/>
      <c r="C6341" s="287"/>
      <c r="D6341" s="284" t="s">
        <v>3178</v>
      </c>
      <c r="E6341" s="287"/>
      <c r="F6341" s="285" t="s">
        <v>6462</v>
      </c>
      <c r="G6341" s="266" t="s">
        <v>121</v>
      </c>
      <c r="H6341" s="266">
        <f>IF(G6341="Traditional Stove",0.1,0.2)</f>
        <v>0.1</v>
      </c>
      <c r="I6341" s="266">
        <f>YEAR(J6341)</f>
        <v>2023</v>
      </c>
      <c r="J6341" s="267">
        <v>45005</v>
      </c>
      <c r="K6341" s="267">
        <f>J6341+1</f>
        <v>45006</v>
      </c>
      <c r="L6341" s="266">
        <f>IF(M6341&lt;=365,1,2)</f>
        <v>1</v>
      </c>
      <c r="M6341" s="266">
        <f>IF(K6341&lt;$C$1,$C$2-$C$1+1,$C$2-K6341+1)</f>
        <v>41</v>
      </c>
      <c r="N6341" s="268">
        <f>M6341/365</f>
        <v>0.11232876712328767</v>
      </c>
      <c r="O6341" s="269">
        <f>'Data and Parameter'!$E$4*'Data and Parameter'!$E$5*('Data and Parameter'!$E$6+'Data and Parameter'!$E$7)*'Data and Parameter'!$E$19*'Data and Parameter'!$E$14*'ER calculations'!N6341</f>
        <v>0.58161017270763737</v>
      </c>
    </row>
    <row r="6342" spans="1:15" ht="15">
      <c r="A6342" s="284">
        <v>6338</v>
      </c>
      <c r="B6342" s="287"/>
      <c r="C6342" s="287"/>
      <c r="D6342" s="284" t="s">
        <v>1054</v>
      </c>
      <c r="E6342" s="287"/>
      <c r="F6342" s="285" t="s">
        <v>6463</v>
      </c>
      <c r="G6342" s="266" t="s">
        <v>121</v>
      </c>
      <c r="H6342" s="266">
        <f>IF(G6342="Traditional Stove",0.1,0.2)</f>
        <v>0.1</v>
      </c>
      <c r="I6342" s="266">
        <f>YEAR(J6342)</f>
        <v>2023</v>
      </c>
      <c r="J6342" s="267">
        <v>45008</v>
      </c>
      <c r="K6342" s="267">
        <f>J6342+1</f>
        <v>45009</v>
      </c>
      <c r="L6342" s="266">
        <f>IF(M6342&lt;=365,1,2)</f>
        <v>1</v>
      </c>
      <c r="M6342" s="266">
        <f>IF(K6342&lt;$C$1,$C$2-$C$1+1,$C$2-K6342+1)</f>
        <v>38</v>
      </c>
      <c r="N6342" s="268">
        <f>M6342/365</f>
        <v>0.10410958904109589</v>
      </c>
      <c r="O6342" s="269">
        <f>'Data and Parameter'!$E$4*'Data and Parameter'!$E$5*('Data and Parameter'!$E$6+'Data and Parameter'!$E$7)*'Data and Parameter'!$E$19*'Data and Parameter'!$E$14*'ER calculations'!N6342</f>
        <v>0.53905333080220053</v>
      </c>
    </row>
    <row r="6343" spans="1:15" ht="15">
      <c r="A6343" s="284">
        <v>6339</v>
      </c>
      <c r="B6343" s="287"/>
      <c r="C6343" s="287"/>
      <c r="D6343" s="284" t="s">
        <v>3178</v>
      </c>
      <c r="E6343" s="287"/>
      <c r="F6343" s="285" t="s">
        <v>6464</v>
      </c>
      <c r="G6343" s="266" t="s">
        <v>121</v>
      </c>
      <c r="H6343" s="266">
        <f>IF(G6343="Traditional Stove",0.1,0.2)</f>
        <v>0.1</v>
      </c>
      <c r="I6343" s="266">
        <f>YEAR(J6343)</f>
        <v>2023</v>
      </c>
      <c r="J6343" s="267">
        <v>45005</v>
      </c>
      <c r="K6343" s="267">
        <f>J6343+1</f>
        <v>45006</v>
      </c>
      <c r="L6343" s="266">
        <f>IF(M6343&lt;=365,1,2)</f>
        <v>1</v>
      </c>
      <c r="M6343" s="266">
        <f>IF(K6343&lt;$C$1,$C$2-$C$1+1,$C$2-K6343+1)</f>
        <v>41</v>
      </c>
      <c r="N6343" s="268">
        <f>M6343/365</f>
        <v>0.11232876712328767</v>
      </c>
      <c r="O6343" s="269">
        <f>'Data and Parameter'!$E$4*'Data and Parameter'!$E$5*('Data and Parameter'!$E$6+'Data and Parameter'!$E$7)*'Data and Parameter'!$E$19*'Data and Parameter'!$E$14*'ER calculations'!N6343</f>
        <v>0.58161017270763737</v>
      </c>
    </row>
    <row r="6344" spans="1:15" ht="15">
      <c r="A6344" s="284">
        <v>6340</v>
      </c>
      <c r="B6344" s="287"/>
      <c r="C6344" s="287"/>
      <c r="D6344" s="284" t="s">
        <v>119</v>
      </c>
      <c r="E6344" s="287"/>
      <c r="F6344" s="285" t="s">
        <v>6465</v>
      </c>
      <c r="G6344" s="266" t="s">
        <v>121</v>
      </c>
      <c r="H6344" s="266">
        <f>IF(G6344="Traditional Stove",0.1,0.2)</f>
        <v>0.1</v>
      </c>
      <c r="I6344" s="266">
        <f>YEAR(J6344)</f>
        <v>2023</v>
      </c>
      <c r="J6344" s="267">
        <v>44980</v>
      </c>
      <c r="K6344" s="267">
        <f>J6344+1</f>
        <v>44981</v>
      </c>
      <c r="L6344" s="266">
        <f>IF(M6344&lt;=365,1,2)</f>
        <v>1</v>
      </c>
      <c r="M6344" s="266">
        <f>IF(K6344&lt;$C$1,$C$2-$C$1+1,$C$2-K6344+1)</f>
        <v>66</v>
      </c>
      <c r="N6344" s="268">
        <f>M6344/365</f>
        <v>0.18082191780821918</v>
      </c>
      <c r="O6344" s="269">
        <f>'Data and Parameter'!$E$4*'Data and Parameter'!$E$5*('Data and Parameter'!$E$6+'Data and Parameter'!$E$7)*'Data and Parameter'!$E$19*'Data and Parameter'!$E$14*'ER calculations'!N6344</f>
        <v>0.93625052191961144</v>
      </c>
    </row>
    <row r="6345" spans="1:15" ht="15">
      <c r="A6345" s="284">
        <v>6341</v>
      </c>
      <c r="B6345" s="287"/>
      <c r="C6345" s="287"/>
      <c r="D6345" s="284" t="s">
        <v>3178</v>
      </c>
      <c r="E6345" s="287"/>
      <c r="F6345" s="285" t="s">
        <v>6466</v>
      </c>
      <c r="G6345" s="266" t="s">
        <v>121</v>
      </c>
      <c r="H6345" s="266">
        <f>IF(G6345="Traditional Stove",0.1,0.2)</f>
        <v>0.1</v>
      </c>
      <c r="I6345" s="266">
        <f>YEAR(J6345)</f>
        <v>2023</v>
      </c>
      <c r="J6345" s="267">
        <v>45005</v>
      </c>
      <c r="K6345" s="267">
        <f>J6345+1</f>
        <v>45006</v>
      </c>
      <c r="L6345" s="266">
        <f>IF(M6345&lt;=365,1,2)</f>
        <v>1</v>
      </c>
      <c r="M6345" s="266">
        <f>IF(K6345&lt;$C$1,$C$2-$C$1+1,$C$2-K6345+1)</f>
        <v>41</v>
      </c>
      <c r="N6345" s="268">
        <f>M6345/365</f>
        <v>0.11232876712328767</v>
      </c>
      <c r="O6345" s="269">
        <f>'Data and Parameter'!$E$4*'Data and Parameter'!$E$5*('Data and Parameter'!$E$6+'Data and Parameter'!$E$7)*'Data and Parameter'!$E$19*'Data and Parameter'!$E$14*'ER calculations'!N6345</f>
        <v>0.58161017270763737</v>
      </c>
    </row>
    <row r="6346" spans="1:15" ht="15">
      <c r="A6346" s="284">
        <v>6342</v>
      </c>
      <c r="B6346" s="287"/>
      <c r="C6346" s="287"/>
      <c r="D6346" s="284" t="s">
        <v>3178</v>
      </c>
      <c r="E6346" s="287"/>
      <c r="F6346" s="285" t="s">
        <v>6467</v>
      </c>
      <c r="G6346" s="266" t="s">
        <v>121</v>
      </c>
      <c r="H6346" s="266">
        <f>IF(G6346="Traditional Stove",0.1,0.2)</f>
        <v>0.1</v>
      </c>
      <c r="I6346" s="266">
        <f>YEAR(J6346)</f>
        <v>2023</v>
      </c>
      <c r="J6346" s="267">
        <v>45005</v>
      </c>
      <c r="K6346" s="267">
        <f>J6346+1</f>
        <v>45006</v>
      </c>
      <c r="L6346" s="266">
        <f>IF(M6346&lt;=365,1,2)</f>
        <v>1</v>
      </c>
      <c r="M6346" s="266">
        <f>IF(K6346&lt;$C$1,$C$2-$C$1+1,$C$2-K6346+1)</f>
        <v>41</v>
      </c>
      <c r="N6346" s="268">
        <f>M6346/365</f>
        <v>0.11232876712328767</v>
      </c>
      <c r="O6346" s="269">
        <f>'Data and Parameter'!$E$4*'Data and Parameter'!$E$5*('Data and Parameter'!$E$6+'Data and Parameter'!$E$7)*'Data and Parameter'!$E$19*'Data and Parameter'!$E$14*'ER calculations'!N6346</f>
        <v>0.58161017270763737</v>
      </c>
    </row>
    <row r="6347" spans="1:15" ht="15">
      <c r="A6347" s="284">
        <v>6343</v>
      </c>
      <c r="B6347" s="287"/>
      <c r="C6347" s="287"/>
      <c r="D6347" s="284" t="s">
        <v>3178</v>
      </c>
      <c r="E6347" s="287"/>
      <c r="F6347" s="285" t="s">
        <v>6468</v>
      </c>
      <c r="G6347" s="266" t="s">
        <v>121</v>
      </c>
      <c r="H6347" s="266">
        <f>IF(G6347="Traditional Stove",0.1,0.2)</f>
        <v>0.1</v>
      </c>
      <c r="I6347" s="266">
        <f>YEAR(J6347)</f>
        <v>2023</v>
      </c>
      <c r="J6347" s="267">
        <v>45005</v>
      </c>
      <c r="K6347" s="267">
        <f>J6347+1</f>
        <v>45006</v>
      </c>
      <c r="L6347" s="266">
        <f>IF(M6347&lt;=365,1,2)</f>
        <v>1</v>
      </c>
      <c r="M6347" s="266">
        <f>IF(K6347&lt;$C$1,$C$2-$C$1+1,$C$2-K6347+1)</f>
        <v>41</v>
      </c>
      <c r="N6347" s="268">
        <f>M6347/365</f>
        <v>0.11232876712328767</v>
      </c>
      <c r="O6347" s="269">
        <f>'Data and Parameter'!$E$4*'Data and Parameter'!$E$5*('Data and Parameter'!$E$6+'Data and Parameter'!$E$7)*'Data and Parameter'!$E$19*'Data and Parameter'!$E$14*'ER calculations'!N6347</f>
        <v>0.58161017270763737</v>
      </c>
    </row>
    <row r="6348" spans="1:15" ht="15">
      <c r="A6348" s="284">
        <v>6344</v>
      </c>
      <c r="B6348" s="287"/>
      <c r="C6348" s="287"/>
      <c r="D6348" s="284" t="s">
        <v>3178</v>
      </c>
      <c r="E6348" s="287"/>
      <c r="F6348" s="285" t="s">
        <v>6469</v>
      </c>
      <c r="G6348" s="266" t="s">
        <v>121</v>
      </c>
      <c r="H6348" s="266">
        <f>IF(G6348="Traditional Stove",0.1,0.2)</f>
        <v>0.1</v>
      </c>
      <c r="I6348" s="266">
        <f>YEAR(J6348)</f>
        <v>2023</v>
      </c>
      <c r="J6348" s="267">
        <v>45005</v>
      </c>
      <c r="K6348" s="267">
        <f>J6348+1</f>
        <v>45006</v>
      </c>
      <c r="L6348" s="266">
        <f>IF(M6348&lt;=365,1,2)</f>
        <v>1</v>
      </c>
      <c r="M6348" s="266">
        <f>IF(K6348&lt;$C$1,$C$2-$C$1+1,$C$2-K6348+1)</f>
        <v>41</v>
      </c>
      <c r="N6348" s="268">
        <f>M6348/365</f>
        <v>0.11232876712328767</v>
      </c>
      <c r="O6348" s="269">
        <f>'Data and Parameter'!$E$4*'Data and Parameter'!$E$5*('Data and Parameter'!$E$6+'Data and Parameter'!$E$7)*'Data and Parameter'!$E$19*'Data and Parameter'!$E$14*'ER calculations'!N6348</f>
        <v>0.58161017270763737</v>
      </c>
    </row>
    <row r="6349" spans="1:15" ht="15">
      <c r="A6349" s="284">
        <v>6345</v>
      </c>
      <c r="B6349" s="287"/>
      <c r="C6349" s="287"/>
      <c r="D6349" s="284" t="s">
        <v>3178</v>
      </c>
      <c r="E6349" s="287"/>
      <c r="F6349" s="285" t="s">
        <v>6470</v>
      </c>
      <c r="G6349" s="266" t="s">
        <v>121</v>
      </c>
      <c r="H6349" s="266">
        <f>IF(G6349="Traditional Stove",0.1,0.2)</f>
        <v>0.1</v>
      </c>
      <c r="I6349" s="266">
        <f>YEAR(J6349)</f>
        <v>2023</v>
      </c>
      <c r="J6349" s="267">
        <v>45005</v>
      </c>
      <c r="K6349" s="267">
        <f>J6349+1</f>
        <v>45006</v>
      </c>
      <c r="L6349" s="266">
        <f>IF(M6349&lt;=365,1,2)</f>
        <v>1</v>
      </c>
      <c r="M6349" s="266">
        <f>IF(K6349&lt;$C$1,$C$2-$C$1+1,$C$2-K6349+1)</f>
        <v>41</v>
      </c>
      <c r="N6349" s="268">
        <f>M6349/365</f>
        <v>0.11232876712328767</v>
      </c>
      <c r="O6349" s="269">
        <f>'Data and Parameter'!$E$4*'Data and Parameter'!$E$5*('Data and Parameter'!$E$6+'Data and Parameter'!$E$7)*'Data and Parameter'!$E$19*'Data and Parameter'!$E$14*'ER calculations'!N6349</f>
        <v>0.58161017270763737</v>
      </c>
    </row>
    <row r="6350" spans="1:15" ht="15">
      <c r="A6350" s="284">
        <v>6346</v>
      </c>
      <c r="B6350" s="287"/>
      <c r="C6350" s="287"/>
      <c r="D6350" s="284" t="s">
        <v>3178</v>
      </c>
      <c r="E6350" s="287"/>
      <c r="F6350" s="285" t="s">
        <v>6471</v>
      </c>
      <c r="G6350" s="266" t="s">
        <v>121</v>
      </c>
      <c r="H6350" s="266">
        <f>IF(G6350="Traditional Stove",0.1,0.2)</f>
        <v>0.1</v>
      </c>
      <c r="I6350" s="266">
        <f>YEAR(J6350)</f>
        <v>2023</v>
      </c>
      <c r="J6350" s="267">
        <v>45005</v>
      </c>
      <c r="K6350" s="267">
        <f>J6350+1</f>
        <v>45006</v>
      </c>
      <c r="L6350" s="266">
        <f>IF(M6350&lt;=365,1,2)</f>
        <v>1</v>
      </c>
      <c r="M6350" s="266">
        <f>IF(K6350&lt;$C$1,$C$2-$C$1+1,$C$2-K6350+1)</f>
        <v>41</v>
      </c>
      <c r="N6350" s="268">
        <f>M6350/365</f>
        <v>0.11232876712328767</v>
      </c>
      <c r="O6350" s="269">
        <f>'Data and Parameter'!$E$4*'Data and Parameter'!$E$5*('Data and Parameter'!$E$6+'Data and Parameter'!$E$7)*'Data and Parameter'!$E$19*'Data and Parameter'!$E$14*'ER calculations'!N6350</f>
        <v>0.58161017270763737</v>
      </c>
    </row>
    <row r="6351" spans="1:15" ht="15">
      <c r="A6351" s="284">
        <v>6347</v>
      </c>
      <c r="B6351" s="287"/>
      <c r="C6351" s="287"/>
      <c r="D6351" s="284" t="s">
        <v>3178</v>
      </c>
      <c r="E6351" s="287"/>
      <c r="F6351" s="285" t="s">
        <v>6472</v>
      </c>
      <c r="G6351" s="266" t="s">
        <v>121</v>
      </c>
      <c r="H6351" s="266">
        <f>IF(G6351="Traditional Stove",0.1,0.2)</f>
        <v>0.1</v>
      </c>
      <c r="I6351" s="266">
        <f>YEAR(J6351)</f>
        <v>2023</v>
      </c>
      <c r="J6351" s="267">
        <v>45005</v>
      </c>
      <c r="K6351" s="267">
        <f>J6351+1</f>
        <v>45006</v>
      </c>
      <c r="L6351" s="266">
        <f>IF(M6351&lt;=365,1,2)</f>
        <v>1</v>
      </c>
      <c r="M6351" s="266">
        <f>IF(K6351&lt;$C$1,$C$2-$C$1+1,$C$2-K6351+1)</f>
        <v>41</v>
      </c>
      <c r="N6351" s="268">
        <f>M6351/365</f>
        <v>0.11232876712328767</v>
      </c>
      <c r="O6351" s="269">
        <f>'Data and Parameter'!$E$4*'Data and Parameter'!$E$5*('Data and Parameter'!$E$6+'Data and Parameter'!$E$7)*'Data and Parameter'!$E$19*'Data and Parameter'!$E$14*'ER calculations'!N6351</f>
        <v>0.58161017270763737</v>
      </c>
    </row>
    <row r="6352" spans="1:15" ht="15">
      <c r="A6352" s="284">
        <v>6348</v>
      </c>
      <c r="B6352" s="287"/>
      <c r="C6352" s="287"/>
      <c r="D6352" s="284" t="s">
        <v>3178</v>
      </c>
      <c r="E6352" s="287"/>
      <c r="F6352" s="285" t="s">
        <v>6473</v>
      </c>
      <c r="G6352" s="266" t="s">
        <v>121</v>
      </c>
      <c r="H6352" s="266">
        <f>IF(G6352="Traditional Stove",0.1,0.2)</f>
        <v>0.1</v>
      </c>
      <c r="I6352" s="266">
        <f>YEAR(J6352)</f>
        <v>2023</v>
      </c>
      <c r="J6352" s="267">
        <v>45005</v>
      </c>
      <c r="K6352" s="267">
        <f>J6352+1</f>
        <v>45006</v>
      </c>
      <c r="L6352" s="266">
        <f>IF(M6352&lt;=365,1,2)</f>
        <v>1</v>
      </c>
      <c r="M6352" s="266">
        <f>IF(K6352&lt;$C$1,$C$2-$C$1+1,$C$2-K6352+1)</f>
        <v>41</v>
      </c>
      <c r="N6352" s="268">
        <f>M6352/365</f>
        <v>0.11232876712328767</v>
      </c>
      <c r="O6352" s="269">
        <f>'Data and Parameter'!$E$4*'Data and Parameter'!$E$5*('Data and Parameter'!$E$6+'Data and Parameter'!$E$7)*'Data and Parameter'!$E$19*'Data and Parameter'!$E$14*'ER calculations'!N6352</f>
        <v>0.58161017270763737</v>
      </c>
    </row>
    <row r="6353" spans="1:15" ht="15">
      <c r="A6353" s="284">
        <v>6349</v>
      </c>
      <c r="B6353" s="287"/>
      <c r="C6353" s="287"/>
      <c r="D6353" s="284" t="s">
        <v>3178</v>
      </c>
      <c r="E6353" s="287"/>
      <c r="F6353" s="285" t="s">
        <v>6474</v>
      </c>
      <c r="G6353" s="266" t="s">
        <v>121</v>
      </c>
      <c r="H6353" s="266">
        <f>IF(G6353="Traditional Stove",0.1,0.2)</f>
        <v>0.1</v>
      </c>
      <c r="I6353" s="266">
        <f>YEAR(J6353)</f>
        <v>2023</v>
      </c>
      <c r="J6353" s="267">
        <v>45005</v>
      </c>
      <c r="K6353" s="267">
        <f>J6353+1</f>
        <v>45006</v>
      </c>
      <c r="L6353" s="266">
        <f>IF(M6353&lt;=365,1,2)</f>
        <v>1</v>
      </c>
      <c r="M6353" s="266">
        <f>IF(K6353&lt;$C$1,$C$2-$C$1+1,$C$2-K6353+1)</f>
        <v>41</v>
      </c>
      <c r="N6353" s="268">
        <f>M6353/365</f>
        <v>0.11232876712328767</v>
      </c>
      <c r="O6353" s="269">
        <f>'Data and Parameter'!$E$4*'Data and Parameter'!$E$5*('Data and Parameter'!$E$6+'Data and Parameter'!$E$7)*'Data and Parameter'!$E$19*'Data and Parameter'!$E$14*'ER calculations'!N6353</f>
        <v>0.58161017270763737</v>
      </c>
    </row>
    <row r="6354" spans="1:15" ht="15">
      <c r="A6354" s="284">
        <v>6350</v>
      </c>
      <c r="B6354" s="287"/>
      <c r="C6354" s="287"/>
      <c r="D6354" s="284" t="s">
        <v>3178</v>
      </c>
      <c r="E6354" s="287"/>
      <c r="F6354" s="285" t="s">
        <v>6475</v>
      </c>
      <c r="G6354" s="266" t="s">
        <v>121</v>
      </c>
      <c r="H6354" s="266">
        <f>IF(G6354="Traditional Stove",0.1,0.2)</f>
        <v>0.1</v>
      </c>
      <c r="I6354" s="266">
        <f>YEAR(J6354)</f>
        <v>2023</v>
      </c>
      <c r="J6354" s="267">
        <v>45005</v>
      </c>
      <c r="K6354" s="267">
        <f>J6354+1</f>
        <v>45006</v>
      </c>
      <c r="L6354" s="266">
        <f>IF(M6354&lt;=365,1,2)</f>
        <v>1</v>
      </c>
      <c r="M6354" s="266">
        <f>IF(K6354&lt;$C$1,$C$2-$C$1+1,$C$2-K6354+1)</f>
        <v>41</v>
      </c>
      <c r="N6354" s="268">
        <f>M6354/365</f>
        <v>0.11232876712328767</v>
      </c>
      <c r="O6354" s="269">
        <f>'Data and Parameter'!$E$4*'Data and Parameter'!$E$5*('Data and Parameter'!$E$6+'Data and Parameter'!$E$7)*'Data and Parameter'!$E$19*'Data and Parameter'!$E$14*'ER calculations'!N6354</f>
        <v>0.58161017270763737</v>
      </c>
    </row>
    <row r="6355" spans="1:15" ht="15">
      <c r="A6355" s="284">
        <v>6351</v>
      </c>
      <c r="B6355" s="287"/>
      <c r="C6355" s="287"/>
      <c r="D6355" s="284" t="s">
        <v>3178</v>
      </c>
      <c r="E6355" s="287"/>
      <c r="F6355" s="285" t="s">
        <v>6476</v>
      </c>
      <c r="G6355" s="266" t="s">
        <v>121</v>
      </c>
      <c r="H6355" s="266">
        <f>IF(G6355="Traditional Stove",0.1,0.2)</f>
        <v>0.1</v>
      </c>
      <c r="I6355" s="266">
        <f>YEAR(J6355)</f>
        <v>2023</v>
      </c>
      <c r="J6355" s="267">
        <v>45005</v>
      </c>
      <c r="K6355" s="267">
        <f>J6355+1</f>
        <v>45006</v>
      </c>
      <c r="L6355" s="266">
        <f>IF(M6355&lt;=365,1,2)</f>
        <v>1</v>
      </c>
      <c r="M6355" s="266">
        <f>IF(K6355&lt;$C$1,$C$2-$C$1+1,$C$2-K6355+1)</f>
        <v>41</v>
      </c>
      <c r="N6355" s="268">
        <f>M6355/365</f>
        <v>0.11232876712328767</v>
      </c>
      <c r="O6355" s="269">
        <f>'Data and Parameter'!$E$4*'Data and Parameter'!$E$5*('Data and Parameter'!$E$6+'Data and Parameter'!$E$7)*'Data and Parameter'!$E$19*'Data and Parameter'!$E$14*'ER calculations'!N6355</f>
        <v>0.58161017270763737</v>
      </c>
    </row>
    <row r="6356" spans="1:15" ht="15">
      <c r="A6356" s="284">
        <v>6352</v>
      </c>
      <c r="B6356" s="287"/>
      <c r="C6356" s="287"/>
      <c r="D6356" s="284" t="s">
        <v>3178</v>
      </c>
      <c r="E6356" s="287"/>
      <c r="F6356" s="285" t="s">
        <v>6477</v>
      </c>
      <c r="G6356" s="266" t="s">
        <v>121</v>
      </c>
      <c r="H6356" s="266">
        <f>IF(G6356="Traditional Stove",0.1,0.2)</f>
        <v>0.1</v>
      </c>
      <c r="I6356" s="266">
        <f>YEAR(J6356)</f>
        <v>2023</v>
      </c>
      <c r="J6356" s="267">
        <v>45005</v>
      </c>
      <c r="K6356" s="267">
        <f>J6356+1</f>
        <v>45006</v>
      </c>
      <c r="L6356" s="266">
        <f>IF(M6356&lt;=365,1,2)</f>
        <v>1</v>
      </c>
      <c r="M6356" s="266">
        <f>IF(K6356&lt;$C$1,$C$2-$C$1+1,$C$2-K6356+1)</f>
        <v>41</v>
      </c>
      <c r="N6356" s="268">
        <f>M6356/365</f>
        <v>0.11232876712328767</v>
      </c>
      <c r="O6356" s="269">
        <f>'Data and Parameter'!$E$4*'Data and Parameter'!$E$5*('Data and Parameter'!$E$6+'Data and Parameter'!$E$7)*'Data and Parameter'!$E$19*'Data and Parameter'!$E$14*'ER calculations'!N6356</f>
        <v>0.58161017270763737</v>
      </c>
    </row>
    <row r="6357" spans="1:15" ht="15">
      <c r="A6357" s="284">
        <v>6353</v>
      </c>
      <c r="B6357" s="287"/>
      <c r="C6357" s="287"/>
      <c r="D6357" s="284" t="s">
        <v>3178</v>
      </c>
      <c r="E6357" s="287"/>
      <c r="F6357" s="285" t="s">
        <v>6478</v>
      </c>
      <c r="G6357" s="266" t="s">
        <v>121</v>
      </c>
      <c r="H6357" s="266">
        <f>IF(G6357="Traditional Stove",0.1,0.2)</f>
        <v>0.1</v>
      </c>
      <c r="I6357" s="266">
        <f>YEAR(J6357)</f>
        <v>2023</v>
      </c>
      <c r="J6357" s="267">
        <v>45005</v>
      </c>
      <c r="K6357" s="267">
        <f>J6357+1</f>
        <v>45006</v>
      </c>
      <c r="L6357" s="266">
        <f>IF(M6357&lt;=365,1,2)</f>
        <v>1</v>
      </c>
      <c r="M6357" s="266">
        <f>IF(K6357&lt;$C$1,$C$2-$C$1+1,$C$2-K6357+1)</f>
        <v>41</v>
      </c>
      <c r="N6357" s="268">
        <f>M6357/365</f>
        <v>0.11232876712328767</v>
      </c>
      <c r="O6357" s="269">
        <f>'Data and Parameter'!$E$4*'Data and Parameter'!$E$5*('Data and Parameter'!$E$6+'Data and Parameter'!$E$7)*'Data and Parameter'!$E$19*'Data and Parameter'!$E$14*'ER calculations'!N6357</f>
        <v>0.58161017270763737</v>
      </c>
    </row>
    <row r="6358" spans="1:15" ht="15">
      <c r="A6358" s="284">
        <v>6354</v>
      </c>
      <c r="B6358" s="287"/>
      <c r="C6358" s="287"/>
      <c r="D6358" s="284" t="s">
        <v>1054</v>
      </c>
      <c r="E6358" s="287"/>
      <c r="F6358" s="285" t="s">
        <v>6479</v>
      </c>
      <c r="G6358" s="266" t="s">
        <v>121</v>
      </c>
      <c r="H6358" s="266">
        <f>IF(G6358="Traditional Stove",0.1,0.2)</f>
        <v>0.1</v>
      </c>
      <c r="I6358" s="266">
        <f>YEAR(J6358)</f>
        <v>2023</v>
      </c>
      <c r="J6358" s="267">
        <v>44972</v>
      </c>
      <c r="K6358" s="267">
        <f>J6358+1</f>
        <v>44973</v>
      </c>
      <c r="L6358" s="266">
        <f>IF(M6358&lt;=365,1,2)</f>
        <v>1</v>
      </c>
      <c r="M6358" s="266">
        <f>IF(K6358&lt;$C$1,$C$2-$C$1+1,$C$2-K6358+1)</f>
        <v>74</v>
      </c>
      <c r="N6358" s="268">
        <f>M6358/365</f>
        <v>0.20273972602739726</v>
      </c>
      <c r="O6358" s="269">
        <f>'Data and Parameter'!$E$4*'Data and Parameter'!$E$5*('Data and Parameter'!$E$6+'Data and Parameter'!$E$7)*'Data and Parameter'!$E$19*'Data and Parameter'!$E$14*'ER calculations'!N6358</f>
        <v>1.0497354336674432</v>
      </c>
    </row>
    <row r="6359" spans="1:15" ht="15">
      <c r="A6359" s="284">
        <v>6355</v>
      </c>
      <c r="B6359" s="287"/>
      <c r="C6359" s="287"/>
      <c r="D6359" s="284" t="s">
        <v>1054</v>
      </c>
      <c r="E6359" s="287"/>
      <c r="F6359" s="285" t="s">
        <v>6480</v>
      </c>
      <c r="G6359" s="266" t="s">
        <v>121</v>
      </c>
      <c r="H6359" s="266">
        <f>IF(G6359="Traditional Stove",0.1,0.2)</f>
        <v>0.1</v>
      </c>
      <c r="I6359" s="266">
        <f>YEAR(J6359)</f>
        <v>2023</v>
      </c>
      <c r="J6359" s="267">
        <v>44973</v>
      </c>
      <c r="K6359" s="267">
        <f>J6359+1</f>
        <v>44974</v>
      </c>
      <c r="L6359" s="266">
        <f>IF(M6359&lt;=365,1,2)</f>
        <v>1</v>
      </c>
      <c r="M6359" s="266">
        <f>IF(K6359&lt;$C$1,$C$2-$C$1+1,$C$2-K6359+1)</f>
        <v>73</v>
      </c>
      <c r="N6359" s="268">
        <f>M6359/365</f>
        <v>0.2</v>
      </c>
      <c r="O6359" s="269">
        <f>'Data and Parameter'!$E$4*'Data and Parameter'!$E$5*('Data and Parameter'!$E$6+'Data and Parameter'!$E$7)*'Data and Parameter'!$E$19*'Data and Parameter'!$E$14*'ER calculations'!N6359</f>
        <v>1.0355498196989641</v>
      </c>
    </row>
    <row r="6360" spans="1:15" ht="15">
      <c r="A6360" s="284">
        <v>6356</v>
      </c>
      <c r="B6360" s="287"/>
      <c r="C6360" s="287"/>
      <c r="D6360" s="284" t="s">
        <v>1054</v>
      </c>
      <c r="E6360" s="287"/>
      <c r="F6360" s="285" t="s">
        <v>6481</v>
      </c>
      <c r="G6360" s="266" t="s">
        <v>121</v>
      </c>
      <c r="H6360" s="266">
        <f>IF(G6360="Traditional Stove",0.1,0.2)</f>
        <v>0.1</v>
      </c>
      <c r="I6360" s="266">
        <f>YEAR(J6360)</f>
        <v>2023</v>
      </c>
      <c r="J6360" s="267">
        <v>44972</v>
      </c>
      <c r="K6360" s="267">
        <f>J6360+1</f>
        <v>44973</v>
      </c>
      <c r="L6360" s="266">
        <f>IF(M6360&lt;=365,1,2)</f>
        <v>1</v>
      </c>
      <c r="M6360" s="266">
        <f>IF(K6360&lt;$C$1,$C$2-$C$1+1,$C$2-K6360+1)</f>
        <v>74</v>
      </c>
      <c r="N6360" s="268">
        <f>M6360/365</f>
        <v>0.20273972602739726</v>
      </c>
      <c r="O6360" s="269">
        <f>'Data and Parameter'!$E$4*'Data and Parameter'!$E$5*('Data and Parameter'!$E$6+'Data and Parameter'!$E$7)*'Data and Parameter'!$E$19*'Data and Parameter'!$E$14*'ER calculations'!N6360</f>
        <v>1.0497354336674432</v>
      </c>
    </row>
    <row r="6361" spans="1:15" ht="15">
      <c r="A6361" s="284">
        <v>6357</v>
      </c>
      <c r="B6361" s="287"/>
      <c r="C6361" s="287"/>
      <c r="D6361" s="284" t="s">
        <v>1054</v>
      </c>
      <c r="E6361" s="287"/>
      <c r="F6361" s="285" t="s">
        <v>6482</v>
      </c>
      <c r="G6361" s="266" t="s">
        <v>121</v>
      </c>
      <c r="H6361" s="266">
        <f>IF(G6361="Traditional Stove",0.1,0.2)</f>
        <v>0.1</v>
      </c>
      <c r="I6361" s="266">
        <f>YEAR(J6361)</f>
        <v>2023</v>
      </c>
      <c r="J6361" s="267">
        <v>44973</v>
      </c>
      <c r="K6361" s="267">
        <f>J6361+1</f>
        <v>44974</v>
      </c>
      <c r="L6361" s="266">
        <f>IF(M6361&lt;=365,1,2)</f>
        <v>1</v>
      </c>
      <c r="M6361" s="266">
        <f>IF(K6361&lt;$C$1,$C$2-$C$1+1,$C$2-K6361+1)</f>
        <v>73</v>
      </c>
      <c r="N6361" s="268">
        <f>M6361/365</f>
        <v>0.2</v>
      </c>
      <c r="O6361" s="269">
        <f>'Data and Parameter'!$E$4*'Data and Parameter'!$E$5*('Data and Parameter'!$E$6+'Data and Parameter'!$E$7)*'Data and Parameter'!$E$19*'Data and Parameter'!$E$14*'ER calculations'!N6361</f>
        <v>1.0355498196989641</v>
      </c>
    </row>
    <row r="6362" spans="1:15" ht="15">
      <c r="A6362" s="284">
        <v>6358</v>
      </c>
      <c r="B6362" s="287"/>
      <c r="C6362" s="287"/>
      <c r="D6362" s="284" t="s">
        <v>1054</v>
      </c>
      <c r="E6362" s="287"/>
      <c r="F6362" s="285" t="s">
        <v>6483</v>
      </c>
      <c r="G6362" s="266" t="s">
        <v>121</v>
      </c>
      <c r="H6362" s="266">
        <f>IF(G6362="Traditional Stove",0.1,0.2)</f>
        <v>0.1</v>
      </c>
      <c r="I6362" s="266">
        <f>YEAR(J6362)</f>
        <v>2023</v>
      </c>
      <c r="J6362" s="267">
        <v>44973</v>
      </c>
      <c r="K6362" s="267">
        <f>J6362+1</f>
        <v>44974</v>
      </c>
      <c r="L6362" s="266">
        <f>IF(M6362&lt;=365,1,2)</f>
        <v>1</v>
      </c>
      <c r="M6362" s="266">
        <f>IF(K6362&lt;$C$1,$C$2-$C$1+1,$C$2-K6362+1)</f>
        <v>73</v>
      </c>
      <c r="N6362" s="268">
        <f>M6362/365</f>
        <v>0.2</v>
      </c>
      <c r="O6362" s="269">
        <f>'Data and Parameter'!$E$4*'Data and Parameter'!$E$5*('Data and Parameter'!$E$6+'Data and Parameter'!$E$7)*'Data and Parameter'!$E$19*'Data and Parameter'!$E$14*'ER calculations'!N6362</f>
        <v>1.0355498196989641</v>
      </c>
    </row>
    <row r="6363" spans="1:15" ht="15">
      <c r="A6363" s="284">
        <v>6359</v>
      </c>
      <c r="B6363" s="287"/>
      <c r="C6363" s="287"/>
      <c r="D6363" s="284" t="s">
        <v>1054</v>
      </c>
      <c r="E6363" s="287"/>
      <c r="F6363" s="285" t="s">
        <v>6484</v>
      </c>
      <c r="G6363" s="266" t="s">
        <v>121</v>
      </c>
      <c r="H6363" s="266">
        <f>IF(G6363="Traditional Stove",0.1,0.2)</f>
        <v>0.1</v>
      </c>
      <c r="I6363" s="266">
        <f>YEAR(J6363)</f>
        <v>2023</v>
      </c>
      <c r="J6363" s="267">
        <v>44973</v>
      </c>
      <c r="K6363" s="267">
        <f>J6363+1</f>
        <v>44974</v>
      </c>
      <c r="L6363" s="266">
        <f>IF(M6363&lt;=365,1,2)</f>
        <v>1</v>
      </c>
      <c r="M6363" s="266">
        <f>IF(K6363&lt;$C$1,$C$2-$C$1+1,$C$2-K6363+1)</f>
        <v>73</v>
      </c>
      <c r="N6363" s="268">
        <f>M6363/365</f>
        <v>0.2</v>
      </c>
      <c r="O6363" s="269">
        <f>'Data and Parameter'!$E$4*'Data and Parameter'!$E$5*('Data and Parameter'!$E$6+'Data and Parameter'!$E$7)*'Data and Parameter'!$E$19*'Data and Parameter'!$E$14*'ER calculations'!N6363</f>
        <v>1.0355498196989641</v>
      </c>
    </row>
    <row r="6364" spans="1:15" ht="15">
      <c r="A6364" s="284">
        <v>6360</v>
      </c>
      <c r="B6364" s="287"/>
      <c r="C6364" s="287"/>
      <c r="D6364" s="284" t="s">
        <v>1054</v>
      </c>
      <c r="E6364" s="287"/>
      <c r="F6364" s="285" t="s">
        <v>6485</v>
      </c>
      <c r="G6364" s="266" t="s">
        <v>121</v>
      </c>
      <c r="H6364" s="266">
        <f>IF(G6364="Traditional Stove",0.1,0.2)</f>
        <v>0.1</v>
      </c>
      <c r="I6364" s="266">
        <f>YEAR(J6364)</f>
        <v>2023</v>
      </c>
      <c r="J6364" s="267">
        <v>44973</v>
      </c>
      <c r="K6364" s="267">
        <f>J6364+1</f>
        <v>44974</v>
      </c>
      <c r="L6364" s="266">
        <f>IF(M6364&lt;=365,1,2)</f>
        <v>1</v>
      </c>
      <c r="M6364" s="266">
        <f>IF(K6364&lt;$C$1,$C$2-$C$1+1,$C$2-K6364+1)</f>
        <v>73</v>
      </c>
      <c r="N6364" s="268">
        <f>M6364/365</f>
        <v>0.2</v>
      </c>
      <c r="O6364" s="269">
        <f>'Data and Parameter'!$E$4*'Data and Parameter'!$E$5*('Data and Parameter'!$E$6+'Data and Parameter'!$E$7)*'Data and Parameter'!$E$19*'Data and Parameter'!$E$14*'ER calculations'!N6364</f>
        <v>1.0355498196989641</v>
      </c>
    </row>
    <row r="6365" spans="1:15" ht="15">
      <c r="A6365" s="284">
        <v>6361</v>
      </c>
      <c r="B6365" s="287"/>
      <c r="C6365" s="287"/>
      <c r="D6365" s="284" t="s">
        <v>1054</v>
      </c>
      <c r="E6365" s="287"/>
      <c r="F6365" s="285" t="s">
        <v>6486</v>
      </c>
      <c r="G6365" s="266" t="s">
        <v>121</v>
      </c>
      <c r="H6365" s="266">
        <f>IF(G6365="Traditional Stove",0.1,0.2)</f>
        <v>0.1</v>
      </c>
      <c r="I6365" s="266">
        <f>YEAR(J6365)</f>
        <v>2023</v>
      </c>
      <c r="J6365" s="267">
        <v>44973</v>
      </c>
      <c r="K6365" s="267">
        <f>J6365+1</f>
        <v>44974</v>
      </c>
      <c r="L6365" s="266">
        <f>IF(M6365&lt;=365,1,2)</f>
        <v>1</v>
      </c>
      <c r="M6365" s="266">
        <f>IF(K6365&lt;$C$1,$C$2-$C$1+1,$C$2-K6365+1)</f>
        <v>73</v>
      </c>
      <c r="N6365" s="268">
        <f>M6365/365</f>
        <v>0.2</v>
      </c>
      <c r="O6365" s="269">
        <f>'Data and Parameter'!$E$4*'Data and Parameter'!$E$5*('Data and Parameter'!$E$6+'Data and Parameter'!$E$7)*'Data and Parameter'!$E$19*'Data and Parameter'!$E$14*'ER calculations'!N6365</f>
        <v>1.0355498196989641</v>
      </c>
    </row>
    <row r="6366" spans="1:15" ht="15">
      <c r="A6366" s="284">
        <v>6362</v>
      </c>
      <c r="B6366" s="287"/>
      <c r="C6366" s="287"/>
      <c r="D6366" s="284" t="s">
        <v>1054</v>
      </c>
      <c r="E6366" s="287"/>
      <c r="F6366" s="285" t="s">
        <v>6487</v>
      </c>
      <c r="G6366" s="266" t="s">
        <v>121</v>
      </c>
      <c r="H6366" s="266">
        <f>IF(G6366="Traditional Stove",0.1,0.2)</f>
        <v>0.1</v>
      </c>
      <c r="I6366" s="266">
        <f>YEAR(J6366)</f>
        <v>2023</v>
      </c>
      <c r="J6366" s="267">
        <v>44970</v>
      </c>
      <c r="K6366" s="267">
        <f>J6366+1</f>
        <v>44971</v>
      </c>
      <c r="L6366" s="266">
        <f>IF(M6366&lt;=365,1,2)</f>
        <v>1</v>
      </c>
      <c r="M6366" s="266">
        <f>IF(K6366&lt;$C$1,$C$2-$C$1+1,$C$2-K6366+1)</f>
        <v>76</v>
      </c>
      <c r="N6366" s="268">
        <f>M6366/365</f>
        <v>0.20821917808219179</v>
      </c>
      <c r="O6366" s="269">
        <f>'Data and Parameter'!$E$4*'Data and Parameter'!$E$5*('Data and Parameter'!$E$6+'Data and Parameter'!$E$7)*'Data and Parameter'!$E$19*'Data and Parameter'!$E$14*'ER calculations'!N6366</f>
        <v>1.0781066616044011</v>
      </c>
    </row>
    <row r="6367" spans="1:15" ht="15">
      <c r="A6367" s="284">
        <v>6363</v>
      </c>
      <c r="B6367" s="287"/>
      <c r="C6367" s="287"/>
      <c r="D6367" s="284" t="s">
        <v>1054</v>
      </c>
      <c r="E6367" s="287"/>
      <c r="F6367" s="285" t="s">
        <v>6488</v>
      </c>
      <c r="G6367" s="266" t="s">
        <v>121</v>
      </c>
      <c r="H6367" s="266">
        <f>IF(G6367="Traditional Stove",0.1,0.2)</f>
        <v>0.1</v>
      </c>
      <c r="I6367" s="266">
        <f>YEAR(J6367)</f>
        <v>2023</v>
      </c>
      <c r="J6367" s="267">
        <v>44972</v>
      </c>
      <c r="K6367" s="267">
        <f>J6367+1</f>
        <v>44973</v>
      </c>
      <c r="L6367" s="266">
        <f>IF(M6367&lt;=365,1,2)</f>
        <v>1</v>
      </c>
      <c r="M6367" s="266">
        <f>IF(K6367&lt;$C$1,$C$2-$C$1+1,$C$2-K6367+1)</f>
        <v>74</v>
      </c>
      <c r="N6367" s="268">
        <f>M6367/365</f>
        <v>0.20273972602739726</v>
      </c>
      <c r="O6367" s="269">
        <f>'Data and Parameter'!$E$4*'Data and Parameter'!$E$5*('Data and Parameter'!$E$6+'Data and Parameter'!$E$7)*'Data and Parameter'!$E$19*'Data and Parameter'!$E$14*'ER calculations'!N6367</f>
        <v>1.0497354336674432</v>
      </c>
    </row>
    <row r="6368" spans="1:15" ht="15">
      <c r="A6368" s="284">
        <v>6364</v>
      </c>
      <c r="B6368" s="287"/>
      <c r="C6368" s="287"/>
      <c r="D6368" s="284" t="s">
        <v>1054</v>
      </c>
      <c r="E6368" s="287"/>
      <c r="F6368" s="285" t="s">
        <v>6489</v>
      </c>
      <c r="G6368" s="266" t="s">
        <v>121</v>
      </c>
      <c r="H6368" s="266">
        <f>IF(G6368="Traditional Stove",0.1,0.2)</f>
        <v>0.1</v>
      </c>
      <c r="I6368" s="266">
        <f>YEAR(J6368)</f>
        <v>2023</v>
      </c>
      <c r="J6368" s="267">
        <v>44973</v>
      </c>
      <c r="K6368" s="267">
        <f>J6368+1</f>
        <v>44974</v>
      </c>
      <c r="L6368" s="266">
        <f>IF(M6368&lt;=365,1,2)</f>
        <v>1</v>
      </c>
      <c r="M6368" s="266">
        <f>IF(K6368&lt;$C$1,$C$2-$C$1+1,$C$2-K6368+1)</f>
        <v>73</v>
      </c>
      <c r="N6368" s="268">
        <f>M6368/365</f>
        <v>0.2</v>
      </c>
      <c r="O6368" s="269">
        <f>'Data and Parameter'!$E$4*'Data and Parameter'!$E$5*('Data and Parameter'!$E$6+'Data and Parameter'!$E$7)*'Data and Parameter'!$E$19*'Data and Parameter'!$E$14*'ER calculations'!N6368</f>
        <v>1.0355498196989641</v>
      </c>
    </row>
    <row r="6369" spans="1:15" ht="15">
      <c r="A6369" s="284">
        <v>6365</v>
      </c>
      <c r="B6369" s="287"/>
      <c r="C6369" s="287"/>
      <c r="D6369" s="284" t="s">
        <v>1054</v>
      </c>
      <c r="E6369" s="287"/>
      <c r="F6369" s="285" t="s">
        <v>6490</v>
      </c>
      <c r="G6369" s="266" t="s">
        <v>121</v>
      </c>
      <c r="H6369" s="266">
        <f>IF(G6369="Traditional Stove",0.1,0.2)</f>
        <v>0.1</v>
      </c>
      <c r="I6369" s="266">
        <f>YEAR(J6369)</f>
        <v>2023</v>
      </c>
      <c r="J6369" s="267">
        <v>44972</v>
      </c>
      <c r="K6369" s="267">
        <f>J6369+1</f>
        <v>44973</v>
      </c>
      <c r="L6369" s="266">
        <f>IF(M6369&lt;=365,1,2)</f>
        <v>1</v>
      </c>
      <c r="M6369" s="266">
        <f>IF(K6369&lt;$C$1,$C$2-$C$1+1,$C$2-K6369+1)</f>
        <v>74</v>
      </c>
      <c r="N6369" s="268">
        <f>M6369/365</f>
        <v>0.20273972602739726</v>
      </c>
      <c r="O6369" s="269">
        <f>'Data and Parameter'!$E$4*'Data and Parameter'!$E$5*('Data and Parameter'!$E$6+'Data and Parameter'!$E$7)*'Data and Parameter'!$E$19*'Data and Parameter'!$E$14*'ER calculations'!N6369</f>
        <v>1.0497354336674432</v>
      </c>
    </row>
    <row r="6370" spans="1:15" ht="15">
      <c r="A6370" s="284">
        <v>6366</v>
      </c>
      <c r="B6370" s="287"/>
      <c r="C6370" s="287"/>
      <c r="D6370" s="284" t="s">
        <v>1054</v>
      </c>
      <c r="E6370" s="287"/>
      <c r="F6370" s="285" t="s">
        <v>6491</v>
      </c>
      <c r="G6370" s="266" t="s">
        <v>121</v>
      </c>
      <c r="H6370" s="266">
        <f>IF(G6370="Traditional Stove",0.1,0.2)</f>
        <v>0.1</v>
      </c>
      <c r="I6370" s="266">
        <f>YEAR(J6370)</f>
        <v>2023</v>
      </c>
      <c r="J6370" s="267">
        <v>44972</v>
      </c>
      <c r="K6370" s="267">
        <f>J6370+1</f>
        <v>44973</v>
      </c>
      <c r="L6370" s="266">
        <f>IF(M6370&lt;=365,1,2)</f>
        <v>1</v>
      </c>
      <c r="M6370" s="266">
        <f>IF(K6370&lt;$C$1,$C$2-$C$1+1,$C$2-K6370+1)</f>
        <v>74</v>
      </c>
      <c r="N6370" s="268">
        <f>M6370/365</f>
        <v>0.20273972602739726</v>
      </c>
      <c r="O6370" s="269">
        <f>'Data and Parameter'!$E$4*'Data and Parameter'!$E$5*('Data and Parameter'!$E$6+'Data and Parameter'!$E$7)*'Data and Parameter'!$E$19*'Data and Parameter'!$E$14*'ER calculations'!N6370</f>
        <v>1.0497354336674432</v>
      </c>
    </row>
    <row r="6371" spans="1:15" ht="15">
      <c r="A6371" s="284">
        <v>6367</v>
      </c>
      <c r="B6371" s="287"/>
      <c r="C6371" s="287"/>
      <c r="D6371" s="284" t="s">
        <v>1054</v>
      </c>
      <c r="E6371" s="287"/>
      <c r="F6371" s="285" t="s">
        <v>6492</v>
      </c>
      <c r="G6371" s="266" t="s">
        <v>121</v>
      </c>
      <c r="H6371" s="266">
        <f>IF(G6371="Traditional Stove",0.1,0.2)</f>
        <v>0.1</v>
      </c>
      <c r="I6371" s="266">
        <f>YEAR(J6371)</f>
        <v>2023</v>
      </c>
      <c r="J6371" s="267">
        <v>44970</v>
      </c>
      <c r="K6371" s="267">
        <f>J6371+1</f>
        <v>44971</v>
      </c>
      <c r="L6371" s="266">
        <f>IF(M6371&lt;=365,1,2)</f>
        <v>1</v>
      </c>
      <c r="M6371" s="266">
        <f>IF(K6371&lt;$C$1,$C$2-$C$1+1,$C$2-K6371+1)</f>
        <v>76</v>
      </c>
      <c r="N6371" s="268">
        <f>M6371/365</f>
        <v>0.20821917808219179</v>
      </c>
      <c r="O6371" s="269">
        <f>'Data and Parameter'!$E$4*'Data and Parameter'!$E$5*('Data and Parameter'!$E$6+'Data and Parameter'!$E$7)*'Data and Parameter'!$E$19*'Data and Parameter'!$E$14*'ER calculations'!N6371</f>
        <v>1.0781066616044011</v>
      </c>
    </row>
    <row r="6372" spans="1:15" ht="15">
      <c r="A6372" s="284">
        <v>6368</v>
      </c>
      <c r="B6372" s="287"/>
      <c r="C6372" s="287"/>
      <c r="D6372" s="284" t="s">
        <v>1054</v>
      </c>
      <c r="E6372" s="287"/>
      <c r="F6372" s="285" t="s">
        <v>6493</v>
      </c>
      <c r="G6372" s="266" t="s">
        <v>121</v>
      </c>
      <c r="H6372" s="266">
        <f>IF(G6372="Traditional Stove",0.1,0.2)</f>
        <v>0.1</v>
      </c>
      <c r="I6372" s="266">
        <f>YEAR(J6372)</f>
        <v>2023</v>
      </c>
      <c r="J6372" s="267">
        <v>44972</v>
      </c>
      <c r="K6372" s="267">
        <f>J6372+1</f>
        <v>44973</v>
      </c>
      <c r="L6372" s="266">
        <f>IF(M6372&lt;=365,1,2)</f>
        <v>1</v>
      </c>
      <c r="M6372" s="266">
        <f>IF(K6372&lt;$C$1,$C$2-$C$1+1,$C$2-K6372+1)</f>
        <v>74</v>
      </c>
      <c r="N6372" s="268">
        <f>M6372/365</f>
        <v>0.20273972602739726</v>
      </c>
      <c r="O6372" s="269">
        <f>'Data and Parameter'!$E$4*'Data and Parameter'!$E$5*('Data and Parameter'!$E$6+'Data and Parameter'!$E$7)*'Data and Parameter'!$E$19*'Data and Parameter'!$E$14*'ER calculations'!N6372</f>
        <v>1.0497354336674432</v>
      </c>
    </row>
    <row r="6373" spans="1:15" ht="15">
      <c r="A6373" s="284">
        <v>6369</v>
      </c>
      <c r="B6373" s="287"/>
      <c r="C6373" s="287"/>
      <c r="D6373" s="284" t="s">
        <v>1054</v>
      </c>
      <c r="E6373" s="287"/>
      <c r="F6373" s="285" t="s">
        <v>6494</v>
      </c>
      <c r="G6373" s="266" t="s">
        <v>121</v>
      </c>
      <c r="H6373" s="266">
        <f>IF(G6373="Traditional Stove",0.1,0.2)</f>
        <v>0.1</v>
      </c>
      <c r="I6373" s="266">
        <f>YEAR(J6373)</f>
        <v>2023</v>
      </c>
      <c r="J6373" s="267">
        <v>44969</v>
      </c>
      <c r="K6373" s="267">
        <f>J6373+1</f>
        <v>44970</v>
      </c>
      <c r="L6373" s="266">
        <f>IF(M6373&lt;=365,1,2)</f>
        <v>1</v>
      </c>
      <c r="M6373" s="266">
        <f>IF(K6373&lt;$C$1,$C$2-$C$1+1,$C$2-K6373+1)</f>
        <v>77</v>
      </c>
      <c r="N6373" s="268">
        <f>M6373/365</f>
        <v>0.21095890410958903</v>
      </c>
      <c r="O6373" s="269">
        <f>'Data and Parameter'!$E$4*'Data and Parameter'!$E$5*('Data and Parameter'!$E$6+'Data and Parameter'!$E$7)*'Data and Parameter'!$E$19*'Data and Parameter'!$E$14*'ER calculations'!N6373</f>
        <v>1.0922922755728799</v>
      </c>
    </row>
    <row r="6374" spans="1:15" ht="15">
      <c r="A6374" s="284">
        <v>6370</v>
      </c>
      <c r="B6374" s="287"/>
      <c r="C6374" s="287"/>
      <c r="D6374" s="284" t="s">
        <v>1054</v>
      </c>
      <c r="E6374" s="287"/>
      <c r="F6374" s="285" t="s">
        <v>6495</v>
      </c>
      <c r="G6374" s="266" t="s">
        <v>121</v>
      </c>
      <c r="H6374" s="266">
        <f>IF(G6374="Traditional Stove",0.1,0.2)</f>
        <v>0.1</v>
      </c>
      <c r="I6374" s="266">
        <f>YEAR(J6374)</f>
        <v>2023</v>
      </c>
      <c r="J6374" s="267">
        <v>44971</v>
      </c>
      <c r="K6374" s="267">
        <f>J6374+1</f>
        <v>44972</v>
      </c>
      <c r="L6374" s="266">
        <f>IF(M6374&lt;=365,1,2)</f>
        <v>1</v>
      </c>
      <c r="M6374" s="266">
        <f>IF(K6374&lt;$C$1,$C$2-$C$1+1,$C$2-K6374+1)</f>
        <v>75</v>
      </c>
      <c r="N6374" s="268">
        <f>M6374/365</f>
        <v>0.20547945205479451</v>
      </c>
      <c r="O6374" s="269">
        <f>'Data and Parameter'!$E$4*'Data and Parameter'!$E$5*('Data and Parameter'!$E$6+'Data and Parameter'!$E$7)*'Data and Parameter'!$E$19*'Data and Parameter'!$E$14*'ER calculations'!N6374</f>
        <v>1.063921047635922</v>
      </c>
    </row>
    <row r="6375" spans="1:15" ht="15">
      <c r="A6375" s="284">
        <v>6371</v>
      </c>
      <c r="B6375" s="287"/>
      <c r="C6375" s="287"/>
      <c r="D6375" s="284" t="s">
        <v>1054</v>
      </c>
      <c r="E6375" s="287"/>
      <c r="F6375" s="285" t="s">
        <v>6496</v>
      </c>
      <c r="G6375" s="266" t="s">
        <v>121</v>
      </c>
      <c r="H6375" s="266">
        <f>IF(G6375="Traditional Stove",0.1,0.2)</f>
        <v>0.1</v>
      </c>
      <c r="I6375" s="266">
        <f>YEAR(J6375)</f>
        <v>2023</v>
      </c>
      <c r="J6375" s="267">
        <v>44971</v>
      </c>
      <c r="K6375" s="267">
        <f>J6375+1</f>
        <v>44972</v>
      </c>
      <c r="L6375" s="266">
        <f>IF(M6375&lt;=365,1,2)</f>
        <v>1</v>
      </c>
      <c r="M6375" s="266">
        <f>IF(K6375&lt;$C$1,$C$2-$C$1+1,$C$2-K6375+1)</f>
        <v>75</v>
      </c>
      <c r="N6375" s="268">
        <f>M6375/365</f>
        <v>0.20547945205479451</v>
      </c>
      <c r="O6375" s="269">
        <f>'Data and Parameter'!$E$4*'Data and Parameter'!$E$5*('Data and Parameter'!$E$6+'Data and Parameter'!$E$7)*'Data and Parameter'!$E$19*'Data and Parameter'!$E$14*'ER calculations'!N6375</f>
        <v>1.063921047635922</v>
      </c>
    </row>
    <row r="6376" spans="1:15" ht="15">
      <c r="A6376" s="284">
        <v>6372</v>
      </c>
      <c r="B6376" s="287"/>
      <c r="C6376" s="287"/>
      <c r="D6376" s="284" t="s">
        <v>1054</v>
      </c>
      <c r="E6376" s="287"/>
      <c r="F6376" s="285" t="s">
        <v>6497</v>
      </c>
      <c r="G6376" s="266" t="s">
        <v>121</v>
      </c>
      <c r="H6376" s="266">
        <f>IF(G6376="Traditional Stove",0.1,0.2)</f>
        <v>0.1</v>
      </c>
      <c r="I6376" s="266">
        <f>YEAR(J6376)</f>
        <v>2023</v>
      </c>
      <c r="J6376" s="267">
        <v>44971</v>
      </c>
      <c r="K6376" s="267">
        <f>J6376+1</f>
        <v>44972</v>
      </c>
      <c r="L6376" s="266">
        <f>IF(M6376&lt;=365,1,2)</f>
        <v>1</v>
      </c>
      <c r="M6376" s="266">
        <f>IF(K6376&lt;$C$1,$C$2-$C$1+1,$C$2-K6376+1)</f>
        <v>75</v>
      </c>
      <c r="N6376" s="268">
        <f>M6376/365</f>
        <v>0.20547945205479451</v>
      </c>
      <c r="O6376" s="269">
        <f>'Data and Parameter'!$E$4*'Data and Parameter'!$E$5*('Data and Parameter'!$E$6+'Data and Parameter'!$E$7)*'Data and Parameter'!$E$19*'Data and Parameter'!$E$14*'ER calculations'!N6376</f>
        <v>1.063921047635922</v>
      </c>
    </row>
    <row r="6377" spans="1:15" ht="15">
      <c r="A6377" s="284">
        <v>6373</v>
      </c>
      <c r="B6377" s="287"/>
      <c r="C6377" s="287"/>
      <c r="D6377" s="284" t="s">
        <v>1054</v>
      </c>
      <c r="E6377" s="287"/>
      <c r="F6377" s="285" t="s">
        <v>6498</v>
      </c>
      <c r="G6377" s="266" t="s">
        <v>121</v>
      </c>
      <c r="H6377" s="266">
        <f>IF(G6377="Traditional Stove",0.1,0.2)</f>
        <v>0.1</v>
      </c>
      <c r="I6377" s="266">
        <f>YEAR(J6377)</f>
        <v>2023</v>
      </c>
      <c r="J6377" s="267">
        <v>44972</v>
      </c>
      <c r="K6377" s="267">
        <f>J6377+1</f>
        <v>44973</v>
      </c>
      <c r="L6377" s="266">
        <f>IF(M6377&lt;=365,1,2)</f>
        <v>1</v>
      </c>
      <c r="M6377" s="266">
        <f>IF(K6377&lt;$C$1,$C$2-$C$1+1,$C$2-K6377+1)</f>
        <v>74</v>
      </c>
      <c r="N6377" s="268">
        <f>M6377/365</f>
        <v>0.20273972602739726</v>
      </c>
      <c r="O6377" s="269">
        <f>'Data and Parameter'!$E$4*'Data and Parameter'!$E$5*('Data and Parameter'!$E$6+'Data and Parameter'!$E$7)*'Data and Parameter'!$E$19*'Data and Parameter'!$E$14*'ER calculations'!N6377</f>
        <v>1.0497354336674432</v>
      </c>
    </row>
    <row r="6378" spans="1:15" ht="15">
      <c r="A6378" s="284">
        <v>6374</v>
      </c>
      <c r="B6378" s="287"/>
      <c r="C6378" s="287"/>
      <c r="D6378" s="284" t="s">
        <v>1054</v>
      </c>
      <c r="E6378" s="287"/>
      <c r="F6378" s="285" t="s">
        <v>6499</v>
      </c>
      <c r="G6378" s="266" t="s">
        <v>121</v>
      </c>
      <c r="H6378" s="266">
        <f>IF(G6378="Traditional Stove",0.1,0.2)</f>
        <v>0.1</v>
      </c>
      <c r="I6378" s="266">
        <f>YEAR(J6378)</f>
        <v>2023</v>
      </c>
      <c r="J6378" s="267">
        <v>44971</v>
      </c>
      <c r="K6378" s="267">
        <f>J6378+1</f>
        <v>44972</v>
      </c>
      <c r="L6378" s="266">
        <f>IF(M6378&lt;=365,1,2)</f>
        <v>1</v>
      </c>
      <c r="M6378" s="266">
        <f>IF(K6378&lt;$C$1,$C$2-$C$1+1,$C$2-K6378+1)</f>
        <v>75</v>
      </c>
      <c r="N6378" s="268">
        <f>M6378/365</f>
        <v>0.20547945205479451</v>
      </c>
      <c r="O6378" s="269">
        <f>'Data and Parameter'!$E$4*'Data and Parameter'!$E$5*('Data and Parameter'!$E$6+'Data and Parameter'!$E$7)*'Data and Parameter'!$E$19*'Data and Parameter'!$E$14*'ER calculations'!N6378</f>
        <v>1.063921047635922</v>
      </c>
    </row>
    <row r="6379" spans="1:15" ht="15">
      <c r="A6379" s="284">
        <v>6375</v>
      </c>
      <c r="B6379" s="287"/>
      <c r="C6379" s="287"/>
      <c r="D6379" s="284" t="s">
        <v>1054</v>
      </c>
      <c r="E6379" s="287"/>
      <c r="F6379" s="285" t="s">
        <v>6500</v>
      </c>
      <c r="G6379" s="266" t="s">
        <v>121</v>
      </c>
      <c r="H6379" s="266">
        <f>IF(G6379="Traditional Stove",0.1,0.2)</f>
        <v>0.1</v>
      </c>
      <c r="I6379" s="266">
        <f>YEAR(J6379)</f>
        <v>2023</v>
      </c>
      <c r="J6379" s="267">
        <v>44972</v>
      </c>
      <c r="K6379" s="267">
        <f>J6379+1</f>
        <v>44973</v>
      </c>
      <c r="L6379" s="266">
        <f>IF(M6379&lt;=365,1,2)</f>
        <v>1</v>
      </c>
      <c r="M6379" s="266">
        <f>IF(K6379&lt;$C$1,$C$2-$C$1+1,$C$2-K6379+1)</f>
        <v>74</v>
      </c>
      <c r="N6379" s="268">
        <f>M6379/365</f>
        <v>0.20273972602739726</v>
      </c>
      <c r="O6379" s="269">
        <f>'Data and Parameter'!$E$4*'Data and Parameter'!$E$5*('Data and Parameter'!$E$6+'Data and Parameter'!$E$7)*'Data and Parameter'!$E$19*'Data and Parameter'!$E$14*'ER calculations'!N6379</f>
        <v>1.0497354336674432</v>
      </c>
    </row>
    <row r="6380" spans="1:15" ht="15">
      <c r="A6380" s="284">
        <v>6376</v>
      </c>
      <c r="B6380" s="287"/>
      <c r="C6380" s="287"/>
      <c r="D6380" s="284" t="s">
        <v>1054</v>
      </c>
      <c r="E6380" s="287"/>
      <c r="F6380" s="285" t="s">
        <v>6501</v>
      </c>
      <c r="G6380" s="266" t="s">
        <v>121</v>
      </c>
      <c r="H6380" s="266">
        <f>IF(G6380="Traditional Stove",0.1,0.2)</f>
        <v>0.1</v>
      </c>
      <c r="I6380" s="266">
        <f>YEAR(J6380)</f>
        <v>2023</v>
      </c>
      <c r="J6380" s="267">
        <v>44970</v>
      </c>
      <c r="K6380" s="267">
        <f>J6380+1</f>
        <v>44971</v>
      </c>
      <c r="L6380" s="266">
        <f>IF(M6380&lt;=365,1,2)</f>
        <v>1</v>
      </c>
      <c r="M6380" s="266">
        <f>IF(K6380&lt;$C$1,$C$2-$C$1+1,$C$2-K6380+1)</f>
        <v>76</v>
      </c>
      <c r="N6380" s="268">
        <f>M6380/365</f>
        <v>0.20821917808219179</v>
      </c>
      <c r="O6380" s="269">
        <f>'Data and Parameter'!$E$4*'Data and Parameter'!$E$5*('Data and Parameter'!$E$6+'Data and Parameter'!$E$7)*'Data and Parameter'!$E$19*'Data and Parameter'!$E$14*'ER calculations'!N6380</f>
        <v>1.0781066616044011</v>
      </c>
    </row>
    <row r="6381" spans="1:15" ht="15">
      <c r="A6381" s="284">
        <v>6377</v>
      </c>
      <c r="B6381" s="287"/>
      <c r="C6381" s="287"/>
      <c r="D6381" s="284" t="s">
        <v>1054</v>
      </c>
      <c r="E6381" s="287"/>
      <c r="F6381" s="285" t="s">
        <v>6502</v>
      </c>
      <c r="G6381" s="266" t="s">
        <v>121</v>
      </c>
      <c r="H6381" s="266">
        <f>IF(G6381="Traditional Stove",0.1,0.2)</f>
        <v>0.1</v>
      </c>
      <c r="I6381" s="266">
        <f>YEAR(J6381)</f>
        <v>2023</v>
      </c>
      <c r="J6381" s="267">
        <v>44971</v>
      </c>
      <c r="K6381" s="267">
        <f>J6381+1</f>
        <v>44972</v>
      </c>
      <c r="L6381" s="266">
        <f>IF(M6381&lt;=365,1,2)</f>
        <v>1</v>
      </c>
      <c r="M6381" s="266">
        <f>IF(K6381&lt;$C$1,$C$2-$C$1+1,$C$2-K6381+1)</f>
        <v>75</v>
      </c>
      <c r="N6381" s="268">
        <f>M6381/365</f>
        <v>0.20547945205479451</v>
      </c>
      <c r="O6381" s="269">
        <f>'Data and Parameter'!$E$4*'Data and Parameter'!$E$5*('Data and Parameter'!$E$6+'Data and Parameter'!$E$7)*'Data and Parameter'!$E$19*'Data and Parameter'!$E$14*'ER calculations'!N6381</f>
        <v>1.063921047635922</v>
      </c>
    </row>
    <row r="6382" spans="1:15" ht="15">
      <c r="A6382" s="284">
        <v>6378</v>
      </c>
      <c r="B6382" s="287"/>
      <c r="C6382" s="287"/>
      <c r="D6382" s="284" t="s">
        <v>1054</v>
      </c>
      <c r="E6382" s="287"/>
      <c r="F6382" s="285" t="s">
        <v>6503</v>
      </c>
      <c r="G6382" s="266" t="s">
        <v>121</v>
      </c>
      <c r="H6382" s="266">
        <f>IF(G6382="Traditional Stove",0.1,0.2)</f>
        <v>0.1</v>
      </c>
      <c r="I6382" s="266">
        <f>YEAR(J6382)</f>
        <v>2023</v>
      </c>
      <c r="J6382" s="267">
        <v>44970</v>
      </c>
      <c r="K6382" s="267">
        <f>J6382+1</f>
        <v>44971</v>
      </c>
      <c r="L6382" s="266">
        <f>IF(M6382&lt;=365,1,2)</f>
        <v>1</v>
      </c>
      <c r="M6382" s="266">
        <f>IF(K6382&lt;$C$1,$C$2-$C$1+1,$C$2-K6382+1)</f>
        <v>76</v>
      </c>
      <c r="N6382" s="268">
        <f>M6382/365</f>
        <v>0.20821917808219179</v>
      </c>
      <c r="O6382" s="269">
        <f>'Data and Parameter'!$E$4*'Data and Parameter'!$E$5*('Data and Parameter'!$E$6+'Data and Parameter'!$E$7)*'Data and Parameter'!$E$19*'Data and Parameter'!$E$14*'ER calculations'!N6382</f>
        <v>1.0781066616044011</v>
      </c>
    </row>
    <row r="6383" spans="1:15" ht="15">
      <c r="A6383" s="284">
        <v>6379</v>
      </c>
      <c r="B6383" s="287"/>
      <c r="C6383" s="287"/>
      <c r="D6383" s="284" t="s">
        <v>1054</v>
      </c>
      <c r="E6383" s="287"/>
      <c r="F6383" s="285" t="s">
        <v>6504</v>
      </c>
      <c r="G6383" s="266" t="s">
        <v>121</v>
      </c>
      <c r="H6383" s="266">
        <f>IF(G6383="Traditional Stove",0.1,0.2)</f>
        <v>0.1</v>
      </c>
      <c r="I6383" s="266">
        <f>YEAR(J6383)</f>
        <v>2023</v>
      </c>
      <c r="J6383" s="267">
        <v>44972</v>
      </c>
      <c r="K6383" s="267">
        <f>J6383+1</f>
        <v>44973</v>
      </c>
      <c r="L6383" s="266">
        <f>IF(M6383&lt;=365,1,2)</f>
        <v>1</v>
      </c>
      <c r="M6383" s="266">
        <f>IF(K6383&lt;$C$1,$C$2-$C$1+1,$C$2-K6383+1)</f>
        <v>74</v>
      </c>
      <c r="N6383" s="268">
        <f>M6383/365</f>
        <v>0.20273972602739726</v>
      </c>
      <c r="O6383" s="269">
        <f>'Data and Parameter'!$E$4*'Data and Parameter'!$E$5*('Data and Parameter'!$E$6+'Data and Parameter'!$E$7)*'Data and Parameter'!$E$19*'Data and Parameter'!$E$14*'ER calculations'!N6383</f>
        <v>1.0497354336674432</v>
      </c>
    </row>
    <row r="6384" spans="1:15" ht="15">
      <c r="A6384" s="284">
        <v>6380</v>
      </c>
      <c r="B6384" s="287"/>
      <c r="C6384" s="287"/>
      <c r="D6384" s="284" t="s">
        <v>1054</v>
      </c>
      <c r="E6384" s="287"/>
      <c r="F6384" s="285" t="s">
        <v>6505</v>
      </c>
      <c r="G6384" s="266" t="s">
        <v>121</v>
      </c>
      <c r="H6384" s="266">
        <f>IF(G6384="Traditional Stove",0.1,0.2)</f>
        <v>0.1</v>
      </c>
      <c r="I6384" s="266">
        <f>YEAR(J6384)</f>
        <v>2023</v>
      </c>
      <c r="J6384" s="267">
        <v>44971</v>
      </c>
      <c r="K6384" s="267">
        <f>J6384+1</f>
        <v>44972</v>
      </c>
      <c r="L6384" s="266">
        <f>IF(M6384&lt;=365,1,2)</f>
        <v>1</v>
      </c>
      <c r="M6384" s="266">
        <f>IF(K6384&lt;$C$1,$C$2-$C$1+1,$C$2-K6384+1)</f>
        <v>75</v>
      </c>
      <c r="N6384" s="268">
        <f>M6384/365</f>
        <v>0.20547945205479451</v>
      </c>
      <c r="O6384" s="269">
        <f>'Data and Parameter'!$E$4*'Data and Parameter'!$E$5*('Data and Parameter'!$E$6+'Data and Parameter'!$E$7)*'Data and Parameter'!$E$19*'Data and Parameter'!$E$14*'ER calculations'!N6384</f>
        <v>1.063921047635922</v>
      </c>
    </row>
    <row r="6385" spans="1:15" ht="15">
      <c r="A6385" s="284">
        <v>6381</v>
      </c>
      <c r="B6385" s="287"/>
      <c r="C6385" s="287"/>
      <c r="D6385" s="284" t="s">
        <v>1054</v>
      </c>
      <c r="E6385" s="287"/>
      <c r="F6385" s="285" t="s">
        <v>6506</v>
      </c>
      <c r="G6385" s="266" t="s">
        <v>121</v>
      </c>
      <c r="H6385" s="266">
        <f>IF(G6385="Traditional Stove",0.1,0.2)</f>
        <v>0.1</v>
      </c>
      <c r="I6385" s="266">
        <f>YEAR(J6385)</f>
        <v>2023</v>
      </c>
      <c r="J6385" s="267">
        <v>44971</v>
      </c>
      <c r="K6385" s="267">
        <f>J6385+1</f>
        <v>44972</v>
      </c>
      <c r="L6385" s="266">
        <f>IF(M6385&lt;=365,1,2)</f>
        <v>1</v>
      </c>
      <c r="M6385" s="266">
        <f>IF(K6385&lt;$C$1,$C$2-$C$1+1,$C$2-K6385+1)</f>
        <v>75</v>
      </c>
      <c r="N6385" s="268">
        <f>M6385/365</f>
        <v>0.20547945205479451</v>
      </c>
      <c r="O6385" s="269">
        <f>'Data and Parameter'!$E$4*'Data and Parameter'!$E$5*('Data and Parameter'!$E$6+'Data and Parameter'!$E$7)*'Data and Parameter'!$E$19*'Data and Parameter'!$E$14*'ER calculations'!N6385</f>
        <v>1.063921047635922</v>
      </c>
    </row>
    <row r="6386" spans="1:15" ht="15">
      <c r="A6386" s="284">
        <v>6382</v>
      </c>
      <c r="B6386" s="287"/>
      <c r="C6386" s="287"/>
      <c r="D6386" s="284" t="s">
        <v>1054</v>
      </c>
      <c r="E6386" s="287"/>
      <c r="F6386" s="285" t="s">
        <v>6507</v>
      </c>
      <c r="G6386" s="266" t="s">
        <v>121</v>
      </c>
      <c r="H6386" s="266">
        <f>IF(G6386="Traditional Stove",0.1,0.2)</f>
        <v>0.1</v>
      </c>
      <c r="I6386" s="266">
        <f>YEAR(J6386)</f>
        <v>2023</v>
      </c>
      <c r="J6386" s="267">
        <v>44970</v>
      </c>
      <c r="K6386" s="267">
        <f>J6386+1</f>
        <v>44971</v>
      </c>
      <c r="L6386" s="266">
        <f>IF(M6386&lt;=365,1,2)</f>
        <v>1</v>
      </c>
      <c r="M6386" s="266">
        <f>IF(K6386&lt;$C$1,$C$2-$C$1+1,$C$2-K6386+1)</f>
        <v>76</v>
      </c>
      <c r="N6386" s="268">
        <f>M6386/365</f>
        <v>0.20821917808219179</v>
      </c>
      <c r="O6386" s="269">
        <f>'Data and Parameter'!$E$4*'Data and Parameter'!$E$5*('Data and Parameter'!$E$6+'Data and Parameter'!$E$7)*'Data and Parameter'!$E$19*'Data and Parameter'!$E$14*'ER calculations'!N6386</f>
        <v>1.0781066616044011</v>
      </c>
    </row>
    <row r="6387" spans="1:15" ht="15">
      <c r="A6387" s="284">
        <v>6383</v>
      </c>
      <c r="B6387" s="287"/>
      <c r="C6387" s="287"/>
      <c r="D6387" s="284" t="s">
        <v>1054</v>
      </c>
      <c r="E6387" s="287"/>
      <c r="F6387" s="285" t="s">
        <v>6508</v>
      </c>
      <c r="G6387" s="266" t="s">
        <v>121</v>
      </c>
      <c r="H6387" s="266">
        <f>IF(G6387="Traditional Stove",0.1,0.2)</f>
        <v>0.1</v>
      </c>
      <c r="I6387" s="266">
        <f>YEAR(J6387)</f>
        <v>2023</v>
      </c>
      <c r="J6387" s="267">
        <v>44971</v>
      </c>
      <c r="K6387" s="267">
        <f>J6387+1</f>
        <v>44972</v>
      </c>
      <c r="L6387" s="266">
        <f>IF(M6387&lt;=365,1,2)</f>
        <v>1</v>
      </c>
      <c r="M6387" s="266">
        <f>IF(K6387&lt;$C$1,$C$2-$C$1+1,$C$2-K6387+1)</f>
        <v>75</v>
      </c>
      <c r="N6387" s="268">
        <f>M6387/365</f>
        <v>0.20547945205479451</v>
      </c>
      <c r="O6387" s="269">
        <f>'Data and Parameter'!$E$4*'Data and Parameter'!$E$5*('Data and Parameter'!$E$6+'Data and Parameter'!$E$7)*'Data and Parameter'!$E$19*'Data and Parameter'!$E$14*'ER calculations'!N6387</f>
        <v>1.063921047635922</v>
      </c>
    </row>
    <row r="6388" spans="1:15" ht="15">
      <c r="A6388" s="284">
        <v>6384</v>
      </c>
      <c r="B6388" s="287"/>
      <c r="C6388" s="287"/>
      <c r="D6388" s="284" t="s">
        <v>1054</v>
      </c>
      <c r="E6388" s="287"/>
      <c r="F6388" s="285" t="s">
        <v>6509</v>
      </c>
      <c r="G6388" s="266" t="s">
        <v>121</v>
      </c>
      <c r="H6388" s="266">
        <f>IF(G6388="Traditional Stove",0.1,0.2)</f>
        <v>0.1</v>
      </c>
      <c r="I6388" s="266">
        <f>YEAR(J6388)</f>
        <v>2023</v>
      </c>
      <c r="J6388" s="267">
        <v>44972</v>
      </c>
      <c r="K6388" s="267">
        <f>J6388+1</f>
        <v>44973</v>
      </c>
      <c r="L6388" s="266">
        <f>IF(M6388&lt;=365,1,2)</f>
        <v>1</v>
      </c>
      <c r="M6388" s="266">
        <f>IF(K6388&lt;$C$1,$C$2-$C$1+1,$C$2-K6388+1)</f>
        <v>74</v>
      </c>
      <c r="N6388" s="268">
        <f>M6388/365</f>
        <v>0.20273972602739726</v>
      </c>
      <c r="O6388" s="269">
        <f>'Data and Parameter'!$E$4*'Data and Parameter'!$E$5*('Data and Parameter'!$E$6+'Data and Parameter'!$E$7)*'Data and Parameter'!$E$19*'Data and Parameter'!$E$14*'ER calculations'!N6388</f>
        <v>1.0497354336674432</v>
      </c>
    </row>
    <row r="6389" spans="1:15" ht="15">
      <c r="A6389" s="284">
        <v>6385</v>
      </c>
      <c r="B6389" s="287"/>
      <c r="C6389" s="287"/>
      <c r="D6389" s="284" t="s">
        <v>1054</v>
      </c>
      <c r="E6389" s="287"/>
      <c r="F6389" s="285" t="s">
        <v>6510</v>
      </c>
      <c r="G6389" s="266" t="s">
        <v>121</v>
      </c>
      <c r="H6389" s="266">
        <f>IF(G6389="Traditional Stove",0.1,0.2)</f>
        <v>0.1</v>
      </c>
      <c r="I6389" s="266">
        <f>YEAR(J6389)</f>
        <v>2023</v>
      </c>
      <c r="J6389" s="267">
        <v>44972</v>
      </c>
      <c r="K6389" s="267">
        <f>J6389+1</f>
        <v>44973</v>
      </c>
      <c r="L6389" s="266">
        <f>IF(M6389&lt;=365,1,2)</f>
        <v>1</v>
      </c>
      <c r="M6389" s="266">
        <f>IF(K6389&lt;$C$1,$C$2-$C$1+1,$C$2-K6389+1)</f>
        <v>74</v>
      </c>
      <c r="N6389" s="268">
        <f>M6389/365</f>
        <v>0.20273972602739726</v>
      </c>
      <c r="O6389" s="269">
        <f>'Data and Parameter'!$E$4*'Data and Parameter'!$E$5*('Data and Parameter'!$E$6+'Data and Parameter'!$E$7)*'Data and Parameter'!$E$19*'Data and Parameter'!$E$14*'ER calculations'!N6389</f>
        <v>1.0497354336674432</v>
      </c>
    </row>
    <row r="6390" spans="1:15" ht="15">
      <c r="A6390" s="284">
        <v>6386</v>
      </c>
      <c r="B6390" s="287"/>
      <c r="C6390" s="287"/>
      <c r="D6390" s="284" t="s">
        <v>1054</v>
      </c>
      <c r="E6390" s="287"/>
      <c r="F6390" s="285" t="s">
        <v>6511</v>
      </c>
      <c r="G6390" s="266" t="s">
        <v>121</v>
      </c>
      <c r="H6390" s="266">
        <f>IF(G6390="Traditional Stove",0.1,0.2)</f>
        <v>0.1</v>
      </c>
      <c r="I6390" s="266">
        <f>YEAR(J6390)</f>
        <v>2023</v>
      </c>
      <c r="J6390" s="267">
        <v>44972</v>
      </c>
      <c r="K6390" s="267">
        <f>J6390+1</f>
        <v>44973</v>
      </c>
      <c r="L6390" s="266">
        <f>IF(M6390&lt;=365,1,2)</f>
        <v>1</v>
      </c>
      <c r="M6390" s="266">
        <f>IF(K6390&lt;$C$1,$C$2-$C$1+1,$C$2-K6390+1)</f>
        <v>74</v>
      </c>
      <c r="N6390" s="268">
        <f>M6390/365</f>
        <v>0.20273972602739726</v>
      </c>
      <c r="O6390" s="269">
        <f>'Data and Parameter'!$E$4*'Data and Parameter'!$E$5*('Data and Parameter'!$E$6+'Data and Parameter'!$E$7)*'Data and Parameter'!$E$19*'Data and Parameter'!$E$14*'ER calculations'!N6390</f>
        <v>1.0497354336674432</v>
      </c>
    </row>
    <row r="6391" spans="1:15" ht="15">
      <c r="A6391" s="284">
        <v>6387</v>
      </c>
      <c r="B6391" s="287"/>
      <c r="C6391" s="287"/>
      <c r="D6391" s="284" t="s">
        <v>1054</v>
      </c>
      <c r="E6391" s="287"/>
      <c r="F6391" s="285" t="s">
        <v>6512</v>
      </c>
      <c r="G6391" s="266" t="s">
        <v>121</v>
      </c>
      <c r="H6391" s="266">
        <f>IF(G6391="Traditional Stove",0.1,0.2)</f>
        <v>0.1</v>
      </c>
      <c r="I6391" s="266">
        <f>YEAR(J6391)</f>
        <v>2023</v>
      </c>
      <c r="J6391" s="267">
        <v>44972</v>
      </c>
      <c r="K6391" s="267">
        <f>J6391+1</f>
        <v>44973</v>
      </c>
      <c r="L6391" s="266">
        <f>IF(M6391&lt;=365,1,2)</f>
        <v>1</v>
      </c>
      <c r="M6391" s="266">
        <f>IF(K6391&lt;$C$1,$C$2-$C$1+1,$C$2-K6391+1)</f>
        <v>74</v>
      </c>
      <c r="N6391" s="268">
        <f>M6391/365</f>
        <v>0.20273972602739726</v>
      </c>
      <c r="O6391" s="269">
        <f>'Data and Parameter'!$E$4*'Data and Parameter'!$E$5*('Data and Parameter'!$E$6+'Data and Parameter'!$E$7)*'Data and Parameter'!$E$19*'Data and Parameter'!$E$14*'ER calculations'!N6391</f>
        <v>1.0497354336674432</v>
      </c>
    </row>
    <row r="6392" spans="1:15" ht="15">
      <c r="A6392" s="284">
        <v>6388</v>
      </c>
      <c r="B6392" s="287"/>
      <c r="C6392" s="287"/>
      <c r="D6392" s="284" t="s">
        <v>1054</v>
      </c>
      <c r="E6392" s="287"/>
      <c r="F6392" s="285" t="s">
        <v>6513</v>
      </c>
      <c r="G6392" s="266" t="s">
        <v>121</v>
      </c>
      <c r="H6392" s="266">
        <f>IF(G6392="Traditional Stove",0.1,0.2)</f>
        <v>0.1</v>
      </c>
      <c r="I6392" s="266">
        <f>YEAR(J6392)</f>
        <v>2023</v>
      </c>
      <c r="J6392" s="267">
        <v>44972</v>
      </c>
      <c r="K6392" s="267">
        <f>J6392+1</f>
        <v>44973</v>
      </c>
      <c r="L6392" s="266">
        <f>IF(M6392&lt;=365,1,2)</f>
        <v>1</v>
      </c>
      <c r="M6392" s="266">
        <f>IF(K6392&lt;$C$1,$C$2-$C$1+1,$C$2-K6392+1)</f>
        <v>74</v>
      </c>
      <c r="N6392" s="268">
        <f>M6392/365</f>
        <v>0.20273972602739726</v>
      </c>
      <c r="O6392" s="269">
        <f>'Data and Parameter'!$E$4*'Data and Parameter'!$E$5*('Data and Parameter'!$E$6+'Data and Parameter'!$E$7)*'Data and Parameter'!$E$19*'Data and Parameter'!$E$14*'ER calculations'!N6392</f>
        <v>1.0497354336674432</v>
      </c>
    </row>
    <row r="6393" spans="1:15" ht="15">
      <c r="A6393" s="284">
        <v>6389</v>
      </c>
      <c r="B6393" s="287"/>
      <c r="C6393" s="287"/>
      <c r="D6393" s="284" t="s">
        <v>1054</v>
      </c>
      <c r="E6393" s="287"/>
      <c r="F6393" s="285" t="s">
        <v>6514</v>
      </c>
      <c r="G6393" s="266" t="s">
        <v>121</v>
      </c>
      <c r="H6393" s="266">
        <f>IF(G6393="Traditional Stove",0.1,0.2)</f>
        <v>0.1</v>
      </c>
      <c r="I6393" s="266">
        <f>YEAR(J6393)</f>
        <v>2023</v>
      </c>
      <c r="J6393" s="267">
        <v>44972</v>
      </c>
      <c r="K6393" s="267">
        <f>J6393+1</f>
        <v>44973</v>
      </c>
      <c r="L6393" s="266">
        <f>IF(M6393&lt;=365,1,2)</f>
        <v>1</v>
      </c>
      <c r="M6393" s="266">
        <f>IF(K6393&lt;$C$1,$C$2-$C$1+1,$C$2-K6393+1)</f>
        <v>74</v>
      </c>
      <c r="N6393" s="268">
        <f>M6393/365</f>
        <v>0.20273972602739726</v>
      </c>
      <c r="O6393" s="269">
        <f>'Data and Parameter'!$E$4*'Data and Parameter'!$E$5*('Data and Parameter'!$E$6+'Data and Parameter'!$E$7)*'Data and Parameter'!$E$19*'Data and Parameter'!$E$14*'ER calculations'!N6393</f>
        <v>1.0497354336674432</v>
      </c>
    </row>
    <row r="6394" spans="1:15" ht="15">
      <c r="A6394" s="284">
        <v>6390</v>
      </c>
      <c r="B6394" s="287"/>
      <c r="C6394" s="287"/>
      <c r="D6394" s="284" t="s">
        <v>1054</v>
      </c>
      <c r="E6394" s="287"/>
      <c r="F6394" s="285" t="s">
        <v>6515</v>
      </c>
      <c r="G6394" s="266" t="s">
        <v>121</v>
      </c>
      <c r="H6394" s="266">
        <f>IF(G6394="Traditional Stove",0.1,0.2)</f>
        <v>0.1</v>
      </c>
      <c r="I6394" s="266">
        <f>YEAR(J6394)</f>
        <v>2023</v>
      </c>
      <c r="J6394" s="267">
        <v>44976</v>
      </c>
      <c r="K6394" s="267">
        <f>J6394+1</f>
        <v>44977</v>
      </c>
      <c r="L6394" s="266">
        <f>IF(M6394&lt;=365,1,2)</f>
        <v>1</v>
      </c>
      <c r="M6394" s="266">
        <f>IF(K6394&lt;$C$1,$C$2-$C$1+1,$C$2-K6394+1)</f>
        <v>70</v>
      </c>
      <c r="N6394" s="268">
        <f>M6394/365</f>
        <v>0.19178082191780821</v>
      </c>
      <c r="O6394" s="269">
        <f>'Data and Parameter'!$E$4*'Data and Parameter'!$E$5*('Data and Parameter'!$E$6+'Data and Parameter'!$E$7)*'Data and Parameter'!$E$19*'Data and Parameter'!$E$14*'ER calculations'!N6394</f>
        <v>0.99299297779352724</v>
      </c>
    </row>
    <row r="6395" spans="1:15" ht="15">
      <c r="A6395" s="284">
        <v>6391</v>
      </c>
      <c r="B6395" s="287"/>
      <c r="C6395" s="287"/>
      <c r="D6395" s="284" t="s">
        <v>1054</v>
      </c>
      <c r="E6395" s="287"/>
      <c r="F6395" s="285" t="s">
        <v>6516</v>
      </c>
      <c r="G6395" s="266" t="s">
        <v>121</v>
      </c>
      <c r="H6395" s="266">
        <f>IF(G6395="Traditional Stove",0.1,0.2)</f>
        <v>0.1</v>
      </c>
      <c r="I6395" s="266">
        <f>YEAR(J6395)</f>
        <v>2023</v>
      </c>
      <c r="J6395" s="267">
        <v>44971</v>
      </c>
      <c r="K6395" s="267">
        <f>J6395+1</f>
        <v>44972</v>
      </c>
      <c r="L6395" s="266">
        <f>IF(M6395&lt;=365,1,2)</f>
        <v>1</v>
      </c>
      <c r="M6395" s="266">
        <f>IF(K6395&lt;$C$1,$C$2-$C$1+1,$C$2-K6395+1)</f>
        <v>75</v>
      </c>
      <c r="N6395" s="268">
        <f>M6395/365</f>
        <v>0.20547945205479451</v>
      </c>
      <c r="O6395" s="269">
        <f>'Data and Parameter'!$E$4*'Data and Parameter'!$E$5*('Data and Parameter'!$E$6+'Data and Parameter'!$E$7)*'Data and Parameter'!$E$19*'Data and Parameter'!$E$14*'ER calculations'!N6395</f>
        <v>1.063921047635922</v>
      </c>
    </row>
    <row r="6396" spans="1:15" ht="15">
      <c r="A6396" s="284">
        <v>6392</v>
      </c>
      <c r="B6396" s="287"/>
      <c r="C6396" s="287"/>
      <c r="D6396" s="284" t="s">
        <v>1054</v>
      </c>
      <c r="E6396" s="287"/>
      <c r="F6396" s="285" t="s">
        <v>6517</v>
      </c>
      <c r="G6396" s="266" t="s">
        <v>121</v>
      </c>
      <c r="H6396" s="266">
        <f>IF(G6396="Traditional Stove",0.1,0.2)</f>
        <v>0.1</v>
      </c>
      <c r="I6396" s="266">
        <f>YEAR(J6396)</f>
        <v>2023</v>
      </c>
      <c r="J6396" s="267">
        <v>44971</v>
      </c>
      <c r="K6396" s="267">
        <f>J6396+1</f>
        <v>44972</v>
      </c>
      <c r="L6396" s="266">
        <f>IF(M6396&lt;=365,1,2)</f>
        <v>1</v>
      </c>
      <c r="M6396" s="266">
        <f>IF(K6396&lt;$C$1,$C$2-$C$1+1,$C$2-K6396+1)</f>
        <v>75</v>
      </c>
      <c r="N6396" s="268">
        <f>M6396/365</f>
        <v>0.20547945205479451</v>
      </c>
      <c r="O6396" s="269">
        <f>'Data and Parameter'!$E$4*'Data and Parameter'!$E$5*('Data and Parameter'!$E$6+'Data and Parameter'!$E$7)*'Data and Parameter'!$E$19*'Data and Parameter'!$E$14*'ER calculations'!N6396</f>
        <v>1.063921047635922</v>
      </c>
    </row>
    <row r="6397" spans="1:15" ht="15">
      <c r="A6397" s="284">
        <v>6393</v>
      </c>
      <c r="B6397" s="287"/>
      <c r="C6397" s="287"/>
      <c r="D6397" s="284" t="s">
        <v>1054</v>
      </c>
      <c r="E6397" s="287"/>
      <c r="F6397" s="285" t="s">
        <v>6518</v>
      </c>
      <c r="G6397" s="266" t="s">
        <v>121</v>
      </c>
      <c r="H6397" s="266">
        <f>IF(G6397="Traditional Stove",0.1,0.2)</f>
        <v>0.1</v>
      </c>
      <c r="I6397" s="266">
        <f>YEAR(J6397)</f>
        <v>2023</v>
      </c>
      <c r="J6397" s="267">
        <v>44971</v>
      </c>
      <c r="K6397" s="267">
        <f>J6397+1</f>
        <v>44972</v>
      </c>
      <c r="L6397" s="266">
        <f>IF(M6397&lt;=365,1,2)</f>
        <v>1</v>
      </c>
      <c r="M6397" s="266">
        <f>IF(K6397&lt;$C$1,$C$2-$C$1+1,$C$2-K6397+1)</f>
        <v>75</v>
      </c>
      <c r="N6397" s="268">
        <f>M6397/365</f>
        <v>0.20547945205479451</v>
      </c>
      <c r="O6397" s="269">
        <f>'Data and Parameter'!$E$4*'Data and Parameter'!$E$5*('Data and Parameter'!$E$6+'Data and Parameter'!$E$7)*'Data and Parameter'!$E$19*'Data and Parameter'!$E$14*'ER calculations'!N6397</f>
        <v>1.063921047635922</v>
      </c>
    </row>
    <row r="6398" spans="1:15" ht="15">
      <c r="A6398" s="284">
        <v>6394</v>
      </c>
      <c r="B6398" s="287"/>
      <c r="C6398" s="287"/>
      <c r="D6398" s="284" t="s">
        <v>1054</v>
      </c>
      <c r="E6398" s="287"/>
      <c r="F6398" s="285" t="s">
        <v>6519</v>
      </c>
      <c r="G6398" s="266" t="s">
        <v>121</v>
      </c>
      <c r="H6398" s="266">
        <f>IF(G6398="Traditional Stove",0.1,0.2)</f>
        <v>0.1</v>
      </c>
      <c r="I6398" s="266">
        <f>YEAR(J6398)</f>
        <v>2023</v>
      </c>
      <c r="J6398" s="267">
        <v>44971</v>
      </c>
      <c r="K6398" s="267">
        <f>J6398+1</f>
        <v>44972</v>
      </c>
      <c r="L6398" s="266">
        <f>IF(M6398&lt;=365,1,2)</f>
        <v>1</v>
      </c>
      <c r="M6398" s="266">
        <f>IF(K6398&lt;$C$1,$C$2-$C$1+1,$C$2-K6398+1)</f>
        <v>75</v>
      </c>
      <c r="N6398" s="268">
        <f>M6398/365</f>
        <v>0.20547945205479451</v>
      </c>
      <c r="O6398" s="269">
        <f>'Data and Parameter'!$E$4*'Data and Parameter'!$E$5*('Data and Parameter'!$E$6+'Data and Parameter'!$E$7)*'Data and Parameter'!$E$19*'Data and Parameter'!$E$14*'ER calculations'!N6398</f>
        <v>1.063921047635922</v>
      </c>
    </row>
    <row r="6399" spans="1:15" ht="15">
      <c r="A6399" s="284">
        <v>6395</v>
      </c>
      <c r="B6399" s="287"/>
      <c r="C6399" s="287"/>
      <c r="D6399" s="284" t="s">
        <v>1054</v>
      </c>
      <c r="E6399" s="287"/>
      <c r="F6399" s="285" t="s">
        <v>6520</v>
      </c>
      <c r="G6399" s="266" t="s">
        <v>121</v>
      </c>
      <c r="H6399" s="266">
        <f>IF(G6399="Traditional Stove",0.1,0.2)</f>
        <v>0.1</v>
      </c>
      <c r="I6399" s="266">
        <f>YEAR(J6399)</f>
        <v>2023</v>
      </c>
      <c r="J6399" s="267">
        <v>44971</v>
      </c>
      <c r="K6399" s="267">
        <f>J6399+1</f>
        <v>44972</v>
      </c>
      <c r="L6399" s="266">
        <f>IF(M6399&lt;=365,1,2)</f>
        <v>1</v>
      </c>
      <c r="M6399" s="266">
        <f>IF(K6399&lt;$C$1,$C$2-$C$1+1,$C$2-K6399+1)</f>
        <v>75</v>
      </c>
      <c r="N6399" s="268">
        <f>M6399/365</f>
        <v>0.20547945205479451</v>
      </c>
      <c r="O6399" s="269">
        <f>'Data and Parameter'!$E$4*'Data and Parameter'!$E$5*('Data and Parameter'!$E$6+'Data and Parameter'!$E$7)*'Data and Parameter'!$E$19*'Data and Parameter'!$E$14*'ER calculations'!N6399</f>
        <v>1.063921047635922</v>
      </c>
    </row>
    <row r="6400" spans="1:15" ht="15">
      <c r="A6400" s="284">
        <v>6396</v>
      </c>
      <c r="B6400" s="287"/>
      <c r="C6400" s="287"/>
      <c r="D6400" s="284" t="s">
        <v>1054</v>
      </c>
      <c r="E6400" s="287"/>
      <c r="F6400" s="285" t="s">
        <v>6521</v>
      </c>
      <c r="G6400" s="266" t="s">
        <v>121</v>
      </c>
      <c r="H6400" s="266">
        <f>IF(G6400="Traditional Stove",0.1,0.2)</f>
        <v>0.1</v>
      </c>
      <c r="I6400" s="266">
        <f>YEAR(J6400)</f>
        <v>2023</v>
      </c>
      <c r="J6400" s="267">
        <v>44971</v>
      </c>
      <c r="K6400" s="267">
        <f>J6400+1</f>
        <v>44972</v>
      </c>
      <c r="L6400" s="266">
        <f>IF(M6400&lt;=365,1,2)</f>
        <v>1</v>
      </c>
      <c r="M6400" s="266">
        <f>IF(K6400&lt;$C$1,$C$2-$C$1+1,$C$2-K6400+1)</f>
        <v>75</v>
      </c>
      <c r="N6400" s="268">
        <f>M6400/365</f>
        <v>0.20547945205479451</v>
      </c>
      <c r="O6400" s="269">
        <f>'Data and Parameter'!$E$4*'Data and Parameter'!$E$5*('Data and Parameter'!$E$6+'Data and Parameter'!$E$7)*'Data and Parameter'!$E$19*'Data and Parameter'!$E$14*'ER calculations'!N6400</f>
        <v>1.063921047635922</v>
      </c>
    </row>
    <row r="6401" spans="1:15" ht="15">
      <c r="A6401" s="284">
        <v>6397</v>
      </c>
      <c r="B6401" s="287"/>
      <c r="C6401" s="287"/>
      <c r="D6401" s="284" t="s">
        <v>1054</v>
      </c>
      <c r="E6401" s="287"/>
      <c r="F6401" s="285" t="s">
        <v>6522</v>
      </c>
      <c r="G6401" s="266" t="s">
        <v>121</v>
      </c>
      <c r="H6401" s="266">
        <f>IF(G6401="Traditional Stove",0.1,0.2)</f>
        <v>0.1</v>
      </c>
      <c r="I6401" s="266">
        <f>YEAR(J6401)</f>
        <v>2023</v>
      </c>
      <c r="J6401" s="267">
        <v>44970</v>
      </c>
      <c r="K6401" s="267">
        <f>J6401+1</f>
        <v>44971</v>
      </c>
      <c r="L6401" s="266">
        <f>IF(M6401&lt;=365,1,2)</f>
        <v>1</v>
      </c>
      <c r="M6401" s="266">
        <f>IF(K6401&lt;$C$1,$C$2-$C$1+1,$C$2-K6401+1)</f>
        <v>76</v>
      </c>
      <c r="N6401" s="268">
        <f>M6401/365</f>
        <v>0.20821917808219179</v>
      </c>
      <c r="O6401" s="269">
        <f>'Data and Parameter'!$E$4*'Data and Parameter'!$E$5*('Data and Parameter'!$E$6+'Data and Parameter'!$E$7)*'Data and Parameter'!$E$19*'Data and Parameter'!$E$14*'ER calculations'!N6401</f>
        <v>1.0781066616044011</v>
      </c>
    </row>
    <row r="6402" spans="1:15" ht="15">
      <c r="A6402" s="284">
        <v>6398</v>
      </c>
      <c r="B6402" s="287"/>
      <c r="C6402" s="287"/>
      <c r="D6402" s="284" t="s">
        <v>1054</v>
      </c>
      <c r="E6402" s="287"/>
      <c r="F6402" s="285" t="s">
        <v>6523</v>
      </c>
      <c r="G6402" s="266" t="s">
        <v>121</v>
      </c>
      <c r="H6402" s="266">
        <f>IF(G6402="Traditional Stove",0.1,0.2)</f>
        <v>0.1</v>
      </c>
      <c r="I6402" s="266">
        <f>YEAR(J6402)</f>
        <v>2023</v>
      </c>
      <c r="J6402" s="267">
        <v>44970</v>
      </c>
      <c r="K6402" s="267">
        <f>J6402+1</f>
        <v>44971</v>
      </c>
      <c r="L6402" s="266">
        <f>IF(M6402&lt;=365,1,2)</f>
        <v>1</v>
      </c>
      <c r="M6402" s="266">
        <f>IF(K6402&lt;$C$1,$C$2-$C$1+1,$C$2-K6402+1)</f>
        <v>76</v>
      </c>
      <c r="N6402" s="268">
        <f>M6402/365</f>
        <v>0.20821917808219179</v>
      </c>
      <c r="O6402" s="269">
        <f>'Data and Parameter'!$E$4*'Data and Parameter'!$E$5*('Data and Parameter'!$E$6+'Data and Parameter'!$E$7)*'Data and Parameter'!$E$19*'Data and Parameter'!$E$14*'ER calculations'!N6402</f>
        <v>1.0781066616044011</v>
      </c>
    </row>
    <row r="6403" spans="1:15" ht="15">
      <c r="A6403" s="284">
        <v>6399</v>
      </c>
      <c r="B6403" s="287"/>
      <c r="C6403" s="287"/>
      <c r="D6403" s="284" t="s">
        <v>1054</v>
      </c>
      <c r="E6403" s="287"/>
      <c r="F6403" s="285" t="s">
        <v>6524</v>
      </c>
      <c r="G6403" s="266" t="s">
        <v>121</v>
      </c>
      <c r="H6403" s="266">
        <f>IF(G6403="Traditional Stove",0.1,0.2)</f>
        <v>0.1</v>
      </c>
      <c r="I6403" s="266">
        <f>YEAR(J6403)</f>
        <v>2023</v>
      </c>
      <c r="J6403" s="267">
        <v>44970</v>
      </c>
      <c r="K6403" s="267">
        <f>J6403+1</f>
        <v>44971</v>
      </c>
      <c r="L6403" s="266">
        <f>IF(M6403&lt;=365,1,2)</f>
        <v>1</v>
      </c>
      <c r="M6403" s="266">
        <f>IF(K6403&lt;$C$1,$C$2-$C$1+1,$C$2-K6403+1)</f>
        <v>76</v>
      </c>
      <c r="N6403" s="268">
        <f>M6403/365</f>
        <v>0.20821917808219179</v>
      </c>
      <c r="O6403" s="269">
        <f>'Data and Parameter'!$E$4*'Data and Parameter'!$E$5*('Data and Parameter'!$E$6+'Data and Parameter'!$E$7)*'Data and Parameter'!$E$19*'Data and Parameter'!$E$14*'ER calculations'!N6403</f>
        <v>1.0781066616044011</v>
      </c>
    </row>
    <row r="6404" spans="1:15" ht="15">
      <c r="A6404" s="284">
        <v>6400</v>
      </c>
      <c r="B6404" s="287"/>
      <c r="C6404" s="287"/>
      <c r="D6404" s="284" t="s">
        <v>1054</v>
      </c>
      <c r="E6404" s="287"/>
      <c r="F6404" s="285" t="s">
        <v>6525</v>
      </c>
      <c r="G6404" s="266" t="s">
        <v>121</v>
      </c>
      <c r="H6404" s="266">
        <f>IF(G6404="Traditional Stove",0.1,0.2)</f>
        <v>0.1</v>
      </c>
      <c r="I6404" s="266">
        <f>YEAR(J6404)</f>
        <v>2023</v>
      </c>
      <c r="J6404" s="267">
        <v>44970</v>
      </c>
      <c r="K6404" s="267">
        <f>J6404+1</f>
        <v>44971</v>
      </c>
      <c r="L6404" s="266">
        <f>IF(M6404&lt;=365,1,2)</f>
        <v>1</v>
      </c>
      <c r="M6404" s="266">
        <f>IF(K6404&lt;$C$1,$C$2-$C$1+1,$C$2-K6404+1)</f>
        <v>76</v>
      </c>
      <c r="N6404" s="268">
        <f>M6404/365</f>
        <v>0.20821917808219179</v>
      </c>
      <c r="O6404" s="269">
        <f>'Data and Parameter'!$E$4*'Data and Parameter'!$E$5*('Data and Parameter'!$E$6+'Data and Parameter'!$E$7)*'Data and Parameter'!$E$19*'Data and Parameter'!$E$14*'ER calculations'!N6404</f>
        <v>1.0781066616044011</v>
      </c>
    </row>
    <row r="6405" spans="1:15" ht="15">
      <c r="A6405" s="284">
        <v>6401</v>
      </c>
      <c r="B6405" s="287"/>
      <c r="C6405" s="287"/>
      <c r="D6405" s="284" t="s">
        <v>1054</v>
      </c>
      <c r="E6405" s="287"/>
      <c r="F6405" s="285" t="s">
        <v>6526</v>
      </c>
      <c r="G6405" s="266" t="s">
        <v>121</v>
      </c>
      <c r="H6405" s="266">
        <f>IF(G6405="Traditional Stove",0.1,0.2)</f>
        <v>0.1</v>
      </c>
      <c r="I6405" s="266">
        <f>YEAR(J6405)</f>
        <v>2023</v>
      </c>
      <c r="J6405" s="267">
        <v>44970</v>
      </c>
      <c r="K6405" s="267">
        <f>J6405+1</f>
        <v>44971</v>
      </c>
      <c r="L6405" s="266">
        <f>IF(M6405&lt;=365,1,2)</f>
        <v>1</v>
      </c>
      <c r="M6405" s="266">
        <f>IF(K6405&lt;$C$1,$C$2-$C$1+1,$C$2-K6405+1)</f>
        <v>76</v>
      </c>
      <c r="N6405" s="268">
        <f>M6405/365</f>
        <v>0.20821917808219179</v>
      </c>
      <c r="O6405" s="269">
        <f>'Data and Parameter'!$E$4*'Data and Parameter'!$E$5*('Data and Parameter'!$E$6+'Data and Parameter'!$E$7)*'Data and Parameter'!$E$19*'Data and Parameter'!$E$14*'ER calculations'!N6405</f>
        <v>1.0781066616044011</v>
      </c>
    </row>
    <row r="6406" spans="1:15" ht="15">
      <c r="A6406" s="284">
        <v>6402</v>
      </c>
      <c r="B6406" s="287"/>
      <c r="C6406" s="287"/>
      <c r="D6406" s="284" t="s">
        <v>1054</v>
      </c>
      <c r="E6406" s="287"/>
      <c r="F6406" s="285" t="s">
        <v>6527</v>
      </c>
      <c r="G6406" s="266" t="s">
        <v>121</v>
      </c>
      <c r="H6406" s="266">
        <f>IF(G6406="Traditional Stove",0.1,0.2)</f>
        <v>0.1</v>
      </c>
      <c r="I6406" s="266">
        <f>YEAR(J6406)</f>
        <v>2023</v>
      </c>
      <c r="J6406" s="267">
        <v>44970</v>
      </c>
      <c r="K6406" s="267">
        <f>J6406+1</f>
        <v>44971</v>
      </c>
      <c r="L6406" s="266">
        <f>IF(M6406&lt;=365,1,2)</f>
        <v>1</v>
      </c>
      <c r="M6406" s="266">
        <f>IF(K6406&lt;$C$1,$C$2-$C$1+1,$C$2-K6406+1)</f>
        <v>76</v>
      </c>
      <c r="N6406" s="268">
        <f>M6406/365</f>
        <v>0.20821917808219179</v>
      </c>
      <c r="O6406" s="269">
        <f>'Data and Parameter'!$E$4*'Data and Parameter'!$E$5*('Data and Parameter'!$E$6+'Data and Parameter'!$E$7)*'Data and Parameter'!$E$19*'Data and Parameter'!$E$14*'ER calculations'!N6406</f>
        <v>1.0781066616044011</v>
      </c>
    </row>
    <row r="6407" spans="1:15" ht="15">
      <c r="A6407" s="284">
        <v>6403</v>
      </c>
      <c r="B6407" s="287"/>
      <c r="C6407" s="287"/>
      <c r="D6407" s="284" t="s">
        <v>1376</v>
      </c>
      <c r="E6407" s="287"/>
      <c r="F6407" s="285" t="s">
        <v>6528</v>
      </c>
      <c r="G6407" s="266" t="s">
        <v>121</v>
      </c>
      <c r="H6407" s="266">
        <f>IF(G6407="Traditional Stove",0.1,0.2)</f>
        <v>0.1</v>
      </c>
      <c r="I6407" s="266">
        <f>YEAR(J6407)</f>
        <v>2023</v>
      </c>
      <c r="J6407" s="267">
        <v>44990</v>
      </c>
      <c r="K6407" s="267">
        <f>J6407+1</f>
        <v>44991</v>
      </c>
      <c r="L6407" s="266">
        <f>IF(M6407&lt;=365,1,2)</f>
        <v>1</v>
      </c>
      <c r="M6407" s="266">
        <f>IF(K6407&lt;$C$1,$C$2-$C$1+1,$C$2-K6407+1)</f>
        <v>56</v>
      </c>
      <c r="N6407" s="268">
        <f>M6407/365</f>
        <v>0.15342465753424658</v>
      </c>
      <c r="O6407" s="269">
        <f>'Data and Parameter'!$E$4*'Data and Parameter'!$E$5*('Data and Parameter'!$E$6+'Data and Parameter'!$E$7)*'Data and Parameter'!$E$19*'Data and Parameter'!$E$14*'ER calculations'!N6407</f>
        <v>0.79439438223482184</v>
      </c>
    </row>
    <row r="6408" spans="1:15" ht="15">
      <c r="A6408" s="284">
        <v>6404</v>
      </c>
      <c r="B6408" s="287"/>
      <c r="C6408" s="287"/>
      <c r="D6408" s="284" t="s">
        <v>1376</v>
      </c>
      <c r="E6408" s="287"/>
      <c r="F6408" s="285" t="s">
        <v>6529</v>
      </c>
      <c r="G6408" s="266" t="s">
        <v>121</v>
      </c>
      <c r="H6408" s="266">
        <f>IF(G6408="Traditional Stove",0.1,0.2)</f>
        <v>0.1</v>
      </c>
      <c r="I6408" s="266">
        <f>YEAR(J6408)</f>
        <v>2023</v>
      </c>
      <c r="J6408" s="267">
        <v>44990</v>
      </c>
      <c r="K6408" s="267">
        <f>J6408+1</f>
        <v>44991</v>
      </c>
      <c r="L6408" s="266">
        <f>IF(M6408&lt;=365,1,2)</f>
        <v>1</v>
      </c>
      <c r="M6408" s="266">
        <f>IF(K6408&lt;$C$1,$C$2-$C$1+1,$C$2-K6408+1)</f>
        <v>56</v>
      </c>
      <c r="N6408" s="268">
        <f>M6408/365</f>
        <v>0.15342465753424658</v>
      </c>
      <c r="O6408" s="269">
        <f>'Data and Parameter'!$E$4*'Data and Parameter'!$E$5*('Data and Parameter'!$E$6+'Data and Parameter'!$E$7)*'Data and Parameter'!$E$19*'Data and Parameter'!$E$14*'ER calculations'!N6408</f>
        <v>0.79439438223482184</v>
      </c>
    </row>
    <row r="6409" spans="1:15" ht="15">
      <c r="A6409" s="284">
        <v>6405</v>
      </c>
      <c r="B6409" s="287"/>
      <c r="C6409" s="287"/>
      <c r="D6409" s="284" t="s">
        <v>1376</v>
      </c>
      <c r="E6409" s="287"/>
      <c r="F6409" s="285" t="s">
        <v>6530</v>
      </c>
      <c r="G6409" s="266" t="s">
        <v>121</v>
      </c>
      <c r="H6409" s="266">
        <f>IF(G6409="Traditional Stove",0.1,0.2)</f>
        <v>0.1</v>
      </c>
      <c r="I6409" s="266">
        <f>YEAR(J6409)</f>
        <v>2023</v>
      </c>
      <c r="J6409" s="267">
        <v>44990</v>
      </c>
      <c r="K6409" s="267">
        <f>J6409+1</f>
        <v>44991</v>
      </c>
      <c r="L6409" s="266">
        <f>IF(M6409&lt;=365,1,2)</f>
        <v>1</v>
      </c>
      <c r="M6409" s="266">
        <f>IF(K6409&lt;$C$1,$C$2-$C$1+1,$C$2-K6409+1)</f>
        <v>56</v>
      </c>
      <c r="N6409" s="268">
        <f>M6409/365</f>
        <v>0.15342465753424658</v>
      </c>
      <c r="O6409" s="269">
        <f>'Data and Parameter'!$E$4*'Data and Parameter'!$E$5*('Data and Parameter'!$E$6+'Data and Parameter'!$E$7)*'Data and Parameter'!$E$19*'Data and Parameter'!$E$14*'ER calculations'!N6409</f>
        <v>0.79439438223482184</v>
      </c>
    </row>
    <row r="6410" spans="1:15" ht="15">
      <c r="A6410" s="284">
        <v>6406</v>
      </c>
      <c r="B6410" s="287"/>
      <c r="C6410" s="287"/>
      <c r="D6410" s="284" t="s">
        <v>1376</v>
      </c>
      <c r="E6410" s="287"/>
      <c r="F6410" s="285" t="s">
        <v>6531</v>
      </c>
      <c r="G6410" s="266" t="s">
        <v>121</v>
      </c>
      <c r="H6410" s="266">
        <f>IF(G6410="Traditional Stove",0.1,0.2)</f>
        <v>0.1</v>
      </c>
      <c r="I6410" s="266">
        <f>YEAR(J6410)</f>
        <v>2023</v>
      </c>
      <c r="J6410" s="267">
        <v>44990</v>
      </c>
      <c r="K6410" s="267">
        <f>J6410+1</f>
        <v>44991</v>
      </c>
      <c r="L6410" s="266">
        <f>IF(M6410&lt;=365,1,2)</f>
        <v>1</v>
      </c>
      <c r="M6410" s="266">
        <f>IF(K6410&lt;$C$1,$C$2-$C$1+1,$C$2-K6410+1)</f>
        <v>56</v>
      </c>
      <c r="N6410" s="268">
        <f>M6410/365</f>
        <v>0.15342465753424658</v>
      </c>
      <c r="O6410" s="269">
        <f>'Data and Parameter'!$E$4*'Data and Parameter'!$E$5*('Data and Parameter'!$E$6+'Data and Parameter'!$E$7)*'Data and Parameter'!$E$19*'Data and Parameter'!$E$14*'ER calculations'!N6410</f>
        <v>0.79439438223482184</v>
      </c>
    </row>
    <row r="6411" spans="1:15" ht="15">
      <c r="A6411" s="284">
        <v>6407</v>
      </c>
      <c r="B6411" s="287"/>
      <c r="C6411" s="287"/>
      <c r="D6411" s="284" t="s">
        <v>1376</v>
      </c>
      <c r="E6411" s="287"/>
      <c r="F6411" s="285" t="s">
        <v>6532</v>
      </c>
      <c r="G6411" s="266" t="s">
        <v>121</v>
      </c>
      <c r="H6411" s="266">
        <f>IF(G6411="Traditional Stove",0.1,0.2)</f>
        <v>0.1</v>
      </c>
      <c r="I6411" s="266">
        <f>YEAR(J6411)</f>
        <v>2023</v>
      </c>
      <c r="J6411" s="267">
        <v>44991</v>
      </c>
      <c r="K6411" s="267">
        <f>J6411+1</f>
        <v>44992</v>
      </c>
      <c r="L6411" s="266">
        <f>IF(M6411&lt;=365,1,2)</f>
        <v>1</v>
      </c>
      <c r="M6411" s="266">
        <f>IF(K6411&lt;$C$1,$C$2-$C$1+1,$C$2-K6411+1)</f>
        <v>55</v>
      </c>
      <c r="N6411" s="268">
        <f>M6411/365</f>
        <v>0.15068493150684931</v>
      </c>
      <c r="O6411" s="269">
        <f>'Data and Parameter'!$E$4*'Data and Parameter'!$E$5*('Data and Parameter'!$E$6+'Data and Parameter'!$E$7)*'Data and Parameter'!$E$19*'Data and Parameter'!$E$14*'ER calculations'!N6411</f>
        <v>0.78020876826634278</v>
      </c>
    </row>
    <row r="6412" spans="1:15" ht="15">
      <c r="A6412" s="284">
        <v>6408</v>
      </c>
      <c r="B6412" s="287"/>
      <c r="C6412" s="287"/>
      <c r="D6412" s="284" t="s">
        <v>1376</v>
      </c>
      <c r="E6412" s="287"/>
      <c r="F6412" s="285" t="s">
        <v>6533</v>
      </c>
      <c r="G6412" s="266" t="s">
        <v>121</v>
      </c>
      <c r="H6412" s="266">
        <f>IF(G6412="Traditional Stove",0.1,0.2)</f>
        <v>0.1</v>
      </c>
      <c r="I6412" s="266">
        <f>YEAR(J6412)</f>
        <v>2023</v>
      </c>
      <c r="J6412" s="267">
        <v>44990</v>
      </c>
      <c r="K6412" s="267">
        <f>J6412+1</f>
        <v>44991</v>
      </c>
      <c r="L6412" s="266">
        <f>IF(M6412&lt;=365,1,2)</f>
        <v>1</v>
      </c>
      <c r="M6412" s="266">
        <f>IF(K6412&lt;$C$1,$C$2-$C$1+1,$C$2-K6412+1)</f>
        <v>56</v>
      </c>
      <c r="N6412" s="268">
        <f>M6412/365</f>
        <v>0.15342465753424658</v>
      </c>
      <c r="O6412" s="269">
        <f>'Data and Parameter'!$E$4*'Data and Parameter'!$E$5*('Data and Parameter'!$E$6+'Data and Parameter'!$E$7)*'Data and Parameter'!$E$19*'Data and Parameter'!$E$14*'ER calculations'!N6412</f>
        <v>0.79439438223482184</v>
      </c>
    </row>
    <row r="6413" spans="1:15" ht="15">
      <c r="A6413" s="284">
        <v>6409</v>
      </c>
      <c r="B6413" s="287"/>
      <c r="C6413" s="287"/>
      <c r="D6413" s="284" t="s">
        <v>119</v>
      </c>
      <c r="E6413" s="287"/>
      <c r="F6413" s="285" t="s">
        <v>6534</v>
      </c>
      <c r="G6413" s="266" t="s">
        <v>121</v>
      </c>
      <c r="H6413" s="266">
        <f>IF(G6413="Traditional Stove",0.1,0.2)</f>
        <v>0.1</v>
      </c>
      <c r="I6413" s="266">
        <f>YEAR(J6413)</f>
        <v>2023</v>
      </c>
      <c r="J6413" s="267">
        <v>44969</v>
      </c>
      <c r="K6413" s="267">
        <f>J6413+1</f>
        <v>44970</v>
      </c>
      <c r="L6413" s="266">
        <f>IF(M6413&lt;=365,1,2)</f>
        <v>1</v>
      </c>
      <c r="M6413" s="266">
        <f>IF(K6413&lt;$C$1,$C$2-$C$1+1,$C$2-K6413+1)</f>
        <v>77</v>
      </c>
      <c r="N6413" s="268">
        <f>M6413/365</f>
        <v>0.21095890410958903</v>
      </c>
      <c r="O6413" s="269">
        <f>'Data and Parameter'!$E$4*'Data and Parameter'!$E$5*('Data and Parameter'!$E$6+'Data and Parameter'!$E$7)*'Data and Parameter'!$E$19*'Data and Parameter'!$E$14*'ER calculations'!N6413</f>
        <v>1.0922922755728799</v>
      </c>
    </row>
    <row r="6414" spans="1:15" ht="15">
      <c r="A6414" s="284">
        <v>6410</v>
      </c>
      <c r="B6414" s="287"/>
      <c r="C6414" s="287"/>
      <c r="D6414" s="284" t="s">
        <v>1376</v>
      </c>
      <c r="E6414" s="287"/>
      <c r="F6414" s="285" t="s">
        <v>6535</v>
      </c>
      <c r="G6414" s="266" t="s">
        <v>121</v>
      </c>
      <c r="H6414" s="266">
        <f>IF(G6414="Traditional Stove",0.1,0.2)</f>
        <v>0.1</v>
      </c>
      <c r="I6414" s="266">
        <f>YEAR(J6414)</f>
        <v>2023</v>
      </c>
      <c r="J6414" s="267">
        <v>44990</v>
      </c>
      <c r="K6414" s="267">
        <f>J6414+1</f>
        <v>44991</v>
      </c>
      <c r="L6414" s="266">
        <f>IF(M6414&lt;=365,1,2)</f>
        <v>1</v>
      </c>
      <c r="M6414" s="266">
        <f>IF(K6414&lt;$C$1,$C$2-$C$1+1,$C$2-K6414+1)</f>
        <v>56</v>
      </c>
      <c r="N6414" s="268">
        <f>M6414/365</f>
        <v>0.15342465753424658</v>
      </c>
      <c r="O6414" s="269">
        <f>'Data and Parameter'!$E$4*'Data and Parameter'!$E$5*('Data and Parameter'!$E$6+'Data and Parameter'!$E$7)*'Data and Parameter'!$E$19*'Data and Parameter'!$E$14*'ER calculations'!N6414</f>
        <v>0.79439438223482184</v>
      </c>
    </row>
    <row r="6415" spans="1:15" ht="15">
      <c r="A6415" s="284">
        <v>6411</v>
      </c>
      <c r="B6415" s="287"/>
      <c r="C6415" s="287"/>
      <c r="D6415" s="284" t="s">
        <v>1376</v>
      </c>
      <c r="E6415" s="287"/>
      <c r="F6415" s="285" t="s">
        <v>6536</v>
      </c>
      <c r="G6415" s="266" t="s">
        <v>121</v>
      </c>
      <c r="H6415" s="266">
        <f>IF(G6415="Traditional Stove",0.1,0.2)</f>
        <v>0.1</v>
      </c>
      <c r="I6415" s="266">
        <f>YEAR(J6415)</f>
        <v>2023</v>
      </c>
      <c r="J6415" s="267">
        <v>44990</v>
      </c>
      <c r="K6415" s="267">
        <f>J6415+1</f>
        <v>44991</v>
      </c>
      <c r="L6415" s="266">
        <f>IF(M6415&lt;=365,1,2)</f>
        <v>1</v>
      </c>
      <c r="M6415" s="266">
        <f>IF(K6415&lt;$C$1,$C$2-$C$1+1,$C$2-K6415+1)</f>
        <v>56</v>
      </c>
      <c r="N6415" s="268">
        <f>M6415/365</f>
        <v>0.15342465753424658</v>
      </c>
      <c r="O6415" s="269">
        <f>'Data and Parameter'!$E$4*'Data and Parameter'!$E$5*('Data and Parameter'!$E$6+'Data and Parameter'!$E$7)*'Data and Parameter'!$E$19*'Data and Parameter'!$E$14*'ER calculations'!N6415</f>
        <v>0.79439438223482184</v>
      </c>
    </row>
    <row r="6416" spans="1:15" ht="15">
      <c r="A6416" s="284">
        <v>6412</v>
      </c>
      <c r="B6416" s="287"/>
      <c r="C6416" s="287"/>
      <c r="D6416" s="284" t="s">
        <v>119</v>
      </c>
      <c r="E6416" s="287"/>
      <c r="F6416" s="285" t="s">
        <v>6537</v>
      </c>
      <c r="G6416" s="266" t="s">
        <v>121</v>
      </c>
      <c r="H6416" s="266">
        <f>IF(G6416="Traditional Stove",0.1,0.2)</f>
        <v>0.1</v>
      </c>
      <c r="I6416" s="266">
        <f>YEAR(J6416)</f>
        <v>2023</v>
      </c>
      <c r="J6416" s="267">
        <v>44969</v>
      </c>
      <c r="K6416" s="267">
        <f>J6416+1</f>
        <v>44970</v>
      </c>
      <c r="L6416" s="266">
        <f>IF(M6416&lt;=365,1,2)</f>
        <v>1</v>
      </c>
      <c r="M6416" s="266">
        <f>IF(K6416&lt;$C$1,$C$2-$C$1+1,$C$2-K6416+1)</f>
        <v>77</v>
      </c>
      <c r="N6416" s="268">
        <f>M6416/365</f>
        <v>0.21095890410958903</v>
      </c>
      <c r="O6416" s="269">
        <f>'Data and Parameter'!$E$4*'Data and Parameter'!$E$5*('Data and Parameter'!$E$6+'Data and Parameter'!$E$7)*'Data and Parameter'!$E$19*'Data and Parameter'!$E$14*'ER calculations'!N6416</f>
        <v>1.0922922755728799</v>
      </c>
    </row>
    <row r="6417" spans="1:15" ht="15">
      <c r="A6417" s="284">
        <v>6413</v>
      </c>
      <c r="B6417" s="287"/>
      <c r="C6417" s="287"/>
      <c r="D6417" s="284" t="s">
        <v>1376</v>
      </c>
      <c r="E6417" s="287"/>
      <c r="F6417" s="285" t="s">
        <v>6538</v>
      </c>
      <c r="G6417" s="266" t="s">
        <v>121</v>
      </c>
      <c r="H6417" s="266">
        <f>IF(G6417="Traditional Stove",0.1,0.2)</f>
        <v>0.1</v>
      </c>
      <c r="I6417" s="266">
        <f>YEAR(J6417)</f>
        <v>2023</v>
      </c>
      <c r="J6417" s="267">
        <v>44990</v>
      </c>
      <c r="K6417" s="267">
        <f>J6417+1</f>
        <v>44991</v>
      </c>
      <c r="L6417" s="266">
        <f>IF(M6417&lt;=365,1,2)</f>
        <v>1</v>
      </c>
      <c r="M6417" s="266">
        <f>IF(K6417&lt;$C$1,$C$2-$C$1+1,$C$2-K6417+1)</f>
        <v>56</v>
      </c>
      <c r="N6417" s="268">
        <f>M6417/365</f>
        <v>0.15342465753424658</v>
      </c>
      <c r="O6417" s="269">
        <f>'Data and Parameter'!$E$4*'Data and Parameter'!$E$5*('Data and Parameter'!$E$6+'Data and Parameter'!$E$7)*'Data and Parameter'!$E$19*'Data and Parameter'!$E$14*'ER calculations'!N6417</f>
        <v>0.79439438223482184</v>
      </c>
    </row>
    <row r="6418" spans="1:15" ht="15">
      <c r="A6418" s="284">
        <v>6414</v>
      </c>
      <c r="B6418" s="287"/>
      <c r="C6418" s="287"/>
      <c r="D6418" s="284" t="s">
        <v>1376</v>
      </c>
      <c r="E6418" s="287"/>
      <c r="F6418" s="285" t="s">
        <v>6539</v>
      </c>
      <c r="G6418" s="266" t="s">
        <v>121</v>
      </c>
      <c r="H6418" s="266">
        <f>IF(G6418="Traditional Stove",0.1,0.2)</f>
        <v>0.1</v>
      </c>
      <c r="I6418" s="266">
        <f>YEAR(J6418)</f>
        <v>2023</v>
      </c>
      <c r="J6418" s="267">
        <v>44990</v>
      </c>
      <c r="K6418" s="267">
        <f>J6418+1</f>
        <v>44991</v>
      </c>
      <c r="L6418" s="266">
        <f>IF(M6418&lt;=365,1,2)</f>
        <v>1</v>
      </c>
      <c r="M6418" s="266">
        <f>IF(K6418&lt;$C$1,$C$2-$C$1+1,$C$2-K6418+1)</f>
        <v>56</v>
      </c>
      <c r="N6418" s="268">
        <f>M6418/365</f>
        <v>0.15342465753424658</v>
      </c>
      <c r="O6418" s="269">
        <f>'Data and Parameter'!$E$4*'Data and Parameter'!$E$5*('Data and Parameter'!$E$6+'Data and Parameter'!$E$7)*'Data and Parameter'!$E$19*'Data and Parameter'!$E$14*'ER calculations'!N6418</f>
        <v>0.79439438223482184</v>
      </c>
    </row>
    <row r="6419" spans="1:15" ht="15">
      <c r="A6419" s="284">
        <v>6415</v>
      </c>
      <c r="B6419" s="287"/>
      <c r="C6419" s="287"/>
      <c r="D6419" s="284" t="s">
        <v>1376</v>
      </c>
      <c r="E6419" s="287"/>
      <c r="F6419" s="285" t="s">
        <v>6540</v>
      </c>
      <c r="G6419" s="266" t="s">
        <v>121</v>
      </c>
      <c r="H6419" s="266">
        <f>IF(G6419="Traditional Stove",0.1,0.2)</f>
        <v>0.1</v>
      </c>
      <c r="I6419" s="266">
        <f>YEAR(J6419)</f>
        <v>2023</v>
      </c>
      <c r="J6419" s="267">
        <v>44990</v>
      </c>
      <c r="K6419" s="267">
        <f>J6419+1</f>
        <v>44991</v>
      </c>
      <c r="L6419" s="266">
        <f>IF(M6419&lt;=365,1,2)</f>
        <v>1</v>
      </c>
      <c r="M6419" s="266">
        <f>IF(K6419&lt;$C$1,$C$2-$C$1+1,$C$2-K6419+1)</f>
        <v>56</v>
      </c>
      <c r="N6419" s="268">
        <f>M6419/365</f>
        <v>0.15342465753424658</v>
      </c>
      <c r="O6419" s="269">
        <f>'Data and Parameter'!$E$4*'Data and Parameter'!$E$5*('Data and Parameter'!$E$6+'Data and Parameter'!$E$7)*'Data and Parameter'!$E$19*'Data and Parameter'!$E$14*'ER calculations'!N6419</f>
        <v>0.79439438223482184</v>
      </c>
    </row>
    <row r="6420" spans="1:15" ht="15">
      <c r="A6420" s="284">
        <v>6416</v>
      </c>
      <c r="B6420" s="287"/>
      <c r="C6420" s="287"/>
      <c r="D6420" s="284" t="s">
        <v>119</v>
      </c>
      <c r="E6420" s="287"/>
      <c r="F6420" s="285" t="s">
        <v>6541</v>
      </c>
      <c r="G6420" s="266" t="s">
        <v>121</v>
      </c>
      <c r="H6420" s="266">
        <f>IF(G6420="Traditional Stove",0.1,0.2)</f>
        <v>0.1</v>
      </c>
      <c r="I6420" s="266">
        <f>YEAR(J6420)</f>
        <v>2023</v>
      </c>
      <c r="J6420" s="267">
        <v>44969</v>
      </c>
      <c r="K6420" s="267">
        <f>J6420+1</f>
        <v>44970</v>
      </c>
      <c r="L6420" s="266">
        <f>IF(M6420&lt;=365,1,2)</f>
        <v>1</v>
      </c>
      <c r="M6420" s="266">
        <f>IF(K6420&lt;$C$1,$C$2-$C$1+1,$C$2-K6420+1)</f>
        <v>77</v>
      </c>
      <c r="N6420" s="268">
        <f>M6420/365</f>
        <v>0.21095890410958903</v>
      </c>
      <c r="O6420" s="269">
        <f>'Data and Parameter'!$E$4*'Data and Parameter'!$E$5*('Data and Parameter'!$E$6+'Data and Parameter'!$E$7)*'Data and Parameter'!$E$19*'Data and Parameter'!$E$14*'ER calculations'!N6420</f>
        <v>1.0922922755728799</v>
      </c>
    </row>
    <row r="6421" spans="1:15" ht="15">
      <c r="A6421" s="284">
        <v>6417</v>
      </c>
      <c r="B6421" s="287"/>
      <c r="C6421" s="287"/>
      <c r="D6421" s="284" t="s">
        <v>1376</v>
      </c>
      <c r="E6421" s="287"/>
      <c r="F6421" s="285" t="s">
        <v>6542</v>
      </c>
      <c r="G6421" s="266" t="s">
        <v>121</v>
      </c>
      <c r="H6421" s="266">
        <f>IF(G6421="Traditional Stove",0.1,0.2)</f>
        <v>0.1</v>
      </c>
      <c r="I6421" s="266">
        <f>YEAR(J6421)</f>
        <v>2023</v>
      </c>
      <c r="J6421" s="267">
        <v>44990</v>
      </c>
      <c r="K6421" s="267">
        <f>J6421+1</f>
        <v>44991</v>
      </c>
      <c r="L6421" s="266">
        <f>IF(M6421&lt;=365,1,2)</f>
        <v>1</v>
      </c>
      <c r="M6421" s="266">
        <f>IF(K6421&lt;$C$1,$C$2-$C$1+1,$C$2-K6421+1)</f>
        <v>56</v>
      </c>
      <c r="N6421" s="268">
        <f>M6421/365</f>
        <v>0.15342465753424658</v>
      </c>
      <c r="O6421" s="269">
        <f>'Data and Parameter'!$E$4*'Data and Parameter'!$E$5*('Data and Parameter'!$E$6+'Data and Parameter'!$E$7)*'Data and Parameter'!$E$19*'Data and Parameter'!$E$14*'ER calculations'!N6421</f>
        <v>0.79439438223482184</v>
      </c>
    </row>
    <row r="6422" spans="1:15" ht="15">
      <c r="A6422" s="284">
        <v>6418</v>
      </c>
      <c r="B6422" s="287"/>
      <c r="C6422" s="287"/>
      <c r="D6422" s="284" t="s">
        <v>1376</v>
      </c>
      <c r="E6422" s="287"/>
      <c r="F6422" s="285" t="s">
        <v>6543</v>
      </c>
      <c r="G6422" s="266" t="s">
        <v>121</v>
      </c>
      <c r="H6422" s="266">
        <f>IF(G6422="Traditional Stove",0.1,0.2)</f>
        <v>0.1</v>
      </c>
      <c r="I6422" s="266">
        <f>YEAR(J6422)</f>
        <v>2023</v>
      </c>
      <c r="J6422" s="267">
        <v>44990</v>
      </c>
      <c r="K6422" s="267">
        <f>J6422+1</f>
        <v>44991</v>
      </c>
      <c r="L6422" s="266">
        <f>IF(M6422&lt;=365,1,2)</f>
        <v>1</v>
      </c>
      <c r="M6422" s="266">
        <f>IF(K6422&lt;$C$1,$C$2-$C$1+1,$C$2-K6422+1)</f>
        <v>56</v>
      </c>
      <c r="N6422" s="268">
        <f>M6422/365</f>
        <v>0.15342465753424658</v>
      </c>
      <c r="O6422" s="269">
        <f>'Data and Parameter'!$E$4*'Data and Parameter'!$E$5*('Data and Parameter'!$E$6+'Data and Parameter'!$E$7)*'Data and Parameter'!$E$19*'Data and Parameter'!$E$14*'ER calculations'!N6422</f>
        <v>0.79439438223482184</v>
      </c>
    </row>
    <row r="6423" spans="1:15" ht="15">
      <c r="A6423" s="284">
        <v>6419</v>
      </c>
      <c r="B6423" s="287"/>
      <c r="C6423" s="287"/>
      <c r="D6423" s="284" t="s">
        <v>1376</v>
      </c>
      <c r="E6423" s="287"/>
      <c r="F6423" s="285" t="s">
        <v>6544</v>
      </c>
      <c r="G6423" s="266" t="s">
        <v>121</v>
      </c>
      <c r="H6423" s="266">
        <f>IF(G6423="Traditional Stove",0.1,0.2)</f>
        <v>0.1</v>
      </c>
      <c r="I6423" s="266">
        <f>YEAR(J6423)</f>
        <v>2023</v>
      </c>
      <c r="J6423" s="267">
        <v>44990</v>
      </c>
      <c r="K6423" s="267">
        <f>J6423+1</f>
        <v>44991</v>
      </c>
      <c r="L6423" s="266">
        <f>IF(M6423&lt;=365,1,2)</f>
        <v>1</v>
      </c>
      <c r="M6423" s="266">
        <f>IF(K6423&lt;$C$1,$C$2-$C$1+1,$C$2-K6423+1)</f>
        <v>56</v>
      </c>
      <c r="N6423" s="268">
        <f>M6423/365</f>
        <v>0.15342465753424658</v>
      </c>
      <c r="O6423" s="269">
        <f>'Data and Parameter'!$E$4*'Data and Parameter'!$E$5*('Data and Parameter'!$E$6+'Data and Parameter'!$E$7)*'Data and Parameter'!$E$19*'Data and Parameter'!$E$14*'ER calculations'!N6423</f>
        <v>0.79439438223482184</v>
      </c>
    </row>
    <row r="6424" spans="1:15" ht="15">
      <c r="A6424" s="284">
        <v>6420</v>
      </c>
      <c r="B6424" s="287"/>
      <c r="C6424" s="287"/>
      <c r="D6424" s="284" t="s">
        <v>1376</v>
      </c>
      <c r="E6424" s="287"/>
      <c r="F6424" s="285" t="s">
        <v>6545</v>
      </c>
      <c r="G6424" s="266" t="s">
        <v>121</v>
      </c>
      <c r="H6424" s="266">
        <f>IF(G6424="Traditional Stove",0.1,0.2)</f>
        <v>0.1</v>
      </c>
      <c r="I6424" s="266">
        <f>YEAR(J6424)</f>
        <v>2023</v>
      </c>
      <c r="J6424" s="267">
        <v>44990</v>
      </c>
      <c r="K6424" s="267">
        <f>J6424+1</f>
        <v>44991</v>
      </c>
      <c r="L6424" s="266">
        <f>IF(M6424&lt;=365,1,2)</f>
        <v>1</v>
      </c>
      <c r="M6424" s="266">
        <f>IF(K6424&lt;$C$1,$C$2-$C$1+1,$C$2-K6424+1)</f>
        <v>56</v>
      </c>
      <c r="N6424" s="268">
        <f>M6424/365</f>
        <v>0.15342465753424658</v>
      </c>
      <c r="O6424" s="269">
        <f>'Data and Parameter'!$E$4*'Data and Parameter'!$E$5*('Data and Parameter'!$E$6+'Data and Parameter'!$E$7)*'Data and Parameter'!$E$19*'Data and Parameter'!$E$14*'ER calculations'!N6424</f>
        <v>0.79439438223482184</v>
      </c>
    </row>
    <row r="6425" spans="1:15" ht="15">
      <c r="A6425" s="284">
        <v>6421</v>
      </c>
      <c r="B6425" s="287"/>
      <c r="C6425" s="287"/>
      <c r="D6425" s="284" t="s">
        <v>3178</v>
      </c>
      <c r="E6425" s="287"/>
      <c r="F6425" s="285" t="s">
        <v>6546</v>
      </c>
      <c r="G6425" s="266" t="s">
        <v>121</v>
      </c>
      <c r="H6425" s="266">
        <f>IF(G6425="Traditional Stove",0.1,0.2)</f>
        <v>0.1</v>
      </c>
      <c r="I6425" s="266">
        <f>YEAR(J6425)</f>
        <v>2023</v>
      </c>
      <c r="J6425" s="267">
        <v>45028</v>
      </c>
      <c r="K6425" s="267">
        <f>J6425+1</f>
        <v>45029</v>
      </c>
      <c r="L6425" s="266">
        <f>IF(M6425&lt;=365,1,2)</f>
        <v>1</v>
      </c>
      <c r="M6425" s="266">
        <f>IF(K6425&lt;$C$1,$C$2-$C$1+1,$C$2-K6425+1)</f>
        <v>18</v>
      </c>
      <c r="N6425" s="268">
        <f>M6425/365</f>
        <v>4.9315068493150684E-2</v>
      </c>
      <c r="O6425" s="269">
        <f>'Data and Parameter'!$E$4*'Data and Parameter'!$E$5*('Data and Parameter'!$E$6+'Data and Parameter'!$E$7)*'Data and Parameter'!$E$19*'Data and Parameter'!$E$14*'ER calculations'!N6425</f>
        <v>0.25534105143262131</v>
      </c>
    </row>
    <row r="6426" spans="1:15" ht="15">
      <c r="A6426" s="284">
        <v>6422</v>
      </c>
      <c r="B6426" s="287"/>
      <c r="C6426" s="287"/>
      <c r="D6426" s="284" t="s">
        <v>1376</v>
      </c>
      <c r="E6426" s="287"/>
      <c r="F6426" s="285" t="s">
        <v>6547</v>
      </c>
      <c r="G6426" s="266" t="s">
        <v>121</v>
      </c>
      <c r="H6426" s="266">
        <f>IF(G6426="Traditional Stove",0.1,0.2)</f>
        <v>0.1</v>
      </c>
      <c r="I6426" s="266">
        <f>YEAR(J6426)</f>
        <v>2023</v>
      </c>
      <c r="J6426" s="267">
        <v>44990</v>
      </c>
      <c r="K6426" s="267">
        <f>J6426+1</f>
        <v>44991</v>
      </c>
      <c r="L6426" s="266">
        <f>IF(M6426&lt;=365,1,2)</f>
        <v>1</v>
      </c>
      <c r="M6426" s="266">
        <f>IF(K6426&lt;$C$1,$C$2-$C$1+1,$C$2-K6426+1)</f>
        <v>56</v>
      </c>
      <c r="N6426" s="268">
        <f>M6426/365</f>
        <v>0.15342465753424658</v>
      </c>
      <c r="O6426" s="269">
        <f>'Data and Parameter'!$E$4*'Data and Parameter'!$E$5*('Data and Parameter'!$E$6+'Data and Parameter'!$E$7)*'Data and Parameter'!$E$19*'Data and Parameter'!$E$14*'ER calculations'!N6426</f>
        <v>0.79439438223482184</v>
      </c>
    </row>
    <row r="6427" spans="1:15" ht="15">
      <c r="A6427" s="284">
        <v>6423</v>
      </c>
      <c r="B6427" s="287"/>
      <c r="C6427" s="287"/>
      <c r="D6427" s="284" t="s">
        <v>1376</v>
      </c>
      <c r="E6427" s="287"/>
      <c r="F6427" s="285" t="s">
        <v>6548</v>
      </c>
      <c r="G6427" s="266" t="s">
        <v>121</v>
      </c>
      <c r="H6427" s="266">
        <f>IF(G6427="Traditional Stove",0.1,0.2)</f>
        <v>0.1</v>
      </c>
      <c r="I6427" s="266">
        <f>YEAR(J6427)</f>
        <v>2023</v>
      </c>
      <c r="J6427" s="267">
        <v>44990</v>
      </c>
      <c r="K6427" s="267">
        <f>J6427+1</f>
        <v>44991</v>
      </c>
      <c r="L6427" s="266">
        <f>IF(M6427&lt;=365,1,2)</f>
        <v>1</v>
      </c>
      <c r="M6427" s="266">
        <f>IF(K6427&lt;$C$1,$C$2-$C$1+1,$C$2-K6427+1)</f>
        <v>56</v>
      </c>
      <c r="N6427" s="268">
        <f>M6427/365</f>
        <v>0.15342465753424658</v>
      </c>
      <c r="O6427" s="269">
        <f>'Data and Parameter'!$E$4*'Data and Parameter'!$E$5*('Data and Parameter'!$E$6+'Data and Parameter'!$E$7)*'Data and Parameter'!$E$19*'Data and Parameter'!$E$14*'ER calculations'!N6427</f>
        <v>0.79439438223482184</v>
      </c>
    </row>
    <row r="6428" spans="1:15" ht="15">
      <c r="A6428" s="284">
        <v>6424</v>
      </c>
      <c r="B6428" s="287"/>
      <c r="C6428" s="287"/>
      <c r="D6428" s="284" t="s">
        <v>119</v>
      </c>
      <c r="E6428" s="287"/>
      <c r="F6428" s="285" t="s">
        <v>6549</v>
      </c>
      <c r="G6428" s="266" t="s">
        <v>121</v>
      </c>
      <c r="H6428" s="266">
        <f>IF(G6428="Traditional Stove",0.1,0.2)</f>
        <v>0.1</v>
      </c>
      <c r="I6428" s="266">
        <f>YEAR(J6428)</f>
        <v>2023</v>
      </c>
      <c r="J6428" s="267">
        <v>44969</v>
      </c>
      <c r="K6428" s="267">
        <f>J6428+1</f>
        <v>44970</v>
      </c>
      <c r="L6428" s="266">
        <f>IF(M6428&lt;=365,1,2)</f>
        <v>1</v>
      </c>
      <c r="M6428" s="266">
        <f>IF(K6428&lt;$C$1,$C$2-$C$1+1,$C$2-K6428+1)</f>
        <v>77</v>
      </c>
      <c r="N6428" s="268">
        <f>M6428/365</f>
        <v>0.21095890410958903</v>
      </c>
      <c r="O6428" s="269">
        <f>'Data and Parameter'!$E$4*'Data and Parameter'!$E$5*('Data and Parameter'!$E$6+'Data and Parameter'!$E$7)*'Data and Parameter'!$E$19*'Data and Parameter'!$E$14*'ER calculations'!N6428</f>
        <v>1.0922922755728799</v>
      </c>
    </row>
    <row r="6429" spans="1:15" ht="15">
      <c r="A6429" s="284">
        <v>6425</v>
      </c>
      <c r="B6429" s="287"/>
      <c r="C6429" s="287"/>
      <c r="D6429" s="284" t="s">
        <v>119</v>
      </c>
      <c r="E6429" s="287"/>
      <c r="F6429" s="285" t="s">
        <v>6550</v>
      </c>
      <c r="G6429" s="266" t="s">
        <v>121</v>
      </c>
      <c r="H6429" s="266">
        <f>IF(G6429="Traditional Stove",0.1,0.2)</f>
        <v>0.1</v>
      </c>
      <c r="I6429" s="266">
        <f>YEAR(J6429)</f>
        <v>2023</v>
      </c>
      <c r="J6429" s="267">
        <v>44980</v>
      </c>
      <c r="K6429" s="267">
        <f>J6429+1</f>
        <v>44981</v>
      </c>
      <c r="L6429" s="266">
        <f>IF(M6429&lt;=365,1,2)</f>
        <v>1</v>
      </c>
      <c r="M6429" s="266">
        <f>IF(K6429&lt;$C$1,$C$2-$C$1+1,$C$2-K6429+1)</f>
        <v>66</v>
      </c>
      <c r="N6429" s="268">
        <f>M6429/365</f>
        <v>0.18082191780821918</v>
      </c>
      <c r="O6429" s="269">
        <f>'Data and Parameter'!$E$4*'Data and Parameter'!$E$5*('Data and Parameter'!$E$6+'Data and Parameter'!$E$7)*'Data and Parameter'!$E$19*'Data and Parameter'!$E$14*'ER calculations'!N6429</f>
        <v>0.93625052191961144</v>
      </c>
    </row>
    <row r="6430" spans="1:15" ht="15">
      <c r="A6430" s="284">
        <v>6426</v>
      </c>
      <c r="B6430" s="287"/>
      <c r="C6430" s="287"/>
      <c r="D6430" s="284" t="s">
        <v>1376</v>
      </c>
      <c r="E6430" s="287"/>
      <c r="F6430" s="285" t="s">
        <v>6551</v>
      </c>
      <c r="G6430" s="266" t="s">
        <v>121</v>
      </c>
      <c r="H6430" s="266">
        <f>IF(G6430="Traditional Stove",0.1,0.2)</f>
        <v>0.1</v>
      </c>
      <c r="I6430" s="266">
        <f>YEAR(J6430)</f>
        <v>2023</v>
      </c>
      <c r="J6430" s="267">
        <v>44990</v>
      </c>
      <c r="K6430" s="267">
        <f>J6430+1</f>
        <v>44991</v>
      </c>
      <c r="L6430" s="266">
        <f>IF(M6430&lt;=365,1,2)</f>
        <v>1</v>
      </c>
      <c r="M6430" s="266">
        <f>IF(K6430&lt;$C$1,$C$2-$C$1+1,$C$2-K6430+1)</f>
        <v>56</v>
      </c>
      <c r="N6430" s="268">
        <f>M6430/365</f>
        <v>0.15342465753424658</v>
      </c>
      <c r="O6430" s="269">
        <f>'Data and Parameter'!$E$4*'Data and Parameter'!$E$5*('Data and Parameter'!$E$6+'Data and Parameter'!$E$7)*'Data and Parameter'!$E$19*'Data and Parameter'!$E$14*'ER calculations'!N6430</f>
        <v>0.79439438223482184</v>
      </c>
    </row>
    <row r="6431" spans="1:15" ht="15">
      <c r="A6431" s="284">
        <v>6427</v>
      </c>
      <c r="B6431" s="287"/>
      <c r="C6431" s="287"/>
      <c r="D6431" s="284" t="s">
        <v>3178</v>
      </c>
      <c r="E6431" s="287"/>
      <c r="F6431" s="285" t="s">
        <v>6552</v>
      </c>
      <c r="G6431" s="266" t="s">
        <v>121</v>
      </c>
      <c r="H6431" s="266">
        <f>IF(G6431="Traditional Stove",0.1,0.2)</f>
        <v>0.1</v>
      </c>
      <c r="I6431" s="266">
        <f>YEAR(J6431)</f>
        <v>2023</v>
      </c>
      <c r="J6431" s="267">
        <v>45028</v>
      </c>
      <c r="K6431" s="267">
        <f>J6431+1</f>
        <v>45029</v>
      </c>
      <c r="L6431" s="266">
        <f>IF(M6431&lt;=365,1,2)</f>
        <v>1</v>
      </c>
      <c r="M6431" s="266">
        <f>IF(K6431&lt;$C$1,$C$2-$C$1+1,$C$2-K6431+1)</f>
        <v>18</v>
      </c>
      <c r="N6431" s="268">
        <f>M6431/365</f>
        <v>4.9315068493150684E-2</v>
      </c>
      <c r="O6431" s="269">
        <f>'Data and Parameter'!$E$4*'Data and Parameter'!$E$5*('Data and Parameter'!$E$6+'Data and Parameter'!$E$7)*'Data and Parameter'!$E$19*'Data and Parameter'!$E$14*'ER calculations'!N6431</f>
        <v>0.25534105143262131</v>
      </c>
    </row>
    <row r="6432" spans="1:15" ht="15">
      <c r="A6432" s="284">
        <v>6428</v>
      </c>
      <c r="B6432" s="287"/>
      <c r="C6432" s="287"/>
      <c r="D6432" s="284" t="s">
        <v>1376</v>
      </c>
      <c r="E6432" s="287"/>
      <c r="F6432" s="285" t="s">
        <v>6553</v>
      </c>
      <c r="G6432" s="266" t="s">
        <v>121</v>
      </c>
      <c r="H6432" s="266">
        <f>IF(G6432="Traditional Stove",0.1,0.2)</f>
        <v>0.1</v>
      </c>
      <c r="I6432" s="266">
        <f>YEAR(J6432)</f>
        <v>2023</v>
      </c>
      <c r="J6432" s="267">
        <v>44990</v>
      </c>
      <c r="K6432" s="267">
        <f>J6432+1</f>
        <v>44991</v>
      </c>
      <c r="L6432" s="266">
        <f>IF(M6432&lt;=365,1,2)</f>
        <v>1</v>
      </c>
      <c r="M6432" s="266">
        <f>IF(K6432&lt;$C$1,$C$2-$C$1+1,$C$2-K6432+1)</f>
        <v>56</v>
      </c>
      <c r="N6432" s="268">
        <f>M6432/365</f>
        <v>0.15342465753424658</v>
      </c>
      <c r="O6432" s="269">
        <f>'Data and Parameter'!$E$4*'Data and Parameter'!$E$5*('Data and Parameter'!$E$6+'Data and Parameter'!$E$7)*'Data and Parameter'!$E$19*'Data and Parameter'!$E$14*'ER calculations'!N6432</f>
        <v>0.79439438223482184</v>
      </c>
    </row>
    <row r="6433" spans="1:15" ht="15">
      <c r="A6433" s="284">
        <v>6429</v>
      </c>
      <c r="B6433" s="287"/>
      <c r="C6433" s="287"/>
      <c r="D6433" s="284" t="s">
        <v>119</v>
      </c>
      <c r="E6433" s="287"/>
      <c r="F6433" s="285" t="s">
        <v>6554</v>
      </c>
      <c r="G6433" s="266" t="s">
        <v>121</v>
      </c>
      <c r="H6433" s="266">
        <f>IF(G6433="Traditional Stove",0.1,0.2)</f>
        <v>0.1</v>
      </c>
      <c r="I6433" s="266">
        <f>YEAR(J6433)</f>
        <v>2023</v>
      </c>
      <c r="J6433" s="267">
        <v>44969</v>
      </c>
      <c r="K6433" s="267">
        <f>J6433+1</f>
        <v>44970</v>
      </c>
      <c r="L6433" s="266">
        <f>IF(M6433&lt;=365,1,2)</f>
        <v>1</v>
      </c>
      <c r="M6433" s="266">
        <f>IF(K6433&lt;$C$1,$C$2-$C$1+1,$C$2-K6433+1)</f>
        <v>77</v>
      </c>
      <c r="N6433" s="268">
        <f>M6433/365</f>
        <v>0.21095890410958903</v>
      </c>
      <c r="O6433" s="269">
        <f>'Data and Parameter'!$E$4*'Data and Parameter'!$E$5*('Data and Parameter'!$E$6+'Data and Parameter'!$E$7)*'Data and Parameter'!$E$19*'Data and Parameter'!$E$14*'ER calculations'!N6433</f>
        <v>1.0922922755728799</v>
      </c>
    </row>
    <row r="6434" spans="1:15" ht="15">
      <c r="A6434" s="284">
        <v>6430</v>
      </c>
      <c r="B6434" s="287"/>
      <c r="C6434" s="287"/>
      <c r="D6434" s="284" t="s">
        <v>1376</v>
      </c>
      <c r="E6434" s="287"/>
      <c r="F6434" s="285" t="s">
        <v>6555</v>
      </c>
      <c r="G6434" s="266" t="s">
        <v>121</v>
      </c>
      <c r="H6434" s="266">
        <f>IF(G6434="Traditional Stove",0.1,0.2)</f>
        <v>0.1</v>
      </c>
      <c r="I6434" s="266">
        <f>YEAR(J6434)</f>
        <v>2023</v>
      </c>
      <c r="J6434" s="267">
        <v>44990</v>
      </c>
      <c r="K6434" s="267">
        <f>J6434+1</f>
        <v>44991</v>
      </c>
      <c r="L6434" s="266">
        <f>IF(M6434&lt;=365,1,2)</f>
        <v>1</v>
      </c>
      <c r="M6434" s="266">
        <f>IF(K6434&lt;$C$1,$C$2-$C$1+1,$C$2-K6434+1)</f>
        <v>56</v>
      </c>
      <c r="N6434" s="268">
        <f>M6434/365</f>
        <v>0.15342465753424658</v>
      </c>
      <c r="O6434" s="269">
        <f>'Data and Parameter'!$E$4*'Data and Parameter'!$E$5*('Data and Parameter'!$E$6+'Data and Parameter'!$E$7)*'Data and Parameter'!$E$19*'Data and Parameter'!$E$14*'ER calculations'!N6434</f>
        <v>0.79439438223482184</v>
      </c>
    </row>
    <row r="6435" spans="1:15" ht="15">
      <c r="A6435" s="284">
        <v>6431</v>
      </c>
      <c r="B6435" s="287"/>
      <c r="C6435" s="287"/>
      <c r="D6435" s="284" t="s">
        <v>1376</v>
      </c>
      <c r="E6435" s="287"/>
      <c r="F6435" s="285" t="s">
        <v>6556</v>
      </c>
      <c r="G6435" s="266" t="s">
        <v>121</v>
      </c>
      <c r="H6435" s="266">
        <f>IF(G6435="Traditional Stove",0.1,0.2)</f>
        <v>0.1</v>
      </c>
      <c r="I6435" s="266">
        <f>YEAR(J6435)</f>
        <v>2023</v>
      </c>
      <c r="J6435" s="267">
        <v>44990</v>
      </c>
      <c r="K6435" s="267">
        <f>J6435+1</f>
        <v>44991</v>
      </c>
      <c r="L6435" s="266">
        <f>IF(M6435&lt;=365,1,2)</f>
        <v>1</v>
      </c>
      <c r="M6435" s="266">
        <f>IF(K6435&lt;$C$1,$C$2-$C$1+1,$C$2-K6435+1)</f>
        <v>56</v>
      </c>
      <c r="N6435" s="268">
        <f>M6435/365</f>
        <v>0.15342465753424658</v>
      </c>
      <c r="O6435" s="269">
        <f>'Data and Parameter'!$E$4*'Data and Parameter'!$E$5*('Data and Parameter'!$E$6+'Data and Parameter'!$E$7)*'Data and Parameter'!$E$19*'Data and Parameter'!$E$14*'ER calculations'!N6435</f>
        <v>0.79439438223482184</v>
      </c>
    </row>
    <row r="6436" spans="1:15" ht="15">
      <c r="A6436" s="284">
        <v>6432</v>
      </c>
      <c r="B6436" s="287"/>
      <c r="C6436" s="287"/>
      <c r="D6436" s="284" t="s">
        <v>3178</v>
      </c>
      <c r="E6436" s="287"/>
      <c r="F6436" s="285" t="s">
        <v>6557</v>
      </c>
      <c r="G6436" s="266" t="s">
        <v>121</v>
      </c>
      <c r="H6436" s="266">
        <f>IF(G6436="Traditional Stove",0.1,0.2)</f>
        <v>0.1</v>
      </c>
      <c r="I6436" s="266">
        <f>YEAR(J6436)</f>
        <v>2023</v>
      </c>
      <c r="J6436" s="267">
        <v>45028</v>
      </c>
      <c r="K6436" s="267">
        <f>J6436+1</f>
        <v>45029</v>
      </c>
      <c r="L6436" s="266">
        <f>IF(M6436&lt;=365,1,2)</f>
        <v>1</v>
      </c>
      <c r="M6436" s="266">
        <f>IF(K6436&lt;$C$1,$C$2-$C$1+1,$C$2-K6436+1)</f>
        <v>18</v>
      </c>
      <c r="N6436" s="268">
        <f>M6436/365</f>
        <v>4.9315068493150684E-2</v>
      </c>
      <c r="O6436" s="269">
        <f>'Data and Parameter'!$E$4*'Data and Parameter'!$E$5*('Data and Parameter'!$E$6+'Data and Parameter'!$E$7)*'Data and Parameter'!$E$19*'Data and Parameter'!$E$14*'ER calculations'!N6436</f>
        <v>0.25534105143262131</v>
      </c>
    </row>
    <row r="6437" spans="1:15" ht="15">
      <c r="A6437" s="284">
        <v>6433</v>
      </c>
      <c r="B6437" s="287"/>
      <c r="C6437" s="287"/>
      <c r="D6437" s="284" t="s">
        <v>1376</v>
      </c>
      <c r="E6437" s="287"/>
      <c r="F6437" s="285" t="s">
        <v>6558</v>
      </c>
      <c r="G6437" s="266" t="s">
        <v>121</v>
      </c>
      <c r="H6437" s="266">
        <f>IF(G6437="Traditional Stove",0.1,0.2)</f>
        <v>0.1</v>
      </c>
      <c r="I6437" s="266">
        <f>YEAR(J6437)</f>
        <v>2023</v>
      </c>
      <c r="J6437" s="267">
        <v>44990</v>
      </c>
      <c r="K6437" s="267">
        <f>J6437+1</f>
        <v>44991</v>
      </c>
      <c r="L6437" s="266">
        <f>IF(M6437&lt;=365,1,2)</f>
        <v>1</v>
      </c>
      <c r="M6437" s="266">
        <f>IF(K6437&lt;$C$1,$C$2-$C$1+1,$C$2-K6437+1)</f>
        <v>56</v>
      </c>
      <c r="N6437" s="268">
        <f>M6437/365</f>
        <v>0.15342465753424658</v>
      </c>
      <c r="O6437" s="269">
        <f>'Data and Parameter'!$E$4*'Data and Parameter'!$E$5*('Data and Parameter'!$E$6+'Data and Parameter'!$E$7)*'Data and Parameter'!$E$19*'Data and Parameter'!$E$14*'ER calculations'!N6437</f>
        <v>0.79439438223482184</v>
      </c>
    </row>
    <row r="6438" spans="1:15" ht="15">
      <c r="A6438" s="284">
        <v>6434</v>
      </c>
      <c r="B6438" s="287"/>
      <c r="C6438" s="287"/>
      <c r="D6438" s="284" t="s">
        <v>119</v>
      </c>
      <c r="E6438" s="287"/>
      <c r="F6438" s="285" t="s">
        <v>6559</v>
      </c>
      <c r="G6438" s="266" t="s">
        <v>121</v>
      </c>
      <c r="H6438" s="266">
        <f>IF(G6438="Traditional Stove",0.1,0.2)</f>
        <v>0.1</v>
      </c>
      <c r="I6438" s="266">
        <f>YEAR(J6438)</f>
        <v>2023</v>
      </c>
      <c r="J6438" s="267">
        <v>44969</v>
      </c>
      <c r="K6438" s="267">
        <f>J6438+1</f>
        <v>44970</v>
      </c>
      <c r="L6438" s="266">
        <f>IF(M6438&lt;=365,1,2)</f>
        <v>1</v>
      </c>
      <c r="M6438" s="266">
        <f>IF(K6438&lt;$C$1,$C$2-$C$1+1,$C$2-K6438+1)</f>
        <v>77</v>
      </c>
      <c r="N6438" s="268">
        <f>M6438/365</f>
        <v>0.21095890410958903</v>
      </c>
      <c r="O6438" s="269">
        <f>'Data and Parameter'!$E$4*'Data and Parameter'!$E$5*('Data and Parameter'!$E$6+'Data and Parameter'!$E$7)*'Data and Parameter'!$E$19*'Data and Parameter'!$E$14*'ER calculations'!N6438</f>
        <v>1.0922922755728799</v>
      </c>
    </row>
    <row r="6439" spans="1:15" ht="15">
      <c r="A6439" s="284">
        <v>6435</v>
      </c>
      <c r="B6439" s="287"/>
      <c r="C6439" s="287"/>
      <c r="D6439" s="284" t="s">
        <v>1376</v>
      </c>
      <c r="E6439" s="287"/>
      <c r="F6439" s="285" t="s">
        <v>6560</v>
      </c>
      <c r="G6439" s="266" t="s">
        <v>121</v>
      </c>
      <c r="H6439" s="266">
        <f>IF(G6439="Traditional Stove",0.1,0.2)</f>
        <v>0.1</v>
      </c>
      <c r="I6439" s="266">
        <f>YEAR(J6439)</f>
        <v>2023</v>
      </c>
      <c r="J6439" s="267">
        <v>44990</v>
      </c>
      <c r="K6439" s="267">
        <f>J6439+1</f>
        <v>44991</v>
      </c>
      <c r="L6439" s="266">
        <f>IF(M6439&lt;=365,1,2)</f>
        <v>1</v>
      </c>
      <c r="M6439" s="266">
        <f>IF(K6439&lt;$C$1,$C$2-$C$1+1,$C$2-K6439+1)</f>
        <v>56</v>
      </c>
      <c r="N6439" s="268">
        <f>M6439/365</f>
        <v>0.15342465753424658</v>
      </c>
      <c r="O6439" s="269">
        <f>'Data and Parameter'!$E$4*'Data and Parameter'!$E$5*('Data and Parameter'!$E$6+'Data and Parameter'!$E$7)*'Data and Parameter'!$E$19*'Data and Parameter'!$E$14*'ER calculations'!N6439</f>
        <v>0.79439438223482184</v>
      </c>
    </row>
    <row r="6440" spans="1:15" ht="15">
      <c r="A6440" s="284">
        <v>6436</v>
      </c>
      <c r="B6440" s="287"/>
      <c r="C6440" s="287"/>
      <c r="D6440" s="284" t="s">
        <v>119</v>
      </c>
      <c r="E6440" s="287"/>
      <c r="F6440" s="285" t="s">
        <v>6561</v>
      </c>
      <c r="G6440" s="266" t="s">
        <v>121</v>
      </c>
      <c r="H6440" s="266">
        <f>IF(G6440="Traditional Stove",0.1,0.2)</f>
        <v>0.1</v>
      </c>
      <c r="I6440" s="266">
        <f>YEAR(J6440)</f>
        <v>2023</v>
      </c>
      <c r="J6440" s="267">
        <v>44969</v>
      </c>
      <c r="K6440" s="267">
        <f>J6440+1</f>
        <v>44970</v>
      </c>
      <c r="L6440" s="266">
        <f>IF(M6440&lt;=365,1,2)</f>
        <v>1</v>
      </c>
      <c r="M6440" s="266">
        <f>IF(K6440&lt;$C$1,$C$2-$C$1+1,$C$2-K6440+1)</f>
        <v>77</v>
      </c>
      <c r="N6440" s="268">
        <f>M6440/365</f>
        <v>0.21095890410958903</v>
      </c>
      <c r="O6440" s="269">
        <f>'Data and Parameter'!$E$4*'Data and Parameter'!$E$5*('Data and Parameter'!$E$6+'Data and Parameter'!$E$7)*'Data and Parameter'!$E$19*'Data and Parameter'!$E$14*'ER calculations'!N6440</f>
        <v>1.0922922755728799</v>
      </c>
    </row>
    <row r="6441" spans="1:15" ht="15">
      <c r="A6441" s="284">
        <v>6437</v>
      </c>
      <c r="B6441" s="287"/>
      <c r="C6441" s="287"/>
      <c r="D6441" s="284" t="s">
        <v>1376</v>
      </c>
      <c r="E6441" s="287"/>
      <c r="F6441" s="285" t="s">
        <v>6562</v>
      </c>
      <c r="G6441" s="266" t="s">
        <v>121</v>
      </c>
      <c r="H6441" s="266">
        <f>IF(G6441="Traditional Stove",0.1,0.2)</f>
        <v>0.1</v>
      </c>
      <c r="I6441" s="266">
        <f>YEAR(J6441)</f>
        <v>2023</v>
      </c>
      <c r="J6441" s="267">
        <v>44990</v>
      </c>
      <c r="K6441" s="267">
        <f>J6441+1</f>
        <v>44991</v>
      </c>
      <c r="L6441" s="266">
        <f>IF(M6441&lt;=365,1,2)</f>
        <v>1</v>
      </c>
      <c r="M6441" s="266">
        <f>IF(K6441&lt;$C$1,$C$2-$C$1+1,$C$2-K6441+1)</f>
        <v>56</v>
      </c>
      <c r="N6441" s="268">
        <f>M6441/365</f>
        <v>0.15342465753424658</v>
      </c>
      <c r="O6441" s="269">
        <f>'Data and Parameter'!$E$4*'Data and Parameter'!$E$5*('Data and Parameter'!$E$6+'Data and Parameter'!$E$7)*'Data and Parameter'!$E$19*'Data and Parameter'!$E$14*'ER calculations'!N6441</f>
        <v>0.79439438223482184</v>
      </c>
    </row>
    <row r="6442" spans="1:15" ht="15">
      <c r="A6442" s="284">
        <v>6438</v>
      </c>
      <c r="B6442" s="287"/>
      <c r="C6442" s="287"/>
      <c r="D6442" s="284" t="s">
        <v>1376</v>
      </c>
      <c r="E6442" s="287"/>
      <c r="F6442" s="285" t="s">
        <v>6563</v>
      </c>
      <c r="G6442" s="266" t="s">
        <v>121</v>
      </c>
      <c r="H6442" s="266">
        <f>IF(G6442="Traditional Stove",0.1,0.2)</f>
        <v>0.1</v>
      </c>
      <c r="I6442" s="266">
        <f>YEAR(J6442)</f>
        <v>2023</v>
      </c>
      <c r="J6442" s="267">
        <v>44990</v>
      </c>
      <c r="K6442" s="267">
        <f>J6442+1</f>
        <v>44991</v>
      </c>
      <c r="L6442" s="266">
        <f>IF(M6442&lt;=365,1,2)</f>
        <v>1</v>
      </c>
      <c r="M6442" s="266">
        <f>IF(K6442&lt;$C$1,$C$2-$C$1+1,$C$2-K6442+1)</f>
        <v>56</v>
      </c>
      <c r="N6442" s="268">
        <f>M6442/365</f>
        <v>0.15342465753424658</v>
      </c>
      <c r="O6442" s="269">
        <f>'Data and Parameter'!$E$4*'Data and Parameter'!$E$5*('Data and Parameter'!$E$6+'Data and Parameter'!$E$7)*'Data and Parameter'!$E$19*'Data and Parameter'!$E$14*'ER calculations'!N6442</f>
        <v>0.79439438223482184</v>
      </c>
    </row>
    <row r="6443" spans="1:15" ht="15">
      <c r="A6443" s="284">
        <v>6439</v>
      </c>
      <c r="B6443" s="287"/>
      <c r="C6443" s="287"/>
      <c r="D6443" s="284" t="s">
        <v>1376</v>
      </c>
      <c r="E6443" s="287"/>
      <c r="F6443" s="285" t="s">
        <v>6564</v>
      </c>
      <c r="G6443" s="266" t="s">
        <v>121</v>
      </c>
      <c r="H6443" s="266">
        <f>IF(G6443="Traditional Stove",0.1,0.2)</f>
        <v>0.1</v>
      </c>
      <c r="I6443" s="266">
        <f>YEAR(J6443)</f>
        <v>2023</v>
      </c>
      <c r="J6443" s="267">
        <v>44990</v>
      </c>
      <c r="K6443" s="267">
        <f>J6443+1</f>
        <v>44991</v>
      </c>
      <c r="L6443" s="266">
        <f>IF(M6443&lt;=365,1,2)</f>
        <v>1</v>
      </c>
      <c r="M6443" s="266">
        <f>IF(K6443&lt;$C$1,$C$2-$C$1+1,$C$2-K6443+1)</f>
        <v>56</v>
      </c>
      <c r="N6443" s="268">
        <f>M6443/365</f>
        <v>0.15342465753424658</v>
      </c>
      <c r="O6443" s="269">
        <f>'Data and Parameter'!$E$4*'Data and Parameter'!$E$5*('Data and Parameter'!$E$6+'Data and Parameter'!$E$7)*'Data and Parameter'!$E$19*'Data and Parameter'!$E$14*'ER calculations'!N6443</f>
        <v>0.79439438223482184</v>
      </c>
    </row>
    <row r="6444" spans="1:15" ht="15">
      <c r="A6444" s="284">
        <v>6440</v>
      </c>
      <c r="B6444" s="287"/>
      <c r="C6444" s="287"/>
      <c r="D6444" s="284" t="s">
        <v>1376</v>
      </c>
      <c r="E6444" s="287"/>
      <c r="F6444" s="285" t="s">
        <v>6565</v>
      </c>
      <c r="G6444" s="266" t="s">
        <v>121</v>
      </c>
      <c r="H6444" s="266">
        <f>IF(G6444="Traditional Stove",0.1,0.2)</f>
        <v>0.1</v>
      </c>
      <c r="I6444" s="266">
        <f>YEAR(J6444)</f>
        <v>2023</v>
      </c>
      <c r="J6444" s="267">
        <v>44990</v>
      </c>
      <c r="K6444" s="267">
        <f>J6444+1</f>
        <v>44991</v>
      </c>
      <c r="L6444" s="266">
        <f>IF(M6444&lt;=365,1,2)</f>
        <v>1</v>
      </c>
      <c r="M6444" s="266">
        <f>IF(K6444&lt;$C$1,$C$2-$C$1+1,$C$2-K6444+1)</f>
        <v>56</v>
      </c>
      <c r="N6444" s="268">
        <f>M6444/365</f>
        <v>0.15342465753424658</v>
      </c>
      <c r="O6444" s="269">
        <f>'Data and Parameter'!$E$4*'Data and Parameter'!$E$5*('Data and Parameter'!$E$6+'Data and Parameter'!$E$7)*'Data and Parameter'!$E$19*'Data and Parameter'!$E$14*'ER calculations'!N6444</f>
        <v>0.79439438223482184</v>
      </c>
    </row>
    <row r="6445" spans="1:15" ht="15">
      <c r="A6445" s="284">
        <v>6441</v>
      </c>
      <c r="B6445" s="287"/>
      <c r="C6445" s="287"/>
      <c r="D6445" s="284" t="s">
        <v>119</v>
      </c>
      <c r="E6445" s="287"/>
      <c r="F6445" s="285" t="s">
        <v>6566</v>
      </c>
      <c r="G6445" s="266" t="s">
        <v>121</v>
      </c>
      <c r="H6445" s="266">
        <f>IF(G6445="Traditional Stove",0.1,0.2)</f>
        <v>0.1</v>
      </c>
      <c r="I6445" s="266">
        <f>YEAR(J6445)</f>
        <v>2023</v>
      </c>
      <c r="J6445" s="267">
        <v>44969</v>
      </c>
      <c r="K6445" s="267">
        <f>J6445+1</f>
        <v>44970</v>
      </c>
      <c r="L6445" s="266">
        <f>IF(M6445&lt;=365,1,2)</f>
        <v>1</v>
      </c>
      <c r="M6445" s="266">
        <f>IF(K6445&lt;$C$1,$C$2-$C$1+1,$C$2-K6445+1)</f>
        <v>77</v>
      </c>
      <c r="N6445" s="268">
        <f>M6445/365</f>
        <v>0.21095890410958903</v>
      </c>
      <c r="O6445" s="269">
        <f>'Data and Parameter'!$E$4*'Data and Parameter'!$E$5*('Data and Parameter'!$E$6+'Data and Parameter'!$E$7)*'Data and Parameter'!$E$19*'Data and Parameter'!$E$14*'ER calculations'!N6445</f>
        <v>1.0922922755728799</v>
      </c>
    </row>
    <row r="6446" spans="1:15" ht="15">
      <c r="A6446" s="284">
        <v>6442</v>
      </c>
      <c r="B6446" s="287"/>
      <c r="C6446" s="287"/>
      <c r="D6446" s="284" t="s">
        <v>1376</v>
      </c>
      <c r="E6446" s="287"/>
      <c r="F6446" s="285" t="s">
        <v>6567</v>
      </c>
      <c r="G6446" s="266" t="s">
        <v>121</v>
      </c>
      <c r="H6446" s="266">
        <f>IF(G6446="Traditional Stove",0.1,0.2)</f>
        <v>0.1</v>
      </c>
      <c r="I6446" s="266">
        <f>YEAR(J6446)</f>
        <v>2023</v>
      </c>
      <c r="J6446" s="267">
        <v>44990</v>
      </c>
      <c r="K6446" s="267">
        <f>J6446+1</f>
        <v>44991</v>
      </c>
      <c r="L6446" s="266">
        <f>IF(M6446&lt;=365,1,2)</f>
        <v>1</v>
      </c>
      <c r="M6446" s="266">
        <f>IF(K6446&lt;$C$1,$C$2-$C$1+1,$C$2-K6446+1)</f>
        <v>56</v>
      </c>
      <c r="N6446" s="268">
        <f>M6446/365</f>
        <v>0.15342465753424658</v>
      </c>
      <c r="O6446" s="269">
        <f>'Data and Parameter'!$E$4*'Data and Parameter'!$E$5*('Data and Parameter'!$E$6+'Data and Parameter'!$E$7)*'Data and Parameter'!$E$19*'Data and Parameter'!$E$14*'ER calculations'!N6446</f>
        <v>0.79439438223482184</v>
      </c>
    </row>
    <row r="6447" spans="1:15" ht="15">
      <c r="A6447" s="284">
        <v>6443</v>
      </c>
      <c r="B6447" s="287"/>
      <c r="C6447" s="287"/>
      <c r="D6447" s="284" t="s">
        <v>119</v>
      </c>
      <c r="E6447" s="287"/>
      <c r="F6447" s="285" t="s">
        <v>6568</v>
      </c>
      <c r="G6447" s="266" t="s">
        <v>121</v>
      </c>
      <c r="H6447" s="266">
        <f>IF(G6447="Traditional Stove",0.1,0.2)</f>
        <v>0.1</v>
      </c>
      <c r="I6447" s="266">
        <f>YEAR(J6447)</f>
        <v>2023</v>
      </c>
      <c r="J6447" s="267">
        <v>44969</v>
      </c>
      <c r="K6447" s="267">
        <f>J6447+1</f>
        <v>44970</v>
      </c>
      <c r="L6447" s="266">
        <f>IF(M6447&lt;=365,1,2)</f>
        <v>1</v>
      </c>
      <c r="M6447" s="266">
        <f>IF(K6447&lt;$C$1,$C$2-$C$1+1,$C$2-K6447+1)</f>
        <v>77</v>
      </c>
      <c r="N6447" s="268">
        <f>M6447/365</f>
        <v>0.21095890410958903</v>
      </c>
      <c r="O6447" s="269">
        <f>'Data and Parameter'!$E$4*'Data and Parameter'!$E$5*('Data and Parameter'!$E$6+'Data and Parameter'!$E$7)*'Data and Parameter'!$E$19*'Data and Parameter'!$E$14*'ER calculations'!N6447</f>
        <v>1.0922922755728799</v>
      </c>
    </row>
    <row r="6448" spans="1:15" ht="15">
      <c r="A6448" s="284">
        <v>6444</v>
      </c>
      <c r="B6448" s="287"/>
      <c r="C6448" s="287"/>
      <c r="D6448" s="284" t="s">
        <v>1376</v>
      </c>
      <c r="E6448" s="287"/>
      <c r="F6448" s="285" t="s">
        <v>6569</v>
      </c>
      <c r="G6448" s="266" t="s">
        <v>121</v>
      </c>
      <c r="H6448" s="266">
        <f>IF(G6448="Traditional Stove",0.1,0.2)</f>
        <v>0.1</v>
      </c>
      <c r="I6448" s="266">
        <f>YEAR(J6448)</f>
        <v>2023</v>
      </c>
      <c r="J6448" s="267">
        <v>44990</v>
      </c>
      <c r="K6448" s="267">
        <f>J6448+1</f>
        <v>44991</v>
      </c>
      <c r="L6448" s="266">
        <f>IF(M6448&lt;=365,1,2)</f>
        <v>1</v>
      </c>
      <c r="M6448" s="266">
        <f>IF(K6448&lt;$C$1,$C$2-$C$1+1,$C$2-K6448+1)</f>
        <v>56</v>
      </c>
      <c r="N6448" s="268">
        <f>M6448/365</f>
        <v>0.15342465753424658</v>
      </c>
      <c r="O6448" s="269">
        <f>'Data and Parameter'!$E$4*'Data and Parameter'!$E$5*('Data and Parameter'!$E$6+'Data and Parameter'!$E$7)*'Data and Parameter'!$E$19*'Data and Parameter'!$E$14*'ER calculations'!N6448</f>
        <v>0.79439438223482184</v>
      </c>
    </row>
    <row r="6449" spans="1:15" ht="15">
      <c r="A6449" s="284">
        <v>6445</v>
      </c>
      <c r="B6449" s="287"/>
      <c r="C6449" s="287"/>
      <c r="D6449" s="284" t="s">
        <v>1376</v>
      </c>
      <c r="E6449" s="287"/>
      <c r="F6449" s="285" t="s">
        <v>6570</v>
      </c>
      <c r="G6449" s="266" t="s">
        <v>121</v>
      </c>
      <c r="H6449" s="266">
        <f>IF(G6449="Traditional Stove",0.1,0.2)</f>
        <v>0.1</v>
      </c>
      <c r="I6449" s="266">
        <f>YEAR(J6449)</f>
        <v>2023</v>
      </c>
      <c r="J6449" s="267">
        <v>44990</v>
      </c>
      <c r="K6449" s="267">
        <f>J6449+1</f>
        <v>44991</v>
      </c>
      <c r="L6449" s="266">
        <f>IF(M6449&lt;=365,1,2)</f>
        <v>1</v>
      </c>
      <c r="M6449" s="266">
        <f>IF(K6449&lt;$C$1,$C$2-$C$1+1,$C$2-K6449+1)</f>
        <v>56</v>
      </c>
      <c r="N6449" s="268">
        <f>M6449/365</f>
        <v>0.15342465753424658</v>
      </c>
      <c r="O6449" s="269">
        <f>'Data and Parameter'!$E$4*'Data and Parameter'!$E$5*('Data and Parameter'!$E$6+'Data and Parameter'!$E$7)*'Data and Parameter'!$E$19*'Data and Parameter'!$E$14*'ER calculations'!N6449</f>
        <v>0.79439438223482184</v>
      </c>
    </row>
    <row r="6450" spans="1:15" ht="15">
      <c r="A6450" s="284">
        <v>6446</v>
      </c>
      <c r="B6450" s="287"/>
      <c r="C6450" s="287"/>
      <c r="D6450" s="284" t="s">
        <v>1376</v>
      </c>
      <c r="E6450" s="287"/>
      <c r="F6450" s="285" t="s">
        <v>6571</v>
      </c>
      <c r="G6450" s="266" t="s">
        <v>121</v>
      </c>
      <c r="H6450" s="266">
        <f>IF(G6450="Traditional Stove",0.1,0.2)</f>
        <v>0.1</v>
      </c>
      <c r="I6450" s="266">
        <f>YEAR(J6450)</f>
        <v>2023</v>
      </c>
      <c r="J6450" s="267">
        <v>44990</v>
      </c>
      <c r="K6450" s="267">
        <f>J6450+1</f>
        <v>44991</v>
      </c>
      <c r="L6450" s="266">
        <f>IF(M6450&lt;=365,1,2)</f>
        <v>1</v>
      </c>
      <c r="M6450" s="266">
        <f>IF(K6450&lt;$C$1,$C$2-$C$1+1,$C$2-K6450+1)</f>
        <v>56</v>
      </c>
      <c r="N6450" s="268">
        <f>M6450/365</f>
        <v>0.15342465753424658</v>
      </c>
      <c r="O6450" s="269">
        <f>'Data and Parameter'!$E$4*'Data and Parameter'!$E$5*('Data and Parameter'!$E$6+'Data and Parameter'!$E$7)*'Data and Parameter'!$E$19*'Data and Parameter'!$E$14*'ER calculations'!N6450</f>
        <v>0.79439438223482184</v>
      </c>
    </row>
    <row r="6451" spans="1:15" ht="15">
      <c r="A6451" s="284">
        <v>6447</v>
      </c>
      <c r="B6451" s="287"/>
      <c r="C6451" s="287"/>
      <c r="D6451" s="284" t="s">
        <v>1376</v>
      </c>
      <c r="E6451" s="287"/>
      <c r="F6451" s="285" t="s">
        <v>6572</v>
      </c>
      <c r="G6451" s="266" t="s">
        <v>121</v>
      </c>
      <c r="H6451" s="266">
        <f>IF(G6451="Traditional Stove",0.1,0.2)</f>
        <v>0.1</v>
      </c>
      <c r="I6451" s="266">
        <f>YEAR(J6451)</f>
        <v>2023</v>
      </c>
      <c r="J6451" s="267">
        <v>44990</v>
      </c>
      <c r="K6451" s="267">
        <f>J6451+1</f>
        <v>44991</v>
      </c>
      <c r="L6451" s="266">
        <f>IF(M6451&lt;=365,1,2)</f>
        <v>1</v>
      </c>
      <c r="M6451" s="266">
        <f>IF(K6451&lt;$C$1,$C$2-$C$1+1,$C$2-K6451+1)</f>
        <v>56</v>
      </c>
      <c r="N6451" s="268">
        <f>M6451/365</f>
        <v>0.15342465753424658</v>
      </c>
      <c r="O6451" s="269">
        <f>'Data and Parameter'!$E$4*'Data and Parameter'!$E$5*('Data and Parameter'!$E$6+'Data and Parameter'!$E$7)*'Data and Parameter'!$E$19*'Data and Parameter'!$E$14*'ER calculations'!N6451</f>
        <v>0.79439438223482184</v>
      </c>
    </row>
    <row r="6452" spans="1:15" ht="15">
      <c r="A6452" s="284">
        <v>6448</v>
      </c>
      <c r="B6452" s="287"/>
      <c r="C6452" s="287"/>
      <c r="D6452" s="284" t="s">
        <v>1376</v>
      </c>
      <c r="E6452" s="287"/>
      <c r="F6452" s="285" t="s">
        <v>6573</v>
      </c>
      <c r="G6452" s="266" t="s">
        <v>121</v>
      </c>
      <c r="H6452" s="266">
        <f>IF(G6452="Traditional Stove",0.1,0.2)</f>
        <v>0.1</v>
      </c>
      <c r="I6452" s="266">
        <f>YEAR(J6452)</f>
        <v>2023</v>
      </c>
      <c r="J6452" s="267">
        <v>44990</v>
      </c>
      <c r="K6452" s="267">
        <f>J6452+1</f>
        <v>44991</v>
      </c>
      <c r="L6452" s="266">
        <f>IF(M6452&lt;=365,1,2)</f>
        <v>1</v>
      </c>
      <c r="M6452" s="266">
        <f>IF(K6452&lt;$C$1,$C$2-$C$1+1,$C$2-K6452+1)</f>
        <v>56</v>
      </c>
      <c r="N6452" s="268">
        <f>M6452/365</f>
        <v>0.15342465753424658</v>
      </c>
      <c r="O6452" s="269">
        <f>'Data and Parameter'!$E$4*'Data and Parameter'!$E$5*('Data and Parameter'!$E$6+'Data and Parameter'!$E$7)*'Data and Parameter'!$E$19*'Data and Parameter'!$E$14*'ER calculations'!N6452</f>
        <v>0.79439438223482184</v>
      </c>
    </row>
    <row r="6453" spans="1:15" ht="15">
      <c r="A6453" s="284">
        <v>6449</v>
      </c>
      <c r="B6453" s="287"/>
      <c r="C6453" s="287"/>
      <c r="D6453" s="284" t="s">
        <v>1376</v>
      </c>
      <c r="E6453" s="287"/>
      <c r="F6453" s="285" t="s">
        <v>6574</v>
      </c>
      <c r="G6453" s="266" t="s">
        <v>121</v>
      </c>
      <c r="H6453" s="266">
        <f>IF(G6453="Traditional Stove",0.1,0.2)</f>
        <v>0.1</v>
      </c>
      <c r="I6453" s="266">
        <f>YEAR(J6453)</f>
        <v>2023</v>
      </c>
      <c r="J6453" s="267">
        <v>44990</v>
      </c>
      <c r="K6453" s="267">
        <f>J6453+1</f>
        <v>44991</v>
      </c>
      <c r="L6453" s="266">
        <f>IF(M6453&lt;=365,1,2)</f>
        <v>1</v>
      </c>
      <c r="M6453" s="266">
        <f>IF(K6453&lt;$C$1,$C$2-$C$1+1,$C$2-K6453+1)</f>
        <v>56</v>
      </c>
      <c r="N6453" s="268">
        <f>M6453/365</f>
        <v>0.15342465753424658</v>
      </c>
      <c r="O6453" s="269">
        <f>'Data and Parameter'!$E$4*'Data and Parameter'!$E$5*('Data and Parameter'!$E$6+'Data and Parameter'!$E$7)*'Data and Parameter'!$E$19*'Data and Parameter'!$E$14*'ER calculations'!N6453</f>
        <v>0.79439438223482184</v>
      </c>
    </row>
    <row r="6454" spans="1:15" ht="15">
      <c r="A6454" s="284">
        <v>6450</v>
      </c>
      <c r="B6454" s="287"/>
      <c r="C6454" s="287"/>
      <c r="D6454" s="284" t="s">
        <v>1376</v>
      </c>
      <c r="E6454" s="287"/>
      <c r="F6454" s="285" t="s">
        <v>6575</v>
      </c>
      <c r="G6454" s="266" t="s">
        <v>121</v>
      </c>
      <c r="H6454" s="266">
        <f>IF(G6454="Traditional Stove",0.1,0.2)</f>
        <v>0.1</v>
      </c>
      <c r="I6454" s="266">
        <f>YEAR(J6454)</f>
        <v>2023</v>
      </c>
      <c r="J6454" s="267">
        <v>44990</v>
      </c>
      <c r="K6454" s="267">
        <f>J6454+1</f>
        <v>44991</v>
      </c>
      <c r="L6454" s="266">
        <f>IF(M6454&lt;=365,1,2)</f>
        <v>1</v>
      </c>
      <c r="M6454" s="266">
        <f>IF(K6454&lt;$C$1,$C$2-$C$1+1,$C$2-K6454+1)</f>
        <v>56</v>
      </c>
      <c r="N6454" s="268">
        <f>M6454/365</f>
        <v>0.15342465753424658</v>
      </c>
      <c r="O6454" s="269">
        <f>'Data and Parameter'!$E$4*'Data and Parameter'!$E$5*('Data and Parameter'!$E$6+'Data and Parameter'!$E$7)*'Data and Parameter'!$E$19*'Data and Parameter'!$E$14*'ER calculations'!N6454</f>
        <v>0.79439438223482184</v>
      </c>
    </row>
    <row r="6455" spans="1:15" ht="15">
      <c r="A6455" s="284">
        <v>6451</v>
      </c>
      <c r="B6455" s="287"/>
      <c r="C6455" s="287"/>
      <c r="D6455" s="284" t="s">
        <v>1376</v>
      </c>
      <c r="E6455" s="287"/>
      <c r="F6455" s="285" t="s">
        <v>6576</v>
      </c>
      <c r="G6455" s="266" t="s">
        <v>121</v>
      </c>
      <c r="H6455" s="266">
        <f>IF(G6455="Traditional Stove",0.1,0.2)</f>
        <v>0.1</v>
      </c>
      <c r="I6455" s="266">
        <f>YEAR(J6455)</f>
        <v>2023</v>
      </c>
      <c r="J6455" s="267">
        <v>44990</v>
      </c>
      <c r="K6455" s="267">
        <f>J6455+1</f>
        <v>44991</v>
      </c>
      <c r="L6455" s="266">
        <f>IF(M6455&lt;=365,1,2)</f>
        <v>1</v>
      </c>
      <c r="M6455" s="266">
        <f>IF(K6455&lt;$C$1,$C$2-$C$1+1,$C$2-K6455+1)</f>
        <v>56</v>
      </c>
      <c r="N6455" s="268">
        <f>M6455/365</f>
        <v>0.15342465753424658</v>
      </c>
      <c r="O6455" s="269">
        <f>'Data and Parameter'!$E$4*'Data and Parameter'!$E$5*('Data and Parameter'!$E$6+'Data and Parameter'!$E$7)*'Data and Parameter'!$E$19*'Data and Parameter'!$E$14*'ER calculations'!N6455</f>
        <v>0.79439438223482184</v>
      </c>
    </row>
    <row r="6456" spans="1:15" ht="15">
      <c r="A6456" s="284">
        <v>6452</v>
      </c>
      <c r="B6456" s="287"/>
      <c r="C6456" s="287"/>
      <c r="D6456" s="284" t="s">
        <v>1376</v>
      </c>
      <c r="E6456" s="287"/>
      <c r="F6456" s="285" t="s">
        <v>6577</v>
      </c>
      <c r="G6456" s="266" t="s">
        <v>121</v>
      </c>
      <c r="H6456" s="266">
        <f>IF(G6456="Traditional Stove",0.1,0.2)</f>
        <v>0.1</v>
      </c>
      <c r="I6456" s="266">
        <f>YEAR(J6456)</f>
        <v>2023</v>
      </c>
      <c r="J6456" s="267">
        <v>44990</v>
      </c>
      <c r="K6456" s="267">
        <f>J6456+1</f>
        <v>44991</v>
      </c>
      <c r="L6456" s="266">
        <f>IF(M6456&lt;=365,1,2)</f>
        <v>1</v>
      </c>
      <c r="M6456" s="266">
        <f>IF(K6456&lt;$C$1,$C$2-$C$1+1,$C$2-K6456+1)</f>
        <v>56</v>
      </c>
      <c r="N6456" s="268">
        <f>M6456/365</f>
        <v>0.15342465753424658</v>
      </c>
      <c r="O6456" s="269">
        <f>'Data and Parameter'!$E$4*'Data and Parameter'!$E$5*('Data and Parameter'!$E$6+'Data and Parameter'!$E$7)*'Data and Parameter'!$E$19*'Data and Parameter'!$E$14*'ER calculations'!N6456</f>
        <v>0.79439438223482184</v>
      </c>
    </row>
    <row r="6457" spans="1:15" ht="15">
      <c r="A6457" s="284">
        <v>6453</v>
      </c>
      <c r="B6457" s="287"/>
      <c r="C6457" s="287"/>
      <c r="D6457" s="284" t="s">
        <v>3178</v>
      </c>
      <c r="E6457" s="287"/>
      <c r="F6457" s="285" t="s">
        <v>6578</v>
      </c>
      <c r="G6457" s="266" t="s">
        <v>121</v>
      </c>
      <c r="H6457" s="266">
        <f>IF(G6457="Traditional Stove",0.1,0.2)</f>
        <v>0.1</v>
      </c>
      <c r="I6457" s="266">
        <f>YEAR(J6457)</f>
        <v>2023</v>
      </c>
      <c r="J6457" s="267">
        <v>45005</v>
      </c>
      <c r="K6457" s="267">
        <f>J6457+1</f>
        <v>45006</v>
      </c>
      <c r="L6457" s="266">
        <f>IF(M6457&lt;=365,1,2)</f>
        <v>1</v>
      </c>
      <c r="M6457" s="266">
        <f>IF(K6457&lt;$C$1,$C$2-$C$1+1,$C$2-K6457+1)</f>
        <v>41</v>
      </c>
      <c r="N6457" s="268">
        <f>M6457/365</f>
        <v>0.11232876712328767</v>
      </c>
      <c r="O6457" s="269">
        <f>'Data and Parameter'!$E$4*'Data and Parameter'!$E$5*('Data and Parameter'!$E$6+'Data and Parameter'!$E$7)*'Data and Parameter'!$E$19*'Data and Parameter'!$E$14*'ER calculations'!N6457</f>
        <v>0.58161017270763737</v>
      </c>
    </row>
    <row r="6458" spans="1:15" ht="15">
      <c r="A6458" s="284">
        <v>6454</v>
      </c>
      <c r="B6458" s="287"/>
      <c r="C6458" s="287"/>
      <c r="D6458" s="284" t="s">
        <v>1376</v>
      </c>
      <c r="E6458" s="287"/>
      <c r="F6458" s="285" t="s">
        <v>6579</v>
      </c>
      <c r="G6458" s="266" t="s">
        <v>121</v>
      </c>
      <c r="H6458" s="266">
        <f>IF(G6458="Traditional Stove",0.1,0.2)</f>
        <v>0.1</v>
      </c>
      <c r="I6458" s="266">
        <f>YEAR(J6458)</f>
        <v>2023</v>
      </c>
      <c r="J6458" s="267">
        <v>44990</v>
      </c>
      <c r="K6458" s="267">
        <f>J6458+1</f>
        <v>44991</v>
      </c>
      <c r="L6458" s="266">
        <f>IF(M6458&lt;=365,1,2)</f>
        <v>1</v>
      </c>
      <c r="M6458" s="266">
        <f>IF(K6458&lt;$C$1,$C$2-$C$1+1,$C$2-K6458+1)</f>
        <v>56</v>
      </c>
      <c r="N6458" s="268">
        <f>M6458/365</f>
        <v>0.15342465753424658</v>
      </c>
      <c r="O6458" s="269">
        <f>'Data and Parameter'!$E$4*'Data and Parameter'!$E$5*('Data and Parameter'!$E$6+'Data and Parameter'!$E$7)*'Data and Parameter'!$E$19*'Data and Parameter'!$E$14*'ER calculations'!N6458</f>
        <v>0.79439438223482184</v>
      </c>
    </row>
    <row r="6459" spans="1:15" ht="15">
      <c r="A6459" s="284">
        <v>6455</v>
      </c>
      <c r="B6459" s="287"/>
      <c r="C6459" s="287"/>
      <c r="D6459" s="284" t="s">
        <v>3178</v>
      </c>
      <c r="E6459" s="287"/>
      <c r="F6459" s="285" t="s">
        <v>6580</v>
      </c>
      <c r="G6459" s="266" t="s">
        <v>121</v>
      </c>
      <c r="H6459" s="266">
        <f>IF(G6459="Traditional Stove",0.1,0.2)</f>
        <v>0.1</v>
      </c>
      <c r="I6459" s="266">
        <f>YEAR(J6459)</f>
        <v>2023</v>
      </c>
      <c r="J6459" s="267">
        <v>45005</v>
      </c>
      <c r="K6459" s="267">
        <f>J6459+1</f>
        <v>45006</v>
      </c>
      <c r="L6459" s="266">
        <f>IF(M6459&lt;=365,1,2)</f>
        <v>1</v>
      </c>
      <c r="M6459" s="266">
        <f>IF(K6459&lt;$C$1,$C$2-$C$1+1,$C$2-K6459+1)</f>
        <v>41</v>
      </c>
      <c r="N6459" s="268">
        <f>M6459/365</f>
        <v>0.11232876712328767</v>
      </c>
      <c r="O6459" s="269">
        <f>'Data and Parameter'!$E$4*'Data and Parameter'!$E$5*('Data and Parameter'!$E$6+'Data and Parameter'!$E$7)*'Data and Parameter'!$E$19*'Data and Parameter'!$E$14*'ER calculations'!N6459</f>
        <v>0.58161017270763737</v>
      </c>
    </row>
    <row r="6460" spans="1:15" ht="15">
      <c r="A6460" s="284">
        <v>6456</v>
      </c>
      <c r="B6460" s="287"/>
      <c r="C6460" s="287"/>
      <c r="D6460" s="284" t="s">
        <v>3178</v>
      </c>
      <c r="E6460" s="287"/>
      <c r="F6460" s="285" t="s">
        <v>6581</v>
      </c>
      <c r="G6460" s="266" t="s">
        <v>121</v>
      </c>
      <c r="H6460" s="266">
        <f>IF(G6460="Traditional Stove",0.1,0.2)</f>
        <v>0.1</v>
      </c>
      <c r="I6460" s="266">
        <f>YEAR(J6460)</f>
        <v>2023</v>
      </c>
      <c r="J6460" s="267">
        <v>45005</v>
      </c>
      <c r="K6460" s="267">
        <f>J6460+1</f>
        <v>45006</v>
      </c>
      <c r="L6460" s="266">
        <f>IF(M6460&lt;=365,1,2)</f>
        <v>1</v>
      </c>
      <c r="M6460" s="266">
        <f>IF(K6460&lt;$C$1,$C$2-$C$1+1,$C$2-K6460+1)</f>
        <v>41</v>
      </c>
      <c r="N6460" s="268">
        <f>M6460/365</f>
        <v>0.11232876712328767</v>
      </c>
      <c r="O6460" s="269">
        <f>'Data and Parameter'!$E$4*'Data and Parameter'!$E$5*('Data and Parameter'!$E$6+'Data and Parameter'!$E$7)*'Data and Parameter'!$E$19*'Data and Parameter'!$E$14*'ER calculations'!N6460</f>
        <v>0.58161017270763737</v>
      </c>
    </row>
    <row r="6461" spans="1:15" ht="15">
      <c r="A6461" s="284">
        <v>6457</v>
      </c>
      <c r="B6461" s="287"/>
      <c r="C6461" s="287"/>
      <c r="D6461" s="284" t="s">
        <v>3178</v>
      </c>
      <c r="E6461" s="287"/>
      <c r="F6461" s="285" t="s">
        <v>6582</v>
      </c>
      <c r="G6461" s="266" t="s">
        <v>121</v>
      </c>
      <c r="H6461" s="266">
        <f>IF(G6461="Traditional Stove",0.1,0.2)</f>
        <v>0.1</v>
      </c>
      <c r="I6461" s="266">
        <f>YEAR(J6461)</f>
        <v>2023</v>
      </c>
      <c r="J6461" s="267">
        <v>45005</v>
      </c>
      <c r="K6461" s="267">
        <f>J6461+1</f>
        <v>45006</v>
      </c>
      <c r="L6461" s="266">
        <f>IF(M6461&lt;=365,1,2)</f>
        <v>1</v>
      </c>
      <c r="M6461" s="266">
        <f>IF(K6461&lt;$C$1,$C$2-$C$1+1,$C$2-K6461+1)</f>
        <v>41</v>
      </c>
      <c r="N6461" s="268">
        <f>M6461/365</f>
        <v>0.11232876712328767</v>
      </c>
      <c r="O6461" s="269">
        <f>'Data and Parameter'!$E$4*'Data and Parameter'!$E$5*('Data and Parameter'!$E$6+'Data and Parameter'!$E$7)*'Data and Parameter'!$E$19*'Data and Parameter'!$E$14*'ER calculations'!N6461</f>
        <v>0.58161017270763737</v>
      </c>
    </row>
    <row r="6462" spans="1:15" ht="15">
      <c r="A6462" s="284">
        <v>6458</v>
      </c>
      <c r="B6462" s="287"/>
      <c r="C6462" s="287"/>
      <c r="D6462" s="284" t="s">
        <v>3178</v>
      </c>
      <c r="E6462" s="287"/>
      <c r="F6462" s="285" t="s">
        <v>6583</v>
      </c>
      <c r="G6462" s="266" t="s">
        <v>121</v>
      </c>
      <c r="H6462" s="266">
        <f>IF(G6462="Traditional Stove",0.1,0.2)</f>
        <v>0.1</v>
      </c>
      <c r="I6462" s="266">
        <f>YEAR(J6462)</f>
        <v>2023</v>
      </c>
      <c r="J6462" s="267">
        <v>45005</v>
      </c>
      <c r="K6462" s="267">
        <f>J6462+1</f>
        <v>45006</v>
      </c>
      <c r="L6462" s="266">
        <f>IF(M6462&lt;=365,1,2)</f>
        <v>1</v>
      </c>
      <c r="M6462" s="266">
        <f>IF(K6462&lt;$C$1,$C$2-$C$1+1,$C$2-K6462+1)</f>
        <v>41</v>
      </c>
      <c r="N6462" s="268">
        <f>M6462/365</f>
        <v>0.11232876712328767</v>
      </c>
      <c r="O6462" s="269">
        <f>'Data and Parameter'!$E$4*'Data and Parameter'!$E$5*('Data and Parameter'!$E$6+'Data and Parameter'!$E$7)*'Data and Parameter'!$E$19*'Data and Parameter'!$E$14*'ER calculations'!N6462</f>
        <v>0.58161017270763737</v>
      </c>
    </row>
    <row r="6463" spans="1:15" ht="15">
      <c r="A6463" s="284">
        <v>6459</v>
      </c>
      <c r="B6463" s="287"/>
      <c r="C6463" s="287"/>
      <c r="D6463" s="284" t="s">
        <v>3178</v>
      </c>
      <c r="E6463" s="287"/>
      <c r="F6463" s="285" t="s">
        <v>6584</v>
      </c>
      <c r="G6463" s="266" t="s">
        <v>121</v>
      </c>
      <c r="H6463" s="266">
        <f>IF(G6463="Traditional Stove",0.1,0.2)</f>
        <v>0.1</v>
      </c>
      <c r="I6463" s="266">
        <f>YEAR(J6463)</f>
        <v>2023</v>
      </c>
      <c r="J6463" s="267">
        <v>45005</v>
      </c>
      <c r="K6463" s="267">
        <f>J6463+1</f>
        <v>45006</v>
      </c>
      <c r="L6463" s="266">
        <f>IF(M6463&lt;=365,1,2)</f>
        <v>1</v>
      </c>
      <c r="M6463" s="266">
        <f>IF(K6463&lt;$C$1,$C$2-$C$1+1,$C$2-K6463+1)</f>
        <v>41</v>
      </c>
      <c r="N6463" s="268">
        <f>M6463/365</f>
        <v>0.11232876712328767</v>
      </c>
      <c r="O6463" s="269">
        <f>'Data and Parameter'!$E$4*'Data and Parameter'!$E$5*('Data and Parameter'!$E$6+'Data and Parameter'!$E$7)*'Data and Parameter'!$E$19*'Data and Parameter'!$E$14*'ER calculations'!N6463</f>
        <v>0.58161017270763737</v>
      </c>
    </row>
    <row r="6464" spans="1:15" ht="15">
      <c r="A6464" s="284">
        <v>6460</v>
      </c>
      <c r="B6464" s="287"/>
      <c r="C6464" s="287"/>
      <c r="D6464" s="284" t="s">
        <v>3178</v>
      </c>
      <c r="E6464" s="287"/>
      <c r="F6464" s="285" t="s">
        <v>6585</v>
      </c>
      <c r="G6464" s="266" t="s">
        <v>121</v>
      </c>
      <c r="H6464" s="266">
        <f>IF(G6464="Traditional Stove",0.1,0.2)</f>
        <v>0.1</v>
      </c>
      <c r="I6464" s="266">
        <f>YEAR(J6464)</f>
        <v>2023</v>
      </c>
      <c r="J6464" s="267">
        <v>45005</v>
      </c>
      <c r="K6464" s="267">
        <f>J6464+1</f>
        <v>45006</v>
      </c>
      <c r="L6464" s="266">
        <f>IF(M6464&lt;=365,1,2)</f>
        <v>1</v>
      </c>
      <c r="M6464" s="266">
        <f>IF(K6464&lt;$C$1,$C$2-$C$1+1,$C$2-K6464+1)</f>
        <v>41</v>
      </c>
      <c r="N6464" s="268">
        <f>M6464/365</f>
        <v>0.11232876712328767</v>
      </c>
      <c r="O6464" s="269">
        <f>'Data and Parameter'!$E$4*'Data and Parameter'!$E$5*('Data and Parameter'!$E$6+'Data and Parameter'!$E$7)*'Data and Parameter'!$E$19*'Data and Parameter'!$E$14*'ER calculations'!N6464</f>
        <v>0.58161017270763737</v>
      </c>
    </row>
    <row r="6465" spans="1:15" ht="15">
      <c r="A6465" s="284">
        <v>6461</v>
      </c>
      <c r="B6465" s="287"/>
      <c r="C6465" s="287"/>
      <c r="D6465" s="284" t="s">
        <v>3178</v>
      </c>
      <c r="E6465" s="287"/>
      <c r="F6465" s="285" t="s">
        <v>6586</v>
      </c>
      <c r="G6465" s="266" t="s">
        <v>121</v>
      </c>
      <c r="H6465" s="266">
        <f>IF(G6465="Traditional Stove",0.1,0.2)</f>
        <v>0.1</v>
      </c>
      <c r="I6465" s="266">
        <f>YEAR(J6465)</f>
        <v>2023</v>
      </c>
      <c r="J6465" s="267">
        <v>44998</v>
      </c>
      <c r="K6465" s="267">
        <f>J6465+1</f>
        <v>44999</v>
      </c>
      <c r="L6465" s="266">
        <f>IF(M6465&lt;=365,1,2)</f>
        <v>1</v>
      </c>
      <c r="M6465" s="266">
        <f>IF(K6465&lt;$C$1,$C$2-$C$1+1,$C$2-K6465+1)</f>
        <v>48</v>
      </c>
      <c r="N6465" s="268">
        <f>M6465/365</f>
        <v>0.13150684931506848</v>
      </c>
      <c r="O6465" s="269">
        <f>'Data and Parameter'!$E$4*'Data and Parameter'!$E$5*('Data and Parameter'!$E$6+'Data and Parameter'!$E$7)*'Data and Parameter'!$E$19*'Data and Parameter'!$E$14*'ER calculations'!N6465</f>
        <v>0.68090947048699002</v>
      </c>
    </row>
    <row r="6466" spans="1:15" ht="15">
      <c r="A6466" s="284">
        <v>6462</v>
      </c>
      <c r="B6466" s="287"/>
      <c r="C6466" s="287"/>
      <c r="D6466" s="284" t="s">
        <v>3178</v>
      </c>
      <c r="E6466" s="287"/>
      <c r="F6466" s="285" t="s">
        <v>6587</v>
      </c>
      <c r="G6466" s="266" t="s">
        <v>121</v>
      </c>
      <c r="H6466" s="266">
        <f>IF(G6466="Traditional Stove",0.1,0.2)</f>
        <v>0.1</v>
      </c>
      <c r="I6466" s="266">
        <f>YEAR(J6466)</f>
        <v>2023</v>
      </c>
      <c r="J6466" s="267">
        <v>44998</v>
      </c>
      <c r="K6466" s="267">
        <f>J6466+1</f>
        <v>44999</v>
      </c>
      <c r="L6466" s="266">
        <f>IF(M6466&lt;=365,1,2)</f>
        <v>1</v>
      </c>
      <c r="M6466" s="266">
        <f>IF(K6466&lt;$C$1,$C$2-$C$1+1,$C$2-K6466+1)</f>
        <v>48</v>
      </c>
      <c r="N6466" s="268">
        <f>M6466/365</f>
        <v>0.13150684931506848</v>
      </c>
      <c r="O6466" s="269">
        <f>'Data and Parameter'!$E$4*'Data and Parameter'!$E$5*('Data and Parameter'!$E$6+'Data and Parameter'!$E$7)*'Data and Parameter'!$E$19*'Data and Parameter'!$E$14*'ER calculations'!N6466</f>
        <v>0.68090947048699002</v>
      </c>
    </row>
    <row r="6467" spans="1:15" ht="15">
      <c r="A6467" s="284">
        <v>6463</v>
      </c>
      <c r="B6467" s="287"/>
      <c r="C6467" s="287"/>
      <c r="D6467" s="284" t="s">
        <v>3178</v>
      </c>
      <c r="E6467" s="287"/>
      <c r="F6467" s="285" t="s">
        <v>6588</v>
      </c>
      <c r="G6467" s="266" t="s">
        <v>121</v>
      </c>
      <c r="H6467" s="266">
        <f>IF(G6467="Traditional Stove",0.1,0.2)</f>
        <v>0.1</v>
      </c>
      <c r="I6467" s="266">
        <f>YEAR(J6467)</f>
        <v>2023</v>
      </c>
      <c r="J6467" s="267">
        <v>44998</v>
      </c>
      <c r="K6467" s="267">
        <f>J6467+1</f>
        <v>44999</v>
      </c>
      <c r="L6467" s="266">
        <f>IF(M6467&lt;=365,1,2)</f>
        <v>1</v>
      </c>
      <c r="M6467" s="266">
        <f>IF(K6467&lt;$C$1,$C$2-$C$1+1,$C$2-K6467+1)</f>
        <v>48</v>
      </c>
      <c r="N6467" s="268">
        <f>M6467/365</f>
        <v>0.13150684931506848</v>
      </c>
      <c r="O6467" s="269">
        <f>'Data and Parameter'!$E$4*'Data and Parameter'!$E$5*('Data and Parameter'!$E$6+'Data and Parameter'!$E$7)*'Data and Parameter'!$E$19*'Data and Parameter'!$E$14*'ER calculations'!N6467</f>
        <v>0.68090947048699002</v>
      </c>
    </row>
    <row r="6468" spans="1:15" ht="15">
      <c r="A6468" s="284">
        <v>6464</v>
      </c>
      <c r="B6468" s="287"/>
      <c r="C6468" s="287"/>
      <c r="D6468" s="284" t="s">
        <v>3178</v>
      </c>
      <c r="E6468" s="287"/>
      <c r="F6468" s="285" t="s">
        <v>6589</v>
      </c>
      <c r="G6468" s="266" t="s">
        <v>121</v>
      </c>
      <c r="H6468" s="266">
        <f>IF(G6468="Traditional Stove",0.1,0.2)</f>
        <v>0.1</v>
      </c>
      <c r="I6468" s="266">
        <f>YEAR(J6468)</f>
        <v>2023</v>
      </c>
      <c r="J6468" s="267">
        <v>44998</v>
      </c>
      <c r="K6468" s="267">
        <f>J6468+1</f>
        <v>44999</v>
      </c>
      <c r="L6468" s="266">
        <f>IF(M6468&lt;=365,1,2)</f>
        <v>1</v>
      </c>
      <c r="M6468" s="266">
        <f>IF(K6468&lt;$C$1,$C$2-$C$1+1,$C$2-K6468+1)</f>
        <v>48</v>
      </c>
      <c r="N6468" s="268">
        <f>M6468/365</f>
        <v>0.13150684931506848</v>
      </c>
      <c r="O6468" s="269">
        <f>'Data and Parameter'!$E$4*'Data and Parameter'!$E$5*('Data and Parameter'!$E$6+'Data and Parameter'!$E$7)*'Data and Parameter'!$E$19*'Data and Parameter'!$E$14*'ER calculations'!N6468</f>
        <v>0.68090947048699002</v>
      </c>
    </row>
    <row r="6469" spans="1:15" ht="15">
      <c r="A6469" s="284">
        <v>6465</v>
      </c>
      <c r="B6469" s="287"/>
      <c r="C6469" s="287"/>
      <c r="D6469" s="284" t="s">
        <v>3178</v>
      </c>
      <c r="E6469" s="287"/>
      <c r="F6469" s="285" t="s">
        <v>6590</v>
      </c>
      <c r="G6469" s="266" t="s">
        <v>121</v>
      </c>
      <c r="H6469" s="266">
        <f>IF(G6469="Traditional Stove",0.1,0.2)</f>
        <v>0.1</v>
      </c>
      <c r="I6469" s="266">
        <f>YEAR(J6469)</f>
        <v>2023</v>
      </c>
      <c r="J6469" s="267">
        <v>44998</v>
      </c>
      <c r="K6469" s="267">
        <f>J6469+1</f>
        <v>44999</v>
      </c>
      <c r="L6469" s="266">
        <f>IF(M6469&lt;=365,1,2)</f>
        <v>1</v>
      </c>
      <c r="M6469" s="266">
        <f>IF(K6469&lt;$C$1,$C$2-$C$1+1,$C$2-K6469+1)</f>
        <v>48</v>
      </c>
      <c r="N6469" s="268">
        <f>M6469/365</f>
        <v>0.13150684931506848</v>
      </c>
      <c r="O6469" s="269">
        <f>'Data and Parameter'!$E$4*'Data and Parameter'!$E$5*('Data and Parameter'!$E$6+'Data and Parameter'!$E$7)*'Data and Parameter'!$E$19*'Data and Parameter'!$E$14*'ER calculations'!N6469</f>
        <v>0.68090947048699002</v>
      </c>
    </row>
    <row r="6470" spans="1:15" ht="15">
      <c r="A6470" s="284">
        <v>6466</v>
      </c>
      <c r="B6470" s="287"/>
      <c r="C6470" s="287"/>
      <c r="D6470" s="284" t="s">
        <v>1376</v>
      </c>
      <c r="E6470" s="287"/>
      <c r="F6470" s="285" t="s">
        <v>6591</v>
      </c>
      <c r="G6470" s="266" t="s">
        <v>121</v>
      </c>
      <c r="H6470" s="266">
        <f>IF(G6470="Traditional Stove",0.1,0.2)</f>
        <v>0.1</v>
      </c>
      <c r="I6470" s="266">
        <f>YEAR(J6470)</f>
        <v>2023</v>
      </c>
      <c r="J6470" s="267">
        <v>44998</v>
      </c>
      <c r="K6470" s="267">
        <f>J6470+1</f>
        <v>44999</v>
      </c>
      <c r="L6470" s="266">
        <f>IF(M6470&lt;=365,1,2)</f>
        <v>1</v>
      </c>
      <c r="M6470" s="266">
        <f>IF(K6470&lt;$C$1,$C$2-$C$1+1,$C$2-K6470+1)</f>
        <v>48</v>
      </c>
      <c r="N6470" s="268">
        <f>M6470/365</f>
        <v>0.13150684931506848</v>
      </c>
      <c r="O6470" s="269">
        <f>'Data and Parameter'!$E$4*'Data and Parameter'!$E$5*('Data and Parameter'!$E$6+'Data and Parameter'!$E$7)*'Data and Parameter'!$E$19*'Data and Parameter'!$E$14*'ER calculations'!N6470</f>
        <v>0.68090947048699002</v>
      </c>
    </row>
    <row r="6471" spans="1:15" ht="15">
      <c r="A6471" s="284">
        <v>6467</v>
      </c>
      <c r="B6471" s="287"/>
      <c r="C6471" s="287"/>
      <c r="D6471" s="284" t="s">
        <v>3178</v>
      </c>
      <c r="E6471" s="287"/>
      <c r="F6471" s="285" t="s">
        <v>6592</v>
      </c>
      <c r="G6471" s="266" t="s">
        <v>121</v>
      </c>
      <c r="H6471" s="266">
        <f>IF(G6471="Traditional Stove",0.1,0.2)</f>
        <v>0.1</v>
      </c>
      <c r="I6471" s="266">
        <f>YEAR(J6471)</f>
        <v>2023</v>
      </c>
      <c r="J6471" s="267">
        <v>44998</v>
      </c>
      <c r="K6471" s="267">
        <f>J6471+1</f>
        <v>44999</v>
      </c>
      <c r="L6471" s="266">
        <f>IF(M6471&lt;=365,1,2)</f>
        <v>1</v>
      </c>
      <c r="M6471" s="266">
        <f>IF(K6471&lt;$C$1,$C$2-$C$1+1,$C$2-K6471+1)</f>
        <v>48</v>
      </c>
      <c r="N6471" s="268">
        <f>M6471/365</f>
        <v>0.13150684931506848</v>
      </c>
      <c r="O6471" s="269">
        <f>'Data and Parameter'!$E$4*'Data and Parameter'!$E$5*('Data and Parameter'!$E$6+'Data and Parameter'!$E$7)*'Data and Parameter'!$E$19*'Data and Parameter'!$E$14*'ER calculations'!N6471</f>
        <v>0.68090947048699002</v>
      </c>
    </row>
    <row r="6472" spans="1:15" ht="15">
      <c r="A6472" s="284">
        <v>6468</v>
      </c>
      <c r="B6472" s="287"/>
      <c r="C6472" s="287"/>
      <c r="D6472" s="284" t="s">
        <v>1376</v>
      </c>
      <c r="E6472" s="287"/>
      <c r="F6472" s="285" t="s">
        <v>6593</v>
      </c>
      <c r="G6472" s="266" t="s">
        <v>121</v>
      </c>
      <c r="H6472" s="266">
        <f>IF(G6472="Traditional Stove",0.1,0.2)</f>
        <v>0.1</v>
      </c>
      <c r="I6472" s="266">
        <f>YEAR(J6472)</f>
        <v>2023</v>
      </c>
      <c r="J6472" s="267">
        <v>44998</v>
      </c>
      <c r="K6472" s="267">
        <f>J6472+1</f>
        <v>44999</v>
      </c>
      <c r="L6472" s="266">
        <f>IF(M6472&lt;=365,1,2)</f>
        <v>1</v>
      </c>
      <c r="M6472" s="266">
        <f>IF(K6472&lt;$C$1,$C$2-$C$1+1,$C$2-K6472+1)</f>
        <v>48</v>
      </c>
      <c r="N6472" s="268">
        <f>M6472/365</f>
        <v>0.13150684931506848</v>
      </c>
      <c r="O6472" s="269">
        <f>'Data and Parameter'!$E$4*'Data and Parameter'!$E$5*('Data and Parameter'!$E$6+'Data and Parameter'!$E$7)*'Data and Parameter'!$E$19*'Data and Parameter'!$E$14*'ER calculations'!N6472</f>
        <v>0.68090947048699002</v>
      </c>
    </row>
    <row r="6473" spans="1:15" ht="15">
      <c r="A6473" s="284">
        <v>6469</v>
      </c>
      <c r="B6473" s="287"/>
      <c r="C6473" s="287"/>
      <c r="D6473" s="284" t="s">
        <v>3178</v>
      </c>
      <c r="E6473" s="287"/>
      <c r="F6473" s="285" t="s">
        <v>6594</v>
      </c>
      <c r="G6473" s="266" t="s">
        <v>121</v>
      </c>
      <c r="H6473" s="266">
        <f>IF(G6473="Traditional Stove",0.1,0.2)</f>
        <v>0.1</v>
      </c>
      <c r="I6473" s="266">
        <f>YEAR(J6473)</f>
        <v>2023</v>
      </c>
      <c r="J6473" s="267">
        <v>44998</v>
      </c>
      <c r="K6473" s="267">
        <f>J6473+1</f>
        <v>44999</v>
      </c>
      <c r="L6473" s="266">
        <f>IF(M6473&lt;=365,1,2)</f>
        <v>1</v>
      </c>
      <c r="M6473" s="266">
        <f>IF(K6473&lt;$C$1,$C$2-$C$1+1,$C$2-K6473+1)</f>
        <v>48</v>
      </c>
      <c r="N6473" s="268">
        <f>M6473/365</f>
        <v>0.13150684931506848</v>
      </c>
      <c r="O6473" s="269">
        <f>'Data and Parameter'!$E$4*'Data and Parameter'!$E$5*('Data and Parameter'!$E$6+'Data and Parameter'!$E$7)*'Data and Parameter'!$E$19*'Data and Parameter'!$E$14*'ER calculations'!N6473</f>
        <v>0.68090947048699002</v>
      </c>
    </row>
    <row r="6474" spans="1:15" ht="15">
      <c r="A6474" s="284">
        <v>6470</v>
      </c>
      <c r="B6474" s="287"/>
      <c r="C6474" s="287"/>
      <c r="D6474" s="284" t="s">
        <v>3178</v>
      </c>
      <c r="E6474" s="287"/>
      <c r="F6474" s="285" t="s">
        <v>6595</v>
      </c>
      <c r="G6474" s="266" t="s">
        <v>121</v>
      </c>
      <c r="H6474" s="266">
        <f>IF(G6474="Traditional Stove",0.1,0.2)</f>
        <v>0.1</v>
      </c>
      <c r="I6474" s="266">
        <f>YEAR(J6474)</f>
        <v>2023</v>
      </c>
      <c r="J6474" s="267">
        <v>44998</v>
      </c>
      <c r="K6474" s="267">
        <f>J6474+1</f>
        <v>44999</v>
      </c>
      <c r="L6474" s="266">
        <f>IF(M6474&lt;=365,1,2)</f>
        <v>1</v>
      </c>
      <c r="M6474" s="266">
        <f>IF(K6474&lt;$C$1,$C$2-$C$1+1,$C$2-K6474+1)</f>
        <v>48</v>
      </c>
      <c r="N6474" s="268">
        <f>M6474/365</f>
        <v>0.13150684931506848</v>
      </c>
      <c r="O6474" s="269">
        <f>'Data and Parameter'!$E$4*'Data and Parameter'!$E$5*('Data and Parameter'!$E$6+'Data and Parameter'!$E$7)*'Data and Parameter'!$E$19*'Data and Parameter'!$E$14*'ER calculations'!N6474</f>
        <v>0.68090947048699002</v>
      </c>
    </row>
    <row r="6475" spans="1:15" ht="15">
      <c r="A6475" s="284">
        <v>6471</v>
      </c>
      <c r="B6475" s="287"/>
      <c r="C6475" s="287"/>
      <c r="D6475" s="284" t="s">
        <v>1376</v>
      </c>
      <c r="E6475" s="287"/>
      <c r="F6475" s="285" t="s">
        <v>6596</v>
      </c>
      <c r="G6475" s="266" t="s">
        <v>121</v>
      </c>
      <c r="H6475" s="266">
        <f>IF(G6475="Traditional Stove",0.1,0.2)</f>
        <v>0.1</v>
      </c>
      <c r="I6475" s="266">
        <f>YEAR(J6475)</f>
        <v>2023</v>
      </c>
      <c r="J6475" s="267">
        <v>44998</v>
      </c>
      <c r="K6475" s="267">
        <f>J6475+1</f>
        <v>44999</v>
      </c>
      <c r="L6475" s="266">
        <f>IF(M6475&lt;=365,1,2)</f>
        <v>1</v>
      </c>
      <c r="M6475" s="266">
        <f>IF(K6475&lt;$C$1,$C$2-$C$1+1,$C$2-K6475+1)</f>
        <v>48</v>
      </c>
      <c r="N6475" s="268">
        <f>M6475/365</f>
        <v>0.13150684931506848</v>
      </c>
      <c r="O6475" s="269">
        <f>'Data and Parameter'!$E$4*'Data and Parameter'!$E$5*('Data and Parameter'!$E$6+'Data and Parameter'!$E$7)*'Data and Parameter'!$E$19*'Data and Parameter'!$E$14*'ER calculations'!N6475</f>
        <v>0.68090947048699002</v>
      </c>
    </row>
    <row r="6476" spans="1:15" ht="15">
      <c r="A6476" s="284">
        <v>6472</v>
      </c>
      <c r="B6476" s="287"/>
      <c r="C6476" s="287"/>
      <c r="D6476" s="284" t="s">
        <v>3178</v>
      </c>
      <c r="E6476" s="287"/>
      <c r="F6476" s="285" t="s">
        <v>6597</v>
      </c>
      <c r="G6476" s="266" t="s">
        <v>121</v>
      </c>
      <c r="H6476" s="266">
        <f>IF(G6476="Traditional Stove",0.1,0.2)</f>
        <v>0.1</v>
      </c>
      <c r="I6476" s="266">
        <f>YEAR(J6476)</f>
        <v>2023</v>
      </c>
      <c r="J6476" s="267">
        <v>44998</v>
      </c>
      <c r="K6476" s="267">
        <f>J6476+1</f>
        <v>44999</v>
      </c>
      <c r="L6476" s="266">
        <f>IF(M6476&lt;=365,1,2)</f>
        <v>1</v>
      </c>
      <c r="M6476" s="266">
        <f>IF(K6476&lt;$C$1,$C$2-$C$1+1,$C$2-K6476+1)</f>
        <v>48</v>
      </c>
      <c r="N6476" s="268">
        <f>M6476/365</f>
        <v>0.13150684931506848</v>
      </c>
      <c r="O6476" s="269">
        <f>'Data and Parameter'!$E$4*'Data and Parameter'!$E$5*('Data and Parameter'!$E$6+'Data and Parameter'!$E$7)*'Data and Parameter'!$E$19*'Data and Parameter'!$E$14*'ER calculations'!N6476</f>
        <v>0.68090947048699002</v>
      </c>
    </row>
    <row r="6477" spans="1:15" ht="15">
      <c r="A6477" s="284">
        <v>6473</v>
      </c>
      <c r="B6477" s="287"/>
      <c r="C6477" s="287"/>
      <c r="D6477" s="284" t="s">
        <v>3178</v>
      </c>
      <c r="E6477" s="287"/>
      <c r="F6477" s="285" t="s">
        <v>6598</v>
      </c>
      <c r="G6477" s="266" t="s">
        <v>121</v>
      </c>
      <c r="H6477" s="266">
        <f>IF(G6477="Traditional Stove",0.1,0.2)</f>
        <v>0.1</v>
      </c>
      <c r="I6477" s="266">
        <f>YEAR(J6477)</f>
        <v>2023</v>
      </c>
      <c r="J6477" s="267">
        <v>44998</v>
      </c>
      <c r="K6477" s="267">
        <f>J6477+1</f>
        <v>44999</v>
      </c>
      <c r="L6477" s="266">
        <f>IF(M6477&lt;=365,1,2)</f>
        <v>1</v>
      </c>
      <c r="M6477" s="266">
        <f>IF(K6477&lt;$C$1,$C$2-$C$1+1,$C$2-K6477+1)</f>
        <v>48</v>
      </c>
      <c r="N6477" s="268">
        <f>M6477/365</f>
        <v>0.13150684931506848</v>
      </c>
      <c r="O6477" s="269">
        <f>'Data and Parameter'!$E$4*'Data and Parameter'!$E$5*('Data and Parameter'!$E$6+'Data and Parameter'!$E$7)*'Data and Parameter'!$E$19*'Data and Parameter'!$E$14*'ER calculations'!N6477</f>
        <v>0.68090947048699002</v>
      </c>
    </row>
    <row r="6478" spans="1:15" ht="15">
      <c r="A6478" s="284">
        <v>6474</v>
      </c>
      <c r="B6478" s="287"/>
      <c r="C6478" s="287"/>
      <c r="D6478" s="284" t="s">
        <v>3178</v>
      </c>
      <c r="E6478" s="287"/>
      <c r="F6478" s="285" t="s">
        <v>6599</v>
      </c>
      <c r="G6478" s="266" t="s">
        <v>121</v>
      </c>
      <c r="H6478" s="266">
        <f>IF(G6478="Traditional Stove",0.1,0.2)</f>
        <v>0.1</v>
      </c>
      <c r="I6478" s="266">
        <f>YEAR(J6478)</f>
        <v>2023</v>
      </c>
      <c r="J6478" s="267">
        <v>44998</v>
      </c>
      <c r="K6478" s="267">
        <f>J6478+1</f>
        <v>44999</v>
      </c>
      <c r="L6478" s="266">
        <f>IF(M6478&lt;=365,1,2)</f>
        <v>1</v>
      </c>
      <c r="M6478" s="266">
        <f>IF(K6478&lt;$C$1,$C$2-$C$1+1,$C$2-K6478+1)</f>
        <v>48</v>
      </c>
      <c r="N6478" s="268">
        <f>M6478/365</f>
        <v>0.13150684931506848</v>
      </c>
      <c r="O6478" s="269">
        <f>'Data and Parameter'!$E$4*'Data and Parameter'!$E$5*('Data and Parameter'!$E$6+'Data and Parameter'!$E$7)*'Data and Parameter'!$E$19*'Data and Parameter'!$E$14*'ER calculations'!N6478</f>
        <v>0.68090947048699002</v>
      </c>
    </row>
    <row r="6479" spans="1:15" ht="15">
      <c r="A6479" s="284">
        <v>6475</v>
      </c>
      <c r="B6479" s="287"/>
      <c r="C6479" s="287"/>
      <c r="D6479" s="284" t="s">
        <v>3178</v>
      </c>
      <c r="E6479" s="287"/>
      <c r="F6479" s="285" t="s">
        <v>6600</v>
      </c>
      <c r="G6479" s="266" t="s">
        <v>121</v>
      </c>
      <c r="H6479" s="266">
        <f>IF(G6479="Traditional Stove",0.1,0.2)</f>
        <v>0.1</v>
      </c>
      <c r="I6479" s="266">
        <f>YEAR(J6479)</f>
        <v>2023</v>
      </c>
      <c r="J6479" s="267">
        <v>44998</v>
      </c>
      <c r="K6479" s="267">
        <f>J6479+1</f>
        <v>44999</v>
      </c>
      <c r="L6479" s="266">
        <f>IF(M6479&lt;=365,1,2)</f>
        <v>1</v>
      </c>
      <c r="M6479" s="266">
        <f>IF(K6479&lt;$C$1,$C$2-$C$1+1,$C$2-K6479+1)</f>
        <v>48</v>
      </c>
      <c r="N6479" s="268">
        <f>M6479/365</f>
        <v>0.13150684931506848</v>
      </c>
      <c r="O6479" s="269">
        <f>'Data and Parameter'!$E$4*'Data and Parameter'!$E$5*('Data and Parameter'!$E$6+'Data and Parameter'!$E$7)*'Data and Parameter'!$E$19*'Data and Parameter'!$E$14*'ER calculations'!N6479</f>
        <v>0.68090947048699002</v>
      </c>
    </row>
    <row r="6480" spans="1:15" ht="15">
      <c r="A6480" s="284">
        <v>6476</v>
      </c>
      <c r="B6480" s="287"/>
      <c r="C6480" s="287"/>
      <c r="D6480" s="284" t="s">
        <v>3178</v>
      </c>
      <c r="E6480" s="287"/>
      <c r="F6480" s="285" t="s">
        <v>6601</v>
      </c>
      <c r="G6480" s="266" t="s">
        <v>121</v>
      </c>
      <c r="H6480" s="266">
        <f>IF(G6480="Traditional Stove",0.1,0.2)</f>
        <v>0.1</v>
      </c>
      <c r="I6480" s="266">
        <f>YEAR(J6480)</f>
        <v>2023</v>
      </c>
      <c r="J6480" s="267">
        <v>44998</v>
      </c>
      <c r="K6480" s="267">
        <f>J6480+1</f>
        <v>44999</v>
      </c>
      <c r="L6480" s="266">
        <f>IF(M6480&lt;=365,1,2)</f>
        <v>1</v>
      </c>
      <c r="M6480" s="266">
        <f>IF(K6480&lt;$C$1,$C$2-$C$1+1,$C$2-K6480+1)</f>
        <v>48</v>
      </c>
      <c r="N6480" s="268">
        <f>M6480/365</f>
        <v>0.13150684931506848</v>
      </c>
      <c r="O6480" s="269">
        <f>'Data and Parameter'!$E$4*'Data and Parameter'!$E$5*('Data and Parameter'!$E$6+'Data and Parameter'!$E$7)*'Data and Parameter'!$E$19*'Data and Parameter'!$E$14*'ER calculations'!N6480</f>
        <v>0.68090947048699002</v>
      </c>
    </row>
    <row r="6481" spans="1:15" ht="15">
      <c r="A6481" s="284">
        <v>6477</v>
      </c>
      <c r="B6481" s="287"/>
      <c r="C6481" s="287"/>
      <c r="D6481" s="284" t="s">
        <v>1376</v>
      </c>
      <c r="E6481" s="287"/>
      <c r="F6481" s="285" t="s">
        <v>6602</v>
      </c>
      <c r="G6481" s="266" t="s">
        <v>121</v>
      </c>
      <c r="H6481" s="266">
        <f>IF(G6481="Traditional Stove",0.1,0.2)</f>
        <v>0.1</v>
      </c>
      <c r="I6481" s="266">
        <f>YEAR(J6481)</f>
        <v>2023</v>
      </c>
      <c r="J6481" s="267">
        <v>44998</v>
      </c>
      <c r="K6481" s="267">
        <f>J6481+1</f>
        <v>44999</v>
      </c>
      <c r="L6481" s="266">
        <f>IF(M6481&lt;=365,1,2)</f>
        <v>1</v>
      </c>
      <c r="M6481" s="266">
        <f>IF(K6481&lt;$C$1,$C$2-$C$1+1,$C$2-K6481+1)</f>
        <v>48</v>
      </c>
      <c r="N6481" s="268">
        <f>M6481/365</f>
        <v>0.13150684931506848</v>
      </c>
      <c r="O6481" s="269">
        <f>'Data and Parameter'!$E$4*'Data and Parameter'!$E$5*('Data and Parameter'!$E$6+'Data and Parameter'!$E$7)*'Data and Parameter'!$E$19*'Data and Parameter'!$E$14*'ER calculations'!N6481</f>
        <v>0.68090947048699002</v>
      </c>
    </row>
    <row r="6482" spans="1:15" ht="15">
      <c r="A6482" s="284">
        <v>6478</v>
      </c>
      <c r="B6482" s="287"/>
      <c r="C6482" s="287"/>
      <c r="D6482" s="284" t="s">
        <v>1376</v>
      </c>
      <c r="E6482" s="287"/>
      <c r="F6482" s="285" t="s">
        <v>6603</v>
      </c>
      <c r="G6482" s="266" t="s">
        <v>121</v>
      </c>
      <c r="H6482" s="266">
        <f>IF(G6482="Traditional Stove",0.1,0.2)</f>
        <v>0.1</v>
      </c>
      <c r="I6482" s="266">
        <f>YEAR(J6482)</f>
        <v>2023</v>
      </c>
      <c r="J6482" s="267">
        <v>44998</v>
      </c>
      <c r="K6482" s="267">
        <f>J6482+1</f>
        <v>44999</v>
      </c>
      <c r="L6482" s="266">
        <f>IF(M6482&lt;=365,1,2)</f>
        <v>1</v>
      </c>
      <c r="M6482" s="266">
        <f>IF(K6482&lt;$C$1,$C$2-$C$1+1,$C$2-K6482+1)</f>
        <v>48</v>
      </c>
      <c r="N6482" s="268">
        <f>M6482/365</f>
        <v>0.13150684931506848</v>
      </c>
      <c r="O6482" s="269">
        <f>'Data and Parameter'!$E$4*'Data and Parameter'!$E$5*('Data and Parameter'!$E$6+'Data and Parameter'!$E$7)*'Data and Parameter'!$E$19*'Data and Parameter'!$E$14*'ER calculations'!N6482</f>
        <v>0.68090947048699002</v>
      </c>
    </row>
    <row r="6483" spans="1:15" ht="15">
      <c r="A6483" s="284">
        <v>6479</v>
      </c>
      <c r="B6483" s="287"/>
      <c r="C6483" s="287"/>
      <c r="D6483" s="284" t="s">
        <v>1376</v>
      </c>
      <c r="E6483" s="287"/>
      <c r="F6483" s="285" t="s">
        <v>6604</v>
      </c>
      <c r="G6483" s="266" t="s">
        <v>121</v>
      </c>
      <c r="H6483" s="266">
        <f>IF(G6483="Traditional Stove",0.1,0.2)</f>
        <v>0.1</v>
      </c>
      <c r="I6483" s="266">
        <f>YEAR(J6483)</f>
        <v>2023</v>
      </c>
      <c r="J6483" s="267">
        <v>44998</v>
      </c>
      <c r="K6483" s="267">
        <f>J6483+1</f>
        <v>44999</v>
      </c>
      <c r="L6483" s="266">
        <f>IF(M6483&lt;=365,1,2)</f>
        <v>1</v>
      </c>
      <c r="M6483" s="266">
        <f>IF(K6483&lt;$C$1,$C$2-$C$1+1,$C$2-K6483+1)</f>
        <v>48</v>
      </c>
      <c r="N6483" s="268">
        <f>M6483/365</f>
        <v>0.13150684931506848</v>
      </c>
      <c r="O6483" s="269">
        <f>'Data and Parameter'!$E$4*'Data and Parameter'!$E$5*('Data and Parameter'!$E$6+'Data and Parameter'!$E$7)*'Data and Parameter'!$E$19*'Data and Parameter'!$E$14*'ER calculations'!N6483</f>
        <v>0.68090947048699002</v>
      </c>
    </row>
    <row r="6484" spans="1:15" ht="15">
      <c r="A6484" s="284">
        <v>6480</v>
      </c>
      <c r="B6484" s="287"/>
      <c r="C6484" s="287"/>
      <c r="D6484" s="284" t="s">
        <v>3178</v>
      </c>
      <c r="E6484" s="287"/>
      <c r="F6484" s="285" t="s">
        <v>6605</v>
      </c>
      <c r="G6484" s="266" t="s">
        <v>121</v>
      </c>
      <c r="H6484" s="266">
        <f>IF(G6484="Traditional Stove",0.1,0.2)</f>
        <v>0.1</v>
      </c>
      <c r="I6484" s="266">
        <f>YEAR(J6484)</f>
        <v>2023</v>
      </c>
      <c r="J6484" s="267">
        <v>44998</v>
      </c>
      <c r="K6484" s="267">
        <f>J6484+1</f>
        <v>44999</v>
      </c>
      <c r="L6484" s="266">
        <f>IF(M6484&lt;=365,1,2)</f>
        <v>1</v>
      </c>
      <c r="M6484" s="266">
        <f>IF(K6484&lt;$C$1,$C$2-$C$1+1,$C$2-K6484+1)</f>
        <v>48</v>
      </c>
      <c r="N6484" s="268">
        <f>M6484/365</f>
        <v>0.13150684931506848</v>
      </c>
      <c r="O6484" s="269">
        <f>'Data and Parameter'!$E$4*'Data and Parameter'!$E$5*('Data and Parameter'!$E$6+'Data and Parameter'!$E$7)*'Data and Parameter'!$E$19*'Data and Parameter'!$E$14*'ER calculations'!N6484</f>
        <v>0.68090947048699002</v>
      </c>
    </row>
    <row r="6485" spans="1:15" ht="15">
      <c r="A6485" s="284">
        <v>6481</v>
      </c>
      <c r="B6485" s="287"/>
      <c r="C6485" s="287"/>
      <c r="D6485" s="284" t="s">
        <v>3178</v>
      </c>
      <c r="E6485" s="287"/>
      <c r="F6485" s="285" t="s">
        <v>6606</v>
      </c>
      <c r="G6485" s="266" t="s">
        <v>121</v>
      </c>
      <c r="H6485" s="266">
        <f>IF(G6485="Traditional Stove",0.1,0.2)</f>
        <v>0.1</v>
      </c>
      <c r="I6485" s="266">
        <f>YEAR(J6485)</f>
        <v>2023</v>
      </c>
      <c r="J6485" s="267">
        <v>44998</v>
      </c>
      <c r="K6485" s="267">
        <f>J6485+1</f>
        <v>44999</v>
      </c>
      <c r="L6485" s="266">
        <f>IF(M6485&lt;=365,1,2)</f>
        <v>1</v>
      </c>
      <c r="M6485" s="266">
        <f>IF(K6485&lt;$C$1,$C$2-$C$1+1,$C$2-K6485+1)</f>
        <v>48</v>
      </c>
      <c r="N6485" s="268">
        <f>M6485/365</f>
        <v>0.13150684931506848</v>
      </c>
      <c r="O6485" s="269">
        <f>'Data and Parameter'!$E$4*'Data and Parameter'!$E$5*('Data and Parameter'!$E$6+'Data and Parameter'!$E$7)*'Data and Parameter'!$E$19*'Data and Parameter'!$E$14*'ER calculations'!N6485</f>
        <v>0.68090947048699002</v>
      </c>
    </row>
    <row r="6486" spans="1:15" ht="15">
      <c r="A6486" s="284">
        <v>6482</v>
      </c>
      <c r="B6486" s="287"/>
      <c r="C6486" s="287"/>
      <c r="D6486" s="284" t="s">
        <v>1376</v>
      </c>
      <c r="E6486" s="287"/>
      <c r="F6486" s="285" t="s">
        <v>6607</v>
      </c>
      <c r="G6486" s="266" t="s">
        <v>121</v>
      </c>
      <c r="H6486" s="266">
        <f>IF(G6486="Traditional Stove",0.1,0.2)</f>
        <v>0.1</v>
      </c>
      <c r="I6486" s="266">
        <f>YEAR(J6486)</f>
        <v>2023</v>
      </c>
      <c r="J6486" s="267">
        <v>44998</v>
      </c>
      <c r="K6486" s="267">
        <f>J6486+1</f>
        <v>44999</v>
      </c>
      <c r="L6486" s="266">
        <f>IF(M6486&lt;=365,1,2)</f>
        <v>1</v>
      </c>
      <c r="M6486" s="266">
        <f>IF(K6486&lt;$C$1,$C$2-$C$1+1,$C$2-K6486+1)</f>
        <v>48</v>
      </c>
      <c r="N6486" s="268">
        <f>M6486/365</f>
        <v>0.13150684931506848</v>
      </c>
      <c r="O6486" s="269">
        <f>'Data and Parameter'!$E$4*'Data and Parameter'!$E$5*('Data and Parameter'!$E$6+'Data and Parameter'!$E$7)*'Data and Parameter'!$E$19*'Data and Parameter'!$E$14*'ER calculations'!N6486</f>
        <v>0.68090947048699002</v>
      </c>
    </row>
    <row r="6487" spans="1:15" ht="15">
      <c r="A6487" s="284">
        <v>6483</v>
      </c>
      <c r="B6487" s="287"/>
      <c r="C6487" s="287"/>
      <c r="D6487" s="284" t="s">
        <v>3178</v>
      </c>
      <c r="E6487" s="287"/>
      <c r="F6487" s="285" t="s">
        <v>6608</v>
      </c>
      <c r="G6487" s="266" t="s">
        <v>121</v>
      </c>
      <c r="H6487" s="266">
        <f>IF(G6487="Traditional Stove",0.1,0.2)</f>
        <v>0.1</v>
      </c>
      <c r="I6487" s="266">
        <f>YEAR(J6487)</f>
        <v>2023</v>
      </c>
      <c r="J6487" s="267">
        <v>44998</v>
      </c>
      <c r="K6487" s="267">
        <f>J6487+1</f>
        <v>44999</v>
      </c>
      <c r="L6487" s="266">
        <f>IF(M6487&lt;=365,1,2)</f>
        <v>1</v>
      </c>
      <c r="M6487" s="266">
        <f>IF(K6487&lt;$C$1,$C$2-$C$1+1,$C$2-K6487+1)</f>
        <v>48</v>
      </c>
      <c r="N6487" s="268">
        <f>M6487/365</f>
        <v>0.13150684931506848</v>
      </c>
      <c r="O6487" s="269">
        <f>'Data and Parameter'!$E$4*'Data and Parameter'!$E$5*('Data and Parameter'!$E$6+'Data and Parameter'!$E$7)*'Data and Parameter'!$E$19*'Data and Parameter'!$E$14*'ER calculations'!N6487</f>
        <v>0.68090947048699002</v>
      </c>
    </row>
    <row r="6488" spans="1:15" ht="15">
      <c r="A6488" s="284">
        <v>6484</v>
      </c>
      <c r="B6488" s="287"/>
      <c r="C6488" s="287"/>
      <c r="D6488" s="284" t="s">
        <v>1376</v>
      </c>
      <c r="E6488" s="287"/>
      <c r="F6488" s="285" t="s">
        <v>6609</v>
      </c>
      <c r="G6488" s="266" t="s">
        <v>121</v>
      </c>
      <c r="H6488" s="266">
        <f>IF(G6488="Traditional Stove",0.1,0.2)</f>
        <v>0.1</v>
      </c>
      <c r="I6488" s="266">
        <f>YEAR(J6488)</f>
        <v>2023</v>
      </c>
      <c r="J6488" s="267">
        <v>44998</v>
      </c>
      <c r="K6488" s="267">
        <f>J6488+1</f>
        <v>44999</v>
      </c>
      <c r="L6488" s="266">
        <f>IF(M6488&lt;=365,1,2)</f>
        <v>1</v>
      </c>
      <c r="M6488" s="266">
        <f>IF(K6488&lt;$C$1,$C$2-$C$1+1,$C$2-K6488+1)</f>
        <v>48</v>
      </c>
      <c r="N6488" s="268">
        <f>M6488/365</f>
        <v>0.13150684931506848</v>
      </c>
      <c r="O6488" s="269">
        <f>'Data and Parameter'!$E$4*'Data and Parameter'!$E$5*('Data and Parameter'!$E$6+'Data and Parameter'!$E$7)*'Data and Parameter'!$E$19*'Data and Parameter'!$E$14*'ER calculations'!N6488</f>
        <v>0.68090947048699002</v>
      </c>
    </row>
    <row r="6489" spans="1:15" ht="15">
      <c r="A6489" s="284">
        <v>6485</v>
      </c>
      <c r="B6489" s="287"/>
      <c r="C6489" s="287"/>
      <c r="D6489" s="284" t="s">
        <v>3178</v>
      </c>
      <c r="E6489" s="287"/>
      <c r="F6489" s="285" t="s">
        <v>6610</v>
      </c>
      <c r="G6489" s="266" t="s">
        <v>121</v>
      </c>
      <c r="H6489" s="266">
        <f>IF(G6489="Traditional Stove",0.1,0.2)</f>
        <v>0.1</v>
      </c>
      <c r="I6489" s="266">
        <f>YEAR(J6489)</f>
        <v>2023</v>
      </c>
      <c r="J6489" s="267">
        <v>44998</v>
      </c>
      <c r="K6489" s="267">
        <f>J6489+1</f>
        <v>44999</v>
      </c>
      <c r="L6489" s="266">
        <f>IF(M6489&lt;=365,1,2)</f>
        <v>1</v>
      </c>
      <c r="M6489" s="266">
        <f>IF(K6489&lt;$C$1,$C$2-$C$1+1,$C$2-K6489+1)</f>
        <v>48</v>
      </c>
      <c r="N6489" s="268">
        <f>M6489/365</f>
        <v>0.13150684931506848</v>
      </c>
      <c r="O6489" s="269">
        <f>'Data and Parameter'!$E$4*'Data and Parameter'!$E$5*('Data and Parameter'!$E$6+'Data and Parameter'!$E$7)*'Data and Parameter'!$E$19*'Data and Parameter'!$E$14*'ER calculations'!N6489</f>
        <v>0.68090947048699002</v>
      </c>
    </row>
    <row r="6490" spans="1:15" ht="15">
      <c r="A6490" s="284">
        <v>6486</v>
      </c>
      <c r="B6490" s="287"/>
      <c r="C6490" s="287"/>
      <c r="D6490" s="284" t="s">
        <v>1376</v>
      </c>
      <c r="E6490" s="287"/>
      <c r="F6490" s="285" t="s">
        <v>6611</v>
      </c>
      <c r="G6490" s="266" t="s">
        <v>121</v>
      </c>
      <c r="H6490" s="266">
        <f>IF(G6490="Traditional Stove",0.1,0.2)</f>
        <v>0.1</v>
      </c>
      <c r="I6490" s="266">
        <f>YEAR(J6490)</f>
        <v>2023</v>
      </c>
      <c r="J6490" s="267">
        <v>44998</v>
      </c>
      <c r="K6490" s="267">
        <f>J6490+1</f>
        <v>44999</v>
      </c>
      <c r="L6490" s="266">
        <f>IF(M6490&lt;=365,1,2)</f>
        <v>1</v>
      </c>
      <c r="M6490" s="266">
        <f>IF(K6490&lt;$C$1,$C$2-$C$1+1,$C$2-K6490+1)</f>
        <v>48</v>
      </c>
      <c r="N6490" s="268">
        <f>M6490/365</f>
        <v>0.13150684931506848</v>
      </c>
      <c r="O6490" s="269">
        <f>'Data and Parameter'!$E$4*'Data and Parameter'!$E$5*('Data and Parameter'!$E$6+'Data and Parameter'!$E$7)*'Data and Parameter'!$E$19*'Data and Parameter'!$E$14*'ER calculations'!N6490</f>
        <v>0.68090947048699002</v>
      </c>
    </row>
    <row r="6491" spans="1:15" ht="15">
      <c r="A6491" s="284">
        <v>6487</v>
      </c>
      <c r="B6491" s="287"/>
      <c r="C6491" s="287"/>
      <c r="D6491" s="284" t="s">
        <v>1376</v>
      </c>
      <c r="E6491" s="287"/>
      <c r="F6491" s="285" t="s">
        <v>6612</v>
      </c>
      <c r="G6491" s="266" t="s">
        <v>121</v>
      </c>
      <c r="H6491" s="266">
        <f>IF(G6491="Traditional Stove",0.1,0.2)</f>
        <v>0.1</v>
      </c>
      <c r="I6491" s="266">
        <f>YEAR(J6491)</f>
        <v>2023</v>
      </c>
      <c r="J6491" s="267">
        <v>44998</v>
      </c>
      <c r="K6491" s="267">
        <f>J6491+1</f>
        <v>44999</v>
      </c>
      <c r="L6491" s="266">
        <f>IF(M6491&lt;=365,1,2)</f>
        <v>1</v>
      </c>
      <c r="M6491" s="266">
        <f>IF(K6491&lt;$C$1,$C$2-$C$1+1,$C$2-K6491+1)</f>
        <v>48</v>
      </c>
      <c r="N6491" s="268">
        <f>M6491/365</f>
        <v>0.13150684931506848</v>
      </c>
      <c r="O6491" s="269">
        <f>'Data and Parameter'!$E$4*'Data and Parameter'!$E$5*('Data and Parameter'!$E$6+'Data and Parameter'!$E$7)*'Data and Parameter'!$E$19*'Data and Parameter'!$E$14*'ER calculations'!N6491</f>
        <v>0.68090947048699002</v>
      </c>
    </row>
    <row r="6492" spans="1:15" ht="15">
      <c r="A6492" s="284">
        <v>6488</v>
      </c>
      <c r="B6492" s="287"/>
      <c r="C6492" s="287"/>
      <c r="D6492" s="284" t="s">
        <v>1376</v>
      </c>
      <c r="E6492" s="287"/>
      <c r="F6492" s="285" t="s">
        <v>6613</v>
      </c>
      <c r="G6492" s="266" t="s">
        <v>121</v>
      </c>
      <c r="H6492" s="266">
        <f>IF(G6492="Traditional Stove",0.1,0.2)</f>
        <v>0.1</v>
      </c>
      <c r="I6492" s="266">
        <f>YEAR(J6492)</f>
        <v>2023</v>
      </c>
      <c r="J6492" s="267">
        <v>44998</v>
      </c>
      <c r="K6492" s="267">
        <f>J6492+1</f>
        <v>44999</v>
      </c>
      <c r="L6492" s="266">
        <f>IF(M6492&lt;=365,1,2)</f>
        <v>1</v>
      </c>
      <c r="M6492" s="266">
        <f>IF(K6492&lt;$C$1,$C$2-$C$1+1,$C$2-K6492+1)</f>
        <v>48</v>
      </c>
      <c r="N6492" s="268">
        <f>M6492/365</f>
        <v>0.13150684931506848</v>
      </c>
      <c r="O6492" s="269">
        <f>'Data and Parameter'!$E$4*'Data and Parameter'!$E$5*('Data and Parameter'!$E$6+'Data and Parameter'!$E$7)*'Data and Parameter'!$E$19*'Data and Parameter'!$E$14*'ER calculations'!N6492</f>
        <v>0.68090947048699002</v>
      </c>
    </row>
    <row r="6493" spans="1:15" ht="15">
      <c r="A6493" s="284">
        <v>6489</v>
      </c>
      <c r="B6493" s="287"/>
      <c r="C6493" s="287"/>
      <c r="D6493" s="284" t="s">
        <v>1376</v>
      </c>
      <c r="E6493" s="287"/>
      <c r="F6493" s="285" t="s">
        <v>6614</v>
      </c>
      <c r="G6493" s="266" t="s">
        <v>121</v>
      </c>
      <c r="H6493" s="266">
        <f>IF(G6493="Traditional Stove",0.1,0.2)</f>
        <v>0.1</v>
      </c>
      <c r="I6493" s="266">
        <f>YEAR(J6493)</f>
        <v>2023</v>
      </c>
      <c r="J6493" s="267">
        <v>44998</v>
      </c>
      <c r="K6493" s="267">
        <f>J6493+1</f>
        <v>44999</v>
      </c>
      <c r="L6493" s="266">
        <f>IF(M6493&lt;=365,1,2)</f>
        <v>1</v>
      </c>
      <c r="M6493" s="266">
        <f>IF(K6493&lt;$C$1,$C$2-$C$1+1,$C$2-K6493+1)</f>
        <v>48</v>
      </c>
      <c r="N6493" s="268">
        <f>M6493/365</f>
        <v>0.13150684931506848</v>
      </c>
      <c r="O6493" s="269">
        <f>'Data and Parameter'!$E$4*'Data and Parameter'!$E$5*('Data and Parameter'!$E$6+'Data and Parameter'!$E$7)*'Data and Parameter'!$E$19*'Data and Parameter'!$E$14*'ER calculations'!N6493</f>
        <v>0.68090947048699002</v>
      </c>
    </row>
    <row r="6494" spans="1:15" ht="15">
      <c r="A6494" s="284">
        <v>6490</v>
      </c>
      <c r="B6494" s="287"/>
      <c r="C6494" s="287"/>
      <c r="D6494" s="284" t="s">
        <v>119</v>
      </c>
      <c r="E6494" s="287"/>
      <c r="F6494" s="285" t="s">
        <v>6615</v>
      </c>
      <c r="G6494" s="266" t="s">
        <v>121</v>
      </c>
      <c r="H6494" s="266">
        <f>IF(G6494="Traditional Stove",0.1,0.2)</f>
        <v>0.1</v>
      </c>
      <c r="I6494" s="266">
        <f>YEAR(J6494)</f>
        <v>2023</v>
      </c>
      <c r="J6494" s="267">
        <v>44968</v>
      </c>
      <c r="K6494" s="267">
        <f>J6494+1</f>
        <v>44969</v>
      </c>
      <c r="L6494" s="266">
        <f>IF(M6494&lt;=365,1,2)</f>
        <v>1</v>
      </c>
      <c r="M6494" s="266">
        <f>IF(K6494&lt;$C$1,$C$2-$C$1+1,$C$2-K6494+1)</f>
        <v>78</v>
      </c>
      <c r="N6494" s="268">
        <f>M6494/365</f>
        <v>0.21369863013698631</v>
      </c>
      <c r="O6494" s="269">
        <f>'Data and Parameter'!$E$4*'Data and Parameter'!$E$5*('Data and Parameter'!$E$6+'Data and Parameter'!$E$7)*'Data and Parameter'!$E$19*'Data and Parameter'!$E$14*'ER calculations'!N6494</f>
        <v>1.1064778895413589</v>
      </c>
    </row>
    <row r="6495" spans="1:15" ht="15">
      <c r="A6495" s="284">
        <v>6491</v>
      </c>
      <c r="B6495" s="287"/>
      <c r="C6495" s="287"/>
      <c r="D6495" s="284" t="s">
        <v>1054</v>
      </c>
      <c r="E6495" s="287"/>
      <c r="F6495" s="285" t="s">
        <v>6616</v>
      </c>
      <c r="G6495" s="266" t="s">
        <v>121</v>
      </c>
      <c r="H6495" s="266">
        <f>IF(G6495="Traditional Stove",0.1,0.2)</f>
        <v>0.1</v>
      </c>
      <c r="I6495" s="266">
        <f>YEAR(J6495)</f>
        <v>2023</v>
      </c>
      <c r="J6495" s="267">
        <v>44964</v>
      </c>
      <c r="K6495" s="267">
        <f>J6495+1</f>
        <v>44965</v>
      </c>
      <c r="L6495" s="266">
        <f>IF(M6495&lt;=365,1,2)</f>
        <v>1</v>
      </c>
      <c r="M6495" s="266">
        <f>IF(K6495&lt;$C$1,$C$2-$C$1+1,$C$2-K6495+1)</f>
        <v>82</v>
      </c>
      <c r="N6495" s="268">
        <f>M6495/365</f>
        <v>0.22465753424657534</v>
      </c>
      <c r="O6495" s="269">
        <f>'Data and Parameter'!$E$4*'Data and Parameter'!$E$5*('Data and Parameter'!$E$6+'Data and Parameter'!$E$7)*'Data and Parameter'!$E$19*'Data and Parameter'!$E$14*'ER calculations'!N6495</f>
        <v>1.1632203454152747</v>
      </c>
    </row>
    <row r="6496" spans="1:15" ht="15">
      <c r="A6496" s="284">
        <v>6492</v>
      </c>
      <c r="B6496" s="287"/>
      <c r="C6496" s="287"/>
      <c r="D6496" s="284" t="s">
        <v>119</v>
      </c>
      <c r="E6496" s="287"/>
      <c r="F6496" s="285" t="s">
        <v>6617</v>
      </c>
      <c r="G6496" s="266" t="s">
        <v>121</v>
      </c>
      <c r="H6496" s="266">
        <f>IF(G6496="Traditional Stove",0.1,0.2)</f>
        <v>0.1</v>
      </c>
      <c r="I6496" s="266">
        <f>YEAR(J6496)</f>
        <v>2023</v>
      </c>
      <c r="J6496" s="267">
        <v>44980</v>
      </c>
      <c r="K6496" s="267">
        <f>J6496+1</f>
        <v>44981</v>
      </c>
      <c r="L6496" s="266">
        <f>IF(M6496&lt;=365,1,2)</f>
        <v>1</v>
      </c>
      <c r="M6496" s="266">
        <f>IF(K6496&lt;$C$1,$C$2-$C$1+1,$C$2-K6496+1)</f>
        <v>66</v>
      </c>
      <c r="N6496" s="268">
        <f>M6496/365</f>
        <v>0.18082191780821918</v>
      </c>
      <c r="O6496" s="269">
        <f>'Data and Parameter'!$E$4*'Data and Parameter'!$E$5*('Data and Parameter'!$E$6+'Data and Parameter'!$E$7)*'Data and Parameter'!$E$19*'Data and Parameter'!$E$14*'ER calculations'!N6496</f>
        <v>0.93625052191961144</v>
      </c>
    </row>
    <row r="6497" spans="1:15" ht="15">
      <c r="A6497" s="284">
        <v>6493</v>
      </c>
      <c r="B6497" s="287"/>
      <c r="C6497" s="287"/>
      <c r="D6497" s="284" t="s">
        <v>119</v>
      </c>
      <c r="E6497" s="287"/>
      <c r="F6497" s="285" t="s">
        <v>6618</v>
      </c>
      <c r="G6497" s="266" t="s">
        <v>121</v>
      </c>
      <c r="H6497" s="266">
        <f>IF(G6497="Traditional Stove",0.1,0.2)</f>
        <v>0.1</v>
      </c>
      <c r="I6497" s="266">
        <f>YEAR(J6497)</f>
        <v>2023</v>
      </c>
      <c r="J6497" s="267">
        <v>44980</v>
      </c>
      <c r="K6497" s="267">
        <f>J6497+1</f>
        <v>44981</v>
      </c>
      <c r="L6497" s="266">
        <f>IF(M6497&lt;=365,1,2)</f>
        <v>1</v>
      </c>
      <c r="M6497" s="266">
        <f>IF(K6497&lt;$C$1,$C$2-$C$1+1,$C$2-K6497+1)</f>
        <v>66</v>
      </c>
      <c r="N6497" s="268">
        <f>M6497/365</f>
        <v>0.18082191780821918</v>
      </c>
      <c r="O6497" s="269">
        <f>'Data and Parameter'!$E$4*'Data and Parameter'!$E$5*('Data and Parameter'!$E$6+'Data and Parameter'!$E$7)*'Data and Parameter'!$E$19*'Data and Parameter'!$E$14*'ER calculations'!N6497</f>
        <v>0.93625052191961144</v>
      </c>
    </row>
    <row r="6498" spans="1:15" ht="15">
      <c r="A6498" s="284">
        <v>6494</v>
      </c>
      <c r="B6498" s="287"/>
      <c r="C6498" s="287"/>
      <c r="D6498" s="284" t="s">
        <v>1054</v>
      </c>
      <c r="E6498" s="287"/>
      <c r="F6498" s="285" t="s">
        <v>6619</v>
      </c>
      <c r="G6498" s="266" t="s">
        <v>121</v>
      </c>
      <c r="H6498" s="266">
        <f>IF(G6498="Traditional Stove",0.1,0.2)</f>
        <v>0.1</v>
      </c>
      <c r="I6498" s="266">
        <f>YEAR(J6498)</f>
        <v>2023</v>
      </c>
      <c r="J6498" s="267">
        <v>44964</v>
      </c>
      <c r="K6498" s="267">
        <f>J6498+1</f>
        <v>44965</v>
      </c>
      <c r="L6498" s="266">
        <f>IF(M6498&lt;=365,1,2)</f>
        <v>1</v>
      </c>
      <c r="M6498" s="266">
        <f>IF(K6498&lt;$C$1,$C$2-$C$1+1,$C$2-K6498+1)</f>
        <v>82</v>
      </c>
      <c r="N6498" s="268">
        <f>M6498/365</f>
        <v>0.22465753424657534</v>
      </c>
      <c r="O6498" s="269">
        <f>'Data and Parameter'!$E$4*'Data and Parameter'!$E$5*('Data and Parameter'!$E$6+'Data and Parameter'!$E$7)*'Data and Parameter'!$E$19*'Data and Parameter'!$E$14*'ER calculations'!N6498</f>
        <v>1.1632203454152747</v>
      </c>
    </row>
    <row r="6499" spans="1:15" ht="15">
      <c r="A6499" s="284">
        <v>6495</v>
      </c>
      <c r="B6499" s="287"/>
      <c r="C6499" s="287"/>
      <c r="D6499" s="284" t="s">
        <v>119</v>
      </c>
      <c r="E6499" s="287"/>
      <c r="F6499" s="285" t="s">
        <v>6620</v>
      </c>
      <c r="G6499" s="266" t="s">
        <v>121</v>
      </c>
      <c r="H6499" s="266">
        <f>IF(G6499="Traditional Stove",0.1,0.2)</f>
        <v>0.1</v>
      </c>
      <c r="I6499" s="266">
        <f>YEAR(J6499)</f>
        <v>2023</v>
      </c>
      <c r="J6499" s="267">
        <v>44980</v>
      </c>
      <c r="K6499" s="267">
        <f>J6499+1</f>
        <v>44981</v>
      </c>
      <c r="L6499" s="266">
        <f>IF(M6499&lt;=365,1,2)</f>
        <v>1</v>
      </c>
      <c r="M6499" s="266">
        <f>IF(K6499&lt;$C$1,$C$2-$C$1+1,$C$2-K6499+1)</f>
        <v>66</v>
      </c>
      <c r="N6499" s="268">
        <f>M6499/365</f>
        <v>0.18082191780821918</v>
      </c>
      <c r="O6499" s="269">
        <f>'Data and Parameter'!$E$4*'Data and Parameter'!$E$5*('Data and Parameter'!$E$6+'Data and Parameter'!$E$7)*'Data and Parameter'!$E$19*'Data and Parameter'!$E$14*'ER calculations'!N6499</f>
        <v>0.93625052191961144</v>
      </c>
    </row>
    <row r="6500" spans="1:15" ht="15">
      <c r="A6500" s="284">
        <v>6496</v>
      </c>
      <c r="B6500" s="287"/>
      <c r="C6500" s="287"/>
      <c r="D6500" s="284" t="s">
        <v>1054</v>
      </c>
      <c r="E6500" s="287"/>
      <c r="F6500" s="285" t="s">
        <v>6621</v>
      </c>
      <c r="G6500" s="266" t="s">
        <v>121</v>
      </c>
      <c r="H6500" s="266">
        <f>IF(G6500="Traditional Stove",0.1,0.2)</f>
        <v>0.1</v>
      </c>
      <c r="I6500" s="266">
        <f>YEAR(J6500)</f>
        <v>2023</v>
      </c>
      <c r="J6500" s="267">
        <v>44964</v>
      </c>
      <c r="K6500" s="267">
        <f>J6500+1</f>
        <v>44965</v>
      </c>
      <c r="L6500" s="266">
        <f>IF(M6500&lt;=365,1,2)</f>
        <v>1</v>
      </c>
      <c r="M6500" s="266">
        <f>IF(K6500&lt;$C$1,$C$2-$C$1+1,$C$2-K6500+1)</f>
        <v>82</v>
      </c>
      <c r="N6500" s="268">
        <f>M6500/365</f>
        <v>0.22465753424657534</v>
      </c>
      <c r="O6500" s="269">
        <f>'Data and Parameter'!$E$4*'Data and Parameter'!$E$5*('Data and Parameter'!$E$6+'Data and Parameter'!$E$7)*'Data and Parameter'!$E$19*'Data and Parameter'!$E$14*'ER calculations'!N6500</f>
        <v>1.1632203454152747</v>
      </c>
    </row>
    <row r="6501" spans="1:15" ht="15">
      <c r="A6501" s="284">
        <v>6497</v>
      </c>
      <c r="B6501" s="287"/>
      <c r="C6501" s="287"/>
      <c r="D6501" s="284" t="s">
        <v>3178</v>
      </c>
      <c r="E6501" s="287"/>
      <c r="F6501" s="285" t="s">
        <v>6622</v>
      </c>
      <c r="G6501" s="266" t="s">
        <v>121</v>
      </c>
      <c r="H6501" s="266">
        <f>IF(G6501="Traditional Stove",0.1,0.2)</f>
        <v>0.1</v>
      </c>
      <c r="I6501" s="266">
        <f>YEAR(J6501)</f>
        <v>2023</v>
      </c>
      <c r="J6501" s="267">
        <v>45006</v>
      </c>
      <c r="K6501" s="267">
        <f>J6501+1</f>
        <v>45007</v>
      </c>
      <c r="L6501" s="266">
        <f>IF(M6501&lt;=365,1,2)</f>
        <v>1</v>
      </c>
      <c r="M6501" s="266">
        <f>IF(K6501&lt;$C$1,$C$2-$C$1+1,$C$2-K6501+1)</f>
        <v>40</v>
      </c>
      <c r="N6501" s="268">
        <f>M6501/365</f>
        <v>0.1095890410958904</v>
      </c>
      <c r="O6501" s="269">
        <f>'Data and Parameter'!$E$4*'Data and Parameter'!$E$5*('Data and Parameter'!$E$6+'Data and Parameter'!$E$7)*'Data and Parameter'!$E$19*'Data and Parameter'!$E$14*'ER calculations'!N6501</f>
        <v>0.56742455873915842</v>
      </c>
    </row>
    <row r="6502" spans="1:15" ht="15">
      <c r="A6502" s="284">
        <v>6498</v>
      </c>
      <c r="B6502" s="287"/>
      <c r="C6502" s="287"/>
      <c r="D6502" s="284" t="s">
        <v>119</v>
      </c>
      <c r="E6502" s="287"/>
      <c r="F6502" s="285" t="s">
        <v>6623</v>
      </c>
      <c r="G6502" s="266" t="s">
        <v>121</v>
      </c>
      <c r="H6502" s="266">
        <f>IF(G6502="Traditional Stove",0.1,0.2)</f>
        <v>0.1</v>
      </c>
      <c r="I6502" s="266">
        <f>YEAR(J6502)</f>
        <v>2023</v>
      </c>
      <c r="J6502" s="267">
        <v>44980</v>
      </c>
      <c r="K6502" s="267">
        <f>J6502+1</f>
        <v>44981</v>
      </c>
      <c r="L6502" s="266">
        <f>IF(M6502&lt;=365,1,2)</f>
        <v>1</v>
      </c>
      <c r="M6502" s="266">
        <f>IF(K6502&lt;$C$1,$C$2-$C$1+1,$C$2-K6502+1)</f>
        <v>66</v>
      </c>
      <c r="N6502" s="268">
        <f>M6502/365</f>
        <v>0.18082191780821918</v>
      </c>
      <c r="O6502" s="269">
        <f>'Data and Parameter'!$E$4*'Data and Parameter'!$E$5*('Data and Parameter'!$E$6+'Data and Parameter'!$E$7)*'Data and Parameter'!$E$19*'Data and Parameter'!$E$14*'ER calculations'!N6502</f>
        <v>0.93625052191961144</v>
      </c>
    </row>
    <row r="6503" spans="1:15" ht="15">
      <c r="A6503" s="284">
        <v>6499</v>
      </c>
      <c r="B6503" s="287"/>
      <c r="C6503" s="287"/>
      <c r="D6503" s="284" t="s">
        <v>3178</v>
      </c>
      <c r="E6503" s="287"/>
      <c r="F6503" s="285" t="s">
        <v>6624</v>
      </c>
      <c r="G6503" s="266" t="s">
        <v>121</v>
      </c>
      <c r="H6503" s="266">
        <f>IF(G6503="Traditional Stove",0.1,0.2)</f>
        <v>0.1</v>
      </c>
      <c r="I6503" s="266">
        <f>YEAR(J6503)</f>
        <v>2023</v>
      </c>
      <c r="J6503" s="267">
        <v>44967</v>
      </c>
      <c r="K6503" s="267">
        <f>J6503+1</f>
        <v>44968</v>
      </c>
      <c r="L6503" s="266">
        <f>IF(M6503&lt;=365,1,2)</f>
        <v>1</v>
      </c>
      <c r="M6503" s="266">
        <f>IF(K6503&lt;$C$1,$C$2-$C$1+1,$C$2-K6503+1)</f>
        <v>79</v>
      </c>
      <c r="N6503" s="268">
        <f>M6503/365</f>
        <v>0.21643835616438356</v>
      </c>
      <c r="O6503" s="269">
        <f>'Data and Parameter'!$E$4*'Data and Parameter'!$E$5*('Data and Parameter'!$E$6+'Data and Parameter'!$E$7)*'Data and Parameter'!$E$19*'Data and Parameter'!$E$14*'ER calculations'!N6503</f>
        <v>1.1206635035098378</v>
      </c>
    </row>
    <row r="6504" spans="1:15" ht="15">
      <c r="A6504" s="284">
        <v>6500</v>
      </c>
      <c r="B6504" s="287"/>
      <c r="C6504" s="287"/>
      <c r="D6504" s="284" t="s">
        <v>119</v>
      </c>
      <c r="E6504" s="287"/>
      <c r="F6504" s="285" t="s">
        <v>6625</v>
      </c>
      <c r="G6504" s="266" t="s">
        <v>121</v>
      </c>
      <c r="H6504" s="266">
        <f>IF(G6504="Traditional Stove",0.1,0.2)</f>
        <v>0.1</v>
      </c>
      <c r="I6504" s="266">
        <f>YEAR(J6504)</f>
        <v>2023</v>
      </c>
      <c r="J6504" s="267">
        <v>44980</v>
      </c>
      <c r="K6504" s="267">
        <f>J6504+1</f>
        <v>44981</v>
      </c>
      <c r="L6504" s="266">
        <f>IF(M6504&lt;=365,1,2)</f>
        <v>1</v>
      </c>
      <c r="M6504" s="266">
        <f>IF(K6504&lt;$C$1,$C$2-$C$1+1,$C$2-K6504+1)</f>
        <v>66</v>
      </c>
      <c r="N6504" s="268">
        <f>M6504/365</f>
        <v>0.18082191780821918</v>
      </c>
      <c r="O6504" s="269">
        <f>'Data and Parameter'!$E$4*'Data and Parameter'!$E$5*('Data and Parameter'!$E$6+'Data and Parameter'!$E$7)*'Data and Parameter'!$E$19*'Data and Parameter'!$E$14*'ER calculations'!N6504</f>
        <v>0.93625052191961144</v>
      </c>
    </row>
    <row r="6505" spans="1:15" ht="15">
      <c r="A6505" s="284">
        <v>6501</v>
      </c>
      <c r="B6505" s="287"/>
      <c r="C6505" s="287"/>
      <c r="D6505" s="284" t="s">
        <v>1054</v>
      </c>
      <c r="E6505" s="287"/>
      <c r="F6505" s="285" t="s">
        <v>6626</v>
      </c>
      <c r="G6505" s="266" t="s">
        <v>121</v>
      </c>
      <c r="H6505" s="266">
        <f>IF(G6505="Traditional Stove",0.1,0.2)</f>
        <v>0.1</v>
      </c>
      <c r="I6505" s="266">
        <f>YEAR(J6505)</f>
        <v>2023</v>
      </c>
      <c r="J6505" s="267">
        <v>44964</v>
      </c>
      <c r="K6505" s="267">
        <f>J6505+1</f>
        <v>44965</v>
      </c>
      <c r="L6505" s="266">
        <f>IF(M6505&lt;=365,1,2)</f>
        <v>1</v>
      </c>
      <c r="M6505" s="266">
        <f>IF(K6505&lt;$C$1,$C$2-$C$1+1,$C$2-K6505+1)</f>
        <v>82</v>
      </c>
      <c r="N6505" s="268">
        <f>M6505/365</f>
        <v>0.22465753424657534</v>
      </c>
      <c r="O6505" s="269">
        <f>'Data and Parameter'!$E$4*'Data and Parameter'!$E$5*('Data and Parameter'!$E$6+'Data and Parameter'!$E$7)*'Data and Parameter'!$E$19*'Data and Parameter'!$E$14*'ER calculations'!N6505</f>
        <v>1.1632203454152747</v>
      </c>
    </row>
    <row r="6506" spans="1:15" ht="15">
      <c r="A6506" s="284">
        <v>6502</v>
      </c>
      <c r="B6506" s="287"/>
      <c r="C6506" s="287"/>
      <c r="D6506" s="284" t="s">
        <v>119</v>
      </c>
      <c r="E6506" s="287"/>
      <c r="F6506" s="285" t="s">
        <v>6627</v>
      </c>
      <c r="G6506" s="266" t="s">
        <v>121</v>
      </c>
      <c r="H6506" s="266">
        <f>IF(G6506="Traditional Stove",0.1,0.2)</f>
        <v>0.1</v>
      </c>
      <c r="I6506" s="266">
        <f>YEAR(J6506)</f>
        <v>2023</v>
      </c>
      <c r="J6506" s="267">
        <v>44980</v>
      </c>
      <c r="K6506" s="267">
        <f>J6506+1</f>
        <v>44981</v>
      </c>
      <c r="L6506" s="266">
        <f>IF(M6506&lt;=365,1,2)</f>
        <v>1</v>
      </c>
      <c r="M6506" s="266">
        <f>IF(K6506&lt;$C$1,$C$2-$C$1+1,$C$2-K6506+1)</f>
        <v>66</v>
      </c>
      <c r="N6506" s="268">
        <f>M6506/365</f>
        <v>0.18082191780821918</v>
      </c>
      <c r="O6506" s="269">
        <f>'Data and Parameter'!$E$4*'Data and Parameter'!$E$5*('Data and Parameter'!$E$6+'Data and Parameter'!$E$7)*'Data and Parameter'!$E$19*'Data and Parameter'!$E$14*'ER calculations'!N6506</f>
        <v>0.93625052191961144</v>
      </c>
    </row>
    <row r="6507" spans="1:15" ht="15">
      <c r="A6507" s="284">
        <v>6503</v>
      </c>
      <c r="B6507" s="287"/>
      <c r="C6507" s="287"/>
      <c r="D6507" s="284" t="s">
        <v>3178</v>
      </c>
      <c r="E6507" s="287"/>
      <c r="F6507" s="285" t="s">
        <v>6628</v>
      </c>
      <c r="G6507" s="266" t="s">
        <v>121</v>
      </c>
      <c r="H6507" s="266">
        <f>IF(G6507="Traditional Stove",0.1,0.2)</f>
        <v>0.1</v>
      </c>
      <c r="I6507" s="266">
        <f>YEAR(J6507)</f>
        <v>2023</v>
      </c>
      <c r="J6507" s="267">
        <v>45006</v>
      </c>
      <c r="K6507" s="267">
        <f>J6507+1</f>
        <v>45007</v>
      </c>
      <c r="L6507" s="266">
        <f>IF(M6507&lt;=365,1,2)</f>
        <v>1</v>
      </c>
      <c r="M6507" s="266">
        <f>IF(K6507&lt;$C$1,$C$2-$C$1+1,$C$2-K6507+1)</f>
        <v>40</v>
      </c>
      <c r="N6507" s="268">
        <f>M6507/365</f>
        <v>0.1095890410958904</v>
      </c>
      <c r="O6507" s="269">
        <f>'Data and Parameter'!$E$4*'Data and Parameter'!$E$5*('Data and Parameter'!$E$6+'Data and Parameter'!$E$7)*'Data and Parameter'!$E$19*'Data and Parameter'!$E$14*'ER calculations'!N6507</f>
        <v>0.56742455873915842</v>
      </c>
    </row>
    <row r="6508" spans="1:15" ht="15">
      <c r="A6508" s="284">
        <v>6504</v>
      </c>
      <c r="B6508" s="287"/>
      <c r="C6508" s="287"/>
      <c r="D6508" s="284" t="s">
        <v>119</v>
      </c>
      <c r="E6508" s="287"/>
      <c r="F6508" s="285" t="s">
        <v>6629</v>
      </c>
      <c r="G6508" s="266" t="s">
        <v>121</v>
      </c>
      <c r="H6508" s="266">
        <f>IF(G6508="Traditional Stove",0.1,0.2)</f>
        <v>0.1</v>
      </c>
      <c r="I6508" s="266">
        <f>YEAR(J6508)</f>
        <v>2023</v>
      </c>
      <c r="J6508" s="267">
        <v>44980</v>
      </c>
      <c r="K6508" s="267">
        <f>J6508+1</f>
        <v>44981</v>
      </c>
      <c r="L6508" s="266">
        <f>IF(M6508&lt;=365,1,2)</f>
        <v>1</v>
      </c>
      <c r="M6508" s="266">
        <f>IF(K6508&lt;$C$1,$C$2-$C$1+1,$C$2-K6508+1)</f>
        <v>66</v>
      </c>
      <c r="N6508" s="268">
        <f>M6508/365</f>
        <v>0.18082191780821918</v>
      </c>
      <c r="O6508" s="269">
        <f>'Data and Parameter'!$E$4*'Data and Parameter'!$E$5*('Data and Parameter'!$E$6+'Data and Parameter'!$E$7)*'Data and Parameter'!$E$19*'Data and Parameter'!$E$14*'ER calculations'!N6508</f>
        <v>0.93625052191961144</v>
      </c>
    </row>
    <row r="6509" spans="1:15" ht="15">
      <c r="A6509" s="284">
        <v>6505</v>
      </c>
      <c r="B6509" s="287"/>
      <c r="C6509" s="287"/>
      <c r="D6509" s="284" t="s">
        <v>3178</v>
      </c>
      <c r="E6509" s="287"/>
      <c r="F6509" s="285" t="s">
        <v>6630</v>
      </c>
      <c r="G6509" s="266" t="s">
        <v>121</v>
      </c>
      <c r="H6509" s="266">
        <f>IF(G6509="Traditional Stove",0.1,0.2)</f>
        <v>0.1</v>
      </c>
      <c r="I6509" s="266">
        <f>YEAR(J6509)</f>
        <v>2023</v>
      </c>
      <c r="J6509" s="267">
        <v>44996</v>
      </c>
      <c r="K6509" s="267">
        <f>J6509+1</f>
        <v>44997</v>
      </c>
      <c r="L6509" s="266">
        <f>IF(M6509&lt;=365,1,2)</f>
        <v>1</v>
      </c>
      <c r="M6509" s="266">
        <f>IF(K6509&lt;$C$1,$C$2-$C$1+1,$C$2-K6509+1)</f>
        <v>50</v>
      </c>
      <c r="N6509" s="268">
        <f>M6509/365</f>
        <v>0.13698630136986301</v>
      </c>
      <c r="O6509" s="269">
        <f>'Data and Parameter'!$E$4*'Data and Parameter'!$E$5*('Data and Parameter'!$E$6+'Data and Parameter'!$E$7)*'Data and Parameter'!$E$19*'Data and Parameter'!$E$14*'ER calculations'!N6509</f>
        <v>0.70928069842394803</v>
      </c>
    </row>
    <row r="6510" spans="1:15" ht="15">
      <c r="A6510" s="284">
        <v>6506</v>
      </c>
      <c r="B6510" s="287"/>
      <c r="C6510" s="287"/>
      <c r="D6510" s="284" t="s">
        <v>1054</v>
      </c>
      <c r="E6510" s="287"/>
      <c r="F6510" s="285" t="s">
        <v>6631</v>
      </c>
      <c r="G6510" s="266" t="s">
        <v>121</v>
      </c>
      <c r="H6510" s="266">
        <f>IF(G6510="Traditional Stove",0.1,0.2)</f>
        <v>0.1</v>
      </c>
      <c r="I6510" s="266">
        <f>YEAR(J6510)</f>
        <v>2023</v>
      </c>
      <c r="J6510" s="267">
        <v>44964</v>
      </c>
      <c r="K6510" s="267">
        <f>J6510+1</f>
        <v>44965</v>
      </c>
      <c r="L6510" s="266">
        <f>IF(M6510&lt;=365,1,2)</f>
        <v>1</v>
      </c>
      <c r="M6510" s="266">
        <f>IF(K6510&lt;$C$1,$C$2-$C$1+1,$C$2-K6510+1)</f>
        <v>82</v>
      </c>
      <c r="N6510" s="268">
        <f>M6510/365</f>
        <v>0.22465753424657534</v>
      </c>
      <c r="O6510" s="269">
        <f>'Data and Parameter'!$E$4*'Data and Parameter'!$E$5*('Data and Parameter'!$E$6+'Data and Parameter'!$E$7)*'Data and Parameter'!$E$19*'Data and Parameter'!$E$14*'ER calculations'!N6510</f>
        <v>1.1632203454152747</v>
      </c>
    </row>
    <row r="6511" spans="1:15" ht="15">
      <c r="A6511" s="284">
        <v>6507</v>
      </c>
      <c r="B6511" s="287"/>
      <c r="C6511" s="287"/>
      <c r="D6511" s="284" t="s">
        <v>3178</v>
      </c>
      <c r="E6511" s="287"/>
      <c r="F6511" s="285" t="s">
        <v>6632</v>
      </c>
      <c r="G6511" s="266" t="s">
        <v>121</v>
      </c>
      <c r="H6511" s="266">
        <f>IF(G6511="Traditional Stove",0.1,0.2)</f>
        <v>0.1</v>
      </c>
      <c r="I6511" s="266">
        <f>YEAR(J6511)</f>
        <v>2023</v>
      </c>
      <c r="J6511" s="267">
        <v>45008</v>
      </c>
      <c r="K6511" s="267">
        <f>J6511+1</f>
        <v>45009</v>
      </c>
      <c r="L6511" s="266">
        <f>IF(M6511&lt;=365,1,2)</f>
        <v>1</v>
      </c>
      <c r="M6511" s="266">
        <f>IF(K6511&lt;$C$1,$C$2-$C$1+1,$C$2-K6511+1)</f>
        <v>38</v>
      </c>
      <c r="N6511" s="268">
        <f>M6511/365</f>
        <v>0.10410958904109589</v>
      </c>
      <c r="O6511" s="269">
        <f>'Data and Parameter'!$E$4*'Data and Parameter'!$E$5*('Data and Parameter'!$E$6+'Data and Parameter'!$E$7)*'Data and Parameter'!$E$19*'Data and Parameter'!$E$14*'ER calculations'!N6511</f>
        <v>0.53905333080220053</v>
      </c>
    </row>
    <row r="6512" spans="1:15" ht="15">
      <c r="A6512" s="284">
        <v>6508</v>
      </c>
      <c r="B6512" s="287"/>
      <c r="C6512" s="287"/>
      <c r="D6512" s="284" t="s">
        <v>3178</v>
      </c>
      <c r="E6512" s="287"/>
      <c r="F6512" s="285" t="s">
        <v>6633</v>
      </c>
      <c r="G6512" s="266" t="s">
        <v>121</v>
      </c>
      <c r="H6512" s="266">
        <f>IF(G6512="Traditional Stove",0.1,0.2)</f>
        <v>0.1</v>
      </c>
      <c r="I6512" s="266">
        <f>YEAR(J6512)</f>
        <v>2023</v>
      </c>
      <c r="J6512" s="267">
        <v>45008</v>
      </c>
      <c r="K6512" s="267">
        <f>J6512+1</f>
        <v>45009</v>
      </c>
      <c r="L6512" s="266">
        <f>IF(M6512&lt;=365,1,2)</f>
        <v>1</v>
      </c>
      <c r="M6512" s="266">
        <f>IF(K6512&lt;$C$1,$C$2-$C$1+1,$C$2-K6512+1)</f>
        <v>38</v>
      </c>
      <c r="N6512" s="268">
        <f>M6512/365</f>
        <v>0.10410958904109589</v>
      </c>
      <c r="O6512" s="269">
        <f>'Data and Parameter'!$E$4*'Data and Parameter'!$E$5*('Data and Parameter'!$E$6+'Data and Parameter'!$E$7)*'Data and Parameter'!$E$19*'Data and Parameter'!$E$14*'ER calculations'!N6512</f>
        <v>0.53905333080220053</v>
      </c>
    </row>
    <row r="6513" spans="1:15" ht="15">
      <c r="A6513" s="284">
        <v>6509</v>
      </c>
      <c r="B6513" s="287"/>
      <c r="C6513" s="287"/>
      <c r="D6513" s="284" t="s">
        <v>119</v>
      </c>
      <c r="E6513" s="287"/>
      <c r="F6513" s="285" t="s">
        <v>6634</v>
      </c>
      <c r="G6513" s="266" t="s">
        <v>121</v>
      </c>
      <c r="H6513" s="266">
        <f>IF(G6513="Traditional Stove",0.1,0.2)</f>
        <v>0.1</v>
      </c>
      <c r="I6513" s="266">
        <f>YEAR(J6513)</f>
        <v>2023</v>
      </c>
      <c r="J6513" s="267">
        <v>44980</v>
      </c>
      <c r="K6513" s="267">
        <f>J6513+1</f>
        <v>44981</v>
      </c>
      <c r="L6513" s="266">
        <f>IF(M6513&lt;=365,1,2)</f>
        <v>1</v>
      </c>
      <c r="M6513" s="266">
        <f>IF(K6513&lt;$C$1,$C$2-$C$1+1,$C$2-K6513+1)</f>
        <v>66</v>
      </c>
      <c r="N6513" s="268">
        <f>M6513/365</f>
        <v>0.18082191780821918</v>
      </c>
      <c r="O6513" s="269">
        <f>'Data and Parameter'!$E$4*'Data and Parameter'!$E$5*('Data and Parameter'!$E$6+'Data and Parameter'!$E$7)*'Data and Parameter'!$E$19*'Data and Parameter'!$E$14*'ER calculations'!N6513</f>
        <v>0.93625052191961144</v>
      </c>
    </row>
    <row r="6514" spans="1:15" ht="15">
      <c r="A6514" s="284">
        <v>6510</v>
      </c>
      <c r="B6514" s="287"/>
      <c r="C6514" s="287"/>
      <c r="D6514" s="284" t="s">
        <v>1054</v>
      </c>
      <c r="E6514" s="287"/>
      <c r="F6514" s="285" t="s">
        <v>6635</v>
      </c>
      <c r="G6514" s="266" t="s">
        <v>121</v>
      </c>
      <c r="H6514" s="266">
        <f>IF(G6514="Traditional Stove",0.1,0.2)</f>
        <v>0.1</v>
      </c>
      <c r="I6514" s="266">
        <f>YEAR(J6514)</f>
        <v>2023</v>
      </c>
      <c r="J6514" s="267">
        <v>44964</v>
      </c>
      <c r="K6514" s="267">
        <f>J6514+1</f>
        <v>44965</v>
      </c>
      <c r="L6514" s="266">
        <f>IF(M6514&lt;=365,1,2)</f>
        <v>1</v>
      </c>
      <c r="M6514" s="266">
        <f>IF(K6514&lt;$C$1,$C$2-$C$1+1,$C$2-K6514+1)</f>
        <v>82</v>
      </c>
      <c r="N6514" s="268">
        <f>M6514/365</f>
        <v>0.22465753424657534</v>
      </c>
      <c r="O6514" s="269">
        <f>'Data and Parameter'!$E$4*'Data and Parameter'!$E$5*('Data and Parameter'!$E$6+'Data and Parameter'!$E$7)*'Data and Parameter'!$E$19*'Data and Parameter'!$E$14*'ER calculations'!N6514</f>
        <v>1.1632203454152747</v>
      </c>
    </row>
    <row r="6515" spans="1:15" ht="15">
      <c r="A6515" s="284">
        <v>6511</v>
      </c>
      <c r="B6515" s="287"/>
      <c r="C6515" s="287"/>
      <c r="D6515" s="284" t="s">
        <v>1054</v>
      </c>
      <c r="E6515" s="287"/>
      <c r="F6515" s="285" t="s">
        <v>6636</v>
      </c>
      <c r="G6515" s="266" t="s">
        <v>121</v>
      </c>
      <c r="H6515" s="266">
        <f>IF(G6515="Traditional Stove",0.1,0.2)</f>
        <v>0.1</v>
      </c>
      <c r="I6515" s="266">
        <f>YEAR(J6515)</f>
        <v>2023</v>
      </c>
      <c r="J6515" s="267">
        <v>44964</v>
      </c>
      <c r="K6515" s="267">
        <f>J6515+1</f>
        <v>44965</v>
      </c>
      <c r="L6515" s="266">
        <f>IF(M6515&lt;=365,1,2)</f>
        <v>1</v>
      </c>
      <c r="M6515" s="266">
        <f>IF(K6515&lt;$C$1,$C$2-$C$1+1,$C$2-K6515+1)</f>
        <v>82</v>
      </c>
      <c r="N6515" s="268">
        <f>M6515/365</f>
        <v>0.22465753424657534</v>
      </c>
      <c r="O6515" s="269">
        <f>'Data and Parameter'!$E$4*'Data and Parameter'!$E$5*('Data and Parameter'!$E$6+'Data and Parameter'!$E$7)*'Data and Parameter'!$E$19*'Data and Parameter'!$E$14*'ER calculations'!N6515</f>
        <v>1.1632203454152747</v>
      </c>
    </row>
    <row r="6516" spans="1:15" ht="15">
      <c r="A6516" s="284">
        <v>6512</v>
      </c>
      <c r="B6516" s="287"/>
      <c r="C6516" s="287"/>
      <c r="D6516" s="284" t="s">
        <v>1054</v>
      </c>
      <c r="E6516" s="287"/>
      <c r="F6516" s="285" t="s">
        <v>6637</v>
      </c>
      <c r="G6516" s="266" t="s">
        <v>121</v>
      </c>
      <c r="H6516" s="266">
        <f>IF(G6516="Traditional Stove",0.1,0.2)</f>
        <v>0.1</v>
      </c>
      <c r="I6516" s="266">
        <f>YEAR(J6516)</f>
        <v>2023</v>
      </c>
      <c r="J6516" s="267">
        <v>44968</v>
      </c>
      <c r="K6516" s="267">
        <f>J6516+1</f>
        <v>44969</v>
      </c>
      <c r="L6516" s="266">
        <f>IF(M6516&lt;=365,1,2)</f>
        <v>1</v>
      </c>
      <c r="M6516" s="266">
        <f>IF(K6516&lt;$C$1,$C$2-$C$1+1,$C$2-K6516+1)</f>
        <v>78</v>
      </c>
      <c r="N6516" s="268">
        <f>M6516/365</f>
        <v>0.21369863013698631</v>
      </c>
      <c r="O6516" s="269">
        <f>'Data and Parameter'!$E$4*'Data and Parameter'!$E$5*('Data and Parameter'!$E$6+'Data and Parameter'!$E$7)*'Data and Parameter'!$E$19*'Data and Parameter'!$E$14*'ER calculations'!N6516</f>
        <v>1.1064778895413589</v>
      </c>
    </row>
    <row r="6517" spans="1:15" ht="15">
      <c r="A6517" s="284">
        <v>6513</v>
      </c>
      <c r="B6517" s="287"/>
      <c r="C6517" s="287"/>
      <c r="D6517" s="284" t="s">
        <v>1054</v>
      </c>
      <c r="E6517" s="287"/>
      <c r="F6517" s="285" t="s">
        <v>6638</v>
      </c>
      <c r="G6517" s="266" t="s">
        <v>121</v>
      </c>
      <c r="H6517" s="266">
        <f>IF(G6517="Traditional Stove",0.1,0.2)</f>
        <v>0.1</v>
      </c>
      <c r="I6517" s="266">
        <f>YEAR(J6517)</f>
        <v>2023</v>
      </c>
      <c r="J6517" s="267">
        <v>44964</v>
      </c>
      <c r="K6517" s="267">
        <f>J6517+1</f>
        <v>44965</v>
      </c>
      <c r="L6517" s="266">
        <f>IF(M6517&lt;=365,1,2)</f>
        <v>1</v>
      </c>
      <c r="M6517" s="266">
        <f>IF(K6517&lt;$C$1,$C$2-$C$1+1,$C$2-K6517+1)</f>
        <v>82</v>
      </c>
      <c r="N6517" s="268">
        <f>M6517/365</f>
        <v>0.22465753424657534</v>
      </c>
      <c r="O6517" s="269">
        <f>'Data and Parameter'!$E$4*'Data and Parameter'!$E$5*('Data and Parameter'!$E$6+'Data and Parameter'!$E$7)*'Data and Parameter'!$E$19*'Data and Parameter'!$E$14*'ER calculations'!N6517</f>
        <v>1.1632203454152747</v>
      </c>
    </row>
    <row r="6518" spans="1:15" ht="15">
      <c r="A6518" s="284">
        <v>6514</v>
      </c>
      <c r="B6518" s="287"/>
      <c r="C6518" s="287"/>
      <c r="D6518" s="284" t="s">
        <v>1054</v>
      </c>
      <c r="E6518" s="287"/>
      <c r="F6518" s="285" t="s">
        <v>6639</v>
      </c>
      <c r="G6518" s="266" t="s">
        <v>121</v>
      </c>
      <c r="H6518" s="266">
        <f>IF(G6518="Traditional Stove",0.1,0.2)</f>
        <v>0.1</v>
      </c>
      <c r="I6518" s="266">
        <f>YEAR(J6518)</f>
        <v>2023</v>
      </c>
      <c r="J6518" s="267">
        <v>44964</v>
      </c>
      <c r="K6518" s="267">
        <f>J6518+1</f>
        <v>44965</v>
      </c>
      <c r="L6518" s="266">
        <f>IF(M6518&lt;=365,1,2)</f>
        <v>1</v>
      </c>
      <c r="M6518" s="266">
        <f>IF(K6518&lt;$C$1,$C$2-$C$1+1,$C$2-K6518+1)</f>
        <v>82</v>
      </c>
      <c r="N6518" s="268">
        <f>M6518/365</f>
        <v>0.22465753424657534</v>
      </c>
      <c r="O6518" s="269">
        <f>'Data and Parameter'!$E$4*'Data and Parameter'!$E$5*('Data and Parameter'!$E$6+'Data and Parameter'!$E$7)*'Data and Parameter'!$E$19*'Data and Parameter'!$E$14*'ER calculations'!N6518</f>
        <v>1.1632203454152747</v>
      </c>
    </row>
    <row r="6519" spans="1:15" ht="15">
      <c r="A6519" s="284">
        <v>6515</v>
      </c>
      <c r="B6519" s="287"/>
      <c r="C6519" s="287"/>
      <c r="D6519" s="284" t="s">
        <v>1054</v>
      </c>
      <c r="E6519" s="287"/>
      <c r="F6519" s="285" t="s">
        <v>6640</v>
      </c>
      <c r="G6519" s="266" t="s">
        <v>121</v>
      </c>
      <c r="H6519" s="266">
        <f>IF(G6519="Traditional Stove",0.1,0.2)</f>
        <v>0.1</v>
      </c>
      <c r="I6519" s="266">
        <f>YEAR(J6519)</f>
        <v>2023</v>
      </c>
      <c r="J6519" s="267">
        <v>44964</v>
      </c>
      <c r="K6519" s="267">
        <f>J6519+1</f>
        <v>44965</v>
      </c>
      <c r="L6519" s="266">
        <f>IF(M6519&lt;=365,1,2)</f>
        <v>1</v>
      </c>
      <c r="M6519" s="266">
        <f>IF(K6519&lt;$C$1,$C$2-$C$1+1,$C$2-K6519+1)</f>
        <v>82</v>
      </c>
      <c r="N6519" s="268">
        <f>M6519/365</f>
        <v>0.22465753424657534</v>
      </c>
      <c r="O6519" s="269">
        <f>'Data and Parameter'!$E$4*'Data and Parameter'!$E$5*('Data and Parameter'!$E$6+'Data and Parameter'!$E$7)*'Data and Parameter'!$E$19*'Data and Parameter'!$E$14*'ER calculations'!N6519</f>
        <v>1.1632203454152747</v>
      </c>
    </row>
    <row r="6520" spans="1:15" ht="15">
      <c r="A6520" s="284">
        <v>6516</v>
      </c>
      <c r="B6520" s="287"/>
      <c r="C6520" s="287"/>
      <c r="D6520" s="284" t="s">
        <v>1054</v>
      </c>
      <c r="E6520" s="287"/>
      <c r="F6520" s="285" t="s">
        <v>6641</v>
      </c>
      <c r="G6520" s="266" t="s">
        <v>121</v>
      </c>
      <c r="H6520" s="266">
        <f>IF(G6520="Traditional Stove",0.1,0.2)</f>
        <v>0.1</v>
      </c>
      <c r="I6520" s="266">
        <f>YEAR(J6520)</f>
        <v>2023</v>
      </c>
      <c r="J6520" s="267">
        <v>44964</v>
      </c>
      <c r="K6520" s="267">
        <f>J6520+1</f>
        <v>44965</v>
      </c>
      <c r="L6520" s="266">
        <f>IF(M6520&lt;=365,1,2)</f>
        <v>1</v>
      </c>
      <c r="M6520" s="266">
        <f>IF(K6520&lt;$C$1,$C$2-$C$1+1,$C$2-K6520+1)</f>
        <v>82</v>
      </c>
      <c r="N6520" s="268">
        <f>M6520/365</f>
        <v>0.22465753424657534</v>
      </c>
      <c r="O6520" s="269">
        <f>'Data and Parameter'!$E$4*'Data and Parameter'!$E$5*('Data and Parameter'!$E$6+'Data and Parameter'!$E$7)*'Data and Parameter'!$E$19*'Data and Parameter'!$E$14*'ER calculations'!N6520</f>
        <v>1.1632203454152747</v>
      </c>
    </row>
    <row r="6521" spans="1:15" ht="15">
      <c r="A6521" s="284">
        <v>6517</v>
      </c>
      <c r="B6521" s="287"/>
      <c r="C6521" s="287"/>
      <c r="D6521" s="284" t="s">
        <v>119</v>
      </c>
      <c r="E6521" s="287"/>
      <c r="F6521" s="285" t="s">
        <v>6642</v>
      </c>
      <c r="G6521" s="266" t="s">
        <v>121</v>
      </c>
      <c r="H6521" s="266">
        <f>IF(G6521="Traditional Stove",0.1,0.2)</f>
        <v>0.1</v>
      </c>
      <c r="I6521" s="266">
        <f>YEAR(J6521)</f>
        <v>2023</v>
      </c>
      <c r="J6521" s="267">
        <v>44980</v>
      </c>
      <c r="K6521" s="267">
        <f>J6521+1</f>
        <v>44981</v>
      </c>
      <c r="L6521" s="266">
        <f>IF(M6521&lt;=365,1,2)</f>
        <v>1</v>
      </c>
      <c r="M6521" s="266">
        <f>IF(K6521&lt;$C$1,$C$2-$C$1+1,$C$2-K6521+1)</f>
        <v>66</v>
      </c>
      <c r="N6521" s="268">
        <f>M6521/365</f>
        <v>0.18082191780821918</v>
      </c>
      <c r="O6521" s="269">
        <f>'Data and Parameter'!$E$4*'Data and Parameter'!$E$5*('Data and Parameter'!$E$6+'Data and Parameter'!$E$7)*'Data and Parameter'!$E$19*'Data and Parameter'!$E$14*'ER calculations'!N6521</f>
        <v>0.93625052191961144</v>
      </c>
    </row>
    <row r="6522" spans="1:15" ht="15">
      <c r="A6522" s="284">
        <v>6518</v>
      </c>
      <c r="B6522" s="287"/>
      <c r="C6522" s="287"/>
      <c r="D6522" s="284" t="s">
        <v>1054</v>
      </c>
      <c r="E6522" s="287"/>
      <c r="F6522" s="285" t="s">
        <v>6643</v>
      </c>
      <c r="G6522" s="266" t="s">
        <v>121</v>
      </c>
      <c r="H6522" s="266">
        <f>IF(G6522="Traditional Stove",0.1,0.2)</f>
        <v>0.1</v>
      </c>
      <c r="I6522" s="266">
        <f>YEAR(J6522)</f>
        <v>2023</v>
      </c>
      <c r="J6522" s="267">
        <v>44964</v>
      </c>
      <c r="K6522" s="267">
        <f>J6522+1</f>
        <v>44965</v>
      </c>
      <c r="L6522" s="266">
        <f>IF(M6522&lt;=365,1,2)</f>
        <v>1</v>
      </c>
      <c r="M6522" s="266">
        <f>IF(K6522&lt;$C$1,$C$2-$C$1+1,$C$2-K6522+1)</f>
        <v>82</v>
      </c>
      <c r="N6522" s="268">
        <f>M6522/365</f>
        <v>0.22465753424657534</v>
      </c>
      <c r="O6522" s="269">
        <f>'Data and Parameter'!$E$4*'Data and Parameter'!$E$5*('Data and Parameter'!$E$6+'Data and Parameter'!$E$7)*'Data and Parameter'!$E$19*'Data and Parameter'!$E$14*'ER calculations'!N6522</f>
        <v>1.1632203454152747</v>
      </c>
    </row>
    <row r="6523" spans="1:15" ht="15">
      <c r="A6523" s="284">
        <v>6519</v>
      </c>
      <c r="B6523" s="287"/>
      <c r="C6523" s="287"/>
      <c r="D6523" s="284" t="s">
        <v>119</v>
      </c>
      <c r="E6523" s="287"/>
      <c r="F6523" s="285" t="s">
        <v>6644</v>
      </c>
      <c r="G6523" s="266" t="s">
        <v>121</v>
      </c>
      <c r="H6523" s="266">
        <f>IF(G6523="Traditional Stove",0.1,0.2)</f>
        <v>0.1</v>
      </c>
      <c r="I6523" s="266">
        <f>YEAR(J6523)</f>
        <v>2023</v>
      </c>
      <c r="J6523" s="267">
        <v>44980</v>
      </c>
      <c r="K6523" s="267">
        <f>J6523+1</f>
        <v>44981</v>
      </c>
      <c r="L6523" s="266">
        <f>IF(M6523&lt;=365,1,2)</f>
        <v>1</v>
      </c>
      <c r="M6523" s="266">
        <f>IF(K6523&lt;$C$1,$C$2-$C$1+1,$C$2-K6523+1)</f>
        <v>66</v>
      </c>
      <c r="N6523" s="268">
        <f>M6523/365</f>
        <v>0.18082191780821918</v>
      </c>
      <c r="O6523" s="269">
        <f>'Data and Parameter'!$E$4*'Data and Parameter'!$E$5*('Data and Parameter'!$E$6+'Data and Parameter'!$E$7)*'Data and Parameter'!$E$19*'Data and Parameter'!$E$14*'ER calculations'!N6523</f>
        <v>0.93625052191961144</v>
      </c>
    </row>
    <row r="6524" spans="1:15" ht="15">
      <c r="A6524" s="284">
        <v>6520</v>
      </c>
      <c r="B6524" s="287"/>
      <c r="C6524" s="287"/>
      <c r="D6524" s="284" t="s">
        <v>1054</v>
      </c>
      <c r="E6524" s="287"/>
      <c r="F6524" s="285" t="s">
        <v>6645</v>
      </c>
      <c r="G6524" s="266" t="s">
        <v>121</v>
      </c>
      <c r="H6524" s="266">
        <f>IF(G6524="Traditional Stove",0.1,0.2)</f>
        <v>0.1</v>
      </c>
      <c r="I6524" s="266">
        <f>YEAR(J6524)</f>
        <v>2023</v>
      </c>
      <c r="J6524" s="267">
        <v>44964</v>
      </c>
      <c r="K6524" s="267">
        <f>J6524+1</f>
        <v>44965</v>
      </c>
      <c r="L6524" s="266">
        <f>IF(M6524&lt;=365,1,2)</f>
        <v>1</v>
      </c>
      <c r="M6524" s="266">
        <f>IF(K6524&lt;$C$1,$C$2-$C$1+1,$C$2-K6524+1)</f>
        <v>82</v>
      </c>
      <c r="N6524" s="268">
        <f>M6524/365</f>
        <v>0.22465753424657534</v>
      </c>
      <c r="O6524" s="269">
        <f>'Data and Parameter'!$E$4*'Data and Parameter'!$E$5*('Data and Parameter'!$E$6+'Data and Parameter'!$E$7)*'Data and Parameter'!$E$19*'Data and Parameter'!$E$14*'ER calculations'!N6524</f>
        <v>1.1632203454152747</v>
      </c>
    </row>
    <row r="6525" spans="1:15" ht="15">
      <c r="A6525" s="284">
        <v>6521</v>
      </c>
      <c r="B6525" s="287"/>
      <c r="C6525" s="287"/>
      <c r="D6525" s="284" t="s">
        <v>1054</v>
      </c>
      <c r="E6525" s="287"/>
      <c r="F6525" s="285" t="s">
        <v>6646</v>
      </c>
      <c r="G6525" s="266" t="s">
        <v>121</v>
      </c>
      <c r="H6525" s="266">
        <f>IF(G6525="Traditional Stove",0.1,0.2)</f>
        <v>0.1</v>
      </c>
      <c r="I6525" s="266">
        <f>YEAR(J6525)</f>
        <v>2023</v>
      </c>
      <c r="J6525" s="267">
        <v>44964</v>
      </c>
      <c r="K6525" s="267">
        <f>J6525+1</f>
        <v>44965</v>
      </c>
      <c r="L6525" s="266">
        <f>IF(M6525&lt;=365,1,2)</f>
        <v>1</v>
      </c>
      <c r="M6525" s="266">
        <f>IF(K6525&lt;$C$1,$C$2-$C$1+1,$C$2-K6525+1)</f>
        <v>82</v>
      </c>
      <c r="N6525" s="268">
        <f>M6525/365</f>
        <v>0.22465753424657534</v>
      </c>
      <c r="O6525" s="269">
        <f>'Data and Parameter'!$E$4*'Data and Parameter'!$E$5*('Data and Parameter'!$E$6+'Data and Parameter'!$E$7)*'Data and Parameter'!$E$19*'Data and Parameter'!$E$14*'ER calculations'!N6525</f>
        <v>1.1632203454152747</v>
      </c>
    </row>
    <row r="6526" spans="1:15" ht="15">
      <c r="A6526" s="284">
        <v>6522</v>
      </c>
      <c r="B6526" s="287"/>
      <c r="C6526" s="287"/>
      <c r="D6526" s="284" t="s">
        <v>1054</v>
      </c>
      <c r="E6526" s="287"/>
      <c r="F6526" s="285" t="s">
        <v>6647</v>
      </c>
      <c r="G6526" s="266" t="s">
        <v>121</v>
      </c>
      <c r="H6526" s="266">
        <f>IF(G6526="Traditional Stove",0.1,0.2)</f>
        <v>0.1</v>
      </c>
      <c r="I6526" s="266">
        <f>YEAR(J6526)</f>
        <v>2023</v>
      </c>
      <c r="J6526" s="267">
        <v>44964</v>
      </c>
      <c r="K6526" s="267">
        <f>J6526+1</f>
        <v>44965</v>
      </c>
      <c r="L6526" s="266">
        <f>IF(M6526&lt;=365,1,2)</f>
        <v>1</v>
      </c>
      <c r="M6526" s="266">
        <f>IF(K6526&lt;$C$1,$C$2-$C$1+1,$C$2-K6526+1)</f>
        <v>82</v>
      </c>
      <c r="N6526" s="268">
        <f>M6526/365</f>
        <v>0.22465753424657534</v>
      </c>
      <c r="O6526" s="269">
        <f>'Data and Parameter'!$E$4*'Data and Parameter'!$E$5*('Data and Parameter'!$E$6+'Data and Parameter'!$E$7)*'Data and Parameter'!$E$19*'Data and Parameter'!$E$14*'ER calculations'!N6526</f>
        <v>1.1632203454152747</v>
      </c>
    </row>
    <row r="6527" spans="1:15" ht="15">
      <c r="A6527" s="284">
        <v>6523</v>
      </c>
      <c r="B6527" s="287"/>
      <c r="C6527" s="287"/>
      <c r="D6527" s="284" t="s">
        <v>1054</v>
      </c>
      <c r="E6527" s="287"/>
      <c r="F6527" s="285" t="s">
        <v>6648</v>
      </c>
      <c r="G6527" s="266" t="s">
        <v>121</v>
      </c>
      <c r="H6527" s="266">
        <f>IF(G6527="Traditional Stove",0.1,0.2)</f>
        <v>0.1</v>
      </c>
      <c r="I6527" s="266">
        <f>YEAR(J6527)</f>
        <v>2023</v>
      </c>
      <c r="J6527" s="267">
        <v>44964</v>
      </c>
      <c r="K6527" s="267">
        <f>J6527+1</f>
        <v>44965</v>
      </c>
      <c r="L6527" s="266">
        <f>IF(M6527&lt;=365,1,2)</f>
        <v>1</v>
      </c>
      <c r="M6527" s="266">
        <f>IF(K6527&lt;$C$1,$C$2-$C$1+1,$C$2-K6527+1)</f>
        <v>82</v>
      </c>
      <c r="N6527" s="268">
        <f>M6527/365</f>
        <v>0.22465753424657534</v>
      </c>
      <c r="O6527" s="269">
        <f>'Data and Parameter'!$E$4*'Data and Parameter'!$E$5*('Data and Parameter'!$E$6+'Data and Parameter'!$E$7)*'Data and Parameter'!$E$19*'Data and Parameter'!$E$14*'ER calculations'!N6527</f>
        <v>1.1632203454152747</v>
      </c>
    </row>
    <row r="6528" spans="1:15" ht="15">
      <c r="A6528" s="284">
        <v>6524</v>
      </c>
      <c r="B6528" s="287"/>
      <c r="C6528" s="287"/>
      <c r="D6528" s="284" t="s">
        <v>1054</v>
      </c>
      <c r="E6528" s="287"/>
      <c r="F6528" s="285" t="s">
        <v>6649</v>
      </c>
      <c r="G6528" s="266" t="s">
        <v>121</v>
      </c>
      <c r="H6528" s="266">
        <f>IF(G6528="Traditional Stove",0.1,0.2)</f>
        <v>0.1</v>
      </c>
      <c r="I6528" s="266">
        <f>YEAR(J6528)</f>
        <v>2023</v>
      </c>
      <c r="J6528" s="267">
        <v>44964</v>
      </c>
      <c r="K6528" s="267">
        <f>J6528+1</f>
        <v>44965</v>
      </c>
      <c r="L6528" s="266">
        <f>IF(M6528&lt;=365,1,2)</f>
        <v>1</v>
      </c>
      <c r="M6528" s="266">
        <f>IF(K6528&lt;$C$1,$C$2-$C$1+1,$C$2-K6528+1)</f>
        <v>82</v>
      </c>
      <c r="N6528" s="268">
        <f>M6528/365</f>
        <v>0.22465753424657534</v>
      </c>
      <c r="O6528" s="269">
        <f>'Data and Parameter'!$E$4*'Data and Parameter'!$E$5*('Data and Parameter'!$E$6+'Data and Parameter'!$E$7)*'Data and Parameter'!$E$19*'Data and Parameter'!$E$14*'ER calculations'!N6528</f>
        <v>1.1632203454152747</v>
      </c>
    </row>
    <row r="6529" spans="1:15" ht="15">
      <c r="A6529" s="284">
        <v>6525</v>
      </c>
      <c r="B6529" s="287"/>
      <c r="C6529" s="287"/>
      <c r="D6529" s="284" t="s">
        <v>1054</v>
      </c>
      <c r="E6529" s="287"/>
      <c r="F6529" s="285" t="s">
        <v>6650</v>
      </c>
      <c r="G6529" s="266" t="s">
        <v>121</v>
      </c>
      <c r="H6529" s="266">
        <f>IF(G6529="Traditional Stove",0.1,0.2)</f>
        <v>0.1</v>
      </c>
      <c r="I6529" s="266">
        <f>YEAR(J6529)</f>
        <v>2023</v>
      </c>
      <c r="J6529" s="267">
        <v>44964</v>
      </c>
      <c r="K6529" s="267">
        <f>J6529+1</f>
        <v>44965</v>
      </c>
      <c r="L6529" s="266">
        <f>IF(M6529&lt;=365,1,2)</f>
        <v>1</v>
      </c>
      <c r="M6529" s="266">
        <f>IF(K6529&lt;$C$1,$C$2-$C$1+1,$C$2-K6529+1)</f>
        <v>82</v>
      </c>
      <c r="N6529" s="268">
        <f>M6529/365</f>
        <v>0.22465753424657534</v>
      </c>
      <c r="O6529" s="269">
        <f>'Data and Parameter'!$E$4*'Data and Parameter'!$E$5*('Data and Parameter'!$E$6+'Data and Parameter'!$E$7)*'Data and Parameter'!$E$19*'Data and Parameter'!$E$14*'ER calculations'!N6529</f>
        <v>1.1632203454152747</v>
      </c>
    </row>
    <row r="6530" spans="1:15" ht="15">
      <c r="A6530" s="284">
        <v>6526</v>
      </c>
      <c r="B6530" s="287"/>
      <c r="C6530" s="287"/>
      <c r="D6530" s="284" t="s">
        <v>1054</v>
      </c>
      <c r="E6530" s="287"/>
      <c r="F6530" s="285" t="s">
        <v>6651</v>
      </c>
      <c r="G6530" s="266" t="s">
        <v>121</v>
      </c>
      <c r="H6530" s="266">
        <f>IF(G6530="Traditional Stove",0.1,0.2)</f>
        <v>0.1</v>
      </c>
      <c r="I6530" s="266">
        <f>YEAR(J6530)</f>
        <v>2023</v>
      </c>
      <c r="J6530" s="267">
        <v>44964</v>
      </c>
      <c r="K6530" s="267">
        <f>J6530+1</f>
        <v>44965</v>
      </c>
      <c r="L6530" s="266">
        <f>IF(M6530&lt;=365,1,2)</f>
        <v>1</v>
      </c>
      <c r="M6530" s="266">
        <f>IF(K6530&lt;$C$1,$C$2-$C$1+1,$C$2-K6530+1)</f>
        <v>82</v>
      </c>
      <c r="N6530" s="268">
        <f>M6530/365</f>
        <v>0.22465753424657534</v>
      </c>
      <c r="O6530" s="269">
        <f>'Data and Parameter'!$E$4*'Data and Parameter'!$E$5*('Data and Parameter'!$E$6+'Data and Parameter'!$E$7)*'Data and Parameter'!$E$19*'Data and Parameter'!$E$14*'ER calculations'!N6530</f>
        <v>1.1632203454152747</v>
      </c>
    </row>
    <row r="6531" spans="1:15" ht="15">
      <c r="A6531" s="284">
        <v>6527</v>
      </c>
      <c r="B6531" s="287"/>
      <c r="C6531" s="287"/>
      <c r="D6531" s="284" t="s">
        <v>1054</v>
      </c>
      <c r="E6531" s="287"/>
      <c r="F6531" s="285" t="s">
        <v>6652</v>
      </c>
      <c r="G6531" s="266" t="s">
        <v>121</v>
      </c>
      <c r="H6531" s="266">
        <f>IF(G6531="Traditional Stove",0.1,0.2)</f>
        <v>0.1</v>
      </c>
      <c r="I6531" s="266">
        <f>YEAR(J6531)</f>
        <v>2023</v>
      </c>
      <c r="J6531" s="267">
        <v>44964</v>
      </c>
      <c r="K6531" s="267">
        <f>J6531+1</f>
        <v>44965</v>
      </c>
      <c r="L6531" s="266">
        <f>IF(M6531&lt;=365,1,2)</f>
        <v>1</v>
      </c>
      <c r="M6531" s="266">
        <f>IF(K6531&lt;$C$1,$C$2-$C$1+1,$C$2-K6531+1)</f>
        <v>82</v>
      </c>
      <c r="N6531" s="268">
        <f>M6531/365</f>
        <v>0.22465753424657534</v>
      </c>
      <c r="O6531" s="269">
        <f>'Data and Parameter'!$E$4*'Data and Parameter'!$E$5*('Data and Parameter'!$E$6+'Data and Parameter'!$E$7)*'Data and Parameter'!$E$19*'Data and Parameter'!$E$14*'ER calculations'!N6531</f>
        <v>1.1632203454152747</v>
      </c>
    </row>
    <row r="6532" spans="1:15" ht="15">
      <c r="A6532" s="284">
        <v>6528</v>
      </c>
      <c r="B6532" s="287"/>
      <c r="C6532" s="287"/>
      <c r="D6532" s="284" t="s">
        <v>1054</v>
      </c>
      <c r="E6532" s="287"/>
      <c r="F6532" s="285" t="s">
        <v>6653</v>
      </c>
      <c r="G6532" s="266" t="s">
        <v>121</v>
      </c>
      <c r="H6532" s="266">
        <f>IF(G6532="Traditional Stove",0.1,0.2)</f>
        <v>0.1</v>
      </c>
      <c r="I6532" s="266">
        <f>YEAR(J6532)</f>
        <v>2023</v>
      </c>
      <c r="J6532" s="267">
        <v>44964</v>
      </c>
      <c r="K6532" s="267">
        <f>J6532+1</f>
        <v>44965</v>
      </c>
      <c r="L6532" s="266">
        <f>IF(M6532&lt;=365,1,2)</f>
        <v>1</v>
      </c>
      <c r="M6532" s="266">
        <f>IF(K6532&lt;$C$1,$C$2-$C$1+1,$C$2-K6532+1)</f>
        <v>82</v>
      </c>
      <c r="N6532" s="268">
        <f>M6532/365</f>
        <v>0.22465753424657534</v>
      </c>
      <c r="O6532" s="269">
        <f>'Data and Parameter'!$E$4*'Data and Parameter'!$E$5*('Data and Parameter'!$E$6+'Data and Parameter'!$E$7)*'Data and Parameter'!$E$19*'Data and Parameter'!$E$14*'ER calculations'!N6532</f>
        <v>1.1632203454152747</v>
      </c>
    </row>
    <row r="6533" spans="1:15" ht="15">
      <c r="A6533" s="284">
        <v>6529</v>
      </c>
      <c r="B6533" s="287"/>
      <c r="C6533" s="287"/>
      <c r="D6533" s="284" t="s">
        <v>1054</v>
      </c>
      <c r="E6533" s="287"/>
      <c r="F6533" s="285" t="s">
        <v>6654</v>
      </c>
      <c r="G6533" s="266" t="s">
        <v>121</v>
      </c>
      <c r="H6533" s="266">
        <f>IF(G6533="Traditional Stove",0.1,0.2)</f>
        <v>0.1</v>
      </c>
      <c r="I6533" s="266">
        <f>YEAR(J6533)</f>
        <v>2023</v>
      </c>
      <c r="J6533" s="267">
        <v>44964</v>
      </c>
      <c r="K6533" s="267">
        <f>J6533+1</f>
        <v>44965</v>
      </c>
      <c r="L6533" s="266">
        <f>IF(M6533&lt;=365,1,2)</f>
        <v>1</v>
      </c>
      <c r="M6533" s="266">
        <f>IF(K6533&lt;$C$1,$C$2-$C$1+1,$C$2-K6533+1)</f>
        <v>82</v>
      </c>
      <c r="N6533" s="268">
        <f>M6533/365</f>
        <v>0.22465753424657534</v>
      </c>
      <c r="O6533" s="269">
        <f>'Data and Parameter'!$E$4*'Data and Parameter'!$E$5*('Data and Parameter'!$E$6+'Data and Parameter'!$E$7)*'Data and Parameter'!$E$19*'Data and Parameter'!$E$14*'ER calculations'!N6533</f>
        <v>1.1632203454152747</v>
      </c>
    </row>
    <row r="6534" spans="1:15" ht="15">
      <c r="A6534" s="284">
        <v>6530</v>
      </c>
      <c r="B6534" s="287"/>
      <c r="C6534" s="287"/>
      <c r="D6534" s="284" t="s">
        <v>1054</v>
      </c>
      <c r="E6534" s="287"/>
      <c r="F6534" s="285" t="s">
        <v>6655</v>
      </c>
      <c r="G6534" s="266" t="s">
        <v>121</v>
      </c>
      <c r="H6534" s="266">
        <f>IF(G6534="Traditional Stove",0.1,0.2)</f>
        <v>0.1</v>
      </c>
      <c r="I6534" s="266">
        <f>YEAR(J6534)</f>
        <v>2023</v>
      </c>
      <c r="J6534" s="267">
        <v>44964</v>
      </c>
      <c r="K6534" s="267">
        <f>J6534+1</f>
        <v>44965</v>
      </c>
      <c r="L6534" s="266">
        <f>IF(M6534&lt;=365,1,2)</f>
        <v>1</v>
      </c>
      <c r="M6534" s="266">
        <f>IF(K6534&lt;$C$1,$C$2-$C$1+1,$C$2-K6534+1)</f>
        <v>82</v>
      </c>
      <c r="N6534" s="268">
        <f>M6534/365</f>
        <v>0.22465753424657534</v>
      </c>
      <c r="O6534" s="269">
        <f>'Data and Parameter'!$E$4*'Data and Parameter'!$E$5*('Data and Parameter'!$E$6+'Data and Parameter'!$E$7)*'Data and Parameter'!$E$19*'Data and Parameter'!$E$14*'ER calculations'!N6534</f>
        <v>1.1632203454152747</v>
      </c>
    </row>
    <row r="6535" spans="1:15" ht="15">
      <c r="A6535" s="284">
        <v>6531</v>
      </c>
      <c r="B6535" s="287"/>
      <c r="C6535" s="287"/>
      <c r="D6535" s="284" t="s">
        <v>1054</v>
      </c>
      <c r="E6535" s="287"/>
      <c r="F6535" s="285" t="s">
        <v>6656</v>
      </c>
      <c r="G6535" s="266" t="s">
        <v>121</v>
      </c>
      <c r="H6535" s="266">
        <f>IF(G6535="Traditional Stove",0.1,0.2)</f>
        <v>0.1</v>
      </c>
      <c r="I6535" s="266">
        <f>YEAR(J6535)</f>
        <v>2023</v>
      </c>
      <c r="J6535" s="267">
        <v>44964</v>
      </c>
      <c r="K6535" s="267">
        <f>J6535+1</f>
        <v>44965</v>
      </c>
      <c r="L6535" s="266">
        <f>IF(M6535&lt;=365,1,2)</f>
        <v>1</v>
      </c>
      <c r="M6535" s="266">
        <f>IF(K6535&lt;$C$1,$C$2-$C$1+1,$C$2-K6535+1)</f>
        <v>82</v>
      </c>
      <c r="N6535" s="268">
        <f>M6535/365</f>
        <v>0.22465753424657534</v>
      </c>
      <c r="O6535" s="269">
        <f>'Data and Parameter'!$E$4*'Data and Parameter'!$E$5*('Data and Parameter'!$E$6+'Data and Parameter'!$E$7)*'Data and Parameter'!$E$19*'Data and Parameter'!$E$14*'ER calculations'!N6535</f>
        <v>1.1632203454152747</v>
      </c>
    </row>
    <row r="6536" spans="1:15" ht="15">
      <c r="A6536" s="284">
        <v>6532</v>
      </c>
      <c r="B6536" s="287"/>
      <c r="C6536" s="287"/>
      <c r="D6536" s="284" t="s">
        <v>1054</v>
      </c>
      <c r="E6536" s="287"/>
      <c r="F6536" s="285" t="s">
        <v>6657</v>
      </c>
      <c r="G6536" s="266" t="s">
        <v>121</v>
      </c>
      <c r="H6536" s="266">
        <f>IF(G6536="Traditional Stove",0.1,0.2)</f>
        <v>0.1</v>
      </c>
      <c r="I6536" s="266">
        <f>YEAR(J6536)</f>
        <v>2023</v>
      </c>
      <c r="J6536" s="267">
        <v>44964</v>
      </c>
      <c r="K6536" s="267">
        <f>J6536+1</f>
        <v>44965</v>
      </c>
      <c r="L6536" s="266">
        <f>IF(M6536&lt;=365,1,2)</f>
        <v>1</v>
      </c>
      <c r="M6536" s="266">
        <f>IF(K6536&lt;$C$1,$C$2-$C$1+1,$C$2-K6536+1)</f>
        <v>82</v>
      </c>
      <c r="N6536" s="268">
        <f>M6536/365</f>
        <v>0.22465753424657534</v>
      </c>
      <c r="O6536" s="269">
        <f>'Data and Parameter'!$E$4*'Data and Parameter'!$E$5*('Data and Parameter'!$E$6+'Data and Parameter'!$E$7)*'Data and Parameter'!$E$19*'Data and Parameter'!$E$14*'ER calculations'!N6536</f>
        <v>1.1632203454152747</v>
      </c>
    </row>
    <row r="6537" spans="1:15" ht="15">
      <c r="A6537" s="284">
        <v>6533</v>
      </c>
      <c r="B6537" s="287"/>
      <c r="C6537" s="287"/>
      <c r="D6537" s="284" t="s">
        <v>1054</v>
      </c>
      <c r="E6537" s="287"/>
      <c r="F6537" s="285" t="s">
        <v>6658</v>
      </c>
      <c r="G6537" s="266" t="s">
        <v>121</v>
      </c>
      <c r="H6537" s="266">
        <f>IF(G6537="Traditional Stove",0.1,0.2)</f>
        <v>0.1</v>
      </c>
      <c r="I6537" s="266">
        <f>YEAR(J6537)</f>
        <v>2023</v>
      </c>
      <c r="J6537" s="267">
        <v>44964</v>
      </c>
      <c r="K6537" s="267">
        <f>J6537+1</f>
        <v>44965</v>
      </c>
      <c r="L6537" s="266">
        <f>IF(M6537&lt;=365,1,2)</f>
        <v>1</v>
      </c>
      <c r="M6537" s="266">
        <f>IF(K6537&lt;$C$1,$C$2-$C$1+1,$C$2-K6537+1)</f>
        <v>82</v>
      </c>
      <c r="N6537" s="268">
        <f>M6537/365</f>
        <v>0.22465753424657534</v>
      </c>
      <c r="O6537" s="269">
        <f>'Data and Parameter'!$E$4*'Data and Parameter'!$E$5*('Data and Parameter'!$E$6+'Data and Parameter'!$E$7)*'Data and Parameter'!$E$19*'Data and Parameter'!$E$14*'ER calculations'!N6537</f>
        <v>1.1632203454152747</v>
      </c>
    </row>
    <row r="6538" spans="1:15" ht="15">
      <c r="A6538" s="284">
        <v>6534</v>
      </c>
      <c r="B6538" s="287"/>
      <c r="C6538" s="287"/>
      <c r="D6538" s="284" t="s">
        <v>1054</v>
      </c>
      <c r="E6538" s="287"/>
      <c r="F6538" s="285" t="s">
        <v>6659</v>
      </c>
      <c r="G6538" s="266" t="s">
        <v>121</v>
      </c>
      <c r="H6538" s="266">
        <f>IF(G6538="Traditional Stove",0.1,0.2)</f>
        <v>0.1</v>
      </c>
      <c r="I6538" s="266">
        <f>YEAR(J6538)</f>
        <v>2023</v>
      </c>
      <c r="J6538" s="267">
        <v>44964</v>
      </c>
      <c r="K6538" s="267">
        <f>J6538+1</f>
        <v>44965</v>
      </c>
      <c r="L6538" s="266">
        <f>IF(M6538&lt;=365,1,2)</f>
        <v>1</v>
      </c>
      <c r="M6538" s="266">
        <f>IF(K6538&lt;$C$1,$C$2-$C$1+1,$C$2-K6538+1)</f>
        <v>82</v>
      </c>
      <c r="N6538" s="268">
        <f>M6538/365</f>
        <v>0.22465753424657534</v>
      </c>
      <c r="O6538" s="269">
        <f>'Data and Parameter'!$E$4*'Data and Parameter'!$E$5*('Data and Parameter'!$E$6+'Data and Parameter'!$E$7)*'Data and Parameter'!$E$19*'Data and Parameter'!$E$14*'ER calculations'!N6538</f>
        <v>1.1632203454152747</v>
      </c>
    </row>
    <row r="6539" spans="1:15" ht="15">
      <c r="A6539" s="284">
        <v>6535</v>
      </c>
      <c r="B6539" s="287"/>
      <c r="C6539" s="287"/>
      <c r="D6539" s="284" t="s">
        <v>1376</v>
      </c>
      <c r="E6539" s="287"/>
      <c r="F6539" s="285" t="s">
        <v>6660</v>
      </c>
      <c r="G6539" s="266" t="s">
        <v>121</v>
      </c>
      <c r="H6539" s="266">
        <f>IF(G6539="Traditional Stove",0.1,0.2)</f>
        <v>0.1</v>
      </c>
      <c r="I6539" s="266">
        <f>YEAR(J6539)</f>
        <v>2023</v>
      </c>
      <c r="J6539" s="267">
        <v>44998</v>
      </c>
      <c r="K6539" s="267">
        <f>J6539+1</f>
        <v>44999</v>
      </c>
      <c r="L6539" s="266">
        <f>IF(M6539&lt;=365,1,2)</f>
        <v>1</v>
      </c>
      <c r="M6539" s="266">
        <f>IF(K6539&lt;$C$1,$C$2-$C$1+1,$C$2-K6539+1)</f>
        <v>48</v>
      </c>
      <c r="N6539" s="268">
        <f>M6539/365</f>
        <v>0.13150684931506848</v>
      </c>
      <c r="O6539" s="269">
        <f>'Data and Parameter'!$E$4*'Data and Parameter'!$E$5*('Data and Parameter'!$E$6+'Data and Parameter'!$E$7)*'Data and Parameter'!$E$19*'Data and Parameter'!$E$14*'ER calculations'!N6539</f>
        <v>0.68090947048699002</v>
      </c>
    </row>
    <row r="6540" spans="1:15" ht="15">
      <c r="A6540" s="284">
        <v>6536</v>
      </c>
      <c r="B6540" s="287"/>
      <c r="C6540" s="287"/>
      <c r="D6540" s="284" t="s">
        <v>1376</v>
      </c>
      <c r="E6540" s="287"/>
      <c r="F6540" s="285" t="s">
        <v>6661</v>
      </c>
      <c r="G6540" s="266" t="s">
        <v>121</v>
      </c>
      <c r="H6540" s="266">
        <f>IF(G6540="Traditional Stove",0.1,0.2)</f>
        <v>0.1</v>
      </c>
      <c r="I6540" s="266">
        <f>YEAR(J6540)</f>
        <v>2023</v>
      </c>
      <c r="J6540" s="267">
        <v>44998</v>
      </c>
      <c r="K6540" s="267">
        <f>J6540+1</f>
        <v>44999</v>
      </c>
      <c r="L6540" s="266">
        <f>IF(M6540&lt;=365,1,2)</f>
        <v>1</v>
      </c>
      <c r="M6540" s="266">
        <f>IF(K6540&lt;$C$1,$C$2-$C$1+1,$C$2-K6540+1)</f>
        <v>48</v>
      </c>
      <c r="N6540" s="268">
        <f>M6540/365</f>
        <v>0.13150684931506848</v>
      </c>
      <c r="O6540" s="269">
        <f>'Data and Parameter'!$E$4*'Data and Parameter'!$E$5*('Data and Parameter'!$E$6+'Data and Parameter'!$E$7)*'Data and Parameter'!$E$19*'Data and Parameter'!$E$14*'ER calculations'!N6540</f>
        <v>0.68090947048699002</v>
      </c>
    </row>
    <row r="6541" spans="1:15" ht="15">
      <c r="A6541" s="284">
        <v>6537</v>
      </c>
      <c r="B6541" s="287"/>
      <c r="C6541" s="287"/>
      <c r="D6541" s="284" t="s">
        <v>1376</v>
      </c>
      <c r="E6541" s="287"/>
      <c r="F6541" s="285" t="s">
        <v>6662</v>
      </c>
      <c r="G6541" s="266" t="s">
        <v>121</v>
      </c>
      <c r="H6541" s="266">
        <f>IF(G6541="Traditional Stove",0.1,0.2)</f>
        <v>0.1</v>
      </c>
      <c r="I6541" s="266">
        <f>YEAR(J6541)</f>
        <v>2023</v>
      </c>
      <c r="J6541" s="267">
        <v>44998</v>
      </c>
      <c r="K6541" s="267">
        <f>J6541+1</f>
        <v>44999</v>
      </c>
      <c r="L6541" s="266">
        <f>IF(M6541&lt;=365,1,2)</f>
        <v>1</v>
      </c>
      <c r="M6541" s="266">
        <f>IF(K6541&lt;$C$1,$C$2-$C$1+1,$C$2-K6541+1)</f>
        <v>48</v>
      </c>
      <c r="N6541" s="268">
        <f>M6541/365</f>
        <v>0.13150684931506848</v>
      </c>
      <c r="O6541" s="269">
        <f>'Data and Parameter'!$E$4*'Data and Parameter'!$E$5*('Data and Parameter'!$E$6+'Data and Parameter'!$E$7)*'Data and Parameter'!$E$19*'Data and Parameter'!$E$14*'ER calculations'!N6541</f>
        <v>0.68090947048699002</v>
      </c>
    </row>
    <row r="6542" spans="1:15" ht="15">
      <c r="A6542" s="284">
        <v>6538</v>
      </c>
      <c r="B6542" s="287"/>
      <c r="C6542" s="287"/>
      <c r="D6542" s="284" t="s">
        <v>1054</v>
      </c>
      <c r="E6542" s="287"/>
      <c r="F6542" s="285" t="s">
        <v>6663</v>
      </c>
      <c r="G6542" s="266" t="s">
        <v>121</v>
      </c>
      <c r="H6542" s="266">
        <f>IF(G6542="Traditional Stove",0.1,0.2)</f>
        <v>0.1</v>
      </c>
      <c r="I6542" s="266">
        <f>YEAR(J6542)</f>
        <v>2023</v>
      </c>
      <c r="J6542" s="267">
        <v>44964</v>
      </c>
      <c r="K6542" s="267">
        <f>J6542+1</f>
        <v>44965</v>
      </c>
      <c r="L6542" s="266">
        <f>IF(M6542&lt;=365,1,2)</f>
        <v>1</v>
      </c>
      <c r="M6542" s="266">
        <f>IF(K6542&lt;$C$1,$C$2-$C$1+1,$C$2-K6542+1)</f>
        <v>82</v>
      </c>
      <c r="N6542" s="268">
        <f>M6542/365</f>
        <v>0.22465753424657534</v>
      </c>
      <c r="O6542" s="269">
        <f>'Data and Parameter'!$E$4*'Data and Parameter'!$E$5*('Data and Parameter'!$E$6+'Data and Parameter'!$E$7)*'Data and Parameter'!$E$19*'Data and Parameter'!$E$14*'ER calculations'!N6542</f>
        <v>1.1632203454152747</v>
      </c>
    </row>
    <row r="6543" spans="1:15" ht="15">
      <c r="A6543" s="284">
        <v>6539</v>
      </c>
      <c r="B6543" s="287"/>
      <c r="C6543" s="287"/>
      <c r="D6543" s="284" t="s">
        <v>1376</v>
      </c>
      <c r="E6543" s="287"/>
      <c r="F6543" s="285" t="s">
        <v>6664</v>
      </c>
      <c r="G6543" s="266" t="s">
        <v>121</v>
      </c>
      <c r="H6543" s="266">
        <f>IF(G6543="Traditional Stove",0.1,0.2)</f>
        <v>0.1</v>
      </c>
      <c r="I6543" s="266">
        <f>YEAR(J6543)</f>
        <v>2023</v>
      </c>
      <c r="J6543" s="267">
        <v>44998</v>
      </c>
      <c r="K6543" s="267">
        <f>J6543+1</f>
        <v>44999</v>
      </c>
      <c r="L6543" s="266">
        <f>IF(M6543&lt;=365,1,2)</f>
        <v>1</v>
      </c>
      <c r="M6543" s="266">
        <f>IF(K6543&lt;$C$1,$C$2-$C$1+1,$C$2-K6543+1)</f>
        <v>48</v>
      </c>
      <c r="N6543" s="268">
        <f>M6543/365</f>
        <v>0.13150684931506848</v>
      </c>
      <c r="O6543" s="269">
        <f>'Data and Parameter'!$E$4*'Data and Parameter'!$E$5*('Data and Parameter'!$E$6+'Data and Parameter'!$E$7)*'Data and Parameter'!$E$19*'Data and Parameter'!$E$14*'ER calculations'!N6543</f>
        <v>0.68090947048699002</v>
      </c>
    </row>
    <row r="6544" spans="1:15" ht="15">
      <c r="A6544" s="284">
        <v>6540</v>
      </c>
      <c r="B6544" s="287"/>
      <c r="C6544" s="287"/>
      <c r="D6544" s="284" t="s">
        <v>3178</v>
      </c>
      <c r="E6544" s="287"/>
      <c r="F6544" s="285" t="s">
        <v>6665</v>
      </c>
      <c r="G6544" s="266" t="s">
        <v>121</v>
      </c>
      <c r="H6544" s="266">
        <f>IF(G6544="Traditional Stove",0.1,0.2)</f>
        <v>0.1</v>
      </c>
      <c r="I6544" s="266">
        <f>YEAR(J6544)</f>
        <v>2023</v>
      </c>
      <c r="J6544" s="267">
        <v>45028</v>
      </c>
      <c r="K6544" s="267">
        <f>J6544+1</f>
        <v>45029</v>
      </c>
      <c r="L6544" s="266">
        <f>IF(M6544&lt;=365,1,2)</f>
        <v>1</v>
      </c>
      <c r="M6544" s="266">
        <f>IF(K6544&lt;$C$1,$C$2-$C$1+1,$C$2-K6544+1)</f>
        <v>18</v>
      </c>
      <c r="N6544" s="268">
        <f>M6544/365</f>
        <v>4.9315068493150684E-2</v>
      </c>
      <c r="O6544" s="269">
        <f>'Data and Parameter'!$E$4*'Data and Parameter'!$E$5*('Data and Parameter'!$E$6+'Data and Parameter'!$E$7)*'Data and Parameter'!$E$19*'Data and Parameter'!$E$14*'ER calculations'!N6544</f>
        <v>0.25534105143262131</v>
      </c>
    </row>
    <row r="6545" spans="1:15" ht="15">
      <c r="A6545" s="284">
        <v>6541</v>
      </c>
      <c r="B6545" s="287"/>
      <c r="C6545" s="287"/>
      <c r="D6545" s="284" t="s">
        <v>1054</v>
      </c>
      <c r="E6545" s="287"/>
      <c r="F6545" s="285" t="s">
        <v>6666</v>
      </c>
      <c r="G6545" s="266" t="s">
        <v>121</v>
      </c>
      <c r="H6545" s="266">
        <f>IF(G6545="Traditional Stove",0.1,0.2)</f>
        <v>0.1</v>
      </c>
      <c r="I6545" s="266">
        <f>YEAR(J6545)</f>
        <v>2023</v>
      </c>
      <c r="J6545" s="267">
        <v>44964</v>
      </c>
      <c r="K6545" s="267">
        <f>J6545+1</f>
        <v>44965</v>
      </c>
      <c r="L6545" s="266">
        <f>IF(M6545&lt;=365,1,2)</f>
        <v>1</v>
      </c>
      <c r="M6545" s="266">
        <f>IF(K6545&lt;$C$1,$C$2-$C$1+1,$C$2-K6545+1)</f>
        <v>82</v>
      </c>
      <c r="N6545" s="268">
        <f>M6545/365</f>
        <v>0.22465753424657534</v>
      </c>
      <c r="O6545" s="269">
        <f>'Data and Parameter'!$E$4*'Data and Parameter'!$E$5*('Data and Parameter'!$E$6+'Data and Parameter'!$E$7)*'Data and Parameter'!$E$19*'Data and Parameter'!$E$14*'ER calculations'!N6545</f>
        <v>1.1632203454152747</v>
      </c>
    </row>
    <row r="6546" spans="1:15" ht="15">
      <c r="A6546" s="284">
        <v>6542</v>
      </c>
      <c r="B6546" s="287"/>
      <c r="C6546" s="287"/>
      <c r="D6546" s="284" t="s">
        <v>1054</v>
      </c>
      <c r="E6546" s="287"/>
      <c r="F6546" s="285" t="s">
        <v>6667</v>
      </c>
      <c r="G6546" s="266" t="s">
        <v>121</v>
      </c>
      <c r="H6546" s="266">
        <f>IF(G6546="Traditional Stove",0.1,0.2)</f>
        <v>0.1</v>
      </c>
      <c r="I6546" s="266">
        <f>YEAR(J6546)</f>
        <v>2023</v>
      </c>
      <c r="J6546" s="267">
        <v>44964</v>
      </c>
      <c r="K6546" s="267">
        <f>J6546+1</f>
        <v>44965</v>
      </c>
      <c r="L6546" s="266">
        <f>IF(M6546&lt;=365,1,2)</f>
        <v>1</v>
      </c>
      <c r="M6546" s="266">
        <f>IF(K6546&lt;$C$1,$C$2-$C$1+1,$C$2-K6546+1)</f>
        <v>82</v>
      </c>
      <c r="N6546" s="268">
        <f>M6546/365</f>
        <v>0.22465753424657534</v>
      </c>
      <c r="O6546" s="269">
        <f>'Data and Parameter'!$E$4*'Data and Parameter'!$E$5*('Data and Parameter'!$E$6+'Data and Parameter'!$E$7)*'Data and Parameter'!$E$19*'Data and Parameter'!$E$14*'ER calculations'!N6546</f>
        <v>1.1632203454152747</v>
      </c>
    </row>
    <row r="6547" spans="1:15" ht="15">
      <c r="A6547" s="284">
        <v>6543</v>
      </c>
      <c r="B6547" s="287"/>
      <c r="C6547" s="287"/>
      <c r="D6547" s="284" t="s">
        <v>3178</v>
      </c>
      <c r="E6547" s="287"/>
      <c r="F6547" s="285" t="s">
        <v>6668</v>
      </c>
      <c r="G6547" s="266" t="s">
        <v>121</v>
      </c>
      <c r="H6547" s="266">
        <f>IF(G6547="Traditional Stove",0.1,0.2)</f>
        <v>0.1</v>
      </c>
      <c r="I6547" s="266">
        <f>YEAR(J6547)</f>
        <v>2023</v>
      </c>
      <c r="J6547" s="267">
        <v>45028</v>
      </c>
      <c r="K6547" s="267">
        <f>J6547+1</f>
        <v>45029</v>
      </c>
      <c r="L6547" s="266">
        <f>IF(M6547&lt;=365,1,2)</f>
        <v>1</v>
      </c>
      <c r="M6547" s="266">
        <f>IF(K6547&lt;$C$1,$C$2-$C$1+1,$C$2-K6547+1)</f>
        <v>18</v>
      </c>
      <c r="N6547" s="268">
        <f>M6547/365</f>
        <v>4.9315068493150684E-2</v>
      </c>
      <c r="O6547" s="269">
        <f>'Data and Parameter'!$E$4*'Data and Parameter'!$E$5*('Data and Parameter'!$E$6+'Data and Parameter'!$E$7)*'Data and Parameter'!$E$19*'Data and Parameter'!$E$14*'ER calculations'!N6547</f>
        <v>0.25534105143262131</v>
      </c>
    </row>
    <row r="6548" spans="1:15" ht="15">
      <c r="A6548" s="284">
        <v>6544</v>
      </c>
      <c r="B6548" s="287"/>
      <c r="C6548" s="287"/>
      <c r="D6548" s="284" t="s">
        <v>1376</v>
      </c>
      <c r="E6548" s="287"/>
      <c r="F6548" s="285" t="s">
        <v>6669</v>
      </c>
      <c r="G6548" s="266" t="s">
        <v>121</v>
      </c>
      <c r="H6548" s="266">
        <f>IF(G6548="Traditional Stove",0.1,0.2)</f>
        <v>0.1</v>
      </c>
      <c r="I6548" s="266">
        <f>YEAR(J6548)</f>
        <v>2023</v>
      </c>
      <c r="J6548" s="267">
        <v>44999</v>
      </c>
      <c r="K6548" s="267">
        <f>J6548+1</f>
        <v>45000</v>
      </c>
      <c r="L6548" s="266">
        <f>IF(M6548&lt;=365,1,2)</f>
        <v>1</v>
      </c>
      <c r="M6548" s="266">
        <f>IF(K6548&lt;$C$1,$C$2-$C$1+1,$C$2-K6548+1)</f>
        <v>47</v>
      </c>
      <c r="N6548" s="268">
        <f>M6548/365</f>
        <v>0.12876712328767123</v>
      </c>
      <c r="O6548" s="269">
        <f>'Data and Parameter'!$E$4*'Data and Parameter'!$E$5*('Data and Parameter'!$E$6+'Data and Parameter'!$E$7)*'Data and Parameter'!$E$19*'Data and Parameter'!$E$14*'ER calculations'!N6548</f>
        <v>0.66672385651851118</v>
      </c>
    </row>
    <row r="6549" spans="1:15" ht="15">
      <c r="A6549" s="284">
        <v>6545</v>
      </c>
      <c r="B6549" s="287"/>
      <c r="C6549" s="287"/>
      <c r="D6549" s="284" t="s">
        <v>1376</v>
      </c>
      <c r="E6549" s="287"/>
      <c r="F6549" s="285" t="s">
        <v>6670</v>
      </c>
      <c r="G6549" s="266" t="s">
        <v>121</v>
      </c>
      <c r="H6549" s="266">
        <f>IF(G6549="Traditional Stove",0.1,0.2)</f>
        <v>0.1</v>
      </c>
      <c r="I6549" s="266">
        <f>YEAR(J6549)</f>
        <v>2023</v>
      </c>
      <c r="J6549" s="267">
        <v>44998</v>
      </c>
      <c r="K6549" s="267">
        <f>J6549+1</f>
        <v>44999</v>
      </c>
      <c r="L6549" s="266">
        <f>IF(M6549&lt;=365,1,2)</f>
        <v>1</v>
      </c>
      <c r="M6549" s="266">
        <f>IF(K6549&lt;$C$1,$C$2-$C$1+1,$C$2-K6549+1)</f>
        <v>48</v>
      </c>
      <c r="N6549" s="268">
        <f>M6549/365</f>
        <v>0.13150684931506848</v>
      </c>
      <c r="O6549" s="269">
        <f>'Data and Parameter'!$E$4*'Data and Parameter'!$E$5*('Data and Parameter'!$E$6+'Data and Parameter'!$E$7)*'Data and Parameter'!$E$19*'Data and Parameter'!$E$14*'ER calculations'!N6549</f>
        <v>0.68090947048699002</v>
      </c>
    </row>
    <row r="6550" spans="1:15" ht="15">
      <c r="A6550" s="284">
        <v>6546</v>
      </c>
      <c r="B6550" s="287"/>
      <c r="C6550" s="287"/>
      <c r="D6550" s="284" t="s">
        <v>1376</v>
      </c>
      <c r="E6550" s="287"/>
      <c r="F6550" s="285" t="s">
        <v>6671</v>
      </c>
      <c r="G6550" s="266" t="s">
        <v>121</v>
      </c>
      <c r="H6550" s="266">
        <f>IF(G6550="Traditional Stove",0.1,0.2)</f>
        <v>0.1</v>
      </c>
      <c r="I6550" s="266">
        <f>YEAR(J6550)</f>
        <v>2023</v>
      </c>
      <c r="J6550" s="267">
        <v>44998</v>
      </c>
      <c r="K6550" s="267">
        <f>J6550+1</f>
        <v>44999</v>
      </c>
      <c r="L6550" s="266">
        <f>IF(M6550&lt;=365,1,2)</f>
        <v>1</v>
      </c>
      <c r="M6550" s="266">
        <f>IF(K6550&lt;$C$1,$C$2-$C$1+1,$C$2-K6550+1)</f>
        <v>48</v>
      </c>
      <c r="N6550" s="268">
        <f>M6550/365</f>
        <v>0.13150684931506848</v>
      </c>
      <c r="O6550" s="269">
        <f>'Data and Parameter'!$E$4*'Data and Parameter'!$E$5*('Data and Parameter'!$E$6+'Data and Parameter'!$E$7)*'Data and Parameter'!$E$19*'Data and Parameter'!$E$14*'ER calculations'!N6550</f>
        <v>0.68090947048699002</v>
      </c>
    </row>
    <row r="6551" spans="1:15" ht="15">
      <c r="A6551" s="284">
        <v>6547</v>
      </c>
      <c r="B6551" s="287"/>
      <c r="C6551" s="287"/>
      <c r="D6551" s="284" t="s">
        <v>1376</v>
      </c>
      <c r="E6551" s="287"/>
      <c r="F6551" s="285" t="s">
        <v>6672</v>
      </c>
      <c r="G6551" s="266" t="s">
        <v>121</v>
      </c>
      <c r="H6551" s="266">
        <f>IF(G6551="Traditional Stove",0.1,0.2)</f>
        <v>0.1</v>
      </c>
      <c r="I6551" s="266">
        <f>YEAR(J6551)</f>
        <v>2023</v>
      </c>
      <c r="J6551" s="267">
        <v>44998</v>
      </c>
      <c r="K6551" s="267">
        <f>J6551+1</f>
        <v>44999</v>
      </c>
      <c r="L6551" s="266">
        <f>IF(M6551&lt;=365,1,2)</f>
        <v>1</v>
      </c>
      <c r="M6551" s="266">
        <f>IF(K6551&lt;$C$1,$C$2-$C$1+1,$C$2-K6551+1)</f>
        <v>48</v>
      </c>
      <c r="N6551" s="268">
        <f>M6551/365</f>
        <v>0.13150684931506848</v>
      </c>
      <c r="O6551" s="269">
        <f>'Data and Parameter'!$E$4*'Data and Parameter'!$E$5*('Data and Parameter'!$E$6+'Data and Parameter'!$E$7)*'Data and Parameter'!$E$19*'Data and Parameter'!$E$14*'ER calculations'!N6551</f>
        <v>0.68090947048699002</v>
      </c>
    </row>
    <row r="6552" spans="1:15" ht="15">
      <c r="A6552" s="284">
        <v>6548</v>
      </c>
      <c r="B6552" s="287"/>
      <c r="C6552" s="287"/>
      <c r="D6552" s="284" t="s">
        <v>3178</v>
      </c>
      <c r="E6552" s="287"/>
      <c r="F6552" s="285" t="s">
        <v>6673</v>
      </c>
      <c r="G6552" s="266" t="s">
        <v>121</v>
      </c>
      <c r="H6552" s="266">
        <f>IF(G6552="Traditional Stove",0.1,0.2)</f>
        <v>0.1</v>
      </c>
      <c r="I6552" s="266">
        <f>YEAR(J6552)</f>
        <v>2023</v>
      </c>
      <c r="J6552" s="267">
        <v>45029</v>
      </c>
      <c r="K6552" s="267">
        <f>J6552+1</f>
        <v>45030</v>
      </c>
      <c r="L6552" s="266">
        <f>IF(M6552&lt;=365,1,2)</f>
        <v>1</v>
      </c>
      <c r="M6552" s="266">
        <f>IF(K6552&lt;$C$1,$C$2-$C$1+1,$C$2-K6552+1)</f>
        <v>17</v>
      </c>
      <c r="N6552" s="268">
        <f>M6552/365</f>
        <v>4.6575342465753428E-2</v>
      </c>
      <c r="O6552" s="269">
        <f>'Data and Parameter'!$E$4*'Data and Parameter'!$E$5*('Data and Parameter'!$E$6+'Data and Parameter'!$E$7)*'Data and Parameter'!$E$19*'Data and Parameter'!$E$14*'ER calculations'!N6552</f>
        <v>0.24115543746414234</v>
      </c>
    </row>
    <row r="6553" spans="1:15" ht="15">
      <c r="A6553" s="284">
        <v>6549</v>
      </c>
      <c r="B6553" s="287"/>
      <c r="C6553" s="287"/>
      <c r="D6553" s="284" t="s">
        <v>1054</v>
      </c>
      <c r="E6553" s="287"/>
      <c r="F6553" s="285" t="s">
        <v>6674</v>
      </c>
      <c r="G6553" s="266" t="s">
        <v>121</v>
      </c>
      <c r="H6553" s="266">
        <f>IF(G6553="Traditional Stove",0.1,0.2)</f>
        <v>0.1</v>
      </c>
      <c r="I6553" s="266">
        <f>YEAR(J6553)</f>
        <v>2023</v>
      </c>
      <c r="J6553" s="267">
        <v>44964</v>
      </c>
      <c r="K6553" s="267">
        <f>J6553+1</f>
        <v>44965</v>
      </c>
      <c r="L6553" s="266">
        <f>IF(M6553&lt;=365,1,2)</f>
        <v>1</v>
      </c>
      <c r="M6553" s="266">
        <f>IF(K6553&lt;$C$1,$C$2-$C$1+1,$C$2-K6553+1)</f>
        <v>82</v>
      </c>
      <c r="N6553" s="268">
        <f>M6553/365</f>
        <v>0.22465753424657534</v>
      </c>
      <c r="O6553" s="269">
        <f>'Data and Parameter'!$E$4*'Data and Parameter'!$E$5*('Data and Parameter'!$E$6+'Data and Parameter'!$E$7)*'Data and Parameter'!$E$19*'Data and Parameter'!$E$14*'ER calculations'!N6553</f>
        <v>1.1632203454152747</v>
      </c>
    </row>
    <row r="6554" spans="1:15" ht="15">
      <c r="A6554" s="284">
        <v>6550</v>
      </c>
      <c r="B6554" s="287"/>
      <c r="C6554" s="287"/>
      <c r="D6554" s="284" t="s">
        <v>1376</v>
      </c>
      <c r="E6554" s="287"/>
      <c r="F6554" s="285" t="s">
        <v>6675</v>
      </c>
      <c r="G6554" s="266" t="s">
        <v>121</v>
      </c>
      <c r="H6554" s="266">
        <f>IF(G6554="Traditional Stove",0.1,0.2)</f>
        <v>0.1</v>
      </c>
      <c r="I6554" s="266">
        <f>YEAR(J6554)</f>
        <v>2023</v>
      </c>
      <c r="J6554" s="267">
        <v>44998</v>
      </c>
      <c r="K6554" s="267">
        <f>J6554+1</f>
        <v>44999</v>
      </c>
      <c r="L6554" s="266">
        <f>IF(M6554&lt;=365,1,2)</f>
        <v>1</v>
      </c>
      <c r="M6554" s="266">
        <f>IF(K6554&lt;$C$1,$C$2-$C$1+1,$C$2-K6554+1)</f>
        <v>48</v>
      </c>
      <c r="N6554" s="268">
        <f>M6554/365</f>
        <v>0.13150684931506848</v>
      </c>
      <c r="O6554" s="269">
        <f>'Data and Parameter'!$E$4*'Data and Parameter'!$E$5*('Data and Parameter'!$E$6+'Data and Parameter'!$E$7)*'Data and Parameter'!$E$19*'Data and Parameter'!$E$14*'ER calculations'!N6554</f>
        <v>0.68090947048699002</v>
      </c>
    </row>
    <row r="6555" spans="1:15" ht="15">
      <c r="A6555" s="284">
        <v>6551</v>
      </c>
      <c r="B6555" s="287"/>
      <c r="C6555" s="287"/>
      <c r="D6555" s="284" t="s">
        <v>119</v>
      </c>
      <c r="E6555" s="287"/>
      <c r="F6555" s="285" t="s">
        <v>6676</v>
      </c>
      <c r="G6555" s="266" t="s">
        <v>121</v>
      </c>
      <c r="H6555" s="266">
        <f>IF(G6555="Traditional Stove",0.1,0.2)</f>
        <v>0.1</v>
      </c>
      <c r="I6555" s="266">
        <f>YEAR(J6555)</f>
        <v>2023</v>
      </c>
      <c r="J6555" s="267">
        <v>44969</v>
      </c>
      <c r="K6555" s="267">
        <f>J6555+1</f>
        <v>44970</v>
      </c>
      <c r="L6555" s="266">
        <f>IF(M6555&lt;=365,1,2)</f>
        <v>1</v>
      </c>
      <c r="M6555" s="266">
        <f>IF(K6555&lt;$C$1,$C$2-$C$1+1,$C$2-K6555+1)</f>
        <v>77</v>
      </c>
      <c r="N6555" s="268">
        <f>M6555/365</f>
        <v>0.21095890410958903</v>
      </c>
      <c r="O6555" s="269">
        <f>'Data and Parameter'!$E$4*'Data and Parameter'!$E$5*('Data and Parameter'!$E$6+'Data and Parameter'!$E$7)*'Data and Parameter'!$E$19*'Data and Parameter'!$E$14*'ER calculations'!N6555</f>
        <v>1.0922922755728799</v>
      </c>
    </row>
    <row r="6556" spans="1:15" ht="15">
      <c r="A6556" s="284">
        <v>6552</v>
      </c>
      <c r="B6556" s="287"/>
      <c r="C6556" s="287"/>
      <c r="D6556" s="284" t="s">
        <v>1054</v>
      </c>
      <c r="E6556" s="287"/>
      <c r="F6556" s="285" t="s">
        <v>6677</v>
      </c>
      <c r="G6556" s="266" t="s">
        <v>121</v>
      </c>
      <c r="H6556" s="266">
        <f>IF(G6556="Traditional Stove",0.1,0.2)</f>
        <v>0.1</v>
      </c>
      <c r="I6556" s="266">
        <f>YEAR(J6556)</f>
        <v>2023</v>
      </c>
      <c r="J6556" s="267">
        <v>44964</v>
      </c>
      <c r="K6556" s="267">
        <f>J6556+1</f>
        <v>44965</v>
      </c>
      <c r="L6556" s="266">
        <f>IF(M6556&lt;=365,1,2)</f>
        <v>1</v>
      </c>
      <c r="M6556" s="266">
        <f>IF(K6556&lt;$C$1,$C$2-$C$1+1,$C$2-K6556+1)</f>
        <v>82</v>
      </c>
      <c r="N6556" s="268">
        <f>M6556/365</f>
        <v>0.22465753424657534</v>
      </c>
      <c r="O6556" s="269">
        <f>'Data and Parameter'!$E$4*'Data and Parameter'!$E$5*('Data and Parameter'!$E$6+'Data and Parameter'!$E$7)*'Data and Parameter'!$E$19*'Data and Parameter'!$E$14*'ER calculations'!N6556</f>
        <v>1.1632203454152747</v>
      </c>
    </row>
    <row r="6557" spans="1:15" ht="15">
      <c r="A6557" s="284">
        <v>6553</v>
      </c>
      <c r="B6557" s="287"/>
      <c r="C6557" s="287"/>
      <c r="D6557" s="284" t="s">
        <v>119</v>
      </c>
      <c r="E6557" s="287"/>
      <c r="F6557" s="285" t="s">
        <v>6678</v>
      </c>
      <c r="G6557" s="266" t="s">
        <v>121</v>
      </c>
      <c r="H6557" s="266">
        <f>IF(G6557="Traditional Stove",0.1,0.2)</f>
        <v>0.1</v>
      </c>
      <c r="I6557" s="266">
        <f>YEAR(J6557)</f>
        <v>2023</v>
      </c>
      <c r="J6557" s="267">
        <v>44969</v>
      </c>
      <c r="K6557" s="267">
        <f>J6557+1</f>
        <v>44970</v>
      </c>
      <c r="L6557" s="266">
        <f>IF(M6557&lt;=365,1,2)</f>
        <v>1</v>
      </c>
      <c r="M6557" s="266">
        <f>IF(K6557&lt;$C$1,$C$2-$C$1+1,$C$2-K6557+1)</f>
        <v>77</v>
      </c>
      <c r="N6557" s="268">
        <f>M6557/365</f>
        <v>0.21095890410958903</v>
      </c>
      <c r="O6557" s="269">
        <f>'Data and Parameter'!$E$4*'Data and Parameter'!$E$5*('Data and Parameter'!$E$6+'Data and Parameter'!$E$7)*'Data and Parameter'!$E$19*'Data and Parameter'!$E$14*'ER calculations'!N6557</f>
        <v>1.0922922755728799</v>
      </c>
    </row>
    <row r="6558" spans="1:15" ht="15">
      <c r="A6558" s="284">
        <v>6554</v>
      </c>
      <c r="B6558" s="287"/>
      <c r="C6558" s="287"/>
      <c r="D6558" s="284" t="s">
        <v>1376</v>
      </c>
      <c r="E6558" s="287"/>
      <c r="F6558" s="285" t="s">
        <v>6679</v>
      </c>
      <c r="G6558" s="266" t="s">
        <v>121</v>
      </c>
      <c r="H6558" s="266">
        <f>IF(G6558="Traditional Stove",0.1,0.2)</f>
        <v>0.1</v>
      </c>
      <c r="I6558" s="266">
        <f>YEAR(J6558)</f>
        <v>2023</v>
      </c>
      <c r="J6558" s="267">
        <v>44998</v>
      </c>
      <c r="K6558" s="267">
        <f>J6558+1</f>
        <v>44999</v>
      </c>
      <c r="L6558" s="266">
        <f>IF(M6558&lt;=365,1,2)</f>
        <v>1</v>
      </c>
      <c r="M6558" s="266">
        <f>IF(K6558&lt;$C$1,$C$2-$C$1+1,$C$2-K6558+1)</f>
        <v>48</v>
      </c>
      <c r="N6558" s="268">
        <f>M6558/365</f>
        <v>0.13150684931506848</v>
      </c>
      <c r="O6558" s="269">
        <f>'Data and Parameter'!$E$4*'Data and Parameter'!$E$5*('Data and Parameter'!$E$6+'Data and Parameter'!$E$7)*'Data and Parameter'!$E$19*'Data and Parameter'!$E$14*'ER calculations'!N6558</f>
        <v>0.68090947048699002</v>
      </c>
    </row>
    <row r="6559" spans="1:15" ht="15">
      <c r="A6559" s="284">
        <v>6555</v>
      </c>
      <c r="B6559" s="287"/>
      <c r="C6559" s="287"/>
      <c r="D6559" s="284" t="s">
        <v>1376</v>
      </c>
      <c r="E6559" s="287"/>
      <c r="F6559" s="285" t="s">
        <v>6680</v>
      </c>
      <c r="G6559" s="266" t="s">
        <v>121</v>
      </c>
      <c r="H6559" s="266">
        <f>IF(G6559="Traditional Stove",0.1,0.2)</f>
        <v>0.1</v>
      </c>
      <c r="I6559" s="266">
        <f>YEAR(J6559)</f>
        <v>2023</v>
      </c>
      <c r="J6559" s="267">
        <v>44998</v>
      </c>
      <c r="K6559" s="267">
        <f>J6559+1</f>
        <v>44999</v>
      </c>
      <c r="L6559" s="266">
        <f>IF(M6559&lt;=365,1,2)</f>
        <v>1</v>
      </c>
      <c r="M6559" s="266">
        <f>IF(K6559&lt;$C$1,$C$2-$C$1+1,$C$2-K6559+1)</f>
        <v>48</v>
      </c>
      <c r="N6559" s="268">
        <f>M6559/365</f>
        <v>0.13150684931506848</v>
      </c>
      <c r="O6559" s="269">
        <f>'Data and Parameter'!$E$4*'Data and Parameter'!$E$5*('Data and Parameter'!$E$6+'Data and Parameter'!$E$7)*'Data and Parameter'!$E$19*'Data and Parameter'!$E$14*'ER calculations'!N6559</f>
        <v>0.68090947048699002</v>
      </c>
    </row>
    <row r="6560" spans="1:15" ht="15">
      <c r="A6560" s="284">
        <v>6556</v>
      </c>
      <c r="B6560" s="287"/>
      <c r="C6560" s="287"/>
      <c r="D6560" s="284" t="s">
        <v>119</v>
      </c>
      <c r="E6560" s="287"/>
      <c r="F6560" s="285" t="s">
        <v>6681</v>
      </c>
      <c r="G6560" s="266" t="s">
        <v>121</v>
      </c>
      <c r="H6560" s="266">
        <f>IF(G6560="Traditional Stove",0.1,0.2)</f>
        <v>0.1</v>
      </c>
      <c r="I6560" s="266">
        <f>YEAR(J6560)</f>
        <v>2023</v>
      </c>
      <c r="J6560" s="267">
        <v>44969</v>
      </c>
      <c r="K6560" s="267">
        <f>J6560+1</f>
        <v>44970</v>
      </c>
      <c r="L6560" s="266">
        <f>IF(M6560&lt;=365,1,2)</f>
        <v>1</v>
      </c>
      <c r="M6560" s="266">
        <f>IF(K6560&lt;$C$1,$C$2-$C$1+1,$C$2-K6560+1)</f>
        <v>77</v>
      </c>
      <c r="N6560" s="268">
        <f>M6560/365</f>
        <v>0.21095890410958903</v>
      </c>
      <c r="O6560" s="269">
        <f>'Data and Parameter'!$E$4*'Data and Parameter'!$E$5*('Data and Parameter'!$E$6+'Data and Parameter'!$E$7)*'Data and Parameter'!$E$19*'Data and Parameter'!$E$14*'ER calculations'!N6560</f>
        <v>1.0922922755728799</v>
      </c>
    </row>
    <row r="6561" spans="1:15" ht="15">
      <c r="A6561" s="284">
        <v>6557</v>
      </c>
      <c r="B6561" s="287"/>
      <c r="C6561" s="287"/>
      <c r="D6561" s="284" t="s">
        <v>1376</v>
      </c>
      <c r="E6561" s="287"/>
      <c r="F6561" s="285" t="s">
        <v>6682</v>
      </c>
      <c r="G6561" s="266" t="s">
        <v>121</v>
      </c>
      <c r="H6561" s="266">
        <f>IF(G6561="Traditional Stove",0.1,0.2)</f>
        <v>0.1</v>
      </c>
      <c r="I6561" s="266">
        <f>YEAR(J6561)</f>
        <v>2023</v>
      </c>
      <c r="J6561" s="267">
        <v>44999</v>
      </c>
      <c r="K6561" s="267">
        <f>J6561+1</f>
        <v>45000</v>
      </c>
      <c r="L6561" s="266">
        <f>IF(M6561&lt;=365,1,2)</f>
        <v>1</v>
      </c>
      <c r="M6561" s="266">
        <f>IF(K6561&lt;$C$1,$C$2-$C$1+1,$C$2-K6561+1)</f>
        <v>47</v>
      </c>
      <c r="N6561" s="268">
        <f>M6561/365</f>
        <v>0.12876712328767123</v>
      </c>
      <c r="O6561" s="269">
        <f>'Data and Parameter'!$E$4*'Data and Parameter'!$E$5*('Data and Parameter'!$E$6+'Data and Parameter'!$E$7)*'Data and Parameter'!$E$19*'Data and Parameter'!$E$14*'ER calculations'!N6561</f>
        <v>0.66672385651851118</v>
      </c>
    </row>
    <row r="6562" spans="1:15" ht="15">
      <c r="A6562" s="284">
        <v>6558</v>
      </c>
      <c r="B6562" s="287"/>
      <c r="C6562" s="287"/>
      <c r="D6562" s="284" t="s">
        <v>3178</v>
      </c>
      <c r="E6562" s="287"/>
      <c r="F6562" s="285" t="s">
        <v>6683</v>
      </c>
      <c r="G6562" s="266" t="s">
        <v>121</v>
      </c>
      <c r="H6562" s="266">
        <f>IF(G6562="Traditional Stove",0.1,0.2)</f>
        <v>0.1</v>
      </c>
      <c r="I6562" s="266">
        <f>YEAR(J6562)</f>
        <v>2023</v>
      </c>
      <c r="J6562" s="267">
        <v>45028</v>
      </c>
      <c r="K6562" s="267">
        <f>J6562+1</f>
        <v>45029</v>
      </c>
      <c r="L6562" s="266">
        <f>IF(M6562&lt;=365,1,2)</f>
        <v>1</v>
      </c>
      <c r="M6562" s="266">
        <f>IF(K6562&lt;$C$1,$C$2-$C$1+1,$C$2-K6562+1)</f>
        <v>18</v>
      </c>
      <c r="N6562" s="268">
        <f>M6562/365</f>
        <v>4.9315068493150684E-2</v>
      </c>
      <c r="O6562" s="269">
        <f>'Data and Parameter'!$E$4*'Data and Parameter'!$E$5*('Data and Parameter'!$E$6+'Data and Parameter'!$E$7)*'Data and Parameter'!$E$19*'Data and Parameter'!$E$14*'ER calculations'!N6562</f>
        <v>0.25534105143262131</v>
      </c>
    </row>
    <row r="6563" spans="1:15" ht="15">
      <c r="A6563" s="284">
        <v>6559</v>
      </c>
      <c r="B6563" s="287"/>
      <c r="C6563" s="287"/>
      <c r="D6563" s="284" t="s">
        <v>1054</v>
      </c>
      <c r="E6563" s="287"/>
      <c r="F6563" s="285" t="s">
        <v>6684</v>
      </c>
      <c r="G6563" s="266" t="s">
        <v>121</v>
      </c>
      <c r="H6563" s="266">
        <f>IF(G6563="Traditional Stove",0.1,0.2)</f>
        <v>0.1</v>
      </c>
      <c r="I6563" s="266">
        <f>YEAR(J6563)</f>
        <v>2023</v>
      </c>
      <c r="J6563" s="267">
        <v>44964</v>
      </c>
      <c r="K6563" s="267">
        <f>J6563+1</f>
        <v>44965</v>
      </c>
      <c r="L6563" s="266">
        <f>IF(M6563&lt;=365,1,2)</f>
        <v>1</v>
      </c>
      <c r="M6563" s="266">
        <f>IF(K6563&lt;$C$1,$C$2-$C$1+1,$C$2-K6563+1)</f>
        <v>82</v>
      </c>
      <c r="N6563" s="268">
        <f>M6563/365</f>
        <v>0.22465753424657534</v>
      </c>
      <c r="O6563" s="269">
        <f>'Data and Parameter'!$E$4*'Data and Parameter'!$E$5*('Data and Parameter'!$E$6+'Data and Parameter'!$E$7)*'Data and Parameter'!$E$19*'Data and Parameter'!$E$14*'ER calculations'!N6563</f>
        <v>1.1632203454152747</v>
      </c>
    </row>
    <row r="6564" spans="1:15" ht="15">
      <c r="A6564" s="284">
        <v>6560</v>
      </c>
      <c r="B6564" s="287"/>
      <c r="C6564" s="287"/>
      <c r="D6564" s="284" t="s">
        <v>119</v>
      </c>
      <c r="E6564" s="287"/>
      <c r="F6564" s="285" t="s">
        <v>6685</v>
      </c>
      <c r="G6564" s="266" t="s">
        <v>121</v>
      </c>
      <c r="H6564" s="266">
        <f>IF(G6564="Traditional Stove",0.1,0.2)</f>
        <v>0.1</v>
      </c>
      <c r="I6564" s="266">
        <f>YEAR(J6564)</f>
        <v>2023</v>
      </c>
      <c r="J6564" s="267">
        <v>44969</v>
      </c>
      <c r="K6564" s="267">
        <f>J6564+1</f>
        <v>44970</v>
      </c>
      <c r="L6564" s="266">
        <f>IF(M6564&lt;=365,1,2)</f>
        <v>1</v>
      </c>
      <c r="M6564" s="266">
        <f>IF(K6564&lt;$C$1,$C$2-$C$1+1,$C$2-K6564+1)</f>
        <v>77</v>
      </c>
      <c r="N6564" s="268">
        <f>M6564/365</f>
        <v>0.21095890410958903</v>
      </c>
      <c r="O6564" s="269">
        <f>'Data and Parameter'!$E$4*'Data and Parameter'!$E$5*('Data and Parameter'!$E$6+'Data and Parameter'!$E$7)*'Data and Parameter'!$E$19*'Data and Parameter'!$E$14*'ER calculations'!N6564</f>
        <v>1.0922922755728799</v>
      </c>
    </row>
    <row r="6565" spans="1:15" ht="15">
      <c r="A6565" s="284">
        <v>6561</v>
      </c>
      <c r="B6565" s="287"/>
      <c r="C6565" s="287"/>
      <c r="D6565" s="284" t="s">
        <v>119</v>
      </c>
      <c r="E6565" s="287"/>
      <c r="F6565" s="285" t="s">
        <v>6686</v>
      </c>
      <c r="G6565" s="266" t="s">
        <v>121</v>
      </c>
      <c r="H6565" s="266">
        <f>IF(G6565="Traditional Stove",0.1,0.2)</f>
        <v>0.1</v>
      </c>
      <c r="I6565" s="266">
        <f>YEAR(J6565)</f>
        <v>2023</v>
      </c>
      <c r="J6565" s="267">
        <v>44969</v>
      </c>
      <c r="K6565" s="267">
        <f>J6565+1</f>
        <v>44970</v>
      </c>
      <c r="L6565" s="266">
        <f>IF(M6565&lt;=365,1,2)</f>
        <v>1</v>
      </c>
      <c r="M6565" s="266">
        <f>IF(K6565&lt;$C$1,$C$2-$C$1+1,$C$2-K6565+1)</f>
        <v>77</v>
      </c>
      <c r="N6565" s="268">
        <f>M6565/365</f>
        <v>0.21095890410958903</v>
      </c>
      <c r="O6565" s="269">
        <f>'Data and Parameter'!$E$4*'Data and Parameter'!$E$5*('Data and Parameter'!$E$6+'Data and Parameter'!$E$7)*'Data and Parameter'!$E$19*'Data and Parameter'!$E$14*'ER calculations'!N6565</f>
        <v>1.0922922755728799</v>
      </c>
    </row>
    <row r="6566" spans="1:15" ht="15">
      <c r="A6566" s="284">
        <v>6562</v>
      </c>
      <c r="B6566" s="287"/>
      <c r="C6566" s="287"/>
      <c r="D6566" s="284" t="s">
        <v>1376</v>
      </c>
      <c r="E6566" s="287"/>
      <c r="F6566" s="285" t="s">
        <v>6687</v>
      </c>
      <c r="G6566" s="266" t="s">
        <v>121</v>
      </c>
      <c r="H6566" s="266">
        <f>IF(G6566="Traditional Stove",0.1,0.2)</f>
        <v>0.1</v>
      </c>
      <c r="I6566" s="266">
        <f>YEAR(J6566)</f>
        <v>2023</v>
      </c>
      <c r="J6566" s="267">
        <v>44998</v>
      </c>
      <c r="K6566" s="267">
        <f>J6566+1</f>
        <v>44999</v>
      </c>
      <c r="L6566" s="266">
        <f>IF(M6566&lt;=365,1,2)</f>
        <v>1</v>
      </c>
      <c r="M6566" s="266">
        <f>IF(K6566&lt;$C$1,$C$2-$C$1+1,$C$2-K6566+1)</f>
        <v>48</v>
      </c>
      <c r="N6566" s="268">
        <f>M6566/365</f>
        <v>0.13150684931506848</v>
      </c>
      <c r="O6566" s="269">
        <f>'Data and Parameter'!$E$4*'Data and Parameter'!$E$5*('Data and Parameter'!$E$6+'Data and Parameter'!$E$7)*'Data and Parameter'!$E$19*'Data and Parameter'!$E$14*'ER calculations'!N6566</f>
        <v>0.68090947048699002</v>
      </c>
    </row>
    <row r="6567" spans="1:15" ht="15">
      <c r="A6567" s="284">
        <v>6563</v>
      </c>
      <c r="B6567" s="287"/>
      <c r="C6567" s="287"/>
      <c r="D6567" s="284" t="s">
        <v>1054</v>
      </c>
      <c r="E6567" s="287"/>
      <c r="F6567" s="285" t="s">
        <v>6688</v>
      </c>
      <c r="G6567" s="266" t="s">
        <v>121</v>
      </c>
      <c r="H6567" s="266">
        <f>IF(G6567="Traditional Stove",0.1,0.2)</f>
        <v>0.1</v>
      </c>
      <c r="I6567" s="266">
        <f>YEAR(J6567)</f>
        <v>2023</v>
      </c>
      <c r="J6567" s="267">
        <v>44964</v>
      </c>
      <c r="K6567" s="267">
        <f>J6567+1</f>
        <v>44965</v>
      </c>
      <c r="L6567" s="266">
        <f>IF(M6567&lt;=365,1,2)</f>
        <v>1</v>
      </c>
      <c r="M6567" s="266">
        <f>IF(K6567&lt;$C$1,$C$2-$C$1+1,$C$2-K6567+1)</f>
        <v>82</v>
      </c>
      <c r="N6567" s="268">
        <f>M6567/365</f>
        <v>0.22465753424657534</v>
      </c>
      <c r="O6567" s="269">
        <f>'Data and Parameter'!$E$4*'Data and Parameter'!$E$5*('Data and Parameter'!$E$6+'Data and Parameter'!$E$7)*'Data and Parameter'!$E$19*'Data and Parameter'!$E$14*'ER calculations'!N6567</f>
        <v>1.1632203454152747</v>
      </c>
    </row>
    <row r="6568" spans="1:15" ht="15">
      <c r="A6568" s="284">
        <v>6564</v>
      </c>
      <c r="B6568" s="287"/>
      <c r="C6568" s="287"/>
      <c r="D6568" s="284" t="s">
        <v>119</v>
      </c>
      <c r="E6568" s="287"/>
      <c r="F6568" s="285" t="s">
        <v>6689</v>
      </c>
      <c r="G6568" s="266" t="s">
        <v>121</v>
      </c>
      <c r="H6568" s="266">
        <f>IF(G6568="Traditional Stove",0.1,0.2)</f>
        <v>0.1</v>
      </c>
      <c r="I6568" s="266">
        <f>YEAR(J6568)</f>
        <v>2023</v>
      </c>
      <c r="J6568" s="267">
        <v>44969</v>
      </c>
      <c r="K6568" s="267">
        <f>J6568+1</f>
        <v>44970</v>
      </c>
      <c r="L6568" s="266">
        <f>IF(M6568&lt;=365,1,2)</f>
        <v>1</v>
      </c>
      <c r="M6568" s="266">
        <f>IF(K6568&lt;$C$1,$C$2-$C$1+1,$C$2-K6568+1)</f>
        <v>77</v>
      </c>
      <c r="N6568" s="268">
        <f>M6568/365</f>
        <v>0.21095890410958903</v>
      </c>
      <c r="O6568" s="269">
        <f>'Data and Parameter'!$E$4*'Data and Parameter'!$E$5*('Data and Parameter'!$E$6+'Data and Parameter'!$E$7)*'Data and Parameter'!$E$19*'Data and Parameter'!$E$14*'ER calculations'!N6568</f>
        <v>1.0922922755728799</v>
      </c>
    </row>
    <row r="6569" spans="1:15" ht="15">
      <c r="A6569" s="284">
        <v>6565</v>
      </c>
      <c r="B6569" s="287"/>
      <c r="C6569" s="287"/>
      <c r="D6569" s="284" t="s">
        <v>1376</v>
      </c>
      <c r="E6569" s="287"/>
      <c r="F6569" s="285" t="s">
        <v>6690</v>
      </c>
      <c r="G6569" s="266" t="s">
        <v>121</v>
      </c>
      <c r="H6569" s="266">
        <f>IF(G6569="Traditional Stove",0.1,0.2)</f>
        <v>0.1</v>
      </c>
      <c r="I6569" s="266">
        <f>YEAR(J6569)</f>
        <v>2023</v>
      </c>
      <c r="J6569" s="267">
        <v>44998</v>
      </c>
      <c r="K6569" s="267">
        <f>J6569+1</f>
        <v>44999</v>
      </c>
      <c r="L6569" s="266">
        <f>IF(M6569&lt;=365,1,2)</f>
        <v>1</v>
      </c>
      <c r="M6569" s="266">
        <f>IF(K6569&lt;$C$1,$C$2-$C$1+1,$C$2-K6569+1)</f>
        <v>48</v>
      </c>
      <c r="N6569" s="268">
        <f>M6569/365</f>
        <v>0.13150684931506848</v>
      </c>
      <c r="O6569" s="269">
        <f>'Data and Parameter'!$E$4*'Data and Parameter'!$E$5*('Data and Parameter'!$E$6+'Data and Parameter'!$E$7)*'Data and Parameter'!$E$19*'Data and Parameter'!$E$14*'ER calculations'!N6569</f>
        <v>0.68090947048699002</v>
      </c>
    </row>
    <row r="6570" spans="1:15" ht="15">
      <c r="A6570" s="284">
        <v>6566</v>
      </c>
      <c r="B6570" s="287"/>
      <c r="C6570" s="287"/>
      <c r="D6570" s="284" t="s">
        <v>1376</v>
      </c>
      <c r="E6570" s="287"/>
      <c r="F6570" s="285" t="s">
        <v>6691</v>
      </c>
      <c r="G6570" s="266" t="s">
        <v>121</v>
      </c>
      <c r="H6570" s="266">
        <f>IF(G6570="Traditional Stove",0.1,0.2)</f>
        <v>0.1</v>
      </c>
      <c r="I6570" s="266">
        <f>YEAR(J6570)</f>
        <v>2023</v>
      </c>
      <c r="J6570" s="267">
        <v>44998</v>
      </c>
      <c r="K6570" s="267">
        <f>J6570+1</f>
        <v>44999</v>
      </c>
      <c r="L6570" s="266">
        <f>IF(M6570&lt;=365,1,2)</f>
        <v>1</v>
      </c>
      <c r="M6570" s="266">
        <f>IF(K6570&lt;$C$1,$C$2-$C$1+1,$C$2-K6570+1)</f>
        <v>48</v>
      </c>
      <c r="N6570" s="268">
        <f>M6570/365</f>
        <v>0.13150684931506848</v>
      </c>
      <c r="O6570" s="269">
        <f>'Data and Parameter'!$E$4*'Data and Parameter'!$E$5*('Data and Parameter'!$E$6+'Data and Parameter'!$E$7)*'Data and Parameter'!$E$19*'Data and Parameter'!$E$14*'ER calculations'!N6570</f>
        <v>0.68090947048699002</v>
      </c>
    </row>
    <row r="6571" spans="1:15" ht="15">
      <c r="A6571" s="284">
        <v>6567</v>
      </c>
      <c r="B6571" s="287"/>
      <c r="C6571" s="287"/>
      <c r="D6571" s="284" t="s">
        <v>1054</v>
      </c>
      <c r="E6571" s="287"/>
      <c r="F6571" s="285" t="s">
        <v>6692</v>
      </c>
      <c r="G6571" s="266" t="s">
        <v>121</v>
      </c>
      <c r="H6571" s="266">
        <f>IF(G6571="Traditional Stove",0.1,0.2)</f>
        <v>0.1</v>
      </c>
      <c r="I6571" s="266">
        <f>YEAR(J6571)</f>
        <v>2023</v>
      </c>
      <c r="J6571" s="267">
        <v>44964</v>
      </c>
      <c r="K6571" s="267">
        <f>J6571+1</f>
        <v>44965</v>
      </c>
      <c r="L6571" s="266">
        <f>IF(M6571&lt;=365,1,2)</f>
        <v>1</v>
      </c>
      <c r="M6571" s="266">
        <f>IF(K6571&lt;$C$1,$C$2-$C$1+1,$C$2-K6571+1)</f>
        <v>82</v>
      </c>
      <c r="N6571" s="268">
        <f>M6571/365</f>
        <v>0.22465753424657534</v>
      </c>
      <c r="O6571" s="269">
        <f>'Data and Parameter'!$E$4*'Data and Parameter'!$E$5*('Data and Parameter'!$E$6+'Data and Parameter'!$E$7)*'Data and Parameter'!$E$19*'Data and Parameter'!$E$14*'ER calculations'!N6571</f>
        <v>1.1632203454152747</v>
      </c>
    </row>
    <row r="6572" spans="1:15" ht="15">
      <c r="A6572" s="284">
        <v>6568</v>
      </c>
      <c r="B6572" s="287"/>
      <c r="C6572" s="287"/>
      <c r="D6572" s="284" t="s">
        <v>119</v>
      </c>
      <c r="E6572" s="287"/>
      <c r="F6572" s="285" t="s">
        <v>6693</v>
      </c>
      <c r="G6572" s="266" t="s">
        <v>121</v>
      </c>
      <c r="H6572" s="266">
        <f>IF(G6572="Traditional Stove",0.1,0.2)</f>
        <v>0.1</v>
      </c>
      <c r="I6572" s="266">
        <f>YEAR(J6572)</f>
        <v>2023</v>
      </c>
      <c r="J6572" s="267">
        <v>44969</v>
      </c>
      <c r="K6572" s="267">
        <f>J6572+1</f>
        <v>44970</v>
      </c>
      <c r="L6572" s="266">
        <f>IF(M6572&lt;=365,1,2)</f>
        <v>1</v>
      </c>
      <c r="M6572" s="266">
        <f>IF(K6572&lt;$C$1,$C$2-$C$1+1,$C$2-K6572+1)</f>
        <v>77</v>
      </c>
      <c r="N6572" s="268">
        <f>M6572/365</f>
        <v>0.21095890410958903</v>
      </c>
      <c r="O6572" s="269">
        <f>'Data and Parameter'!$E$4*'Data and Parameter'!$E$5*('Data and Parameter'!$E$6+'Data and Parameter'!$E$7)*'Data and Parameter'!$E$19*'Data and Parameter'!$E$14*'ER calculations'!N6572</f>
        <v>1.0922922755728799</v>
      </c>
    </row>
    <row r="6573" spans="1:15" ht="15">
      <c r="A6573" s="284">
        <v>6569</v>
      </c>
      <c r="B6573" s="287"/>
      <c r="C6573" s="287"/>
      <c r="D6573" s="284" t="s">
        <v>1376</v>
      </c>
      <c r="E6573" s="287"/>
      <c r="F6573" s="285" t="s">
        <v>6694</v>
      </c>
      <c r="G6573" s="266" t="s">
        <v>121</v>
      </c>
      <c r="H6573" s="266">
        <f>IF(G6573="Traditional Stove",0.1,0.2)</f>
        <v>0.1</v>
      </c>
      <c r="I6573" s="266">
        <f>YEAR(J6573)</f>
        <v>2023</v>
      </c>
      <c r="J6573" s="267">
        <v>44998</v>
      </c>
      <c r="K6573" s="267">
        <f>J6573+1</f>
        <v>44999</v>
      </c>
      <c r="L6573" s="266">
        <f>IF(M6573&lt;=365,1,2)</f>
        <v>1</v>
      </c>
      <c r="M6573" s="266">
        <f>IF(K6573&lt;$C$1,$C$2-$C$1+1,$C$2-K6573+1)</f>
        <v>48</v>
      </c>
      <c r="N6573" s="268">
        <f>M6573/365</f>
        <v>0.13150684931506848</v>
      </c>
      <c r="O6573" s="269">
        <f>'Data and Parameter'!$E$4*'Data and Parameter'!$E$5*('Data and Parameter'!$E$6+'Data and Parameter'!$E$7)*'Data and Parameter'!$E$19*'Data and Parameter'!$E$14*'ER calculations'!N6573</f>
        <v>0.68090947048699002</v>
      </c>
    </row>
    <row r="6574" spans="1:15" ht="15">
      <c r="A6574" s="284">
        <v>6570</v>
      </c>
      <c r="B6574" s="287"/>
      <c r="C6574" s="287"/>
      <c r="D6574" s="284" t="s">
        <v>1376</v>
      </c>
      <c r="E6574" s="287"/>
      <c r="F6574" s="285" t="s">
        <v>6695</v>
      </c>
      <c r="G6574" s="266" t="s">
        <v>121</v>
      </c>
      <c r="H6574" s="266">
        <f>IF(G6574="Traditional Stove",0.1,0.2)</f>
        <v>0.1</v>
      </c>
      <c r="I6574" s="266">
        <f>YEAR(J6574)</f>
        <v>2023</v>
      </c>
      <c r="J6574" s="267">
        <v>44998</v>
      </c>
      <c r="K6574" s="267">
        <f>J6574+1</f>
        <v>44999</v>
      </c>
      <c r="L6574" s="266">
        <f>IF(M6574&lt;=365,1,2)</f>
        <v>1</v>
      </c>
      <c r="M6574" s="266">
        <f>IF(K6574&lt;$C$1,$C$2-$C$1+1,$C$2-K6574+1)</f>
        <v>48</v>
      </c>
      <c r="N6574" s="268">
        <f>M6574/365</f>
        <v>0.13150684931506848</v>
      </c>
      <c r="O6574" s="269">
        <f>'Data and Parameter'!$E$4*'Data and Parameter'!$E$5*('Data and Parameter'!$E$6+'Data and Parameter'!$E$7)*'Data and Parameter'!$E$19*'Data and Parameter'!$E$14*'ER calculations'!N6574</f>
        <v>0.68090947048699002</v>
      </c>
    </row>
    <row r="6575" spans="1:15" ht="15">
      <c r="A6575" s="284">
        <v>6571</v>
      </c>
      <c r="B6575" s="287"/>
      <c r="C6575" s="287"/>
      <c r="D6575" s="284" t="s">
        <v>1376</v>
      </c>
      <c r="E6575" s="287"/>
      <c r="F6575" s="285" t="s">
        <v>6696</v>
      </c>
      <c r="G6575" s="266" t="s">
        <v>121</v>
      </c>
      <c r="H6575" s="266">
        <f>IF(G6575="Traditional Stove",0.1,0.2)</f>
        <v>0.1</v>
      </c>
      <c r="I6575" s="266">
        <f>YEAR(J6575)</f>
        <v>2023</v>
      </c>
      <c r="J6575" s="267">
        <v>44998</v>
      </c>
      <c r="K6575" s="267">
        <f>J6575+1</f>
        <v>44999</v>
      </c>
      <c r="L6575" s="266">
        <f>IF(M6575&lt;=365,1,2)</f>
        <v>1</v>
      </c>
      <c r="M6575" s="266">
        <f>IF(K6575&lt;$C$1,$C$2-$C$1+1,$C$2-K6575+1)</f>
        <v>48</v>
      </c>
      <c r="N6575" s="268">
        <f>M6575/365</f>
        <v>0.13150684931506848</v>
      </c>
      <c r="O6575" s="269">
        <f>'Data and Parameter'!$E$4*'Data and Parameter'!$E$5*('Data and Parameter'!$E$6+'Data and Parameter'!$E$7)*'Data and Parameter'!$E$19*'Data and Parameter'!$E$14*'ER calculations'!N6575</f>
        <v>0.68090947048699002</v>
      </c>
    </row>
    <row r="6576" spans="1:15" ht="15">
      <c r="A6576" s="284">
        <v>6572</v>
      </c>
      <c r="B6576" s="287"/>
      <c r="C6576" s="287"/>
      <c r="D6576" s="284" t="s">
        <v>119</v>
      </c>
      <c r="E6576" s="287"/>
      <c r="F6576" s="285" t="s">
        <v>6697</v>
      </c>
      <c r="G6576" s="266" t="s">
        <v>121</v>
      </c>
      <c r="H6576" s="266">
        <f>IF(G6576="Traditional Stove",0.1,0.2)</f>
        <v>0.1</v>
      </c>
      <c r="I6576" s="266">
        <f>YEAR(J6576)</f>
        <v>2023</v>
      </c>
      <c r="J6576" s="267">
        <v>44969</v>
      </c>
      <c r="K6576" s="267">
        <f>J6576+1</f>
        <v>44970</v>
      </c>
      <c r="L6576" s="266">
        <f>IF(M6576&lt;=365,1,2)</f>
        <v>1</v>
      </c>
      <c r="M6576" s="266">
        <f>IF(K6576&lt;$C$1,$C$2-$C$1+1,$C$2-K6576+1)</f>
        <v>77</v>
      </c>
      <c r="N6576" s="268">
        <f>M6576/365</f>
        <v>0.21095890410958903</v>
      </c>
      <c r="O6576" s="269">
        <f>'Data and Parameter'!$E$4*'Data and Parameter'!$E$5*('Data and Parameter'!$E$6+'Data and Parameter'!$E$7)*'Data and Parameter'!$E$19*'Data and Parameter'!$E$14*'ER calculations'!N6576</f>
        <v>1.0922922755728799</v>
      </c>
    </row>
    <row r="6577" spans="1:15" ht="15">
      <c r="A6577" s="284">
        <v>6573</v>
      </c>
      <c r="B6577" s="287"/>
      <c r="C6577" s="287"/>
      <c r="D6577" s="284" t="s">
        <v>1054</v>
      </c>
      <c r="E6577" s="287"/>
      <c r="F6577" s="285" t="s">
        <v>6698</v>
      </c>
      <c r="G6577" s="266" t="s">
        <v>121</v>
      </c>
      <c r="H6577" s="266">
        <f>IF(G6577="Traditional Stove",0.1,0.2)</f>
        <v>0.1</v>
      </c>
      <c r="I6577" s="266">
        <f>YEAR(J6577)</f>
        <v>2023</v>
      </c>
      <c r="J6577" s="267">
        <v>44964</v>
      </c>
      <c r="K6577" s="267">
        <f>J6577+1</f>
        <v>44965</v>
      </c>
      <c r="L6577" s="266">
        <f>IF(M6577&lt;=365,1,2)</f>
        <v>1</v>
      </c>
      <c r="M6577" s="266">
        <f>IF(K6577&lt;$C$1,$C$2-$C$1+1,$C$2-K6577+1)</f>
        <v>82</v>
      </c>
      <c r="N6577" s="268">
        <f>M6577/365</f>
        <v>0.22465753424657534</v>
      </c>
      <c r="O6577" s="269">
        <f>'Data and Parameter'!$E$4*'Data and Parameter'!$E$5*('Data and Parameter'!$E$6+'Data and Parameter'!$E$7)*'Data and Parameter'!$E$19*'Data and Parameter'!$E$14*'ER calculations'!N6577</f>
        <v>1.1632203454152747</v>
      </c>
    </row>
    <row r="6578" spans="1:15" ht="15">
      <c r="A6578" s="284">
        <v>6574</v>
      </c>
      <c r="B6578" s="287"/>
      <c r="C6578" s="287"/>
      <c r="D6578" s="284" t="s">
        <v>1054</v>
      </c>
      <c r="E6578" s="287"/>
      <c r="F6578" s="285" t="s">
        <v>6699</v>
      </c>
      <c r="G6578" s="266" t="s">
        <v>121</v>
      </c>
      <c r="H6578" s="266">
        <f>IF(G6578="Traditional Stove",0.1,0.2)</f>
        <v>0.1</v>
      </c>
      <c r="I6578" s="266">
        <f>YEAR(J6578)</f>
        <v>2023</v>
      </c>
      <c r="J6578" s="267">
        <v>44964</v>
      </c>
      <c r="K6578" s="267">
        <f>J6578+1</f>
        <v>44965</v>
      </c>
      <c r="L6578" s="266">
        <f>IF(M6578&lt;=365,1,2)</f>
        <v>1</v>
      </c>
      <c r="M6578" s="266">
        <f>IF(K6578&lt;$C$1,$C$2-$C$1+1,$C$2-K6578+1)</f>
        <v>82</v>
      </c>
      <c r="N6578" s="268">
        <f>M6578/365</f>
        <v>0.22465753424657534</v>
      </c>
      <c r="O6578" s="269">
        <f>'Data and Parameter'!$E$4*'Data and Parameter'!$E$5*('Data and Parameter'!$E$6+'Data and Parameter'!$E$7)*'Data and Parameter'!$E$19*'Data and Parameter'!$E$14*'ER calculations'!N6578</f>
        <v>1.1632203454152747</v>
      </c>
    </row>
    <row r="6579" spans="1:15" ht="15">
      <c r="A6579" s="284">
        <v>6575</v>
      </c>
      <c r="B6579" s="287"/>
      <c r="C6579" s="287"/>
      <c r="D6579" s="284" t="s">
        <v>1376</v>
      </c>
      <c r="E6579" s="287"/>
      <c r="F6579" s="285" t="s">
        <v>6700</v>
      </c>
      <c r="G6579" s="266" t="s">
        <v>121</v>
      </c>
      <c r="H6579" s="266">
        <f>IF(G6579="Traditional Stove",0.1,0.2)</f>
        <v>0.1</v>
      </c>
      <c r="I6579" s="266">
        <f>YEAR(J6579)</f>
        <v>2023</v>
      </c>
      <c r="J6579" s="267">
        <v>44998</v>
      </c>
      <c r="K6579" s="267">
        <f>J6579+1</f>
        <v>44999</v>
      </c>
      <c r="L6579" s="266">
        <f>IF(M6579&lt;=365,1,2)</f>
        <v>1</v>
      </c>
      <c r="M6579" s="266">
        <f>IF(K6579&lt;$C$1,$C$2-$C$1+1,$C$2-K6579+1)</f>
        <v>48</v>
      </c>
      <c r="N6579" s="268">
        <f>M6579/365</f>
        <v>0.13150684931506848</v>
      </c>
      <c r="O6579" s="269">
        <f>'Data and Parameter'!$E$4*'Data and Parameter'!$E$5*('Data and Parameter'!$E$6+'Data and Parameter'!$E$7)*'Data and Parameter'!$E$19*'Data and Parameter'!$E$14*'ER calculations'!N6579</f>
        <v>0.68090947048699002</v>
      </c>
    </row>
    <row r="6580" spans="1:15" ht="15">
      <c r="A6580" s="284">
        <v>6576</v>
      </c>
      <c r="B6580" s="287"/>
      <c r="C6580" s="287"/>
      <c r="D6580" s="284" t="s">
        <v>1054</v>
      </c>
      <c r="E6580" s="287"/>
      <c r="F6580" s="285" t="s">
        <v>6701</v>
      </c>
      <c r="G6580" s="266" t="s">
        <v>121</v>
      </c>
      <c r="H6580" s="266">
        <f>IF(G6580="Traditional Stove",0.1,0.2)</f>
        <v>0.1</v>
      </c>
      <c r="I6580" s="266">
        <f>YEAR(J6580)</f>
        <v>2023</v>
      </c>
      <c r="J6580" s="267">
        <v>44964</v>
      </c>
      <c r="K6580" s="267">
        <f>J6580+1</f>
        <v>44965</v>
      </c>
      <c r="L6580" s="266">
        <f>IF(M6580&lt;=365,1,2)</f>
        <v>1</v>
      </c>
      <c r="M6580" s="266">
        <f>IF(K6580&lt;$C$1,$C$2-$C$1+1,$C$2-K6580+1)</f>
        <v>82</v>
      </c>
      <c r="N6580" s="268">
        <f>M6580/365</f>
        <v>0.22465753424657534</v>
      </c>
      <c r="O6580" s="269">
        <f>'Data and Parameter'!$E$4*'Data and Parameter'!$E$5*('Data and Parameter'!$E$6+'Data and Parameter'!$E$7)*'Data and Parameter'!$E$19*'Data and Parameter'!$E$14*'ER calculations'!N6580</f>
        <v>1.1632203454152747</v>
      </c>
    </row>
    <row r="6581" spans="1:15" ht="15">
      <c r="A6581" s="284">
        <v>6577</v>
      </c>
      <c r="B6581" s="287"/>
      <c r="C6581" s="287"/>
      <c r="D6581" s="284" t="s">
        <v>1054</v>
      </c>
      <c r="E6581" s="287"/>
      <c r="F6581" s="285" t="s">
        <v>6702</v>
      </c>
      <c r="G6581" s="266" t="s">
        <v>121</v>
      </c>
      <c r="H6581" s="266">
        <f>IF(G6581="Traditional Stove",0.1,0.2)</f>
        <v>0.1</v>
      </c>
      <c r="I6581" s="266">
        <f>YEAR(J6581)</f>
        <v>2023</v>
      </c>
      <c r="J6581" s="267">
        <v>44964</v>
      </c>
      <c r="K6581" s="267">
        <f>J6581+1</f>
        <v>44965</v>
      </c>
      <c r="L6581" s="266">
        <f>IF(M6581&lt;=365,1,2)</f>
        <v>1</v>
      </c>
      <c r="M6581" s="266">
        <f>IF(K6581&lt;$C$1,$C$2-$C$1+1,$C$2-K6581+1)</f>
        <v>82</v>
      </c>
      <c r="N6581" s="268">
        <f>M6581/365</f>
        <v>0.22465753424657534</v>
      </c>
      <c r="O6581" s="269">
        <f>'Data and Parameter'!$E$4*'Data and Parameter'!$E$5*('Data and Parameter'!$E$6+'Data and Parameter'!$E$7)*'Data and Parameter'!$E$19*'Data and Parameter'!$E$14*'ER calculations'!N6581</f>
        <v>1.1632203454152747</v>
      </c>
    </row>
    <row r="6582" spans="1:15" ht="15">
      <c r="A6582" s="284">
        <v>6578</v>
      </c>
      <c r="B6582" s="287"/>
      <c r="C6582" s="287"/>
      <c r="D6582" s="284" t="s">
        <v>1054</v>
      </c>
      <c r="E6582" s="287"/>
      <c r="F6582" s="285" t="s">
        <v>6703</v>
      </c>
      <c r="G6582" s="266" t="s">
        <v>121</v>
      </c>
      <c r="H6582" s="266">
        <f>IF(G6582="Traditional Stove",0.1,0.2)</f>
        <v>0.1</v>
      </c>
      <c r="I6582" s="266">
        <f>YEAR(J6582)</f>
        <v>2023</v>
      </c>
      <c r="J6582" s="267">
        <v>44964</v>
      </c>
      <c r="K6582" s="267">
        <f>J6582+1</f>
        <v>44965</v>
      </c>
      <c r="L6582" s="266">
        <f>IF(M6582&lt;=365,1,2)</f>
        <v>1</v>
      </c>
      <c r="M6582" s="266">
        <f>IF(K6582&lt;$C$1,$C$2-$C$1+1,$C$2-K6582+1)</f>
        <v>82</v>
      </c>
      <c r="N6582" s="268">
        <f>M6582/365</f>
        <v>0.22465753424657534</v>
      </c>
      <c r="O6582" s="269">
        <f>'Data and Parameter'!$E$4*'Data and Parameter'!$E$5*('Data and Parameter'!$E$6+'Data and Parameter'!$E$7)*'Data and Parameter'!$E$19*'Data and Parameter'!$E$14*'ER calculations'!N6582</f>
        <v>1.1632203454152747</v>
      </c>
    </row>
    <row r="6583" spans="1:15" ht="15">
      <c r="A6583" s="284">
        <v>6579</v>
      </c>
      <c r="B6583" s="287"/>
      <c r="C6583" s="287"/>
      <c r="D6583" s="284" t="s">
        <v>1054</v>
      </c>
      <c r="E6583" s="287"/>
      <c r="F6583" s="285" t="s">
        <v>6704</v>
      </c>
      <c r="G6583" s="266" t="s">
        <v>121</v>
      </c>
      <c r="H6583" s="266">
        <f>IF(G6583="Traditional Stove",0.1,0.2)</f>
        <v>0.1</v>
      </c>
      <c r="I6583" s="266">
        <f>YEAR(J6583)</f>
        <v>2023</v>
      </c>
      <c r="J6583" s="267">
        <v>44964</v>
      </c>
      <c r="K6583" s="267">
        <f>J6583+1</f>
        <v>44965</v>
      </c>
      <c r="L6583" s="266">
        <f>IF(M6583&lt;=365,1,2)</f>
        <v>1</v>
      </c>
      <c r="M6583" s="266">
        <f>IF(K6583&lt;$C$1,$C$2-$C$1+1,$C$2-K6583+1)</f>
        <v>82</v>
      </c>
      <c r="N6583" s="268">
        <f>M6583/365</f>
        <v>0.22465753424657534</v>
      </c>
      <c r="O6583" s="269">
        <f>'Data and Parameter'!$E$4*'Data and Parameter'!$E$5*('Data and Parameter'!$E$6+'Data and Parameter'!$E$7)*'Data and Parameter'!$E$19*'Data and Parameter'!$E$14*'ER calculations'!N6583</f>
        <v>1.1632203454152747</v>
      </c>
    </row>
    <row r="6584" spans="1:15" ht="15">
      <c r="A6584" s="284">
        <v>6580</v>
      </c>
      <c r="B6584" s="287"/>
      <c r="C6584" s="287"/>
      <c r="D6584" s="284" t="s">
        <v>1054</v>
      </c>
      <c r="E6584" s="287"/>
      <c r="F6584" s="285" t="s">
        <v>6705</v>
      </c>
      <c r="G6584" s="266" t="s">
        <v>121</v>
      </c>
      <c r="H6584" s="266">
        <f>IF(G6584="Traditional Stove",0.1,0.2)</f>
        <v>0.1</v>
      </c>
      <c r="I6584" s="266">
        <f>YEAR(J6584)</f>
        <v>2023</v>
      </c>
      <c r="J6584" s="267">
        <v>44964</v>
      </c>
      <c r="K6584" s="267">
        <f>J6584+1</f>
        <v>44965</v>
      </c>
      <c r="L6584" s="266">
        <f>IF(M6584&lt;=365,1,2)</f>
        <v>1</v>
      </c>
      <c r="M6584" s="266">
        <f>IF(K6584&lt;$C$1,$C$2-$C$1+1,$C$2-K6584+1)</f>
        <v>82</v>
      </c>
      <c r="N6584" s="268">
        <f>M6584/365</f>
        <v>0.22465753424657534</v>
      </c>
      <c r="O6584" s="269">
        <f>'Data and Parameter'!$E$4*'Data and Parameter'!$E$5*('Data and Parameter'!$E$6+'Data and Parameter'!$E$7)*'Data and Parameter'!$E$19*'Data and Parameter'!$E$14*'ER calculations'!N6584</f>
        <v>1.1632203454152747</v>
      </c>
    </row>
    <row r="6585" spans="1:15" ht="15">
      <c r="A6585" s="284">
        <v>6581</v>
      </c>
      <c r="B6585" s="287"/>
      <c r="C6585" s="287"/>
      <c r="D6585" s="284" t="s">
        <v>1054</v>
      </c>
      <c r="E6585" s="287"/>
      <c r="F6585" s="285" t="s">
        <v>6706</v>
      </c>
      <c r="G6585" s="266" t="s">
        <v>121</v>
      </c>
      <c r="H6585" s="266">
        <f>IF(G6585="Traditional Stove",0.1,0.2)</f>
        <v>0.1</v>
      </c>
      <c r="I6585" s="266">
        <f>YEAR(J6585)</f>
        <v>2023</v>
      </c>
      <c r="J6585" s="267">
        <v>44964</v>
      </c>
      <c r="K6585" s="267">
        <f>J6585+1</f>
        <v>44965</v>
      </c>
      <c r="L6585" s="266">
        <f>IF(M6585&lt;=365,1,2)</f>
        <v>1</v>
      </c>
      <c r="M6585" s="266">
        <f>IF(K6585&lt;$C$1,$C$2-$C$1+1,$C$2-K6585+1)</f>
        <v>82</v>
      </c>
      <c r="N6585" s="268">
        <f>M6585/365</f>
        <v>0.22465753424657534</v>
      </c>
      <c r="O6585" s="269">
        <f>'Data and Parameter'!$E$4*'Data and Parameter'!$E$5*('Data and Parameter'!$E$6+'Data and Parameter'!$E$7)*'Data and Parameter'!$E$19*'Data and Parameter'!$E$14*'ER calculations'!N6585</f>
        <v>1.1632203454152747</v>
      </c>
    </row>
    <row r="6586" spans="1:15" ht="15">
      <c r="A6586" s="284">
        <v>6582</v>
      </c>
      <c r="B6586" s="287"/>
      <c r="C6586" s="287"/>
      <c r="D6586" s="284" t="s">
        <v>1054</v>
      </c>
      <c r="E6586" s="287"/>
      <c r="F6586" s="285" t="s">
        <v>6707</v>
      </c>
      <c r="G6586" s="266" t="s">
        <v>121</v>
      </c>
      <c r="H6586" s="266">
        <f>IF(G6586="Traditional Stove",0.1,0.2)</f>
        <v>0.1</v>
      </c>
      <c r="I6586" s="266">
        <f>YEAR(J6586)</f>
        <v>2023</v>
      </c>
      <c r="J6586" s="267">
        <v>44964</v>
      </c>
      <c r="K6586" s="267">
        <f>J6586+1</f>
        <v>44965</v>
      </c>
      <c r="L6586" s="266">
        <f>IF(M6586&lt;=365,1,2)</f>
        <v>1</v>
      </c>
      <c r="M6586" s="266">
        <f>IF(K6586&lt;$C$1,$C$2-$C$1+1,$C$2-K6586+1)</f>
        <v>82</v>
      </c>
      <c r="N6586" s="268">
        <f>M6586/365</f>
        <v>0.22465753424657534</v>
      </c>
      <c r="O6586" s="269">
        <f>'Data and Parameter'!$E$4*'Data and Parameter'!$E$5*('Data and Parameter'!$E$6+'Data and Parameter'!$E$7)*'Data and Parameter'!$E$19*'Data and Parameter'!$E$14*'ER calculations'!N6586</f>
        <v>1.1632203454152747</v>
      </c>
    </row>
    <row r="6587" spans="1:15" ht="15">
      <c r="A6587" s="284">
        <v>6583</v>
      </c>
      <c r="B6587" s="287"/>
      <c r="C6587" s="287"/>
      <c r="D6587" s="284" t="s">
        <v>1054</v>
      </c>
      <c r="E6587" s="287"/>
      <c r="F6587" s="285" t="s">
        <v>6708</v>
      </c>
      <c r="G6587" s="266" t="s">
        <v>121</v>
      </c>
      <c r="H6587" s="266">
        <f>IF(G6587="Traditional Stove",0.1,0.2)</f>
        <v>0.1</v>
      </c>
      <c r="I6587" s="266">
        <f>YEAR(J6587)</f>
        <v>2023</v>
      </c>
      <c r="J6587" s="267">
        <v>44964</v>
      </c>
      <c r="K6587" s="267">
        <f>J6587+1</f>
        <v>44965</v>
      </c>
      <c r="L6587" s="266">
        <f>IF(M6587&lt;=365,1,2)</f>
        <v>1</v>
      </c>
      <c r="M6587" s="266">
        <f>IF(K6587&lt;$C$1,$C$2-$C$1+1,$C$2-K6587+1)</f>
        <v>82</v>
      </c>
      <c r="N6587" s="268">
        <f>M6587/365</f>
        <v>0.22465753424657534</v>
      </c>
      <c r="O6587" s="269">
        <f>'Data and Parameter'!$E$4*'Data and Parameter'!$E$5*('Data and Parameter'!$E$6+'Data and Parameter'!$E$7)*'Data and Parameter'!$E$19*'Data and Parameter'!$E$14*'ER calculations'!N6587</f>
        <v>1.1632203454152747</v>
      </c>
    </row>
    <row r="6588" spans="1:15" ht="15">
      <c r="A6588" s="284">
        <v>6584</v>
      </c>
      <c r="B6588" s="287"/>
      <c r="C6588" s="287"/>
      <c r="D6588" s="284" t="s">
        <v>1054</v>
      </c>
      <c r="E6588" s="287"/>
      <c r="F6588" s="285" t="s">
        <v>6709</v>
      </c>
      <c r="G6588" s="266" t="s">
        <v>121</v>
      </c>
      <c r="H6588" s="266">
        <f>IF(G6588="Traditional Stove",0.1,0.2)</f>
        <v>0.1</v>
      </c>
      <c r="I6588" s="266">
        <f>YEAR(J6588)</f>
        <v>2023</v>
      </c>
      <c r="J6588" s="267">
        <v>44964</v>
      </c>
      <c r="K6588" s="267">
        <f>J6588+1</f>
        <v>44965</v>
      </c>
      <c r="L6588" s="266">
        <f>IF(M6588&lt;=365,1,2)</f>
        <v>1</v>
      </c>
      <c r="M6588" s="266">
        <f>IF(K6588&lt;$C$1,$C$2-$C$1+1,$C$2-K6588+1)</f>
        <v>82</v>
      </c>
      <c r="N6588" s="268">
        <f>M6588/365</f>
        <v>0.22465753424657534</v>
      </c>
      <c r="O6588" s="269">
        <f>'Data and Parameter'!$E$4*'Data and Parameter'!$E$5*('Data and Parameter'!$E$6+'Data and Parameter'!$E$7)*'Data and Parameter'!$E$19*'Data and Parameter'!$E$14*'ER calculations'!N6588</f>
        <v>1.1632203454152747</v>
      </c>
    </row>
    <row r="6589" spans="1:15" ht="15">
      <c r="A6589" s="284">
        <v>6585</v>
      </c>
      <c r="B6589" s="287"/>
      <c r="C6589" s="287"/>
      <c r="D6589" s="284" t="s">
        <v>1054</v>
      </c>
      <c r="E6589" s="287"/>
      <c r="F6589" s="285" t="s">
        <v>6710</v>
      </c>
      <c r="G6589" s="266" t="s">
        <v>121</v>
      </c>
      <c r="H6589" s="266">
        <f>IF(G6589="Traditional Stove",0.1,0.2)</f>
        <v>0.1</v>
      </c>
      <c r="I6589" s="266">
        <f>YEAR(J6589)</f>
        <v>2023</v>
      </c>
      <c r="J6589" s="267">
        <v>44964</v>
      </c>
      <c r="K6589" s="267">
        <f>J6589+1</f>
        <v>44965</v>
      </c>
      <c r="L6589" s="266">
        <f>IF(M6589&lt;=365,1,2)</f>
        <v>1</v>
      </c>
      <c r="M6589" s="266">
        <f>IF(K6589&lt;$C$1,$C$2-$C$1+1,$C$2-K6589+1)</f>
        <v>82</v>
      </c>
      <c r="N6589" s="268">
        <f>M6589/365</f>
        <v>0.22465753424657534</v>
      </c>
      <c r="O6589" s="269">
        <f>'Data and Parameter'!$E$4*'Data and Parameter'!$E$5*('Data and Parameter'!$E$6+'Data and Parameter'!$E$7)*'Data and Parameter'!$E$19*'Data and Parameter'!$E$14*'ER calculations'!N6589</f>
        <v>1.1632203454152747</v>
      </c>
    </row>
    <row r="6590" spans="1:15" ht="15">
      <c r="A6590" s="284">
        <v>6586</v>
      </c>
      <c r="B6590" s="287"/>
      <c r="C6590" s="287"/>
      <c r="D6590" s="284" t="s">
        <v>1054</v>
      </c>
      <c r="E6590" s="287"/>
      <c r="F6590" s="285" t="s">
        <v>6711</v>
      </c>
      <c r="G6590" s="266" t="s">
        <v>121</v>
      </c>
      <c r="H6590" s="266">
        <f>IF(G6590="Traditional Stove",0.1,0.2)</f>
        <v>0.1</v>
      </c>
      <c r="I6590" s="266">
        <f>YEAR(J6590)</f>
        <v>2023</v>
      </c>
      <c r="J6590" s="267">
        <v>44964</v>
      </c>
      <c r="K6590" s="267">
        <f>J6590+1</f>
        <v>44965</v>
      </c>
      <c r="L6590" s="266">
        <f>IF(M6590&lt;=365,1,2)</f>
        <v>1</v>
      </c>
      <c r="M6590" s="266">
        <f>IF(K6590&lt;$C$1,$C$2-$C$1+1,$C$2-K6590+1)</f>
        <v>82</v>
      </c>
      <c r="N6590" s="268">
        <f>M6590/365</f>
        <v>0.22465753424657534</v>
      </c>
      <c r="O6590" s="269">
        <f>'Data and Parameter'!$E$4*'Data and Parameter'!$E$5*('Data and Parameter'!$E$6+'Data and Parameter'!$E$7)*'Data and Parameter'!$E$19*'Data and Parameter'!$E$14*'ER calculations'!N6590</f>
        <v>1.1632203454152747</v>
      </c>
    </row>
    <row r="6591" spans="1:15" ht="15">
      <c r="A6591" s="284">
        <v>6587</v>
      </c>
      <c r="B6591" s="287"/>
      <c r="C6591" s="287"/>
      <c r="D6591" s="284" t="s">
        <v>1054</v>
      </c>
      <c r="E6591" s="287"/>
      <c r="F6591" s="285" t="s">
        <v>6712</v>
      </c>
      <c r="G6591" s="266" t="s">
        <v>121</v>
      </c>
      <c r="H6591" s="266">
        <f>IF(G6591="Traditional Stove",0.1,0.2)</f>
        <v>0.1</v>
      </c>
      <c r="I6591" s="266">
        <f>YEAR(J6591)</f>
        <v>2023</v>
      </c>
      <c r="J6591" s="267">
        <v>44964</v>
      </c>
      <c r="K6591" s="267">
        <f>J6591+1</f>
        <v>44965</v>
      </c>
      <c r="L6591" s="266">
        <f>IF(M6591&lt;=365,1,2)</f>
        <v>1</v>
      </c>
      <c r="M6591" s="266">
        <f>IF(K6591&lt;$C$1,$C$2-$C$1+1,$C$2-K6591+1)</f>
        <v>82</v>
      </c>
      <c r="N6591" s="268">
        <f>M6591/365</f>
        <v>0.22465753424657534</v>
      </c>
      <c r="O6591" s="269">
        <f>'Data and Parameter'!$E$4*'Data and Parameter'!$E$5*('Data and Parameter'!$E$6+'Data and Parameter'!$E$7)*'Data and Parameter'!$E$19*'Data and Parameter'!$E$14*'ER calculations'!N6591</f>
        <v>1.1632203454152747</v>
      </c>
    </row>
    <row r="6592" spans="1:15" ht="15">
      <c r="A6592" s="284">
        <v>6588</v>
      </c>
      <c r="B6592" s="287"/>
      <c r="C6592" s="287"/>
      <c r="D6592" s="284" t="s">
        <v>1054</v>
      </c>
      <c r="E6592" s="287"/>
      <c r="F6592" s="285" t="s">
        <v>6713</v>
      </c>
      <c r="G6592" s="266" t="s">
        <v>121</v>
      </c>
      <c r="H6592" s="266">
        <f>IF(G6592="Traditional Stove",0.1,0.2)</f>
        <v>0.1</v>
      </c>
      <c r="I6592" s="266">
        <f>YEAR(J6592)</f>
        <v>2023</v>
      </c>
      <c r="J6592" s="267">
        <v>44964</v>
      </c>
      <c r="K6592" s="267">
        <f>J6592+1</f>
        <v>44965</v>
      </c>
      <c r="L6592" s="266">
        <f>IF(M6592&lt;=365,1,2)</f>
        <v>1</v>
      </c>
      <c r="M6592" s="266">
        <f>IF(K6592&lt;$C$1,$C$2-$C$1+1,$C$2-K6592+1)</f>
        <v>82</v>
      </c>
      <c r="N6592" s="268">
        <f>M6592/365</f>
        <v>0.22465753424657534</v>
      </c>
      <c r="O6592" s="269">
        <f>'Data and Parameter'!$E$4*'Data and Parameter'!$E$5*('Data and Parameter'!$E$6+'Data and Parameter'!$E$7)*'Data and Parameter'!$E$19*'Data and Parameter'!$E$14*'ER calculations'!N6592</f>
        <v>1.1632203454152747</v>
      </c>
    </row>
    <row r="6593" spans="1:15" ht="15">
      <c r="A6593" s="284">
        <v>6589</v>
      </c>
      <c r="B6593" s="287"/>
      <c r="C6593" s="287"/>
      <c r="D6593" s="284" t="s">
        <v>3178</v>
      </c>
      <c r="E6593" s="287"/>
      <c r="F6593" s="285" t="s">
        <v>6714</v>
      </c>
      <c r="G6593" s="266" t="s">
        <v>121</v>
      </c>
      <c r="H6593" s="266">
        <f>IF(G6593="Traditional Stove",0.1,0.2)</f>
        <v>0.1</v>
      </c>
      <c r="I6593" s="266">
        <f>YEAR(J6593)</f>
        <v>2023</v>
      </c>
      <c r="J6593" s="267">
        <v>45028</v>
      </c>
      <c r="K6593" s="267">
        <f>J6593+1</f>
        <v>45029</v>
      </c>
      <c r="L6593" s="266">
        <f>IF(M6593&lt;=365,1,2)</f>
        <v>1</v>
      </c>
      <c r="M6593" s="266">
        <f>IF(K6593&lt;$C$1,$C$2-$C$1+1,$C$2-K6593+1)</f>
        <v>18</v>
      </c>
      <c r="N6593" s="268">
        <f>M6593/365</f>
        <v>4.9315068493150684E-2</v>
      </c>
      <c r="O6593" s="269">
        <f>'Data and Parameter'!$E$4*'Data and Parameter'!$E$5*('Data and Parameter'!$E$6+'Data and Parameter'!$E$7)*'Data and Parameter'!$E$19*'Data and Parameter'!$E$14*'ER calculations'!N6593</f>
        <v>0.25534105143262131</v>
      </c>
    </row>
    <row r="6594" spans="1:15" ht="15">
      <c r="A6594" s="284">
        <v>6590</v>
      </c>
      <c r="B6594" s="287"/>
      <c r="C6594" s="287"/>
      <c r="D6594" s="284" t="s">
        <v>3178</v>
      </c>
      <c r="E6594" s="287"/>
      <c r="F6594" s="285" t="s">
        <v>6715</v>
      </c>
      <c r="G6594" s="266" t="s">
        <v>121</v>
      </c>
      <c r="H6594" s="266">
        <f>IF(G6594="Traditional Stove",0.1,0.2)</f>
        <v>0.1</v>
      </c>
      <c r="I6594" s="266">
        <f>YEAR(J6594)</f>
        <v>2023</v>
      </c>
      <c r="J6594" s="267">
        <v>45028</v>
      </c>
      <c r="K6594" s="267">
        <f>J6594+1</f>
        <v>45029</v>
      </c>
      <c r="L6594" s="266">
        <f>IF(M6594&lt;=365,1,2)</f>
        <v>1</v>
      </c>
      <c r="M6594" s="266">
        <f>IF(K6594&lt;$C$1,$C$2-$C$1+1,$C$2-K6594+1)</f>
        <v>18</v>
      </c>
      <c r="N6594" s="268">
        <f>M6594/365</f>
        <v>4.9315068493150684E-2</v>
      </c>
      <c r="O6594" s="269">
        <f>'Data and Parameter'!$E$4*'Data and Parameter'!$E$5*('Data and Parameter'!$E$6+'Data and Parameter'!$E$7)*'Data and Parameter'!$E$19*'Data and Parameter'!$E$14*'ER calculations'!N6594</f>
        <v>0.25534105143262131</v>
      </c>
    </row>
    <row r="6595" spans="1:15" ht="15">
      <c r="A6595" s="284">
        <v>6591</v>
      </c>
      <c r="B6595" s="287"/>
      <c r="C6595" s="287"/>
      <c r="D6595" s="284" t="s">
        <v>3178</v>
      </c>
      <c r="E6595" s="287"/>
      <c r="F6595" s="285" t="s">
        <v>6716</v>
      </c>
      <c r="G6595" s="266" t="s">
        <v>121</v>
      </c>
      <c r="H6595" s="266">
        <f>IF(G6595="Traditional Stove",0.1,0.2)</f>
        <v>0.1</v>
      </c>
      <c r="I6595" s="266">
        <f>YEAR(J6595)</f>
        <v>2023</v>
      </c>
      <c r="J6595" s="267">
        <v>45028</v>
      </c>
      <c r="K6595" s="267">
        <f>J6595+1</f>
        <v>45029</v>
      </c>
      <c r="L6595" s="266">
        <f>IF(M6595&lt;=365,1,2)</f>
        <v>1</v>
      </c>
      <c r="M6595" s="266">
        <f>IF(K6595&lt;$C$1,$C$2-$C$1+1,$C$2-K6595+1)</f>
        <v>18</v>
      </c>
      <c r="N6595" s="268">
        <f>M6595/365</f>
        <v>4.9315068493150684E-2</v>
      </c>
      <c r="O6595" s="269">
        <f>'Data and Parameter'!$E$4*'Data and Parameter'!$E$5*('Data and Parameter'!$E$6+'Data and Parameter'!$E$7)*'Data and Parameter'!$E$19*'Data and Parameter'!$E$14*'ER calculations'!N6595</f>
        <v>0.25534105143262131</v>
      </c>
    </row>
    <row r="6596" spans="1:15" ht="15">
      <c r="A6596" s="284">
        <v>6592</v>
      </c>
      <c r="B6596" s="287"/>
      <c r="C6596" s="287"/>
      <c r="D6596" s="284" t="s">
        <v>3178</v>
      </c>
      <c r="E6596" s="287"/>
      <c r="F6596" s="285" t="s">
        <v>6717</v>
      </c>
      <c r="G6596" s="266" t="s">
        <v>121</v>
      </c>
      <c r="H6596" s="266">
        <f>IF(G6596="Traditional Stove",0.1,0.2)</f>
        <v>0.1</v>
      </c>
      <c r="I6596" s="266">
        <f>YEAR(J6596)</f>
        <v>2023</v>
      </c>
      <c r="J6596" s="267">
        <v>45033</v>
      </c>
      <c r="K6596" s="267">
        <f>J6596+1</f>
        <v>45034</v>
      </c>
      <c r="L6596" s="266">
        <f>IF(M6596&lt;=365,1,2)</f>
        <v>1</v>
      </c>
      <c r="M6596" s="266">
        <f>IF(K6596&lt;$C$1,$C$2-$C$1+1,$C$2-K6596+1)</f>
        <v>13</v>
      </c>
      <c r="N6596" s="268">
        <f>M6596/365</f>
        <v>3.5616438356164383E-2</v>
      </c>
      <c r="O6596" s="269">
        <f>'Data and Parameter'!$E$4*'Data and Parameter'!$E$5*('Data and Parameter'!$E$6+'Data and Parameter'!$E$7)*'Data and Parameter'!$E$19*'Data and Parameter'!$E$14*'ER calculations'!N6596</f>
        <v>0.18441298159022648</v>
      </c>
    </row>
    <row r="6597" spans="1:15" ht="15">
      <c r="A6597" s="284">
        <v>6593</v>
      </c>
      <c r="B6597" s="287"/>
      <c r="C6597" s="287"/>
      <c r="D6597" s="284" t="s">
        <v>3178</v>
      </c>
      <c r="E6597" s="287"/>
      <c r="F6597" s="285" t="s">
        <v>6718</v>
      </c>
      <c r="G6597" s="266" t="s">
        <v>121</v>
      </c>
      <c r="H6597" s="266">
        <f>IF(G6597="Traditional Stove",0.1,0.2)</f>
        <v>0.1</v>
      </c>
      <c r="I6597" s="266">
        <f>YEAR(J6597)</f>
        <v>2023</v>
      </c>
      <c r="J6597" s="267">
        <v>45033</v>
      </c>
      <c r="K6597" s="267">
        <f>J6597+1</f>
        <v>45034</v>
      </c>
      <c r="L6597" s="266">
        <f>IF(M6597&lt;=365,1,2)</f>
        <v>1</v>
      </c>
      <c r="M6597" s="266">
        <f>IF(K6597&lt;$C$1,$C$2-$C$1+1,$C$2-K6597+1)</f>
        <v>13</v>
      </c>
      <c r="N6597" s="268">
        <f>M6597/365</f>
        <v>3.5616438356164383E-2</v>
      </c>
      <c r="O6597" s="269">
        <f>'Data and Parameter'!$E$4*'Data and Parameter'!$E$5*('Data and Parameter'!$E$6+'Data and Parameter'!$E$7)*'Data and Parameter'!$E$19*'Data and Parameter'!$E$14*'ER calculations'!N6597</f>
        <v>0.18441298159022648</v>
      </c>
    </row>
    <row r="6598" spans="1:15" ht="15">
      <c r="A6598" s="284">
        <v>6594</v>
      </c>
      <c r="B6598" s="287"/>
      <c r="C6598" s="287"/>
      <c r="D6598" s="284" t="s">
        <v>3178</v>
      </c>
      <c r="E6598" s="287"/>
      <c r="F6598" s="285" t="s">
        <v>6719</v>
      </c>
      <c r="G6598" s="266" t="s">
        <v>121</v>
      </c>
      <c r="H6598" s="266">
        <f>IF(G6598="Traditional Stove",0.1,0.2)</f>
        <v>0.1</v>
      </c>
      <c r="I6598" s="266">
        <f>YEAR(J6598)</f>
        <v>2023</v>
      </c>
      <c r="J6598" s="267">
        <v>45033</v>
      </c>
      <c r="K6598" s="267">
        <f>J6598+1</f>
        <v>45034</v>
      </c>
      <c r="L6598" s="266">
        <f>IF(M6598&lt;=365,1,2)</f>
        <v>1</v>
      </c>
      <c r="M6598" s="266">
        <f>IF(K6598&lt;$C$1,$C$2-$C$1+1,$C$2-K6598+1)</f>
        <v>13</v>
      </c>
      <c r="N6598" s="268">
        <f>M6598/365</f>
        <v>3.5616438356164383E-2</v>
      </c>
      <c r="O6598" s="269">
        <f>'Data and Parameter'!$E$4*'Data and Parameter'!$E$5*('Data and Parameter'!$E$6+'Data and Parameter'!$E$7)*'Data and Parameter'!$E$19*'Data and Parameter'!$E$14*'ER calculations'!N6598</f>
        <v>0.18441298159022648</v>
      </c>
    </row>
    <row r="6599" spans="1:15" ht="15">
      <c r="A6599" s="284">
        <v>6595</v>
      </c>
      <c r="B6599" s="287"/>
      <c r="C6599" s="287"/>
      <c r="D6599" s="284" t="s">
        <v>119</v>
      </c>
      <c r="E6599" s="287"/>
      <c r="F6599" s="285" t="s">
        <v>6720</v>
      </c>
      <c r="G6599" s="266" t="s">
        <v>121</v>
      </c>
      <c r="H6599" s="266">
        <f>IF(G6599="Traditional Stove",0.1,0.2)</f>
        <v>0.1</v>
      </c>
      <c r="I6599" s="266">
        <f>YEAR(J6599)</f>
        <v>2023</v>
      </c>
      <c r="J6599" s="267">
        <v>44967</v>
      </c>
      <c r="K6599" s="267">
        <f>J6599+1</f>
        <v>44968</v>
      </c>
      <c r="L6599" s="266">
        <f>IF(M6599&lt;=365,1,2)</f>
        <v>1</v>
      </c>
      <c r="M6599" s="266">
        <f>IF(K6599&lt;$C$1,$C$2-$C$1+1,$C$2-K6599+1)</f>
        <v>79</v>
      </c>
      <c r="N6599" s="268">
        <f>M6599/365</f>
        <v>0.21643835616438356</v>
      </c>
      <c r="O6599" s="269">
        <f>'Data and Parameter'!$E$4*'Data and Parameter'!$E$5*('Data and Parameter'!$E$6+'Data and Parameter'!$E$7)*'Data and Parameter'!$E$19*'Data and Parameter'!$E$14*'ER calculations'!N6599</f>
        <v>1.1206635035098378</v>
      </c>
    </row>
    <row r="6600" spans="1:15" ht="15">
      <c r="A6600" s="284">
        <v>6596</v>
      </c>
      <c r="B6600" s="287"/>
      <c r="C6600" s="287"/>
      <c r="D6600" s="284" t="s">
        <v>119</v>
      </c>
      <c r="E6600" s="287"/>
      <c r="F6600" s="285" t="s">
        <v>6721</v>
      </c>
      <c r="G6600" s="266" t="s">
        <v>121</v>
      </c>
      <c r="H6600" s="266">
        <f>IF(G6600="Traditional Stove",0.1,0.2)</f>
        <v>0.1</v>
      </c>
      <c r="I6600" s="266">
        <f>YEAR(J6600)</f>
        <v>2023</v>
      </c>
      <c r="J6600" s="267">
        <v>44967</v>
      </c>
      <c r="K6600" s="267">
        <f>J6600+1</f>
        <v>44968</v>
      </c>
      <c r="L6600" s="266">
        <f>IF(M6600&lt;=365,1,2)</f>
        <v>1</v>
      </c>
      <c r="M6600" s="266">
        <f>IF(K6600&lt;$C$1,$C$2-$C$1+1,$C$2-K6600+1)</f>
        <v>79</v>
      </c>
      <c r="N6600" s="268">
        <f>M6600/365</f>
        <v>0.21643835616438356</v>
      </c>
      <c r="O6600" s="269">
        <f>'Data and Parameter'!$E$4*'Data and Parameter'!$E$5*('Data and Parameter'!$E$6+'Data and Parameter'!$E$7)*'Data and Parameter'!$E$19*'Data and Parameter'!$E$14*'ER calculations'!N6600</f>
        <v>1.1206635035098378</v>
      </c>
    </row>
    <row r="6601" spans="1:15" ht="15">
      <c r="A6601" s="284">
        <v>6597</v>
      </c>
      <c r="B6601" s="287"/>
      <c r="C6601" s="287"/>
      <c r="D6601" s="284" t="s">
        <v>119</v>
      </c>
      <c r="E6601" s="287"/>
      <c r="F6601" s="285" t="s">
        <v>6722</v>
      </c>
      <c r="G6601" s="266" t="s">
        <v>121</v>
      </c>
      <c r="H6601" s="266">
        <f>IF(G6601="Traditional Stove",0.1,0.2)</f>
        <v>0.1</v>
      </c>
      <c r="I6601" s="266">
        <f>YEAR(J6601)</f>
        <v>2023</v>
      </c>
      <c r="J6601" s="267">
        <v>44967</v>
      </c>
      <c r="K6601" s="267">
        <f>J6601+1</f>
        <v>44968</v>
      </c>
      <c r="L6601" s="266">
        <f>IF(M6601&lt;=365,1,2)</f>
        <v>1</v>
      </c>
      <c r="M6601" s="266">
        <f>IF(K6601&lt;$C$1,$C$2-$C$1+1,$C$2-K6601+1)</f>
        <v>79</v>
      </c>
      <c r="N6601" s="268">
        <f>M6601/365</f>
        <v>0.21643835616438356</v>
      </c>
      <c r="O6601" s="269">
        <f>'Data and Parameter'!$E$4*'Data and Parameter'!$E$5*('Data and Parameter'!$E$6+'Data and Parameter'!$E$7)*'Data and Parameter'!$E$19*'Data and Parameter'!$E$14*'ER calculations'!N6601</f>
        <v>1.1206635035098378</v>
      </c>
    </row>
    <row r="6602" spans="1:15" ht="15">
      <c r="A6602" s="284">
        <v>6598</v>
      </c>
      <c r="B6602" s="287"/>
      <c r="C6602" s="287"/>
      <c r="D6602" s="284" t="s">
        <v>119</v>
      </c>
      <c r="E6602" s="287"/>
      <c r="F6602" s="285" t="s">
        <v>6723</v>
      </c>
      <c r="G6602" s="266" t="s">
        <v>121</v>
      </c>
      <c r="H6602" s="266">
        <f>IF(G6602="Traditional Stove",0.1,0.2)</f>
        <v>0.1</v>
      </c>
      <c r="I6602" s="266">
        <f>YEAR(J6602)</f>
        <v>2023</v>
      </c>
      <c r="J6602" s="267">
        <v>44967</v>
      </c>
      <c r="K6602" s="267">
        <f>J6602+1</f>
        <v>44968</v>
      </c>
      <c r="L6602" s="266">
        <f>IF(M6602&lt;=365,1,2)</f>
        <v>1</v>
      </c>
      <c r="M6602" s="266">
        <f>IF(K6602&lt;$C$1,$C$2-$C$1+1,$C$2-K6602+1)</f>
        <v>79</v>
      </c>
      <c r="N6602" s="268">
        <f>M6602/365</f>
        <v>0.21643835616438356</v>
      </c>
      <c r="O6602" s="269">
        <f>'Data and Parameter'!$E$4*'Data and Parameter'!$E$5*('Data and Parameter'!$E$6+'Data and Parameter'!$E$7)*'Data and Parameter'!$E$19*'Data and Parameter'!$E$14*'ER calculations'!N6602</f>
        <v>1.1206635035098378</v>
      </c>
    </row>
    <row r="6603" spans="1:15" ht="15">
      <c r="A6603" s="284">
        <v>6599</v>
      </c>
      <c r="B6603" s="287"/>
      <c r="C6603" s="287"/>
      <c r="D6603" s="284" t="s">
        <v>119</v>
      </c>
      <c r="E6603" s="287"/>
      <c r="F6603" s="285" t="s">
        <v>6724</v>
      </c>
      <c r="G6603" s="266" t="s">
        <v>121</v>
      </c>
      <c r="H6603" s="266">
        <f>IF(G6603="Traditional Stove",0.1,0.2)</f>
        <v>0.1</v>
      </c>
      <c r="I6603" s="266">
        <f>YEAR(J6603)</f>
        <v>2023</v>
      </c>
      <c r="J6603" s="267">
        <v>44967</v>
      </c>
      <c r="K6603" s="267">
        <f>J6603+1</f>
        <v>44968</v>
      </c>
      <c r="L6603" s="266">
        <f>IF(M6603&lt;=365,1,2)</f>
        <v>1</v>
      </c>
      <c r="M6603" s="266">
        <f>IF(K6603&lt;$C$1,$C$2-$C$1+1,$C$2-K6603+1)</f>
        <v>79</v>
      </c>
      <c r="N6603" s="268">
        <f>M6603/365</f>
        <v>0.21643835616438356</v>
      </c>
      <c r="O6603" s="269">
        <f>'Data and Parameter'!$E$4*'Data and Parameter'!$E$5*('Data and Parameter'!$E$6+'Data and Parameter'!$E$7)*'Data and Parameter'!$E$19*'Data and Parameter'!$E$14*'ER calculations'!N6603</f>
        <v>1.1206635035098378</v>
      </c>
    </row>
    <row r="6604" spans="1:15" ht="15">
      <c r="A6604" s="284">
        <v>6600</v>
      </c>
      <c r="B6604" s="287"/>
      <c r="C6604" s="287"/>
      <c r="D6604" s="284" t="s">
        <v>119</v>
      </c>
      <c r="E6604" s="287"/>
      <c r="F6604" s="285" t="s">
        <v>6725</v>
      </c>
      <c r="G6604" s="266" t="s">
        <v>121</v>
      </c>
      <c r="H6604" s="266">
        <f>IF(G6604="Traditional Stove",0.1,0.2)</f>
        <v>0.1</v>
      </c>
      <c r="I6604" s="266">
        <f>YEAR(J6604)</f>
        <v>2023</v>
      </c>
      <c r="J6604" s="267">
        <v>44967</v>
      </c>
      <c r="K6604" s="267">
        <f>J6604+1</f>
        <v>44968</v>
      </c>
      <c r="L6604" s="266">
        <f>IF(M6604&lt;=365,1,2)</f>
        <v>1</v>
      </c>
      <c r="M6604" s="266">
        <f>IF(K6604&lt;$C$1,$C$2-$C$1+1,$C$2-K6604+1)</f>
        <v>79</v>
      </c>
      <c r="N6604" s="268">
        <f>M6604/365</f>
        <v>0.21643835616438356</v>
      </c>
      <c r="O6604" s="269">
        <f>'Data and Parameter'!$E$4*'Data and Parameter'!$E$5*('Data and Parameter'!$E$6+'Data and Parameter'!$E$7)*'Data and Parameter'!$E$19*'Data and Parameter'!$E$14*'ER calculations'!N6604</f>
        <v>1.1206635035098378</v>
      </c>
    </row>
    <row r="6605" spans="1:15" ht="15">
      <c r="A6605" s="284">
        <v>6601</v>
      </c>
      <c r="B6605" s="287"/>
      <c r="C6605" s="287"/>
      <c r="D6605" s="284" t="s">
        <v>119</v>
      </c>
      <c r="E6605" s="287"/>
      <c r="F6605" s="285" t="s">
        <v>6726</v>
      </c>
      <c r="G6605" s="266" t="s">
        <v>121</v>
      </c>
      <c r="H6605" s="266">
        <f>IF(G6605="Traditional Stove",0.1,0.2)</f>
        <v>0.1</v>
      </c>
      <c r="I6605" s="266">
        <f>YEAR(J6605)</f>
        <v>2023</v>
      </c>
      <c r="J6605" s="267">
        <v>44967</v>
      </c>
      <c r="K6605" s="267">
        <f>J6605+1</f>
        <v>44968</v>
      </c>
      <c r="L6605" s="266">
        <f>IF(M6605&lt;=365,1,2)</f>
        <v>1</v>
      </c>
      <c r="M6605" s="266">
        <f>IF(K6605&lt;$C$1,$C$2-$C$1+1,$C$2-K6605+1)</f>
        <v>79</v>
      </c>
      <c r="N6605" s="268">
        <f>M6605/365</f>
        <v>0.21643835616438356</v>
      </c>
      <c r="O6605" s="269">
        <f>'Data and Parameter'!$E$4*'Data and Parameter'!$E$5*('Data and Parameter'!$E$6+'Data and Parameter'!$E$7)*'Data and Parameter'!$E$19*'Data and Parameter'!$E$14*'ER calculations'!N6605</f>
        <v>1.1206635035098378</v>
      </c>
    </row>
    <row r="6606" spans="1:15" ht="15">
      <c r="A6606" s="284">
        <v>6602</v>
      </c>
      <c r="B6606" s="287"/>
      <c r="C6606" s="287"/>
      <c r="D6606" s="284" t="s">
        <v>119</v>
      </c>
      <c r="E6606" s="287"/>
      <c r="F6606" s="285" t="s">
        <v>6727</v>
      </c>
      <c r="G6606" s="266" t="s">
        <v>121</v>
      </c>
      <c r="H6606" s="266">
        <f>IF(G6606="Traditional Stove",0.1,0.2)</f>
        <v>0.1</v>
      </c>
      <c r="I6606" s="266">
        <f>YEAR(J6606)</f>
        <v>2023</v>
      </c>
      <c r="J6606" s="267">
        <v>44967</v>
      </c>
      <c r="K6606" s="267">
        <f>J6606+1</f>
        <v>44968</v>
      </c>
      <c r="L6606" s="266">
        <f>IF(M6606&lt;=365,1,2)</f>
        <v>1</v>
      </c>
      <c r="M6606" s="266">
        <f>IF(K6606&lt;$C$1,$C$2-$C$1+1,$C$2-K6606+1)</f>
        <v>79</v>
      </c>
      <c r="N6606" s="268">
        <f>M6606/365</f>
        <v>0.21643835616438356</v>
      </c>
      <c r="O6606" s="269">
        <f>'Data and Parameter'!$E$4*'Data and Parameter'!$E$5*('Data and Parameter'!$E$6+'Data and Parameter'!$E$7)*'Data and Parameter'!$E$19*'Data and Parameter'!$E$14*'ER calculations'!N6606</f>
        <v>1.1206635035098378</v>
      </c>
    </row>
    <row r="6607" spans="1:15" ht="15">
      <c r="A6607" s="284">
        <v>6603</v>
      </c>
      <c r="B6607" s="287"/>
      <c r="C6607" s="287"/>
      <c r="D6607" s="284" t="s">
        <v>119</v>
      </c>
      <c r="E6607" s="287"/>
      <c r="F6607" s="285" t="s">
        <v>6728</v>
      </c>
      <c r="G6607" s="266" t="s">
        <v>121</v>
      </c>
      <c r="H6607" s="266">
        <f>IF(G6607="Traditional Stove",0.1,0.2)</f>
        <v>0.1</v>
      </c>
      <c r="I6607" s="266">
        <f>YEAR(J6607)</f>
        <v>2023</v>
      </c>
      <c r="J6607" s="267">
        <v>44967</v>
      </c>
      <c r="K6607" s="267">
        <f>J6607+1</f>
        <v>44968</v>
      </c>
      <c r="L6607" s="266">
        <f>IF(M6607&lt;=365,1,2)</f>
        <v>1</v>
      </c>
      <c r="M6607" s="266">
        <f>IF(K6607&lt;$C$1,$C$2-$C$1+1,$C$2-K6607+1)</f>
        <v>79</v>
      </c>
      <c r="N6607" s="268">
        <f>M6607/365</f>
        <v>0.21643835616438356</v>
      </c>
      <c r="O6607" s="269">
        <f>'Data and Parameter'!$E$4*'Data and Parameter'!$E$5*('Data and Parameter'!$E$6+'Data and Parameter'!$E$7)*'Data and Parameter'!$E$19*'Data and Parameter'!$E$14*'ER calculations'!N6607</f>
        <v>1.1206635035098378</v>
      </c>
    </row>
    <row r="6608" spans="1:15" ht="15">
      <c r="A6608" s="284">
        <v>6604</v>
      </c>
      <c r="B6608" s="287"/>
      <c r="C6608" s="287"/>
      <c r="D6608" s="284" t="s">
        <v>119</v>
      </c>
      <c r="E6608" s="287"/>
      <c r="F6608" s="285" t="s">
        <v>6729</v>
      </c>
      <c r="G6608" s="266" t="s">
        <v>121</v>
      </c>
      <c r="H6608" s="266">
        <f>IF(G6608="Traditional Stove",0.1,0.2)</f>
        <v>0.1</v>
      </c>
      <c r="I6608" s="266">
        <f>YEAR(J6608)</f>
        <v>2023</v>
      </c>
      <c r="J6608" s="267">
        <v>44967</v>
      </c>
      <c r="K6608" s="267">
        <f>J6608+1</f>
        <v>44968</v>
      </c>
      <c r="L6608" s="266">
        <f>IF(M6608&lt;=365,1,2)</f>
        <v>1</v>
      </c>
      <c r="M6608" s="266">
        <f>IF(K6608&lt;$C$1,$C$2-$C$1+1,$C$2-K6608+1)</f>
        <v>79</v>
      </c>
      <c r="N6608" s="268">
        <f>M6608/365</f>
        <v>0.21643835616438356</v>
      </c>
      <c r="O6608" s="269">
        <f>'Data and Parameter'!$E$4*'Data and Parameter'!$E$5*('Data and Parameter'!$E$6+'Data and Parameter'!$E$7)*'Data and Parameter'!$E$19*'Data and Parameter'!$E$14*'ER calculations'!N6608</f>
        <v>1.1206635035098378</v>
      </c>
    </row>
    <row r="6609" spans="1:15" ht="15">
      <c r="A6609" s="284">
        <v>6605</v>
      </c>
      <c r="B6609" s="287"/>
      <c r="C6609" s="287"/>
      <c r="D6609" s="284" t="s">
        <v>119</v>
      </c>
      <c r="E6609" s="287"/>
      <c r="F6609" s="285" t="s">
        <v>6730</v>
      </c>
      <c r="G6609" s="266" t="s">
        <v>121</v>
      </c>
      <c r="H6609" s="266">
        <f>IF(G6609="Traditional Stove",0.1,0.2)</f>
        <v>0.1</v>
      </c>
      <c r="I6609" s="266">
        <f>YEAR(J6609)</f>
        <v>2023</v>
      </c>
      <c r="J6609" s="267">
        <v>44967</v>
      </c>
      <c r="K6609" s="267">
        <f>J6609+1</f>
        <v>44968</v>
      </c>
      <c r="L6609" s="266">
        <f>IF(M6609&lt;=365,1,2)</f>
        <v>1</v>
      </c>
      <c r="M6609" s="266">
        <f>IF(K6609&lt;$C$1,$C$2-$C$1+1,$C$2-K6609+1)</f>
        <v>79</v>
      </c>
      <c r="N6609" s="268">
        <f>M6609/365</f>
        <v>0.21643835616438356</v>
      </c>
      <c r="O6609" s="269">
        <f>'Data and Parameter'!$E$4*'Data and Parameter'!$E$5*('Data and Parameter'!$E$6+'Data and Parameter'!$E$7)*'Data and Parameter'!$E$19*'Data and Parameter'!$E$14*'ER calculations'!N6609</f>
        <v>1.1206635035098378</v>
      </c>
    </row>
    <row r="6610" spans="1:15" ht="15">
      <c r="A6610" s="284">
        <v>6606</v>
      </c>
      <c r="B6610" s="287"/>
      <c r="C6610" s="287"/>
      <c r="D6610" s="284" t="s">
        <v>119</v>
      </c>
      <c r="E6610" s="287"/>
      <c r="F6610" s="285" t="s">
        <v>6731</v>
      </c>
      <c r="G6610" s="266" t="s">
        <v>121</v>
      </c>
      <c r="H6610" s="266">
        <f>IF(G6610="Traditional Stove",0.1,0.2)</f>
        <v>0.1</v>
      </c>
      <c r="I6610" s="266">
        <f>YEAR(J6610)</f>
        <v>2023</v>
      </c>
      <c r="J6610" s="267">
        <v>44967</v>
      </c>
      <c r="K6610" s="267">
        <f>J6610+1</f>
        <v>44968</v>
      </c>
      <c r="L6610" s="266">
        <f>IF(M6610&lt;=365,1,2)</f>
        <v>1</v>
      </c>
      <c r="M6610" s="266">
        <f>IF(K6610&lt;$C$1,$C$2-$C$1+1,$C$2-K6610+1)</f>
        <v>79</v>
      </c>
      <c r="N6610" s="268">
        <f>M6610/365</f>
        <v>0.21643835616438356</v>
      </c>
      <c r="O6610" s="269">
        <f>'Data and Parameter'!$E$4*'Data and Parameter'!$E$5*('Data and Parameter'!$E$6+'Data and Parameter'!$E$7)*'Data and Parameter'!$E$19*'Data and Parameter'!$E$14*'ER calculations'!N6610</f>
        <v>1.1206635035098378</v>
      </c>
    </row>
    <row r="6611" spans="1:15" ht="15">
      <c r="A6611" s="284">
        <v>6607</v>
      </c>
      <c r="B6611" s="287"/>
      <c r="C6611" s="287"/>
      <c r="D6611" s="284" t="s">
        <v>119</v>
      </c>
      <c r="E6611" s="287"/>
      <c r="F6611" s="285" t="s">
        <v>6732</v>
      </c>
      <c r="G6611" s="266" t="s">
        <v>121</v>
      </c>
      <c r="H6611" s="266">
        <f>IF(G6611="Traditional Stove",0.1,0.2)</f>
        <v>0.1</v>
      </c>
      <c r="I6611" s="266">
        <f>YEAR(J6611)</f>
        <v>2023</v>
      </c>
      <c r="J6611" s="267">
        <v>44967</v>
      </c>
      <c r="K6611" s="267">
        <f>J6611+1</f>
        <v>44968</v>
      </c>
      <c r="L6611" s="266">
        <f>IF(M6611&lt;=365,1,2)</f>
        <v>1</v>
      </c>
      <c r="M6611" s="266">
        <f>IF(K6611&lt;$C$1,$C$2-$C$1+1,$C$2-K6611+1)</f>
        <v>79</v>
      </c>
      <c r="N6611" s="268">
        <f>M6611/365</f>
        <v>0.21643835616438356</v>
      </c>
      <c r="O6611" s="269">
        <f>'Data and Parameter'!$E$4*'Data and Parameter'!$E$5*('Data and Parameter'!$E$6+'Data and Parameter'!$E$7)*'Data and Parameter'!$E$19*'Data and Parameter'!$E$14*'ER calculations'!N6611</f>
        <v>1.1206635035098378</v>
      </c>
    </row>
    <row r="6612" spans="1:15" ht="15">
      <c r="A6612" s="284">
        <v>6608</v>
      </c>
      <c r="B6612" s="287"/>
      <c r="C6612" s="287"/>
      <c r="D6612" s="284" t="s">
        <v>119</v>
      </c>
      <c r="E6612" s="287"/>
      <c r="F6612" s="285" t="s">
        <v>6733</v>
      </c>
      <c r="G6612" s="266" t="s">
        <v>121</v>
      </c>
      <c r="H6612" s="266">
        <f>IF(G6612="Traditional Stove",0.1,0.2)</f>
        <v>0.1</v>
      </c>
      <c r="I6612" s="266">
        <f>YEAR(J6612)</f>
        <v>2023</v>
      </c>
      <c r="J6612" s="267">
        <v>44967</v>
      </c>
      <c r="K6612" s="267">
        <f>J6612+1</f>
        <v>44968</v>
      </c>
      <c r="L6612" s="266">
        <f>IF(M6612&lt;=365,1,2)</f>
        <v>1</v>
      </c>
      <c r="M6612" s="266">
        <f>IF(K6612&lt;$C$1,$C$2-$C$1+1,$C$2-K6612+1)</f>
        <v>79</v>
      </c>
      <c r="N6612" s="268">
        <f>M6612/365</f>
        <v>0.21643835616438356</v>
      </c>
      <c r="O6612" s="269">
        <f>'Data and Parameter'!$E$4*'Data and Parameter'!$E$5*('Data and Parameter'!$E$6+'Data and Parameter'!$E$7)*'Data and Parameter'!$E$19*'Data and Parameter'!$E$14*'ER calculations'!N6612</f>
        <v>1.1206635035098378</v>
      </c>
    </row>
    <row r="6613" spans="1:15" ht="15">
      <c r="A6613" s="284">
        <v>6609</v>
      </c>
      <c r="B6613" s="287"/>
      <c r="C6613" s="287"/>
      <c r="D6613" s="284" t="s">
        <v>3178</v>
      </c>
      <c r="E6613" s="287"/>
      <c r="F6613" s="285" t="s">
        <v>6734</v>
      </c>
      <c r="G6613" s="266" t="s">
        <v>121</v>
      </c>
      <c r="H6613" s="266">
        <f>IF(G6613="Traditional Stove",0.1,0.2)</f>
        <v>0.1</v>
      </c>
      <c r="I6613" s="266">
        <f>YEAR(J6613)</f>
        <v>2023</v>
      </c>
      <c r="J6613" s="267">
        <v>45009</v>
      </c>
      <c r="K6613" s="267">
        <f>J6613+1</f>
        <v>45010</v>
      </c>
      <c r="L6613" s="266">
        <f>IF(M6613&lt;=365,1,2)</f>
        <v>1</v>
      </c>
      <c r="M6613" s="266">
        <f>IF(K6613&lt;$C$1,$C$2-$C$1+1,$C$2-K6613+1)</f>
        <v>37</v>
      </c>
      <c r="N6613" s="268">
        <f>M6613/365</f>
        <v>0.10136986301369863</v>
      </c>
      <c r="O6613" s="269">
        <f>'Data and Parameter'!$E$4*'Data and Parameter'!$E$5*('Data and Parameter'!$E$6+'Data and Parameter'!$E$7)*'Data and Parameter'!$E$19*'Data and Parameter'!$E$14*'ER calculations'!N6613</f>
        <v>0.52486771683372158</v>
      </c>
    </row>
    <row r="6614" spans="1:15" ht="15">
      <c r="A6614" s="284">
        <v>6610</v>
      </c>
      <c r="B6614" s="287"/>
      <c r="C6614" s="287"/>
      <c r="D6614" s="284" t="s">
        <v>119</v>
      </c>
      <c r="E6614" s="287"/>
      <c r="F6614" s="285" t="s">
        <v>6735</v>
      </c>
      <c r="G6614" s="266" t="s">
        <v>121</v>
      </c>
      <c r="H6614" s="266">
        <f>IF(G6614="Traditional Stove",0.1,0.2)</f>
        <v>0.1</v>
      </c>
      <c r="I6614" s="266">
        <f>YEAR(J6614)</f>
        <v>2023</v>
      </c>
      <c r="J6614" s="267">
        <v>44967</v>
      </c>
      <c r="K6614" s="267">
        <f>J6614+1</f>
        <v>44968</v>
      </c>
      <c r="L6614" s="266">
        <f>IF(M6614&lt;=365,1,2)</f>
        <v>1</v>
      </c>
      <c r="M6614" s="266">
        <f>IF(K6614&lt;$C$1,$C$2-$C$1+1,$C$2-K6614+1)</f>
        <v>79</v>
      </c>
      <c r="N6614" s="268">
        <f>M6614/365</f>
        <v>0.21643835616438356</v>
      </c>
      <c r="O6614" s="269">
        <f>'Data and Parameter'!$E$4*'Data and Parameter'!$E$5*('Data and Parameter'!$E$6+'Data and Parameter'!$E$7)*'Data and Parameter'!$E$19*'Data and Parameter'!$E$14*'ER calculations'!N6614</f>
        <v>1.1206635035098378</v>
      </c>
    </row>
    <row r="6615" spans="1:15" ht="15">
      <c r="A6615" s="284">
        <v>6611</v>
      </c>
      <c r="B6615" s="287"/>
      <c r="C6615" s="287"/>
      <c r="D6615" s="284" t="s">
        <v>3178</v>
      </c>
      <c r="E6615" s="287"/>
      <c r="F6615" s="285" t="s">
        <v>6736</v>
      </c>
      <c r="G6615" s="266" t="s">
        <v>121</v>
      </c>
      <c r="H6615" s="266">
        <f>IF(G6615="Traditional Stove",0.1,0.2)</f>
        <v>0.1</v>
      </c>
      <c r="I6615" s="266">
        <f>YEAR(J6615)</f>
        <v>2023</v>
      </c>
      <c r="J6615" s="267">
        <v>45009</v>
      </c>
      <c r="K6615" s="267">
        <f>J6615+1</f>
        <v>45010</v>
      </c>
      <c r="L6615" s="266">
        <f>IF(M6615&lt;=365,1,2)</f>
        <v>1</v>
      </c>
      <c r="M6615" s="266">
        <f>IF(K6615&lt;$C$1,$C$2-$C$1+1,$C$2-K6615+1)</f>
        <v>37</v>
      </c>
      <c r="N6615" s="268">
        <f>M6615/365</f>
        <v>0.10136986301369863</v>
      </c>
      <c r="O6615" s="269">
        <f>'Data and Parameter'!$E$4*'Data and Parameter'!$E$5*('Data and Parameter'!$E$6+'Data and Parameter'!$E$7)*'Data and Parameter'!$E$19*'Data and Parameter'!$E$14*'ER calculations'!N6615</f>
        <v>0.52486771683372158</v>
      </c>
    </row>
    <row r="6616" spans="1:15" ht="15">
      <c r="A6616" s="284">
        <v>6612</v>
      </c>
      <c r="B6616" s="287"/>
      <c r="C6616" s="287"/>
      <c r="D6616" s="284" t="s">
        <v>3178</v>
      </c>
      <c r="E6616" s="287"/>
      <c r="F6616" s="285" t="s">
        <v>6737</v>
      </c>
      <c r="G6616" s="266" t="s">
        <v>121</v>
      </c>
      <c r="H6616" s="266">
        <f>IF(G6616="Traditional Stove",0.1,0.2)</f>
        <v>0.1</v>
      </c>
      <c r="I6616" s="266">
        <f>YEAR(J6616)</f>
        <v>2023</v>
      </c>
      <c r="J6616" s="267">
        <v>45009</v>
      </c>
      <c r="K6616" s="267">
        <f>J6616+1</f>
        <v>45010</v>
      </c>
      <c r="L6616" s="266">
        <f>IF(M6616&lt;=365,1,2)</f>
        <v>1</v>
      </c>
      <c r="M6616" s="266">
        <f>IF(K6616&lt;$C$1,$C$2-$C$1+1,$C$2-K6616+1)</f>
        <v>37</v>
      </c>
      <c r="N6616" s="268">
        <f>M6616/365</f>
        <v>0.10136986301369863</v>
      </c>
      <c r="O6616" s="269">
        <f>'Data and Parameter'!$E$4*'Data and Parameter'!$E$5*('Data and Parameter'!$E$6+'Data and Parameter'!$E$7)*'Data and Parameter'!$E$19*'Data and Parameter'!$E$14*'ER calculations'!N6616</f>
        <v>0.52486771683372158</v>
      </c>
    </row>
    <row r="6617" spans="1:15" ht="15">
      <c r="A6617" s="284">
        <v>6613</v>
      </c>
      <c r="B6617" s="287"/>
      <c r="C6617" s="287"/>
      <c r="D6617" s="284" t="s">
        <v>119</v>
      </c>
      <c r="E6617" s="287"/>
      <c r="F6617" s="285" t="s">
        <v>6738</v>
      </c>
      <c r="G6617" s="266" t="s">
        <v>121</v>
      </c>
      <c r="H6617" s="266">
        <f>IF(G6617="Traditional Stove",0.1,0.2)</f>
        <v>0.1</v>
      </c>
      <c r="I6617" s="266">
        <f>YEAR(J6617)</f>
        <v>2023</v>
      </c>
      <c r="J6617" s="267">
        <v>44967</v>
      </c>
      <c r="K6617" s="267">
        <f>J6617+1</f>
        <v>44968</v>
      </c>
      <c r="L6617" s="266">
        <f>IF(M6617&lt;=365,1,2)</f>
        <v>1</v>
      </c>
      <c r="M6617" s="266">
        <f>IF(K6617&lt;$C$1,$C$2-$C$1+1,$C$2-K6617+1)</f>
        <v>79</v>
      </c>
      <c r="N6617" s="268">
        <f>M6617/365</f>
        <v>0.21643835616438356</v>
      </c>
      <c r="O6617" s="269">
        <f>'Data and Parameter'!$E$4*'Data and Parameter'!$E$5*('Data and Parameter'!$E$6+'Data and Parameter'!$E$7)*'Data and Parameter'!$E$19*'Data and Parameter'!$E$14*'ER calculations'!N6617</f>
        <v>1.1206635035098378</v>
      </c>
    </row>
    <row r="6618" spans="1:15" ht="15">
      <c r="A6618" s="284">
        <v>6614</v>
      </c>
      <c r="B6618" s="287"/>
      <c r="C6618" s="287"/>
      <c r="D6618" s="284" t="s">
        <v>119</v>
      </c>
      <c r="E6618" s="287"/>
      <c r="F6618" s="285" t="s">
        <v>6739</v>
      </c>
      <c r="G6618" s="266" t="s">
        <v>121</v>
      </c>
      <c r="H6618" s="266">
        <f>IF(G6618="Traditional Stove",0.1,0.2)</f>
        <v>0.1</v>
      </c>
      <c r="I6618" s="266">
        <f>YEAR(J6618)</f>
        <v>2023</v>
      </c>
      <c r="J6618" s="267">
        <v>44967</v>
      </c>
      <c r="K6618" s="267">
        <f>J6618+1</f>
        <v>44968</v>
      </c>
      <c r="L6618" s="266">
        <f>IF(M6618&lt;=365,1,2)</f>
        <v>1</v>
      </c>
      <c r="M6618" s="266">
        <f>IF(K6618&lt;$C$1,$C$2-$C$1+1,$C$2-K6618+1)</f>
        <v>79</v>
      </c>
      <c r="N6618" s="268">
        <f>M6618/365</f>
        <v>0.21643835616438356</v>
      </c>
      <c r="O6618" s="269">
        <f>'Data and Parameter'!$E$4*'Data and Parameter'!$E$5*('Data and Parameter'!$E$6+'Data and Parameter'!$E$7)*'Data and Parameter'!$E$19*'Data and Parameter'!$E$14*'ER calculations'!N6618</f>
        <v>1.1206635035098378</v>
      </c>
    </row>
    <row r="6619" spans="1:15" ht="15">
      <c r="A6619" s="284">
        <v>6615</v>
      </c>
      <c r="B6619" s="287"/>
      <c r="C6619" s="287"/>
      <c r="D6619" s="284" t="s">
        <v>119</v>
      </c>
      <c r="E6619" s="287"/>
      <c r="F6619" s="285" t="s">
        <v>6740</v>
      </c>
      <c r="G6619" s="266" t="s">
        <v>121</v>
      </c>
      <c r="H6619" s="266">
        <f>IF(G6619="Traditional Stove",0.1,0.2)</f>
        <v>0.1</v>
      </c>
      <c r="I6619" s="266">
        <f>YEAR(J6619)</f>
        <v>2023</v>
      </c>
      <c r="J6619" s="267">
        <v>44967</v>
      </c>
      <c r="K6619" s="267">
        <f>J6619+1</f>
        <v>44968</v>
      </c>
      <c r="L6619" s="266">
        <f>IF(M6619&lt;=365,1,2)</f>
        <v>1</v>
      </c>
      <c r="M6619" s="266">
        <f>IF(K6619&lt;$C$1,$C$2-$C$1+1,$C$2-K6619+1)</f>
        <v>79</v>
      </c>
      <c r="N6619" s="268">
        <f>M6619/365</f>
        <v>0.21643835616438356</v>
      </c>
      <c r="O6619" s="269">
        <f>'Data and Parameter'!$E$4*'Data and Parameter'!$E$5*('Data and Parameter'!$E$6+'Data and Parameter'!$E$7)*'Data and Parameter'!$E$19*'Data and Parameter'!$E$14*'ER calculations'!N6619</f>
        <v>1.1206635035098378</v>
      </c>
    </row>
    <row r="6620" spans="1:15" ht="15">
      <c r="A6620" s="284">
        <v>6616</v>
      </c>
      <c r="B6620" s="287"/>
      <c r="C6620" s="287"/>
      <c r="D6620" s="284" t="s">
        <v>119</v>
      </c>
      <c r="E6620" s="287"/>
      <c r="F6620" s="285" t="s">
        <v>6741</v>
      </c>
      <c r="G6620" s="266" t="s">
        <v>121</v>
      </c>
      <c r="H6620" s="266">
        <f>IF(G6620="Traditional Stove",0.1,0.2)</f>
        <v>0.1</v>
      </c>
      <c r="I6620" s="266">
        <f>YEAR(J6620)</f>
        <v>2023</v>
      </c>
      <c r="J6620" s="267">
        <v>44967</v>
      </c>
      <c r="K6620" s="267">
        <f>J6620+1</f>
        <v>44968</v>
      </c>
      <c r="L6620" s="266">
        <f>IF(M6620&lt;=365,1,2)</f>
        <v>1</v>
      </c>
      <c r="M6620" s="266">
        <f>IF(K6620&lt;$C$1,$C$2-$C$1+1,$C$2-K6620+1)</f>
        <v>79</v>
      </c>
      <c r="N6620" s="268">
        <f>M6620/365</f>
        <v>0.21643835616438356</v>
      </c>
      <c r="O6620" s="269">
        <f>'Data and Parameter'!$E$4*'Data and Parameter'!$E$5*('Data and Parameter'!$E$6+'Data and Parameter'!$E$7)*'Data and Parameter'!$E$19*'Data and Parameter'!$E$14*'ER calculations'!N6620</f>
        <v>1.1206635035098378</v>
      </c>
    </row>
    <row r="6621" spans="1:15" ht="15">
      <c r="A6621" s="284">
        <v>6617</v>
      </c>
      <c r="B6621" s="287"/>
      <c r="C6621" s="287"/>
      <c r="D6621" s="284" t="s">
        <v>1054</v>
      </c>
      <c r="E6621" s="287"/>
      <c r="F6621" s="285" t="s">
        <v>6742</v>
      </c>
      <c r="G6621" s="266" t="s">
        <v>121</v>
      </c>
      <c r="H6621" s="266">
        <f>IF(G6621="Traditional Stove",0.1,0.2)</f>
        <v>0.1</v>
      </c>
      <c r="I6621" s="266">
        <f>YEAR(J6621)</f>
        <v>2023</v>
      </c>
      <c r="J6621" s="267">
        <v>44964</v>
      </c>
      <c r="K6621" s="267">
        <f>J6621+1</f>
        <v>44965</v>
      </c>
      <c r="L6621" s="266">
        <f>IF(M6621&lt;=365,1,2)</f>
        <v>1</v>
      </c>
      <c r="M6621" s="266">
        <f>IF(K6621&lt;$C$1,$C$2-$C$1+1,$C$2-K6621+1)</f>
        <v>82</v>
      </c>
      <c r="N6621" s="268">
        <f>M6621/365</f>
        <v>0.22465753424657534</v>
      </c>
      <c r="O6621" s="269">
        <f>'Data and Parameter'!$E$4*'Data and Parameter'!$E$5*('Data and Parameter'!$E$6+'Data and Parameter'!$E$7)*'Data and Parameter'!$E$19*'Data and Parameter'!$E$14*'ER calculations'!N6621</f>
        <v>1.1632203454152747</v>
      </c>
    </row>
    <row r="6622" spans="1:15" ht="15">
      <c r="A6622" s="284">
        <v>6618</v>
      </c>
      <c r="B6622" s="287"/>
      <c r="C6622" s="287"/>
      <c r="D6622" s="284" t="s">
        <v>119</v>
      </c>
      <c r="E6622" s="287"/>
      <c r="F6622" s="285" t="s">
        <v>6743</v>
      </c>
      <c r="G6622" s="266" t="s">
        <v>121</v>
      </c>
      <c r="H6622" s="266">
        <f>IF(G6622="Traditional Stove",0.1,0.2)</f>
        <v>0.1</v>
      </c>
      <c r="I6622" s="266">
        <f>YEAR(J6622)</f>
        <v>2023</v>
      </c>
      <c r="J6622" s="267">
        <v>44967</v>
      </c>
      <c r="K6622" s="267">
        <f>J6622+1</f>
        <v>44968</v>
      </c>
      <c r="L6622" s="266">
        <f>IF(M6622&lt;=365,1,2)</f>
        <v>1</v>
      </c>
      <c r="M6622" s="266">
        <f>IF(K6622&lt;$C$1,$C$2-$C$1+1,$C$2-K6622+1)</f>
        <v>79</v>
      </c>
      <c r="N6622" s="268">
        <f>M6622/365</f>
        <v>0.21643835616438356</v>
      </c>
      <c r="O6622" s="269">
        <f>'Data and Parameter'!$E$4*'Data and Parameter'!$E$5*('Data and Parameter'!$E$6+'Data and Parameter'!$E$7)*'Data and Parameter'!$E$19*'Data and Parameter'!$E$14*'ER calculations'!N6622</f>
        <v>1.1206635035098378</v>
      </c>
    </row>
    <row r="6623" spans="1:15" ht="15">
      <c r="A6623" s="284">
        <v>6619</v>
      </c>
      <c r="B6623" s="287"/>
      <c r="C6623" s="287"/>
      <c r="D6623" s="284" t="s">
        <v>119</v>
      </c>
      <c r="E6623" s="287"/>
      <c r="F6623" s="285" t="s">
        <v>6744</v>
      </c>
      <c r="G6623" s="266" t="s">
        <v>121</v>
      </c>
      <c r="H6623" s="266">
        <f>IF(G6623="Traditional Stove",0.1,0.2)</f>
        <v>0.1</v>
      </c>
      <c r="I6623" s="266">
        <f>YEAR(J6623)</f>
        <v>2023</v>
      </c>
      <c r="J6623" s="267">
        <v>44967</v>
      </c>
      <c r="K6623" s="267">
        <f>J6623+1</f>
        <v>44968</v>
      </c>
      <c r="L6623" s="266">
        <f>IF(M6623&lt;=365,1,2)</f>
        <v>1</v>
      </c>
      <c r="M6623" s="266">
        <f>IF(K6623&lt;$C$1,$C$2-$C$1+1,$C$2-K6623+1)</f>
        <v>79</v>
      </c>
      <c r="N6623" s="268">
        <f>M6623/365</f>
        <v>0.21643835616438356</v>
      </c>
      <c r="O6623" s="269">
        <f>'Data and Parameter'!$E$4*'Data and Parameter'!$E$5*('Data and Parameter'!$E$6+'Data and Parameter'!$E$7)*'Data and Parameter'!$E$19*'Data and Parameter'!$E$14*'ER calculations'!N6623</f>
        <v>1.1206635035098378</v>
      </c>
    </row>
    <row r="6624" spans="1:15" ht="15">
      <c r="A6624" s="284">
        <v>6620</v>
      </c>
      <c r="B6624" s="287"/>
      <c r="C6624" s="287"/>
      <c r="D6624" s="284" t="s">
        <v>119</v>
      </c>
      <c r="E6624" s="287"/>
      <c r="F6624" s="285" t="s">
        <v>6745</v>
      </c>
      <c r="G6624" s="266" t="s">
        <v>121</v>
      </c>
      <c r="H6624" s="266">
        <f>IF(G6624="Traditional Stove",0.1,0.2)</f>
        <v>0.1</v>
      </c>
      <c r="I6624" s="266">
        <f>YEAR(J6624)</f>
        <v>2023</v>
      </c>
      <c r="J6624" s="267">
        <v>44967</v>
      </c>
      <c r="K6624" s="267">
        <f>J6624+1</f>
        <v>44968</v>
      </c>
      <c r="L6624" s="266">
        <f>IF(M6624&lt;=365,1,2)</f>
        <v>1</v>
      </c>
      <c r="M6624" s="266">
        <f>IF(K6624&lt;$C$1,$C$2-$C$1+1,$C$2-K6624+1)</f>
        <v>79</v>
      </c>
      <c r="N6624" s="268">
        <f>M6624/365</f>
        <v>0.21643835616438356</v>
      </c>
      <c r="O6624" s="269">
        <f>'Data and Parameter'!$E$4*'Data and Parameter'!$E$5*('Data and Parameter'!$E$6+'Data and Parameter'!$E$7)*'Data and Parameter'!$E$19*'Data and Parameter'!$E$14*'ER calculations'!N6624</f>
        <v>1.1206635035098378</v>
      </c>
    </row>
    <row r="6625" spans="1:15" ht="15">
      <c r="A6625" s="284">
        <v>6621</v>
      </c>
      <c r="B6625" s="287"/>
      <c r="C6625" s="287"/>
      <c r="D6625" s="284" t="s">
        <v>119</v>
      </c>
      <c r="E6625" s="287"/>
      <c r="F6625" s="285" t="s">
        <v>6746</v>
      </c>
      <c r="G6625" s="266" t="s">
        <v>121</v>
      </c>
      <c r="H6625" s="266">
        <f>IF(G6625="Traditional Stove",0.1,0.2)</f>
        <v>0.1</v>
      </c>
      <c r="I6625" s="266">
        <f>YEAR(J6625)</f>
        <v>2023</v>
      </c>
      <c r="J6625" s="267">
        <v>44967</v>
      </c>
      <c r="K6625" s="267">
        <f>J6625+1</f>
        <v>44968</v>
      </c>
      <c r="L6625" s="266">
        <f>IF(M6625&lt;=365,1,2)</f>
        <v>1</v>
      </c>
      <c r="M6625" s="266">
        <f>IF(K6625&lt;$C$1,$C$2-$C$1+1,$C$2-K6625+1)</f>
        <v>79</v>
      </c>
      <c r="N6625" s="268">
        <f>M6625/365</f>
        <v>0.21643835616438356</v>
      </c>
      <c r="O6625" s="269">
        <f>'Data and Parameter'!$E$4*'Data and Parameter'!$E$5*('Data and Parameter'!$E$6+'Data and Parameter'!$E$7)*'Data and Parameter'!$E$19*'Data and Parameter'!$E$14*'ER calculations'!N6625</f>
        <v>1.1206635035098378</v>
      </c>
    </row>
    <row r="6626" spans="1:15" ht="15">
      <c r="A6626" s="284">
        <v>6622</v>
      </c>
      <c r="B6626" s="287"/>
      <c r="C6626" s="287"/>
      <c r="D6626" s="284" t="s">
        <v>119</v>
      </c>
      <c r="E6626" s="287"/>
      <c r="F6626" s="285" t="s">
        <v>6747</v>
      </c>
      <c r="G6626" s="266" t="s">
        <v>121</v>
      </c>
      <c r="H6626" s="266">
        <f>IF(G6626="Traditional Stove",0.1,0.2)</f>
        <v>0.1</v>
      </c>
      <c r="I6626" s="266">
        <f>YEAR(J6626)</f>
        <v>2023</v>
      </c>
      <c r="J6626" s="267">
        <v>44967</v>
      </c>
      <c r="K6626" s="267">
        <f>J6626+1</f>
        <v>44968</v>
      </c>
      <c r="L6626" s="266">
        <f>IF(M6626&lt;=365,1,2)</f>
        <v>1</v>
      </c>
      <c r="M6626" s="266">
        <f>IF(K6626&lt;$C$1,$C$2-$C$1+1,$C$2-K6626+1)</f>
        <v>79</v>
      </c>
      <c r="N6626" s="268">
        <f>M6626/365</f>
        <v>0.21643835616438356</v>
      </c>
      <c r="O6626" s="269">
        <f>'Data and Parameter'!$E$4*'Data and Parameter'!$E$5*('Data and Parameter'!$E$6+'Data and Parameter'!$E$7)*'Data and Parameter'!$E$19*'Data and Parameter'!$E$14*'ER calculations'!N6626</f>
        <v>1.1206635035098378</v>
      </c>
    </row>
    <row r="6627" spans="1:15" ht="15">
      <c r="A6627" s="284">
        <v>6623</v>
      </c>
      <c r="B6627" s="287"/>
      <c r="C6627" s="287"/>
      <c r="D6627" s="284" t="s">
        <v>119</v>
      </c>
      <c r="E6627" s="287"/>
      <c r="F6627" s="285" t="s">
        <v>6748</v>
      </c>
      <c r="G6627" s="266" t="s">
        <v>121</v>
      </c>
      <c r="H6627" s="266">
        <f>IF(G6627="Traditional Stove",0.1,0.2)</f>
        <v>0.1</v>
      </c>
      <c r="I6627" s="266">
        <f>YEAR(J6627)</f>
        <v>2023</v>
      </c>
      <c r="J6627" s="267">
        <v>44967</v>
      </c>
      <c r="K6627" s="267">
        <f>J6627+1</f>
        <v>44968</v>
      </c>
      <c r="L6627" s="266">
        <f>IF(M6627&lt;=365,1,2)</f>
        <v>1</v>
      </c>
      <c r="M6627" s="266">
        <f>IF(K6627&lt;$C$1,$C$2-$C$1+1,$C$2-K6627+1)</f>
        <v>79</v>
      </c>
      <c r="N6627" s="268">
        <f>M6627/365</f>
        <v>0.21643835616438356</v>
      </c>
      <c r="O6627" s="269">
        <f>'Data and Parameter'!$E$4*'Data and Parameter'!$E$5*('Data and Parameter'!$E$6+'Data and Parameter'!$E$7)*'Data and Parameter'!$E$19*'Data and Parameter'!$E$14*'ER calculations'!N6627</f>
        <v>1.1206635035098378</v>
      </c>
    </row>
    <row r="6628" spans="1:15" ht="15">
      <c r="A6628" s="284">
        <v>6624</v>
      </c>
      <c r="B6628" s="287"/>
      <c r="C6628" s="287"/>
      <c r="D6628" s="284" t="s">
        <v>119</v>
      </c>
      <c r="E6628" s="287"/>
      <c r="F6628" s="285" t="s">
        <v>6749</v>
      </c>
      <c r="G6628" s="266" t="s">
        <v>121</v>
      </c>
      <c r="H6628" s="266">
        <f>IF(G6628="Traditional Stove",0.1,0.2)</f>
        <v>0.1</v>
      </c>
      <c r="I6628" s="266">
        <f>YEAR(J6628)</f>
        <v>2023</v>
      </c>
      <c r="J6628" s="267">
        <v>44967</v>
      </c>
      <c r="K6628" s="267">
        <f>J6628+1</f>
        <v>44968</v>
      </c>
      <c r="L6628" s="266">
        <f>IF(M6628&lt;=365,1,2)</f>
        <v>1</v>
      </c>
      <c r="M6628" s="266">
        <f>IF(K6628&lt;$C$1,$C$2-$C$1+1,$C$2-K6628+1)</f>
        <v>79</v>
      </c>
      <c r="N6628" s="268">
        <f>M6628/365</f>
        <v>0.21643835616438356</v>
      </c>
      <c r="O6628" s="269">
        <f>'Data and Parameter'!$E$4*'Data and Parameter'!$E$5*('Data and Parameter'!$E$6+'Data and Parameter'!$E$7)*'Data and Parameter'!$E$19*'Data and Parameter'!$E$14*'ER calculations'!N6628</f>
        <v>1.1206635035098378</v>
      </c>
    </row>
    <row r="6629" spans="1:15" ht="15">
      <c r="A6629" s="284">
        <v>6625</v>
      </c>
      <c r="B6629" s="287"/>
      <c r="C6629" s="287"/>
      <c r="D6629" s="284" t="s">
        <v>3178</v>
      </c>
      <c r="E6629" s="287"/>
      <c r="F6629" s="285" t="s">
        <v>6750</v>
      </c>
      <c r="G6629" s="266" t="s">
        <v>121</v>
      </c>
      <c r="H6629" s="266">
        <f>IF(G6629="Traditional Stove",0.1,0.2)</f>
        <v>0.1</v>
      </c>
      <c r="I6629" s="266">
        <f>YEAR(J6629)</f>
        <v>2023</v>
      </c>
      <c r="J6629" s="267">
        <v>45009</v>
      </c>
      <c r="K6629" s="267">
        <f>J6629+1</f>
        <v>45010</v>
      </c>
      <c r="L6629" s="266">
        <f>IF(M6629&lt;=365,1,2)</f>
        <v>1</v>
      </c>
      <c r="M6629" s="266">
        <f>IF(K6629&lt;$C$1,$C$2-$C$1+1,$C$2-K6629+1)</f>
        <v>37</v>
      </c>
      <c r="N6629" s="268">
        <f>M6629/365</f>
        <v>0.10136986301369863</v>
      </c>
      <c r="O6629" s="269">
        <f>'Data and Parameter'!$E$4*'Data and Parameter'!$E$5*('Data and Parameter'!$E$6+'Data and Parameter'!$E$7)*'Data and Parameter'!$E$19*'Data and Parameter'!$E$14*'ER calculations'!N6629</f>
        <v>0.52486771683372158</v>
      </c>
    </row>
    <row r="6630" spans="1:15" ht="15">
      <c r="A6630" s="284">
        <v>6626</v>
      </c>
      <c r="B6630" s="287"/>
      <c r="C6630" s="287"/>
      <c r="D6630" s="284" t="s">
        <v>119</v>
      </c>
      <c r="E6630" s="287"/>
      <c r="F6630" s="285" t="s">
        <v>6751</v>
      </c>
      <c r="G6630" s="266" t="s">
        <v>121</v>
      </c>
      <c r="H6630" s="266">
        <f>IF(G6630="Traditional Stove",0.1,0.2)</f>
        <v>0.1</v>
      </c>
      <c r="I6630" s="266">
        <f>YEAR(J6630)</f>
        <v>2023</v>
      </c>
      <c r="J6630" s="267">
        <v>44968</v>
      </c>
      <c r="K6630" s="267">
        <f>J6630+1</f>
        <v>44969</v>
      </c>
      <c r="L6630" s="266">
        <f>IF(M6630&lt;=365,1,2)</f>
        <v>1</v>
      </c>
      <c r="M6630" s="266">
        <f>IF(K6630&lt;$C$1,$C$2-$C$1+1,$C$2-K6630+1)</f>
        <v>78</v>
      </c>
      <c r="N6630" s="268">
        <f>M6630/365</f>
        <v>0.21369863013698631</v>
      </c>
      <c r="O6630" s="269">
        <f>'Data and Parameter'!$E$4*'Data and Parameter'!$E$5*('Data and Parameter'!$E$6+'Data and Parameter'!$E$7)*'Data and Parameter'!$E$19*'Data and Parameter'!$E$14*'ER calculations'!N6630</f>
        <v>1.1064778895413589</v>
      </c>
    </row>
    <row r="6631" spans="1:15" ht="15">
      <c r="A6631" s="284">
        <v>6627</v>
      </c>
      <c r="B6631" s="287"/>
      <c r="C6631" s="287"/>
      <c r="D6631" s="284" t="s">
        <v>3178</v>
      </c>
      <c r="E6631" s="287"/>
      <c r="F6631" s="285" t="s">
        <v>6752</v>
      </c>
      <c r="G6631" s="266" t="s">
        <v>121</v>
      </c>
      <c r="H6631" s="266">
        <f>IF(G6631="Traditional Stove",0.1,0.2)</f>
        <v>0.1</v>
      </c>
      <c r="I6631" s="266">
        <f>YEAR(J6631)</f>
        <v>2023</v>
      </c>
      <c r="J6631" s="267">
        <v>45009</v>
      </c>
      <c r="K6631" s="267">
        <f>J6631+1</f>
        <v>45010</v>
      </c>
      <c r="L6631" s="266">
        <f>IF(M6631&lt;=365,1,2)</f>
        <v>1</v>
      </c>
      <c r="M6631" s="266">
        <f>IF(K6631&lt;$C$1,$C$2-$C$1+1,$C$2-K6631+1)</f>
        <v>37</v>
      </c>
      <c r="N6631" s="268">
        <f>M6631/365</f>
        <v>0.10136986301369863</v>
      </c>
      <c r="O6631" s="269">
        <f>'Data and Parameter'!$E$4*'Data and Parameter'!$E$5*('Data and Parameter'!$E$6+'Data and Parameter'!$E$7)*'Data and Parameter'!$E$19*'Data and Parameter'!$E$14*'ER calculations'!N6631</f>
        <v>0.52486771683372158</v>
      </c>
    </row>
    <row r="6632" spans="1:15" ht="15">
      <c r="A6632" s="284">
        <v>6628</v>
      </c>
      <c r="B6632" s="287"/>
      <c r="C6632" s="287"/>
      <c r="D6632" s="284" t="s">
        <v>119</v>
      </c>
      <c r="E6632" s="287"/>
      <c r="F6632" s="285" t="s">
        <v>6753</v>
      </c>
      <c r="G6632" s="266" t="s">
        <v>121</v>
      </c>
      <c r="H6632" s="266">
        <f>IF(G6632="Traditional Stove",0.1,0.2)</f>
        <v>0.1</v>
      </c>
      <c r="I6632" s="266">
        <f>YEAR(J6632)</f>
        <v>2023</v>
      </c>
      <c r="J6632" s="267">
        <v>44967</v>
      </c>
      <c r="K6632" s="267">
        <f>J6632+1</f>
        <v>44968</v>
      </c>
      <c r="L6632" s="266">
        <f>IF(M6632&lt;=365,1,2)</f>
        <v>1</v>
      </c>
      <c r="M6632" s="266">
        <f>IF(K6632&lt;$C$1,$C$2-$C$1+1,$C$2-K6632+1)</f>
        <v>79</v>
      </c>
      <c r="N6632" s="268">
        <f>M6632/365</f>
        <v>0.21643835616438356</v>
      </c>
      <c r="O6632" s="269">
        <f>'Data and Parameter'!$E$4*'Data and Parameter'!$E$5*('Data and Parameter'!$E$6+'Data and Parameter'!$E$7)*'Data and Parameter'!$E$19*'Data and Parameter'!$E$14*'ER calculations'!N6632</f>
        <v>1.1206635035098378</v>
      </c>
    </row>
    <row r="6633" spans="1:15" ht="15">
      <c r="A6633" s="284">
        <v>6629</v>
      </c>
      <c r="B6633" s="287"/>
      <c r="C6633" s="287"/>
      <c r="D6633" s="284" t="s">
        <v>119</v>
      </c>
      <c r="E6633" s="287"/>
      <c r="F6633" s="285" t="s">
        <v>6754</v>
      </c>
      <c r="G6633" s="266" t="s">
        <v>121</v>
      </c>
      <c r="H6633" s="266">
        <f>IF(G6633="Traditional Stove",0.1,0.2)</f>
        <v>0.1</v>
      </c>
      <c r="I6633" s="266">
        <f>YEAR(J6633)</f>
        <v>2023</v>
      </c>
      <c r="J6633" s="267">
        <v>44967</v>
      </c>
      <c r="K6633" s="267">
        <f>J6633+1</f>
        <v>44968</v>
      </c>
      <c r="L6633" s="266">
        <f>IF(M6633&lt;=365,1,2)</f>
        <v>1</v>
      </c>
      <c r="M6633" s="266">
        <f>IF(K6633&lt;$C$1,$C$2-$C$1+1,$C$2-K6633+1)</f>
        <v>79</v>
      </c>
      <c r="N6633" s="268">
        <f>M6633/365</f>
        <v>0.21643835616438356</v>
      </c>
      <c r="O6633" s="269">
        <f>'Data and Parameter'!$E$4*'Data and Parameter'!$E$5*('Data and Parameter'!$E$6+'Data and Parameter'!$E$7)*'Data and Parameter'!$E$19*'Data and Parameter'!$E$14*'ER calculations'!N6633</f>
        <v>1.1206635035098378</v>
      </c>
    </row>
    <row r="6634" spans="1:15" ht="15">
      <c r="A6634" s="284">
        <v>6630</v>
      </c>
      <c r="B6634" s="287"/>
      <c r="C6634" s="287"/>
      <c r="D6634" s="284" t="s">
        <v>119</v>
      </c>
      <c r="E6634" s="287"/>
      <c r="F6634" s="285" t="s">
        <v>6755</v>
      </c>
      <c r="G6634" s="266" t="s">
        <v>121</v>
      </c>
      <c r="H6634" s="266">
        <f>IF(G6634="Traditional Stove",0.1,0.2)</f>
        <v>0.1</v>
      </c>
      <c r="I6634" s="266">
        <f>YEAR(J6634)</f>
        <v>2023</v>
      </c>
      <c r="J6634" s="267">
        <v>44967</v>
      </c>
      <c r="K6634" s="267">
        <f>J6634+1</f>
        <v>44968</v>
      </c>
      <c r="L6634" s="266">
        <f>IF(M6634&lt;=365,1,2)</f>
        <v>1</v>
      </c>
      <c r="M6634" s="266">
        <f>IF(K6634&lt;$C$1,$C$2-$C$1+1,$C$2-K6634+1)</f>
        <v>79</v>
      </c>
      <c r="N6634" s="268">
        <f>M6634/365</f>
        <v>0.21643835616438356</v>
      </c>
      <c r="O6634" s="269">
        <f>'Data and Parameter'!$E$4*'Data and Parameter'!$E$5*('Data and Parameter'!$E$6+'Data and Parameter'!$E$7)*'Data and Parameter'!$E$19*'Data and Parameter'!$E$14*'ER calculations'!N6634</f>
        <v>1.1206635035098378</v>
      </c>
    </row>
    <row r="6635" spans="1:15" ht="15">
      <c r="A6635" s="284">
        <v>6631</v>
      </c>
      <c r="B6635" s="287"/>
      <c r="C6635" s="287"/>
      <c r="D6635" s="284" t="s">
        <v>119</v>
      </c>
      <c r="E6635" s="287"/>
      <c r="F6635" s="285" t="s">
        <v>6756</v>
      </c>
      <c r="G6635" s="266" t="s">
        <v>121</v>
      </c>
      <c r="H6635" s="266">
        <f>IF(G6635="Traditional Stove",0.1,0.2)</f>
        <v>0.1</v>
      </c>
      <c r="I6635" s="266">
        <f>YEAR(J6635)</f>
        <v>2023</v>
      </c>
      <c r="J6635" s="267">
        <v>44967</v>
      </c>
      <c r="K6635" s="267">
        <f>J6635+1</f>
        <v>44968</v>
      </c>
      <c r="L6635" s="266">
        <f>IF(M6635&lt;=365,1,2)</f>
        <v>1</v>
      </c>
      <c r="M6635" s="266">
        <f>IF(K6635&lt;$C$1,$C$2-$C$1+1,$C$2-K6635+1)</f>
        <v>79</v>
      </c>
      <c r="N6635" s="268">
        <f>M6635/365</f>
        <v>0.21643835616438356</v>
      </c>
      <c r="O6635" s="269">
        <f>'Data and Parameter'!$E$4*'Data and Parameter'!$E$5*('Data and Parameter'!$E$6+'Data and Parameter'!$E$7)*'Data and Parameter'!$E$19*'Data and Parameter'!$E$14*'ER calculations'!N6635</f>
        <v>1.1206635035098378</v>
      </c>
    </row>
    <row r="6636" spans="1:15" ht="15">
      <c r="A6636" s="284">
        <v>6632</v>
      </c>
      <c r="B6636" s="287"/>
      <c r="C6636" s="287"/>
      <c r="D6636" s="284" t="s">
        <v>119</v>
      </c>
      <c r="E6636" s="287"/>
      <c r="F6636" s="285" t="s">
        <v>6757</v>
      </c>
      <c r="G6636" s="266" t="s">
        <v>121</v>
      </c>
      <c r="H6636" s="266">
        <f>IF(G6636="Traditional Stove",0.1,0.2)</f>
        <v>0.1</v>
      </c>
      <c r="I6636" s="266">
        <f>YEAR(J6636)</f>
        <v>2023</v>
      </c>
      <c r="J6636" s="267">
        <v>44967</v>
      </c>
      <c r="K6636" s="267">
        <f>J6636+1</f>
        <v>44968</v>
      </c>
      <c r="L6636" s="266">
        <f>IF(M6636&lt;=365,1,2)</f>
        <v>1</v>
      </c>
      <c r="M6636" s="266">
        <f>IF(K6636&lt;$C$1,$C$2-$C$1+1,$C$2-K6636+1)</f>
        <v>79</v>
      </c>
      <c r="N6636" s="268">
        <f>M6636/365</f>
        <v>0.21643835616438356</v>
      </c>
      <c r="O6636" s="269">
        <f>'Data and Parameter'!$E$4*'Data and Parameter'!$E$5*('Data and Parameter'!$E$6+'Data and Parameter'!$E$7)*'Data and Parameter'!$E$19*'Data and Parameter'!$E$14*'ER calculations'!N6636</f>
        <v>1.1206635035098378</v>
      </c>
    </row>
    <row r="6637" spans="1:15" ht="15">
      <c r="A6637" s="284">
        <v>6633</v>
      </c>
      <c r="B6637" s="287"/>
      <c r="C6637" s="287"/>
      <c r="D6637" s="284" t="s">
        <v>1054</v>
      </c>
      <c r="E6637" s="287"/>
      <c r="F6637" s="285" t="s">
        <v>6758</v>
      </c>
      <c r="G6637" s="266" t="s">
        <v>121</v>
      </c>
      <c r="H6637" s="266">
        <f>IF(G6637="Traditional Stove",0.1,0.2)</f>
        <v>0.1</v>
      </c>
      <c r="I6637" s="266">
        <f>YEAR(J6637)</f>
        <v>2023</v>
      </c>
      <c r="J6637" s="267">
        <v>45008</v>
      </c>
      <c r="K6637" s="267">
        <f>J6637+1</f>
        <v>45009</v>
      </c>
      <c r="L6637" s="266">
        <f>IF(M6637&lt;=365,1,2)</f>
        <v>1</v>
      </c>
      <c r="M6637" s="266">
        <f>IF(K6637&lt;$C$1,$C$2-$C$1+1,$C$2-K6637+1)</f>
        <v>38</v>
      </c>
      <c r="N6637" s="268">
        <f>M6637/365</f>
        <v>0.10410958904109589</v>
      </c>
      <c r="O6637" s="269">
        <f>'Data and Parameter'!$E$4*'Data and Parameter'!$E$5*('Data and Parameter'!$E$6+'Data and Parameter'!$E$7)*'Data and Parameter'!$E$19*'Data and Parameter'!$E$14*'ER calculations'!N6637</f>
        <v>0.53905333080220053</v>
      </c>
    </row>
    <row r="6638" spans="1:15" ht="15">
      <c r="A6638" s="284">
        <v>6634</v>
      </c>
      <c r="B6638" s="287"/>
      <c r="C6638" s="287"/>
      <c r="D6638" s="284" t="s">
        <v>1054</v>
      </c>
      <c r="E6638" s="287"/>
      <c r="F6638" s="285" t="s">
        <v>6759</v>
      </c>
      <c r="G6638" s="266" t="s">
        <v>121</v>
      </c>
      <c r="H6638" s="266">
        <f>IF(G6638="Traditional Stove",0.1,0.2)</f>
        <v>0.1</v>
      </c>
      <c r="I6638" s="266">
        <f>YEAR(J6638)</f>
        <v>2023</v>
      </c>
      <c r="J6638" s="267">
        <v>45008</v>
      </c>
      <c r="K6638" s="267">
        <f>J6638+1</f>
        <v>45009</v>
      </c>
      <c r="L6638" s="266">
        <f>IF(M6638&lt;=365,1,2)</f>
        <v>1</v>
      </c>
      <c r="M6638" s="266">
        <f>IF(K6638&lt;$C$1,$C$2-$C$1+1,$C$2-K6638+1)</f>
        <v>38</v>
      </c>
      <c r="N6638" s="268">
        <f>M6638/365</f>
        <v>0.10410958904109589</v>
      </c>
      <c r="O6638" s="269">
        <f>'Data and Parameter'!$E$4*'Data and Parameter'!$E$5*('Data and Parameter'!$E$6+'Data and Parameter'!$E$7)*'Data and Parameter'!$E$19*'Data and Parameter'!$E$14*'ER calculations'!N6638</f>
        <v>0.53905333080220053</v>
      </c>
    </row>
    <row r="6639" spans="1:15" ht="15">
      <c r="A6639" s="284">
        <v>6635</v>
      </c>
      <c r="B6639" s="287"/>
      <c r="C6639" s="287"/>
      <c r="D6639" s="284" t="s">
        <v>1054</v>
      </c>
      <c r="E6639" s="287"/>
      <c r="F6639" s="285" t="s">
        <v>6760</v>
      </c>
      <c r="G6639" s="266" t="s">
        <v>121</v>
      </c>
      <c r="H6639" s="266">
        <f>IF(G6639="Traditional Stove",0.1,0.2)</f>
        <v>0.1</v>
      </c>
      <c r="I6639" s="266">
        <f>YEAR(J6639)</f>
        <v>2023</v>
      </c>
      <c r="J6639" s="267">
        <v>45008</v>
      </c>
      <c r="K6639" s="267">
        <f>J6639+1</f>
        <v>45009</v>
      </c>
      <c r="L6639" s="266">
        <f>IF(M6639&lt;=365,1,2)</f>
        <v>1</v>
      </c>
      <c r="M6639" s="266">
        <f>IF(K6639&lt;$C$1,$C$2-$C$1+1,$C$2-K6639+1)</f>
        <v>38</v>
      </c>
      <c r="N6639" s="268">
        <f>M6639/365</f>
        <v>0.10410958904109589</v>
      </c>
      <c r="O6639" s="269">
        <f>'Data and Parameter'!$E$4*'Data and Parameter'!$E$5*('Data and Parameter'!$E$6+'Data and Parameter'!$E$7)*'Data and Parameter'!$E$19*'Data and Parameter'!$E$14*'ER calculations'!N6639</f>
        <v>0.53905333080220053</v>
      </c>
    </row>
    <row r="6640" spans="1:15" ht="15">
      <c r="A6640" s="284">
        <v>6636</v>
      </c>
      <c r="B6640" s="287"/>
      <c r="C6640" s="287"/>
      <c r="D6640" s="284" t="s">
        <v>1054</v>
      </c>
      <c r="E6640" s="287"/>
      <c r="F6640" s="285" t="s">
        <v>6761</v>
      </c>
      <c r="G6640" s="266" t="s">
        <v>121</v>
      </c>
      <c r="H6640" s="266">
        <f>IF(G6640="Traditional Stove",0.1,0.2)</f>
        <v>0.1</v>
      </c>
      <c r="I6640" s="266">
        <f>YEAR(J6640)</f>
        <v>2023</v>
      </c>
      <c r="J6640" s="267">
        <v>45008</v>
      </c>
      <c r="K6640" s="267">
        <f>J6640+1</f>
        <v>45009</v>
      </c>
      <c r="L6640" s="266">
        <f>IF(M6640&lt;=365,1,2)</f>
        <v>1</v>
      </c>
      <c r="M6640" s="266">
        <f>IF(K6640&lt;$C$1,$C$2-$C$1+1,$C$2-K6640+1)</f>
        <v>38</v>
      </c>
      <c r="N6640" s="268">
        <f>M6640/365</f>
        <v>0.10410958904109589</v>
      </c>
      <c r="O6640" s="269">
        <f>'Data and Parameter'!$E$4*'Data and Parameter'!$E$5*('Data and Parameter'!$E$6+'Data and Parameter'!$E$7)*'Data and Parameter'!$E$19*'Data and Parameter'!$E$14*'ER calculations'!N6640</f>
        <v>0.53905333080220053</v>
      </c>
    </row>
    <row r="6641" spans="1:15" ht="15">
      <c r="A6641" s="284">
        <v>6637</v>
      </c>
      <c r="B6641" s="287"/>
      <c r="C6641" s="287"/>
      <c r="D6641" s="284" t="s">
        <v>1054</v>
      </c>
      <c r="E6641" s="287"/>
      <c r="F6641" s="285" t="s">
        <v>6762</v>
      </c>
      <c r="G6641" s="266" t="s">
        <v>121</v>
      </c>
      <c r="H6641" s="266">
        <f>IF(G6641="Traditional Stove",0.1,0.2)</f>
        <v>0.1</v>
      </c>
      <c r="I6641" s="266">
        <f>YEAR(J6641)</f>
        <v>2023</v>
      </c>
      <c r="J6641" s="267">
        <v>45008</v>
      </c>
      <c r="K6641" s="267">
        <f>J6641+1</f>
        <v>45009</v>
      </c>
      <c r="L6641" s="266">
        <f>IF(M6641&lt;=365,1,2)</f>
        <v>1</v>
      </c>
      <c r="M6641" s="266">
        <f>IF(K6641&lt;$C$1,$C$2-$C$1+1,$C$2-K6641+1)</f>
        <v>38</v>
      </c>
      <c r="N6641" s="268">
        <f>M6641/365</f>
        <v>0.10410958904109589</v>
      </c>
      <c r="O6641" s="269">
        <f>'Data and Parameter'!$E$4*'Data and Parameter'!$E$5*('Data and Parameter'!$E$6+'Data and Parameter'!$E$7)*'Data and Parameter'!$E$19*'Data and Parameter'!$E$14*'ER calculations'!N6641</f>
        <v>0.53905333080220053</v>
      </c>
    </row>
    <row r="6642" spans="1:15" ht="15">
      <c r="A6642" s="284">
        <v>6638</v>
      </c>
      <c r="B6642" s="287"/>
      <c r="C6642" s="287"/>
      <c r="D6642" s="284" t="s">
        <v>1054</v>
      </c>
      <c r="E6642" s="287"/>
      <c r="F6642" s="285" t="s">
        <v>6763</v>
      </c>
      <c r="G6642" s="266" t="s">
        <v>121</v>
      </c>
      <c r="H6642" s="266">
        <f>IF(G6642="Traditional Stove",0.1,0.2)</f>
        <v>0.1</v>
      </c>
      <c r="I6642" s="266">
        <f>YEAR(J6642)</f>
        <v>2023</v>
      </c>
      <c r="J6642" s="267">
        <v>45008</v>
      </c>
      <c r="K6642" s="267">
        <f>J6642+1</f>
        <v>45009</v>
      </c>
      <c r="L6642" s="266">
        <f>IF(M6642&lt;=365,1,2)</f>
        <v>1</v>
      </c>
      <c r="M6642" s="266">
        <f>IF(K6642&lt;$C$1,$C$2-$C$1+1,$C$2-K6642+1)</f>
        <v>38</v>
      </c>
      <c r="N6642" s="268">
        <f>M6642/365</f>
        <v>0.10410958904109589</v>
      </c>
      <c r="O6642" s="269">
        <f>'Data and Parameter'!$E$4*'Data and Parameter'!$E$5*('Data and Parameter'!$E$6+'Data and Parameter'!$E$7)*'Data and Parameter'!$E$19*'Data and Parameter'!$E$14*'ER calculations'!N6642</f>
        <v>0.53905333080220053</v>
      </c>
    </row>
    <row r="6643" spans="1:15" ht="15">
      <c r="A6643" s="284">
        <v>6639</v>
      </c>
      <c r="B6643" s="287"/>
      <c r="C6643" s="287"/>
      <c r="D6643" s="284" t="s">
        <v>1054</v>
      </c>
      <c r="E6643" s="287"/>
      <c r="F6643" s="285" t="s">
        <v>6764</v>
      </c>
      <c r="G6643" s="266" t="s">
        <v>121</v>
      </c>
      <c r="H6643" s="266">
        <f>IF(G6643="Traditional Stove",0.1,0.2)</f>
        <v>0.1</v>
      </c>
      <c r="I6643" s="266">
        <f>YEAR(J6643)</f>
        <v>2023</v>
      </c>
      <c r="J6643" s="267">
        <v>45008</v>
      </c>
      <c r="K6643" s="267">
        <f>J6643+1</f>
        <v>45009</v>
      </c>
      <c r="L6643" s="266">
        <f>IF(M6643&lt;=365,1,2)</f>
        <v>1</v>
      </c>
      <c r="M6643" s="266">
        <f>IF(K6643&lt;$C$1,$C$2-$C$1+1,$C$2-K6643+1)</f>
        <v>38</v>
      </c>
      <c r="N6643" s="268">
        <f>M6643/365</f>
        <v>0.10410958904109589</v>
      </c>
      <c r="O6643" s="269">
        <f>'Data and Parameter'!$E$4*'Data and Parameter'!$E$5*('Data and Parameter'!$E$6+'Data and Parameter'!$E$7)*'Data and Parameter'!$E$19*'Data and Parameter'!$E$14*'ER calculations'!N6643</f>
        <v>0.53905333080220053</v>
      </c>
    </row>
    <row r="6644" spans="1:15" ht="15">
      <c r="A6644" s="284">
        <v>6640</v>
      </c>
      <c r="B6644" s="287"/>
      <c r="C6644" s="287"/>
      <c r="D6644" s="284" t="s">
        <v>119</v>
      </c>
      <c r="E6644" s="287"/>
      <c r="F6644" s="285" t="s">
        <v>6765</v>
      </c>
      <c r="G6644" s="266" t="s">
        <v>121</v>
      </c>
      <c r="H6644" s="266">
        <f>IF(G6644="Traditional Stove",0.1,0.2)</f>
        <v>0.1</v>
      </c>
      <c r="I6644" s="266">
        <f>YEAR(J6644)</f>
        <v>2023</v>
      </c>
      <c r="J6644" s="267">
        <v>44967</v>
      </c>
      <c r="K6644" s="267">
        <f>J6644+1</f>
        <v>44968</v>
      </c>
      <c r="L6644" s="266">
        <f>IF(M6644&lt;=365,1,2)</f>
        <v>1</v>
      </c>
      <c r="M6644" s="266">
        <f>IF(K6644&lt;$C$1,$C$2-$C$1+1,$C$2-K6644+1)</f>
        <v>79</v>
      </c>
      <c r="N6644" s="268">
        <f>M6644/365</f>
        <v>0.21643835616438356</v>
      </c>
      <c r="O6644" s="269">
        <f>'Data and Parameter'!$E$4*'Data and Parameter'!$E$5*('Data and Parameter'!$E$6+'Data and Parameter'!$E$7)*'Data and Parameter'!$E$19*'Data and Parameter'!$E$14*'ER calculations'!N6644</f>
        <v>1.1206635035098378</v>
      </c>
    </row>
    <row r="6645" spans="1:15" ht="15">
      <c r="A6645" s="284">
        <v>6641</v>
      </c>
      <c r="B6645" s="287"/>
      <c r="C6645" s="287"/>
      <c r="D6645" s="284" t="s">
        <v>1054</v>
      </c>
      <c r="E6645" s="287"/>
      <c r="F6645" s="285" t="s">
        <v>6766</v>
      </c>
      <c r="G6645" s="266" t="s">
        <v>121</v>
      </c>
      <c r="H6645" s="266">
        <f>IF(G6645="Traditional Stove",0.1,0.2)</f>
        <v>0.1</v>
      </c>
      <c r="I6645" s="266">
        <f>YEAR(J6645)</f>
        <v>2023</v>
      </c>
      <c r="J6645" s="267">
        <v>45008</v>
      </c>
      <c r="K6645" s="267">
        <f>J6645+1</f>
        <v>45009</v>
      </c>
      <c r="L6645" s="266">
        <f>IF(M6645&lt;=365,1,2)</f>
        <v>1</v>
      </c>
      <c r="M6645" s="266">
        <f>IF(K6645&lt;$C$1,$C$2-$C$1+1,$C$2-K6645+1)</f>
        <v>38</v>
      </c>
      <c r="N6645" s="268">
        <f>M6645/365</f>
        <v>0.10410958904109589</v>
      </c>
      <c r="O6645" s="269">
        <f>'Data and Parameter'!$E$4*'Data and Parameter'!$E$5*('Data and Parameter'!$E$6+'Data and Parameter'!$E$7)*'Data and Parameter'!$E$19*'Data and Parameter'!$E$14*'ER calculations'!N6645</f>
        <v>0.53905333080220053</v>
      </c>
    </row>
    <row r="6646" spans="1:15" ht="15">
      <c r="A6646" s="284">
        <v>6642</v>
      </c>
      <c r="B6646" s="287"/>
      <c r="C6646" s="287"/>
      <c r="D6646" s="284" t="s">
        <v>1054</v>
      </c>
      <c r="E6646" s="287"/>
      <c r="F6646" s="285" t="s">
        <v>6767</v>
      </c>
      <c r="G6646" s="266" t="s">
        <v>121</v>
      </c>
      <c r="H6646" s="266">
        <f>IF(G6646="Traditional Stove",0.1,0.2)</f>
        <v>0.1</v>
      </c>
      <c r="I6646" s="266">
        <f>YEAR(J6646)</f>
        <v>2023</v>
      </c>
      <c r="J6646" s="267">
        <v>45008</v>
      </c>
      <c r="K6646" s="267">
        <f>J6646+1</f>
        <v>45009</v>
      </c>
      <c r="L6646" s="266">
        <f>IF(M6646&lt;=365,1,2)</f>
        <v>1</v>
      </c>
      <c r="M6646" s="266">
        <f>IF(K6646&lt;$C$1,$C$2-$C$1+1,$C$2-K6646+1)</f>
        <v>38</v>
      </c>
      <c r="N6646" s="268">
        <f>M6646/365</f>
        <v>0.10410958904109589</v>
      </c>
      <c r="O6646" s="269">
        <f>'Data and Parameter'!$E$4*'Data and Parameter'!$E$5*('Data and Parameter'!$E$6+'Data and Parameter'!$E$7)*'Data and Parameter'!$E$19*'Data and Parameter'!$E$14*'ER calculations'!N6646</f>
        <v>0.53905333080220053</v>
      </c>
    </row>
    <row r="6647" spans="1:15" ht="15">
      <c r="A6647" s="284">
        <v>6643</v>
      </c>
      <c r="B6647" s="287"/>
      <c r="C6647" s="287"/>
      <c r="D6647" s="284" t="s">
        <v>119</v>
      </c>
      <c r="E6647" s="287"/>
      <c r="F6647" s="285" t="s">
        <v>6768</v>
      </c>
      <c r="G6647" s="266" t="s">
        <v>121</v>
      </c>
      <c r="H6647" s="266">
        <f>IF(G6647="Traditional Stove",0.1,0.2)</f>
        <v>0.1</v>
      </c>
      <c r="I6647" s="266">
        <f>YEAR(J6647)</f>
        <v>2023</v>
      </c>
      <c r="J6647" s="267">
        <v>44967</v>
      </c>
      <c r="K6647" s="267">
        <f>J6647+1</f>
        <v>44968</v>
      </c>
      <c r="L6647" s="266">
        <f>IF(M6647&lt;=365,1,2)</f>
        <v>1</v>
      </c>
      <c r="M6647" s="266">
        <f>IF(K6647&lt;$C$1,$C$2-$C$1+1,$C$2-K6647+1)</f>
        <v>79</v>
      </c>
      <c r="N6647" s="268">
        <f>M6647/365</f>
        <v>0.21643835616438356</v>
      </c>
      <c r="O6647" s="269">
        <f>'Data and Parameter'!$E$4*'Data and Parameter'!$E$5*('Data and Parameter'!$E$6+'Data and Parameter'!$E$7)*'Data and Parameter'!$E$19*'Data and Parameter'!$E$14*'ER calculations'!N6647</f>
        <v>1.1206635035098378</v>
      </c>
    </row>
    <row r="6648" spans="1:15" ht="15">
      <c r="A6648" s="284">
        <v>6644</v>
      </c>
      <c r="B6648" s="287"/>
      <c r="C6648" s="287"/>
      <c r="D6648" s="284" t="s">
        <v>1054</v>
      </c>
      <c r="E6648" s="287"/>
      <c r="F6648" s="285" t="s">
        <v>6769</v>
      </c>
      <c r="G6648" s="266" t="s">
        <v>121</v>
      </c>
      <c r="H6648" s="266">
        <f>IF(G6648="Traditional Stove",0.1,0.2)</f>
        <v>0.1</v>
      </c>
      <c r="I6648" s="266">
        <f>YEAR(J6648)</f>
        <v>2023</v>
      </c>
      <c r="J6648" s="267">
        <v>45008</v>
      </c>
      <c r="K6648" s="267">
        <f>J6648+1</f>
        <v>45009</v>
      </c>
      <c r="L6648" s="266">
        <f>IF(M6648&lt;=365,1,2)</f>
        <v>1</v>
      </c>
      <c r="M6648" s="266">
        <f>IF(K6648&lt;$C$1,$C$2-$C$1+1,$C$2-K6648+1)</f>
        <v>38</v>
      </c>
      <c r="N6648" s="268">
        <f>M6648/365</f>
        <v>0.10410958904109589</v>
      </c>
      <c r="O6648" s="269">
        <f>'Data and Parameter'!$E$4*'Data and Parameter'!$E$5*('Data and Parameter'!$E$6+'Data and Parameter'!$E$7)*'Data and Parameter'!$E$19*'Data and Parameter'!$E$14*'ER calculations'!N6648</f>
        <v>0.53905333080220053</v>
      </c>
    </row>
    <row r="6649" spans="1:15" ht="15">
      <c r="A6649" s="284">
        <v>6645</v>
      </c>
      <c r="B6649" s="287"/>
      <c r="C6649" s="287"/>
      <c r="D6649" s="284" t="s">
        <v>1054</v>
      </c>
      <c r="E6649" s="287"/>
      <c r="F6649" s="285" t="s">
        <v>6770</v>
      </c>
      <c r="G6649" s="266" t="s">
        <v>121</v>
      </c>
      <c r="H6649" s="266">
        <f>IF(G6649="Traditional Stove",0.1,0.2)</f>
        <v>0.1</v>
      </c>
      <c r="I6649" s="266">
        <f>YEAR(J6649)</f>
        <v>2023</v>
      </c>
      <c r="J6649" s="267">
        <v>44964</v>
      </c>
      <c r="K6649" s="267">
        <f>J6649+1</f>
        <v>44965</v>
      </c>
      <c r="L6649" s="266">
        <f>IF(M6649&lt;=365,1,2)</f>
        <v>1</v>
      </c>
      <c r="M6649" s="266">
        <f>IF(K6649&lt;$C$1,$C$2-$C$1+1,$C$2-K6649+1)</f>
        <v>82</v>
      </c>
      <c r="N6649" s="268">
        <f>M6649/365</f>
        <v>0.22465753424657534</v>
      </c>
      <c r="O6649" s="269">
        <f>'Data and Parameter'!$E$4*'Data and Parameter'!$E$5*('Data and Parameter'!$E$6+'Data and Parameter'!$E$7)*'Data and Parameter'!$E$19*'Data and Parameter'!$E$14*'ER calculations'!N6649</f>
        <v>1.1632203454152747</v>
      </c>
    </row>
    <row r="6650" spans="1:15" ht="15">
      <c r="A6650" s="284">
        <v>6646</v>
      </c>
      <c r="B6650" s="287"/>
      <c r="C6650" s="287"/>
      <c r="D6650" s="284" t="s">
        <v>1054</v>
      </c>
      <c r="E6650" s="287"/>
      <c r="F6650" s="285" t="s">
        <v>6771</v>
      </c>
      <c r="G6650" s="266" t="s">
        <v>121</v>
      </c>
      <c r="H6650" s="266">
        <f>IF(G6650="Traditional Stove",0.1,0.2)</f>
        <v>0.1</v>
      </c>
      <c r="I6650" s="266">
        <f>YEAR(J6650)</f>
        <v>2023</v>
      </c>
      <c r="J6650" s="267">
        <v>45008</v>
      </c>
      <c r="K6650" s="267">
        <f>J6650+1</f>
        <v>45009</v>
      </c>
      <c r="L6650" s="266">
        <f>IF(M6650&lt;=365,1,2)</f>
        <v>1</v>
      </c>
      <c r="M6650" s="266">
        <f>IF(K6650&lt;$C$1,$C$2-$C$1+1,$C$2-K6650+1)</f>
        <v>38</v>
      </c>
      <c r="N6650" s="268">
        <f>M6650/365</f>
        <v>0.10410958904109589</v>
      </c>
      <c r="O6650" s="269">
        <f>'Data and Parameter'!$E$4*'Data and Parameter'!$E$5*('Data and Parameter'!$E$6+'Data and Parameter'!$E$7)*'Data and Parameter'!$E$19*'Data and Parameter'!$E$14*'ER calculations'!N6650</f>
        <v>0.53905333080220053</v>
      </c>
    </row>
    <row r="6651" spans="1:15" ht="15">
      <c r="A6651" s="284">
        <v>6647</v>
      </c>
      <c r="B6651" s="287"/>
      <c r="C6651" s="287"/>
      <c r="D6651" s="284" t="s">
        <v>1054</v>
      </c>
      <c r="E6651" s="287"/>
      <c r="F6651" s="285" t="s">
        <v>6772</v>
      </c>
      <c r="G6651" s="266" t="s">
        <v>121</v>
      </c>
      <c r="H6651" s="266">
        <f>IF(G6651="Traditional Stove",0.1,0.2)</f>
        <v>0.1</v>
      </c>
      <c r="I6651" s="266">
        <f>YEAR(J6651)</f>
        <v>2023</v>
      </c>
      <c r="J6651" s="267">
        <v>44964</v>
      </c>
      <c r="K6651" s="267">
        <f>J6651+1</f>
        <v>44965</v>
      </c>
      <c r="L6651" s="266">
        <f>IF(M6651&lt;=365,1,2)</f>
        <v>1</v>
      </c>
      <c r="M6651" s="266">
        <f>IF(K6651&lt;$C$1,$C$2-$C$1+1,$C$2-K6651+1)</f>
        <v>82</v>
      </c>
      <c r="N6651" s="268">
        <f>M6651/365</f>
        <v>0.22465753424657534</v>
      </c>
      <c r="O6651" s="269">
        <f>'Data and Parameter'!$E$4*'Data and Parameter'!$E$5*('Data and Parameter'!$E$6+'Data and Parameter'!$E$7)*'Data and Parameter'!$E$19*'Data and Parameter'!$E$14*'ER calculations'!N6651</f>
        <v>1.1632203454152747</v>
      </c>
    </row>
    <row r="6652" spans="1:15" ht="15">
      <c r="A6652" s="284">
        <v>6648</v>
      </c>
      <c r="B6652" s="287"/>
      <c r="C6652" s="287"/>
      <c r="D6652" s="284" t="s">
        <v>1054</v>
      </c>
      <c r="E6652" s="287"/>
      <c r="F6652" s="285" t="s">
        <v>6773</v>
      </c>
      <c r="G6652" s="266" t="s">
        <v>121</v>
      </c>
      <c r="H6652" s="266">
        <f>IF(G6652="Traditional Stove",0.1,0.2)</f>
        <v>0.1</v>
      </c>
      <c r="I6652" s="266">
        <f>YEAR(J6652)</f>
        <v>2023</v>
      </c>
      <c r="J6652" s="267">
        <v>45008</v>
      </c>
      <c r="K6652" s="267">
        <f>J6652+1</f>
        <v>45009</v>
      </c>
      <c r="L6652" s="266">
        <f>IF(M6652&lt;=365,1,2)</f>
        <v>1</v>
      </c>
      <c r="M6652" s="266">
        <f>IF(K6652&lt;$C$1,$C$2-$C$1+1,$C$2-K6652+1)</f>
        <v>38</v>
      </c>
      <c r="N6652" s="268">
        <f>M6652/365</f>
        <v>0.10410958904109589</v>
      </c>
      <c r="O6652" s="269">
        <f>'Data and Parameter'!$E$4*'Data and Parameter'!$E$5*('Data and Parameter'!$E$6+'Data and Parameter'!$E$7)*'Data and Parameter'!$E$19*'Data and Parameter'!$E$14*'ER calculations'!N6652</f>
        <v>0.53905333080220053</v>
      </c>
    </row>
    <row r="6653" spans="1:15" ht="15">
      <c r="A6653" s="284">
        <v>6649</v>
      </c>
      <c r="B6653" s="287"/>
      <c r="C6653" s="287"/>
      <c r="D6653" s="284" t="s">
        <v>1054</v>
      </c>
      <c r="E6653" s="287"/>
      <c r="F6653" s="285" t="s">
        <v>6774</v>
      </c>
      <c r="G6653" s="266" t="s">
        <v>121</v>
      </c>
      <c r="H6653" s="266">
        <f>IF(G6653="Traditional Stove",0.1,0.2)</f>
        <v>0.1</v>
      </c>
      <c r="I6653" s="266">
        <f>YEAR(J6653)</f>
        <v>2023</v>
      </c>
      <c r="J6653" s="267">
        <v>44964</v>
      </c>
      <c r="K6653" s="267">
        <f>J6653+1</f>
        <v>44965</v>
      </c>
      <c r="L6653" s="266">
        <f>IF(M6653&lt;=365,1,2)</f>
        <v>1</v>
      </c>
      <c r="M6653" s="266">
        <f>IF(K6653&lt;$C$1,$C$2-$C$1+1,$C$2-K6653+1)</f>
        <v>82</v>
      </c>
      <c r="N6653" s="268">
        <f>M6653/365</f>
        <v>0.22465753424657534</v>
      </c>
      <c r="O6653" s="269">
        <f>'Data and Parameter'!$E$4*'Data and Parameter'!$E$5*('Data and Parameter'!$E$6+'Data and Parameter'!$E$7)*'Data and Parameter'!$E$19*'Data and Parameter'!$E$14*'ER calculations'!N6653</f>
        <v>1.1632203454152747</v>
      </c>
    </row>
    <row r="6654" spans="1:15" ht="15">
      <c r="A6654" s="284">
        <v>6650</v>
      </c>
      <c r="B6654" s="287"/>
      <c r="C6654" s="287"/>
      <c r="D6654" s="284" t="s">
        <v>1054</v>
      </c>
      <c r="E6654" s="287"/>
      <c r="F6654" s="285" t="s">
        <v>6775</v>
      </c>
      <c r="G6654" s="266" t="s">
        <v>121</v>
      </c>
      <c r="H6654" s="266">
        <f>IF(G6654="Traditional Stove",0.1,0.2)</f>
        <v>0.1</v>
      </c>
      <c r="I6654" s="266">
        <f>YEAR(J6654)</f>
        <v>2023</v>
      </c>
      <c r="J6654" s="267">
        <v>45008</v>
      </c>
      <c r="K6654" s="267">
        <f>J6654+1</f>
        <v>45009</v>
      </c>
      <c r="L6654" s="266">
        <f>IF(M6654&lt;=365,1,2)</f>
        <v>1</v>
      </c>
      <c r="M6654" s="266">
        <f>IF(K6654&lt;$C$1,$C$2-$C$1+1,$C$2-K6654+1)</f>
        <v>38</v>
      </c>
      <c r="N6654" s="268">
        <f>M6654/365</f>
        <v>0.10410958904109589</v>
      </c>
      <c r="O6654" s="269">
        <f>'Data and Parameter'!$E$4*'Data and Parameter'!$E$5*('Data and Parameter'!$E$6+'Data and Parameter'!$E$7)*'Data and Parameter'!$E$19*'Data and Parameter'!$E$14*'ER calculations'!N6654</f>
        <v>0.53905333080220053</v>
      </c>
    </row>
    <row r="6655" spans="1:15" ht="15">
      <c r="A6655" s="284">
        <v>6651</v>
      </c>
      <c r="B6655" s="287"/>
      <c r="C6655" s="287"/>
      <c r="D6655" s="284" t="s">
        <v>1054</v>
      </c>
      <c r="E6655" s="287"/>
      <c r="F6655" s="285" t="s">
        <v>6776</v>
      </c>
      <c r="G6655" s="266" t="s">
        <v>121</v>
      </c>
      <c r="H6655" s="266">
        <f>IF(G6655="Traditional Stove",0.1,0.2)</f>
        <v>0.1</v>
      </c>
      <c r="I6655" s="266">
        <f>YEAR(J6655)</f>
        <v>2023</v>
      </c>
      <c r="J6655" s="267">
        <v>44964</v>
      </c>
      <c r="K6655" s="267">
        <f>J6655+1</f>
        <v>44965</v>
      </c>
      <c r="L6655" s="266">
        <f>IF(M6655&lt;=365,1,2)</f>
        <v>1</v>
      </c>
      <c r="M6655" s="266">
        <f>IF(K6655&lt;$C$1,$C$2-$C$1+1,$C$2-K6655+1)</f>
        <v>82</v>
      </c>
      <c r="N6655" s="268">
        <f>M6655/365</f>
        <v>0.22465753424657534</v>
      </c>
      <c r="O6655" s="269">
        <f>'Data and Parameter'!$E$4*'Data and Parameter'!$E$5*('Data and Parameter'!$E$6+'Data and Parameter'!$E$7)*'Data and Parameter'!$E$19*'Data and Parameter'!$E$14*'ER calculations'!N6655</f>
        <v>1.1632203454152747</v>
      </c>
    </row>
    <row r="6656" spans="1:15" ht="15">
      <c r="A6656" s="284">
        <v>6652</v>
      </c>
      <c r="B6656" s="287"/>
      <c r="C6656" s="287"/>
      <c r="D6656" s="284" t="s">
        <v>1054</v>
      </c>
      <c r="E6656" s="287"/>
      <c r="F6656" s="285" t="s">
        <v>6777</v>
      </c>
      <c r="G6656" s="266" t="s">
        <v>121</v>
      </c>
      <c r="H6656" s="266">
        <f>IF(G6656="Traditional Stove",0.1,0.2)</f>
        <v>0.1</v>
      </c>
      <c r="I6656" s="266">
        <f>YEAR(J6656)</f>
        <v>2023</v>
      </c>
      <c r="J6656" s="267">
        <v>45008</v>
      </c>
      <c r="K6656" s="267">
        <f>J6656+1</f>
        <v>45009</v>
      </c>
      <c r="L6656" s="266">
        <f>IF(M6656&lt;=365,1,2)</f>
        <v>1</v>
      </c>
      <c r="M6656" s="266">
        <f>IF(K6656&lt;$C$1,$C$2-$C$1+1,$C$2-K6656+1)</f>
        <v>38</v>
      </c>
      <c r="N6656" s="268">
        <f>M6656/365</f>
        <v>0.10410958904109589</v>
      </c>
      <c r="O6656" s="269">
        <f>'Data and Parameter'!$E$4*'Data and Parameter'!$E$5*('Data and Parameter'!$E$6+'Data and Parameter'!$E$7)*'Data and Parameter'!$E$19*'Data and Parameter'!$E$14*'ER calculations'!N6656</f>
        <v>0.53905333080220053</v>
      </c>
    </row>
    <row r="6657" spans="1:15" ht="15">
      <c r="A6657" s="284">
        <v>6653</v>
      </c>
      <c r="B6657" s="287"/>
      <c r="C6657" s="287"/>
      <c r="D6657" s="284" t="s">
        <v>1054</v>
      </c>
      <c r="E6657" s="287"/>
      <c r="F6657" s="285" t="s">
        <v>6778</v>
      </c>
      <c r="G6657" s="266" t="s">
        <v>121</v>
      </c>
      <c r="H6657" s="266">
        <f>IF(G6657="Traditional Stove",0.1,0.2)</f>
        <v>0.1</v>
      </c>
      <c r="I6657" s="266">
        <f>YEAR(J6657)</f>
        <v>2023</v>
      </c>
      <c r="J6657" s="267">
        <v>44964</v>
      </c>
      <c r="K6657" s="267">
        <f>J6657+1</f>
        <v>44965</v>
      </c>
      <c r="L6657" s="266">
        <f>IF(M6657&lt;=365,1,2)</f>
        <v>1</v>
      </c>
      <c r="M6657" s="266">
        <f>IF(K6657&lt;$C$1,$C$2-$C$1+1,$C$2-K6657+1)</f>
        <v>82</v>
      </c>
      <c r="N6657" s="268">
        <f>M6657/365</f>
        <v>0.22465753424657534</v>
      </c>
      <c r="O6657" s="269">
        <f>'Data and Parameter'!$E$4*'Data and Parameter'!$E$5*('Data and Parameter'!$E$6+'Data and Parameter'!$E$7)*'Data and Parameter'!$E$19*'Data and Parameter'!$E$14*'ER calculations'!N6657</f>
        <v>1.1632203454152747</v>
      </c>
    </row>
    <row r="6658" spans="1:15" ht="15">
      <c r="A6658" s="284">
        <v>6654</v>
      </c>
      <c r="B6658" s="287"/>
      <c r="C6658" s="287"/>
      <c r="D6658" s="284" t="s">
        <v>1054</v>
      </c>
      <c r="E6658" s="287"/>
      <c r="F6658" s="285" t="s">
        <v>6779</v>
      </c>
      <c r="G6658" s="266" t="s">
        <v>121</v>
      </c>
      <c r="H6658" s="266">
        <f>IF(G6658="Traditional Stove",0.1,0.2)</f>
        <v>0.1</v>
      </c>
      <c r="I6658" s="266">
        <f>YEAR(J6658)</f>
        <v>2023</v>
      </c>
      <c r="J6658" s="267">
        <v>44964</v>
      </c>
      <c r="K6658" s="267">
        <f>J6658+1</f>
        <v>44965</v>
      </c>
      <c r="L6658" s="266">
        <f>IF(M6658&lt;=365,1,2)</f>
        <v>1</v>
      </c>
      <c r="M6658" s="266">
        <f>IF(K6658&lt;$C$1,$C$2-$C$1+1,$C$2-K6658+1)</f>
        <v>82</v>
      </c>
      <c r="N6658" s="268">
        <f>M6658/365</f>
        <v>0.22465753424657534</v>
      </c>
      <c r="O6658" s="269">
        <f>'Data and Parameter'!$E$4*'Data and Parameter'!$E$5*('Data and Parameter'!$E$6+'Data and Parameter'!$E$7)*'Data and Parameter'!$E$19*'Data and Parameter'!$E$14*'ER calculations'!N6658</f>
        <v>1.1632203454152747</v>
      </c>
    </row>
    <row r="6659" spans="1:15" ht="15">
      <c r="A6659" s="284">
        <v>6655</v>
      </c>
      <c r="B6659" s="287"/>
      <c r="C6659" s="287"/>
      <c r="D6659" s="284" t="s">
        <v>1054</v>
      </c>
      <c r="E6659" s="287"/>
      <c r="F6659" s="285" t="s">
        <v>6780</v>
      </c>
      <c r="G6659" s="266" t="s">
        <v>121</v>
      </c>
      <c r="H6659" s="266">
        <f>IF(G6659="Traditional Stove",0.1,0.2)</f>
        <v>0.1</v>
      </c>
      <c r="I6659" s="266">
        <f>YEAR(J6659)</f>
        <v>2023</v>
      </c>
      <c r="J6659" s="267">
        <v>45008</v>
      </c>
      <c r="K6659" s="267">
        <f>J6659+1</f>
        <v>45009</v>
      </c>
      <c r="L6659" s="266">
        <f>IF(M6659&lt;=365,1,2)</f>
        <v>1</v>
      </c>
      <c r="M6659" s="266">
        <f>IF(K6659&lt;$C$1,$C$2-$C$1+1,$C$2-K6659+1)</f>
        <v>38</v>
      </c>
      <c r="N6659" s="268">
        <f>M6659/365</f>
        <v>0.10410958904109589</v>
      </c>
      <c r="O6659" s="269">
        <f>'Data and Parameter'!$E$4*'Data and Parameter'!$E$5*('Data and Parameter'!$E$6+'Data and Parameter'!$E$7)*'Data and Parameter'!$E$19*'Data and Parameter'!$E$14*'ER calculations'!N6659</f>
        <v>0.53905333080220053</v>
      </c>
    </row>
    <row r="6660" spans="1:15" ht="15">
      <c r="A6660" s="284">
        <v>6656</v>
      </c>
      <c r="B6660" s="287"/>
      <c r="C6660" s="287"/>
      <c r="D6660" s="284" t="s">
        <v>1054</v>
      </c>
      <c r="E6660" s="287"/>
      <c r="F6660" s="285" t="s">
        <v>6781</v>
      </c>
      <c r="G6660" s="266" t="s">
        <v>121</v>
      </c>
      <c r="H6660" s="266">
        <f>IF(G6660="Traditional Stove",0.1,0.2)</f>
        <v>0.1</v>
      </c>
      <c r="I6660" s="266">
        <f>YEAR(J6660)</f>
        <v>2023</v>
      </c>
      <c r="J6660" s="267">
        <v>44964</v>
      </c>
      <c r="K6660" s="267">
        <f>J6660+1</f>
        <v>44965</v>
      </c>
      <c r="L6660" s="266">
        <f>IF(M6660&lt;=365,1,2)</f>
        <v>1</v>
      </c>
      <c r="M6660" s="266">
        <f>IF(K6660&lt;$C$1,$C$2-$C$1+1,$C$2-K6660+1)</f>
        <v>82</v>
      </c>
      <c r="N6660" s="268">
        <f>M6660/365</f>
        <v>0.22465753424657534</v>
      </c>
      <c r="O6660" s="269">
        <f>'Data and Parameter'!$E$4*'Data and Parameter'!$E$5*('Data and Parameter'!$E$6+'Data and Parameter'!$E$7)*'Data and Parameter'!$E$19*'Data and Parameter'!$E$14*'ER calculations'!N6660</f>
        <v>1.1632203454152747</v>
      </c>
    </row>
    <row r="6661" spans="1:15" ht="15">
      <c r="A6661" s="284">
        <v>6657</v>
      </c>
      <c r="B6661" s="287"/>
      <c r="C6661" s="287"/>
      <c r="D6661" s="284" t="s">
        <v>1054</v>
      </c>
      <c r="E6661" s="287"/>
      <c r="F6661" s="285" t="s">
        <v>6782</v>
      </c>
      <c r="G6661" s="266" t="s">
        <v>121</v>
      </c>
      <c r="H6661" s="266">
        <f>IF(G6661="Traditional Stove",0.1,0.2)</f>
        <v>0.1</v>
      </c>
      <c r="I6661" s="266">
        <f>YEAR(J6661)</f>
        <v>2023</v>
      </c>
      <c r="J6661" s="267">
        <v>44964</v>
      </c>
      <c r="K6661" s="267">
        <f>J6661+1</f>
        <v>44965</v>
      </c>
      <c r="L6661" s="266">
        <f>IF(M6661&lt;=365,1,2)</f>
        <v>1</v>
      </c>
      <c r="M6661" s="266">
        <f>IF(K6661&lt;$C$1,$C$2-$C$1+1,$C$2-K6661+1)</f>
        <v>82</v>
      </c>
      <c r="N6661" s="268">
        <f>M6661/365</f>
        <v>0.22465753424657534</v>
      </c>
      <c r="O6661" s="269">
        <f>'Data and Parameter'!$E$4*'Data and Parameter'!$E$5*('Data and Parameter'!$E$6+'Data and Parameter'!$E$7)*'Data and Parameter'!$E$19*'Data and Parameter'!$E$14*'ER calculations'!N6661</f>
        <v>1.1632203454152747</v>
      </c>
    </row>
    <row r="6662" spans="1:15" ht="15">
      <c r="A6662" s="284">
        <v>6658</v>
      </c>
      <c r="B6662" s="287"/>
      <c r="C6662" s="287"/>
      <c r="D6662" s="284" t="s">
        <v>1054</v>
      </c>
      <c r="E6662" s="287"/>
      <c r="F6662" s="285" t="s">
        <v>6783</v>
      </c>
      <c r="G6662" s="266" t="s">
        <v>121</v>
      </c>
      <c r="H6662" s="266">
        <f>IF(G6662="Traditional Stove",0.1,0.2)</f>
        <v>0.1</v>
      </c>
      <c r="I6662" s="266">
        <f>YEAR(J6662)</f>
        <v>2023</v>
      </c>
      <c r="J6662" s="267">
        <v>45008</v>
      </c>
      <c r="K6662" s="267">
        <f>J6662+1</f>
        <v>45009</v>
      </c>
      <c r="L6662" s="266">
        <f>IF(M6662&lt;=365,1,2)</f>
        <v>1</v>
      </c>
      <c r="M6662" s="266">
        <f>IF(K6662&lt;$C$1,$C$2-$C$1+1,$C$2-K6662+1)</f>
        <v>38</v>
      </c>
      <c r="N6662" s="268">
        <f>M6662/365</f>
        <v>0.10410958904109589</v>
      </c>
      <c r="O6662" s="269">
        <f>'Data and Parameter'!$E$4*'Data and Parameter'!$E$5*('Data and Parameter'!$E$6+'Data and Parameter'!$E$7)*'Data and Parameter'!$E$19*'Data and Parameter'!$E$14*'ER calculations'!N6662</f>
        <v>0.53905333080220053</v>
      </c>
    </row>
    <row r="6663" spans="1:15" ht="15">
      <c r="A6663" s="284">
        <v>6659</v>
      </c>
      <c r="B6663" s="287"/>
      <c r="C6663" s="287"/>
      <c r="D6663" s="284" t="s">
        <v>1054</v>
      </c>
      <c r="E6663" s="287"/>
      <c r="F6663" s="285" t="s">
        <v>6784</v>
      </c>
      <c r="G6663" s="266" t="s">
        <v>121</v>
      </c>
      <c r="H6663" s="266">
        <f>IF(G6663="Traditional Stove",0.1,0.2)</f>
        <v>0.1</v>
      </c>
      <c r="I6663" s="266">
        <f>YEAR(J6663)</f>
        <v>2023</v>
      </c>
      <c r="J6663" s="267">
        <v>44964</v>
      </c>
      <c r="K6663" s="267">
        <f>J6663+1</f>
        <v>44965</v>
      </c>
      <c r="L6663" s="266">
        <f>IF(M6663&lt;=365,1,2)</f>
        <v>1</v>
      </c>
      <c r="M6663" s="266">
        <f>IF(K6663&lt;$C$1,$C$2-$C$1+1,$C$2-K6663+1)</f>
        <v>82</v>
      </c>
      <c r="N6663" s="268">
        <f>M6663/365</f>
        <v>0.22465753424657534</v>
      </c>
      <c r="O6663" s="269">
        <f>'Data and Parameter'!$E$4*'Data and Parameter'!$E$5*('Data and Parameter'!$E$6+'Data and Parameter'!$E$7)*'Data and Parameter'!$E$19*'Data and Parameter'!$E$14*'ER calculations'!N6663</f>
        <v>1.1632203454152747</v>
      </c>
    </row>
    <row r="6664" spans="1:15" ht="15">
      <c r="A6664" s="284">
        <v>6660</v>
      </c>
      <c r="B6664" s="287"/>
      <c r="C6664" s="287"/>
      <c r="D6664" s="284" t="s">
        <v>1054</v>
      </c>
      <c r="E6664" s="287"/>
      <c r="F6664" s="285" t="s">
        <v>6785</v>
      </c>
      <c r="G6664" s="266" t="s">
        <v>121</v>
      </c>
      <c r="H6664" s="266">
        <f>IF(G6664="Traditional Stove",0.1,0.2)</f>
        <v>0.1</v>
      </c>
      <c r="I6664" s="266">
        <f>YEAR(J6664)</f>
        <v>2023</v>
      </c>
      <c r="J6664" s="267">
        <v>44964</v>
      </c>
      <c r="K6664" s="267">
        <f>J6664+1</f>
        <v>44965</v>
      </c>
      <c r="L6664" s="266">
        <f>IF(M6664&lt;=365,1,2)</f>
        <v>1</v>
      </c>
      <c r="M6664" s="266">
        <f>IF(K6664&lt;$C$1,$C$2-$C$1+1,$C$2-K6664+1)</f>
        <v>82</v>
      </c>
      <c r="N6664" s="268">
        <f>M6664/365</f>
        <v>0.22465753424657534</v>
      </c>
      <c r="O6664" s="269">
        <f>'Data and Parameter'!$E$4*'Data and Parameter'!$E$5*('Data and Parameter'!$E$6+'Data and Parameter'!$E$7)*'Data and Parameter'!$E$19*'Data and Parameter'!$E$14*'ER calculations'!N6664</f>
        <v>1.1632203454152747</v>
      </c>
    </row>
    <row r="6665" spans="1:15" ht="15">
      <c r="A6665" s="284">
        <v>6661</v>
      </c>
      <c r="B6665" s="287"/>
      <c r="C6665" s="287"/>
      <c r="D6665" s="284" t="s">
        <v>1054</v>
      </c>
      <c r="E6665" s="287"/>
      <c r="F6665" s="285" t="s">
        <v>6786</v>
      </c>
      <c r="G6665" s="266" t="s">
        <v>121</v>
      </c>
      <c r="H6665" s="266">
        <f>IF(G6665="Traditional Stove",0.1,0.2)</f>
        <v>0.1</v>
      </c>
      <c r="I6665" s="266">
        <f>YEAR(J6665)</f>
        <v>2023</v>
      </c>
      <c r="J6665" s="267">
        <v>44964</v>
      </c>
      <c r="K6665" s="267">
        <f>J6665+1</f>
        <v>44965</v>
      </c>
      <c r="L6665" s="266">
        <f>IF(M6665&lt;=365,1,2)</f>
        <v>1</v>
      </c>
      <c r="M6665" s="266">
        <f>IF(K6665&lt;$C$1,$C$2-$C$1+1,$C$2-K6665+1)</f>
        <v>82</v>
      </c>
      <c r="N6665" s="268">
        <f>M6665/365</f>
        <v>0.22465753424657534</v>
      </c>
      <c r="O6665" s="269">
        <f>'Data and Parameter'!$E$4*'Data and Parameter'!$E$5*('Data and Parameter'!$E$6+'Data and Parameter'!$E$7)*'Data and Parameter'!$E$19*'Data and Parameter'!$E$14*'ER calculations'!N6665</f>
        <v>1.1632203454152747</v>
      </c>
    </row>
    <row r="6666" spans="1:15" ht="15">
      <c r="A6666" s="284">
        <v>6662</v>
      </c>
      <c r="B6666" s="287"/>
      <c r="C6666" s="287"/>
      <c r="D6666" s="284" t="s">
        <v>3178</v>
      </c>
      <c r="E6666" s="287"/>
      <c r="F6666" s="285" t="s">
        <v>6787</v>
      </c>
      <c r="G6666" s="266" t="s">
        <v>121</v>
      </c>
      <c r="H6666" s="266">
        <f>IF(G6666="Traditional Stove",0.1,0.2)</f>
        <v>0.1</v>
      </c>
      <c r="I6666" s="266">
        <f>YEAR(J6666)</f>
        <v>2023</v>
      </c>
      <c r="J6666" s="267">
        <v>45009</v>
      </c>
      <c r="K6666" s="267">
        <f>J6666+1</f>
        <v>45010</v>
      </c>
      <c r="L6666" s="266">
        <f>IF(M6666&lt;=365,1,2)</f>
        <v>1</v>
      </c>
      <c r="M6666" s="266">
        <f>IF(K6666&lt;$C$1,$C$2-$C$1+1,$C$2-K6666+1)</f>
        <v>37</v>
      </c>
      <c r="N6666" s="268">
        <f>M6666/365</f>
        <v>0.10136986301369863</v>
      </c>
      <c r="O6666" s="269">
        <f>'Data and Parameter'!$E$4*'Data and Parameter'!$E$5*('Data and Parameter'!$E$6+'Data and Parameter'!$E$7)*'Data and Parameter'!$E$19*'Data and Parameter'!$E$14*'ER calculations'!N6666</f>
        <v>0.52486771683372158</v>
      </c>
    </row>
    <row r="6667" spans="1:15" ht="15">
      <c r="A6667" s="284">
        <v>6663</v>
      </c>
      <c r="B6667" s="287"/>
      <c r="C6667" s="287"/>
      <c r="D6667" s="284" t="s">
        <v>1054</v>
      </c>
      <c r="E6667" s="287"/>
      <c r="F6667" s="285" t="s">
        <v>6788</v>
      </c>
      <c r="G6667" s="266" t="s">
        <v>121</v>
      </c>
      <c r="H6667" s="266">
        <f>IF(G6667="Traditional Stove",0.1,0.2)</f>
        <v>0.1</v>
      </c>
      <c r="I6667" s="266">
        <f>YEAR(J6667)</f>
        <v>2023</v>
      </c>
      <c r="J6667" s="267">
        <v>44964</v>
      </c>
      <c r="K6667" s="267">
        <f>J6667+1</f>
        <v>44965</v>
      </c>
      <c r="L6667" s="266">
        <f>IF(M6667&lt;=365,1,2)</f>
        <v>1</v>
      </c>
      <c r="M6667" s="266">
        <f>IF(K6667&lt;$C$1,$C$2-$C$1+1,$C$2-K6667+1)</f>
        <v>82</v>
      </c>
      <c r="N6667" s="268">
        <f>M6667/365</f>
        <v>0.22465753424657534</v>
      </c>
      <c r="O6667" s="269">
        <f>'Data and Parameter'!$E$4*'Data and Parameter'!$E$5*('Data and Parameter'!$E$6+'Data and Parameter'!$E$7)*'Data and Parameter'!$E$19*'Data and Parameter'!$E$14*'ER calculations'!N6667</f>
        <v>1.1632203454152747</v>
      </c>
    </row>
    <row r="6668" spans="1:15" ht="15">
      <c r="A6668" s="284">
        <v>6664</v>
      </c>
      <c r="B6668" s="287"/>
      <c r="C6668" s="287"/>
      <c r="D6668" s="284" t="s">
        <v>1054</v>
      </c>
      <c r="E6668" s="287"/>
      <c r="F6668" s="285" t="s">
        <v>6789</v>
      </c>
      <c r="G6668" s="266" t="s">
        <v>121</v>
      </c>
      <c r="H6668" s="266">
        <f>IF(G6668="Traditional Stove",0.1,0.2)</f>
        <v>0.1</v>
      </c>
      <c r="I6668" s="266">
        <f>YEAR(J6668)</f>
        <v>2023</v>
      </c>
      <c r="J6668" s="267">
        <v>44964</v>
      </c>
      <c r="K6668" s="267">
        <f>J6668+1</f>
        <v>44965</v>
      </c>
      <c r="L6668" s="266">
        <f>IF(M6668&lt;=365,1,2)</f>
        <v>1</v>
      </c>
      <c r="M6668" s="266">
        <f>IF(K6668&lt;$C$1,$C$2-$C$1+1,$C$2-K6668+1)</f>
        <v>82</v>
      </c>
      <c r="N6668" s="268">
        <f>M6668/365</f>
        <v>0.22465753424657534</v>
      </c>
      <c r="O6668" s="269">
        <f>'Data and Parameter'!$E$4*'Data and Parameter'!$E$5*('Data and Parameter'!$E$6+'Data and Parameter'!$E$7)*'Data and Parameter'!$E$19*'Data and Parameter'!$E$14*'ER calculations'!N6668</f>
        <v>1.1632203454152747</v>
      </c>
    </row>
    <row r="6669" spans="1:15" ht="15">
      <c r="A6669" s="284">
        <v>6665</v>
      </c>
      <c r="B6669" s="287"/>
      <c r="C6669" s="287"/>
      <c r="D6669" s="284" t="s">
        <v>3178</v>
      </c>
      <c r="E6669" s="287"/>
      <c r="F6669" s="285" t="s">
        <v>6790</v>
      </c>
      <c r="G6669" s="266" t="s">
        <v>121</v>
      </c>
      <c r="H6669" s="266">
        <f>IF(G6669="Traditional Stove",0.1,0.2)</f>
        <v>0.1</v>
      </c>
      <c r="I6669" s="266">
        <f>YEAR(J6669)</f>
        <v>2023</v>
      </c>
      <c r="J6669" s="267">
        <v>45009</v>
      </c>
      <c r="K6669" s="267">
        <f>J6669+1</f>
        <v>45010</v>
      </c>
      <c r="L6669" s="266">
        <f>IF(M6669&lt;=365,1,2)</f>
        <v>1</v>
      </c>
      <c r="M6669" s="266">
        <f>IF(K6669&lt;$C$1,$C$2-$C$1+1,$C$2-K6669+1)</f>
        <v>37</v>
      </c>
      <c r="N6669" s="268">
        <f>M6669/365</f>
        <v>0.10136986301369863</v>
      </c>
      <c r="O6669" s="269">
        <f>'Data and Parameter'!$E$4*'Data and Parameter'!$E$5*('Data and Parameter'!$E$6+'Data and Parameter'!$E$7)*'Data and Parameter'!$E$19*'Data and Parameter'!$E$14*'ER calculations'!N6669</f>
        <v>0.52486771683372158</v>
      </c>
    </row>
    <row r="6670" spans="1:15" ht="15">
      <c r="A6670" s="284">
        <v>6666</v>
      </c>
      <c r="B6670" s="287"/>
      <c r="C6670" s="287"/>
      <c r="D6670" s="284" t="s">
        <v>1054</v>
      </c>
      <c r="E6670" s="287"/>
      <c r="F6670" s="285" t="s">
        <v>6791</v>
      </c>
      <c r="G6670" s="266" t="s">
        <v>121</v>
      </c>
      <c r="H6670" s="266">
        <f>IF(G6670="Traditional Stove",0.1,0.2)</f>
        <v>0.1</v>
      </c>
      <c r="I6670" s="266">
        <f>YEAR(J6670)</f>
        <v>2023</v>
      </c>
      <c r="J6670" s="267">
        <v>44964</v>
      </c>
      <c r="K6670" s="267">
        <f>J6670+1</f>
        <v>44965</v>
      </c>
      <c r="L6670" s="266">
        <f>IF(M6670&lt;=365,1,2)</f>
        <v>1</v>
      </c>
      <c r="M6670" s="266">
        <f>IF(K6670&lt;$C$1,$C$2-$C$1+1,$C$2-K6670+1)</f>
        <v>82</v>
      </c>
      <c r="N6670" s="268">
        <f>M6670/365</f>
        <v>0.22465753424657534</v>
      </c>
      <c r="O6670" s="269">
        <f>'Data and Parameter'!$E$4*'Data and Parameter'!$E$5*('Data and Parameter'!$E$6+'Data and Parameter'!$E$7)*'Data and Parameter'!$E$19*'Data and Parameter'!$E$14*'ER calculations'!N6670</f>
        <v>1.1632203454152747</v>
      </c>
    </row>
    <row r="6671" spans="1:15" ht="15">
      <c r="A6671" s="284">
        <v>6667</v>
      </c>
      <c r="B6671" s="287"/>
      <c r="C6671" s="287"/>
      <c r="D6671" s="284" t="s">
        <v>1054</v>
      </c>
      <c r="E6671" s="287"/>
      <c r="F6671" s="285" t="s">
        <v>6792</v>
      </c>
      <c r="G6671" s="266" t="s">
        <v>121</v>
      </c>
      <c r="H6671" s="266">
        <f>IF(G6671="Traditional Stove",0.1,0.2)</f>
        <v>0.1</v>
      </c>
      <c r="I6671" s="266">
        <f>YEAR(J6671)</f>
        <v>2023</v>
      </c>
      <c r="J6671" s="267">
        <v>45008</v>
      </c>
      <c r="K6671" s="267">
        <f>J6671+1</f>
        <v>45009</v>
      </c>
      <c r="L6671" s="266">
        <f>IF(M6671&lt;=365,1,2)</f>
        <v>1</v>
      </c>
      <c r="M6671" s="266">
        <f>IF(K6671&lt;$C$1,$C$2-$C$1+1,$C$2-K6671+1)</f>
        <v>38</v>
      </c>
      <c r="N6671" s="268">
        <f>M6671/365</f>
        <v>0.10410958904109589</v>
      </c>
      <c r="O6671" s="269">
        <f>'Data and Parameter'!$E$4*'Data and Parameter'!$E$5*('Data and Parameter'!$E$6+'Data and Parameter'!$E$7)*'Data and Parameter'!$E$19*'Data and Parameter'!$E$14*'ER calculations'!N6671</f>
        <v>0.53905333080220053</v>
      </c>
    </row>
    <row r="6672" spans="1:15" ht="15">
      <c r="A6672" s="284">
        <v>6668</v>
      </c>
      <c r="B6672" s="287"/>
      <c r="C6672" s="287"/>
      <c r="D6672" s="284" t="s">
        <v>1054</v>
      </c>
      <c r="E6672" s="287"/>
      <c r="F6672" s="285" t="s">
        <v>6793</v>
      </c>
      <c r="G6672" s="266" t="s">
        <v>121</v>
      </c>
      <c r="H6672" s="266">
        <f>IF(G6672="Traditional Stove",0.1,0.2)</f>
        <v>0.1</v>
      </c>
      <c r="I6672" s="266">
        <f>YEAR(J6672)</f>
        <v>2023</v>
      </c>
      <c r="J6672" s="267">
        <v>44964</v>
      </c>
      <c r="K6672" s="267">
        <f>J6672+1</f>
        <v>44965</v>
      </c>
      <c r="L6672" s="266">
        <f>IF(M6672&lt;=365,1,2)</f>
        <v>1</v>
      </c>
      <c r="M6672" s="266">
        <f>IF(K6672&lt;$C$1,$C$2-$C$1+1,$C$2-K6672+1)</f>
        <v>82</v>
      </c>
      <c r="N6672" s="268">
        <f>M6672/365</f>
        <v>0.22465753424657534</v>
      </c>
      <c r="O6672" s="269">
        <f>'Data and Parameter'!$E$4*'Data and Parameter'!$E$5*('Data and Parameter'!$E$6+'Data and Parameter'!$E$7)*'Data and Parameter'!$E$19*'Data and Parameter'!$E$14*'ER calculations'!N6672</f>
        <v>1.1632203454152747</v>
      </c>
    </row>
    <row r="6673" spans="1:15" ht="15">
      <c r="A6673" s="284">
        <v>6669</v>
      </c>
      <c r="B6673" s="287"/>
      <c r="C6673" s="287"/>
      <c r="D6673" s="284" t="s">
        <v>3178</v>
      </c>
      <c r="E6673" s="287"/>
      <c r="F6673" s="285" t="s">
        <v>6794</v>
      </c>
      <c r="G6673" s="266" t="s">
        <v>121</v>
      </c>
      <c r="H6673" s="266">
        <f>IF(G6673="Traditional Stove",0.1,0.2)</f>
        <v>0.1</v>
      </c>
      <c r="I6673" s="266">
        <f>YEAR(J6673)</f>
        <v>2023</v>
      </c>
      <c r="J6673" s="267">
        <v>45009</v>
      </c>
      <c r="K6673" s="267">
        <f>J6673+1</f>
        <v>45010</v>
      </c>
      <c r="L6673" s="266">
        <f>IF(M6673&lt;=365,1,2)</f>
        <v>1</v>
      </c>
      <c r="M6673" s="266">
        <f>IF(K6673&lt;$C$1,$C$2-$C$1+1,$C$2-K6673+1)</f>
        <v>37</v>
      </c>
      <c r="N6673" s="268">
        <f>M6673/365</f>
        <v>0.10136986301369863</v>
      </c>
      <c r="O6673" s="269">
        <f>'Data and Parameter'!$E$4*'Data and Parameter'!$E$5*('Data and Parameter'!$E$6+'Data and Parameter'!$E$7)*'Data and Parameter'!$E$19*'Data and Parameter'!$E$14*'ER calculations'!N6673</f>
        <v>0.52486771683372158</v>
      </c>
    </row>
    <row r="6674" spans="1:15" ht="15">
      <c r="A6674" s="284">
        <v>6670</v>
      </c>
      <c r="B6674" s="287"/>
      <c r="C6674" s="287"/>
      <c r="D6674" s="284" t="s">
        <v>1054</v>
      </c>
      <c r="E6674" s="287"/>
      <c r="F6674" s="285" t="s">
        <v>6795</v>
      </c>
      <c r="G6674" s="266" t="s">
        <v>121</v>
      </c>
      <c r="H6674" s="266">
        <f>IF(G6674="Traditional Stove",0.1,0.2)</f>
        <v>0.1</v>
      </c>
      <c r="I6674" s="266">
        <f>YEAR(J6674)</f>
        <v>2023</v>
      </c>
      <c r="J6674" s="267">
        <v>44964</v>
      </c>
      <c r="K6674" s="267">
        <f>J6674+1</f>
        <v>44965</v>
      </c>
      <c r="L6674" s="266">
        <f>IF(M6674&lt;=365,1,2)</f>
        <v>1</v>
      </c>
      <c r="M6674" s="266">
        <f>IF(K6674&lt;$C$1,$C$2-$C$1+1,$C$2-K6674+1)</f>
        <v>82</v>
      </c>
      <c r="N6674" s="268">
        <f>M6674/365</f>
        <v>0.22465753424657534</v>
      </c>
      <c r="O6674" s="269">
        <f>'Data and Parameter'!$E$4*'Data and Parameter'!$E$5*('Data and Parameter'!$E$6+'Data and Parameter'!$E$7)*'Data and Parameter'!$E$19*'Data and Parameter'!$E$14*'ER calculations'!N6674</f>
        <v>1.1632203454152747</v>
      </c>
    </row>
    <row r="6675" spans="1:15" ht="15">
      <c r="A6675" s="284">
        <v>6671</v>
      </c>
      <c r="B6675" s="287"/>
      <c r="C6675" s="287"/>
      <c r="D6675" s="284" t="s">
        <v>1054</v>
      </c>
      <c r="E6675" s="287"/>
      <c r="F6675" s="285" t="s">
        <v>6796</v>
      </c>
      <c r="G6675" s="266" t="s">
        <v>121</v>
      </c>
      <c r="H6675" s="266">
        <f>IF(G6675="Traditional Stove",0.1,0.2)</f>
        <v>0.1</v>
      </c>
      <c r="I6675" s="266">
        <f>YEAR(J6675)</f>
        <v>2023</v>
      </c>
      <c r="J6675" s="267">
        <v>45008</v>
      </c>
      <c r="K6675" s="267">
        <f>J6675+1</f>
        <v>45009</v>
      </c>
      <c r="L6675" s="266">
        <f>IF(M6675&lt;=365,1,2)</f>
        <v>1</v>
      </c>
      <c r="M6675" s="266">
        <f>IF(K6675&lt;$C$1,$C$2-$C$1+1,$C$2-K6675+1)</f>
        <v>38</v>
      </c>
      <c r="N6675" s="268">
        <f>M6675/365</f>
        <v>0.10410958904109589</v>
      </c>
      <c r="O6675" s="269">
        <f>'Data and Parameter'!$E$4*'Data and Parameter'!$E$5*('Data and Parameter'!$E$6+'Data and Parameter'!$E$7)*'Data and Parameter'!$E$19*'Data and Parameter'!$E$14*'ER calculations'!N6675</f>
        <v>0.53905333080220053</v>
      </c>
    </row>
    <row r="6676" spans="1:15" ht="15">
      <c r="A6676" s="284">
        <v>6672</v>
      </c>
      <c r="B6676" s="287"/>
      <c r="C6676" s="287"/>
      <c r="D6676" s="284" t="s">
        <v>1054</v>
      </c>
      <c r="E6676" s="287"/>
      <c r="F6676" s="285" t="s">
        <v>6797</v>
      </c>
      <c r="G6676" s="266" t="s">
        <v>121</v>
      </c>
      <c r="H6676" s="266">
        <f>IF(G6676="Traditional Stove",0.1,0.2)</f>
        <v>0.1</v>
      </c>
      <c r="I6676" s="266">
        <f>YEAR(J6676)</f>
        <v>2023</v>
      </c>
      <c r="J6676" s="267">
        <v>44964</v>
      </c>
      <c r="K6676" s="267">
        <f>J6676+1</f>
        <v>44965</v>
      </c>
      <c r="L6676" s="266">
        <f>IF(M6676&lt;=365,1,2)</f>
        <v>1</v>
      </c>
      <c r="M6676" s="266">
        <f>IF(K6676&lt;$C$1,$C$2-$C$1+1,$C$2-K6676+1)</f>
        <v>82</v>
      </c>
      <c r="N6676" s="268">
        <f>M6676/365</f>
        <v>0.22465753424657534</v>
      </c>
      <c r="O6676" s="269">
        <f>'Data and Parameter'!$E$4*'Data and Parameter'!$E$5*('Data and Parameter'!$E$6+'Data and Parameter'!$E$7)*'Data and Parameter'!$E$19*'Data and Parameter'!$E$14*'ER calculations'!N6676</f>
        <v>1.1632203454152747</v>
      </c>
    </row>
    <row r="6677" spans="1:15" ht="15">
      <c r="A6677" s="284">
        <v>6673</v>
      </c>
      <c r="B6677" s="287"/>
      <c r="C6677" s="287"/>
      <c r="D6677" s="284" t="s">
        <v>1054</v>
      </c>
      <c r="E6677" s="287"/>
      <c r="F6677" s="285" t="s">
        <v>6798</v>
      </c>
      <c r="G6677" s="266" t="s">
        <v>121</v>
      </c>
      <c r="H6677" s="266">
        <f>IF(G6677="Traditional Stove",0.1,0.2)</f>
        <v>0.1</v>
      </c>
      <c r="I6677" s="266">
        <f>YEAR(J6677)</f>
        <v>2023</v>
      </c>
      <c r="J6677" s="267">
        <v>45008</v>
      </c>
      <c r="K6677" s="267">
        <f>J6677+1</f>
        <v>45009</v>
      </c>
      <c r="L6677" s="266">
        <f>IF(M6677&lt;=365,1,2)</f>
        <v>1</v>
      </c>
      <c r="M6677" s="266">
        <f>IF(K6677&lt;$C$1,$C$2-$C$1+1,$C$2-K6677+1)</f>
        <v>38</v>
      </c>
      <c r="N6677" s="268">
        <f>M6677/365</f>
        <v>0.10410958904109589</v>
      </c>
      <c r="O6677" s="269">
        <f>'Data and Parameter'!$E$4*'Data and Parameter'!$E$5*('Data and Parameter'!$E$6+'Data and Parameter'!$E$7)*'Data and Parameter'!$E$19*'Data and Parameter'!$E$14*'ER calculations'!N6677</f>
        <v>0.53905333080220053</v>
      </c>
    </row>
    <row r="6678" spans="1:15" ht="15">
      <c r="A6678" s="284">
        <v>6674</v>
      </c>
      <c r="B6678" s="287"/>
      <c r="C6678" s="287"/>
      <c r="D6678" s="284" t="s">
        <v>1054</v>
      </c>
      <c r="E6678" s="287"/>
      <c r="F6678" s="285" t="s">
        <v>6799</v>
      </c>
      <c r="G6678" s="266" t="s">
        <v>121</v>
      </c>
      <c r="H6678" s="266">
        <f>IF(G6678="Traditional Stove",0.1,0.2)</f>
        <v>0.1</v>
      </c>
      <c r="I6678" s="266">
        <f>YEAR(J6678)</f>
        <v>2023</v>
      </c>
      <c r="J6678" s="267">
        <v>44964</v>
      </c>
      <c r="K6678" s="267">
        <f>J6678+1</f>
        <v>44965</v>
      </c>
      <c r="L6678" s="266">
        <f>IF(M6678&lt;=365,1,2)</f>
        <v>1</v>
      </c>
      <c r="M6678" s="266">
        <f>IF(K6678&lt;$C$1,$C$2-$C$1+1,$C$2-K6678+1)</f>
        <v>82</v>
      </c>
      <c r="N6678" s="268">
        <f>M6678/365</f>
        <v>0.22465753424657534</v>
      </c>
      <c r="O6678" s="269">
        <f>'Data and Parameter'!$E$4*'Data and Parameter'!$E$5*('Data and Parameter'!$E$6+'Data and Parameter'!$E$7)*'Data and Parameter'!$E$19*'Data and Parameter'!$E$14*'ER calculations'!N6678</f>
        <v>1.1632203454152747</v>
      </c>
    </row>
    <row r="6679" spans="1:15" ht="15">
      <c r="A6679" s="284">
        <v>6675</v>
      </c>
      <c r="B6679" s="287"/>
      <c r="C6679" s="287"/>
      <c r="D6679" s="284" t="s">
        <v>3178</v>
      </c>
      <c r="E6679" s="287"/>
      <c r="F6679" s="285" t="s">
        <v>6800</v>
      </c>
      <c r="G6679" s="266" t="s">
        <v>121</v>
      </c>
      <c r="H6679" s="266">
        <f>IF(G6679="Traditional Stove",0.1,0.2)</f>
        <v>0.1</v>
      </c>
      <c r="I6679" s="266">
        <f>YEAR(J6679)</f>
        <v>2023</v>
      </c>
      <c r="J6679" s="267">
        <v>45009</v>
      </c>
      <c r="K6679" s="267">
        <f>J6679+1</f>
        <v>45010</v>
      </c>
      <c r="L6679" s="266">
        <f>IF(M6679&lt;=365,1,2)</f>
        <v>1</v>
      </c>
      <c r="M6679" s="266">
        <f>IF(K6679&lt;$C$1,$C$2-$C$1+1,$C$2-K6679+1)</f>
        <v>37</v>
      </c>
      <c r="N6679" s="268">
        <f>M6679/365</f>
        <v>0.10136986301369863</v>
      </c>
      <c r="O6679" s="269">
        <f>'Data and Parameter'!$E$4*'Data and Parameter'!$E$5*('Data and Parameter'!$E$6+'Data and Parameter'!$E$7)*'Data and Parameter'!$E$19*'Data and Parameter'!$E$14*'ER calculations'!N6679</f>
        <v>0.52486771683372158</v>
      </c>
    </row>
    <row r="6680" spans="1:15" ht="15">
      <c r="A6680" s="284">
        <v>6676</v>
      </c>
      <c r="B6680" s="287"/>
      <c r="C6680" s="287"/>
      <c r="D6680" s="284" t="s">
        <v>1054</v>
      </c>
      <c r="E6680" s="287"/>
      <c r="F6680" s="285" t="s">
        <v>6801</v>
      </c>
      <c r="G6680" s="266" t="s">
        <v>121</v>
      </c>
      <c r="H6680" s="266">
        <f>IF(G6680="Traditional Stove",0.1,0.2)</f>
        <v>0.1</v>
      </c>
      <c r="I6680" s="266">
        <f>YEAR(J6680)</f>
        <v>2023</v>
      </c>
      <c r="J6680" s="267">
        <v>44964</v>
      </c>
      <c r="K6680" s="267">
        <f>J6680+1</f>
        <v>44965</v>
      </c>
      <c r="L6680" s="266">
        <f>IF(M6680&lt;=365,1,2)</f>
        <v>1</v>
      </c>
      <c r="M6680" s="266">
        <f>IF(K6680&lt;$C$1,$C$2-$C$1+1,$C$2-K6680+1)</f>
        <v>82</v>
      </c>
      <c r="N6680" s="268">
        <f>M6680/365</f>
        <v>0.22465753424657534</v>
      </c>
      <c r="O6680" s="269">
        <f>'Data and Parameter'!$E$4*'Data and Parameter'!$E$5*('Data and Parameter'!$E$6+'Data and Parameter'!$E$7)*'Data and Parameter'!$E$19*'Data and Parameter'!$E$14*'ER calculations'!N6680</f>
        <v>1.1632203454152747</v>
      </c>
    </row>
    <row r="6681" spans="1:15" ht="15">
      <c r="A6681" s="284">
        <v>6677</v>
      </c>
      <c r="B6681" s="287"/>
      <c r="C6681" s="287"/>
      <c r="D6681" s="284" t="s">
        <v>1054</v>
      </c>
      <c r="E6681" s="287"/>
      <c r="F6681" s="285" t="s">
        <v>6802</v>
      </c>
      <c r="G6681" s="266" t="s">
        <v>121</v>
      </c>
      <c r="H6681" s="266">
        <f>IF(G6681="Traditional Stove",0.1,0.2)</f>
        <v>0.1</v>
      </c>
      <c r="I6681" s="266">
        <f>YEAR(J6681)</f>
        <v>2023</v>
      </c>
      <c r="J6681" s="267">
        <v>45008</v>
      </c>
      <c r="K6681" s="267">
        <f>J6681+1</f>
        <v>45009</v>
      </c>
      <c r="L6681" s="266">
        <f>IF(M6681&lt;=365,1,2)</f>
        <v>1</v>
      </c>
      <c r="M6681" s="266">
        <f>IF(K6681&lt;$C$1,$C$2-$C$1+1,$C$2-K6681+1)</f>
        <v>38</v>
      </c>
      <c r="N6681" s="268">
        <f>M6681/365</f>
        <v>0.10410958904109589</v>
      </c>
      <c r="O6681" s="269">
        <f>'Data and Parameter'!$E$4*'Data and Parameter'!$E$5*('Data and Parameter'!$E$6+'Data and Parameter'!$E$7)*'Data and Parameter'!$E$19*'Data and Parameter'!$E$14*'ER calculations'!N6681</f>
        <v>0.53905333080220053</v>
      </c>
    </row>
    <row r="6682" spans="1:15" ht="15">
      <c r="A6682" s="284">
        <v>6678</v>
      </c>
      <c r="B6682" s="287"/>
      <c r="C6682" s="287"/>
      <c r="D6682" s="284" t="s">
        <v>1054</v>
      </c>
      <c r="E6682" s="287"/>
      <c r="F6682" s="285" t="s">
        <v>6803</v>
      </c>
      <c r="G6682" s="266" t="s">
        <v>121</v>
      </c>
      <c r="H6682" s="266">
        <f>IF(G6682="Traditional Stove",0.1,0.2)</f>
        <v>0.1</v>
      </c>
      <c r="I6682" s="266">
        <f>YEAR(J6682)</f>
        <v>2023</v>
      </c>
      <c r="J6682" s="267">
        <v>44964</v>
      </c>
      <c r="K6682" s="267">
        <f>J6682+1</f>
        <v>44965</v>
      </c>
      <c r="L6682" s="266">
        <f>IF(M6682&lt;=365,1,2)</f>
        <v>1</v>
      </c>
      <c r="M6682" s="266">
        <f>IF(K6682&lt;$C$1,$C$2-$C$1+1,$C$2-K6682+1)</f>
        <v>82</v>
      </c>
      <c r="N6682" s="268">
        <f>M6682/365</f>
        <v>0.22465753424657534</v>
      </c>
      <c r="O6682" s="269">
        <f>'Data and Parameter'!$E$4*'Data and Parameter'!$E$5*('Data and Parameter'!$E$6+'Data and Parameter'!$E$7)*'Data and Parameter'!$E$19*'Data and Parameter'!$E$14*'ER calculations'!N6682</f>
        <v>1.1632203454152747</v>
      </c>
    </row>
    <row r="6683" spans="1:15" ht="15">
      <c r="A6683" s="284">
        <v>6679</v>
      </c>
      <c r="B6683" s="287"/>
      <c r="C6683" s="287"/>
      <c r="D6683" s="284" t="s">
        <v>1054</v>
      </c>
      <c r="E6683" s="287"/>
      <c r="F6683" s="285" t="s">
        <v>6804</v>
      </c>
      <c r="G6683" s="266" t="s">
        <v>121</v>
      </c>
      <c r="H6683" s="266">
        <f>IF(G6683="Traditional Stove",0.1,0.2)</f>
        <v>0.1</v>
      </c>
      <c r="I6683" s="266">
        <f>YEAR(J6683)</f>
        <v>2023</v>
      </c>
      <c r="J6683" s="267">
        <v>44964</v>
      </c>
      <c r="K6683" s="267">
        <f>J6683+1</f>
        <v>44965</v>
      </c>
      <c r="L6683" s="266">
        <f>IF(M6683&lt;=365,1,2)</f>
        <v>1</v>
      </c>
      <c r="M6683" s="266">
        <f>IF(K6683&lt;$C$1,$C$2-$C$1+1,$C$2-K6683+1)</f>
        <v>82</v>
      </c>
      <c r="N6683" s="268">
        <f>M6683/365</f>
        <v>0.22465753424657534</v>
      </c>
      <c r="O6683" s="269">
        <f>'Data and Parameter'!$E$4*'Data and Parameter'!$E$5*('Data and Parameter'!$E$6+'Data and Parameter'!$E$7)*'Data and Parameter'!$E$19*'Data and Parameter'!$E$14*'ER calculations'!N6683</f>
        <v>1.1632203454152747</v>
      </c>
    </row>
    <row r="6684" spans="1:15" ht="15">
      <c r="A6684" s="284">
        <v>6680</v>
      </c>
      <c r="B6684" s="287"/>
      <c r="C6684" s="287"/>
      <c r="D6684" s="284" t="s">
        <v>1054</v>
      </c>
      <c r="E6684" s="287"/>
      <c r="F6684" s="285" t="s">
        <v>6805</v>
      </c>
      <c r="G6684" s="266" t="s">
        <v>121</v>
      </c>
      <c r="H6684" s="266">
        <f>IF(G6684="Traditional Stove",0.1,0.2)</f>
        <v>0.1</v>
      </c>
      <c r="I6684" s="266">
        <f>YEAR(J6684)</f>
        <v>2023</v>
      </c>
      <c r="J6684" s="267">
        <v>45008</v>
      </c>
      <c r="K6684" s="267">
        <f>J6684+1</f>
        <v>45009</v>
      </c>
      <c r="L6684" s="266">
        <f>IF(M6684&lt;=365,1,2)</f>
        <v>1</v>
      </c>
      <c r="M6684" s="266">
        <f>IF(K6684&lt;$C$1,$C$2-$C$1+1,$C$2-K6684+1)</f>
        <v>38</v>
      </c>
      <c r="N6684" s="268">
        <f>M6684/365</f>
        <v>0.10410958904109589</v>
      </c>
      <c r="O6684" s="269">
        <f>'Data and Parameter'!$E$4*'Data and Parameter'!$E$5*('Data and Parameter'!$E$6+'Data and Parameter'!$E$7)*'Data and Parameter'!$E$19*'Data and Parameter'!$E$14*'ER calculations'!N6684</f>
        <v>0.53905333080220053</v>
      </c>
    </row>
    <row r="6685" spans="1:15" ht="15">
      <c r="A6685" s="284">
        <v>6681</v>
      </c>
      <c r="B6685" s="287"/>
      <c r="C6685" s="287"/>
      <c r="D6685" s="284" t="s">
        <v>3178</v>
      </c>
      <c r="E6685" s="287"/>
      <c r="F6685" s="285" t="s">
        <v>6806</v>
      </c>
      <c r="G6685" s="266" t="s">
        <v>121</v>
      </c>
      <c r="H6685" s="266">
        <f>IF(G6685="Traditional Stove",0.1,0.2)</f>
        <v>0.1</v>
      </c>
      <c r="I6685" s="266">
        <f>YEAR(J6685)</f>
        <v>2023</v>
      </c>
      <c r="J6685" s="267">
        <v>45009</v>
      </c>
      <c r="K6685" s="267">
        <f>J6685+1</f>
        <v>45010</v>
      </c>
      <c r="L6685" s="266">
        <f>IF(M6685&lt;=365,1,2)</f>
        <v>1</v>
      </c>
      <c r="M6685" s="266">
        <f>IF(K6685&lt;$C$1,$C$2-$C$1+1,$C$2-K6685+1)</f>
        <v>37</v>
      </c>
      <c r="N6685" s="268">
        <f>M6685/365</f>
        <v>0.10136986301369863</v>
      </c>
      <c r="O6685" s="269">
        <f>'Data and Parameter'!$E$4*'Data and Parameter'!$E$5*('Data and Parameter'!$E$6+'Data and Parameter'!$E$7)*'Data and Parameter'!$E$19*'Data and Parameter'!$E$14*'ER calculations'!N6685</f>
        <v>0.52486771683372158</v>
      </c>
    </row>
    <row r="6686" spans="1:15" ht="15">
      <c r="A6686" s="284">
        <v>6682</v>
      </c>
      <c r="B6686" s="287"/>
      <c r="C6686" s="287"/>
      <c r="D6686" s="284" t="s">
        <v>1054</v>
      </c>
      <c r="E6686" s="287"/>
      <c r="F6686" s="285" t="s">
        <v>6807</v>
      </c>
      <c r="G6686" s="266" t="s">
        <v>121</v>
      </c>
      <c r="H6686" s="266">
        <f>IF(G6686="Traditional Stove",0.1,0.2)</f>
        <v>0.1</v>
      </c>
      <c r="I6686" s="266">
        <f>YEAR(J6686)</f>
        <v>2023</v>
      </c>
      <c r="J6686" s="267">
        <v>44964</v>
      </c>
      <c r="K6686" s="267">
        <f>J6686+1</f>
        <v>44965</v>
      </c>
      <c r="L6686" s="266">
        <f>IF(M6686&lt;=365,1,2)</f>
        <v>1</v>
      </c>
      <c r="M6686" s="266">
        <f>IF(K6686&lt;$C$1,$C$2-$C$1+1,$C$2-K6686+1)</f>
        <v>82</v>
      </c>
      <c r="N6686" s="268">
        <f>M6686/365</f>
        <v>0.22465753424657534</v>
      </c>
      <c r="O6686" s="269">
        <f>'Data and Parameter'!$E$4*'Data and Parameter'!$E$5*('Data and Parameter'!$E$6+'Data and Parameter'!$E$7)*'Data and Parameter'!$E$19*'Data and Parameter'!$E$14*'ER calculations'!N6686</f>
        <v>1.1632203454152747</v>
      </c>
    </row>
    <row r="6687" spans="1:15" ht="15">
      <c r="A6687" s="284">
        <v>6683</v>
      </c>
      <c r="B6687" s="287"/>
      <c r="C6687" s="287"/>
      <c r="D6687" s="284" t="s">
        <v>1054</v>
      </c>
      <c r="E6687" s="287"/>
      <c r="F6687" s="285" t="s">
        <v>6808</v>
      </c>
      <c r="G6687" s="266" t="s">
        <v>121</v>
      </c>
      <c r="H6687" s="266">
        <f>IF(G6687="Traditional Stove",0.1,0.2)</f>
        <v>0.1</v>
      </c>
      <c r="I6687" s="266">
        <f>YEAR(J6687)</f>
        <v>2023</v>
      </c>
      <c r="J6687" s="267">
        <v>45008</v>
      </c>
      <c r="K6687" s="267">
        <f>J6687+1</f>
        <v>45009</v>
      </c>
      <c r="L6687" s="266">
        <f>IF(M6687&lt;=365,1,2)</f>
        <v>1</v>
      </c>
      <c r="M6687" s="266">
        <f>IF(K6687&lt;$C$1,$C$2-$C$1+1,$C$2-K6687+1)</f>
        <v>38</v>
      </c>
      <c r="N6687" s="268">
        <f>M6687/365</f>
        <v>0.10410958904109589</v>
      </c>
      <c r="O6687" s="269">
        <f>'Data and Parameter'!$E$4*'Data and Parameter'!$E$5*('Data and Parameter'!$E$6+'Data and Parameter'!$E$7)*'Data and Parameter'!$E$19*'Data and Parameter'!$E$14*'ER calculations'!N6687</f>
        <v>0.53905333080220053</v>
      </c>
    </row>
    <row r="6688" spans="1:15" ht="15">
      <c r="A6688" s="284">
        <v>6684</v>
      </c>
      <c r="B6688" s="287"/>
      <c r="C6688" s="287"/>
      <c r="D6688" s="284" t="s">
        <v>1054</v>
      </c>
      <c r="E6688" s="287"/>
      <c r="F6688" s="285" t="s">
        <v>6809</v>
      </c>
      <c r="G6688" s="266" t="s">
        <v>121</v>
      </c>
      <c r="H6688" s="266">
        <f>IF(G6688="Traditional Stove",0.1,0.2)</f>
        <v>0.1</v>
      </c>
      <c r="I6688" s="266">
        <f>YEAR(J6688)</f>
        <v>2023</v>
      </c>
      <c r="J6688" s="267">
        <v>44964</v>
      </c>
      <c r="K6688" s="267">
        <f>J6688+1</f>
        <v>44965</v>
      </c>
      <c r="L6688" s="266">
        <f>IF(M6688&lt;=365,1,2)</f>
        <v>1</v>
      </c>
      <c r="M6688" s="266">
        <f>IF(K6688&lt;$C$1,$C$2-$C$1+1,$C$2-K6688+1)</f>
        <v>82</v>
      </c>
      <c r="N6688" s="268">
        <f>M6688/365</f>
        <v>0.22465753424657534</v>
      </c>
      <c r="O6688" s="269">
        <f>'Data and Parameter'!$E$4*'Data and Parameter'!$E$5*('Data and Parameter'!$E$6+'Data and Parameter'!$E$7)*'Data and Parameter'!$E$19*'Data and Parameter'!$E$14*'ER calculations'!N6688</f>
        <v>1.1632203454152747</v>
      </c>
    </row>
    <row r="6689" spans="1:15" ht="15">
      <c r="A6689" s="284">
        <v>6685</v>
      </c>
      <c r="B6689" s="287"/>
      <c r="C6689" s="287"/>
      <c r="D6689" s="284" t="s">
        <v>1054</v>
      </c>
      <c r="E6689" s="287"/>
      <c r="F6689" s="285" t="s">
        <v>6810</v>
      </c>
      <c r="G6689" s="266" t="s">
        <v>121</v>
      </c>
      <c r="H6689" s="266">
        <f>IF(G6689="Traditional Stove",0.1,0.2)</f>
        <v>0.1</v>
      </c>
      <c r="I6689" s="266">
        <f>YEAR(J6689)</f>
        <v>2023</v>
      </c>
      <c r="J6689" s="267">
        <v>45008</v>
      </c>
      <c r="K6689" s="267">
        <f>J6689+1</f>
        <v>45009</v>
      </c>
      <c r="L6689" s="266">
        <f>IF(M6689&lt;=365,1,2)</f>
        <v>1</v>
      </c>
      <c r="M6689" s="266">
        <f>IF(K6689&lt;$C$1,$C$2-$C$1+1,$C$2-K6689+1)</f>
        <v>38</v>
      </c>
      <c r="N6689" s="268">
        <f>M6689/365</f>
        <v>0.10410958904109589</v>
      </c>
      <c r="O6689" s="269">
        <f>'Data and Parameter'!$E$4*'Data and Parameter'!$E$5*('Data and Parameter'!$E$6+'Data and Parameter'!$E$7)*'Data and Parameter'!$E$19*'Data and Parameter'!$E$14*'ER calculations'!N6689</f>
        <v>0.53905333080220053</v>
      </c>
    </row>
    <row r="6690" spans="1:15" ht="15">
      <c r="A6690" s="284">
        <v>6686</v>
      </c>
      <c r="B6690" s="287"/>
      <c r="C6690" s="287"/>
      <c r="D6690" s="284" t="s">
        <v>1054</v>
      </c>
      <c r="E6690" s="287"/>
      <c r="F6690" s="285" t="s">
        <v>6811</v>
      </c>
      <c r="G6690" s="266" t="s">
        <v>121</v>
      </c>
      <c r="H6690" s="266">
        <f>IF(G6690="Traditional Stove",0.1,0.2)</f>
        <v>0.1</v>
      </c>
      <c r="I6690" s="266">
        <f>YEAR(J6690)</f>
        <v>2023</v>
      </c>
      <c r="J6690" s="267">
        <v>44964</v>
      </c>
      <c r="K6690" s="267">
        <f>J6690+1</f>
        <v>44965</v>
      </c>
      <c r="L6690" s="266">
        <f>IF(M6690&lt;=365,1,2)</f>
        <v>1</v>
      </c>
      <c r="M6690" s="266">
        <f>IF(K6690&lt;$C$1,$C$2-$C$1+1,$C$2-K6690+1)</f>
        <v>82</v>
      </c>
      <c r="N6690" s="268">
        <f>M6690/365</f>
        <v>0.22465753424657534</v>
      </c>
      <c r="O6690" s="269">
        <f>'Data and Parameter'!$E$4*'Data and Parameter'!$E$5*('Data and Parameter'!$E$6+'Data and Parameter'!$E$7)*'Data and Parameter'!$E$19*'Data and Parameter'!$E$14*'ER calculations'!N6690</f>
        <v>1.1632203454152747</v>
      </c>
    </row>
    <row r="6691" spans="1:15" ht="15">
      <c r="A6691" s="284">
        <v>6687</v>
      </c>
      <c r="B6691" s="287"/>
      <c r="C6691" s="287"/>
      <c r="D6691" s="284" t="s">
        <v>1054</v>
      </c>
      <c r="E6691" s="287"/>
      <c r="F6691" s="285" t="s">
        <v>6812</v>
      </c>
      <c r="G6691" s="266" t="s">
        <v>121</v>
      </c>
      <c r="H6691" s="266">
        <f>IF(G6691="Traditional Stove",0.1,0.2)</f>
        <v>0.1</v>
      </c>
      <c r="I6691" s="266">
        <f>YEAR(J6691)</f>
        <v>2023</v>
      </c>
      <c r="J6691" s="267">
        <v>45008</v>
      </c>
      <c r="K6691" s="267">
        <f>J6691+1</f>
        <v>45009</v>
      </c>
      <c r="L6691" s="266">
        <f>IF(M6691&lt;=365,1,2)</f>
        <v>1</v>
      </c>
      <c r="M6691" s="266">
        <f>IF(K6691&lt;$C$1,$C$2-$C$1+1,$C$2-K6691+1)</f>
        <v>38</v>
      </c>
      <c r="N6691" s="268">
        <f>M6691/365</f>
        <v>0.10410958904109589</v>
      </c>
      <c r="O6691" s="269">
        <f>'Data and Parameter'!$E$4*'Data and Parameter'!$E$5*('Data and Parameter'!$E$6+'Data and Parameter'!$E$7)*'Data and Parameter'!$E$19*'Data and Parameter'!$E$14*'ER calculations'!N6691</f>
        <v>0.53905333080220053</v>
      </c>
    </row>
    <row r="6692" spans="1:15" ht="15">
      <c r="A6692" s="284">
        <v>6688</v>
      </c>
      <c r="B6692" s="287"/>
      <c r="C6692" s="287"/>
      <c r="D6692" s="284" t="s">
        <v>1054</v>
      </c>
      <c r="E6692" s="287"/>
      <c r="F6692" s="285" t="s">
        <v>6813</v>
      </c>
      <c r="G6692" s="266" t="s">
        <v>121</v>
      </c>
      <c r="H6692" s="266">
        <f>IF(G6692="Traditional Stove",0.1,0.2)</f>
        <v>0.1</v>
      </c>
      <c r="I6692" s="266">
        <f>YEAR(J6692)</f>
        <v>2023</v>
      </c>
      <c r="J6692" s="267">
        <v>44964</v>
      </c>
      <c r="K6692" s="267">
        <f>J6692+1</f>
        <v>44965</v>
      </c>
      <c r="L6692" s="266">
        <f>IF(M6692&lt;=365,1,2)</f>
        <v>1</v>
      </c>
      <c r="M6692" s="266">
        <f>IF(K6692&lt;$C$1,$C$2-$C$1+1,$C$2-K6692+1)</f>
        <v>82</v>
      </c>
      <c r="N6692" s="268">
        <f>M6692/365</f>
        <v>0.22465753424657534</v>
      </c>
      <c r="O6692" s="269">
        <f>'Data and Parameter'!$E$4*'Data and Parameter'!$E$5*('Data and Parameter'!$E$6+'Data and Parameter'!$E$7)*'Data and Parameter'!$E$19*'Data and Parameter'!$E$14*'ER calculations'!N6692</f>
        <v>1.1632203454152747</v>
      </c>
    </row>
    <row r="6693" spans="1:15" ht="15">
      <c r="A6693" s="284">
        <v>6689</v>
      </c>
      <c r="B6693" s="287"/>
      <c r="C6693" s="287"/>
      <c r="D6693" s="284" t="s">
        <v>1054</v>
      </c>
      <c r="E6693" s="287"/>
      <c r="F6693" s="285" t="s">
        <v>6814</v>
      </c>
      <c r="G6693" s="266" t="s">
        <v>121</v>
      </c>
      <c r="H6693" s="266">
        <f>IF(G6693="Traditional Stove",0.1,0.2)</f>
        <v>0.1</v>
      </c>
      <c r="I6693" s="266">
        <f>YEAR(J6693)</f>
        <v>2023</v>
      </c>
      <c r="J6693" s="267">
        <v>44964</v>
      </c>
      <c r="K6693" s="267">
        <f>J6693+1</f>
        <v>44965</v>
      </c>
      <c r="L6693" s="266">
        <f>IF(M6693&lt;=365,1,2)</f>
        <v>1</v>
      </c>
      <c r="M6693" s="266">
        <f>IF(K6693&lt;$C$1,$C$2-$C$1+1,$C$2-K6693+1)</f>
        <v>82</v>
      </c>
      <c r="N6693" s="268">
        <f>M6693/365</f>
        <v>0.22465753424657534</v>
      </c>
      <c r="O6693" s="269">
        <f>'Data and Parameter'!$E$4*'Data and Parameter'!$E$5*('Data and Parameter'!$E$6+'Data and Parameter'!$E$7)*'Data and Parameter'!$E$19*'Data and Parameter'!$E$14*'ER calculations'!N6693</f>
        <v>1.1632203454152747</v>
      </c>
    </row>
    <row r="6694" spans="1:15" ht="15">
      <c r="A6694" s="284">
        <v>6690</v>
      </c>
      <c r="B6694" s="287"/>
      <c r="C6694" s="287"/>
      <c r="D6694" s="284" t="s">
        <v>1054</v>
      </c>
      <c r="E6694" s="287"/>
      <c r="F6694" s="285" t="s">
        <v>6815</v>
      </c>
      <c r="G6694" s="266" t="s">
        <v>121</v>
      </c>
      <c r="H6694" s="266">
        <f>IF(G6694="Traditional Stove",0.1,0.2)</f>
        <v>0.1</v>
      </c>
      <c r="I6694" s="266">
        <f>YEAR(J6694)</f>
        <v>2023</v>
      </c>
      <c r="J6694" s="267">
        <v>44964</v>
      </c>
      <c r="K6694" s="267">
        <f>J6694+1</f>
        <v>44965</v>
      </c>
      <c r="L6694" s="266">
        <f>IF(M6694&lt;=365,1,2)</f>
        <v>1</v>
      </c>
      <c r="M6694" s="266">
        <f>IF(K6694&lt;$C$1,$C$2-$C$1+1,$C$2-K6694+1)</f>
        <v>82</v>
      </c>
      <c r="N6694" s="268">
        <f>M6694/365</f>
        <v>0.22465753424657534</v>
      </c>
      <c r="O6694" s="269">
        <f>'Data and Parameter'!$E$4*'Data and Parameter'!$E$5*('Data and Parameter'!$E$6+'Data and Parameter'!$E$7)*'Data and Parameter'!$E$19*'Data and Parameter'!$E$14*'ER calculations'!N6694</f>
        <v>1.1632203454152747</v>
      </c>
    </row>
    <row r="6695" spans="1:15" ht="15">
      <c r="A6695" s="284">
        <v>6691</v>
      </c>
      <c r="B6695" s="287"/>
      <c r="C6695" s="287"/>
      <c r="D6695" s="284" t="s">
        <v>1054</v>
      </c>
      <c r="E6695" s="287"/>
      <c r="F6695" s="285" t="s">
        <v>6816</v>
      </c>
      <c r="G6695" s="266" t="s">
        <v>121</v>
      </c>
      <c r="H6695" s="266">
        <f>IF(G6695="Traditional Stove",0.1,0.2)</f>
        <v>0.1</v>
      </c>
      <c r="I6695" s="266">
        <f>YEAR(J6695)</f>
        <v>2023</v>
      </c>
      <c r="J6695" s="267">
        <v>44964</v>
      </c>
      <c r="K6695" s="267">
        <f>J6695+1</f>
        <v>44965</v>
      </c>
      <c r="L6695" s="266">
        <f>IF(M6695&lt;=365,1,2)</f>
        <v>1</v>
      </c>
      <c r="M6695" s="266">
        <f>IF(K6695&lt;$C$1,$C$2-$C$1+1,$C$2-K6695+1)</f>
        <v>82</v>
      </c>
      <c r="N6695" s="268">
        <f>M6695/365</f>
        <v>0.22465753424657534</v>
      </c>
      <c r="O6695" s="269">
        <f>'Data and Parameter'!$E$4*'Data and Parameter'!$E$5*('Data and Parameter'!$E$6+'Data and Parameter'!$E$7)*'Data and Parameter'!$E$19*'Data and Parameter'!$E$14*'ER calculations'!N6695</f>
        <v>1.1632203454152747</v>
      </c>
    </row>
    <row r="6696" spans="1:15" ht="15">
      <c r="A6696" s="284">
        <v>6692</v>
      </c>
      <c r="B6696" s="287"/>
      <c r="C6696" s="287"/>
      <c r="D6696" s="284" t="s">
        <v>1054</v>
      </c>
      <c r="E6696" s="287"/>
      <c r="F6696" s="285" t="s">
        <v>6817</v>
      </c>
      <c r="G6696" s="266" t="s">
        <v>121</v>
      </c>
      <c r="H6696" s="266">
        <f>IF(G6696="Traditional Stove",0.1,0.2)</f>
        <v>0.1</v>
      </c>
      <c r="I6696" s="266">
        <f>YEAR(J6696)</f>
        <v>2023</v>
      </c>
      <c r="J6696" s="267">
        <v>44964</v>
      </c>
      <c r="K6696" s="267">
        <f>J6696+1</f>
        <v>44965</v>
      </c>
      <c r="L6696" s="266">
        <f>IF(M6696&lt;=365,1,2)</f>
        <v>1</v>
      </c>
      <c r="M6696" s="266">
        <f>IF(K6696&lt;$C$1,$C$2-$C$1+1,$C$2-K6696+1)</f>
        <v>82</v>
      </c>
      <c r="N6696" s="268">
        <f>M6696/365</f>
        <v>0.22465753424657534</v>
      </c>
      <c r="O6696" s="269">
        <f>'Data and Parameter'!$E$4*'Data and Parameter'!$E$5*('Data and Parameter'!$E$6+'Data and Parameter'!$E$7)*'Data and Parameter'!$E$19*'Data and Parameter'!$E$14*'ER calculations'!N6696</f>
        <v>1.1632203454152747</v>
      </c>
    </row>
    <row r="6697" spans="1:15" ht="15">
      <c r="A6697" s="284">
        <v>6693</v>
      </c>
      <c r="B6697" s="287"/>
      <c r="C6697" s="287"/>
      <c r="D6697" s="284" t="s">
        <v>1054</v>
      </c>
      <c r="E6697" s="287"/>
      <c r="F6697" s="285" t="s">
        <v>6818</v>
      </c>
      <c r="G6697" s="266" t="s">
        <v>121</v>
      </c>
      <c r="H6697" s="266">
        <f>IF(G6697="Traditional Stove",0.1,0.2)</f>
        <v>0.1</v>
      </c>
      <c r="I6697" s="266">
        <f>YEAR(J6697)</f>
        <v>2023</v>
      </c>
      <c r="J6697" s="267">
        <v>44964</v>
      </c>
      <c r="K6697" s="267">
        <f>J6697+1</f>
        <v>44965</v>
      </c>
      <c r="L6697" s="266">
        <f>IF(M6697&lt;=365,1,2)</f>
        <v>1</v>
      </c>
      <c r="M6697" s="266">
        <f>IF(K6697&lt;$C$1,$C$2-$C$1+1,$C$2-K6697+1)</f>
        <v>82</v>
      </c>
      <c r="N6697" s="268">
        <f>M6697/365</f>
        <v>0.22465753424657534</v>
      </c>
      <c r="O6697" s="269">
        <f>'Data and Parameter'!$E$4*'Data and Parameter'!$E$5*('Data and Parameter'!$E$6+'Data and Parameter'!$E$7)*'Data and Parameter'!$E$19*'Data and Parameter'!$E$14*'ER calculations'!N6697</f>
        <v>1.1632203454152747</v>
      </c>
    </row>
    <row r="6698" spans="1:15" ht="15">
      <c r="A6698" s="284">
        <v>6694</v>
      </c>
      <c r="B6698" s="287"/>
      <c r="C6698" s="287"/>
      <c r="D6698" s="284" t="s">
        <v>1054</v>
      </c>
      <c r="E6698" s="287"/>
      <c r="F6698" s="285" t="s">
        <v>6819</v>
      </c>
      <c r="G6698" s="266" t="s">
        <v>121</v>
      </c>
      <c r="H6698" s="266">
        <f>IF(G6698="Traditional Stove",0.1,0.2)</f>
        <v>0.1</v>
      </c>
      <c r="I6698" s="266">
        <f>YEAR(J6698)</f>
        <v>2023</v>
      </c>
      <c r="J6698" s="267">
        <v>44964</v>
      </c>
      <c r="K6698" s="267">
        <f>J6698+1</f>
        <v>44965</v>
      </c>
      <c r="L6698" s="266">
        <f>IF(M6698&lt;=365,1,2)</f>
        <v>1</v>
      </c>
      <c r="M6698" s="266">
        <f>IF(K6698&lt;$C$1,$C$2-$C$1+1,$C$2-K6698+1)</f>
        <v>82</v>
      </c>
      <c r="N6698" s="268">
        <f>M6698/365</f>
        <v>0.22465753424657534</v>
      </c>
      <c r="O6698" s="269">
        <f>'Data and Parameter'!$E$4*'Data and Parameter'!$E$5*('Data and Parameter'!$E$6+'Data and Parameter'!$E$7)*'Data and Parameter'!$E$19*'Data and Parameter'!$E$14*'ER calculations'!N6698</f>
        <v>1.1632203454152747</v>
      </c>
    </row>
    <row r="6699" spans="1:15" ht="15">
      <c r="A6699" s="284">
        <v>6695</v>
      </c>
      <c r="B6699" s="287"/>
      <c r="C6699" s="287"/>
      <c r="D6699" s="284" t="s">
        <v>1054</v>
      </c>
      <c r="E6699" s="287"/>
      <c r="F6699" s="285" t="s">
        <v>6820</v>
      </c>
      <c r="G6699" s="266" t="s">
        <v>121</v>
      </c>
      <c r="H6699" s="266">
        <f>IF(G6699="Traditional Stove",0.1,0.2)</f>
        <v>0.1</v>
      </c>
      <c r="I6699" s="266">
        <f>YEAR(J6699)</f>
        <v>2023</v>
      </c>
      <c r="J6699" s="267">
        <v>44964</v>
      </c>
      <c r="K6699" s="267">
        <f>J6699+1</f>
        <v>44965</v>
      </c>
      <c r="L6699" s="266">
        <f>IF(M6699&lt;=365,1,2)</f>
        <v>1</v>
      </c>
      <c r="M6699" s="266">
        <f>IF(K6699&lt;$C$1,$C$2-$C$1+1,$C$2-K6699+1)</f>
        <v>82</v>
      </c>
      <c r="N6699" s="268">
        <f>M6699/365</f>
        <v>0.22465753424657534</v>
      </c>
      <c r="O6699" s="269">
        <f>'Data and Parameter'!$E$4*'Data and Parameter'!$E$5*('Data and Parameter'!$E$6+'Data and Parameter'!$E$7)*'Data and Parameter'!$E$19*'Data and Parameter'!$E$14*'ER calculations'!N6699</f>
        <v>1.1632203454152747</v>
      </c>
    </row>
    <row r="6700" spans="1:15" ht="15">
      <c r="A6700" s="284">
        <v>6696</v>
      </c>
      <c r="B6700" s="287"/>
      <c r="C6700" s="287"/>
      <c r="D6700" s="284" t="s">
        <v>3178</v>
      </c>
      <c r="E6700" s="287"/>
      <c r="F6700" s="285" t="s">
        <v>6821</v>
      </c>
      <c r="G6700" s="266" t="s">
        <v>121</v>
      </c>
      <c r="H6700" s="266">
        <f>IF(G6700="Traditional Stove",0.1,0.2)</f>
        <v>0.1</v>
      </c>
      <c r="I6700" s="266">
        <f>YEAR(J6700)</f>
        <v>2023</v>
      </c>
      <c r="J6700" s="267">
        <v>45009</v>
      </c>
      <c r="K6700" s="267">
        <f>J6700+1</f>
        <v>45010</v>
      </c>
      <c r="L6700" s="266">
        <f>IF(M6700&lt;=365,1,2)</f>
        <v>1</v>
      </c>
      <c r="M6700" s="266">
        <f>IF(K6700&lt;$C$1,$C$2-$C$1+1,$C$2-K6700+1)</f>
        <v>37</v>
      </c>
      <c r="N6700" s="268">
        <f>M6700/365</f>
        <v>0.10136986301369863</v>
      </c>
      <c r="O6700" s="269">
        <f>'Data and Parameter'!$E$4*'Data and Parameter'!$E$5*('Data and Parameter'!$E$6+'Data and Parameter'!$E$7)*'Data and Parameter'!$E$19*'Data and Parameter'!$E$14*'ER calculations'!N6700</f>
        <v>0.52486771683372158</v>
      </c>
    </row>
    <row r="6701" spans="1:15" ht="15">
      <c r="A6701" s="284">
        <v>6697</v>
      </c>
      <c r="B6701" s="287"/>
      <c r="C6701" s="287"/>
      <c r="D6701" s="284" t="s">
        <v>1054</v>
      </c>
      <c r="E6701" s="287"/>
      <c r="F6701" s="285" t="s">
        <v>6822</v>
      </c>
      <c r="G6701" s="266" t="s">
        <v>121</v>
      </c>
      <c r="H6701" s="266">
        <f>IF(G6701="Traditional Stove",0.1,0.2)</f>
        <v>0.1</v>
      </c>
      <c r="I6701" s="266">
        <f>YEAR(J6701)</f>
        <v>2023</v>
      </c>
      <c r="J6701" s="267">
        <v>44964</v>
      </c>
      <c r="K6701" s="267">
        <f>J6701+1</f>
        <v>44965</v>
      </c>
      <c r="L6701" s="266">
        <f>IF(M6701&lt;=365,1,2)</f>
        <v>1</v>
      </c>
      <c r="M6701" s="266">
        <f>IF(K6701&lt;$C$1,$C$2-$C$1+1,$C$2-K6701+1)</f>
        <v>82</v>
      </c>
      <c r="N6701" s="268">
        <f>M6701/365</f>
        <v>0.22465753424657534</v>
      </c>
      <c r="O6701" s="269">
        <f>'Data and Parameter'!$E$4*'Data and Parameter'!$E$5*('Data and Parameter'!$E$6+'Data and Parameter'!$E$7)*'Data and Parameter'!$E$19*'Data and Parameter'!$E$14*'ER calculations'!N6701</f>
        <v>1.1632203454152747</v>
      </c>
    </row>
    <row r="6702" spans="1:15" ht="15">
      <c r="A6702" s="284">
        <v>6698</v>
      </c>
      <c r="B6702" s="287"/>
      <c r="C6702" s="287"/>
      <c r="D6702" s="284" t="s">
        <v>1054</v>
      </c>
      <c r="E6702" s="287"/>
      <c r="F6702" s="285" t="s">
        <v>6823</v>
      </c>
      <c r="G6702" s="266" t="s">
        <v>121</v>
      </c>
      <c r="H6702" s="266">
        <f>IF(G6702="Traditional Stove",0.1,0.2)</f>
        <v>0.1</v>
      </c>
      <c r="I6702" s="266">
        <f>YEAR(J6702)</f>
        <v>2023</v>
      </c>
      <c r="J6702" s="267">
        <v>44964</v>
      </c>
      <c r="K6702" s="267">
        <f>J6702+1</f>
        <v>44965</v>
      </c>
      <c r="L6702" s="266">
        <f>IF(M6702&lt;=365,1,2)</f>
        <v>1</v>
      </c>
      <c r="M6702" s="266">
        <f>IF(K6702&lt;$C$1,$C$2-$C$1+1,$C$2-K6702+1)</f>
        <v>82</v>
      </c>
      <c r="N6702" s="268">
        <f>M6702/365</f>
        <v>0.22465753424657534</v>
      </c>
      <c r="O6702" s="269">
        <f>'Data and Parameter'!$E$4*'Data and Parameter'!$E$5*('Data and Parameter'!$E$6+'Data and Parameter'!$E$7)*'Data and Parameter'!$E$19*'Data and Parameter'!$E$14*'ER calculations'!N6702</f>
        <v>1.1632203454152747</v>
      </c>
    </row>
    <row r="6703" spans="1:15" ht="15">
      <c r="A6703" s="284">
        <v>6699</v>
      </c>
      <c r="B6703" s="287"/>
      <c r="C6703" s="287"/>
      <c r="D6703" s="284" t="s">
        <v>3178</v>
      </c>
      <c r="E6703" s="287"/>
      <c r="F6703" s="285" t="s">
        <v>6824</v>
      </c>
      <c r="G6703" s="266" t="s">
        <v>121</v>
      </c>
      <c r="H6703" s="266">
        <f>IF(G6703="Traditional Stove",0.1,0.2)</f>
        <v>0.1</v>
      </c>
      <c r="I6703" s="266">
        <f>YEAR(J6703)</f>
        <v>2023</v>
      </c>
      <c r="J6703" s="267">
        <v>45009</v>
      </c>
      <c r="K6703" s="267">
        <f>J6703+1</f>
        <v>45010</v>
      </c>
      <c r="L6703" s="266">
        <f>IF(M6703&lt;=365,1,2)</f>
        <v>1</v>
      </c>
      <c r="M6703" s="266">
        <f>IF(K6703&lt;$C$1,$C$2-$C$1+1,$C$2-K6703+1)</f>
        <v>37</v>
      </c>
      <c r="N6703" s="268">
        <f>M6703/365</f>
        <v>0.10136986301369863</v>
      </c>
      <c r="O6703" s="269">
        <f>'Data and Parameter'!$E$4*'Data and Parameter'!$E$5*('Data and Parameter'!$E$6+'Data and Parameter'!$E$7)*'Data and Parameter'!$E$19*'Data and Parameter'!$E$14*'ER calculations'!N6703</f>
        <v>0.52486771683372158</v>
      </c>
    </row>
    <row r="6704" spans="1:15" ht="15">
      <c r="A6704" s="284">
        <v>6700</v>
      </c>
      <c r="B6704" s="287"/>
      <c r="C6704" s="287"/>
      <c r="D6704" s="284" t="s">
        <v>1054</v>
      </c>
      <c r="E6704" s="287"/>
      <c r="F6704" s="285" t="s">
        <v>6825</v>
      </c>
      <c r="G6704" s="266" t="s">
        <v>121</v>
      </c>
      <c r="H6704" s="266">
        <f>IF(G6704="Traditional Stove",0.1,0.2)</f>
        <v>0.1</v>
      </c>
      <c r="I6704" s="266">
        <f>YEAR(J6704)</f>
        <v>2023</v>
      </c>
      <c r="J6704" s="267">
        <v>44964</v>
      </c>
      <c r="K6704" s="267">
        <f>J6704+1</f>
        <v>44965</v>
      </c>
      <c r="L6704" s="266">
        <f>IF(M6704&lt;=365,1,2)</f>
        <v>1</v>
      </c>
      <c r="M6704" s="266">
        <f>IF(K6704&lt;$C$1,$C$2-$C$1+1,$C$2-K6704+1)</f>
        <v>82</v>
      </c>
      <c r="N6704" s="268">
        <f>M6704/365</f>
        <v>0.22465753424657534</v>
      </c>
      <c r="O6704" s="269">
        <f>'Data and Parameter'!$E$4*'Data and Parameter'!$E$5*('Data and Parameter'!$E$6+'Data and Parameter'!$E$7)*'Data and Parameter'!$E$19*'Data and Parameter'!$E$14*'ER calculations'!N6704</f>
        <v>1.1632203454152747</v>
      </c>
    </row>
    <row r="6705" spans="1:15" ht="15">
      <c r="A6705" s="284">
        <v>6701</v>
      </c>
      <c r="B6705" s="287"/>
      <c r="C6705" s="287"/>
      <c r="D6705" s="284" t="s">
        <v>1054</v>
      </c>
      <c r="E6705" s="287"/>
      <c r="F6705" s="285" t="s">
        <v>6826</v>
      </c>
      <c r="G6705" s="266" t="s">
        <v>121</v>
      </c>
      <c r="H6705" s="266">
        <f>IF(G6705="Traditional Stove",0.1,0.2)</f>
        <v>0.1</v>
      </c>
      <c r="I6705" s="266">
        <f>YEAR(J6705)</f>
        <v>2023</v>
      </c>
      <c r="J6705" s="267">
        <v>44964</v>
      </c>
      <c r="K6705" s="267">
        <f>J6705+1</f>
        <v>44965</v>
      </c>
      <c r="L6705" s="266">
        <f>IF(M6705&lt;=365,1,2)</f>
        <v>1</v>
      </c>
      <c r="M6705" s="266">
        <f>IF(K6705&lt;$C$1,$C$2-$C$1+1,$C$2-K6705+1)</f>
        <v>82</v>
      </c>
      <c r="N6705" s="268">
        <f>M6705/365</f>
        <v>0.22465753424657534</v>
      </c>
      <c r="O6705" s="269">
        <f>'Data and Parameter'!$E$4*'Data and Parameter'!$E$5*('Data and Parameter'!$E$6+'Data and Parameter'!$E$7)*'Data and Parameter'!$E$19*'Data and Parameter'!$E$14*'ER calculations'!N6705</f>
        <v>1.1632203454152747</v>
      </c>
    </row>
    <row r="6706" spans="1:15" ht="15">
      <c r="A6706" s="284">
        <v>6702</v>
      </c>
      <c r="B6706" s="287"/>
      <c r="C6706" s="287"/>
      <c r="D6706" s="284" t="s">
        <v>1054</v>
      </c>
      <c r="E6706" s="287"/>
      <c r="F6706" s="285" t="s">
        <v>6827</v>
      </c>
      <c r="G6706" s="266" t="s">
        <v>121</v>
      </c>
      <c r="H6706" s="266">
        <f>IF(G6706="Traditional Stove",0.1,0.2)</f>
        <v>0.1</v>
      </c>
      <c r="I6706" s="266">
        <f>YEAR(J6706)</f>
        <v>2023</v>
      </c>
      <c r="J6706" s="267">
        <v>44964</v>
      </c>
      <c r="K6706" s="267">
        <f>J6706+1</f>
        <v>44965</v>
      </c>
      <c r="L6706" s="266">
        <f>IF(M6706&lt;=365,1,2)</f>
        <v>1</v>
      </c>
      <c r="M6706" s="266">
        <f>IF(K6706&lt;$C$1,$C$2-$C$1+1,$C$2-K6706+1)</f>
        <v>82</v>
      </c>
      <c r="N6706" s="268">
        <f>M6706/365</f>
        <v>0.22465753424657534</v>
      </c>
      <c r="O6706" s="269">
        <f>'Data and Parameter'!$E$4*'Data and Parameter'!$E$5*('Data and Parameter'!$E$6+'Data and Parameter'!$E$7)*'Data and Parameter'!$E$19*'Data and Parameter'!$E$14*'ER calculations'!N6706</f>
        <v>1.1632203454152747</v>
      </c>
    </row>
    <row r="6707" spans="1:15" ht="15">
      <c r="A6707" s="284">
        <v>6703</v>
      </c>
      <c r="B6707" s="287"/>
      <c r="C6707" s="287"/>
      <c r="D6707" s="284" t="s">
        <v>3178</v>
      </c>
      <c r="E6707" s="287"/>
      <c r="F6707" s="285" t="s">
        <v>6828</v>
      </c>
      <c r="G6707" s="266" t="s">
        <v>121</v>
      </c>
      <c r="H6707" s="266">
        <f>IF(G6707="Traditional Stove",0.1,0.2)</f>
        <v>0.1</v>
      </c>
      <c r="I6707" s="266">
        <f>YEAR(J6707)</f>
        <v>2023</v>
      </c>
      <c r="J6707" s="267">
        <v>45009</v>
      </c>
      <c r="K6707" s="267">
        <f>J6707+1</f>
        <v>45010</v>
      </c>
      <c r="L6707" s="266">
        <f>IF(M6707&lt;=365,1,2)</f>
        <v>1</v>
      </c>
      <c r="M6707" s="266">
        <f>IF(K6707&lt;$C$1,$C$2-$C$1+1,$C$2-K6707+1)</f>
        <v>37</v>
      </c>
      <c r="N6707" s="268">
        <f>M6707/365</f>
        <v>0.10136986301369863</v>
      </c>
      <c r="O6707" s="269">
        <f>'Data and Parameter'!$E$4*'Data and Parameter'!$E$5*('Data and Parameter'!$E$6+'Data and Parameter'!$E$7)*'Data and Parameter'!$E$19*'Data and Parameter'!$E$14*'ER calculations'!N6707</f>
        <v>0.52486771683372158</v>
      </c>
    </row>
    <row r="6708" spans="1:15" ht="15">
      <c r="A6708" s="284">
        <v>6704</v>
      </c>
      <c r="B6708" s="287"/>
      <c r="C6708" s="287"/>
      <c r="D6708" s="284" t="s">
        <v>1054</v>
      </c>
      <c r="E6708" s="287"/>
      <c r="F6708" s="285" t="s">
        <v>6829</v>
      </c>
      <c r="G6708" s="266" t="s">
        <v>121</v>
      </c>
      <c r="H6708" s="266">
        <f>IF(G6708="Traditional Stove",0.1,0.2)</f>
        <v>0.1</v>
      </c>
      <c r="I6708" s="266">
        <f>YEAR(J6708)</f>
        <v>2023</v>
      </c>
      <c r="J6708" s="267">
        <v>44964</v>
      </c>
      <c r="K6708" s="267">
        <f>J6708+1</f>
        <v>44965</v>
      </c>
      <c r="L6708" s="266">
        <f>IF(M6708&lt;=365,1,2)</f>
        <v>1</v>
      </c>
      <c r="M6708" s="266">
        <f>IF(K6708&lt;$C$1,$C$2-$C$1+1,$C$2-K6708+1)</f>
        <v>82</v>
      </c>
      <c r="N6708" s="268">
        <f>M6708/365</f>
        <v>0.22465753424657534</v>
      </c>
      <c r="O6708" s="269">
        <f>'Data and Parameter'!$E$4*'Data and Parameter'!$E$5*('Data and Parameter'!$E$6+'Data and Parameter'!$E$7)*'Data and Parameter'!$E$19*'Data and Parameter'!$E$14*'ER calculations'!N6708</f>
        <v>1.1632203454152747</v>
      </c>
    </row>
    <row r="6709" spans="1:15" ht="15">
      <c r="A6709" s="284">
        <v>6705</v>
      </c>
      <c r="B6709" s="287"/>
      <c r="C6709" s="287"/>
      <c r="D6709" s="284" t="s">
        <v>1054</v>
      </c>
      <c r="E6709" s="287"/>
      <c r="F6709" s="285" t="s">
        <v>6830</v>
      </c>
      <c r="G6709" s="266" t="s">
        <v>121</v>
      </c>
      <c r="H6709" s="266">
        <f>IF(G6709="Traditional Stove",0.1,0.2)</f>
        <v>0.1</v>
      </c>
      <c r="I6709" s="266">
        <f>YEAR(J6709)</f>
        <v>2023</v>
      </c>
      <c r="J6709" s="267">
        <v>44964</v>
      </c>
      <c r="K6709" s="267">
        <f>J6709+1</f>
        <v>44965</v>
      </c>
      <c r="L6709" s="266">
        <f>IF(M6709&lt;=365,1,2)</f>
        <v>1</v>
      </c>
      <c r="M6709" s="266">
        <f>IF(K6709&lt;$C$1,$C$2-$C$1+1,$C$2-K6709+1)</f>
        <v>82</v>
      </c>
      <c r="N6709" s="268">
        <f>M6709/365</f>
        <v>0.22465753424657534</v>
      </c>
      <c r="O6709" s="269">
        <f>'Data and Parameter'!$E$4*'Data and Parameter'!$E$5*('Data and Parameter'!$E$6+'Data and Parameter'!$E$7)*'Data and Parameter'!$E$19*'Data and Parameter'!$E$14*'ER calculations'!N6709</f>
        <v>1.1632203454152747</v>
      </c>
    </row>
    <row r="6710" spans="1:15" ht="15">
      <c r="A6710" s="284">
        <v>6706</v>
      </c>
      <c r="B6710" s="287"/>
      <c r="C6710" s="287"/>
      <c r="D6710" s="284" t="s">
        <v>3178</v>
      </c>
      <c r="E6710" s="287"/>
      <c r="F6710" s="285" t="s">
        <v>6831</v>
      </c>
      <c r="G6710" s="266" t="s">
        <v>121</v>
      </c>
      <c r="H6710" s="266">
        <f>IF(G6710="Traditional Stove",0.1,0.2)</f>
        <v>0.1</v>
      </c>
      <c r="I6710" s="266">
        <f>YEAR(J6710)</f>
        <v>2023</v>
      </c>
      <c r="J6710" s="267">
        <v>45009</v>
      </c>
      <c r="K6710" s="267">
        <f>J6710+1</f>
        <v>45010</v>
      </c>
      <c r="L6710" s="266">
        <f>IF(M6710&lt;=365,1,2)</f>
        <v>1</v>
      </c>
      <c r="M6710" s="266">
        <f>IF(K6710&lt;$C$1,$C$2-$C$1+1,$C$2-K6710+1)</f>
        <v>37</v>
      </c>
      <c r="N6710" s="268">
        <f>M6710/365</f>
        <v>0.10136986301369863</v>
      </c>
      <c r="O6710" s="269">
        <f>'Data and Parameter'!$E$4*'Data and Parameter'!$E$5*('Data and Parameter'!$E$6+'Data and Parameter'!$E$7)*'Data and Parameter'!$E$19*'Data and Parameter'!$E$14*'ER calculations'!N6710</f>
        <v>0.52486771683372158</v>
      </c>
    </row>
    <row r="6711" spans="1:15" ht="15">
      <c r="A6711" s="284">
        <v>6707</v>
      </c>
      <c r="B6711" s="287"/>
      <c r="C6711" s="287"/>
      <c r="D6711" s="284" t="s">
        <v>1054</v>
      </c>
      <c r="E6711" s="287"/>
      <c r="F6711" s="285" t="s">
        <v>6832</v>
      </c>
      <c r="G6711" s="266" t="s">
        <v>121</v>
      </c>
      <c r="H6711" s="266">
        <f>IF(G6711="Traditional Stove",0.1,0.2)</f>
        <v>0.1</v>
      </c>
      <c r="I6711" s="266">
        <f>YEAR(J6711)</f>
        <v>2023</v>
      </c>
      <c r="J6711" s="267">
        <v>44964</v>
      </c>
      <c r="K6711" s="267">
        <f>J6711+1</f>
        <v>44965</v>
      </c>
      <c r="L6711" s="266">
        <f>IF(M6711&lt;=365,1,2)</f>
        <v>1</v>
      </c>
      <c r="M6711" s="266">
        <f>IF(K6711&lt;$C$1,$C$2-$C$1+1,$C$2-K6711+1)</f>
        <v>82</v>
      </c>
      <c r="N6711" s="268">
        <f>M6711/365</f>
        <v>0.22465753424657534</v>
      </c>
      <c r="O6711" s="269">
        <f>'Data and Parameter'!$E$4*'Data and Parameter'!$E$5*('Data and Parameter'!$E$6+'Data and Parameter'!$E$7)*'Data and Parameter'!$E$19*'Data and Parameter'!$E$14*'ER calculations'!N6711</f>
        <v>1.1632203454152747</v>
      </c>
    </row>
    <row r="6712" spans="1:15" ht="15">
      <c r="A6712" s="284">
        <v>6708</v>
      </c>
      <c r="B6712" s="287"/>
      <c r="C6712" s="287"/>
      <c r="D6712" s="284" t="s">
        <v>1054</v>
      </c>
      <c r="E6712" s="287"/>
      <c r="F6712" s="285" t="s">
        <v>6833</v>
      </c>
      <c r="G6712" s="266" t="s">
        <v>121</v>
      </c>
      <c r="H6712" s="266">
        <f>IF(G6712="Traditional Stove",0.1,0.2)</f>
        <v>0.1</v>
      </c>
      <c r="I6712" s="266">
        <f>YEAR(J6712)</f>
        <v>2023</v>
      </c>
      <c r="J6712" s="267">
        <v>44964</v>
      </c>
      <c r="K6712" s="267">
        <f>J6712+1</f>
        <v>44965</v>
      </c>
      <c r="L6712" s="266">
        <f>IF(M6712&lt;=365,1,2)</f>
        <v>1</v>
      </c>
      <c r="M6712" s="266">
        <f>IF(K6712&lt;$C$1,$C$2-$C$1+1,$C$2-K6712+1)</f>
        <v>82</v>
      </c>
      <c r="N6712" s="268">
        <f>M6712/365</f>
        <v>0.22465753424657534</v>
      </c>
      <c r="O6712" s="269">
        <f>'Data and Parameter'!$E$4*'Data and Parameter'!$E$5*('Data and Parameter'!$E$6+'Data and Parameter'!$E$7)*'Data and Parameter'!$E$19*'Data and Parameter'!$E$14*'ER calculations'!N6712</f>
        <v>1.1632203454152747</v>
      </c>
    </row>
    <row r="6713" spans="1:15" ht="15">
      <c r="A6713" s="284">
        <v>6709</v>
      </c>
      <c r="B6713" s="287"/>
      <c r="C6713" s="287"/>
      <c r="D6713" s="284" t="s">
        <v>3178</v>
      </c>
      <c r="E6713" s="287"/>
      <c r="F6713" s="285" t="s">
        <v>6834</v>
      </c>
      <c r="G6713" s="266" t="s">
        <v>121</v>
      </c>
      <c r="H6713" s="266">
        <f>IF(G6713="Traditional Stove",0.1,0.2)</f>
        <v>0.1</v>
      </c>
      <c r="I6713" s="266">
        <f>YEAR(J6713)</f>
        <v>2023</v>
      </c>
      <c r="J6713" s="267">
        <v>45009</v>
      </c>
      <c r="K6713" s="267">
        <f>J6713+1</f>
        <v>45010</v>
      </c>
      <c r="L6713" s="266">
        <f>IF(M6713&lt;=365,1,2)</f>
        <v>1</v>
      </c>
      <c r="M6713" s="266">
        <f>IF(K6713&lt;$C$1,$C$2-$C$1+1,$C$2-K6713+1)</f>
        <v>37</v>
      </c>
      <c r="N6713" s="268">
        <f>M6713/365</f>
        <v>0.10136986301369863</v>
      </c>
      <c r="O6713" s="269">
        <f>'Data and Parameter'!$E$4*'Data and Parameter'!$E$5*('Data and Parameter'!$E$6+'Data and Parameter'!$E$7)*'Data and Parameter'!$E$19*'Data and Parameter'!$E$14*'ER calculations'!N6713</f>
        <v>0.52486771683372158</v>
      </c>
    </row>
    <row r="6714" spans="1:15" ht="15">
      <c r="A6714" s="284">
        <v>6710</v>
      </c>
      <c r="B6714" s="287"/>
      <c r="C6714" s="287"/>
      <c r="D6714" s="284" t="s">
        <v>1054</v>
      </c>
      <c r="E6714" s="287"/>
      <c r="F6714" s="285" t="s">
        <v>6835</v>
      </c>
      <c r="G6714" s="266" t="s">
        <v>121</v>
      </c>
      <c r="H6714" s="266">
        <f>IF(G6714="Traditional Stove",0.1,0.2)</f>
        <v>0.1</v>
      </c>
      <c r="I6714" s="266">
        <f>YEAR(J6714)</f>
        <v>2023</v>
      </c>
      <c r="J6714" s="267">
        <v>44964</v>
      </c>
      <c r="K6714" s="267">
        <f>J6714+1</f>
        <v>44965</v>
      </c>
      <c r="L6714" s="266">
        <f>IF(M6714&lt;=365,1,2)</f>
        <v>1</v>
      </c>
      <c r="M6714" s="266">
        <f>IF(K6714&lt;$C$1,$C$2-$C$1+1,$C$2-K6714+1)</f>
        <v>82</v>
      </c>
      <c r="N6714" s="268">
        <f>M6714/365</f>
        <v>0.22465753424657534</v>
      </c>
      <c r="O6714" s="269">
        <f>'Data and Parameter'!$E$4*'Data and Parameter'!$E$5*('Data and Parameter'!$E$6+'Data and Parameter'!$E$7)*'Data and Parameter'!$E$19*'Data and Parameter'!$E$14*'ER calculations'!N6714</f>
        <v>1.1632203454152747</v>
      </c>
    </row>
    <row r="6715" spans="1:15" ht="15">
      <c r="A6715" s="284">
        <v>6711</v>
      </c>
      <c r="B6715" s="287"/>
      <c r="C6715" s="287"/>
      <c r="D6715" s="284" t="s">
        <v>3178</v>
      </c>
      <c r="E6715" s="287"/>
      <c r="F6715" s="285" t="s">
        <v>6836</v>
      </c>
      <c r="G6715" s="266" t="s">
        <v>121</v>
      </c>
      <c r="H6715" s="266">
        <f>IF(G6715="Traditional Stove",0.1,0.2)</f>
        <v>0.1</v>
      </c>
      <c r="I6715" s="266">
        <f>YEAR(J6715)</f>
        <v>2023</v>
      </c>
      <c r="J6715" s="267">
        <v>45009</v>
      </c>
      <c r="K6715" s="267">
        <f>J6715+1</f>
        <v>45010</v>
      </c>
      <c r="L6715" s="266">
        <f>IF(M6715&lt;=365,1,2)</f>
        <v>1</v>
      </c>
      <c r="M6715" s="266">
        <f>IF(K6715&lt;$C$1,$C$2-$C$1+1,$C$2-K6715+1)</f>
        <v>37</v>
      </c>
      <c r="N6715" s="268">
        <f>M6715/365</f>
        <v>0.10136986301369863</v>
      </c>
      <c r="O6715" s="269">
        <f>'Data and Parameter'!$E$4*'Data and Parameter'!$E$5*('Data and Parameter'!$E$6+'Data and Parameter'!$E$7)*'Data and Parameter'!$E$19*'Data and Parameter'!$E$14*'ER calculations'!N6715</f>
        <v>0.52486771683372158</v>
      </c>
    </row>
    <row r="6716" spans="1:15" ht="15">
      <c r="A6716" s="284">
        <v>6712</v>
      </c>
      <c r="B6716" s="287"/>
      <c r="C6716" s="287"/>
      <c r="D6716" s="284" t="s">
        <v>1054</v>
      </c>
      <c r="E6716" s="287"/>
      <c r="F6716" s="285" t="s">
        <v>6837</v>
      </c>
      <c r="G6716" s="266" t="s">
        <v>121</v>
      </c>
      <c r="H6716" s="266">
        <f>IF(G6716="Traditional Stove",0.1,0.2)</f>
        <v>0.1</v>
      </c>
      <c r="I6716" s="266">
        <f>YEAR(J6716)</f>
        <v>2023</v>
      </c>
      <c r="J6716" s="267">
        <v>44964</v>
      </c>
      <c r="K6716" s="267">
        <f>J6716+1</f>
        <v>44965</v>
      </c>
      <c r="L6716" s="266">
        <f>IF(M6716&lt;=365,1,2)</f>
        <v>1</v>
      </c>
      <c r="M6716" s="266">
        <f>IF(K6716&lt;$C$1,$C$2-$C$1+1,$C$2-K6716+1)</f>
        <v>82</v>
      </c>
      <c r="N6716" s="268">
        <f>M6716/365</f>
        <v>0.22465753424657534</v>
      </c>
      <c r="O6716" s="269">
        <f>'Data and Parameter'!$E$4*'Data and Parameter'!$E$5*('Data and Parameter'!$E$6+'Data and Parameter'!$E$7)*'Data and Parameter'!$E$19*'Data and Parameter'!$E$14*'ER calculations'!N6716</f>
        <v>1.1632203454152747</v>
      </c>
    </row>
    <row r="6717" spans="1:15" ht="15">
      <c r="A6717" s="284">
        <v>6713</v>
      </c>
      <c r="B6717" s="287"/>
      <c r="C6717" s="287"/>
      <c r="D6717" s="284" t="s">
        <v>1054</v>
      </c>
      <c r="E6717" s="287"/>
      <c r="F6717" s="285" t="s">
        <v>6838</v>
      </c>
      <c r="G6717" s="266" t="s">
        <v>121</v>
      </c>
      <c r="H6717" s="266">
        <f>IF(G6717="Traditional Stove",0.1,0.2)</f>
        <v>0.1</v>
      </c>
      <c r="I6717" s="266">
        <f>YEAR(J6717)</f>
        <v>2023</v>
      </c>
      <c r="J6717" s="267">
        <v>44964</v>
      </c>
      <c r="K6717" s="267">
        <f>J6717+1</f>
        <v>44965</v>
      </c>
      <c r="L6717" s="266">
        <f>IF(M6717&lt;=365,1,2)</f>
        <v>1</v>
      </c>
      <c r="M6717" s="266">
        <f>IF(K6717&lt;$C$1,$C$2-$C$1+1,$C$2-K6717+1)</f>
        <v>82</v>
      </c>
      <c r="N6717" s="268">
        <f>M6717/365</f>
        <v>0.22465753424657534</v>
      </c>
      <c r="O6717" s="269">
        <f>'Data and Parameter'!$E$4*'Data and Parameter'!$E$5*('Data and Parameter'!$E$6+'Data and Parameter'!$E$7)*'Data and Parameter'!$E$19*'Data and Parameter'!$E$14*'ER calculations'!N6717</f>
        <v>1.1632203454152747</v>
      </c>
    </row>
    <row r="6718" spans="1:15" ht="15">
      <c r="A6718" s="284">
        <v>6714</v>
      </c>
      <c r="B6718" s="287"/>
      <c r="C6718" s="287"/>
      <c r="D6718" s="284" t="s">
        <v>1054</v>
      </c>
      <c r="E6718" s="287"/>
      <c r="F6718" s="285" t="s">
        <v>6839</v>
      </c>
      <c r="G6718" s="266" t="s">
        <v>121</v>
      </c>
      <c r="H6718" s="266">
        <f>IF(G6718="Traditional Stove",0.1,0.2)</f>
        <v>0.1</v>
      </c>
      <c r="I6718" s="266">
        <f>YEAR(J6718)</f>
        <v>2023</v>
      </c>
      <c r="J6718" s="267">
        <v>44964</v>
      </c>
      <c r="K6718" s="267">
        <f>J6718+1</f>
        <v>44965</v>
      </c>
      <c r="L6718" s="266">
        <f>IF(M6718&lt;=365,1,2)</f>
        <v>1</v>
      </c>
      <c r="M6718" s="266">
        <f>IF(K6718&lt;$C$1,$C$2-$C$1+1,$C$2-K6718+1)</f>
        <v>82</v>
      </c>
      <c r="N6718" s="268">
        <f>M6718/365</f>
        <v>0.22465753424657534</v>
      </c>
      <c r="O6718" s="269">
        <f>'Data and Parameter'!$E$4*'Data and Parameter'!$E$5*('Data and Parameter'!$E$6+'Data and Parameter'!$E$7)*'Data and Parameter'!$E$19*'Data and Parameter'!$E$14*'ER calculations'!N6718</f>
        <v>1.1632203454152747</v>
      </c>
    </row>
    <row r="6719" spans="1:15" ht="15">
      <c r="A6719" s="284">
        <v>6715</v>
      </c>
      <c r="B6719" s="287"/>
      <c r="C6719" s="287"/>
      <c r="D6719" s="284" t="s">
        <v>1054</v>
      </c>
      <c r="E6719" s="287"/>
      <c r="F6719" s="285" t="s">
        <v>6840</v>
      </c>
      <c r="G6719" s="266" t="s">
        <v>121</v>
      </c>
      <c r="H6719" s="266">
        <f>IF(G6719="Traditional Stove",0.1,0.2)</f>
        <v>0.1</v>
      </c>
      <c r="I6719" s="266">
        <f>YEAR(J6719)</f>
        <v>2023</v>
      </c>
      <c r="J6719" s="267">
        <v>44964</v>
      </c>
      <c r="K6719" s="267">
        <f>J6719+1</f>
        <v>44965</v>
      </c>
      <c r="L6719" s="266">
        <f>IF(M6719&lt;=365,1,2)</f>
        <v>1</v>
      </c>
      <c r="M6719" s="266">
        <f>IF(K6719&lt;$C$1,$C$2-$C$1+1,$C$2-K6719+1)</f>
        <v>82</v>
      </c>
      <c r="N6719" s="268">
        <f>M6719/365</f>
        <v>0.22465753424657534</v>
      </c>
      <c r="O6719" s="269">
        <f>'Data and Parameter'!$E$4*'Data and Parameter'!$E$5*('Data and Parameter'!$E$6+'Data and Parameter'!$E$7)*'Data and Parameter'!$E$19*'Data and Parameter'!$E$14*'ER calculations'!N6719</f>
        <v>1.1632203454152747</v>
      </c>
    </row>
    <row r="6720" spans="1:15" ht="15">
      <c r="A6720" s="284">
        <v>6716</v>
      </c>
      <c r="B6720" s="287"/>
      <c r="C6720" s="287"/>
      <c r="D6720" s="284" t="s">
        <v>1054</v>
      </c>
      <c r="E6720" s="287"/>
      <c r="F6720" s="285" t="s">
        <v>6841</v>
      </c>
      <c r="G6720" s="266" t="s">
        <v>121</v>
      </c>
      <c r="H6720" s="266">
        <f>IF(G6720="Traditional Stove",0.1,0.2)</f>
        <v>0.1</v>
      </c>
      <c r="I6720" s="266">
        <f>YEAR(J6720)</f>
        <v>2023</v>
      </c>
      <c r="J6720" s="267">
        <v>44964</v>
      </c>
      <c r="K6720" s="267">
        <f>J6720+1</f>
        <v>44965</v>
      </c>
      <c r="L6720" s="266">
        <f>IF(M6720&lt;=365,1,2)</f>
        <v>1</v>
      </c>
      <c r="M6720" s="266">
        <f>IF(K6720&lt;$C$1,$C$2-$C$1+1,$C$2-K6720+1)</f>
        <v>82</v>
      </c>
      <c r="N6720" s="268">
        <f>M6720/365</f>
        <v>0.22465753424657534</v>
      </c>
      <c r="O6720" s="269">
        <f>'Data and Parameter'!$E$4*'Data and Parameter'!$E$5*('Data and Parameter'!$E$6+'Data and Parameter'!$E$7)*'Data and Parameter'!$E$19*'Data and Parameter'!$E$14*'ER calculations'!N6720</f>
        <v>1.1632203454152747</v>
      </c>
    </row>
    <row r="6721" spans="1:15" ht="15">
      <c r="A6721" s="284">
        <v>6717</v>
      </c>
      <c r="B6721" s="287"/>
      <c r="C6721" s="287"/>
      <c r="D6721" s="284" t="s">
        <v>1054</v>
      </c>
      <c r="E6721" s="287"/>
      <c r="F6721" s="285" t="s">
        <v>6842</v>
      </c>
      <c r="G6721" s="266" t="s">
        <v>121</v>
      </c>
      <c r="H6721" s="266">
        <f>IF(G6721="Traditional Stove",0.1,0.2)</f>
        <v>0.1</v>
      </c>
      <c r="I6721" s="266">
        <f>YEAR(J6721)</f>
        <v>2023</v>
      </c>
      <c r="J6721" s="267">
        <v>44964</v>
      </c>
      <c r="K6721" s="267">
        <f>J6721+1</f>
        <v>44965</v>
      </c>
      <c r="L6721" s="266">
        <f>IF(M6721&lt;=365,1,2)</f>
        <v>1</v>
      </c>
      <c r="M6721" s="266">
        <f>IF(K6721&lt;$C$1,$C$2-$C$1+1,$C$2-K6721+1)</f>
        <v>82</v>
      </c>
      <c r="N6721" s="268">
        <f>M6721/365</f>
        <v>0.22465753424657534</v>
      </c>
      <c r="O6721" s="269">
        <f>'Data and Parameter'!$E$4*'Data and Parameter'!$E$5*('Data and Parameter'!$E$6+'Data and Parameter'!$E$7)*'Data and Parameter'!$E$19*'Data and Parameter'!$E$14*'ER calculations'!N6721</f>
        <v>1.1632203454152747</v>
      </c>
    </row>
    <row r="6722" spans="1:15" ht="15">
      <c r="A6722" s="284">
        <v>6718</v>
      </c>
      <c r="B6722" s="287"/>
      <c r="C6722" s="287"/>
      <c r="D6722" s="284" t="s">
        <v>1054</v>
      </c>
      <c r="E6722" s="287"/>
      <c r="F6722" s="285" t="s">
        <v>6843</v>
      </c>
      <c r="G6722" s="266" t="s">
        <v>121</v>
      </c>
      <c r="H6722" s="266">
        <f>IF(G6722="Traditional Stove",0.1,0.2)</f>
        <v>0.1</v>
      </c>
      <c r="I6722" s="266">
        <f>YEAR(J6722)</f>
        <v>2023</v>
      </c>
      <c r="J6722" s="267">
        <v>44964</v>
      </c>
      <c r="K6722" s="267">
        <f>J6722+1</f>
        <v>44965</v>
      </c>
      <c r="L6722" s="266">
        <f>IF(M6722&lt;=365,1,2)</f>
        <v>1</v>
      </c>
      <c r="M6722" s="266">
        <f>IF(K6722&lt;$C$1,$C$2-$C$1+1,$C$2-K6722+1)</f>
        <v>82</v>
      </c>
      <c r="N6722" s="268">
        <f>M6722/365</f>
        <v>0.22465753424657534</v>
      </c>
      <c r="O6722" s="269">
        <f>'Data and Parameter'!$E$4*'Data and Parameter'!$E$5*('Data and Parameter'!$E$6+'Data and Parameter'!$E$7)*'Data and Parameter'!$E$19*'Data and Parameter'!$E$14*'ER calculations'!N6722</f>
        <v>1.1632203454152747</v>
      </c>
    </row>
    <row r="6723" spans="1:15" ht="15">
      <c r="A6723" s="284">
        <v>6719</v>
      </c>
      <c r="B6723" s="287"/>
      <c r="C6723" s="287"/>
      <c r="D6723" s="284" t="s">
        <v>1054</v>
      </c>
      <c r="E6723" s="287"/>
      <c r="F6723" s="285" t="s">
        <v>6844</v>
      </c>
      <c r="G6723" s="266" t="s">
        <v>121</v>
      </c>
      <c r="H6723" s="266">
        <f>IF(G6723="Traditional Stove",0.1,0.2)</f>
        <v>0.1</v>
      </c>
      <c r="I6723" s="266">
        <f>YEAR(J6723)</f>
        <v>2023</v>
      </c>
      <c r="J6723" s="267">
        <v>44964</v>
      </c>
      <c r="K6723" s="267">
        <f>J6723+1</f>
        <v>44965</v>
      </c>
      <c r="L6723" s="266">
        <f>IF(M6723&lt;=365,1,2)</f>
        <v>1</v>
      </c>
      <c r="M6723" s="266">
        <f>IF(K6723&lt;$C$1,$C$2-$C$1+1,$C$2-K6723+1)</f>
        <v>82</v>
      </c>
      <c r="N6723" s="268">
        <f>M6723/365</f>
        <v>0.22465753424657534</v>
      </c>
      <c r="O6723" s="269">
        <f>'Data and Parameter'!$E$4*'Data and Parameter'!$E$5*('Data and Parameter'!$E$6+'Data and Parameter'!$E$7)*'Data and Parameter'!$E$19*'Data and Parameter'!$E$14*'ER calculations'!N6723</f>
        <v>1.1632203454152747</v>
      </c>
    </row>
    <row r="6724" spans="1:15" ht="15">
      <c r="A6724" s="284">
        <v>6720</v>
      </c>
      <c r="B6724" s="287"/>
      <c r="C6724" s="287"/>
      <c r="D6724" s="284" t="s">
        <v>1054</v>
      </c>
      <c r="E6724" s="287"/>
      <c r="F6724" s="285" t="s">
        <v>6845</v>
      </c>
      <c r="G6724" s="266" t="s">
        <v>121</v>
      </c>
      <c r="H6724" s="266">
        <f>IF(G6724="Traditional Stove",0.1,0.2)</f>
        <v>0.1</v>
      </c>
      <c r="I6724" s="266">
        <f>YEAR(J6724)</f>
        <v>2023</v>
      </c>
      <c r="J6724" s="267">
        <v>44964</v>
      </c>
      <c r="K6724" s="267">
        <f>J6724+1</f>
        <v>44965</v>
      </c>
      <c r="L6724" s="266">
        <f>IF(M6724&lt;=365,1,2)</f>
        <v>1</v>
      </c>
      <c r="M6724" s="266">
        <f>IF(K6724&lt;$C$1,$C$2-$C$1+1,$C$2-K6724+1)</f>
        <v>82</v>
      </c>
      <c r="N6724" s="268">
        <f>M6724/365</f>
        <v>0.22465753424657534</v>
      </c>
      <c r="O6724" s="269">
        <f>'Data and Parameter'!$E$4*'Data and Parameter'!$E$5*('Data and Parameter'!$E$6+'Data and Parameter'!$E$7)*'Data and Parameter'!$E$19*'Data and Parameter'!$E$14*'ER calculations'!N6724</f>
        <v>1.1632203454152747</v>
      </c>
    </row>
    <row r="6725" spans="1:15" ht="15">
      <c r="A6725" s="284">
        <v>6721</v>
      </c>
      <c r="B6725" s="287"/>
      <c r="C6725" s="287"/>
      <c r="D6725" s="284" t="s">
        <v>1054</v>
      </c>
      <c r="E6725" s="287"/>
      <c r="F6725" s="285" t="s">
        <v>6846</v>
      </c>
      <c r="G6725" s="266" t="s">
        <v>121</v>
      </c>
      <c r="H6725" s="266">
        <f>IF(G6725="Traditional Stove",0.1,0.2)</f>
        <v>0.1</v>
      </c>
      <c r="I6725" s="266">
        <f>YEAR(J6725)</f>
        <v>2023</v>
      </c>
      <c r="J6725" s="267">
        <v>44964</v>
      </c>
      <c r="K6725" s="267">
        <f>J6725+1</f>
        <v>44965</v>
      </c>
      <c r="L6725" s="266">
        <f>IF(M6725&lt;=365,1,2)</f>
        <v>1</v>
      </c>
      <c r="M6725" s="266">
        <f>IF(K6725&lt;$C$1,$C$2-$C$1+1,$C$2-K6725+1)</f>
        <v>82</v>
      </c>
      <c r="N6725" s="268">
        <f>M6725/365</f>
        <v>0.22465753424657534</v>
      </c>
      <c r="O6725" s="269">
        <f>'Data and Parameter'!$E$4*'Data and Parameter'!$E$5*('Data and Parameter'!$E$6+'Data and Parameter'!$E$7)*'Data and Parameter'!$E$19*'Data and Parameter'!$E$14*'ER calculations'!N6725</f>
        <v>1.1632203454152747</v>
      </c>
    </row>
    <row r="6726" spans="1:15" ht="15">
      <c r="A6726" s="284">
        <v>6722</v>
      </c>
      <c r="B6726" s="287"/>
      <c r="C6726" s="287"/>
      <c r="D6726" s="284" t="s">
        <v>1054</v>
      </c>
      <c r="E6726" s="287"/>
      <c r="F6726" s="285" t="s">
        <v>6847</v>
      </c>
      <c r="G6726" s="266" t="s">
        <v>121</v>
      </c>
      <c r="H6726" s="266">
        <f>IF(G6726="Traditional Stove",0.1,0.2)</f>
        <v>0.1</v>
      </c>
      <c r="I6726" s="266">
        <f>YEAR(J6726)</f>
        <v>2023</v>
      </c>
      <c r="J6726" s="267">
        <v>44964</v>
      </c>
      <c r="K6726" s="267">
        <f>J6726+1</f>
        <v>44965</v>
      </c>
      <c r="L6726" s="266">
        <f>IF(M6726&lt;=365,1,2)</f>
        <v>1</v>
      </c>
      <c r="M6726" s="266">
        <f>IF(K6726&lt;$C$1,$C$2-$C$1+1,$C$2-K6726+1)</f>
        <v>82</v>
      </c>
      <c r="N6726" s="268">
        <f>M6726/365</f>
        <v>0.22465753424657534</v>
      </c>
      <c r="O6726" s="269">
        <f>'Data and Parameter'!$E$4*'Data and Parameter'!$E$5*('Data and Parameter'!$E$6+'Data and Parameter'!$E$7)*'Data and Parameter'!$E$19*'Data and Parameter'!$E$14*'ER calculations'!N6726</f>
        <v>1.1632203454152747</v>
      </c>
    </row>
    <row r="6727" spans="1:15" ht="15">
      <c r="A6727" s="284">
        <v>6723</v>
      </c>
      <c r="B6727" s="287"/>
      <c r="C6727" s="287"/>
      <c r="D6727" s="284" t="s">
        <v>1054</v>
      </c>
      <c r="E6727" s="287"/>
      <c r="F6727" s="285" t="s">
        <v>6848</v>
      </c>
      <c r="G6727" s="266" t="s">
        <v>121</v>
      </c>
      <c r="H6727" s="266">
        <f>IF(G6727="Traditional Stove",0.1,0.2)</f>
        <v>0.1</v>
      </c>
      <c r="I6727" s="266">
        <f>YEAR(J6727)</f>
        <v>2023</v>
      </c>
      <c r="J6727" s="267">
        <v>44964</v>
      </c>
      <c r="K6727" s="267">
        <f>J6727+1</f>
        <v>44965</v>
      </c>
      <c r="L6727" s="266">
        <f>IF(M6727&lt;=365,1,2)</f>
        <v>1</v>
      </c>
      <c r="M6727" s="266">
        <f>IF(K6727&lt;$C$1,$C$2-$C$1+1,$C$2-K6727+1)</f>
        <v>82</v>
      </c>
      <c r="N6727" s="268">
        <f>M6727/365</f>
        <v>0.22465753424657534</v>
      </c>
      <c r="O6727" s="269">
        <f>'Data and Parameter'!$E$4*'Data and Parameter'!$E$5*('Data and Parameter'!$E$6+'Data and Parameter'!$E$7)*'Data and Parameter'!$E$19*'Data and Parameter'!$E$14*'ER calculations'!N6727</f>
        <v>1.1632203454152747</v>
      </c>
    </row>
    <row r="6728" spans="1:15" ht="15">
      <c r="A6728" s="284">
        <v>6724</v>
      </c>
      <c r="B6728" s="287"/>
      <c r="C6728" s="287"/>
      <c r="D6728" s="284" t="s">
        <v>1054</v>
      </c>
      <c r="E6728" s="287"/>
      <c r="F6728" s="285" t="s">
        <v>6849</v>
      </c>
      <c r="G6728" s="266" t="s">
        <v>121</v>
      </c>
      <c r="H6728" s="266">
        <f>IF(G6728="Traditional Stove",0.1,0.2)</f>
        <v>0.1</v>
      </c>
      <c r="I6728" s="266">
        <f>YEAR(J6728)</f>
        <v>2023</v>
      </c>
      <c r="J6728" s="267">
        <v>44964</v>
      </c>
      <c r="K6728" s="267">
        <f>J6728+1</f>
        <v>44965</v>
      </c>
      <c r="L6728" s="266">
        <f>IF(M6728&lt;=365,1,2)</f>
        <v>1</v>
      </c>
      <c r="M6728" s="266">
        <f>IF(K6728&lt;$C$1,$C$2-$C$1+1,$C$2-K6728+1)</f>
        <v>82</v>
      </c>
      <c r="N6728" s="268">
        <f>M6728/365</f>
        <v>0.22465753424657534</v>
      </c>
      <c r="O6728" s="269">
        <f>'Data and Parameter'!$E$4*'Data and Parameter'!$E$5*('Data and Parameter'!$E$6+'Data and Parameter'!$E$7)*'Data and Parameter'!$E$19*'Data and Parameter'!$E$14*'ER calculations'!N6728</f>
        <v>1.1632203454152747</v>
      </c>
    </row>
    <row r="6729" spans="1:15" ht="15">
      <c r="A6729" s="284">
        <v>6725</v>
      </c>
      <c r="B6729" s="287"/>
      <c r="C6729" s="287"/>
      <c r="D6729" s="284" t="s">
        <v>1054</v>
      </c>
      <c r="E6729" s="287"/>
      <c r="F6729" s="285" t="s">
        <v>6850</v>
      </c>
      <c r="G6729" s="266" t="s">
        <v>121</v>
      </c>
      <c r="H6729" s="266">
        <f>IF(G6729="Traditional Stove",0.1,0.2)</f>
        <v>0.1</v>
      </c>
      <c r="I6729" s="266">
        <f>YEAR(J6729)</f>
        <v>2023</v>
      </c>
      <c r="J6729" s="267">
        <v>44964</v>
      </c>
      <c r="K6729" s="267">
        <f>J6729+1</f>
        <v>44965</v>
      </c>
      <c r="L6729" s="266">
        <f>IF(M6729&lt;=365,1,2)</f>
        <v>1</v>
      </c>
      <c r="M6729" s="266">
        <f>IF(K6729&lt;$C$1,$C$2-$C$1+1,$C$2-K6729+1)</f>
        <v>82</v>
      </c>
      <c r="N6729" s="268">
        <f>M6729/365</f>
        <v>0.22465753424657534</v>
      </c>
      <c r="O6729" s="269">
        <f>'Data and Parameter'!$E$4*'Data and Parameter'!$E$5*('Data and Parameter'!$E$6+'Data and Parameter'!$E$7)*'Data and Parameter'!$E$19*'Data and Parameter'!$E$14*'ER calculations'!N6729</f>
        <v>1.1632203454152747</v>
      </c>
    </row>
    <row r="6730" spans="1:15" ht="15">
      <c r="A6730" s="284">
        <v>6726</v>
      </c>
      <c r="B6730" s="287"/>
      <c r="C6730" s="287"/>
      <c r="D6730" s="284" t="s">
        <v>1054</v>
      </c>
      <c r="E6730" s="287"/>
      <c r="F6730" s="285" t="s">
        <v>6851</v>
      </c>
      <c r="G6730" s="266" t="s">
        <v>121</v>
      </c>
      <c r="H6730" s="266">
        <f>IF(G6730="Traditional Stove",0.1,0.2)</f>
        <v>0.1</v>
      </c>
      <c r="I6730" s="266">
        <f>YEAR(J6730)</f>
        <v>2023</v>
      </c>
      <c r="J6730" s="267">
        <v>44964</v>
      </c>
      <c r="K6730" s="267">
        <f>J6730+1</f>
        <v>44965</v>
      </c>
      <c r="L6730" s="266">
        <f>IF(M6730&lt;=365,1,2)</f>
        <v>1</v>
      </c>
      <c r="M6730" s="266">
        <f>IF(K6730&lt;$C$1,$C$2-$C$1+1,$C$2-K6730+1)</f>
        <v>82</v>
      </c>
      <c r="N6730" s="268">
        <f>M6730/365</f>
        <v>0.22465753424657534</v>
      </c>
      <c r="O6730" s="269">
        <f>'Data and Parameter'!$E$4*'Data and Parameter'!$E$5*('Data and Parameter'!$E$6+'Data and Parameter'!$E$7)*'Data and Parameter'!$E$19*'Data and Parameter'!$E$14*'ER calculations'!N6730</f>
        <v>1.1632203454152747</v>
      </c>
    </row>
    <row r="6731" spans="1:15" ht="15">
      <c r="A6731" s="284">
        <v>6727</v>
      </c>
      <c r="B6731" s="287"/>
      <c r="C6731" s="287"/>
      <c r="D6731" s="284" t="s">
        <v>1054</v>
      </c>
      <c r="E6731" s="287"/>
      <c r="F6731" s="285" t="s">
        <v>6852</v>
      </c>
      <c r="G6731" s="266" t="s">
        <v>121</v>
      </c>
      <c r="H6731" s="266">
        <f>IF(G6731="Traditional Stove",0.1,0.2)</f>
        <v>0.1</v>
      </c>
      <c r="I6731" s="266">
        <f>YEAR(J6731)</f>
        <v>2023</v>
      </c>
      <c r="J6731" s="267">
        <v>44964</v>
      </c>
      <c r="K6731" s="267">
        <f>J6731+1</f>
        <v>44965</v>
      </c>
      <c r="L6731" s="266">
        <f>IF(M6731&lt;=365,1,2)</f>
        <v>1</v>
      </c>
      <c r="M6731" s="266">
        <f>IF(K6731&lt;$C$1,$C$2-$C$1+1,$C$2-K6731+1)</f>
        <v>82</v>
      </c>
      <c r="N6731" s="268">
        <f>M6731/365</f>
        <v>0.22465753424657534</v>
      </c>
      <c r="O6731" s="269">
        <f>'Data and Parameter'!$E$4*'Data and Parameter'!$E$5*('Data and Parameter'!$E$6+'Data and Parameter'!$E$7)*'Data and Parameter'!$E$19*'Data and Parameter'!$E$14*'ER calculations'!N6731</f>
        <v>1.1632203454152747</v>
      </c>
    </row>
    <row r="6732" spans="1:15" ht="15">
      <c r="A6732" s="284">
        <v>6728</v>
      </c>
      <c r="B6732" s="287"/>
      <c r="C6732" s="287"/>
      <c r="D6732" s="284" t="s">
        <v>1054</v>
      </c>
      <c r="E6732" s="287"/>
      <c r="F6732" s="285" t="s">
        <v>6853</v>
      </c>
      <c r="G6732" s="266" t="s">
        <v>121</v>
      </c>
      <c r="H6732" s="266">
        <f>IF(G6732="Traditional Stove",0.1,0.2)</f>
        <v>0.1</v>
      </c>
      <c r="I6732" s="266">
        <f>YEAR(J6732)</f>
        <v>2023</v>
      </c>
      <c r="J6732" s="267">
        <v>44964</v>
      </c>
      <c r="K6732" s="267">
        <f>J6732+1</f>
        <v>44965</v>
      </c>
      <c r="L6732" s="266">
        <f>IF(M6732&lt;=365,1,2)</f>
        <v>1</v>
      </c>
      <c r="M6732" s="266">
        <f>IF(K6732&lt;$C$1,$C$2-$C$1+1,$C$2-K6732+1)</f>
        <v>82</v>
      </c>
      <c r="N6732" s="268">
        <f>M6732/365</f>
        <v>0.22465753424657534</v>
      </c>
      <c r="O6732" s="269">
        <f>'Data and Parameter'!$E$4*'Data and Parameter'!$E$5*('Data and Parameter'!$E$6+'Data and Parameter'!$E$7)*'Data and Parameter'!$E$19*'Data and Parameter'!$E$14*'ER calculations'!N6732</f>
        <v>1.1632203454152747</v>
      </c>
    </row>
    <row r="6733" spans="1:15" ht="15">
      <c r="A6733" s="284">
        <v>6729</v>
      </c>
      <c r="B6733" s="287"/>
      <c r="C6733" s="287"/>
      <c r="D6733" s="284" t="s">
        <v>1054</v>
      </c>
      <c r="E6733" s="287"/>
      <c r="F6733" s="285" t="s">
        <v>6854</v>
      </c>
      <c r="G6733" s="266" t="s">
        <v>121</v>
      </c>
      <c r="H6733" s="266">
        <f>IF(G6733="Traditional Stove",0.1,0.2)</f>
        <v>0.1</v>
      </c>
      <c r="I6733" s="266">
        <f>YEAR(J6733)</f>
        <v>2023</v>
      </c>
      <c r="J6733" s="267">
        <v>44964</v>
      </c>
      <c r="K6733" s="267">
        <f>J6733+1</f>
        <v>44965</v>
      </c>
      <c r="L6733" s="266">
        <f>IF(M6733&lt;=365,1,2)</f>
        <v>1</v>
      </c>
      <c r="M6733" s="266">
        <f>IF(K6733&lt;$C$1,$C$2-$C$1+1,$C$2-K6733+1)</f>
        <v>82</v>
      </c>
      <c r="N6733" s="268">
        <f>M6733/365</f>
        <v>0.22465753424657534</v>
      </c>
      <c r="O6733" s="269">
        <f>'Data and Parameter'!$E$4*'Data and Parameter'!$E$5*('Data and Parameter'!$E$6+'Data and Parameter'!$E$7)*'Data and Parameter'!$E$19*'Data and Parameter'!$E$14*'ER calculations'!N6733</f>
        <v>1.1632203454152747</v>
      </c>
    </row>
    <row r="6734" spans="1:15" ht="15">
      <c r="A6734" s="284">
        <v>6730</v>
      </c>
      <c r="B6734" s="287"/>
      <c r="C6734" s="287"/>
      <c r="D6734" s="284" t="s">
        <v>1054</v>
      </c>
      <c r="E6734" s="287"/>
      <c r="F6734" s="285" t="s">
        <v>6855</v>
      </c>
      <c r="G6734" s="266" t="s">
        <v>121</v>
      </c>
      <c r="H6734" s="266">
        <f>IF(G6734="Traditional Stove",0.1,0.2)</f>
        <v>0.1</v>
      </c>
      <c r="I6734" s="266">
        <f>YEAR(J6734)</f>
        <v>2023</v>
      </c>
      <c r="J6734" s="267">
        <v>44964</v>
      </c>
      <c r="K6734" s="267">
        <f>J6734+1</f>
        <v>44965</v>
      </c>
      <c r="L6734" s="266">
        <f>IF(M6734&lt;=365,1,2)</f>
        <v>1</v>
      </c>
      <c r="M6734" s="266">
        <f>IF(K6734&lt;$C$1,$C$2-$C$1+1,$C$2-K6734+1)</f>
        <v>82</v>
      </c>
      <c r="N6734" s="268">
        <f>M6734/365</f>
        <v>0.22465753424657534</v>
      </c>
      <c r="O6734" s="269">
        <f>'Data and Parameter'!$E$4*'Data and Parameter'!$E$5*('Data and Parameter'!$E$6+'Data and Parameter'!$E$7)*'Data and Parameter'!$E$19*'Data and Parameter'!$E$14*'ER calculations'!N6734</f>
        <v>1.1632203454152747</v>
      </c>
    </row>
    <row r="6735" spans="1:15" ht="15">
      <c r="A6735" s="284">
        <v>6731</v>
      </c>
      <c r="B6735" s="287"/>
      <c r="C6735" s="287"/>
      <c r="D6735" s="284" t="s">
        <v>1054</v>
      </c>
      <c r="E6735" s="287"/>
      <c r="F6735" s="285" t="s">
        <v>6856</v>
      </c>
      <c r="G6735" s="266" t="s">
        <v>121</v>
      </c>
      <c r="H6735" s="266">
        <f>IF(G6735="Traditional Stove",0.1,0.2)</f>
        <v>0.1</v>
      </c>
      <c r="I6735" s="266">
        <f>YEAR(J6735)</f>
        <v>2023</v>
      </c>
      <c r="J6735" s="267">
        <v>44964</v>
      </c>
      <c r="K6735" s="267">
        <f>J6735+1</f>
        <v>44965</v>
      </c>
      <c r="L6735" s="266">
        <f>IF(M6735&lt;=365,1,2)</f>
        <v>1</v>
      </c>
      <c r="M6735" s="266">
        <f>IF(K6735&lt;$C$1,$C$2-$C$1+1,$C$2-K6735+1)</f>
        <v>82</v>
      </c>
      <c r="N6735" s="268">
        <f>M6735/365</f>
        <v>0.22465753424657534</v>
      </c>
      <c r="O6735" s="269">
        <f>'Data and Parameter'!$E$4*'Data and Parameter'!$E$5*('Data and Parameter'!$E$6+'Data and Parameter'!$E$7)*'Data and Parameter'!$E$19*'Data and Parameter'!$E$14*'ER calculations'!N6735</f>
        <v>1.1632203454152747</v>
      </c>
    </row>
    <row r="6736" spans="1:15" ht="15">
      <c r="A6736" s="284">
        <v>6732</v>
      </c>
      <c r="B6736" s="287"/>
      <c r="C6736" s="287"/>
      <c r="D6736" s="284" t="s">
        <v>1054</v>
      </c>
      <c r="E6736" s="287"/>
      <c r="F6736" s="285" t="s">
        <v>6857</v>
      </c>
      <c r="G6736" s="266" t="s">
        <v>121</v>
      </c>
      <c r="H6736" s="266">
        <f>IF(G6736="Traditional Stove",0.1,0.2)</f>
        <v>0.1</v>
      </c>
      <c r="I6736" s="266">
        <f>YEAR(J6736)</f>
        <v>2023</v>
      </c>
      <c r="J6736" s="267">
        <v>44964</v>
      </c>
      <c r="K6736" s="267">
        <f>J6736+1</f>
        <v>44965</v>
      </c>
      <c r="L6736" s="266">
        <f>IF(M6736&lt;=365,1,2)</f>
        <v>1</v>
      </c>
      <c r="M6736" s="266">
        <f>IF(K6736&lt;$C$1,$C$2-$C$1+1,$C$2-K6736+1)</f>
        <v>82</v>
      </c>
      <c r="N6736" s="268">
        <f>M6736/365</f>
        <v>0.22465753424657534</v>
      </c>
      <c r="O6736" s="269">
        <f>'Data and Parameter'!$E$4*'Data and Parameter'!$E$5*('Data and Parameter'!$E$6+'Data and Parameter'!$E$7)*'Data and Parameter'!$E$19*'Data and Parameter'!$E$14*'ER calculations'!N6736</f>
        <v>1.1632203454152747</v>
      </c>
    </row>
    <row r="6737" spans="1:15" ht="15">
      <c r="A6737" s="284">
        <v>6733</v>
      </c>
      <c r="B6737" s="287"/>
      <c r="C6737" s="287"/>
      <c r="D6737" s="284" t="s">
        <v>1054</v>
      </c>
      <c r="E6737" s="287"/>
      <c r="F6737" s="285" t="s">
        <v>6858</v>
      </c>
      <c r="G6737" s="266" t="s">
        <v>121</v>
      </c>
      <c r="H6737" s="266">
        <f>IF(G6737="Traditional Stove",0.1,0.2)</f>
        <v>0.1</v>
      </c>
      <c r="I6737" s="266">
        <f>YEAR(J6737)</f>
        <v>2023</v>
      </c>
      <c r="J6737" s="267">
        <v>44964</v>
      </c>
      <c r="K6737" s="267">
        <f>J6737+1</f>
        <v>44965</v>
      </c>
      <c r="L6737" s="266">
        <f>IF(M6737&lt;=365,1,2)</f>
        <v>1</v>
      </c>
      <c r="M6737" s="266">
        <f>IF(K6737&lt;$C$1,$C$2-$C$1+1,$C$2-K6737+1)</f>
        <v>82</v>
      </c>
      <c r="N6737" s="268">
        <f>M6737/365</f>
        <v>0.22465753424657534</v>
      </c>
      <c r="O6737" s="269">
        <f>'Data and Parameter'!$E$4*'Data and Parameter'!$E$5*('Data and Parameter'!$E$6+'Data and Parameter'!$E$7)*'Data and Parameter'!$E$19*'Data and Parameter'!$E$14*'ER calculations'!N6737</f>
        <v>1.1632203454152747</v>
      </c>
    </row>
    <row r="6738" spans="1:15" ht="15">
      <c r="A6738" s="284">
        <v>6734</v>
      </c>
      <c r="B6738" s="287"/>
      <c r="C6738" s="287"/>
      <c r="D6738" s="284" t="s">
        <v>1054</v>
      </c>
      <c r="E6738" s="287"/>
      <c r="F6738" s="285" t="s">
        <v>6859</v>
      </c>
      <c r="G6738" s="266" t="s">
        <v>121</v>
      </c>
      <c r="H6738" s="266">
        <f>IF(G6738="Traditional Stove",0.1,0.2)</f>
        <v>0.1</v>
      </c>
      <c r="I6738" s="266">
        <f>YEAR(J6738)</f>
        <v>2023</v>
      </c>
      <c r="J6738" s="267">
        <v>44964</v>
      </c>
      <c r="K6738" s="267">
        <f>J6738+1</f>
        <v>44965</v>
      </c>
      <c r="L6738" s="266">
        <f>IF(M6738&lt;=365,1,2)</f>
        <v>1</v>
      </c>
      <c r="M6738" s="266">
        <f>IF(K6738&lt;$C$1,$C$2-$C$1+1,$C$2-K6738+1)</f>
        <v>82</v>
      </c>
      <c r="N6738" s="268">
        <f>M6738/365</f>
        <v>0.22465753424657534</v>
      </c>
      <c r="O6738" s="269">
        <f>'Data and Parameter'!$E$4*'Data and Parameter'!$E$5*('Data and Parameter'!$E$6+'Data and Parameter'!$E$7)*'Data and Parameter'!$E$19*'Data and Parameter'!$E$14*'ER calculations'!N6738</f>
        <v>1.1632203454152747</v>
      </c>
    </row>
    <row r="6739" spans="1:15" ht="15">
      <c r="A6739" s="284">
        <v>6735</v>
      </c>
      <c r="B6739" s="287"/>
      <c r="C6739" s="287"/>
      <c r="D6739" s="284" t="s">
        <v>1054</v>
      </c>
      <c r="E6739" s="287"/>
      <c r="F6739" s="285" t="s">
        <v>6860</v>
      </c>
      <c r="G6739" s="266" t="s">
        <v>121</v>
      </c>
      <c r="H6739" s="266">
        <f>IF(G6739="Traditional Stove",0.1,0.2)</f>
        <v>0.1</v>
      </c>
      <c r="I6739" s="266">
        <f>YEAR(J6739)</f>
        <v>2023</v>
      </c>
      <c r="J6739" s="267">
        <v>44964</v>
      </c>
      <c r="K6739" s="267">
        <f>J6739+1</f>
        <v>44965</v>
      </c>
      <c r="L6739" s="266">
        <f>IF(M6739&lt;=365,1,2)</f>
        <v>1</v>
      </c>
      <c r="M6739" s="266">
        <f>IF(K6739&lt;$C$1,$C$2-$C$1+1,$C$2-K6739+1)</f>
        <v>82</v>
      </c>
      <c r="N6739" s="268">
        <f>M6739/365</f>
        <v>0.22465753424657534</v>
      </c>
      <c r="O6739" s="269">
        <f>'Data and Parameter'!$E$4*'Data and Parameter'!$E$5*('Data and Parameter'!$E$6+'Data and Parameter'!$E$7)*'Data and Parameter'!$E$19*'Data and Parameter'!$E$14*'ER calculations'!N6739</f>
        <v>1.1632203454152747</v>
      </c>
    </row>
    <row r="6740" spans="1:15" ht="15">
      <c r="A6740" s="284">
        <v>6736</v>
      </c>
      <c r="B6740" s="287"/>
      <c r="C6740" s="287"/>
      <c r="D6740" s="284" t="s">
        <v>1054</v>
      </c>
      <c r="E6740" s="287"/>
      <c r="F6740" s="285" t="s">
        <v>6861</v>
      </c>
      <c r="G6740" s="266" t="s">
        <v>121</v>
      </c>
      <c r="H6740" s="266">
        <f>IF(G6740="Traditional Stove",0.1,0.2)</f>
        <v>0.1</v>
      </c>
      <c r="I6740" s="266">
        <f>YEAR(J6740)</f>
        <v>2023</v>
      </c>
      <c r="J6740" s="267">
        <v>44964</v>
      </c>
      <c r="K6740" s="267">
        <f>J6740+1</f>
        <v>44965</v>
      </c>
      <c r="L6740" s="266">
        <f>IF(M6740&lt;=365,1,2)</f>
        <v>1</v>
      </c>
      <c r="M6740" s="266">
        <f>IF(K6740&lt;$C$1,$C$2-$C$1+1,$C$2-K6740+1)</f>
        <v>82</v>
      </c>
      <c r="N6740" s="268">
        <f>M6740/365</f>
        <v>0.22465753424657534</v>
      </c>
      <c r="O6740" s="269">
        <f>'Data and Parameter'!$E$4*'Data and Parameter'!$E$5*('Data and Parameter'!$E$6+'Data and Parameter'!$E$7)*'Data and Parameter'!$E$19*'Data and Parameter'!$E$14*'ER calculations'!N6740</f>
        <v>1.1632203454152747</v>
      </c>
    </row>
    <row r="6741" spans="1:15" ht="15">
      <c r="A6741" s="284">
        <v>6737</v>
      </c>
      <c r="B6741" s="287"/>
      <c r="C6741" s="287"/>
      <c r="D6741" s="284" t="s">
        <v>1054</v>
      </c>
      <c r="E6741" s="287"/>
      <c r="F6741" s="285" t="s">
        <v>6862</v>
      </c>
      <c r="G6741" s="266" t="s">
        <v>121</v>
      </c>
      <c r="H6741" s="266">
        <f>IF(G6741="Traditional Stove",0.1,0.2)</f>
        <v>0.1</v>
      </c>
      <c r="I6741" s="266">
        <f>YEAR(J6741)</f>
        <v>2023</v>
      </c>
      <c r="J6741" s="267">
        <v>45008</v>
      </c>
      <c r="K6741" s="267">
        <f>J6741+1</f>
        <v>45009</v>
      </c>
      <c r="L6741" s="266">
        <f>IF(M6741&lt;=365,1,2)</f>
        <v>1</v>
      </c>
      <c r="M6741" s="266">
        <f>IF(K6741&lt;$C$1,$C$2-$C$1+1,$C$2-K6741+1)</f>
        <v>38</v>
      </c>
      <c r="N6741" s="268">
        <f>M6741/365</f>
        <v>0.10410958904109589</v>
      </c>
      <c r="O6741" s="269">
        <f>'Data and Parameter'!$E$4*'Data and Parameter'!$E$5*('Data and Parameter'!$E$6+'Data and Parameter'!$E$7)*'Data and Parameter'!$E$19*'Data and Parameter'!$E$14*'ER calculations'!N6741</f>
        <v>0.53905333080220053</v>
      </c>
    </row>
    <row r="6742" spans="1:15" ht="15">
      <c r="A6742" s="284">
        <v>6738</v>
      </c>
      <c r="B6742" s="287"/>
      <c r="C6742" s="287"/>
      <c r="D6742" s="284" t="s">
        <v>1054</v>
      </c>
      <c r="E6742" s="287"/>
      <c r="F6742" s="285" t="s">
        <v>6863</v>
      </c>
      <c r="G6742" s="266" t="s">
        <v>121</v>
      </c>
      <c r="H6742" s="266">
        <f>IF(G6742="Traditional Stove",0.1,0.2)</f>
        <v>0.1</v>
      </c>
      <c r="I6742" s="266">
        <f>YEAR(J6742)</f>
        <v>2023</v>
      </c>
      <c r="J6742" s="267">
        <v>45008</v>
      </c>
      <c r="K6742" s="267">
        <f>J6742+1</f>
        <v>45009</v>
      </c>
      <c r="L6742" s="266">
        <f>IF(M6742&lt;=365,1,2)</f>
        <v>1</v>
      </c>
      <c r="M6742" s="266">
        <f>IF(K6742&lt;$C$1,$C$2-$C$1+1,$C$2-K6742+1)</f>
        <v>38</v>
      </c>
      <c r="N6742" s="268">
        <f>M6742/365</f>
        <v>0.10410958904109589</v>
      </c>
      <c r="O6742" s="269">
        <f>'Data and Parameter'!$E$4*'Data and Parameter'!$E$5*('Data and Parameter'!$E$6+'Data and Parameter'!$E$7)*'Data and Parameter'!$E$19*'Data and Parameter'!$E$14*'ER calculations'!N6742</f>
        <v>0.53905333080220053</v>
      </c>
    </row>
    <row r="6743" spans="1:15" ht="15">
      <c r="A6743" s="284">
        <v>6739</v>
      </c>
      <c r="B6743" s="287"/>
      <c r="C6743" s="287"/>
      <c r="D6743" s="284" t="s">
        <v>1054</v>
      </c>
      <c r="E6743" s="287"/>
      <c r="F6743" s="285" t="s">
        <v>6864</v>
      </c>
      <c r="G6743" s="266" t="s">
        <v>121</v>
      </c>
      <c r="H6743" s="266">
        <f>IF(G6743="Traditional Stove",0.1,0.2)</f>
        <v>0.1</v>
      </c>
      <c r="I6743" s="266">
        <f>YEAR(J6743)</f>
        <v>2023</v>
      </c>
      <c r="J6743" s="267">
        <v>44964</v>
      </c>
      <c r="K6743" s="267">
        <f>J6743+1</f>
        <v>44965</v>
      </c>
      <c r="L6743" s="266">
        <f>IF(M6743&lt;=365,1,2)</f>
        <v>1</v>
      </c>
      <c r="M6743" s="266">
        <f>IF(K6743&lt;$C$1,$C$2-$C$1+1,$C$2-K6743+1)</f>
        <v>82</v>
      </c>
      <c r="N6743" s="268">
        <f>M6743/365</f>
        <v>0.22465753424657534</v>
      </c>
      <c r="O6743" s="269">
        <f>'Data and Parameter'!$E$4*'Data and Parameter'!$E$5*('Data and Parameter'!$E$6+'Data and Parameter'!$E$7)*'Data and Parameter'!$E$19*'Data and Parameter'!$E$14*'ER calculations'!N6743</f>
        <v>1.1632203454152747</v>
      </c>
    </row>
    <row r="6744" spans="1:15" ht="15">
      <c r="A6744" s="284">
        <v>6740</v>
      </c>
      <c r="B6744" s="287"/>
      <c r="C6744" s="287"/>
      <c r="D6744" s="284" t="s">
        <v>1054</v>
      </c>
      <c r="E6744" s="287"/>
      <c r="F6744" s="285" t="s">
        <v>6865</v>
      </c>
      <c r="G6744" s="266" t="s">
        <v>121</v>
      </c>
      <c r="H6744" s="266">
        <f>IF(G6744="Traditional Stove",0.1,0.2)</f>
        <v>0.1</v>
      </c>
      <c r="I6744" s="266">
        <f>YEAR(J6744)</f>
        <v>2023</v>
      </c>
      <c r="J6744" s="267">
        <v>44964</v>
      </c>
      <c r="K6744" s="267">
        <f>J6744+1</f>
        <v>44965</v>
      </c>
      <c r="L6744" s="266">
        <f>IF(M6744&lt;=365,1,2)</f>
        <v>1</v>
      </c>
      <c r="M6744" s="266">
        <f>IF(K6744&lt;$C$1,$C$2-$C$1+1,$C$2-K6744+1)</f>
        <v>82</v>
      </c>
      <c r="N6744" s="268">
        <f>M6744/365</f>
        <v>0.22465753424657534</v>
      </c>
      <c r="O6744" s="269">
        <f>'Data and Parameter'!$E$4*'Data and Parameter'!$E$5*('Data and Parameter'!$E$6+'Data and Parameter'!$E$7)*'Data and Parameter'!$E$19*'Data and Parameter'!$E$14*'ER calculations'!N6744</f>
        <v>1.1632203454152747</v>
      </c>
    </row>
    <row r="6745" spans="1:15" ht="15">
      <c r="A6745" s="284">
        <v>6741</v>
      </c>
      <c r="B6745" s="287"/>
      <c r="C6745" s="287"/>
      <c r="D6745" s="284" t="s">
        <v>1054</v>
      </c>
      <c r="E6745" s="287"/>
      <c r="F6745" s="285" t="s">
        <v>6866</v>
      </c>
      <c r="G6745" s="266" t="s">
        <v>121</v>
      </c>
      <c r="H6745" s="266">
        <f>IF(G6745="Traditional Stove",0.1,0.2)</f>
        <v>0.1</v>
      </c>
      <c r="I6745" s="266">
        <f>YEAR(J6745)</f>
        <v>2023</v>
      </c>
      <c r="J6745" s="267">
        <v>44964</v>
      </c>
      <c r="K6745" s="267">
        <f>J6745+1</f>
        <v>44965</v>
      </c>
      <c r="L6745" s="266">
        <f>IF(M6745&lt;=365,1,2)</f>
        <v>1</v>
      </c>
      <c r="M6745" s="266">
        <f>IF(K6745&lt;$C$1,$C$2-$C$1+1,$C$2-K6745+1)</f>
        <v>82</v>
      </c>
      <c r="N6745" s="268">
        <f>M6745/365</f>
        <v>0.22465753424657534</v>
      </c>
      <c r="O6745" s="269">
        <f>'Data and Parameter'!$E$4*'Data and Parameter'!$E$5*('Data and Parameter'!$E$6+'Data and Parameter'!$E$7)*'Data and Parameter'!$E$19*'Data and Parameter'!$E$14*'ER calculations'!N6745</f>
        <v>1.1632203454152747</v>
      </c>
    </row>
    <row r="6746" spans="1:15" ht="15">
      <c r="A6746" s="284">
        <v>6742</v>
      </c>
      <c r="B6746" s="287"/>
      <c r="C6746" s="287"/>
      <c r="D6746" s="284" t="s">
        <v>1054</v>
      </c>
      <c r="E6746" s="287"/>
      <c r="F6746" s="285" t="s">
        <v>6867</v>
      </c>
      <c r="G6746" s="266" t="s">
        <v>121</v>
      </c>
      <c r="H6746" s="266">
        <f>IF(G6746="Traditional Stove",0.1,0.2)</f>
        <v>0.1</v>
      </c>
      <c r="I6746" s="266">
        <f>YEAR(J6746)</f>
        <v>2023</v>
      </c>
      <c r="J6746" s="267">
        <v>44964</v>
      </c>
      <c r="K6746" s="267">
        <f>J6746+1</f>
        <v>44965</v>
      </c>
      <c r="L6746" s="266">
        <f>IF(M6746&lt;=365,1,2)</f>
        <v>1</v>
      </c>
      <c r="M6746" s="266">
        <f>IF(K6746&lt;$C$1,$C$2-$C$1+1,$C$2-K6746+1)</f>
        <v>82</v>
      </c>
      <c r="N6746" s="268">
        <f>M6746/365</f>
        <v>0.22465753424657534</v>
      </c>
      <c r="O6746" s="269">
        <f>'Data and Parameter'!$E$4*'Data and Parameter'!$E$5*('Data and Parameter'!$E$6+'Data and Parameter'!$E$7)*'Data and Parameter'!$E$19*'Data and Parameter'!$E$14*'ER calculations'!N6746</f>
        <v>1.1632203454152747</v>
      </c>
    </row>
    <row r="6747" spans="1:15" ht="15">
      <c r="A6747" s="284">
        <v>6743</v>
      </c>
      <c r="B6747" s="287"/>
      <c r="C6747" s="287"/>
      <c r="D6747" s="284" t="s">
        <v>1054</v>
      </c>
      <c r="E6747" s="287"/>
      <c r="F6747" s="285" t="s">
        <v>6868</v>
      </c>
      <c r="G6747" s="266" t="s">
        <v>121</v>
      </c>
      <c r="H6747" s="266">
        <f>IF(G6747="Traditional Stove",0.1,0.2)</f>
        <v>0.1</v>
      </c>
      <c r="I6747" s="266">
        <f>YEAR(J6747)</f>
        <v>2023</v>
      </c>
      <c r="J6747" s="267">
        <v>44964</v>
      </c>
      <c r="K6747" s="267">
        <f>J6747+1</f>
        <v>44965</v>
      </c>
      <c r="L6747" s="266">
        <f>IF(M6747&lt;=365,1,2)</f>
        <v>1</v>
      </c>
      <c r="M6747" s="266">
        <f>IF(K6747&lt;$C$1,$C$2-$C$1+1,$C$2-K6747+1)</f>
        <v>82</v>
      </c>
      <c r="N6747" s="268">
        <f>M6747/365</f>
        <v>0.22465753424657534</v>
      </c>
      <c r="O6747" s="269">
        <f>'Data and Parameter'!$E$4*'Data and Parameter'!$E$5*('Data and Parameter'!$E$6+'Data and Parameter'!$E$7)*'Data and Parameter'!$E$19*'Data and Parameter'!$E$14*'ER calculations'!N6747</f>
        <v>1.1632203454152747</v>
      </c>
    </row>
    <row r="6748" spans="1:15" ht="15">
      <c r="A6748" s="284">
        <v>6744</v>
      </c>
      <c r="B6748" s="287"/>
      <c r="C6748" s="287"/>
      <c r="D6748" s="284" t="s">
        <v>1054</v>
      </c>
      <c r="E6748" s="287"/>
      <c r="F6748" s="285" t="s">
        <v>6869</v>
      </c>
      <c r="G6748" s="266" t="s">
        <v>121</v>
      </c>
      <c r="H6748" s="266">
        <f>IF(G6748="Traditional Stove",0.1,0.2)</f>
        <v>0.1</v>
      </c>
      <c r="I6748" s="266">
        <f>YEAR(J6748)</f>
        <v>2023</v>
      </c>
      <c r="J6748" s="267">
        <v>44964</v>
      </c>
      <c r="K6748" s="267">
        <f>J6748+1</f>
        <v>44965</v>
      </c>
      <c r="L6748" s="266">
        <f>IF(M6748&lt;=365,1,2)</f>
        <v>1</v>
      </c>
      <c r="M6748" s="266">
        <f>IF(K6748&lt;$C$1,$C$2-$C$1+1,$C$2-K6748+1)</f>
        <v>82</v>
      </c>
      <c r="N6748" s="268">
        <f>M6748/365</f>
        <v>0.22465753424657534</v>
      </c>
      <c r="O6748" s="269">
        <f>'Data and Parameter'!$E$4*'Data and Parameter'!$E$5*('Data and Parameter'!$E$6+'Data and Parameter'!$E$7)*'Data and Parameter'!$E$19*'Data and Parameter'!$E$14*'ER calculations'!N6748</f>
        <v>1.1632203454152747</v>
      </c>
    </row>
    <row r="6749" spans="1:15" ht="15">
      <c r="A6749" s="284">
        <v>6745</v>
      </c>
      <c r="B6749" s="287"/>
      <c r="C6749" s="287"/>
      <c r="D6749" s="284" t="s">
        <v>1054</v>
      </c>
      <c r="E6749" s="287"/>
      <c r="F6749" s="285" t="s">
        <v>6870</v>
      </c>
      <c r="G6749" s="266" t="s">
        <v>121</v>
      </c>
      <c r="H6749" s="266">
        <f>IF(G6749="Traditional Stove",0.1,0.2)</f>
        <v>0.1</v>
      </c>
      <c r="I6749" s="266">
        <f>YEAR(J6749)</f>
        <v>2023</v>
      </c>
      <c r="J6749" s="267">
        <v>44964</v>
      </c>
      <c r="K6749" s="267">
        <f>J6749+1</f>
        <v>44965</v>
      </c>
      <c r="L6749" s="266">
        <f>IF(M6749&lt;=365,1,2)</f>
        <v>1</v>
      </c>
      <c r="M6749" s="266">
        <f>IF(K6749&lt;$C$1,$C$2-$C$1+1,$C$2-K6749+1)</f>
        <v>82</v>
      </c>
      <c r="N6749" s="268">
        <f>M6749/365</f>
        <v>0.22465753424657534</v>
      </c>
      <c r="O6749" s="269">
        <f>'Data and Parameter'!$E$4*'Data and Parameter'!$E$5*('Data and Parameter'!$E$6+'Data and Parameter'!$E$7)*'Data and Parameter'!$E$19*'Data and Parameter'!$E$14*'ER calculations'!N6749</f>
        <v>1.1632203454152747</v>
      </c>
    </row>
    <row r="6750" spans="1:15" ht="15">
      <c r="A6750" s="284">
        <v>6746</v>
      </c>
      <c r="B6750" s="287"/>
      <c r="C6750" s="287"/>
      <c r="D6750" s="284" t="s">
        <v>1054</v>
      </c>
      <c r="E6750" s="287"/>
      <c r="F6750" s="285" t="s">
        <v>6871</v>
      </c>
      <c r="G6750" s="266" t="s">
        <v>121</v>
      </c>
      <c r="H6750" s="266">
        <f>IF(G6750="Traditional Stove",0.1,0.2)</f>
        <v>0.1</v>
      </c>
      <c r="I6750" s="266">
        <f>YEAR(J6750)</f>
        <v>2023</v>
      </c>
      <c r="J6750" s="267">
        <v>44964</v>
      </c>
      <c r="K6750" s="267">
        <f>J6750+1</f>
        <v>44965</v>
      </c>
      <c r="L6750" s="266">
        <f>IF(M6750&lt;=365,1,2)</f>
        <v>1</v>
      </c>
      <c r="M6750" s="266">
        <f>IF(K6750&lt;$C$1,$C$2-$C$1+1,$C$2-K6750+1)</f>
        <v>82</v>
      </c>
      <c r="N6750" s="268">
        <f>M6750/365</f>
        <v>0.22465753424657534</v>
      </c>
      <c r="O6750" s="269">
        <f>'Data and Parameter'!$E$4*'Data and Parameter'!$E$5*('Data and Parameter'!$E$6+'Data and Parameter'!$E$7)*'Data and Parameter'!$E$19*'Data and Parameter'!$E$14*'ER calculations'!N6750</f>
        <v>1.1632203454152747</v>
      </c>
    </row>
    <row r="6751" spans="1:15" ht="15">
      <c r="A6751" s="284">
        <v>6747</v>
      </c>
      <c r="B6751" s="287"/>
      <c r="C6751" s="287"/>
      <c r="D6751" s="284" t="s">
        <v>1054</v>
      </c>
      <c r="E6751" s="287"/>
      <c r="F6751" s="285" t="s">
        <v>6872</v>
      </c>
      <c r="G6751" s="266" t="s">
        <v>121</v>
      </c>
      <c r="H6751" s="266">
        <f>IF(G6751="Traditional Stove",0.1,0.2)</f>
        <v>0.1</v>
      </c>
      <c r="I6751" s="266">
        <f>YEAR(J6751)</f>
        <v>2023</v>
      </c>
      <c r="J6751" s="267">
        <v>44964</v>
      </c>
      <c r="K6751" s="267">
        <f>J6751+1</f>
        <v>44965</v>
      </c>
      <c r="L6751" s="266">
        <f>IF(M6751&lt;=365,1,2)</f>
        <v>1</v>
      </c>
      <c r="M6751" s="266">
        <f>IF(K6751&lt;$C$1,$C$2-$C$1+1,$C$2-K6751+1)</f>
        <v>82</v>
      </c>
      <c r="N6751" s="268">
        <f>M6751/365</f>
        <v>0.22465753424657534</v>
      </c>
      <c r="O6751" s="269">
        <f>'Data and Parameter'!$E$4*'Data and Parameter'!$E$5*('Data and Parameter'!$E$6+'Data and Parameter'!$E$7)*'Data and Parameter'!$E$19*'Data and Parameter'!$E$14*'ER calculations'!N6751</f>
        <v>1.1632203454152747</v>
      </c>
    </row>
    <row r="6752" spans="1:15" ht="15">
      <c r="A6752" s="284">
        <v>6748</v>
      </c>
      <c r="B6752" s="287"/>
      <c r="C6752" s="287"/>
      <c r="D6752" s="284" t="s">
        <v>1054</v>
      </c>
      <c r="E6752" s="287"/>
      <c r="F6752" s="285" t="s">
        <v>6873</v>
      </c>
      <c r="G6752" s="266" t="s">
        <v>121</v>
      </c>
      <c r="H6752" s="266">
        <f>IF(G6752="Traditional Stove",0.1,0.2)</f>
        <v>0.1</v>
      </c>
      <c r="I6752" s="266">
        <f>YEAR(J6752)</f>
        <v>2023</v>
      </c>
      <c r="J6752" s="267">
        <v>44964</v>
      </c>
      <c r="K6752" s="267">
        <f>J6752+1</f>
        <v>44965</v>
      </c>
      <c r="L6752" s="266">
        <f>IF(M6752&lt;=365,1,2)</f>
        <v>1</v>
      </c>
      <c r="M6752" s="266">
        <f>IF(K6752&lt;$C$1,$C$2-$C$1+1,$C$2-K6752+1)</f>
        <v>82</v>
      </c>
      <c r="N6752" s="268">
        <f>M6752/365</f>
        <v>0.22465753424657534</v>
      </c>
      <c r="O6752" s="269">
        <f>'Data and Parameter'!$E$4*'Data and Parameter'!$E$5*('Data and Parameter'!$E$6+'Data and Parameter'!$E$7)*'Data and Parameter'!$E$19*'Data and Parameter'!$E$14*'ER calculations'!N6752</f>
        <v>1.1632203454152747</v>
      </c>
    </row>
    <row r="6753" spans="1:15" ht="15">
      <c r="A6753" s="284">
        <v>6749</v>
      </c>
      <c r="B6753" s="287"/>
      <c r="C6753" s="287"/>
      <c r="D6753" s="284" t="s">
        <v>1054</v>
      </c>
      <c r="E6753" s="287"/>
      <c r="F6753" s="285" t="s">
        <v>6874</v>
      </c>
      <c r="G6753" s="266" t="s">
        <v>121</v>
      </c>
      <c r="H6753" s="266">
        <f>IF(G6753="Traditional Stove",0.1,0.2)</f>
        <v>0.1</v>
      </c>
      <c r="I6753" s="266">
        <f>YEAR(J6753)</f>
        <v>2023</v>
      </c>
      <c r="J6753" s="267">
        <v>44964</v>
      </c>
      <c r="K6753" s="267">
        <f>J6753+1</f>
        <v>44965</v>
      </c>
      <c r="L6753" s="266">
        <f>IF(M6753&lt;=365,1,2)</f>
        <v>1</v>
      </c>
      <c r="M6753" s="266">
        <f>IF(K6753&lt;$C$1,$C$2-$C$1+1,$C$2-K6753+1)</f>
        <v>82</v>
      </c>
      <c r="N6753" s="268">
        <f>M6753/365</f>
        <v>0.22465753424657534</v>
      </c>
      <c r="O6753" s="269">
        <f>'Data and Parameter'!$E$4*'Data and Parameter'!$E$5*('Data and Parameter'!$E$6+'Data and Parameter'!$E$7)*'Data and Parameter'!$E$19*'Data and Parameter'!$E$14*'ER calculations'!N6753</f>
        <v>1.1632203454152747</v>
      </c>
    </row>
    <row r="6754" spans="1:15" ht="15">
      <c r="A6754" s="284">
        <v>6750</v>
      </c>
      <c r="B6754" s="287"/>
      <c r="C6754" s="287"/>
      <c r="D6754" s="284" t="s">
        <v>1054</v>
      </c>
      <c r="E6754" s="287"/>
      <c r="F6754" s="285" t="s">
        <v>6875</v>
      </c>
      <c r="G6754" s="266" t="s">
        <v>121</v>
      </c>
      <c r="H6754" s="266">
        <f>IF(G6754="Traditional Stove",0.1,0.2)</f>
        <v>0.1</v>
      </c>
      <c r="I6754" s="266">
        <f>YEAR(J6754)</f>
        <v>2023</v>
      </c>
      <c r="J6754" s="267">
        <v>44964</v>
      </c>
      <c r="K6754" s="267">
        <f>J6754+1</f>
        <v>44965</v>
      </c>
      <c r="L6754" s="266">
        <f>IF(M6754&lt;=365,1,2)</f>
        <v>1</v>
      </c>
      <c r="M6754" s="266">
        <f>IF(K6754&lt;$C$1,$C$2-$C$1+1,$C$2-K6754+1)</f>
        <v>82</v>
      </c>
      <c r="N6754" s="268">
        <f>M6754/365</f>
        <v>0.22465753424657534</v>
      </c>
      <c r="O6754" s="269">
        <f>'Data and Parameter'!$E$4*'Data and Parameter'!$E$5*('Data and Parameter'!$E$6+'Data and Parameter'!$E$7)*'Data and Parameter'!$E$19*'Data and Parameter'!$E$14*'ER calculations'!N6754</f>
        <v>1.1632203454152747</v>
      </c>
    </row>
    <row r="6755" spans="1:15" ht="15">
      <c r="A6755" s="284">
        <v>6751</v>
      </c>
      <c r="B6755" s="287"/>
      <c r="C6755" s="287"/>
      <c r="D6755" s="284" t="s">
        <v>1054</v>
      </c>
      <c r="E6755" s="287"/>
      <c r="F6755" s="285" t="s">
        <v>6876</v>
      </c>
      <c r="G6755" s="266" t="s">
        <v>121</v>
      </c>
      <c r="H6755" s="266">
        <f>IF(G6755="Traditional Stove",0.1,0.2)</f>
        <v>0.1</v>
      </c>
      <c r="I6755" s="266">
        <f>YEAR(J6755)</f>
        <v>2023</v>
      </c>
      <c r="J6755" s="267">
        <v>44964</v>
      </c>
      <c r="K6755" s="267">
        <f>J6755+1</f>
        <v>44965</v>
      </c>
      <c r="L6755" s="266">
        <f>IF(M6755&lt;=365,1,2)</f>
        <v>1</v>
      </c>
      <c r="M6755" s="266">
        <f>IF(K6755&lt;$C$1,$C$2-$C$1+1,$C$2-K6755+1)</f>
        <v>82</v>
      </c>
      <c r="N6755" s="268">
        <f>M6755/365</f>
        <v>0.22465753424657534</v>
      </c>
      <c r="O6755" s="269">
        <f>'Data and Parameter'!$E$4*'Data and Parameter'!$E$5*('Data and Parameter'!$E$6+'Data and Parameter'!$E$7)*'Data and Parameter'!$E$19*'Data and Parameter'!$E$14*'ER calculations'!N6755</f>
        <v>1.1632203454152747</v>
      </c>
    </row>
    <row r="6756" spans="1:15" ht="15">
      <c r="A6756" s="284">
        <v>6752</v>
      </c>
      <c r="B6756" s="287"/>
      <c r="C6756" s="287"/>
      <c r="D6756" s="284" t="s">
        <v>1376</v>
      </c>
      <c r="E6756" s="287"/>
      <c r="F6756" s="285" t="s">
        <v>6877</v>
      </c>
      <c r="G6756" s="266" t="s">
        <v>121</v>
      </c>
      <c r="H6756" s="266">
        <f>IF(G6756="Traditional Stove",0.1,0.2)</f>
        <v>0.1</v>
      </c>
      <c r="I6756" s="266">
        <f>YEAR(J6756)</f>
        <v>2023</v>
      </c>
      <c r="J6756" s="267">
        <v>45019</v>
      </c>
      <c r="K6756" s="267">
        <f>J6756+1</f>
        <v>45020</v>
      </c>
      <c r="L6756" s="266">
        <f>IF(M6756&lt;=365,1,2)</f>
        <v>1</v>
      </c>
      <c r="M6756" s="266">
        <f>IF(K6756&lt;$C$1,$C$2-$C$1+1,$C$2-K6756+1)</f>
        <v>27</v>
      </c>
      <c r="N6756" s="268">
        <f>M6756/365</f>
        <v>7.3972602739726029E-2</v>
      </c>
      <c r="O6756" s="269">
        <f>'Data and Parameter'!$E$4*'Data and Parameter'!$E$5*('Data and Parameter'!$E$6+'Data and Parameter'!$E$7)*'Data and Parameter'!$E$19*'Data and Parameter'!$E$14*'ER calculations'!N6756</f>
        <v>0.38301157714893197</v>
      </c>
    </row>
    <row r="6757" spans="1:15" ht="15">
      <c r="A6757" s="284">
        <v>6753</v>
      </c>
      <c r="B6757" s="287"/>
      <c r="C6757" s="287"/>
      <c r="D6757" s="284" t="s">
        <v>1376</v>
      </c>
      <c r="E6757" s="287"/>
      <c r="F6757" s="285" t="s">
        <v>6878</v>
      </c>
      <c r="G6757" s="266" t="s">
        <v>121</v>
      </c>
      <c r="H6757" s="266">
        <f>IF(G6757="Traditional Stove",0.1,0.2)</f>
        <v>0.1</v>
      </c>
      <c r="I6757" s="266">
        <f>YEAR(J6757)</f>
        <v>2023</v>
      </c>
      <c r="J6757" s="267">
        <v>45019</v>
      </c>
      <c r="K6757" s="267">
        <f>J6757+1</f>
        <v>45020</v>
      </c>
      <c r="L6757" s="266">
        <f>IF(M6757&lt;=365,1,2)</f>
        <v>1</v>
      </c>
      <c r="M6757" s="266">
        <f>IF(K6757&lt;$C$1,$C$2-$C$1+1,$C$2-K6757+1)</f>
        <v>27</v>
      </c>
      <c r="N6757" s="268">
        <f>M6757/365</f>
        <v>7.3972602739726029E-2</v>
      </c>
      <c r="O6757" s="269">
        <f>'Data and Parameter'!$E$4*'Data and Parameter'!$E$5*('Data and Parameter'!$E$6+'Data and Parameter'!$E$7)*'Data and Parameter'!$E$19*'Data and Parameter'!$E$14*'ER calculations'!N6757</f>
        <v>0.38301157714893197</v>
      </c>
    </row>
    <row r="6758" spans="1:15" ht="15">
      <c r="A6758" s="284">
        <v>6754</v>
      </c>
      <c r="B6758" s="287"/>
      <c r="C6758" s="287"/>
      <c r="D6758" s="284" t="s">
        <v>1376</v>
      </c>
      <c r="E6758" s="287"/>
      <c r="F6758" s="285" t="s">
        <v>6879</v>
      </c>
      <c r="G6758" s="266" t="s">
        <v>121</v>
      </c>
      <c r="H6758" s="266">
        <f>IF(G6758="Traditional Stove",0.1,0.2)</f>
        <v>0.1</v>
      </c>
      <c r="I6758" s="266">
        <f>YEAR(J6758)</f>
        <v>2023</v>
      </c>
      <c r="J6758" s="267">
        <v>45019</v>
      </c>
      <c r="K6758" s="267">
        <f>J6758+1</f>
        <v>45020</v>
      </c>
      <c r="L6758" s="266">
        <f>IF(M6758&lt;=365,1,2)</f>
        <v>1</v>
      </c>
      <c r="M6758" s="266">
        <f>IF(K6758&lt;$C$1,$C$2-$C$1+1,$C$2-K6758+1)</f>
        <v>27</v>
      </c>
      <c r="N6758" s="268">
        <f>M6758/365</f>
        <v>7.3972602739726029E-2</v>
      </c>
      <c r="O6758" s="269">
        <f>'Data and Parameter'!$E$4*'Data and Parameter'!$E$5*('Data and Parameter'!$E$6+'Data and Parameter'!$E$7)*'Data and Parameter'!$E$19*'Data and Parameter'!$E$14*'ER calculations'!N6758</f>
        <v>0.38301157714893197</v>
      </c>
    </row>
    <row r="6759" spans="1:15" ht="15">
      <c r="A6759" s="284">
        <v>6755</v>
      </c>
      <c r="B6759" s="287"/>
      <c r="C6759" s="287"/>
      <c r="D6759" s="284" t="s">
        <v>1376</v>
      </c>
      <c r="E6759" s="287"/>
      <c r="F6759" s="285" t="s">
        <v>6880</v>
      </c>
      <c r="G6759" s="266" t="s">
        <v>121</v>
      </c>
      <c r="H6759" s="266">
        <f>IF(G6759="Traditional Stove",0.1,0.2)</f>
        <v>0.1</v>
      </c>
      <c r="I6759" s="266">
        <f>YEAR(J6759)</f>
        <v>2023</v>
      </c>
      <c r="J6759" s="267">
        <v>45019</v>
      </c>
      <c r="K6759" s="267">
        <f>J6759+1</f>
        <v>45020</v>
      </c>
      <c r="L6759" s="266">
        <f>IF(M6759&lt;=365,1,2)</f>
        <v>1</v>
      </c>
      <c r="M6759" s="266">
        <f>IF(K6759&lt;$C$1,$C$2-$C$1+1,$C$2-K6759+1)</f>
        <v>27</v>
      </c>
      <c r="N6759" s="268">
        <f>M6759/365</f>
        <v>7.3972602739726029E-2</v>
      </c>
      <c r="O6759" s="269">
        <f>'Data and Parameter'!$E$4*'Data and Parameter'!$E$5*('Data and Parameter'!$E$6+'Data and Parameter'!$E$7)*'Data and Parameter'!$E$19*'Data and Parameter'!$E$14*'ER calculations'!N6759</f>
        <v>0.38301157714893197</v>
      </c>
    </row>
    <row r="6760" spans="1:15" ht="15">
      <c r="A6760" s="284">
        <v>6756</v>
      </c>
      <c r="B6760" s="287"/>
      <c r="C6760" s="287"/>
      <c r="D6760" s="284" t="s">
        <v>1376</v>
      </c>
      <c r="E6760" s="287"/>
      <c r="F6760" s="285" t="s">
        <v>6881</v>
      </c>
      <c r="G6760" s="266" t="s">
        <v>121</v>
      </c>
      <c r="H6760" s="266">
        <f>IF(G6760="Traditional Stove",0.1,0.2)</f>
        <v>0.1</v>
      </c>
      <c r="I6760" s="266">
        <f>YEAR(J6760)</f>
        <v>2023</v>
      </c>
      <c r="J6760" s="267">
        <v>45019</v>
      </c>
      <c r="K6760" s="267">
        <f>J6760+1</f>
        <v>45020</v>
      </c>
      <c r="L6760" s="266">
        <f>IF(M6760&lt;=365,1,2)</f>
        <v>1</v>
      </c>
      <c r="M6760" s="266">
        <f>IF(K6760&lt;$C$1,$C$2-$C$1+1,$C$2-K6760+1)</f>
        <v>27</v>
      </c>
      <c r="N6760" s="268">
        <f>M6760/365</f>
        <v>7.3972602739726029E-2</v>
      </c>
      <c r="O6760" s="269">
        <f>'Data and Parameter'!$E$4*'Data and Parameter'!$E$5*('Data and Parameter'!$E$6+'Data and Parameter'!$E$7)*'Data and Parameter'!$E$19*'Data and Parameter'!$E$14*'ER calculations'!N6760</f>
        <v>0.38301157714893197</v>
      </c>
    </row>
    <row r="6761" spans="1:15" ht="15">
      <c r="A6761" s="284">
        <v>6757</v>
      </c>
      <c r="B6761" s="287"/>
      <c r="C6761" s="287"/>
      <c r="D6761" s="284" t="s">
        <v>1376</v>
      </c>
      <c r="E6761" s="287"/>
      <c r="F6761" s="285" t="s">
        <v>6882</v>
      </c>
      <c r="G6761" s="266" t="s">
        <v>121</v>
      </c>
      <c r="H6761" s="266">
        <f>IF(G6761="Traditional Stove",0.1,0.2)</f>
        <v>0.1</v>
      </c>
      <c r="I6761" s="266">
        <f>YEAR(J6761)</f>
        <v>2023</v>
      </c>
      <c r="J6761" s="267">
        <v>45019</v>
      </c>
      <c r="K6761" s="267">
        <f>J6761+1</f>
        <v>45020</v>
      </c>
      <c r="L6761" s="266">
        <f>IF(M6761&lt;=365,1,2)</f>
        <v>1</v>
      </c>
      <c r="M6761" s="266">
        <f>IF(K6761&lt;$C$1,$C$2-$C$1+1,$C$2-K6761+1)</f>
        <v>27</v>
      </c>
      <c r="N6761" s="268">
        <f>M6761/365</f>
        <v>7.3972602739726029E-2</v>
      </c>
      <c r="O6761" s="269">
        <f>'Data and Parameter'!$E$4*'Data and Parameter'!$E$5*('Data and Parameter'!$E$6+'Data and Parameter'!$E$7)*'Data and Parameter'!$E$19*'Data and Parameter'!$E$14*'ER calculations'!N6761</f>
        <v>0.38301157714893197</v>
      </c>
    </row>
    <row r="6762" spans="1:15" ht="15">
      <c r="A6762" s="284">
        <v>6758</v>
      </c>
      <c r="B6762" s="287"/>
      <c r="C6762" s="287"/>
      <c r="D6762" s="284" t="s">
        <v>1376</v>
      </c>
      <c r="E6762" s="287"/>
      <c r="F6762" s="285" t="s">
        <v>6883</v>
      </c>
      <c r="G6762" s="266" t="s">
        <v>121</v>
      </c>
      <c r="H6762" s="266">
        <f>IF(G6762="Traditional Stove",0.1,0.2)</f>
        <v>0.1</v>
      </c>
      <c r="I6762" s="266">
        <f>YEAR(J6762)</f>
        <v>2023</v>
      </c>
      <c r="J6762" s="267">
        <v>45019</v>
      </c>
      <c r="K6762" s="267">
        <f>J6762+1</f>
        <v>45020</v>
      </c>
      <c r="L6762" s="266">
        <f>IF(M6762&lt;=365,1,2)</f>
        <v>1</v>
      </c>
      <c r="M6762" s="266">
        <f>IF(K6762&lt;$C$1,$C$2-$C$1+1,$C$2-K6762+1)</f>
        <v>27</v>
      </c>
      <c r="N6762" s="268">
        <f>M6762/365</f>
        <v>7.3972602739726029E-2</v>
      </c>
      <c r="O6762" s="269">
        <f>'Data and Parameter'!$E$4*'Data and Parameter'!$E$5*('Data and Parameter'!$E$6+'Data and Parameter'!$E$7)*'Data and Parameter'!$E$19*'Data and Parameter'!$E$14*'ER calculations'!N6762</f>
        <v>0.38301157714893197</v>
      </c>
    </row>
    <row r="6763" spans="1:15" ht="15">
      <c r="A6763" s="284">
        <v>6759</v>
      </c>
      <c r="B6763" s="287"/>
      <c r="C6763" s="287"/>
      <c r="D6763" s="284" t="s">
        <v>1376</v>
      </c>
      <c r="E6763" s="287"/>
      <c r="F6763" s="285" t="s">
        <v>6884</v>
      </c>
      <c r="G6763" s="266" t="s">
        <v>121</v>
      </c>
      <c r="H6763" s="266">
        <f>IF(G6763="Traditional Stove",0.1,0.2)</f>
        <v>0.1</v>
      </c>
      <c r="I6763" s="266">
        <f>YEAR(J6763)</f>
        <v>2023</v>
      </c>
      <c r="J6763" s="267">
        <v>45019</v>
      </c>
      <c r="K6763" s="267">
        <f>J6763+1</f>
        <v>45020</v>
      </c>
      <c r="L6763" s="266">
        <f>IF(M6763&lt;=365,1,2)</f>
        <v>1</v>
      </c>
      <c r="M6763" s="266">
        <f>IF(K6763&lt;$C$1,$C$2-$C$1+1,$C$2-K6763+1)</f>
        <v>27</v>
      </c>
      <c r="N6763" s="268">
        <f>M6763/365</f>
        <v>7.3972602739726029E-2</v>
      </c>
      <c r="O6763" s="269">
        <f>'Data and Parameter'!$E$4*'Data and Parameter'!$E$5*('Data and Parameter'!$E$6+'Data and Parameter'!$E$7)*'Data and Parameter'!$E$19*'Data and Parameter'!$E$14*'ER calculations'!N6763</f>
        <v>0.38301157714893197</v>
      </c>
    </row>
    <row r="6764" spans="1:15" ht="15">
      <c r="A6764" s="284">
        <v>6760</v>
      </c>
      <c r="B6764" s="287"/>
      <c r="C6764" s="287"/>
      <c r="D6764" s="284" t="s">
        <v>1376</v>
      </c>
      <c r="E6764" s="287"/>
      <c r="F6764" s="285" t="s">
        <v>6885</v>
      </c>
      <c r="G6764" s="266" t="s">
        <v>121</v>
      </c>
      <c r="H6764" s="266">
        <f>IF(G6764="Traditional Stove",0.1,0.2)</f>
        <v>0.1</v>
      </c>
      <c r="I6764" s="266">
        <f>YEAR(J6764)</f>
        <v>2023</v>
      </c>
      <c r="J6764" s="267">
        <v>45019</v>
      </c>
      <c r="K6764" s="267">
        <f>J6764+1</f>
        <v>45020</v>
      </c>
      <c r="L6764" s="266">
        <f>IF(M6764&lt;=365,1,2)</f>
        <v>1</v>
      </c>
      <c r="M6764" s="266">
        <f>IF(K6764&lt;$C$1,$C$2-$C$1+1,$C$2-K6764+1)</f>
        <v>27</v>
      </c>
      <c r="N6764" s="268">
        <f>M6764/365</f>
        <v>7.3972602739726029E-2</v>
      </c>
      <c r="O6764" s="269">
        <f>'Data and Parameter'!$E$4*'Data and Parameter'!$E$5*('Data and Parameter'!$E$6+'Data and Parameter'!$E$7)*'Data and Parameter'!$E$19*'Data and Parameter'!$E$14*'ER calculations'!N6764</f>
        <v>0.38301157714893197</v>
      </c>
    </row>
    <row r="6765" spans="1:15" ht="15">
      <c r="A6765" s="284">
        <v>6761</v>
      </c>
      <c r="B6765" s="287"/>
      <c r="C6765" s="287"/>
      <c r="D6765" s="284" t="s">
        <v>1376</v>
      </c>
      <c r="E6765" s="287"/>
      <c r="F6765" s="285" t="s">
        <v>6886</v>
      </c>
      <c r="G6765" s="266" t="s">
        <v>121</v>
      </c>
      <c r="H6765" s="266">
        <f>IF(G6765="Traditional Stove",0.1,0.2)</f>
        <v>0.1</v>
      </c>
      <c r="I6765" s="266">
        <f>YEAR(J6765)</f>
        <v>2023</v>
      </c>
      <c r="J6765" s="267">
        <v>45019</v>
      </c>
      <c r="K6765" s="267">
        <f>J6765+1</f>
        <v>45020</v>
      </c>
      <c r="L6765" s="266">
        <f>IF(M6765&lt;=365,1,2)</f>
        <v>1</v>
      </c>
      <c r="M6765" s="266">
        <f>IF(K6765&lt;$C$1,$C$2-$C$1+1,$C$2-K6765+1)</f>
        <v>27</v>
      </c>
      <c r="N6765" s="268">
        <f>M6765/365</f>
        <v>7.3972602739726029E-2</v>
      </c>
      <c r="O6765" s="269">
        <f>'Data and Parameter'!$E$4*'Data and Parameter'!$E$5*('Data and Parameter'!$E$6+'Data and Parameter'!$E$7)*'Data and Parameter'!$E$19*'Data and Parameter'!$E$14*'ER calculations'!N6765</f>
        <v>0.38301157714893197</v>
      </c>
    </row>
    <row r="6766" spans="1:15" ht="15">
      <c r="A6766" s="284">
        <v>6762</v>
      </c>
      <c r="B6766" s="287"/>
      <c r="C6766" s="287"/>
      <c r="D6766" s="284" t="s">
        <v>1376</v>
      </c>
      <c r="E6766" s="287"/>
      <c r="F6766" s="285" t="s">
        <v>6887</v>
      </c>
      <c r="G6766" s="266" t="s">
        <v>121</v>
      </c>
      <c r="H6766" s="266">
        <f>IF(G6766="Traditional Stove",0.1,0.2)</f>
        <v>0.1</v>
      </c>
      <c r="I6766" s="266">
        <f>YEAR(J6766)</f>
        <v>2023</v>
      </c>
      <c r="J6766" s="267">
        <v>45019</v>
      </c>
      <c r="K6766" s="267">
        <f>J6766+1</f>
        <v>45020</v>
      </c>
      <c r="L6766" s="266">
        <f>IF(M6766&lt;=365,1,2)</f>
        <v>1</v>
      </c>
      <c r="M6766" s="266">
        <f>IF(K6766&lt;$C$1,$C$2-$C$1+1,$C$2-K6766+1)</f>
        <v>27</v>
      </c>
      <c r="N6766" s="268">
        <f>M6766/365</f>
        <v>7.3972602739726029E-2</v>
      </c>
      <c r="O6766" s="269">
        <f>'Data and Parameter'!$E$4*'Data and Parameter'!$E$5*('Data and Parameter'!$E$6+'Data and Parameter'!$E$7)*'Data and Parameter'!$E$19*'Data and Parameter'!$E$14*'ER calculations'!N6766</f>
        <v>0.38301157714893197</v>
      </c>
    </row>
    <row r="6767" spans="1:15" ht="15">
      <c r="A6767" s="284">
        <v>6763</v>
      </c>
      <c r="B6767" s="287"/>
      <c r="C6767" s="287"/>
      <c r="D6767" s="284" t="s">
        <v>1376</v>
      </c>
      <c r="E6767" s="287"/>
      <c r="F6767" s="285" t="s">
        <v>6888</v>
      </c>
      <c r="G6767" s="266" t="s">
        <v>121</v>
      </c>
      <c r="H6767" s="266">
        <f>IF(G6767="Traditional Stove",0.1,0.2)</f>
        <v>0.1</v>
      </c>
      <c r="I6767" s="266">
        <f>YEAR(J6767)</f>
        <v>2023</v>
      </c>
      <c r="J6767" s="267">
        <v>45019</v>
      </c>
      <c r="K6767" s="267">
        <f>J6767+1</f>
        <v>45020</v>
      </c>
      <c r="L6767" s="266">
        <f>IF(M6767&lt;=365,1,2)</f>
        <v>1</v>
      </c>
      <c r="M6767" s="266">
        <f>IF(K6767&lt;$C$1,$C$2-$C$1+1,$C$2-K6767+1)</f>
        <v>27</v>
      </c>
      <c r="N6767" s="268">
        <f>M6767/365</f>
        <v>7.3972602739726029E-2</v>
      </c>
      <c r="O6767" s="269">
        <f>'Data and Parameter'!$E$4*'Data and Parameter'!$E$5*('Data and Parameter'!$E$6+'Data and Parameter'!$E$7)*'Data and Parameter'!$E$19*'Data and Parameter'!$E$14*'ER calculations'!N6767</f>
        <v>0.38301157714893197</v>
      </c>
    </row>
    <row r="6768" spans="1:15" ht="15">
      <c r="A6768" s="284">
        <v>6764</v>
      </c>
      <c r="B6768" s="287"/>
      <c r="C6768" s="287"/>
      <c r="D6768" s="284" t="s">
        <v>1376</v>
      </c>
      <c r="E6768" s="287"/>
      <c r="F6768" s="285" t="s">
        <v>6889</v>
      </c>
      <c r="G6768" s="266" t="s">
        <v>121</v>
      </c>
      <c r="H6768" s="266">
        <f>IF(G6768="Traditional Stove",0.1,0.2)</f>
        <v>0.1</v>
      </c>
      <c r="I6768" s="266">
        <f>YEAR(J6768)</f>
        <v>2023</v>
      </c>
      <c r="J6768" s="267">
        <v>45019</v>
      </c>
      <c r="K6768" s="267">
        <f>J6768+1</f>
        <v>45020</v>
      </c>
      <c r="L6768" s="266">
        <f>IF(M6768&lt;=365,1,2)</f>
        <v>1</v>
      </c>
      <c r="M6768" s="266">
        <f>IF(K6768&lt;$C$1,$C$2-$C$1+1,$C$2-K6768+1)</f>
        <v>27</v>
      </c>
      <c r="N6768" s="268">
        <f>M6768/365</f>
        <v>7.3972602739726029E-2</v>
      </c>
      <c r="O6768" s="269">
        <f>'Data and Parameter'!$E$4*'Data and Parameter'!$E$5*('Data and Parameter'!$E$6+'Data and Parameter'!$E$7)*'Data and Parameter'!$E$19*'Data and Parameter'!$E$14*'ER calculations'!N6768</f>
        <v>0.38301157714893197</v>
      </c>
    </row>
    <row r="6769" spans="1:15" ht="15">
      <c r="A6769" s="284">
        <v>6765</v>
      </c>
      <c r="B6769" s="287"/>
      <c r="C6769" s="287"/>
      <c r="D6769" s="284" t="s">
        <v>1376</v>
      </c>
      <c r="E6769" s="287"/>
      <c r="F6769" s="285" t="s">
        <v>6890</v>
      </c>
      <c r="G6769" s="266" t="s">
        <v>121</v>
      </c>
      <c r="H6769" s="266">
        <f>IF(G6769="Traditional Stove",0.1,0.2)</f>
        <v>0.1</v>
      </c>
      <c r="I6769" s="266">
        <f>YEAR(J6769)</f>
        <v>2023</v>
      </c>
      <c r="J6769" s="267">
        <v>44967</v>
      </c>
      <c r="K6769" s="267">
        <f>J6769+1</f>
        <v>44968</v>
      </c>
      <c r="L6769" s="266">
        <f>IF(M6769&lt;=365,1,2)</f>
        <v>1</v>
      </c>
      <c r="M6769" s="266">
        <f>IF(K6769&lt;$C$1,$C$2-$C$1+1,$C$2-K6769+1)</f>
        <v>79</v>
      </c>
      <c r="N6769" s="268">
        <f>M6769/365</f>
        <v>0.21643835616438356</v>
      </c>
      <c r="O6769" s="269">
        <f>'Data and Parameter'!$E$4*'Data and Parameter'!$E$5*('Data and Parameter'!$E$6+'Data and Parameter'!$E$7)*'Data and Parameter'!$E$19*'Data and Parameter'!$E$14*'ER calculations'!N6769</f>
        <v>1.1206635035098378</v>
      </c>
    </row>
    <row r="6770" spans="1:15" ht="15">
      <c r="A6770" s="284">
        <v>6766</v>
      </c>
      <c r="B6770" s="287"/>
      <c r="C6770" s="287"/>
      <c r="D6770" s="284" t="s">
        <v>1376</v>
      </c>
      <c r="E6770" s="287"/>
      <c r="F6770" s="285" t="s">
        <v>6891</v>
      </c>
      <c r="G6770" s="266" t="s">
        <v>121</v>
      </c>
      <c r="H6770" s="266">
        <f>IF(G6770="Traditional Stove",0.1,0.2)</f>
        <v>0.1</v>
      </c>
      <c r="I6770" s="266">
        <f>YEAR(J6770)</f>
        <v>2023</v>
      </c>
      <c r="J6770" s="267">
        <v>45019</v>
      </c>
      <c r="K6770" s="267">
        <f>J6770+1</f>
        <v>45020</v>
      </c>
      <c r="L6770" s="266">
        <f>IF(M6770&lt;=365,1,2)</f>
        <v>1</v>
      </c>
      <c r="M6770" s="266">
        <f>IF(K6770&lt;$C$1,$C$2-$C$1+1,$C$2-K6770+1)</f>
        <v>27</v>
      </c>
      <c r="N6770" s="268">
        <f>M6770/365</f>
        <v>7.3972602739726029E-2</v>
      </c>
      <c r="O6770" s="269">
        <f>'Data and Parameter'!$E$4*'Data and Parameter'!$E$5*('Data and Parameter'!$E$6+'Data and Parameter'!$E$7)*'Data and Parameter'!$E$19*'Data and Parameter'!$E$14*'ER calculations'!N6770</f>
        <v>0.38301157714893197</v>
      </c>
    </row>
    <row r="6771" spans="1:15" ht="15">
      <c r="A6771" s="284">
        <v>6767</v>
      </c>
      <c r="B6771" s="287"/>
      <c r="C6771" s="287"/>
      <c r="D6771" s="284" t="s">
        <v>1376</v>
      </c>
      <c r="E6771" s="287"/>
      <c r="F6771" s="285" t="s">
        <v>6892</v>
      </c>
      <c r="G6771" s="266" t="s">
        <v>121</v>
      </c>
      <c r="H6771" s="266">
        <f>IF(G6771="Traditional Stove",0.1,0.2)</f>
        <v>0.1</v>
      </c>
      <c r="I6771" s="266">
        <f>YEAR(J6771)</f>
        <v>2023</v>
      </c>
      <c r="J6771" s="267">
        <v>45019</v>
      </c>
      <c r="K6771" s="267">
        <f>J6771+1</f>
        <v>45020</v>
      </c>
      <c r="L6771" s="266">
        <f>IF(M6771&lt;=365,1,2)</f>
        <v>1</v>
      </c>
      <c r="M6771" s="266">
        <f>IF(K6771&lt;$C$1,$C$2-$C$1+1,$C$2-K6771+1)</f>
        <v>27</v>
      </c>
      <c r="N6771" s="268">
        <f>M6771/365</f>
        <v>7.3972602739726029E-2</v>
      </c>
      <c r="O6771" s="269">
        <f>'Data and Parameter'!$E$4*'Data and Parameter'!$E$5*('Data and Parameter'!$E$6+'Data and Parameter'!$E$7)*'Data and Parameter'!$E$19*'Data and Parameter'!$E$14*'ER calculations'!N6771</f>
        <v>0.38301157714893197</v>
      </c>
    </row>
    <row r="6772" spans="1:15" ht="15">
      <c r="A6772" s="284">
        <v>6768</v>
      </c>
      <c r="B6772" s="287"/>
      <c r="C6772" s="287"/>
      <c r="D6772" s="284" t="s">
        <v>1376</v>
      </c>
      <c r="E6772" s="287"/>
      <c r="F6772" s="285" t="s">
        <v>6893</v>
      </c>
      <c r="G6772" s="266" t="s">
        <v>121</v>
      </c>
      <c r="H6772" s="266">
        <f>IF(G6772="Traditional Stove",0.1,0.2)</f>
        <v>0.1</v>
      </c>
      <c r="I6772" s="266">
        <f>YEAR(J6772)</f>
        <v>2023</v>
      </c>
      <c r="J6772" s="267">
        <v>45019</v>
      </c>
      <c r="K6772" s="267">
        <f>J6772+1</f>
        <v>45020</v>
      </c>
      <c r="L6772" s="266">
        <f>IF(M6772&lt;=365,1,2)</f>
        <v>1</v>
      </c>
      <c r="M6772" s="266">
        <f>IF(K6772&lt;$C$1,$C$2-$C$1+1,$C$2-K6772+1)</f>
        <v>27</v>
      </c>
      <c r="N6772" s="268">
        <f>M6772/365</f>
        <v>7.3972602739726029E-2</v>
      </c>
      <c r="O6772" s="269">
        <f>'Data and Parameter'!$E$4*'Data and Parameter'!$E$5*('Data and Parameter'!$E$6+'Data and Parameter'!$E$7)*'Data and Parameter'!$E$19*'Data and Parameter'!$E$14*'ER calculations'!N6772</f>
        <v>0.38301157714893197</v>
      </c>
    </row>
    <row r="6773" spans="1:15" ht="15">
      <c r="A6773" s="284">
        <v>6769</v>
      </c>
      <c r="B6773" s="287"/>
      <c r="C6773" s="287"/>
      <c r="D6773" s="284" t="s">
        <v>1376</v>
      </c>
      <c r="E6773" s="287"/>
      <c r="F6773" s="285" t="s">
        <v>6894</v>
      </c>
      <c r="G6773" s="266" t="s">
        <v>121</v>
      </c>
      <c r="H6773" s="266">
        <f>IF(G6773="Traditional Stove",0.1,0.2)</f>
        <v>0.1</v>
      </c>
      <c r="I6773" s="266">
        <f>YEAR(J6773)</f>
        <v>2023</v>
      </c>
      <c r="J6773" s="267">
        <v>45019</v>
      </c>
      <c r="K6773" s="267">
        <f>J6773+1</f>
        <v>45020</v>
      </c>
      <c r="L6773" s="266">
        <f>IF(M6773&lt;=365,1,2)</f>
        <v>1</v>
      </c>
      <c r="M6773" s="266">
        <f>IF(K6773&lt;$C$1,$C$2-$C$1+1,$C$2-K6773+1)</f>
        <v>27</v>
      </c>
      <c r="N6773" s="268">
        <f>M6773/365</f>
        <v>7.3972602739726029E-2</v>
      </c>
      <c r="O6773" s="269">
        <f>'Data and Parameter'!$E$4*'Data and Parameter'!$E$5*('Data and Parameter'!$E$6+'Data and Parameter'!$E$7)*'Data and Parameter'!$E$19*'Data and Parameter'!$E$14*'ER calculations'!N6773</f>
        <v>0.38301157714893197</v>
      </c>
    </row>
    <row r="6774" spans="1:15" ht="15">
      <c r="A6774" s="284">
        <v>6770</v>
      </c>
      <c r="B6774" s="287"/>
      <c r="C6774" s="287"/>
      <c r="D6774" s="284" t="s">
        <v>1376</v>
      </c>
      <c r="E6774" s="287"/>
      <c r="F6774" s="285" t="s">
        <v>6895</v>
      </c>
      <c r="G6774" s="266" t="s">
        <v>121</v>
      </c>
      <c r="H6774" s="266">
        <f>IF(G6774="Traditional Stove",0.1,0.2)</f>
        <v>0.1</v>
      </c>
      <c r="I6774" s="266">
        <f>YEAR(J6774)</f>
        <v>2023</v>
      </c>
      <c r="J6774" s="267">
        <v>45019</v>
      </c>
      <c r="K6774" s="267">
        <f>J6774+1</f>
        <v>45020</v>
      </c>
      <c r="L6774" s="266">
        <f>IF(M6774&lt;=365,1,2)</f>
        <v>1</v>
      </c>
      <c r="M6774" s="266">
        <f>IF(K6774&lt;$C$1,$C$2-$C$1+1,$C$2-K6774+1)</f>
        <v>27</v>
      </c>
      <c r="N6774" s="268">
        <f>M6774/365</f>
        <v>7.3972602739726029E-2</v>
      </c>
      <c r="O6774" s="269">
        <f>'Data and Parameter'!$E$4*'Data and Parameter'!$E$5*('Data and Parameter'!$E$6+'Data and Parameter'!$E$7)*'Data and Parameter'!$E$19*'Data and Parameter'!$E$14*'ER calculations'!N6774</f>
        <v>0.38301157714893197</v>
      </c>
    </row>
    <row r="6775" spans="1:15" ht="15">
      <c r="A6775" s="284">
        <v>6771</v>
      </c>
      <c r="B6775" s="287"/>
      <c r="C6775" s="287"/>
      <c r="D6775" s="284" t="s">
        <v>1376</v>
      </c>
      <c r="E6775" s="287"/>
      <c r="F6775" s="285" t="s">
        <v>6896</v>
      </c>
      <c r="G6775" s="266" t="s">
        <v>121</v>
      </c>
      <c r="H6775" s="266">
        <f>IF(G6775="Traditional Stove",0.1,0.2)</f>
        <v>0.1</v>
      </c>
      <c r="I6775" s="266">
        <f>YEAR(J6775)</f>
        <v>2023</v>
      </c>
      <c r="J6775" s="267">
        <v>45019</v>
      </c>
      <c r="K6775" s="267">
        <f>J6775+1</f>
        <v>45020</v>
      </c>
      <c r="L6775" s="266">
        <f>IF(M6775&lt;=365,1,2)</f>
        <v>1</v>
      </c>
      <c r="M6775" s="266">
        <f>IF(K6775&lt;$C$1,$C$2-$C$1+1,$C$2-K6775+1)</f>
        <v>27</v>
      </c>
      <c r="N6775" s="268">
        <f>M6775/365</f>
        <v>7.3972602739726029E-2</v>
      </c>
      <c r="O6775" s="269">
        <f>'Data and Parameter'!$E$4*'Data and Parameter'!$E$5*('Data and Parameter'!$E$6+'Data and Parameter'!$E$7)*'Data and Parameter'!$E$19*'Data and Parameter'!$E$14*'ER calculations'!N6775</f>
        <v>0.38301157714893197</v>
      </c>
    </row>
    <row r="6776" spans="1:15" ht="15">
      <c r="A6776" s="284">
        <v>6772</v>
      </c>
      <c r="B6776" s="287"/>
      <c r="C6776" s="287"/>
      <c r="D6776" s="284" t="s">
        <v>1376</v>
      </c>
      <c r="E6776" s="287"/>
      <c r="F6776" s="285" t="s">
        <v>6897</v>
      </c>
      <c r="G6776" s="266" t="s">
        <v>121</v>
      </c>
      <c r="H6776" s="266">
        <f>IF(G6776="Traditional Stove",0.1,0.2)</f>
        <v>0.1</v>
      </c>
      <c r="I6776" s="266">
        <f>YEAR(J6776)</f>
        <v>2023</v>
      </c>
      <c r="J6776" s="267">
        <v>45019</v>
      </c>
      <c r="K6776" s="267">
        <f>J6776+1</f>
        <v>45020</v>
      </c>
      <c r="L6776" s="266">
        <f>IF(M6776&lt;=365,1,2)</f>
        <v>1</v>
      </c>
      <c r="M6776" s="266">
        <f>IF(K6776&lt;$C$1,$C$2-$C$1+1,$C$2-K6776+1)</f>
        <v>27</v>
      </c>
      <c r="N6776" s="268">
        <f>M6776/365</f>
        <v>7.3972602739726029E-2</v>
      </c>
      <c r="O6776" s="269">
        <f>'Data and Parameter'!$E$4*'Data and Parameter'!$E$5*('Data and Parameter'!$E$6+'Data and Parameter'!$E$7)*'Data and Parameter'!$E$19*'Data and Parameter'!$E$14*'ER calculations'!N6776</f>
        <v>0.38301157714893197</v>
      </c>
    </row>
    <row r="6777" spans="1:15" ht="15">
      <c r="A6777" s="284">
        <v>6773</v>
      </c>
      <c r="B6777" s="287"/>
      <c r="C6777" s="287"/>
      <c r="D6777" s="284" t="s">
        <v>1376</v>
      </c>
      <c r="E6777" s="287"/>
      <c r="F6777" s="285" t="s">
        <v>6898</v>
      </c>
      <c r="G6777" s="266" t="s">
        <v>121</v>
      </c>
      <c r="H6777" s="266">
        <f>IF(G6777="Traditional Stove",0.1,0.2)</f>
        <v>0.1</v>
      </c>
      <c r="I6777" s="266">
        <f>YEAR(J6777)</f>
        <v>2023</v>
      </c>
      <c r="J6777" s="267">
        <v>45019</v>
      </c>
      <c r="K6777" s="267">
        <f>J6777+1</f>
        <v>45020</v>
      </c>
      <c r="L6777" s="266">
        <f>IF(M6777&lt;=365,1,2)</f>
        <v>1</v>
      </c>
      <c r="M6777" s="266">
        <f>IF(K6777&lt;$C$1,$C$2-$C$1+1,$C$2-K6777+1)</f>
        <v>27</v>
      </c>
      <c r="N6777" s="268">
        <f>M6777/365</f>
        <v>7.3972602739726029E-2</v>
      </c>
      <c r="O6777" s="269">
        <f>'Data and Parameter'!$E$4*'Data and Parameter'!$E$5*('Data and Parameter'!$E$6+'Data and Parameter'!$E$7)*'Data and Parameter'!$E$19*'Data and Parameter'!$E$14*'ER calculations'!N6777</f>
        <v>0.38301157714893197</v>
      </c>
    </row>
    <row r="6778" spans="1:15" ht="15">
      <c r="A6778" s="284">
        <v>6774</v>
      </c>
      <c r="B6778" s="287"/>
      <c r="C6778" s="287"/>
      <c r="D6778" s="284" t="s">
        <v>1376</v>
      </c>
      <c r="E6778" s="287"/>
      <c r="F6778" s="285" t="s">
        <v>6899</v>
      </c>
      <c r="G6778" s="266" t="s">
        <v>121</v>
      </c>
      <c r="H6778" s="266">
        <f>IF(G6778="Traditional Stove",0.1,0.2)</f>
        <v>0.1</v>
      </c>
      <c r="I6778" s="266">
        <f>YEAR(J6778)</f>
        <v>2023</v>
      </c>
      <c r="J6778" s="267">
        <v>45019</v>
      </c>
      <c r="K6778" s="267">
        <f>J6778+1</f>
        <v>45020</v>
      </c>
      <c r="L6778" s="266">
        <f>IF(M6778&lt;=365,1,2)</f>
        <v>1</v>
      </c>
      <c r="M6778" s="266">
        <f>IF(K6778&lt;$C$1,$C$2-$C$1+1,$C$2-K6778+1)</f>
        <v>27</v>
      </c>
      <c r="N6778" s="268">
        <f>M6778/365</f>
        <v>7.3972602739726029E-2</v>
      </c>
      <c r="O6778" s="269">
        <f>'Data and Parameter'!$E$4*'Data and Parameter'!$E$5*('Data and Parameter'!$E$6+'Data and Parameter'!$E$7)*'Data and Parameter'!$E$19*'Data and Parameter'!$E$14*'ER calculations'!N6778</f>
        <v>0.38301157714893197</v>
      </c>
    </row>
    <row r="6779" spans="1:15" ht="15">
      <c r="A6779" s="284">
        <v>6775</v>
      </c>
      <c r="B6779" s="287"/>
      <c r="C6779" s="287"/>
      <c r="D6779" s="284" t="s">
        <v>1376</v>
      </c>
      <c r="E6779" s="287"/>
      <c r="F6779" s="285" t="s">
        <v>6900</v>
      </c>
      <c r="G6779" s="266" t="s">
        <v>121</v>
      </c>
      <c r="H6779" s="266">
        <f>IF(G6779="Traditional Stove",0.1,0.2)</f>
        <v>0.1</v>
      </c>
      <c r="I6779" s="266">
        <f>YEAR(J6779)</f>
        <v>2023</v>
      </c>
      <c r="J6779" s="267">
        <v>45019</v>
      </c>
      <c r="K6779" s="267">
        <f>J6779+1</f>
        <v>45020</v>
      </c>
      <c r="L6779" s="266">
        <f>IF(M6779&lt;=365,1,2)</f>
        <v>1</v>
      </c>
      <c r="M6779" s="266">
        <f>IF(K6779&lt;$C$1,$C$2-$C$1+1,$C$2-K6779+1)</f>
        <v>27</v>
      </c>
      <c r="N6779" s="268">
        <f>M6779/365</f>
        <v>7.3972602739726029E-2</v>
      </c>
      <c r="O6779" s="269">
        <f>'Data and Parameter'!$E$4*'Data and Parameter'!$E$5*('Data and Parameter'!$E$6+'Data and Parameter'!$E$7)*'Data and Parameter'!$E$19*'Data and Parameter'!$E$14*'ER calculations'!N6779</f>
        <v>0.38301157714893197</v>
      </c>
    </row>
    <row r="6780" spans="1:15" ht="15">
      <c r="A6780" s="284">
        <v>6776</v>
      </c>
      <c r="B6780" s="287"/>
      <c r="C6780" s="287"/>
      <c r="D6780" s="284" t="s">
        <v>1376</v>
      </c>
      <c r="E6780" s="287"/>
      <c r="F6780" s="285" t="s">
        <v>6901</v>
      </c>
      <c r="G6780" s="266" t="s">
        <v>121</v>
      </c>
      <c r="H6780" s="266">
        <f>IF(G6780="Traditional Stove",0.1,0.2)</f>
        <v>0.1</v>
      </c>
      <c r="I6780" s="266">
        <f>YEAR(J6780)</f>
        <v>2023</v>
      </c>
      <c r="J6780" s="267">
        <v>45019</v>
      </c>
      <c r="K6780" s="267">
        <f>J6780+1</f>
        <v>45020</v>
      </c>
      <c r="L6780" s="266">
        <f>IF(M6780&lt;=365,1,2)</f>
        <v>1</v>
      </c>
      <c r="M6780" s="266">
        <f>IF(K6780&lt;$C$1,$C$2-$C$1+1,$C$2-K6780+1)</f>
        <v>27</v>
      </c>
      <c r="N6780" s="268">
        <f>M6780/365</f>
        <v>7.3972602739726029E-2</v>
      </c>
      <c r="O6780" s="269">
        <f>'Data and Parameter'!$E$4*'Data and Parameter'!$E$5*('Data and Parameter'!$E$6+'Data and Parameter'!$E$7)*'Data and Parameter'!$E$19*'Data and Parameter'!$E$14*'ER calculations'!N6780</f>
        <v>0.38301157714893197</v>
      </c>
    </row>
    <row r="6781" spans="1:15" ht="15">
      <c r="A6781" s="284">
        <v>6777</v>
      </c>
      <c r="B6781" s="287"/>
      <c r="C6781" s="287"/>
      <c r="D6781" s="284" t="s">
        <v>1376</v>
      </c>
      <c r="E6781" s="287"/>
      <c r="F6781" s="285" t="s">
        <v>6902</v>
      </c>
      <c r="G6781" s="266" t="s">
        <v>121</v>
      </c>
      <c r="H6781" s="266">
        <f>IF(G6781="Traditional Stove",0.1,0.2)</f>
        <v>0.1</v>
      </c>
      <c r="I6781" s="266">
        <f>YEAR(J6781)</f>
        <v>2023</v>
      </c>
      <c r="J6781" s="267">
        <v>44998</v>
      </c>
      <c r="K6781" s="267">
        <f>J6781+1</f>
        <v>44999</v>
      </c>
      <c r="L6781" s="266">
        <f>IF(M6781&lt;=365,1,2)</f>
        <v>1</v>
      </c>
      <c r="M6781" s="266">
        <f>IF(K6781&lt;$C$1,$C$2-$C$1+1,$C$2-K6781+1)</f>
        <v>48</v>
      </c>
      <c r="N6781" s="268">
        <f>M6781/365</f>
        <v>0.13150684931506848</v>
      </c>
      <c r="O6781" s="269">
        <f>'Data and Parameter'!$E$4*'Data and Parameter'!$E$5*('Data and Parameter'!$E$6+'Data and Parameter'!$E$7)*'Data and Parameter'!$E$19*'Data and Parameter'!$E$14*'ER calculations'!N6781</f>
        <v>0.68090947048699002</v>
      </c>
    </row>
    <row r="6782" spans="1:15" ht="15">
      <c r="A6782" s="284">
        <v>6778</v>
      </c>
      <c r="B6782" s="287"/>
      <c r="C6782" s="287"/>
      <c r="D6782" s="284" t="s">
        <v>1376</v>
      </c>
      <c r="E6782" s="287"/>
      <c r="F6782" s="285" t="s">
        <v>6903</v>
      </c>
      <c r="G6782" s="266" t="s">
        <v>121</v>
      </c>
      <c r="H6782" s="266">
        <f>IF(G6782="Traditional Stove",0.1,0.2)</f>
        <v>0.1</v>
      </c>
      <c r="I6782" s="266">
        <f>YEAR(J6782)</f>
        <v>2023</v>
      </c>
      <c r="J6782" s="267">
        <v>44998</v>
      </c>
      <c r="K6782" s="267">
        <f>J6782+1</f>
        <v>44999</v>
      </c>
      <c r="L6782" s="266">
        <f>IF(M6782&lt;=365,1,2)</f>
        <v>1</v>
      </c>
      <c r="M6782" s="266">
        <f>IF(K6782&lt;$C$1,$C$2-$C$1+1,$C$2-K6782+1)</f>
        <v>48</v>
      </c>
      <c r="N6782" s="268">
        <f>M6782/365</f>
        <v>0.13150684931506848</v>
      </c>
      <c r="O6782" s="269">
        <f>'Data and Parameter'!$E$4*'Data and Parameter'!$E$5*('Data and Parameter'!$E$6+'Data and Parameter'!$E$7)*'Data and Parameter'!$E$19*'Data and Parameter'!$E$14*'ER calculations'!N6782</f>
        <v>0.68090947048699002</v>
      </c>
    </row>
    <row r="6783" spans="1:15" ht="15">
      <c r="A6783" s="284">
        <v>6779</v>
      </c>
      <c r="B6783" s="287"/>
      <c r="C6783" s="287"/>
      <c r="D6783" s="284" t="s">
        <v>1054</v>
      </c>
      <c r="E6783" s="287"/>
      <c r="F6783" s="285" t="s">
        <v>6904</v>
      </c>
      <c r="G6783" s="266" t="s">
        <v>121</v>
      </c>
      <c r="H6783" s="266">
        <f>IF(G6783="Traditional Stove",0.1,0.2)</f>
        <v>0.1</v>
      </c>
      <c r="I6783" s="266">
        <f>YEAR(J6783)</f>
        <v>2023</v>
      </c>
      <c r="J6783" s="267">
        <v>44964</v>
      </c>
      <c r="K6783" s="267">
        <f>J6783+1</f>
        <v>44965</v>
      </c>
      <c r="L6783" s="266">
        <f>IF(M6783&lt;=365,1,2)</f>
        <v>1</v>
      </c>
      <c r="M6783" s="266">
        <f>IF(K6783&lt;$C$1,$C$2-$C$1+1,$C$2-K6783+1)</f>
        <v>82</v>
      </c>
      <c r="N6783" s="268">
        <f>M6783/365</f>
        <v>0.22465753424657534</v>
      </c>
      <c r="O6783" s="269">
        <f>'Data and Parameter'!$E$4*'Data and Parameter'!$E$5*('Data and Parameter'!$E$6+'Data and Parameter'!$E$7)*'Data and Parameter'!$E$19*'Data and Parameter'!$E$14*'ER calculations'!N6783</f>
        <v>1.1632203454152747</v>
      </c>
    </row>
    <row r="6784" spans="1:15" ht="15">
      <c r="A6784" s="284">
        <v>6780</v>
      </c>
      <c r="B6784" s="287"/>
      <c r="C6784" s="287"/>
      <c r="D6784" s="284" t="s">
        <v>1054</v>
      </c>
      <c r="E6784" s="287"/>
      <c r="F6784" s="285" t="s">
        <v>6905</v>
      </c>
      <c r="G6784" s="266" t="s">
        <v>121</v>
      </c>
      <c r="H6784" s="266">
        <f>IF(G6784="Traditional Stove",0.1,0.2)</f>
        <v>0.1</v>
      </c>
      <c r="I6784" s="266">
        <f>YEAR(J6784)</f>
        <v>2023</v>
      </c>
      <c r="J6784" s="267">
        <v>44964</v>
      </c>
      <c r="K6784" s="267">
        <f>J6784+1</f>
        <v>44965</v>
      </c>
      <c r="L6784" s="266">
        <f>IF(M6784&lt;=365,1,2)</f>
        <v>1</v>
      </c>
      <c r="M6784" s="266">
        <f>IF(K6784&lt;$C$1,$C$2-$C$1+1,$C$2-K6784+1)</f>
        <v>82</v>
      </c>
      <c r="N6784" s="268">
        <f>M6784/365</f>
        <v>0.22465753424657534</v>
      </c>
      <c r="O6784" s="269">
        <f>'Data and Parameter'!$E$4*'Data and Parameter'!$E$5*('Data and Parameter'!$E$6+'Data and Parameter'!$E$7)*'Data and Parameter'!$E$19*'Data and Parameter'!$E$14*'ER calculations'!N6784</f>
        <v>1.1632203454152747</v>
      </c>
    </row>
    <row r="6785" spans="1:15" ht="15">
      <c r="A6785" s="284">
        <v>6781</v>
      </c>
      <c r="B6785" s="287"/>
      <c r="C6785" s="287"/>
      <c r="D6785" s="284" t="s">
        <v>1054</v>
      </c>
      <c r="E6785" s="287"/>
      <c r="F6785" s="285" t="s">
        <v>6906</v>
      </c>
      <c r="G6785" s="266" t="s">
        <v>121</v>
      </c>
      <c r="H6785" s="266">
        <f>IF(G6785="Traditional Stove",0.1,0.2)</f>
        <v>0.1</v>
      </c>
      <c r="I6785" s="266">
        <f>YEAR(J6785)</f>
        <v>2023</v>
      </c>
      <c r="J6785" s="267">
        <v>44964</v>
      </c>
      <c r="K6785" s="267">
        <f>J6785+1</f>
        <v>44965</v>
      </c>
      <c r="L6785" s="266">
        <f>IF(M6785&lt;=365,1,2)</f>
        <v>1</v>
      </c>
      <c r="M6785" s="266">
        <f>IF(K6785&lt;$C$1,$C$2-$C$1+1,$C$2-K6785+1)</f>
        <v>82</v>
      </c>
      <c r="N6785" s="268">
        <f>M6785/365</f>
        <v>0.22465753424657534</v>
      </c>
      <c r="O6785" s="269">
        <f>'Data and Parameter'!$E$4*'Data and Parameter'!$E$5*('Data and Parameter'!$E$6+'Data and Parameter'!$E$7)*'Data and Parameter'!$E$19*'Data and Parameter'!$E$14*'ER calculations'!N6785</f>
        <v>1.1632203454152747</v>
      </c>
    </row>
    <row r="6786" spans="1:15" ht="15">
      <c r="A6786" s="284">
        <v>6782</v>
      </c>
      <c r="B6786" s="287"/>
      <c r="C6786" s="287"/>
      <c r="D6786" s="284" t="s">
        <v>1054</v>
      </c>
      <c r="E6786" s="287"/>
      <c r="F6786" s="285" t="s">
        <v>6907</v>
      </c>
      <c r="G6786" s="266" t="s">
        <v>121</v>
      </c>
      <c r="H6786" s="266">
        <f>IF(G6786="Traditional Stove",0.1,0.2)</f>
        <v>0.1</v>
      </c>
      <c r="I6786" s="266">
        <f>YEAR(J6786)</f>
        <v>2023</v>
      </c>
      <c r="J6786" s="267">
        <v>44964</v>
      </c>
      <c r="K6786" s="267">
        <f>J6786+1</f>
        <v>44965</v>
      </c>
      <c r="L6786" s="266">
        <f>IF(M6786&lt;=365,1,2)</f>
        <v>1</v>
      </c>
      <c r="M6786" s="266">
        <f>IF(K6786&lt;$C$1,$C$2-$C$1+1,$C$2-K6786+1)</f>
        <v>82</v>
      </c>
      <c r="N6786" s="268">
        <f>M6786/365</f>
        <v>0.22465753424657534</v>
      </c>
      <c r="O6786" s="269">
        <f>'Data and Parameter'!$E$4*'Data and Parameter'!$E$5*('Data and Parameter'!$E$6+'Data and Parameter'!$E$7)*'Data and Parameter'!$E$19*'Data and Parameter'!$E$14*'ER calculations'!N6786</f>
        <v>1.1632203454152747</v>
      </c>
    </row>
    <row r="6787" spans="1:15" ht="15">
      <c r="A6787" s="284">
        <v>6783</v>
      </c>
      <c r="B6787" s="287"/>
      <c r="C6787" s="287"/>
      <c r="D6787" s="284" t="s">
        <v>1054</v>
      </c>
      <c r="E6787" s="287"/>
      <c r="F6787" s="285" t="s">
        <v>6908</v>
      </c>
      <c r="G6787" s="266" t="s">
        <v>121</v>
      </c>
      <c r="H6787" s="266">
        <f>IF(G6787="Traditional Stove",0.1,0.2)</f>
        <v>0.1</v>
      </c>
      <c r="I6787" s="266">
        <f>YEAR(J6787)</f>
        <v>2023</v>
      </c>
      <c r="J6787" s="267">
        <v>44964</v>
      </c>
      <c r="K6787" s="267">
        <f>J6787+1</f>
        <v>44965</v>
      </c>
      <c r="L6787" s="266">
        <f>IF(M6787&lt;=365,1,2)</f>
        <v>1</v>
      </c>
      <c r="M6787" s="266">
        <f>IF(K6787&lt;$C$1,$C$2-$C$1+1,$C$2-K6787+1)</f>
        <v>82</v>
      </c>
      <c r="N6787" s="268">
        <f>M6787/365</f>
        <v>0.22465753424657534</v>
      </c>
      <c r="O6787" s="269">
        <f>'Data and Parameter'!$E$4*'Data and Parameter'!$E$5*('Data and Parameter'!$E$6+'Data and Parameter'!$E$7)*'Data and Parameter'!$E$19*'Data and Parameter'!$E$14*'ER calculations'!N6787</f>
        <v>1.1632203454152747</v>
      </c>
    </row>
    <row r="6788" spans="1:15" ht="15">
      <c r="A6788" s="284">
        <v>6784</v>
      </c>
      <c r="B6788" s="287"/>
      <c r="C6788" s="287"/>
      <c r="D6788" s="284" t="s">
        <v>1054</v>
      </c>
      <c r="E6788" s="287"/>
      <c r="F6788" s="285" t="s">
        <v>6909</v>
      </c>
      <c r="G6788" s="266" t="s">
        <v>121</v>
      </c>
      <c r="H6788" s="266">
        <f>IF(G6788="Traditional Stove",0.1,0.2)</f>
        <v>0.1</v>
      </c>
      <c r="I6788" s="266">
        <f>YEAR(J6788)</f>
        <v>2023</v>
      </c>
      <c r="J6788" s="267">
        <v>44964</v>
      </c>
      <c r="K6788" s="267">
        <f>J6788+1</f>
        <v>44965</v>
      </c>
      <c r="L6788" s="266">
        <f>IF(M6788&lt;=365,1,2)</f>
        <v>1</v>
      </c>
      <c r="M6788" s="266">
        <f>IF(K6788&lt;$C$1,$C$2-$C$1+1,$C$2-K6788+1)</f>
        <v>82</v>
      </c>
      <c r="N6788" s="268">
        <f>M6788/365</f>
        <v>0.22465753424657534</v>
      </c>
      <c r="O6788" s="269">
        <f>'Data and Parameter'!$E$4*'Data and Parameter'!$E$5*('Data and Parameter'!$E$6+'Data and Parameter'!$E$7)*'Data and Parameter'!$E$19*'Data and Parameter'!$E$14*'ER calculations'!N6788</f>
        <v>1.1632203454152747</v>
      </c>
    </row>
    <row r="6789" spans="1:15" ht="15">
      <c r="A6789" s="284">
        <v>6785</v>
      </c>
      <c r="B6789" s="287"/>
      <c r="C6789" s="287"/>
      <c r="D6789" s="284" t="s">
        <v>1054</v>
      </c>
      <c r="E6789" s="287"/>
      <c r="F6789" s="285" t="s">
        <v>6910</v>
      </c>
      <c r="G6789" s="266" t="s">
        <v>121</v>
      </c>
      <c r="H6789" s="266">
        <f>IF(G6789="Traditional Stove",0.1,0.2)</f>
        <v>0.1</v>
      </c>
      <c r="I6789" s="266">
        <f>YEAR(J6789)</f>
        <v>2023</v>
      </c>
      <c r="J6789" s="267">
        <v>44964</v>
      </c>
      <c r="K6789" s="267">
        <f>J6789+1</f>
        <v>44965</v>
      </c>
      <c r="L6789" s="266">
        <f>IF(M6789&lt;=365,1,2)</f>
        <v>1</v>
      </c>
      <c r="M6789" s="266">
        <f>IF(K6789&lt;$C$1,$C$2-$C$1+1,$C$2-K6789+1)</f>
        <v>82</v>
      </c>
      <c r="N6789" s="268">
        <f>M6789/365</f>
        <v>0.22465753424657534</v>
      </c>
      <c r="O6789" s="269">
        <f>'Data and Parameter'!$E$4*'Data and Parameter'!$E$5*('Data and Parameter'!$E$6+'Data and Parameter'!$E$7)*'Data and Parameter'!$E$19*'Data and Parameter'!$E$14*'ER calculations'!N6789</f>
        <v>1.1632203454152747</v>
      </c>
    </row>
    <row r="6790" spans="1:15" ht="15">
      <c r="A6790" s="284">
        <v>6786</v>
      </c>
      <c r="B6790" s="287"/>
      <c r="C6790" s="287"/>
      <c r="D6790" s="284" t="s">
        <v>1054</v>
      </c>
      <c r="E6790" s="287"/>
      <c r="F6790" s="285" t="s">
        <v>6911</v>
      </c>
      <c r="G6790" s="266" t="s">
        <v>121</v>
      </c>
      <c r="H6790" s="266">
        <f>IF(G6790="Traditional Stove",0.1,0.2)</f>
        <v>0.1</v>
      </c>
      <c r="I6790" s="266">
        <f>YEAR(J6790)</f>
        <v>2023</v>
      </c>
      <c r="J6790" s="267">
        <v>44964</v>
      </c>
      <c r="K6790" s="267">
        <f>J6790+1</f>
        <v>44965</v>
      </c>
      <c r="L6790" s="266">
        <f>IF(M6790&lt;=365,1,2)</f>
        <v>1</v>
      </c>
      <c r="M6790" s="266">
        <f>IF(K6790&lt;$C$1,$C$2-$C$1+1,$C$2-K6790+1)</f>
        <v>82</v>
      </c>
      <c r="N6790" s="268">
        <f>M6790/365</f>
        <v>0.22465753424657534</v>
      </c>
      <c r="O6790" s="269">
        <f>'Data and Parameter'!$E$4*'Data and Parameter'!$E$5*('Data and Parameter'!$E$6+'Data and Parameter'!$E$7)*'Data and Parameter'!$E$19*'Data and Parameter'!$E$14*'ER calculations'!N6790</f>
        <v>1.1632203454152747</v>
      </c>
    </row>
    <row r="6791" spans="1:15" ht="15">
      <c r="A6791" s="284">
        <v>6787</v>
      </c>
      <c r="B6791" s="287"/>
      <c r="C6791" s="287"/>
      <c r="D6791" s="284" t="s">
        <v>1054</v>
      </c>
      <c r="E6791" s="287"/>
      <c r="F6791" s="285" t="s">
        <v>6912</v>
      </c>
      <c r="G6791" s="266" t="s">
        <v>121</v>
      </c>
      <c r="H6791" s="266">
        <f>IF(G6791="Traditional Stove",0.1,0.2)</f>
        <v>0.1</v>
      </c>
      <c r="I6791" s="266">
        <f>YEAR(J6791)</f>
        <v>2023</v>
      </c>
      <c r="J6791" s="267">
        <v>44964</v>
      </c>
      <c r="K6791" s="267">
        <f>J6791+1</f>
        <v>44965</v>
      </c>
      <c r="L6791" s="266">
        <f>IF(M6791&lt;=365,1,2)</f>
        <v>1</v>
      </c>
      <c r="M6791" s="266">
        <f>IF(K6791&lt;$C$1,$C$2-$C$1+1,$C$2-K6791+1)</f>
        <v>82</v>
      </c>
      <c r="N6791" s="268">
        <f>M6791/365</f>
        <v>0.22465753424657534</v>
      </c>
      <c r="O6791" s="269">
        <f>'Data and Parameter'!$E$4*'Data and Parameter'!$E$5*('Data and Parameter'!$E$6+'Data and Parameter'!$E$7)*'Data and Parameter'!$E$19*'Data and Parameter'!$E$14*'ER calculations'!N6791</f>
        <v>1.1632203454152747</v>
      </c>
    </row>
    <row r="6792" spans="1:15" ht="15">
      <c r="A6792" s="284">
        <v>6788</v>
      </c>
      <c r="B6792" s="287"/>
      <c r="C6792" s="287"/>
      <c r="D6792" s="284" t="s">
        <v>1054</v>
      </c>
      <c r="E6792" s="287"/>
      <c r="F6792" s="285" t="s">
        <v>6913</v>
      </c>
      <c r="G6792" s="266" t="s">
        <v>121</v>
      </c>
      <c r="H6792" s="266">
        <f>IF(G6792="Traditional Stove",0.1,0.2)</f>
        <v>0.1</v>
      </c>
      <c r="I6792" s="266">
        <f>YEAR(J6792)</f>
        <v>2023</v>
      </c>
      <c r="J6792" s="267">
        <v>44964</v>
      </c>
      <c r="K6792" s="267">
        <f>J6792+1</f>
        <v>44965</v>
      </c>
      <c r="L6792" s="266">
        <f>IF(M6792&lt;=365,1,2)</f>
        <v>1</v>
      </c>
      <c r="M6792" s="266">
        <f>IF(K6792&lt;$C$1,$C$2-$C$1+1,$C$2-K6792+1)</f>
        <v>82</v>
      </c>
      <c r="N6792" s="268">
        <f>M6792/365</f>
        <v>0.22465753424657534</v>
      </c>
      <c r="O6792" s="269">
        <f>'Data and Parameter'!$E$4*'Data and Parameter'!$E$5*('Data and Parameter'!$E$6+'Data and Parameter'!$E$7)*'Data and Parameter'!$E$19*'Data and Parameter'!$E$14*'ER calculations'!N6792</f>
        <v>1.1632203454152747</v>
      </c>
    </row>
    <row r="6793" spans="1:15" ht="15">
      <c r="A6793" s="284">
        <v>6789</v>
      </c>
      <c r="B6793" s="287"/>
      <c r="C6793" s="287"/>
      <c r="D6793" s="284" t="s">
        <v>1054</v>
      </c>
      <c r="E6793" s="287"/>
      <c r="F6793" s="285" t="s">
        <v>6914</v>
      </c>
      <c r="G6793" s="266" t="s">
        <v>121</v>
      </c>
      <c r="H6793" s="266">
        <f>IF(G6793="Traditional Stove",0.1,0.2)</f>
        <v>0.1</v>
      </c>
      <c r="I6793" s="266">
        <f>YEAR(J6793)</f>
        <v>2023</v>
      </c>
      <c r="J6793" s="267">
        <v>44964</v>
      </c>
      <c r="K6793" s="267">
        <f>J6793+1</f>
        <v>44965</v>
      </c>
      <c r="L6793" s="266">
        <f>IF(M6793&lt;=365,1,2)</f>
        <v>1</v>
      </c>
      <c r="M6793" s="266">
        <f>IF(K6793&lt;$C$1,$C$2-$C$1+1,$C$2-K6793+1)</f>
        <v>82</v>
      </c>
      <c r="N6793" s="268">
        <f>M6793/365</f>
        <v>0.22465753424657534</v>
      </c>
      <c r="O6793" s="269">
        <f>'Data and Parameter'!$E$4*'Data and Parameter'!$E$5*('Data and Parameter'!$E$6+'Data and Parameter'!$E$7)*'Data and Parameter'!$E$19*'Data and Parameter'!$E$14*'ER calculations'!N6793</f>
        <v>1.1632203454152747</v>
      </c>
    </row>
    <row r="6794" spans="1:15" ht="15">
      <c r="A6794" s="284">
        <v>6790</v>
      </c>
      <c r="B6794" s="287"/>
      <c r="C6794" s="287"/>
      <c r="D6794" s="284" t="s">
        <v>1054</v>
      </c>
      <c r="E6794" s="287"/>
      <c r="F6794" s="285" t="s">
        <v>6915</v>
      </c>
      <c r="G6794" s="266" t="s">
        <v>121</v>
      </c>
      <c r="H6794" s="266">
        <f>IF(G6794="Traditional Stove",0.1,0.2)</f>
        <v>0.1</v>
      </c>
      <c r="I6794" s="266">
        <f>YEAR(J6794)</f>
        <v>2023</v>
      </c>
      <c r="J6794" s="267">
        <v>45024</v>
      </c>
      <c r="K6794" s="267">
        <f>J6794+1</f>
        <v>45025</v>
      </c>
      <c r="L6794" s="266">
        <f>IF(M6794&lt;=365,1,2)</f>
        <v>1</v>
      </c>
      <c r="M6794" s="266">
        <f>IF(K6794&lt;$C$1,$C$2-$C$1+1,$C$2-K6794+1)</f>
        <v>22</v>
      </c>
      <c r="N6794" s="268">
        <f>M6794/365</f>
        <v>6.0273972602739728E-2</v>
      </c>
      <c r="O6794" s="269">
        <f>'Data and Parameter'!$E$4*'Data and Parameter'!$E$5*('Data and Parameter'!$E$6+'Data and Parameter'!$E$7)*'Data and Parameter'!$E$19*'Data and Parameter'!$E$14*'ER calculations'!N6794</f>
        <v>0.31208350730653717</v>
      </c>
    </row>
    <row r="6795" spans="1:15" ht="15">
      <c r="A6795" s="284">
        <v>6791</v>
      </c>
      <c r="B6795" s="287"/>
      <c r="C6795" s="287"/>
      <c r="D6795" s="284" t="s">
        <v>1054</v>
      </c>
      <c r="E6795" s="287"/>
      <c r="F6795" s="285" t="s">
        <v>6916</v>
      </c>
      <c r="G6795" s="266" t="s">
        <v>121</v>
      </c>
      <c r="H6795" s="266">
        <f>IF(G6795="Traditional Stove",0.1,0.2)</f>
        <v>0.1</v>
      </c>
      <c r="I6795" s="266">
        <f>YEAR(J6795)</f>
        <v>2023</v>
      </c>
      <c r="J6795" s="267">
        <v>45024</v>
      </c>
      <c r="K6795" s="267">
        <f>J6795+1</f>
        <v>45025</v>
      </c>
      <c r="L6795" s="266">
        <f>IF(M6795&lt;=365,1,2)</f>
        <v>1</v>
      </c>
      <c r="M6795" s="266">
        <f>IF(K6795&lt;$C$1,$C$2-$C$1+1,$C$2-K6795+1)</f>
        <v>22</v>
      </c>
      <c r="N6795" s="268">
        <f>M6795/365</f>
        <v>6.0273972602739728E-2</v>
      </c>
      <c r="O6795" s="269">
        <f>'Data and Parameter'!$E$4*'Data and Parameter'!$E$5*('Data and Parameter'!$E$6+'Data and Parameter'!$E$7)*'Data and Parameter'!$E$19*'Data and Parameter'!$E$14*'ER calculations'!N6795</f>
        <v>0.31208350730653717</v>
      </c>
    </row>
    <row r="6796" spans="1:15" ht="15">
      <c r="A6796" s="284">
        <v>6792</v>
      </c>
      <c r="B6796" s="287"/>
      <c r="C6796" s="287"/>
      <c r="D6796" s="284" t="s">
        <v>119</v>
      </c>
      <c r="E6796" s="287"/>
      <c r="F6796" s="285" t="s">
        <v>6917</v>
      </c>
      <c r="G6796" s="266" t="s">
        <v>121</v>
      </c>
      <c r="H6796" s="266">
        <f>IF(G6796="Traditional Stove",0.1,0.2)</f>
        <v>0.1</v>
      </c>
      <c r="I6796" s="266">
        <f>YEAR(J6796)</f>
        <v>2023</v>
      </c>
      <c r="J6796" s="267">
        <v>44968</v>
      </c>
      <c r="K6796" s="267">
        <f>J6796+1</f>
        <v>44969</v>
      </c>
      <c r="L6796" s="266">
        <f>IF(M6796&lt;=365,1,2)</f>
        <v>1</v>
      </c>
      <c r="M6796" s="266">
        <f>IF(K6796&lt;$C$1,$C$2-$C$1+1,$C$2-K6796+1)</f>
        <v>78</v>
      </c>
      <c r="N6796" s="268">
        <f>M6796/365</f>
        <v>0.21369863013698631</v>
      </c>
      <c r="O6796" s="269">
        <f>'Data and Parameter'!$E$4*'Data and Parameter'!$E$5*('Data and Parameter'!$E$6+'Data and Parameter'!$E$7)*'Data and Parameter'!$E$19*'Data and Parameter'!$E$14*'ER calculations'!N6796</f>
        <v>1.1064778895413589</v>
      </c>
    </row>
    <row r="6797" spans="1:15" ht="15">
      <c r="A6797" s="284">
        <v>6793</v>
      </c>
      <c r="B6797" s="287"/>
      <c r="C6797" s="287"/>
      <c r="D6797" s="284" t="s">
        <v>1054</v>
      </c>
      <c r="E6797" s="287"/>
      <c r="F6797" s="285" t="s">
        <v>6918</v>
      </c>
      <c r="G6797" s="266" t="s">
        <v>121</v>
      </c>
      <c r="H6797" s="266">
        <f>IF(G6797="Traditional Stove",0.1,0.2)</f>
        <v>0.1</v>
      </c>
      <c r="I6797" s="266">
        <f>YEAR(J6797)</f>
        <v>2023</v>
      </c>
      <c r="J6797" s="267">
        <v>45024</v>
      </c>
      <c r="K6797" s="267">
        <f>J6797+1</f>
        <v>45025</v>
      </c>
      <c r="L6797" s="266">
        <f>IF(M6797&lt;=365,1,2)</f>
        <v>1</v>
      </c>
      <c r="M6797" s="266">
        <f>IF(K6797&lt;$C$1,$C$2-$C$1+1,$C$2-K6797+1)</f>
        <v>22</v>
      </c>
      <c r="N6797" s="268">
        <f>M6797/365</f>
        <v>6.0273972602739728E-2</v>
      </c>
      <c r="O6797" s="269">
        <f>'Data and Parameter'!$E$4*'Data and Parameter'!$E$5*('Data and Parameter'!$E$6+'Data and Parameter'!$E$7)*'Data and Parameter'!$E$19*'Data and Parameter'!$E$14*'ER calculations'!N6797</f>
        <v>0.31208350730653717</v>
      </c>
    </row>
    <row r="6798" spans="1:15" ht="15">
      <c r="A6798" s="284">
        <v>6794</v>
      </c>
      <c r="B6798" s="287"/>
      <c r="C6798" s="287"/>
      <c r="D6798" s="284" t="s">
        <v>119</v>
      </c>
      <c r="E6798" s="287"/>
      <c r="F6798" s="285" t="s">
        <v>6919</v>
      </c>
      <c r="G6798" s="266" t="s">
        <v>121</v>
      </c>
      <c r="H6798" s="266">
        <f>IF(G6798="Traditional Stove",0.1,0.2)</f>
        <v>0.1</v>
      </c>
      <c r="I6798" s="266">
        <f>YEAR(J6798)</f>
        <v>2023</v>
      </c>
      <c r="J6798" s="267">
        <v>44968</v>
      </c>
      <c r="K6798" s="267">
        <f>J6798+1</f>
        <v>44969</v>
      </c>
      <c r="L6798" s="266">
        <f>IF(M6798&lt;=365,1,2)</f>
        <v>1</v>
      </c>
      <c r="M6798" s="266">
        <f>IF(K6798&lt;$C$1,$C$2-$C$1+1,$C$2-K6798+1)</f>
        <v>78</v>
      </c>
      <c r="N6798" s="268">
        <f>M6798/365</f>
        <v>0.21369863013698631</v>
      </c>
      <c r="O6798" s="269">
        <f>'Data and Parameter'!$E$4*'Data and Parameter'!$E$5*('Data and Parameter'!$E$6+'Data and Parameter'!$E$7)*'Data and Parameter'!$E$19*'Data and Parameter'!$E$14*'ER calculations'!N6798</f>
        <v>1.1064778895413589</v>
      </c>
    </row>
    <row r="6799" spans="1:15" ht="15">
      <c r="A6799" s="284">
        <v>6795</v>
      </c>
      <c r="B6799" s="287"/>
      <c r="C6799" s="287"/>
      <c r="D6799" s="284" t="s">
        <v>1054</v>
      </c>
      <c r="E6799" s="287"/>
      <c r="F6799" s="285" t="s">
        <v>6920</v>
      </c>
      <c r="G6799" s="266" t="s">
        <v>121</v>
      </c>
      <c r="H6799" s="266">
        <f>IF(G6799="Traditional Stove",0.1,0.2)</f>
        <v>0.1</v>
      </c>
      <c r="I6799" s="266">
        <f>YEAR(J6799)</f>
        <v>2023</v>
      </c>
      <c r="J6799" s="267">
        <v>45024</v>
      </c>
      <c r="K6799" s="267">
        <f>J6799+1</f>
        <v>45025</v>
      </c>
      <c r="L6799" s="266">
        <f>IF(M6799&lt;=365,1,2)</f>
        <v>1</v>
      </c>
      <c r="M6799" s="266">
        <f>IF(K6799&lt;$C$1,$C$2-$C$1+1,$C$2-K6799+1)</f>
        <v>22</v>
      </c>
      <c r="N6799" s="268">
        <f>M6799/365</f>
        <v>6.0273972602739728E-2</v>
      </c>
      <c r="O6799" s="269">
        <f>'Data and Parameter'!$E$4*'Data and Parameter'!$E$5*('Data and Parameter'!$E$6+'Data and Parameter'!$E$7)*'Data and Parameter'!$E$19*'Data and Parameter'!$E$14*'ER calculations'!N6799</f>
        <v>0.31208350730653717</v>
      </c>
    </row>
    <row r="6800" spans="1:15" ht="15">
      <c r="A6800" s="284">
        <v>6796</v>
      </c>
      <c r="B6800" s="287"/>
      <c r="C6800" s="287"/>
      <c r="D6800" s="284" t="s">
        <v>119</v>
      </c>
      <c r="E6800" s="287"/>
      <c r="F6800" s="285" t="s">
        <v>6921</v>
      </c>
      <c r="G6800" s="266" t="s">
        <v>121</v>
      </c>
      <c r="H6800" s="266">
        <f>IF(G6800="Traditional Stove",0.1,0.2)</f>
        <v>0.1</v>
      </c>
      <c r="I6800" s="266">
        <f>YEAR(J6800)</f>
        <v>2023</v>
      </c>
      <c r="J6800" s="267">
        <v>44968</v>
      </c>
      <c r="K6800" s="267">
        <f>J6800+1</f>
        <v>44969</v>
      </c>
      <c r="L6800" s="266">
        <f>IF(M6800&lt;=365,1,2)</f>
        <v>1</v>
      </c>
      <c r="M6800" s="266">
        <f>IF(K6800&lt;$C$1,$C$2-$C$1+1,$C$2-K6800+1)</f>
        <v>78</v>
      </c>
      <c r="N6800" s="268">
        <f>M6800/365</f>
        <v>0.21369863013698631</v>
      </c>
      <c r="O6800" s="269">
        <f>'Data and Parameter'!$E$4*'Data and Parameter'!$E$5*('Data and Parameter'!$E$6+'Data and Parameter'!$E$7)*'Data and Parameter'!$E$19*'Data and Parameter'!$E$14*'ER calculations'!N6800</f>
        <v>1.1064778895413589</v>
      </c>
    </row>
    <row r="6801" spans="1:15" ht="15">
      <c r="A6801" s="284">
        <v>6797</v>
      </c>
      <c r="B6801" s="287"/>
      <c r="C6801" s="287"/>
      <c r="D6801" s="284" t="s">
        <v>1054</v>
      </c>
      <c r="E6801" s="287"/>
      <c r="F6801" s="285" t="s">
        <v>6922</v>
      </c>
      <c r="G6801" s="266" t="s">
        <v>121</v>
      </c>
      <c r="H6801" s="266">
        <f>IF(G6801="Traditional Stove",0.1,0.2)</f>
        <v>0.1</v>
      </c>
      <c r="I6801" s="266">
        <f>YEAR(J6801)</f>
        <v>2023</v>
      </c>
      <c r="J6801" s="267">
        <v>45024</v>
      </c>
      <c r="K6801" s="267">
        <f>J6801+1</f>
        <v>45025</v>
      </c>
      <c r="L6801" s="266">
        <f>IF(M6801&lt;=365,1,2)</f>
        <v>1</v>
      </c>
      <c r="M6801" s="266">
        <f>IF(K6801&lt;$C$1,$C$2-$C$1+1,$C$2-K6801+1)</f>
        <v>22</v>
      </c>
      <c r="N6801" s="268">
        <f>M6801/365</f>
        <v>6.0273972602739728E-2</v>
      </c>
      <c r="O6801" s="269">
        <f>'Data and Parameter'!$E$4*'Data and Parameter'!$E$5*('Data and Parameter'!$E$6+'Data and Parameter'!$E$7)*'Data and Parameter'!$E$19*'Data and Parameter'!$E$14*'ER calculations'!N6801</f>
        <v>0.31208350730653717</v>
      </c>
    </row>
    <row r="6802" spans="1:15" ht="15">
      <c r="A6802" s="284">
        <v>6798</v>
      </c>
      <c r="B6802" s="287"/>
      <c r="C6802" s="287"/>
      <c r="D6802" s="284" t="s">
        <v>119</v>
      </c>
      <c r="E6802" s="287"/>
      <c r="F6802" s="285" t="s">
        <v>6923</v>
      </c>
      <c r="G6802" s="266" t="s">
        <v>121</v>
      </c>
      <c r="H6802" s="266">
        <f>IF(G6802="Traditional Stove",0.1,0.2)</f>
        <v>0.1</v>
      </c>
      <c r="I6802" s="266">
        <f>YEAR(J6802)</f>
        <v>2023</v>
      </c>
      <c r="J6802" s="267">
        <v>44968</v>
      </c>
      <c r="K6802" s="267">
        <f>J6802+1</f>
        <v>44969</v>
      </c>
      <c r="L6802" s="266">
        <f>IF(M6802&lt;=365,1,2)</f>
        <v>1</v>
      </c>
      <c r="M6802" s="266">
        <f>IF(K6802&lt;$C$1,$C$2-$C$1+1,$C$2-K6802+1)</f>
        <v>78</v>
      </c>
      <c r="N6802" s="268">
        <f>M6802/365</f>
        <v>0.21369863013698631</v>
      </c>
      <c r="O6802" s="269">
        <f>'Data and Parameter'!$E$4*'Data and Parameter'!$E$5*('Data and Parameter'!$E$6+'Data and Parameter'!$E$7)*'Data and Parameter'!$E$19*'Data and Parameter'!$E$14*'ER calculations'!N6802</f>
        <v>1.1064778895413589</v>
      </c>
    </row>
    <row r="6803" spans="1:15" ht="15">
      <c r="A6803" s="284">
        <v>6799</v>
      </c>
      <c r="B6803" s="287"/>
      <c r="C6803" s="287"/>
      <c r="D6803" s="284" t="s">
        <v>1054</v>
      </c>
      <c r="E6803" s="287"/>
      <c r="F6803" s="285" t="s">
        <v>6924</v>
      </c>
      <c r="G6803" s="266" t="s">
        <v>121</v>
      </c>
      <c r="H6803" s="266">
        <f>IF(G6803="Traditional Stove",0.1,0.2)</f>
        <v>0.1</v>
      </c>
      <c r="I6803" s="266">
        <f>YEAR(J6803)</f>
        <v>2023</v>
      </c>
      <c r="J6803" s="267">
        <v>45024</v>
      </c>
      <c r="K6803" s="267">
        <f>J6803+1</f>
        <v>45025</v>
      </c>
      <c r="L6803" s="266">
        <f>IF(M6803&lt;=365,1,2)</f>
        <v>1</v>
      </c>
      <c r="M6803" s="266">
        <f>IF(K6803&lt;$C$1,$C$2-$C$1+1,$C$2-K6803+1)</f>
        <v>22</v>
      </c>
      <c r="N6803" s="268">
        <f>M6803/365</f>
        <v>6.0273972602739728E-2</v>
      </c>
      <c r="O6803" s="269">
        <f>'Data and Parameter'!$E$4*'Data and Parameter'!$E$5*('Data and Parameter'!$E$6+'Data and Parameter'!$E$7)*'Data and Parameter'!$E$19*'Data and Parameter'!$E$14*'ER calculations'!N6803</f>
        <v>0.31208350730653717</v>
      </c>
    </row>
    <row r="6804" spans="1:15" ht="15">
      <c r="A6804" s="284">
        <v>6800</v>
      </c>
      <c r="B6804" s="287"/>
      <c r="C6804" s="287"/>
      <c r="D6804" s="284" t="s">
        <v>1054</v>
      </c>
      <c r="E6804" s="287"/>
      <c r="F6804" s="285" t="s">
        <v>6925</v>
      </c>
      <c r="G6804" s="266" t="s">
        <v>121</v>
      </c>
      <c r="H6804" s="266">
        <f>IF(G6804="Traditional Stove",0.1,0.2)</f>
        <v>0.1</v>
      </c>
      <c r="I6804" s="266">
        <f>YEAR(J6804)</f>
        <v>2023</v>
      </c>
      <c r="J6804" s="267">
        <v>45024</v>
      </c>
      <c r="K6804" s="267">
        <f>J6804+1</f>
        <v>45025</v>
      </c>
      <c r="L6804" s="266">
        <f>IF(M6804&lt;=365,1,2)</f>
        <v>1</v>
      </c>
      <c r="M6804" s="266">
        <f>IF(K6804&lt;$C$1,$C$2-$C$1+1,$C$2-K6804+1)</f>
        <v>22</v>
      </c>
      <c r="N6804" s="268">
        <f>M6804/365</f>
        <v>6.0273972602739728E-2</v>
      </c>
      <c r="O6804" s="269">
        <f>'Data and Parameter'!$E$4*'Data and Parameter'!$E$5*('Data and Parameter'!$E$6+'Data and Parameter'!$E$7)*'Data and Parameter'!$E$19*'Data and Parameter'!$E$14*'ER calculations'!N6804</f>
        <v>0.31208350730653717</v>
      </c>
    </row>
    <row r="6805" spans="1:15" ht="15">
      <c r="A6805" s="284">
        <v>6801</v>
      </c>
      <c r="B6805" s="287"/>
      <c r="C6805" s="287"/>
      <c r="D6805" s="284" t="s">
        <v>119</v>
      </c>
      <c r="E6805" s="287"/>
      <c r="F6805" s="285" t="s">
        <v>6926</v>
      </c>
      <c r="G6805" s="266" t="s">
        <v>121</v>
      </c>
      <c r="H6805" s="266">
        <f>IF(G6805="Traditional Stove",0.1,0.2)</f>
        <v>0.1</v>
      </c>
      <c r="I6805" s="266">
        <f>YEAR(J6805)</f>
        <v>2023</v>
      </c>
      <c r="J6805" s="267">
        <v>44968</v>
      </c>
      <c r="K6805" s="267">
        <f>J6805+1</f>
        <v>44969</v>
      </c>
      <c r="L6805" s="266">
        <f>IF(M6805&lt;=365,1,2)</f>
        <v>1</v>
      </c>
      <c r="M6805" s="266">
        <f>IF(K6805&lt;$C$1,$C$2-$C$1+1,$C$2-K6805+1)</f>
        <v>78</v>
      </c>
      <c r="N6805" s="268">
        <f>M6805/365</f>
        <v>0.21369863013698631</v>
      </c>
      <c r="O6805" s="269">
        <f>'Data and Parameter'!$E$4*'Data and Parameter'!$E$5*('Data and Parameter'!$E$6+'Data and Parameter'!$E$7)*'Data and Parameter'!$E$19*'Data and Parameter'!$E$14*'ER calculations'!N6805</f>
        <v>1.1064778895413589</v>
      </c>
    </row>
    <row r="6806" spans="1:15" ht="15">
      <c r="A6806" s="284">
        <v>6802</v>
      </c>
      <c r="B6806" s="287"/>
      <c r="C6806" s="287"/>
      <c r="D6806" s="284" t="s">
        <v>1054</v>
      </c>
      <c r="E6806" s="287"/>
      <c r="F6806" s="285" t="s">
        <v>6927</v>
      </c>
      <c r="G6806" s="266" t="s">
        <v>121</v>
      </c>
      <c r="H6806" s="266">
        <f>IF(G6806="Traditional Stove",0.1,0.2)</f>
        <v>0.1</v>
      </c>
      <c r="I6806" s="266">
        <f>YEAR(J6806)</f>
        <v>2023</v>
      </c>
      <c r="J6806" s="267">
        <v>45024</v>
      </c>
      <c r="K6806" s="267">
        <f>J6806+1</f>
        <v>45025</v>
      </c>
      <c r="L6806" s="266">
        <f>IF(M6806&lt;=365,1,2)</f>
        <v>1</v>
      </c>
      <c r="M6806" s="266">
        <f>IF(K6806&lt;$C$1,$C$2-$C$1+1,$C$2-K6806+1)</f>
        <v>22</v>
      </c>
      <c r="N6806" s="268">
        <f>M6806/365</f>
        <v>6.0273972602739728E-2</v>
      </c>
      <c r="O6806" s="269">
        <f>'Data and Parameter'!$E$4*'Data and Parameter'!$E$5*('Data and Parameter'!$E$6+'Data and Parameter'!$E$7)*'Data and Parameter'!$E$19*'Data and Parameter'!$E$14*'ER calculations'!N6806</f>
        <v>0.31208350730653717</v>
      </c>
    </row>
    <row r="6807" spans="1:15" ht="15">
      <c r="A6807" s="284">
        <v>6803</v>
      </c>
      <c r="B6807" s="287"/>
      <c r="C6807" s="287"/>
      <c r="D6807" s="284" t="s">
        <v>1054</v>
      </c>
      <c r="E6807" s="287"/>
      <c r="F6807" s="285" t="s">
        <v>6928</v>
      </c>
      <c r="G6807" s="266" t="s">
        <v>121</v>
      </c>
      <c r="H6807" s="266">
        <f>IF(G6807="Traditional Stove",0.1,0.2)</f>
        <v>0.1</v>
      </c>
      <c r="I6807" s="266">
        <f>YEAR(J6807)</f>
        <v>2023</v>
      </c>
      <c r="J6807" s="267">
        <v>45024</v>
      </c>
      <c r="K6807" s="267">
        <f>J6807+1</f>
        <v>45025</v>
      </c>
      <c r="L6807" s="266">
        <f>IF(M6807&lt;=365,1,2)</f>
        <v>1</v>
      </c>
      <c r="M6807" s="266">
        <f>IF(K6807&lt;$C$1,$C$2-$C$1+1,$C$2-K6807+1)</f>
        <v>22</v>
      </c>
      <c r="N6807" s="268">
        <f>M6807/365</f>
        <v>6.0273972602739728E-2</v>
      </c>
      <c r="O6807" s="269">
        <f>'Data and Parameter'!$E$4*'Data and Parameter'!$E$5*('Data and Parameter'!$E$6+'Data and Parameter'!$E$7)*'Data and Parameter'!$E$19*'Data and Parameter'!$E$14*'ER calculations'!N6807</f>
        <v>0.31208350730653717</v>
      </c>
    </row>
    <row r="6808" spans="1:15" ht="15">
      <c r="A6808" s="284">
        <v>6804</v>
      </c>
      <c r="B6808" s="287"/>
      <c r="C6808" s="287"/>
      <c r="D6808" s="284" t="s">
        <v>119</v>
      </c>
      <c r="E6808" s="287"/>
      <c r="F6808" s="285" t="s">
        <v>6929</v>
      </c>
      <c r="G6808" s="266" t="s">
        <v>121</v>
      </c>
      <c r="H6808" s="266">
        <f>IF(G6808="Traditional Stove",0.1,0.2)</f>
        <v>0.1</v>
      </c>
      <c r="I6808" s="266">
        <f>YEAR(J6808)</f>
        <v>2023</v>
      </c>
      <c r="J6808" s="267">
        <v>44968</v>
      </c>
      <c r="K6808" s="267">
        <f>J6808+1</f>
        <v>44969</v>
      </c>
      <c r="L6808" s="266">
        <f>IF(M6808&lt;=365,1,2)</f>
        <v>1</v>
      </c>
      <c r="M6808" s="266">
        <f>IF(K6808&lt;$C$1,$C$2-$C$1+1,$C$2-K6808+1)</f>
        <v>78</v>
      </c>
      <c r="N6808" s="268">
        <f>M6808/365</f>
        <v>0.21369863013698631</v>
      </c>
      <c r="O6808" s="269">
        <f>'Data and Parameter'!$E$4*'Data and Parameter'!$E$5*('Data and Parameter'!$E$6+'Data and Parameter'!$E$7)*'Data and Parameter'!$E$19*'Data and Parameter'!$E$14*'ER calculations'!N6808</f>
        <v>1.1064778895413589</v>
      </c>
    </row>
    <row r="6809" spans="1:15" ht="15">
      <c r="A6809" s="284">
        <v>6805</v>
      </c>
      <c r="B6809" s="287"/>
      <c r="C6809" s="287"/>
      <c r="D6809" s="284" t="s">
        <v>119</v>
      </c>
      <c r="E6809" s="287"/>
      <c r="F6809" s="285" t="s">
        <v>6930</v>
      </c>
      <c r="G6809" s="266" t="s">
        <v>121</v>
      </c>
      <c r="H6809" s="266">
        <f>IF(G6809="Traditional Stove",0.1,0.2)</f>
        <v>0.1</v>
      </c>
      <c r="I6809" s="266">
        <f>YEAR(J6809)</f>
        <v>2023</v>
      </c>
      <c r="J6809" s="267">
        <v>44968</v>
      </c>
      <c r="K6809" s="267">
        <f>J6809+1</f>
        <v>44969</v>
      </c>
      <c r="L6809" s="266">
        <f>IF(M6809&lt;=365,1,2)</f>
        <v>1</v>
      </c>
      <c r="M6809" s="266">
        <f>IF(K6809&lt;$C$1,$C$2-$C$1+1,$C$2-K6809+1)</f>
        <v>78</v>
      </c>
      <c r="N6809" s="268">
        <f>M6809/365</f>
        <v>0.21369863013698631</v>
      </c>
      <c r="O6809" s="269">
        <f>'Data and Parameter'!$E$4*'Data and Parameter'!$E$5*('Data and Parameter'!$E$6+'Data and Parameter'!$E$7)*'Data and Parameter'!$E$19*'Data and Parameter'!$E$14*'ER calculations'!N6809</f>
        <v>1.1064778895413589</v>
      </c>
    </row>
    <row r="6810" spans="1:15" ht="15">
      <c r="A6810" s="284">
        <v>6806</v>
      </c>
      <c r="B6810" s="287"/>
      <c r="C6810" s="287"/>
      <c r="D6810" s="284" t="s">
        <v>119</v>
      </c>
      <c r="E6810" s="287"/>
      <c r="F6810" s="285" t="s">
        <v>6931</v>
      </c>
      <c r="G6810" s="266" t="s">
        <v>121</v>
      </c>
      <c r="H6810" s="266">
        <f>IF(G6810="Traditional Stove",0.1,0.2)</f>
        <v>0.1</v>
      </c>
      <c r="I6810" s="266">
        <f>YEAR(J6810)</f>
        <v>2023</v>
      </c>
      <c r="J6810" s="267">
        <v>44968</v>
      </c>
      <c r="K6810" s="267">
        <f>J6810+1</f>
        <v>44969</v>
      </c>
      <c r="L6810" s="266">
        <f>IF(M6810&lt;=365,1,2)</f>
        <v>1</v>
      </c>
      <c r="M6810" s="266">
        <f>IF(K6810&lt;$C$1,$C$2-$C$1+1,$C$2-K6810+1)</f>
        <v>78</v>
      </c>
      <c r="N6810" s="268">
        <f>M6810/365</f>
        <v>0.21369863013698631</v>
      </c>
      <c r="O6810" s="269">
        <f>'Data and Parameter'!$E$4*'Data and Parameter'!$E$5*('Data and Parameter'!$E$6+'Data and Parameter'!$E$7)*'Data and Parameter'!$E$19*'Data and Parameter'!$E$14*'ER calculations'!N6810</f>
        <v>1.1064778895413589</v>
      </c>
    </row>
    <row r="6811" spans="1:15" ht="15">
      <c r="A6811" s="284">
        <v>6807</v>
      </c>
      <c r="B6811" s="287"/>
      <c r="C6811" s="287"/>
      <c r="D6811" s="284" t="s">
        <v>119</v>
      </c>
      <c r="E6811" s="287"/>
      <c r="F6811" s="285" t="s">
        <v>6932</v>
      </c>
      <c r="G6811" s="266" t="s">
        <v>121</v>
      </c>
      <c r="H6811" s="266">
        <f>IF(G6811="Traditional Stove",0.1,0.2)</f>
        <v>0.1</v>
      </c>
      <c r="I6811" s="266">
        <f>YEAR(J6811)</f>
        <v>2023</v>
      </c>
      <c r="J6811" s="267">
        <v>44968</v>
      </c>
      <c r="K6811" s="267">
        <f>J6811+1</f>
        <v>44969</v>
      </c>
      <c r="L6811" s="266">
        <f>IF(M6811&lt;=365,1,2)</f>
        <v>1</v>
      </c>
      <c r="M6811" s="266">
        <f>IF(K6811&lt;$C$1,$C$2-$C$1+1,$C$2-K6811+1)</f>
        <v>78</v>
      </c>
      <c r="N6811" s="268">
        <f>M6811/365</f>
        <v>0.21369863013698631</v>
      </c>
      <c r="O6811" s="269">
        <f>'Data and Parameter'!$E$4*'Data and Parameter'!$E$5*('Data and Parameter'!$E$6+'Data and Parameter'!$E$7)*'Data and Parameter'!$E$19*'Data and Parameter'!$E$14*'ER calculations'!N6811</f>
        <v>1.1064778895413589</v>
      </c>
    </row>
    <row r="6812" spans="1:15" ht="15">
      <c r="A6812" s="284">
        <v>6808</v>
      </c>
      <c r="B6812" s="287"/>
      <c r="C6812" s="287"/>
      <c r="D6812" s="284" t="s">
        <v>119</v>
      </c>
      <c r="E6812" s="287"/>
      <c r="F6812" s="285" t="s">
        <v>6933</v>
      </c>
      <c r="G6812" s="266" t="s">
        <v>121</v>
      </c>
      <c r="H6812" s="266">
        <f>IF(G6812="Traditional Stove",0.1,0.2)</f>
        <v>0.1</v>
      </c>
      <c r="I6812" s="266">
        <f>YEAR(J6812)</f>
        <v>2023</v>
      </c>
      <c r="J6812" s="267">
        <v>44968</v>
      </c>
      <c r="K6812" s="267">
        <f>J6812+1</f>
        <v>44969</v>
      </c>
      <c r="L6812" s="266">
        <f>IF(M6812&lt;=365,1,2)</f>
        <v>1</v>
      </c>
      <c r="M6812" s="266">
        <f>IF(K6812&lt;$C$1,$C$2-$C$1+1,$C$2-K6812+1)</f>
        <v>78</v>
      </c>
      <c r="N6812" s="268">
        <f>M6812/365</f>
        <v>0.21369863013698631</v>
      </c>
      <c r="O6812" s="269">
        <f>'Data and Parameter'!$E$4*'Data and Parameter'!$E$5*('Data and Parameter'!$E$6+'Data and Parameter'!$E$7)*'Data and Parameter'!$E$19*'Data and Parameter'!$E$14*'ER calculations'!N6812</f>
        <v>1.1064778895413589</v>
      </c>
    </row>
    <row r="6813" spans="1:15" ht="15">
      <c r="A6813" s="284">
        <v>6809</v>
      </c>
      <c r="B6813" s="287"/>
      <c r="C6813" s="287"/>
      <c r="D6813" s="284" t="s">
        <v>119</v>
      </c>
      <c r="E6813" s="287"/>
      <c r="F6813" s="285" t="s">
        <v>6934</v>
      </c>
      <c r="G6813" s="266" t="s">
        <v>121</v>
      </c>
      <c r="H6813" s="266">
        <f>IF(G6813="Traditional Stove",0.1,0.2)</f>
        <v>0.1</v>
      </c>
      <c r="I6813" s="266">
        <f>YEAR(J6813)</f>
        <v>2023</v>
      </c>
      <c r="J6813" s="267">
        <v>44969</v>
      </c>
      <c r="K6813" s="267">
        <f>J6813+1</f>
        <v>44970</v>
      </c>
      <c r="L6813" s="266">
        <f>IF(M6813&lt;=365,1,2)</f>
        <v>1</v>
      </c>
      <c r="M6813" s="266">
        <f>IF(K6813&lt;$C$1,$C$2-$C$1+1,$C$2-K6813+1)</f>
        <v>77</v>
      </c>
      <c r="N6813" s="268">
        <f>M6813/365</f>
        <v>0.21095890410958903</v>
      </c>
      <c r="O6813" s="269">
        <f>'Data and Parameter'!$E$4*'Data and Parameter'!$E$5*('Data and Parameter'!$E$6+'Data and Parameter'!$E$7)*'Data and Parameter'!$E$19*'Data and Parameter'!$E$14*'ER calculations'!N6813</f>
        <v>1.0922922755728799</v>
      </c>
    </row>
    <row r="6814" spans="1:15" ht="15">
      <c r="A6814" s="284">
        <v>6810</v>
      </c>
      <c r="B6814" s="287"/>
      <c r="C6814" s="287"/>
      <c r="D6814" s="284" t="s">
        <v>119</v>
      </c>
      <c r="E6814" s="287"/>
      <c r="F6814" s="285" t="s">
        <v>6935</v>
      </c>
      <c r="G6814" s="266" t="s">
        <v>121</v>
      </c>
      <c r="H6814" s="266">
        <f>IF(G6814="Traditional Stove",0.1,0.2)</f>
        <v>0.1</v>
      </c>
      <c r="I6814" s="266">
        <f>YEAR(J6814)</f>
        <v>2023</v>
      </c>
      <c r="J6814" s="267">
        <v>44969</v>
      </c>
      <c r="K6814" s="267">
        <f>J6814+1</f>
        <v>44970</v>
      </c>
      <c r="L6814" s="266">
        <f>IF(M6814&lt;=365,1,2)</f>
        <v>1</v>
      </c>
      <c r="M6814" s="266">
        <f>IF(K6814&lt;$C$1,$C$2-$C$1+1,$C$2-K6814+1)</f>
        <v>77</v>
      </c>
      <c r="N6814" s="268">
        <f>M6814/365</f>
        <v>0.21095890410958903</v>
      </c>
      <c r="O6814" s="269">
        <f>'Data and Parameter'!$E$4*'Data and Parameter'!$E$5*('Data and Parameter'!$E$6+'Data and Parameter'!$E$7)*'Data and Parameter'!$E$19*'Data and Parameter'!$E$14*'ER calculations'!N6814</f>
        <v>1.0922922755728799</v>
      </c>
    </row>
    <row r="6815" spans="1:15" ht="15">
      <c r="A6815" s="284">
        <v>6811</v>
      </c>
      <c r="B6815" s="287"/>
      <c r="C6815" s="287"/>
      <c r="D6815" s="284" t="s">
        <v>119</v>
      </c>
      <c r="E6815" s="287"/>
      <c r="F6815" s="285" t="s">
        <v>6936</v>
      </c>
      <c r="G6815" s="266" t="s">
        <v>121</v>
      </c>
      <c r="H6815" s="266">
        <f>IF(G6815="Traditional Stove",0.1,0.2)</f>
        <v>0.1</v>
      </c>
      <c r="I6815" s="266">
        <f>YEAR(J6815)</f>
        <v>2023</v>
      </c>
      <c r="J6815" s="267">
        <v>44969</v>
      </c>
      <c r="K6815" s="267">
        <f>J6815+1</f>
        <v>44970</v>
      </c>
      <c r="L6815" s="266">
        <f>IF(M6815&lt;=365,1,2)</f>
        <v>1</v>
      </c>
      <c r="M6815" s="266">
        <f>IF(K6815&lt;$C$1,$C$2-$C$1+1,$C$2-K6815+1)</f>
        <v>77</v>
      </c>
      <c r="N6815" s="268">
        <f>M6815/365</f>
        <v>0.21095890410958903</v>
      </c>
      <c r="O6815" s="269">
        <f>'Data and Parameter'!$E$4*'Data and Parameter'!$E$5*('Data and Parameter'!$E$6+'Data and Parameter'!$E$7)*'Data and Parameter'!$E$19*'Data and Parameter'!$E$14*'ER calculations'!N6815</f>
        <v>1.0922922755728799</v>
      </c>
    </row>
    <row r="6816" spans="1:15" ht="15">
      <c r="A6816" s="284">
        <v>6812</v>
      </c>
      <c r="B6816" s="287"/>
      <c r="C6816" s="287"/>
      <c r="D6816" s="284" t="s">
        <v>119</v>
      </c>
      <c r="E6816" s="287"/>
      <c r="F6816" s="285" t="s">
        <v>6937</v>
      </c>
      <c r="G6816" s="266" t="s">
        <v>121</v>
      </c>
      <c r="H6816" s="266">
        <f>IF(G6816="Traditional Stove",0.1,0.2)</f>
        <v>0.1</v>
      </c>
      <c r="I6816" s="266">
        <f>YEAR(J6816)</f>
        <v>2023</v>
      </c>
      <c r="J6816" s="267">
        <v>44969</v>
      </c>
      <c r="K6816" s="267">
        <f>J6816+1</f>
        <v>44970</v>
      </c>
      <c r="L6816" s="266">
        <f>IF(M6816&lt;=365,1,2)</f>
        <v>1</v>
      </c>
      <c r="M6816" s="266">
        <f>IF(K6816&lt;$C$1,$C$2-$C$1+1,$C$2-K6816+1)</f>
        <v>77</v>
      </c>
      <c r="N6816" s="268">
        <f>M6816/365</f>
        <v>0.21095890410958903</v>
      </c>
      <c r="O6816" s="269">
        <f>'Data and Parameter'!$E$4*'Data and Parameter'!$E$5*('Data and Parameter'!$E$6+'Data and Parameter'!$E$7)*'Data and Parameter'!$E$19*'Data and Parameter'!$E$14*'ER calculations'!N6816</f>
        <v>1.0922922755728799</v>
      </c>
    </row>
    <row r="6817" spans="1:15" ht="15">
      <c r="A6817" s="284">
        <v>6813</v>
      </c>
      <c r="B6817" s="287"/>
      <c r="C6817" s="287"/>
      <c r="D6817" s="284" t="s">
        <v>119</v>
      </c>
      <c r="E6817" s="287"/>
      <c r="F6817" s="285" t="s">
        <v>6938</v>
      </c>
      <c r="G6817" s="266" t="s">
        <v>121</v>
      </c>
      <c r="H6817" s="266">
        <f>IF(G6817="Traditional Stove",0.1,0.2)</f>
        <v>0.1</v>
      </c>
      <c r="I6817" s="266">
        <f>YEAR(J6817)</f>
        <v>2023</v>
      </c>
      <c r="J6817" s="267">
        <v>44969</v>
      </c>
      <c r="K6817" s="267">
        <f>J6817+1</f>
        <v>44970</v>
      </c>
      <c r="L6817" s="266">
        <f>IF(M6817&lt;=365,1,2)</f>
        <v>1</v>
      </c>
      <c r="M6817" s="266">
        <f>IF(K6817&lt;$C$1,$C$2-$C$1+1,$C$2-K6817+1)</f>
        <v>77</v>
      </c>
      <c r="N6817" s="268">
        <f>M6817/365</f>
        <v>0.21095890410958903</v>
      </c>
      <c r="O6817" s="269">
        <f>'Data and Parameter'!$E$4*'Data and Parameter'!$E$5*('Data and Parameter'!$E$6+'Data and Parameter'!$E$7)*'Data and Parameter'!$E$19*'Data and Parameter'!$E$14*'ER calculations'!N6817</f>
        <v>1.0922922755728799</v>
      </c>
    </row>
    <row r="6818" spans="1:15" ht="15">
      <c r="A6818" s="284">
        <v>6814</v>
      </c>
      <c r="B6818" s="287"/>
      <c r="C6818" s="287"/>
      <c r="D6818" s="284" t="s">
        <v>119</v>
      </c>
      <c r="E6818" s="287"/>
      <c r="F6818" s="285" t="s">
        <v>6939</v>
      </c>
      <c r="G6818" s="266" t="s">
        <v>121</v>
      </c>
      <c r="H6818" s="266">
        <f>IF(G6818="Traditional Stove",0.1,0.2)</f>
        <v>0.1</v>
      </c>
      <c r="I6818" s="266">
        <f>YEAR(J6818)</f>
        <v>2023</v>
      </c>
      <c r="J6818" s="267">
        <v>44969</v>
      </c>
      <c r="K6818" s="267">
        <f>J6818+1</f>
        <v>44970</v>
      </c>
      <c r="L6818" s="266">
        <f>IF(M6818&lt;=365,1,2)</f>
        <v>1</v>
      </c>
      <c r="M6818" s="266">
        <f>IF(K6818&lt;$C$1,$C$2-$C$1+1,$C$2-K6818+1)</f>
        <v>77</v>
      </c>
      <c r="N6818" s="268">
        <f>M6818/365</f>
        <v>0.21095890410958903</v>
      </c>
      <c r="O6818" s="269">
        <f>'Data and Parameter'!$E$4*'Data and Parameter'!$E$5*('Data and Parameter'!$E$6+'Data and Parameter'!$E$7)*'Data and Parameter'!$E$19*'Data and Parameter'!$E$14*'ER calculations'!N6818</f>
        <v>1.0922922755728799</v>
      </c>
    </row>
    <row r="6819" spans="1:15" ht="15">
      <c r="A6819" s="284">
        <v>6815</v>
      </c>
      <c r="B6819" s="287"/>
      <c r="C6819" s="287"/>
      <c r="D6819" s="284" t="s">
        <v>119</v>
      </c>
      <c r="E6819" s="287"/>
      <c r="F6819" s="285" t="s">
        <v>6940</v>
      </c>
      <c r="G6819" s="266" t="s">
        <v>121</v>
      </c>
      <c r="H6819" s="266">
        <f>IF(G6819="Traditional Stove",0.1,0.2)</f>
        <v>0.1</v>
      </c>
      <c r="I6819" s="266">
        <f>YEAR(J6819)</f>
        <v>2023</v>
      </c>
      <c r="J6819" s="267">
        <v>44969</v>
      </c>
      <c r="K6819" s="267">
        <f>J6819+1</f>
        <v>44970</v>
      </c>
      <c r="L6819" s="266">
        <f>IF(M6819&lt;=365,1,2)</f>
        <v>1</v>
      </c>
      <c r="M6819" s="266">
        <f>IF(K6819&lt;$C$1,$C$2-$C$1+1,$C$2-K6819+1)</f>
        <v>77</v>
      </c>
      <c r="N6819" s="268">
        <f>M6819/365</f>
        <v>0.21095890410958903</v>
      </c>
      <c r="O6819" s="269">
        <f>'Data and Parameter'!$E$4*'Data and Parameter'!$E$5*('Data and Parameter'!$E$6+'Data and Parameter'!$E$7)*'Data and Parameter'!$E$19*'Data and Parameter'!$E$14*'ER calculations'!N6819</f>
        <v>1.0922922755728799</v>
      </c>
    </row>
    <row r="6820" spans="1:15" ht="15">
      <c r="A6820" s="284">
        <v>6816</v>
      </c>
      <c r="B6820" s="287"/>
      <c r="C6820" s="287"/>
      <c r="D6820" s="284" t="s">
        <v>119</v>
      </c>
      <c r="E6820" s="287"/>
      <c r="F6820" s="285" t="s">
        <v>6941</v>
      </c>
      <c r="G6820" s="266" t="s">
        <v>121</v>
      </c>
      <c r="H6820" s="266">
        <f>IF(G6820="Traditional Stove",0.1,0.2)</f>
        <v>0.1</v>
      </c>
      <c r="I6820" s="266">
        <f>YEAR(J6820)</f>
        <v>2023</v>
      </c>
      <c r="J6820" s="267">
        <v>44969</v>
      </c>
      <c r="K6820" s="267">
        <f>J6820+1</f>
        <v>44970</v>
      </c>
      <c r="L6820" s="266">
        <f>IF(M6820&lt;=365,1,2)</f>
        <v>1</v>
      </c>
      <c r="M6820" s="266">
        <f>IF(K6820&lt;$C$1,$C$2-$C$1+1,$C$2-K6820+1)</f>
        <v>77</v>
      </c>
      <c r="N6820" s="268">
        <f>M6820/365</f>
        <v>0.21095890410958903</v>
      </c>
      <c r="O6820" s="269">
        <f>'Data and Parameter'!$E$4*'Data and Parameter'!$E$5*('Data and Parameter'!$E$6+'Data and Parameter'!$E$7)*'Data and Parameter'!$E$19*'Data and Parameter'!$E$14*'ER calculations'!N6820</f>
        <v>1.0922922755728799</v>
      </c>
    </row>
    <row r="6821" spans="1:15" ht="15">
      <c r="A6821" s="284">
        <v>6817</v>
      </c>
      <c r="B6821" s="287"/>
      <c r="C6821" s="287"/>
      <c r="D6821" s="284" t="s">
        <v>119</v>
      </c>
      <c r="E6821" s="287"/>
      <c r="F6821" s="285" t="s">
        <v>6942</v>
      </c>
      <c r="G6821" s="266" t="s">
        <v>121</v>
      </c>
      <c r="H6821" s="266">
        <f>IF(G6821="Traditional Stove",0.1,0.2)</f>
        <v>0.1</v>
      </c>
      <c r="I6821" s="266">
        <f>YEAR(J6821)</f>
        <v>2023</v>
      </c>
      <c r="J6821" s="267">
        <v>44969</v>
      </c>
      <c r="K6821" s="267">
        <f>J6821+1</f>
        <v>44970</v>
      </c>
      <c r="L6821" s="266">
        <f>IF(M6821&lt;=365,1,2)</f>
        <v>1</v>
      </c>
      <c r="M6821" s="266">
        <f>IF(K6821&lt;$C$1,$C$2-$C$1+1,$C$2-K6821+1)</f>
        <v>77</v>
      </c>
      <c r="N6821" s="268">
        <f>M6821/365</f>
        <v>0.21095890410958903</v>
      </c>
      <c r="O6821" s="269">
        <f>'Data and Parameter'!$E$4*'Data and Parameter'!$E$5*('Data and Parameter'!$E$6+'Data and Parameter'!$E$7)*'Data and Parameter'!$E$19*'Data and Parameter'!$E$14*'ER calculations'!N6821</f>
        <v>1.0922922755728799</v>
      </c>
    </row>
    <row r="6822" spans="1:15" ht="15">
      <c r="A6822" s="284">
        <v>6818</v>
      </c>
      <c r="B6822" s="287"/>
      <c r="C6822" s="287"/>
      <c r="D6822" s="284" t="s">
        <v>119</v>
      </c>
      <c r="E6822" s="287"/>
      <c r="F6822" s="285" t="s">
        <v>6943</v>
      </c>
      <c r="G6822" s="266" t="s">
        <v>121</v>
      </c>
      <c r="H6822" s="266">
        <f>IF(G6822="Traditional Stove",0.1,0.2)</f>
        <v>0.1</v>
      </c>
      <c r="I6822" s="266">
        <f>YEAR(J6822)</f>
        <v>2023</v>
      </c>
      <c r="J6822" s="267">
        <v>44969</v>
      </c>
      <c r="K6822" s="267">
        <f>J6822+1</f>
        <v>44970</v>
      </c>
      <c r="L6822" s="266">
        <f>IF(M6822&lt;=365,1,2)</f>
        <v>1</v>
      </c>
      <c r="M6822" s="266">
        <f>IF(K6822&lt;$C$1,$C$2-$C$1+1,$C$2-K6822+1)</f>
        <v>77</v>
      </c>
      <c r="N6822" s="268">
        <f>M6822/365</f>
        <v>0.21095890410958903</v>
      </c>
      <c r="O6822" s="269">
        <f>'Data and Parameter'!$E$4*'Data and Parameter'!$E$5*('Data and Parameter'!$E$6+'Data and Parameter'!$E$7)*'Data and Parameter'!$E$19*'Data and Parameter'!$E$14*'ER calculations'!N6822</f>
        <v>1.0922922755728799</v>
      </c>
    </row>
    <row r="6823" spans="1:15" ht="15">
      <c r="A6823" s="284">
        <v>6819</v>
      </c>
      <c r="B6823" s="287"/>
      <c r="C6823" s="287"/>
      <c r="D6823" s="284" t="s">
        <v>119</v>
      </c>
      <c r="E6823" s="287"/>
      <c r="F6823" s="285" t="s">
        <v>6944</v>
      </c>
      <c r="G6823" s="266" t="s">
        <v>121</v>
      </c>
      <c r="H6823" s="266">
        <f>IF(G6823="Traditional Stove",0.1,0.2)</f>
        <v>0.1</v>
      </c>
      <c r="I6823" s="266">
        <f>YEAR(J6823)</f>
        <v>2023</v>
      </c>
      <c r="J6823" s="267">
        <v>44969</v>
      </c>
      <c r="K6823" s="267">
        <f>J6823+1</f>
        <v>44970</v>
      </c>
      <c r="L6823" s="266">
        <f>IF(M6823&lt;=365,1,2)</f>
        <v>1</v>
      </c>
      <c r="M6823" s="266">
        <f>IF(K6823&lt;$C$1,$C$2-$C$1+1,$C$2-K6823+1)</f>
        <v>77</v>
      </c>
      <c r="N6823" s="268">
        <f>M6823/365</f>
        <v>0.21095890410958903</v>
      </c>
      <c r="O6823" s="269">
        <f>'Data and Parameter'!$E$4*'Data and Parameter'!$E$5*('Data and Parameter'!$E$6+'Data and Parameter'!$E$7)*'Data and Parameter'!$E$19*'Data and Parameter'!$E$14*'ER calculations'!N6823</f>
        <v>1.0922922755728799</v>
      </c>
    </row>
    <row r="6824" spans="1:15" ht="15">
      <c r="A6824" s="284">
        <v>6820</v>
      </c>
      <c r="B6824" s="287"/>
      <c r="C6824" s="287"/>
      <c r="D6824" s="284" t="s">
        <v>119</v>
      </c>
      <c r="E6824" s="287"/>
      <c r="F6824" s="285" t="s">
        <v>6945</v>
      </c>
      <c r="G6824" s="266" t="s">
        <v>121</v>
      </c>
      <c r="H6824" s="266">
        <f>IF(G6824="Traditional Stove",0.1,0.2)</f>
        <v>0.1</v>
      </c>
      <c r="I6824" s="266">
        <f>YEAR(J6824)</f>
        <v>2023</v>
      </c>
      <c r="J6824" s="267">
        <v>44969</v>
      </c>
      <c r="K6824" s="267">
        <f>J6824+1</f>
        <v>44970</v>
      </c>
      <c r="L6824" s="266">
        <f>IF(M6824&lt;=365,1,2)</f>
        <v>1</v>
      </c>
      <c r="M6824" s="266">
        <f>IF(K6824&lt;$C$1,$C$2-$C$1+1,$C$2-K6824+1)</f>
        <v>77</v>
      </c>
      <c r="N6824" s="268">
        <f>M6824/365</f>
        <v>0.21095890410958903</v>
      </c>
      <c r="O6824" s="269">
        <f>'Data and Parameter'!$E$4*'Data and Parameter'!$E$5*('Data and Parameter'!$E$6+'Data and Parameter'!$E$7)*'Data and Parameter'!$E$19*'Data and Parameter'!$E$14*'ER calculations'!N6824</f>
        <v>1.0922922755728799</v>
      </c>
    </row>
    <row r="6825" spans="1:15" ht="15">
      <c r="A6825" s="284">
        <v>6821</v>
      </c>
      <c r="B6825" s="287"/>
      <c r="C6825" s="287"/>
      <c r="D6825" s="284" t="s">
        <v>119</v>
      </c>
      <c r="E6825" s="287"/>
      <c r="F6825" s="285" t="s">
        <v>6946</v>
      </c>
      <c r="G6825" s="266" t="s">
        <v>121</v>
      </c>
      <c r="H6825" s="266">
        <f>IF(G6825="Traditional Stove",0.1,0.2)</f>
        <v>0.1</v>
      </c>
      <c r="I6825" s="266">
        <f>YEAR(J6825)</f>
        <v>2023</v>
      </c>
      <c r="J6825" s="267">
        <v>44969</v>
      </c>
      <c r="K6825" s="267">
        <f>J6825+1</f>
        <v>44970</v>
      </c>
      <c r="L6825" s="266">
        <f>IF(M6825&lt;=365,1,2)</f>
        <v>1</v>
      </c>
      <c r="M6825" s="266">
        <f>IF(K6825&lt;$C$1,$C$2-$C$1+1,$C$2-K6825+1)</f>
        <v>77</v>
      </c>
      <c r="N6825" s="268">
        <f>M6825/365</f>
        <v>0.21095890410958903</v>
      </c>
      <c r="O6825" s="269">
        <f>'Data and Parameter'!$E$4*'Data and Parameter'!$E$5*('Data and Parameter'!$E$6+'Data and Parameter'!$E$7)*'Data and Parameter'!$E$19*'Data and Parameter'!$E$14*'ER calculations'!N6825</f>
        <v>1.0922922755728799</v>
      </c>
    </row>
    <row r="6826" spans="1:15" ht="15">
      <c r="A6826" s="284">
        <v>6822</v>
      </c>
      <c r="B6826" s="287"/>
      <c r="C6826" s="287"/>
      <c r="D6826" s="284" t="s">
        <v>1054</v>
      </c>
      <c r="E6826" s="287"/>
      <c r="F6826" s="285" t="s">
        <v>6947</v>
      </c>
      <c r="G6826" s="266" t="s">
        <v>121</v>
      </c>
      <c r="H6826" s="266">
        <f>IF(G6826="Traditional Stove",0.1,0.2)</f>
        <v>0.1</v>
      </c>
      <c r="I6826" s="266">
        <f>YEAR(J6826)</f>
        <v>2023</v>
      </c>
      <c r="J6826" s="267">
        <v>45008</v>
      </c>
      <c r="K6826" s="267">
        <f>J6826+1</f>
        <v>45009</v>
      </c>
      <c r="L6826" s="266">
        <f>IF(M6826&lt;=365,1,2)</f>
        <v>1</v>
      </c>
      <c r="M6826" s="266">
        <f>IF(K6826&lt;$C$1,$C$2-$C$1+1,$C$2-K6826+1)</f>
        <v>38</v>
      </c>
      <c r="N6826" s="268">
        <f>M6826/365</f>
        <v>0.10410958904109589</v>
      </c>
      <c r="O6826" s="269">
        <f>'Data and Parameter'!$E$4*'Data and Parameter'!$E$5*('Data and Parameter'!$E$6+'Data and Parameter'!$E$7)*'Data and Parameter'!$E$19*'Data and Parameter'!$E$14*'ER calculations'!N6826</f>
        <v>0.53905333080220053</v>
      </c>
    </row>
    <row r="6827" spans="1:15" ht="15">
      <c r="A6827" s="284">
        <v>6823</v>
      </c>
      <c r="B6827" s="287"/>
      <c r="C6827" s="287"/>
      <c r="D6827" s="284" t="s">
        <v>119</v>
      </c>
      <c r="E6827" s="287"/>
      <c r="F6827" s="285" t="s">
        <v>6948</v>
      </c>
      <c r="G6827" s="266" t="s">
        <v>121</v>
      </c>
      <c r="H6827" s="266">
        <f>IF(G6827="Traditional Stove",0.1,0.2)</f>
        <v>0.1</v>
      </c>
      <c r="I6827" s="266">
        <f>YEAR(J6827)</f>
        <v>2023</v>
      </c>
      <c r="J6827" s="267">
        <v>44969</v>
      </c>
      <c r="K6827" s="267">
        <f>J6827+1</f>
        <v>44970</v>
      </c>
      <c r="L6827" s="266">
        <f>IF(M6827&lt;=365,1,2)</f>
        <v>1</v>
      </c>
      <c r="M6827" s="266">
        <f>IF(K6827&lt;$C$1,$C$2-$C$1+1,$C$2-K6827+1)</f>
        <v>77</v>
      </c>
      <c r="N6827" s="268">
        <f>M6827/365</f>
        <v>0.21095890410958903</v>
      </c>
      <c r="O6827" s="269">
        <f>'Data and Parameter'!$E$4*'Data and Parameter'!$E$5*('Data and Parameter'!$E$6+'Data and Parameter'!$E$7)*'Data and Parameter'!$E$19*'Data and Parameter'!$E$14*'ER calculations'!N6827</f>
        <v>1.0922922755728799</v>
      </c>
    </row>
    <row r="6828" spans="1:15" ht="15">
      <c r="A6828" s="284">
        <v>6824</v>
      </c>
      <c r="B6828" s="287"/>
      <c r="C6828" s="287"/>
      <c r="D6828" s="284" t="s">
        <v>1054</v>
      </c>
      <c r="E6828" s="287"/>
      <c r="F6828" s="285" t="s">
        <v>6949</v>
      </c>
      <c r="G6828" s="266" t="s">
        <v>121</v>
      </c>
      <c r="H6828" s="266">
        <f>IF(G6828="Traditional Stove",0.1,0.2)</f>
        <v>0.1</v>
      </c>
      <c r="I6828" s="266">
        <f>YEAR(J6828)</f>
        <v>2023</v>
      </c>
      <c r="J6828" s="267">
        <v>45007</v>
      </c>
      <c r="K6828" s="267">
        <f>J6828+1</f>
        <v>45008</v>
      </c>
      <c r="L6828" s="266">
        <f>IF(M6828&lt;=365,1,2)</f>
        <v>1</v>
      </c>
      <c r="M6828" s="266">
        <f>IF(K6828&lt;$C$1,$C$2-$C$1+1,$C$2-K6828+1)</f>
        <v>39</v>
      </c>
      <c r="N6828" s="268">
        <f>M6828/365</f>
        <v>0.10684931506849316</v>
      </c>
      <c r="O6828" s="269">
        <f>'Data and Parameter'!$E$4*'Data and Parameter'!$E$5*('Data and Parameter'!$E$6+'Data and Parameter'!$E$7)*'Data and Parameter'!$E$19*'Data and Parameter'!$E$14*'ER calculations'!N6828</f>
        <v>0.55323894477067947</v>
      </c>
    </row>
    <row r="6829" spans="1:15" ht="15">
      <c r="A6829" s="284">
        <v>6825</v>
      </c>
      <c r="B6829" s="287"/>
      <c r="C6829" s="287"/>
      <c r="D6829" s="284" t="s">
        <v>1054</v>
      </c>
      <c r="E6829" s="287"/>
      <c r="F6829" s="285" t="s">
        <v>6950</v>
      </c>
      <c r="G6829" s="266" t="s">
        <v>121</v>
      </c>
      <c r="H6829" s="266">
        <f>IF(G6829="Traditional Stove",0.1,0.2)</f>
        <v>0.1</v>
      </c>
      <c r="I6829" s="266">
        <f>YEAR(J6829)</f>
        <v>2023</v>
      </c>
      <c r="J6829" s="267">
        <v>45008</v>
      </c>
      <c r="K6829" s="267">
        <f>J6829+1</f>
        <v>45009</v>
      </c>
      <c r="L6829" s="266">
        <f>IF(M6829&lt;=365,1,2)</f>
        <v>1</v>
      </c>
      <c r="M6829" s="266">
        <f>IF(K6829&lt;$C$1,$C$2-$C$1+1,$C$2-K6829+1)</f>
        <v>38</v>
      </c>
      <c r="N6829" s="268">
        <f>M6829/365</f>
        <v>0.10410958904109589</v>
      </c>
      <c r="O6829" s="269">
        <f>'Data and Parameter'!$E$4*'Data and Parameter'!$E$5*('Data and Parameter'!$E$6+'Data and Parameter'!$E$7)*'Data and Parameter'!$E$19*'Data and Parameter'!$E$14*'ER calculations'!N6829</f>
        <v>0.53905333080220053</v>
      </c>
    </row>
    <row r="6830" spans="1:15" ht="15">
      <c r="A6830" s="284">
        <v>6826</v>
      </c>
      <c r="B6830" s="287"/>
      <c r="C6830" s="287"/>
      <c r="D6830" s="284" t="s">
        <v>1054</v>
      </c>
      <c r="E6830" s="287"/>
      <c r="F6830" s="285" t="s">
        <v>6951</v>
      </c>
      <c r="G6830" s="266" t="s">
        <v>121</v>
      </c>
      <c r="H6830" s="266">
        <f>IF(G6830="Traditional Stove",0.1,0.2)</f>
        <v>0.1</v>
      </c>
      <c r="I6830" s="266">
        <f>YEAR(J6830)</f>
        <v>2023</v>
      </c>
      <c r="J6830" s="267">
        <v>45008</v>
      </c>
      <c r="K6830" s="267">
        <f>J6830+1</f>
        <v>45009</v>
      </c>
      <c r="L6830" s="266">
        <f>IF(M6830&lt;=365,1,2)</f>
        <v>1</v>
      </c>
      <c r="M6830" s="266">
        <f>IF(K6830&lt;$C$1,$C$2-$C$1+1,$C$2-K6830+1)</f>
        <v>38</v>
      </c>
      <c r="N6830" s="268">
        <f>M6830/365</f>
        <v>0.10410958904109589</v>
      </c>
      <c r="O6830" s="269">
        <f>'Data and Parameter'!$E$4*'Data and Parameter'!$E$5*('Data and Parameter'!$E$6+'Data and Parameter'!$E$7)*'Data and Parameter'!$E$19*'Data and Parameter'!$E$14*'ER calculations'!N6830</f>
        <v>0.53905333080220053</v>
      </c>
    </row>
    <row r="6831" spans="1:15" ht="15">
      <c r="A6831" s="284">
        <v>6827</v>
      </c>
      <c r="B6831" s="287"/>
      <c r="C6831" s="287"/>
      <c r="D6831" s="284" t="s">
        <v>1054</v>
      </c>
      <c r="E6831" s="287"/>
      <c r="F6831" s="285" t="s">
        <v>6952</v>
      </c>
      <c r="G6831" s="266" t="s">
        <v>121</v>
      </c>
      <c r="H6831" s="266">
        <f>IF(G6831="Traditional Stove",0.1,0.2)</f>
        <v>0.1</v>
      </c>
      <c r="I6831" s="266">
        <f>YEAR(J6831)</f>
        <v>2023</v>
      </c>
      <c r="J6831" s="267">
        <v>45008</v>
      </c>
      <c r="K6831" s="267">
        <f>J6831+1</f>
        <v>45009</v>
      </c>
      <c r="L6831" s="266">
        <f>IF(M6831&lt;=365,1,2)</f>
        <v>1</v>
      </c>
      <c r="M6831" s="266">
        <f>IF(K6831&lt;$C$1,$C$2-$C$1+1,$C$2-K6831+1)</f>
        <v>38</v>
      </c>
      <c r="N6831" s="268">
        <f>M6831/365</f>
        <v>0.10410958904109589</v>
      </c>
      <c r="O6831" s="269">
        <f>'Data and Parameter'!$E$4*'Data and Parameter'!$E$5*('Data and Parameter'!$E$6+'Data and Parameter'!$E$7)*'Data and Parameter'!$E$19*'Data and Parameter'!$E$14*'ER calculations'!N6831</f>
        <v>0.53905333080220053</v>
      </c>
    </row>
    <row r="6832" spans="1:15" ht="15">
      <c r="A6832" s="284">
        <v>6828</v>
      </c>
      <c r="B6832" s="287"/>
      <c r="C6832" s="287"/>
      <c r="D6832" s="284" t="s">
        <v>1054</v>
      </c>
      <c r="E6832" s="287"/>
      <c r="F6832" s="285" t="s">
        <v>6953</v>
      </c>
      <c r="G6832" s="266" t="s">
        <v>121</v>
      </c>
      <c r="H6832" s="266">
        <f>IF(G6832="Traditional Stove",0.1,0.2)</f>
        <v>0.1</v>
      </c>
      <c r="I6832" s="266">
        <f>YEAR(J6832)</f>
        <v>2023</v>
      </c>
      <c r="J6832" s="267">
        <v>45024</v>
      </c>
      <c r="K6832" s="267">
        <f>J6832+1</f>
        <v>45025</v>
      </c>
      <c r="L6832" s="266">
        <f>IF(M6832&lt;=365,1,2)</f>
        <v>1</v>
      </c>
      <c r="M6832" s="266">
        <f>IF(K6832&lt;$C$1,$C$2-$C$1+1,$C$2-K6832+1)</f>
        <v>22</v>
      </c>
      <c r="N6832" s="268">
        <f>M6832/365</f>
        <v>6.0273972602739728E-2</v>
      </c>
      <c r="O6832" s="269">
        <f>'Data and Parameter'!$E$4*'Data and Parameter'!$E$5*('Data and Parameter'!$E$6+'Data and Parameter'!$E$7)*'Data and Parameter'!$E$19*'Data and Parameter'!$E$14*'ER calculations'!N6832</f>
        <v>0.31208350730653717</v>
      </c>
    </row>
    <row r="6833" spans="1:15" ht="15">
      <c r="A6833" s="284">
        <v>6829</v>
      </c>
      <c r="B6833" s="287"/>
      <c r="C6833" s="287"/>
      <c r="D6833" s="284" t="s">
        <v>1054</v>
      </c>
      <c r="E6833" s="287"/>
      <c r="F6833" s="285" t="s">
        <v>6954</v>
      </c>
      <c r="G6833" s="266" t="s">
        <v>121</v>
      </c>
      <c r="H6833" s="266">
        <f>IF(G6833="Traditional Stove",0.1,0.2)</f>
        <v>0.1</v>
      </c>
      <c r="I6833" s="266">
        <f>YEAR(J6833)</f>
        <v>2023</v>
      </c>
      <c r="J6833" s="267">
        <v>45024</v>
      </c>
      <c r="K6833" s="267">
        <f>J6833+1</f>
        <v>45025</v>
      </c>
      <c r="L6833" s="266">
        <f>IF(M6833&lt;=365,1,2)</f>
        <v>1</v>
      </c>
      <c r="M6833" s="266">
        <f>IF(K6833&lt;$C$1,$C$2-$C$1+1,$C$2-K6833+1)</f>
        <v>22</v>
      </c>
      <c r="N6833" s="268">
        <f>M6833/365</f>
        <v>6.0273972602739728E-2</v>
      </c>
      <c r="O6833" s="269">
        <f>'Data and Parameter'!$E$4*'Data and Parameter'!$E$5*('Data and Parameter'!$E$6+'Data and Parameter'!$E$7)*'Data and Parameter'!$E$19*'Data and Parameter'!$E$14*'ER calculations'!N6833</f>
        <v>0.31208350730653717</v>
      </c>
    </row>
    <row r="6834" spans="1:15" ht="15">
      <c r="A6834" s="284">
        <v>6830</v>
      </c>
      <c r="B6834" s="287"/>
      <c r="C6834" s="287"/>
      <c r="D6834" s="284" t="s">
        <v>1054</v>
      </c>
      <c r="E6834" s="287"/>
      <c r="F6834" s="285" t="s">
        <v>6955</v>
      </c>
      <c r="G6834" s="266" t="s">
        <v>121</v>
      </c>
      <c r="H6834" s="266">
        <f>IF(G6834="Traditional Stove",0.1,0.2)</f>
        <v>0.1</v>
      </c>
      <c r="I6834" s="266">
        <f>YEAR(J6834)</f>
        <v>2023</v>
      </c>
      <c r="J6834" s="267">
        <v>45024</v>
      </c>
      <c r="K6834" s="267">
        <f>J6834+1</f>
        <v>45025</v>
      </c>
      <c r="L6834" s="266">
        <f>IF(M6834&lt;=365,1,2)</f>
        <v>1</v>
      </c>
      <c r="M6834" s="266">
        <f>IF(K6834&lt;$C$1,$C$2-$C$1+1,$C$2-K6834+1)</f>
        <v>22</v>
      </c>
      <c r="N6834" s="268">
        <f>M6834/365</f>
        <v>6.0273972602739728E-2</v>
      </c>
      <c r="O6834" s="269">
        <f>'Data and Parameter'!$E$4*'Data and Parameter'!$E$5*('Data and Parameter'!$E$6+'Data and Parameter'!$E$7)*'Data and Parameter'!$E$19*'Data and Parameter'!$E$14*'ER calculations'!N6834</f>
        <v>0.31208350730653717</v>
      </c>
    </row>
    <row r="6835" spans="1:15" ht="15">
      <c r="A6835" s="284">
        <v>6831</v>
      </c>
      <c r="B6835" s="287"/>
      <c r="C6835" s="287"/>
      <c r="D6835" s="284" t="s">
        <v>1054</v>
      </c>
      <c r="E6835" s="287"/>
      <c r="F6835" s="285" t="s">
        <v>6956</v>
      </c>
      <c r="G6835" s="266" t="s">
        <v>121</v>
      </c>
      <c r="H6835" s="266">
        <f>IF(G6835="Traditional Stove",0.1,0.2)</f>
        <v>0.1</v>
      </c>
      <c r="I6835" s="266">
        <f>YEAR(J6835)</f>
        <v>2023</v>
      </c>
      <c r="J6835" s="267">
        <v>45024</v>
      </c>
      <c r="K6835" s="267">
        <f>J6835+1</f>
        <v>45025</v>
      </c>
      <c r="L6835" s="266">
        <f>IF(M6835&lt;=365,1,2)</f>
        <v>1</v>
      </c>
      <c r="M6835" s="266">
        <f>IF(K6835&lt;$C$1,$C$2-$C$1+1,$C$2-K6835+1)</f>
        <v>22</v>
      </c>
      <c r="N6835" s="268">
        <f>M6835/365</f>
        <v>6.0273972602739728E-2</v>
      </c>
      <c r="O6835" s="269">
        <f>'Data and Parameter'!$E$4*'Data and Parameter'!$E$5*('Data and Parameter'!$E$6+'Data and Parameter'!$E$7)*'Data and Parameter'!$E$19*'Data and Parameter'!$E$14*'ER calculations'!N6835</f>
        <v>0.31208350730653717</v>
      </c>
    </row>
    <row r="6836" spans="1:15" ht="15">
      <c r="A6836" s="284">
        <v>6832</v>
      </c>
      <c r="B6836" s="287"/>
      <c r="C6836" s="287"/>
      <c r="D6836" s="284" t="s">
        <v>1054</v>
      </c>
      <c r="E6836" s="287"/>
      <c r="F6836" s="285" t="s">
        <v>6957</v>
      </c>
      <c r="G6836" s="266" t="s">
        <v>121</v>
      </c>
      <c r="H6836" s="266">
        <f>IF(G6836="Traditional Stove",0.1,0.2)</f>
        <v>0.1</v>
      </c>
      <c r="I6836" s="266">
        <f>YEAR(J6836)</f>
        <v>2023</v>
      </c>
      <c r="J6836" s="267">
        <v>45024</v>
      </c>
      <c r="K6836" s="267">
        <f>J6836+1</f>
        <v>45025</v>
      </c>
      <c r="L6836" s="266">
        <f>IF(M6836&lt;=365,1,2)</f>
        <v>1</v>
      </c>
      <c r="M6836" s="266">
        <f>IF(K6836&lt;$C$1,$C$2-$C$1+1,$C$2-K6836+1)</f>
        <v>22</v>
      </c>
      <c r="N6836" s="268">
        <f>M6836/365</f>
        <v>6.0273972602739728E-2</v>
      </c>
      <c r="O6836" s="269">
        <f>'Data and Parameter'!$E$4*'Data and Parameter'!$E$5*('Data and Parameter'!$E$6+'Data and Parameter'!$E$7)*'Data and Parameter'!$E$19*'Data and Parameter'!$E$14*'ER calculations'!N6836</f>
        <v>0.31208350730653717</v>
      </c>
    </row>
    <row r="6837" spans="1:15" ht="15">
      <c r="A6837" s="284">
        <v>6833</v>
      </c>
      <c r="B6837" s="287"/>
      <c r="C6837" s="287"/>
      <c r="D6837" s="284" t="s">
        <v>1054</v>
      </c>
      <c r="E6837" s="287"/>
      <c r="F6837" s="285" t="s">
        <v>6958</v>
      </c>
      <c r="G6837" s="266" t="s">
        <v>121</v>
      </c>
      <c r="H6837" s="266">
        <f>IF(G6837="Traditional Stove",0.1,0.2)</f>
        <v>0.1</v>
      </c>
      <c r="I6837" s="266">
        <f>YEAR(J6837)</f>
        <v>2023</v>
      </c>
      <c r="J6837" s="267">
        <v>45024</v>
      </c>
      <c r="K6837" s="267">
        <f>J6837+1</f>
        <v>45025</v>
      </c>
      <c r="L6837" s="266">
        <f>IF(M6837&lt;=365,1,2)</f>
        <v>1</v>
      </c>
      <c r="M6837" s="266">
        <f>IF(K6837&lt;$C$1,$C$2-$C$1+1,$C$2-K6837+1)</f>
        <v>22</v>
      </c>
      <c r="N6837" s="268">
        <f>M6837/365</f>
        <v>6.0273972602739728E-2</v>
      </c>
      <c r="O6837" s="269">
        <f>'Data and Parameter'!$E$4*'Data and Parameter'!$E$5*('Data and Parameter'!$E$6+'Data and Parameter'!$E$7)*'Data and Parameter'!$E$19*'Data and Parameter'!$E$14*'ER calculations'!N6837</f>
        <v>0.31208350730653717</v>
      </c>
    </row>
    <row r="6838" spans="1:15" ht="15">
      <c r="A6838" s="284">
        <v>6834</v>
      </c>
      <c r="B6838" s="287"/>
      <c r="C6838" s="287"/>
      <c r="D6838" s="284" t="s">
        <v>1054</v>
      </c>
      <c r="E6838" s="287"/>
      <c r="F6838" s="285" t="s">
        <v>6959</v>
      </c>
      <c r="G6838" s="266" t="s">
        <v>121</v>
      </c>
      <c r="H6838" s="266">
        <f>IF(G6838="Traditional Stove",0.1,0.2)</f>
        <v>0.1</v>
      </c>
      <c r="I6838" s="266">
        <f>YEAR(J6838)</f>
        <v>2023</v>
      </c>
      <c r="J6838" s="267">
        <v>45024</v>
      </c>
      <c r="K6838" s="267">
        <f>J6838+1</f>
        <v>45025</v>
      </c>
      <c r="L6838" s="266">
        <f>IF(M6838&lt;=365,1,2)</f>
        <v>1</v>
      </c>
      <c r="M6838" s="266">
        <f>IF(K6838&lt;$C$1,$C$2-$C$1+1,$C$2-K6838+1)</f>
        <v>22</v>
      </c>
      <c r="N6838" s="268">
        <f>M6838/365</f>
        <v>6.0273972602739728E-2</v>
      </c>
      <c r="O6838" s="269">
        <f>'Data and Parameter'!$E$4*'Data and Parameter'!$E$5*('Data and Parameter'!$E$6+'Data and Parameter'!$E$7)*'Data and Parameter'!$E$19*'Data and Parameter'!$E$14*'ER calculations'!N6838</f>
        <v>0.31208350730653717</v>
      </c>
    </row>
    <row r="6839" spans="1:15" ht="15">
      <c r="A6839" s="284">
        <v>6835</v>
      </c>
      <c r="B6839" s="287"/>
      <c r="C6839" s="287"/>
      <c r="D6839" s="284" t="s">
        <v>1054</v>
      </c>
      <c r="E6839" s="287"/>
      <c r="F6839" s="285" t="s">
        <v>6960</v>
      </c>
      <c r="G6839" s="266" t="s">
        <v>121</v>
      </c>
      <c r="H6839" s="266">
        <f>IF(G6839="Traditional Stove",0.1,0.2)</f>
        <v>0.1</v>
      </c>
      <c r="I6839" s="266">
        <f>YEAR(J6839)</f>
        <v>2023</v>
      </c>
      <c r="J6839" s="267">
        <v>45024</v>
      </c>
      <c r="K6839" s="267">
        <f>J6839+1</f>
        <v>45025</v>
      </c>
      <c r="L6839" s="266">
        <f>IF(M6839&lt;=365,1,2)</f>
        <v>1</v>
      </c>
      <c r="M6839" s="266">
        <f>IF(K6839&lt;$C$1,$C$2-$C$1+1,$C$2-K6839+1)</f>
        <v>22</v>
      </c>
      <c r="N6839" s="268">
        <f>M6839/365</f>
        <v>6.0273972602739728E-2</v>
      </c>
      <c r="O6839" s="269">
        <f>'Data and Parameter'!$E$4*'Data and Parameter'!$E$5*('Data and Parameter'!$E$6+'Data and Parameter'!$E$7)*'Data and Parameter'!$E$19*'Data and Parameter'!$E$14*'ER calculations'!N6839</f>
        <v>0.31208350730653717</v>
      </c>
    </row>
    <row r="6840" spans="1:15" ht="15">
      <c r="A6840" s="284">
        <v>6836</v>
      </c>
      <c r="B6840" s="287"/>
      <c r="C6840" s="287"/>
      <c r="D6840" s="284" t="s">
        <v>1054</v>
      </c>
      <c r="E6840" s="287"/>
      <c r="F6840" s="285" t="s">
        <v>6961</v>
      </c>
      <c r="G6840" s="266" t="s">
        <v>121</v>
      </c>
      <c r="H6840" s="266">
        <f>IF(G6840="Traditional Stove",0.1,0.2)</f>
        <v>0.1</v>
      </c>
      <c r="I6840" s="266">
        <f>YEAR(J6840)</f>
        <v>2023</v>
      </c>
      <c r="J6840" s="267">
        <v>45024</v>
      </c>
      <c r="K6840" s="267">
        <f>J6840+1</f>
        <v>45025</v>
      </c>
      <c r="L6840" s="266">
        <f>IF(M6840&lt;=365,1,2)</f>
        <v>1</v>
      </c>
      <c r="M6840" s="266">
        <f>IF(K6840&lt;$C$1,$C$2-$C$1+1,$C$2-K6840+1)</f>
        <v>22</v>
      </c>
      <c r="N6840" s="268">
        <f>M6840/365</f>
        <v>6.0273972602739728E-2</v>
      </c>
      <c r="O6840" s="269">
        <f>'Data and Parameter'!$E$4*'Data and Parameter'!$E$5*('Data and Parameter'!$E$6+'Data and Parameter'!$E$7)*'Data and Parameter'!$E$19*'Data and Parameter'!$E$14*'ER calculations'!N6840</f>
        <v>0.31208350730653717</v>
      </c>
    </row>
    <row r="6841" spans="1:15" ht="15">
      <c r="A6841" s="284">
        <v>6837</v>
      </c>
      <c r="B6841" s="287"/>
      <c r="C6841" s="287"/>
      <c r="D6841" s="284" t="s">
        <v>1054</v>
      </c>
      <c r="E6841" s="287"/>
      <c r="F6841" s="285" t="s">
        <v>6962</v>
      </c>
      <c r="G6841" s="266" t="s">
        <v>121</v>
      </c>
      <c r="H6841" s="266">
        <f>IF(G6841="Traditional Stove",0.1,0.2)</f>
        <v>0.1</v>
      </c>
      <c r="I6841" s="266">
        <f>YEAR(J6841)</f>
        <v>2023</v>
      </c>
      <c r="J6841" s="267">
        <v>45024</v>
      </c>
      <c r="K6841" s="267">
        <f>J6841+1</f>
        <v>45025</v>
      </c>
      <c r="L6841" s="266">
        <f>IF(M6841&lt;=365,1,2)</f>
        <v>1</v>
      </c>
      <c r="M6841" s="266">
        <f>IF(K6841&lt;$C$1,$C$2-$C$1+1,$C$2-K6841+1)</f>
        <v>22</v>
      </c>
      <c r="N6841" s="268">
        <f>M6841/365</f>
        <v>6.0273972602739728E-2</v>
      </c>
      <c r="O6841" s="269">
        <f>'Data and Parameter'!$E$4*'Data and Parameter'!$E$5*('Data and Parameter'!$E$6+'Data and Parameter'!$E$7)*'Data and Parameter'!$E$19*'Data and Parameter'!$E$14*'ER calculations'!N6841</f>
        <v>0.31208350730653717</v>
      </c>
    </row>
    <row r="6842" spans="1:15" ht="15">
      <c r="A6842" s="284">
        <v>6838</v>
      </c>
      <c r="B6842" s="287"/>
      <c r="C6842" s="287"/>
      <c r="D6842" s="284" t="s">
        <v>1054</v>
      </c>
      <c r="E6842" s="287"/>
      <c r="F6842" s="285" t="s">
        <v>6963</v>
      </c>
      <c r="G6842" s="266" t="s">
        <v>121</v>
      </c>
      <c r="H6842" s="266">
        <f>IF(G6842="Traditional Stove",0.1,0.2)</f>
        <v>0.1</v>
      </c>
      <c r="I6842" s="266">
        <f>YEAR(J6842)</f>
        <v>2023</v>
      </c>
      <c r="J6842" s="267">
        <v>45024</v>
      </c>
      <c r="K6842" s="267">
        <f>J6842+1</f>
        <v>45025</v>
      </c>
      <c r="L6842" s="266">
        <f>IF(M6842&lt;=365,1,2)</f>
        <v>1</v>
      </c>
      <c r="M6842" s="266">
        <f>IF(K6842&lt;$C$1,$C$2-$C$1+1,$C$2-K6842+1)</f>
        <v>22</v>
      </c>
      <c r="N6842" s="268">
        <f>M6842/365</f>
        <v>6.0273972602739728E-2</v>
      </c>
      <c r="O6842" s="269">
        <f>'Data and Parameter'!$E$4*'Data and Parameter'!$E$5*('Data and Parameter'!$E$6+'Data and Parameter'!$E$7)*'Data and Parameter'!$E$19*'Data and Parameter'!$E$14*'ER calculations'!N6842</f>
        <v>0.31208350730653717</v>
      </c>
    </row>
    <row r="6843" spans="1:15" ht="15">
      <c r="A6843" s="284">
        <v>6839</v>
      </c>
      <c r="B6843" s="287"/>
      <c r="C6843" s="287"/>
      <c r="D6843" s="284" t="s">
        <v>1054</v>
      </c>
      <c r="E6843" s="287"/>
      <c r="F6843" s="285" t="s">
        <v>6964</v>
      </c>
      <c r="G6843" s="266" t="s">
        <v>121</v>
      </c>
      <c r="H6843" s="266">
        <f>IF(G6843="Traditional Stove",0.1,0.2)</f>
        <v>0.1</v>
      </c>
      <c r="I6843" s="266">
        <f>YEAR(J6843)</f>
        <v>2023</v>
      </c>
      <c r="J6843" s="267">
        <v>45024</v>
      </c>
      <c r="K6843" s="267">
        <f>J6843+1</f>
        <v>45025</v>
      </c>
      <c r="L6843" s="266">
        <f>IF(M6843&lt;=365,1,2)</f>
        <v>1</v>
      </c>
      <c r="M6843" s="266">
        <f>IF(K6843&lt;$C$1,$C$2-$C$1+1,$C$2-K6843+1)</f>
        <v>22</v>
      </c>
      <c r="N6843" s="268">
        <f>M6843/365</f>
        <v>6.0273972602739728E-2</v>
      </c>
      <c r="O6843" s="269">
        <f>'Data and Parameter'!$E$4*'Data and Parameter'!$E$5*('Data and Parameter'!$E$6+'Data and Parameter'!$E$7)*'Data and Parameter'!$E$19*'Data and Parameter'!$E$14*'ER calculations'!N6843</f>
        <v>0.31208350730653717</v>
      </c>
    </row>
    <row r="6844" spans="1:15" ht="15">
      <c r="A6844" s="284">
        <v>6840</v>
      </c>
      <c r="B6844" s="287"/>
      <c r="C6844" s="287"/>
      <c r="D6844" s="284" t="s">
        <v>1054</v>
      </c>
      <c r="E6844" s="287"/>
      <c r="F6844" s="285" t="s">
        <v>6965</v>
      </c>
      <c r="G6844" s="266" t="s">
        <v>121</v>
      </c>
      <c r="H6844" s="266">
        <f>IF(G6844="Traditional Stove",0.1,0.2)</f>
        <v>0.1</v>
      </c>
      <c r="I6844" s="266">
        <f>YEAR(J6844)</f>
        <v>2023</v>
      </c>
      <c r="J6844" s="267">
        <v>45024</v>
      </c>
      <c r="K6844" s="267">
        <f>J6844+1</f>
        <v>45025</v>
      </c>
      <c r="L6844" s="266">
        <f>IF(M6844&lt;=365,1,2)</f>
        <v>1</v>
      </c>
      <c r="M6844" s="266">
        <f>IF(K6844&lt;$C$1,$C$2-$C$1+1,$C$2-K6844+1)</f>
        <v>22</v>
      </c>
      <c r="N6844" s="268">
        <f>M6844/365</f>
        <v>6.0273972602739728E-2</v>
      </c>
      <c r="O6844" s="269">
        <f>'Data and Parameter'!$E$4*'Data and Parameter'!$E$5*('Data and Parameter'!$E$6+'Data and Parameter'!$E$7)*'Data and Parameter'!$E$19*'Data and Parameter'!$E$14*'ER calculations'!N6844</f>
        <v>0.31208350730653717</v>
      </c>
    </row>
    <row r="6845" spans="1:15" ht="15">
      <c r="A6845" s="284">
        <v>6841</v>
      </c>
      <c r="B6845" s="287"/>
      <c r="C6845" s="287"/>
      <c r="D6845" s="284" t="s">
        <v>1054</v>
      </c>
      <c r="E6845" s="287"/>
      <c r="F6845" s="285" t="s">
        <v>6966</v>
      </c>
      <c r="G6845" s="266" t="s">
        <v>121</v>
      </c>
      <c r="H6845" s="266">
        <f>IF(G6845="Traditional Stove",0.1,0.2)</f>
        <v>0.1</v>
      </c>
      <c r="I6845" s="266">
        <f>YEAR(J6845)</f>
        <v>2023</v>
      </c>
      <c r="J6845" s="267">
        <v>45024</v>
      </c>
      <c r="K6845" s="267">
        <f>J6845+1</f>
        <v>45025</v>
      </c>
      <c r="L6845" s="266">
        <f>IF(M6845&lt;=365,1,2)</f>
        <v>1</v>
      </c>
      <c r="M6845" s="266">
        <f>IF(K6845&lt;$C$1,$C$2-$C$1+1,$C$2-K6845+1)</f>
        <v>22</v>
      </c>
      <c r="N6845" s="268">
        <f>M6845/365</f>
        <v>6.0273972602739728E-2</v>
      </c>
      <c r="O6845" s="269">
        <f>'Data and Parameter'!$E$4*'Data and Parameter'!$E$5*('Data and Parameter'!$E$6+'Data and Parameter'!$E$7)*'Data and Parameter'!$E$19*'Data and Parameter'!$E$14*'ER calculations'!N6845</f>
        <v>0.31208350730653717</v>
      </c>
    </row>
    <row r="6846" spans="1:15" ht="15">
      <c r="A6846" s="284">
        <v>6842</v>
      </c>
      <c r="B6846" s="287"/>
      <c r="C6846" s="287"/>
      <c r="D6846" s="284" t="s">
        <v>1054</v>
      </c>
      <c r="E6846" s="287"/>
      <c r="F6846" s="285" t="s">
        <v>6967</v>
      </c>
      <c r="G6846" s="266" t="s">
        <v>121</v>
      </c>
      <c r="H6846" s="266">
        <f>IF(G6846="Traditional Stove",0.1,0.2)</f>
        <v>0.1</v>
      </c>
      <c r="I6846" s="266">
        <f>YEAR(J6846)</f>
        <v>2023</v>
      </c>
      <c r="J6846" s="267">
        <v>45024</v>
      </c>
      <c r="K6846" s="267">
        <f>J6846+1</f>
        <v>45025</v>
      </c>
      <c r="L6846" s="266">
        <f>IF(M6846&lt;=365,1,2)</f>
        <v>1</v>
      </c>
      <c r="M6846" s="266">
        <f>IF(K6846&lt;$C$1,$C$2-$C$1+1,$C$2-K6846+1)</f>
        <v>22</v>
      </c>
      <c r="N6846" s="268">
        <f>M6846/365</f>
        <v>6.0273972602739728E-2</v>
      </c>
      <c r="O6846" s="269">
        <f>'Data and Parameter'!$E$4*'Data and Parameter'!$E$5*('Data and Parameter'!$E$6+'Data and Parameter'!$E$7)*'Data and Parameter'!$E$19*'Data and Parameter'!$E$14*'ER calculations'!N6846</f>
        <v>0.31208350730653717</v>
      </c>
    </row>
    <row r="6847" spans="1:15" ht="15">
      <c r="A6847" s="284">
        <v>6843</v>
      </c>
      <c r="B6847" s="287"/>
      <c r="C6847" s="287"/>
      <c r="D6847" s="284" t="s">
        <v>1054</v>
      </c>
      <c r="E6847" s="287"/>
      <c r="F6847" s="285" t="s">
        <v>6968</v>
      </c>
      <c r="G6847" s="266" t="s">
        <v>121</v>
      </c>
      <c r="H6847" s="266">
        <f>IF(G6847="Traditional Stove",0.1,0.2)</f>
        <v>0.1</v>
      </c>
      <c r="I6847" s="266">
        <f>YEAR(J6847)</f>
        <v>2023</v>
      </c>
      <c r="J6847" s="267">
        <v>45024</v>
      </c>
      <c r="K6847" s="267">
        <f>J6847+1</f>
        <v>45025</v>
      </c>
      <c r="L6847" s="266">
        <f>IF(M6847&lt;=365,1,2)</f>
        <v>1</v>
      </c>
      <c r="M6847" s="266">
        <f>IF(K6847&lt;$C$1,$C$2-$C$1+1,$C$2-K6847+1)</f>
        <v>22</v>
      </c>
      <c r="N6847" s="268">
        <f>M6847/365</f>
        <v>6.0273972602739728E-2</v>
      </c>
      <c r="O6847" s="269">
        <f>'Data and Parameter'!$E$4*'Data and Parameter'!$E$5*('Data and Parameter'!$E$6+'Data and Parameter'!$E$7)*'Data and Parameter'!$E$19*'Data and Parameter'!$E$14*'ER calculations'!N6847</f>
        <v>0.31208350730653717</v>
      </c>
    </row>
    <row r="6848" spans="1:15" ht="15">
      <c r="A6848" s="284">
        <v>6844</v>
      </c>
      <c r="B6848" s="287"/>
      <c r="C6848" s="287"/>
      <c r="D6848" s="284" t="s">
        <v>1054</v>
      </c>
      <c r="E6848" s="287"/>
      <c r="F6848" s="285" t="s">
        <v>6969</v>
      </c>
      <c r="G6848" s="266" t="s">
        <v>121</v>
      </c>
      <c r="H6848" s="266">
        <f>IF(G6848="Traditional Stove",0.1,0.2)</f>
        <v>0.1</v>
      </c>
      <c r="I6848" s="266">
        <f>YEAR(J6848)</f>
        <v>2023</v>
      </c>
      <c r="J6848" s="267">
        <v>45024</v>
      </c>
      <c r="K6848" s="267">
        <f>J6848+1</f>
        <v>45025</v>
      </c>
      <c r="L6848" s="266">
        <f>IF(M6848&lt;=365,1,2)</f>
        <v>1</v>
      </c>
      <c r="M6848" s="266">
        <f>IF(K6848&lt;$C$1,$C$2-$C$1+1,$C$2-K6848+1)</f>
        <v>22</v>
      </c>
      <c r="N6848" s="268">
        <f>M6848/365</f>
        <v>6.0273972602739728E-2</v>
      </c>
      <c r="O6848" s="269">
        <f>'Data and Parameter'!$E$4*'Data and Parameter'!$E$5*('Data and Parameter'!$E$6+'Data and Parameter'!$E$7)*'Data and Parameter'!$E$19*'Data and Parameter'!$E$14*'ER calculations'!N6848</f>
        <v>0.31208350730653717</v>
      </c>
    </row>
    <row r="6849" spans="1:15" ht="15">
      <c r="A6849" s="284">
        <v>6845</v>
      </c>
      <c r="B6849" s="287"/>
      <c r="C6849" s="287"/>
      <c r="D6849" s="284" t="s">
        <v>1054</v>
      </c>
      <c r="E6849" s="287"/>
      <c r="F6849" s="285" t="s">
        <v>6970</v>
      </c>
      <c r="G6849" s="266" t="s">
        <v>121</v>
      </c>
      <c r="H6849" s="266">
        <f>IF(G6849="Traditional Stove",0.1,0.2)</f>
        <v>0.1</v>
      </c>
      <c r="I6849" s="266">
        <f>YEAR(J6849)</f>
        <v>2023</v>
      </c>
      <c r="J6849" s="267">
        <v>45024</v>
      </c>
      <c r="K6849" s="267">
        <f>J6849+1</f>
        <v>45025</v>
      </c>
      <c r="L6849" s="266">
        <f>IF(M6849&lt;=365,1,2)</f>
        <v>1</v>
      </c>
      <c r="M6849" s="266">
        <f>IF(K6849&lt;$C$1,$C$2-$C$1+1,$C$2-K6849+1)</f>
        <v>22</v>
      </c>
      <c r="N6849" s="268">
        <f>M6849/365</f>
        <v>6.0273972602739728E-2</v>
      </c>
      <c r="O6849" s="269">
        <f>'Data and Parameter'!$E$4*'Data and Parameter'!$E$5*('Data and Parameter'!$E$6+'Data and Parameter'!$E$7)*'Data and Parameter'!$E$19*'Data and Parameter'!$E$14*'ER calculations'!N6849</f>
        <v>0.31208350730653717</v>
      </c>
    </row>
    <row r="6850" spans="1:15" ht="15">
      <c r="A6850" s="284">
        <v>6846</v>
      </c>
      <c r="B6850" s="287"/>
      <c r="C6850" s="287"/>
      <c r="D6850" s="284" t="s">
        <v>1054</v>
      </c>
      <c r="E6850" s="287"/>
      <c r="F6850" s="285" t="s">
        <v>6971</v>
      </c>
      <c r="G6850" s="266" t="s">
        <v>121</v>
      </c>
      <c r="H6850" s="266">
        <f>IF(G6850="Traditional Stove",0.1,0.2)</f>
        <v>0.1</v>
      </c>
      <c r="I6850" s="266">
        <f>YEAR(J6850)</f>
        <v>2023</v>
      </c>
      <c r="J6850" s="267">
        <v>45024</v>
      </c>
      <c r="K6850" s="267">
        <f>J6850+1</f>
        <v>45025</v>
      </c>
      <c r="L6850" s="266">
        <f>IF(M6850&lt;=365,1,2)</f>
        <v>1</v>
      </c>
      <c r="M6850" s="266">
        <f>IF(K6850&lt;$C$1,$C$2-$C$1+1,$C$2-K6850+1)</f>
        <v>22</v>
      </c>
      <c r="N6850" s="268">
        <f>M6850/365</f>
        <v>6.0273972602739728E-2</v>
      </c>
      <c r="O6850" s="269">
        <f>'Data and Parameter'!$E$4*'Data and Parameter'!$E$5*('Data and Parameter'!$E$6+'Data and Parameter'!$E$7)*'Data and Parameter'!$E$19*'Data and Parameter'!$E$14*'ER calculations'!N6850</f>
        <v>0.31208350730653717</v>
      </c>
    </row>
    <row r="6851" spans="1:15" ht="15">
      <c r="A6851" s="284">
        <v>6847</v>
      </c>
      <c r="B6851" s="287"/>
      <c r="C6851" s="287"/>
      <c r="D6851" s="284" t="s">
        <v>1054</v>
      </c>
      <c r="E6851" s="287"/>
      <c r="F6851" s="285" t="s">
        <v>6972</v>
      </c>
      <c r="G6851" s="266" t="s">
        <v>121</v>
      </c>
      <c r="H6851" s="266">
        <f>IF(G6851="Traditional Stove",0.1,0.2)</f>
        <v>0.1</v>
      </c>
      <c r="I6851" s="266">
        <f>YEAR(J6851)</f>
        <v>2023</v>
      </c>
      <c r="J6851" s="267">
        <v>45024</v>
      </c>
      <c r="K6851" s="267">
        <f>J6851+1</f>
        <v>45025</v>
      </c>
      <c r="L6851" s="266">
        <f>IF(M6851&lt;=365,1,2)</f>
        <v>1</v>
      </c>
      <c r="M6851" s="266">
        <f>IF(K6851&lt;$C$1,$C$2-$C$1+1,$C$2-K6851+1)</f>
        <v>22</v>
      </c>
      <c r="N6851" s="268">
        <f>M6851/365</f>
        <v>6.0273972602739728E-2</v>
      </c>
      <c r="O6851" s="269">
        <f>'Data and Parameter'!$E$4*'Data and Parameter'!$E$5*('Data and Parameter'!$E$6+'Data and Parameter'!$E$7)*'Data and Parameter'!$E$19*'Data and Parameter'!$E$14*'ER calculations'!N6851</f>
        <v>0.31208350730653717</v>
      </c>
    </row>
    <row r="6852" spans="1:15" ht="15">
      <c r="A6852" s="284">
        <v>6848</v>
      </c>
      <c r="B6852" s="287"/>
      <c r="C6852" s="287"/>
      <c r="D6852" s="284" t="s">
        <v>1054</v>
      </c>
      <c r="E6852" s="287"/>
      <c r="F6852" s="285" t="s">
        <v>6973</v>
      </c>
      <c r="G6852" s="266" t="s">
        <v>121</v>
      </c>
      <c r="H6852" s="266">
        <f>IF(G6852="Traditional Stove",0.1,0.2)</f>
        <v>0.1</v>
      </c>
      <c r="I6852" s="266">
        <f>YEAR(J6852)</f>
        <v>2023</v>
      </c>
      <c r="J6852" s="267">
        <v>45024</v>
      </c>
      <c r="K6852" s="267">
        <f>J6852+1</f>
        <v>45025</v>
      </c>
      <c r="L6852" s="266">
        <f>IF(M6852&lt;=365,1,2)</f>
        <v>1</v>
      </c>
      <c r="M6852" s="266">
        <f>IF(K6852&lt;$C$1,$C$2-$C$1+1,$C$2-K6852+1)</f>
        <v>22</v>
      </c>
      <c r="N6852" s="268">
        <f>M6852/365</f>
        <v>6.0273972602739728E-2</v>
      </c>
      <c r="O6852" s="269">
        <f>'Data and Parameter'!$E$4*'Data and Parameter'!$E$5*('Data and Parameter'!$E$6+'Data and Parameter'!$E$7)*'Data and Parameter'!$E$19*'Data and Parameter'!$E$14*'ER calculations'!N6852</f>
        <v>0.31208350730653717</v>
      </c>
    </row>
    <row r="6853" spans="1:15" ht="15">
      <c r="A6853" s="284">
        <v>6849</v>
      </c>
      <c r="B6853" s="287"/>
      <c r="C6853" s="287"/>
      <c r="D6853" s="284" t="s">
        <v>1054</v>
      </c>
      <c r="E6853" s="287"/>
      <c r="F6853" s="285" t="s">
        <v>6974</v>
      </c>
      <c r="G6853" s="266" t="s">
        <v>121</v>
      </c>
      <c r="H6853" s="266">
        <f>IF(G6853="Traditional Stove",0.1,0.2)</f>
        <v>0.1</v>
      </c>
      <c r="I6853" s="266">
        <f>YEAR(J6853)</f>
        <v>2023</v>
      </c>
      <c r="J6853" s="267">
        <v>45024</v>
      </c>
      <c r="K6853" s="267">
        <f>J6853+1</f>
        <v>45025</v>
      </c>
      <c r="L6853" s="266">
        <f>IF(M6853&lt;=365,1,2)</f>
        <v>1</v>
      </c>
      <c r="M6853" s="266">
        <f>IF(K6853&lt;$C$1,$C$2-$C$1+1,$C$2-K6853+1)</f>
        <v>22</v>
      </c>
      <c r="N6853" s="268">
        <f>M6853/365</f>
        <v>6.0273972602739728E-2</v>
      </c>
      <c r="O6853" s="269">
        <f>'Data and Parameter'!$E$4*'Data and Parameter'!$E$5*('Data and Parameter'!$E$6+'Data and Parameter'!$E$7)*'Data and Parameter'!$E$19*'Data and Parameter'!$E$14*'ER calculations'!N6853</f>
        <v>0.31208350730653717</v>
      </c>
    </row>
    <row r="6854" spans="1:15" ht="15">
      <c r="A6854" s="284">
        <v>6850</v>
      </c>
      <c r="B6854" s="287"/>
      <c r="C6854" s="287"/>
      <c r="D6854" s="284" t="s">
        <v>1054</v>
      </c>
      <c r="E6854" s="287"/>
      <c r="F6854" s="285" t="s">
        <v>6975</v>
      </c>
      <c r="G6854" s="266" t="s">
        <v>121</v>
      </c>
      <c r="H6854" s="266">
        <f>IF(G6854="Traditional Stove",0.1,0.2)</f>
        <v>0.1</v>
      </c>
      <c r="I6854" s="266">
        <f>YEAR(J6854)</f>
        <v>2023</v>
      </c>
      <c r="J6854" s="267">
        <v>45024</v>
      </c>
      <c r="K6854" s="267">
        <f>J6854+1</f>
        <v>45025</v>
      </c>
      <c r="L6854" s="266">
        <f>IF(M6854&lt;=365,1,2)</f>
        <v>1</v>
      </c>
      <c r="M6854" s="266">
        <f>IF(K6854&lt;$C$1,$C$2-$C$1+1,$C$2-K6854+1)</f>
        <v>22</v>
      </c>
      <c r="N6854" s="268">
        <f>M6854/365</f>
        <v>6.0273972602739728E-2</v>
      </c>
      <c r="O6854" s="269">
        <f>'Data and Parameter'!$E$4*'Data and Parameter'!$E$5*('Data and Parameter'!$E$6+'Data and Parameter'!$E$7)*'Data and Parameter'!$E$19*'Data and Parameter'!$E$14*'ER calculations'!N6854</f>
        <v>0.31208350730653717</v>
      </c>
    </row>
    <row r="6855" spans="1:15" ht="15">
      <c r="A6855" s="284">
        <v>6851</v>
      </c>
      <c r="B6855" s="287"/>
      <c r="C6855" s="287"/>
      <c r="D6855" s="284" t="s">
        <v>1054</v>
      </c>
      <c r="E6855" s="287"/>
      <c r="F6855" s="285" t="s">
        <v>6976</v>
      </c>
      <c r="G6855" s="266" t="s">
        <v>121</v>
      </c>
      <c r="H6855" s="266">
        <f>IF(G6855="Traditional Stove",0.1,0.2)</f>
        <v>0.1</v>
      </c>
      <c r="I6855" s="266">
        <f>YEAR(J6855)</f>
        <v>2023</v>
      </c>
      <c r="J6855" s="267">
        <v>45024</v>
      </c>
      <c r="K6855" s="267">
        <f>J6855+1</f>
        <v>45025</v>
      </c>
      <c r="L6855" s="266">
        <f>IF(M6855&lt;=365,1,2)</f>
        <v>1</v>
      </c>
      <c r="M6855" s="266">
        <f>IF(K6855&lt;$C$1,$C$2-$C$1+1,$C$2-K6855+1)</f>
        <v>22</v>
      </c>
      <c r="N6855" s="268">
        <f>M6855/365</f>
        <v>6.0273972602739728E-2</v>
      </c>
      <c r="O6855" s="269">
        <f>'Data and Parameter'!$E$4*'Data and Parameter'!$E$5*('Data and Parameter'!$E$6+'Data and Parameter'!$E$7)*'Data and Parameter'!$E$19*'Data and Parameter'!$E$14*'ER calculations'!N6855</f>
        <v>0.31208350730653717</v>
      </c>
    </row>
    <row r="6856" spans="1:15" ht="15">
      <c r="A6856" s="284">
        <v>6852</v>
      </c>
      <c r="B6856" s="287"/>
      <c r="C6856" s="287"/>
      <c r="D6856" s="284" t="s">
        <v>1376</v>
      </c>
      <c r="E6856" s="287"/>
      <c r="F6856" s="285" t="s">
        <v>6977</v>
      </c>
      <c r="G6856" s="266" t="s">
        <v>121</v>
      </c>
      <c r="H6856" s="266">
        <f>IF(G6856="Traditional Stove",0.1,0.2)</f>
        <v>0.1</v>
      </c>
      <c r="I6856" s="266">
        <f>YEAR(J6856)</f>
        <v>2023</v>
      </c>
      <c r="J6856" s="267">
        <v>45019</v>
      </c>
      <c r="K6856" s="267">
        <f>J6856+1</f>
        <v>45020</v>
      </c>
      <c r="L6856" s="266">
        <f>IF(M6856&lt;=365,1,2)</f>
        <v>1</v>
      </c>
      <c r="M6856" s="266">
        <f>IF(K6856&lt;$C$1,$C$2-$C$1+1,$C$2-K6856+1)</f>
        <v>27</v>
      </c>
      <c r="N6856" s="268">
        <f>M6856/365</f>
        <v>7.3972602739726029E-2</v>
      </c>
      <c r="O6856" s="269">
        <f>'Data and Parameter'!$E$4*'Data and Parameter'!$E$5*('Data and Parameter'!$E$6+'Data and Parameter'!$E$7)*'Data and Parameter'!$E$19*'Data and Parameter'!$E$14*'ER calculations'!N6856</f>
        <v>0.38301157714893197</v>
      </c>
    </row>
    <row r="6857" spans="1:15" ht="15">
      <c r="A6857" s="284">
        <v>6853</v>
      </c>
      <c r="B6857" s="287"/>
      <c r="C6857" s="287"/>
      <c r="D6857" s="284" t="s">
        <v>1376</v>
      </c>
      <c r="E6857" s="287"/>
      <c r="F6857" s="285" t="s">
        <v>6978</v>
      </c>
      <c r="G6857" s="266" t="s">
        <v>121</v>
      </c>
      <c r="H6857" s="266">
        <f>IF(G6857="Traditional Stove",0.1,0.2)</f>
        <v>0.1</v>
      </c>
      <c r="I6857" s="266">
        <f>YEAR(J6857)</f>
        <v>2023</v>
      </c>
      <c r="J6857" s="267">
        <v>45019</v>
      </c>
      <c r="K6857" s="267">
        <f>J6857+1</f>
        <v>45020</v>
      </c>
      <c r="L6857" s="266">
        <f>IF(M6857&lt;=365,1,2)</f>
        <v>1</v>
      </c>
      <c r="M6857" s="266">
        <f>IF(K6857&lt;$C$1,$C$2-$C$1+1,$C$2-K6857+1)</f>
        <v>27</v>
      </c>
      <c r="N6857" s="268">
        <f>M6857/365</f>
        <v>7.3972602739726029E-2</v>
      </c>
      <c r="O6857" s="269">
        <f>'Data and Parameter'!$E$4*'Data and Parameter'!$E$5*('Data and Parameter'!$E$6+'Data and Parameter'!$E$7)*'Data and Parameter'!$E$19*'Data and Parameter'!$E$14*'ER calculations'!N6857</f>
        <v>0.38301157714893197</v>
      </c>
    </row>
    <row r="6858" spans="1:15" ht="15">
      <c r="A6858" s="284">
        <v>6854</v>
      </c>
      <c r="B6858" s="287"/>
      <c r="C6858" s="287"/>
      <c r="D6858" s="284" t="s">
        <v>1376</v>
      </c>
      <c r="E6858" s="287"/>
      <c r="F6858" s="285" t="s">
        <v>6979</v>
      </c>
      <c r="G6858" s="266" t="s">
        <v>121</v>
      </c>
      <c r="H6858" s="266">
        <f>IF(G6858="Traditional Stove",0.1,0.2)</f>
        <v>0.1</v>
      </c>
      <c r="I6858" s="266">
        <f>YEAR(J6858)</f>
        <v>2023</v>
      </c>
      <c r="J6858" s="267">
        <v>45019</v>
      </c>
      <c r="K6858" s="267">
        <f>J6858+1</f>
        <v>45020</v>
      </c>
      <c r="L6858" s="266">
        <f>IF(M6858&lt;=365,1,2)</f>
        <v>1</v>
      </c>
      <c r="M6858" s="266">
        <f>IF(K6858&lt;$C$1,$C$2-$C$1+1,$C$2-K6858+1)</f>
        <v>27</v>
      </c>
      <c r="N6858" s="268">
        <f>M6858/365</f>
        <v>7.3972602739726029E-2</v>
      </c>
      <c r="O6858" s="269">
        <f>'Data and Parameter'!$E$4*'Data and Parameter'!$E$5*('Data and Parameter'!$E$6+'Data and Parameter'!$E$7)*'Data and Parameter'!$E$19*'Data and Parameter'!$E$14*'ER calculations'!N6858</f>
        <v>0.38301157714893197</v>
      </c>
    </row>
    <row r="6859" spans="1:15" ht="15">
      <c r="A6859" s="284">
        <v>6855</v>
      </c>
      <c r="B6859" s="287"/>
      <c r="C6859" s="287"/>
      <c r="D6859" s="284" t="s">
        <v>1376</v>
      </c>
      <c r="E6859" s="287"/>
      <c r="F6859" s="285" t="s">
        <v>6980</v>
      </c>
      <c r="G6859" s="266" t="s">
        <v>121</v>
      </c>
      <c r="H6859" s="266">
        <f>IF(G6859="Traditional Stove",0.1,0.2)</f>
        <v>0.1</v>
      </c>
      <c r="I6859" s="266">
        <f>YEAR(J6859)</f>
        <v>2023</v>
      </c>
      <c r="J6859" s="267">
        <v>45019</v>
      </c>
      <c r="K6859" s="267">
        <f>J6859+1</f>
        <v>45020</v>
      </c>
      <c r="L6859" s="266">
        <f>IF(M6859&lt;=365,1,2)</f>
        <v>1</v>
      </c>
      <c r="M6859" s="266">
        <f>IF(K6859&lt;$C$1,$C$2-$C$1+1,$C$2-K6859+1)</f>
        <v>27</v>
      </c>
      <c r="N6859" s="268">
        <f>M6859/365</f>
        <v>7.3972602739726029E-2</v>
      </c>
      <c r="O6859" s="269">
        <f>'Data and Parameter'!$E$4*'Data and Parameter'!$E$5*('Data and Parameter'!$E$6+'Data and Parameter'!$E$7)*'Data and Parameter'!$E$19*'Data and Parameter'!$E$14*'ER calculations'!N6859</f>
        <v>0.38301157714893197</v>
      </c>
    </row>
    <row r="6860" spans="1:15" ht="15">
      <c r="A6860" s="284">
        <v>6856</v>
      </c>
      <c r="B6860" s="287"/>
      <c r="C6860" s="287"/>
      <c r="D6860" s="284" t="s">
        <v>1376</v>
      </c>
      <c r="E6860" s="287"/>
      <c r="F6860" s="285" t="s">
        <v>6981</v>
      </c>
      <c r="G6860" s="266" t="s">
        <v>121</v>
      </c>
      <c r="H6860" s="266">
        <f>IF(G6860="Traditional Stove",0.1,0.2)</f>
        <v>0.1</v>
      </c>
      <c r="I6860" s="266">
        <f>YEAR(J6860)</f>
        <v>2023</v>
      </c>
      <c r="J6860" s="267">
        <v>45019</v>
      </c>
      <c r="K6860" s="267">
        <f>J6860+1</f>
        <v>45020</v>
      </c>
      <c r="L6860" s="266">
        <f>IF(M6860&lt;=365,1,2)</f>
        <v>1</v>
      </c>
      <c r="M6860" s="266">
        <f>IF(K6860&lt;$C$1,$C$2-$C$1+1,$C$2-K6860+1)</f>
        <v>27</v>
      </c>
      <c r="N6860" s="268">
        <f>M6860/365</f>
        <v>7.3972602739726029E-2</v>
      </c>
      <c r="O6860" s="269">
        <f>'Data and Parameter'!$E$4*'Data and Parameter'!$E$5*('Data and Parameter'!$E$6+'Data and Parameter'!$E$7)*'Data and Parameter'!$E$19*'Data and Parameter'!$E$14*'ER calculations'!N6860</f>
        <v>0.38301157714893197</v>
      </c>
    </row>
    <row r="6861" spans="1:15" ht="15">
      <c r="A6861" s="284">
        <v>6857</v>
      </c>
      <c r="B6861" s="287"/>
      <c r="C6861" s="287"/>
      <c r="D6861" s="284" t="s">
        <v>1376</v>
      </c>
      <c r="E6861" s="287"/>
      <c r="F6861" s="285" t="s">
        <v>6982</v>
      </c>
      <c r="G6861" s="266" t="s">
        <v>121</v>
      </c>
      <c r="H6861" s="266">
        <f>IF(G6861="Traditional Stove",0.1,0.2)</f>
        <v>0.1</v>
      </c>
      <c r="I6861" s="266">
        <f>YEAR(J6861)</f>
        <v>2023</v>
      </c>
      <c r="J6861" s="267">
        <v>45019</v>
      </c>
      <c r="K6861" s="267">
        <f>J6861+1</f>
        <v>45020</v>
      </c>
      <c r="L6861" s="266">
        <f>IF(M6861&lt;=365,1,2)</f>
        <v>1</v>
      </c>
      <c r="M6861" s="266">
        <f>IF(K6861&lt;$C$1,$C$2-$C$1+1,$C$2-K6861+1)</f>
        <v>27</v>
      </c>
      <c r="N6861" s="268">
        <f>M6861/365</f>
        <v>7.3972602739726029E-2</v>
      </c>
      <c r="O6861" s="269">
        <f>'Data and Parameter'!$E$4*'Data and Parameter'!$E$5*('Data and Parameter'!$E$6+'Data and Parameter'!$E$7)*'Data and Parameter'!$E$19*'Data and Parameter'!$E$14*'ER calculations'!N6861</f>
        <v>0.38301157714893197</v>
      </c>
    </row>
    <row r="6862" spans="1:15" ht="15">
      <c r="A6862" s="284">
        <v>6858</v>
      </c>
      <c r="B6862" s="287"/>
      <c r="C6862" s="287"/>
      <c r="D6862" s="284" t="s">
        <v>1376</v>
      </c>
      <c r="E6862" s="287"/>
      <c r="F6862" s="285" t="s">
        <v>6983</v>
      </c>
      <c r="G6862" s="266" t="s">
        <v>121</v>
      </c>
      <c r="H6862" s="266">
        <f>IF(G6862="Traditional Stove",0.1,0.2)</f>
        <v>0.1</v>
      </c>
      <c r="I6862" s="266">
        <f>YEAR(J6862)</f>
        <v>2023</v>
      </c>
      <c r="J6862" s="267">
        <v>45019</v>
      </c>
      <c r="K6862" s="267">
        <f>J6862+1</f>
        <v>45020</v>
      </c>
      <c r="L6862" s="266">
        <f>IF(M6862&lt;=365,1,2)</f>
        <v>1</v>
      </c>
      <c r="M6862" s="266">
        <f>IF(K6862&lt;$C$1,$C$2-$C$1+1,$C$2-K6862+1)</f>
        <v>27</v>
      </c>
      <c r="N6862" s="268">
        <f>M6862/365</f>
        <v>7.3972602739726029E-2</v>
      </c>
      <c r="O6862" s="269">
        <f>'Data and Parameter'!$E$4*'Data and Parameter'!$E$5*('Data and Parameter'!$E$6+'Data and Parameter'!$E$7)*'Data and Parameter'!$E$19*'Data and Parameter'!$E$14*'ER calculations'!N6862</f>
        <v>0.38301157714893197</v>
      </c>
    </row>
    <row r="6863" spans="1:15" ht="15">
      <c r="A6863" s="284">
        <v>6859</v>
      </c>
      <c r="B6863" s="287"/>
      <c r="C6863" s="287"/>
      <c r="D6863" s="284" t="s">
        <v>1376</v>
      </c>
      <c r="E6863" s="287"/>
      <c r="F6863" s="285" t="s">
        <v>6984</v>
      </c>
      <c r="G6863" s="266" t="s">
        <v>121</v>
      </c>
      <c r="H6863" s="266">
        <f>IF(G6863="Traditional Stove",0.1,0.2)</f>
        <v>0.1</v>
      </c>
      <c r="I6863" s="266">
        <f>YEAR(J6863)</f>
        <v>2023</v>
      </c>
      <c r="J6863" s="267">
        <v>45019</v>
      </c>
      <c r="K6863" s="267">
        <f>J6863+1</f>
        <v>45020</v>
      </c>
      <c r="L6863" s="266">
        <f>IF(M6863&lt;=365,1,2)</f>
        <v>1</v>
      </c>
      <c r="M6863" s="266">
        <f>IF(K6863&lt;$C$1,$C$2-$C$1+1,$C$2-K6863+1)</f>
        <v>27</v>
      </c>
      <c r="N6863" s="268">
        <f>M6863/365</f>
        <v>7.3972602739726029E-2</v>
      </c>
      <c r="O6863" s="269">
        <f>'Data and Parameter'!$E$4*'Data and Parameter'!$E$5*('Data and Parameter'!$E$6+'Data and Parameter'!$E$7)*'Data and Parameter'!$E$19*'Data and Parameter'!$E$14*'ER calculations'!N6863</f>
        <v>0.38301157714893197</v>
      </c>
    </row>
    <row r="6864" spans="1:15" ht="15">
      <c r="A6864" s="284">
        <v>6860</v>
      </c>
      <c r="B6864" s="287"/>
      <c r="C6864" s="287"/>
      <c r="D6864" s="284" t="s">
        <v>1376</v>
      </c>
      <c r="E6864" s="287"/>
      <c r="F6864" s="285" t="s">
        <v>6985</v>
      </c>
      <c r="G6864" s="266" t="s">
        <v>121</v>
      </c>
      <c r="H6864" s="266">
        <f>IF(G6864="Traditional Stove",0.1,0.2)</f>
        <v>0.1</v>
      </c>
      <c r="I6864" s="266">
        <f>YEAR(J6864)</f>
        <v>2023</v>
      </c>
      <c r="J6864" s="267">
        <v>45019</v>
      </c>
      <c r="K6864" s="267">
        <f>J6864+1</f>
        <v>45020</v>
      </c>
      <c r="L6864" s="266">
        <f>IF(M6864&lt;=365,1,2)</f>
        <v>1</v>
      </c>
      <c r="M6864" s="266">
        <f>IF(K6864&lt;$C$1,$C$2-$C$1+1,$C$2-K6864+1)</f>
        <v>27</v>
      </c>
      <c r="N6864" s="268">
        <f>M6864/365</f>
        <v>7.3972602739726029E-2</v>
      </c>
      <c r="O6864" s="269">
        <f>'Data and Parameter'!$E$4*'Data and Parameter'!$E$5*('Data and Parameter'!$E$6+'Data and Parameter'!$E$7)*'Data and Parameter'!$E$19*'Data and Parameter'!$E$14*'ER calculations'!N6864</f>
        <v>0.38301157714893197</v>
      </c>
    </row>
    <row r="6865" spans="1:15" ht="15">
      <c r="A6865" s="284">
        <v>6861</v>
      </c>
      <c r="B6865" s="287"/>
      <c r="C6865" s="287"/>
      <c r="D6865" s="284" t="s">
        <v>1376</v>
      </c>
      <c r="E6865" s="287"/>
      <c r="F6865" s="285" t="s">
        <v>6986</v>
      </c>
      <c r="G6865" s="266" t="s">
        <v>121</v>
      </c>
      <c r="H6865" s="266">
        <f>IF(G6865="Traditional Stove",0.1,0.2)</f>
        <v>0.1</v>
      </c>
      <c r="I6865" s="266">
        <f>YEAR(J6865)</f>
        <v>2023</v>
      </c>
      <c r="J6865" s="267">
        <v>45019</v>
      </c>
      <c r="K6865" s="267">
        <f>J6865+1</f>
        <v>45020</v>
      </c>
      <c r="L6865" s="266">
        <f>IF(M6865&lt;=365,1,2)</f>
        <v>1</v>
      </c>
      <c r="M6865" s="266">
        <f>IF(K6865&lt;$C$1,$C$2-$C$1+1,$C$2-K6865+1)</f>
        <v>27</v>
      </c>
      <c r="N6865" s="268">
        <f>M6865/365</f>
        <v>7.3972602739726029E-2</v>
      </c>
      <c r="O6865" s="269">
        <f>'Data and Parameter'!$E$4*'Data and Parameter'!$E$5*('Data and Parameter'!$E$6+'Data and Parameter'!$E$7)*'Data and Parameter'!$E$19*'Data and Parameter'!$E$14*'ER calculations'!N6865</f>
        <v>0.38301157714893197</v>
      </c>
    </row>
    <row r="6866" spans="1:15" ht="15">
      <c r="A6866" s="284">
        <v>6862</v>
      </c>
      <c r="B6866" s="287"/>
      <c r="C6866" s="287"/>
      <c r="D6866" s="284" t="s">
        <v>1376</v>
      </c>
      <c r="E6866" s="287"/>
      <c r="F6866" s="285" t="s">
        <v>6987</v>
      </c>
      <c r="G6866" s="266" t="s">
        <v>121</v>
      </c>
      <c r="H6866" s="266">
        <f>IF(G6866="Traditional Stove",0.1,0.2)</f>
        <v>0.1</v>
      </c>
      <c r="I6866" s="266">
        <f>YEAR(J6866)</f>
        <v>2023</v>
      </c>
      <c r="J6866" s="267">
        <v>45019</v>
      </c>
      <c r="K6866" s="267">
        <f>J6866+1</f>
        <v>45020</v>
      </c>
      <c r="L6866" s="266">
        <f>IF(M6866&lt;=365,1,2)</f>
        <v>1</v>
      </c>
      <c r="M6866" s="266">
        <f>IF(K6866&lt;$C$1,$C$2-$C$1+1,$C$2-K6866+1)</f>
        <v>27</v>
      </c>
      <c r="N6866" s="268">
        <f>M6866/365</f>
        <v>7.3972602739726029E-2</v>
      </c>
      <c r="O6866" s="269">
        <f>'Data and Parameter'!$E$4*'Data and Parameter'!$E$5*('Data and Parameter'!$E$6+'Data and Parameter'!$E$7)*'Data and Parameter'!$E$19*'Data and Parameter'!$E$14*'ER calculations'!N6866</f>
        <v>0.38301157714893197</v>
      </c>
    </row>
    <row r="6867" spans="1:15" ht="15">
      <c r="A6867" s="284">
        <v>6863</v>
      </c>
      <c r="B6867" s="287"/>
      <c r="C6867" s="287"/>
      <c r="D6867" s="284" t="s">
        <v>1376</v>
      </c>
      <c r="E6867" s="287"/>
      <c r="F6867" s="285" t="s">
        <v>6988</v>
      </c>
      <c r="G6867" s="266" t="s">
        <v>121</v>
      </c>
      <c r="H6867" s="266">
        <f>IF(G6867="Traditional Stove",0.1,0.2)</f>
        <v>0.1</v>
      </c>
      <c r="I6867" s="266">
        <f>YEAR(J6867)</f>
        <v>2023</v>
      </c>
      <c r="J6867" s="267">
        <v>45019</v>
      </c>
      <c r="K6867" s="267">
        <f>J6867+1</f>
        <v>45020</v>
      </c>
      <c r="L6867" s="266">
        <f>IF(M6867&lt;=365,1,2)</f>
        <v>1</v>
      </c>
      <c r="M6867" s="266">
        <f>IF(K6867&lt;$C$1,$C$2-$C$1+1,$C$2-K6867+1)</f>
        <v>27</v>
      </c>
      <c r="N6867" s="268">
        <f>M6867/365</f>
        <v>7.3972602739726029E-2</v>
      </c>
      <c r="O6867" s="269">
        <f>'Data and Parameter'!$E$4*'Data and Parameter'!$E$5*('Data and Parameter'!$E$6+'Data and Parameter'!$E$7)*'Data and Parameter'!$E$19*'Data and Parameter'!$E$14*'ER calculations'!N6867</f>
        <v>0.38301157714893197</v>
      </c>
    </row>
    <row r="6868" spans="1:15" ht="15">
      <c r="A6868" s="284">
        <v>6864</v>
      </c>
      <c r="B6868" s="287"/>
      <c r="C6868" s="287"/>
      <c r="D6868" s="284" t="s">
        <v>1376</v>
      </c>
      <c r="E6868" s="287"/>
      <c r="F6868" s="285" t="s">
        <v>6989</v>
      </c>
      <c r="G6868" s="266" t="s">
        <v>121</v>
      </c>
      <c r="H6868" s="266">
        <f>IF(G6868="Traditional Stove",0.1,0.2)</f>
        <v>0.1</v>
      </c>
      <c r="I6868" s="266">
        <f>YEAR(J6868)</f>
        <v>2023</v>
      </c>
      <c r="J6868" s="267">
        <v>45019</v>
      </c>
      <c r="K6868" s="267">
        <f>J6868+1</f>
        <v>45020</v>
      </c>
      <c r="L6868" s="266">
        <f>IF(M6868&lt;=365,1,2)</f>
        <v>1</v>
      </c>
      <c r="M6868" s="266">
        <f>IF(K6868&lt;$C$1,$C$2-$C$1+1,$C$2-K6868+1)</f>
        <v>27</v>
      </c>
      <c r="N6868" s="268">
        <f>M6868/365</f>
        <v>7.3972602739726029E-2</v>
      </c>
      <c r="O6868" s="269">
        <f>'Data and Parameter'!$E$4*'Data and Parameter'!$E$5*('Data and Parameter'!$E$6+'Data and Parameter'!$E$7)*'Data and Parameter'!$E$19*'Data and Parameter'!$E$14*'ER calculations'!N6868</f>
        <v>0.38301157714893197</v>
      </c>
    </row>
    <row r="6869" spans="1:15" ht="15">
      <c r="A6869" s="284">
        <v>6865</v>
      </c>
      <c r="B6869" s="287"/>
      <c r="C6869" s="287"/>
      <c r="D6869" s="284" t="s">
        <v>1376</v>
      </c>
      <c r="E6869" s="287"/>
      <c r="F6869" s="285" t="s">
        <v>6990</v>
      </c>
      <c r="G6869" s="266" t="s">
        <v>121</v>
      </c>
      <c r="H6869" s="266">
        <f>IF(G6869="Traditional Stove",0.1,0.2)</f>
        <v>0.1</v>
      </c>
      <c r="I6869" s="266">
        <f>YEAR(J6869)</f>
        <v>2023</v>
      </c>
      <c r="J6869" s="267">
        <v>45019</v>
      </c>
      <c r="K6869" s="267">
        <f>J6869+1</f>
        <v>45020</v>
      </c>
      <c r="L6869" s="266">
        <f>IF(M6869&lt;=365,1,2)</f>
        <v>1</v>
      </c>
      <c r="M6869" s="266">
        <f>IF(K6869&lt;$C$1,$C$2-$C$1+1,$C$2-K6869+1)</f>
        <v>27</v>
      </c>
      <c r="N6869" s="268">
        <f>M6869/365</f>
        <v>7.3972602739726029E-2</v>
      </c>
      <c r="O6869" s="269">
        <f>'Data and Parameter'!$E$4*'Data and Parameter'!$E$5*('Data and Parameter'!$E$6+'Data and Parameter'!$E$7)*'Data and Parameter'!$E$19*'Data and Parameter'!$E$14*'ER calculations'!N6869</f>
        <v>0.38301157714893197</v>
      </c>
    </row>
    <row r="6870" spans="1:15" ht="15">
      <c r="A6870" s="284">
        <v>6866</v>
      </c>
      <c r="B6870" s="287"/>
      <c r="C6870" s="287"/>
      <c r="D6870" s="284" t="s">
        <v>1376</v>
      </c>
      <c r="E6870" s="287"/>
      <c r="F6870" s="285" t="s">
        <v>6991</v>
      </c>
      <c r="G6870" s="266" t="s">
        <v>121</v>
      </c>
      <c r="H6870" s="266">
        <f>IF(G6870="Traditional Stove",0.1,0.2)</f>
        <v>0.1</v>
      </c>
      <c r="I6870" s="266">
        <f>YEAR(J6870)</f>
        <v>2023</v>
      </c>
      <c r="J6870" s="267">
        <v>45019</v>
      </c>
      <c r="K6870" s="267">
        <f>J6870+1</f>
        <v>45020</v>
      </c>
      <c r="L6870" s="266">
        <f>IF(M6870&lt;=365,1,2)</f>
        <v>1</v>
      </c>
      <c r="M6870" s="266">
        <f>IF(K6870&lt;$C$1,$C$2-$C$1+1,$C$2-K6870+1)</f>
        <v>27</v>
      </c>
      <c r="N6870" s="268">
        <f>M6870/365</f>
        <v>7.3972602739726029E-2</v>
      </c>
      <c r="O6870" s="269">
        <f>'Data and Parameter'!$E$4*'Data and Parameter'!$E$5*('Data and Parameter'!$E$6+'Data and Parameter'!$E$7)*'Data and Parameter'!$E$19*'Data and Parameter'!$E$14*'ER calculations'!N6870</f>
        <v>0.38301157714893197</v>
      </c>
    </row>
    <row r="6871" spans="1:15" ht="15">
      <c r="A6871" s="284">
        <v>6867</v>
      </c>
      <c r="B6871" s="287"/>
      <c r="C6871" s="287"/>
      <c r="D6871" s="284" t="s">
        <v>1376</v>
      </c>
      <c r="E6871" s="287"/>
      <c r="F6871" s="285" t="s">
        <v>6992</v>
      </c>
      <c r="G6871" s="266" t="s">
        <v>121</v>
      </c>
      <c r="H6871" s="266">
        <f>IF(G6871="Traditional Stove",0.1,0.2)</f>
        <v>0.1</v>
      </c>
      <c r="I6871" s="266">
        <f>YEAR(J6871)</f>
        <v>2023</v>
      </c>
      <c r="J6871" s="267">
        <v>45019</v>
      </c>
      <c r="K6871" s="267">
        <f>J6871+1</f>
        <v>45020</v>
      </c>
      <c r="L6871" s="266">
        <f>IF(M6871&lt;=365,1,2)</f>
        <v>1</v>
      </c>
      <c r="M6871" s="266">
        <f>IF(K6871&lt;$C$1,$C$2-$C$1+1,$C$2-K6871+1)</f>
        <v>27</v>
      </c>
      <c r="N6871" s="268">
        <f>M6871/365</f>
        <v>7.3972602739726029E-2</v>
      </c>
      <c r="O6871" s="269">
        <f>'Data and Parameter'!$E$4*'Data and Parameter'!$E$5*('Data and Parameter'!$E$6+'Data and Parameter'!$E$7)*'Data and Parameter'!$E$19*'Data and Parameter'!$E$14*'ER calculations'!N6871</f>
        <v>0.38301157714893197</v>
      </c>
    </row>
    <row r="6872" spans="1:15" ht="15">
      <c r="A6872" s="284">
        <v>6868</v>
      </c>
      <c r="B6872" s="287"/>
      <c r="C6872" s="287"/>
      <c r="D6872" s="284" t="s">
        <v>1376</v>
      </c>
      <c r="E6872" s="287"/>
      <c r="F6872" s="285" t="s">
        <v>6993</v>
      </c>
      <c r="G6872" s="266" t="s">
        <v>121</v>
      </c>
      <c r="H6872" s="266">
        <f>IF(G6872="Traditional Stove",0.1,0.2)</f>
        <v>0.1</v>
      </c>
      <c r="I6872" s="266">
        <f>YEAR(J6872)</f>
        <v>2023</v>
      </c>
      <c r="J6872" s="267">
        <v>45019</v>
      </c>
      <c r="K6872" s="267">
        <f>J6872+1</f>
        <v>45020</v>
      </c>
      <c r="L6872" s="266">
        <f>IF(M6872&lt;=365,1,2)</f>
        <v>1</v>
      </c>
      <c r="M6872" s="266">
        <f>IF(K6872&lt;$C$1,$C$2-$C$1+1,$C$2-K6872+1)</f>
        <v>27</v>
      </c>
      <c r="N6872" s="268">
        <f>M6872/365</f>
        <v>7.3972602739726029E-2</v>
      </c>
      <c r="O6872" s="269">
        <f>'Data and Parameter'!$E$4*'Data and Parameter'!$E$5*('Data and Parameter'!$E$6+'Data and Parameter'!$E$7)*'Data and Parameter'!$E$19*'Data and Parameter'!$E$14*'ER calculations'!N6872</f>
        <v>0.38301157714893197</v>
      </c>
    </row>
    <row r="6873" spans="1:15" ht="15">
      <c r="A6873" s="284">
        <v>6869</v>
      </c>
      <c r="B6873" s="287"/>
      <c r="C6873" s="287"/>
      <c r="D6873" s="284" t="s">
        <v>1376</v>
      </c>
      <c r="E6873" s="287"/>
      <c r="F6873" s="285" t="s">
        <v>6994</v>
      </c>
      <c r="G6873" s="266" t="s">
        <v>121</v>
      </c>
      <c r="H6873" s="266">
        <f>IF(G6873="Traditional Stove",0.1,0.2)</f>
        <v>0.1</v>
      </c>
      <c r="I6873" s="266">
        <f>YEAR(J6873)</f>
        <v>2023</v>
      </c>
      <c r="J6873" s="267">
        <v>45019</v>
      </c>
      <c r="K6873" s="267">
        <f>J6873+1</f>
        <v>45020</v>
      </c>
      <c r="L6873" s="266">
        <f>IF(M6873&lt;=365,1,2)</f>
        <v>1</v>
      </c>
      <c r="M6873" s="266">
        <f>IF(K6873&lt;$C$1,$C$2-$C$1+1,$C$2-K6873+1)</f>
        <v>27</v>
      </c>
      <c r="N6873" s="268">
        <f>M6873/365</f>
        <v>7.3972602739726029E-2</v>
      </c>
      <c r="O6873" s="269">
        <f>'Data and Parameter'!$E$4*'Data and Parameter'!$E$5*('Data and Parameter'!$E$6+'Data and Parameter'!$E$7)*'Data and Parameter'!$E$19*'Data and Parameter'!$E$14*'ER calculations'!N6873</f>
        <v>0.38301157714893197</v>
      </c>
    </row>
    <row r="6874" spans="1:15" ht="15">
      <c r="A6874" s="284">
        <v>6870</v>
      </c>
      <c r="B6874" s="287"/>
      <c r="C6874" s="287"/>
      <c r="D6874" s="284" t="s">
        <v>119</v>
      </c>
      <c r="E6874" s="287"/>
      <c r="F6874" s="285" t="s">
        <v>6995</v>
      </c>
      <c r="G6874" s="266" t="s">
        <v>121</v>
      </c>
      <c r="H6874" s="266">
        <f>IF(G6874="Traditional Stove",0.1,0.2)</f>
        <v>0.1</v>
      </c>
      <c r="I6874" s="266">
        <f>YEAR(J6874)</f>
        <v>2023</v>
      </c>
      <c r="J6874" s="267">
        <v>44968</v>
      </c>
      <c r="K6874" s="267">
        <f>J6874+1</f>
        <v>44969</v>
      </c>
      <c r="L6874" s="266">
        <f>IF(M6874&lt;=365,1,2)</f>
        <v>1</v>
      </c>
      <c r="M6874" s="266">
        <f>IF(K6874&lt;$C$1,$C$2-$C$1+1,$C$2-K6874+1)</f>
        <v>78</v>
      </c>
      <c r="N6874" s="268">
        <f>M6874/365</f>
        <v>0.21369863013698631</v>
      </c>
      <c r="O6874" s="269">
        <f>'Data and Parameter'!$E$4*'Data and Parameter'!$E$5*('Data and Parameter'!$E$6+'Data and Parameter'!$E$7)*'Data and Parameter'!$E$19*'Data and Parameter'!$E$14*'ER calculations'!N6874</f>
        <v>1.1064778895413589</v>
      </c>
    </row>
    <row r="6875" spans="1:15" ht="15">
      <c r="A6875" s="284">
        <v>6871</v>
      </c>
      <c r="B6875" s="287"/>
      <c r="C6875" s="287"/>
      <c r="D6875" s="284" t="s">
        <v>1054</v>
      </c>
      <c r="E6875" s="287"/>
      <c r="F6875" s="285" t="s">
        <v>6996</v>
      </c>
      <c r="G6875" s="266" t="s">
        <v>121</v>
      </c>
      <c r="H6875" s="266">
        <f>IF(G6875="Traditional Stove",0.1,0.2)</f>
        <v>0.1</v>
      </c>
      <c r="I6875" s="266">
        <f>YEAR(J6875)</f>
        <v>2023</v>
      </c>
      <c r="J6875" s="267">
        <v>45024</v>
      </c>
      <c r="K6875" s="267">
        <f>J6875+1</f>
        <v>45025</v>
      </c>
      <c r="L6875" s="266">
        <f>IF(M6875&lt;=365,1,2)</f>
        <v>1</v>
      </c>
      <c r="M6875" s="266">
        <f>IF(K6875&lt;$C$1,$C$2-$C$1+1,$C$2-K6875+1)</f>
        <v>22</v>
      </c>
      <c r="N6875" s="268">
        <f>M6875/365</f>
        <v>6.0273972602739728E-2</v>
      </c>
      <c r="O6875" s="269">
        <f>'Data and Parameter'!$E$4*'Data and Parameter'!$E$5*('Data and Parameter'!$E$6+'Data and Parameter'!$E$7)*'Data and Parameter'!$E$19*'Data and Parameter'!$E$14*'ER calculations'!N6875</f>
        <v>0.31208350730653717</v>
      </c>
    </row>
    <row r="6876" spans="1:15" ht="15">
      <c r="A6876" s="284">
        <v>6872</v>
      </c>
      <c r="B6876" s="287"/>
      <c r="C6876" s="287"/>
      <c r="D6876" s="284" t="s">
        <v>1054</v>
      </c>
      <c r="E6876" s="287"/>
      <c r="F6876" s="285" t="s">
        <v>6997</v>
      </c>
      <c r="G6876" s="266" t="s">
        <v>121</v>
      </c>
      <c r="H6876" s="266">
        <f>IF(G6876="Traditional Stove",0.1,0.2)</f>
        <v>0.1</v>
      </c>
      <c r="I6876" s="266">
        <f>YEAR(J6876)</f>
        <v>2023</v>
      </c>
      <c r="J6876" s="267">
        <v>45024</v>
      </c>
      <c r="K6876" s="267">
        <f>J6876+1</f>
        <v>45025</v>
      </c>
      <c r="L6876" s="266">
        <f>IF(M6876&lt;=365,1,2)</f>
        <v>1</v>
      </c>
      <c r="M6876" s="266">
        <f>IF(K6876&lt;$C$1,$C$2-$C$1+1,$C$2-K6876+1)</f>
        <v>22</v>
      </c>
      <c r="N6876" s="268">
        <f>M6876/365</f>
        <v>6.0273972602739728E-2</v>
      </c>
      <c r="O6876" s="269">
        <f>'Data and Parameter'!$E$4*'Data and Parameter'!$E$5*('Data and Parameter'!$E$6+'Data and Parameter'!$E$7)*'Data and Parameter'!$E$19*'Data and Parameter'!$E$14*'ER calculations'!N6876</f>
        <v>0.31208350730653717</v>
      </c>
    </row>
    <row r="6877" spans="1:15" ht="15">
      <c r="A6877" s="284">
        <v>6873</v>
      </c>
      <c r="B6877" s="287"/>
      <c r="C6877" s="287"/>
      <c r="D6877" s="284" t="s">
        <v>1054</v>
      </c>
      <c r="E6877" s="287"/>
      <c r="F6877" s="285" t="s">
        <v>6998</v>
      </c>
      <c r="G6877" s="266" t="s">
        <v>121</v>
      </c>
      <c r="H6877" s="266">
        <f>IF(G6877="Traditional Stove",0.1,0.2)</f>
        <v>0.1</v>
      </c>
      <c r="I6877" s="266">
        <f>YEAR(J6877)</f>
        <v>2023</v>
      </c>
      <c r="J6877" s="267">
        <v>45024</v>
      </c>
      <c r="K6877" s="267">
        <f>J6877+1</f>
        <v>45025</v>
      </c>
      <c r="L6877" s="266">
        <f>IF(M6877&lt;=365,1,2)</f>
        <v>1</v>
      </c>
      <c r="M6877" s="266">
        <f>IF(K6877&lt;$C$1,$C$2-$C$1+1,$C$2-K6877+1)</f>
        <v>22</v>
      </c>
      <c r="N6877" s="268">
        <f>M6877/365</f>
        <v>6.0273972602739728E-2</v>
      </c>
      <c r="O6877" s="269">
        <f>'Data and Parameter'!$E$4*'Data and Parameter'!$E$5*('Data and Parameter'!$E$6+'Data and Parameter'!$E$7)*'Data and Parameter'!$E$19*'Data and Parameter'!$E$14*'ER calculations'!N6877</f>
        <v>0.31208350730653717</v>
      </c>
    </row>
    <row r="6878" spans="1:15" ht="15">
      <c r="A6878" s="284">
        <v>6874</v>
      </c>
      <c r="B6878" s="287"/>
      <c r="C6878" s="287"/>
      <c r="D6878" s="284" t="s">
        <v>1054</v>
      </c>
      <c r="E6878" s="287"/>
      <c r="F6878" s="285" t="s">
        <v>6999</v>
      </c>
      <c r="G6878" s="266" t="s">
        <v>121</v>
      </c>
      <c r="H6878" s="266">
        <f>IF(G6878="Traditional Stove",0.1,0.2)</f>
        <v>0.1</v>
      </c>
      <c r="I6878" s="266">
        <f>YEAR(J6878)</f>
        <v>2023</v>
      </c>
      <c r="J6878" s="267">
        <v>45024</v>
      </c>
      <c r="K6878" s="267">
        <f>J6878+1</f>
        <v>45025</v>
      </c>
      <c r="L6878" s="266">
        <f>IF(M6878&lt;=365,1,2)</f>
        <v>1</v>
      </c>
      <c r="M6878" s="266">
        <f>IF(K6878&lt;$C$1,$C$2-$C$1+1,$C$2-K6878+1)</f>
        <v>22</v>
      </c>
      <c r="N6878" s="268">
        <f>M6878/365</f>
        <v>6.0273972602739728E-2</v>
      </c>
      <c r="O6878" s="269">
        <f>'Data and Parameter'!$E$4*'Data and Parameter'!$E$5*('Data and Parameter'!$E$6+'Data and Parameter'!$E$7)*'Data and Parameter'!$E$19*'Data and Parameter'!$E$14*'ER calculations'!N6878</f>
        <v>0.31208350730653717</v>
      </c>
    </row>
    <row r="6879" spans="1:15" ht="15">
      <c r="A6879" s="284">
        <v>6875</v>
      </c>
      <c r="B6879" s="287"/>
      <c r="C6879" s="287"/>
      <c r="D6879" s="284" t="s">
        <v>1054</v>
      </c>
      <c r="E6879" s="287"/>
      <c r="F6879" s="285" t="s">
        <v>7000</v>
      </c>
      <c r="G6879" s="266" t="s">
        <v>121</v>
      </c>
      <c r="H6879" s="266">
        <f>IF(G6879="Traditional Stove",0.1,0.2)</f>
        <v>0.1</v>
      </c>
      <c r="I6879" s="266">
        <f>YEAR(J6879)</f>
        <v>2023</v>
      </c>
      <c r="J6879" s="267">
        <v>45024</v>
      </c>
      <c r="K6879" s="267">
        <f>J6879+1</f>
        <v>45025</v>
      </c>
      <c r="L6879" s="266">
        <f>IF(M6879&lt;=365,1,2)</f>
        <v>1</v>
      </c>
      <c r="M6879" s="266">
        <f>IF(K6879&lt;$C$1,$C$2-$C$1+1,$C$2-K6879+1)</f>
        <v>22</v>
      </c>
      <c r="N6879" s="268">
        <f>M6879/365</f>
        <v>6.0273972602739728E-2</v>
      </c>
      <c r="O6879" s="269">
        <f>'Data and Parameter'!$E$4*'Data and Parameter'!$E$5*('Data and Parameter'!$E$6+'Data and Parameter'!$E$7)*'Data and Parameter'!$E$19*'Data and Parameter'!$E$14*'ER calculations'!N6879</f>
        <v>0.31208350730653717</v>
      </c>
    </row>
    <row r="6880" spans="1:15" ht="15">
      <c r="A6880" s="284">
        <v>6876</v>
      </c>
      <c r="B6880" s="287"/>
      <c r="C6880" s="287"/>
      <c r="D6880" s="284" t="s">
        <v>1054</v>
      </c>
      <c r="E6880" s="287"/>
      <c r="F6880" s="285" t="s">
        <v>7001</v>
      </c>
      <c r="G6880" s="266" t="s">
        <v>121</v>
      </c>
      <c r="H6880" s="266">
        <f>IF(G6880="Traditional Stove",0.1,0.2)</f>
        <v>0.1</v>
      </c>
      <c r="I6880" s="266">
        <f>YEAR(J6880)</f>
        <v>2023</v>
      </c>
      <c r="J6880" s="267">
        <v>45024</v>
      </c>
      <c r="K6880" s="267">
        <f>J6880+1</f>
        <v>45025</v>
      </c>
      <c r="L6880" s="266">
        <f>IF(M6880&lt;=365,1,2)</f>
        <v>1</v>
      </c>
      <c r="M6880" s="266">
        <f>IF(K6880&lt;$C$1,$C$2-$C$1+1,$C$2-K6880+1)</f>
        <v>22</v>
      </c>
      <c r="N6880" s="268">
        <f>M6880/365</f>
        <v>6.0273972602739728E-2</v>
      </c>
      <c r="O6880" s="269">
        <f>'Data and Parameter'!$E$4*'Data and Parameter'!$E$5*('Data and Parameter'!$E$6+'Data and Parameter'!$E$7)*'Data and Parameter'!$E$19*'Data and Parameter'!$E$14*'ER calculations'!N6880</f>
        <v>0.31208350730653717</v>
      </c>
    </row>
    <row r="6881" spans="1:15" ht="15">
      <c r="A6881" s="284">
        <v>6877</v>
      </c>
      <c r="B6881" s="287"/>
      <c r="C6881" s="287"/>
      <c r="D6881" s="284" t="s">
        <v>1054</v>
      </c>
      <c r="E6881" s="287"/>
      <c r="F6881" s="285" t="s">
        <v>7002</v>
      </c>
      <c r="G6881" s="266" t="s">
        <v>121</v>
      </c>
      <c r="H6881" s="266">
        <f>IF(G6881="Traditional Stove",0.1,0.2)</f>
        <v>0.1</v>
      </c>
      <c r="I6881" s="266">
        <f>YEAR(J6881)</f>
        <v>2023</v>
      </c>
      <c r="J6881" s="267">
        <v>45024</v>
      </c>
      <c r="K6881" s="267">
        <f>J6881+1</f>
        <v>45025</v>
      </c>
      <c r="L6881" s="266">
        <f>IF(M6881&lt;=365,1,2)</f>
        <v>1</v>
      </c>
      <c r="M6881" s="266">
        <f>IF(K6881&lt;$C$1,$C$2-$C$1+1,$C$2-K6881+1)</f>
        <v>22</v>
      </c>
      <c r="N6881" s="268">
        <f>M6881/365</f>
        <v>6.0273972602739728E-2</v>
      </c>
      <c r="O6881" s="269">
        <f>'Data and Parameter'!$E$4*'Data and Parameter'!$E$5*('Data and Parameter'!$E$6+'Data and Parameter'!$E$7)*'Data and Parameter'!$E$19*'Data and Parameter'!$E$14*'ER calculations'!N6881</f>
        <v>0.31208350730653717</v>
      </c>
    </row>
    <row r="6882" spans="1:15" ht="15">
      <c r="A6882" s="284">
        <v>6878</v>
      </c>
      <c r="B6882" s="287"/>
      <c r="C6882" s="287"/>
      <c r="D6882" s="284" t="s">
        <v>1054</v>
      </c>
      <c r="E6882" s="287"/>
      <c r="F6882" s="285" t="s">
        <v>7003</v>
      </c>
      <c r="G6882" s="266" t="s">
        <v>121</v>
      </c>
      <c r="H6882" s="266">
        <f>IF(G6882="Traditional Stove",0.1,0.2)</f>
        <v>0.1</v>
      </c>
      <c r="I6882" s="266">
        <f>YEAR(J6882)</f>
        <v>2023</v>
      </c>
      <c r="J6882" s="267">
        <v>45024</v>
      </c>
      <c r="K6882" s="267">
        <f>J6882+1</f>
        <v>45025</v>
      </c>
      <c r="L6882" s="266">
        <f>IF(M6882&lt;=365,1,2)</f>
        <v>1</v>
      </c>
      <c r="M6882" s="266">
        <f>IF(K6882&lt;$C$1,$C$2-$C$1+1,$C$2-K6882+1)</f>
        <v>22</v>
      </c>
      <c r="N6882" s="268">
        <f>M6882/365</f>
        <v>6.0273972602739728E-2</v>
      </c>
      <c r="O6882" s="269">
        <f>'Data and Parameter'!$E$4*'Data and Parameter'!$E$5*('Data and Parameter'!$E$6+'Data and Parameter'!$E$7)*'Data and Parameter'!$E$19*'Data and Parameter'!$E$14*'ER calculations'!N6882</f>
        <v>0.31208350730653717</v>
      </c>
    </row>
    <row r="6883" spans="1:15" ht="15">
      <c r="A6883" s="284">
        <v>6879</v>
      </c>
      <c r="B6883" s="287"/>
      <c r="C6883" s="287"/>
      <c r="D6883" s="284" t="s">
        <v>119</v>
      </c>
      <c r="E6883" s="287"/>
      <c r="F6883" s="285" t="s">
        <v>7004</v>
      </c>
      <c r="G6883" s="266" t="s">
        <v>121</v>
      </c>
      <c r="H6883" s="266">
        <f>IF(G6883="Traditional Stove",0.1,0.2)</f>
        <v>0.1</v>
      </c>
      <c r="I6883" s="266">
        <f>YEAR(J6883)</f>
        <v>2023</v>
      </c>
      <c r="J6883" s="267">
        <v>44967</v>
      </c>
      <c r="K6883" s="267">
        <f>J6883+1</f>
        <v>44968</v>
      </c>
      <c r="L6883" s="266">
        <f>IF(M6883&lt;=365,1,2)</f>
        <v>1</v>
      </c>
      <c r="M6883" s="266">
        <f>IF(K6883&lt;$C$1,$C$2-$C$1+1,$C$2-K6883+1)</f>
        <v>79</v>
      </c>
      <c r="N6883" s="268">
        <f>M6883/365</f>
        <v>0.21643835616438356</v>
      </c>
      <c r="O6883" s="269">
        <f>'Data and Parameter'!$E$4*'Data and Parameter'!$E$5*('Data and Parameter'!$E$6+'Data and Parameter'!$E$7)*'Data and Parameter'!$E$19*'Data and Parameter'!$E$14*'ER calculations'!N6883</f>
        <v>1.1206635035098378</v>
      </c>
    </row>
    <row r="6884" spans="1:15" ht="15">
      <c r="A6884" s="284">
        <v>6880</v>
      </c>
      <c r="B6884" s="287"/>
      <c r="C6884" s="287"/>
      <c r="D6884" s="284" t="s">
        <v>119</v>
      </c>
      <c r="E6884" s="287"/>
      <c r="F6884" s="285" t="s">
        <v>7005</v>
      </c>
      <c r="G6884" s="266" t="s">
        <v>121</v>
      </c>
      <c r="H6884" s="266">
        <f>IF(G6884="Traditional Stove",0.1,0.2)</f>
        <v>0.1</v>
      </c>
      <c r="I6884" s="266">
        <f>YEAR(J6884)</f>
        <v>2023</v>
      </c>
      <c r="J6884" s="267">
        <v>44967</v>
      </c>
      <c r="K6884" s="267">
        <f>J6884+1</f>
        <v>44968</v>
      </c>
      <c r="L6884" s="266">
        <f>IF(M6884&lt;=365,1,2)</f>
        <v>1</v>
      </c>
      <c r="M6884" s="266">
        <f>IF(K6884&lt;$C$1,$C$2-$C$1+1,$C$2-K6884+1)</f>
        <v>79</v>
      </c>
      <c r="N6884" s="268">
        <f>M6884/365</f>
        <v>0.21643835616438356</v>
      </c>
      <c r="O6884" s="269">
        <f>'Data and Parameter'!$E$4*'Data and Parameter'!$E$5*('Data and Parameter'!$E$6+'Data and Parameter'!$E$7)*'Data and Parameter'!$E$19*'Data and Parameter'!$E$14*'ER calculations'!N6884</f>
        <v>1.1206635035098378</v>
      </c>
    </row>
    <row r="6885" spans="1:15" ht="15">
      <c r="A6885" s="284">
        <v>6881</v>
      </c>
      <c r="B6885" s="287"/>
      <c r="C6885" s="287"/>
      <c r="D6885" s="284" t="s">
        <v>1054</v>
      </c>
      <c r="E6885" s="287"/>
      <c r="F6885" s="285" t="s">
        <v>7006</v>
      </c>
      <c r="G6885" s="266" t="s">
        <v>121</v>
      </c>
      <c r="H6885" s="266">
        <f>IF(G6885="Traditional Stove",0.1,0.2)</f>
        <v>0.1</v>
      </c>
      <c r="I6885" s="266">
        <f>YEAR(J6885)</f>
        <v>2023</v>
      </c>
      <c r="J6885" s="267">
        <v>45024</v>
      </c>
      <c r="K6885" s="267">
        <f>J6885+1</f>
        <v>45025</v>
      </c>
      <c r="L6885" s="266">
        <f>IF(M6885&lt;=365,1,2)</f>
        <v>1</v>
      </c>
      <c r="M6885" s="266">
        <f>IF(K6885&lt;$C$1,$C$2-$C$1+1,$C$2-K6885+1)</f>
        <v>22</v>
      </c>
      <c r="N6885" s="268">
        <f>M6885/365</f>
        <v>6.0273972602739728E-2</v>
      </c>
      <c r="O6885" s="269">
        <f>'Data and Parameter'!$E$4*'Data and Parameter'!$E$5*('Data and Parameter'!$E$6+'Data and Parameter'!$E$7)*'Data and Parameter'!$E$19*'Data and Parameter'!$E$14*'ER calculations'!N6885</f>
        <v>0.31208350730653717</v>
      </c>
    </row>
    <row r="6886" spans="1:15" ht="15">
      <c r="A6886" s="284">
        <v>6882</v>
      </c>
      <c r="B6886" s="287"/>
      <c r="C6886" s="287"/>
      <c r="D6886" s="284" t="s">
        <v>119</v>
      </c>
      <c r="E6886" s="287"/>
      <c r="F6886" s="285" t="s">
        <v>7007</v>
      </c>
      <c r="G6886" s="266" t="s">
        <v>121</v>
      </c>
      <c r="H6886" s="266">
        <f>IF(G6886="Traditional Stove",0.1,0.2)</f>
        <v>0.1</v>
      </c>
      <c r="I6886" s="266">
        <f>YEAR(J6886)</f>
        <v>2023</v>
      </c>
      <c r="J6886" s="267">
        <v>44967</v>
      </c>
      <c r="K6886" s="267">
        <f>J6886+1</f>
        <v>44968</v>
      </c>
      <c r="L6886" s="266">
        <f>IF(M6886&lt;=365,1,2)</f>
        <v>1</v>
      </c>
      <c r="M6886" s="266">
        <f>IF(K6886&lt;$C$1,$C$2-$C$1+1,$C$2-K6886+1)</f>
        <v>79</v>
      </c>
      <c r="N6886" s="268">
        <f>M6886/365</f>
        <v>0.21643835616438356</v>
      </c>
      <c r="O6886" s="269">
        <f>'Data and Parameter'!$E$4*'Data and Parameter'!$E$5*('Data and Parameter'!$E$6+'Data and Parameter'!$E$7)*'Data and Parameter'!$E$19*'Data and Parameter'!$E$14*'ER calculations'!N6886</f>
        <v>1.1206635035098378</v>
      </c>
    </row>
    <row r="6887" spans="1:15" ht="15">
      <c r="A6887" s="284">
        <v>6883</v>
      </c>
      <c r="B6887" s="287"/>
      <c r="C6887" s="287"/>
      <c r="D6887" s="284" t="s">
        <v>1054</v>
      </c>
      <c r="E6887" s="287"/>
      <c r="F6887" s="285" t="s">
        <v>7008</v>
      </c>
      <c r="G6887" s="266" t="s">
        <v>121</v>
      </c>
      <c r="H6887" s="266">
        <f>IF(G6887="Traditional Stove",0.1,0.2)</f>
        <v>0.1</v>
      </c>
      <c r="I6887" s="266">
        <f>YEAR(J6887)</f>
        <v>2023</v>
      </c>
      <c r="J6887" s="267">
        <v>45024</v>
      </c>
      <c r="K6887" s="267">
        <f>J6887+1</f>
        <v>45025</v>
      </c>
      <c r="L6887" s="266">
        <f>IF(M6887&lt;=365,1,2)</f>
        <v>1</v>
      </c>
      <c r="M6887" s="266">
        <f>IF(K6887&lt;$C$1,$C$2-$C$1+1,$C$2-K6887+1)</f>
        <v>22</v>
      </c>
      <c r="N6887" s="268">
        <f>M6887/365</f>
        <v>6.0273972602739728E-2</v>
      </c>
      <c r="O6887" s="269">
        <f>'Data and Parameter'!$E$4*'Data and Parameter'!$E$5*('Data and Parameter'!$E$6+'Data and Parameter'!$E$7)*'Data and Parameter'!$E$19*'Data and Parameter'!$E$14*'ER calculations'!N6887</f>
        <v>0.31208350730653717</v>
      </c>
    </row>
    <row r="6888" spans="1:15" ht="15">
      <c r="A6888" s="284">
        <v>6884</v>
      </c>
      <c r="B6888" s="287"/>
      <c r="C6888" s="287"/>
      <c r="D6888" s="284" t="s">
        <v>1054</v>
      </c>
      <c r="E6888" s="287"/>
      <c r="F6888" s="285" t="s">
        <v>7009</v>
      </c>
      <c r="G6888" s="266" t="s">
        <v>121</v>
      </c>
      <c r="H6888" s="266">
        <f>IF(G6888="Traditional Stove",0.1,0.2)</f>
        <v>0.1</v>
      </c>
      <c r="I6888" s="266">
        <f>YEAR(J6888)</f>
        <v>2023</v>
      </c>
      <c r="J6888" s="267">
        <v>45024</v>
      </c>
      <c r="K6888" s="267">
        <f>J6888+1</f>
        <v>45025</v>
      </c>
      <c r="L6888" s="266">
        <f>IF(M6888&lt;=365,1,2)</f>
        <v>1</v>
      </c>
      <c r="M6888" s="266">
        <f>IF(K6888&lt;$C$1,$C$2-$C$1+1,$C$2-K6888+1)</f>
        <v>22</v>
      </c>
      <c r="N6888" s="268">
        <f>M6888/365</f>
        <v>6.0273972602739728E-2</v>
      </c>
      <c r="O6888" s="269">
        <f>'Data and Parameter'!$E$4*'Data and Parameter'!$E$5*('Data and Parameter'!$E$6+'Data and Parameter'!$E$7)*'Data and Parameter'!$E$19*'Data and Parameter'!$E$14*'ER calculations'!N6888</f>
        <v>0.31208350730653717</v>
      </c>
    </row>
    <row r="6889" spans="1:15" ht="15">
      <c r="A6889" s="284">
        <v>6885</v>
      </c>
      <c r="B6889" s="287"/>
      <c r="C6889" s="287"/>
      <c r="D6889" s="284" t="s">
        <v>119</v>
      </c>
      <c r="E6889" s="287"/>
      <c r="F6889" s="285" t="s">
        <v>7010</v>
      </c>
      <c r="G6889" s="266" t="s">
        <v>121</v>
      </c>
      <c r="H6889" s="266">
        <f>IF(G6889="Traditional Stove",0.1,0.2)</f>
        <v>0.1</v>
      </c>
      <c r="I6889" s="266">
        <f>YEAR(J6889)</f>
        <v>2023</v>
      </c>
      <c r="J6889" s="267">
        <v>44967</v>
      </c>
      <c r="K6889" s="267">
        <f>J6889+1</f>
        <v>44968</v>
      </c>
      <c r="L6889" s="266">
        <f>IF(M6889&lt;=365,1,2)</f>
        <v>1</v>
      </c>
      <c r="M6889" s="266">
        <f>IF(K6889&lt;$C$1,$C$2-$C$1+1,$C$2-K6889+1)</f>
        <v>79</v>
      </c>
      <c r="N6889" s="268">
        <f>M6889/365</f>
        <v>0.21643835616438356</v>
      </c>
      <c r="O6889" s="269">
        <f>'Data and Parameter'!$E$4*'Data and Parameter'!$E$5*('Data and Parameter'!$E$6+'Data and Parameter'!$E$7)*'Data and Parameter'!$E$19*'Data and Parameter'!$E$14*'ER calculations'!N6889</f>
        <v>1.1206635035098378</v>
      </c>
    </row>
    <row r="6890" spans="1:15" ht="15">
      <c r="A6890" s="284">
        <v>6886</v>
      </c>
      <c r="B6890" s="287"/>
      <c r="C6890" s="287"/>
      <c r="D6890" s="284" t="s">
        <v>1054</v>
      </c>
      <c r="E6890" s="287"/>
      <c r="F6890" s="285" t="s">
        <v>7011</v>
      </c>
      <c r="G6890" s="266" t="s">
        <v>121</v>
      </c>
      <c r="H6890" s="266">
        <f>IF(G6890="Traditional Stove",0.1,0.2)</f>
        <v>0.1</v>
      </c>
      <c r="I6890" s="266">
        <f>YEAR(J6890)</f>
        <v>2023</v>
      </c>
      <c r="J6890" s="267">
        <v>45024</v>
      </c>
      <c r="K6890" s="267">
        <f>J6890+1</f>
        <v>45025</v>
      </c>
      <c r="L6890" s="266">
        <f>IF(M6890&lt;=365,1,2)</f>
        <v>1</v>
      </c>
      <c r="M6890" s="266">
        <f>IF(K6890&lt;$C$1,$C$2-$C$1+1,$C$2-K6890+1)</f>
        <v>22</v>
      </c>
      <c r="N6890" s="268">
        <f>M6890/365</f>
        <v>6.0273972602739728E-2</v>
      </c>
      <c r="O6890" s="269">
        <f>'Data and Parameter'!$E$4*'Data and Parameter'!$E$5*('Data and Parameter'!$E$6+'Data and Parameter'!$E$7)*'Data and Parameter'!$E$19*'Data and Parameter'!$E$14*'ER calculations'!N6890</f>
        <v>0.31208350730653717</v>
      </c>
    </row>
    <row r="6891" spans="1:15" ht="15">
      <c r="A6891" s="284">
        <v>6887</v>
      </c>
      <c r="B6891" s="287"/>
      <c r="C6891" s="287"/>
      <c r="D6891" s="284" t="s">
        <v>1054</v>
      </c>
      <c r="E6891" s="287"/>
      <c r="F6891" s="285" t="s">
        <v>7012</v>
      </c>
      <c r="G6891" s="266" t="s">
        <v>121</v>
      </c>
      <c r="H6891" s="266">
        <f>IF(G6891="Traditional Stove",0.1,0.2)</f>
        <v>0.1</v>
      </c>
      <c r="I6891" s="266">
        <f>YEAR(J6891)</f>
        <v>2023</v>
      </c>
      <c r="J6891" s="267">
        <v>45024</v>
      </c>
      <c r="K6891" s="267">
        <f>J6891+1</f>
        <v>45025</v>
      </c>
      <c r="L6891" s="266">
        <f>IF(M6891&lt;=365,1,2)</f>
        <v>1</v>
      </c>
      <c r="M6891" s="266">
        <f>IF(K6891&lt;$C$1,$C$2-$C$1+1,$C$2-K6891+1)</f>
        <v>22</v>
      </c>
      <c r="N6891" s="268">
        <f>M6891/365</f>
        <v>6.0273972602739728E-2</v>
      </c>
      <c r="O6891" s="269">
        <f>'Data and Parameter'!$E$4*'Data and Parameter'!$E$5*('Data and Parameter'!$E$6+'Data and Parameter'!$E$7)*'Data and Parameter'!$E$19*'Data and Parameter'!$E$14*'ER calculations'!N6891</f>
        <v>0.31208350730653717</v>
      </c>
    </row>
    <row r="6892" spans="1:15" ht="15">
      <c r="A6892" s="284">
        <v>6888</v>
      </c>
      <c r="B6892" s="287"/>
      <c r="C6892" s="287"/>
      <c r="D6892" s="284" t="s">
        <v>1054</v>
      </c>
      <c r="E6892" s="287"/>
      <c r="F6892" s="285" t="s">
        <v>7013</v>
      </c>
      <c r="G6892" s="266" t="s">
        <v>121</v>
      </c>
      <c r="H6892" s="266">
        <f>IF(G6892="Traditional Stove",0.1,0.2)</f>
        <v>0.1</v>
      </c>
      <c r="I6892" s="266">
        <f>YEAR(J6892)</f>
        <v>2023</v>
      </c>
      <c r="J6892" s="267">
        <v>45024</v>
      </c>
      <c r="K6892" s="267">
        <f>J6892+1</f>
        <v>45025</v>
      </c>
      <c r="L6892" s="266">
        <f>IF(M6892&lt;=365,1,2)</f>
        <v>1</v>
      </c>
      <c r="M6892" s="266">
        <f>IF(K6892&lt;$C$1,$C$2-$C$1+1,$C$2-K6892+1)</f>
        <v>22</v>
      </c>
      <c r="N6892" s="268">
        <f>M6892/365</f>
        <v>6.0273972602739728E-2</v>
      </c>
      <c r="O6892" s="269">
        <f>'Data and Parameter'!$E$4*'Data and Parameter'!$E$5*('Data and Parameter'!$E$6+'Data and Parameter'!$E$7)*'Data and Parameter'!$E$19*'Data and Parameter'!$E$14*'ER calculations'!N6892</f>
        <v>0.31208350730653717</v>
      </c>
    </row>
    <row r="6893" spans="1:15" ht="15">
      <c r="A6893" s="284">
        <v>6889</v>
      </c>
      <c r="B6893" s="287"/>
      <c r="C6893" s="287"/>
      <c r="D6893" s="284" t="s">
        <v>1054</v>
      </c>
      <c r="E6893" s="287"/>
      <c r="F6893" s="285" t="s">
        <v>7014</v>
      </c>
      <c r="G6893" s="266" t="s">
        <v>121</v>
      </c>
      <c r="H6893" s="266">
        <f>IF(G6893="Traditional Stove",0.1,0.2)</f>
        <v>0.1</v>
      </c>
      <c r="I6893" s="266">
        <f>YEAR(J6893)</f>
        <v>2023</v>
      </c>
      <c r="J6893" s="267">
        <v>45024</v>
      </c>
      <c r="K6893" s="267">
        <f>J6893+1</f>
        <v>45025</v>
      </c>
      <c r="L6893" s="266">
        <f>IF(M6893&lt;=365,1,2)</f>
        <v>1</v>
      </c>
      <c r="M6893" s="266">
        <f>IF(K6893&lt;$C$1,$C$2-$C$1+1,$C$2-K6893+1)</f>
        <v>22</v>
      </c>
      <c r="N6893" s="268">
        <f>M6893/365</f>
        <v>6.0273972602739728E-2</v>
      </c>
      <c r="O6893" s="269">
        <f>'Data and Parameter'!$E$4*'Data and Parameter'!$E$5*('Data and Parameter'!$E$6+'Data and Parameter'!$E$7)*'Data and Parameter'!$E$19*'Data and Parameter'!$E$14*'ER calculations'!N6893</f>
        <v>0.31208350730653717</v>
      </c>
    </row>
    <row r="6894" spans="1:15" ht="15">
      <c r="A6894" s="284">
        <v>6890</v>
      </c>
      <c r="B6894" s="287"/>
      <c r="C6894" s="287"/>
      <c r="D6894" s="284" t="s">
        <v>1054</v>
      </c>
      <c r="E6894" s="287"/>
      <c r="F6894" s="285" t="s">
        <v>7015</v>
      </c>
      <c r="G6894" s="266" t="s">
        <v>121</v>
      </c>
      <c r="H6894" s="266">
        <f>IF(G6894="Traditional Stove",0.1,0.2)</f>
        <v>0.1</v>
      </c>
      <c r="I6894" s="266">
        <f>YEAR(J6894)</f>
        <v>2023</v>
      </c>
      <c r="J6894" s="267">
        <v>45024</v>
      </c>
      <c r="K6894" s="267">
        <f>J6894+1</f>
        <v>45025</v>
      </c>
      <c r="L6894" s="266">
        <f>IF(M6894&lt;=365,1,2)</f>
        <v>1</v>
      </c>
      <c r="M6894" s="266">
        <f>IF(K6894&lt;$C$1,$C$2-$C$1+1,$C$2-K6894+1)</f>
        <v>22</v>
      </c>
      <c r="N6894" s="268">
        <f>M6894/365</f>
        <v>6.0273972602739728E-2</v>
      </c>
      <c r="O6894" s="269">
        <f>'Data and Parameter'!$E$4*'Data and Parameter'!$E$5*('Data and Parameter'!$E$6+'Data and Parameter'!$E$7)*'Data and Parameter'!$E$19*'Data and Parameter'!$E$14*'ER calculations'!N6894</f>
        <v>0.31208350730653717</v>
      </c>
    </row>
    <row r="6895" spans="1:15" ht="15">
      <c r="A6895" s="284">
        <v>6891</v>
      </c>
      <c r="B6895" s="287"/>
      <c r="C6895" s="287"/>
      <c r="D6895" s="284" t="s">
        <v>1054</v>
      </c>
      <c r="E6895" s="287"/>
      <c r="F6895" s="285" t="s">
        <v>7016</v>
      </c>
      <c r="G6895" s="266" t="s">
        <v>121</v>
      </c>
      <c r="H6895" s="266">
        <f>IF(G6895="Traditional Stove",0.1,0.2)</f>
        <v>0.1</v>
      </c>
      <c r="I6895" s="266">
        <f>YEAR(J6895)</f>
        <v>2023</v>
      </c>
      <c r="J6895" s="267">
        <v>45024</v>
      </c>
      <c r="K6895" s="267">
        <f>J6895+1</f>
        <v>45025</v>
      </c>
      <c r="L6895" s="266">
        <f>IF(M6895&lt;=365,1,2)</f>
        <v>1</v>
      </c>
      <c r="M6895" s="266">
        <f>IF(K6895&lt;$C$1,$C$2-$C$1+1,$C$2-K6895+1)</f>
        <v>22</v>
      </c>
      <c r="N6895" s="268">
        <f>M6895/365</f>
        <v>6.0273972602739728E-2</v>
      </c>
      <c r="O6895" s="269">
        <f>'Data and Parameter'!$E$4*'Data and Parameter'!$E$5*('Data and Parameter'!$E$6+'Data and Parameter'!$E$7)*'Data and Parameter'!$E$19*'Data and Parameter'!$E$14*'ER calculations'!N6895</f>
        <v>0.31208350730653717</v>
      </c>
    </row>
    <row r="6896" spans="1:15" ht="15">
      <c r="A6896" s="284">
        <v>6892</v>
      </c>
      <c r="B6896" s="287"/>
      <c r="C6896" s="287"/>
      <c r="D6896" s="284" t="s">
        <v>1054</v>
      </c>
      <c r="E6896" s="287"/>
      <c r="F6896" s="285" t="s">
        <v>7017</v>
      </c>
      <c r="G6896" s="266" t="s">
        <v>121</v>
      </c>
      <c r="H6896" s="266">
        <f>IF(G6896="Traditional Stove",0.1,0.2)</f>
        <v>0.1</v>
      </c>
      <c r="I6896" s="266">
        <f>YEAR(J6896)</f>
        <v>2023</v>
      </c>
      <c r="J6896" s="267">
        <v>45024</v>
      </c>
      <c r="K6896" s="267">
        <f>J6896+1</f>
        <v>45025</v>
      </c>
      <c r="L6896" s="266">
        <f>IF(M6896&lt;=365,1,2)</f>
        <v>1</v>
      </c>
      <c r="M6896" s="266">
        <f>IF(K6896&lt;$C$1,$C$2-$C$1+1,$C$2-K6896+1)</f>
        <v>22</v>
      </c>
      <c r="N6896" s="268">
        <f>M6896/365</f>
        <v>6.0273972602739728E-2</v>
      </c>
      <c r="O6896" s="269">
        <f>'Data and Parameter'!$E$4*'Data and Parameter'!$E$5*('Data and Parameter'!$E$6+'Data and Parameter'!$E$7)*'Data and Parameter'!$E$19*'Data and Parameter'!$E$14*'ER calculations'!N6896</f>
        <v>0.31208350730653717</v>
      </c>
    </row>
    <row r="6897" spans="1:15" ht="15">
      <c r="A6897" s="284">
        <v>6893</v>
      </c>
      <c r="B6897" s="287"/>
      <c r="C6897" s="287"/>
      <c r="D6897" s="284" t="s">
        <v>1054</v>
      </c>
      <c r="E6897" s="287"/>
      <c r="F6897" s="285" t="s">
        <v>7018</v>
      </c>
      <c r="G6897" s="266" t="s">
        <v>121</v>
      </c>
      <c r="H6897" s="266">
        <f>IF(G6897="Traditional Stove",0.1,0.2)</f>
        <v>0.1</v>
      </c>
      <c r="I6897" s="266">
        <f>YEAR(J6897)</f>
        <v>2023</v>
      </c>
      <c r="J6897" s="267">
        <v>45024</v>
      </c>
      <c r="K6897" s="267">
        <f>J6897+1</f>
        <v>45025</v>
      </c>
      <c r="L6897" s="266">
        <f>IF(M6897&lt;=365,1,2)</f>
        <v>1</v>
      </c>
      <c r="M6897" s="266">
        <f>IF(K6897&lt;$C$1,$C$2-$C$1+1,$C$2-K6897+1)</f>
        <v>22</v>
      </c>
      <c r="N6897" s="268">
        <f>M6897/365</f>
        <v>6.0273972602739728E-2</v>
      </c>
      <c r="O6897" s="269">
        <f>'Data and Parameter'!$E$4*'Data and Parameter'!$E$5*('Data and Parameter'!$E$6+'Data and Parameter'!$E$7)*'Data and Parameter'!$E$19*'Data and Parameter'!$E$14*'ER calculations'!N6897</f>
        <v>0.31208350730653717</v>
      </c>
    </row>
    <row r="6898" spans="1:15" ht="15">
      <c r="A6898" s="284">
        <v>6894</v>
      </c>
      <c r="B6898" s="287"/>
      <c r="C6898" s="287"/>
      <c r="D6898" s="284" t="s">
        <v>1054</v>
      </c>
      <c r="E6898" s="287"/>
      <c r="F6898" s="285" t="s">
        <v>7019</v>
      </c>
      <c r="G6898" s="266" t="s">
        <v>121</v>
      </c>
      <c r="H6898" s="266">
        <f>IF(G6898="Traditional Stove",0.1,0.2)</f>
        <v>0.1</v>
      </c>
      <c r="I6898" s="266">
        <f>YEAR(J6898)</f>
        <v>2023</v>
      </c>
      <c r="J6898" s="267">
        <v>45024</v>
      </c>
      <c r="K6898" s="267">
        <f>J6898+1</f>
        <v>45025</v>
      </c>
      <c r="L6898" s="266">
        <f>IF(M6898&lt;=365,1,2)</f>
        <v>1</v>
      </c>
      <c r="M6898" s="266">
        <f>IF(K6898&lt;$C$1,$C$2-$C$1+1,$C$2-K6898+1)</f>
        <v>22</v>
      </c>
      <c r="N6898" s="268">
        <f>M6898/365</f>
        <v>6.0273972602739728E-2</v>
      </c>
      <c r="O6898" s="269">
        <f>'Data and Parameter'!$E$4*'Data and Parameter'!$E$5*('Data and Parameter'!$E$6+'Data and Parameter'!$E$7)*'Data and Parameter'!$E$19*'Data and Parameter'!$E$14*'ER calculations'!N6898</f>
        <v>0.31208350730653717</v>
      </c>
    </row>
    <row r="6899" spans="1:15" ht="15">
      <c r="A6899" s="284">
        <v>6895</v>
      </c>
      <c r="B6899" s="287"/>
      <c r="C6899" s="287"/>
      <c r="D6899" s="284" t="s">
        <v>1054</v>
      </c>
      <c r="E6899" s="287"/>
      <c r="F6899" s="285" t="s">
        <v>7020</v>
      </c>
      <c r="G6899" s="266" t="s">
        <v>121</v>
      </c>
      <c r="H6899" s="266">
        <f>IF(G6899="Traditional Stove",0.1,0.2)</f>
        <v>0.1</v>
      </c>
      <c r="I6899" s="266">
        <f>YEAR(J6899)</f>
        <v>2023</v>
      </c>
      <c r="J6899" s="267">
        <v>45024</v>
      </c>
      <c r="K6899" s="267">
        <f>J6899+1</f>
        <v>45025</v>
      </c>
      <c r="L6899" s="266">
        <f>IF(M6899&lt;=365,1,2)</f>
        <v>1</v>
      </c>
      <c r="M6899" s="266">
        <f>IF(K6899&lt;$C$1,$C$2-$C$1+1,$C$2-K6899+1)</f>
        <v>22</v>
      </c>
      <c r="N6899" s="268">
        <f>M6899/365</f>
        <v>6.0273972602739728E-2</v>
      </c>
      <c r="O6899" s="269">
        <f>'Data and Parameter'!$E$4*'Data and Parameter'!$E$5*('Data and Parameter'!$E$6+'Data and Parameter'!$E$7)*'Data and Parameter'!$E$19*'Data and Parameter'!$E$14*'ER calculations'!N6899</f>
        <v>0.31208350730653717</v>
      </c>
    </row>
    <row r="6900" spans="1:15" ht="15">
      <c r="A6900" s="284">
        <v>6896</v>
      </c>
      <c r="B6900" s="287"/>
      <c r="C6900" s="287"/>
      <c r="D6900" s="284" t="s">
        <v>1054</v>
      </c>
      <c r="E6900" s="287"/>
      <c r="F6900" s="285" t="s">
        <v>7021</v>
      </c>
      <c r="G6900" s="266" t="s">
        <v>121</v>
      </c>
      <c r="H6900" s="266">
        <f>IF(G6900="Traditional Stove",0.1,0.2)</f>
        <v>0.1</v>
      </c>
      <c r="I6900" s="266">
        <f>YEAR(J6900)</f>
        <v>2023</v>
      </c>
      <c r="J6900" s="267">
        <v>45024</v>
      </c>
      <c r="K6900" s="267">
        <f>J6900+1</f>
        <v>45025</v>
      </c>
      <c r="L6900" s="266">
        <f>IF(M6900&lt;=365,1,2)</f>
        <v>1</v>
      </c>
      <c r="M6900" s="266">
        <f>IF(K6900&lt;$C$1,$C$2-$C$1+1,$C$2-K6900+1)</f>
        <v>22</v>
      </c>
      <c r="N6900" s="268">
        <f>M6900/365</f>
        <v>6.0273972602739728E-2</v>
      </c>
      <c r="O6900" s="269">
        <f>'Data and Parameter'!$E$4*'Data and Parameter'!$E$5*('Data and Parameter'!$E$6+'Data and Parameter'!$E$7)*'Data and Parameter'!$E$19*'Data and Parameter'!$E$14*'ER calculations'!N6900</f>
        <v>0.31208350730653717</v>
      </c>
    </row>
    <row r="6901" spans="1:15" ht="15">
      <c r="A6901" s="284">
        <v>6897</v>
      </c>
      <c r="B6901" s="287"/>
      <c r="C6901" s="287"/>
      <c r="D6901" s="284" t="s">
        <v>1054</v>
      </c>
      <c r="E6901" s="287"/>
      <c r="F6901" s="285" t="s">
        <v>7022</v>
      </c>
      <c r="G6901" s="266" t="s">
        <v>121</v>
      </c>
      <c r="H6901" s="266">
        <f>IF(G6901="Traditional Stove",0.1,0.2)</f>
        <v>0.1</v>
      </c>
      <c r="I6901" s="266">
        <f>YEAR(J6901)</f>
        <v>2023</v>
      </c>
      <c r="J6901" s="267">
        <v>45024</v>
      </c>
      <c r="K6901" s="267">
        <f>J6901+1</f>
        <v>45025</v>
      </c>
      <c r="L6901" s="266">
        <f>IF(M6901&lt;=365,1,2)</f>
        <v>1</v>
      </c>
      <c r="M6901" s="266">
        <f>IF(K6901&lt;$C$1,$C$2-$C$1+1,$C$2-K6901+1)</f>
        <v>22</v>
      </c>
      <c r="N6901" s="268">
        <f>M6901/365</f>
        <v>6.0273972602739728E-2</v>
      </c>
      <c r="O6901" s="269">
        <f>'Data and Parameter'!$E$4*'Data and Parameter'!$E$5*('Data and Parameter'!$E$6+'Data and Parameter'!$E$7)*'Data and Parameter'!$E$19*'Data and Parameter'!$E$14*'ER calculations'!N6901</f>
        <v>0.31208350730653717</v>
      </c>
    </row>
    <row r="6902" spans="1:15" ht="15">
      <c r="A6902" s="284">
        <v>6898</v>
      </c>
      <c r="B6902" s="287"/>
      <c r="C6902" s="287"/>
      <c r="D6902" s="284" t="s">
        <v>1054</v>
      </c>
      <c r="E6902" s="287"/>
      <c r="F6902" s="285" t="s">
        <v>7023</v>
      </c>
      <c r="G6902" s="266" t="s">
        <v>121</v>
      </c>
      <c r="H6902" s="266">
        <f>IF(G6902="Traditional Stove",0.1,0.2)</f>
        <v>0.1</v>
      </c>
      <c r="I6902" s="266">
        <f>YEAR(J6902)</f>
        <v>2023</v>
      </c>
      <c r="J6902" s="267">
        <v>45024</v>
      </c>
      <c r="K6902" s="267">
        <f>J6902+1</f>
        <v>45025</v>
      </c>
      <c r="L6902" s="266">
        <f>IF(M6902&lt;=365,1,2)</f>
        <v>1</v>
      </c>
      <c r="M6902" s="266">
        <f>IF(K6902&lt;$C$1,$C$2-$C$1+1,$C$2-K6902+1)</f>
        <v>22</v>
      </c>
      <c r="N6902" s="268">
        <f>M6902/365</f>
        <v>6.0273972602739728E-2</v>
      </c>
      <c r="O6902" s="269">
        <f>'Data and Parameter'!$E$4*'Data and Parameter'!$E$5*('Data and Parameter'!$E$6+'Data and Parameter'!$E$7)*'Data and Parameter'!$E$19*'Data and Parameter'!$E$14*'ER calculations'!N6902</f>
        <v>0.31208350730653717</v>
      </c>
    </row>
    <row r="6903" spans="1:15" ht="15">
      <c r="A6903" s="284">
        <v>6899</v>
      </c>
      <c r="B6903" s="287"/>
      <c r="C6903" s="287"/>
      <c r="D6903" s="284" t="s">
        <v>1054</v>
      </c>
      <c r="E6903" s="287"/>
      <c r="F6903" s="285" t="s">
        <v>7024</v>
      </c>
      <c r="G6903" s="266" t="s">
        <v>121</v>
      </c>
      <c r="H6903" s="266">
        <f>IF(G6903="Traditional Stove",0.1,0.2)</f>
        <v>0.1</v>
      </c>
      <c r="I6903" s="266">
        <f>YEAR(J6903)</f>
        <v>2023</v>
      </c>
      <c r="J6903" s="267">
        <v>45024</v>
      </c>
      <c r="K6903" s="267">
        <f>J6903+1</f>
        <v>45025</v>
      </c>
      <c r="L6903" s="266">
        <f>IF(M6903&lt;=365,1,2)</f>
        <v>1</v>
      </c>
      <c r="M6903" s="266">
        <f>IF(K6903&lt;$C$1,$C$2-$C$1+1,$C$2-K6903+1)</f>
        <v>22</v>
      </c>
      <c r="N6903" s="268">
        <f>M6903/365</f>
        <v>6.0273972602739728E-2</v>
      </c>
      <c r="O6903" s="269">
        <f>'Data and Parameter'!$E$4*'Data and Parameter'!$E$5*('Data and Parameter'!$E$6+'Data and Parameter'!$E$7)*'Data and Parameter'!$E$19*'Data and Parameter'!$E$14*'ER calculations'!N6903</f>
        <v>0.31208350730653717</v>
      </c>
    </row>
    <row r="6904" spans="1:15" ht="15">
      <c r="A6904" s="284">
        <v>6900</v>
      </c>
      <c r="B6904" s="287"/>
      <c r="C6904" s="287"/>
      <c r="D6904" s="284" t="s">
        <v>1054</v>
      </c>
      <c r="E6904" s="287"/>
      <c r="F6904" s="285" t="s">
        <v>7025</v>
      </c>
      <c r="G6904" s="266" t="s">
        <v>121</v>
      </c>
      <c r="H6904" s="266">
        <f>IF(G6904="Traditional Stove",0.1,0.2)</f>
        <v>0.1</v>
      </c>
      <c r="I6904" s="266">
        <f>YEAR(J6904)</f>
        <v>2023</v>
      </c>
      <c r="J6904" s="267">
        <v>45024</v>
      </c>
      <c r="K6904" s="267">
        <f>J6904+1</f>
        <v>45025</v>
      </c>
      <c r="L6904" s="266">
        <f>IF(M6904&lt;=365,1,2)</f>
        <v>1</v>
      </c>
      <c r="M6904" s="266">
        <f>IF(K6904&lt;$C$1,$C$2-$C$1+1,$C$2-K6904+1)</f>
        <v>22</v>
      </c>
      <c r="N6904" s="268">
        <f>M6904/365</f>
        <v>6.0273972602739728E-2</v>
      </c>
      <c r="O6904" s="269">
        <f>'Data and Parameter'!$E$4*'Data and Parameter'!$E$5*('Data and Parameter'!$E$6+'Data and Parameter'!$E$7)*'Data and Parameter'!$E$19*'Data and Parameter'!$E$14*'ER calculations'!N6904</f>
        <v>0.31208350730653717</v>
      </c>
    </row>
    <row r="6905" spans="1:15" ht="15">
      <c r="A6905" s="284">
        <v>6901</v>
      </c>
      <c r="B6905" s="287"/>
      <c r="C6905" s="287"/>
      <c r="D6905" s="284" t="s">
        <v>1054</v>
      </c>
      <c r="E6905" s="287"/>
      <c r="F6905" s="285" t="s">
        <v>7026</v>
      </c>
      <c r="G6905" s="266" t="s">
        <v>121</v>
      </c>
      <c r="H6905" s="266">
        <f>IF(G6905="Traditional Stove",0.1,0.2)</f>
        <v>0.1</v>
      </c>
      <c r="I6905" s="266">
        <f>YEAR(J6905)</f>
        <v>2023</v>
      </c>
      <c r="J6905" s="267">
        <v>45024</v>
      </c>
      <c r="K6905" s="267">
        <f>J6905+1</f>
        <v>45025</v>
      </c>
      <c r="L6905" s="266">
        <f>IF(M6905&lt;=365,1,2)</f>
        <v>1</v>
      </c>
      <c r="M6905" s="266">
        <f>IF(K6905&lt;$C$1,$C$2-$C$1+1,$C$2-K6905+1)</f>
        <v>22</v>
      </c>
      <c r="N6905" s="268">
        <f>M6905/365</f>
        <v>6.0273972602739728E-2</v>
      </c>
      <c r="O6905" s="269">
        <f>'Data and Parameter'!$E$4*'Data and Parameter'!$E$5*('Data and Parameter'!$E$6+'Data and Parameter'!$E$7)*'Data and Parameter'!$E$19*'Data and Parameter'!$E$14*'ER calculations'!N6905</f>
        <v>0.31208350730653717</v>
      </c>
    </row>
    <row r="6906" spans="1:15" ht="15">
      <c r="A6906" s="284">
        <v>6902</v>
      </c>
      <c r="B6906" s="287"/>
      <c r="C6906" s="287"/>
      <c r="D6906" s="284" t="s">
        <v>1054</v>
      </c>
      <c r="E6906" s="287"/>
      <c r="F6906" s="285" t="s">
        <v>7027</v>
      </c>
      <c r="G6906" s="266" t="s">
        <v>121</v>
      </c>
      <c r="H6906" s="266">
        <f>IF(G6906="Traditional Stove",0.1,0.2)</f>
        <v>0.1</v>
      </c>
      <c r="I6906" s="266">
        <f>YEAR(J6906)</f>
        <v>2023</v>
      </c>
      <c r="J6906" s="267">
        <v>45024</v>
      </c>
      <c r="K6906" s="267">
        <f>J6906+1</f>
        <v>45025</v>
      </c>
      <c r="L6906" s="266">
        <f>IF(M6906&lt;=365,1,2)</f>
        <v>1</v>
      </c>
      <c r="M6906" s="266">
        <f>IF(K6906&lt;$C$1,$C$2-$C$1+1,$C$2-K6906+1)</f>
        <v>22</v>
      </c>
      <c r="N6906" s="268">
        <f>M6906/365</f>
        <v>6.0273972602739728E-2</v>
      </c>
      <c r="O6906" s="269">
        <f>'Data and Parameter'!$E$4*'Data and Parameter'!$E$5*('Data and Parameter'!$E$6+'Data and Parameter'!$E$7)*'Data and Parameter'!$E$19*'Data and Parameter'!$E$14*'ER calculations'!N6906</f>
        <v>0.31208350730653717</v>
      </c>
    </row>
    <row r="6907" spans="1:15" ht="15">
      <c r="A6907" s="284">
        <v>6903</v>
      </c>
      <c r="B6907" s="287"/>
      <c r="C6907" s="287"/>
      <c r="D6907" s="284" t="s">
        <v>1054</v>
      </c>
      <c r="E6907" s="287"/>
      <c r="F6907" s="285" t="s">
        <v>7028</v>
      </c>
      <c r="G6907" s="266" t="s">
        <v>121</v>
      </c>
      <c r="H6907" s="266">
        <f>IF(G6907="Traditional Stove",0.1,0.2)</f>
        <v>0.1</v>
      </c>
      <c r="I6907" s="266">
        <f>YEAR(J6907)</f>
        <v>2023</v>
      </c>
      <c r="J6907" s="267">
        <v>45024</v>
      </c>
      <c r="K6907" s="267">
        <f>J6907+1</f>
        <v>45025</v>
      </c>
      <c r="L6907" s="266">
        <f>IF(M6907&lt;=365,1,2)</f>
        <v>1</v>
      </c>
      <c r="M6907" s="266">
        <f>IF(K6907&lt;$C$1,$C$2-$C$1+1,$C$2-K6907+1)</f>
        <v>22</v>
      </c>
      <c r="N6907" s="268">
        <f>M6907/365</f>
        <v>6.0273972602739728E-2</v>
      </c>
      <c r="O6907" s="269">
        <f>'Data and Parameter'!$E$4*'Data and Parameter'!$E$5*('Data and Parameter'!$E$6+'Data and Parameter'!$E$7)*'Data and Parameter'!$E$19*'Data and Parameter'!$E$14*'ER calculations'!N6907</f>
        <v>0.31208350730653717</v>
      </c>
    </row>
    <row r="6908" spans="1:15" ht="15">
      <c r="A6908" s="284">
        <v>6904</v>
      </c>
      <c r="B6908" s="287"/>
      <c r="C6908" s="287"/>
      <c r="D6908" s="284" t="s">
        <v>1054</v>
      </c>
      <c r="E6908" s="287"/>
      <c r="F6908" s="285" t="s">
        <v>7029</v>
      </c>
      <c r="G6908" s="266" t="s">
        <v>121</v>
      </c>
      <c r="H6908" s="266">
        <f>IF(G6908="Traditional Stove",0.1,0.2)</f>
        <v>0.1</v>
      </c>
      <c r="I6908" s="266">
        <f>YEAR(J6908)</f>
        <v>2023</v>
      </c>
      <c r="J6908" s="267">
        <v>45024</v>
      </c>
      <c r="K6908" s="267">
        <f>J6908+1</f>
        <v>45025</v>
      </c>
      <c r="L6908" s="266">
        <f>IF(M6908&lt;=365,1,2)</f>
        <v>1</v>
      </c>
      <c r="M6908" s="266">
        <f>IF(K6908&lt;$C$1,$C$2-$C$1+1,$C$2-K6908+1)</f>
        <v>22</v>
      </c>
      <c r="N6908" s="268">
        <f>M6908/365</f>
        <v>6.0273972602739728E-2</v>
      </c>
      <c r="O6908" s="269">
        <f>'Data and Parameter'!$E$4*'Data and Parameter'!$E$5*('Data and Parameter'!$E$6+'Data and Parameter'!$E$7)*'Data and Parameter'!$E$19*'Data and Parameter'!$E$14*'ER calculations'!N6908</f>
        <v>0.31208350730653717</v>
      </c>
    </row>
    <row r="6909" spans="1:15" ht="15">
      <c r="A6909" s="284">
        <v>6905</v>
      </c>
      <c r="B6909" s="287"/>
      <c r="C6909" s="287"/>
      <c r="D6909" s="284" t="s">
        <v>1054</v>
      </c>
      <c r="E6909" s="287"/>
      <c r="F6909" s="285" t="s">
        <v>7030</v>
      </c>
      <c r="G6909" s="266" t="s">
        <v>121</v>
      </c>
      <c r="H6909" s="266">
        <f>IF(G6909="Traditional Stove",0.1,0.2)</f>
        <v>0.1</v>
      </c>
      <c r="I6909" s="266">
        <f>YEAR(J6909)</f>
        <v>2023</v>
      </c>
      <c r="J6909" s="267">
        <v>45024</v>
      </c>
      <c r="K6909" s="267">
        <f>J6909+1</f>
        <v>45025</v>
      </c>
      <c r="L6909" s="266">
        <f>IF(M6909&lt;=365,1,2)</f>
        <v>1</v>
      </c>
      <c r="M6909" s="266">
        <f>IF(K6909&lt;$C$1,$C$2-$C$1+1,$C$2-K6909+1)</f>
        <v>22</v>
      </c>
      <c r="N6909" s="268">
        <f>M6909/365</f>
        <v>6.0273972602739728E-2</v>
      </c>
      <c r="O6909" s="269">
        <f>'Data and Parameter'!$E$4*'Data and Parameter'!$E$5*('Data and Parameter'!$E$6+'Data and Parameter'!$E$7)*'Data and Parameter'!$E$19*'Data and Parameter'!$E$14*'ER calculations'!N6909</f>
        <v>0.31208350730653717</v>
      </c>
    </row>
    <row r="6910" spans="1:15" ht="15">
      <c r="A6910" s="284">
        <v>6906</v>
      </c>
      <c r="B6910" s="287"/>
      <c r="C6910" s="287"/>
      <c r="D6910" s="284" t="s">
        <v>1054</v>
      </c>
      <c r="E6910" s="287"/>
      <c r="F6910" s="285" t="s">
        <v>7031</v>
      </c>
      <c r="G6910" s="266" t="s">
        <v>121</v>
      </c>
      <c r="H6910" s="266">
        <f>IF(G6910="Traditional Stove",0.1,0.2)</f>
        <v>0.1</v>
      </c>
      <c r="I6910" s="266">
        <f>YEAR(J6910)</f>
        <v>2023</v>
      </c>
      <c r="J6910" s="267">
        <v>45024</v>
      </c>
      <c r="K6910" s="267">
        <f>J6910+1</f>
        <v>45025</v>
      </c>
      <c r="L6910" s="266">
        <f>IF(M6910&lt;=365,1,2)</f>
        <v>1</v>
      </c>
      <c r="M6910" s="266">
        <f>IF(K6910&lt;$C$1,$C$2-$C$1+1,$C$2-K6910+1)</f>
        <v>22</v>
      </c>
      <c r="N6910" s="268">
        <f>M6910/365</f>
        <v>6.0273972602739728E-2</v>
      </c>
      <c r="O6910" s="269">
        <f>'Data and Parameter'!$E$4*'Data and Parameter'!$E$5*('Data and Parameter'!$E$6+'Data and Parameter'!$E$7)*'Data and Parameter'!$E$19*'Data and Parameter'!$E$14*'ER calculations'!N6910</f>
        <v>0.31208350730653717</v>
      </c>
    </row>
    <row r="6911" spans="1:15" ht="15">
      <c r="A6911" s="284">
        <v>6907</v>
      </c>
      <c r="B6911" s="287"/>
      <c r="C6911" s="287"/>
      <c r="D6911" s="284" t="s">
        <v>1054</v>
      </c>
      <c r="E6911" s="287"/>
      <c r="F6911" s="285" t="s">
        <v>7032</v>
      </c>
      <c r="G6911" s="266" t="s">
        <v>121</v>
      </c>
      <c r="H6911" s="266">
        <f>IF(G6911="Traditional Stove",0.1,0.2)</f>
        <v>0.1</v>
      </c>
      <c r="I6911" s="266">
        <f>YEAR(J6911)</f>
        <v>2023</v>
      </c>
      <c r="J6911" s="267">
        <v>45024</v>
      </c>
      <c r="K6911" s="267">
        <f>J6911+1</f>
        <v>45025</v>
      </c>
      <c r="L6911" s="266">
        <f>IF(M6911&lt;=365,1,2)</f>
        <v>1</v>
      </c>
      <c r="M6911" s="266">
        <f>IF(K6911&lt;$C$1,$C$2-$C$1+1,$C$2-K6911+1)</f>
        <v>22</v>
      </c>
      <c r="N6911" s="268">
        <f>M6911/365</f>
        <v>6.0273972602739728E-2</v>
      </c>
      <c r="O6911" s="269">
        <f>'Data and Parameter'!$E$4*'Data and Parameter'!$E$5*('Data and Parameter'!$E$6+'Data and Parameter'!$E$7)*'Data and Parameter'!$E$19*'Data and Parameter'!$E$14*'ER calculations'!N6911</f>
        <v>0.31208350730653717</v>
      </c>
    </row>
    <row r="6912" spans="1:15" ht="15">
      <c r="A6912" s="284">
        <v>6908</v>
      </c>
      <c r="B6912" s="287"/>
      <c r="C6912" s="287"/>
      <c r="D6912" s="284" t="s">
        <v>1054</v>
      </c>
      <c r="E6912" s="287"/>
      <c r="F6912" s="285" t="s">
        <v>7033</v>
      </c>
      <c r="G6912" s="266" t="s">
        <v>121</v>
      </c>
      <c r="H6912" s="266">
        <f>IF(G6912="Traditional Stove",0.1,0.2)</f>
        <v>0.1</v>
      </c>
      <c r="I6912" s="266">
        <f>YEAR(J6912)</f>
        <v>2023</v>
      </c>
      <c r="J6912" s="267">
        <v>45024</v>
      </c>
      <c r="K6912" s="267">
        <f>J6912+1</f>
        <v>45025</v>
      </c>
      <c r="L6912" s="266">
        <f>IF(M6912&lt;=365,1,2)</f>
        <v>1</v>
      </c>
      <c r="M6912" s="266">
        <f>IF(K6912&lt;$C$1,$C$2-$C$1+1,$C$2-K6912+1)</f>
        <v>22</v>
      </c>
      <c r="N6912" s="268">
        <f>M6912/365</f>
        <v>6.0273972602739728E-2</v>
      </c>
      <c r="O6912" s="269">
        <f>'Data and Parameter'!$E$4*'Data and Parameter'!$E$5*('Data and Parameter'!$E$6+'Data and Parameter'!$E$7)*'Data and Parameter'!$E$19*'Data and Parameter'!$E$14*'ER calculations'!N6912</f>
        <v>0.31208350730653717</v>
      </c>
    </row>
    <row r="6913" spans="1:15" ht="15">
      <c r="A6913" s="284">
        <v>6909</v>
      </c>
      <c r="B6913" s="287"/>
      <c r="C6913" s="287"/>
      <c r="D6913" s="284" t="s">
        <v>1054</v>
      </c>
      <c r="E6913" s="287"/>
      <c r="F6913" s="285" t="s">
        <v>7034</v>
      </c>
      <c r="G6913" s="266" t="s">
        <v>121</v>
      </c>
      <c r="H6913" s="266">
        <f>IF(G6913="Traditional Stove",0.1,0.2)</f>
        <v>0.1</v>
      </c>
      <c r="I6913" s="266">
        <f>YEAR(J6913)</f>
        <v>2023</v>
      </c>
      <c r="J6913" s="267">
        <v>45024</v>
      </c>
      <c r="K6913" s="267">
        <f>J6913+1</f>
        <v>45025</v>
      </c>
      <c r="L6913" s="266">
        <f>IF(M6913&lt;=365,1,2)</f>
        <v>1</v>
      </c>
      <c r="M6913" s="266">
        <f>IF(K6913&lt;$C$1,$C$2-$C$1+1,$C$2-K6913+1)</f>
        <v>22</v>
      </c>
      <c r="N6913" s="268">
        <f>M6913/365</f>
        <v>6.0273972602739728E-2</v>
      </c>
      <c r="O6913" s="269">
        <f>'Data and Parameter'!$E$4*'Data and Parameter'!$E$5*('Data and Parameter'!$E$6+'Data and Parameter'!$E$7)*'Data and Parameter'!$E$19*'Data and Parameter'!$E$14*'ER calculations'!N6913</f>
        <v>0.31208350730653717</v>
      </c>
    </row>
    <row r="6914" spans="1:15" ht="15">
      <c r="A6914" s="284">
        <v>6910</v>
      </c>
      <c r="B6914" s="287"/>
      <c r="C6914" s="287"/>
      <c r="D6914" s="284" t="s">
        <v>1054</v>
      </c>
      <c r="E6914" s="287"/>
      <c r="F6914" s="285" t="s">
        <v>7035</v>
      </c>
      <c r="G6914" s="266" t="s">
        <v>121</v>
      </c>
      <c r="H6914" s="266">
        <f>IF(G6914="Traditional Stove",0.1,0.2)</f>
        <v>0.1</v>
      </c>
      <c r="I6914" s="266">
        <f>YEAR(J6914)</f>
        <v>2023</v>
      </c>
      <c r="J6914" s="267">
        <v>45024</v>
      </c>
      <c r="K6914" s="267">
        <f>J6914+1</f>
        <v>45025</v>
      </c>
      <c r="L6914" s="266">
        <f>IF(M6914&lt;=365,1,2)</f>
        <v>1</v>
      </c>
      <c r="M6914" s="266">
        <f>IF(K6914&lt;$C$1,$C$2-$C$1+1,$C$2-K6914+1)</f>
        <v>22</v>
      </c>
      <c r="N6914" s="268">
        <f>M6914/365</f>
        <v>6.0273972602739728E-2</v>
      </c>
      <c r="O6914" s="269">
        <f>'Data and Parameter'!$E$4*'Data and Parameter'!$E$5*('Data and Parameter'!$E$6+'Data and Parameter'!$E$7)*'Data and Parameter'!$E$19*'Data and Parameter'!$E$14*'ER calculations'!N6914</f>
        <v>0.31208350730653717</v>
      </c>
    </row>
    <row r="6915" spans="1:15" ht="15">
      <c r="A6915" s="284">
        <v>6911</v>
      </c>
      <c r="B6915" s="287"/>
      <c r="C6915" s="287"/>
      <c r="D6915" s="284" t="s">
        <v>1054</v>
      </c>
      <c r="E6915" s="287"/>
      <c r="F6915" s="285" t="s">
        <v>7036</v>
      </c>
      <c r="G6915" s="266" t="s">
        <v>121</v>
      </c>
      <c r="H6915" s="266">
        <f>IF(G6915="Traditional Stove",0.1,0.2)</f>
        <v>0.1</v>
      </c>
      <c r="I6915" s="266">
        <f>YEAR(J6915)</f>
        <v>2023</v>
      </c>
      <c r="J6915" s="267">
        <v>45024</v>
      </c>
      <c r="K6915" s="267">
        <f>J6915+1</f>
        <v>45025</v>
      </c>
      <c r="L6915" s="266">
        <f>IF(M6915&lt;=365,1,2)</f>
        <v>1</v>
      </c>
      <c r="M6915" s="266">
        <f>IF(K6915&lt;$C$1,$C$2-$C$1+1,$C$2-K6915+1)</f>
        <v>22</v>
      </c>
      <c r="N6915" s="268">
        <f>M6915/365</f>
        <v>6.0273972602739728E-2</v>
      </c>
      <c r="O6915" s="269">
        <f>'Data and Parameter'!$E$4*'Data and Parameter'!$E$5*('Data and Parameter'!$E$6+'Data and Parameter'!$E$7)*'Data and Parameter'!$E$19*'Data and Parameter'!$E$14*'ER calculations'!N6915</f>
        <v>0.31208350730653717</v>
      </c>
    </row>
    <row r="6916" spans="1:15" ht="15">
      <c r="A6916" s="284">
        <v>6912</v>
      </c>
      <c r="B6916" s="287"/>
      <c r="C6916" s="287"/>
      <c r="D6916" s="284" t="s">
        <v>1054</v>
      </c>
      <c r="E6916" s="287"/>
      <c r="F6916" s="285" t="s">
        <v>7037</v>
      </c>
      <c r="G6916" s="266" t="s">
        <v>121</v>
      </c>
      <c r="H6916" s="266">
        <f>IF(G6916="Traditional Stove",0.1,0.2)</f>
        <v>0.1</v>
      </c>
      <c r="I6916" s="266">
        <f>YEAR(J6916)</f>
        <v>2023</v>
      </c>
      <c r="J6916" s="267">
        <v>45024</v>
      </c>
      <c r="K6916" s="267">
        <f>J6916+1</f>
        <v>45025</v>
      </c>
      <c r="L6916" s="266">
        <f>IF(M6916&lt;=365,1,2)</f>
        <v>1</v>
      </c>
      <c r="M6916" s="266">
        <f>IF(K6916&lt;$C$1,$C$2-$C$1+1,$C$2-K6916+1)</f>
        <v>22</v>
      </c>
      <c r="N6916" s="268">
        <f>M6916/365</f>
        <v>6.0273972602739728E-2</v>
      </c>
      <c r="O6916" s="269">
        <f>'Data and Parameter'!$E$4*'Data and Parameter'!$E$5*('Data and Parameter'!$E$6+'Data and Parameter'!$E$7)*'Data and Parameter'!$E$19*'Data and Parameter'!$E$14*'ER calculations'!N6916</f>
        <v>0.31208350730653717</v>
      </c>
    </row>
    <row r="6917" spans="1:15" ht="15">
      <c r="A6917" s="284">
        <v>6913</v>
      </c>
      <c r="B6917" s="287"/>
      <c r="C6917" s="287"/>
      <c r="D6917" s="284" t="s">
        <v>1054</v>
      </c>
      <c r="E6917" s="287"/>
      <c r="F6917" s="285" t="s">
        <v>7038</v>
      </c>
      <c r="G6917" s="266" t="s">
        <v>121</v>
      </c>
      <c r="H6917" s="266">
        <f>IF(G6917="Traditional Stove",0.1,0.2)</f>
        <v>0.1</v>
      </c>
      <c r="I6917" s="266">
        <f>YEAR(J6917)</f>
        <v>2023</v>
      </c>
      <c r="J6917" s="267">
        <v>45024</v>
      </c>
      <c r="K6917" s="267">
        <f>J6917+1</f>
        <v>45025</v>
      </c>
      <c r="L6917" s="266">
        <f>IF(M6917&lt;=365,1,2)</f>
        <v>1</v>
      </c>
      <c r="M6917" s="266">
        <f>IF(K6917&lt;$C$1,$C$2-$C$1+1,$C$2-K6917+1)</f>
        <v>22</v>
      </c>
      <c r="N6917" s="268">
        <f>M6917/365</f>
        <v>6.0273972602739728E-2</v>
      </c>
      <c r="O6917" s="269">
        <f>'Data and Parameter'!$E$4*'Data and Parameter'!$E$5*('Data and Parameter'!$E$6+'Data and Parameter'!$E$7)*'Data and Parameter'!$E$19*'Data and Parameter'!$E$14*'ER calculations'!N6917</f>
        <v>0.31208350730653717</v>
      </c>
    </row>
    <row r="6918" spans="1:15" ht="15">
      <c r="A6918" s="284">
        <v>6914</v>
      </c>
      <c r="B6918" s="287"/>
      <c r="C6918" s="287"/>
      <c r="D6918" s="284" t="s">
        <v>1054</v>
      </c>
      <c r="E6918" s="287"/>
      <c r="F6918" s="285" t="s">
        <v>7039</v>
      </c>
      <c r="G6918" s="266" t="s">
        <v>121</v>
      </c>
      <c r="H6918" s="266">
        <f>IF(G6918="Traditional Stove",0.1,0.2)</f>
        <v>0.1</v>
      </c>
      <c r="I6918" s="266">
        <f>YEAR(J6918)</f>
        <v>2023</v>
      </c>
      <c r="J6918" s="267">
        <v>45024</v>
      </c>
      <c r="K6918" s="267">
        <f>J6918+1</f>
        <v>45025</v>
      </c>
      <c r="L6918" s="266">
        <f>IF(M6918&lt;=365,1,2)</f>
        <v>1</v>
      </c>
      <c r="M6918" s="266">
        <f>IF(K6918&lt;$C$1,$C$2-$C$1+1,$C$2-K6918+1)</f>
        <v>22</v>
      </c>
      <c r="N6918" s="268">
        <f>M6918/365</f>
        <v>6.0273972602739728E-2</v>
      </c>
      <c r="O6918" s="269">
        <f>'Data and Parameter'!$E$4*'Data and Parameter'!$E$5*('Data and Parameter'!$E$6+'Data and Parameter'!$E$7)*'Data and Parameter'!$E$19*'Data and Parameter'!$E$14*'ER calculations'!N6918</f>
        <v>0.31208350730653717</v>
      </c>
    </row>
    <row r="6919" spans="1:15" ht="15">
      <c r="A6919" s="284">
        <v>6915</v>
      </c>
      <c r="B6919" s="287"/>
      <c r="C6919" s="287"/>
      <c r="D6919" s="284" t="s">
        <v>1054</v>
      </c>
      <c r="E6919" s="287"/>
      <c r="F6919" s="285" t="s">
        <v>7040</v>
      </c>
      <c r="G6919" s="266" t="s">
        <v>121</v>
      </c>
      <c r="H6919" s="266">
        <f>IF(G6919="Traditional Stove",0.1,0.2)</f>
        <v>0.1</v>
      </c>
      <c r="I6919" s="266">
        <f>YEAR(J6919)</f>
        <v>2023</v>
      </c>
      <c r="J6919" s="267">
        <v>45024</v>
      </c>
      <c r="K6919" s="267">
        <f>J6919+1</f>
        <v>45025</v>
      </c>
      <c r="L6919" s="266">
        <f>IF(M6919&lt;=365,1,2)</f>
        <v>1</v>
      </c>
      <c r="M6919" s="266">
        <f>IF(K6919&lt;$C$1,$C$2-$C$1+1,$C$2-K6919+1)</f>
        <v>22</v>
      </c>
      <c r="N6919" s="268">
        <f>M6919/365</f>
        <v>6.0273972602739728E-2</v>
      </c>
      <c r="O6919" s="269">
        <f>'Data and Parameter'!$E$4*'Data and Parameter'!$E$5*('Data and Parameter'!$E$6+'Data and Parameter'!$E$7)*'Data and Parameter'!$E$19*'Data and Parameter'!$E$14*'ER calculations'!N6919</f>
        <v>0.31208350730653717</v>
      </c>
    </row>
    <row r="6920" spans="1:15" ht="15">
      <c r="A6920" s="284">
        <v>6916</v>
      </c>
      <c r="B6920" s="287"/>
      <c r="C6920" s="287"/>
      <c r="D6920" s="284" t="s">
        <v>1054</v>
      </c>
      <c r="E6920" s="287"/>
      <c r="F6920" s="285" t="s">
        <v>7041</v>
      </c>
      <c r="G6920" s="266" t="s">
        <v>121</v>
      </c>
      <c r="H6920" s="266">
        <f>IF(G6920="Traditional Stove",0.1,0.2)</f>
        <v>0.1</v>
      </c>
      <c r="I6920" s="266">
        <f>YEAR(J6920)</f>
        <v>2023</v>
      </c>
      <c r="J6920" s="267">
        <v>45024</v>
      </c>
      <c r="K6920" s="267">
        <f>J6920+1</f>
        <v>45025</v>
      </c>
      <c r="L6920" s="266">
        <f>IF(M6920&lt;=365,1,2)</f>
        <v>1</v>
      </c>
      <c r="M6920" s="266">
        <f>IF(K6920&lt;$C$1,$C$2-$C$1+1,$C$2-K6920+1)</f>
        <v>22</v>
      </c>
      <c r="N6920" s="268">
        <f>M6920/365</f>
        <v>6.0273972602739728E-2</v>
      </c>
      <c r="O6920" s="269">
        <f>'Data and Parameter'!$E$4*'Data and Parameter'!$E$5*('Data and Parameter'!$E$6+'Data and Parameter'!$E$7)*'Data and Parameter'!$E$19*'Data and Parameter'!$E$14*'ER calculations'!N6920</f>
        <v>0.31208350730653717</v>
      </c>
    </row>
    <row r="6921" spans="1:15" ht="15">
      <c r="A6921" s="284">
        <v>6917</v>
      </c>
      <c r="B6921" s="287"/>
      <c r="C6921" s="287"/>
      <c r="D6921" s="284" t="s">
        <v>1054</v>
      </c>
      <c r="E6921" s="287"/>
      <c r="F6921" s="285" t="s">
        <v>7042</v>
      </c>
      <c r="G6921" s="266" t="s">
        <v>121</v>
      </c>
      <c r="H6921" s="266">
        <f>IF(G6921="Traditional Stove",0.1,0.2)</f>
        <v>0.1</v>
      </c>
      <c r="I6921" s="266">
        <f>YEAR(J6921)</f>
        <v>2023</v>
      </c>
      <c r="J6921" s="267">
        <v>45024</v>
      </c>
      <c r="K6921" s="267">
        <f>J6921+1</f>
        <v>45025</v>
      </c>
      <c r="L6921" s="266">
        <f>IF(M6921&lt;=365,1,2)</f>
        <v>1</v>
      </c>
      <c r="M6921" s="266">
        <f>IF(K6921&lt;$C$1,$C$2-$C$1+1,$C$2-K6921+1)</f>
        <v>22</v>
      </c>
      <c r="N6921" s="268">
        <f>M6921/365</f>
        <v>6.0273972602739728E-2</v>
      </c>
      <c r="O6921" s="269">
        <f>'Data and Parameter'!$E$4*'Data and Parameter'!$E$5*('Data and Parameter'!$E$6+'Data and Parameter'!$E$7)*'Data and Parameter'!$E$19*'Data and Parameter'!$E$14*'ER calculations'!N6921</f>
        <v>0.31208350730653717</v>
      </c>
    </row>
    <row r="6922" spans="1:15" ht="15">
      <c r="A6922" s="284">
        <v>6918</v>
      </c>
      <c r="B6922" s="287"/>
      <c r="C6922" s="287"/>
      <c r="D6922" s="284" t="s">
        <v>1054</v>
      </c>
      <c r="E6922" s="287"/>
      <c r="F6922" s="285" t="s">
        <v>7043</v>
      </c>
      <c r="G6922" s="266" t="s">
        <v>121</v>
      </c>
      <c r="H6922" s="266">
        <f>IF(G6922="Traditional Stove",0.1,0.2)</f>
        <v>0.1</v>
      </c>
      <c r="I6922" s="266">
        <f>YEAR(J6922)</f>
        <v>2023</v>
      </c>
      <c r="J6922" s="267">
        <v>45024</v>
      </c>
      <c r="K6922" s="267">
        <f>J6922+1</f>
        <v>45025</v>
      </c>
      <c r="L6922" s="266">
        <f>IF(M6922&lt;=365,1,2)</f>
        <v>1</v>
      </c>
      <c r="M6922" s="266">
        <f>IF(K6922&lt;$C$1,$C$2-$C$1+1,$C$2-K6922+1)</f>
        <v>22</v>
      </c>
      <c r="N6922" s="268">
        <f>M6922/365</f>
        <v>6.0273972602739728E-2</v>
      </c>
      <c r="O6922" s="269">
        <f>'Data and Parameter'!$E$4*'Data and Parameter'!$E$5*('Data and Parameter'!$E$6+'Data and Parameter'!$E$7)*'Data and Parameter'!$E$19*'Data and Parameter'!$E$14*'ER calculations'!N6922</f>
        <v>0.31208350730653717</v>
      </c>
    </row>
    <row r="6923" spans="1:15" ht="15">
      <c r="A6923" s="284">
        <v>6919</v>
      </c>
      <c r="B6923" s="287"/>
      <c r="C6923" s="287"/>
      <c r="D6923" s="284" t="s">
        <v>1054</v>
      </c>
      <c r="E6923" s="287"/>
      <c r="F6923" s="285" t="s">
        <v>7044</v>
      </c>
      <c r="G6923" s="266" t="s">
        <v>121</v>
      </c>
      <c r="H6923" s="266">
        <f>IF(G6923="Traditional Stove",0.1,0.2)</f>
        <v>0.1</v>
      </c>
      <c r="I6923" s="266">
        <f>YEAR(J6923)</f>
        <v>2023</v>
      </c>
      <c r="J6923" s="267">
        <v>45024</v>
      </c>
      <c r="K6923" s="267">
        <f>J6923+1</f>
        <v>45025</v>
      </c>
      <c r="L6923" s="266">
        <f>IF(M6923&lt;=365,1,2)</f>
        <v>1</v>
      </c>
      <c r="M6923" s="266">
        <f>IF(K6923&lt;$C$1,$C$2-$C$1+1,$C$2-K6923+1)</f>
        <v>22</v>
      </c>
      <c r="N6923" s="268">
        <f>M6923/365</f>
        <v>6.0273972602739728E-2</v>
      </c>
      <c r="O6923" s="269">
        <f>'Data and Parameter'!$E$4*'Data and Parameter'!$E$5*('Data and Parameter'!$E$6+'Data and Parameter'!$E$7)*'Data and Parameter'!$E$19*'Data and Parameter'!$E$14*'ER calculations'!N6923</f>
        <v>0.31208350730653717</v>
      </c>
    </row>
    <row r="6924" spans="1:15" ht="15">
      <c r="A6924" s="284">
        <v>6920</v>
      </c>
      <c r="B6924" s="287"/>
      <c r="C6924" s="287"/>
      <c r="D6924" s="284" t="s">
        <v>1054</v>
      </c>
      <c r="E6924" s="287"/>
      <c r="F6924" s="285" t="s">
        <v>7045</v>
      </c>
      <c r="G6924" s="266" t="s">
        <v>121</v>
      </c>
      <c r="H6924" s="266">
        <f>IF(G6924="Traditional Stove",0.1,0.2)</f>
        <v>0.1</v>
      </c>
      <c r="I6924" s="266">
        <f>YEAR(J6924)</f>
        <v>2023</v>
      </c>
      <c r="J6924" s="267">
        <v>45024</v>
      </c>
      <c r="K6924" s="267">
        <f>J6924+1</f>
        <v>45025</v>
      </c>
      <c r="L6924" s="266">
        <f>IF(M6924&lt;=365,1,2)</f>
        <v>1</v>
      </c>
      <c r="M6924" s="266">
        <f>IF(K6924&lt;$C$1,$C$2-$C$1+1,$C$2-K6924+1)</f>
        <v>22</v>
      </c>
      <c r="N6924" s="268">
        <f>M6924/365</f>
        <v>6.0273972602739728E-2</v>
      </c>
      <c r="O6924" s="269">
        <f>'Data and Parameter'!$E$4*'Data and Parameter'!$E$5*('Data and Parameter'!$E$6+'Data and Parameter'!$E$7)*'Data and Parameter'!$E$19*'Data and Parameter'!$E$14*'ER calculations'!N6924</f>
        <v>0.31208350730653717</v>
      </c>
    </row>
    <row r="6925" spans="1:15" ht="15">
      <c r="A6925" s="284">
        <v>6921</v>
      </c>
      <c r="B6925" s="287"/>
      <c r="C6925" s="287"/>
      <c r="D6925" s="284" t="s">
        <v>1054</v>
      </c>
      <c r="E6925" s="287"/>
      <c r="F6925" s="285" t="s">
        <v>7046</v>
      </c>
      <c r="G6925" s="266" t="s">
        <v>121</v>
      </c>
      <c r="H6925" s="266">
        <f>IF(G6925="Traditional Stove",0.1,0.2)</f>
        <v>0.1</v>
      </c>
      <c r="I6925" s="266">
        <f>YEAR(J6925)</f>
        <v>2023</v>
      </c>
      <c r="J6925" s="267">
        <v>45024</v>
      </c>
      <c r="K6925" s="267">
        <f>J6925+1</f>
        <v>45025</v>
      </c>
      <c r="L6925" s="266">
        <f>IF(M6925&lt;=365,1,2)</f>
        <v>1</v>
      </c>
      <c r="M6925" s="266">
        <f>IF(K6925&lt;$C$1,$C$2-$C$1+1,$C$2-K6925+1)</f>
        <v>22</v>
      </c>
      <c r="N6925" s="268">
        <f>M6925/365</f>
        <v>6.0273972602739728E-2</v>
      </c>
      <c r="O6925" s="269">
        <f>'Data and Parameter'!$E$4*'Data and Parameter'!$E$5*('Data and Parameter'!$E$6+'Data and Parameter'!$E$7)*'Data and Parameter'!$E$19*'Data and Parameter'!$E$14*'ER calculations'!N6925</f>
        <v>0.31208350730653717</v>
      </c>
    </row>
    <row r="6926" spans="1:15" ht="15">
      <c r="A6926" s="284">
        <v>6922</v>
      </c>
      <c r="B6926" s="287"/>
      <c r="C6926" s="287"/>
      <c r="D6926" s="284" t="s">
        <v>1054</v>
      </c>
      <c r="E6926" s="287"/>
      <c r="F6926" s="285" t="s">
        <v>7047</v>
      </c>
      <c r="G6926" s="266" t="s">
        <v>121</v>
      </c>
      <c r="H6926" s="266">
        <f>IF(G6926="Traditional Stove",0.1,0.2)</f>
        <v>0.1</v>
      </c>
      <c r="I6926" s="266">
        <f>YEAR(J6926)</f>
        <v>2023</v>
      </c>
      <c r="J6926" s="267">
        <v>45024</v>
      </c>
      <c r="K6926" s="267">
        <f>J6926+1</f>
        <v>45025</v>
      </c>
      <c r="L6926" s="266">
        <f>IF(M6926&lt;=365,1,2)</f>
        <v>1</v>
      </c>
      <c r="M6926" s="266">
        <f>IF(K6926&lt;$C$1,$C$2-$C$1+1,$C$2-K6926+1)</f>
        <v>22</v>
      </c>
      <c r="N6926" s="268">
        <f>M6926/365</f>
        <v>6.0273972602739728E-2</v>
      </c>
      <c r="O6926" s="269">
        <f>'Data and Parameter'!$E$4*'Data and Parameter'!$E$5*('Data and Parameter'!$E$6+'Data and Parameter'!$E$7)*'Data and Parameter'!$E$19*'Data and Parameter'!$E$14*'ER calculations'!N6926</f>
        <v>0.31208350730653717</v>
      </c>
    </row>
    <row r="6927" spans="1:15" ht="15">
      <c r="A6927" s="284">
        <v>6923</v>
      </c>
      <c r="B6927" s="287"/>
      <c r="C6927" s="287"/>
      <c r="D6927" s="284" t="s">
        <v>1054</v>
      </c>
      <c r="E6927" s="287"/>
      <c r="F6927" s="285" t="s">
        <v>7048</v>
      </c>
      <c r="G6927" s="266" t="s">
        <v>121</v>
      </c>
      <c r="H6927" s="266">
        <f>IF(G6927="Traditional Stove",0.1,0.2)</f>
        <v>0.1</v>
      </c>
      <c r="I6927" s="266">
        <f>YEAR(J6927)</f>
        <v>2023</v>
      </c>
      <c r="J6927" s="267">
        <v>45024</v>
      </c>
      <c r="K6927" s="267">
        <f>J6927+1</f>
        <v>45025</v>
      </c>
      <c r="L6927" s="266">
        <f>IF(M6927&lt;=365,1,2)</f>
        <v>1</v>
      </c>
      <c r="M6927" s="266">
        <f>IF(K6927&lt;$C$1,$C$2-$C$1+1,$C$2-K6927+1)</f>
        <v>22</v>
      </c>
      <c r="N6927" s="268">
        <f>M6927/365</f>
        <v>6.0273972602739728E-2</v>
      </c>
      <c r="O6927" s="269">
        <f>'Data and Parameter'!$E$4*'Data and Parameter'!$E$5*('Data and Parameter'!$E$6+'Data and Parameter'!$E$7)*'Data and Parameter'!$E$19*'Data and Parameter'!$E$14*'ER calculations'!N6927</f>
        <v>0.31208350730653717</v>
      </c>
    </row>
    <row r="6928" spans="1:15" ht="15">
      <c r="A6928" s="284">
        <v>6924</v>
      </c>
      <c r="B6928" s="287"/>
      <c r="C6928" s="287"/>
      <c r="D6928" s="284" t="s">
        <v>1054</v>
      </c>
      <c r="E6928" s="287"/>
      <c r="F6928" s="285" t="s">
        <v>7049</v>
      </c>
      <c r="G6928" s="266" t="s">
        <v>121</v>
      </c>
      <c r="H6928" s="266">
        <f>IF(G6928="Traditional Stove",0.1,0.2)</f>
        <v>0.1</v>
      </c>
      <c r="I6928" s="266">
        <f>YEAR(J6928)</f>
        <v>2023</v>
      </c>
      <c r="J6928" s="267">
        <v>45024</v>
      </c>
      <c r="K6928" s="267">
        <f>J6928+1</f>
        <v>45025</v>
      </c>
      <c r="L6928" s="266">
        <f>IF(M6928&lt;=365,1,2)</f>
        <v>1</v>
      </c>
      <c r="M6928" s="266">
        <f>IF(K6928&lt;$C$1,$C$2-$C$1+1,$C$2-K6928+1)</f>
        <v>22</v>
      </c>
      <c r="N6928" s="268">
        <f>M6928/365</f>
        <v>6.0273972602739728E-2</v>
      </c>
      <c r="O6928" s="269">
        <f>'Data and Parameter'!$E$4*'Data and Parameter'!$E$5*('Data and Parameter'!$E$6+'Data and Parameter'!$E$7)*'Data and Parameter'!$E$19*'Data and Parameter'!$E$14*'ER calculations'!N6928</f>
        <v>0.31208350730653717</v>
      </c>
    </row>
    <row r="6929" spans="1:15" ht="15">
      <c r="A6929" s="284">
        <v>6925</v>
      </c>
      <c r="B6929" s="287"/>
      <c r="C6929" s="287"/>
      <c r="D6929" s="284" t="s">
        <v>1054</v>
      </c>
      <c r="E6929" s="287"/>
      <c r="F6929" s="285" t="s">
        <v>7050</v>
      </c>
      <c r="G6929" s="266" t="s">
        <v>121</v>
      </c>
      <c r="H6929" s="266">
        <f>IF(G6929="Traditional Stove",0.1,0.2)</f>
        <v>0.1</v>
      </c>
      <c r="I6929" s="266">
        <f>YEAR(J6929)</f>
        <v>2023</v>
      </c>
      <c r="J6929" s="267">
        <v>45024</v>
      </c>
      <c r="K6929" s="267">
        <f>J6929+1</f>
        <v>45025</v>
      </c>
      <c r="L6929" s="266">
        <f>IF(M6929&lt;=365,1,2)</f>
        <v>1</v>
      </c>
      <c r="M6929" s="266">
        <f>IF(K6929&lt;$C$1,$C$2-$C$1+1,$C$2-K6929+1)</f>
        <v>22</v>
      </c>
      <c r="N6929" s="268">
        <f>M6929/365</f>
        <v>6.0273972602739728E-2</v>
      </c>
      <c r="O6929" s="269">
        <f>'Data and Parameter'!$E$4*'Data and Parameter'!$E$5*('Data and Parameter'!$E$6+'Data and Parameter'!$E$7)*'Data and Parameter'!$E$19*'Data and Parameter'!$E$14*'ER calculations'!N6929</f>
        <v>0.31208350730653717</v>
      </c>
    </row>
    <row r="6930" spans="1:15" ht="15">
      <c r="A6930" s="284">
        <v>6926</v>
      </c>
      <c r="B6930" s="287"/>
      <c r="C6930" s="287"/>
      <c r="D6930" s="284" t="s">
        <v>1054</v>
      </c>
      <c r="E6930" s="287"/>
      <c r="F6930" s="285" t="s">
        <v>7051</v>
      </c>
      <c r="G6930" s="266" t="s">
        <v>121</v>
      </c>
      <c r="H6930" s="266">
        <f>IF(G6930="Traditional Stove",0.1,0.2)</f>
        <v>0.1</v>
      </c>
      <c r="I6930" s="266">
        <f>YEAR(J6930)</f>
        <v>2023</v>
      </c>
      <c r="J6930" s="267">
        <v>45024</v>
      </c>
      <c r="K6930" s="267">
        <f>J6930+1</f>
        <v>45025</v>
      </c>
      <c r="L6930" s="266">
        <f>IF(M6930&lt;=365,1,2)</f>
        <v>1</v>
      </c>
      <c r="M6930" s="266">
        <f>IF(K6930&lt;$C$1,$C$2-$C$1+1,$C$2-K6930+1)</f>
        <v>22</v>
      </c>
      <c r="N6930" s="268">
        <f>M6930/365</f>
        <v>6.0273972602739728E-2</v>
      </c>
      <c r="O6930" s="269">
        <f>'Data and Parameter'!$E$4*'Data and Parameter'!$E$5*('Data and Parameter'!$E$6+'Data and Parameter'!$E$7)*'Data and Parameter'!$E$19*'Data and Parameter'!$E$14*'ER calculations'!N6930</f>
        <v>0.31208350730653717</v>
      </c>
    </row>
    <row r="6931" spans="1:15" ht="15">
      <c r="A6931" s="284">
        <v>6927</v>
      </c>
      <c r="B6931" s="287"/>
      <c r="C6931" s="287"/>
      <c r="D6931" s="284" t="s">
        <v>1054</v>
      </c>
      <c r="E6931" s="287"/>
      <c r="F6931" s="285" t="s">
        <v>7052</v>
      </c>
      <c r="G6931" s="266" t="s">
        <v>121</v>
      </c>
      <c r="H6931" s="266">
        <f>IF(G6931="Traditional Stove",0.1,0.2)</f>
        <v>0.1</v>
      </c>
      <c r="I6931" s="266">
        <f>YEAR(J6931)</f>
        <v>2023</v>
      </c>
      <c r="J6931" s="267">
        <v>45024</v>
      </c>
      <c r="K6931" s="267">
        <f>J6931+1</f>
        <v>45025</v>
      </c>
      <c r="L6931" s="266">
        <f>IF(M6931&lt;=365,1,2)</f>
        <v>1</v>
      </c>
      <c r="M6931" s="266">
        <f>IF(K6931&lt;$C$1,$C$2-$C$1+1,$C$2-K6931+1)</f>
        <v>22</v>
      </c>
      <c r="N6931" s="268">
        <f>M6931/365</f>
        <v>6.0273972602739728E-2</v>
      </c>
      <c r="O6931" s="269">
        <f>'Data and Parameter'!$E$4*'Data and Parameter'!$E$5*('Data and Parameter'!$E$6+'Data and Parameter'!$E$7)*'Data and Parameter'!$E$19*'Data and Parameter'!$E$14*'ER calculations'!N6931</f>
        <v>0.31208350730653717</v>
      </c>
    </row>
    <row r="6932" spans="1:15" ht="15">
      <c r="A6932" s="284">
        <v>6928</v>
      </c>
      <c r="B6932" s="287"/>
      <c r="C6932" s="287"/>
      <c r="D6932" s="284" t="s">
        <v>119</v>
      </c>
      <c r="E6932" s="287"/>
      <c r="F6932" s="285" t="s">
        <v>7053</v>
      </c>
      <c r="G6932" s="266" t="s">
        <v>121</v>
      </c>
      <c r="H6932" s="266">
        <f>IF(G6932="Traditional Stove",0.1,0.2)</f>
        <v>0.1</v>
      </c>
      <c r="I6932" s="266">
        <f>YEAR(J6932)</f>
        <v>2023</v>
      </c>
      <c r="J6932" s="267">
        <v>44969</v>
      </c>
      <c r="K6932" s="267">
        <f>J6932+1</f>
        <v>44970</v>
      </c>
      <c r="L6932" s="266">
        <f>IF(M6932&lt;=365,1,2)</f>
        <v>1</v>
      </c>
      <c r="M6932" s="266">
        <f>IF(K6932&lt;$C$1,$C$2-$C$1+1,$C$2-K6932+1)</f>
        <v>77</v>
      </c>
      <c r="N6932" s="268">
        <f>M6932/365</f>
        <v>0.21095890410958903</v>
      </c>
      <c r="O6932" s="269">
        <f>'Data and Parameter'!$E$4*'Data and Parameter'!$E$5*('Data and Parameter'!$E$6+'Data and Parameter'!$E$7)*'Data and Parameter'!$E$19*'Data and Parameter'!$E$14*'ER calculations'!N6932</f>
        <v>1.0922922755728799</v>
      </c>
    </row>
    <row r="6933" spans="1:15" ht="15">
      <c r="A6933" s="284">
        <v>6929</v>
      </c>
      <c r="B6933" s="287"/>
      <c r="C6933" s="287"/>
      <c r="D6933" s="284" t="s">
        <v>1054</v>
      </c>
      <c r="E6933" s="287"/>
      <c r="F6933" s="285" t="s">
        <v>7054</v>
      </c>
      <c r="G6933" s="266" t="s">
        <v>121</v>
      </c>
      <c r="H6933" s="266">
        <f>IF(G6933="Traditional Stove",0.1,0.2)</f>
        <v>0.1</v>
      </c>
      <c r="I6933" s="266">
        <f>YEAR(J6933)</f>
        <v>2023</v>
      </c>
      <c r="J6933" s="267">
        <v>45024</v>
      </c>
      <c r="K6933" s="267">
        <f>J6933+1</f>
        <v>45025</v>
      </c>
      <c r="L6933" s="266">
        <f>IF(M6933&lt;=365,1,2)</f>
        <v>1</v>
      </c>
      <c r="M6933" s="266">
        <f>IF(K6933&lt;$C$1,$C$2-$C$1+1,$C$2-K6933+1)</f>
        <v>22</v>
      </c>
      <c r="N6933" s="268">
        <f>M6933/365</f>
        <v>6.0273972602739728E-2</v>
      </c>
      <c r="O6933" s="269">
        <f>'Data and Parameter'!$E$4*'Data and Parameter'!$E$5*('Data and Parameter'!$E$6+'Data and Parameter'!$E$7)*'Data and Parameter'!$E$19*'Data and Parameter'!$E$14*'ER calculations'!N6933</f>
        <v>0.31208350730653717</v>
      </c>
    </row>
    <row r="6934" spans="1:15" ht="15">
      <c r="A6934" s="284">
        <v>6930</v>
      </c>
      <c r="B6934" s="287"/>
      <c r="C6934" s="287"/>
      <c r="D6934" s="284" t="s">
        <v>1054</v>
      </c>
      <c r="E6934" s="287"/>
      <c r="F6934" s="285" t="s">
        <v>7055</v>
      </c>
      <c r="G6934" s="266" t="s">
        <v>121</v>
      </c>
      <c r="H6934" s="266">
        <f>IF(G6934="Traditional Stove",0.1,0.2)</f>
        <v>0.1</v>
      </c>
      <c r="I6934" s="266">
        <f>YEAR(J6934)</f>
        <v>2023</v>
      </c>
      <c r="J6934" s="267">
        <v>45024</v>
      </c>
      <c r="K6934" s="267">
        <f>J6934+1</f>
        <v>45025</v>
      </c>
      <c r="L6934" s="266">
        <f>IF(M6934&lt;=365,1,2)</f>
        <v>1</v>
      </c>
      <c r="M6934" s="266">
        <f>IF(K6934&lt;$C$1,$C$2-$C$1+1,$C$2-K6934+1)</f>
        <v>22</v>
      </c>
      <c r="N6934" s="268">
        <f>M6934/365</f>
        <v>6.0273972602739728E-2</v>
      </c>
      <c r="O6934" s="269">
        <f>'Data and Parameter'!$E$4*'Data and Parameter'!$E$5*('Data and Parameter'!$E$6+'Data and Parameter'!$E$7)*'Data and Parameter'!$E$19*'Data and Parameter'!$E$14*'ER calculations'!N6934</f>
        <v>0.31208350730653717</v>
      </c>
    </row>
    <row r="6935" spans="1:15" ht="15">
      <c r="A6935" s="284">
        <v>6931</v>
      </c>
      <c r="B6935" s="287"/>
      <c r="C6935" s="287"/>
      <c r="D6935" s="284" t="s">
        <v>119</v>
      </c>
      <c r="E6935" s="287"/>
      <c r="F6935" s="285" t="s">
        <v>7056</v>
      </c>
      <c r="G6935" s="266" t="s">
        <v>121</v>
      </c>
      <c r="H6935" s="266">
        <f>IF(G6935="Traditional Stove",0.1,0.2)</f>
        <v>0.1</v>
      </c>
      <c r="I6935" s="266">
        <f>YEAR(J6935)</f>
        <v>2023</v>
      </c>
      <c r="J6935" s="267">
        <v>44969</v>
      </c>
      <c r="K6935" s="267">
        <f>J6935+1</f>
        <v>44970</v>
      </c>
      <c r="L6935" s="266">
        <f>IF(M6935&lt;=365,1,2)</f>
        <v>1</v>
      </c>
      <c r="M6935" s="266">
        <f>IF(K6935&lt;$C$1,$C$2-$C$1+1,$C$2-K6935+1)</f>
        <v>77</v>
      </c>
      <c r="N6935" s="268">
        <f>M6935/365</f>
        <v>0.21095890410958903</v>
      </c>
      <c r="O6935" s="269">
        <f>'Data and Parameter'!$E$4*'Data and Parameter'!$E$5*('Data and Parameter'!$E$6+'Data and Parameter'!$E$7)*'Data and Parameter'!$E$19*'Data and Parameter'!$E$14*'ER calculations'!N6935</f>
        <v>1.0922922755728799</v>
      </c>
    </row>
    <row r="6936" spans="1:15" ht="15">
      <c r="A6936" s="284">
        <v>6932</v>
      </c>
      <c r="B6936" s="287"/>
      <c r="C6936" s="287"/>
      <c r="D6936" s="284" t="s">
        <v>1054</v>
      </c>
      <c r="E6936" s="287"/>
      <c r="F6936" s="285" t="s">
        <v>7057</v>
      </c>
      <c r="G6936" s="266" t="s">
        <v>121</v>
      </c>
      <c r="H6936" s="266">
        <f>IF(G6936="Traditional Stove",0.1,0.2)</f>
        <v>0.1</v>
      </c>
      <c r="I6936" s="266">
        <f>YEAR(J6936)</f>
        <v>2023</v>
      </c>
      <c r="J6936" s="267">
        <v>45024</v>
      </c>
      <c r="K6936" s="267">
        <f>J6936+1</f>
        <v>45025</v>
      </c>
      <c r="L6936" s="266">
        <f>IF(M6936&lt;=365,1,2)</f>
        <v>1</v>
      </c>
      <c r="M6936" s="266">
        <f>IF(K6936&lt;$C$1,$C$2-$C$1+1,$C$2-K6936+1)</f>
        <v>22</v>
      </c>
      <c r="N6936" s="268">
        <f>M6936/365</f>
        <v>6.0273972602739728E-2</v>
      </c>
      <c r="O6936" s="269">
        <f>'Data and Parameter'!$E$4*'Data and Parameter'!$E$5*('Data and Parameter'!$E$6+'Data and Parameter'!$E$7)*'Data and Parameter'!$E$19*'Data and Parameter'!$E$14*'ER calculations'!N6936</f>
        <v>0.31208350730653717</v>
      </c>
    </row>
    <row r="6937" spans="1:15" ht="15">
      <c r="A6937" s="284">
        <v>6933</v>
      </c>
      <c r="B6937" s="287"/>
      <c r="C6937" s="287"/>
      <c r="D6937" s="284" t="s">
        <v>119</v>
      </c>
      <c r="E6937" s="287"/>
      <c r="F6937" s="285" t="s">
        <v>7058</v>
      </c>
      <c r="G6937" s="266" t="s">
        <v>121</v>
      </c>
      <c r="H6937" s="266">
        <f>IF(G6937="Traditional Stove",0.1,0.2)</f>
        <v>0.1</v>
      </c>
      <c r="I6937" s="266">
        <f>YEAR(J6937)</f>
        <v>2023</v>
      </c>
      <c r="J6937" s="267">
        <v>44969</v>
      </c>
      <c r="K6937" s="267">
        <f>J6937+1</f>
        <v>44970</v>
      </c>
      <c r="L6937" s="266">
        <f>IF(M6937&lt;=365,1,2)</f>
        <v>1</v>
      </c>
      <c r="M6937" s="266">
        <f>IF(K6937&lt;$C$1,$C$2-$C$1+1,$C$2-K6937+1)</f>
        <v>77</v>
      </c>
      <c r="N6937" s="268">
        <f>M6937/365</f>
        <v>0.21095890410958903</v>
      </c>
      <c r="O6937" s="269">
        <f>'Data and Parameter'!$E$4*'Data and Parameter'!$E$5*('Data and Parameter'!$E$6+'Data and Parameter'!$E$7)*'Data and Parameter'!$E$19*'Data and Parameter'!$E$14*'ER calculations'!N6937</f>
        <v>1.0922922755728799</v>
      </c>
    </row>
    <row r="6938" spans="1:15" ht="15">
      <c r="A6938" s="284">
        <v>6934</v>
      </c>
      <c r="B6938" s="287"/>
      <c r="C6938" s="287"/>
      <c r="D6938" s="284" t="s">
        <v>1054</v>
      </c>
      <c r="E6938" s="287"/>
      <c r="F6938" s="285" t="s">
        <v>7059</v>
      </c>
      <c r="G6938" s="266" t="s">
        <v>121</v>
      </c>
      <c r="H6938" s="266">
        <f>IF(G6938="Traditional Stove",0.1,0.2)</f>
        <v>0.1</v>
      </c>
      <c r="I6938" s="266">
        <f>YEAR(J6938)</f>
        <v>2023</v>
      </c>
      <c r="J6938" s="267">
        <v>45024</v>
      </c>
      <c r="K6938" s="267">
        <f>J6938+1</f>
        <v>45025</v>
      </c>
      <c r="L6938" s="266">
        <f>IF(M6938&lt;=365,1,2)</f>
        <v>1</v>
      </c>
      <c r="M6938" s="266">
        <f>IF(K6938&lt;$C$1,$C$2-$C$1+1,$C$2-K6938+1)</f>
        <v>22</v>
      </c>
      <c r="N6938" s="268">
        <f>M6938/365</f>
        <v>6.0273972602739728E-2</v>
      </c>
      <c r="O6938" s="269">
        <f>'Data and Parameter'!$E$4*'Data and Parameter'!$E$5*('Data and Parameter'!$E$6+'Data and Parameter'!$E$7)*'Data and Parameter'!$E$19*'Data and Parameter'!$E$14*'ER calculations'!N6938</f>
        <v>0.31208350730653717</v>
      </c>
    </row>
    <row r="6939" spans="1:15" ht="15">
      <c r="A6939" s="284">
        <v>6935</v>
      </c>
      <c r="B6939" s="287"/>
      <c r="C6939" s="287"/>
      <c r="D6939" s="284" t="s">
        <v>1054</v>
      </c>
      <c r="E6939" s="287"/>
      <c r="F6939" s="285" t="s">
        <v>7060</v>
      </c>
      <c r="G6939" s="266" t="s">
        <v>121</v>
      </c>
      <c r="H6939" s="266">
        <f>IF(G6939="Traditional Stove",0.1,0.2)</f>
        <v>0.1</v>
      </c>
      <c r="I6939" s="266">
        <f>YEAR(J6939)</f>
        <v>2023</v>
      </c>
      <c r="J6939" s="267">
        <v>45024</v>
      </c>
      <c r="K6939" s="267">
        <f>J6939+1</f>
        <v>45025</v>
      </c>
      <c r="L6939" s="266">
        <f>IF(M6939&lt;=365,1,2)</f>
        <v>1</v>
      </c>
      <c r="M6939" s="266">
        <f>IF(K6939&lt;$C$1,$C$2-$C$1+1,$C$2-K6939+1)</f>
        <v>22</v>
      </c>
      <c r="N6939" s="268">
        <f>M6939/365</f>
        <v>6.0273972602739728E-2</v>
      </c>
      <c r="O6939" s="269">
        <f>'Data and Parameter'!$E$4*'Data and Parameter'!$E$5*('Data and Parameter'!$E$6+'Data and Parameter'!$E$7)*'Data and Parameter'!$E$19*'Data and Parameter'!$E$14*'ER calculations'!N6939</f>
        <v>0.31208350730653717</v>
      </c>
    </row>
    <row r="6940" spans="1:15" ht="15">
      <c r="A6940" s="284">
        <v>6936</v>
      </c>
      <c r="B6940" s="287"/>
      <c r="C6940" s="287"/>
      <c r="D6940" s="284" t="s">
        <v>119</v>
      </c>
      <c r="E6940" s="287"/>
      <c r="F6940" s="285" t="s">
        <v>7061</v>
      </c>
      <c r="G6940" s="266" t="s">
        <v>121</v>
      </c>
      <c r="H6940" s="266">
        <f>IF(G6940="Traditional Stove",0.1,0.2)</f>
        <v>0.1</v>
      </c>
      <c r="I6940" s="266">
        <f>YEAR(J6940)</f>
        <v>2023</v>
      </c>
      <c r="J6940" s="267">
        <v>44969</v>
      </c>
      <c r="K6940" s="267">
        <f>J6940+1</f>
        <v>44970</v>
      </c>
      <c r="L6940" s="266">
        <f>IF(M6940&lt;=365,1,2)</f>
        <v>1</v>
      </c>
      <c r="M6940" s="266">
        <f>IF(K6940&lt;$C$1,$C$2-$C$1+1,$C$2-K6940+1)</f>
        <v>77</v>
      </c>
      <c r="N6940" s="268">
        <f>M6940/365</f>
        <v>0.21095890410958903</v>
      </c>
      <c r="O6940" s="269">
        <f>'Data and Parameter'!$E$4*'Data and Parameter'!$E$5*('Data and Parameter'!$E$6+'Data and Parameter'!$E$7)*'Data and Parameter'!$E$19*'Data and Parameter'!$E$14*'ER calculations'!N6940</f>
        <v>1.0922922755728799</v>
      </c>
    </row>
    <row r="6941" spans="1:15" ht="15">
      <c r="A6941" s="284">
        <v>6937</v>
      </c>
      <c r="B6941" s="287"/>
      <c r="C6941" s="287"/>
      <c r="D6941" s="284" t="s">
        <v>1054</v>
      </c>
      <c r="E6941" s="287"/>
      <c r="F6941" s="285" t="s">
        <v>7062</v>
      </c>
      <c r="G6941" s="266" t="s">
        <v>121</v>
      </c>
      <c r="H6941" s="266">
        <f>IF(G6941="Traditional Stove",0.1,0.2)</f>
        <v>0.1</v>
      </c>
      <c r="I6941" s="266">
        <f>YEAR(J6941)</f>
        <v>2023</v>
      </c>
      <c r="J6941" s="267">
        <v>45024</v>
      </c>
      <c r="K6941" s="267">
        <f>J6941+1</f>
        <v>45025</v>
      </c>
      <c r="L6941" s="266">
        <f>IF(M6941&lt;=365,1,2)</f>
        <v>1</v>
      </c>
      <c r="M6941" s="266">
        <f>IF(K6941&lt;$C$1,$C$2-$C$1+1,$C$2-K6941+1)</f>
        <v>22</v>
      </c>
      <c r="N6941" s="268">
        <f>M6941/365</f>
        <v>6.0273972602739728E-2</v>
      </c>
      <c r="O6941" s="269">
        <f>'Data and Parameter'!$E$4*'Data and Parameter'!$E$5*('Data and Parameter'!$E$6+'Data and Parameter'!$E$7)*'Data and Parameter'!$E$19*'Data and Parameter'!$E$14*'ER calculations'!N6941</f>
        <v>0.31208350730653717</v>
      </c>
    </row>
    <row r="6942" spans="1:15" ht="15">
      <c r="A6942" s="284">
        <v>6938</v>
      </c>
      <c r="B6942" s="287"/>
      <c r="C6942" s="287"/>
      <c r="D6942" s="284" t="s">
        <v>119</v>
      </c>
      <c r="E6942" s="287"/>
      <c r="F6942" s="285" t="s">
        <v>7063</v>
      </c>
      <c r="G6942" s="266" t="s">
        <v>121</v>
      </c>
      <c r="H6942" s="266">
        <f>IF(G6942="Traditional Stove",0.1,0.2)</f>
        <v>0.1</v>
      </c>
      <c r="I6942" s="266">
        <f>YEAR(J6942)</f>
        <v>2023</v>
      </c>
      <c r="J6942" s="267">
        <v>44969</v>
      </c>
      <c r="K6942" s="267">
        <f>J6942+1</f>
        <v>44970</v>
      </c>
      <c r="L6942" s="266">
        <f>IF(M6942&lt;=365,1,2)</f>
        <v>1</v>
      </c>
      <c r="M6942" s="266">
        <f>IF(K6942&lt;$C$1,$C$2-$C$1+1,$C$2-K6942+1)</f>
        <v>77</v>
      </c>
      <c r="N6942" s="268">
        <f>M6942/365</f>
        <v>0.21095890410958903</v>
      </c>
      <c r="O6942" s="269">
        <f>'Data and Parameter'!$E$4*'Data and Parameter'!$E$5*('Data and Parameter'!$E$6+'Data and Parameter'!$E$7)*'Data and Parameter'!$E$19*'Data and Parameter'!$E$14*'ER calculations'!N6942</f>
        <v>1.0922922755728799</v>
      </c>
    </row>
    <row r="6943" spans="1:15" ht="15">
      <c r="A6943" s="284">
        <v>6939</v>
      </c>
      <c r="B6943" s="287"/>
      <c r="C6943" s="287"/>
      <c r="D6943" s="284" t="s">
        <v>1054</v>
      </c>
      <c r="E6943" s="287"/>
      <c r="F6943" s="285" t="s">
        <v>7064</v>
      </c>
      <c r="G6943" s="266" t="s">
        <v>121</v>
      </c>
      <c r="H6943" s="266">
        <f>IF(G6943="Traditional Stove",0.1,0.2)</f>
        <v>0.1</v>
      </c>
      <c r="I6943" s="266">
        <f>YEAR(J6943)</f>
        <v>2023</v>
      </c>
      <c r="J6943" s="267">
        <v>45024</v>
      </c>
      <c r="K6943" s="267">
        <f>J6943+1</f>
        <v>45025</v>
      </c>
      <c r="L6943" s="266">
        <f>IF(M6943&lt;=365,1,2)</f>
        <v>1</v>
      </c>
      <c r="M6943" s="266">
        <f>IF(K6943&lt;$C$1,$C$2-$C$1+1,$C$2-K6943+1)</f>
        <v>22</v>
      </c>
      <c r="N6943" s="268">
        <f>M6943/365</f>
        <v>6.0273972602739728E-2</v>
      </c>
      <c r="O6943" s="269">
        <f>'Data and Parameter'!$E$4*'Data and Parameter'!$E$5*('Data and Parameter'!$E$6+'Data and Parameter'!$E$7)*'Data and Parameter'!$E$19*'Data and Parameter'!$E$14*'ER calculations'!N6943</f>
        <v>0.31208350730653717</v>
      </c>
    </row>
    <row r="6944" spans="1:15" ht="15">
      <c r="A6944" s="284">
        <v>6940</v>
      </c>
      <c r="B6944" s="287"/>
      <c r="C6944" s="287"/>
      <c r="D6944" s="284" t="s">
        <v>119</v>
      </c>
      <c r="E6944" s="287"/>
      <c r="F6944" s="285" t="s">
        <v>7065</v>
      </c>
      <c r="G6944" s="266" t="s">
        <v>121</v>
      </c>
      <c r="H6944" s="266">
        <f>IF(G6944="Traditional Stove",0.1,0.2)</f>
        <v>0.1</v>
      </c>
      <c r="I6944" s="266">
        <f>YEAR(J6944)</f>
        <v>2023</v>
      </c>
      <c r="J6944" s="267">
        <v>44969</v>
      </c>
      <c r="K6944" s="267">
        <f>J6944+1</f>
        <v>44970</v>
      </c>
      <c r="L6944" s="266">
        <f>IF(M6944&lt;=365,1,2)</f>
        <v>1</v>
      </c>
      <c r="M6944" s="266">
        <f>IF(K6944&lt;$C$1,$C$2-$C$1+1,$C$2-K6944+1)</f>
        <v>77</v>
      </c>
      <c r="N6944" s="268">
        <f>M6944/365</f>
        <v>0.21095890410958903</v>
      </c>
      <c r="O6944" s="269">
        <f>'Data and Parameter'!$E$4*'Data and Parameter'!$E$5*('Data and Parameter'!$E$6+'Data and Parameter'!$E$7)*'Data and Parameter'!$E$19*'Data and Parameter'!$E$14*'ER calculations'!N6944</f>
        <v>1.0922922755728799</v>
      </c>
    </row>
    <row r="6945" spans="1:15" ht="15">
      <c r="A6945" s="284">
        <v>6941</v>
      </c>
      <c r="B6945" s="287"/>
      <c r="C6945" s="287"/>
      <c r="D6945" s="284" t="s">
        <v>119</v>
      </c>
      <c r="E6945" s="287"/>
      <c r="F6945" s="285" t="s">
        <v>7066</v>
      </c>
      <c r="G6945" s="266" t="s">
        <v>121</v>
      </c>
      <c r="H6945" s="266">
        <f>IF(G6945="Traditional Stove",0.1,0.2)</f>
        <v>0.1</v>
      </c>
      <c r="I6945" s="266">
        <f>YEAR(J6945)</f>
        <v>2023</v>
      </c>
      <c r="J6945" s="267">
        <v>44969</v>
      </c>
      <c r="K6945" s="267">
        <f>J6945+1</f>
        <v>44970</v>
      </c>
      <c r="L6945" s="266">
        <f>IF(M6945&lt;=365,1,2)</f>
        <v>1</v>
      </c>
      <c r="M6945" s="266">
        <f>IF(K6945&lt;$C$1,$C$2-$C$1+1,$C$2-K6945+1)</f>
        <v>77</v>
      </c>
      <c r="N6945" s="268">
        <f>M6945/365</f>
        <v>0.21095890410958903</v>
      </c>
      <c r="O6945" s="269">
        <f>'Data and Parameter'!$E$4*'Data and Parameter'!$E$5*('Data and Parameter'!$E$6+'Data and Parameter'!$E$7)*'Data and Parameter'!$E$19*'Data and Parameter'!$E$14*'ER calculations'!N6945</f>
        <v>1.0922922755728799</v>
      </c>
    </row>
    <row r="6946" spans="1:15" ht="15">
      <c r="A6946" s="284">
        <v>6942</v>
      </c>
      <c r="B6946" s="287"/>
      <c r="C6946" s="287"/>
      <c r="D6946" s="284" t="s">
        <v>1054</v>
      </c>
      <c r="E6946" s="287"/>
      <c r="F6946" s="285" t="s">
        <v>7067</v>
      </c>
      <c r="G6946" s="266" t="s">
        <v>121</v>
      </c>
      <c r="H6946" s="266">
        <f>IF(G6946="Traditional Stove",0.1,0.2)</f>
        <v>0.1</v>
      </c>
      <c r="I6946" s="266">
        <f>YEAR(J6946)</f>
        <v>2023</v>
      </c>
      <c r="J6946" s="267">
        <v>45024</v>
      </c>
      <c r="K6946" s="267">
        <f>J6946+1</f>
        <v>45025</v>
      </c>
      <c r="L6946" s="266">
        <f>IF(M6946&lt;=365,1,2)</f>
        <v>1</v>
      </c>
      <c r="M6946" s="266">
        <f>IF(K6946&lt;$C$1,$C$2-$C$1+1,$C$2-K6946+1)</f>
        <v>22</v>
      </c>
      <c r="N6946" s="268">
        <f>M6946/365</f>
        <v>6.0273972602739728E-2</v>
      </c>
      <c r="O6946" s="269">
        <f>'Data and Parameter'!$E$4*'Data and Parameter'!$E$5*('Data and Parameter'!$E$6+'Data and Parameter'!$E$7)*'Data and Parameter'!$E$19*'Data and Parameter'!$E$14*'ER calculations'!N6946</f>
        <v>0.31208350730653717</v>
      </c>
    </row>
    <row r="6947" spans="1:15" ht="15">
      <c r="A6947" s="284">
        <v>6943</v>
      </c>
      <c r="B6947" s="287"/>
      <c r="C6947" s="287"/>
      <c r="D6947" s="284" t="s">
        <v>119</v>
      </c>
      <c r="E6947" s="287"/>
      <c r="F6947" s="285" t="s">
        <v>7068</v>
      </c>
      <c r="G6947" s="266" t="s">
        <v>121</v>
      </c>
      <c r="H6947" s="266">
        <f>IF(G6947="Traditional Stove",0.1,0.2)</f>
        <v>0.1</v>
      </c>
      <c r="I6947" s="266">
        <f>YEAR(J6947)</f>
        <v>2023</v>
      </c>
      <c r="J6947" s="267">
        <v>44969</v>
      </c>
      <c r="K6947" s="267">
        <f>J6947+1</f>
        <v>44970</v>
      </c>
      <c r="L6947" s="266">
        <f>IF(M6947&lt;=365,1,2)</f>
        <v>1</v>
      </c>
      <c r="M6947" s="266">
        <f>IF(K6947&lt;$C$1,$C$2-$C$1+1,$C$2-K6947+1)</f>
        <v>77</v>
      </c>
      <c r="N6947" s="268">
        <f>M6947/365</f>
        <v>0.21095890410958903</v>
      </c>
      <c r="O6947" s="269">
        <f>'Data and Parameter'!$E$4*'Data and Parameter'!$E$5*('Data and Parameter'!$E$6+'Data and Parameter'!$E$7)*'Data and Parameter'!$E$19*'Data and Parameter'!$E$14*'ER calculations'!N6947</f>
        <v>1.0922922755728799</v>
      </c>
    </row>
    <row r="6948" spans="1:15" ht="15">
      <c r="A6948" s="284">
        <v>6944</v>
      </c>
      <c r="B6948" s="287"/>
      <c r="C6948" s="287"/>
      <c r="D6948" s="284" t="s">
        <v>1054</v>
      </c>
      <c r="E6948" s="287"/>
      <c r="F6948" s="285" t="s">
        <v>7069</v>
      </c>
      <c r="G6948" s="266" t="s">
        <v>121</v>
      </c>
      <c r="H6948" s="266">
        <f>IF(G6948="Traditional Stove",0.1,0.2)</f>
        <v>0.1</v>
      </c>
      <c r="I6948" s="266">
        <f>YEAR(J6948)</f>
        <v>2023</v>
      </c>
      <c r="J6948" s="267">
        <v>45024</v>
      </c>
      <c r="K6948" s="267">
        <f>J6948+1</f>
        <v>45025</v>
      </c>
      <c r="L6948" s="266">
        <f>IF(M6948&lt;=365,1,2)</f>
        <v>1</v>
      </c>
      <c r="M6948" s="266">
        <f>IF(K6948&lt;$C$1,$C$2-$C$1+1,$C$2-K6948+1)</f>
        <v>22</v>
      </c>
      <c r="N6948" s="268">
        <f>M6948/365</f>
        <v>6.0273972602739728E-2</v>
      </c>
      <c r="O6948" s="269">
        <f>'Data and Parameter'!$E$4*'Data and Parameter'!$E$5*('Data and Parameter'!$E$6+'Data and Parameter'!$E$7)*'Data and Parameter'!$E$19*'Data and Parameter'!$E$14*'ER calculations'!N6948</f>
        <v>0.31208350730653717</v>
      </c>
    </row>
    <row r="6949" spans="1:15" ht="15">
      <c r="A6949" s="284">
        <v>6945</v>
      </c>
      <c r="B6949" s="287"/>
      <c r="C6949" s="287"/>
      <c r="D6949" s="284" t="s">
        <v>1054</v>
      </c>
      <c r="E6949" s="287"/>
      <c r="F6949" s="285" t="s">
        <v>7070</v>
      </c>
      <c r="G6949" s="266" t="s">
        <v>121</v>
      </c>
      <c r="H6949" s="266">
        <f>IF(G6949="Traditional Stove",0.1,0.2)</f>
        <v>0.1</v>
      </c>
      <c r="I6949" s="266">
        <f>YEAR(J6949)</f>
        <v>2023</v>
      </c>
      <c r="J6949" s="267">
        <v>45024</v>
      </c>
      <c r="K6949" s="267">
        <f>J6949+1</f>
        <v>45025</v>
      </c>
      <c r="L6949" s="266">
        <f>IF(M6949&lt;=365,1,2)</f>
        <v>1</v>
      </c>
      <c r="M6949" s="266">
        <f>IF(K6949&lt;$C$1,$C$2-$C$1+1,$C$2-K6949+1)</f>
        <v>22</v>
      </c>
      <c r="N6949" s="268">
        <f>M6949/365</f>
        <v>6.0273972602739728E-2</v>
      </c>
      <c r="O6949" s="269">
        <f>'Data and Parameter'!$E$4*'Data and Parameter'!$E$5*('Data and Parameter'!$E$6+'Data and Parameter'!$E$7)*'Data and Parameter'!$E$19*'Data and Parameter'!$E$14*'ER calculations'!N6949</f>
        <v>0.31208350730653717</v>
      </c>
    </row>
    <row r="6950" spans="1:15" ht="15">
      <c r="A6950" s="284">
        <v>6946</v>
      </c>
      <c r="B6950" s="287"/>
      <c r="C6950" s="287"/>
      <c r="D6950" s="284" t="s">
        <v>1054</v>
      </c>
      <c r="E6950" s="287"/>
      <c r="F6950" s="285" t="s">
        <v>7071</v>
      </c>
      <c r="G6950" s="266" t="s">
        <v>121</v>
      </c>
      <c r="H6950" s="266">
        <f>IF(G6950="Traditional Stove",0.1,0.2)</f>
        <v>0.1</v>
      </c>
      <c r="I6950" s="266">
        <f>YEAR(J6950)</f>
        <v>2023</v>
      </c>
      <c r="J6950" s="267">
        <v>45024</v>
      </c>
      <c r="K6950" s="267">
        <f>J6950+1</f>
        <v>45025</v>
      </c>
      <c r="L6950" s="266">
        <f>IF(M6950&lt;=365,1,2)</f>
        <v>1</v>
      </c>
      <c r="M6950" s="266">
        <f>IF(K6950&lt;$C$1,$C$2-$C$1+1,$C$2-K6950+1)</f>
        <v>22</v>
      </c>
      <c r="N6950" s="268">
        <f>M6950/365</f>
        <v>6.0273972602739728E-2</v>
      </c>
      <c r="O6950" s="269">
        <f>'Data and Parameter'!$E$4*'Data and Parameter'!$E$5*('Data and Parameter'!$E$6+'Data and Parameter'!$E$7)*'Data and Parameter'!$E$19*'Data and Parameter'!$E$14*'ER calculations'!N6950</f>
        <v>0.31208350730653717</v>
      </c>
    </row>
    <row r="6951" spans="1:15" ht="15">
      <c r="A6951" s="284">
        <v>6947</v>
      </c>
      <c r="B6951" s="287"/>
      <c r="C6951" s="287"/>
      <c r="D6951" s="284" t="s">
        <v>1054</v>
      </c>
      <c r="E6951" s="287"/>
      <c r="F6951" s="285" t="s">
        <v>7072</v>
      </c>
      <c r="G6951" s="266" t="s">
        <v>121</v>
      </c>
      <c r="H6951" s="266">
        <f>IF(G6951="Traditional Stove",0.1,0.2)</f>
        <v>0.1</v>
      </c>
      <c r="I6951" s="266">
        <f>YEAR(J6951)</f>
        <v>2023</v>
      </c>
      <c r="J6951" s="267">
        <v>45024</v>
      </c>
      <c r="K6951" s="267">
        <f>J6951+1</f>
        <v>45025</v>
      </c>
      <c r="L6951" s="266">
        <f>IF(M6951&lt;=365,1,2)</f>
        <v>1</v>
      </c>
      <c r="M6951" s="266">
        <f>IF(K6951&lt;$C$1,$C$2-$C$1+1,$C$2-K6951+1)</f>
        <v>22</v>
      </c>
      <c r="N6951" s="268">
        <f>M6951/365</f>
        <v>6.0273972602739728E-2</v>
      </c>
      <c r="O6951" s="269">
        <f>'Data and Parameter'!$E$4*'Data and Parameter'!$E$5*('Data and Parameter'!$E$6+'Data and Parameter'!$E$7)*'Data and Parameter'!$E$19*'Data and Parameter'!$E$14*'ER calculations'!N6951</f>
        <v>0.31208350730653717</v>
      </c>
    </row>
    <row r="6952" spans="1:15" ht="15">
      <c r="A6952" s="284">
        <v>6948</v>
      </c>
      <c r="B6952" s="287"/>
      <c r="C6952" s="287"/>
      <c r="D6952" s="284" t="s">
        <v>1054</v>
      </c>
      <c r="E6952" s="287"/>
      <c r="F6952" s="285" t="s">
        <v>7073</v>
      </c>
      <c r="G6952" s="266" t="s">
        <v>121</v>
      </c>
      <c r="H6952" s="266">
        <f>IF(G6952="Traditional Stove",0.1,0.2)</f>
        <v>0.1</v>
      </c>
      <c r="I6952" s="266">
        <f>YEAR(J6952)</f>
        <v>2023</v>
      </c>
      <c r="J6952" s="267">
        <v>45024</v>
      </c>
      <c r="K6952" s="267">
        <f>J6952+1</f>
        <v>45025</v>
      </c>
      <c r="L6952" s="266">
        <f>IF(M6952&lt;=365,1,2)</f>
        <v>1</v>
      </c>
      <c r="M6952" s="266">
        <f>IF(K6952&lt;$C$1,$C$2-$C$1+1,$C$2-K6952+1)</f>
        <v>22</v>
      </c>
      <c r="N6952" s="268">
        <f>M6952/365</f>
        <v>6.0273972602739728E-2</v>
      </c>
      <c r="O6952" s="269">
        <f>'Data and Parameter'!$E$4*'Data and Parameter'!$E$5*('Data and Parameter'!$E$6+'Data and Parameter'!$E$7)*'Data and Parameter'!$E$19*'Data and Parameter'!$E$14*'ER calculations'!N6952</f>
        <v>0.31208350730653717</v>
      </c>
    </row>
    <row r="6953" spans="1:15" ht="15">
      <c r="A6953" s="284">
        <v>6949</v>
      </c>
      <c r="B6953" s="287"/>
      <c r="C6953" s="287"/>
      <c r="D6953" s="284" t="s">
        <v>1054</v>
      </c>
      <c r="E6953" s="287"/>
      <c r="F6953" s="285" t="s">
        <v>7074</v>
      </c>
      <c r="G6953" s="266" t="s">
        <v>121</v>
      </c>
      <c r="H6953" s="266">
        <f>IF(G6953="Traditional Stove",0.1,0.2)</f>
        <v>0.1</v>
      </c>
      <c r="I6953" s="266">
        <f>YEAR(J6953)</f>
        <v>2023</v>
      </c>
      <c r="J6953" s="267">
        <v>45024</v>
      </c>
      <c r="K6953" s="267">
        <f>J6953+1</f>
        <v>45025</v>
      </c>
      <c r="L6953" s="266">
        <f>IF(M6953&lt;=365,1,2)</f>
        <v>1</v>
      </c>
      <c r="M6953" s="266">
        <f>IF(K6953&lt;$C$1,$C$2-$C$1+1,$C$2-K6953+1)</f>
        <v>22</v>
      </c>
      <c r="N6953" s="268">
        <f>M6953/365</f>
        <v>6.0273972602739728E-2</v>
      </c>
      <c r="O6953" s="269">
        <f>'Data and Parameter'!$E$4*'Data and Parameter'!$E$5*('Data and Parameter'!$E$6+'Data and Parameter'!$E$7)*'Data and Parameter'!$E$19*'Data and Parameter'!$E$14*'ER calculations'!N6953</f>
        <v>0.31208350730653717</v>
      </c>
    </row>
    <row r="6954" spans="1:15" ht="15">
      <c r="A6954" s="284">
        <v>6950</v>
      </c>
      <c r="B6954" s="287"/>
      <c r="C6954" s="287"/>
      <c r="D6954" s="284" t="s">
        <v>1054</v>
      </c>
      <c r="E6954" s="287"/>
      <c r="F6954" s="285" t="s">
        <v>7075</v>
      </c>
      <c r="G6954" s="266" t="s">
        <v>121</v>
      </c>
      <c r="H6954" s="266">
        <f>IF(G6954="Traditional Stove",0.1,0.2)</f>
        <v>0.1</v>
      </c>
      <c r="I6954" s="266">
        <f>YEAR(J6954)</f>
        <v>2023</v>
      </c>
      <c r="J6954" s="267">
        <v>45024</v>
      </c>
      <c r="K6954" s="267">
        <f>J6954+1</f>
        <v>45025</v>
      </c>
      <c r="L6954" s="266">
        <f>IF(M6954&lt;=365,1,2)</f>
        <v>1</v>
      </c>
      <c r="M6954" s="266">
        <f>IF(K6954&lt;$C$1,$C$2-$C$1+1,$C$2-K6954+1)</f>
        <v>22</v>
      </c>
      <c r="N6954" s="268">
        <f>M6954/365</f>
        <v>6.0273972602739728E-2</v>
      </c>
      <c r="O6954" s="269">
        <f>'Data and Parameter'!$E$4*'Data and Parameter'!$E$5*('Data and Parameter'!$E$6+'Data and Parameter'!$E$7)*'Data and Parameter'!$E$19*'Data and Parameter'!$E$14*'ER calculations'!N6954</f>
        <v>0.31208350730653717</v>
      </c>
    </row>
    <row r="6955" spans="1:15" ht="15">
      <c r="A6955" s="284">
        <v>6951</v>
      </c>
      <c r="B6955" s="287"/>
      <c r="C6955" s="287"/>
      <c r="D6955" s="284" t="s">
        <v>1054</v>
      </c>
      <c r="E6955" s="287"/>
      <c r="F6955" s="285" t="s">
        <v>7076</v>
      </c>
      <c r="G6955" s="266" t="s">
        <v>121</v>
      </c>
      <c r="H6955" s="266">
        <f>IF(G6955="Traditional Stove",0.1,0.2)</f>
        <v>0.1</v>
      </c>
      <c r="I6955" s="266">
        <f>YEAR(J6955)</f>
        <v>2023</v>
      </c>
      <c r="J6955" s="267">
        <v>45024</v>
      </c>
      <c r="K6955" s="267">
        <f>J6955+1</f>
        <v>45025</v>
      </c>
      <c r="L6955" s="266">
        <f>IF(M6955&lt;=365,1,2)</f>
        <v>1</v>
      </c>
      <c r="M6955" s="266">
        <f>IF(K6955&lt;$C$1,$C$2-$C$1+1,$C$2-K6955+1)</f>
        <v>22</v>
      </c>
      <c r="N6955" s="268">
        <f>M6955/365</f>
        <v>6.0273972602739728E-2</v>
      </c>
      <c r="O6955" s="269">
        <f>'Data and Parameter'!$E$4*'Data and Parameter'!$E$5*('Data and Parameter'!$E$6+'Data and Parameter'!$E$7)*'Data and Parameter'!$E$19*'Data and Parameter'!$E$14*'ER calculations'!N6955</f>
        <v>0.31208350730653717</v>
      </c>
    </row>
    <row r="6956" spans="1:15" ht="15">
      <c r="A6956" s="284">
        <v>6952</v>
      </c>
      <c r="B6956" s="287"/>
      <c r="C6956" s="287"/>
      <c r="D6956" s="284" t="s">
        <v>1054</v>
      </c>
      <c r="E6956" s="287"/>
      <c r="F6956" s="285" t="s">
        <v>7077</v>
      </c>
      <c r="G6956" s="266" t="s">
        <v>121</v>
      </c>
      <c r="H6956" s="266">
        <f>IF(G6956="Traditional Stove",0.1,0.2)</f>
        <v>0.1</v>
      </c>
      <c r="I6956" s="266">
        <f>YEAR(J6956)</f>
        <v>2023</v>
      </c>
      <c r="J6956" s="267">
        <v>45024</v>
      </c>
      <c r="K6956" s="267">
        <f>J6956+1</f>
        <v>45025</v>
      </c>
      <c r="L6956" s="266">
        <f>IF(M6956&lt;=365,1,2)</f>
        <v>1</v>
      </c>
      <c r="M6956" s="266">
        <f>IF(K6956&lt;$C$1,$C$2-$C$1+1,$C$2-K6956+1)</f>
        <v>22</v>
      </c>
      <c r="N6956" s="268">
        <f>M6956/365</f>
        <v>6.0273972602739728E-2</v>
      </c>
      <c r="O6956" s="269">
        <f>'Data and Parameter'!$E$4*'Data and Parameter'!$E$5*('Data and Parameter'!$E$6+'Data and Parameter'!$E$7)*'Data and Parameter'!$E$19*'Data and Parameter'!$E$14*'ER calculations'!N6956</f>
        <v>0.31208350730653717</v>
      </c>
    </row>
    <row r="6957" spans="1:15" ht="15">
      <c r="A6957" s="284">
        <v>6953</v>
      </c>
      <c r="B6957" s="287"/>
      <c r="C6957" s="287"/>
      <c r="D6957" s="284" t="s">
        <v>1054</v>
      </c>
      <c r="E6957" s="287"/>
      <c r="F6957" s="285" t="s">
        <v>7078</v>
      </c>
      <c r="G6957" s="266" t="s">
        <v>121</v>
      </c>
      <c r="H6957" s="266">
        <f>IF(G6957="Traditional Stove",0.1,0.2)</f>
        <v>0.1</v>
      </c>
      <c r="I6957" s="266">
        <f>YEAR(J6957)</f>
        <v>2023</v>
      </c>
      <c r="J6957" s="267">
        <v>45024</v>
      </c>
      <c r="K6957" s="267">
        <f>J6957+1</f>
        <v>45025</v>
      </c>
      <c r="L6957" s="266">
        <f>IF(M6957&lt;=365,1,2)</f>
        <v>1</v>
      </c>
      <c r="M6957" s="266">
        <f>IF(K6957&lt;$C$1,$C$2-$C$1+1,$C$2-K6957+1)</f>
        <v>22</v>
      </c>
      <c r="N6957" s="268">
        <f>M6957/365</f>
        <v>6.0273972602739728E-2</v>
      </c>
      <c r="O6957" s="269">
        <f>'Data and Parameter'!$E$4*'Data and Parameter'!$E$5*('Data and Parameter'!$E$6+'Data and Parameter'!$E$7)*'Data and Parameter'!$E$19*'Data and Parameter'!$E$14*'ER calculations'!N6957</f>
        <v>0.31208350730653717</v>
      </c>
    </row>
    <row r="6958" spans="1:15" ht="15">
      <c r="A6958" s="284">
        <v>6954</v>
      </c>
      <c r="B6958" s="287"/>
      <c r="C6958" s="287"/>
      <c r="D6958" s="284" t="s">
        <v>1054</v>
      </c>
      <c r="E6958" s="287"/>
      <c r="F6958" s="285" t="s">
        <v>7079</v>
      </c>
      <c r="G6958" s="266" t="s">
        <v>121</v>
      </c>
      <c r="H6958" s="266">
        <f>IF(G6958="Traditional Stove",0.1,0.2)</f>
        <v>0.1</v>
      </c>
      <c r="I6958" s="266">
        <f>YEAR(J6958)</f>
        <v>2023</v>
      </c>
      <c r="J6958" s="267">
        <v>45024</v>
      </c>
      <c r="K6958" s="267">
        <f>J6958+1</f>
        <v>45025</v>
      </c>
      <c r="L6958" s="266">
        <f>IF(M6958&lt;=365,1,2)</f>
        <v>1</v>
      </c>
      <c r="M6958" s="266">
        <f>IF(K6958&lt;$C$1,$C$2-$C$1+1,$C$2-K6958+1)</f>
        <v>22</v>
      </c>
      <c r="N6958" s="268">
        <f>M6958/365</f>
        <v>6.0273972602739728E-2</v>
      </c>
      <c r="O6958" s="269">
        <f>'Data and Parameter'!$E$4*'Data and Parameter'!$E$5*('Data and Parameter'!$E$6+'Data and Parameter'!$E$7)*'Data and Parameter'!$E$19*'Data and Parameter'!$E$14*'ER calculations'!N6958</f>
        <v>0.31208350730653717</v>
      </c>
    </row>
    <row r="6959" spans="1:15" ht="15">
      <c r="A6959" s="284">
        <v>6955</v>
      </c>
      <c r="B6959" s="287"/>
      <c r="C6959" s="287"/>
      <c r="D6959" s="284" t="s">
        <v>1054</v>
      </c>
      <c r="E6959" s="287"/>
      <c r="F6959" s="285" t="s">
        <v>7080</v>
      </c>
      <c r="G6959" s="266" t="s">
        <v>121</v>
      </c>
      <c r="H6959" s="266">
        <f>IF(G6959="Traditional Stove",0.1,0.2)</f>
        <v>0.1</v>
      </c>
      <c r="I6959" s="266">
        <f>YEAR(J6959)</f>
        <v>2023</v>
      </c>
      <c r="J6959" s="267">
        <v>45024</v>
      </c>
      <c r="K6959" s="267">
        <f>J6959+1</f>
        <v>45025</v>
      </c>
      <c r="L6959" s="266">
        <f>IF(M6959&lt;=365,1,2)</f>
        <v>1</v>
      </c>
      <c r="M6959" s="266">
        <f>IF(K6959&lt;$C$1,$C$2-$C$1+1,$C$2-K6959+1)</f>
        <v>22</v>
      </c>
      <c r="N6959" s="268">
        <f>M6959/365</f>
        <v>6.0273972602739728E-2</v>
      </c>
      <c r="O6959" s="269">
        <f>'Data and Parameter'!$E$4*'Data and Parameter'!$E$5*('Data and Parameter'!$E$6+'Data and Parameter'!$E$7)*'Data and Parameter'!$E$19*'Data and Parameter'!$E$14*'ER calculations'!N6959</f>
        <v>0.31208350730653717</v>
      </c>
    </row>
    <row r="6960" spans="1:15" ht="15">
      <c r="A6960" s="284">
        <v>6956</v>
      </c>
      <c r="B6960" s="287"/>
      <c r="C6960" s="287"/>
      <c r="D6960" s="284" t="s">
        <v>1054</v>
      </c>
      <c r="E6960" s="287"/>
      <c r="F6960" s="285" t="s">
        <v>7081</v>
      </c>
      <c r="G6960" s="266" t="s">
        <v>121</v>
      </c>
      <c r="H6960" s="266">
        <f>IF(G6960="Traditional Stove",0.1,0.2)</f>
        <v>0.1</v>
      </c>
      <c r="I6960" s="266">
        <f>YEAR(J6960)</f>
        <v>2023</v>
      </c>
      <c r="J6960" s="267">
        <v>45024</v>
      </c>
      <c r="K6960" s="267">
        <f>J6960+1</f>
        <v>45025</v>
      </c>
      <c r="L6960" s="266">
        <f>IF(M6960&lt;=365,1,2)</f>
        <v>1</v>
      </c>
      <c r="M6960" s="266">
        <f>IF(K6960&lt;$C$1,$C$2-$C$1+1,$C$2-K6960+1)</f>
        <v>22</v>
      </c>
      <c r="N6960" s="268">
        <f>M6960/365</f>
        <v>6.0273972602739728E-2</v>
      </c>
      <c r="O6960" s="269">
        <f>'Data and Parameter'!$E$4*'Data and Parameter'!$E$5*('Data and Parameter'!$E$6+'Data and Parameter'!$E$7)*'Data and Parameter'!$E$19*'Data and Parameter'!$E$14*'ER calculations'!N6960</f>
        <v>0.31208350730653717</v>
      </c>
    </row>
    <row r="6961" spans="1:15" ht="15">
      <c r="A6961" s="284">
        <v>6957</v>
      </c>
      <c r="B6961" s="287"/>
      <c r="C6961" s="287"/>
      <c r="D6961" s="284" t="s">
        <v>1054</v>
      </c>
      <c r="E6961" s="287"/>
      <c r="F6961" s="285" t="s">
        <v>7082</v>
      </c>
      <c r="G6961" s="266" t="s">
        <v>121</v>
      </c>
      <c r="H6961" s="266">
        <f>IF(G6961="Traditional Stove",0.1,0.2)</f>
        <v>0.1</v>
      </c>
      <c r="I6961" s="266">
        <f>YEAR(J6961)</f>
        <v>2023</v>
      </c>
      <c r="J6961" s="267">
        <v>45024</v>
      </c>
      <c r="K6961" s="267">
        <f>J6961+1</f>
        <v>45025</v>
      </c>
      <c r="L6961" s="266">
        <f>IF(M6961&lt;=365,1,2)</f>
        <v>1</v>
      </c>
      <c r="M6961" s="266">
        <f>IF(K6961&lt;$C$1,$C$2-$C$1+1,$C$2-K6961+1)</f>
        <v>22</v>
      </c>
      <c r="N6961" s="268">
        <f>M6961/365</f>
        <v>6.0273972602739728E-2</v>
      </c>
      <c r="O6961" s="269">
        <f>'Data and Parameter'!$E$4*'Data and Parameter'!$E$5*('Data and Parameter'!$E$6+'Data and Parameter'!$E$7)*'Data and Parameter'!$E$19*'Data and Parameter'!$E$14*'ER calculations'!N6961</f>
        <v>0.31208350730653717</v>
      </c>
    </row>
    <row r="6962" spans="1:15" ht="15">
      <c r="A6962" s="284">
        <v>6958</v>
      </c>
      <c r="B6962" s="287"/>
      <c r="C6962" s="287"/>
      <c r="D6962" s="284" t="s">
        <v>119</v>
      </c>
      <c r="E6962" s="287"/>
      <c r="F6962" s="285" t="s">
        <v>7083</v>
      </c>
      <c r="G6962" s="266" t="s">
        <v>121</v>
      </c>
      <c r="H6962" s="266">
        <f>IF(G6962="Traditional Stove",0.1,0.2)</f>
        <v>0.1</v>
      </c>
      <c r="I6962" s="266">
        <f>YEAR(J6962)</f>
        <v>2023</v>
      </c>
      <c r="J6962" s="267">
        <v>44970</v>
      </c>
      <c r="K6962" s="267">
        <f>J6962+1</f>
        <v>44971</v>
      </c>
      <c r="L6962" s="266">
        <f>IF(M6962&lt;=365,1,2)</f>
        <v>1</v>
      </c>
      <c r="M6962" s="266">
        <f>IF(K6962&lt;$C$1,$C$2-$C$1+1,$C$2-K6962+1)</f>
        <v>76</v>
      </c>
      <c r="N6962" s="268">
        <f>M6962/365</f>
        <v>0.20821917808219179</v>
      </c>
      <c r="O6962" s="269">
        <f>'Data and Parameter'!$E$4*'Data and Parameter'!$E$5*('Data and Parameter'!$E$6+'Data and Parameter'!$E$7)*'Data and Parameter'!$E$19*'Data and Parameter'!$E$14*'ER calculations'!N6962</f>
        <v>1.0781066616044011</v>
      </c>
    </row>
    <row r="6963" spans="1:15" ht="15">
      <c r="A6963" s="284">
        <v>6959</v>
      </c>
      <c r="B6963" s="287"/>
      <c r="C6963" s="287"/>
      <c r="D6963" s="284" t="s">
        <v>1054</v>
      </c>
      <c r="E6963" s="287"/>
      <c r="F6963" s="285" t="s">
        <v>7084</v>
      </c>
      <c r="G6963" s="266" t="s">
        <v>121</v>
      </c>
      <c r="H6963" s="266">
        <f>IF(G6963="Traditional Stove",0.1,0.2)</f>
        <v>0.1</v>
      </c>
      <c r="I6963" s="266">
        <f>YEAR(J6963)</f>
        <v>2023</v>
      </c>
      <c r="J6963" s="267">
        <v>45024</v>
      </c>
      <c r="K6963" s="267">
        <f>J6963+1</f>
        <v>45025</v>
      </c>
      <c r="L6963" s="266">
        <f>IF(M6963&lt;=365,1,2)</f>
        <v>1</v>
      </c>
      <c r="M6963" s="266">
        <f>IF(K6963&lt;$C$1,$C$2-$C$1+1,$C$2-K6963+1)</f>
        <v>22</v>
      </c>
      <c r="N6963" s="268">
        <f>M6963/365</f>
        <v>6.0273972602739728E-2</v>
      </c>
      <c r="O6963" s="269">
        <f>'Data and Parameter'!$E$4*'Data and Parameter'!$E$5*('Data and Parameter'!$E$6+'Data and Parameter'!$E$7)*'Data and Parameter'!$E$19*'Data and Parameter'!$E$14*'ER calculations'!N6963</f>
        <v>0.31208350730653717</v>
      </c>
    </row>
    <row r="6964" spans="1:15" ht="15">
      <c r="A6964" s="284">
        <v>6960</v>
      </c>
      <c r="B6964" s="287"/>
      <c r="C6964" s="287"/>
      <c r="D6964" s="284" t="s">
        <v>1054</v>
      </c>
      <c r="E6964" s="287"/>
      <c r="F6964" s="285" t="s">
        <v>7085</v>
      </c>
      <c r="G6964" s="266" t="s">
        <v>121</v>
      </c>
      <c r="H6964" s="266">
        <f>IF(G6964="Traditional Stove",0.1,0.2)</f>
        <v>0.1</v>
      </c>
      <c r="I6964" s="266">
        <f>YEAR(J6964)</f>
        <v>2023</v>
      </c>
      <c r="J6964" s="267">
        <v>45024</v>
      </c>
      <c r="K6964" s="267">
        <f>J6964+1</f>
        <v>45025</v>
      </c>
      <c r="L6964" s="266">
        <f>IF(M6964&lt;=365,1,2)</f>
        <v>1</v>
      </c>
      <c r="M6964" s="266">
        <f>IF(K6964&lt;$C$1,$C$2-$C$1+1,$C$2-K6964+1)</f>
        <v>22</v>
      </c>
      <c r="N6964" s="268">
        <f>M6964/365</f>
        <v>6.0273972602739728E-2</v>
      </c>
      <c r="O6964" s="269">
        <f>'Data and Parameter'!$E$4*'Data and Parameter'!$E$5*('Data and Parameter'!$E$6+'Data and Parameter'!$E$7)*'Data and Parameter'!$E$19*'Data and Parameter'!$E$14*'ER calculations'!N6964</f>
        <v>0.31208350730653717</v>
      </c>
    </row>
    <row r="6965" spans="1:15" ht="15">
      <c r="A6965" s="284">
        <v>6961</v>
      </c>
      <c r="B6965" s="287"/>
      <c r="C6965" s="287"/>
      <c r="D6965" s="284" t="s">
        <v>1054</v>
      </c>
      <c r="E6965" s="287"/>
      <c r="F6965" s="285" t="s">
        <v>7086</v>
      </c>
      <c r="G6965" s="266" t="s">
        <v>121</v>
      </c>
      <c r="H6965" s="266">
        <f>IF(G6965="Traditional Stove",0.1,0.2)</f>
        <v>0.1</v>
      </c>
      <c r="I6965" s="266">
        <f>YEAR(J6965)</f>
        <v>2023</v>
      </c>
      <c r="J6965" s="267">
        <v>45024</v>
      </c>
      <c r="K6965" s="267">
        <f>J6965+1</f>
        <v>45025</v>
      </c>
      <c r="L6965" s="266">
        <f>IF(M6965&lt;=365,1,2)</f>
        <v>1</v>
      </c>
      <c r="M6965" s="266">
        <f>IF(K6965&lt;$C$1,$C$2-$C$1+1,$C$2-K6965+1)</f>
        <v>22</v>
      </c>
      <c r="N6965" s="268">
        <f>M6965/365</f>
        <v>6.0273972602739728E-2</v>
      </c>
      <c r="O6965" s="269">
        <f>'Data and Parameter'!$E$4*'Data and Parameter'!$E$5*('Data and Parameter'!$E$6+'Data and Parameter'!$E$7)*'Data and Parameter'!$E$19*'Data and Parameter'!$E$14*'ER calculations'!N6965</f>
        <v>0.31208350730653717</v>
      </c>
    </row>
    <row r="6966" spans="1:15" ht="15">
      <c r="A6966" s="284">
        <v>6962</v>
      </c>
      <c r="B6966" s="287"/>
      <c r="C6966" s="287"/>
      <c r="D6966" s="284" t="s">
        <v>1054</v>
      </c>
      <c r="E6966" s="287"/>
      <c r="F6966" s="285" t="s">
        <v>7087</v>
      </c>
      <c r="G6966" s="266" t="s">
        <v>121</v>
      </c>
      <c r="H6966" s="266">
        <f>IF(G6966="Traditional Stove",0.1,0.2)</f>
        <v>0.1</v>
      </c>
      <c r="I6966" s="266">
        <f>YEAR(J6966)</f>
        <v>2023</v>
      </c>
      <c r="J6966" s="267">
        <v>45024</v>
      </c>
      <c r="K6966" s="267">
        <f>J6966+1</f>
        <v>45025</v>
      </c>
      <c r="L6966" s="266">
        <f>IF(M6966&lt;=365,1,2)</f>
        <v>1</v>
      </c>
      <c r="M6966" s="266">
        <f>IF(K6966&lt;$C$1,$C$2-$C$1+1,$C$2-K6966+1)</f>
        <v>22</v>
      </c>
      <c r="N6966" s="268">
        <f>M6966/365</f>
        <v>6.0273972602739728E-2</v>
      </c>
      <c r="O6966" s="269">
        <f>'Data and Parameter'!$E$4*'Data and Parameter'!$E$5*('Data and Parameter'!$E$6+'Data and Parameter'!$E$7)*'Data and Parameter'!$E$19*'Data and Parameter'!$E$14*'ER calculations'!N6966</f>
        <v>0.31208350730653717</v>
      </c>
    </row>
    <row r="6967" spans="1:15" ht="15">
      <c r="A6967" s="284">
        <v>6963</v>
      </c>
      <c r="B6967" s="287"/>
      <c r="C6967" s="287"/>
      <c r="D6967" s="284" t="s">
        <v>1054</v>
      </c>
      <c r="E6967" s="287"/>
      <c r="F6967" s="285" t="s">
        <v>7088</v>
      </c>
      <c r="G6967" s="266" t="s">
        <v>121</v>
      </c>
      <c r="H6967" s="266">
        <f>IF(G6967="Traditional Stove",0.1,0.2)</f>
        <v>0.1</v>
      </c>
      <c r="I6967" s="266">
        <f>YEAR(J6967)</f>
        <v>2023</v>
      </c>
      <c r="J6967" s="267">
        <v>45024</v>
      </c>
      <c r="K6967" s="267">
        <f>J6967+1</f>
        <v>45025</v>
      </c>
      <c r="L6967" s="266">
        <f>IF(M6967&lt;=365,1,2)</f>
        <v>1</v>
      </c>
      <c r="M6967" s="266">
        <f>IF(K6967&lt;$C$1,$C$2-$C$1+1,$C$2-K6967+1)</f>
        <v>22</v>
      </c>
      <c r="N6967" s="268">
        <f>M6967/365</f>
        <v>6.0273972602739728E-2</v>
      </c>
      <c r="O6967" s="269">
        <f>'Data and Parameter'!$E$4*'Data and Parameter'!$E$5*('Data and Parameter'!$E$6+'Data and Parameter'!$E$7)*'Data and Parameter'!$E$19*'Data and Parameter'!$E$14*'ER calculations'!N6967</f>
        <v>0.31208350730653717</v>
      </c>
    </row>
    <row r="6968" spans="1:15" ht="15">
      <c r="A6968" s="284">
        <v>6964</v>
      </c>
      <c r="B6968" s="287"/>
      <c r="C6968" s="287"/>
      <c r="D6968" s="284" t="s">
        <v>119</v>
      </c>
      <c r="E6968" s="287"/>
      <c r="F6968" s="285" t="s">
        <v>7089</v>
      </c>
      <c r="G6968" s="266" t="s">
        <v>121</v>
      </c>
      <c r="H6968" s="266">
        <f>IF(G6968="Traditional Stove",0.1,0.2)</f>
        <v>0.1</v>
      </c>
      <c r="I6968" s="266">
        <f>YEAR(J6968)</f>
        <v>2023</v>
      </c>
      <c r="J6968" s="267">
        <v>44969</v>
      </c>
      <c r="K6968" s="267">
        <f>J6968+1</f>
        <v>44970</v>
      </c>
      <c r="L6968" s="266">
        <f>IF(M6968&lt;=365,1,2)</f>
        <v>1</v>
      </c>
      <c r="M6968" s="266">
        <f>IF(K6968&lt;$C$1,$C$2-$C$1+1,$C$2-K6968+1)</f>
        <v>77</v>
      </c>
      <c r="N6968" s="268">
        <f>M6968/365</f>
        <v>0.21095890410958903</v>
      </c>
      <c r="O6968" s="269">
        <f>'Data and Parameter'!$E$4*'Data and Parameter'!$E$5*('Data and Parameter'!$E$6+'Data and Parameter'!$E$7)*'Data and Parameter'!$E$19*'Data and Parameter'!$E$14*'ER calculations'!N6968</f>
        <v>1.0922922755728799</v>
      </c>
    </row>
    <row r="6969" spans="1:15" ht="15">
      <c r="A6969" s="284">
        <v>6965</v>
      </c>
      <c r="B6969" s="287"/>
      <c r="C6969" s="287"/>
      <c r="D6969" s="284" t="s">
        <v>1054</v>
      </c>
      <c r="E6969" s="287"/>
      <c r="F6969" s="285" t="s">
        <v>7090</v>
      </c>
      <c r="G6969" s="266" t="s">
        <v>121</v>
      </c>
      <c r="H6969" s="266">
        <f>IF(G6969="Traditional Stove",0.1,0.2)</f>
        <v>0.1</v>
      </c>
      <c r="I6969" s="266">
        <f>YEAR(J6969)</f>
        <v>2023</v>
      </c>
      <c r="J6969" s="267">
        <v>45024</v>
      </c>
      <c r="K6969" s="267">
        <f>J6969+1</f>
        <v>45025</v>
      </c>
      <c r="L6969" s="266">
        <f>IF(M6969&lt;=365,1,2)</f>
        <v>1</v>
      </c>
      <c r="M6969" s="266">
        <f>IF(K6969&lt;$C$1,$C$2-$C$1+1,$C$2-K6969+1)</f>
        <v>22</v>
      </c>
      <c r="N6969" s="268">
        <f>M6969/365</f>
        <v>6.0273972602739728E-2</v>
      </c>
      <c r="O6969" s="269">
        <f>'Data and Parameter'!$E$4*'Data and Parameter'!$E$5*('Data and Parameter'!$E$6+'Data and Parameter'!$E$7)*'Data and Parameter'!$E$19*'Data and Parameter'!$E$14*'ER calculations'!N6969</f>
        <v>0.31208350730653717</v>
      </c>
    </row>
    <row r="6970" spans="1:15" ht="15">
      <c r="A6970" s="284">
        <v>6966</v>
      </c>
      <c r="B6970" s="287"/>
      <c r="C6970" s="287"/>
      <c r="D6970" s="284" t="s">
        <v>1054</v>
      </c>
      <c r="E6970" s="287"/>
      <c r="F6970" s="285" t="s">
        <v>7091</v>
      </c>
      <c r="G6970" s="266" t="s">
        <v>121</v>
      </c>
      <c r="H6970" s="266">
        <f>IF(G6970="Traditional Stove",0.1,0.2)</f>
        <v>0.1</v>
      </c>
      <c r="I6970" s="266">
        <f>YEAR(J6970)</f>
        <v>2023</v>
      </c>
      <c r="J6970" s="267">
        <v>45024</v>
      </c>
      <c r="K6970" s="267">
        <f>J6970+1</f>
        <v>45025</v>
      </c>
      <c r="L6970" s="266">
        <f>IF(M6970&lt;=365,1,2)</f>
        <v>1</v>
      </c>
      <c r="M6970" s="266">
        <f>IF(K6970&lt;$C$1,$C$2-$C$1+1,$C$2-K6970+1)</f>
        <v>22</v>
      </c>
      <c r="N6970" s="268">
        <f>M6970/365</f>
        <v>6.0273972602739728E-2</v>
      </c>
      <c r="O6970" s="269">
        <f>'Data and Parameter'!$E$4*'Data and Parameter'!$E$5*('Data and Parameter'!$E$6+'Data and Parameter'!$E$7)*'Data and Parameter'!$E$19*'Data and Parameter'!$E$14*'ER calculations'!N6970</f>
        <v>0.31208350730653717</v>
      </c>
    </row>
    <row r="6971" spans="1:15" ht="15">
      <c r="A6971" s="284">
        <v>6967</v>
      </c>
      <c r="B6971" s="287"/>
      <c r="C6971" s="287"/>
      <c r="D6971" s="284" t="s">
        <v>119</v>
      </c>
      <c r="E6971" s="287"/>
      <c r="F6971" s="285" t="s">
        <v>7092</v>
      </c>
      <c r="G6971" s="266" t="s">
        <v>121</v>
      </c>
      <c r="H6971" s="266">
        <f>IF(G6971="Traditional Stove",0.1,0.2)</f>
        <v>0.1</v>
      </c>
      <c r="I6971" s="266">
        <f>YEAR(J6971)</f>
        <v>2023</v>
      </c>
      <c r="J6971" s="267">
        <v>44969</v>
      </c>
      <c r="K6971" s="267">
        <f>J6971+1</f>
        <v>44970</v>
      </c>
      <c r="L6971" s="266">
        <f>IF(M6971&lt;=365,1,2)</f>
        <v>1</v>
      </c>
      <c r="M6971" s="266">
        <f>IF(K6971&lt;$C$1,$C$2-$C$1+1,$C$2-K6971+1)</f>
        <v>77</v>
      </c>
      <c r="N6971" s="268">
        <f>M6971/365</f>
        <v>0.21095890410958903</v>
      </c>
      <c r="O6971" s="269">
        <f>'Data and Parameter'!$E$4*'Data and Parameter'!$E$5*('Data and Parameter'!$E$6+'Data and Parameter'!$E$7)*'Data and Parameter'!$E$19*'Data and Parameter'!$E$14*'ER calculations'!N6971</f>
        <v>1.0922922755728799</v>
      </c>
    </row>
    <row r="6972" spans="1:15" ht="15">
      <c r="A6972" s="284">
        <v>6968</v>
      </c>
      <c r="B6972" s="287"/>
      <c r="C6972" s="287"/>
      <c r="D6972" s="284" t="s">
        <v>1054</v>
      </c>
      <c r="E6972" s="287"/>
      <c r="F6972" s="285" t="s">
        <v>7093</v>
      </c>
      <c r="G6972" s="266" t="s">
        <v>121</v>
      </c>
      <c r="H6972" s="266">
        <f>IF(G6972="Traditional Stove",0.1,0.2)</f>
        <v>0.1</v>
      </c>
      <c r="I6972" s="266">
        <f>YEAR(J6972)</f>
        <v>2023</v>
      </c>
      <c r="J6972" s="267">
        <v>45024</v>
      </c>
      <c r="K6972" s="267">
        <f>J6972+1</f>
        <v>45025</v>
      </c>
      <c r="L6972" s="266">
        <f>IF(M6972&lt;=365,1,2)</f>
        <v>1</v>
      </c>
      <c r="M6972" s="266">
        <f>IF(K6972&lt;$C$1,$C$2-$C$1+1,$C$2-K6972+1)</f>
        <v>22</v>
      </c>
      <c r="N6972" s="268">
        <f>M6972/365</f>
        <v>6.0273972602739728E-2</v>
      </c>
      <c r="O6972" s="269">
        <f>'Data and Parameter'!$E$4*'Data and Parameter'!$E$5*('Data and Parameter'!$E$6+'Data and Parameter'!$E$7)*'Data and Parameter'!$E$19*'Data and Parameter'!$E$14*'ER calculations'!N6972</f>
        <v>0.31208350730653717</v>
      </c>
    </row>
    <row r="6973" spans="1:15" ht="15">
      <c r="A6973" s="284">
        <v>6969</v>
      </c>
      <c r="B6973" s="287"/>
      <c r="C6973" s="287"/>
      <c r="D6973" s="284" t="s">
        <v>119</v>
      </c>
      <c r="E6973" s="287"/>
      <c r="F6973" s="285" t="s">
        <v>7094</v>
      </c>
      <c r="G6973" s="266" t="s">
        <v>121</v>
      </c>
      <c r="H6973" s="266">
        <f>IF(G6973="Traditional Stove",0.1,0.2)</f>
        <v>0.1</v>
      </c>
      <c r="I6973" s="266">
        <f>YEAR(J6973)</f>
        <v>2023</v>
      </c>
      <c r="J6973" s="267">
        <v>44969</v>
      </c>
      <c r="K6973" s="267">
        <f>J6973+1</f>
        <v>44970</v>
      </c>
      <c r="L6973" s="266">
        <f>IF(M6973&lt;=365,1,2)</f>
        <v>1</v>
      </c>
      <c r="M6973" s="266">
        <f>IF(K6973&lt;$C$1,$C$2-$C$1+1,$C$2-K6973+1)</f>
        <v>77</v>
      </c>
      <c r="N6973" s="268">
        <f>M6973/365</f>
        <v>0.21095890410958903</v>
      </c>
      <c r="O6973" s="269">
        <f>'Data and Parameter'!$E$4*'Data and Parameter'!$E$5*('Data and Parameter'!$E$6+'Data and Parameter'!$E$7)*'Data and Parameter'!$E$19*'Data and Parameter'!$E$14*'ER calculations'!N6973</f>
        <v>1.0922922755728799</v>
      </c>
    </row>
    <row r="6974" spans="1:15" ht="15">
      <c r="A6974" s="284">
        <v>6970</v>
      </c>
      <c r="B6974" s="287"/>
      <c r="C6974" s="287"/>
      <c r="D6974" s="284" t="s">
        <v>1054</v>
      </c>
      <c r="E6974" s="287"/>
      <c r="F6974" s="285" t="s">
        <v>7095</v>
      </c>
      <c r="G6974" s="266" t="s">
        <v>121</v>
      </c>
      <c r="H6974" s="266">
        <f>IF(G6974="Traditional Stove",0.1,0.2)</f>
        <v>0.1</v>
      </c>
      <c r="I6974" s="266">
        <f>YEAR(J6974)</f>
        <v>2023</v>
      </c>
      <c r="J6974" s="267">
        <v>45024</v>
      </c>
      <c r="K6974" s="267">
        <f>J6974+1</f>
        <v>45025</v>
      </c>
      <c r="L6974" s="266">
        <f>IF(M6974&lt;=365,1,2)</f>
        <v>1</v>
      </c>
      <c r="M6974" s="266">
        <f>IF(K6974&lt;$C$1,$C$2-$C$1+1,$C$2-K6974+1)</f>
        <v>22</v>
      </c>
      <c r="N6974" s="268">
        <f>M6974/365</f>
        <v>6.0273972602739728E-2</v>
      </c>
      <c r="O6974" s="269">
        <f>'Data and Parameter'!$E$4*'Data and Parameter'!$E$5*('Data and Parameter'!$E$6+'Data and Parameter'!$E$7)*'Data and Parameter'!$E$19*'Data and Parameter'!$E$14*'ER calculations'!N6974</f>
        <v>0.31208350730653717</v>
      </c>
    </row>
    <row r="6975" spans="1:15" ht="15">
      <c r="A6975" s="284">
        <v>6971</v>
      </c>
      <c r="B6975" s="287"/>
      <c r="C6975" s="287"/>
      <c r="D6975" s="284" t="s">
        <v>1054</v>
      </c>
      <c r="E6975" s="287"/>
      <c r="F6975" s="285" t="s">
        <v>7096</v>
      </c>
      <c r="G6975" s="266" t="s">
        <v>121</v>
      </c>
      <c r="H6975" s="266">
        <f>IF(G6975="Traditional Stove",0.1,0.2)</f>
        <v>0.1</v>
      </c>
      <c r="I6975" s="266">
        <f>YEAR(J6975)</f>
        <v>2023</v>
      </c>
      <c r="J6975" s="267">
        <v>45024</v>
      </c>
      <c r="K6975" s="267">
        <f>J6975+1</f>
        <v>45025</v>
      </c>
      <c r="L6975" s="266">
        <f>IF(M6975&lt;=365,1,2)</f>
        <v>1</v>
      </c>
      <c r="M6975" s="266">
        <f>IF(K6975&lt;$C$1,$C$2-$C$1+1,$C$2-K6975+1)</f>
        <v>22</v>
      </c>
      <c r="N6975" s="268">
        <f>M6975/365</f>
        <v>6.0273972602739728E-2</v>
      </c>
      <c r="O6975" s="269">
        <f>'Data and Parameter'!$E$4*'Data and Parameter'!$E$5*('Data and Parameter'!$E$6+'Data and Parameter'!$E$7)*'Data and Parameter'!$E$19*'Data and Parameter'!$E$14*'ER calculations'!N6975</f>
        <v>0.31208350730653717</v>
      </c>
    </row>
    <row r="6976" spans="1:15" ht="15">
      <c r="A6976" s="284">
        <v>6972</v>
      </c>
      <c r="B6976" s="287"/>
      <c r="C6976" s="287"/>
      <c r="D6976" s="284" t="s">
        <v>1054</v>
      </c>
      <c r="E6976" s="287"/>
      <c r="F6976" s="285" t="s">
        <v>7097</v>
      </c>
      <c r="G6976" s="266" t="s">
        <v>121</v>
      </c>
      <c r="H6976" s="266">
        <f>IF(G6976="Traditional Stove",0.1,0.2)</f>
        <v>0.1</v>
      </c>
      <c r="I6976" s="266">
        <f>YEAR(J6976)</f>
        <v>2023</v>
      </c>
      <c r="J6976" s="267">
        <v>45024</v>
      </c>
      <c r="K6976" s="267">
        <f>J6976+1</f>
        <v>45025</v>
      </c>
      <c r="L6976" s="266">
        <f>IF(M6976&lt;=365,1,2)</f>
        <v>1</v>
      </c>
      <c r="M6976" s="266">
        <f>IF(K6976&lt;$C$1,$C$2-$C$1+1,$C$2-K6976+1)</f>
        <v>22</v>
      </c>
      <c r="N6976" s="268">
        <f>M6976/365</f>
        <v>6.0273972602739728E-2</v>
      </c>
      <c r="O6976" s="269">
        <f>'Data and Parameter'!$E$4*'Data and Parameter'!$E$5*('Data and Parameter'!$E$6+'Data and Parameter'!$E$7)*'Data and Parameter'!$E$19*'Data and Parameter'!$E$14*'ER calculations'!N6976</f>
        <v>0.31208350730653717</v>
      </c>
    </row>
    <row r="6977" spans="1:15" ht="15">
      <c r="A6977" s="284">
        <v>6973</v>
      </c>
      <c r="B6977" s="287"/>
      <c r="C6977" s="287"/>
      <c r="D6977" s="284" t="s">
        <v>119</v>
      </c>
      <c r="E6977" s="287"/>
      <c r="F6977" s="285" t="s">
        <v>7098</v>
      </c>
      <c r="G6977" s="266" t="s">
        <v>121</v>
      </c>
      <c r="H6977" s="266">
        <f>IF(G6977="Traditional Stove",0.1,0.2)</f>
        <v>0.1</v>
      </c>
      <c r="I6977" s="266">
        <f>YEAR(J6977)</f>
        <v>2023</v>
      </c>
      <c r="J6977" s="267">
        <v>44969</v>
      </c>
      <c r="K6977" s="267">
        <f>J6977+1</f>
        <v>44970</v>
      </c>
      <c r="L6977" s="266">
        <f>IF(M6977&lt;=365,1,2)</f>
        <v>1</v>
      </c>
      <c r="M6977" s="266">
        <f>IF(K6977&lt;$C$1,$C$2-$C$1+1,$C$2-K6977+1)</f>
        <v>77</v>
      </c>
      <c r="N6977" s="268">
        <f>M6977/365</f>
        <v>0.21095890410958903</v>
      </c>
      <c r="O6977" s="269">
        <f>'Data and Parameter'!$E$4*'Data and Parameter'!$E$5*('Data and Parameter'!$E$6+'Data and Parameter'!$E$7)*'Data and Parameter'!$E$19*'Data and Parameter'!$E$14*'ER calculations'!N6977</f>
        <v>1.0922922755728799</v>
      </c>
    </row>
    <row r="6978" spans="1:15" ht="15">
      <c r="A6978" s="284">
        <v>6974</v>
      </c>
      <c r="B6978" s="287"/>
      <c r="C6978" s="287"/>
      <c r="D6978" s="284" t="s">
        <v>1054</v>
      </c>
      <c r="E6978" s="287"/>
      <c r="F6978" s="285" t="s">
        <v>7099</v>
      </c>
      <c r="G6978" s="266" t="s">
        <v>121</v>
      </c>
      <c r="H6978" s="266">
        <f>IF(G6978="Traditional Stove",0.1,0.2)</f>
        <v>0.1</v>
      </c>
      <c r="I6978" s="266">
        <f>YEAR(J6978)</f>
        <v>2023</v>
      </c>
      <c r="J6978" s="267">
        <v>45024</v>
      </c>
      <c r="K6978" s="267">
        <f>J6978+1</f>
        <v>45025</v>
      </c>
      <c r="L6978" s="266">
        <f>IF(M6978&lt;=365,1,2)</f>
        <v>1</v>
      </c>
      <c r="M6978" s="266">
        <f>IF(K6978&lt;$C$1,$C$2-$C$1+1,$C$2-K6978+1)</f>
        <v>22</v>
      </c>
      <c r="N6978" s="268">
        <f>M6978/365</f>
        <v>6.0273972602739728E-2</v>
      </c>
      <c r="O6978" s="269">
        <f>'Data and Parameter'!$E$4*'Data and Parameter'!$E$5*('Data and Parameter'!$E$6+'Data and Parameter'!$E$7)*'Data and Parameter'!$E$19*'Data and Parameter'!$E$14*'ER calculations'!N6978</f>
        <v>0.31208350730653717</v>
      </c>
    </row>
    <row r="6979" spans="1:15" ht="15">
      <c r="A6979" s="284">
        <v>6975</v>
      </c>
      <c r="B6979" s="287"/>
      <c r="C6979" s="287"/>
      <c r="D6979" s="284" t="s">
        <v>119</v>
      </c>
      <c r="E6979" s="287"/>
      <c r="F6979" s="285" t="s">
        <v>7100</v>
      </c>
      <c r="G6979" s="266" t="s">
        <v>121</v>
      </c>
      <c r="H6979" s="266">
        <f>IF(G6979="Traditional Stove",0.1,0.2)</f>
        <v>0.1</v>
      </c>
      <c r="I6979" s="266">
        <f>YEAR(J6979)</f>
        <v>2023</v>
      </c>
      <c r="J6979" s="267">
        <v>44969</v>
      </c>
      <c r="K6979" s="267">
        <f>J6979+1</f>
        <v>44970</v>
      </c>
      <c r="L6979" s="266">
        <f>IF(M6979&lt;=365,1,2)</f>
        <v>1</v>
      </c>
      <c r="M6979" s="266">
        <f>IF(K6979&lt;$C$1,$C$2-$C$1+1,$C$2-K6979+1)</f>
        <v>77</v>
      </c>
      <c r="N6979" s="268">
        <f>M6979/365</f>
        <v>0.21095890410958903</v>
      </c>
      <c r="O6979" s="269">
        <f>'Data and Parameter'!$E$4*'Data and Parameter'!$E$5*('Data and Parameter'!$E$6+'Data and Parameter'!$E$7)*'Data and Parameter'!$E$19*'Data and Parameter'!$E$14*'ER calculations'!N6979</f>
        <v>1.0922922755728799</v>
      </c>
    </row>
    <row r="6980" spans="1:15" ht="15">
      <c r="A6980" s="284">
        <v>6976</v>
      </c>
      <c r="B6980" s="287"/>
      <c r="C6980" s="287"/>
      <c r="D6980" s="284" t="s">
        <v>119</v>
      </c>
      <c r="E6980" s="287"/>
      <c r="F6980" s="285" t="s">
        <v>7101</v>
      </c>
      <c r="G6980" s="266" t="s">
        <v>121</v>
      </c>
      <c r="H6980" s="266">
        <f>IF(G6980="Traditional Stove",0.1,0.2)</f>
        <v>0.1</v>
      </c>
      <c r="I6980" s="266">
        <f>YEAR(J6980)</f>
        <v>2023</v>
      </c>
      <c r="J6980" s="267">
        <v>44969</v>
      </c>
      <c r="K6980" s="267">
        <f>J6980+1</f>
        <v>44970</v>
      </c>
      <c r="L6980" s="266">
        <f>IF(M6980&lt;=365,1,2)</f>
        <v>1</v>
      </c>
      <c r="M6980" s="266">
        <f>IF(K6980&lt;$C$1,$C$2-$C$1+1,$C$2-K6980+1)</f>
        <v>77</v>
      </c>
      <c r="N6980" s="268">
        <f>M6980/365</f>
        <v>0.21095890410958903</v>
      </c>
      <c r="O6980" s="269">
        <f>'Data and Parameter'!$E$4*'Data and Parameter'!$E$5*('Data and Parameter'!$E$6+'Data and Parameter'!$E$7)*'Data and Parameter'!$E$19*'Data and Parameter'!$E$14*'ER calculations'!N6980</f>
        <v>1.0922922755728799</v>
      </c>
    </row>
    <row r="6981" spans="1:15" ht="15">
      <c r="A6981" s="284">
        <v>6977</v>
      </c>
      <c r="B6981" s="287"/>
      <c r="C6981" s="287"/>
      <c r="D6981" s="284" t="s">
        <v>119</v>
      </c>
      <c r="E6981" s="287"/>
      <c r="F6981" s="285" t="s">
        <v>7102</v>
      </c>
      <c r="G6981" s="266" t="s">
        <v>121</v>
      </c>
      <c r="H6981" s="266">
        <f>IF(G6981="Traditional Stove",0.1,0.2)</f>
        <v>0.1</v>
      </c>
      <c r="I6981" s="266">
        <f>YEAR(J6981)</f>
        <v>2023</v>
      </c>
      <c r="J6981" s="267">
        <v>44969</v>
      </c>
      <c r="K6981" s="267">
        <f>J6981+1</f>
        <v>44970</v>
      </c>
      <c r="L6981" s="266">
        <f>IF(M6981&lt;=365,1,2)</f>
        <v>1</v>
      </c>
      <c r="M6981" s="266">
        <f>IF(K6981&lt;$C$1,$C$2-$C$1+1,$C$2-K6981+1)</f>
        <v>77</v>
      </c>
      <c r="N6981" s="268">
        <f>M6981/365</f>
        <v>0.21095890410958903</v>
      </c>
      <c r="O6981" s="269">
        <f>'Data and Parameter'!$E$4*'Data and Parameter'!$E$5*('Data and Parameter'!$E$6+'Data and Parameter'!$E$7)*'Data and Parameter'!$E$19*'Data and Parameter'!$E$14*'ER calculations'!N6981</f>
        <v>1.0922922755728799</v>
      </c>
    </row>
    <row r="6982" spans="1:15" ht="15">
      <c r="A6982" s="284">
        <v>6978</v>
      </c>
      <c r="B6982" s="287"/>
      <c r="C6982" s="287"/>
      <c r="D6982" s="284" t="s">
        <v>119</v>
      </c>
      <c r="E6982" s="287"/>
      <c r="F6982" s="285" t="s">
        <v>7103</v>
      </c>
      <c r="G6982" s="266" t="s">
        <v>121</v>
      </c>
      <c r="H6982" s="266">
        <f>IF(G6982="Traditional Stove",0.1,0.2)</f>
        <v>0.1</v>
      </c>
      <c r="I6982" s="266">
        <f>YEAR(J6982)</f>
        <v>2023</v>
      </c>
      <c r="J6982" s="267">
        <v>44976</v>
      </c>
      <c r="K6982" s="267">
        <f>J6982+1</f>
        <v>44977</v>
      </c>
      <c r="L6982" s="266">
        <f>IF(M6982&lt;=365,1,2)</f>
        <v>1</v>
      </c>
      <c r="M6982" s="266">
        <f>IF(K6982&lt;$C$1,$C$2-$C$1+1,$C$2-K6982+1)</f>
        <v>70</v>
      </c>
      <c r="N6982" s="268">
        <f>M6982/365</f>
        <v>0.19178082191780821</v>
      </c>
      <c r="O6982" s="269">
        <f>'Data and Parameter'!$E$4*'Data and Parameter'!$E$5*('Data and Parameter'!$E$6+'Data and Parameter'!$E$7)*'Data and Parameter'!$E$19*'Data and Parameter'!$E$14*'ER calculations'!N6982</f>
        <v>0.99299297779352724</v>
      </c>
    </row>
    <row r="6983" spans="1:15" ht="15">
      <c r="A6983" s="284">
        <v>6979</v>
      </c>
      <c r="B6983" s="287"/>
      <c r="C6983" s="287"/>
      <c r="D6983" s="284" t="s">
        <v>119</v>
      </c>
      <c r="E6983" s="287"/>
      <c r="F6983" s="285" t="s">
        <v>7104</v>
      </c>
      <c r="G6983" s="266" t="s">
        <v>121</v>
      </c>
      <c r="H6983" s="266">
        <f>IF(G6983="Traditional Stove",0.1,0.2)</f>
        <v>0.1</v>
      </c>
      <c r="I6983" s="266">
        <f>YEAR(J6983)</f>
        <v>2023</v>
      </c>
      <c r="J6983" s="267">
        <v>44969</v>
      </c>
      <c r="K6983" s="267">
        <f>J6983+1</f>
        <v>44970</v>
      </c>
      <c r="L6983" s="266">
        <f>IF(M6983&lt;=365,1,2)</f>
        <v>1</v>
      </c>
      <c r="M6983" s="266">
        <f>IF(K6983&lt;$C$1,$C$2-$C$1+1,$C$2-K6983+1)</f>
        <v>77</v>
      </c>
      <c r="N6983" s="268">
        <f>M6983/365</f>
        <v>0.21095890410958903</v>
      </c>
      <c r="O6983" s="269">
        <f>'Data and Parameter'!$E$4*'Data and Parameter'!$E$5*('Data and Parameter'!$E$6+'Data and Parameter'!$E$7)*'Data and Parameter'!$E$19*'Data and Parameter'!$E$14*'ER calculations'!N6983</f>
        <v>1.0922922755728799</v>
      </c>
    </row>
    <row r="6984" spans="1:15" ht="15">
      <c r="A6984" s="284">
        <v>6980</v>
      </c>
      <c r="B6984" s="287"/>
      <c r="C6984" s="287"/>
      <c r="D6984" s="284" t="s">
        <v>119</v>
      </c>
      <c r="E6984" s="287"/>
      <c r="F6984" s="285" t="s">
        <v>7105</v>
      </c>
      <c r="G6984" s="266" t="s">
        <v>121</v>
      </c>
      <c r="H6984" s="266">
        <f>IF(G6984="Traditional Stove",0.1,0.2)</f>
        <v>0.1</v>
      </c>
      <c r="I6984" s="266">
        <f>YEAR(J6984)</f>
        <v>2023</v>
      </c>
      <c r="J6984" s="267">
        <v>44969</v>
      </c>
      <c r="K6984" s="267">
        <f>J6984+1</f>
        <v>44970</v>
      </c>
      <c r="L6984" s="266">
        <f>IF(M6984&lt;=365,1,2)</f>
        <v>1</v>
      </c>
      <c r="M6984" s="266">
        <f>IF(K6984&lt;$C$1,$C$2-$C$1+1,$C$2-K6984+1)</f>
        <v>77</v>
      </c>
      <c r="N6984" s="268">
        <f>M6984/365</f>
        <v>0.21095890410958903</v>
      </c>
      <c r="O6984" s="269">
        <f>'Data and Parameter'!$E$4*'Data and Parameter'!$E$5*('Data and Parameter'!$E$6+'Data and Parameter'!$E$7)*'Data and Parameter'!$E$19*'Data and Parameter'!$E$14*'ER calculations'!N6984</f>
        <v>1.0922922755728799</v>
      </c>
    </row>
    <row r="6985" spans="1:15" ht="15">
      <c r="A6985" s="284">
        <v>6981</v>
      </c>
      <c r="B6985" s="287"/>
      <c r="C6985" s="287"/>
      <c r="D6985" s="284" t="s">
        <v>1376</v>
      </c>
      <c r="E6985" s="287"/>
      <c r="F6985" s="285" t="s">
        <v>7106</v>
      </c>
      <c r="G6985" s="266" t="s">
        <v>121</v>
      </c>
      <c r="H6985" s="266">
        <f>IF(G6985="Traditional Stove",0.1,0.2)</f>
        <v>0.1</v>
      </c>
      <c r="I6985" s="266">
        <f>YEAR(J6985)</f>
        <v>2023</v>
      </c>
      <c r="J6985" s="267">
        <v>44999</v>
      </c>
      <c r="K6985" s="267">
        <f>J6985+1</f>
        <v>45000</v>
      </c>
      <c r="L6985" s="266">
        <f>IF(M6985&lt;=365,1,2)</f>
        <v>1</v>
      </c>
      <c r="M6985" s="266">
        <f>IF(K6985&lt;$C$1,$C$2-$C$1+1,$C$2-K6985+1)</f>
        <v>47</v>
      </c>
      <c r="N6985" s="268">
        <f>M6985/365</f>
        <v>0.12876712328767123</v>
      </c>
      <c r="O6985" s="269">
        <f>'Data and Parameter'!$E$4*'Data and Parameter'!$E$5*('Data and Parameter'!$E$6+'Data and Parameter'!$E$7)*'Data and Parameter'!$E$19*'Data and Parameter'!$E$14*'ER calculations'!N6985</f>
        <v>0.66672385651851118</v>
      </c>
    </row>
    <row r="6986" spans="1:15" ht="15">
      <c r="A6986" s="284">
        <v>6982</v>
      </c>
      <c r="B6986" s="287"/>
      <c r="C6986" s="287"/>
      <c r="D6986" s="284" t="s">
        <v>119</v>
      </c>
      <c r="E6986" s="287"/>
      <c r="F6986" s="285" t="s">
        <v>7107</v>
      </c>
      <c r="G6986" s="266" t="s">
        <v>121</v>
      </c>
      <c r="H6986" s="266">
        <f>IF(G6986="Traditional Stove",0.1,0.2)</f>
        <v>0.1</v>
      </c>
      <c r="I6986" s="266">
        <f>YEAR(J6986)</f>
        <v>2023</v>
      </c>
      <c r="J6986" s="267">
        <v>44969</v>
      </c>
      <c r="K6986" s="267">
        <f>J6986+1</f>
        <v>44970</v>
      </c>
      <c r="L6986" s="266">
        <f>IF(M6986&lt;=365,1,2)</f>
        <v>1</v>
      </c>
      <c r="M6986" s="266">
        <f>IF(K6986&lt;$C$1,$C$2-$C$1+1,$C$2-K6986+1)</f>
        <v>77</v>
      </c>
      <c r="N6986" s="268">
        <f>M6986/365</f>
        <v>0.21095890410958903</v>
      </c>
      <c r="O6986" s="269">
        <f>'Data and Parameter'!$E$4*'Data and Parameter'!$E$5*('Data and Parameter'!$E$6+'Data and Parameter'!$E$7)*'Data and Parameter'!$E$19*'Data and Parameter'!$E$14*'ER calculations'!N6986</f>
        <v>1.0922922755728799</v>
      </c>
    </row>
    <row r="6987" spans="1:15" ht="15">
      <c r="A6987" s="284">
        <v>6983</v>
      </c>
      <c r="B6987" s="287"/>
      <c r="C6987" s="287"/>
      <c r="D6987" s="284" t="s">
        <v>119</v>
      </c>
      <c r="E6987" s="287"/>
      <c r="F6987" s="285" t="s">
        <v>7108</v>
      </c>
      <c r="G6987" s="266" t="s">
        <v>121</v>
      </c>
      <c r="H6987" s="266">
        <f>IF(G6987="Traditional Stove",0.1,0.2)</f>
        <v>0.1</v>
      </c>
      <c r="I6987" s="266">
        <f>YEAR(J6987)</f>
        <v>2023</v>
      </c>
      <c r="J6987" s="267">
        <v>44969</v>
      </c>
      <c r="K6987" s="267">
        <f>J6987+1</f>
        <v>44970</v>
      </c>
      <c r="L6987" s="266">
        <f>IF(M6987&lt;=365,1,2)</f>
        <v>1</v>
      </c>
      <c r="M6987" s="266">
        <f>IF(K6987&lt;$C$1,$C$2-$C$1+1,$C$2-K6987+1)</f>
        <v>77</v>
      </c>
      <c r="N6987" s="268">
        <f>M6987/365</f>
        <v>0.21095890410958903</v>
      </c>
      <c r="O6987" s="269">
        <f>'Data and Parameter'!$E$4*'Data and Parameter'!$E$5*('Data and Parameter'!$E$6+'Data and Parameter'!$E$7)*'Data and Parameter'!$E$19*'Data and Parameter'!$E$14*'ER calculations'!N6987</f>
        <v>1.0922922755728799</v>
      </c>
    </row>
    <row r="6988" spans="1:15" ht="15">
      <c r="A6988" s="284">
        <v>6984</v>
      </c>
      <c r="B6988" s="287"/>
      <c r="C6988" s="287"/>
      <c r="D6988" s="284" t="s">
        <v>1376</v>
      </c>
      <c r="E6988" s="287"/>
      <c r="F6988" s="285" t="s">
        <v>7109</v>
      </c>
      <c r="G6988" s="266" t="s">
        <v>121</v>
      </c>
      <c r="H6988" s="266">
        <f>IF(G6988="Traditional Stove",0.1,0.2)</f>
        <v>0.1</v>
      </c>
      <c r="I6988" s="266">
        <f>YEAR(J6988)</f>
        <v>2023</v>
      </c>
      <c r="J6988" s="267">
        <v>44999</v>
      </c>
      <c r="K6988" s="267">
        <f>J6988+1</f>
        <v>45000</v>
      </c>
      <c r="L6988" s="266">
        <f>IF(M6988&lt;=365,1,2)</f>
        <v>1</v>
      </c>
      <c r="M6988" s="266">
        <f>IF(K6988&lt;$C$1,$C$2-$C$1+1,$C$2-K6988+1)</f>
        <v>47</v>
      </c>
      <c r="N6988" s="268">
        <f>M6988/365</f>
        <v>0.12876712328767123</v>
      </c>
      <c r="O6988" s="269">
        <f>'Data and Parameter'!$E$4*'Data and Parameter'!$E$5*('Data and Parameter'!$E$6+'Data and Parameter'!$E$7)*'Data and Parameter'!$E$19*'Data and Parameter'!$E$14*'ER calculations'!N6988</f>
        <v>0.66672385651851118</v>
      </c>
    </row>
    <row r="6989" spans="1:15" ht="15">
      <c r="A6989" s="284">
        <v>6985</v>
      </c>
      <c r="B6989" s="287"/>
      <c r="C6989" s="287"/>
      <c r="D6989" s="284" t="s">
        <v>119</v>
      </c>
      <c r="E6989" s="287"/>
      <c r="F6989" s="285" t="s">
        <v>7110</v>
      </c>
      <c r="G6989" s="266" t="s">
        <v>121</v>
      </c>
      <c r="H6989" s="266">
        <f>IF(G6989="Traditional Stove",0.1,0.2)</f>
        <v>0.1</v>
      </c>
      <c r="I6989" s="266">
        <f>YEAR(J6989)</f>
        <v>2023</v>
      </c>
      <c r="J6989" s="267">
        <v>44969</v>
      </c>
      <c r="K6989" s="267">
        <f>J6989+1</f>
        <v>44970</v>
      </c>
      <c r="L6989" s="266">
        <f>IF(M6989&lt;=365,1,2)</f>
        <v>1</v>
      </c>
      <c r="M6989" s="266">
        <f>IF(K6989&lt;$C$1,$C$2-$C$1+1,$C$2-K6989+1)</f>
        <v>77</v>
      </c>
      <c r="N6989" s="268">
        <f>M6989/365</f>
        <v>0.21095890410958903</v>
      </c>
      <c r="O6989" s="269">
        <f>'Data and Parameter'!$E$4*'Data and Parameter'!$E$5*('Data and Parameter'!$E$6+'Data and Parameter'!$E$7)*'Data and Parameter'!$E$19*'Data and Parameter'!$E$14*'ER calculations'!N6989</f>
        <v>1.0922922755728799</v>
      </c>
    </row>
    <row r="6990" spans="1:15" ht="15">
      <c r="A6990" s="284">
        <v>6986</v>
      </c>
      <c r="B6990" s="287"/>
      <c r="C6990" s="287"/>
      <c r="D6990" s="284" t="s">
        <v>119</v>
      </c>
      <c r="E6990" s="287"/>
      <c r="F6990" s="285" t="s">
        <v>7111</v>
      </c>
      <c r="G6990" s="266" t="s">
        <v>121</v>
      </c>
      <c r="H6990" s="266">
        <f>IF(G6990="Traditional Stove",0.1,0.2)</f>
        <v>0.1</v>
      </c>
      <c r="I6990" s="266">
        <f>YEAR(J6990)</f>
        <v>2023</v>
      </c>
      <c r="J6990" s="267">
        <v>44969</v>
      </c>
      <c r="K6990" s="267">
        <f>J6990+1</f>
        <v>44970</v>
      </c>
      <c r="L6990" s="266">
        <f>IF(M6990&lt;=365,1,2)</f>
        <v>1</v>
      </c>
      <c r="M6990" s="266">
        <f>IF(K6990&lt;$C$1,$C$2-$C$1+1,$C$2-K6990+1)</f>
        <v>77</v>
      </c>
      <c r="N6990" s="268">
        <f>M6990/365</f>
        <v>0.21095890410958903</v>
      </c>
      <c r="O6990" s="269">
        <f>'Data and Parameter'!$E$4*'Data and Parameter'!$E$5*('Data and Parameter'!$E$6+'Data and Parameter'!$E$7)*'Data and Parameter'!$E$19*'Data and Parameter'!$E$14*'ER calculations'!N6990</f>
        <v>1.0922922755728799</v>
      </c>
    </row>
    <row r="6991" spans="1:15" ht="15">
      <c r="A6991" s="284">
        <v>6987</v>
      </c>
      <c r="B6991" s="287"/>
      <c r="C6991" s="287"/>
      <c r="D6991" s="284" t="s">
        <v>119</v>
      </c>
      <c r="E6991" s="287"/>
      <c r="F6991" s="285" t="s">
        <v>7112</v>
      </c>
      <c r="G6991" s="266" t="s">
        <v>121</v>
      </c>
      <c r="H6991" s="266">
        <f>IF(G6991="Traditional Stove",0.1,0.2)</f>
        <v>0.1</v>
      </c>
      <c r="I6991" s="266">
        <f>YEAR(J6991)</f>
        <v>2023</v>
      </c>
      <c r="J6991" s="267">
        <v>44969</v>
      </c>
      <c r="K6991" s="267">
        <f>J6991+1</f>
        <v>44970</v>
      </c>
      <c r="L6991" s="266">
        <f>IF(M6991&lt;=365,1,2)</f>
        <v>1</v>
      </c>
      <c r="M6991" s="266">
        <f>IF(K6991&lt;$C$1,$C$2-$C$1+1,$C$2-K6991+1)</f>
        <v>77</v>
      </c>
      <c r="N6991" s="268">
        <f>M6991/365</f>
        <v>0.21095890410958903</v>
      </c>
      <c r="O6991" s="269">
        <f>'Data and Parameter'!$E$4*'Data and Parameter'!$E$5*('Data and Parameter'!$E$6+'Data and Parameter'!$E$7)*'Data and Parameter'!$E$19*'Data and Parameter'!$E$14*'ER calculations'!N6991</f>
        <v>1.0922922755728799</v>
      </c>
    </row>
    <row r="6992" spans="1:15" ht="15">
      <c r="A6992" s="284">
        <v>6988</v>
      </c>
      <c r="B6992" s="287"/>
      <c r="C6992" s="287"/>
      <c r="D6992" s="284" t="s">
        <v>119</v>
      </c>
      <c r="E6992" s="287"/>
      <c r="F6992" s="285" t="s">
        <v>7113</v>
      </c>
      <c r="G6992" s="266" t="s">
        <v>121</v>
      </c>
      <c r="H6992" s="266">
        <f>IF(G6992="Traditional Stove",0.1,0.2)</f>
        <v>0.1</v>
      </c>
      <c r="I6992" s="266">
        <f>YEAR(J6992)</f>
        <v>2023</v>
      </c>
      <c r="J6992" s="267">
        <v>44969</v>
      </c>
      <c r="K6992" s="267">
        <f>J6992+1</f>
        <v>44970</v>
      </c>
      <c r="L6992" s="266">
        <f>IF(M6992&lt;=365,1,2)</f>
        <v>1</v>
      </c>
      <c r="M6992" s="266">
        <f>IF(K6992&lt;$C$1,$C$2-$C$1+1,$C$2-K6992+1)</f>
        <v>77</v>
      </c>
      <c r="N6992" s="268">
        <f>M6992/365</f>
        <v>0.21095890410958903</v>
      </c>
      <c r="O6992" s="269">
        <f>'Data and Parameter'!$E$4*'Data and Parameter'!$E$5*('Data and Parameter'!$E$6+'Data and Parameter'!$E$7)*'Data and Parameter'!$E$19*'Data and Parameter'!$E$14*'ER calculations'!N6992</f>
        <v>1.0922922755728799</v>
      </c>
    </row>
    <row r="6993" spans="1:15" ht="15">
      <c r="A6993" s="284">
        <v>6989</v>
      </c>
      <c r="B6993" s="287"/>
      <c r="C6993" s="287"/>
      <c r="D6993" s="284" t="s">
        <v>119</v>
      </c>
      <c r="E6993" s="287"/>
      <c r="F6993" s="285" t="s">
        <v>7114</v>
      </c>
      <c r="G6993" s="266" t="s">
        <v>121</v>
      </c>
      <c r="H6993" s="266">
        <f>IF(G6993="Traditional Stove",0.1,0.2)</f>
        <v>0.1</v>
      </c>
      <c r="I6993" s="266">
        <f>YEAR(J6993)</f>
        <v>2023</v>
      </c>
      <c r="J6993" s="267">
        <v>44969</v>
      </c>
      <c r="K6993" s="267">
        <f>J6993+1</f>
        <v>44970</v>
      </c>
      <c r="L6993" s="266">
        <f>IF(M6993&lt;=365,1,2)</f>
        <v>1</v>
      </c>
      <c r="M6993" s="266">
        <f>IF(K6993&lt;$C$1,$C$2-$C$1+1,$C$2-K6993+1)</f>
        <v>77</v>
      </c>
      <c r="N6993" s="268">
        <f>M6993/365</f>
        <v>0.21095890410958903</v>
      </c>
      <c r="O6993" s="269">
        <f>'Data and Parameter'!$E$4*'Data and Parameter'!$E$5*('Data and Parameter'!$E$6+'Data and Parameter'!$E$7)*'Data and Parameter'!$E$19*'Data and Parameter'!$E$14*'ER calculations'!N6993</f>
        <v>1.0922922755728799</v>
      </c>
    </row>
    <row r="6994" spans="1:15" ht="15">
      <c r="A6994" s="284">
        <v>6990</v>
      </c>
      <c r="B6994" s="287"/>
      <c r="C6994" s="287"/>
      <c r="D6994" s="284" t="s">
        <v>119</v>
      </c>
      <c r="E6994" s="287"/>
      <c r="F6994" s="285" t="s">
        <v>7115</v>
      </c>
      <c r="G6994" s="266" t="s">
        <v>121</v>
      </c>
      <c r="H6994" s="266">
        <f>IF(G6994="Traditional Stove",0.1,0.2)</f>
        <v>0.1</v>
      </c>
      <c r="I6994" s="266">
        <f>YEAR(J6994)</f>
        <v>2023</v>
      </c>
      <c r="J6994" s="267">
        <v>44969</v>
      </c>
      <c r="K6994" s="267">
        <f>J6994+1</f>
        <v>44970</v>
      </c>
      <c r="L6994" s="266">
        <f>IF(M6994&lt;=365,1,2)</f>
        <v>1</v>
      </c>
      <c r="M6994" s="266">
        <f>IF(K6994&lt;$C$1,$C$2-$C$1+1,$C$2-K6994+1)</f>
        <v>77</v>
      </c>
      <c r="N6994" s="268">
        <f>M6994/365</f>
        <v>0.21095890410958903</v>
      </c>
      <c r="O6994" s="269">
        <f>'Data and Parameter'!$E$4*'Data and Parameter'!$E$5*('Data and Parameter'!$E$6+'Data and Parameter'!$E$7)*'Data and Parameter'!$E$19*'Data and Parameter'!$E$14*'ER calculations'!N6994</f>
        <v>1.0922922755728799</v>
      </c>
    </row>
    <row r="6995" spans="1:15" ht="15">
      <c r="A6995" s="284">
        <v>6991</v>
      </c>
      <c r="B6995" s="287"/>
      <c r="C6995" s="287"/>
      <c r="D6995" s="284" t="s">
        <v>1376</v>
      </c>
      <c r="E6995" s="287"/>
      <c r="F6995" s="285" t="s">
        <v>7116</v>
      </c>
      <c r="G6995" s="266" t="s">
        <v>121</v>
      </c>
      <c r="H6995" s="266">
        <f>IF(G6995="Traditional Stove",0.1,0.2)</f>
        <v>0.1</v>
      </c>
      <c r="I6995" s="266">
        <f>YEAR(J6995)</f>
        <v>2023</v>
      </c>
      <c r="J6995" s="267">
        <v>44999</v>
      </c>
      <c r="K6995" s="267">
        <f>J6995+1</f>
        <v>45000</v>
      </c>
      <c r="L6995" s="266">
        <f>IF(M6995&lt;=365,1,2)</f>
        <v>1</v>
      </c>
      <c r="M6995" s="266">
        <f>IF(K6995&lt;$C$1,$C$2-$C$1+1,$C$2-K6995+1)</f>
        <v>47</v>
      </c>
      <c r="N6995" s="268">
        <f>M6995/365</f>
        <v>0.12876712328767123</v>
      </c>
      <c r="O6995" s="269">
        <f>'Data and Parameter'!$E$4*'Data and Parameter'!$E$5*('Data and Parameter'!$E$6+'Data and Parameter'!$E$7)*'Data and Parameter'!$E$19*'Data and Parameter'!$E$14*'ER calculations'!N6995</f>
        <v>0.66672385651851118</v>
      </c>
    </row>
    <row r="6996" spans="1:15" ht="15">
      <c r="A6996" s="284">
        <v>6992</v>
      </c>
      <c r="B6996" s="287"/>
      <c r="C6996" s="287"/>
      <c r="D6996" s="284" t="s">
        <v>1376</v>
      </c>
      <c r="E6996" s="287"/>
      <c r="F6996" s="285" t="s">
        <v>7117</v>
      </c>
      <c r="G6996" s="266" t="s">
        <v>121</v>
      </c>
      <c r="H6996" s="266">
        <f>IF(G6996="Traditional Stove",0.1,0.2)</f>
        <v>0.1</v>
      </c>
      <c r="I6996" s="266">
        <f>YEAR(J6996)</f>
        <v>2023</v>
      </c>
      <c r="J6996" s="267">
        <v>44999</v>
      </c>
      <c r="K6996" s="267">
        <f>J6996+1</f>
        <v>45000</v>
      </c>
      <c r="L6996" s="266">
        <f>IF(M6996&lt;=365,1,2)</f>
        <v>1</v>
      </c>
      <c r="M6996" s="266">
        <f>IF(K6996&lt;$C$1,$C$2-$C$1+1,$C$2-K6996+1)</f>
        <v>47</v>
      </c>
      <c r="N6996" s="268">
        <f>M6996/365</f>
        <v>0.12876712328767123</v>
      </c>
      <c r="O6996" s="269">
        <f>'Data and Parameter'!$E$4*'Data and Parameter'!$E$5*('Data and Parameter'!$E$6+'Data and Parameter'!$E$7)*'Data and Parameter'!$E$19*'Data and Parameter'!$E$14*'ER calculations'!N6996</f>
        <v>0.66672385651851118</v>
      </c>
    </row>
    <row r="6997" spans="1:15" ht="15">
      <c r="A6997" s="284">
        <v>6993</v>
      </c>
      <c r="B6997" s="287"/>
      <c r="C6997" s="287"/>
      <c r="D6997" s="284" t="s">
        <v>1376</v>
      </c>
      <c r="E6997" s="287"/>
      <c r="F6997" s="285" t="s">
        <v>7118</v>
      </c>
      <c r="G6997" s="266" t="s">
        <v>121</v>
      </c>
      <c r="H6997" s="266">
        <f>IF(G6997="Traditional Stove",0.1,0.2)</f>
        <v>0.1</v>
      </c>
      <c r="I6997" s="266">
        <f>YEAR(J6997)</f>
        <v>2023</v>
      </c>
      <c r="J6997" s="267">
        <v>44999</v>
      </c>
      <c r="K6997" s="267">
        <f>J6997+1</f>
        <v>45000</v>
      </c>
      <c r="L6997" s="266">
        <f>IF(M6997&lt;=365,1,2)</f>
        <v>1</v>
      </c>
      <c r="M6997" s="266">
        <f>IF(K6997&lt;$C$1,$C$2-$C$1+1,$C$2-K6997+1)</f>
        <v>47</v>
      </c>
      <c r="N6997" s="268">
        <f>M6997/365</f>
        <v>0.12876712328767123</v>
      </c>
      <c r="O6997" s="269">
        <f>'Data and Parameter'!$E$4*'Data and Parameter'!$E$5*('Data and Parameter'!$E$6+'Data and Parameter'!$E$7)*'Data and Parameter'!$E$19*'Data and Parameter'!$E$14*'ER calculations'!N6997</f>
        <v>0.66672385651851118</v>
      </c>
    </row>
    <row r="6998" spans="1:15" ht="15">
      <c r="A6998" s="284">
        <v>6994</v>
      </c>
      <c r="B6998" s="287"/>
      <c r="C6998" s="287"/>
      <c r="D6998" s="284" t="s">
        <v>1376</v>
      </c>
      <c r="E6998" s="287"/>
      <c r="F6998" s="285" t="s">
        <v>7119</v>
      </c>
      <c r="G6998" s="266" t="s">
        <v>121</v>
      </c>
      <c r="H6998" s="266">
        <f>IF(G6998="Traditional Stove",0.1,0.2)</f>
        <v>0.1</v>
      </c>
      <c r="I6998" s="266">
        <f>YEAR(J6998)</f>
        <v>2023</v>
      </c>
      <c r="J6998" s="267">
        <v>44999</v>
      </c>
      <c r="K6998" s="267">
        <f>J6998+1</f>
        <v>45000</v>
      </c>
      <c r="L6998" s="266">
        <f>IF(M6998&lt;=365,1,2)</f>
        <v>1</v>
      </c>
      <c r="M6998" s="266">
        <f>IF(K6998&lt;$C$1,$C$2-$C$1+1,$C$2-K6998+1)</f>
        <v>47</v>
      </c>
      <c r="N6998" s="268">
        <f>M6998/365</f>
        <v>0.12876712328767123</v>
      </c>
      <c r="O6998" s="269">
        <f>'Data and Parameter'!$E$4*'Data and Parameter'!$E$5*('Data and Parameter'!$E$6+'Data and Parameter'!$E$7)*'Data and Parameter'!$E$19*'Data and Parameter'!$E$14*'ER calculations'!N6998</f>
        <v>0.66672385651851118</v>
      </c>
    </row>
    <row r="6999" spans="1:15" ht="15">
      <c r="A6999" s="284">
        <v>6995</v>
      </c>
      <c r="B6999" s="287"/>
      <c r="C6999" s="287"/>
      <c r="D6999" s="284" t="s">
        <v>1376</v>
      </c>
      <c r="E6999" s="287"/>
      <c r="F6999" s="285" t="s">
        <v>7120</v>
      </c>
      <c r="G6999" s="266" t="s">
        <v>121</v>
      </c>
      <c r="H6999" s="266">
        <f>IF(G6999="Traditional Stove",0.1,0.2)</f>
        <v>0.1</v>
      </c>
      <c r="I6999" s="266">
        <f>YEAR(J6999)</f>
        <v>2023</v>
      </c>
      <c r="J6999" s="267">
        <v>44999</v>
      </c>
      <c r="K6999" s="267">
        <f>J6999+1</f>
        <v>45000</v>
      </c>
      <c r="L6999" s="266">
        <f>IF(M6999&lt;=365,1,2)</f>
        <v>1</v>
      </c>
      <c r="M6999" s="266">
        <f>IF(K6999&lt;$C$1,$C$2-$C$1+1,$C$2-K6999+1)</f>
        <v>47</v>
      </c>
      <c r="N6999" s="268">
        <f>M6999/365</f>
        <v>0.12876712328767123</v>
      </c>
      <c r="O6999" s="269">
        <f>'Data and Parameter'!$E$4*'Data and Parameter'!$E$5*('Data and Parameter'!$E$6+'Data and Parameter'!$E$7)*'Data and Parameter'!$E$19*'Data and Parameter'!$E$14*'ER calculations'!N6999</f>
        <v>0.66672385651851118</v>
      </c>
    </row>
    <row r="7000" spans="1:15" ht="15">
      <c r="A7000" s="284">
        <v>6996</v>
      </c>
      <c r="B7000" s="287"/>
      <c r="C7000" s="287"/>
      <c r="D7000" s="284" t="s">
        <v>1376</v>
      </c>
      <c r="E7000" s="287"/>
      <c r="F7000" s="285" t="s">
        <v>7121</v>
      </c>
      <c r="G7000" s="266" t="s">
        <v>121</v>
      </c>
      <c r="H7000" s="266">
        <f>IF(G7000="Traditional Stove",0.1,0.2)</f>
        <v>0.1</v>
      </c>
      <c r="I7000" s="266">
        <f>YEAR(J7000)</f>
        <v>2023</v>
      </c>
      <c r="J7000" s="267">
        <v>44999</v>
      </c>
      <c r="K7000" s="267">
        <f>J7000+1</f>
        <v>45000</v>
      </c>
      <c r="L7000" s="266">
        <f>IF(M7000&lt;=365,1,2)</f>
        <v>1</v>
      </c>
      <c r="M7000" s="266">
        <f>IF(K7000&lt;$C$1,$C$2-$C$1+1,$C$2-K7000+1)</f>
        <v>47</v>
      </c>
      <c r="N7000" s="268">
        <f>M7000/365</f>
        <v>0.12876712328767123</v>
      </c>
      <c r="O7000" s="269">
        <f>'Data and Parameter'!$E$4*'Data and Parameter'!$E$5*('Data and Parameter'!$E$6+'Data and Parameter'!$E$7)*'Data and Parameter'!$E$19*'Data and Parameter'!$E$14*'ER calculations'!N7000</f>
        <v>0.66672385651851118</v>
      </c>
    </row>
    <row r="7001" spans="1:15" ht="15">
      <c r="A7001" s="284">
        <v>6997</v>
      </c>
      <c r="B7001" s="287"/>
      <c r="C7001" s="287"/>
      <c r="D7001" s="284" t="s">
        <v>1376</v>
      </c>
      <c r="E7001" s="287"/>
      <c r="F7001" s="285" t="s">
        <v>7122</v>
      </c>
      <c r="G7001" s="266" t="s">
        <v>121</v>
      </c>
      <c r="H7001" s="266">
        <f>IF(G7001="Traditional Stove",0.1,0.2)</f>
        <v>0.1</v>
      </c>
      <c r="I7001" s="266">
        <f>YEAR(J7001)</f>
        <v>2023</v>
      </c>
      <c r="J7001" s="267">
        <v>44999</v>
      </c>
      <c r="K7001" s="267">
        <f>J7001+1</f>
        <v>45000</v>
      </c>
      <c r="L7001" s="266">
        <f>IF(M7001&lt;=365,1,2)</f>
        <v>1</v>
      </c>
      <c r="M7001" s="266">
        <f>IF(K7001&lt;$C$1,$C$2-$C$1+1,$C$2-K7001+1)</f>
        <v>47</v>
      </c>
      <c r="N7001" s="268">
        <f>M7001/365</f>
        <v>0.12876712328767123</v>
      </c>
      <c r="O7001" s="269">
        <f>'Data and Parameter'!$E$4*'Data and Parameter'!$E$5*('Data and Parameter'!$E$6+'Data and Parameter'!$E$7)*'Data and Parameter'!$E$19*'Data and Parameter'!$E$14*'ER calculations'!N7001</f>
        <v>0.66672385651851118</v>
      </c>
    </row>
    <row r="7002" spans="1:15" ht="15">
      <c r="A7002" s="284">
        <v>6998</v>
      </c>
      <c r="B7002" s="287"/>
      <c r="C7002" s="287"/>
      <c r="D7002" s="284" t="s">
        <v>1376</v>
      </c>
      <c r="E7002" s="287"/>
      <c r="F7002" s="285" t="s">
        <v>7123</v>
      </c>
      <c r="G7002" s="266" t="s">
        <v>121</v>
      </c>
      <c r="H7002" s="266">
        <f>IF(G7002="Traditional Stove",0.1,0.2)</f>
        <v>0.1</v>
      </c>
      <c r="I7002" s="266">
        <f>YEAR(J7002)</f>
        <v>2023</v>
      </c>
      <c r="J7002" s="267">
        <v>44999</v>
      </c>
      <c r="K7002" s="267">
        <f>J7002+1</f>
        <v>45000</v>
      </c>
      <c r="L7002" s="266">
        <f>IF(M7002&lt;=365,1,2)</f>
        <v>1</v>
      </c>
      <c r="M7002" s="266">
        <f>IF(K7002&lt;$C$1,$C$2-$C$1+1,$C$2-K7002+1)</f>
        <v>47</v>
      </c>
      <c r="N7002" s="268">
        <f>M7002/365</f>
        <v>0.12876712328767123</v>
      </c>
      <c r="O7002" s="269">
        <f>'Data and Parameter'!$E$4*'Data and Parameter'!$E$5*('Data and Parameter'!$E$6+'Data and Parameter'!$E$7)*'Data and Parameter'!$E$19*'Data and Parameter'!$E$14*'ER calculations'!N7002</f>
        <v>0.66672385651851118</v>
      </c>
    </row>
    <row r="7003" spans="1:15" ht="15">
      <c r="A7003" s="284">
        <v>6999</v>
      </c>
      <c r="B7003" s="287"/>
      <c r="C7003" s="287"/>
      <c r="D7003" s="284" t="s">
        <v>1376</v>
      </c>
      <c r="E7003" s="287"/>
      <c r="F7003" s="285" t="s">
        <v>7124</v>
      </c>
      <c r="G7003" s="266" t="s">
        <v>121</v>
      </c>
      <c r="H7003" s="266">
        <f>IF(G7003="Traditional Stove",0.1,0.2)</f>
        <v>0.1</v>
      </c>
      <c r="I7003" s="266">
        <f>YEAR(J7003)</f>
        <v>2023</v>
      </c>
      <c r="J7003" s="267">
        <v>44999</v>
      </c>
      <c r="K7003" s="267">
        <f>J7003+1</f>
        <v>45000</v>
      </c>
      <c r="L7003" s="266">
        <f>IF(M7003&lt;=365,1,2)</f>
        <v>1</v>
      </c>
      <c r="M7003" s="266">
        <f>IF(K7003&lt;$C$1,$C$2-$C$1+1,$C$2-K7003+1)</f>
        <v>47</v>
      </c>
      <c r="N7003" s="268">
        <f>M7003/365</f>
        <v>0.12876712328767123</v>
      </c>
      <c r="O7003" s="269">
        <f>'Data and Parameter'!$E$4*'Data and Parameter'!$E$5*('Data and Parameter'!$E$6+'Data and Parameter'!$E$7)*'Data and Parameter'!$E$19*'Data and Parameter'!$E$14*'ER calculations'!N7003</f>
        <v>0.66672385651851118</v>
      </c>
    </row>
    <row r="7004" spans="1:15" ht="15">
      <c r="A7004" s="284">
        <v>7000</v>
      </c>
      <c r="B7004" s="287"/>
      <c r="C7004" s="287"/>
      <c r="D7004" s="284" t="s">
        <v>1376</v>
      </c>
      <c r="E7004" s="287"/>
      <c r="F7004" s="285" t="s">
        <v>7125</v>
      </c>
      <c r="G7004" s="266" t="s">
        <v>121</v>
      </c>
      <c r="H7004" s="266">
        <f>IF(G7004="Traditional Stove",0.1,0.2)</f>
        <v>0.1</v>
      </c>
      <c r="I7004" s="266">
        <f>YEAR(J7004)</f>
        <v>2023</v>
      </c>
      <c r="J7004" s="267">
        <v>44999</v>
      </c>
      <c r="K7004" s="267">
        <f>J7004+1</f>
        <v>45000</v>
      </c>
      <c r="L7004" s="266">
        <f>IF(M7004&lt;=365,1,2)</f>
        <v>1</v>
      </c>
      <c r="M7004" s="266">
        <f>IF(K7004&lt;$C$1,$C$2-$C$1+1,$C$2-K7004+1)</f>
        <v>47</v>
      </c>
      <c r="N7004" s="268">
        <f>M7004/365</f>
        <v>0.12876712328767123</v>
      </c>
      <c r="O7004" s="269">
        <f>'Data and Parameter'!$E$4*'Data and Parameter'!$E$5*('Data and Parameter'!$E$6+'Data and Parameter'!$E$7)*'Data and Parameter'!$E$19*'Data and Parameter'!$E$14*'ER calculations'!N7004</f>
        <v>0.66672385651851118</v>
      </c>
    </row>
    <row r="7005" spans="1:15" ht="15">
      <c r="A7005" s="284">
        <v>7001</v>
      </c>
      <c r="B7005" s="287"/>
      <c r="C7005" s="287"/>
      <c r="D7005" s="284" t="s">
        <v>1376</v>
      </c>
      <c r="E7005" s="287"/>
      <c r="F7005" s="285" t="s">
        <v>7126</v>
      </c>
      <c r="G7005" s="266" t="s">
        <v>121</v>
      </c>
      <c r="H7005" s="266">
        <f>IF(G7005="Traditional Stove",0.1,0.2)</f>
        <v>0.1</v>
      </c>
      <c r="I7005" s="266">
        <f>YEAR(J7005)</f>
        <v>2023</v>
      </c>
      <c r="J7005" s="267">
        <v>44999</v>
      </c>
      <c r="K7005" s="267">
        <f>J7005+1</f>
        <v>45000</v>
      </c>
      <c r="L7005" s="266">
        <f>IF(M7005&lt;=365,1,2)</f>
        <v>1</v>
      </c>
      <c r="M7005" s="266">
        <f>IF(K7005&lt;$C$1,$C$2-$C$1+1,$C$2-K7005+1)</f>
        <v>47</v>
      </c>
      <c r="N7005" s="268">
        <f>M7005/365</f>
        <v>0.12876712328767123</v>
      </c>
      <c r="O7005" s="269">
        <f>'Data and Parameter'!$E$4*'Data and Parameter'!$E$5*('Data and Parameter'!$E$6+'Data and Parameter'!$E$7)*'Data and Parameter'!$E$19*'Data and Parameter'!$E$14*'ER calculations'!N7005</f>
        <v>0.66672385651851118</v>
      </c>
    </row>
    <row r="7006" spans="1:15" ht="15">
      <c r="A7006" s="284">
        <v>7002</v>
      </c>
      <c r="B7006" s="287"/>
      <c r="C7006" s="287"/>
      <c r="D7006" s="284" t="s">
        <v>1376</v>
      </c>
      <c r="E7006" s="287"/>
      <c r="F7006" s="285" t="s">
        <v>7127</v>
      </c>
      <c r="G7006" s="266" t="s">
        <v>121</v>
      </c>
      <c r="H7006" s="266">
        <f>IF(G7006="Traditional Stove",0.1,0.2)</f>
        <v>0.1</v>
      </c>
      <c r="I7006" s="266">
        <f>YEAR(J7006)</f>
        <v>2023</v>
      </c>
      <c r="J7006" s="267">
        <v>44999</v>
      </c>
      <c r="K7006" s="267">
        <f>J7006+1</f>
        <v>45000</v>
      </c>
      <c r="L7006" s="266">
        <f>IF(M7006&lt;=365,1,2)</f>
        <v>1</v>
      </c>
      <c r="M7006" s="266">
        <f>IF(K7006&lt;$C$1,$C$2-$C$1+1,$C$2-K7006+1)</f>
        <v>47</v>
      </c>
      <c r="N7006" s="268">
        <f>M7006/365</f>
        <v>0.12876712328767123</v>
      </c>
      <c r="O7006" s="269">
        <f>'Data and Parameter'!$E$4*'Data and Parameter'!$E$5*('Data and Parameter'!$E$6+'Data and Parameter'!$E$7)*'Data and Parameter'!$E$19*'Data and Parameter'!$E$14*'ER calculations'!N7006</f>
        <v>0.66672385651851118</v>
      </c>
    </row>
    <row r="7007" spans="1:15" ht="15">
      <c r="A7007" s="284">
        <v>7003</v>
      </c>
      <c r="B7007" s="287"/>
      <c r="C7007" s="287"/>
      <c r="D7007" s="284" t="s">
        <v>1376</v>
      </c>
      <c r="E7007" s="287"/>
      <c r="F7007" s="285" t="s">
        <v>7128</v>
      </c>
      <c r="G7007" s="266" t="s">
        <v>121</v>
      </c>
      <c r="H7007" s="266">
        <f>IF(G7007="Traditional Stove",0.1,0.2)</f>
        <v>0.1</v>
      </c>
      <c r="I7007" s="266">
        <f>YEAR(J7007)</f>
        <v>2023</v>
      </c>
      <c r="J7007" s="267">
        <v>44999</v>
      </c>
      <c r="K7007" s="267">
        <f>J7007+1</f>
        <v>45000</v>
      </c>
      <c r="L7007" s="266">
        <f>IF(M7007&lt;=365,1,2)</f>
        <v>1</v>
      </c>
      <c r="M7007" s="266">
        <f>IF(K7007&lt;$C$1,$C$2-$C$1+1,$C$2-K7007+1)</f>
        <v>47</v>
      </c>
      <c r="N7007" s="268">
        <f>M7007/365</f>
        <v>0.12876712328767123</v>
      </c>
      <c r="O7007" s="269">
        <f>'Data and Parameter'!$E$4*'Data and Parameter'!$E$5*('Data and Parameter'!$E$6+'Data and Parameter'!$E$7)*'Data and Parameter'!$E$19*'Data and Parameter'!$E$14*'ER calculations'!N7007</f>
        <v>0.66672385651851118</v>
      </c>
    </row>
    <row r="7008" spans="1:15" ht="15">
      <c r="A7008" s="284">
        <v>7004</v>
      </c>
      <c r="B7008" s="287"/>
      <c r="C7008" s="287"/>
      <c r="D7008" s="284" t="s">
        <v>3178</v>
      </c>
      <c r="E7008" s="287"/>
      <c r="F7008" s="285" t="s">
        <v>7129</v>
      </c>
      <c r="G7008" s="266" t="s">
        <v>121</v>
      </c>
      <c r="H7008" s="266">
        <f>IF(G7008="Traditional Stove",0.1,0.2)</f>
        <v>0.1</v>
      </c>
      <c r="I7008" s="266">
        <f>YEAR(J7008)</f>
        <v>2023</v>
      </c>
      <c r="J7008" s="267">
        <v>45028</v>
      </c>
      <c r="K7008" s="267">
        <f>J7008+1</f>
        <v>45029</v>
      </c>
      <c r="L7008" s="266">
        <f>IF(M7008&lt;=365,1,2)</f>
        <v>1</v>
      </c>
      <c r="M7008" s="266">
        <f>IF(K7008&lt;$C$1,$C$2-$C$1+1,$C$2-K7008+1)</f>
        <v>18</v>
      </c>
      <c r="N7008" s="268">
        <f>M7008/365</f>
        <v>4.9315068493150684E-2</v>
      </c>
      <c r="O7008" s="269">
        <f>'Data and Parameter'!$E$4*'Data and Parameter'!$E$5*('Data and Parameter'!$E$6+'Data and Parameter'!$E$7)*'Data and Parameter'!$E$19*'Data and Parameter'!$E$14*'ER calculations'!N7008</f>
        <v>0.25534105143262131</v>
      </c>
    </row>
    <row r="7009" spans="1:15" ht="15">
      <c r="A7009" s="284">
        <v>7005</v>
      </c>
      <c r="B7009" s="287"/>
      <c r="C7009" s="287"/>
      <c r="D7009" s="284" t="s">
        <v>3178</v>
      </c>
      <c r="E7009" s="287"/>
      <c r="F7009" s="285" t="s">
        <v>7130</v>
      </c>
      <c r="G7009" s="266" t="s">
        <v>121</v>
      </c>
      <c r="H7009" s="266">
        <f>IF(G7009="Traditional Stove",0.1,0.2)</f>
        <v>0.1</v>
      </c>
      <c r="I7009" s="266">
        <f>YEAR(J7009)</f>
        <v>2023</v>
      </c>
      <c r="J7009" s="267">
        <v>45028</v>
      </c>
      <c r="K7009" s="267">
        <f>J7009+1</f>
        <v>45029</v>
      </c>
      <c r="L7009" s="266">
        <f>IF(M7009&lt;=365,1,2)</f>
        <v>1</v>
      </c>
      <c r="M7009" s="266">
        <f>IF(K7009&lt;$C$1,$C$2-$C$1+1,$C$2-K7009+1)</f>
        <v>18</v>
      </c>
      <c r="N7009" s="268">
        <f>M7009/365</f>
        <v>4.9315068493150684E-2</v>
      </c>
      <c r="O7009" s="269">
        <f>'Data and Parameter'!$E$4*'Data and Parameter'!$E$5*('Data and Parameter'!$E$6+'Data and Parameter'!$E$7)*'Data and Parameter'!$E$19*'Data and Parameter'!$E$14*'ER calculations'!N7009</f>
        <v>0.25534105143262131</v>
      </c>
    </row>
    <row r="7010" spans="1:15" ht="15">
      <c r="A7010" s="284">
        <v>7006</v>
      </c>
      <c r="B7010" s="287"/>
      <c r="C7010" s="287"/>
      <c r="D7010" s="284" t="s">
        <v>3178</v>
      </c>
      <c r="E7010" s="287"/>
      <c r="F7010" s="285" t="s">
        <v>7131</v>
      </c>
      <c r="G7010" s="266" t="s">
        <v>121</v>
      </c>
      <c r="H7010" s="266">
        <f>IF(G7010="Traditional Stove",0.1,0.2)</f>
        <v>0.1</v>
      </c>
      <c r="I7010" s="266">
        <f>YEAR(J7010)</f>
        <v>2023</v>
      </c>
      <c r="J7010" s="267">
        <v>45028</v>
      </c>
      <c r="K7010" s="267">
        <f>J7010+1</f>
        <v>45029</v>
      </c>
      <c r="L7010" s="266">
        <f>IF(M7010&lt;=365,1,2)</f>
        <v>1</v>
      </c>
      <c r="M7010" s="266">
        <f>IF(K7010&lt;$C$1,$C$2-$C$1+1,$C$2-K7010+1)</f>
        <v>18</v>
      </c>
      <c r="N7010" s="268">
        <f>M7010/365</f>
        <v>4.9315068493150684E-2</v>
      </c>
      <c r="O7010" s="269">
        <f>'Data and Parameter'!$E$4*'Data and Parameter'!$E$5*('Data and Parameter'!$E$6+'Data and Parameter'!$E$7)*'Data and Parameter'!$E$19*'Data and Parameter'!$E$14*'ER calculations'!N7010</f>
        <v>0.25534105143262131</v>
      </c>
    </row>
    <row r="7011" spans="1:15" ht="15">
      <c r="A7011" s="284">
        <v>7007</v>
      </c>
      <c r="B7011" s="287"/>
      <c r="C7011" s="287"/>
      <c r="D7011" s="284" t="s">
        <v>3178</v>
      </c>
      <c r="E7011" s="287"/>
      <c r="F7011" s="285" t="s">
        <v>7132</v>
      </c>
      <c r="G7011" s="266" t="s">
        <v>121</v>
      </c>
      <c r="H7011" s="266">
        <f>IF(G7011="Traditional Stove",0.1,0.2)</f>
        <v>0.1</v>
      </c>
      <c r="I7011" s="266">
        <f>YEAR(J7011)</f>
        <v>2023</v>
      </c>
      <c r="J7011" s="267">
        <v>45028</v>
      </c>
      <c r="K7011" s="267">
        <f>J7011+1</f>
        <v>45029</v>
      </c>
      <c r="L7011" s="266">
        <f>IF(M7011&lt;=365,1,2)</f>
        <v>1</v>
      </c>
      <c r="M7011" s="266">
        <f>IF(K7011&lt;$C$1,$C$2-$C$1+1,$C$2-K7011+1)</f>
        <v>18</v>
      </c>
      <c r="N7011" s="268">
        <f>M7011/365</f>
        <v>4.9315068493150684E-2</v>
      </c>
      <c r="O7011" s="269">
        <f>'Data and Parameter'!$E$4*'Data and Parameter'!$E$5*('Data and Parameter'!$E$6+'Data and Parameter'!$E$7)*'Data and Parameter'!$E$19*'Data and Parameter'!$E$14*'ER calculations'!N7011</f>
        <v>0.25534105143262131</v>
      </c>
    </row>
    <row r="7012" spans="1:15" ht="15">
      <c r="A7012" s="284">
        <v>7008</v>
      </c>
      <c r="B7012" s="287"/>
      <c r="C7012" s="287"/>
      <c r="D7012" s="284" t="s">
        <v>3178</v>
      </c>
      <c r="E7012" s="287"/>
      <c r="F7012" s="285" t="s">
        <v>7133</v>
      </c>
      <c r="G7012" s="266" t="s">
        <v>121</v>
      </c>
      <c r="H7012" s="266">
        <f>IF(G7012="Traditional Stove",0.1,0.2)</f>
        <v>0.1</v>
      </c>
      <c r="I7012" s="266">
        <f>YEAR(J7012)</f>
        <v>2023</v>
      </c>
      <c r="J7012" s="267">
        <v>45028</v>
      </c>
      <c r="K7012" s="267">
        <f>J7012+1</f>
        <v>45029</v>
      </c>
      <c r="L7012" s="266">
        <f>IF(M7012&lt;=365,1,2)</f>
        <v>1</v>
      </c>
      <c r="M7012" s="266">
        <f>IF(K7012&lt;$C$1,$C$2-$C$1+1,$C$2-K7012+1)</f>
        <v>18</v>
      </c>
      <c r="N7012" s="268">
        <f>M7012/365</f>
        <v>4.9315068493150684E-2</v>
      </c>
      <c r="O7012" s="269">
        <f>'Data and Parameter'!$E$4*'Data and Parameter'!$E$5*('Data and Parameter'!$E$6+'Data and Parameter'!$E$7)*'Data and Parameter'!$E$19*'Data and Parameter'!$E$14*'ER calculations'!N7012</f>
        <v>0.25534105143262131</v>
      </c>
    </row>
    <row r="7013" spans="1:15" ht="15">
      <c r="A7013" s="284">
        <v>7009</v>
      </c>
      <c r="B7013" s="287"/>
      <c r="C7013" s="287"/>
      <c r="D7013" s="284" t="s">
        <v>3178</v>
      </c>
      <c r="E7013" s="287"/>
      <c r="F7013" s="285" t="s">
        <v>7134</v>
      </c>
      <c r="G7013" s="266" t="s">
        <v>121</v>
      </c>
      <c r="H7013" s="266">
        <f>IF(G7013="Traditional Stove",0.1,0.2)</f>
        <v>0.1</v>
      </c>
      <c r="I7013" s="266">
        <f>YEAR(J7013)</f>
        <v>2023</v>
      </c>
      <c r="J7013" s="267">
        <v>45028</v>
      </c>
      <c r="K7013" s="267">
        <f>J7013+1</f>
        <v>45029</v>
      </c>
      <c r="L7013" s="266">
        <f>IF(M7013&lt;=365,1,2)</f>
        <v>1</v>
      </c>
      <c r="M7013" s="266">
        <f>IF(K7013&lt;$C$1,$C$2-$C$1+1,$C$2-K7013+1)</f>
        <v>18</v>
      </c>
      <c r="N7013" s="268">
        <f>M7013/365</f>
        <v>4.9315068493150684E-2</v>
      </c>
      <c r="O7013" s="269">
        <f>'Data and Parameter'!$E$4*'Data and Parameter'!$E$5*('Data and Parameter'!$E$6+'Data and Parameter'!$E$7)*'Data and Parameter'!$E$19*'Data and Parameter'!$E$14*'ER calculations'!N7013</f>
        <v>0.25534105143262131</v>
      </c>
    </row>
    <row r="7014" spans="1:15" ht="15">
      <c r="A7014" s="284">
        <v>7010</v>
      </c>
      <c r="B7014" s="287"/>
      <c r="C7014" s="287"/>
      <c r="D7014" s="284" t="s">
        <v>3178</v>
      </c>
      <c r="E7014" s="287"/>
      <c r="F7014" s="285" t="s">
        <v>7135</v>
      </c>
      <c r="G7014" s="266" t="s">
        <v>121</v>
      </c>
      <c r="H7014" s="266">
        <f>IF(G7014="Traditional Stove",0.1,0.2)</f>
        <v>0.1</v>
      </c>
      <c r="I7014" s="266">
        <f>YEAR(J7014)</f>
        <v>2023</v>
      </c>
      <c r="J7014" s="267">
        <v>45028</v>
      </c>
      <c r="K7014" s="267">
        <f>J7014+1</f>
        <v>45029</v>
      </c>
      <c r="L7014" s="266">
        <f>IF(M7014&lt;=365,1,2)</f>
        <v>1</v>
      </c>
      <c r="M7014" s="266">
        <f>IF(K7014&lt;$C$1,$C$2-$C$1+1,$C$2-K7014+1)</f>
        <v>18</v>
      </c>
      <c r="N7014" s="268">
        <f>M7014/365</f>
        <v>4.9315068493150684E-2</v>
      </c>
      <c r="O7014" s="269">
        <f>'Data and Parameter'!$E$4*'Data and Parameter'!$E$5*('Data and Parameter'!$E$6+'Data and Parameter'!$E$7)*'Data and Parameter'!$E$19*'Data and Parameter'!$E$14*'ER calculations'!N7014</f>
        <v>0.25534105143262131</v>
      </c>
    </row>
    <row r="7015" spans="1:15" ht="15">
      <c r="A7015" s="284">
        <v>7011</v>
      </c>
      <c r="B7015" s="287"/>
      <c r="C7015" s="287"/>
      <c r="D7015" s="284" t="s">
        <v>3178</v>
      </c>
      <c r="E7015" s="287"/>
      <c r="F7015" s="285" t="s">
        <v>7136</v>
      </c>
      <c r="G7015" s="266" t="s">
        <v>121</v>
      </c>
      <c r="H7015" s="266">
        <f>IF(G7015="Traditional Stove",0.1,0.2)</f>
        <v>0.1</v>
      </c>
      <c r="I7015" s="266">
        <f>YEAR(J7015)</f>
        <v>2023</v>
      </c>
      <c r="J7015" s="267">
        <v>45028</v>
      </c>
      <c r="K7015" s="267">
        <f>J7015+1</f>
        <v>45029</v>
      </c>
      <c r="L7015" s="266">
        <f>IF(M7015&lt;=365,1,2)</f>
        <v>1</v>
      </c>
      <c r="M7015" s="266">
        <f>IF(K7015&lt;$C$1,$C$2-$C$1+1,$C$2-K7015+1)</f>
        <v>18</v>
      </c>
      <c r="N7015" s="268">
        <f>M7015/365</f>
        <v>4.9315068493150684E-2</v>
      </c>
      <c r="O7015" s="269">
        <f>'Data and Parameter'!$E$4*'Data and Parameter'!$E$5*('Data and Parameter'!$E$6+'Data and Parameter'!$E$7)*'Data and Parameter'!$E$19*'Data and Parameter'!$E$14*'ER calculations'!N7015</f>
        <v>0.25534105143262131</v>
      </c>
    </row>
    <row r="7016" spans="1:15" ht="15">
      <c r="A7016" s="284">
        <v>7012</v>
      </c>
      <c r="B7016" s="287"/>
      <c r="C7016" s="287"/>
      <c r="D7016" s="284" t="s">
        <v>3178</v>
      </c>
      <c r="E7016" s="287"/>
      <c r="F7016" s="285" t="s">
        <v>7137</v>
      </c>
      <c r="G7016" s="266" t="s">
        <v>121</v>
      </c>
      <c r="H7016" s="266">
        <f>IF(G7016="Traditional Stove",0.1,0.2)</f>
        <v>0.1</v>
      </c>
      <c r="I7016" s="266">
        <f>YEAR(J7016)</f>
        <v>2023</v>
      </c>
      <c r="J7016" s="267">
        <v>45028</v>
      </c>
      <c r="K7016" s="267">
        <f>J7016+1</f>
        <v>45029</v>
      </c>
      <c r="L7016" s="266">
        <f>IF(M7016&lt;=365,1,2)</f>
        <v>1</v>
      </c>
      <c r="M7016" s="266">
        <f>IF(K7016&lt;$C$1,$C$2-$C$1+1,$C$2-K7016+1)</f>
        <v>18</v>
      </c>
      <c r="N7016" s="268">
        <f>M7016/365</f>
        <v>4.9315068493150684E-2</v>
      </c>
      <c r="O7016" s="269">
        <f>'Data and Parameter'!$E$4*'Data and Parameter'!$E$5*('Data and Parameter'!$E$6+'Data and Parameter'!$E$7)*'Data and Parameter'!$E$19*'Data and Parameter'!$E$14*'ER calculations'!N7016</f>
        <v>0.25534105143262131</v>
      </c>
    </row>
    <row r="7017" spans="1:15" ht="15">
      <c r="A7017" s="284">
        <v>7013</v>
      </c>
      <c r="B7017" s="287"/>
      <c r="C7017" s="287"/>
      <c r="D7017" s="284" t="s">
        <v>3178</v>
      </c>
      <c r="E7017" s="287"/>
      <c r="F7017" s="285" t="s">
        <v>7138</v>
      </c>
      <c r="G7017" s="266" t="s">
        <v>121</v>
      </c>
      <c r="H7017" s="266">
        <f>IF(G7017="Traditional Stove",0.1,0.2)</f>
        <v>0.1</v>
      </c>
      <c r="I7017" s="266">
        <f>YEAR(J7017)</f>
        <v>2023</v>
      </c>
      <c r="J7017" s="267">
        <v>45028</v>
      </c>
      <c r="K7017" s="267">
        <f>J7017+1</f>
        <v>45029</v>
      </c>
      <c r="L7017" s="266">
        <f>IF(M7017&lt;=365,1,2)</f>
        <v>1</v>
      </c>
      <c r="M7017" s="266">
        <f>IF(K7017&lt;$C$1,$C$2-$C$1+1,$C$2-K7017+1)</f>
        <v>18</v>
      </c>
      <c r="N7017" s="268">
        <f>M7017/365</f>
        <v>4.9315068493150684E-2</v>
      </c>
      <c r="O7017" s="269">
        <f>'Data and Parameter'!$E$4*'Data and Parameter'!$E$5*('Data and Parameter'!$E$6+'Data and Parameter'!$E$7)*'Data and Parameter'!$E$19*'Data and Parameter'!$E$14*'ER calculations'!N7017</f>
        <v>0.25534105143262131</v>
      </c>
    </row>
    <row r="7018" spans="1:15" ht="15">
      <c r="A7018" s="284">
        <v>7014</v>
      </c>
      <c r="B7018" s="287"/>
      <c r="C7018" s="287"/>
      <c r="D7018" s="284" t="s">
        <v>3178</v>
      </c>
      <c r="E7018" s="287"/>
      <c r="F7018" s="285" t="s">
        <v>7139</v>
      </c>
      <c r="G7018" s="266" t="s">
        <v>121</v>
      </c>
      <c r="H7018" s="266">
        <f>IF(G7018="Traditional Stove",0.1,0.2)</f>
        <v>0.1</v>
      </c>
      <c r="I7018" s="266">
        <f>YEAR(J7018)</f>
        <v>2023</v>
      </c>
      <c r="J7018" s="267">
        <v>45028</v>
      </c>
      <c r="K7018" s="267">
        <f>J7018+1</f>
        <v>45029</v>
      </c>
      <c r="L7018" s="266">
        <f>IF(M7018&lt;=365,1,2)</f>
        <v>1</v>
      </c>
      <c r="M7018" s="266">
        <f>IF(K7018&lt;$C$1,$C$2-$C$1+1,$C$2-K7018+1)</f>
        <v>18</v>
      </c>
      <c r="N7018" s="268">
        <f>M7018/365</f>
        <v>4.9315068493150684E-2</v>
      </c>
      <c r="O7018" s="269">
        <f>'Data and Parameter'!$E$4*'Data and Parameter'!$E$5*('Data and Parameter'!$E$6+'Data and Parameter'!$E$7)*'Data and Parameter'!$E$19*'Data and Parameter'!$E$14*'ER calculations'!N7018</f>
        <v>0.25534105143262131</v>
      </c>
    </row>
    <row r="7019" spans="1:15" ht="15">
      <c r="A7019" s="284">
        <v>7015</v>
      </c>
      <c r="B7019" s="287"/>
      <c r="C7019" s="287"/>
      <c r="D7019" s="284" t="s">
        <v>3178</v>
      </c>
      <c r="E7019" s="287"/>
      <c r="F7019" s="285" t="s">
        <v>7140</v>
      </c>
      <c r="G7019" s="266" t="s">
        <v>121</v>
      </c>
      <c r="H7019" s="266">
        <f>IF(G7019="Traditional Stove",0.1,0.2)</f>
        <v>0.1</v>
      </c>
      <c r="I7019" s="266">
        <f>YEAR(J7019)</f>
        <v>2023</v>
      </c>
      <c r="J7019" s="267">
        <v>45028</v>
      </c>
      <c r="K7019" s="267">
        <f>J7019+1</f>
        <v>45029</v>
      </c>
      <c r="L7019" s="266">
        <f>IF(M7019&lt;=365,1,2)</f>
        <v>1</v>
      </c>
      <c r="M7019" s="266">
        <f>IF(K7019&lt;$C$1,$C$2-$C$1+1,$C$2-K7019+1)</f>
        <v>18</v>
      </c>
      <c r="N7019" s="268">
        <f>M7019/365</f>
        <v>4.9315068493150684E-2</v>
      </c>
      <c r="O7019" s="269">
        <f>'Data and Parameter'!$E$4*'Data and Parameter'!$E$5*('Data and Parameter'!$E$6+'Data and Parameter'!$E$7)*'Data and Parameter'!$E$19*'Data and Parameter'!$E$14*'ER calculations'!N7019</f>
        <v>0.25534105143262131</v>
      </c>
    </row>
    <row r="7020" spans="1:15" ht="15">
      <c r="A7020" s="284">
        <v>7016</v>
      </c>
      <c r="B7020" s="287"/>
      <c r="C7020" s="287"/>
      <c r="D7020" s="284" t="s">
        <v>3178</v>
      </c>
      <c r="E7020" s="287"/>
      <c r="F7020" s="285" t="s">
        <v>7141</v>
      </c>
      <c r="G7020" s="266" t="s">
        <v>121</v>
      </c>
      <c r="H7020" s="266">
        <f>IF(G7020="Traditional Stove",0.1,0.2)</f>
        <v>0.1</v>
      </c>
      <c r="I7020" s="266">
        <f>YEAR(J7020)</f>
        <v>2023</v>
      </c>
      <c r="J7020" s="267">
        <v>45028</v>
      </c>
      <c r="K7020" s="267">
        <f>J7020+1</f>
        <v>45029</v>
      </c>
      <c r="L7020" s="266">
        <f>IF(M7020&lt;=365,1,2)</f>
        <v>1</v>
      </c>
      <c r="M7020" s="266">
        <f>IF(K7020&lt;$C$1,$C$2-$C$1+1,$C$2-K7020+1)</f>
        <v>18</v>
      </c>
      <c r="N7020" s="268">
        <f>M7020/365</f>
        <v>4.9315068493150684E-2</v>
      </c>
      <c r="O7020" s="269">
        <f>'Data and Parameter'!$E$4*'Data and Parameter'!$E$5*('Data and Parameter'!$E$6+'Data and Parameter'!$E$7)*'Data and Parameter'!$E$19*'Data and Parameter'!$E$14*'ER calculations'!N7020</f>
        <v>0.25534105143262131</v>
      </c>
    </row>
    <row r="7021" spans="1:15" ht="15">
      <c r="A7021" s="284">
        <v>7017</v>
      </c>
      <c r="B7021" s="287"/>
      <c r="C7021" s="287"/>
      <c r="D7021" s="284" t="s">
        <v>3178</v>
      </c>
      <c r="E7021" s="287"/>
      <c r="F7021" s="285" t="s">
        <v>7142</v>
      </c>
      <c r="G7021" s="266" t="s">
        <v>121</v>
      </c>
      <c r="H7021" s="266">
        <f>IF(G7021="Traditional Stove",0.1,0.2)</f>
        <v>0.1</v>
      </c>
      <c r="I7021" s="266">
        <f>YEAR(J7021)</f>
        <v>2023</v>
      </c>
      <c r="J7021" s="267">
        <v>45028</v>
      </c>
      <c r="K7021" s="267">
        <f>J7021+1</f>
        <v>45029</v>
      </c>
      <c r="L7021" s="266">
        <f>IF(M7021&lt;=365,1,2)</f>
        <v>1</v>
      </c>
      <c r="M7021" s="266">
        <f>IF(K7021&lt;$C$1,$C$2-$C$1+1,$C$2-K7021+1)</f>
        <v>18</v>
      </c>
      <c r="N7021" s="268">
        <f>M7021/365</f>
        <v>4.9315068493150684E-2</v>
      </c>
      <c r="O7021" s="269">
        <f>'Data and Parameter'!$E$4*'Data and Parameter'!$E$5*('Data and Parameter'!$E$6+'Data and Parameter'!$E$7)*'Data and Parameter'!$E$19*'Data and Parameter'!$E$14*'ER calculations'!N7021</f>
        <v>0.25534105143262131</v>
      </c>
    </row>
    <row r="7022" spans="1:15" ht="15">
      <c r="A7022" s="284">
        <v>7018</v>
      </c>
      <c r="B7022" s="287"/>
      <c r="C7022" s="287"/>
      <c r="D7022" s="284" t="s">
        <v>3178</v>
      </c>
      <c r="E7022" s="287"/>
      <c r="F7022" s="285" t="s">
        <v>7143</v>
      </c>
      <c r="G7022" s="266" t="s">
        <v>121</v>
      </c>
      <c r="H7022" s="266">
        <f>IF(G7022="Traditional Stove",0.1,0.2)</f>
        <v>0.1</v>
      </c>
      <c r="I7022" s="266">
        <f>YEAR(J7022)</f>
        <v>2023</v>
      </c>
      <c r="J7022" s="267">
        <v>45028</v>
      </c>
      <c r="K7022" s="267">
        <f>J7022+1</f>
        <v>45029</v>
      </c>
      <c r="L7022" s="266">
        <f>IF(M7022&lt;=365,1,2)</f>
        <v>1</v>
      </c>
      <c r="M7022" s="266">
        <f>IF(K7022&lt;$C$1,$C$2-$C$1+1,$C$2-K7022+1)</f>
        <v>18</v>
      </c>
      <c r="N7022" s="268">
        <f>M7022/365</f>
        <v>4.9315068493150684E-2</v>
      </c>
      <c r="O7022" s="269">
        <f>'Data and Parameter'!$E$4*'Data and Parameter'!$E$5*('Data and Parameter'!$E$6+'Data and Parameter'!$E$7)*'Data and Parameter'!$E$19*'Data and Parameter'!$E$14*'ER calculations'!N7022</f>
        <v>0.25534105143262131</v>
      </c>
    </row>
    <row r="7023" spans="1:15" ht="15">
      <c r="A7023" s="284">
        <v>7019</v>
      </c>
      <c r="B7023" s="287"/>
      <c r="C7023" s="287"/>
      <c r="D7023" s="284" t="s">
        <v>3178</v>
      </c>
      <c r="E7023" s="287"/>
      <c r="F7023" s="285" t="s">
        <v>7144</v>
      </c>
      <c r="G7023" s="266" t="s">
        <v>121</v>
      </c>
      <c r="H7023" s="266">
        <f>IF(G7023="Traditional Stove",0.1,0.2)</f>
        <v>0.1</v>
      </c>
      <c r="I7023" s="266">
        <f>YEAR(J7023)</f>
        <v>2023</v>
      </c>
      <c r="J7023" s="267">
        <v>44967</v>
      </c>
      <c r="K7023" s="267">
        <f>J7023+1</f>
        <v>44968</v>
      </c>
      <c r="L7023" s="266">
        <f>IF(M7023&lt;=365,1,2)</f>
        <v>1</v>
      </c>
      <c r="M7023" s="266">
        <f>IF(K7023&lt;$C$1,$C$2-$C$1+1,$C$2-K7023+1)</f>
        <v>79</v>
      </c>
      <c r="N7023" s="268">
        <f>M7023/365</f>
        <v>0.21643835616438356</v>
      </c>
      <c r="O7023" s="269">
        <f>'Data and Parameter'!$E$4*'Data and Parameter'!$E$5*('Data and Parameter'!$E$6+'Data and Parameter'!$E$7)*'Data and Parameter'!$E$19*'Data and Parameter'!$E$14*'ER calculations'!N7023</f>
        <v>1.1206635035098378</v>
      </c>
    </row>
    <row r="7024" spans="1:15" ht="15">
      <c r="A7024" s="284">
        <v>7020</v>
      </c>
      <c r="B7024" s="287"/>
      <c r="C7024" s="287"/>
      <c r="D7024" s="284" t="s">
        <v>3178</v>
      </c>
      <c r="E7024" s="287"/>
      <c r="F7024" s="285" t="s">
        <v>7145</v>
      </c>
      <c r="G7024" s="266" t="s">
        <v>121</v>
      </c>
      <c r="H7024" s="266">
        <f>IF(G7024="Traditional Stove",0.1,0.2)</f>
        <v>0.1</v>
      </c>
      <c r="I7024" s="266">
        <f>YEAR(J7024)</f>
        <v>2023</v>
      </c>
      <c r="J7024" s="267">
        <v>44967</v>
      </c>
      <c r="K7024" s="267">
        <f>J7024+1</f>
        <v>44968</v>
      </c>
      <c r="L7024" s="266">
        <f>IF(M7024&lt;=365,1,2)</f>
        <v>1</v>
      </c>
      <c r="M7024" s="266">
        <f>IF(K7024&lt;$C$1,$C$2-$C$1+1,$C$2-K7024+1)</f>
        <v>79</v>
      </c>
      <c r="N7024" s="268">
        <f>M7024/365</f>
        <v>0.21643835616438356</v>
      </c>
      <c r="O7024" s="269">
        <f>'Data and Parameter'!$E$4*'Data and Parameter'!$E$5*('Data and Parameter'!$E$6+'Data and Parameter'!$E$7)*'Data and Parameter'!$E$19*'Data and Parameter'!$E$14*'ER calculations'!N7024</f>
        <v>1.1206635035098378</v>
      </c>
    </row>
    <row r="7025" spans="1:15" ht="15">
      <c r="A7025" s="284">
        <v>7021</v>
      </c>
      <c r="B7025" s="287"/>
      <c r="C7025" s="287"/>
      <c r="D7025" s="284" t="s">
        <v>3178</v>
      </c>
      <c r="E7025" s="287"/>
      <c r="F7025" s="285" t="s">
        <v>7146</v>
      </c>
      <c r="G7025" s="266" t="s">
        <v>121</v>
      </c>
      <c r="H7025" s="266">
        <f>IF(G7025="Traditional Stove",0.1,0.2)</f>
        <v>0.1</v>
      </c>
      <c r="I7025" s="266">
        <f>YEAR(J7025)</f>
        <v>2023</v>
      </c>
      <c r="J7025" s="267">
        <v>44967</v>
      </c>
      <c r="K7025" s="267">
        <f>J7025+1</f>
        <v>44968</v>
      </c>
      <c r="L7025" s="266">
        <f>IF(M7025&lt;=365,1,2)</f>
        <v>1</v>
      </c>
      <c r="M7025" s="266">
        <f>IF(K7025&lt;$C$1,$C$2-$C$1+1,$C$2-K7025+1)</f>
        <v>79</v>
      </c>
      <c r="N7025" s="268">
        <f>M7025/365</f>
        <v>0.21643835616438356</v>
      </c>
      <c r="O7025" s="269">
        <f>'Data and Parameter'!$E$4*'Data and Parameter'!$E$5*('Data and Parameter'!$E$6+'Data and Parameter'!$E$7)*'Data and Parameter'!$E$19*'Data and Parameter'!$E$14*'ER calculations'!N7025</f>
        <v>1.1206635035098378</v>
      </c>
    </row>
    <row r="7026" spans="1:15" ht="15">
      <c r="A7026" s="284">
        <v>7022</v>
      </c>
      <c r="B7026" s="287"/>
      <c r="C7026" s="287"/>
      <c r="D7026" s="284" t="s">
        <v>3178</v>
      </c>
      <c r="E7026" s="287"/>
      <c r="F7026" s="285" t="s">
        <v>7147</v>
      </c>
      <c r="G7026" s="266" t="s">
        <v>121</v>
      </c>
      <c r="H7026" s="266">
        <f>IF(G7026="Traditional Stove",0.1,0.2)</f>
        <v>0.1</v>
      </c>
      <c r="I7026" s="266">
        <f>YEAR(J7026)</f>
        <v>2023</v>
      </c>
      <c r="J7026" s="267">
        <v>45033</v>
      </c>
      <c r="K7026" s="267">
        <f>J7026+1</f>
        <v>45034</v>
      </c>
      <c r="L7026" s="266">
        <f>IF(M7026&lt;=365,1,2)</f>
        <v>1</v>
      </c>
      <c r="M7026" s="266">
        <f>IF(K7026&lt;$C$1,$C$2-$C$1+1,$C$2-K7026+1)</f>
        <v>13</v>
      </c>
      <c r="N7026" s="268">
        <f>M7026/365</f>
        <v>3.5616438356164383E-2</v>
      </c>
      <c r="O7026" s="269">
        <f>'Data and Parameter'!$E$4*'Data and Parameter'!$E$5*('Data and Parameter'!$E$6+'Data and Parameter'!$E$7)*'Data and Parameter'!$E$19*'Data and Parameter'!$E$14*'ER calculations'!N7026</f>
        <v>0.18441298159022648</v>
      </c>
    </row>
    <row r="7027" spans="1:15" ht="15">
      <c r="A7027" s="284">
        <v>7023</v>
      </c>
      <c r="B7027" s="287"/>
      <c r="C7027" s="287"/>
      <c r="D7027" s="284" t="s">
        <v>3178</v>
      </c>
      <c r="E7027" s="287"/>
      <c r="F7027" s="285" t="s">
        <v>7148</v>
      </c>
      <c r="G7027" s="266" t="s">
        <v>121</v>
      </c>
      <c r="H7027" s="266">
        <f>IF(G7027="Traditional Stove",0.1,0.2)</f>
        <v>0.1</v>
      </c>
      <c r="I7027" s="266">
        <f>YEAR(J7027)</f>
        <v>2023</v>
      </c>
      <c r="J7027" s="267">
        <v>45033</v>
      </c>
      <c r="K7027" s="267">
        <f>J7027+1</f>
        <v>45034</v>
      </c>
      <c r="L7027" s="266">
        <f>IF(M7027&lt;=365,1,2)</f>
        <v>1</v>
      </c>
      <c r="M7027" s="266">
        <f>IF(K7027&lt;$C$1,$C$2-$C$1+1,$C$2-K7027+1)</f>
        <v>13</v>
      </c>
      <c r="N7027" s="268">
        <f>M7027/365</f>
        <v>3.5616438356164383E-2</v>
      </c>
      <c r="O7027" s="269">
        <f>'Data and Parameter'!$E$4*'Data and Parameter'!$E$5*('Data and Parameter'!$E$6+'Data and Parameter'!$E$7)*'Data and Parameter'!$E$19*'Data and Parameter'!$E$14*'ER calculations'!N7027</f>
        <v>0.18441298159022648</v>
      </c>
    </row>
    <row r="7028" spans="1:15" ht="15">
      <c r="A7028" s="284">
        <v>7024</v>
      </c>
      <c r="B7028" s="287"/>
      <c r="C7028" s="287"/>
      <c r="D7028" s="284" t="s">
        <v>1054</v>
      </c>
      <c r="E7028" s="287"/>
      <c r="F7028" s="285" t="s">
        <v>7149</v>
      </c>
      <c r="G7028" s="266" t="s">
        <v>121</v>
      </c>
      <c r="H7028" s="266">
        <f>IF(G7028="Traditional Stove",0.1,0.2)</f>
        <v>0.1</v>
      </c>
      <c r="I7028" s="266">
        <f>YEAR(J7028)</f>
        <v>2023</v>
      </c>
      <c r="J7028" s="267">
        <v>45024</v>
      </c>
      <c r="K7028" s="267">
        <f>J7028+1</f>
        <v>45025</v>
      </c>
      <c r="L7028" s="266">
        <f>IF(M7028&lt;=365,1,2)</f>
        <v>1</v>
      </c>
      <c r="M7028" s="266">
        <f>IF(K7028&lt;$C$1,$C$2-$C$1+1,$C$2-K7028+1)</f>
        <v>22</v>
      </c>
      <c r="N7028" s="268">
        <f>M7028/365</f>
        <v>6.0273972602739728E-2</v>
      </c>
      <c r="O7028" s="269">
        <f>'Data and Parameter'!$E$4*'Data and Parameter'!$E$5*('Data and Parameter'!$E$6+'Data and Parameter'!$E$7)*'Data and Parameter'!$E$19*'Data and Parameter'!$E$14*'ER calculations'!N7028</f>
        <v>0.31208350730653717</v>
      </c>
    </row>
    <row r="7029" spans="1:15" ht="15">
      <c r="A7029" s="284">
        <v>7025</v>
      </c>
      <c r="B7029" s="287"/>
      <c r="C7029" s="287"/>
      <c r="D7029" s="284" t="s">
        <v>1054</v>
      </c>
      <c r="E7029" s="287"/>
      <c r="F7029" s="285" t="s">
        <v>7150</v>
      </c>
      <c r="G7029" s="266" t="s">
        <v>121</v>
      </c>
      <c r="H7029" s="266">
        <f>IF(G7029="Traditional Stove",0.1,0.2)</f>
        <v>0.1</v>
      </c>
      <c r="I7029" s="266">
        <f>YEAR(J7029)</f>
        <v>2023</v>
      </c>
      <c r="J7029" s="267">
        <v>45024</v>
      </c>
      <c r="K7029" s="267">
        <f>J7029+1</f>
        <v>45025</v>
      </c>
      <c r="L7029" s="266">
        <f>IF(M7029&lt;=365,1,2)</f>
        <v>1</v>
      </c>
      <c r="M7029" s="266">
        <f>IF(K7029&lt;$C$1,$C$2-$C$1+1,$C$2-K7029+1)</f>
        <v>22</v>
      </c>
      <c r="N7029" s="268">
        <f>M7029/365</f>
        <v>6.0273972602739728E-2</v>
      </c>
      <c r="O7029" s="269">
        <f>'Data and Parameter'!$E$4*'Data and Parameter'!$E$5*('Data and Parameter'!$E$6+'Data and Parameter'!$E$7)*'Data and Parameter'!$E$19*'Data and Parameter'!$E$14*'ER calculations'!N7029</f>
        <v>0.31208350730653717</v>
      </c>
    </row>
    <row r="7030" spans="1:15" ht="15">
      <c r="A7030" s="284">
        <v>7026</v>
      </c>
      <c r="B7030" s="287"/>
      <c r="C7030" s="287"/>
      <c r="D7030" s="284" t="s">
        <v>1054</v>
      </c>
      <c r="E7030" s="287"/>
      <c r="F7030" s="285" t="s">
        <v>7151</v>
      </c>
      <c r="G7030" s="266" t="s">
        <v>121</v>
      </c>
      <c r="H7030" s="266">
        <f>IF(G7030="Traditional Stove",0.1,0.2)</f>
        <v>0.1</v>
      </c>
      <c r="I7030" s="266">
        <f>YEAR(J7030)</f>
        <v>2023</v>
      </c>
      <c r="J7030" s="267">
        <v>45024</v>
      </c>
      <c r="K7030" s="267">
        <f>J7030+1</f>
        <v>45025</v>
      </c>
      <c r="L7030" s="266">
        <f>IF(M7030&lt;=365,1,2)</f>
        <v>1</v>
      </c>
      <c r="M7030" s="266">
        <f>IF(K7030&lt;$C$1,$C$2-$C$1+1,$C$2-K7030+1)</f>
        <v>22</v>
      </c>
      <c r="N7030" s="268">
        <f>M7030/365</f>
        <v>6.0273972602739728E-2</v>
      </c>
      <c r="O7030" s="269">
        <f>'Data and Parameter'!$E$4*'Data and Parameter'!$E$5*('Data and Parameter'!$E$6+'Data and Parameter'!$E$7)*'Data and Parameter'!$E$19*'Data and Parameter'!$E$14*'ER calculations'!N7030</f>
        <v>0.31208350730653717</v>
      </c>
    </row>
    <row r="7031" spans="1:15" ht="15">
      <c r="A7031" s="284">
        <v>7027</v>
      </c>
      <c r="B7031" s="287"/>
      <c r="C7031" s="287"/>
      <c r="D7031" s="284" t="s">
        <v>1054</v>
      </c>
      <c r="E7031" s="287"/>
      <c r="F7031" s="285" t="s">
        <v>7152</v>
      </c>
      <c r="G7031" s="266" t="s">
        <v>121</v>
      </c>
      <c r="H7031" s="266">
        <f>IF(G7031="Traditional Stove",0.1,0.2)</f>
        <v>0.1</v>
      </c>
      <c r="I7031" s="266">
        <f>YEAR(J7031)</f>
        <v>2023</v>
      </c>
      <c r="J7031" s="267">
        <v>45024</v>
      </c>
      <c r="K7031" s="267">
        <f>J7031+1</f>
        <v>45025</v>
      </c>
      <c r="L7031" s="266">
        <f>IF(M7031&lt;=365,1,2)</f>
        <v>1</v>
      </c>
      <c r="M7031" s="266">
        <f>IF(K7031&lt;$C$1,$C$2-$C$1+1,$C$2-K7031+1)</f>
        <v>22</v>
      </c>
      <c r="N7031" s="268">
        <f>M7031/365</f>
        <v>6.0273972602739728E-2</v>
      </c>
      <c r="O7031" s="269">
        <f>'Data and Parameter'!$E$4*'Data and Parameter'!$E$5*('Data and Parameter'!$E$6+'Data and Parameter'!$E$7)*'Data and Parameter'!$E$19*'Data and Parameter'!$E$14*'ER calculations'!N7031</f>
        <v>0.31208350730653717</v>
      </c>
    </row>
    <row r="7032" spans="1:15" ht="15">
      <c r="A7032" s="284">
        <v>7028</v>
      </c>
      <c r="B7032" s="287"/>
      <c r="C7032" s="287"/>
      <c r="D7032" s="284" t="s">
        <v>1054</v>
      </c>
      <c r="E7032" s="287"/>
      <c r="F7032" s="285" t="s">
        <v>7153</v>
      </c>
      <c r="G7032" s="266" t="s">
        <v>121</v>
      </c>
      <c r="H7032" s="266">
        <f>IF(G7032="Traditional Stove",0.1,0.2)</f>
        <v>0.1</v>
      </c>
      <c r="I7032" s="266">
        <f>YEAR(J7032)</f>
        <v>2023</v>
      </c>
      <c r="J7032" s="267">
        <v>45024</v>
      </c>
      <c r="K7032" s="267">
        <f>J7032+1</f>
        <v>45025</v>
      </c>
      <c r="L7032" s="266">
        <f>IF(M7032&lt;=365,1,2)</f>
        <v>1</v>
      </c>
      <c r="M7032" s="266">
        <f>IF(K7032&lt;$C$1,$C$2-$C$1+1,$C$2-K7032+1)</f>
        <v>22</v>
      </c>
      <c r="N7032" s="268">
        <f>M7032/365</f>
        <v>6.0273972602739728E-2</v>
      </c>
      <c r="O7032" s="269">
        <f>'Data and Parameter'!$E$4*'Data and Parameter'!$E$5*('Data and Parameter'!$E$6+'Data and Parameter'!$E$7)*'Data and Parameter'!$E$19*'Data and Parameter'!$E$14*'ER calculations'!N7032</f>
        <v>0.31208350730653717</v>
      </c>
    </row>
    <row r="7033" spans="1:15" ht="15">
      <c r="A7033" s="284">
        <v>7029</v>
      </c>
      <c r="B7033" s="287"/>
      <c r="C7033" s="287"/>
      <c r="D7033" s="284" t="s">
        <v>1054</v>
      </c>
      <c r="E7033" s="287"/>
      <c r="F7033" s="285" t="s">
        <v>7154</v>
      </c>
      <c r="G7033" s="266" t="s">
        <v>121</v>
      </c>
      <c r="H7033" s="266">
        <f>IF(G7033="Traditional Stove",0.1,0.2)</f>
        <v>0.1</v>
      </c>
      <c r="I7033" s="266">
        <f>YEAR(J7033)</f>
        <v>2023</v>
      </c>
      <c r="J7033" s="267">
        <v>45024</v>
      </c>
      <c r="K7033" s="267">
        <f>J7033+1</f>
        <v>45025</v>
      </c>
      <c r="L7033" s="266">
        <f>IF(M7033&lt;=365,1,2)</f>
        <v>1</v>
      </c>
      <c r="M7033" s="266">
        <f>IF(K7033&lt;$C$1,$C$2-$C$1+1,$C$2-K7033+1)</f>
        <v>22</v>
      </c>
      <c r="N7033" s="268">
        <f>M7033/365</f>
        <v>6.0273972602739728E-2</v>
      </c>
      <c r="O7033" s="269">
        <f>'Data and Parameter'!$E$4*'Data and Parameter'!$E$5*('Data and Parameter'!$E$6+'Data and Parameter'!$E$7)*'Data and Parameter'!$E$19*'Data and Parameter'!$E$14*'ER calculations'!N7033</f>
        <v>0.31208350730653717</v>
      </c>
    </row>
    <row r="7034" spans="1:15" ht="15">
      <c r="A7034" s="284">
        <v>7030</v>
      </c>
      <c r="B7034" s="287"/>
      <c r="C7034" s="287"/>
      <c r="D7034" s="284" t="s">
        <v>1054</v>
      </c>
      <c r="E7034" s="287"/>
      <c r="F7034" s="285" t="s">
        <v>7155</v>
      </c>
      <c r="G7034" s="266" t="s">
        <v>121</v>
      </c>
      <c r="H7034" s="266">
        <f>IF(G7034="Traditional Stove",0.1,0.2)</f>
        <v>0.1</v>
      </c>
      <c r="I7034" s="266">
        <f>YEAR(J7034)</f>
        <v>2023</v>
      </c>
      <c r="J7034" s="267">
        <v>45024</v>
      </c>
      <c r="K7034" s="267">
        <f>J7034+1</f>
        <v>45025</v>
      </c>
      <c r="L7034" s="266">
        <f>IF(M7034&lt;=365,1,2)</f>
        <v>1</v>
      </c>
      <c r="M7034" s="266">
        <f>IF(K7034&lt;$C$1,$C$2-$C$1+1,$C$2-K7034+1)</f>
        <v>22</v>
      </c>
      <c r="N7034" s="268">
        <f>M7034/365</f>
        <v>6.0273972602739728E-2</v>
      </c>
      <c r="O7034" s="269">
        <f>'Data and Parameter'!$E$4*'Data and Parameter'!$E$5*('Data and Parameter'!$E$6+'Data and Parameter'!$E$7)*'Data and Parameter'!$E$19*'Data and Parameter'!$E$14*'ER calculations'!N7034</f>
        <v>0.31208350730653717</v>
      </c>
    </row>
    <row r="7035" spans="1:15" ht="15">
      <c r="A7035" s="284">
        <v>7031</v>
      </c>
      <c r="B7035" s="287"/>
      <c r="C7035" s="287"/>
      <c r="D7035" s="284" t="s">
        <v>1054</v>
      </c>
      <c r="E7035" s="287"/>
      <c r="F7035" s="285" t="s">
        <v>7156</v>
      </c>
      <c r="G7035" s="266" t="s">
        <v>121</v>
      </c>
      <c r="H7035" s="266">
        <f>IF(G7035="Traditional Stove",0.1,0.2)</f>
        <v>0.1</v>
      </c>
      <c r="I7035" s="266">
        <f>YEAR(J7035)</f>
        <v>2023</v>
      </c>
      <c r="J7035" s="267">
        <v>45024</v>
      </c>
      <c r="K7035" s="267">
        <f>J7035+1</f>
        <v>45025</v>
      </c>
      <c r="L7035" s="266">
        <f>IF(M7035&lt;=365,1,2)</f>
        <v>1</v>
      </c>
      <c r="M7035" s="266">
        <f>IF(K7035&lt;$C$1,$C$2-$C$1+1,$C$2-K7035+1)</f>
        <v>22</v>
      </c>
      <c r="N7035" s="268">
        <f>M7035/365</f>
        <v>6.0273972602739728E-2</v>
      </c>
      <c r="O7035" s="269">
        <f>'Data and Parameter'!$E$4*'Data and Parameter'!$E$5*('Data and Parameter'!$E$6+'Data and Parameter'!$E$7)*'Data and Parameter'!$E$19*'Data and Parameter'!$E$14*'ER calculations'!N7035</f>
        <v>0.31208350730653717</v>
      </c>
    </row>
    <row r="7036" spans="1:15" ht="15">
      <c r="A7036" s="284">
        <v>7032</v>
      </c>
      <c r="B7036" s="287"/>
      <c r="C7036" s="287"/>
      <c r="D7036" s="284" t="s">
        <v>1054</v>
      </c>
      <c r="E7036" s="287"/>
      <c r="F7036" s="285" t="s">
        <v>7157</v>
      </c>
      <c r="G7036" s="266" t="s">
        <v>121</v>
      </c>
      <c r="H7036" s="266">
        <f>IF(G7036="Traditional Stove",0.1,0.2)</f>
        <v>0.1</v>
      </c>
      <c r="I7036" s="266">
        <f>YEAR(J7036)</f>
        <v>2023</v>
      </c>
      <c r="J7036" s="267">
        <v>45024</v>
      </c>
      <c r="K7036" s="267">
        <f>J7036+1</f>
        <v>45025</v>
      </c>
      <c r="L7036" s="266">
        <f>IF(M7036&lt;=365,1,2)</f>
        <v>1</v>
      </c>
      <c r="M7036" s="266">
        <f>IF(K7036&lt;$C$1,$C$2-$C$1+1,$C$2-K7036+1)</f>
        <v>22</v>
      </c>
      <c r="N7036" s="268">
        <f>M7036/365</f>
        <v>6.0273972602739728E-2</v>
      </c>
      <c r="O7036" s="269">
        <f>'Data and Parameter'!$E$4*'Data and Parameter'!$E$5*('Data and Parameter'!$E$6+'Data and Parameter'!$E$7)*'Data and Parameter'!$E$19*'Data and Parameter'!$E$14*'ER calculations'!N7036</f>
        <v>0.31208350730653717</v>
      </c>
    </row>
    <row r="7037" spans="1:15" ht="15">
      <c r="A7037" s="284">
        <v>7033</v>
      </c>
      <c r="B7037" s="287"/>
      <c r="C7037" s="287"/>
      <c r="D7037" s="284" t="s">
        <v>1054</v>
      </c>
      <c r="E7037" s="287"/>
      <c r="F7037" s="285" t="s">
        <v>7158</v>
      </c>
      <c r="G7037" s="266" t="s">
        <v>121</v>
      </c>
      <c r="H7037" s="266">
        <f>IF(G7037="Traditional Stove",0.1,0.2)</f>
        <v>0.1</v>
      </c>
      <c r="I7037" s="266">
        <f>YEAR(J7037)</f>
        <v>2023</v>
      </c>
      <c r="J7037" s="267">
        <v>45024</v>
      </c>
      <c r="K7037" s="267">
        <f>J7037+1</f>
        <v>45025</v>
      </c>
      <c r="L7037" s="266">
        <f>IF(M7037&lt;=365,1,2)</f>
        <v>1</v>
      </c>
      <c r="M7037" s="266">
        <f>IF(K7037&lt;$C$1,$C$2-$C$1+1,$C$2-K7037+1)</f>
        <v>22</v>
      </c>
      <c r="N7037" s="268">
        <f>M7037/365</f>
        <v>6.0273972602739728E-2</v>
      </c>
      <c r="O7037" s="269">
        <f>'Data and Parameter'!$E$4*'Data and Parameter'!$E$5*('Data and Parameter'!$E$6+'Data and Parameter'!$E$7)*'Data and Parameter'!$E$19*'Data and Parameter'!$E$14*'ER calculations'!N7037</f>
        <v>0.31208350730653717</v>
      </c>
    </row>
    <row r="7038" spans="1:15" ht="15">
      <c r="A7038" s="284">
        <v>7034</v>
      </c>
      <c r="B7038" s="287"/>
      <c r="C7038" s="287"/>
      <c r="D7038" s="284" t="s">
        <v>1054</v>
      </c>
      <c r="E7038" s="287"/>
      <c r="F7038" s="285" t="s">
        <v>7159</v>
      </c>
      <c r="G7038" s="266" t="s">
        <v>121</v>
      </c>
      <c r="H7038" s="266">
        <f>IF(G7038="Traditional Stove",0.1,0.2)</f>
        <v>0.1</v>
      </c>
      <c r="I7038" s="266">
        <f>YEAR(J7038)</f>
        <v>2023</v>
      </c>
      <c r="J7038" s="267">
        <v>45024</v>
      </c>
      <c r="K7038" s="267">
        <f>J7038+1</f>
        <v>45025</v>
      </c>
      <c r="L7038" s="266">
        <f>IF(M7038&lt;=365,1,2)</f>
        <v>1</v>
      </c>
      <c r="M7038" s="266">
        <f>IF(K7038&lt;$C$1,$C$2-$C$1+1,$C$2-K7038+1)</f>
        <v>22</v>
      </c>
      <c r="N7038" s="268">
        <f>M7038/365</f>
        <v>6.0273972602739728E-2</v>
      </c>
      <c r="O7038" s="269">
        <f>'Data and Parameter'!$E$4*'Data and Parameter'!$E$5*('Data and Parameter'!$E$6+'Data and Parameter'!$E$7)*'Data and Parameter'!$E$19*'Data and Parameter'!$E$14*'ER calculations'!N7038</f>
        <v>0.31208350730653717</v>
      </c>
    </row>
    <row r="7039" spans="1:15" ht="15">
      <c r="A7039" s="284">
        <v>7035</v>
      </c>
      <c r="B7039" s="287"/>
      <c r="C7039" s="287"/>
      <c r="D7039" s="284" t="s">
        <v>1054</v>
      </c>
      <c r="E7039" s="287"/>
      <c r="F7039" s="285" t="s">
        <v>7160</v>
      </c>
      <c r="G7039" s="266" t="s">
        <v>121</v>
      </c>
      <c r="H7039" s="266">
        <f>IF(G7039="Traditional Stove",0.1,0.2)</f>
        <v>0.1</v>
      </c>
      <c r="I7039" s="266">
        <f>YEAR(J7039)</f>
        <v>2023</v>
      </c>
      <c r="J7039" s="267">
        <v>45024</v>
      </c>
      <c r="K7039" s="267">
        <f>J7039+1</f>
        <v>45025</v>
      </c>
      <c r="L7039" s="266">
        <f>IF(M7039&lt;=365,1,2)</f>
        <v>1</v>
      </c>
      <c r="M7039" s="266">
        <f>IF(K7039&lt;$C$1,$C$2-$C$1+1,$C$2-K7039+1)</f>
        <v>22</v>
      </c>
      <c r="N7039" s="268">
        <f>M7039/365</f>
        <v>6.0273972602739728E-2</v>
      </c>
      <c r="O7039" s="269">
        <f>'Data and Parameter'!$E$4*'Data and Parameter'!$E$5*('Data and Parameter'!$E$6+'Data and Parameter'!$E$7)*'Data and Parameter'!$E$19*'Data and Parameter'!$E$14*'ER calculations'!N7039</f>
        <v>0.31208350730653717</v>
      </c>
    </row>
    <row r="7040" spans="1:15" ht="15">
      <c r="A7040" s="284">
        <v>7036</v>
      </c>
      <c r="B7040" s="287"/>
      <c r="C7040" s="287"/>
      <c r="D7040" s="284" t="s">
        <v>1054</v>
      </c>
      <c r="E7040" s="287"/>
      <c r="F7040" s="285" t="s">
        <v>7161</v>
      </c>
      <c r="G7040" s="266" t="s">
        <v>121</v>
      </c>
      <c r="H7040" s="266">
        <f>IF(G7040="Traditional Stove",0.1,0.2)</f>
        <v>0.1</v>
      </c>
      <c r="I7040" s="266">
        <f>YEAR(J7040)</f>
        <v>2023</v>
      </c>
      <c r="J7040" s="267">
        <v>45024</v>
      </c>
      <c r="K7040" s="267">
        <f>J7040+1</f>
        <v>45025</v>
      </c>
      <c r="L7040" s="266">
        <f>IF(M7040&lt;=365,1,2)</f>
        <v>1</v>
      </c>
      <c r="M7040" s="266">
        <f>IF(K7040&lt;$C$1,$C$2-$C$1+1,$C$2-K7040+1)</f>
        <v>22</v>
      </c>
      <c r="N7040" s="268">
        <f>M7040/365</f>
        <v>6.0273972602739728E-2</v>
      </c>
      <c r="O7040" s="269">
        <f>'Data and Parameter'!$E$4*'Data and Parameter'!$E$5*('Data and Parameter'!$E$6+'Data and Parameter'!$E$7)*'Data and Parameter'!$E$19*'Data and Parameter'!$E$14*'ER calculations'!N7040</f>
        <v>0.31208350730653717</v>
      </c>
    </row>
    <row r="7041" spans="1:15" ht="15">
      <c r="A7041" s="284">
        <v>7037</v>
      </c>
      <c r="B7041" s="287"/>
      <c r="C7041" s="287"/>
      <c r="D7041" s="284" t="s">
        <v>1054</v>
      </c>
      <c r="E7041" s="287"/>
      <c r="F7041" s="285" t="s">
        <v>7162</v>
      </c>
      <c r="G7041" s="266" t="s">
        <v>121</v>
      </c>
      <c r="H7041" s="266">
        <f>IF(G7041="Traditional Stove",0.1,0.2)</f>
        <v>0.1</v>
      </c>
      <c r="I7041" s="266">
        <f>YEAR(J7041)</f>
        <v>2023</v>
      </c>
      <c r="J7041" s="267">
        <v>45024</v>
      </c>
      <c r="K7041" s="267">
        <f>J7041+1</f>
        <v>45025</v>
      </c>
      <c r="L7041" s="266">
        <f>IF(M7041&lt;=365,1,2)</f>
        <v>1</v>
      </c>
      <c r="M7041" s="266">
        <f>IF(K7041&lt;$C$1,$C$2-$C$1+1,$C$2-K7041+1)</f>
        <v>22</v>
      </c>
      <c r="N7041" s="268">
        <f>M7041/365</f>
        <v>6.0273972602739728E-2</v>
      </c>
      <c r="O7041" s="269">
        <f>'Data and Parameter'!$E$4*'Data and Parameter'!$E$5*('Data and Parameter'!$E$6+'Data and Parameter'!$E$7)*'Data and Parameter'!$E$19*'Data and Parameter'!$E$14*'ER calculations'!N7041</f>
        <v>0.31208350730653717</v>
      </c>
    </row>
    <row r="7042" spans="1:15" ht="15">
      <c r="A7042" s="284">
        <v>7038</v>
      </c>
      <c r="B7042" s="287"/>
      <c r="C7042" s="287"/>
      <c r="D7042" s="284" t="s">
        <v>1054</v>
      </c>
      <c r="E7042" s="287"/>
      <c r="F7042" s="285" t="s">
        <v>7163</v>
      </c>
      <c r="G7042" s="266" t="s">
        <v>121</v>
      </c>
      <c r="H7042" s="266">
        <f>IF(G7042="Traditional Stove",0.1,0.2)</f>
        <v>0.1</v>
      </c>
      <c r="I7042" s="266">
        <f>YEAR(J7042)</f>
        <v>2023</v>
      </c>
      <c r="J7042" s="267">
        <v>45024</v>
      </c>
      <c r="K7042" s="267">
        <f>J7042+1</f>
        <v>45025</v>
      </c>
      <c r="L7042" s="266">
        <f>IF(M7042&lt;=365,1,2)</f>
        <v>1</v>
      </c>
      <c r="M7042" s="266">
        <f>IF(K7042&lt;$C$1,$C$2-$C$1+1,$C$2-K7042+1)</f>
        <v>22</v>
      </c>
      <c r="N7042" s="268">
        <f>M7042/365</f>
        <v>6.0273972602739728E-2</v>
      </c>
      <c r="O7042" s="269">
        <f>'Data and Parameter'!$E$4*'Data and Parameter'!$E$5*('Data and Parameter'!$E$6+'Data and Parameter'!$E$7)*'Data and Parameter'!$E$19*'Data and Parameter'!$E$14*'ER calculations'!N7042</f>
        <v>0.31208350730653717</v>
      </c>
    </row>
    <row r="7043" spans="1:15" ht="15">
      <c r="A7043" s="284">
        <v>7039</v>
      </c>
      <c r="B7043" s="287"/>
      <c r="C7043" s="287"/>
      <c r="D7043" s="284" t="s">
        <v>1054</v>
      </c>
      <c r="E7043" s="287"/>
      <c r="F7043" s="285" t="s">
        <v>7164</v>
      </c>
      <c r="G7043" s="266" t="s">
        <v>121</v>
      </c>
      <c r="H7043" s="266">
        <f>IF(G7043="Traditional Stove",0.1,0.2)</f>
        <v>0.1</v>
      </c>
      <c r="I7043" s="266">
        <f>YEAR(J7043)</f>
        <v>2023</v>
      </c>
      <c r="J7043" s="267">
        <v>45024</v>
      </c>
      <c r="K7043" s="267">
        <f>J7043+1</f>
        <v>45025</v>
      </c>
      <c r="L7043" s="266">
        <f>IF(M7043&lt;=365,1,2)</f>
        <v>1</v>
      </c>
      <c r="M7043" s="266">
        <f>IF(K7043&lt;$C$1,$C$2-$C$1+1,$C$2-K7043+1)</f>
        <v>22</v>
      </c>
      <c r="N7043" s="268">
        <f>M7043/365</f>
        <v>6.0273972602739728E-2</v>
      </c>
      <c r="O7043" s="269">
        <f>'Data and Parameter'!$E$4*'Data and Parameter'!$E$5*('Data and Parameter'!$E$6+'Data and Parameter'!$E$7)*'Data and Parameter'!$E$19*'Data and Parameter'!$E$14*'ER calculations'!N7043</f>
        <v>0.31208350730653717</v>
      </c>
    </row>
    <row r="7044" spans="1:15" ht="15">
      <c r="A7044" s="284">
        <v>7040</v>
      </c>
      <c r="B7044" s="287"/>
      <c r="C7044" s="287"/>
      <c r="D7044" s="284" t="s">
        <v>1054</v>
      </c>
      <c r="E7044" s="287"/>
      <c r="F7044" s="285" t="s">
        <v>7165</v>
      </c>
      <c r="G7044" s="266" t="s">
        <v>121</v>
      </c>
      <c r="H7044" s="266">
        <f>IF(G7044="Traditional Stove",0.1,0.2)</f>
        <v>0.1</v>
      </c>
      <c r="I7044" s="266">
        <f>YEAR(J7044)</f>
        <v>2023</v>
      </c>
      <c r="J7044" s="267">
        <v>45024</v>
      </c>
      <c r="K7044" s="267">
        <f>J7044+1</f>
        <v>45025</v>
      </c>
      <c r="L7044" s="266">
        <f>IF(M7044&lt;=365,1,2)</f>
        <v>1</v>
      </c>
      <c r="M7044" s="266">
        <f>IF(K7044&lt;$C$1,$C$2-$C$1+1,$C$2-K7044+1)</f>
        <v>22</v>
      </c>
      <c r="N7044" s="268">
        <f>M7044/365</f>
        <v>6.0273972602739728E-2</v>
      </c>
      <c r="O7044" s="269">
        <f>'Data and Parameter'!$E$4*'Data and Parameter'!$E$5*('Data and Parameter'!$E$6+'Data and Parameter'!$E$7)*'Data and Parameter'!$E$19*'Data and Parameter'!$E$14*'ER calculations'!N7044</f>
        <v>0.31208350730653717</v>
      </c>
    </row>
    <row r="7045" spans="1:15" ht="15">
      <c r="A7045" s="284">
        <v>7041</v>
      </c>
      <c r="B7045" s="287"/>
      <c r="C7045" s="287"/>
      <c r="D7045" s="284" t="s">
        <v>1054</v>
      </c>
      <c r="E7045" s="287"/>
      <c r="F7045" s="285" t="s">
        <v>7166</v>
      </c>
      <c r="G7045" s="266" t="s">
        <v>121</v>
      </c>
      <c r="H7045" s="266">
        <f>IF(G7045="Traditional Stove",0.1,0.2)</f>
        <v>0.1</v>
      </c>
      <c r="I7045" s="266">
        <f>YEAR(J7045)</f>
        <v>2023</v>
      </c>
      <c r="J7045" s="267">
        <v>45024</v>
      </c>
      <c r="K7045" s="267">
        <f>J7045+1</f>
        <v>45025</v>
      </c>
      <c r="L7045" s="266">
        <f>IF(M7045&lt;=365,1,2)</f>
        <v>1</v>
      </c>
      <c r="M7045" s="266">
        <f>IF(K7045&lt;$C$1,$C$2-$C$1+1,$C$2-K7045+1)</f>
        <v>22</v>
      </c>
      <c r="N7045" s="268">
        <f>M7045/365</f>
        <v>6.0273972602739728E-2</v>
      </c>
      <c r="O7045" s="269">
        <f>'Data and Parameter'!$E$4*'Data and Parameter'!$E$5*('Data and Parameter'!$E$6+'Data and Parameter'!$E$7)*'Data and Parameter'!$E$19*'Data and Parameter'!$E$14*'ER calculations'!N7045</f>
        <v>0.31208350730653717</v>
      </c>
    </row>
    <row r="7046" spans="1:15" ht="15">
      <c r="A7046" s="284">
        <v>7042</v>
      </c>
      <c r="B7046" s="287"/>
      <c r="C7046" s="287"/>
      <c r="D7046" s="284" t="s">
        <v>1054</v>
      </c>
      <c r="E7046" s="287"/>
      <c r="F7046" s="285" t="s">
        <v>7167</v>
      </c>
      <c r="G7046" s="266" t="s">
        <v>121</v>
      </c>
      <c r="H7046" s="266">
        <f>IF(G7046="Traditional Stove",0.1,0.2)</f>
        <v>0.1</v>
      </c>
      <c r="I7046" s="266">
        <f>YEAR(J7046)</f>
        <v>2023</v>
      </c>
      <c r="J7046" s="267">
        <v>45024</v>
      </c>
      <c r="K7046" s="267">
        <f>J7046+1</f>
        <v>45025</v>
      </c>
      <c r="L7046" s="266">
        <f>IF(M7046&lt;=365,1,2)</f>
        <v>1</v>
      </c>
      <c r="M7046" s="266">
        <f>IF(K7046&lt;$C$1,$C$2-$C$1+1,$C$2-K7046+1)</f>
        <v>22</v>
      </c>
      <c r="N7046" s="268">
        <f>M7046/365</f>
        <v>6.0273972602739728E-2</v>
      </c>
      <c r="O7046" s="269">
        <f>'Data and Parameter'!$E$4*'Data and Parameter'!$E$5*('Data and Parameter'!$E$6+'Data and Parameter'!$E$7)*'Data and Parameter'!$E$19*'Data and Parameter'!$E$14*'ER calculations'!N7046</f>
        <v>0.31208350730653717</v>
      </c>
    </row>
    <row r="7047" spans="1:15" ht="15">
      <c r="A7047" s="284">
        <v>7043</v>
      </c>
      <c r="B7047" s="287"/>
      <c r="C7047" s="287"/>
      <c r="D7047" s="284" t="s">
        <v>1054</v>
      </c>
      <c r="E7047" s="287"/>
      <c r="F7047" s="285" t="s">
        <v>7168</v>
      </c>
      <c r="G7047" s="266" t="s">
        <v>121</v>
      </c>
      <c r="H7047" s="266">
        <f>IF(G7047="Traditional Stove",0.1,0.2)</f>
        <v>0.1</v>
      </c>
      <c r="I7047" s="266">
        <f>YEAR(J7047)</f>
        <v>2023</v>
      </c>
      <c r="J7047" s="267">
        <v>45024</v>
      </c>
      <c r="K7047" s="267">
        <f>J7047+1</f>
        <v>45025</v>
      </c>
      <c r="L7047" s="266">
        <f>IF(M7047&lt;=365,1,2)</f>
        <v>1</v>
      </c>
      <c r="M7047" s="266">
        <f>IF(K7047&lt;$C$1,$C$2-$C$1+1,$C$2-K7047+1)</f>
        <v>22</v>
      </c>
      <c r="N7047" s="268">
        <f>M7047/365</f>
        <v>6.0273972602739728E-2</v>
      </c>
      <c r="O7047" s="269">
        <f>'Data and Parameter'!$E$4*'Data and Parameter'!$E$5*('Data and Parameter'!$E$6+'Data and Parameter'!$E$7)*'Data and Parameter'!$E$19*'Data and Parameter'!$E$14*'ER calculations'!N7047</f>
        <v>0.31208350730653717</v>
      </c>
    </row>
    <row r="7048" spans="1:15" ht="15">
      <c r="A7048" s="284">
        <v>7044</v>
      </c>
      <c r="B7048" s="287"/>
      <c r="C7048" s="287"/>
      <c r="D7048" s="284" t="s">
        <v>1054</v>
      </c>
      <c r="E7048" s="287"/>
      <c r="F7048" s="285" t="s">
        <v>7169</v>
      </c>
      <c r="G7048" s="266" t="s">
        <v>121</v>
      </c>
      <c r="H7048" s="266">
        <f>IF(G7048="Traditional Stove",0.1,0.2)</f>
        <v>0.1</v>
      </c>
      <c r="I7048" s="266">
        <f>YEAR(J7048)</f>
        <v>2023</v>
      </c>
      <c r="J7048" s="267">
        <v>45024</v>
      </c>
      <c r="K7048" s="267">
        <f>J7048+1</f>
        <v>45025</v>
      </c>
      <c r="L7048" s="266">
        <f>IF(M7048&lt;=365,1,2)</f>
        <v>1</v>
      </c>
      <c r="M7048" s="266">
        <f>IF(K7048&lt;$C$1,$C$2-$C$1+1,$C$2-K7048+1)</f>
        <v>22</v>
      </c>
      <c r="N7048" s="268">
        <f>M7048/365</f>
        <v>6.0273972602739728E-2</v>
      </c>
      <c r="O7048" s="269">
        <f>'Data and Parameter'!$E$4*'Data and Parameter'!$E$5*('Data and Parameter'!$E$6+'Data and Parameter'!$E$7)*'Data and Parameter'!$E$19*'Data and Parameter'!$E$14*'ER calculations'!N7048</f>
        <v>0.31208350730653717</v>
      </c>
    </row>
    <row r="7049" spans="1:15" ht="15">
      <c r="A7049" s="284">
        <v>7045</v>
      </c>
      <c r="B7049" s="287"/>
      <c r="C7049" s="287"/>
      <c r="D7049" s="284" t="s">
        <v>1054</v>
      </c>
      <c r="E7049" s="287"/>
      <c r="F7049" s="285" t="s">
        <v>7170</v>
      </c>
      <c r="G7049" s="266" t="s">
        <v>121</v>
      </c>
      <c r="H7049" s="266">
        <f>IF(G7049="Traditional Stove",0.1,0.2)</f>
        <v>0.1</v>
      </c>
      <c r="I7049" s="266">
        <f>YEAR(J7049)</f>
        <v>2023</v>
      </c>
      <c r="J7049" s="267">
        <v>45024</v>
      </c>
      <c r="K7049" s="267">
        <f>J7049+1</f>
        <v>45025</v>
      </c>
      <c r="L7049" s="266">
        <f>IF(M7049&lt;=365,1,2)</f>
        <v>1</v>
      </c>
      <c r="M7049" s="266">
        <f>IF(K7049&lt;$C$1,$C$2-$C$1+1,$C$2-K7049+1)</f>
        <v>22</v>
      </c>
      <c r="N7049" s="268">
        <f>M7049/365</f>
        <v>6.0273972602739728E-2</v>
      </c>
      <c r="O7049" s="269">
        <f>'Data and Parameter'!$E$4*'Data and Parameter'!$E$5*('Data and Parameter'!$E$6+'Data and Parameter'!$E$7)*'Data and Parameter'!$E$19*'Data and Parameter'!$E$14*'ER calculations'!N7049</f>
        <v>0.31208350730653717</v>
      </c>
    </row>
    <row r="7050" spans="1:15" ht="15">
      <c r="A7050" s="284">
        <v>7046</v>
      </c>
      <c r="B7050" s="287"/>
      <c r="C7050" s="287"/>
      <c r="D7050" s="284" t="s">
        <v>1054</v>
      </c>
      <c r="E7050" s="287"/>
      <c r="F7050" s="285" t="s">
        <v>7171</v>
      </c>
      <c r="G7050" s="266" t="s">
        <v>121</v>
      </c>
      <c r="H7050" s="266">
        <f>IF(G7050="Traditional Stove",0.1,0.2)</f>
        <v>0.1</v>
      </c>
      <c r="I7050" s="266">
        <f>YEAR(J7050)</f>
        <v>2023</v>
      </c>
      <c r="J7050" s="267">
        <v>45024</v>
      </c>
      <c r="K7050" s="267">
        <f>J7050+1</f>
        <v>45025</v>
      </c>
      <c r="L7050" s="266">
        <f>IF(M7050&lt;=365,1,2)</f>
        <v>1</v>
      </c>
      <c r="M7050" s="266">
        <f>IF(K7050&lt;$C$1,$C$2-$C$1+1,$C$2-K7050+1)</f>
        <v>22</v>
      </c>
      <c r="N7050" s="268">
        <f>M7050/365</f>
        <v>6.0273972602739728E-2</v>
      </c>
      <c r="O7050" s="269">
        <f>'Data and Parameter'!$E$4*'Data and Parameter'!$E$5*('Data and Parameter'!$E$6+'Data and Parameter'!$E$7)*'Data and Parameter'!$E$19*'Data and Parameter'!$E$14*'ER calculations'!N7050</f>
        <v>0.31208350730653717</v>
      </c>
    </row>
    <row r="7051" spans="1:15" ht="15">
      <c r="A7051" s="284">
        <v>7047</v>
      </c>
      <c r="B7051" s="287"/>
      <c r="C7051" s="287"/>
      <c r="D7051" s="284" t="s">
        <v>1054</v>
      </c>
      <c r="E7051" s="287"/>
      <c r="F7051" s="285" t="s">
        <v>7172</v>
      </c>
      <c r="G7051" s="266" t="s">
        <v>121</v>
      </c>
      <c r="H7051" s="266">
        <f>IF(G7051="Traditional Stove",0.1,0.2)</f>
        <v>0.1</v>
      </c>
      <c r="I7051" s="266">
        <f>YEAR(J7051)</f>
        <v>2023</v>
      </c>
      <c r="J7051" s="267">
        <v>45024</v>
      </c>
      <c r="K7051" s="267">
        <f>J7051+1</f>
        <v>45025</v>
      </c>
      <c r="L7051" s="266">
        <f>IF(M7051&lt;=365,1,2)</f>
        <v>1</v>
      </c>
      <c r="M7051" s="266">
        <f>IF(K7051&lt;$C$1,$C$2-$C$1+1,$C$2-K7051+1)</f>
        <v>22</v>
      </c>
      <c r="N7051" s="268">
        <f>M7051/365</f>
        <v>6.0273972602739728E-2</v>
      </c>
      <c r="O7051" s="269">
        <f>'Data and Parameter'!$E$4*'Data and Parameter'!$E$5*('Data and Parameter'!$E$6+'Data and Parameter'!$E$7)*'Data and Parameter'!$E$19*'Data and Parameter'!$E$14*'ER calculations'!N7051</f>
        <v>0.31208350730653717</v>
      </c>
    </row>
    <row r="7052" spans="1:15" ht="15">
      <c r="A7052" s="284">
        <v>7048</v>
      </c>
      <c r="B7052" s="287"/>
      <c r="C7052" s="287"/>
      <c r="D7052" s="284" t="s">
        <v>1054</v>
      </c>
      <c r="E7052" s="287"/>
      <c r="F7052" s="285" t="s">
        <v>7173</v>
      </c>
      <c r="G7052" s="266" t="s">
        <v>121</v>
      </c>
      <c r="H7052" s="266">
        <f>IF(G7052="Traditional Stove",0.1,0.2)</f>
        <v>0.1</v>
      </c>
      <c r="I7052" s="266">
        <f>YEAR(J7052)</f>
        <v>2023</v>
      </c>
      <c r="J7052" s="267">
        <v>45024</v>
      </c>
      <c r="K7052" s="267">
        <f>J7052+1</f>
        <v>45025</v>
      </c>
      <c r="L7052" s="266">
        <f>IF(M7052&lt;=365,1,2)</f>
        <v>1</v>
      </c>
      <c r="M7052" s="266">
        <f>IF(K7052&lt;$C$1,$C$2-$C$1+1,$C$2-K7052+1)</f>
        <v>22</v>
      </c>
      <c r="N7052" s="268">
        <f>M7052/365</f>
        <v>6.0273972602739728E-2</v>
      </c>
      <c r="O7052" s="269">
        <f>'Data and Parameter'!$E$4*'Data and Parameter'!$E$5*('Data and Parameter'!$E$6+'Data and Parameter'!$E$7)*'Data and Parameter'!$E$19*'Data and Parameter'!$E$14*'ER calculations'!N7052</f>
        <v>0.31208350730653717</v>
      </c>
    </row>
    <row r="7053" spans="1:15" ht="15">
      <c r="A7053" s="284">
        <v>7049</v>
      </c>
      <c r="B7053" s="287"/>
      <c r="C7053" s="287"/>
      <c r="D7053" s="284" t="s">
        <v>1054</v>
      </c>
      <c r="E7053" s="287"/>
      <c r="F7053" s="285" t="s">
        <v>7174</v>
      </c>
      <c r="G7053" s="266" t="s">
        <v>121</v>
      </c>
      <c r="H7053" s="266">
        <f>IF(G7053="Traditional Stove",0.1,0.2)</f>
        <v>0.1</v>
      </c>
      <c r="I7053" s="266">
        <f>YEAR(J7053)</f>
        <v>2023</v>
      </c>
      <c r="J7053" s="267">
        <v>45024</v>
      </c>
      <c r="K7053" s="267">
        <f>J7053+1</f>
        <v>45025</v>
      </c>
      <c r="L7053" s="266">
        <f>IF(M7053&lt;=365,1,2)</f>
        <v>1</v>
      </c>
      <c r="M7053" s="266">
        <f>IF(K7053&lt;$C$1,$C$2-$C$1+1,$C$2-K7053+1)</f>
        <v>22</v>
      </c>
      <c r="N7053" s="268">
        <f>M7053/365</f>
        <v>6.0273972602739728E-2</v>
      </c>
      <c r="O7053" s="269">
        <f>'Data and Parameter'!$E$4*'Data and Parameter'!$E$5*('Data and Parameter'!$E$6+'Data and Parameter'!$E$7)*'Data and Parameter'!$E$19*'Data and Parameter'!$E$14*'ER calculations'!N7053</f>
        <v>0.31208350730653717</v>
      </c>
    </row>
    <row r="7054" spans="1:15" ht="15">
      <c r="A7054" s="284">
        <v>7050</v>
      </c>
      <c r="B7054" s="287"/>
      <c r="C7054" s="287"/>
      <c r="D7054" s="284" t="s">
        <v>1054</v>
      </c>
      <c r="E7054" s="287"/>
      <c r="F7054" s="285" t="s">
        <v>7175</v>
      </c>
      <c r="G7054" s="266" t="s">
        <v>121</v>
      </c>
      <c r="H7054" s="266">
        <f>IF(G7054="Traditional Stove",0.1,0.2)</f>
        <v>0.1</v>
      </c>
      <c r="I7054" s="266">
        <f>YEAR(J7054)</f>
        <v>2023</v>
      </c>
      <c r="J7054" s="267">
        <v>45024</v>
      </c>
      <c r="K7054" s="267">
        <f>J7054+1</f>
        <v>45025</v>
      </c>
      <c r="L7054" s="266">
        <f>IF(M7054&lt;=365,1,2)</f>
        <v>1</v>
      </c>
      <c r="M7054" s="266">
        <f>IF(K7054&lt;$C$1,$C$2-$C$1+1,$C$2-K7054+1)</f>
        <v>22</v>
      </c>
      <c r="N7054" s="268">
        <f>M7054/365</f>
        <v>6.0273972602739728E-2</v>
      </c>
      <c r="O7054" s="269">
        <f>'Data and Parameter'!$E$4*'Data and Parameter'!$E$5*('Data and Parameter'!$E$6+'Data and Parameter'!$E$7)*'Data and Parameter'!$E$19*'Data and Parameter'!$E$14*'ER calculations'!N7054</f>
        <v>0.31208350730653717</v>
      </c>
    </row>
    <row r="7055" spans="1:15" ht="15">
      <c r="A7055" s="284">
        <v>7051</v>
      </c>
      <c r="B7055" s="287"/>
      <c r="C7055" s="287"/>
      <c r="D7055" s="284" t="s">
        <v>1054</v>
      </c>
      <c r="E7055" s="287"/>
      <c r="F7055" s="285" t="s">
        <v>7176</v>
      </c>
      <c r="G7055" s="266" t="s">
        <v>121</v>
      </c>
      <c r="H7055" s="266">
        <f>IF(G7055="Traditional Stove",0.1,0.2)</f>
        <v>0.1</v>
      </c>
      <c r="I7055" s="266">
        <f>YEAR(J7055)</f>
        <v>2023</v>
      </c>
      <c r="J7055" s="267">
        <v>45024</v>
      </c>
      <c r="K7055" s="267">
        <f>J7055+1</f>
        <v>45025</v>
      </c>
      <c r="L7055" s="266">
        <f>IF(M7055&lt;=365,1,2)</f>
        <v>1</v>
      </c>
      <c r="M7055" s="266">
        <f>IF(K7055&lt;$C$1,$C$2-$C$1+1,$C$2-K7055+1)</f>
        <v>22</v>
      </c>
      <c r="N7055" s="268">
        <f>M7055/365</f>
        <v>6.0273972602739728E-2</v>
      </c>
      <c r="O7055" s="269">
        <f>'Data and Parameter'!$E$4*'Data and Parameter'!$E$5*('Data and Parameter'!$E$6+'Data and Parameter'!$E$7)*'Data and Parameter'!$E$19*'Data and Parameter'!$E$14*'ER calculations'!N7055</f>
        <v>0.31208350730653717</v>
      </c>
    </row>
    <row r="7056" spans="1:15" ht="15">
      <c r="A7056" s="284">
        <v>7052</v>
      </c>
      <c r="B7056" s="287"/>
      <c r="C7056" s="287"/>
      <c r="D7056" s="284" t="s">
        <v>1054</v>
      </c>
      <c r="E7056" s="287"/>
      <c r="F7056" s="285" t="s">
        <v>7177</v>
      </c>
      <c r="G7056" s="266" t="s">
        <v>121</v>
      </c>
      <c r="H7056" s="266">
        <f>IF(G7056="Traditional Stove",0.1,0.2)</f>
        <v>0.1</v>
      </c>
      <c r="I7056" s="266">
        <f>YEAR(J7056)</f>
        <v>2023</v>
      </c>
      <c r="J7056" s="267">
        <v>45024</v>
      </c>
      <c r="K7056" s="267">
        <f>J7056+1</f>
        <v>45025</v>
      </c>
      <c r="L7056" s="266">
        <f>IF(M7056&lt;=365,1,2)</f>
        <v>1</v>
      </c>
      <c r="M7056" s="266">
        <f>IF(K7056&lt;$C$1,$C$2-$C$1+1,$C$2-K7056+1)</f>
        <v>22</v>
      </c>
      <c r="N7056" s="268">
        <f>M7056/365</f>
        <v>6.0273972602739728E-2</v>
      </c>
      <c r="O7056" s="269">
        <f>'Data and Parameter'!$E$4*'Data and Parameter'!$E$5*('Data and Parameter'!$E$6+'Data and Parameter'!$E$7)*'Data and Parameter'!$E$19*'Data and Parameter'!$E$14*'ER calculations'!N7056</f>
        <v>0.31208350730653717</v>
      </c>
    </row>
    <row r="7057" spans="1:15" ht="15">
      <c r="A7057" s="284">
        <v>7053</v>
      </c>
      <c r="B7057" s="287"/>
      <c r="C7057" s="287"/>
      <c r="D7057" s="284" t="s">
        <v>1054</v>
      </c>
      <c r="E7057" s="287"/>
      <c r="F7057" s="285" t="s">
        <v>7178</v>
      </c>
      <c r="G7057" s="266" t="s">
        <v>121</v>
      </c>
      <c r="H7057" s="266">
        <f>IF(G7057="Traditional Stove",0.1,0.2)</f>
        <v>0.1</v>
      </c>
      <c r="I7057" s="266">
        <f>YEAR(J7057)</f>
        <v>2023</v>
      </c>
      <c r="J7057" s="267">
        <v>45024</v>
      </c>
      <c r="K7057" s="267">
        <f>J7057+1</f>
        <v>45025</v>
      </c>
      <c r="L7057" s="266">
        <f>IF(M7057&lt;=365,1,2)</f>
        <v>1</v>
      </c>
      <c r="M7057" s="266">
        <f>IF(K7057&lt;$C$1,$C$2-$C$1+1,$C$2-K7057+1)</f>
        <v>22</v>
      </c>
      <c r="N7057" s="268">
        <f>M7057/365</f>
        <v>6.0273972602739728E-2</v>
      </c>
      <c r="O7057" s="269">
        <f>'Data and Parameter'!$E$4*'Data and Parameter'!$E$5*('Data and Parameter'!$E$6+'Data and Parameter'!$E$7)*'Data and Parameter'!$E$19*'Data and Parameter'!$E$14*'ER calculations'!N7057</f>
        <v>0.31208350730653717</v>
      </c>
    </row>
    <row r="7058" spans="1:15" ht="15">
      <c r="A7058" s="284">
        <v>7054</v>
      </c>
      <c r="B7058" s="287"/>
      <c r="C7058" s="287"/>
      <c r="D7058" s="284" t="s">
        <v>1054</v>
      </c>
      <c r="E7058" s="287"/>
      <c r="F7058" s="285" t="s">
        <v>7179</v>
      </c>
      <c r="G7058" s="266" t="s">
        <v>121</v>
      </c>
      <c r="H7058" s="266">
        <f>IF(G7058="Traditional Stove",0.1,0.2)</f>
        <v>0.1</v>
      </c>
      <c r="I7058" s="266">
        <f>YEAR(J7058)</f>
        <v>2023</v>
      </c>
      <c r="J7058" s="267">
        <v>45024</v>
      </c>
      <c r="K7058" s="267">
        <f>J7058+1</f>
        <v>45025</v>
      </c>
      <c r="L7058" s="266">
        <f>IF(M7058&lt;=365,1,2)</f>
        <v>1</v>
      </c>
      <c r="M7058" s="266">
        <f>IF(K7058&lt;$C$1,$C$2-$C$1+1,$C$2-K7058+1)</f>
        <v>22</v>
      </c>
      <c r="N7058" s="268">
        <f>M7058/365</f>
        <v>6.0273972602739728E-2</v>
      </c>
      <c r="O7058" s="269">
        <f>'Data and Parameter'!$E$4*'Data and Parameter'!$E$5*('Data and Parameter'!$E$6+'Data and Parameter'!$E$7)*'Data and Parameter'!$E$19*'Data and Parameter'!$E$14*'ER calculations'!N7058</f>
        <v>0.31208350730653717</v>
      </c>
    </row>
    <row r="7059" spans="1:15" ht="15">
      <c r="A7059" s="284">
        <v>7055</v>
      </c>
      <c r="B7059" s="287"/>
      <c r="C7059" s="287"/>
      <c r="D7059" s="284" t="s">
        <v>1054</v>
      </c>
      <c r="E7059" s="287"/>
      <c r="F7059" s="285" t="s">
        <v>7180</v>
      </c>
      <c r="G7059" s="266" t="s">
        <v>121</v>
      </c>
      <c r="H7059" s="266">
        <f>IF(G7059="Traditional Stove",0.1,0.2)</f>
        <v>0.1</v>
      </c>
      <c r="I7059" s="266">
        <f>YEAR(J7059)</f>
        <v>2023</v>
      </c>
      <c r="J7059" s="267">
        <v>45024</v>
      </c>
      <c r="K7059" s="267">
        <f>J7059+1</f>
        <v>45025</v>
      </c>
      <c r="L7059" s="266">
        <f>IF(M7059&lt;=365,1,2)</f>
        <v>1</v>
      </c>
      <c r="M7059" s="266">
        <f>IF(K7059&lt;$C$1,$C$2-$C$1+1,$C$2-K7059+1)</f>
        <v>22</v>
      </c>
      <c r="N7059" s="268">
        <f>M7059/365</f>
        <v>6.0273972602739728E-2</v>
      </c>
      <c r="O7059" s="269">
        <f>'Data and Parameter'!$E$4*'Data and Parameter'!$E$5*('Data and Parameter'!$E$6+'Data and Parameter'!$E$7)*'Data and Parameter'!$E$19*'Data and Parameter'!$E$14*'ER calculations'!N7059</f>
        <v>0.31208350730653717</v>
      </c>
    </row>
    <row r="7060" spans="1:15" ht="15">
      <c r="A7060" s="284">
        <v>7056</v>
      </c>
      <c r="B7060" s="287"/>
      <c r="C7060" s="287"/>
      <c r="D7060" s="284" t="s">
        <v>1054</v>
      </c>
      <c r="E7060" s="287"/>
      <c r="F7060" s="285" t="s">
        <v>7181</v>
      </c>
      <c r="G7060" s="266" t="s">
        <v>121</v>
      </c>
      <c r="H7060" s="266">
        <f>IF(G7060="Traditional Stove",0.1,0.2)</f>
        <v>0.1</v>
      </c>
      <c r="I7060" s="266">
        <f>YEAR(J7060)</f>
        <v>2023</v>
      </c>
      <c r="J7060" s="267">
        <v>45024</v>
      </c>
      <c r="K7060" s="267">
        <f>J7060+1</f>
        <v>45025</v>
      </c>
      <c r="L7060" s="266">
        <f>IF(M7060&lt;=365,1,2)</f>
        <v>1</v>
      </c>
      <c r="M7060" s="266">
        <f>IF(K7060&lt;$C$1,$C$2-$C$1+1,$C$2-K7060+1)</f>
        <v>22</v>
      </c>
      <c r="N7060" s="268">
        <f>M7060/365</f>
        <v>6.0273972602739728E-2</v>
      </c>
      <c r="O7060" s="269">
        <f>'Data and Parameter'!$E$4*'Data and Parameter'!$E$5*('Data and Parameter'!$E$6+'Data and Parameter'!$E$7)*'Data and Parameter'!$E$19*'Data and Parameter'!$E$14*'ER calculations'!N7060</f>
        <v>0.31208350730653717</v>
      </c>
    </row>
    <row r="7061" spans="1:15" ht="15">
      <c r="A7061" s="284">
        <v>7057</v>
      </c>
      <c r="B7061" s="287"/>
      <c r="C7061" s="287"/>
      <c r="D7061" s="284" t="s">
        <v>1054</v>
      </c>
      <c r="E7061" s="287"/>
      <c r="F7061" s="285" t="s">
        <v>7182</v>
      </c>
      <c r="G7061" s="266" t="s">
        <v>121</v>
      </c>
      <c r="H7061" s="266">
        <f>IF(G7061="Traditional Stove",0.1,0.2)</f>
        <v>0.1</v>
      </c>
      <c r="I7061" s="266">
        <f>YEAR(J7061)</f>
        <v>2023</v>
      </c>
      <c r="J7061" s="267">
        <v>45024</v>
      </c>
      <c r="K7061" s="267">
        <f>J7061+1</f>
        <v>45025</v>
      </c>
      <c r="L7061" s="266">
        <f>IF(M7061&lt;=365,1,2)</f>
        <v>1</v>
      </c>
      <c r="M7061" s="266">
        <f>IF(K7061&lt;$C$1,$C$2-$C$1+1,$C$2-K7061+1)</f>
        <v>22</v>
      </c>
      <c r="N7061" s="268">
        <f>M7061/365</f>
        <v>6.0273972602739728E-2</v>
      </c>
      <c r="O7061" s="269">
        <f>'Data and Parameter'!$E$4*'Data and Parameter'!$E$5*('Data and Parameter'!$E$6+'Data and Parameter'!$E$7)*'Data and Parameter'!$E$19*'Data and Parameter'!$E$14*'ER calculations'!N7061</f>
        <v>0.31208350730653717</v>
      </c>
    </row>
    <row r="7062" spans="1:15" ht="15">
      <c r="A7062" s="284">
        <v>7058</v>
      </c>
      <c r="B7062" s="287"/>
      <c r="C7062" s="287"/>
      <c r="D7062" s="284" t="s">
        <v>1054</v>
      </c>
      <c r="E7062" s="287"/>
      <c r="F7062" s="285" t="s">
        <v>7183</v>
      </c>
      <c r="G7062" s="266" t="s">
        <v>121</v>
      </c>
      <c r="H7062" s="266">
        <f>IF(G7062="Traditional Stove",0.1,0.2)</f>
        <v>0.1</v>
      </c>
      <c r="I7062" s="266">
        <f>YEAR(J7062)</f>
        <v>2023</v>
      </c>
      <c r="J7062" s="267">
        <v>45024</v>
      </c>
      <c r="K7062" s="267">
        <f>J7062+1</f>
        <v>45025</v>
      </c>
      <c r="L7062" s="266">
        <f>IF(M7062&lt;=365,1,2)</f>
        <v>1</v>
      </c>
      <c r="M7062" s="266">
        <f>IF(K7062&lt;$C$1,$C$2-$C$1+1,$C$2-K7062+1)</f>
        <v>22</v>
      </c>
      <c r="N7062" s="268">
        <f>M7062/365</f>
        <v>6.0273972602739728E-2</v>
      </c>
      <c r="O7062" s="269">
        <f>'Data and Parameter'!$E$4*'Data and Parameter'!$E$5*('Data and Parameter'!$E$6+'Data and Parameter'!$E$7)*'Data and Parameter'!$E$19*'Data and Parameter'!$E$14*'ER calculations'!N7062</f>
        <v>0.31208350730653717</v>
      </c>
    </row>
    <row r="7063" spans="1:15" ht="15">
      <c r="A7063" s="284">
        <v>7059</v>
      </c>
      <c r="B7063" s="287"/>
      <c r="C7063" s="287"/>
      <c r="D7063" s="284" t="s">
        <v>1054</v>
      </c>
      <c r="E7063" s="287"/>
      <c r="F7063" s="285" t="s">
        <v>7184</v>
      </c>
      <c r="G7063" s="266" t="s">
        <v>121</v>
      </c>
      <c r="H7063" s="266">
        <f>IF(G7063="Traditional Stove",0.1,0.2)</f>
        <v>0.1</v>
      </c>
      <c r="I7063" s="266">
        <f>YEAR(J7063)</f>
        <v>2023</v>
      </c>
      <c r="J7063" s="267">
        <v>45024</v>
      </c>
      <c r="K7063" s="267">
        <f>J7063+1</f>
        <v>45025</v>
      </c>
      <c r="L7063" s="266">
        <f>IF(M7063&lt;=365,1,2)</f>
        <v>1</v>
      </c>
      <c r="M7063" s="266">
        <f>IF(K7063&lt;$C$1,$C$2-$C$1+1,$C$2-K7063+1)</f>
        <v>22</v>
      </c>
      <c r="N7063" s="268">
        <f>M7063/365</f>
        <v>6.0273972602739728E-2</v>
      </c>
      <c r="O7063" s="269">
        <f>'Data and Parameter'!$E$4*'Data and Parameter'!$E$5*('Data and Parameter'!$E$6+'Data and Parameter'!$E$7)*'Data and Parameter'!$E$19*'Data and Parameter'!$E$14*'ER calculations'!N7063</f>
        <v>0.31208350730653717</v>
      </c>
    </row>
    <row r="7064" spans="1:15" ht="15">
      <c r="A7064" s="284">
        <v>7060</v>
      </c>
      <c r="B7064" s="287"/>
      <c r="C7064" s="287"/>
      <c r="D7064" s="284" t="s">
        <v>1054</v>
      </c>
      <c r="E7064" s="287"/>
      <c r="F7064" s="285" t="s">
        <v>7185</v>
      </c>
      <c r="G7064" s="266" t="s">
        <v>121</v>
      </c>
      <c r="H7064" s="266">
        <f>IF(G7064="Traditional Stove",0.1,0.2)</f>
        <v>0.1</v>
      </c>
      <c r="I7064" s="266">
        <f>YEAR(J7064)</f>
        <v>2023</v>
      </c>
      <c r="J7064" s="267">
        <v>45024</v>
      </c>
      <c r="K7064" s="267">
        <f>J7064+1</f>
        <v>45025</v>
      </c>
      <c r="L7064" s="266">
        <f>IF(M7064&lt;=365,1,2)</f>
        <v>1</v>
      </c>
      <c r="M7064" s="266">
        <f>IF(K7064&lt;$C$1,$C$2-$C$1+1,$C$2-K7064+1)</f>
        <v>22</v>
      </c>
      <c r="N7064" s="268">
        <f>M7064/365</f>
        <v>6.0273972602739728E-2</v>
      </c>
      <c r="O7064" s="269">
        <f>'Data and Parameter'!$E$4*'Data and Parameter'!$E$5*('Data and Parameter'!$E$6+'Data and Parameter'!$E$7)*'Data and Parameter'!$E$19*'Data and Parameter'!$E$14*'ER calculations'!N7064</f>
        <v>0.31208350730653717</v>
      </c>
    </row>
    <row r="7065" spans="1:15" ht="15">
      <c r="A7065" s="284">
        <v>7061</v>
      </c>
      <c r="B7065" s="287"/>
      <c r="C7065" s="287"/>
      <c r="D7065" s="284" t="s">
        <v>1054</v>
      </c>
      <c r="E7065" s="287"/>
      <c r="F7065" s="285" t="s">
        <v>7186</v>
      </c>
      <c r="G7065" s="266" t="s">
        <v>121</v>
      </c>
      <c r="H7065" s="266">
        <f>IF(G7065="Traditional Stove",0.1,0.2)</f>
        <v>0.1</v>
      </c>
      <c r="I7065" s="266">
        <f>YEAR(J7065)</f>
        <v>2023</v>
      </c>
      <c r="J7065" s="267">
        <v>45024</v>
      </c>
      <c r="K7065" s="267">
        <f>J7065+1</f>
        <v>45025</v>
      </c>
      <c r="L7065" s="266">
        <f>IF(M7065&lt;=365,1,2)</f>
        <v>1</v>
      </c>
      <c r="M7065" s="266">
        <f>IF(K7065&lt;$C$1,$C$2-$C$1+1,$C$2-K7065+1)</f>
        <v>22</v>
      </c>
      <c r="N7065" s="268">
        <f>M7065/365</f>
        <v>6.0273972602739728E-2</v>
      </c>
      <c r="O7065" s="269">
        <f>'Data and Parameter'!$E$4*'Data and Parameter'!$E$5*('Data and Parameter'!$E$6+'Data and Parameter'!$E$7)*'Data and Parameter'!$E$19*'Data and Parameter'!$E$14*'ER calculations'!N7065</f>
        <v>0.31208350730653717</v>
      </c>
    </row>
    <row r="7066" spans="1:15" ht="15">
      <c r="A7066" s="284">
        <v>7062</v>
      </c>
      <c r="B7066" s="287"/>
      <c r="C7066" s="287"/>
      <c r="D7066" s="284" t="s">
        <v>1054</v>
      </c>
      <c r="E7066" s="287"/>
      <c r="F7066" s="285" t="s">
        <v>7187</v>
      </c>
      <c r="G7066" s="266" t="s">
        <v>121</v>
      </c>
      <c r="H7066" s="266">
        <f>IF(G7066="Traditional Stove",0.1,0.2)</f>
        <v>0.1</v>
      </c>
      <c r="I7066" s="266">
        <f>YEAR(J7066)</f>
        <v>2023</v>
      </c>
      <c r="J7066" s="267">
        <v>45024</v>
      </c>
      <c r="K7066" s="267">
        <f>J7066+1</f>
        <v>45025</v>
      </c>
      <c r="L7066" s="266">
        <f>IF(M7066&lt;=365,1,2)</f>
        <v>1</v>
      </c>
      <c r="M7066" s="266">
        <f>IF(K7066&lt;$C$1,$C$2-$C$1+1,$C$2-K7066+1)</f>
        <v>22</v>
      </c>
      <c r="N7066" s="268">
        <f>M7066/365</f>
        <v>6.0273972602739728E-2</v>
      </c>
      <c r="O7066" s="269">
        <f>'Data and Parameter'!$E$4*'Data and Parameter'!$E$5*('Data and Parameter'!$E$6+'Data and Parameter'!$E$7)*'Data and Parameter'!$E$19*'Data and Parameter'!$E$14*'ER calculations'!N7066</f>
        <v>0.31208350730653717</v>
      </c>
    </row>
    <row r="7067" spans="1:15" ht="15">
      <c r="A7067" s="284">
        <v>7063</v>
      </c>
      <c r="B7067" s="287"/>
      <c r="C7067" s="287"/>
      <c r="D7067" s="284" t="s">
        <v>1054</v>
      </c>
      <c r="E7067" s="287"/>
      <c r="F7067" s="285" t="s">
        <v>7188</v>
      </c>
      <c r="G7067" s="266" t="s">
        <v>121</v>
      </c>
      <c r="H7067" s="266">
        <f>IF(G7067="Traditional Stove",0.1,0.2)</f>
        <v>0.1</v>
      </c>
      <c r="I7067" s="266">
        <f>YEAR(J7067)</f>
        <v>2023</v>
      </c>
      <c r="J7067" s="267">
        <v>45024</v>
      </c>
      <c r="K7067" s="267">
        <f>J7067+1</f>
        <v>45025</v>
      </c>
      <c r="L7067" s="266">
        <f>IF(M7067&lt;=365,1,2)</f>
        <v>1</v>
      </c>
      <c r="M7067" s="266">
        <f>IF(K7067&lt;$C$1,$C$2-$C$1+1,$C$2-K7067+1)</f>
        <v>22</v>
      </c>
      <c r="N7067" s="268">
        <f>M7067/365</f>
        <v>6.0273972602739728E-2</v>
      </c>
      <c r="O7067" s="269">
        <f>'Data and Parameter'!$E$4*'Data and Parameter'!$E$5*('Data and Parameter'!$E$6+'Data and Parameter'!$E$7)*'Data and Parameter'!$E$19*'Data and Parameter'!$E$14*'ER calculations'!N7067</f>
        <v>0.31208350730653717</v>
      </c>
    </row>
    <row r="7068" spans="1:15" ht="15">
      <c r="A7068" s="284">
        <v>7064</v>
      </c>
      <c r="B7068" s="287"/>
      <c r="C7068" s="287"/>
      <c r="D7068" s="284" t="s">
        <v>1054</v>
      </c>
      <c r="E7068" s="287"/>
      <c r="F7068" s="285" t="s">
        <v>7189</v>
      </c>
      <c r="G7068" s="266" t="s">
        <v>121</v>
      </c>
      <c r="H7068" s="266">
        <f>IF(G7068="Traditional Stove",0.1,0.2)</f>
        <v>0.1</v>
      </c>
      <c r="I7068" s="266">
        <f>YEAR(J7068)</f>
        <v>2023</v>
      </c>
      <c r="J7068" s="267">
        <v>45024</v>
      </c>
      <c r="K7068" s="267">
        <f>J7068+1</f>
        <v>45025</v>
      </c>
      <c r="L7068" s="266">
        <f>IF(M7068&lt;=365,1,2)</f>
        <v>1</v>
      </c>
      <c r="M7068" s="266">
        <f>IF(K7068&lt;$C$1,$C$2-$C$1+1,$C$2-K7068+1)</f>
        <v>22</v>
      </c>
      <c r="N7068" s="268">
        <f>M7068/365</f>
        <v>6.0273972602739728E-2</v>
      </c>
      <c r="O7068" s="269">
        <f>'Data and Parameter'!$E$4*'Data and Parameter'!$E$5*('Data and Parameter'!$E$6+'Data and Parameter'!$E$7)*'Data and Parameter'!$E$19*'Data and Parameter'!$E$14*'ER calculations'!N7068</f>
        <v>0.31208350730653717</v>
      </c>
    </row>
    <row r="7069" spans="1:15" ht="15">
      <c r="A7069" s="284">
        <v>7065</v>
      </c>
      <c r="B7069" s="287"/>
      <c r="C7069" s="287"/>
      <c r="D7069" s="284" t="s">
        <v>1054</v>
      </c>
      <c r="E7069" s="287"/>
      <c r="F7069" s="285" t="s">
        <v>7190</v>
      </c>
      <c r="G7069" s="266" t="s">
        <v>121</v>
      </c>
      <c r="H7069" s="266">
        <f>IF(G7069="Traditional Stove",0.1,0.2)</f>
        <v>0.1</v>
      </c>
      <c r="I7069" s="266">
        <f>YEAR(J7069)</f>
        <v>2023</v>
      </c>
      <c r="J7069" s="267">
        <v>45024</v>
      </c>
      <c r="K7069" s="267">
        <f>J7069+1</f>
        <v>45025</v>
      </c>
      <c r="L7069" s="266">
        <f>IF(M7069&lt;=365,1,2)</f>
        <v>1</v>
      </c>
      <c r="M7069" s="266">
        <f>IF(K7069&lt;$C$1,$C$2-$C$1+1,$C$2-K7069+1)</f>
        <v>22</v>
      </c>
      <c r="N7069" s="268">
        <f>M7069/365</f>
        <v>6.0273972602739728E-2</v>
      </c>
      <c r="O7069" s="269">
        <f>'Data and Parameter'!$E$4*'Data and Parameter'!$E$5*('Data and Parameter'!$E$6+'Data and Parameter'!$E$7)*'Data and Parameter'!$E$19*'Data and Parameter'!$E$14*'ER calculations'!N7069</f>
        <v>0.31208350730653717</v>
      </c>
    </row>
    <row r="7070" spans="1:15" ht="15">
      <c r="A7070" s="284">
        <v>7066</v>
      </c>
      <c r="B7070" s="287"/>
      <c r="C7070" s="287"/>
      <c r="D7070" s="284" t="s">
        <v>1054</v>
      </c>
      <c r="E7070" s="287"/>
      <c r="F7070" s="285" t="s">
        <v>7191</v>
      </c>
      <c r="G7070" s="266" t="s">
        <v>121</v>
      </c>
      <c r="H7070" s="266">
        <f>IF(G7070="Traditional Stove",0.1,0.2)</f>
        <v>0.1</v>
      </c>
      <c r="I7070" s="266">
        <f>YEAR(J7070)</f>
        <v>2023</v>
      </c>
      <c r="J7070" s="267">
        <v>45024</v>
      </c>
      <c r="K7070" s="267">
        <f>J7070+1</f>
        <v>45025</v>
      </c>
      <c r="L7070" s="266">
        <f>IF(M7070&lt;=365,1,2)</f>
        <v>1</v>
      </c>
      <c r="M7070" s="266">
        <f>IF(K7070&lt;$C$1,$C$2-$C$1+1,$C$2-K7070+1)</f>
        <v>22</v>
      </c>
      <c r="N7070" s="268">
        <f>M7070/365</f>
        <v>6.0273972602739728E-2</v>
      </c>
      <c r="O7070" s="269">
        <f>'Data and Parameter'!$E$4*'Data and Parameter'!$E$5*('Data and Parameter'!$E$6+'Data and Parameter'!$E$7)*'Data and Parameter'!$E$19*'Data and Parameter'!$E$14*'ER calculations'!N7070</f>
        <v>0.31208350730653717</v>
      </c>
    </row>
    <row r="7071" spans="1:15" ht="15">
      <c r="A7071" s="284">
        <v>7067</v>
      </c>
      <c r="B7071" s="287"/>
      <c r="C7071" s="287"/>
      <c r="D7071" s="284" t="s">
        <v>1054</v>
      </c>
      <c r="E7071" s="287"/>
      <c r="F7071" s="285" t="s">
        <v>7192</v>
      </c>
      <c r="G7071" s="266" t="s">
        <v>121</v>
      </c>
      <c r="H7071" s="266">
        <f>IF(G7071="Traditional Stove",0.1,0.2)</f>
        <v>0.1</v>
      </c>
      <c r="I7071" s="266">
        <f>YEAR(J7071)</f>
        <v>2023</v>
      </c>
      <c r="J7071" s="267">
        <v>45024</v>
      </c>
      <c r="K7071" s="267">
        <f>J7071+1</f>
        <v>45025</v>
      </c>
      <c r="L7071" s="266">
        <f>IF(M7071&lt;=365,1,2)</f>
        <v>1</v>
      </c>
      <c r="M7071" s="266">
        <f>IF(K7071&lt;$C$1,$C$2-$C$1+1,$C$2-K7071+1)</f>
        <v>22</v>
      </c>
      <c r="N7071" s="268">
        <f>M7071/365</f>
        <v>6.0273972602739728E-2</v>
      </c>
      <c r="O7071" s="269">
        <f>'Data and Parameter'!$E$4*'Data and Parameter'!$E$5*('Data and Parameter'!$E$6+'Data and Parameter'!$E$7)*'Data and Parameter'!$E$19*'Data and Parameter'!$E$14*'ER calculations'!N7071</f>
        <v>0.31208350730653717</v>
      </c>
    </row>
    <row r="7072" spans="1:15" ht="15">
      <c r="A7072" s="284">
        <v>7068</v>
      </c>
      <c r="B7072" s="287"/>
      <c r="C7072" s="287"/>
      <c r="D7072" s="284" t="s">
        <v>1054</v>
      </c>
      <c r="E7072" s="287"/>
      <c r="F7072" s="285" t="s">
        <v>7193</v>
      </c>
      <c r="G7072" s="266" t="s">
        <v>121</v>
      </c>
      <c r="H7072" s="266">
        <f>IF(G7072="Traditional Stove",0.1,0.2)</f>
        <v>0.1</v>
      </c>
      <c r="I7072" s="266">
        <f>YEAR(J7072)</f>
        <v>2023</v>
      </c>
      <c r="J7072" s="267">
        <v>45024</v>
      </c>
      <c r="K7072" s="267">
        <f>J7072+1</f>
        <v>45025</v>
      </c>
      <c r="L7072" s="266">
        <f>IF(M7072&lt;=365,1,2)</f>
        <v>1</v>
      </c>
      <c r="M7072" s="266">
        <f>IF(K7072&lt;$C$1,$C$2-$C$1+1,$C$2-K7072+1)</f>
        <v>22</v>
      </c>
      <c r="N7072" s="268">
        <f>M7072/365</f>
        <v>6.0273972602739728E-2</v>
      </c>
      <c r="O7072" s="269">
        <f>'Data and Parameter'!$E$4*'Data and Parameter'!$E$5*('Data and Parameter'!$E$6+'Data and Parameter'!$E$7)*'Data and Parameter'!$E$19*'Data and Parameter'!$E$14*'ER calculations'!N7072</f>
        <v>0.31208350730653717</v>
      </c>
    </row>
    <row r="7073" spans="1:15" ht="15">
      <c r="A7073" s="284">
        <v>7069</v>
      </c>
      <c r="B7073" s="287"/>
      <c r="C7073" s="287"/>
      <c r="D7073" s="284" t="s">
        <v>1054</v>
      </c>
      <c r="E7073" s="287"/>
      <c r="F7073" s="285" t="s">
        <v>7194</v>
      </c>
      <c r="G7073" s="266" t="s">
        <v>121</v>
      </c>
      <c r="H7073" s="266">
        <f>IF(G7073="Traditional Stove",0.1,0.2)</f>
        <v>0.1</v>
      </c>
      <c r="I7073" s="266">
        <f>YEAR(J7073)</f>
        <v>2023</v>
      </c>
      <c r="J7073" s="267">
        <v>45024</v>
      </c>
      <c r="K7073" s="267">
        <f>J7073+1</f>
        <v>45025</v>
      </c>
      <c r="L7073" s="266">
        <f>IF(M7073&lt;=365,1,2)</f>
        <v>1</v>
      </c>
      <c r="M7073" s="266">
        <f>IF(K7073&lt;$C$1,$C$2-$C$1+1,$C$2-K7073+1)</f>
        <v>22</v>
      </c>
      <c r="N7073" s="268">
        <f>M7073/365</f>
        <v>6.0273972602739728E-2</v>
      </c>
      <c r="O7073" s="269">
        <f>'Data and Parameter'!$E$4*'Data and Parameter'!$E$5*('Data and Parameter'!$E$6+'Data and Parameter'!$E$7)*'Data and Parameter'!$E$19*'Data and Parameter'!$E$14*'ER calculations'!N7073</f>
        <v>0.31208350730653717</v>
      </c>
    </row>
    <row r="7074" spans="1:15" ht="15">
      <c r="A7074" s="284">
        <v>7070</v>
      </c>
      <c r="B7074" s="287"/>
      <c r="C7074" s="287"/>
      <c r="D7074" s="284" t="s">
        <v>1054</v>
      </c>
      <c r="E7074" s="287"/>
      <c r="F7074" s="285" t="s">
        <v>7195</v>
      </c>
      <c r="G7074" s="266" t="s">
        <v>121</v>
      </c>
      <c r="H7074" s="266">
        <f>IF(G7074="Traditional Stove",0.1,0.2)</f>
        <v>0.1</v>
      </c>
      <c r="I7074" s="266">
        <f>YEAR(J7074)</f>
        <v>2023</v>
      </c>
      <c r="J7074" s="267">
        <v>45024</v>
      </c>
      <c r="K7074" s="267">
        <f>J7074+1</f>
        <v>45025</v>
      </c>
      <c r="L7074" s="266">
        <f>IF(M7074&lt;=365,1,2)</f>
        <v>1</v>
      </c>
      <c r="M7074" s="266">
        <f>IF(K7074&lt;$C$1,$C$2-$C$1+1,$C$2-K7074+1)</f>
        <v>22</v>
      </c>
      <c r="N7074" s="268">
        <f>M7074/365</f>
        <v>6.0273972602739728E-2</v>
      </c>
      <c r="O7074" s="269">
        <f>'Data and Parameter'!$E$4*'Data and Parameter'!$E$5*('Data and Parameter'!$E$6+'Data and Parameter'!$E$7)*'Data and Parameter'!$E$19*'Data and Parameter'!$E$14*'ER calculations'!N7074</f>
        <v>0.31208350730653717</v>
      </c>
    </row>
    <row r="7075" spans="1:15" ht="15">
      <c r="A7075" s="284">
        <v>7071</v>
      </c>
      <c r="B7075" s="287"/>
      <c r="C7075" s="287"/>
      <c r="D7075" s="284" t="s">
        <v>1054</v>
      </c>
      <c r="E7075" s="287"/>
      <c r="F7075" s="285" t="s">
        <v>7196</v>
      </c>
      <c r="G7075" s="266" t="s">
        <v>121</v>
      </c>
      <c r="H7075" s="266">
        <f>IF(G7075="Traditional Stove",0.1,0.2)</f>
        <v>0.1</v>
      </c>
      <c r="I7075" s="266">
        <f>YEAR(J7075)</f>
        <v>2023</v>
      </c>
      <c r="J7075" s="267">
        <v>45024</v>
      </c>
      <c r="K7075" s="267">
        <f>J7075+1</f>
        <v>45025</v>
      </c>
      <c r="L7075" s="266">
        <f>IF(M7075&lt;=365,1,2)</f>
        <v>1</v>
      </c>
      <c r="M7075" s="266">
        <f>IF(K7075&lt;$C$1,$C$2-$C$1+1,$C$2-K7075+1)</f>
        <v>22</v>
      </c>
      <c r="N7075" s="268">
        <f>M7075/365</f>
        <v>6.0273972602739728E-2</v>
      </c>
      <c r="O7075" s="269">
        <f>'Data and Parameter'!$E$4*'Data and Parameter'!$E$5*('Data and Parameter'!$E$6+'Data and Parameter'!$E$7)*'Data and Parameter'!$E$19*'Data and Parameter'!$E$14*'ER calculations'!N7075</f>
        <v>0.31208350730653717</v>
      </c>
    </row>
    <row r="7076" spans="1:15" ht="15">
      <c r="A7076" s="284">
        <v>7072</v>
      </c>
      <c r="B7076" s="287"/>
      <c r="C7076" s="287"/>
      <c r="D7076" s="284" t="s">
        <v>1054</v>
      </c>
      <c r="E7076" s="287"/>
      <c r="F7076" s="285" t="s">
        <v>7197</v>
      </c>
      <c r="G7076" s="266" t="s">
        <v>121</v>
      </c>
      <c r="H7076" s="266">
        <f>IF(G7076="Traditional Stove",0.1,0.2)</f>
        <v>0.1</v>
      </c>
      <c r="I7076" s="266">
        <f>YEAR(J7076)</f>
        <v>2023</v>
      </c>
      <c r="J7076" s="267">
        <v>45024</v>
      </c>
      <c r="K7076" s="267">
        <f>J7076+1</f>
        <v>45025</v>
      </c>
      <c r="L7076" s="266">
        <f>IF(M7076&lt;=365,1,2)</f>
        <v>1</v>
      </c>
      <c r="M7076" s="266">
        <f>IF(K7076&lt;$C$1,$C$2-$C$1+1,$C$2-K7076+1)</f>
        <v>22</v>
      </c>
      <c r="N7076" s="268">
        <f>M7076/365</f>
        <v>6.0273972602739728E-2</v>
      </c>
      <c r="O7076" s="269">
        <f>'Data and Parameter'!$E$4*'Data and Parameter'!$E$5*('Data and Parameter'!$E$6+'Data and Parameter'!$E$7)*'Data and Parameter'!$E$19*'Data and Parameter'!$E$14*'ER calculations'!N7076</f>
        <v>0.31208350730653717</v>
      </c>
    </row>
    <row r="7077" spans="1:15" ht="15">
      <c r="A7077" s="284">
        <v>7073</v>
      </c>
      <c r="B7077" s="287"/>
      <c r="C7077" s="287"/>
      <c r="D7077" s="284" t="s">
        <v>1054</v>
      </c>
      <c r="E7077" s="287"/>
      <c r="F7077" s="285" t="s">
        <v>7198</v>
      </c>
      <c r="G7077" s="266" t="s">
        <v>121</v>
      </c>
      <c r="H7077" s="266">
        <f>IF(G7077="Traditional Stove",0.1,0.2)</f>
        <v>0.1</v>
      </c>
      <c r="I7077" s="266">
        <f>YEAR(J7077)</f>
        <v>2023</v>
      </c>
      <c r="J7077" s="267">
        <v>45024</v>
      </c>
      <c r="K7077" s="267">
        <f>J7077+1</f>
        <v>45025</v>
      </c>
      <c r="L7077" s="266">
        <f>IF(M7077&lt;=365,1,2)</f>
        <v>1</v>
      </c>
      <c r="M7077" s="266">
        <f>IF(K7077&lt;$C$1,$C$2-$C$1+1,$C$2-K7077+1)</f>
        <v>22</v>
      </c>
      <c r="N7077" s="268">
        <f>M7077/365</f>
        <v>6.0273972602739728E-2</v>
      </c>
      <c r="O7077" s="269">
        <f>'Data and Parameter'!$E$4*'Data and Parameter'!$E$5*('Data and Parameter'!$E$6+'Data and Parameter'!$E$7)*'Data and Parameter'!$E$19*'Data and Parameter'!$E$14*'ER calculations'!N7077</f>
        <v>0.31208350730653717</v>
      </c>
    </row>
    <row r="7078" spans="1:15" ht="15">
      <c r="A7078" s="284">
        <v>7074</v>
      </c>
      <c r="B7078" s="287"/>
      <c r="C7078" s="287"/>
      <c r="D7078" s="284" t="s">
        <v>1054</v>
      </c>
      <c r="E7078" s="287"/>
      <c r="F7078" s="285" t="s">
        <v>7199</v>
      </c>
      <c r="G7078" s="266" t="s">
        <v>121</v>
      </c>
      <c r="H7078" s="266">
        <f>IF(G7078="Traditional Stove",0.1,0.2)</f>
        <v>0.1</v>
      </c>
      <c r="I7078" s="266">
        <f>YEAR(J7078)</f>
        <v>2023</v>
      </c>
      <c r="J7078" s="267">
        <v>45024</v>
      </c>
      <c r="K7078" s="267">
        <f>J7078+1</f>
        <v>45025</v>
      </c>
      <c r="L7078" s="266">
        <f>IF(M7078&lt;=365,1,2)</f>
        <v>1</v>
      </c>
      <c r="M7078" s="266">
        <f>IF(K7078&lt;$C$1,$C$2-$C$1+1,$C$2-K7078+1)</f>
        <v>22</v>
      </c>
      <c r="N7078" s="268">
        <f>M7078/365</f>
        <v>6.0273972602739728E-2</v>
      </c>
      <c r="O7078" s="269">
        <f>'Data and Parameter'!$E$4*'Data and Parameter'!$E$5*('Data and Parameter'!$E$6+'Data and Parameter'!$E$7)*'Data and Parameter'!$E$19*'Data and Parameter'!$E$14*'ER calculations'!N7078</f>
        <v>0.31208350730653717</v>
      </c>
    </row>
    <row r="7079" spans="1:15" ht="15">
      <c r="A7079" s="284">
        <v>7075</v>
      </c>
      <c r="B7079" s="287"/>
      <c r="C7079" s="287"/>
      <c r="D7079" s="284" t="s">
        <v>1054</v>
      </c>
      <c r="E7079" s="287"/>
      <c r="F7079" s="285" t="s">
        <v>7200</v>
      </c>
      <c r="G7079" s="266" t="s">
        <v>121</v>
      </c>
      <c r="H7079" s="266">
        <f>IF(G7079="Traditional Stove",0.1,0.2)</f>
        <v>0.1</v>
      </c>
      <c r="I7079" s="266">
        <f>YEAR(J7079)</f>
        <v>2023</v>
      </c>
      <c r="J7079" s="267">
        <v>45024</v>
      </c>
      <c r="K7079" s="267">
        <f>J7079+1</f>
        <v>45025</v>
      </c>
      <c r="L7079" s="266">
        <f>IF(M7079&lt;=365,1,2)</f>
        <v>1</v>
      </c>
      <c r="M7079" s="266">
        <f>IF(K7079&lt;$C$1,$C$2-$C$1+1,$C$2-K7079+1)</f>
        <v>22</v>
      </c>
      <c r="N7079" s="268">
        <f>M7079/365</f>
        <v>6.0273972602739728E-2</v>
      </c>
      <c r="O7079" s="269">
        <f>'Data and Parameter'!$E$4*'Data and Parameter'!$E$5*('Data and Parameter'!$E$6+'Data and Parameter'!$E$7)*'Data and Parameter'!$E$19*'Data and Parameter'!$E$14*'ER calculations'!N7079</f>
        <v>0.31208350730653717</v>
      </c>
    </row>
    <row r="7080" spans="1:15" ht="15">
      <c r="A7080" s="284">
        <v>7076</v>
      </c>
      <c r="B7080" s="287"/>
      <c r="C7080" s="287"/>
      <c r="D7080" s="284" t="s">
        <v>1054</v>
      </c>
      <c r="E7080" s="287"/>
      <c r="F7080" s="285" t="s">
        <v>7201</v>
      </c>
      <c r="G7080" s="266" t="s">
        <v>121</v>
      </c>
      <c r="H7080" s="266">
        <f>IF(G7080="Traditional Stove",0.1,0.2)</f>
        <v>0.1</v>
      </c>
      <c r="I7080" s="266">
        <f>YEAR(J7080)</f>
        <v>2023</v>
      </c>
      <c r="J7080" s="267">
        <v>45024</v>
      </c>
      <c r="K7080" s="267">
        <f>J7080+1</f>
        <v>45025</v>
      </c>
      <c r="L7080" s="266">
        <f>IF(M7080&lt;=365,1,2)</f>
        <v>1</v>
      </c>
      <c r="M7080" s="266">
        <f>IF(K7080&lt;$C$1,$C$2-$C$1+1,$C$2-K7080+1)</f>
        <v>22</v>
      </c>
      <c r="N7080" s="268">
        <f>M7080/365</f>
        <v>6.0273972602739728E-2</v>
      </c>
      <c r="O7080" s="269">
        <f>'Data and Parameter'!$E$4*'Data and Parameter'!$E$5*('Data and Parameter'!$E$6+'Data and Parameter'!$E$7)*'Data and Parameter'!$E$19*'Data and Parameter'!$E$14*'ER calculations'!N7080</f>
        <v>0.31208350730653717</v>
      </c>
    </row>
    <row r="7081" spans="1:15" ht="15">
      <c r="A7081" s="284">
        <v>7077</v>
      </c>
      <c r="B7081" s="287"/>
      <c r="C7081" s="287"/>
      <c r="D7081" s="284" t="s">
        <v>119</v>
      </c>
      <c r="E7081" s="287"/>
      <c r="F7081" s="285" t="s">
        <v>7202</v>
      </c>
      <c r="G7081" s="266" t="s">
        <v>121</v>
      </c>
      <c r="H7081" s="266">
        <f>IF(G7081="Traditional Stove",0.1,0.2)</f>
        <v>0.1</v>
      </c>
      <c r="I7081" s="266">
        <f>YEAR(J7081)</f>
        <v>2023</v>
      </c>
      <c r="J7081" s="267">
        <v>44970</v>
      </c>
      <c r="K7081" s="267">
        <f>J7081+1</f>
        <v>44971</v>
      </c>
      <c r="L7081" s="266">
        <f>IF(M7081&lt;=365,1,2)</f>
        <v>1</v>
      </c>
      <c r="M7081" s="266">
        <f>IF(K7081&lt;$C$1,$C$2-$C$1+1,$C$2-K7081+1)</f>
        <v>76</v>
      </c>
      <c r="N7081" s="268">
        <f>M7081/365</f>
        <v>0.20821917808219179</v>
      </c>
      <c r="O7081" s="269">
        <f>'Data and Parameter'!$E$4*'Data and Parameter'!$E$5*('Data and Parameter'!$E$6+'Data and Parameter'!$E$7)*'Data and Parameter'!$E$19*'Data and Parameter'!$E$14*'ER calculations'!N7081</f>
        <v>1.0781066616044011</v>
      </c>
    </row>
    <row r="7082" spans="1:15" ht="15">
      <c r="A7082" s="284">
        <v>7078</v>
      </c>
      <c r="B7082" s="287"/>
      <c r="C7082" s="287"/>
      <c r="D7082" s="284" t="s">
        <v>1054</v>
      </c>
      <c r="E7082" s="287"/>
      <c r="F7082" s="285" t="s">
        <v>7203</v>
      </c>
      <c r="G7082" s="266" t="s">
        <v>121</v>
      </c>
      <c r="H7082" s="266">
        <f>IF(G7082="Traditional Stove",0.1,0.2)</f>
        <v>0.1</v>
      </c>
      <c r="I7082" s="266">
        <f>YEAR(J7082)</f>
        <v>2023</v>
      </c>
      <c r="J7082" s="267">
        <v>45024</v>
      </c>
      <c r="K7082" s="267">
        <f>J7082+1</f>
        <v>45025</v>
      </c>
      <c r="L7082" s="266">
        <f>IF(M7082&lt;=365,1,2)</f>
        <v>1</v>
      </c>
      <c r="M7082" s="266">
        <f>IF(K7082&lt;$C$1,$C$2-$C$1+1,$C$2-K7082+1)</f>
        <v>22</v>
      </c>
      <c r="N7082" s="268">
        <f>M7082/365</f>
        <v>6.0273972602739728E-2</v>
      </c>
      <c r="O7082" s="269">
        <f>'Data and Parameter'!$E$4*'Data and Parameter'!$E$5*('Data and Parameter'!$E$6+'Data and Parameter'!$E$7)*'Data and Parameter'!$E$19*'Data and Parameter'!$E$14*'ER calculations'!N7082</f>
        <v>0.31208350730653717</v>
      </c>
    </row>
    <row r="7083" spans="1:15" ht="15">
      <c r="A7083" s="284">
        <v>7079</v>
      </c>
      <c r="B7083" s="287"/>
      <c r="C7083" s="287"/>
      <c r="D7083" s="284" t="s">
        <v>119</v>
      </c>
      <c r="E7083" s="287"/>
      <c r="F7083" s="285" t="s">
        <v>7204</v>
      </c>
      <c r="G7083" s="266" t="s">
        <v>121</v>
      </c>
      <c r="H7083" s="266">
        <f>IF(G7083="Traditional Stove",0.1,0.2)</f>
        <v>0.1</v>
      </c>
      <c r="I7083" s="266">
        <f>YEAR(J7083)</f>
        <v>2023</v>
      </c>
      <c r="J7083" s="267">
        <v>44970</v>
      </c>
      <c r="K7083" s="267">
        <f>J7083+1</f>
        <v>44971</v>
      </c>
      <c r="L7083" s="266">
        <f>IF(M7083&lt;=365,1,2)</f>
        <v>1</v>
      </c>
      <c r="M7083" s="266">
        <f>IF(K7083&lt;$C$1,$C$2-$C$1+1,$C$2-K7083+1)</f>
        <v>76</v>
      </c>
      <c r="N7083" s="268">
        <f>M7083/365</f>
        <v>0.20821917808219179</v>
      </c>
      <c r="O7083" s="269">
        <f>'Data and Parameter'!$E$4*'Data and Parameter'!$E$5*('Data and Parameter'!$E$6+'Data and Parameter'!$E$7)*'Data and Parameter'!$E$19*'Data and Parameter'!$E$14*'ER calculations'!N7083</f>
        <v>1.0781066616044011</v>
      </c>
    </row>
    <row r="7084" spans="1:15" ht="15">
      <c r="A7084" s="284">
        <v>7080</v>
      </c>
      <c r="B7084" s="287"/>
      <c r="C7084" s="287"/>
      <c r="D7084" s="284" t="s">
        <v>119</v>
      </c>
      <c r="E7084" s="287"/>
      <c r="F7084" s="285" t="s">
        <v>7205</v>
      </c>
      <c r="G7084" s="266" t="s">
        <v>121</v>
      </c>
      <c r="H7084" s="266">
        <f>IF(G7084="Traditional Stove",0.1,0.2)</f>
        <v>0.1</v>
      </c>
      <c r="I7084" s="266">
        <f>YEAR(J7084)</f>
        <v>2023</v>
      </c>
      <c r="J7084" s="267">
        <v>44970</v>
      </c>
      <c r="K7084" s="267">
        <f>J7084+1</f>
        <v>44971</v>
      </c>
      <c r="L7084" s="266">
        <f>IF(M7084&lt;=365,1,2)</f>
        <v>1</v>
      </c>
      <c r="M7084" s="266">
        <f>IF(K7084&lt;$C$1,$C$2-$C$1+1,$C$2-K7084+1)</f>
        <v>76</v>
      </c>
      <c r="N7084" s="268">
        <f>M7084/365</f>
        <v>0.20821917808219179</v>
      </c>
      <c r="O7084" s="269">
        <f>'Data and Parameter'!$E$4*'Data and Parameter'!$E$5*('Data and Parameter'!$E$6+'Data and Parameter'!$E$7)*'Data and Parameter'!$E$19*'Data and Parameter'!$E$14*'ER calculations'!N7084</f>
        <v>1.0781066616044011</v>
      </c>
    </row>
    <row r="7085" spans="1:15" ht="15">
      <c r="A7085" s="284">
        <v>7081</v>
      </c>
      <c r="B7085" s="287"/>
      <c r="C7085" s="287"/>
      <c r="D7085" s="284" t="s">
        <v>1054</v>
      </c>
      <c r="E7085" s="287"/>
      <c r="F7085" s="285" t="s">
        <v>7206</v>
      </c>
      <c r="G7085" s="266" t="s">
        <v>121</v>
      </c>
      <c r="H7085" s="266">
        <f>IF(G7085="Traditional Stove",0.1,0.2)</f>
        <v>0.1</v>
      </c>
      <c r="I7085" s="266">
        <f>YEAR(J7085)</f>
        <v>2023</v>
      </c>
      <c r="J7085" s="267">
        <v>45024</v>
      </c>
      <c r="K7085" s="267">
        <f>J7085+1</f>
        <v>45025</v>
      </c>
      <c r="L7085" s="266">
        <f>IF(M7085&lt;=365,1,2)</f>
        <v>1</v>
      </c>
      <c r="M7085" s="266">
        <f>IF(K7085&lt;$C$1,$C$2-$C$1+1,$C$2-K7085+1)</f>
        <v>22</v>
      </c>
      <c r="N7085" s="268">
        <f>M7085/365</f>
        <v>6.0273972602739728E-2</v>
      </c>
      <c r="O7085" s="269">
        <f>'Data and Parameter'!$E$4*'Data and Parameter'!$E$5*('Data and Parameter'!$E$6+'Data and Parameter'!$E$7)*'Data and Parameter'!$E$19*'Data and Parameter'!$E$14*'ER calculations'!N7085</f>
        <v>0.31208350730653717</v>
      </c>
    </row>
    <row r="7086" spans="1:15" ht="15">
      <c r="A7086" s="284">
        <v>7082</v>
      </c>
      <c r="B7086" s="287"/>
      <c r="C7086" s="287"/>
      <c r="D7086" s="284" t="s">
        <v>119</v>
      </c>
      <c r="E7086" s="287"/>
      <c r="F7086" s="285" t="s">
        <v>7207</v>
      </c>
      <c r="G7086" s="266" t="s">
        <v>121</v>
      </c>
      <c r="H7086" s="266">
        <f>IF(G7086="Traditional Stove",0.1,0.2)</f>
        <v>0.1</v>
      </c>
      <c r="I7086" s="266">
        <f>YEAR(J7086)</f>
        <v>2023</v>
      </c>
      <c r="J7086" s="267">
        <v>44970</v>
      </c>
      <c r="K7086" s="267">
        <f>J7086+1</f>
        <v>44971</v>
      </c>
      <c r="L7086" s="266">
        <f>IF(M7086&lt;=365,1,2)</f>
        <v>1</v>
      </c>
      <c r="M7086" s="266">
        <f>IF(K7086&lt;$C$1,$C$2-$C$1+1,$C$2-K7086+1)</f>
        <v>76</v>
      </c>
      <c r="N7086" s="268">
        <f>M7086/365</f>
        <v>0.20821917808219179</v>
      </c>
      <c r="O7086" s="269">
        <f>'Data and Parameter'!$E$4*'Data and Parameter'!$E$5*('Data and Parameter'!$E$6+'Data and Parameter'!$E$7)*'Data and Parameter'!$E$19*'Data and Parameter'!$E$14*'ER calculations'!N7086</f>
        <v>1.0781066616044011</v>
      </c>
    </row>
    <row r="7087" spans="1:15" ht="15">
      <c r="A7087" s="284">
        <v>7083</v>
      </c>
      <c r="B7087" s="287"/>
      <c r="C7087" s="287"/>
      <c r="D7087" s="284" t="s">
        <v>1054</v>
      </c>
      <c r="E7087" s="287"/>
      <c r="F7087" s="285" t="s">
        <v>7208</v>
      </c>
      <c r="G7087" s="266" t="s">
        <v>121</v>
      </c>
      <c r="H7087" s="266">
        <f>IF(G7087="Traditional Stove",0.1,0.2)</f>
        <v>0.1</v>
      </c>
      <c r="I7087" s="266">
        <f>YEAR(J7087)</f>
        <v>2023</v>
      </c>
      <c r="J7087" s="267">
        <v>45024</v>
      </c>
      <c r="K7087" s="267">
        <f>J7087+1</f>
        <v>45025</v>
      </c>
      <c r="L7087" s="266">
        <f>IF(M7087&lt;=365,1,2)</f>
        <v>1</v>
      </c>
      <c r="M7087" s="266">
        <f>IF(K7087&lt;$C$1,$C$2-$C$1+1,$C$2-K7087+1)</f>
        <v>22</v>
      </c>
      <c r="N7087" s="268">
        <f>M7087/365</f>
        <v>6.0273972602739728E-2</v>
      </c>
      <c r="O7087" s="269">
        <f>'Data and Parameter'!$E$4*'Data and Parameter'!$E$5*('Data and Parameter'!$E$6+'Data and Parameter'!$E$7)*'Data and Parameter'!$E$19*'Data and Parameter'!$E$14*'ER calculations'!N7087</f>
        <v>0.31208350730653717</v>
      </c>
    </row>
    <row r="7088" spans="1:15" ht="15">
      <c r="A7088" s="284">
        <v>7084</v>
      </c>
      <c r="B7088" s="287"/>
      <c r="C7088" s="287"/>
      <c r="D7088" s="284" t="s">
        <v>1054</v>
      </c>
      <c r="E7088" s="287"/>
      <c r="F7088" s="285" t="s">
        <v>7209</v>
      </c>
      <c r="G7088" s="266" t="s">
        <v>121</v>
      </c>
      <c r="H7088" s="266">
        <f>IF(G7088="Traditional Stove",0.1,0.2)</f>
        <v>0.1</v>
      </c>
      <c r="I7088" s="266">
        <f>YEAR(J7088)</f>
        <v>2023</v>
      </c>
      <c r="J7088" s="267">
        <v>45024</v>
      </c>
      <c r="K7088" s="267">
        <f>J7088+1</f>
        <v>45025</v>
      </c>
      <c r="L7088" s="266">
        <f>IF(M7088&lt;=365,1,2)</f>
        <v>1</v>
      </c>
      <c r="M7088" s="266">
        <f>IF(K7088&lt;$C$1,$C$2-$C$1+1,$C$2-K7088+1)</f>
        <v>22</v>
      </c>
      <c r="N7088" s="268">
        <f>M7088/365</f>
        <v>6.0273972602739728E-2</v>
      </c>
      <c r="O7088" s="269">
        <f>'Data and Parameter'!$E$4*'Data and Parameter'!$E$5*('Data and Parameter'!$E$6+'Data and Parameter'!$E$7)*'Data and Parameter'!$E$19*'Data and Parameter'!$E$14*'ER calculations'!N7088</f>
        <v>0.31208350730653717</v>
      </c>
    </row>
    <row r="7089" spans="1:15" ht="15">
      <c r="A7089" s="284">
        <v>7085</v>
      </c>
      <c r="B7089" s="287"/>
      <c r="C7089" s="287"/>
      <c r="D7089" s="284" t="s">
        <v>119</v>
      </c>
      <c r="E7089" s="287"/>
      <c r="F7089" s="285" t="s">
        <v>7210</v>
      </c>
      <c r="G7089" s="266" t="s">
        <v>121</v>
      </c>
      <c r="H7089" s="266">
        <f>IF(G7089="Traditional Stove",0.1,0.2)</f>
        <v>0.1</v>
      </c>
      <c r="I7089" s="266">
        <f>YEAR(J7089)</f>
        <v>2023</v>
      </c>
      <c r="J7089" s="267">
        <v>44970</v>
      </c>
      <c r="K7089" s="267">
        <f>J7089+1</f>
        <v>44971</v>
      </c>
      <c r="L7089" s="266">
        <f>IF(M7089&lt;=365,1,2)</f>
        <v>1</v>
      </c>
      <c r="M7089" s="266">
        <f>IF(K7089&lt;$C$1,$C$2-$C$1+1,$C$2-K7089+1)</f>
        <v>76</v>
      </c>
      <c r="N7089" s="268">
        <f>M7089/365</f>
        <v>0.20821917808219179</v>
      </c>
      <c r="O7089" s="269">
        <f>'Data and Parameter'!$E$4*'Data and Parameter'!$E$5*('Data and Parameter'!$E$6+'Data and Parameter'!$E$7)*'Data and Parameter'!$E$19*'Data and Parameter'!$E$14*'ER calculations'!N7089</f>
        <v>1.0781066616044011</v>
      </c>
    </row>
    <row r="7090" spans="1:15" ht="15">
      <c r="A7090" s="284">
        <v>7086</v>
      </c>
      <c r="B7090" s="287"/>
      <c r="C7090" s="287"/>
      <c r="D7090" s="284" t="s">
        <v>119</v>
      </c>
      <c r="E7090" s="287"/>
      <c r="F7090" s="285" t="s">
        <v>7211</v>
      </c>
      <c r="G7090" s="266" t="s">
        <v>121</v>
      </c>
      <c r="H7090" s="266">
        <f>IF(G7090="Traditional Stove",0.1,0.2)</f>
        <v>0.1</v>
      </c>
      <c r="I7090" s="266">
        <f>YEAR(J7090)</f>
        <v>2023</v>
      </c>
      <c r="J7090" s="267">
        <v>44970</v>
      </c>
      <c r="K7090" s="267">
        <f>J7090+1</f>
        <v>44971</v>
      </c>
      <c r="L7090" s="266">
        <f>IF(M7090&lt;=365,1,2)</f>
        <v>1</v>
      </c>
      <c r="M7090" s="266">
        <f>IF(K7090&lt;$C$1,$C$2-$C$1+1,$C$2-K7090+1)</f>
        <v>76</v>
      </c>
      <c r="N7090" s="268">
        <f>M7090/365</f>
        <v>0.20821917808219179</v>
      </c>
      <c r="O7090" s="269">
        <f>'Data and Parameter'!$E$4*'Data and Parameter'!$E$5*('Data and Parameter'!$E$6+'Data and Parameter'!$E$7)*'Data and Parameter'!$E$19*'Data and Parameter'!$E$14*'ER calculations'!N7090</f>
        <v>1.0781066616044011</v>
      </c>
    </row>
    <row r="7091" spans="1:15" ht="15">
      <c r="A7091" s="284">
        <v>7087</v>
      </c>
      <c r="B7091" s="287"/>
      <c r="C7091" s="287"/>
      <c r="D7091" s="284" t="s">
        <v>119</v>
      </c>
      <c r="E7091" s="287"/>
      <c r="F7091" s="285" t="s">
        <v>7212</v>
      </c>
      <c r="G7091" s="266" t="s">
        <v>121</v>
      </c>
      <c r="H7091" s="266">
        <f>IF(G7091="Traditional Stove",0.1,0.2)</f>
        <v>0.1</v>
      </c>
      <c r="I7091" s="266">
        <f>YEAR(J7091)</f>
        <v>2023</v>
      </c>
      <c r="J7091" s="267">
        <v>44968</v>
      </c>
      <c r="K7091" s="267">
        <f>J7091+1</f>
        <v>44969</v>
      </c>
      <c r="L7091" s="266">
        <f>IF(M7091&lt;=365,1,2)</f>
        <v>1</v>
      </c>
      <c r="M7091" s="266">
        <f>IF(K7091&lt;$C$1,$C$2-$C$1+1,$C$2-K7091+1)</f>
        <v>78</v>
      </c>
      <c r="N7091" s="268">
        <f>M7091/365</f>
        <v>0.21369863013698631</v>
      </c>
      <c r="O7091" s="269">
        <f>'Data and Parameter'!$E$4*'Data and Parameter'!$E$5*('Data and Parameter'!$E$6+'Data and Parameter'!$E$7)*'Data and Parameter'!$E$19*'Data and Parameter'!$E$14*'ER calculations'!N7091</f>
        <v>1.1064778895413589</v>
      </c>
    </row>
    <row r="7092" spans="1:15" ht="15">
      <c r="A7092" s="284">
        <v>7088</v>
      </c>
      <c r="B7092" s="287"/>
      <c r="C7092" s="287"/>
      <c r="D7092" s="284" t="s">
        <v>119</v>
      </c>
      <c r="E7092" s="287"/>
      <c r="F7092" s="285" t="s">
        <v>7213</v>
      </c>
      <c r="G7092" s="266" t="s">
        <v>121</v>
      </c>
      <c r="H7092" s="266">
        <f>IF(G7092="Traditional Stove",0.1,0.2)</f>
        <v>0.1</v>
      </c>
      <c r="I7092" s="266">
        <f>YEAR(J7092)</f>
        <v>2023</v>
      </c>
      <c r="J7092" s="267">
        <v>44970</v>
      </c>
      <c r="K7092" s="267">
        <f>J7092+1</f>
        <v>44971</v>
      </c>
      <c r="L7092" s="266">
        <f>IF(M7092&lt;=365,1,2)</f>
        <v>1</v>
      </c>
      <c r="M7092" s="266">
        <f>IF(K7092&lt;$C$1,$C$2-$C$1+1,$C$2-K7092+1)</f>
        <v>76</v>
      </c>
      <c r="N7092" s="268">
        <f>M7092/365</f>
        <v>0.20821917808219179</v>
      </c>
      <c r="O7092" s="269">
        <f>'Data and Parameter'!$E$4*'Data and Parameter'!$E$5*('Data and Parameter'!$E$6+'Data and Parameter'!$E$7)*'Data and Parameter'!$E$19*'Data and Parameter'!$E$14*'ER calculations'!N7092</f>
        <v>1.0781066616044011</v>
      </c>
    </row>
    <row r="7093" spans="1:15" ht="15">
      <c r="A7093" s="284">
        <v>7089</v>
      </c>
      <c r="B7093" s="287"/>
      <c r="C7093" s="287"/>
      <c r="D7093" s="284" t="s">
        <v>119</v>
      </c>
      <c r="E7093" s="287"/>
      <c r="F7093" s="285" t="s">
        <v>7214</v>
      </c>
      <c r="G7093" s="266" t="s">
        <v>121</v>
      </c>
      <c r="H7093" s="266">
        <f>IF(G7093="Traditional Stove",0.1,0.2)</f>
        <v>0.1</v>
      </c>
      <c r="I7093" s="266">
        <f>YEAR(J7093)</f>
        <v>2023</v>
      </c>
      <c r="J7093" s="267">
        <v>44970</v>
      </c>
      <c r="K7093" s="267">
        <f>J7093+1</f>
        <v>44971</v>
      </c>
      <c r="L7093" s="266">
        <f>IF(M7093&lt;=365,1,2)</f>
        <v>1</v>
      </c>
      <c r="M7093" s="266">
        <f>IF(K7093&lt;$C$1,$C$2-$C$1+1,$C$2-K7093+1)</f>
        <v>76</v>
      </c>
      <c r="N7093" s="268">
        <f>M7093/365</f>
        <v>0.20821917808219179</v>
      </c>
      <c r="O7093" s="269">
        <f>'Data and Parameter'!$E$4*'Data and Parameter'!$E$5*('Data and Parameter'!$E$6+'Data and Parameter'!$E$7)*'Data and Parameter'!$E$19*'Data and Parameter'!$E$14*'ER calculations'!N7093</f>
        <v>1.0781066616044011</v>
      </c>
    </row>
    <row r="7094" spans="1:15" ht="15">
      <c r="A7094" s="284">
        <v>7090</v>
      </c>
      <c r="B7094" s="287"/>
      <c r="C7094" s="287"/>
      <c r="D7094" s="284" t="s">
        <v>119</v>
      </c>
      <c r="E7094" s="287"/>
      <c r="F7094" s="285" t="s">
        <v>7215</v>
      </c>
      <c r="G7094" s="266" t="s">
        <v>121</v>
      </c>
      <c r="H7094" s="266">
        <f>IF(G7094="Traditional Stove",0.1,0.2)</f>
        <v>0.1</v>
      </c>
      <c r="I7094" s="266">
        <f>YEAR(J7094)</f>
        <v>2023</v>
      </c>
      <c r="J7094" s="267">
        <v>44970</v>
      </c>
      <c r="K7094" s="267">
        <f>J7094+1</f>
        <v>44971</v>
      </c>
      <c r="L7094" s="266">
        <f>IF(M7094&lt;=365,1,2)</f>
        <v>1</v>
      </c>
      <c r="M7094" s="266">
        <f>IF(K7094&lt;$C$1,$C$2-$C$1+1,$C$2-K7094+1)</f>
        <v>76</v>
      </c>
      <c r="N7094" s="268">
        <f>M7094/365</f>
        <v>0.20821917808219179</v>
      </c>
      <c r="O7094" s="269">
        <f>'Data and Parameter'!$E$4*'Data and Parameter'!$E$5*('Data and Parameter'!$E$6+'Data and Parameter'!$E$7)*'Data and Parameter'!$E$19*'Data and Parameter'!$E$14*'ER calculations'!N7094</f>
        <v>1.0781066616044011</v>
      </c>
    </row>
    <row r="7095" spans="1:15" ht="15">
      <c r="A7095" s="284">
        <v>7091</v>
      </c>
      <c r="B7095" s="287"/>
      <c r="C7095" s="287"/>
      <c r="D7095" s="284" t="s">
        <v>119</v>
      </c>
      <c r="E7095" s="287"/>
      <c r="F7095" s="285" t="s">
        <v>7216</v>
      </c>
      <c r="G7095" s="266" t="s">
        <v>121</v>
      </c>
      <c r="H7095" s="266">
        <f>IF(G7095="Traditional Stove",0.1,0.2)</f>
        <v>0.1</v>
      </c>
      <c r="I7095" s="266">
        <f>YEAR(J7095)</f>
        <v>2023</v>
      </c>
      <c r="J7095" s="267">
        <v>44970</v>
      </c>
      <c r="K7095" s="267">
        <f>J7095+1</f>
        <v>44971</v>
      </c>
      <c r="L7095" s="266">
        <f>IF(M7095&lt;=365,1,2)</f>
        <v>1</v>
      </c>
      <c r="M7095" s="266">
        <f>IF(K7095&lt;$C$1,$C$2-$C$1+1,$C$2-K7095+1)</f>
        <v>76</v>
      </c>
      <c r="N7095" s="268">
        <f>M7095/365</f>
        <v>0.20821917808219179</v>
      </c>
      <c r="O7095" s="269">
        <f>'Data and Parameter'!$E$4*'Data and Parameter'!$E$5*('Data and Parameter'!$E$6+'Data and Parameter'!$E$7)*'Data and Parameter'!$E$19*'Data and Parameter'!$E$14*'ER calculations'!N7095</f>
        <v>1.0781066616044011</v>
      </c>
    </row>
    <row r="7096" spans="1:15" ht="15">
      <c r="A7096" s="284">
        <v>7092</v>
      </c>
      <c r="B7096" s="287"/>
      <c r="C7096" s="287"/>
      <c r="D7096" s="284" t="s">
        <v>119</v>
      </c>
      <c r="E7096" s="287"/>
      <c r="F7096" s="285" t="s">
        <v>7217</v>
      </c>
      <c r="G7096" s="266" t="s">
        <v>121</v>
      </c>
      <c r="H7096" s="266">
        <f>IF(G7096="Traditional Stove",0.1,0.2)</f>
        <v>0.1</v>
      </c>
      <c r="I7096" s="266">
        <f>YEAR(J7096)</f>
        <v>2023</v>
      </c>
      <c r="J7096" s="267">
        <v>44970</v>
      </c>
      <c r="K7096" s="267">
        <f>J7096+1</f>
        <v>44971</v>
      </c>
      <c r="L7096" s="266">
        <f>IF(M7096&lt;=365,1,2)</f>
        <v>1</v>
      </c>
      <c r="M7096" s="266">
        <f>IF(K7096&lt;$C$1,$C$2-$C$1+1,$C$2-K7096+1)</f>
        <v>76</v>
      </c>
      <c r="N7096" s="268">
        <f>M7096/365</f>
        <v>0.20821917808219179</v>
      </c>
      <c r="O7096" s="269">
        <f>'Data and Parameter'!$E$4*'Data and Parameter'!$E$5*('Data and Parameter'!$E$6+'Data and Parameter'!$E$7)*'Data and Parameter'!$E$19*'Data and Parameter'!$E$14*'ER calculations'!N7096</f>
        <v>1.0781066616044011</v>
      </c>
    </row>
    <row r="7097" spans="1:15" ht="15">
      <c r="A7097" s="284">
        <v>7093</v>
      </c>
      <c r="B7097" s="287"/>
      <c r="C7097" s="287"/>
      <c r="D7097" s="284" t="s">
        <v>119</v>
      </c>
      <c r="E7097" s="287"/>
      <c r="F7097" s="285" t="s">
        <v>7218</v>
      </c>
      <c r="G7097" s="266" t="s">
        <v>121</v>
      </c>
      <c r="H7097" s="266">
        <f>IF(G7097="Traditional Stove",0.1,0.2)</f>
        <v>0.1</v>
      </c>
      <c r="I7097" s="266">
        <f>YEAR(J7097)</f>
        <v>2023</v>
      </c>
      <c r="J7097" s="267">
        <v>44970</v>
      </c>
      <c r="K7097" s="267">
        <f>J7097+1</f>
        <v>44971</v>
      </c>
      <c r="L7097" s="266">
        <f>IF(M7097&lt;=365,1,2)</f>
        <v>1</v>
      </c>
      <c r="M7097" s="266">
        <f>IF(K7097&lt;$C$1,$C$2-$C$1+1,$C$2-K7097+1)</f>
        <v>76</v>
      </c>
      <c r="N7097" s="268">
        <f>M7097/365</f>
        <v>0.20821917808219179</v>
      </c>
      <c r="O7097" s="269">
        <f>'Data and Parameter'!$E$4*'Data and Parameter'!$E$5*('Data and Parameter'!$E$6+'Data and Parameter'!$E$7)*'Data and Parameter'!$E$19*'Data and Parameter'!$E$14*'ER calculations'!N7097</f>
        <v>1.0781066616044011</v>
      </c>
    </row>
    <row r="7098" spans="1:15" ht="15">
      <c r="A7098" s="284">
        <v>7094</v>
      </c>
      <c r="B7098" s="287"/>
      <c r="C7098" s="287"/>
      <c r="D7098" s="284" t="s">
        <v>119</v>
      </c>
      <c r="E7098" s="287"/>
      <c r="F7098" s="285" t="s">
        <v>7219</v>
      </c>
      <c r="G7098" s="266" t="s">
        <v>121</v>
      </c>
      <c r="H7098" s="266">
        <f>IF(G7098="Traditional Stove",0.1,0.2)</f>
        <v>0.1</v>
      </c>
      <c r="I7098" s="266">
        <f>YEAR(J7098)</f>
        <v>2023</v>
      </c>
      <c r="J7098" s="267">
        <v>44970</v>
      </c>
      <c r="K7098" s="267">
        <f>J7098+1</f>
        <v>44971</v>
      </c>
      <c r="L7098" s="266">
        <f>IF(M7098&lt;=365,1,2)</f>
        <v>1</v>
      </c>
      <c r="M7098" s="266">
        <f>IF(K7098&lt;$C$1,$C$2-$C$1+1,$C$2-K7098+1)</f>
        <v>76</v>
      </c>
      <c r="N7098" s="268">
        <f>M7098/365</f>
        <v>0.20821917808219179</v>
      </c>
      <c r="O7098" s="269">
        <f>'Data and Parameter'!$E$4*'Data and Parameter'!$E$5*('Data and Parameter'!$E$6+'Data and Parameter'!$E$7)*'Data and Parameter'!$E$19*'Data and Parameter'!$E$14*'ER calculations'!N7098</f>
        <v>1.0781066616044011</v>
      </c>
    </row>
    <row r="7099" spans="1:15" ht="15">
      <c r="A7099" s="284">
        <v>7095</v>
      </c>
      <c r="B7099" s="287"/>
      <c r="C7099" s="287"/>
      <c r="D7099" s="284" t="s">
        <v>119</v>
      </c>
      <c r="E7099" s="287"/>
      <c r="F7099" s="285" t="s">
        <v>7220</v>
      </c>
      <c r="G7099" s="266" t="s">
        <v>121</v>
      </c>
      <c r="H7099" s="266">
        <f>IF(G7099="Traditional Stove",0.1,0.2)</f>
        <v>0.1</v>
      </c>
      <c r="I7099" s="266">
        <f>YEAR(J7099)</f>
        <v>2023</v>
      </c>
      <c r="J7099" s="267">
        <v>44970</v>
      </c>
      <c r="K7099" s="267">
        <f>J7099+1</f>
        <v>44971</v>
      </c>
      <c r="L7099" s="266">
        <f>IF(M7099&lt;=365,1,2)</f>
        <v>1</v>
      </c>
      <c r="M7099" s="266">
        <f>IF(K7099&lt;$C$1,$C$2-$C$1+1,$C$2-K7099+1)</f>
        <v>76</v>
      </c>
      <c r="N7099" s="268">
        <f>M7099/365</f>
        <v>0.20821917808219179</v>
      </c>
      <c r="O7099" s="269">
        <f>'Data and Parameter'!$E$4*'Data and Parameter'!$E$5*('Data and Parameter'!$E$6+'Data and Parameter'!$E$7)*'Data and Parameter'!$E$19*'Data and Parameter'!$E$14*'ER calculations'!N7099</f>
        <v>1.0781066616044011</v>
      </c>
    </row>
    <row r="7100" spans="1:15" ht="15">
      <c r="A7100" s="284">
        <v>7096</v>
      </c>
      <c r="B7100" s="287"/>
      <c r="C7100" s="287"/>
      <c r="D7100" s="284" t="s">
        <v>119</v>
      </c>
      <c r="E7100" s="287"/>
      <c r="F7100" s="285" t="s">
        <v>7221</v>
      </c>
      <c r="G7100" s="266" t="s">
        <v>121</v>
      </c>
      <c r="H7100" s="266">
        <f>IF(G7100="Traditional Stove",0.1,0.2)</f>
        <v>0.1</v>
      </c>
      <c r="I7100" s="266">
        <f>YEAR(J7100)</f>
        <v>2023</v>
      </c>
      <c r="J7100" s="267">
        <v>44970</v>
      </c>
      <c r="K7100" s="267">
        <f>J7100+1</f>
        <v>44971</v>
      </c>
      <c r="L7100" s="266">
        <f>IF(M7100&lt;=365,1,2)</f>
        <v>1</v>
      </c>
      <c r="M7100" s="266">
        <f>IF(K7100&lt;$C$1,$C$2-$C$1+1,$C$2-K7100+1)</f>
        <v>76</v>
      </c>
      <c r="N7100" s="268">
        <f>M7100/365</f>
        <v>0.20821917808219179</v>
      </c>
      <c r="O7100" s="269">
        <f>'Data and Parameter'!$E$4*'Data and Parameter'!$E$5*('Data and Parameter'!$E$6+'Data and Parameter'!$E$7)*'Data and Parameter'!$E$19*'Data and Parameter'!$E$14*'ER calculations'!N7100</f>
        <v>1.0781066616044011</v>
      </c>
    </row>
    <row r="7101" spans="1:15" ht="15">
      <c r="A7101" s="284">
        <v>7097</v>
      </c>
      <c r="B7101" s="287"/>
      <c r="C7101" s="287"/>
      <c r="D7101" s="284" t="s">
        <v>119</v>
      </c>
      <c r="E7101" s="287"/>
      <c r="F7101" s="285" t="s">
        <v>7222</v>
      </c>
      <c r="G7101" s="266" t="s">
        <v>121</v>
      </c>
      <c r="H7101" s="266">
        <f>IF(G7101="Traditional Stove",0.1,0.2)</f>
        <v>0.1</v>
      </c>
      <c r="I7101" s="266">
        <f>YEAR(J7101)</f>
        <v>2023</v>
      </c>
      <c r="J7101" s="267">
        <v>44969</v>
      </c>
      <c r="K7101" s="267">
        <f>J7101+1</f>
        <v>44970</v>
      </c>
      <c r="L7101" s="266">
        <f>IF(M7101&lt;=365,1,2)</f>
        <v>1</v>
      </c>
      <c r="M7101" s="266">
        <f>IF(K7101&lt;$C$1,$C$2-$C$1+1,$C$2-K7101+1)</f>
        <v>77</v>
      </c>
      <c r="N7101" s="268">
        <f>M7101/365</f>
        <v>0.21095890410958903</v>
      </c>
      <c r="O7101" s="269">
        <f>'Data and Parameter'!$E$4*'Data and Parameter'!$E$5*('Data and Parameter'!$E$6+'Data and Parameter'!$E$7)*'Data and Parameter'!$E$19*'Data and Parameter'!$E$14*'ER calculations'!N7101</f>
        <v>1.0922922755728799</v>
      </c>
    </row>
    <row r="7102" spans="1:15" ht="15">
      <c r="A7102" s="284">
        <v>7098</v>
      </c>
      <c r="B7102" s="287"/>
      <c r="C7102" s="287"/>
      <c r="D7102" s="284" t="s">
        <v>3178</v>
      </c>
      <c r="E7102" s="287"/>
      <c r="F7102" s="285" t="s">
        <v>7223</v>
      </c>
      <c r="G7102" s="266" t="s">
        <v>121</v>
      </c>
      <c r="H7102" s="266">
        <f>IF(G7102="Traditional Stove",0.1,0.2)</f>
        <v>0.1</v>
      </c>
      <c r="I7102" s="266">
        <f>YEAR(J7102)</f>
        <v>2023</v>
      </c>
      <c r="J7102" s="267">
        <v>45033</v>
      </c>
      <c r="K7102" s="267">
        <f>J7102+1</f>
        <v>45034</v>
      </c>
      <c r="L7102" s="266">
        <f>IF(M7102&lt;=365,1,2)</f>
        <v>1</v>
      </c>
      <c r="M7102" s="266">
        <f>IF(K7102&lt;$C$1,$C$2-$C$1+1,$C$2-K7102+1)</f>
        <v>13</v>
      </c>
      <c r="N7102" s="268">
        <f>M7102/365</f>
        <v>3.5616438356164383E-2</v>
      </c>
      <c r="O7102" s="269">
        <f>'Data and Parameter'!$E$4*'Data and Parameter'!$E$5*('Data and Parameter'!$E$6+'Data and Parameter'!$E$7)*'Data and Parameter'!$E$19*'Data and Parameter'!$E$14*'ER calculations'!N7102</f>
        <v>0.18441298159022648</v>
      </c>
    </row>
    <row r="7103" spans="1:15" ht="15">
      <c r="A7103" s="284">
        <v>7099</v>
      </c>
      <c r="B7103" s="287"/>
      <c r="C7103" s="287"/>
      <c r="D7103" s="284" t="s">
        <v>3178</v>
      </c>
      <c r="E7103" s="287"/>
      <c r="F7103" s="285" t="s">
        <v>7224</v>
      </c>
      <c r="G7103" s="266" t="s">
        <v>121</v>
      </c>
      <c r="H7103" s="266">
        <f>IF(G7103="Traditional Stove",0.1,0.2)</f>
        <v>0.1</v>
      </c>
      <c r="I7103" s="266">
        <f>YEAR(J7103)</f>
        <v>2023</v>
      </c>
      <c r="J7103" s="267">
        <v>45033</v>
      </c>
      <c r="K7103" s="267">
        <f>J7103+1</f>
        <v>45034</v>
      </c>
      <c r="L7103" s="266">
        <f>IF(M7103&lt;=365,1,2)</f>
        <v>1</v>
      </c>
      <c r="M7103" s="266">
        <f>IF(K7103&lt;$C$1,$C$2-$C$1+1,$C$2-K7103+1)</f>
        <v>13</v>
      </c>
      <c r="N7103" s="268">
        <f>M7103/365</f>
        <v>3.5616438356164383E-2</v>
      </c>
      <c r="O7103" s="269">
        <f>'Data and Parameter'!$E$4*'Data and Parameter'!$E$5*('Data and Parameter'!$E$6+'Data and Parameter'!$E$7)*'Data and Parameter'!$E$19*'Data and Parameter'!$E$14*'ER calculations'!N7103</f>
        <v>0.18441298159022648</v>
      </c>
    </row>
    <row r="7104" spans="1:15" ht="15">
      <c r="A7104" s="284">
        <v>7100</v>
      </c>
      <c r="B7104" s="287"/>
      <c r="C7104" s="287"/>
      <c r="D7104" s="284" t="s">
        <v>3178</v>
      </c>
      <c r="E7104" s="287"/>
      <c r="F7104" s="285" t="s">
        <v>7225</v>
      </c>
      <c r="G7104" s="266" t="s">
        <v>121</v>
      </c>
      <c r="H7104" s="266">
        <f>IF(G7104="Traditional Stove",0.1,0.2)</f>
        <v>0.1</v>
      </c>
      <c r="I7104" s="266">
        <f>YEAR(J7104)</f>
        <v>2023</v>
      </c>
      <c r="J7104" s="267">
        <v>45033</v>
      </c>
      <c r="K7104" s="267">
        <f>J7104+1</f>
        <v>45034</v>
      </c>
      <c r="L7104" s="266">
        <f>IF(M7104&lt;=365,1,2)</f>
        <v>1</v>
      </c>
      <c r="M7104" s="266">
        <f>IF(K7104&lt;$C$1,$C$2-$C$1+1,$C$2-K7104+1)</f>
        <v>13</v>
      </c>
      <c r="N7104" s="268">
        <f>M7104/365</f>
        <v>3.5616438356164383E-2</v>
      </c>
      <c r="O7104" s="269">
        <f>'Data and Parameter'!$E$4*'Data and Parameter'!$E$5*('Data and Parameter'!$E$6+'Data and Parameter'!$E$7)*'Data and Parameter'!$E$19*'Data and Parameter'!$E$14*'ER calculations'!N7104</f>
        <v>0.18441298159022648</v>
      </c>
    </row>
    <row r="7105" spans="1:15" ht="15">
      <c r="A7105" s="284">
        <v>7101</v>
      </c>
      <c r="B7105" s="287"/>
      <c r="C7105" s="287"/>
      <c r="D7105" s="284" t="s">
        <v>3178</v>
      </c>
      <c r="E7105" s="287"/>
      <c r="F7105" s="285" t="s">
        <v>7226</v>
      </c>
      <c r="G7105" s="266" t="s">
        <v>121</v>
      </c>
      <c r="H7105" s="266">
        <f>IF(G7105="Traditional Stove",0.1,0.2)</f>
        <v>0.1</v>
      </c>
      <c r="I7105" s="266">
        <f>YEAR(J7105)</f>
        <v>2023</v>
      </c>
      <c r="J7105" s="267">
        <v>45033</v>
      </c>
      <c r="K7105" s="267">
        <f>J7105+1</f>
        <v>45034</v>
      </c>
      <c r="L7105" s="266">
        <f>IF(M7105&lt;=365,1,2)</f>
        <v>1</v>
      </c>
      <c r="M7105" s="266">
        <f>IF(K7105&lt;$C$1,$C$2-$C$1+1,$C$2-K7105+1)</f>
        <v>13</v>
      </c>
      <c r="N7105" s="268">
        <f>M7105/365</f>
        <v>3.5616438356164383E-2</v>
      </c>
      <c r="O7105" s="269">
        <f>'Data and Parameter'!$E$4*'Data and Parameter'!$E$5*('Data and Parameter'!$E$6+'Data and Parameter'!$E$7)*'Data and Parameter'!$E$19*'Data and Parameter'!$E$14*'ER calculations'!N7105</f>
        <v>0.18441298159022648</v>
      </c>
    </row>
    <row r="7106" spans="1:15" ht="15">
      <c r="A7106" s="284">
        <v>7102</v>
      </c>
      <c r="B7106" s="287"/>
      <c r="C7106" s="287"/>
      <c r="D7106" s="284" t="s">
        <v>3178</v>
      </c>
      <c r="E7106" s="287"/>
      <c r="F7106" s="285" t="s">
        <v>7227</v>
      </c>
      <c r="G7106" s="266" t="s">
        <v>121</v>
      </c>
      <c r="H7106" s="266">
        <f>IF(G7106="Traditional Stove",0.1,0.2)</f>
        <v>0.1</v>
      </c>
      <c r="I7106" s="266">
        <f>YEAR(J7106)</f>
        <v>2023</v>
      </c>
      <c r="J7106" s="267">
        <v>45035</v>
      </c>
      <c r="K7106" s="267">
        <f>J7106+1</f>
        <v>45036</v>
      </c>
      <c r="L7106" s="266">
        <f>IF(M7106&lt;=365,1,2)</f>
        <v>1</v>
      </c>
      <c r="M7106" s="266">
        <f>IF(K7106&lt;$C$1,$C$2-$C$1+1,$C$2-K7106+1)</f>
        <v>11</v>
      </c>
      <c r="N7106" s="268">
        <f>M7106/365</f>
        <v>3.0136986301369864E-2</v>
      </c>
      <c r="O7106" s="269">
        <f>'Data and Parameter'!$E$4*'Data and Parameter'!$E$5*('Data and Parameter'!$E$6+'Data and Parameter'!$E$7)*'Data and Parameter'!$E$19*'Data and Parameter'!$E$14*'ER calculations'!N7106</f>
        <v>0.15604175365326858</v>
      </c>
    </row>
    <row r="7107" spans="1:15" ht="15">
      <c r="A7107" s="284">
        <v>7103</v>
      </c>
      <c r="B7107" s="287"/>
      <c r="C7107" s="287"/>
      <c r="D7107" s="284" t="s">
        <v>3178</v>
      </c>
      <c r="E7107" s="287"/>
      <c r="F7107" s="285" t="s">
        <v>7228</v>
      </c>
      <c r="G7107" s="266" t="s">
        <v>121</v>
      </c>
      <c r="H7107" s="266">
        <f>IF(G7107="Traditional Stove",0.1,0.2)</f>
        <v>0.1</v>
      </c>
      <c r="I7107" s="266">
        <f>YEAR(J7107)</f>
        <v>2023</v>
      </c>
      <c r="J7107" s="267">
        <v>45035</v>
      </c>
      <c r="K7107" s="267">
        <f>J7107+1</f>
        <v>45036</v>
      </c>
      <c r="L7107" s="266">
        <f>IF(M7107&lt;=365,1,2)</f>
        <v>1</v>
      </c>
      <c r="M7107" s="266">
        <f>IF(K7107&lt;$C$1,$C$2-$C$1+1,$C$2-K7107+1)</f>
        <v>11</v>
      </c>
      <c r="N7107" s="268">
        <f>M7107/365</f>
        <v>3.0136986301369864E-2</v>
      </c>
      <c r="O7107" s="269">
        <f>'Data and Parameter'!$E$4*'Data and Parameter'!$E$5*('Data and Parameter'!$E$6+'Data and Parameter'!$E$7)*'Data and Parameter'!$E$19*'Data and Parameter'!$E$14*'ER calculations'!N7107</f>
        <v>0.15604175365326858</v>
      </c>
    </row>
    <row r="7108" spans="1:15" ht="15">
      <c r="A7108" s="284">
        <v>7104</v>
      </c>
      <c r="B7108" s="287"/>
      <c r="C7108" s="287"/>
      <c r="D7108" s="284" t="s">
        <v>3178</v>
      </c>
      <c r="E7108" s="287"/>
      <c r="F7108" s="285" t="s">
        <v>7229</v>
      </c>
      <c r="G7108" s="266" t="s">
        <v>121</v>
      </c>
      <c r="H7108" s="266">
        <f>IF(G7108="Traditional Stove",0.1,0.2)</f>
        <v>0.1</v>
      </c>
      <c r="I7108" s="266">
        <f>YEAR(J7108)</f>
        <v>2023</v>
      </c>
      <c r="J7108" s="267">
        <v>45035</v>
      </c>
      <c r="K7108" s="267">
        <f>J7108+1</f>
        <v>45036</v>
      </c>
      <c r="L7108" s="266">
        <f>IF(M7108&lt;=365,1,2)</f>
        <v>1</v>
      </c>
      <c r="M7108" s="266">
        <f>IF(K7108&lt;$C$1,$C$2-$C$1+1,$C$2-K7108+1)</f>
        <v>11</v>
      </c>
      <c r="N7108" s="268">
        <f>M7108/365</f>
        <v>3.0136986301369864E-2</v>
      </c>
      <c r="O7108" s="269">
        <f>'Data and Parameter'!$E$4*'Data and Parameter'!$E$5*('Data and Parameter'!$E$6+'Data and Parameter'!$E$7)*'Data and Parameter'!$E$19*'Data and Parameter'!$E$14*'ER calculations'!N7108</f>
        <v>0.15604175365326858</v>
      </c>
    </row>
    <row r="7109" spans="1:15" ht="15">
      <c r="A7109" s="284">
        <v>7105</v>
      </c>
      <c r="B7109" s="287"/>
      <c r="C7109" s="287"/>
      <c r="D7109" s="284" t="s">
        <v>3178</v>
      </c>
      <c r="E7109" s="287"/>
      <c r="F7109" s="285" t="s">
        <v>7230</v>
      </c>
      <c r="G7109" s="266" t="s">
        <v>121</v>
      </c>
      <c r="H7109" s="266">
        <f>IF(G7109="Traditional Stove",0.1,0.2)</f>
        <v>0.1</v>
      </c>
      <c r="I7109" s="266">
        <f>YEAR(J7109)</f>
        <v>2023</v>
      </c>
      <c r="J7109" s="267">
        <v>45035</v>
      </c>
      <c r="K7109" s="267">
        <f>J7109+1</f>
        <v>45036</v>
      </c>
      <c r="L7109" s="266">
        <f>IF(M7109&lt;=365,1,2)</f>
        <v>1</v>
      </c>
      <c r="M7109" s="266">
        <f>IF(K7109&lt;$C$1,$C$2-$C$1+1,$C$2-K7109+1)</f>
        <v>11</v>
      </c>
      <c r="N7109" s="268">
        <f>M7109/365</f>
        <v>3.0136986301369864E-2</v>
      </c>
      <c r="O7109" s="269">
        <f>'Data and Parameter'!$E$4*'Data and Parameter'!$E$5*('Data and Parameter'!$E$6+'Data and Parameter'!$E$7)*'Data and Parameter'!$E$19*'Data and Parameter'!$E$14*'ER calculations'!N7109</f>
        <v>0.15604175365326858</v>
      </c>
    </row>
    <row r="7110" spans="1:15" ht="15">
      <c r="A7110" s="284">
        <v>7106</v>
      </c>
      <c r="B7110" s="287"/>
      <c r="C7110" s="287"/>
      <c r="D7110" s="284" t="s">
        <v>119</v>
      </c>
      <c r="E7110" s="287"/>
      <c r="F7110" s="285" t="s">
        <v>7231</v>
      </c>
      <c r="G7110" s="266" t="s">
        <v>121</v>
      </c>
      <c r="H7110" s="266">
        <f>IF(G7110="Traditional Stove",0.1,0.2)</f>
        <v>0.1</v>
      </c>
      <c r="I7110" s="266">
        <f>YEAR(J7110)</f>
        <v>2023</v>
      </c>
      <c r="J7110" s="267">
        <v>44968</v>
      </c>
      <c r="K7110" s="267">
        <f>J7110+1</f>
        <v>44969</v>
      </c>
      <c r="L7110" s="266">
        <f>IF(M7110&lt;=365,1,2)</f>
        <v>1</v>
      </c>
      <c r="M7110" s="266">
        <f>IF(K7110&lt;$C$1,$C$2-$C$1+1,$C$2-K7110+1)</f>
        <v>78</v>
      </c>
      <c r="N7110" s="268">
        <f>M7110/365</f>
        <v>0.21369863013698631</v>
      </c>
      <c r="O7110" s="269">
        <f>'Data and Parameter'!$E$4*'Data and Parameter'!$E$5*('Data and Parameter'!$E$6+'Data and Parameter'!$E$7)*'Data and Parameter'!$E$19*'Data and Parameter'!$E$14*'ER calculations'!N7110</f>
        <v>1.1064778895413589</v>
      </c>
    </row>
    <row r="7111" spans="1:15" ht="15">
      <c r="A7111" s="284">
        <v>7107</v>
      </c>
      <c r="B7111" s="287"/>
      <c r="C7111" s="287"/>
      <c r="D7111" s="284" t="s">
        <v>3178</v>
      </c>
      <c r="E7111" s="287"/>
      <c r="F7111" s="285" t="s">
        <v>7232</v>
      </c>
      <c r="G7111" s="266" t="s">
        <v>121</v>
      </c>
      <c r="H7111" s="266">
        <f>IF(G7111="Traditional Stove",0.1,0.2)</f>
        <v>0.1</v>
      </c>
      <c r="I7111" s="266">
        <f>YEAR(J7111)</f>
        <v>2023</v>
      </c>
      <c r="J7111" s="267">
        <v>45035</v>
      </c>
      <c r="K7111" s="267">
        <f>J7111+1</f>
        <v>45036</v>
      </c>
      <c r="L7111" s="266">
        <f>IF(M7111&lt;=365,1,2)</f>
        <v>1</v>
      </c>
      <c r="M7111" s="266">
        <f>IF(K7111&lt;$C$1,$C$2-$C$1+1,$C$2-K7111+1)</f>
        <v>11</v>
      </c>
      <c r="N7111" s="268">
        <f>M7111/365</f>
        <v>3.0136986301369864E-2</v>
      </c>
      <c r="O7111" s="269">
        <f>'Data and Parameter'!$E$4*'Data and Parameter'!$E$5*('Data and Parameter'!$E$6+'Data and Parameter'!$E$7)*'Data and Parameter'!$E$19*'Data and Parameter'!$E$14*'ER calculations'!N7111</f>
        <v>0.15604175365326858</v>
      </c>
    </row>
    <row r="7112" spans="1:15" ht="15">
      <c r="A7112" s="284">
        <v>7108</v>
      </c>
      <c r="B7112" s="287"/>
      <c r="C7112" s="287"/>
      <c r="D7112" s="284" t="s">
        <v>3178</v>
      </c>
      <c r="E7112" s="287"/>
      <c r="F7112" s="285" t="s">
        <v>7233</v>
      </c>
      <c r="G7112" s="266" t="s">
        <v>121</v>
      </c>
      <c r="H7112" s="266">
        <f>IF(G7112="Traditional Stove",0.1,0.2)</f>
        <v>0.1</v>
      </c>
      <c r="I7112" s="266">
        <f>YEAR(J7112)</f>
        <v>2023</v>
      </c>
      <c r="J7112" s="267">
        <v>45036</v>
      </c>
      <c r="K7112" s="267">
        <f>J7112+1</f>
        <v>45037</v>
      </c>
      <c r="L7112" s="266">
        <f>IF(M7112&lt;=365,1,2)</f>
        <v>1</v>
      </c>
      <c r="M7112" s="266">
        <f>IF(K7112&lt;$C$1,$C$2-$C$1+1,$C$2-K7112+1)</f>
        <v>10</v>
      </c>
      <c r="N7112" s="268">
        <f>M7112/365</f>
        <v>2.7397260273972601E-2</v>
      </c>
      <c r="O7112" s="269">
        <f>'Data and Parameter'!$E$4*'Data and Parameter'!$E$5*('Data and Parameter'!$E$6+'Data and Parameter'!$E$7)*'Data and Parameter'!$E$19*'Data and Parameter'!$E$14*'ER calculations'!N7112</f>
        <v>0.14185613968478961</v>
      </c>
    </row>
    <row r="7113" spans="1:15" ht="15">
      <c r="A7113" s="284">
        <v>7109</v>
      </c>
      <c r="B7113" s="287"/>
      <c r="C7113" s="287"/>
      <c r="D7113" s="284" t="s">
        <v>3178</v>
      </c>
      <c r="E7113" s="287"/>
      <c r="F7113" s="285" t="s">
        <v>7234</v>
      </c>
      <c r="G7113" s="266" t="s">
        <v>121</v>
      </c>
      <c r="H7113" s="266">
        <f>IF(G7113="Traditional Stove",0.1,0.2)</f>
        <v>0.1</v>
      </c>
      <c r="I7113" s="266">
        <f>YEAR(J7113)</f>
        <v>2023</v>
      </c>
      <c r="J7113" s="267">
        <v>45036</v>
      </c>
      <c r="K7113" s="267">
        <f>J7113+1</f>
        <v>45037</v>
      </c>
      <c r="L7113" s="266">
        <f>IF(M7113&lt;=365,1,2)</f>
        <v>1</v>
      </c>
      <c r="M7113" s="266">
        <f>IF(K7113&lt;$C$1,$C$2-$C$1+1,$C$2-K7113+1)</f>
        <v>10</v>
      </c>
      <c r="N7113" s="268">
        <f>M7113/365</f>
        <v>2.7397260273972601E-2</v>
      </c>
      <c r="O7113" s="269">
        <f>'Data and Parameter'!$E$4*'Data and Parameter'!$E$5*('Data and Parameter'!$E$6+'Data and Parameter'!$E$7)*'Data and Parameter'!$E$19*'Data and Parameter'!$E$14*'ER calculations'!N7113</f>
        <v>0.14185613968478961</v>
      </c>
    </row>
    <row r="7114" spans="1:15" ht="15">
      <c r="A7114" s="284">
        <v>7110</v>
      </c>
      <c r="B7114" s="287"/>
      <c r="C7114" s="287"/>
      <c r="D7114" s="284" t="s">
        <v>3178</v>
      </c>
      <c r="E7114" s="287"/>
      <c r="F7114" s="285" t="s">
        <v>7235</v>
      </c>
      <c r="G7114" s="266" t="s">
        <v>121</v>
      </c>
      <c r="H7114" s="266">
        <f>IF(G7114="Traditional Stove",0.1,0.2)</f>
        <v>0.1</v>
      </c>
      <c r="I7114" s="266">
        <f>YEAR(J7114)</f>
        <v>2023</v>
      </c>
      <c r="J7114" s="267">
        <v>45036</v>
      </c>
      <c r="K7114" s="267">
        <f>J7114+1</f>
        <v>45037</v>
      </c>
      <c r="L7114" s="266">
        <f>IF(M7114&lt;=365,1,2)</f>
        <v>1</v>
      </c>
      <c r="M7114" s="266">
        <f>IF(K7114&lt;$C$1,$C$2-$C$1+1,$C$2-K7114+1)</f>
        <v>10</v>
      </c>
      <c r="N7114" s="268">
        <f>M7114/365</f>
        <v>2.7397260273972601E-2</v>
      </c>
      <c r="O7114" s="269">
        <f>'Data and Parameter'!$E$4*'Data and Parameter'!$E$5*('Data and Parameter'!$E$6+'Data and Parameter'!$E$7)*'Data and Parameter'!$E$19*'Data and Parameter'!$E$14*'ER calculations'!N7114</f>
        <v>0.14185613968478961</v>
      </c>
    </row>
    <row r="7115" spans="1:15" ht="15">
      <c r="A7115" s="284">
        <v>7111</v>
      </c>
      <c r="B7115" s="287"/>
      <c r="C7115" s="287"/>
      <c r="D7115" s="284" t="s">
        <v>3178</v>
      </c>
      <c r="E7115" s="287"/>
      <c r="F7115" s="285" t="s">
        <v>7236</v>
      </c>
      <c r="G7115" s="266" t="s">
        <v>121</v>
      </c>
      <c r="H7115" s="266">
        <f>IF(G7115="Traditional Stove",0.1,0.2)</f>
        <v>0.1</v>
      </c>
      <c r="I7115" s="266">
        <f>YEAR(J7115)</f>
        <v>2023</v>
      </c>
      <c r="J7115" s="267">
        <v>45036</v>
      </c>
      <c r="K7115" s="267">
        <f>J7115+1</f>
        <v>45037</v>
      </c>
      <c r="L7115" s="266">
        <f>IF(M7115&lt;=365,1,2)</f>
        <v>1</v>
      </c>
      <c r="M7115" s="266">
        <f>IF(K7115&lt;$C$1,$C$2-$C$1+1,$C$2-K7115+1)</f>
        <v>10</v>
      </c>
      <c r="N7115" s="268">
        <f>M7115/365</f>
        <v>2.7397260273972601E-2</v>
      </c>
      <c r="O7115" s="269">
        <f>'Data and Parameter'!$E$4*'Data and Parameter'!$E$5*('Data and Parameter'!$E$6+'Data and Parameter'!$E$7)*'Data and Parameter'!$E$19*'Data and Parameter'!$E$14*'ER calculations'!N7115</f>
        <v>0.14185613968478961</v>
      </c>
    </row>
    <row r="7116" spans="1:15" ht="15">
      <c r="A7116" s="284">
        <v>7112</v>
      </c>
      <c r="B7116" s="287"/>
      <c r="C7116" s="287"/>
      <c r="D7116" s="284" t="s">
        <v>3178</v>
      </c>
      <c r="E7116" s="287"/>
      <c r="F7116" s="285" t="s">
        <v>7237</v>
      </c>
      <c r="G7116" s="266" t="s">
        <v>121</v>
      </c>
      <c r="H7116" s="266">
        <f>IF(G7116="Traditional Stove",0.1,0.2)</f>
        <v>0.1</v>
      </c>
      <c r="I7116" s="266">
        <f>YEAR(J7116)</f>
        <v>2023</v>
      </c>
      <c r="J7116" s="267">
        <v>45040</v>
      </c>
      <c r="K7116" s="267">
        <f>J7116+1</f>
        <v>45041</v>
      </c>
      <c r="L7116" s="266">
        <f>IF(M7116&lt;=365,1,2)</f>
        <v>1</v>
      </c>
      <c r="M7116" s="266">
        <f>IF(K7116&lt;$C$1,$C$2-$C$1+1,$C$2-K7116+1)</f>
        <v>6</v>
      </c>
      <c r="N7116" s="268">
        <f>M7116/365</f>
        <v>1.643835616438356E-2</v>
      </c>
      <c r="O7116" s="269">
        <f>'Data and Parameter'!$E$4*'Data and Parameter'!$E$5*('Data and Parameter'!$E$6+'Data and Parameter'!$E$7)*'Data and Parameter'!$E$19*'Data and Parameter'!$E$14*'ER calculations'!N7116</f>
        <v>8.5113683810873753E-2</v>
      </c>
    </row>
    <row r="7117" spans="1:15" ht="15">
      <c r="A7117" s="284">
        <v>7113</v>
      </c>
      <c r="B7117" s="287"/>
      <c r="C7117" s="287"/>
      <c r="D7117" s="284" t="s">
        <v>3178</v>
      </c>
      <c r="E7117" s="287"/>
      <c r="F7117" s="285" t="s">
        <v>7238</v>
      </c>
      <c r="G7117" s="266" t="s">
        <v>121</v>
      </c>
      <c r="H7117" s="266">
        <f>IF(G7117="Traditional Stove",0.1,0.2)</f>
        <v>0.1</v>
      </c>
      <c r="I7117" s="266">
        <f>YEAR(J7117)</f>
        <v>2023</v>
      </c>
      <c r="J7117" s="267">
        <v>45040</v>
      </c>
      <c r="K7117" s="267">
        <f>J7117+1</f>
        <v>45041</v>
      </c>
      <c r="L7117" s="266">
        <f>IF(M7117&lt;=365,1,2)</f>
        <v>1</v>
      </c>
      <c r="M7117" s="266">
        <f>IF(K7117&lt;$C$1,$C$2-$C$1+1,$C$2-K7117+1)</f>
        <v>6</v>
      </c>
      <c r="N7117" s="268">
        <f>M7117/365</f>
        <v>1.643835616438356E-2</v>
      </c>
      <c r="O7117" s="269">
        <f>'Data and Parameter'!$E$4*'Data and Parameter'!$E$5*('Data and Parameter'!$E$6+'Data and Parameter'!$E$7)*'Data and Parameter'!$E$19*'Data and Parameter'!$E$14*'ER calculations'!N7117</f>
        <v>8.5113683810873753E-2</v>
      </c>
    </row>
    <row r="7118" spans="1:15" ht="15">
      <c r="A7118" s="284">
        <v>7114</v>
      </c>
      <c r="B7118" s="287"/>
      <c r="C7118" s="287"/>
      <c r="D7118" s="284" t="s">
        <v>3178</v>
      </c>
      <c r="E7118" s="287"/>
      <c r="F7118" s="285" t="s">
        <v>7239</v>
      </c>
      <c r="G7118" s="266" t="s">
        <v>121</v>
      </c>
      <c r="H7118" s="266">
        <f>IF(G7118="Traditional Stove",0.1,0.2)</f>
        <v>0.1</v>
      </c>
      <c r="I7118" s="266">
        <f>YEAR(J7118)</f>
        <v>2023</v>
      </c>
      <c r="J7118" s="267">
        <v>45040</v>
      </c>
      <c r="K7118" s="267">
        <f>J7118+1</f>
        <v>45041</v>
      </c>
      <c r="L7118" s="266">
        <f>IF(M7118&lt;=365,1,2)</f>
        <v>1</v>
      </c>
      <c r="M7118" s="266">
        <f>IF(K7118&lt;$C$1,$C$2-$C$1+1,$C$2-K7118+1)</f>
        <v>6</v>
      </c>
      <c r="N7118" s="268">
        <f>M7118/365</f>
        <v>1.643835616438356E-2</v>
      </c>
      <c r="O7118" s="269">
        <f>'Data and Parameter'!$E$4*'Data and Parameter'!$E$5*('Data and Parameter'!$E$6+'Data and Parameter'!$E$7)*'Data and Parameter'!$E$19*'Data and Parameter'!$E$14*'ER calculations'!N7118</f>
        <v>8.5113683810873753E-2</v>
      </c>
    </row>
    <row r="7119" spans="1:15" ht="15">
      <c r="A7119" s="284">
        <v>7115</v>
      </c>
      <c r="B7119" s="287"/>
      <c r="C7119" s="287"/>
      <c r="D7119" s="284" t="s">
        <v>3178</v>
      </c>
      <c r="E7119" s="287"/>
      <c r="F7119" s="285" t="s">
        <v>7240</v>
      </c>
      <c r="G7119" s="266" t="s">
        <v>121</v>
      </c>
      <c r="H7119" s="266">
        <f>IF(G7119="Traditional Stove",0.1,0.2)</f>
        <v>0.1</v>
      </c>
      <c r="I7119" s="266">
        <f>YEAR(J7119)</f>
        <v>2023</v>
      </c>
      <c r="J7119" s="267">
        <v>45040</v>
      </c>
      <c r="K7119" s="267">
        <f>J7119+1</f>
        <v>45041</v>
      </c>
      <c r="L7119" s="266">
        <f>IF(M7119&lt;=365,1,2)</f>
        <v>1</v>
      </c>
      <c r="M7119" s="266">
        <f>IF(K7119&lt;$C$1,$C$2-$C$1+1,$C$2-K7119+1)</f>
        <v>6</v>
      </c>
      <c r="N7119" s="268">
        <f>M7119/365</f>
        <v>1.643835616438356E-2</v>
      </c>
      <c r="O7119" s="269">
        <f>'Data and Parameter'!$E$4*'Data and Parameter'!$E$5*('Data and Parameter'!$E$6+'Data and Parameter'!$E$7)*'Data and Parameter'!$E$19*'Data and Parameter'!$E$14*'ER calculations'!N7119</f>
        <v>8.5113683810873753E-2</v>
      </c>
    </row>
    <row r="7120" spans="1:15" ht="15">
      <c r="A7120" s="284">
        <v>7116</v>
      </c>
      <c r="B7120" s="287"/>
      <c r="C7120" s="287"/>
      <c r="D7120" s="284" t="s">
        <v>3178</v>
      </c>
      <c r="E7120" s="287"/>
      <c r="F7120" s="285" t="s">
        <v>7241</v>
      </c>
      <c r="G7120" s="266" t="s">
        <v>121</v>
      </c>
      <c r="H7120" s="266">
        <f>IF(G7120="Traditional Stove",0.1,0.2)</f>
        <v>0.1</v>
      </c>
      <c r="I7120" s="266">
        <f>YEAR(J7120)</f>
        <v>2023</v>
      </c>
      <c r="J7120" s="267">
        <v>45040</v>
      </c>
      <c r="K7120" s="267">
        <f>J7120+1</f>
        <v>45041</v>
      </c>
      <c r="L7120" s="266">
        <f>IF(M7120&lt;=365,1,2)</f>
        <v>1</v>
      </c>
      <c r="M7120" s="266">
        <f>IF(K7120&lt;$C$1,$C$2-$C$1+1,$C$2-K7120+1)</f>
        <v>6</v>
      </c>
      <c r="N7120" s="268">
        <f>M7120/365</f>
        <v>1.643835616438356E-2</v>
      </c>
      <c r="O7120" s="269">
        <f>'Data and Parameter'!$E$4*'Data and Parameter'!$E$5*('Data and Parameter'!$E$6+'Data and Parameter'!$E$7)*'Data and Parameter'!$E$19*'Data and Parameter'!$E$14*'ER calculations'!N7120</f>
        <v>8.5113683810873753E-2</v>
      </c>
    </row>
    <row r="7121" spans="1:15" ht="15">
      <c r="A7121" s="284">
        <v>7117</v>
      </c>
      <c r="B7121" s="287"/>
      <c r="C7121" s="287"/>
      <c r="D7121" s="284" t="s">
        <v>119</v>
      </c>
      <c r="E7121" s="287"/>
      <c r="F7121" s="285" t="s">
        <v>7242</v>
      </c>
      <c r="G7121" s="266" t="s">
        <v>121</v>
      </c>
      <c r="H7121" s="266">
        <f>IF(G7121="Traditional Stove",0.1,0.2)</f>
        <v>0.1</v>
      </c>
      <c r="I7121" s="266">
        <f>YEAR(J7121)</f>
        <v>2023</v>
      </c>
      <c r="J7121" s="267">
        <v>44968</v>
      </c>
      <c r="K7121" s="267">
        <f>J7121+1</f>
        <v>44969</v>
      </c>
      <c r="L7121" s="266">
        <f>IF(M7121&lt;=365,1,2)</f>
        <v>1</v>
      </c>
      <c r="M7121" s="266">
        <f>IF(K7121&lt;$C$1,$C$2-$C$1+1,$C$2-K7121+1)</f>
        <v>78</v>
      </c>
      <c r="N7121" s="268">
        <f>M7121/365</f>
        <v>0.21369863013698631</v>
      </c>
      <c r="O7121" s="269">
        <f>'Data and Parameter'!$E$4*'Data and Parameter'!$E$5*('Data and Parameter'!$E$6+'Data and Parameter'!$E$7)*'Data and Parameter'!$E$19*'Data and Parameter'!$E$14*'ER calculations'!N7121</f>
        <v>1.1064778895413589</v>
      </c>
    </row>
    <row r="7122" spans="1:15" ht="15">
      <c r="A7122" s="284">
        <v>7118</v>
      </c>
      <c r="B7122" s="287"/>
      <c r="C7122" s="287"/>
      <c r="D7122" s="284" t="s">
        <v>119</v>
      </c>
      <c r="E7122" s="287"/>
      <c r="F7122" s="285" t="s">
        <v>7243</v>
      </c>
      <c r="G7122" s="266" t="s">
        <v>121</v>
      </c>
      <c r="H7122" s="266">
        <f>IF(G7122="Traditional Stove",0.1,0.2)</f>
        <v>0.1</v>
      </c>
      <c r="I7122" s="266">
        <f>YEAR(J7122)</f>
        <v>2023</v>
      </c>
      <c r="J7122" s="267">
        <v>44968</v>
      </c>
      <c r="K7122" s="267">
        <f>J7122+1</f>
        <v>44969</v>
      </c>
      <c r="L7122" s="266">
        <f>IF(M7122&lt;=365,1,2)</f>
        <v>1</v>
      </c>
      <c r="M7122" s="266">
        <f>IF(K7122&lt;$C$1,$C$2-$C$1+1,$C$2-K7122+1)</f>
        <v>78</v>
      </c>
      <c r="N7122" s="268">
        <f>M7122/365</f>
        <v>0.21369863013698631</v>
      </c>
      <c r="O7122" s="269">
        <f>'Data and Parameter'!$E$4*'Data and Parameter'!$E$5*('Data and Parameter'!$E$6+'Data and Parameter'!$E$7)*'Data and Parameter'!$E$19*'Data and Parameter'!$E$14*'ER calculations'!N7122</f>
        <v>1.1064778895413589</v>
      </c>
    </row>
    <row r="7123" spans="1:15" ht="15">
      <c r="A7123" s="284">
        <v>7119</v>
      </c>
      <c r="B7123" s="287"/>
      <c r="C7123" s="287"/>
      <c r="D7123" s="284" t="s">
        <v>119</v>
      </c>
      <c r="E7123" s="287"/>
      <c r="F7123" s="285" t="s">
        <v>7244</v>
      </c>
      <c r="G7123" s="266" t="s">
        <v>121</v>
      </c>
      <c r="H7123" s="266">
        <f>IF(G7123="Traditional Stove",0.1,0.2)</f>
        <v>0.1</v>
      </c>
      <c r="I7123" s="266">
        <f>YEAR(J7123)</f>
        <v>2023</v>
      </c>
      <c r="J7123" s="267">
        <v>44968</v>
      </c>
      <c r="K7123" s="267">
        <f>J7123+1</f>
        <v>44969</v>
      </c>
      <c r="L7123" s="266">
        <f>IF(M7123&lt;=365,1,2)</f>
        <v>1</v>
      </c>
      <c r="M7123" s="266">
        <f>IF(K7123&lt;$C$1,$C$2-$C$1+1,$C$2-K7123+1)</f>
        <v>78</v>
      </c>
      <c r="N7123" s="268">
        <f>M7123/365</f>
        <v>0.21369863013698631</v>
      </c>
      <c r="O7123" s="269">
        <f>'Data and Parameter'!$E$4*'Data and Parameter'!$E$5*('Data and Parameter'!$E$6+'Data and Parameter'!$E$7)*'Data and Parameter'!$E$19*'Data and Parameter'!$E$14*'ER calculations'!N7123</f>
        <v>1.1064778895413589</v>
      </c>
    </row>
    <row r="7124" spans="1:15" ht="15">
      <c r="A7124" s="284">
        <v>7120</v>
      </c>
      <c r="B7124" s="287"/>
      <c r="C7124" s="287"/>
      <c r="D7124" s="284" t="s">
        <v>119</v>
      </c>
      <c r="E7124" s="287"/>
      <c r="F7124" s="285" t="s">
        <v>7245</v>
      </c>
      <c r="G7124" s="266" t="s">
        <v>121</v>
      </c>
      <c r="H7124" s="266">
        <f>IF(G7124="Traditional Stove",0.1,0.2)</f>
        <v>0.1</v>
      </c>
      <c r="I7124" s="266">
        <f>YEAR(J7124)</f>
        <v>2023</v>
      </c>
      <c r="J7124" s="267">
        <v>44968</v>
      </c>
      <c r="K7124" s="267">
        <f>J7124+1</f>
        <v>44969</v>
      </c>
      <c r="L7124" s="266">
        <f>IF(M7124&lt;=365,1,2)</f>
        <v>1</v>
      </c>
      <c r="M7124" s="266">
        <f>IF(K7124&lt;$C$1,$C$2-$C$1+1,$C$2-K7124+1)</f>
        <v>78</v>
      </c>
      <c r="N7124" s="268">
        <f>M7124/365</f>
        <v>0.21369863013698631</v>
      </c>
      <c r="O7124" s="269">
        <f>'Data and Parameter'!$E$4*'Data and Parameter'!$E$5*('Data and Parameter'!$E$6+'Data and Parameter'!$E$7)*'Data and Parameter'!$E$19*'Data and Parameter'!$E$14*'ER calculations'!N7124</f>
        <v>1.1064778895413589</v>
      </c>
    </row>
    <row r="7125" spans="1:15" ht="15">
      <c r="A7125" s="284">
        <v>7121</v>
      </c>
      <c r="B7125" s="287"/>
      <c r="C7125" s="287"/>
      <c r="D7125" s="284" t="s">
        <v>119</v>
      </c>
      <c r="E7125" s="287"/>
      <c r="F7125" s="285" t="s">
        <v>7246</v>
      </c>
      <c r="G7125" s="266" t="s">
        <v>121</v>
      </c>
      <c r="H7125" s="266">
        <f>IF(G7125="Traditional Stove",0.1,0.2)</f>
        <v>0.1</v>
      </c>
      <c r="I7125" s="266">
        <f>YEAR(J7125)</f>
        <v>2023</v>
      </c>
      <c r="J7125" s="267">
        <v>44968</v>
      </c>
      <c r="K7125" s="267">
        <f>J7125+1</f>
        <v>44969</v>
      </c>
      <c r="L7125" s="266">
        <f>IF(M7125&lt;=365,1,2)</f>
        <v>1</v>
      </c>
      <c r="M7125" s="266">
        <f>IF(K7125&lt;$C$1,$C$2-$C$1+1,$C$2-K7125+1)</f>
        <v>78</v>
      </c>
      <c r="N7125" s="268">
        <f>M7125/365</f>
        <v>0.21369863013698631</v>
      </c>
      <c r="O7125" s="269">
        <f>'Data and Parameter'!$E$4*'Data and Parameter'!$E$5*('Data and Parameter'!$E$6+'Data and Parameter'!$E$7)*'Data and Parameter'!$E$19*'Data and Parameter'!$E$14*'ER calculations'!N7125</f>
        <v>1.1064778895413589</v>
      </c>
    </row>
    <row r="7126" spans="1:15" ht="15">
      <c r="A7126" s="284">
        <v>7122</v>
      </c>
      <c r="B7126" s="287"/>
      <c r="C7126" s="287"/>
      <c r="D7126" s="284" t="s">
        <v>119</v>
      </c>
      <c r="E7126" s="287"/>
      <c r="F7126" s="285" t="s">
        <v>7247</v>
      </c>
      <c r="G7126" s="266" t="s">
        <v>121</v>
      </c>
      <c r="H7126" s="266">
        <f>IF(G7126="Traditional Stove",0.1,0.2)</f>
        <v>0.1</v>
      </c>
      <c r="I7126" s="266">
        <f>YEAR(J7126)</f>
        <v>2023</v>
      </c>
      <c r="J7126" s="267">
        <v>44968</v>
      </c>
      <c r="K7126" s="267">
        <f>J7126+1</f>
        <v>44969</v>
      </c>
      <c r="L7126" s="266">
        <f>IF(M7126&lt;=365,1,2)</f>
        <v>1</v>
      </c>
      <c r="M7126" s="266">
        <f>IF(K7126&lt;$C$1,$C$2-$C$1+1,$C$2-K7126+1)</f>
        <v>78</v>
      </c>
      <c r="N7126" s="268">
        <f>M7126/365</f>
        <v>0.21369863013698631</v>
      </c>
      <c r="O7126" s="269">
        <f>'Data and Parameter'!$E$4*'Data and Parameter'!$E$5*('Data and Parameter'!$E$6+'Data and Parameter'!$E$7)*'Data and Parameter'!$E$19*'Data and Parameter'!$E$14*'ER calculations'!N7126</f>
        <v>1.1064778895413589</v>
      </c>
    </row>
    <row r="7127" spans="1:15" ht="15">
      <c r="A7127" s="284">
        <v>7123</v>
      </c>
      <c r="B7127" s="287"/>
      <c r="C7127" s="287"/>
      <c r="D7127" s="284" t="s">
        <v>1054</v>
      </c>
      <c r="E7127" s="287"/>
      <c r="F7127" s="285" t="s">
        <v>7248</v>
      </c>
      <c r="G7127" s="266" t="s">
        <v>121</v>
      </c>
      <c r="H7127" s="266">
        <f>IF(G7127="Traditional Stove",0.1,0.2)</f>
        <v>0.1</v>
      </c>
      <c r="I7127" s="266">
        <f>YEAR(J7127)</f>
        <v>2023</v>
      </c>
      <c r="J7127" s="267">
        <v>44970</v>
      </c>
      <c r="K7127" s="267">
        <f>J7127+1</f>
        <v>44971</v>
      </c>
      <c r="L7127" s="266">
        <f>IF(M7127&lt;=365,1,2)</f>
        <v>1</v>
      </c>
      <c r="M7127" s="266">
        <f>IF(K7127&lt;$C$1,$C$2-$C$1+1,$C$2-K7127+1)</f>
        <v>76</v>
      </c>
      <c r="N7127" s="268">
        <f>M7127/365</f>
        <v>0.20821917808219179</v>
      </c>
      <c r="O7127" s="269">
        <f>'Data and Parameter'!$E$4*'Data and Parameter'!$E$5*('Data and Parameter'!$E$6+'Data and Parameter'!$E$7)*'Data and Parameter'!$E$19*'Data and Parameter'!$E$14*'ER calculations'!N7127</f>
        <v>1.0781066616044011</v>
      </c>
    </row>
    <row r="7128" spans="1:15" ht="15">
      <c r="A7128" s="284">
        <v>7124</v>
      </c>
      <c r="B7128" s="287"/>
      <c r="C7128" s="287"/>
      <c r="D7128" s="284" t="s">
        <v>1054</v>
      </c>
      <c r="E7128" s="287"/>
      <c r="F7128" s="285" t="s">
        <v>7249</v>
      </c>
      <c r="G7128" s="266" t="s">
        <v>121</v>
      </c>
      <c r="H7128" s="266">
        <f>IF(G7128="Traditional Stove",0.1,0.2)</f>
        <v>0.1</v>
      </c>
      <c r="I7128" s="266">
        <f>YEAR(J7128)</f>
        <v>2023</v>
      </c>
      <c r="J7128" s="267">
        <v>44970</v>
      </c>
      <c r="K7128" s="267">
        <f>J7128+1</f>
        <v>44971</v>
      </c>
      <c r="L7128" s="266">
        <f>IF(M7128&lt;=365,1,2)</f>
        <v>1</v>
      </c>
      <c r="M7128" s="266">
        <f>IF(K7128&lt;$C$1,$C$2-$C$1+1,$C$2-K7128+1)</f>
        <v>76</v>
      </c>
      <c r="N7128" s="268">
        <f>M7128/365</f>
        <v>0.20821917808219179</v>
      </c>
      <c r="O7128" s="269">
        <f>'Data and Parameter'!$E$4*'Data and Parameter'!$E$5*('Data and Parameter'!$E$6+'Data and Parameter'!$E$7)*'Data and Parameter'!$E$19*'Data and Parameter'!$E$14*'ER calculations'!N7128</f>
        <v>1.0781066616044011</v>
      </c>
    </row>
    <row r="7129" spans="1:15" ht="15">
      <c r="A7129" s="284">
        <v>7125</v>
      </c>
      <c r="B7129" s="287"/>
      <c r="C7129" s="287"/>
      <c r="D7129" s="284" t="s">
        <v>119</v>
      </c>
      <c r="E7129" s="287"/>
      <c r="F7129" s="285" t="s">
        <v>7250</v>
      </c>
      <c r="G7129" s="266" t="s">
        <v>121</v>
      </c>
      <c r="H7129" s="266">
        <f>IF(G7129="Traditional Stove",0.1,0.2)</f>
        <v>0.1</v>
      </c>
      <c r="I7129" s="266">
        <f>YEAR(J7129)</f>
        <v>2023</v>
      </c>
      <c r="J7129" s="267">
        <v>44968</v>
      </c>
      <c r="K7129" s="267">
        <f>J7129+1</f>
        <v>44969</v>
      </c>
      <c r="L7129" s="266">
        <f>IF(M7129&lt;=365,1,2)</f>
        <v>1</v>
      </c>
      <c r="M7129" s="266">
        <f>IF(K7129&lt;$C$1,$C$2-$C$1+1,$C$2-K7129+1)</f>
        <v>78</v>
      </c>
      <c r="N7129" s="268">
        <f>M7129/365</f>
        <v>0.21369863013698631</v>
      </c>
      <c r="O7129" s="269">
        <f>'Data and Parameter'!$E$4*'Data and Parameter'!$E$5*('Data and Parameter'!$E$6+'Data and Parameter'!$E$7)*'Data and Parameter'!$E$19*'Data and Parameter'!$E$14*'ER calculations'!N7129</f>
        <v>1.1064778895413589</v>
      </c>
    </row>
    <row r="7130" spans="1:15" ht="15">
      <c r="A7130" s="284">
        <v>7126</v>
      </c>
      <c r="B7130" s="287"/>
      <c r="C7130" s="287"/>
      <c r="D7130" s="284" t="s">
        <v>119</v>
      </c>
      <c r="E7130" s="287"/>
      <c r="F7130" s="285" t="s">
        <v>7251</v>
      </c>
      <c r="G7130" s="266" t="s">
        <v>121</v>
      </c>
      <c r="H7130" s="266">
        <f>IF(G7130="Traditional Stove",0.1,0.2)</f>
        <v>0.1</v>
      </c>
      <c r="I7130" s="266">
        <f>YEAR(J7130)</f>
        <v>2023</v>
      </c>
      <c r="J7130" s="267">
        <v>44968</v>
      </c>
      <c r="K7130" s="267">
        <f>J7130+1</f>
        <v>44969</v>
      </c>
      <c r="L7130" s="266">
        <f>IF(M7130&lt;=365,1,2)</f>
        <v>1</v>
      </c>
      <c r="M7130" s="266">
        <f>IF(K7130&lt;$C$1,$C$2-$C$1+1,$C$2-K7130+1)</f>
        <v>78</v>
      </c>
      <c r="N7130" s="268">
        <f>M7130/365</f>
        <v>0.21369863013698631</v>
      </c>
      <c r="O7130" s="269">
        <f>'Data and Parameter'!$E$4*'Data and Parameter'!$E$5*('Data and Parameter'!$E$6+'Data and Parameter'!$E$7)*'Data and Parameter'!$E$19*'Data and Parameter'!$E$14*'ER calculations'!N7130</f>
        <v>1.1064778895413589</v>
      </c>
    </row>
    <row r="7131" spans="1:15" ht="15">
      <c r="A7131" s="284">
        <v>7127</v>
      </c>
      <c r="B7131" s="287"/>
      <c r="C7131" s="287"/>
      <c r="D7131" s="284" t="s">
        <v>119</v>
      </c>
      <c r="E7131" s="287"/>
      <c r="F7131" s="285" t="s">
        <v>7252</v>
      </c>
      <c r="G7131" s="266" t="s">
        <v>121</v>
      </c>
      <c r="H7131" s="266">
        <f>IF(G7131="Traditional Stove",0.1,0.2)</f>
        <v>0.1</v>
      </c>
      <c r="I7131" s="266">
        <f>YEAR(J7131)</f>
        <v>2023</v>
      </c>
      <c r="J7131" s="267">
        <v>44968</v>
      </c>
      <c r="K7131" s="267">
        <f>J7131+1</f>
        <v>44969</v>
      </c>
      <c r="L7131" s="266">
        <f>IF(M7131&lt;=365,1,2)</f>
        <v>1</v>
      </c>
      <c r="M7131" s="266">
        <f>IF(K7131&lt;$C$1,$C$2-$C$1+1,$C$2-K7131+1)</f>
        <v>78</v>
      </c>
      <c r="N7131" s="268">
        <f>M7131/365</f>
        <v>0.21369863013698631</v>
      </c>
      <c r="O7131" s="269">
        <f>'Data and Parameter'!$E$4*'Data and Parameter'!$E$5*('Data and Parameter'!$E$6+'Data and Parameter'!$E$7)*'Data and Parameter'!$E$19*'Data and Parameter'!$E$14*'ER calculations'!N7131</f>
        <v>1.1064778895413589</v>
      </c>
    </row>
    <row r="7132" spans="1:15" ht="15">
      <c r="A7132" s="284">
        <v>7128</v>
      </c>
      <c r="B7132" s="287"/>
      <c r="C7132" s="287"/>
      <c r="D7132" s="284" t="s">
        <v>1054</v>
      </c>
      <c r="E7132" s="287"/>
      <c r="F7132" s="285" t="s">
        <v>7253</v>
      </c>
      <c r="G7132" s="266" t="s">
        <v>121</v>
      </c>
      <c r="H7132" s="266">
        <f>IF(G7132="Traditional Stove",0.1,0.2)</f>
        <v>0.1</v>
      </c>
      <c r="I7132" s="266">
        <f>YEAR(J7132)</f>
        <v>2023</v>
      </c>
      <c r="J7132" s="267">
        <v>44968</v>
      </c>
      <c r="K7132" s="267">
        <f>J7132+1</f>
        <v>44969</v>
      </c>
      <c r="L7132" s="266">
        <f>IF(M7132&lt;=365,1,2)</f>
        <v>1</v>
      </c>
      <c r="M7132" s="266">
        <f>IF(K7132&lt;$C$1,$C$2-$C$1+1,$C$2-K7132+1)</f>
        <v>78</v>
      </c>
      <c r="N7132" s="268">
        <f>M7132/365</f>
        <v>0.21369863013698631</v>
      </c>
      <c r="O7132" s="269">
        <f>'Data and Parameter'!$E$4*'Data and Parameter'!$E$5*('Data and Parameter'!$E$6+'Data and Parameter'!$E$7)*'Data and Parameter'!$E$19*'Data and Parameter'!$E$14*'ER calculations'!N7132</f>
        <v>1.1064778895413589</v>
      </c>
    </row>
    <row r="7133" spans="1:15" ht="15">
      <c r="A7133" s="284">
        <v>7129</v>
      </c>
      <c r="B7133" s="287"/>
      <c r="C7133" s="287"/>
      <c r="D7133" s="284" t="s">
        <v>119</v>
      </c>
      <c r="E7133" s="287"/>
      <c r="F7133" s="285" t="s">
        <v>7254</v>
      </c>
      <c r="G7133" s="266" t="s">
        <v>121</v>
      </c>
      <c r="H7133" s="266">
        <f>IF(G7133="Traditional Stove",0.1,0.2)</f>
        <v>0.1</v>
      </c>
      <c r="I7133" s="266">
        <f>YEAR(J7133)</f>
        <v>2023</v>
      </c>
      <c r="J7133" s="267">
        <v>44968</v>
      </c>
      <c r="K7133" s="267">
        <f>J7133+1</f>
        <v>44969</v>
      </c>
      <c r="L7133" s="266">
        <f>IF(M7133&lt;=365,1,2)</f>
        <v>1</v>
      </c>
      <c r="M7133" s="266">
        <f>IF(K7133&lt;$C$1,$C$2-$C$1+1,$C$2-K7133+1)</f>
        <v>78</v>
      </c>
      <c r="N7133" s="268">
        <f>M7133/365</f>
        <v>0.21369863013698631</v>
      </c>
      <c r="O7133" s="269">
        <f>'Data and Parameter'!$E$4*'Data and Parameter'!$E$5*('Data and Parameter'!$E$6+'Data and Parameter'!$E$7)*'Data and Parameter'!$E$19*'Data and Parameter'!$E$14*'ER calculations'!N7133</f>
        <v>1.1064778895413589</v>
      </c>
    </row>
    <row r="7134" spans="1:15" ht="15">
      <c r="A7134" s="284">
        <v>7130</v>
      </c>
      <c r="B7134" s="287"/>
      <c r="C7134" s="287"/>
      <c r="D7134" s="284" t="s">
        <v>1054</v>
      </c>
      <c r="E7134" s="287"/>
      <c r="F7134" s="285" t="s">
        <v>7255</v>
      </c>
      <c r="G7134" s="266" t="s">
        <v>121</v>
      </c>
      <c r="H7134" s="266">
        <f>IF(G7134="Traditional Stove",0.1,0.2)</f>
        <v>0.1</v>
      </c>
      <c r="I7134" s="266">
        <f>YEAR(J7134)</f>
        <v>2023</v>
      </c>
      <c r="J7134" s="267">
        <v>44968</v>
      </c>
      <c r="K7134" s="267">
        <f>J7134+1</f>
        <v>44969</v>
      </c>
      <c r="L7134" s="266">
        <f>IF(M7134&lt;=365,1,2)</f>
        <v>1</v>
      </c>
      <c r="M7134" s="266">
        <f>IF(K7134&lt;$C$1,$C$2-$C$1+1,$C$2-K7134+1)</f>
        <v>78</v>
      </c>
      <c r="N7134" s="268">
        <f>M7134/365</f>
        <v>0.21369863013698631</v>
      </c>
      <c r="O7134" s="269">
        <f>'Data and Parameter'!$E$4*'Data and Parameter'!$E$5*('Data and Parameter'!$E$6+'Data and Parameter'!$E$7)*'Data and Parameter'!$E$19*'Data and Parameter'!$E$14*'ER calculations'!N7134</f>
        <v>1.1064778895413589</v>
      </c>
    </row>
    <row r="7135" spans="1:15" ht="15">
      <c r="A7135" s="284">
        <v>7131</v>
      </c>
      <c r="B7135" s="287"/>
      <c r="C7135" s="287"/>
      <c r="D7135" s="284" t="s">
        <v>119</v>
      </c>
      <c r="E7135" s="287"/>
      <c r="F7135" s="285" t="s">
        <v>7256</v>
      </c>
      <c r="G7135" s="266" t="s">
        <v>121</v>
      </c>
      <c r="H7135" s="266">
        <f>IF(G7135="Traditional Stove",0.1,0.2)</f>
        <v>0.1</v>
      </c>
      <c r="I7135" s="266">
        <f>YEAR(J7135)</f>
        <v>2023</v>
      </c>
      <c r="J7135" s="267">
        <v>44968</v>
      </c>
      <c r="K7135" s="267">
        <f>J7135+1</f>
        <v>44969</v>
      </c>
      <c r="L7135" s="266">
        <f>IF(M7135&lt;=365,1,2)</f>
        <v>1</v>
      </c>
      <c r="M7135" s="266">
        <f>IF(K7135&lt;$C$1,$C$2-$C$1+1,$C$2-K7135+1)</f>
        <v>78</v>
      </c>
      <c r="N7135" s="268">
        <f>M7135/365</f>
        <v>0.21369863013698631</v>
      </c>
      <c r="O7135" s="269">
        <f>'Data and Parameter'!$E$4*'Data and Parameter'!$E$5*('Data and Parameter'!$E$6+'Data and Parameter'!$E$7)*'Data and Parameter'!$E$19*'Data and Parameter'!$E$14*'ER calculations'!N7135</f>
        <v>1.1064778895413589</v>
      </c>
    </row>
    <row r="7136" spans="1:15" ht="15">
      <c r="A7136" s="284">
        <v>7132</v>
      </c>
      <c r="B7136" s="287"/>
      <c r="C7136" s="287"/>
      <c r="D7136" s="284" t="s">
        <v>119</v>
      </c>
      <c r="E7136" s="287"/>
      <c r="F7136" s="285" t="s">
        <v>7257</v>
      </c>
      <c r="G7136" s="266" t="s">
        <v>121</v>
      </c>
      <c r="H7136" s="266">
        <f>IF(G7136="Traditional Stove",0.1,0.2)</f>
        <v>0.1</v>
      </c>
      <c r="I7136" s="266">
        <f>YEAR(J7136)</f>
        <v>2023</v>
      </c>
      <c r="J7136" s="267">
        <v>44968</v>
      </c>
      <c r="K7136" s="267">
        <f>J7136+1</f>
        <v>44969</v>
      </c>
      <c r="L7136" s="266">
        <f>IF(M7136&lt;=365,1,2)</f>
        <v>1</v>
      </c>
      <c r="M7136" s="266">
        <f>IF(K7136&lt;$C$1,$C$2-$C$1+1,$C$2-K7136+1)</f>
        <v>78</v>
      </c>
      <c r="N7136" s="268">
        <f>M7136/365</f>
        <v>0.21369863013698631</v>
      </c>
      <c r="O7136" s="269">
        <f>'Data and Parameter'!$E$4*'Data and Parameter'!$E$5*('Data and Parameter'!$E$6+'Data and Parameter'!$E$7)*'Data and Parameter'!$E$19*'Data and Parameter'!$E$14*'ER calculations'!N7136</f>
        <v>1.1064778895413589</v>
      </c>
    </row>
    <row r="7137" spans="1:15" ht="15">
      <c r="A7137" s="284">
        <v>7133</v>
      </c>
      <c r="B7137" s="287"/>
      <c r="C7137" s="287"/>
      <c r="D7137" s="284" t="s">
        <v>119</v>
      </c>
      <c r="E7137" s="287"/>
      <c r="F7137" s="285" t="s">
        <v>7258</v>
      </c>
      <c r="G7137" s="266" t="s">
        <v>121</v>
      </c>
      <c r="H7137" s="266">
        <f>IF(G7137="Traditional Stove",0.1,0.2)</f>
        <v>0.1</v>
      </c>
      <c r="I7137" s="266">
        <f>YEAR(J7137)</f>
        <v>2023</v>
      </c>
      <c r="J7137" s="267">
        <v>44968</v>
      </c>
      <c r="K7137" s="267">
        <f>J7137+1</f>
        <v>44969</v>
      </c>
      <c r="L7137" s="266">
        <f>IF(M7137&lt;=365,1,2)</f>
        <v>1</v>
      </c>
      <c r="M7137" s="266">
        <f>IF(K7137&lt;$C$1,$C$2-$C$1+1,$C$2-K7137+1)</f>
        <v>78</v>
      </c>
      <c r="N7137" s="268">
        <f>M7137/365</f>
        <v>0.21369863013698631</v>
      </c>
      <c r="O7137" s="269">
        <f>'Data and Parameter'!$E$4*'Data and Parameter'!$E$5*('Data and Parameter'!$E$6+'Data and Parameter'!$E$7)*'Data and Parameter'!$E$19*'Data and Parameter'!$E$14*'ER calculations'!N7137</f>
        <v>1.1064778895413589</v>
      </c>
    </row>
    <row r="7138" spans="1:15" ht="15">
      <c r="A7138" s="284">
        <v>7134</v>
      </c>
      <c r="B7138" s="287"/>
      <c r="C7138" s="287"/>
      <c r="D7138" s="284" t="s">
        <v>119</v>
      </c>
      <c r="E7138" s="287"/>
      <c r="F7138" s="285" t="s">
        <v>7259</v>
      </c>
      <c r="G7138" s="266" t="s">
        <v>121</v>
      </c>
      <c r="H7138" s="266">
        <f>IF(G7138="Traditional Stove",0.1,0.2)</f>
        <v>0.1</v>
      </c>
      <c r="I7138" s="266">
        <f>YEAR(J7138)</f>
        <v>2023</v>
      </c>
      <c r="J7138" s="267">
        <v>44970</v>
      </c>
      <c r="K7138" s="267">
        <f>J7138+1</f>
        <v>44971</v>
      </c>
      <c r="L7138" s="266">
        <f>IF(M7138&lt;=365,1,2)</f>
        <v>1</v>
      </c>
      <c r="M7138" s="266">
        <f>IF(K7138&lt;$C$1,$C$2-$C$1+1,$C$2-K7138+1)</f>
        <v>76</v>
      </c>
      <c r="N7138" s="268">
        <f>M7138/365</f>
        <v>0.20821917808219179</v>
      </c>
      <c r="O7138" s="269">
        <f>'Data and Parameter'!$E$4*'Data and Parameter'!$E$5*('Data and Parameter'!$E$6+'Data and Parameter'!$E$7)*'Data and Parameter'!$E$19*'Data and Parameter'!$E$14*'ER calculations'!N7138</f>
        <v>1.0781066616044011</v>
      </c>
    </row>
    <row r="7139" spans="1:15" ht="15">
      <c r="A7139" s="284">
        <v>7135</v>
      </c>
      <c r="B7139" s="287"/>
      <c r="C7139" s="287"/>
      <c r="D7139" s="284" t="s">
        <v>1054</v>
      </c>
      <c r="E7139" s="287"/>
      <c r="F7139" s="285" t="s">
        <v>7260</v>
      </c>
      <c r="G7139" s="266" t="s">
        <v>121</v>
      </c>
      <c r="H7139" s="266">
        <f>IF(G7139="Traditional Stove",0.1,0.2)</f>
        <v>0.1</v>
      </c>
      <c r="I7139" s="266">
        <f>YEAR(J7139)</f>
        <v>2023</v>
      </c>
      <c r="J7139" s="267">
        <v>44970</v>
      </c>
      <c r="K7139" s="267">
        <f>J7139+1</f>
        <v>44971</v>
      </c>
      <c r="L7139" s="266">
        <f>IF(M7139&lt;=365,1,2)</f>
        <v>1</v>
      </c>
      <c r="M7139" s="266">
        <f>IF(K7139&lt;$C$1,$C$2-$C$1+1,$C$2-K7139+1)</f>
        <v>76</v>
      </c>
      <c r="N7139" s="268">
        <f>M7139/365</f>
        <v>0.20821917808219179</v>
      </c>
      <c r="O7139" s="269">
        <f>'Data and Parameter'!$E$4*'Data and Parameter'!$E$5*('Data and Parameter'!$E$6+'Data and Parameter'!$E$7)*'Data and Parameter'!$E$19*'Data and Parameter'!$E$14*'ER calculations'!N7139</f>
        <v>1.0781066616044011</v>
      </c>
    </row>
    <row r="7140" spans="1:15" ht="15">
      <c r="A7140" s="284">
        <v>7136</v>
      </c>
      <c r="B7140" s="287"/>
      <c r="C7140" s="287"/>
      <c r="D7140" s="284" t="s">
        <v>1054</v>
      </c>
      <c r="E7140" s="287"/>
      <c r="F7140" s="285" t="s">
        <v>7261</v>
      </c>
      <c r="G7140" s="266" t="s">
        <v>121</v>
      </c>
      <c r="H7140" s="266">
        <f>IF(G7140="Traditional Stove",0.1,0.2)</f>
        <v>0.1</v>
      </c>
      <c r="I7140" s="266">
        <f>YEAR(J7140)</f>
        <v>2023</v>
      </c>
      <c r="J7140" s="267">
        <v>44970</v>
      </c>
      <c r="K7140" s="267">
        <f>J7140+1</f>
        <v>44971</v>
      </c>
      <c r="L7140" s="266">
        <f>IF(M7140&lt;=365,1,2)</f>
        <v>1</v>
      </c>
      <c r="M7140" s="266">
        <f>IF(K7140&lt;$C$1,$C$2-$C$1+1,$C$2-K7140+1)</f>
        <v>76</v>
      </c>
      <c r="N7140" s="268">
        <f>M7140/365</f>
        <v>0.20821917808219179</v>
      </c>
      <c r="O7140" s="269">
        <f>'Data and Parameter'!$E$4*'Data and Parameter'!$E$5*('Data and Parameter'!$E$6+'Data and Parameter'!$E$7)*'Data and Parameter'!$E$19*'Data and Parameter'!$E$14*'ER calculations'!N7140</f>
        <v>1.0781066616044011</v>
      </c>
    </row>
    <row r="7141" spans="1:15" ht="15">
      <c r="A7141" s="284">
        <v>7137</v>
      </c>
      <c r="B7141" s="287"/>
      <c r="C7141" s="287"/>
      <c r="D7141" s="284" t="s">
        <v>1054</v>
      </c>
      <c r="E7141" s="287"/>
      <c r="F7141" s="285" t="s">
        <v>7262</v>
      </c>
      <c r="G7141" s="266" t="s">
        <v>121</v>
      </c>
      <c r="H7141" s="266">
        <f>IF(G7141="Traditional Stove",0.1,0.2)</f>
        <v>0.1</v>
      </c>
      <c r="I7141" s="266">
        <f>YEAR(J7141)</f>
        <v>2023</v>
      </c>
      <c r="J7141" s="267">
        <v>44970</v>
      </c>
      <c r="K7141" s="267">
        <f>J7141+1</f>
        <v>44971</v>
      </c>
      <c r="L7141" s="266">
        <f>IF(M7141&lt;=365,1,2)</f>
        <v>1</v>
      </c>
      <c r="M7141" s="266">
        <f>IF(K7141&lt;$C$1,$C$2-$C$1+1,$C$2-K7141+1)</f>
        <v>76</v>
      </c>
      <c r="N7141" s="268">
        <f>M7141/365</f>
        <v>0.20821917808219179</v>
      </c>
      <c r="O7141" s="269">
        <f>'Data and Parameter'!$E$4*'Data and Parameter'!$E$5*('Data and Parameter'!$E$6+'Data and Parameter'!$E$7)*'Data and Parameter'!$E$19*'Data and Parameter'!$E$14*'ER calculations'!N7141</f>
        <v>1.0781066616044011</v>
      </c>
    </row>
    <row r="7142" spans="1:15" ht="15">
      <c r="A7142" s="284">
        <v>7138</v>
      </c>
      <c r="B7142" s="287"/>
      <c r="C7142" s="287"/>
      <c r="D7142" s="284" t="s">
        <v>1054</v>
      </c>
      <c r="E7142" s="287"/>
      <c r="F7142" s="285" t="s">
        <v>7263</v>
      </c>
      <c r="G7142" s="266" t="s">
        <v>121</v>
      </c>
      <c r="H7142" s="266">
        <f>IF(G7142="Traditional Stove",0.1,0.2)</f>
        <v>0.1</v>
      </c>
      <c r="I7142" s="266">
        <f>YEAR(J7142)</f>
        <v>2023</v>
      </c>
      <c r="J7142" s="267">
        <v>44970</v>
      </c>
      <c r="K7142" s="267">
        <f>J7142+1</f>
        <v>44971</v>
      </c>
      <c r="L7142" s="266">
        <f>IF(M7142&lt;=365,1,2)</f>
        <v>1</v>
      </c>
      <c r="M7142" s="266">
        <f>IF(K7142&lt;$C$1,$C$2-$C$1+1,$C$2-K7142+1)</f>
        <v>76</v>
      </c>
      <c r="N7142" s="268">
        <f>M7142/365</f>
        <v>0.20821917808219179</v>
      </c>
      <c r="O7142" s="269">
        <f>'Data and Parameter'!$E$4*'Data and Parameter'!$E$5*('Data and Parameter'!$E$6+'Data and Parameter'!$E$7)*'Data and Parameter'!$E$19*'Data and Parameter'!$E$14*'ER calculations'!N7142</f>
        <v>1.0781066616044011</v>
      </c>
    </row>
    <row r="7143" spans="1:15" ht="15">
      <c r="A7143" s="284">
        <v>7139</v>
      </c>
      <c r="B7143" s="287"/>
      <c r="C7143" s="287"/>
      <c r="D7143" s="284" t="s">
        <v>1054</v>
      </c>
      <c r="E7143" s="287"/>
      <c r="F7143" s="285" t="s">
        <v>7264</v>
      </c>
      <c r="G7143" s="266" t="s">
        <v>121</v>
      </c>
      <c r="H7143" s="266">
        <f>IF(G7143="Traditional Stove",0.1,0.2)</f>
        <v>0.1</v>
      </c>
      <c r="I7143" s="266">
        <f>YEAR(J7143)</f>
        <v>2023</v>
      </c>
      <c r="J7143" s="267">
        <v>44970</v>
      </c>
      <c r="K7143" s="267">
        <f>J7143+1</f>
        <v>44971</v>
      </c>
      <c r="L7143" s="266">
        <f>IF(M7143&lt;=365,1,2)</f>
        <v>1</v>
      </c>
      <c r="M7143" s="266">
        <f>IF(K7143&lt;$C$1,$C$2-$C$1+1,$C$2-K7143+1)</f>
        <v>76</v>
      </c>
      <c r="N7143" s="268">
        <f>M7143/365</f>
        <v>0.20821917808219179</v>
      </c>
      <c r="O7143" s="269">
        <f>'Data and Parameter'!$E$4*'Data and Parameter'!$E$5*('Data and Parameter'!$E$6+'Data and Parameter'!$E$7)*'Data and Parameter'!$E$19*'Data and Parameter'!$E$14*'ER calculations'!N7143</f>
        <v>1.0781066616044011</v>
      </c>
    </row>
    <row r="7144" spans="1:15" ht="15">
      <c r="A7144" s="284">
        <v>7140</v>
      </c>
      <c r="B7144" s="287"/>
      <c r="C7144" s="287"/>
      <c r="D7144" s="284" t="s">
        <v>1054</v>
      </c>
      <c r="E7144" s="287"/>
      <c r="F7144" s="285" t="s">
        <v>7265</v>
      </c>
      <c r="G7144" s="266" t="s">
        <v>121</v>
      </c>
      <c r="H7144" s="266">
        <f>IF(G7144="Traditional Stove",0.1,0.2)</f>
        <v>0.1</v>
      </c>
      <c r="I7144" s="266">
        <f>YEAR(J7144)</f>
        <v>2023</v>
      </c>
      <c r="J7144" s="267">
        <v>44970</v>
      </c>
      <c r="K7144" s="267">
        <f>J7144+1</f>
        <v>44971</v>
      </c>
      <c r="L7144" s="266">
        <f>IF(M7144&lt;=365,1,2)</f>
        <v>1</v>
      </c>
      <c r="M7144" s="266">
        <f>IF(K7144&lt;$C$1,$C$2-$C$1+1,$C$2-K7144+1)</f>
        <v>76</v>
      </c>
      <c r="N7144" s="268">
        <f>M7144/365</f>
        <v>0.20821917808219179</v>
      </c>
      <c r="O7144" s="269">
        <f>'Data and Parameter'!$E$4*'Data and Parameter'!$E$5*('Data and Parameter'!$E$6+'Data and Parameter'!$E$7)*'Data and Parameter'!$E$19*'Data and Parameter'!$E$14*'ER calculations'!N7144</f>
        <v>1.0781066616044011</v>
      </c>
    </row>
    <row r="7145" spans="1:15" ht="15">
      <c r="A7145" s="284">
        <v>7141</v>
      </c>
      <c r="B7145" s="287"/>
      <c r="C7145" s="287"/>
      <c r="D7145" s="284" t="s">
        <v>1054</v>
      </c>
      <c r="E7145" s="287"/>
      <c r="F7145" s="285" t="s">
        <v>7266</v>
      </c>
      <c r="G7145" s="266" t="s">
        <v>121</v>
      </c>
      <c r="H7145" s="266">
        <f>IF(G7145="Traditional Stove",0.1,0.2)</f>
        <v>0.1</v>
      </c>
      <c r="I7145" s="266">
        <f>YEAR(J7145)</f>
        <v>2023</v>
      </c>
      <c r="J7145" s="267">
        <v>44970</v>
      </c>
      <c r="K7145" s="267">
        <f>J7145+1</f>
        <v>44971</v>
      </c>
      <c r="L7145" s="266">
        <f>IF(M7145&lt;=365,1,2)</f>
        <v>1</v>
      </c>
      <c r="M7145" s="266">
        <f>IF(K7145&lt;$C$1,$C$2-$C$1+1,$C$2-K7145+1)</f>
        <v>76</v>
      </c>
      <c r="N7145" s="268">
        <f>M7145/365</f>
        <v>0.20821917808219179</v>
      </c>
      <c r="O7145" s="269">
        <f>'Data and Parameter'!$E$4*'Data and Parameter'!$E$5*('Data and Parameter'!$E$6+'Data and Parameter'!$E$7)*'Data and Parameter'!$E$19*'Data and Parameter'!$E$14*'ER calculations'!N7145</f>
        <v>1.0781066616044011</v>
      </c>
    </row>
    <row r="7146" spans="1:15" ht="15">
      <c r="A7146" s="284">
        <v>7142</v>
      </c>
      <c r="B7146" s="287"/>
      <c r="C7146" s="287"/>
      <c r="D7146" s="284" t="s">
        <v>1054</v>
      </c>
      <c r="E7146" s="287"/>
      <c r="F7146" s="285" t="s">
        <v>7267</v>
      </c>
      <c r="G7146" s="266" t="s">
        <v>121</v>
      </c>
      <c r="H7146" s="266">
        <f>IF(G7146="Traditional Stove",0.1,0.2)</f>
        <v>0.1</v>
      </c>
      <c r="I7146" s="266">
        <f>YEAR(J7146)</f>
        <v>2023</v>
      </c>
      <c r="J7146" s="267">
        <v>44970</v>
      </c>
      <c r="K7146" s="267">
        <f>J7146+1</f>
        <v>44971</v>
      </c>
      <c r="L7146" s="266">
        <f>IF(M7146&lt;=365,1,2)</f>
        <v>1</v>
      </c>
      <c r="M7146" s="266">
        <f>IF(K7146&lt;$C$1,$C$2-$C$1+1,$C$2-K7146+1)</f>
        <v>76</v>
      </c>
      <c r="N7146" s="268">
        <f>M7146/365</f>
        <v>0.20821917808219179</v>
      </c>
      <c r="O7146" s="269">
        <f>'Data and Parameter'!$E$4*'Data and Parameter'!$E$5*('Data and Parameter'!$E$6+'Data and Parameter'!$E$7)*'Data and Parameter'!$E$19*'Data and Parameter'!$E$14*'ER calculations'!N7146</f>
        <v>1.0781066616044011</v>
      </c>
    </row>
    <row r="7147" spans="1:15" ht="15">
      <c r="A7147" s="284">
        <v>7143</v>
      </c>
      <c r="B7147" s="287"/>
      <c r="C7147" s="287"/>
      <c r="D7147" s="284" t="s">
        <v>1054</v>
      </c>
      <c r="E7147" s="287"/>
      <c r="F7147" s="285" t="s">
        <v>7268</v>
      </c>
      <c r="G7147" s="266" t="s">
        <v>121</v>
      </c>
      <c r="H7147" s="266">
        <f>IF(G7147="Traditional Stove",0.1,0.2)</f>
        <v>0.1</v>
      </c>
      <c r="I7147" s="266">
        <f>YEAR(J7147)</f>
        <v>2023</v>
      </c>
      <c r="J7147" s="267">
        <v>44970</v>
      </c>
      <c r="K7147" s="267">
        <f>J7147+1</f>
        <v>44971</v>
      </c>
      <c r="L7147" s="266">
        <f>IF(M7147&lt;=365,1,2)</f>
        <v>1</v>
      </c>
      <c r="M7147" s="266">
        <f>IF(K7147&lt;$C$1,$C$2-$C$1+1,$C$2-K7147+1)</f>
        <v>76</v>
      </c>
      <c r="N7147" s="268">
        <f>M7147/365</f>
        <v>0.20821917808219179</v>
      </c>
      <c r="O7147" s="269">
        <f>'Data and Parameter'!$E$4*'Data and Parameter'!$E$5*('Data and Parameter'!$E$6+'Data and Parameter'!$E$7)*'Data and Parameter'!$E$19*'Data and Parameter'!$E$14*'ER calculations'!N7147</f>
        <v>1.0781066616044011</v>
      </c>
    </row>
    <row r="7148" spans="1:15" ht="15">
      <c r="A7148" s="284">
        <v>7144</v>
      </c>
      <c r="B7148" s="287"/>
      <c r="C7148" s="287"/>
      <c r="D7148" s="284" t="s">
        <v>1054</v>
      </c>
      <c r="E7148" s="287"/>
      <c r="F7148" s="285" t="s">
        <v>7269</v>
      </c>
      <c r="G7148" s="266" t="s">
        <v>121</v>
      </c>
      <c r="H7148" s="266">
        <f>IF(G7148="Traditional Stove",0.1,0.2)</f>
        <v>0.1</v>
      </c>
      <c r="I7148" s="266">
        <f>YEAR(J7148)</f>
        <v>2023</v>
      </c>
      <c r="J7148" s="267">
        <v>44970</v>
      </c>
      <c r="K7148" s="267">
        <f>J7148+1</f>
        <v>44971</v>
      </c>
      <c r="L7148" s="266">
        <f>IF(M7148&lt;=365,1,2)</f>
        <v>1</v>
      </c>
      <c r="M7148" s="266">
        <f>IF(K7148&lt;$C$1,$C$2-$C$1+1,$C$2-K7148+1)</f>
        <v>76</v>
      </c>
      <c r="N7148" s="268">
        <f>M7148/365</f>
        <v>0.20821917808219179</v>
      </c>
      <c r="O7148" s="269">
        <f>'Data and Parameter'!$E$4*'Data and Parameter'!$E$5*('Data and Parameter'!$E$6+'Data and Parameter'!$E$7)*'Data and Parameter'!$E$19*'Data and Parameter'!$E$14*'ER calculations'!N7148</f>
        <v>1.0781066616044011</v>
      </c>
    </row>
    <row r="7149" spans="1:15" ht="15">
      <c r="A7149" s="284">
        <v>7145</v>
      </c>
      <c r="B7149" s="287"/>
      <c r="C7149" s="287"/>
      <c r="D7149" s="284" t="s">
        <v>1054</v>
      </c>
      <c r="E7149" s="287"/>
      <c r="F7149" s="285" t="s">
        <v>7270</v>
      </c>
      <c r="G7149" s="266" t="s">
        <v>121</v>
      </c>
      <c r="H7149" s="266">
        <f>IF(G7149="Traditional Stove",0.1,0.2)</f>
        <v>0.1</v>
      </c>
      <c r="I7149" s="266">
        <f>YEAR(J7149)</f>
        <v>2023</v>
      </c>
      <c r="J7149" s="267">
        <v>44970</v>
      </c>
      <c r="K7149" s="267">
        <f>J7149+1</f>
        <v>44971</v>
      </c>
      <c r="L7149" s="266">
        <f>IF(M7149&lt;=365,1,2)</f>
        <v>1</v>
      </c>
      <c r="M7149" s="266">
        <f>IF(K7149&lt;$C$1,$C$2-$C$1+1,$C$2-K7149+1)</f>
        <v>76</v>
      </c>
      <c r="N7149" s="268">
        <f>M7149/365</f>
        <v>0.20821917808219179</v>
      </c>
      <c r="O7149" s="269">
        <f>'Data and Parameter'!$E$4*'Data and Parameter'!$E$5*('Data and Parameter'!$E$6+'Data and Parameter'!$E$7)*'Data and Parameter'!$E$19*'Data and Parameter'!$E$14*'ER calculations'!N7149</f>
        <v>1.0781066616044011</v>
      </c>
    </row>
    <row r="7150" spans="1:15" ht="15">
      <c r="A7150" s="284">
        <v>7146</v>
      </c>
      <c r="B7150" s="287"/>
      <c r="C7150" s="287"/>
      <c r="D7150" s="284" t="s">
        <v>1054</v>
      </c>
      <c r="E7150" s="287"/>
      <c r="F7150" s="285" t="s">
        <v>7271</v>
      </c>
      <c r="G7150" s="266" t="s">
        <v>121</v>
      </c>
      <c r="H7150" s="266">
        <f>IF(G7150="Traditional Stove",0.1,0.2)</f>
        <v>0.1</v>
      </c>
      <c r="I7150" s="266">
        <f>YEAR(J7150)</f>
        <v>2023</v>
      </c>
      <c r="J7150" s="267">
        <v>44970</v>
      </c>
      <c r="K7150" s="267">
        <f>J7150+1</f>
        <v>44971</v>
      </c>
      <c r="L7150" s="266">
        <f>IF(M7150&lt;=365,1,2)</f>
        <v>1</v>
      </c>
      <c r="M7150" s="266">
        <f>IF(K7150&lt;$C$1,$C$2-$C$1+1,$C$2-K7150+1)</f>
        <v>76</v>
      </c>
      <c r="N7150" s="268">
        <f>M7150/365</f>
        <v>0.20821917808219179</v>
      </c>
      <c r="O7150" s="269">
        <f>'Data and Parameter'!$E$4*'Data and Parameter'!$E$5*('Data and Parameter'!$E$6+'Data and Parameter'!$E$7)*'Data and Parameter'!$E$19*'Data and Parameter'!$E$14*'ER calculations'!N7150</f>
        <v>1.0781066616044011</v>
      </c>
    </row>
    <row r="7151" spans="1:15" ht="15">
      <c r="A7151" s="284">
        <v>7147</v>
      </c>
      <c r="B7151" s="287"/>
      <c r="C7151" s="287"/>
      <c r="D7151" s="284" t="s">
        <v>1054</v>
      </c>
      <c r="E7151" s="287"/>
      <c r="F7151" s="285" t="s">
        <v>7272</v>
      </c>
      <c r="G7151" s="266" t="s">
        <v>121</v>
      </c>
      <c r="H7151" s="266">
        <f>IF(G7151="Traditional Stove",0.1,0.2)</f>
        <v>0.1</v>
      </c>
      <c r="I7151" s="266">
        <f>YEAR(J7151)</f>
        <v>2023</v>
      </c>
      <c r="J7151" s="267">
        <v>44970</v>
      </c>
      <c r="K7151" s="267">
        <f>J7151+1</f>
        <v>44971</v>
      </c>
      <c r="L7151" s="266">
        <f>IF(M7151&lt;=365,1,2)</f>
        <v>1</v>
      </c>
      <c r="M7151" s="266">
        <f>IF(K7151&lt;$C$1,$C$2-$C$1+1,$C$2-K7151+1)</f>
        <v>76</v>
      </c>
      <c r="N7151" s="268">
        <f>M7151/365</f>
        <v>0.20821917808219179</v>
      </c>
      <c r="O7151" s="269">
        <f>'Data and Parameter'!$E$4*'Data and Parameter'!$E$5*('Data and Parameter'!$E$6+'Data and Parameter'!$E$7)*'Data and Parameter'!$E$19*'Data and Parameter'!$E$14*'ER calculations'!N7151</f>
        <v>1.0781066616044011</v>
      </c>
    </row>
    <row r="7152" spans="1:15" ht="15">
      <c r="A7152" s="284">
        <v>7148</v>
      </c>
      <c r="B7152" s="287"/>
      <c r="C7152" s="287"/>
      <c r="D7152" s="284" t="s">
        <v>1054</v>
      </c>
      <c r="E7152" s="287"/>
      <c r="F7152" s="285" t="s">
        <v>7273</v>
      </c>
      <c r="G7152" s="266" t="s">
        <v>121</v>
      </c>
      <c r="H7152" s="266">
        <f>IF(G7152="Traditional Stove",0.1,0.2)</f>
        <v>0.1</v>
      </c>
      <c r="I7152" s="266">
        <f>YEAR(J7152)</f>
        <v>2023</v>
      </c>
      <c r="J7152" s="267">
        <v>44970</v>
      </c>
      <c r="K7152" s="267">
        <f>J7152+1</f>
        <v>44971</v>
      </c>
      <c r="L7152" s="266">
        <f>IF(M7152&lt;=365,1,2)</f>
        <v>1</v>
      </c>
      <c r="M7152" s="266">
        <f>IF(K7152&lt;$C$1,$C$2-$C$1+1,$C$2-K7152+1)</f>
        <v>76</v>
      </c>
      <c r="N7152" s="268">
        <f>M7152/365</f>
        <v>0.20821917808219179</v>
      </c>
      <c r="O7152" s="269">
        <f>'Data and Parameter'!$E$4*'Data and Parameter'!$E$5*('Data and Parameter'!$E$6+'Data and Parameter'!$E$7)*'Data and Parameter'!$E$19*'Data and Parameter'!$E$14*'ER calculations'!N7152</f>
        <v>1.0781066616044011</v>
      </c>
    </row>
    <row r="7153" spans="1:15" ht="15">
      <c r="A7153" s="284">
        <v>7149</v>
      </c>
      <c r="B7153" s="287"/>
      <c r="C7153" s="287"/>
      <c r="D7153" s="284" t="s">
        <v>1054</v>
      </c>
      <c r="E7153" s="287"/>
      <c r="F7153" s="285" t="s">
        <v>7274</v>
      </c>
      <c r="G7153" s="266" t="s">
        <v>121</v>
      </c>
      <c r="H7153" s="266">
        <f>IF(G7153="Traditional Stove",0.1,0.2)</f>
        <v>0.1</v>
      </c>
      <c r="I7153" s="266">
        <f>YEAR(J7153)</f>
        <v>2023</v>
      </c>
      <c r="J7153" s="267">
        <v>44970</v>
      </c>
      <c r="K7153" s="267">
        <f>J7153+1</f>
        <v>44971</v>
      </c>
      <c r="L7153" s="266">
        <f>IF(M7153&lt;=365,1,2)</f>
        <v>1</v>
      </c>
      <c r="M7153" s="266">
        <f>IF(K7153&lt;$C$1,$C$2-$C$1+1,$C$2-K7153+1)</f>
        <v>76</v>
      </c>
      <c r="N7153" s="268">
        <f>M7153/365</f>
        <v>0.20821917808219179</v>
      </c>
      <c r="O7153" s="269">
        <f>'Data and Parameter'!$E$4*'Data and Parameter'!$E$5*('Data and Parameter'!$E$6+'Data and Parameter'!$E$7)*'Data and Parameter'!$E$19*'Data and Parameter'!$E$14*'ER calculations'!N7153</f>
        <v>1.0781066616044011</v>
      </c>
    </row>
    <row r="7154" spans="1:15" ht="15">
      <c r="A7154" s="284">
        <v>7150</v>
      </c>
      <c r="B7154" s="287"/>
      <c r="C7154" s="287"/>
      <c r="D7154" s="284" t="s">
        <v>1054</v>
      </c>
      <c r="E7154" s="287"/>
      <c r="F7154" s="285" t="s">
        <v>7275</v>
      </c>
      <c r="G7154" s="266" t="s">
        <v>121</v>
      </c>
      <c r="H7154" s="266">
        <f>IF(G7154="Traditional Stove",0.1,0.2)</f>
        <v>0.1</v>
      </c>
      <c r="I7154" s="266">
        <f>YEAR(J7154)</f>
        <v>2023</v>
      </c>
      <c r="J7154" s="267">
        <v>44970</v>
      </c>
      <c r="K7154" s="267">
        <f>J7154+1</f>
        <v>44971</v>
      </c>
      <c r="L7154" s="266">
        <f>IF(M7154&lt;=365,1,2)</f>
        <v>1</v>
      </c>
      <c r="M7154" s="266">
        <f>IF(K7154&lt;$C$1,$C$2-$C$1+1,$C$2-K7154+1)</f>
        <v>76</v>
      </c>
      <c r="N7154" s="268">
        <f>M7154/365</f>
        <v>0.20821917808219179</v>
      </c>
      <c r="O7154" s="269">
        <f>'Data and Parameter'!$E$4*'Data and Parameter'!$E$5*('Data and Parameter'!$E$6+'Data and Parameter'!$E$7)*'Data and Parameter'!$E$19*'Data and Parameter'!$E$14*'ER calculations'!N7154</f>
        <v>1.0781066616044011</v>
      </c>
    </row>
    <row r="7155" spans="1:15" ht="15">
      <c r="A7155" s="284">
        <v>7151</v>
      </c>
      <c r="B7155" s="287"/>
      <c r="C7155" s="287"/>
      <c r="D7155" s="284" t="s">
        <v>1054</v>
      </c>
      <c r="E7155" s="287"/>
      <c r="F7155" s="285" t="s">
        <v>7276</v>
      </c>
      <c r="G7155" s="266" t="s">
        <v>121</v>
      </c>
      <c r="H7155" s="266">
        <f>IF(G7155="Traditional Stove",0.1,0.2)</f>
        <v>0.1</v>
      </c>
      <c r="I7155" s="266">
        <f>YEAR(J7155)</f>
        <v>2023</v>
      </c>
      <c r="J7155" s="267">
        <v>44970</v>
      </c>
      <c r="K7155" s="267">
        <f>J7155+1</f>
        <v>44971</v>
      </c>
      <c r="L7155" s="266">
        <f>IF(M7155&lt;=365,1,2)</f>
        <v>1</v>
      </c>
      <c r="M7155" s="266">
        <f>IF(K7155&lt;$C$1,$C$2-$C$1+1,$C$2-K7155+1)</f>
        <v>76</v>
      </c>
      <c r="N7155" s="268">
        <f>M7155/365</f>
        <v>0.20821917808219179</v>
      </c>
      <c r="O7155" s="269">
        <f>'Data and Parameter'!$E$4*'Data and Parameter'!$E$5*('Data and Parameter'!$E$6+'Data and Parameter'!$E$7)*'Data and Parameter'!$E$19*'Data and Parameter'!$E$14*'ER calculations'!N7155</f>
        <v>1.0781066616044011</v>
      </c>
    </row>
    <row r="7156" spans="1:15" ht="15">
      <c r="A7156" s="284">
        <v>7152</v>
      </c>
      <c r="B7156" s="287"/>
      <c r="C7156" s="287"/>
      <c r="D7156" s="284" t="s">
        <v>1054</v>
      </c>
      <c r="E7156" s="287"/>
      <c r="F7156" s="285" t="s">
        <v>7277</v>
      </c>
      <c r="G7156" s="266" t="s">
        <v>121</v>
      </c>
      <c r="H7156" s="266">
        <f>IF(G7156="Traditional Stove",0.1,0.2)</f>
        <v>0.1</v>
      </c>
      <c r="I7156" s="266">
        <f>YEAR(J7156)</f>
        <v>2023</v>
      </c>
      <c r="J7156" s="267">
        <v>44970</v>
      </c>
      <c r="K7156" s="267">
        <f>J7156+1</f>
        <v>44971</v>
      </c>
      <c r="L7156" s="266">
        <f>IF(M7156&lt;=365,1,2)</f>
        <v>1</v>
      </c>
      <c r="M7156" s="266">
        <f>IF(K7156&lt;$C$1,$C$2-$C$1+1,$C$2-K7156+1)</f>
        <v>76</v>
      </c>
      <c r="N7156" s="268">
        <f>M7156/365</f>
        <v>0.20821917808219179</v>
      </c>
      <c r="O7156" s="269">
        <f>'Data and Parameter'!$E$4*'Data and Parameter'!$E$5*('Data and Parameter'!$E$6+'Data and Parameter'!$E$7)*'Data and Parameter'!$E$19*'Data and Parameter'!$E$14*'ER calculations'!N7156</f>
        <v>1.0781066616044011</v>
      </c>
    </row>
    <row r="7157" spans="1:15" ht="15">
      <c r="A7157" s="284">
        <v>7153</v>
      </c>
      <c r="B7157" s="287"/>
      <c r="C7157" s="287"/>
      <c r="D7157" s="284" t="s">
        <v>1054</v>
      </c>
      <c r="E7157" s="287"/>
      <c r="F7157" s="285" t="s">
        <v>7278</v>
      </c>
      <c r="G7157" s="266" t="s">
        <v>121</v>
      </c>
      <c r="H7157" s="266">
        <f>IF(G7157="Traditional Stove",0.1,0.2)</f>
        <v>0.1</v>
      </c>
      <c r="I7157" s="266">
        <f>YEAR(J7157)</f>
        <v>2023</v>
      </c>
      <c r="J7157" s="267">
        <v>44970</v>
      </c>
      <c r="K7157" s="267">
        <f>J7157+1</f>
        <v>44971</v>
      </c>
      <c r="L7157" s="266">
        <f>IF(M7157&lt;=365,1,2)</f>
        <v>1</v>
      </c>
      <c r="M7157" s="266">
        <f>IF(K7157&lt;$C$1,$C$2-$C$1+1,$C$2-K7157+1)</f>
        <v>76</v>
      </c>
      <c r="N7157" s="268">
        <f>M7157/365</f>
        <v>0.20821917808219179</v>
      </c>
      <c r="O7157" s="269">
        <f>'Data and Parameter'!$E$4*'Data and Parameter'!$E$5*('Data and Parameter'!$E$6+'Data and Parameter'!$E$7)*'Data and Parameter'!$E$19*'Data and Parameter'!$E$14*'ER calculations'!N7157</f>
        <v>1.0781066616044011</v>
      </c>
    </row>
    <row r="7158" spans="1:15" ht="15">
      <c r="A7158" s="284">
        <v>7154</v>
      </c>
      <c r="B7158" s="287"/>
      <c r="C7158" s="287"/>
      <c r="D7158" s="284" t="s">
        <v>1054</v>
      </c>
      <c r="E7158" s="287"/>
      <c r="F7158" s="285" t="s">
        <v>7279</v>
      </c>
      <c r="G7158" s="266" t="s">
        <v>121</v>
      </c>
      <c r="H7158" s="266">
        <f>IF(G7158="Traditional Stove",0.1,0.2)</f>
        <v>0.1</v>
      </c>
      <c r="I7158" s="266">
        <f>YEAR(J7158)</f>
        <v>2023</v>
      </c>
      <c r="J7158" s="267">
        <v>44970</v>
      </c>
      <c r="K7158" s="267">
        <f>J7158+1</f>
        <v>44971</v>
      </c>
      <c r="L7158" s="266">
        <f>IF(M7158&lt;=365,1,2)</f>
        <v>1</v>
      </c>
      <c r="M7158" s="266">
        <f>IF(K7158&lt;$C$1,$C$2-$C$1+1,$C$2-K7158+1)</f>
        <v>76</v>
      </c>
      <c r="N7158" s="268">
        <f>M7158/365</f>
        <v>0.20821917808219179</v>
      </c>
      <c r="O7158" s="269">
        <f>'Data and Parameter'!$E$4*'Data and Parameter'!$E$5*('Data and Parameter'!$E$6+'Data and Parameter'!$E$7)*'Data and Parameter'!$E$19*'Data and Parameter'!$E$14*'ER calculations'!N7158</f>
        <v>1.0781066616044011</v>
      </c>
    </row>
    <row r="7159" spans="1:15" ht="15">
      <c r="A7159" s="284">
        <v>7155</v>
      </c>
      <c r="B7159" s="287"/>
      <c r="C7159" s="287"/>
      <c r="D7159" s="284" t="s">
        <v>1054</v>
      </c>
      <c r="E7159" s="287"/>
      <c r="F7159" s="285" t="s">
        <v>7280</v>
      </c>
      <c r="G7159" s="266" t="s">
        <v>121</v>
      </c>
      <c r="H7159" s="266">
        <f>IF(G7159="Traditional Stove",0.1,0.2)</f>
        <v>0.1</v>
      </c>
      <c r="I7159" s="266">
        <f>YEAR(J7159)</f>
        <v>2023</v>
      </c>
      <c r="J7159" s="267">
        <v>44970</v>
      </c>
      <c r="K7159" s="267">
        <f>J7159+1</f>
        <v>44971</v>
      </c>
      <c r="L7159" s="266">
        <f>IF(M7159&lt;=365,1,2)</f>
        <v>1</v>
      </c>
      <c r="M7159" s="266">
        <f>IF(K7159&lt;$C$1,$C$2-$C$1+1,$C$2-K7159+1)</f>
        <v>76</v>
      </c>
      <c r="N7159" s="268">
        <f>M7159/365</f>
        <v>0.20821917808219179</v>
      </c>
      <c r="O7159" s="269">
        <f>'Data and Parameter'!$E$4*'Data and Parameter'!$E$5*('Data and Parameter'!$E$6+'Data and Parameter'!$E$7)*'Data and Parameter'!$E$19*'Data and Parameter'!$E$14*'ER calculations'!N7159</f>
        <v>1.0781066616044011</v>
      </c>
    </row>
    <row r="7160" spans="1:15" ht="15">
      <c r="A7160" s="284">
        <v>7156</v>
      </c>
      <c r="B7160" s="287"/>
      <c r="C7160" s="287"/>
      <c r="D7160" s="284" t="s">
        <v>1054</v>
      </c>
      <c r="E7160" s="287"/>
      <c r="F7160" s="285" t="s">
        <v>7281</v>
      </c>
      <c r="G7160" s="266" t="s">
        <v>121</v>
      </c>
      <c r="H7160" s="266">
        <f>IF(G7160="Traditional Stove",0.1,0.2)</f>
        <v>0.1</v>
      </c>
      <c r="I7160" s="266">
        <f>YEAR(J7160)</f>
        <v>2023</v>
      </c>
      <c r="J7160" s="267">
        <v>44970</v>
      </c>
      <c r="K7160" s="267">
        <f>J7160+1</f>
        <v>44971</v>
      </c>
      <c r="L7160" s="266">
        <f>IF(M7160&lt;=365,1,2)</f>
        <v>1</v>
      </c>
      <c r="M7160" s="266">
        <f>IF(K7160&lt;$C$1,$C$2-$C$1+1,$C$2-K7160+1)</f>
        <v>76</v>
      </c>
      <c r="N7160" s="268">
        <f>M7160/365</f>
        <v>0.20821917808219179</v>
      </c>
      <c r="O7160" s="269">
        <f>'Data and Parameter'!$E$4*'Data and Parameter'!$E$5*('Data and Parameter'!$E$6+'Data and Parameter'!$E$7)*'Data and Parameter'!$E$19*'Data and Parameter'!$E$14*'ER calculations'!N7160</f>
        <v>1.0781066616044011</v>
      </c>
    </row>
    <row r="7161" spans="1:15" ht="15">
      <c r="A7161" s="284">
        <v>7157</v>
      </c>
      <c r="B7161" s="287"/>
      <c r="C7161" s="287"/>
      <c r="D7161" s="284" t="s">
        <v>1054</v>
      </c>
      <c r="E7161" s="287"/>
      <c r="F7161" s="285" t="s">
        <v>7282</v>
      </c>
      <c r="G7161" s="266" t="s">
        <v>121</v>
      </c>
      <c r="H7161" s="266">
        <f>IF(G7161="Traditional Stove",0.1,0.2)</f>
        <v>0.1</v>
      </c>
      <c r="I7161" s="266">
        <f>YEAR(J7161)</f>
        <v>2023</v>
      </c>
      <c r="J7161" s="267">
        <v>44970</v>
      </c>
      <c r="K7161" s="267">
        <f>J7161+1</f>
        <v>44971</v>
      </c>
      <c r="L7161" s="266">
        <f>IF(M7161&lt;=365,1,2)</f>
        <v>1</v>
      </c>
      <c r="M7161" s="266">
        <f>IF(K7161&lt;$C$1,$C$2-$C$1+1,$C$2-K7161+1)</f>
        <v>76</v>
      </c>
      <c r="N7161" s="268">
        <f>M7161/365</f>
        <v>0.20821917808219179</v>
      </c>
      <c r="O7161" s="269">
        <f>'Data and Parameter'!$E$4*'Data and Parameter'!$E$5*('Data and Parameter'!$E$6+'Data and Parameter'!$E$7)*'Data and Parameter'!$E$19*'Data and Parameter'!$E$14*'ER calculations'!N7161</f>
        <v>1.0781066616044011</v>
      </c>
    </row>
    <row r="7162" spans="1:15" ht="15">
      <c r="A7162" s="284">
        <v>7158</v>
      </c>
      <c r="B7162" s="287"/>
      <c r="C7162" s="287"/>
      <c r="D7162" s="284" t="s">
        <v>1054</v>
      </c>
      <c r="E7162" s="287"/>
      <c r="F7162" s="285" t="s">
        <v>7283</v>
      </c>
      <c r="G7162" s="266" t="s">
        <v>121</v>
      </c>
      <c r="H7162" s="266">
        <f>IF(G7162="Traditional Stove",0.1,0.2)</f>
        <v>0.1</v>
      </c>
      <c r="I7162" s="266">
        <f>YEAR(J7162)</f>
        <v>2023</v>
      </c>
      <c r="J7162" s="267">
        <v>44970</v>
      </c>
      <c r="K7162" s="267">
        <f>J7162+1</f>
        <v>44971</v>
      </c>
      <c r="L7162" s="266">
        <f>IF(M7162&lt;=365,1,2)</f>
        <v>1</v>
      </c>
      <c r="M7162" s="266">
        <f>IF(K7162&lt;$C$1,$C$2-$C$1+1,$C$2-K7162+1)</f>
        <v>76</v>
      </c>
      <c r="N7162" s="268">
        <f>M7162/365</f>
        <v>0.20821917808219179</v>
      </c>
      <c r="O7162" s="269">
        <f>'Data and Parameter'!$E$4*'Data and Parameter'!$E$5*('Data and Parameter'!$E$6+'Data and Parameter'!$E$7)*'Data and Parameter'!$E$19*'Data and Parameter'!$E$14*'ER calculations'!N7162</f>
        <v>1.0781066616044011</v>
      </c>
    </row>
    <row r="7163" spans="1:15" ht="15">
      <c r="A7163" s="284">
        <v>7159</v>
      </c>
      <c r="B7163" s="287"/>
      <c r="C7163" s="287"/>
      <c r="D7163" s="284" t="s">
        <v>1054</v>
      </c>
      <c r="E7163" s="287"/>
      <c r="F7163" s="285" t="s">
        <v>7284</v>
      </c>
      <c r="G7163" s="266" t="s">
        <v>121</v>
      </c>
      <c r="H7163" s="266">
        <f>IF(G7163="Traditional Stove",0.1,0.2)</f>
        <v>0.1</v>
      </c>
      <c r="I7163" s="266">
        <f>YEAR(J7163)</f>
        <v>2023</v>
      </c>
      <c r="J7163" s="267">
        <v>44970</v>
      </c>
      <c r="K7163" s="267">
        <f>J7163+1</f>
        <v>44971</v>
      </c>
      <c r="L7163" s="266">
        <f>IF(M7163&lt;=365,1,2)</f>
        <v>1</v>
      </c>
      <c r="M7163" s="266">
        <f>IF(K7163&lt;$C$1,$C$2-$C$1+1,$C$2-K7163+1)</f>
        <v>76</v>
      </c>
      <c r="N7163" s="268">
        <f>M7163/365</f>
        <v>0.20821917808219179</v>
      </c>
      <c r="O7163" s="269">
        <f>'Data and Parameter'!$E$4*'Data and Parameter'!$E$5*('Data and Parameter'!$E$6+'Data and Parameter'!$E$7)*'Data and Parameter'!$E$19*'Data and Parameter'!$E$14*'ER calculations'!N7163</f>
        <v>1.0781066616044011</v>
      </c>
    </row>
    <row r="7164" spans="1:15" ht="15">
      <c r="A7164" s="284">
        <v>7160</v>
      </c>
      <c r="B7164" s="287"/>
      <c r="C7164" s="287"/>
      <c r="D7164" s="284" t="s">
        <v>1054</v>
      </c>
      <c r="E7164" s="287"/>
      <c r="F7164" s="285" t="s">
        <v>7285</v>
      </c>
      <c r="G7164" s="266" t="s">
        <v>121</v>
      </c>
      <c r="H7164" s="266">
        <f>IF(G7164="Traditional Stove",0.1,0.2)</f>
        <v>0.1</v>
      </c>
      <c r="I7164" s="266">
        <f>YEAR(J7164)</f>
        <v>2023</v>
      </c>
      <c r="J7164" s="267">
        <v>44970</v>
      </c>
      <c r="K7164" s="267">
        <f>J7164+1</f>
        <v>44971</v>
      </c>
      <c r="L7164" s="266">
        <f>IF(M7164&lt;=365,1,2)</f>
        <v>1</v>
      </c>
      <c r="M7164" s="266">
        <f>IF(K7164&lt;$C$1,$C$2-$C$1+1,$C$2-K7164+1)</f>
        <v>76</v>
      </c>
      <c r="N7164" s="268">
        <f>M7164/365</f>
        <v>0.20821917808219179</v>
      </c>
      <c r="O7164" s="269">
        <f>'Data and Parameter'!$E$4*'Data and Parameter'!$E$5*('Data and Parameter'!$E$6+'Data and Parameter'!$E$7)*'Data and Parameter'!$E$19*'Data and Parameter'!$E$14*'ER calculations'!N7164</f>
        <v>1.0781066616044011</v>
      </c>
    </row>
    <row r="7165" spans="1:15" ht="15">
      <c r="A7165" s="284">
        <v>7161</v>
      </c>
      <c r="B7165" s="287"/>
      <c r="C7165" s="287"/>
      <c r="D7165" s="284" t="s">
        <v>1054</v>
      </c>
      <c r="E7165" s="287"/>
      <c r="F7165" s="285" t="s">
        <v>7286</v>
      </c>
      <c r="G7165" s="266" t="s">
        <v>121</v>
      </c>
      <c r="H7165" s="266">
        <f>IF(G7165="Traditional Stove",0.1,0.2)</f>
        <v>0.1</v>
      </c>
      <c r="I7165" s="266">
        <f>YEAR(J7165)</f>
        <v>2023</v>
      </c>
      <c r="J7165" s="267">
        <v>44970</v>
      </c>
      <c r="K7165" s="267">
        <f>J7165+1</f>
        <v>44971</v>
      </c>
      <c r="L7165" s="266">
        <f>IF(M7165&lt;=365,1,2)</f>
        <v>1</v>
      </c>
      <c r="M7165" s="266">
        <f>IF(K7165&lt;$C$1,$C$2-$C$1+1,$C$2-K7165+1)</f>
        <v>76</v>
      </c>
      <c r="N7165" s="268">
        <f>M7165/365</f>
        <v>0.20821917808219179</v>
      </c>
      <c r="O7165" s="269">
        <f>'Data and Parameter'!$E$4*'Data and Parameter'!$E$5*('Data and Parameter'!$E$6+'Data and Parameter'!$E$7)*'Data and Parameter'!$E$19*'Data and Parameter'!$E$14*'ER calculations'!N7165</f>
        <v>1.0781066616044011</v>
      </c>
    </row>
    <row r="7166" spans="1:15" ht="15">
      <c r="A7166" s="284">
        <v>7162</v>
      </c>
      <c r="B7166" s="287"/>
      <c r="C7166" s="287"/>
      <c r="D7166" s="284" t="s">
        <v>1054</v>
      </c>
      <c r="E7166" s="287"/>
      <c r="F7166" s="285" t="s">
        <v>7287</v>
      </c>
      <c r="G7166" s="266" t="s">
        <v>121</v>
      </c>
      <c r="H7166" s="266">
        <f>IF(G7166="Traditional Stove",0.1,0.2)</f>
        <v>0.1</v>
      </c>
      <c r="I7166" s="266">
        <f>YEAR(J7166)</f>
        <v>2023</v>
      </c>
      <c r="J7166" s="267">
        <v>44970</v>
      </c>
      <c r="K7166" s="267">
        <f>J7166+1</f>
        <v>44971</v>
      </c>
      <c r="L7166" s="266">
        <f>IF(M7166&lt;=365,1,2)</f>
        <v>1</v>
      </c>
      <c r="M7166" s="266">
        <f>IF(K7166&lt;$C$1,$C$2-$C$1+1,$C$2-K7166+1)</f>
        <v>76</v>
      </c>
      <c r="N7166" s="268">
        <f>M7166/365</f>
        <v>0.20821917808219179</v>
      </c>
      <c r="O7166" s="269">
        <f>'Data and Parameter'!$E$4*'Data and Parameter'!$E$5*('Data and Parameter'!$E$6+'Data and Parameter'!$E$7)*'Data and Parameter'!$E$19*'Data and Parameter'!$E$14*'ER calculations'!N7166</f>
        <v>1.0781066616044011</v>
      </c>
    </row>
    <row r="7167" spans="1:15" ht="15">
      <c r="A7167" s="284">
        <v>7163</v>
      </c>
      <c r="B7167" s="287"/>
      <c r="C7167" s="287"/>
      <c r="D7167" s="284" t="s">
        <v>1054</v>
      </c>
      <c r="E7167" s="287"/>
      <c r="F7167" s="285" t="s">
        <v>7288</v>
      </c>
      <c r="G7167" s="266" t="s">
        <v>121</v>
      </c>
      <c r="H7167" s="266">
        <f>IF(G7167="Traditional Stove",0.1,0.2)</f>
        <v>0.1</v>
      </c>
      <c r="I7167" s="266">
        <f>YEAR(J7167)</f>
        <v>2023</v>
      </c>
      <c r="J7167" s="267">
        <v>44970</v>
      </c>
      <c r="K7167" s="267">
        <f>J7167+1</f>
        <v>44971</v>
      </c>
      <c r="L7167" s="266">
        <f>IF(M7167&lt;=365,1,2)</f>
        <v>1</v>
      </c>
      <c r="M7167" s="266">
        <f>IF(K7167&lt;$C$1,$C$2-$C$1+1,$C$2-K7167+1)</f>
        <v>76</v>
      </c>
      <c r="N7167" s="268">
        <f>M7167/365</f>
        <v>0.20821917808219179</v>
      </c>
      <c r="O7167" s="269">
        <f>'Data and Parameter'!$E$4*'Data and Parameter'!$E$5*('Data and Parameter'!$E$6+'Data and Parameter'!$E$7)*'Data and Parameter'!$E$19*'Data and Parameter'!$E$14*'ER calculations'!N7167</f>
        <v>1.0781066616044011</v>
      </c>
    </row>
    <row r="7168" spans="1:15" ht="15">
      <c r="A7168" s="284">
        <v>7164</v>
      </c>
      <c r="B7168" s="287"/>
      <c r="C7168" s="287"/>
      <c r="D7168" s="284" t="s">
        <v>1054</v>
      </c>
      <c r="E7168" s="287"/>
      <c r="F7168" s="285" t="s">
        <v>7289</v>
      </c>
      <c r="G7168" s="266" t="s">
        <v>121</v>
      </c>
      <c r="H7168" s="266">
        <f>IF(G7168="Traditional Stove",0.1,0.2)</f>
        <v>0.1</v>
      </c>
      <c r="I7168" s="266">
        <f>YEAR(J7168)</f>
        <v>2023</v>
      </c>
      <c r="J7168" s="267">
        <v>44970</v>
      </c>
      <c r="K7168" s="267">
        <f>J7168+1</f>
        <v>44971</v>
      </c>
      <c r="L7168" s="266">
        <f>IF(M7168&lt;=365,1,2)</f>
        <v>1</v>
      </c>
      <c r="M7168" s="266">
        <f>IF(K7168&lt;$C$1,$C$2-$C$1+1,$C$2-K7168+1)</f>
        <v>76</v>
      </c>
      <c r="N7168" s="268">
        <f>M7168/365</f>
        <v>0.20821917808219179</v>
      </c>
      <c r="O7168" s="269">
        <f>'Data and Parameter'!$E$4*'Data and Parameter'!$E$5*('Data and Parameter'!$E$6+'Data and Parameter'!$E$7)*'Data and Parameter'!$E$19*'Data and Parameter'!$E$14*'ER calculations'!N7168</f>
        <v>1.0781066616044011</v>
      </c>
    </row>
    <row r="7169" spans="1:15" ht="15">
      <c r="A7169" s="284">
        <v>7165</v>
      </c>
      <c r="B7169" s="287"/>
      <c r="C7169" s="287"/>
      <c r="D7169" s="284" t="s">
        <v>1054</v>
      </c>
      <c r="E7169" s="287"/>
      <c r="F7169" s="285" t="s">
        <v>7290</v>
      </c>
      <c r="G7169" s="266" t="s">
        <v>121</v>
      </c>
      <c r="H7169" s="266">
        <f>IF(G7169="Traditional Stove",0.1,0.2)</f>
        <v>0.1</v>
      </c>
      <c r="I7169" s="266">
        <f>YEAR(J7169)</f>
        <v>2023</v>
      </c>
      <c r="J7169" s="267">
        <v>44970</v>
      </c>
      <c r="K7169" s="267">
        <f>J7169+1</f>
        <v>44971</v>
      </c>
      <c r="L7169" s="266">
        <f>IF(M7169&lt;=365,1,2)</f>
        <v>1</v>
      </c>
      <c r="M7169" s="266">
        <f>IF(K7169&lt;$C$1,$C$2-$C$1+1,$C$2-K7169+1)</f>
        <v>76</v>
      </c>
      <c r="N7169" s="268">
        <f>M7169/365</f>
        <v>0.20821917808219179</v>
      </c>
      <c r="O7169" s="269">
        <f>'Data and Parameter'!$E$4*'Data and Parameter'!$E$5*('Data and Parameter'!$E$6+'Data and Parameter'!$E$7)*'Data and Parameter'!$E$19*'Data and Parameter'!$E$14*'ER calculations'!N7169</f>
        <v>1.0781066616044011</v>
      </c>
    </row>
    <row r="7170" spans="1:15" ht="15">
      <c r="A7170" s="284">
        <v>7166</v>
      </c>
      <c r="B7170" s="287"/>
      <c r="C7170" s="287"/>
      <c r="D7170" s="284" t="s">
        <v>1054</v>
      </c>
      <c r="E7170" s="287"/>
      <c r="F7170" s="285" t="s">
        <v>7291</v>
      </c>
      <c r="G7170" s="266" t="s">
        <v>121</v>
      </c>
      <c r="H7170" s="266">
        <f>IF(G7170="Traditional Stove",0.1,0.2)</f>
        <v>0.1</v>
      </c>
      <c r="I7170" s="266">
        <f>YEAR(J7170)</f>
        <v>2023</v>
      </c>
      <c r="J7170" s="267">
        <v>44970</v>
      </c>
      <c r="K7170" s="267">
        <f>J7170+1</f>
        <v>44971</v>
      </c>
      <c r="L7170" s="266">
        <f>IF(M7170&lt;=365,1,2)</f>
        <v>1</v>
      </c>
      <c r="M7170" s="266">
        <f>IF(K7170&lt;$C$1,$C$2-$C$1+1,$C$2-K7170+1)</f>
        <v>76</v>
      </c>
      <c r="N7170" s="268">
        <f>M7170/365</f>
        <v>0.20821917808219179</v>
      </c>
      <c r="O7170" s="269">
        <f>'Data and Parameter'!$E$4*'Data and Parameter'!$E$5*('Data and Parameter'!$E$6+'Data and Parameter'!$E$7)*'Data and Parameter'!$E$19*'Data and Parameter'!$E$14*'ER calculations'!N7170</f>
        <v>1.0781066616044011</v>
      </c>
    </row>
    <row r="7171" spans="1:15" ht="15">
      <c r="A7171" s="284">
        <v>7167</v>
      </c>
      <c r="B7171" s="287"/>
      <c r="C7171" s="287"/>
      <c r="D7171" s="284" t="s">
        <v>1054</v>
      </c>
      <c r="E7171" s="287"/>
      <c r="F7171" s="285" t="s">
        <v>7292</v>
      </c>
      <c r="G7171" s="266" t="s">
        <v>121</v>
      </c>
      <c r="H7171" s="266">
        <f>IF(G7171="Traditional Stove",0.1,0.2)</f>
        <v>0.1</v>
      </c>
      <c r="I7171" s="266">
        <f>YEAR(J7171)</f>
        <v>2023</v>
      </c>
      <c r="J7171" s="267">
        <v>44970</v>
      </c>
      <c r="K7171" s="267">
        <f>J7171+1</f>
        <v>44971</v>
      </c>
      <c r="L7171" s="266">
        <f>IF(M7171&lt;=365,1,2)</f>
        <v>1</v>
      </c>
      <c r="M7171" s="266">
        <f>IF(K7171&lt;$C$1,$C$2-$C$1+1,$C$2-K7171+1)</f>
        <v>76</v>
      </c>
      <c r="N7171" s="268">
        <f>M7171/365</f>
        <v>0.20821917808219179</v>
      </c>
      <c r="O7171" s="269">
        <f>'Data and Parameter'!$E$4*'Data and Parameter'!$E$5*('Data and Parameter'!$E$6+'Data and Parameter'!$E$7)*'Data and Parameter'!$E$19*'Data and Parameter'!$E$14*'ER calculations'!N7171</f>
        <v>1.0781066616044011</v>
      </c>
    </row>
    <row r="7172" spans="1:15" ht="15">
      <c r="A7172" s="284">
        <v>7168</v>
      </c>
      <c r="B7172" s="287"/>
      <c r="C7172" s="287"/>
      <c r="D7172" s="284" t="s">
        <v>1054</v>
      </c>
      <c r="E7172" s="287"/>
      <c r="F7172" s="285" t="s">
        <v>7293</v>
      </c>
      <c r="G7172" s="266" t="s">
        <v>121</v>
      </c>
      <c r="H7172" s="266">
        <f>IF(G7172="Traditional Stove",0.1,0.2)</f>
        <v>0.1</v>
      </c>
      <c r="I7172" s="266">
        <f>YEAR(J7172)</f>
        <v>2023</v>
      </c>
      <c r="J7172" s="267">
        <v>44970</v>
      </c>
      <c r="K7172" s="267">
        <f>J7172+1</f>
        <v>44971</v>
      </c>
      <c r="L7172" s="266">
        <f>IF(M7172&lt;=365,1,2)</f>
        <v>1</v>
      </c>
      <c r="M7172" s="266">
        <f>IF(K7172&lt;$C$1,$C$2-$C$1+1,$C$2-K7172+1)</f>
        <v>76</v>
      </c>
      <c r="N7172" s="268">
        <f>M7172/365</f>
        <v>0.20821917808219179</v>
      </c>
      <c r="O7172" s="269">
        <f>'Data and Parameter'!$E$4*'Data and Parameter'!$E$5*('Data and Parameter'!$E$6+'Data and Parameter'!$E$7)*'Data and Parameter'!$E$19*'Data and Parameter'!$E$14*'ER calculations'!N7172</f>
        <v>1.0781066616044011</v>
      </c>
    </row>
    <row r="7173" spans="1:15" ht="15">
      <c r="A7173" s="284">
        <v>7169</v>
      </c>
      <c r="B7173" s="287"/>
      <c r="C7173" s="287"/>
      <c r="D7173" s="284" t="s">
        <v>1054</v>
      </c>
      <c r="E7173" s="287"/>
      <c r="F7173" s="285" t="s">
        <v>7294</v>
      </c>
      <c r="G7173" s="266" t="s">
        <v>121</v>
      </c>
      <c r="H7173" s="266">
        <f>IF(G7173="Traditional Stove",0.1,0.2)</f>
        <v>0.1</v>
      </c>
      <c r="I7173" s="266">
        <f>YEAR(J7173)</f>
        <v>2023</v>
      </c>
      <c r="J7173" s="267">
        <v>44970</v>
      </c>
      <c r="K7173" s="267">
        <f>J7173+1</f>
        <v>44971</v>
      </c>
      <c r="L7173" s="266">
        <f>IF(M7173&lt;=365,1,2)</f>
        <v>1</v>
      </c>
      <c r="M7173" s="266">
        <f>IF(K7173&lt;$C$1,$C$2-$C$1+1,$C$2-K7173+1)</f>
        <v>76</v>
      </c>
      <c r="N7173" s="268">
        <f>M7173/365</f>
        <v>0.20821917808219179</v>
      </c>
      <c r="O7173" s="269">
        <f>'Data and Parameter'!$E$4*'Data and Parameter'!$E$5*('Data and Parameter'!$E$6+'Data and Parameter'!$E$7)*'Data and Parameter'!$E$19*'Data and Parameter'!$E$14*'ER calculations'!N7173</f>
        <v>1.0781066616044011</v>
      </c>
    </row>
    <row r="7174" spans="1:15" ht="15">
      <c r="A7174" s="284">
        <v>7170</v>
      </c>
      <c r="B7174" s="287"/>
      <c r="C7174" s="287"/>
      <c r="D7174" s="284" t="s">
        <v>1054</v>
      </c>
      <c r="E7174" s="287"/>
      <c r="F7174" s="285" t="s">
        <v>7295</v>
      </c>
      <c r="G7174" s="266" t="s">
        <v>121</v>
      </c>
      <c r="H7174" s="266">
        <f>IF(G7174="Traditional Stove",0.1,0.2)</f>
        <v>0.1</v>
      </c>
      <c r="I7174" s="266">
        <f>YEAR(J7174)</f>
        <v>2023</v>
      </c>
      <c r="J7174" s="267">
        <v>44970</v>
      </c>
      <c r="K7174" s="267">
        <f>J7174+1</f>
        <v>44971</v>
      </c>
      <c r="L7174" s="266">
        <f>IF(M7174&lt;=365,1,2)</f>
        <v>1</v>
      </c>
      <c r="M7174" s="266">
        <f>IF(K7174&lt;$C$1,$C$2-$C$1+1,$C$2-K7174+1)</f>
        <v>76</v>
      </c>
      <c r="N7174" s="268">
        <f>M7174/365</f>
        <v>0.20821917808219179</v>
      </c>
      <c r="O7174" s="269">
        <f>'Data and Parameter'!$E$4*'Data and Parameter'!$E$5*('Data and Parameter'!$E$6+'Data and Parameter'!$E$7)*'Data and Parameter'!$E$19*'Data and Parameter'!$E$14*'ER calculations'!N7174</f>
        <v>1.0781066616044011</v>
      </c>
    </row>
    <row r="7175" spans="1:15" ht="15">
      <c r="A7175" s="284">
        <v>7171</v>
      </c>
      <c r="B7175" s="287"/>
      <c r="C7175" s="287"/>
      <c r="D7175" s="284" t="s">
        <v>1054</v>
      </c>
      <c r="E7175" s="287"/>
      <c r="F7175" s="285" t="s">
        <v>7296</v>
      </c>
      <c r="G7175" s="266" t="s">
        <v>121</v>
      </c>
      <c r="H7175" s="266">
        <f>IF(G7175="Traditional Stove",0.1,0.2)</f>
        <v>0.1</v>
      </c>
      <c r="I7175" s="266">
        <f>YEAR(J7175)</f>
        <v>2023</v>
      </c>
      <c r="J7175" s="267">
        <v>44970</v>
      </c>
      <c r="K7175" s="267">
        <f>J7175+1</f>
        <v>44971</v>
      </c>
      <c r="L7175" s="266">
        <f>IF(M7175&lt;=365,1,2)</f>
        <v>1</v>
      </c>
      <c r="M7175" s="266">
        <f>IF(K7175&lt;$C$1,$C$2-$C$1+1,$C$2-K7175+1)</f>
        <v>76</v>
      </c>
      <c r="N7175" s="268">
        <f>M7175/365</f>
        <v>0.20821917808219179</v>
      </c>
      <c r="O7175" s="269">
        <f>'Data and Parameter'!$E$4*'Data and Parameter'!$E$5*('Data and Parameter'!$E$6+'Data and Parameter'!$E$7)*'Data and Parameter'!$E$19*'Data and Parameter'!$E$14*'ER calculations'!N7175</f>
        <v>1.0781066616044011</v>
      </c>
    </row>
    <row r="7176" spans="1:15" ht="15">
      <c r="A7176" s="284">
        <v>7172</v>
      </c>
      <c r="B7176" s="287"/>
      <c r="C7176" s="287"/>
      <c r="D7176" s="284" t="s">
        <v>1054</v>
      </c>
      <c r="E7176" s="287"/>
      <c r="F7176" s="285" t="s">
        <v>7297</v>
      </c>
      <c r="G7176" s="266" t="s">
        <v>121</v>
      </c>
      <c r="H7176" s="266">
        <f>IF(G7176="Traditional Stove",0.1,0.2)</f>
        <v>0.1</v>
      </c>
      <c r="I7176" s="266">
        <f>YEAR(J7176)</f>
        <v>2023</v>
      </c>
      <c r="J7176" s="267">
        <v>44970</v>
      </c>
      <c r="K7176" s="267">
        <f>J7176+1</f>
        <v>44971</v>
      </c>
      <c r="L7176" s="266">
        <f>IF(M7176&lt;=365,1,2)</f>
        <v>1</v>
      </c>
      <c r="M7176" s="266">
        <f>IF(K7176&lt;$C$1,$C$2-$C$1+1,$C$2-K7176+1)</f>
        <v>76</v>
      </c>
      <c r="N7176" s="268">
        <f>M7176/365</f>
        <v>0.20821917808219179</v>
      </c>
      <c r="O7176" s="269">
        <f>'Data and Parameter'!$E$4*'Data and Parameter'!$E$5*('Data and Parameter'!$E$6+'Data and Parameter'!$E$7)*'Data and Parameter'!$E$19*'Data and Parameter'!$E$14*'ER calculations'!N7176</f>
        <v>1.0781066616044011</v>
      </c>
    </row>
    <row r="7177" spans="1:15" ht="15">
      <c r="A7177" s="284">
        <v>7173</v>
      </c>
      <c r="B7177" s="287"/>
      <c r="C7177" s="287"/>
      <c r="D7177" s="284" t="s">
        <v>1054</v>
      </c>
      <c r="E7177" s="287"/>
      <c r="F7177" s="285" t="s">
        <v>7298</v>
      </c>
      <c r="G7177" s="266" t="s">
        <v>121</v>
      </c>
      <c r="H7177" s="266">
        <f>IF(G7177="Traditional Stove",0.1,0.2)</f>
        <v>0.1</v>
      </c>
      <c r="I7177" s="266">
        <f>YEAR(J7177)</f>
        <v>2023</v>
      </c>
      <c r="J7177" s="267">
        <v>44970</v>
      </c>
      <c r="K7177" s="267">
        <f>J7177+1</f>
        <v>44971</v>
      </c>
      <c r="L7177" s="266">
        <f>IF(M7177&lt;=365,1,2)</f>
        <v>1</v>
      </c>
      <c r="M7177" s="266">
        <f>IF(K7177&lt;$C$1,$C$2-$C$1+1,$C$2-K7177+1)</f>
        <v>76</v>
      </c>
      <c r="N7177" s="268">
        <f>M7177/365</f>
        <v>0.20821917808219179</v>
      </c>
      <c r="O7177" s="269">
        <f>'Data and Parameter'!$E$4*'Data and Parameter'!$E$5*('Data and Parameter'!$E$6+'Data and Parameter'!$E$7)*'Data and Parameter'!$E$19*'Data and Parameter'!$E$14*'ER calculations'!N7177</f>
        <v>1.0781066616044011</v>
      </c>
    </row>
    <row r="7178" spans="1:15" ht="15">
      <c r="A7178" s="284">
        <v>7174</v>
      </c>
      <c r="B7178" s="287"/>
      <c r="C7178" s="287"/>
      <c r="D7178" s="284" t="s">
        <v>119</v>
      </c>
      <c r="E7178" s="287"/>
      <c r="F7178" s="285" t="s">
        <v>7299</v>
      </c>
      <c r="G7178" s="266" t="s">
        <v>121</v>
      </c>
      <c r="H7178" s="266">
        <f>IF(G7178="Traditional Stove",0.1,0.2)</f>
        <v>0.1</v>
      </c>
      <c r="I7178" s="266">
        <f>YEAR(J7178)</f>
        <v>2023</v>
      </c>
      <c r="J7178" s="267">
        <v>44970</v>
      </c>
      <c r="K7178" s="267">
        <f>J7178+1</f>
        <v>44971</v>
      </c>
      <c r="L7178" s="266">
        <f>IF(M7178&lt;=365,1,2)</f>
        <v>1</v>
      </c>
      <c r="M7178" s="266">
        <f>IF(K7178&lt;$C$1,$C$2-$C$1+1,$C$2-K7178+1)</f>
        <v>76</v>
      </c>
      <c r="N7178" s="268">
        <f>M7178/365</f>
        <v>0.20821917808219179</v>
      </c>
      <c r="O7178" s="269">
        <f>'Data and Parameter'!$E$4*'Data and Parameter'!$E$5*('Data and Parameter'!$E$6+'Data and Parameter'!$E$7)*'Data and Parameter'!$E$19*'Data and Parameter'!$E$14*'ER calculations'!N7178</f>
        <v>1.0781066616044011</v>
      </c>
    </row>
    <row r="7179" spans="1:15" ht="15">
      <c r="A7179" s="284">
        <v>7175</v>
      </c>
      <c r="B7179" s="287"/>
      <c r="C7179" s="287"/>
      <c r="D7179" s="284" t="s">
        <v>119</v>
      </c>
      <c r="E7179" s="287"/>
      <c r="F7179" s="285" t="s">
        <v>7300</v>
      </c>
      <c r="G7179" s="266" t="s">
        <v>121</v>
      </c>
      <c r="H7179" s="266">
        <f>IF(G7179="Traditional Stove",0.1,0.2)</f>
        <v>0.1</v>
      </c>
      <c r="I7179" s="266">
        <f>YEAR(J7179)</f>
        <v>2023</v>
      </c>
      <c r="J7179" s="267">
        <v>44970</v>
      </c>
      <c r="K7179" s="267">
        <f>J7179+1</f>
        <v>44971</v>
      </c>
      <c r="L7179" s="266">
        <f>IF(M7179&lt;=365,1,2)</f>
        <v>1</v>
      </c>
      <c r="M7179" s="266">
        <f>IF(K7179&lt;$C$1,$C$2-$C$1+1,$C$2-K7179+1)</f>
        <v>76</v>
      </c>
      <c r="N7179" s="268">
        <f>M7179/365</f>
        <v>0.20821917808219179</v>
      </c>
      <c r="O7179" s="269">
        <f>'Data and Parameter'!$E$4*'Data and Parameter'!$E$5*('Data and Parameter'!$E$6+'Data and Parameter'!$E$7)*'Data and Parameter'!$E$19*'Data and Parameter'!$E$14*'ER calculations'!N7179</f>
        <v>1.0781066616044011</v>
      </c>
    </row>
    <row r="7180" spans="1:15" ht="15">
      <c r="A7180" s="284">
        <v>7176</v>
      </c>
      <c r="B7180" s="287"/>
      <c r="C7180" s="287"/>
      <c r="D7180" s="284" t="s">
        <v>119</v>
      </c>
      <c r="E7180" s="287"/>
      <c r="F7180" s="285" t="s">
        <v>7301</v>
      </c>
      <c r="G7180" s="266" t="s">
        <v>121</v>
      </c>
      <c r="H7180" s="266">
        <f>IF(G7180="Traditional Stove",0.1,0.2)</f>
        <v>0.1</v>
      </c>
      <c r="I7180" s="266">
        <f>YEAR(J7180)</f>
        <v>2023</v>
      </c>
      <c r="J7180" s="267">
        <v>44970</v>
      </c>
      <c r="K7180" s="267">
        <f>J7180+1</f>
        <v>44971</v>
      </c>
      <c r="L7180" s="266">
        <f>IF(M7180&lt;=365,1,2)</f>
        <v>1</v>
      </c>
      <c r="M7180" s="266">
        <f>IF(K7180&lt;$C$1,$C$2-$C$1+1,$C$2-K7180+1)</f>
        <v>76</v>
      </c>
      <c r="N7180" s="268">
        <f>M7180/365</f>
        <v>0.20821917808219179</v>
      </c>
      <c r="O7180" s="269">
        <f>'Data and Parameter'!$E$4*'Data and Parameter'!$E$5*('Data and Parameter'!$E$6+'Data and Parameter'!$E$7)*'Data and Parameter'!$E$19*'Data and Parameter'!$E$14*'ER calculations'!N7180</f>
        <v>1.0781066616044011</v>
      </c>
    </row>
    <row r="7181" spans="1:15" ht="15">
      <c r="A7181" s="284">
        <v>7177</v>
      </c>
      <c r="B7181" s="287"/>
      <c r="C7181" s="287"/>
      <c r="D7181" s="284" t="s">
        <v>119</v>
      </c>
      <c r="E7181" s="287"/>
      <c r="F7181" s="285" t="s">
        <v>7302</v>
      </c>
      <c r="G7181" s="266" t="s">
        <v>121</v>
      </c>
      <c r="H7181" s="266">
        <f>IF(G7181="Traditional Stove",0.1,0.2)</f>
        <v>0.1</v>
      </c>
      <c r="I7181" s="266">
        <f>YEAR(J7181)</f>
        <v>2023</v>
      </c>
      <c r="J7181" s="267">
        <v>44970</v>
      </c>
      <c r="K7181" s="267">
        <f>J7181+1</f>
        <v>44971</v>
      </c>
      <c r="L7181" s="266">
        <f>IF(M7181&lt;=365,1,2)</f>
        <v>1</v>
      </c>
      <c r="M7181" s="266">
        <f>IF(K7181&lt;$C$1,$C$2-$C$1+1,$C$2-K7181+1)</f>
        <v>76</v>
      </c>
      <c r="N7181" s="268">
        <f>M7181/365</f>
        <v>0.20821917808219179</v>
      </c>
      <c r="O7181" s="269">
        <f>'Data and Parameter'!$E$4*'Data and Parameter'!$E$5*('Data and Parameter'!$E$6+'Data and Parameter'!$E$7)*'Data and Parameter'!$E$19*'Data and Parameter'!$E$14*'ER calculations'!N7181</f>
        <v>1.0781066616044011</v>
      </c>
    </row>
    <row r="7182" spans="1:15" ht="15">
      <c r="A7182" s="284">
        <v>7178</v>
      </c>
      <c r="B7182" s="287"/>
      <c r="C7182" s="287"/>
      <c r="D7182" s="284" t="s">
        <v>119</v>
      </c>
      <c r="E7182" s="287"/>
      <c r="F7182" s="285" t="s">
        <v>7303</v>
      </c>
      <c r="G7182" s="266" t="s">
        <v>121</v>
      </c>
      <c r="H7182" s="266">
        <f>IF(G7182="Traditional Stove",0.1,0.2)</f>
        <v>0.1</v>
      </c>
      <c r="I7182" s="266">
        <f>YEAR(J7182)</f>
        <v>2023</v>
      </c>
      <c r="J7182" s="267">
        <v>44970</v>
      </c>
      <c r="K7182" s="267">
        <f>J7182+1</f>
        <v>44971</v>
      </c>
      <c r="L7182" s="266">
        <f>IF(M7182&lt;=365,1,2)</f>
        <v>1</v>
      </c>
      <c r="M7182" s="266">
        <f>IF(K7182&lt;$C$1,$C$2-$C$1+1,$C$2-K7182+1)</f>
        <v>76</v>
      </c>
      <c r="N7182" s="268">
        <f>M7182/365</f>
        <v>0.20821917808219179</v>
      </c>
      <c r="O7182" s="269">
        <f>'Data and Parameter'!$E$4*'Data and Parameter'!$E$5*('Data and Parameter'!$E$6+'Data and Parameter'!$E$7)*'Data and Parameter'!$E$19*'Data and Parameter'!$E$14*'ER calculations'!N7182</f>
        <v>1.0781066616044011</v>
      </c>
    </row>
    <row r="7183" spans="1:15" ht="15">
      <c r="A7183" s="284">
        <v>7179</v>
      </c>
      <c r="B7183" s="287"/>
      <c r="C7183" s="287"/>
      <c r="D7183" s="284" t="s">
        <v>119</v>
      </c>
      <c r="E7183" s="287"/>
      <c r="F7183" s="285" t="s">
        <v>7304</v>
      </c>
      <c r="G7183" s="266" t="s">
        <v>121</v>
      </c>
      <c r="H7183" s="266">
        <f>IF(G7183="Traditional Stove",0.1,0.2)</f>
        <v>0.1</v>
      </c>
      <c r="I7183" s="266">
        <f>YEAR(J7183)</f>
        <v>2023</v>
      </c>
      <c r="J7183" s="267">
        <v>44970</v>
      </c>
      <c r="K7183" s="267">
        <f>J7183+1</f>
        <v>44971</v>
      </c>
      <c r="L7183" s="266">
        <f>IF(M7183&lt;=365,1,2)</f>
        <v>1</v>
      </c>
      <c r="M7183" s="266">
        <f>IF(K7183&lt;$C$1,$C$2-$C$1+1,$C$2-K7183+1)</f>
        <v>76</v>
      </c>
      <c r="N7183" s="268">
        <f>M7183/365</f>
        <v>0.20821917808219179</v>
      </c>
      <c r="O7183" s="269">
        <f>'Data and Parameter'!$E$4*'Data and Parameter'!$E$5*('Data and Parameter'!$E$6+'Data and Parameter'!$E$7)*'Data and Parameter'!$E$19*'Data and Parameter'!$E$14*'ER calculations'!N7183</f>
        <v>1.0781066616044011</v>
      </c>
    </row>
    <row r="7184" spans="1:15" ht="15">
      <c r="A7184" s="284">
        <v>7180</v>
      </c>
      <c r="B7184" s="287"/>
      <c r="C7184" s="287"/>
      <c r="D7184" s="284" t="s">
        <v>119</v>
      </c>
      <c r="E7184" s="287"/>
      <c r="F7184" s="285" t="s">
        <v>7305</v>
      </c>
      <c r="G7184" s="266" t="s">
        <v>121</v>
      </c>
      <c r="H7184" s="266">
        <f>IF(G7184="Traditional Stove",0.1,0.2)</f>
        <v>0.1</v>
      </c>
      <c r="I7184" s="266">
        <f>YEAR(J7184)</f>
        <v>2023</v>
      </c>
      <c r="J7184" s="267">
        <v>44970</v>
      </c>
      <c r="K7184" s="267">
        <f>J7184+1</f>
        <v>44971</v>
      </c>
      <c r="L7184" s="266">
        <f>IF(M7184&lt;=365,1,2)</f>
        <v>1</v>
      </c>
      <c r="M7184" s="266">
        <f>IF(K7184&lt;$C$1,$C$2-$C$1+1,$C$2-K7184+1)</f>
        <v>76</v>
      </c>
      <c r="N7184" s="268">
        <f>M7184/365</f>
        <v>0.20821917808219179</v>
      </c>
      <c r="O7184" s="269">
        <f>'Data and Parameter'!$E$4*'Data and Parameter'!$E$5*('Data and Parameter'!$E$6+'Data and Parameter'!$E$7)*'Data and Parameter'!$E$19*'Data and Parameter'!$E$14*'ER calculations'!N7184</f>
        <v>1.0781066616044011</v>
      </c>
    </row>
    <row r="7185" spans="1:15" ht="15">
      <c r="A7185" s="284">
        <v>7181</v>
      </c>
      <c r="B7185" s="287"/>
      <c r="C7185" s="287"/>
      <c r="D7185" s="284" t="s">
        <v>119</v>
      </c>
      <c r="E7185" s="287"/>
      <c r="F7185" s="285" t="s">
        <v>7306</v>
      </c>
      <c r="G7185" s="266" t="s">
        <v>121</v>
      </c>
      <c r="H7185" s="266">
        <f>IF(G7185="Traditional Stove",0.1,0.2)</f>
        <v>0.1</v>
      </c>
      <c r="I7185" s="266">
        <f>YEAR(J7185)</f>
        <v>2023</v>
      </c>
      <c r="J7185" s="267">
        <v>44970</v>
      </c>
      <c r="K7185" s="267">
        <f>J7185+1</f>
        <v>44971</v>
      </c>
      <c r="L7185" s="266">
        <f>IF(M7185&lt;=365,1,2)</f>
        <v>1</v>
      </c>
      <c r="M7185" s="266">
        <f>IF(K7185&lt;$C$1,$C$2-$C$1+1,$C$2-K7185+1)</f>
        <v>76</v>
      </c>
      <c r="N7185" s="268">
        <f>M7185/365</f>
        <v>0.20821917808219179</v>
      </c>
      <c r="O7185" s="269">
        <f>'Data and Parameter'!$E$4*'Data and Parameter'!$E$5*('Data and Parameter'!$E$6+'Data and Parameter'!$E$7)*'Data and Parameter'!$E$19*'Data and Parameter'!$E$14*'ER calculations'!N7185</f>
        <v>1.0781066616044011</v>
      </c>
    </row>
    <row r="7186" spans="1:15" ht="15">
      <c r="A7186" s="284">
        <v>7182</v>
      </c>
      <c r="B7186" s="287"/>
      <c r="C7186" s="287"/>
      <c r="D7186" s="284" t="s">
        <v>119</v>
      </c>
      <c r="E7186" s="287"/>
      <c r="F7186" s="285" t="s">
        <v>7307</v>
      </c>
      <c r="G7186" s="266" t="s">
        <v>121</v>
      </c>
      <c r="H7186" s="266">
        <f>IF(G7186="Traditional Stove",0.1,0.2)</f>
        <v>0.1</v>
      </c>
      <c r="I7186" s="266">
        <f>YEAR(J7186)</f>
        <v>2023</v>
      </c>
      <c r="J7186" s="267">
        <v>44970</v>
      </c>
      <c r="K7186" s="267">
        <f>J7186+1</f>
        <v>44971</v>
      </c>
      <c r="L7186" s="266">
        <f>IF(M7186&lt;=365,1,2)</f>
        <v>1</v>
      </c>
      <c r="M7186" s="266">
        <f>IF(K7186&lt;$C$1,$C$2-$C$1+1,$C$2-K7186+1)</f>
        <v>76</v>
      </c>
      <c r="N7186" s="268">
        <f>M7186/365</f>
        <v>0.20821917808219179</v>
      </c>
      <c r="O7186" s="269">
        <f>'Data and Parameter'!$E$4*'Data and Parameter'!$E$5*('Data and Parameter'!$E$6+'Data and Parameter'!$E$7)*'Data and Parameter'!$E$19*'Data and Parameter'!$E$14*'ER calculations'!N7186</f>
        <v>1.0781066616044011</v>
      </c>
    </row>
    <row r="7187" spans="1:15" ht="15">
      <c r="A7187" s="284">
        <v>7183</v>
      </c>
      <c r="B7187" s="287"/>
      <c r="C7187" s="287"/>
      <c r="D7187" s="284" t="s">
        <v>119</v>
      </c>
      <c r="E7187" s="287"/>
      <c r="F7187" s="285" t="s">
        <v>7308</v>
      </c>
      <c r="G7187" s="266" t="s">
        <v>121</v>
      </c>
      <c r="H7187" s="266">
        <f>IF(G7187="Traditional Stove",0.1,0.2)</f>
        <v>0.1</v>
      </c>
      <c r="I7187" s="266">
        <f>YEAR(J7187)</f>
        <v>2023</v>
      </c>
      <c r="J7187" s="267">
        <v>44970</v>
      </c>
      <c r="K7187" s="267">
        <f>J7187+1</f>
        <v>44971</v>
      </c>
      <c r="L7187" s="266">
        <f>IF(M7187&lt;=365,1,2)</f>
        <v>1</v>
      </c>
      <c r="M7187" s="266">
        <f>IF(K7187&lt;$C$1,$C$2-$C$1+1,$C$2-K7187+1)</f>
        <v>76</v>
      </c>
      <c r="N7187" s="268">
        <f>M7187/365</f>
        <v>0.20821917808219179</v>
      </c>
      <c r="O7187" s="269">
        <f>'Data and Parameter'!$E$4*'Data and Parameter'!$E$5*('Data and Parameter'!$E$6+'Data and Parameter'!$E$7)*'Data and Parameter'!$E$19*'Data and Parameter'!$E$14*'ER calculations'!N7187</f>
        <v>1.0781066616044011</v>
      </c>
    </row>
    <row r="7188" spans="1:15" ht="15">
      <c r="A7188" s="284">
        <v>7184</v>
      </c>
      <c r="B7188" s="287"/>
      <c r="C7188" s="287"/>
      <c r="D7188" s="284" t="s">
        <v>119</v>
      </c>
      <c r="E7188" s="287"/>
      <c r="F7188" s="285" t="s">
        <v>7309</v>
      </c>
      <c r="G7188" s="266" t="s">
        <v>121</v>
      </c>
      <c r="H7188" s="266">
        <f>IF(G7188="Traditional Stove",0.1,0.2)</f>
        <v>0.1</v>
      </c>
      <c r="I7188" s="266">
        <f>YEAR(J7188)</f>
        <v>2023</v>
      </c>
      <c r="J7188" s="267">
        <v>45006</v>
      </c>
      <c r="K7188" s="267">
        <f>J7188+1</f>
        <v>45007</v>
      </c>
      <c r="L7188" s="266">
        <f>IF(M7188&lt;=365,1,2)</f>
        <v>1</v>
      </c>
      <c r="M7188" s="266">
        <f>IF(K7188&lt;$C$1,$C$2-$C$1+1,$C$2-K7188+1)</f>
        <v>40</v>
      </c>
      <c r="N7188" s="268">
        <f>M7188/365</f>
        <v>0.1095890410958904</v>
      </c>
      <c r="O7188" s="269">
        <f>'Data and Parameter'!$E$4*'Data and Parameter'!$E$5*('Data and Parameter'!$E$6+'Data and Parameter'!$E$7)*'Data and Parameter'!$E$19*'Data and Parameter'!$E$14*'ER calculations'!N7188</f>
        <v>0.56742455873915842</v>
      </c>
    </row>
    <row r="7189" spans="1:15" ht="15">
      <c r="A7189" s="284">
        <v>7185</v>
      </c>
      <c r="B7189" s="287"/>
      <c r="C7189" s="287"/>
      <c r="D7189" s="284" t="s">
        <v>119</v>
      </c>
      <c r="E7189" s="287"/>
      <c r="F7189" s="285" t="s">
        <v>7310</v>
      </c>
      <c r="G7189" s="266" t="s">
        <v>121</v>
      </c>
      <c r="H7189" s="266">
        <f>IF(G7189="Traditional Stove",0.1,0.2)</f>
        <v>0.1</v>
      </c>
      <c r="I7189" s="266">
        <f>YEAR(J7189)</f>
        <v>2023</v>
      </c>
      <c r="J7189" s="267">
        <v>45003</v>
      </c>
      <c r="K7189" s="267">
        <f>J7189+1</f>
        <v>45004</v>
      </c>
      <c r="L7189" s="266">
        <f>IF(M7189&lt;=365,1,2)</f>
        <v>1</v>
      </c>
      <c r="M7189" s="266">
        <f>IF(K7189&lt;$C$1,$C$2-$C$1+1,$C$2-K7189+1)</f>
        <v>43</v>
      </c>
      <c r="N7189" s="268">
        <f>M7189/365</f>
        <v>0.11780821917808219</v>
      </c>
      <c r="O7189" s="269">
        <f>'Data and Parameter'!$E$4*'Data and Parameter'!$E$5*('Data and Parameter'!$E$6+'Data and Parameter'!$E$7)*'Data and Parameter'!$E$19*'Data and Parameter'!$E$14*'ER calculations'!N7189</f>
        <v>0.60998140064459527</v>
      </c>
    </row>
    <row r="7190" spans="1:15" ht="15">
      <c r="A7190" s="284">
        <v>7186</v>
      </c>
      <c r="B7190" s="287"/>
      <c r="C7190" s="287"/>
      <c r="D7190" s="284" t="s">
        <v>3178</v>
      </c>
      <c r="E7190" s="287"/>
      <c r="F7190" s="285" t="s">
        <v>7311</v>
      </c>
      <c r="G7190" s="266" t="s">
        <v>121</v>
      </c>
      <c r="H7190" s="266">
        <f>IF(G7190="Traditional Stove",0.1,0.2)</f>
        <v>0.1</v>
      </c>
      <c r="I7190" s="266">
        <f>YEAR(J7190)</f>
        <v>2023</v>
      </c>
      <c r="J7190" s="267">
        <v>45040</v>
      </c>
      <c r="K7190" s="267">
        <f>J7190+1</f>
        <v>45041</v>
      </c>
      <c r="L7190" s="266">
        <f>IF(M7190&lt;=365,1,2)</f>
        <v>1</v>
      </c>
      <c r="M7190" s="266">
        <f>IF(K7190&lt;$C$1,$C$2-$C$1+1,$C$2-K7190+1)</f>
        <v>6</v>
      </c>
      <c r="N7190" s="268">
        <f>M7190/365</f>
        <v>1.643835616438356E-2</v>
      </c>
      <c r="O7190" s="269">
        <f>'Data and Parameter'!$E$4*'Data and Parameter'!$E$5*('Data and Parameter'!$E$6+'Data and Parameter'!$E$7)*'Data and Parameter'!$E$19*'Data and Parameter'!$E$14*'ER calculations'!N7190</f>
        <v>8.5113683810873753E-2</v>
      </c>
    </row>
    <row r="7191" spans="1:15" ht="15">
      <c r="A7191" s="284">
        <v>7187</v>
      </c>
      <c r="B7191" s="287"/>
      <c r="C7191" s="287"/>
      <c r="D7191" s="284" t="s">
        <v>3178</v>
      </c>
      <c r="E7191" s="287"/>
      <c r="F7191" s="285" t="s">
        <v>7312</v>
      </c>
      <c r="G7191" s="266" t="s">
        <v>121</v>
      </c>
      <c r="H7191" s="266">
        <f>IF(G7191="Traditional Stove",0.1,0.2)</f>
        <v>0.1</v>
      </c>
      <c r="I7191" s="266">
        <f>YEAR(J7191)</f>
        <v>2023</v>
      </c>
      <c r="J7191" s="267">
        <v>45040</v>
      </c>
      <c r="K7191" s="267">
        <f>J7191+1</f>
        <v>45041</v>
      </c>
      <c r="L7191" s="266">
        <f>IF(M7191&lt;=365,1,2)</f>
        <v>1</v>
      </c>
      <c r="M7191" s="266">
        <f>IF(K7191&lt;$C$1,$C$2-$C$1+1,$C$2-K7191+1)</f>
        <v>6</v>
      </c>
      <c r="N7191" s="268">
        <f>M7191/365</f>
        <v>1.643835616438356E-2</v>
      </c>
      <c r="O7191" s="269">
        <f>'Data and Parameter'!$E$4*'Data and Parameter'!$E$5*('Data and Parameter'!$E$6+'Data and Parameter'!$E$7)*'Data and Parameter'!$E$19*'Data and Parameter'!$E$14*'ER calculations'!N7191</f>
        <v>8.5113683810873753E-2</v>
      </c>
    </row>
    <row r="7192" spans="1:15" ht="15">
      <c r="A7192" s="284">
        <v>7188</v>
      </c>
      <c r="B7192" s="287"/>
      <c r="C7192" s="287"/>
      <c r="D7192" s="284" t="s">
        <v>3178</v>
      </c>
      <c r="E7192" s="287"/>
      <c r="F7192" s="285" t="s">
        <v>7313</v>
      </c>
      <c r="G7192" s="266" t="s">
        <v>121</v>
      </c>
      <c r="H7192" s="266">
        <f>IF(G7192="Traditional Stove",0.1,0.2)</f>
        <v>0.1</v>
      </c>
      <c r="I7192" s="266">
        <f>YEAR(J7192)</f>
        <v>2023</v>
      </c>
      <c r="J7192" s="267">
        <v>45035</v>
      </c>
      <c r="K7192" s="267">
        <f>J7192+1</f>
        <v>45036</v>
      </c>
      <c r="L7192" s="266">
        <f>IF(M7192&lt;=365,1,2)</f>
        <v>1</v>
      </c>
      <c r="M7192" s="266">
        <f>IF(K7192&lt;$C$1,$C$2-$C$1+1,$C$2-K7192+1)</f>
        <v>11</v>
      </c>
      <c r="N7192" s="268">
        <f>M7192/365</f>
        <v>3.0136986301369864E-2</v>
      </c>
      <c r="O7192" s="269">
        <f>'Data and Parameter'!$E$4*'Data and Parameter'!$E$5*('Data and Parameter'!$E$6+'Data and Parameter'!$E$7)*'Data and Parameter'!$E$19*'Data and Parameter'!$E$14*'ER calculations'!N7192</f>
        <v>0.15604175365326858</v>
      </c>
    </row>
    <row r="7193" spans="1:15" ht="15">
      <c r="A7193" s="284">
        <v>7189</v>
      </c>
      <c r="B7193" s="287"/>
      <c r="C7193" s="287"/>
      <c r="D7193" s="284" t="s">
        <v>1054</v>
      </c>
      <c r="E7193" s="287"/>
      <c r="F7193" s="285" t="s">
        <v>7314</v>
      </c>
      <c r="G7193" s="266" t="s">
        <v>121</v>
      </c>
      <c r="H7193" s="266">
        <f>IF(G7193="Traditional Stove",0.1,0.2)</f>
        <v>0.1</v>
      </c>
      <c r="I7193" s="266">
        <f>YEAR(J7193)</f>
        <v>2023</v>
      </c>
      <c r="J7193" s="267">
        <v>44970</v>
      </c>
      <c r="K7193" s="267">
        <f>J7193+1</f>
        <v>44971</v>
      </c>
      <c r="L7193" s="266">
        <f>IF(M7193&lt;=365,1,2)</f>
        <v>1</v>
      </c>
      <c r="M7193" s="266">
        <f>IF(K7193&lt;$C$1,$C$2-$C$1+1,$C$2-K7193+1)</f>
        <v>76</v>
      </c>
      <c r="N7193" s="268">
        <f>M7193/365</f>
        <v>0.20821917808219179</v>
      </c>
      <c r="O7193" s="269">
        <f>'Data and Parameter'!$E$4*'Data and Parameter'!$E$5*('Data and Parameter'!$E$6+'Data and Parameter'!$E$7)*'Data and Parameter'!$E$19*'Data and Parameter'!$E$14*'ER calculations'!N7193</f>
        <v>1.0781066616044011</v>
      </c>
    </row>
    <row r="7194" spans="1:15" ht="15">
      <c r="A7194" s="284">
        <v>7190</v>
      </c>
      <c r="B7194" s="287"/>
      <c r="C7194" s="287"/>
      <c r="D7194" s="284" t="s">
        <v>1054</v>
      </c>
      <c r="E7194" s="287"/>
      <c r="F7194" s="285" t="s">
        <v>7315</v>
      </c>
      <c r="G7194" s="266" t="s">
        <v>121</v>
      </c>
      <c r="H7194" s="266">
        <f>IF(G7194="Traditional Stove",0.1,0.2)</f>
        <v>0.1</v>
      </c>
      <c r="I7194" s="266">
        <f>YEAR(J7194)</f>
        <v>2023</v>
      </c>
      <c r="J7194" s="267">
        <v>44970</v>
      </c>
      <c r="K7194" s="267">
        <f>J7194+1</f>
        <v>44971</v>
      </c>
      <c r="L7194" s="266">
        <f>IF(M7194&lt;=365,1,2)</f>
        <v>1</v>
      </c>
      <c r="M7194" s="266">
        <f>IF(K7194&lt;$C$1,$C$2-$C$1+1,$C$2-K7194+1)</f>
        <v>76</v>
      </c>
      <c r="N7194" s="268">
        <f>M7194/365</f>
        <v>0.20821917808219179</v>
      </c>
      <c r="O7194" s="269">
        <f>'Data and Parameter'!$E$4*'Data and Parameter'!$E$5*('Data and Parameter'!$E$6+'Data and Parameter'!$E$7)*'Data and Parameter'!$E$19*'Data and Parameter'!$E$14*'ER calculations'!N7194</f>
        <v>1.0781066616044011</v>
      </c>
    </row>
    <row r="7195" spans="1:15" ht="15">
      <c r="A7195" s="284">
        <v>7191</v>
      </c>
      <c r="B7195" s="287"/>
      <c r="C7195" s="287"/>
      <c r="D7195" s="284" t="s">
        <v>1054</v>
      </c>
      <c r="E7195" s="287"/>
      <c r="F7195" s="285" t="s">
        <v>7316</v>
      </c>
      <c r="G7195" s="266" t="s">
        <v>121</v>
      </c>
      <c r="H7195" s="266">
        <f>IF(G7195="Traditional Stove",0.1,0.2)</f>
        <v>0.1</v>
      </c>
      <c r="I7195" s="266">
        <f>YEAR(J7195)</f>
        <v>2023</v>
      </c>
      <c r="J7195" s="267">
        <v>44970</v>
      </c>
      <c r="K7195" s="267">
        <f>J7195+1</f>
        <v>44971</v>
      </c>
      <c r="L7195" s="266">
        <f>IF(M7195&lt;=365,1,2)</f>
        <v>1</v>
      </c>
      <c r="M7195" s="266">
        <f>IF(K7195&lt;$C$1,$C$2-$C$1+1,$C$2-K7195+1)</f>
        <v>76</v>
      </c>
      <c r="N7195" s="268">
        <f>M7195/365</f>
        <v>0.20821917808219179</v>
      </c>
      <c r="O7195" s="269">
        <f>'Data and Parameter'!$E$4*'Data and Parameter'!$E$5*('Data and Parameter'!$E$6+'Data and Parameter'!$E$7)*'Data and Parameter'!$E$19*'Data and Parameter'!$E$14*'ER calculations'!N7195</f>
        <v>1.0781066616044011</v>
      </c>
    </row>
    <row r="7196" spans="1:15" ht="15">
      <c r="A7196" s="284">
        <v>7192</v>
      </c>
      <c r="B7196" s="287"/>
      <c r="C7196" s="287"/>
      <c r="D7196" s="284" t="s">
        <v>1054</v>
      </c>
      <c r="E7196" s="287"/>
      <c r="F7196" s="285" t="s">
        <v>7317</v>
      </c>
      <c r="G7196" s="266" t="s">
        <v>121</v>
      </c>
      <c r="H7196" s="266">
        <f>IF(G7196="Traditional Stove",0.1,0.2)</f>
        <v>0.1</v>
      </c>
      <c r="I7196" s="266">
        <f>YEAR(J7196)</f>
        <v>2023</v>
      </c>
      <c r="J7196" s="267">
        <v>44970</v>
      </c>
      <c r="K7196" s="267">
        <f>J7196+1</f>
        <v>44971</v>
      </c>
      <c r="L7196" s="266">
        <f>IF(M7196&lt;=365,1,2)</f>
        <v>1</v>
      </c>
      <c r="M7196" s="266">
        <f>IF(K7196&lt;$C$1,$C$2-$C$1+1,$C$2-K7196+1)</f>
        <v>76</v>
      </c>
      <c r="N7196" s="268">
        <f>M7196/365</f>
        <v>0.20821917808219179</v>
      </c>
      <c r="O7196" s="269">
        <f>'Data and Parameter'!$E$4*'Data and Parameter'!$E$5*('Data and Parameter'!$E$6+'Data and Parameter'!$E$7)*'Data and Parameter'!$E$19*'Data and Parameter'!$E$14*'ER calculations'!N7196</f>
        <v>1.0781066616044011</v>
      </c>
    </row>
    <row r="7197" spans="1:15" ht="15">
      <c r="A7197" s="284">
        <v>7193</v>
      </c>
      <c r="B7197" s="287"/>
      <c r="C7197" s="287"/>
      <c r="D7197" s="284" t="s">
        <v>1054</v>
      </c>
      <c r="E7197" s="287"/>
      <c r="F7197" s="285" t="s">
        <v>7318</v>
      </c>
      <c r="G7197" s="266" t="s">
        <v>121</v>
      </c>
      <c r="H7197" s="266">
        <f>IF(G7197="Traditional Stove",0.1,0.2)</f>
        <v>0.1</v>
      </c>
      <c r="I7197" s="266">
        <f>YEAR(J7197)</f>
        <v>2023</v>
      </c>
      <c r="J7197" s="267">
        <v>44970</v>
      </c>
      <c r="K7197" s="267">
        <f>J7197+1</f>
        <v>44971</v>
      </c>
      <c r="L7197" s="266">
        <f>IF(M7197&lt;=365,1,2)</f>
        <v>1</v>
      </c>
      <c r="M7197" s="266">
        <f>IF(K7197&lt;$C$1,$C$2-$C$1+1,$C$2-K7197+1)</f>
        <v>76</v>
      </c>
      <c r="N7197" s="268">
        <f>M7197/365</f>
        <v>0.20821917808219179</v>
      </c>
      <c r="O7197" s="269">
        <f>'Data and Parameter'!$E$4*'Data and Parameter'!$E$5*('Data and Parameter'!$E$6+'Data and Parameter'!$E$7)*'Data and Parameter'!$E$19*'Data and Parameter'!$E$14*'ER calculations'!N7197</f>
        <v>1.0781066616044011</v>
      </c>
    </row>
    <row r="7198" spans="1:15" ht="15">
      <c r="A7198" s="284">
        <v>7194</v>
      </c>
      <c r="B7198" s="287"/>
      <c r="C7198" s="287"/>
      <c r="D7198" s="284" t="s">
        <v>1054</v>
      </c>
      <c r="E7198" s="287"/>
      <c r="F7198" s="285" t="s">
        <v>7319</v>
      </c>
      <c r="G7198" s="266" t="s">
        <v>121</v>
      </c>
      <c r="H7198" s="266">
        <f>IF(G7198="Traditional Stove",0.1,0.2)</f>
        <v>0.1</v>
      </c>
      <c r="I7198" s="266">
        <f>YEAR(J7198)</f>
        <v>2023</v>
      </c>
      <c r="J7198" s="267">
        <v>44970</v>
      </c>
      <c r="K7198" s="267">
        <f>J7198+1</f>
        <v>44971</v>
      </c>
      <c r="L7198" s="266">
        <f>IF(M7198&lt;=365,1,2)</f>
        <v>1</v>
      </c>
      <c r="M7198" s="266">
        <f>IF(K7198&lt;$C$1,$C$2-$C$1+1,$C$2-K7198+1)</f>
        <v>76</v>
      </c>
      <c r="N7198" s="268">
        <f>M7198/365</f>
        <v>0.20821917808219179</v>
      </c>
      <c r="O7198" s="269">
        <f>'Data and Parameter'!$E$4*'Data and Parameter'!$E$5*('Data and Parameter'!$E$6+'Data and Parameter'!$E$7)*'Data and Parameter'!$E$19*'Data and Parameter'!$E$14*'ER calculations'!N7198</f>
        <v>1.0781066616044011</v>
      </c>
    </row>
    <row r="7199" spans="1:15" ht="15">
      <c r="A7199" s="284">
        <v>7195</v>
      </c>
      <c r="B7199" s="287"/>
      <c r="C7199" s="287"/>
      <c r="D7199" s="284" t="s">
        <v>1054</v>
      </c>
      <c r="E7199" s="287"/>
      <c r="F7199" s="285" t="s">
        <v>7320</v>
      </c>
      <c r="G7199" s="266" t="s">
        <v>121</v>
      </c>
      <c r="H7199" s="266">
        <f>IF(G7199="Traditional Stove",0.1,0.2)</f>
        <v>0.1</v>
      </c>
      <c r="I7199" s="266">
        <f>YEAR(J7199)</f>
        <v>2023</v>
      </c>
      <c r="J7199" s="267">
        <v>44970</v>
      </c>
      <c r="K7199" s="267">
        <f>J7199+1</f>
        <v>44971</v>
      </c>
      <c r="L7199" s="266">
        <f>IF(M7199&lt;=365,1,2)</f>
        <v>1</v>
      </c>
      <c r="M7199" s="266">
        <f>IF(K7199&lt;$C$1,$C$2-$C$1+1,$C$2-K7199+1)</f>
        <v>76</v>
      </c>
      <c r="N7199" s="268">
        <f>M7199/365</f>
        <v>0.20821917808219179</v>
      </c>
      <c r="O7199" s="269">
        <f>'Data and Parameter'!$E$4*'Data and Parameter'!$E$5*('Data and Parameter'!$E$6+'Data and Parameter'!$E$7)*'Data and Parameter'!$E$19*'Data and Parameter'!$E$14*'ER calculations'!N7199</f>
        <v>1.0781066616044011</v>
      </c>
    </row>
    <row r="7200" spans="1:15" ht="15">
      <c r="A7200" s="284">
        <v>7196</v>
      </c>
      <c r="B7200" s="287"/>
      <c r="C7200" s="287"/>
      <c r="D7200" s="284" t="s">
        <v>1054</v>
      </c>
      <c r="E7200" s="287"/>
      <c r="F7200" s="285" t="s">
        <v>7321</v>
      </c>
      <c r="G7200" s="266" t="s">
        <v>121</v>
      </c>
      <c r="H7200" s="266">
        <f>IF(G7200="Traditional Stove",0.1,0.2)</f>
        <v>0.1</v>
      </c>
      <c r="I7200" s="266">
        <f>YEAR(J7200)</f>
        <v>2023</v>
      </c>
      <c r="J7200" s="267">
        <v>44970</v>
      </c>
      <c r="K7200" s="267">
        <f>J7200+1</f>
        <v>44971</v>
      </c>
      <c r="L7200" s="266">
        <f>IF(M7200&lt;=365,1,2)</f>
        <v>1</v>
      </c>
      <c r="M7200" s="266">
        <f>IF(K7200&lt;$C$1,$C$2-$C$1+1,$C$2-K7200+1)</f>
        <v>76</v>
      </c>
      <c r="N7200" s="268">
        <f>M7200/365</f>
        <v>0.20821917808219179</v>
      </c>
      <c r="O7200" s="269">
        <f>'Data and Parameter'!$E$4*'Data and Parameter'!$E$5*('Data and Parameter'!$E$6+'Data and Parameter'!$E$7)*'Data and Parameter'!$E$19*'Data and Parameter'!$E$14*'ER calculations'!N7200</f>
        <v>1.0781066616044011</v>
      </c>
    </row>
    <row r="7201" spans="1:15" ht="15">
      <c r="A7201" s="284">
        <v>7197</v>
      </c>
      <c r="B7201" s="287"/>
      <c r="C7201" s="287"/>
      <c r="D7201" s="284" t="s">
        <v>1054</v>
      </c>
      <c r="E7201" s="287"/>
      <c r="F7201" s="285" t="s">
        <v>7322</v>
      </c>
      <c r="G7201" s="266" t="s">
        <v>121</v>
      </c>
      <c r="H7201" s="266">
        <f>IF(G7201="Traditional Stove",0.1,0.2)</f>
        <v>0.1</v>
      </c>
      <c r="I7201" s="266">
        <f>YEAR(J7201)</f>
        <v>2023</v>
      </c>
      <c r="J7201" s="267">
        <v>44970</v>
      </c>
      <c r="K7201" s="267">
        <f>J7201+1</f>
        <v>44971</v>
      </c>
      <c r="L7201" s="266">
        <f>IF(M7201&lt;=365,1,2)</f>
        <v>1</v>
      </c>
      <c r="M7201" s="266">
        <f>IF(K7201&lt;$C$1,$C$2-$C$1+1,$C$2-K7201+1)</f>
        <v>76</v>
      </c>
      <c r="N7201" s="268">
        <f>M7201/365</f>
        <v>0.20821917808219179</v>
      </c>
      <c r="O7201" s="269">
        <f>'Data and Parameter'!$E$4*'Data and Parameter'!$E$5*('Data and Parameter'!$E$6+'Data and Parameter'!$E$7)*'Data and Parameter'!$E$19*'Data and Parameter'!$E$14*'ER calculations'!N7201</f>
        <v>1.0781066616044011</v>
      </c>
    </row>
    <row r="7202" spans="1:15" ht="15">
      <c r="A7202" s="284">
        <v>7198</v>
      </c>
      <c r="B7202" s="287"/>
      <c r="C7202" s="287"/>
      <c r="D7202" s="284" t="s">
        <v>1054</v>
      </c>
      <c r="E7202" s="287"/>
      <c r="F7202" s="285" t="s">
        <v>7323</v>
      </c>
      <c r="G7202" s="266" t="s">
        <v>121</v>
      </c>
      <c r="H7202" s="266">
        <f>IF(G7202="Traditional Stove",0.1,0.2)</f>
        <v>0.1</v>
      </c>
      <c r="I7202" s="266">
        <f>YEAR(J7202)</f>
        <v>2023</v>
      </c>
      <c r="J7202" s="267">
        <v>44970</v>
      </c>
      <c r="K7202" s="267">
        <f>J7202+1</f>
        <v>44971</v>
      </c>
      <c r="L7202" s="266">
        <f>IF(M7202&lt;=365,1,2)</f>
        <v>1</v>
      </c>
      <c r="M7202" s="266">
        <f>IF(K7202&lt;$C$1,$C$2-$C$1+1,$C$2-K7202+1)</f>
        <v>76</v>
      </c>
      <c r="N7202" s="268">
        <f>M7202/365</f>
        <v>0.20821917808219179</v>
      </c>
      <c r="O7202" s="269">
        <f>'Data and Parameter'!$E$4*'Data and Parameter'!$E$5*('Data and Parameter'!$E$6+'Data and Parameter'!$E$7)*'Data and Parameter'!$E$19*'Data and Parameter'!$E$14*'ER calculations'!N7202</f>
        <v>1.0781066616044011</v>
      </c>
    </row>
    <row r="7203" spans="1:15" ht="15">
      <c r="A7203" s="284">
        <v>7199</v>
      </c>
      <c r="B7203" s="287"/>
      <c r="C7203" s="287"/>
      <c r="D7203" s="284" t="s">
        <v>1054</v>
      </c>
      <c r="E7203" s="287"/>
      <c r="F7203" s="285" t="s">
        <v>7324</v>
      </c>
      <c r="G7203" s="266" t="s">
        <v>121</v>
      </c>
      <c r="H7203" s="266">
        <f>IF(G7203="Traditional Stove",0.1,0.2)</f>
        <v>0.1</v>
      </c>
      <c r="I7203" s="266">
        <f>YEAR(J7203)</f>
        <v>2023</v>
      </c>
      <c r="J7203" s="267">
        <v>44970</v>
      </c>
      <c r="K7203" s="267">
        <f>J7203+1</f>
        <v>44971</v>
      </c>
      <c r="L7203" s="266">
        <f>IF(M7203&lt;=365,1,2)</f>
        <v>1</v>
      </c>
      <c r="M7203" s="266">
        <f>IF(K7203&lt;$C$1,$C$2-$C$1+1,$C$2-K7203+1)</f>
        <v>76</v>
      </c>
      <c r="N7203" s="268">
        <f>M7203/365</f>
        <v>0.20821917808219179</v>
      </c>
      <c r="O7203" s="269">
        <f>'Data and Parameter'!$E$4*'Data and Parameter'!$E$5*('Data and Parameter'!$E$6+'Data and Parameter'!$E$7)*'Data and Parameter'!$E$19*'Data and Parameter'!$E$14*'ER calculations'!N7203</f>
        <v>1.0781066616044011</v>
      </c>
    </row>
    <row r="7204" spans="1:15" ht="15">
      <c r="A7204" s="284">
        <v>7200</v>
      </c>
      <c r="B7204" s="287"/>
      <c r="C7204" s="287"/>
      <c r="D7204" s="284" t="s">
        <v>1054</v>
      </c>
      <c r="E7204" s="287"/>
      <c r="F7204" s="285" t="s">
        <v>7325</v>
      </c>
      <c r="G7204" s="266" t="s">
        <v>121</v>
      </c>
      <c r="H7204" s="266">
        <f>IF(G7204="Traditional Stove",0.1,0.2)</f>
        <v>0.1</v>
      </c>
      <c r="I7204" s="266">
        <f>YEAR(J7204)</f>
        <v>2023</v>
      </c>
      <c r="J7204" s="267">
        <v>44970</v>
      </c>
      <c r="K7204" s="267">
        <f>J7204+1</f>
        <v>44971</v>
      </c>
      <c r="L7204" s="266">
        <f>IF(M7204&lt;=365,1,2)</f>
        <v>1</v>
      </c>
      <c r="M7204" s="266">
        <f>IF(K7204&lt;$C$1,$C$2-$C$1+1,$C$2-K7204+1)</f>
        <v>76</v>
      </c>
      <c r="N7204" s="268">
        <f>M7204/365</f>
        <v>0.20821917808219179</v>
      </c>
      <c r="O7204" s="269">
        <f>'Data and Parameter'!$E$4*'Data and Parameter'!$E$5*('Data and Parameter'!$E$6+'Data and Parameter'!$E$7)*'Data and Parameter'!$E$19*'Data and Parameter'!$E$14*'ER calculations'!N7204</f>
        <v>1.0781066616044011</v>
      </c>
    </row>
    <row r="7205" spans="1:15" ht="15">
      <c r="A7205" s="284">
        <v>7201</v>
      </c>
      <c r="B7205" s="287"/>
      <c r="C7205" s="287"/>
      <c r="D7205" s="284" t="s">
        <v>1054</v>
      </c>
      <c r="E7205" s="287"/>
      <c r="F7205" s="285" t="s">
        <v>7326</v>
      </c>
      <c r="G7205" s="266" t="s">
        <v>121</v>
      </c>
      <c r="H7205" s="266">
        <f>IF(G7205="Traditional Stove",0.1,0.2)</f>
        <v>0.1</v>
      </c>
      <c r="I7205" s="266">
        <f>YEAR(J7205)</f>
        <v>2023</v>
      </c>
      <c r="J7205" s="267">
        <v>44970</v>
      </c>
      <c r="K7205" s="267">
        <f>J7205+1</f>
        <v>44971</v>
      </c>
      <c r="L7205" s="266">
        <f>IF(M7205&lt;=365,1,2)</f>
        <v>1</v>
      </c>
      <c r="M7205" s="266">
        <f>IF(K7205&lt;$C$1,$C$2-$C$1+1,$C$2-K7205+1)</f>
        <v>76</v>
      </c>
      <c r="N7205" s="268">
        <f>M7205/365</f>
        <v>0.20821917808219179</v>
      </c>
      <c r="O7205" s="269">
        <f>'Data and Parameter'!$E$4*'Data and Parameter'!$E$5*('Data and Parameter'!$E$6+'Data and Parameter'!$E$7)*'Data and Parameter'!$E$19*'Data and Parameter'!$E$14*'ER calculations'!N7205</f>
        <v>1.0781066616044011</v>
      </c>
    </row>
    <row r="7206" spans="1:15" ht="15">
      <c r="A7206" s="284">
        <v>7202</v>
      </c>
      <c r="B7206" s="287"/>
      <c r="C7206" s="287"/>
      <c r="D7206" s="284" t="s">
        <v>1054</v>
      </c>
      <c r="E7206" s="287"/>
      <c r="F7206" s="285" t="s">
        <v>7327</v>
      </c>
      <c r="G7206" s="266" t="s">
        <v>121</v>
      </c>
      <c r="H7206" s="266">
        <f>IF(G7206="Traditional Stove",0.1,0.2)</f>
        <v>0.1</v>
      </c>
      <c r="I7206" s="266">
        <f>YEAR(J7206)</f>
        <v>2023</v>
      </c>
      <c r="J7206" s="267">
        <v>44970</v>
      </c>
      <c r="K7206" s="267">
        <f>J7206+1</f>
        <v>44971</v>
      </c>
      <c r="L7206" s="266">
        <f>IF(M7206&lt;=365,1,2)</f>
        <v>1</v>
      </c>
      <c r="M7206" s="266">
        <f>IF(K7206&lt;$C$1,$C$2-$C$1+1,$C$2-K7206+1)</f>
        <v>76</v>
      </c>
      <c r="N7206" s="268">
        <f>M7206/365</f>
        <v>0.20821917808219179</v>
      </c>
      <c r="O7206" s="269">
        <f>'Data and Parameter'!$E$4*'Data and Parameter'!$E$5*('Data and Parameter'!$E$6+'Data and Parameter'!$E$7)*'Data and Parameter'!$E$19*'Data and Parameter'!$E$14*'ER calculations'!N7206</f>
        <v>1.0781066616044011</v>
      </c>
    </row>
    <row r="7207" spans="1:15" ht="15">
      <c r="A7207" s="284">
        <v>7203</v>
      </c>
      <c r="B7207" s="287"/>
      <c r="C7207" s="287"/>
      <c r="D7207" s="284" t="s">
        <v>119</v>
      </c>
      <c r="E7207" s="287"/>
      <c r="F7207" s="285" t="s">
        <v>7328</v>
      </c>
      <c r="G7207" s="266" t="s">
        <v>121</v>
      </c>
      <c r="H7207" s="266">
        <f>IF(G7207="Traditional Stove",0.1,0.2)</f>
        <v>0.1</v>
      </c>
      <c r="I7207" s="266">
        <f>YEAR(J7207)</f>
        <v>2023</v>
      </c>
      <c r="J7207" s="267">
        <v>44968</v>
      </c>
      <c r="K7207" s="267">
        <f>J7207+1</f>
        <v>44969</v>
      </c>
      <c r="L7207" s="266">
        <f>IF(M7207&lt;=365,1,2)</f>
        <v>1</v>
      </c>
      <c r="M7207" s="266">
        <f>IF(K7207&lt;$C$1,$C$2-$C$1+1,$C$2-K7207+1)</f>
        <v>78</v>
      </c>
      <c r="N7207" s="268">
        <f>M7207/365</f>
        <v>0.21369863013698631</v>
      </c>
      <c r="O7207" s="269">
        <f>'Data and Parameter'!$E$4*'Data and Parameter'!$E$5*('Data and Parameter'!$E$6+'Data and Parameter'!$E$7)*'Data and Parameter'!$E$19*'Data and Parameter'!$E$14*'ER calculations'!N7207</f>
        <v>1.1064778895413589</v>
      </c>
    </row>
    <row r="7208" spans="1:15" ht="15">
      <c r="A7208" s="284">
        <v>7204</v>
      </c>
      <c r="B7208" s="287"/>
      <c r="C7208" s="287"/>
      <c r="D7208" s="284" t="s">
        <v>119</v>
      </c>
      <c r="E7208" s="287"/>
      <c r="F7208" s="285" t="s">
        <v>7329</v>
      </c>
      <c r="G7208" s="266" t="s">
        <v>121</v>
      </c>
      <c r="H7208" s="266">
        <f>IF(G7208="Traditional Stove",0.1,0.2)</f>
        <v>0.1</v>
      </c>
      <c r="I7208" s="266">
        <f>YEAR(J7208)</f>
        <v>2023</v>
      </c>
      <c r="J7208" s="267">
        <v>44978</v>
      </c>
      <c r="K7208" s="267">
        <f>J7208+1</f>
        <v>44979</v>
      </c>
      <c r="L7208" s="266">
        <f>IF(M7208&lt;=365,1,2)</f>
        <v>1</v>
      </c>
      <c r="M7208" s="266">
        <f>IF(K7208&lt;$C$1,$C$2-$C$1+1,$C$2-K7208+1)</f>
        <v>68</v>
      </c>
      <c r="N7208" s="268">
        <f>M7208/365</f>
        <v>0.18630136986301371</v>
      </c>
      <c r="O7208" s="269">
        <f>'Data and Parameter'!$E$4*'Data and Parameter'!$E$5*('Data and Parameter'!$E$6+'Data and Parameter'!$E$7)*'Data and Parameter'!$E$19*'Data and Parameter'!$E$14*'ER calculations'!N7208</f>
        <v>0.96462174985656934</v>
      </c>
    </row>
    <row r="7209" spans="1:15" ht="15">
      <c r="A7209" s="284">
        <v>7205</v>
      </c>
      <c r="B7209" s="287"/>
      <c r="C7209" s="287"/>
      <c r="D7209" s="284" t="s">
        <v>119</v>
      </c>
      <c r="E7209" s="287"/>
      <c r="F7209" s="285" t="s">
        <v>7330</v>
      </c>
      <c r="G7209" s="266" t="s">
        <v>121</v>
      </c>
      <c r="H7209" s="266">
        <f>IF(G7209="Traditional Stove",0.1,0.2)</f>
        <v>0.1</v>
      </c>
      <c r="I7209" s="266">
        <f>YEAR(J7209)</f>
        <v>2023</v>
      </c>
      <c r="J7209" s="267">
        <v>44978</v>
      </c>
      <c r="K7209" s="267">
        <f>J7209+1</f>
        <v>44979</v>
      </c>
      <c r="L7209" s="266">
        <f>IF(M7209&lt;=365,1,2)</f>
        <v>1</v>
      </c>
      <c r="M7209" s="266">
        <f>IF(K7209&lt;$C$1,$C$2-$C$1+1,$C$2-K7209+1)</f>
        <v>68</v>
      </c>
      <c r="N7209" s="268">
        <f>M7209/365</f>
        <v>0.18630136986301371</v>
      </c>
      <c r="O7209" s="269">
        <f>'Data and Parameter'!$E$4*'Data and Parameter'!$E$5*('Data and Parameter'!$E$6+'Data and Parameter'!$E$7)*'Data and Parameter'!$E$19*'Data and Parameter'!$E$14*'ER calculations'!N7209</f>
        <v>0.96462174985656934</v>
      </c>
    </row>
    <row r="7210" spans="1:15" ht="15">
      <c r="A7210" s="284">
        <v>7206</v>
      </c>
      <c r="B7210" s="287"/>
      <c r="C7210" s="287"/>
      <c r="D7210" s="284" t="s">
        <v>119</v>
      </c>
      <c r="E7210" s="287"/>
      <c r="F7210" s="285" t="s">
        <v>7331</v>
      </c>
      <c r="G7210" s="266" t="s">
        <v>121</v>
      </c>
      <c r="H7210" s="266">
        <f>IF(G7210="Traditional Stove",0.1,0.2)</f>
        <v>0.1</v>
      </c>
      <c r="I7210" s="266">
        <f>YEAR(J7210)</f>
        <v>2023</v>
      </c>
      <c r="J7210" s="267">
        <v>44978</v>
      </c>
      <c r="K7210" s="267">
        <f>J7210+1</f>
        <v>44979</v>
      </c>
      <c r="L7210" s="266">
        <f>IF(M7210&lt;=365,1,2)</f>
        <v>1</v>
      </c>
      <c r="M7210" s="266">
        <f>IF(K7210&lt;$C$1,$C$2-$C$1+1,$C$2-K7210+1)</f>
        <v>68</v>
      </c>
      <c r="N7210" s="268">
        <f>M7210/365</f>
        <v>0.18630136986301371</v>
      </c>
      <c r="O7210" s="269">
        <f>'Data and Parameter'!$E$4*'Data and Parameter'!$E$5*('Data and Parameter'!$E$6+'Data and Parameter'!$E$7)*'Data and Parameter'!$E$19*'Data and Parameter'!$E$14*'ER calculations'!N7210</f>
        <v>0.96462174985656934</v>
      </c>
    </row>
    <row r="7211" spans="1:15" ht="15">
      <c r="A7211" s="284">
        <v>7207</v>
      </c>
      <c r="B7211" s="287"/>
      <c r="C7211" s="287"/>
      <c r="D7211" s="284" t="s">
        <v>119</v>
      </c>
      <c r="E7211" s="287"/>
      <c r="F7211" s="285" t="s">
        <v>7332</v>
      </c>
      <c r="G7211" s="266" t="s">
        <v>121</v>
      </c>
      <c r="H7211" s="266">
        <f>IF(G7211="Traditional Stove",0.1,0.2)</f>
        <v>0.1</v>
      </c>
      <c r="I7211" s="266">
        <f>YEAR(J7211)</f>
        <v>2023</v>
      </c>
      <c r="J7211" s="267">
        <v>44978</v>
      </c>
      <c r="K7211" s="267">
        <f>J7211+1</f>
        <v>44979</v>
      </c>
      <c r="L7211" s="266">
        <f>IF(M7211&lt;=365,1,2)</f>
        <v>1</v>
      </c>
      <c r="M7211" s="266">
        <f>IF(K7211&lt;$C$1,$C$2-$C$1+1,$C$2-K7211+1)</f>
        <v>68</v>
      </c>
      <c r="N7211" s="268">
        <f>M7211/365</f>
        <v>0.18630136986301371</v>
      </c>
      <c r="O7211" s="269">
        <f>'Data and Parameter'!$E$4*'Data and Parameter'!$E$5*('Data and Parameter'!$E$6+'Data and Parameter'!$E$7)*'Data and Parameter'!$E$19*'Data and Parameter'!$E$14*'ER calculations'!N7211</f>
        <v>0.96462174985656934</v>
      </c>
    </row>
    <row r="7212" spans="1:15" ht="15">
      <c r="A7212" s="284">
        <v>7208</v>
      </c>
      <c r="B7212" s="287"/>
      <c r="C7212" s="287"/>
      <c r="D7212" s="284" t="s">
        <v>119</v>
      </c>
      <c r="E7212" s="287"/>
      <c r="F7212" s="285" t="s">
        <v>7333</v>
      </c>
      <c r="G7212" s="266" t="s">
        <v>121</v>
      </c>
      <c r="H7212" s="266">
        <f>IF(G7212="Traditional Stove",0.1,0.2)</f>
        <v>0.1</v>
      </c>
      <c r="I7212" s="266">
        <f>YEAR(J7212)</f>
        <v>2023</v>
      </c>
      <c r="J7212" s="267">
        <v>44978</v>
      </c>
      <c r="K7212" s="267">
        <f>J7212+1</f>
        <v>44979</v>
      </c>
      <c r="L7212" s="266">
        <f>IF(M7212&lt;=365,1,2)</f>
        <v>1</v>
      </c>
      <c r="M7212" s="266">
        <f>IF(K7212&lt;$C$1,$C$2-$C$1+1,$C$2-K7212+1)</f>
        <v>68</v>
      </c>
      <c r="N7212" s="268">
        <f>M7212/365</f>
        <v>0.18630136986301371</v>
      </c>
      <c r="O7212" s="269">
        <f>'Data and Parameter'!$E$4*'Data and Parameter'!$E$5*('Data and Parameter'!$E$6+'Data and Parameter'!$E$7)*'Data and Parameter'!$E$19*'Data and Parameter'!$E$14*'ER calculations'!N7212</f>
        <v>0.96462174985656934</v>
      </c>
    </row>
    <row r="7213" spans="1:15" ht="15">
      <c r="A7213" s="284">
        <v>7209</v>
      </c>
      <c r="B7213" s="287"/>
      <c r="C7213" s="287"/>
      <c r="D7213" s="284" t="s">
        <v>119</v>
      </c>
      <c r="E7213" s="287"/>
      <c r="F7213" s="285" t="s">
        <v>7334</v>
      </c>
      <c r="G7213" s="266" t="s">
        <v>121</v>
      </c>
      <c r="H7213" s="266">
        <f>IF(G7213="Traditional Stove",0.1,0.2)</f>
        <v>0.1</v>
      </c>
      <c r="I7213" s="266">
        <f>YEAR(J7213)</f>
        <v>2023</v>
      </c>
      <c r="J7213" s="267">
        <v>44978</v>
      </c>
      <c r="K7213" s="267">
        <f>J7213+1</f>
        <v>44979</v>
      </c>
      <c r="L7213" s="266">
        <f>IF(M7213&lt;=365,1,2)</f>
        <v>1</v>
      </c>
      <c r="M7213" s="266">
        <f>IF(K7213&lt;$C$1,$C$2-$C$1+1,$C$2-K7213+1)</f>
        <v>68</v>
      </c>
      <c r="N7213" s="268">
        <f>M7213/365</f>
        <v>0.18630136986301371</v>
      </c>
      <c r="O7213" s="269">
        <f>'Data and Parameter'!$E$4*'Data and Parameter'!$E$5*('Data and Parameter'!$E$6+'Data and Parameter'!$E$7)*'Data and Parameter'!$E$19*'Data and Parameter'!$E$14*'ER calculations'!N7213</f>
        <v>0.96462174985656934</v>
      </c>
    </row>
    <row r="7214" spans="1:15" ht="15">
      <c r="A7214" s="284">
        <v>7210</v>
      </c>
      <c r="B7214" s="287"/>
      <c r="C7214" s="287"/>
      <c r="D7214" s="284" t="s">
        <v>119</v>
      </c>
      <c r="E7214" s="287"/>
      <c r="F7214" s="285" t="s">
        <v>7335</v>
      </c>
      <c r="G7214" s="266" t="s">
        <v>121</v>
      </c>
      <c r="H7214" s="266">
        <f>IF(G7214="Traditional Stove",0.1,0.2)</f>
        <v>0.1</v>
      </c>
      <c r="I7214" s="266">
        <f>YEAR(J7214)</f>
        <v>2023</v>
      </c>
      <c r="J7214" s="267">
        <v>44978</v>
      </c>
      <c r="K7214" s="267">
        <f>J7214+1</f>
        <v>44979</v>
      </c>
      <c r="L7214" s="266">
        <f>IF(M7214&lt;=365,1,2)</f>
        <v>1</v>
      </c>
      <c r="M7214" s="266">
        <f>IF(K7214&lt;$C$1,$C$2-$C$1+1,$C$2-K7214+1)</f>
        <v>68</v>
      </c>
      <c r="N7214" s="268">
        <f>M7214/365</f>
        <v>0.18630136986301371</v>
      </c>
      <c r="O7214" s="269">
        <f>'Data and Parameter'!$E$4*'Data and Parameter'!$E$5*('Data and Parameter'!$E$6+'Data and Parameter'!$E$7)*'Data and Parameter'!$E$19*'Data and Parameter'!$E$14*'ER calculations'!N7214</f>
        <v>0.96462174985656934</v>
      </c>
    </row>
    <row r="7215" spans="1:15" ht="15">
      <c r="A7215" s="284">
        <v>7211</v>
      </c>
      <c r="B7215" s="287"/>
      <c r="C7215" s="287"/>
      <c r="D7215" s="284" t="s">
        <v>119</v>
      </c>
      <c r="E7215" s="287"/>
      <c r="F7215" s="285" t="s">
        <v>7336</v>
      </c>
      <c r="G7215" s="266" t="s">
        <v>121</v>
      </c>
      <c r="H7215" s="266">
        <f>IF(G7215="Traditional Stove",0.1,0.2)</f>
        <v>0.1</v>
      </c>
      <c r="I7215" s="266">
        <f>YEAR(J7215)</f>
        <v>2023</v>
      </c>
      <c r="J7215" s="267">
        <v>44978</v>
      </c>
      <c r="K7215" s="267">
        <f>J7215+1</f>
        <v>44979</v>
      </c>
      <c r="L7215" s="266">
        <f>IF(M7215&lt;=365,1,2)</f>
        <v>1</v>
      </c>
      <c r="M7215" s="266">
        <f>IF(K7215&lt;$C$1,$C$2-$C$1+1,$C$2-K7215+1)</f>
        <v>68</v>
      </c>
      <c r="N7215" s="268">
        <f>M7215/365</f>
        <v>0.18630136986301371</v>
      </c>
      <c r="O7215" s="269">
        <f>'Data and Parameter'!$E$4*'Data and Parameter'!$E$5*('Data and Parameter'!$E$6+'Data and Parameter'!$E$7)*'Data and Parameter'!$E$19*'Data and Parameter'!$E$14*'ER calculations'!N7215</f>
        <v>0.96462174985656934</v>
      </c>
    </row>
    <row r="7216" spans="1:15" ht="15">
      <c r="A7216" s="284">
        <v>7212</v>
      </c>
      <c r="B7216" s="287"/>
      <c r="C7216" s="287"/>
      <c r="D7216" s="284" t="s">
        <v>119</v>
      </c>
      <c r="E7216" s="287"/>
      <c r="F7216" s="285" t="s">
        <v>7337</v>
      </c>
      <c r="G7216" s="266" t="s">
        <v>121</v>
      </c>
      <c r="H7216" s="266">
        <f>IF(G7216="Traditional Stove",0.1,0.2)</f>
        <v>0.1</v>
      </c>
      <c r="I7216" s="266">
        <f>YEAR(J7216)</f>
        <v>2023</v>
      </c>
      <c r="J7216" s="267">
        <v>44978</v>
      </c>
      <c r="K7216" s="267">
        <f>J7216+1</f>
        <v>44979</v>
      </c>
      <c r="L7216" s="266">
        <f>IF(M7216&lt;=365,1,2)</f>
        <v>1</v>
      </c>
      <c r="M7216" s="266">
        <f>IF(K7216&lt;$C$1,$C$2-$C$1+1,$C$2-K7216+1)</f>
        <v>68</v>
      </c>
      <c r="N7216" s="268">
        <f>M7216/365</f>
        <v>0.18630136986301371</v>
      </c>
      <c r="O7216" s="269">
        <f>'Data and Parameter'!$E$4*'Data and Parameter'!$E$5*('Data and Parameter'!$E$6+'Data and Parameter'!$E$7)*'Data and Parameter'!$E$19*'Data and Parameter'!$E$14*'ER calculations'!N7216</f>
        <v>0.96462174985656934</v>
      </c>
    </row>
    <row r="7217" spans="1:15" ht="15">
      <c r="A7217" s="284">
        <v>7213</v>
      </c>
      <c r="B7217" s="287"/>
      <c r="C7217" s="287"/>
      <c r="D7217" s="284" t="s">
        <v>119</v>
      </c>
      <c r="E7217" s="287"/>
      <c r="F7217" s="285" t="s">
        <v>7338</v>
      </c>
      <c r="G7217" s="266" t="s">
        <v>121</v>
      </c>
      <c r="H7217" s="266">
        <f>IF(G7217="Traditional Stove",0.1,0.2)</f>
        <v>0.1</v>
      </c>
      <c r="I7217" s="266">
        <f>YEAR(J7217)</f>
        <v>2023</v>
      </c>
      <c r="J7217" s="267">
        <v>44978</v>
      </c>
      <c r="K7217" s="267">
        <f>J7217+1</f>
        <v>44979</v>
      </c>
      <c r="L7217" s="266">
        <f>IF(M7217&lt;=365,1,2)</f>
        <v>1</v>
      </c>
      <c r="M7217" s="266">
        <f>IF(K7217&lt;$C$1,$C$2-$C$1+1,$C$2-K7217+1)</f>
        <v>68</v>
      </c>
      <c r="N7217" s="268">
        <f>M7217/365</f>
        <v>0.18630136986301371</v>
      </c>
      <c r="O7217" s="269">
        <f>'Data and Parameter'!$E$4*'Data and Parameter'!$E$5*('Data and Parameter'!$E$6+'Data and Parameter'!$E$7)*'Data and Parameter'!$E$19*'Data and Parameter'!$E$14*'ER calculations'!N7217</f>
        <v>0.96462174985656934</v>
      </c>
    </row>
    <row r="7218" spans="1:15" ht="15">
      <c r="A7218" s="284">
        <v>7214</v>
      </c>
      <c r="B7218" s="287"/>
      <c r="C7218" s="287"/>
      <c r="D7218" s="284" t="s">
        <v>119</v>
      </c>
      <c r="E7218" s="287"/>
      <c r="F7218" s="285" t="s">
        <v>7339</v>
      </c>
      <c r="G7218" s="266" t="s">
        <v>121</v>
      </c>
      <c r="H7218" s="266">
        <f>IF(G7218="Traditional Stove",0.1,0.2)</f>
        <v>0.1</v>
      </c>
      <c r="I7218" s="266">
        <f>YEAR(J7218)</f>
        <v>2023</v>
      </c>
      <c r="J7218" s="267">
        <v>44978</v>
      </c>
      <c r="K7218" s="267">
        <f>J7218+1</f>
        <v>44979</v>
      </c>
      <c r="L7218" s="266">
        <f>IF(M7218&lt;=365,1,2)</f>
        <v>1</v>
      </c>
      <c r="M7218" s="266">
        <f>IF(K7218&lt;$C$1,$C$2-$C$1+1,$C$2-K7218+1)</f>
        <v>68</v>
      </c>
      <c r="N7218" s="268">
        <f>M7218/365</f>
        <v>0.18630136986301371</v>
      </c>
      <c r="O7218" s="269">
        <f>'Data and Parameter'!$E$4*'Data and Parameter'!$E$5*('Data and Parameter'!$E$6+'Data and Parameter'!$E$7)*'Data and Parameter'!$E$19*'Data and Parameter'!$E$14*'ER calculations'!N7218</f>
        <v>0.96462174985656934</v>
      </c>
    </row>
    <row r="7219" spans="1:15" ht="15">
      <c r="A7219" s="284">
        <v>7215</v>
      </c>
      <c r="B7219" s="287"/>
      <c r="C7219" s="287"/>
      <c r="D7219" s="284" t="s">
        <v>119</v>
      </c>
      <c r="E7219" s="287"/>
      <c r="F7219" s="285" t="s">
        <v>7340</v>
      </c>
      <c r="G7219" s="266" t="s">
        <v>121</v>
      </c>
      <c r="H7219" s="266">
        <f>IF(G7219="Traditional Stove",0.1,0.2)</f>
        <v>0.1</v>
      </c>
      <c r="I7219" s="266">
        <f>YEAR(J7219)</f>
        <v>2023</v>
      </c>
      <c r="J7219" s="267">
        <v>44978</v>
      </c>
      <c r="K7219" s="267">
        <f>J7219+1</f>
        <v>44979</v>
      </c>
      <c r="L7219" s="266">
        <f>IF(M7219&lt;=365,1,2)</f>
        <v>1</v>
      </c>
      <c r="M7219" s="266">
        <f>IF(K7219&lt;$C$1,$C$2-$C$1+1,$C$2-K7219+1)</f>
        <v>68</v>
      </c>
      <c r="N7219" s="268">
        <f>M7219/365</f>
        <v>0.18630136986301371</v>
      </c>
      <c r="O7219" s="269">
        <f>'Data and Parameter'!$E$4*'Data and Parameter'!$E$5*('Data and Parameter'!$E$6+'Data and Parameter'!$E$7)*'Data and Parameter'!$E$19*'Data and Parameter'!$E$14*'ER calculations'!N7219</f>
        <v>0.96462174985656934</v>
      </c>
    </row>
    <row r="7220" spans="1:15" ht="15">
      <c r="A7220" s="284">
        <v>7216</v>
      </c>
      <c r="B7220" s="287"/>
      <c r="C7220" s="287"/>
      <c r="D7220" s="284" t="s">
        <v>119</v>
      </c>
      <c r="E7220" s="287"/>
      <c r="F7220" s="285" t="s">
        <v>7341</v>
      </c>
      <c r="G7220" s="266" t="s">
        <v>121</v>
      </c>
      <c r="H7220" s="266">
        <f>IF(G7220="Traditional Stove",0.1,0.2)</f>
        <v>0.1</v>
      </c>
      <c r="I7220" s="266">
        <f>YEAR(J7220)</f>
        <v>2023</v>
      </c>
      <c r="J7220" s="267">
        <v>44978</v>
      </c>
      <c r="K7220" s="267">
        <f>J7220+1</f>
        <v>44979</v>
      </c>
      <c r="L7220" s="266">
        <f>IF(M7220&lt;=365,1,2)</f>
        <v>1</v>
      </c>
      <c r="M7220" s="266">
        <f>IF(K7220&lt;$C$1,$C$2-$C$1+1,$C$2-K7220+1)</f>
        <v>68</v>
      </c>
      <c r="N7220" s="268">
        <f>M7220/365</f>
        <v>0.18630136986301371</v>
      </c>
      <c r="O7220" s="269">
        <f>'Data and Parameter'!$E$4*'Data and Parameter'!$E$5*('Data and Parameter'!$E$6+'Data and Parameter'!$E$7)*'Data and Parameter'!$E$19*'Data and Parameter'!$E$14*'ER calculations'!N7220</f>
        <v>0.96462174985656934</v>
      </c>
    </row>
    <row r="7221" spans="1:15" ht="15">
      <c r="A7221" s="284">
        <v>7217</v>
      </c>
      <c r="B7221" s="287"/>
      <c r="C7221" s="287"/>
      <c r="D7221" s="284" t="s">
        <v>119</v>
      </c>
      <c r="E7221" s="287"/>
      <c r="F7221" s="285" t="s">
        <v>7342</v>
      </c>
      <c r="G7221" s="266" t="s">
        <v>121</v>
      </c>
      <c r="H7221" s="266">
        <f>IF(G7221="Traditional Stove",0.1,0.2)</f>
        <v>0.1</v>
      </c>
      <c r="I7221" s="266">
        <f>YEAR(J7221)</f>
        <v>2023</v>
      </c>
      <c r="J7221" s="267">
        <v>44978</v>
      </c>
      <c r="K7221" s="267">
        <f>J7221+1</f>
        <v>44979</v>
      </c>
      <c r="L7221" s="266">
        <f>IF(M7221&lt;=365,1,2)</f>
        <v>1</v>
      </c>
      <c r="M7221" s="266">
        <f>IF(K7221&lt;$C$1,$C$2-$C$1+1,$C$2-K7221+1)</f>
        <v>68</v>
      </c>
      <c r="N7221" s="268">
        <f>M7221/365</f>
        <v>0.18630136986301371</v>
      </c>
      <c r="O7221" s="269">
        <f>'Data and Parameter'!$E$4*'Data and Parameter'!$E$5*('Data and Parameter'!$E$6+'Data and Parameter'!$E$7)*'Data and Parameter'!$E$19*'Data and Parameter'!$E$14*'ER calculations'!N7221</f>
        <v>0.96462174985656934</v>
      </c>
    </row>
    <row r="7222" spans="1:15" ht="15">
      <c r="A7222" s="284">
        <v>7218</v>
      </c>
      <c r="B7222" s="287"/>
      <c r="C7222" s="287"/>
      <c r="D7222" s="284" t="s">
        <v>119</v>
      </c>
      <c r="E7222" s="287"/>
      <c r="F7222" s="285" t="s">
        <v>7343</v>
      </c>
      <c r="G7222" s="266" t="s">
        <v>121</v>
      </c>
      <c r="H7222" s="266">
        <f>IF(G7222="Traditional Stove",0.1,0.2)</f>
        <v>0.1</v>
      </c>
      <c r="I7222" s="266">
        <f>YEAR(J7222)</f>
        <v>2023</v>
      </c>
      <c r="J7222" s="267">
        <v>44978</v>
      </c>
      <c r="K7222" s="267">
        <f>J7222+1</f>
        <v>44979</v>
      </c>
      <c r="L7222" s="266">
        <f>IF(M7222&lt;=365,1,2)</f>
        <v>1</v>
      </c>
      <c r="M7222" s="266">
        <f>IF(K7222&lt;$C$1,$C$2-$C$1+1,$C$2-K7222+1)</f>
        <v>68</v>
      </c>
      <c r="N7222" s="268">
        <f>M7222/365</f>
        <v>0.18630136986301371</v>
      </c>
      <c r="O7222" s="269">
        <f>'Data and Parameter'!$E$4*'Data and Parameter'!$E$5*('Data and Parameter'!$E$6+'Data and Parameter'!$E$7)*'Data and Parameter'!$E$19*'Data and Parameter'!$E$14*'ER calculations'!N7222</f>
        <v>0.96462174985656934</v>
      </c>
    </row>
    <row r="7223" spans="1:15" ht="15">
      <c r="A7223" s="284">
        <v>7219</v>
      </c>
      <c r="B7223" s="287"/>
      <c r="C7223" s="287"/>
      <c r="D7223" s="284" t="s">
        <v>119</v>
      </c>
      <c r="E7223" s="287"/>
      <c r="F7223" s="285" t="s">
        <v>7344</v>
      </c>
      <c r="G7223" s="266" t="s">
        <v>121</v>
      </c>
      <c r="H7223" s="266">
        <f>IF(G7223="Traditional Stove",0.1,0.2)</f>
        <v>0.1</v>
      </c>
      <c r="I7223" s="266">
        <f>YEAR(J7223)</f>
        <v>2023</v>
      </c>
      <c r="J7223" s="267">
        <v>44978</v>
      </c>
      <c r="K7223" s="267">
        <f>J7223+1</f>
        <v>44979</v>
      </c>
      <c r="L7223" s="266">
        <f>IF(M7223&lt;=365,1,2)</f>
        <v>1</v>
      </c>
      <c r="M7223" s="266">
        <f>IF(K7223&lt;$C$1,$C$2-$C$1+1,$C$2-K7223+1)</f>
        <v>68</v>
      </c>
      <c r="N7223" s="268">
        <f>M7223/365</f>
        <v>0.18630136986301371</v>
      </c>
      <c r="O7223" s="269">
        <f>'Data and Parameter'!$E$4*'Data and Parameter'!$E$5*('Data and Parameter'!$E$6+'Data and Parameter'!$E$7)*'Data and Parameter'!$E$19*'Data and Parameter'!$E$14*'ER calculations'!N7223</f>
        <v>0.96462174985656934</v>
      </c>
    </row>
    <row r="7224" spans="1:15" ht="15">
      <c r="A7224" s="284">
        <v>7220</v>
      </c>
      <c r="B7224" s="287"/>
      <c r="C7224" s="287"/>
      <c r="D7224" s="284" t="s">
        <v>119</v>
      </c>
      <c r="E7224" s="287"/>
      <c r="F7224" s="285" t="s">
        <v>7345</v>
      </c>
      <c r="G7224" s="266" t="s">
        <v>121</v>
      </c>
      <c r="H7224" s="266">
        <f>IF(G7224="Traditional Stove",0.1,0.2)</f>
        <v>0.1</v>
      </c>
      <c r="I7224" s="266">
        <f>YEAR(J7224)</f>
        <v>2023</v>
      </c>
      <c r="J7224" s="267">
        <v>44978</v>
      </c>
      <c r="K7224" s="267">
        <f>J7224+1</f>
        <v>44979</v>
      </c>
      <c r="L7224" s="266">
        <f>IF(M7224&lt;=365,1,2)</f>
        <v>1</v>
      </c>
      <c r="M7224" s="266">
        <f>IF(K7224&lt;$C$1,$C$2-$C$1+1,$C$2-K7224+1)</f>
        <v>68</v>
      </c>
      <c r="N7224" s="268">
        <f>M7224/365</f>
        <v>0.18630136986301371</v>
      </c>
      <c r="O7224" s="269">
        <f>'Data and Parameter'!$E$4*'Data and Parameter'!$E$5*('Data and Parameter'!$E$6+'Data and Parameter'!$E$7)*'Data and Parameter'!$E$19*'Data and Parameter'!$E$14*'ER calculations'!N7224</f>
        <v>0.96462174985656934</v>
      </c>
    </row>
    <row r="7225" spans="1:15" ht="15">
      <c r="A7225" s="284">
        <v>7221</v>
      </c>
      <c r="B7225" s="287"/>
      <c r="C7225" s="287"/>
      <c r="D7225" s="284" t="s">
        <v>1054</v>
      </c>
      <c r="E7225" s="287"/>
      <c r="F7225" s="285" t="s">
        <v>7346</v>
      </c>
      <c r="G7225" s="266" t="s">
        <v>121</v>
      </c>
      <c r="H7225" s="266">
        <f>IF(G7225="Traditional Stove",0.1,0.2)</f>
        <v>0.1</v>
      </c>
      <c r="I7225" s="266">
        <f>YEAR(J7225)</f>
        <v>2023</v>
      </c>
      <c r="J7225" s="267">
        <v>44970</v>
      </c>
      <c r="K7225" s="267">
        <f>J7225+1</f>
        <v>44971</v>
      </c>
      <c r="L7225" s="266">
        <f>IF(M7225&lt;=365,1,2)</f>
        <v>1</v>
      </c>
      <c r="M7225" s="266">
        <f>IF(K7225&lt;$C$1,$C$2-$C$1+1,$C$2-K7225+1)</f>
        <v>76</v>
      </c>
      <c r="N7225" s="268">
        <f>M7225/365</f>
        <v>0.20821917808219179</v>
      </c>
      <c r="O7225" s="269">
        <f>'Data and Parameter'!$E$4*'Data and Parameter'!$E$5*('Data and Parameter'!$E$6+'Data and Parameter'!$E$7)*'Data and Parameter'!$E$19*'Data and Parameter'!$E$14*'ER calculations'!N7225</f>
        <v>1.0781066616044011</v>
      </c>
    </row>
    <row r="7226" spans="1:15" ht="15">
      <c r="A7226" s="284">
        <v>7222</v>
      </c>
      <c r="B7226" s="287"/>
      <c r="C7226" s="287"/>
      <c r="D7226" s="284" t="s">
        <v>1054</v>
      </c>
      <c r="E7226" s="287"/>
      <c r="F7226" s="285" t="s">
        <v>7347</v>
      </c>
      <c r="G7226" s="266" t="s">
        <v>121</v>
      </c>
      <c r="H7226" s="266">
        <f>IF(G7226="Traditional Stove",0.1,0.2)</f>
        <v>0.1</v>
      </c>
      <c r="I7226" s="266">
        <f>YEAR(J7226)</f>
        <v>2023</v>
      </c>
      <c r="J7226" s="267">
        <v>44970</v>
      </c>
      <c r="K7226" s="267">
        <f>J7226+1</f>
        <v>44971</v>
      </c>
      <c r="L7226" s="266">
        <f>IF(M7226&lt;=365,1,2)</f>
        <v>1</v>
      </c>
      <c r="M7226" s="266">
        <f>IF(K7226&lt;$C$1,$C$2-$C$1+1,$C$2-K7226+1)</f>
        <v>76</v>
      </c>
      <c r="N7226" s="268">
        <f>M7226/365</f>
        <v>0.20821917808219179</v>
      </c>
      <c r="O7226" s="269">
        <f>'Data and Parameter'!$E$4*'Data and Parameter'!$E$5*('Data and Parameter'!$E$6+'Data and Parameter'!$E$7)*'Data and Parameter'!$E$19*'Data and Parameter'!$E$14*'ER calculations'!N7226</f>
        <v>1.0781066616044011</v>
      </c>
    </row>
    <row r="7227" spans="1:15" ht="15">
      <c r="A7227" s="284">
        <v>7223</v>
      </c>
      <c r="B7227" s="287"/>
      <c r="C7227" s="287"/>
      <c r="D7227" s="284" t="s">
        <v>1054</v>
      </c>
      <c r="E7227" s="287"/>
      <c r="F7227" s="285" t="s">
        <v>7348</v>
      </c>
      <c r="G7227" s="266" t="s">
        <v>121</v>
      </c>
      <c r="H7227" s="266">
        <f>IF(G7227="Traditional Stove",0.1,0.2)</f>
        <v>0.1</v>
      </c>
      <c r="I7227" s="266">
        <f>YEAR(J7227)</f>
        <v>2023</v>
      </c>
      <c r="J7227" s="267">
        <v>44970</v>
      </c>
      <c r="K7227" s="267">
        <f>J7227+1</f>
        <v>44971</v>
      </c>
      <c r="L7227" s="266">
        <f>IF(M7227&lt;=365,1,2)</f>
        <v>1</v>
      </c>
      <c r="M7227" s="266">
        <f>IF(K7227&lt;$C$1,$C$2-$C$1+1,$C$2-K7227+1)</f>
        <v>76</v>
      </c>
      <c r="N7227" s="268">
        <f>M7227/365</f>
        <v>0.20821917808219179</v>
      </c>
      <c r="O7227" s="269">
        <f>'Data and Parameter'!$E$4*'Data and Parameter'!$E$5*('Data and Parameter'!$E$6+'Data and Parameter'!$E$7)*'Data and Parameter'!$E$19*'Data and Parameter'!$E$14*'ER calculations'!N7227</f>
        <v>1.0781066616044011</v>
      </c>
    </row>
    <row r="7228" spans="1:15" ht="15">
      <c r="A7228" s="284">
        <v>7224</v>
      </c>
      <c r="B7228" s="287"/>
      <c r="C7228" s="287"/>
      <c r="D7228" s="284" t="s">
        <v>1054</v>
      </c>
      <c r="E7228" s="287"/>
      <c r="F7228" s="285" t="s">
        <v>7349</v>
      </c>
      <c r="G7228" s="266" t="s">
        <v>121</v>
      </c>
      <c r="H7228" s="266">
        <f>IF(G7228="Traditional Stove",0.1,0.2)</f>
        <v>0.1</v>
      </c>
      <c r="I7228" s="266">
        <f>YEAR(J7228)</f>
        <v>2023</v>
      </c>
      <c r="J7228" s="267">
        <v>44970</v>
      </c>
      <c r="K7228" s="267">
        <f>J7228+1</f>
        <v>44971</v>
      </c>
      <c r="L7228" s="266">
        <f>IF(M7228&lt;=365,1,2)</f>
        <v>1</v>
      </c>
      <c r="M7228" s="266">
        <f>IF(K7228&lt;$C$1,$C$2-$C$1+1,$C$2-K7228+1)</f>
        <v>76</v>
      </c>
      <c r="N7228" s="268">
        <f>M7228/365</f>
        <v>0.20821917808219179</v>
      </c>
      <c r="O7228" s="269">
        <f>'Data and Parameter'!$E$4*'Data and Parameter'!$E$5*('Data and Parameter'!$E$6+'Data and Parameter'!$E$7)*'Data and Parameter'!$E$19*'Data and Parameter'!$E$14*'ER calculations'!N7228</f>
        <v>1.0781066616044011</v>
      </c>
    </row>
    <row r="7229" spans="1:15" ht="15">
      <c r="A7229" s="284">
        <v>7225</v>
      </c>
      <c r="B7229" s="287"/>
      <c r="C7229" s="287"/>
      <c r="D7229" s="284" t="s">
        <v>1054</v>
      </c>
      <c r="E7229" s="287"/>
      <c r="F7229" s="285" t="s">
        <v>7350</v>
      </c>
      <c r="G7229" s="266" t="s">
        <v>121</v>
      </c>
      <c r="H7229" s="266">
        <f>IF(G7229="Traditional Stove",0.1,0.2)</f>
        <v>0.1</v>
      </c>
      <c r="I7229" s="266">
        <f>YEAR(J7229)</f>
        <v>2023</v>
      </c>
      <c r="J7229" s="267">
        <v>44970</v>
      </c>
      <c r="K7229" s="267">
        <f>J7229+1</f>
        <v>44971</v>
      </c>
      <c r="L7229" s="266">
        <f>IF(M7229&lt;=365,1,2)</f>
        <v>1</v>
      </c>
      <c r="M7229" s="266">
        <f>IF(K7229&lt;$C$1,$C$2-$C$1+1,$C$2-K7229+1)</f>
        <v>76</v>
      </c>
      <c r="N7229" s="268">
        <f>M7229/365</f>
        <v>0.20821917808219179</v>
      </c>
      <c r="O7229" s="269">
        <f>'Data and Parameter'!$E$4*'Data and Parameter'!$E$5*('Data and Parameter'!$E$6+'Data and Parameter'!$E$7)*'Data and Parameter'!$E$19*'Data and Parameter'!$E$14*'ER calculations'!N7229</f>
        <v>1.0781066616044011</v>
      </c>
    </row>
    <row r="7230" spans="1:15" ht="15">
      <c r="A7230" s="284">
        <v>7226</v>
      </c>
      <c r="B7230" s="287"/>
      <c r="C7230" s="287"/>
      <c r="D7230" s="284" t="s">
        <v>1054</v>
      </c>
      <c r="E7230" s="287"/>
      <c r="F7230" s="285" t="s">
        <v>7351</v>
      </c>
      <c r="G7230" s="266" t="s">
        <v>121</v>
      </c>
      <c r="H7230" s="266">
        <f>IF(G7230="Traditional Stove",0.1,0.2)</f>
        <v>0.1</v>
      </c>
      <c r="I7230" s="266">
        <f>YEAR(J7230)</f>
        <v>2023</v>
      </c>
      <c r="J7230" s="267">
        <v>44970</v>
      </c>
      <c r="K7230" s="267">
        <f>J7230+1</f>
        <v>44971</v>
      </c>
      <c r="L7230" s="266">
        <f>IF(M7230&lt;=365,1,2)</f>
        <v>1</v>
      </c>
      <c r="M7230" s="266">
        <f>IF(K7230&lt;$C$1,$C$2-$C$1+1,$C$2-K7230+1)</f>
        <v>76</v>
      </c>
      <c r="N7230" s="268">
        <f>M7230/365</f>
        <v>0.20821917808219179</v>
      </c>
      <c r="O7230" s="269">
        <f>'Data and Parameter'!$E$4*'Data and Parameter'!$E$5*('Data and Parameter'!$E$6+'Data and Parameter'!$E$7)*'Data and Parameter'!$E$19*'Data and Parameter'!$E$14*'ER calculations'!N7230</f>
        <v>1.0781066616044011</v>
      </c>
    </row>
    <row r="7231" spans="1:15" ht="15">
      <c r="A7231" s="284">
        <v>7227</v>
      </c>
      <c r="B7231" s="287"/>
      <c r="C7231" s="287"/>
      <c r="D7231" s="284" t="s">
        <v>1054</v>
      </c>
      <c r="E7231" s="287"/>
      <c r="F7231" s="285" t="s">
        <v>7352</v>
      </c>
      <c r="G7231" s="266" t="s">
        <v>121</v>
      </c>
      <c r="H7231" s="266">
        <f>IF(G7231="Traditional Stove",0.1,0.2)</f>
        <v>0.1</v>
      </c>
      <c r="I7231" s="266">
        <f>YEAR(J7231)</f>
        <v>2023</v>
      </c>
      <c r="J7231" s="267">
        <v>44970</v>
      </c>
      <c r="K7231" s="267">
        <f>J7231+1</f>
        <v>44971</v>
      </c>
      <c r="L7231" s="266">
        <f>IF(M7231&lt;=365,1,2)</f>
        <v>1</v>
      </c>
      <c r="M7231" s="266">
        <f>IF(K7231&lt;$C$1,$C$2-$C$1+1,$C$2-K7231+1)</f>
        <v>76</v>
      </c>
      <c r="N7231" s="268">
        <f>M7231/365</f>
        <v>0.20821917808219179</v>
      </c>
      <c r="O7231" s="269">
        <f>'Data and Parameter'!$E$4*'Data and Parameter'!$E$5*('Data and Parameter'!$E$6+'Data and Parameter'!$E$7)*'Data and Parameter'!$E$19*'Data and Parameter'!$E$14*'ER calculations'!N7231</f>
        <v>1.0781066616044011</v>
      </c>
    </row>
    <row r="7232" spans="1:15" ht="15">
      <c r="A7232" s="284">
        <v>7228</v>
      </c>
      <c r="B7232" s="287"/>
      <c r="C7232" s="287"/>
      <c r="D7232" s="284" t="s">
        <v>1054</v>
      </c>
      <c r="E7232" s="287"/>
      <c r="F7232" s="285" t="s">
        <v>7353</v>
      </c>
      <c r="G7232" s="266" t="s">
        <v>121</v>
      </c>
      <c r="H7232" s="266">
        <f>IF(G7232="Traditional Stove",0.1,0.2)</f>
        <v>0.1</v>
      </c>
      <c r="I7232" s="266">
        <f>YEAR(J7232)</f>
        <v>2023</v>
      </c>
      <c r="J7232" s="267">
        <v>44970</v>
      </c>
      <c r="K7232" s="267">
        <f>J7232+1</f>
        <v>44971</v>
      </c>
      <c r="L7232" s="266">
        <f>IF(M7232&lt;=365,1,2)</f>
        <v>1</v>
      </c>
      <c r="M7232" s="266">
        <f>IF(K7232&lt;$C$1,$C$2-$C$1+1,$C$2-K7232+1)</f>
        <v>76</v>
      </c>
      <c r="N7232" s="268">
        <f>M7232/365</f>
        <v>0.20821917808219179</v>
      </c>
      <c r="O7232" s="269">
        <f>'Data and Parameter'!$E$4*'Data and Parameter'!$E$5*('Data and Parameter'!$E$6+'Data and Parameter'!$E$7)*'Data and Parameter'!$E$19*'Data and Parameter'!$E$14*'ER calculations'!N7232</f>
        <v>1.0781066616044011</v>
      </c>
    </row>
    <row r="7233" spans="1:15" ht="15">
      <c r="A7233" s="284">
        <v>7229</v>
      </c>
      <c r="B7233" s="287"/>
      <c r="C7233" s="287"/>
      <c r="D7233" s="284" t="s">
        <v>1054</v>
      </c>
      <c r="E7233" s="287"/>
      <c r="F7233" s="285" t="s">
        <v>7354</v>
      </c>
      <c r="G7233" s="266" t="s">
        <v>121</v>
      </c>
      <c r="H7233" s="266">
        <f>IF(G7233="Traditional Stove",0.1,0.2)</f>
        <v>0.1</v>
      </c>
      <c r="I7233" s="266">
        <f>YEAR(J7233)</f>
        <v>2023</v>
      </c>
      <c r="J7233" s="267">
        <v>44970</v>
      </c>
      <c r="K7233" s="267">
        <f>J7233+1</f>
        <v>44971</v>
      </c>
      <c r="L7233" s="266">
        <f>IF(M7233&lt;=365,1,2)</f>
        <v>1</v>
      </c>
      <c r="M7233" s="266">
        <f>IF(K7233&lt;$C$1,$C$2-$C$1+1,$C$2-K7233+1)</f>
        <v>76</v>
      </c>
      <c r="N7233" s="268">
        <f>M7233/365</f>
        <v>0.20821917808219179</v>
      </c>
      <c r="O7233" s="269">
        <f>'Data and Parameter'!$E$4*'Data and Parameter'!$E$5*('Data and Parameter'!$E$6+'Data and Parameter'!$E$7)*'Data and Parameter'!$E$19*'Data and Parameter'!$E$14*'ER calculations'!N7233</f>
        <v>1.0781066616044011</v>
      </c>
    </row>
    <row r="7234" spans="1:15" ht="15">
      <c r="A7234" s="284">
        <v>7230</v>
      </c>
      <c r="B7234" s="287"/>
      <c r="C7234" s="287"/>
      <c r="D7234" s="284" t="s">
        <v>1054</v>
      </c>
      <c r="E7234" s="287"/>
      <c r="F7234" s="285" t="s">
        <v>7355</v>
      </c>
      <c r="G7234" s="266" t="s">
        <v>121</v>
      </c>
      <c r="H7234" s="266">
        <f>IF(G7234="Traditional Stove",0.1,0.2)</f>
        <v>0.1</v>
      </c>
      <c r="I7234" s="266">
        <f>YEAR(J7234)</f>
        <v>2023</v>
      </c>
      <c r="J7234" s="267">
        <v>44970</v>
      </c>
      <c r="K7234" s="267">
        <f>J7234+1</f>
        <v>44971</v>
      </c>
      <c r="L7234" s="266">
        <f>IF(M7234&lt;=365,1,2)</f>
        <v>1</v>
      </c>
      <c r="M7234" s="266">
        <f>IF(K7234&lt;$C$1,$C$2-$C$1+1,$C$2-K7234+1)</f>
        <v>76</v>
      </c>
      <c r="N7234" s="268">
        <f>M7234/365</f>
        <v>0.20821917808219179</v>
      </c>
      <c r="O7234" s="269">
        <f>'Data and Parameter'!$E$4*'Data and Parameter'!$E$5*('Data and Parameter'!$E$6+'Data and Parameter'!$E$7)*'Data and Parameter'!$E$19*'Data and Parameter'!$E$14*'ER calculations'!N7234</f>
        <v>1.0781066616044011</v>
      </c>
    </row>
    <row r="7235" spans="1:15" ht="15">
      <c r="A7235" s="284">
        <v>7231</v>
      </c>
      <c r="B7235" s="287"/>
      <c r="C7235" s="287"/>
      <c r="D7235" s="284" t="s">
        <v>1054</v>
      </c>
      <c r="E7235" s="287"/>
      <c r="F7235" s="285" t="s">
        <v>7356</v>
      </c>
      <c r="G7235" s="266" t="s">
        <v>121</v>
      </c>
      <c r="H7235" s="266">
        <f>IF(G7235="Traditional Stove",0.1,0.2)</f>
        <v>0.1</v>
      </c>
      <c r="I7235" s="266">
        <f>YEAR(J7235)</f>
        <v>2023</v>
      </c>
      <c r="J7235" s="267">
        <v>44970</v>
      </c>
      <c r="K7235" s="267">
        <f>J7235+1</f>
        <v>44971</v>
      </c>
      <c r="L7235" s="266">
        <f>IF(M7235&lt;=365,1,2)</f>
        <v>1</v>
      </c>
      <c r="M7235" s="266">
        <f>IF(K7235&lt;$C$1,$C$2-$C$1+1,$C$2-K7235+1)</f>
        <v>76</v>
      </c>
      <c r="N7235" s="268">
        <f>M7235/365</f>
        <v>0.20821917808219179</v>
      </c>
      <c r="O7235" s="269">
        <f>'Data and Parameter'!$E$4*'Data and Parameter'!$E$5*('Data and Parameter'!$E$6+'Data and Parameter'!$E$7)*'Data and Parameter'!$E$19*'Data and Parameter'!$E$14*'ER calculations'!N7235</f>
        <v>1.0781066616044011</v>
      </c>
    </row>
    <row r="7236" spans="1:15" ht="15">
      <c r="A7236" s="284">
        <v>7232</v>
      </c>
      <c r="B7236" s="287"/>
      <c r="C7236" s="287"/>
      <c r="D7236" s="284" t="s">
        <v>1054</v>
      </c>
      <c r="E7236" s="287"/>
      <c r="F7236" s="285" t="s">
        <v>7357</v>
      </c>
      <c r="G7236" s="266" t="s">
        <v>121</v>
      </c>
      <c r="H7236" s="266">
        <f>IF(G7236="Traditional Stove",0.1,0.2)</f>
        <v>0.1</v>
      </c>
      <c r="I7236" s="266">
        <f>YEAR(J7236)</f>
        <v>2023</v>
      </c>
      <c r="J7236" s="267">
        <v>44970</v>
      </c>
      <c r="K7236" s="267">
        <f>J7236+1</f>
        <v>44971</v>
      </c>
      <c r="L7236" s="266">
        <f>IF(M7236&lt;=365,1,2)</f>
        <v>1</v>
      </c>
      <c r="M7236" s="266">
        <f>IF(K7236&lt;$C$1,$C$2-$C$1+1,$C$2-K7236+1)</f>
        <v>76</v>
      </c>
      <c r="N7236" s="268">
        <f>M7236/365</f>
        <v>0.20821917808219179</v>
      </c>
      <c r="O7236" s="269">
        <f>'Data and Parameter'!$E$4*'Data and Parameter'!$E$5*('Data and Parameter'!$E$6+'Data and Parameter'!$E$7)*'Data and Parameter'!$E$19*'Data and Parameter'!$E$14*'ER calculations'!N7236</f>
        <v>1.0781066616044011</v>
      </c>
    </row>
    <row r="7237" spans="1:15" ht="15">
      <c r="A7237" s="284">
        <v>7233</v>
      </c>
      <c r="B7237" s="287"/>
      <c r="C7237" s="287"/>
      <c r="D7237" s="284" t="s">
        <v>1054</v>
      </c>
      <c r="E7237" s="287"/>
      <c r="F7237" s="285" t="s">
        <v>7358</v>
      </c>
      <c r="G7237" s="266" t="s">
        <v>121</v>
      </c>
      <c r="H7237" s="266">
        <f>IF(G7237="Traditional Stove",0.1,0.2)</f>
        <v>0.1</v>
      </c>
      <c r="I7237" s="266">
        <f>YEAR(J7237)</f>
        <v>2023</v>
      </c>
      <c r="J7237" s="267">
        <v>44968</v>
      </c>
      <c r="K7237" s="267">
        <f>J7237+1</f>
        <v>44969</v>
      </c>
      <c r="L7237" s="266">
        <f>IF(M7237&lt;=365,1,2)</f>
        <v>1</v>
      </c>
      <c r="M7237" s="266">
        <f>IF(K7237&lt;$C$1,$C$2-$C$1+1,$C$2-K7237+1)</f>
        <v>78</v>
      </c>
      <c r="N7237" s="268">
        <f>M7237/365</f>
        <v>0.21369863013698631</v>
      </c>
      <c r="O7237" s="269">
        <f>'Data and Parameter'!$E$4*'Data and Parameter'!$E$5*('Data and Parameter'!$E$6+'Data and Parameter'!$E$7)*'Data and Parameter'!$E$19*'Data and Parameter'!$E$14*'ER calculations'!N7237</f>
        <v>1.1064778895413589</v>
      </c>
    </row>
    <row r="7238" spans="1:15" ht="15">
      <c r="A7238" s="284">
        <v>7234</v>
      </c>
      <c r="B7238" s="287"/>
      <c r="C7238" s="287"/>
      <c r="D7238" s="284" t="s">
        <v>1054</v>
      </c>
      <c r="E7238" s="287"/>
      <c r="F7238" s="285" t="s">
        <v>7359</v>
      </c>
      <c r="G7238" s="266" t="s">
        <v>121</v>
      </c>
      <c r="H7238" s="266">
        <f>IF(G7238="Traditional Stove",0.1,0.2)</f>
        <v>0.1</v>
      </c>
      <c r="I7238" s="266">
        <f>YEAR(J7238)</f>
        <v>2023</v>
      </c>
      <c r="J7238" s="267">
        <v>44968</v>
      </c>
      <c r="K7238" s="267">
        <f>J7238+1</f>
        <v>44969</v>
      </c>
      <c r="L7238" s="266">
        <f>IF(M7238&lt;=365,1,2)</f>
        <v>1</v>
      </c>
      <c r="M7238" s="266">
        <f>IF(K7238&lt;$C$1,$C$2-$C$1+1,$C$2-K7238+1)</f>
        <v>78</v>
      </c>
      <c r="N7238" s="268">
        <f>M7238/365</f>
        <v>0.21369863013698631</v>
      </c>
      <c r="O7238" s="269">
        <f>'Data and Parameter'!$E$4*'Data and Parameter'!$E$5*('Data and Parameter'!$E$6+'Data and Parameter'!$E$7)*'Data and Parameter'!$E$19*'Data and Parameter'!$E$14*'ER calculations'!N7238</f>
        <v>1.1064778895413589</v>
      </c>
    </row>
    <row r="7239" spans="1:15" ht="15">
      <c r="A7239" s="284">
        <v>7235</v>
      </c>
      <c r="B7239" s="287"/>
      <c r="C7239" s="287"/>
      <c r="D7239" s="284" t="s">
        <v>1054</v>
      </c>
      <c r="E7239" s="287"/>
      <c r="F7239" s="285" t="s">
        <v>7360</v>
      </c>
      <c r="G7239" s="266" t="s">
        <v>121</v>
      </c>
      <c r="H7239" s="266">
        <f>IF(G7239="Traditional Stove",0.1,0.2)</f>
        <v>0.1</v>
      </c>
      <c r="I7239" s="266">
        <f>YEAR(J7239)</f>
        <v>2023</v>
      </c>
      <c r="J7239" s="267">
        <v>44968</v>
      </c>
      <c r="K7239" s="267">
        <f>J7239+1</f>
        <v>44969</v>
      </c>
      <c r="L7239" s="266">
        <f>IF(M7239&lt;=365,1,2)</f>
        <v>1</v>
      </c>
      <c r="M7239" s="266">
        <f>IF(K7239&lt;$C$1,$C$2-$C$1+1,$C$2-K7239+1)</f>
        <v>78</v>
      </c>
      <c r="N7239" s="268">
        <f>M7239/365</f>
        <v>0.21369863013698631</v>
      </c>
      <c r="O7239" s="269">
        <f>'Data and Parameter'!$E$4*'Data and Parameter'!$E$5*('Data and Parameter'!$E$6+'Data and Parameter'!$E$7)*'Data and Parameter'!$E$19*'Data and Parameter'!$E$14*'ER calculations'!N7239</f>
        <v>1.1064778895413589</v>
      </c>
    </row>
    <row r="7240" spans="1:15" ht="15">
      <c r="A7240" s="284">
        <v>7236</v>
      </c>
      <c r="B7240" s="287"/>
      <c r="C7240" s="287"/>
      <c r="D7240" s="284" t="s">
        <v>1054</v>
      </c>
      <c r="E7240" s="287"/>
      <c r="F7240" s="285" t="s">
        <v>7361</v>
      </c>
      <c r="G7240" s="266" t="s">
        <v>121</v>
      </c>
      <c r="H7240" s="266">
        <f>IF(G7240="Traditional Stove",0.1,0.2)</f>
        <v>0.1</v>
      </c>
      <c r="I7240" s="266">
        <f>YEAR(J7240)</f>
        <v>2023</v>
      </c>
      <c r="J7240" s="267">
        <v>44968</v>
      </c>
      <c r="K7240" s="267">
        <f>J7240+1</f>
        <v>44969</v>
      </c>
      <c r="L7240" s="266">
        <f>IF(M7240&lt;=365,1,2)</f>
        <v>1</v>
      </c>
      <c r="M7240" s="266">
        <f>IF(K7240&lt;$C$1,$C$2-$C$1+1,$C$2-K7240+1)</f>
        <v>78</v>
      </c>
      <c r="N7240" s="268">
        <f>M7240/365</f>
        <v>0.21369863013698631</v>
      </c>
      <c r="O7240" s="269">
        <f>'Data and Parameter'!$E$4*'Data and Parameter'!$E$5*('Data and Parameter'!$E$6+'Data and Parameter'!$E$7)*'Data and Parameter'!$E$19*'Data and Parameter'!$E$14*'ER calculations'!N7240</f>
        <v>1.1064778895413589</v>
      </c>
    </row>
    <row r="7241" spans="1:15" ht="15">
      <c r="A7241" s="284">
        <v>7237</v>
      </c>
      <c r="B7241" s="287"/>
      <c r="C7241" s="287"/>
      <c r="D7241" s="284" t="s">
        <v>1054</v>
      </c>
      <c r="E7241" s="287"/>
      <c r="F7241" s="285" t="s">
        <v>7362</v>
      </c>
      <c r="G7241" s="266" t="s">
        <v>121</v>
      </c>
      <c r="H7241" s="266">
        <f>IF(G7241="Traditional Stove",0.1,0.2)</f>
        <v>0.1</v>
      </c>
      <c r="I7241" s="266">
        <f>YEAR(J7241)</f>
        <v>2023</v>
      </c>
      <c r="J7241" s="267">
        <v>44968</v>
      </c>
      <c r="K7241" s="267">
        <f>J7241+1</f>
        <v>44969</v>
      </c>
      <c r="L7241" s="266">
        <f>IF(M7241&lt;=365,1,2)</f>
        <v>1</v>
      </c>
      <c r="M7241" s="266">
        <f>IF(K7241&lt;$C$1,$C$2-$C$1+1,$C$2-K7241+1)</f>
        <v>78</v>
      </c>
      <c r="N7241" s="268">
        <f>M7241/365</f>
        <v>0.21369863013698631</v>
      </c>
      <c r="O7241" s="269">
        <f>'Data and Parameter'!$E$4*'Data and Parameter'!$E$5*('Data and Parameter'!$E$6+'Data and Parameter'!$E$7)*'Data and Parameter'!$E$19*'Data and Parameter'!$E$14*'ER calculations'!N7241</f>
        <v>1.1064778895413589</v>
      </c>
    </row>
    <row r="7242" spans="1:15" ht="15">
      <c r="A7242" s="284">
        <v>7238</v>
      </c>
      <c r="B7242" s="287"/>
      <c r="C7242" s="287"/>
      <c r="D7242" s="284" t="s">
        <v>1054</v>
      </c>
      <c r="E7242" s="287"/>
      <c r="F7242" s="285" t="s">
        <v>7363</v>
      </c>
      <c r="G7242" s="266" t="s">
        <v>121</v>
      </c>
      <c r="H7242" s="266">
        <f>IF(G7242="Traditional Stove",0.1,0.2)</f>
        <v>0.1</v>
      </c>
      <c r="I7242" s="266">
        <f>YEAR(J7242)</f>
        <v>2023</v>
      </c>
      <c r="J7242" s="267">
        <v>44968</v>
      </c>
      <c r="K7242" s="267">
        <f>J7242+1</f>
        <v>44969</v>
      </c>
      <c r="L7242" s="266">
        <f>IF(M7242&lt;=365,1,2)</f>
        <v>1</v>
      </c>
      <c r="M7242" s="266">
        <f>IF(K7242&lt;$C$1,$C$2-$C$1+1,$C$2-K7242+1)</f>
        <v>78</v>
      </c>
      <c r="N7242" s="268">
        <f>M7242/365</f>
        <v>0.21369863013698631</v>
      </c>
      <c r="O7242" s="269">
        <f>'Data and Parameter'!$E$4*'Data and Parameter'!$E$5*('Data and Parameter'!$E$6+'Data and Parameter'!$E$7)*'Data and Parameter'!$E$19*'Data and Parameter'!$E$14*'ER calculations'!N7242</f>
        <v>1.1064778895413589</v>
      </c>
    </row>
    <row r="7243" spans="1:15" ht="15">
      <c r="A7243" s="284">
        <v>7239</v>
      </c>
      <c r="B7243" s="287"/>
      <c r="C7243" s="287"/>
      <c r="D7243" s="284" t="s">
        <v>1054</v>
      </c>
      <c r="E7243" s="287"/>
      <c r="F7243" s="285" t="s">
        <v>7364</v>
      </c>
      <c r="G7243" s="266" t="s">
        <v>121</v>
      </c>
      <c r="H7243" s="266">
        <f>IF(G7243="Traditional Stove",0.1,0.2)</f>
        <v>0.1</v>
      </c>
      <c r="I7243" s="266">
        <f>YEAR(J7243)</f>
        <v>2023</v>
      </c>
      <c r="J7243" s="267">
        <v>44968</v>
      </c>
      <c r="K7243" s="267">
        <f>J7243+1</f>
        <v>44969</v>
      </c>
      <c r="L7243" s="266">
        <f>IF(M7243&lt;=365,1,2)</f>
        <v>1</v>
      </c>
      <c r="M7243" s="266">
        <f>IF(K7243&lt;$C$1,$C$2-$C$1+1,$C$2-K7243+1)</f>
        <v>78</v>
      </c>
      <c r="N7243" s="268">
        <f>M7243/365</f>
        <v>0.21369863013698631</v>
      </c>
      <c r="O7243" s="269">
        <f>'Data and Parameter'!$E$4*'Data and Parameter'!$E$5*('Data and Parameter'!$E$6+'Data and Parameter'!$E$7)*'Data and Parameter'!$E$19*'Data and Parameter'!$E$14*'ER calculations'!N7243</f>
        <v>1.1064778895413589</v>
      </c>
    </row>
    <row r="7244" spans="1:15" ht="15">
      <c r="A7244" s="284">
        <v>7240</v>
      </c>
      <c r="B7244" s="287"/>
      <c r="C7244" s="287"/>
      <c r="D7244" s="284" t="s">
        <v>1054</v>
      </c>
      <c r="E7244" s="287"/>
      <c r="F7244" s="285" t="s">
        <v>7365</v>
      </c>
      <c r="G7244" s="266" t="s">
        <v>121</v>
      </c>
      <c r="H7244" s="266">
        <f>IF(G7244="Traditional Stove",0.1,0.2)</f>
        <v>0.1</v>
      </c>
      <c r="I7244" s="266">
        <f>YEAR(J7244)</f>
        <v>2023</v>
      </c>
      <c r="J7244" s="267">
        <v>44970</v>
      </c>
      <c r="K7244" s="267">
        <f>J7244+1</f>
        <v>44971</v>
      </c>
      <c r="L7244" s="266">
        <f>IF(M7244&lt;=365,1,2)</f>
        <v>1</v>
      </c>
      <c r="M7244" s="266">
        <f>IF(K7244&lt;$C$1,$C$2-$C$1+1,$C$2-K7244+1)</f>
        <v>76</v>
      </c>
      <c r="N7244" s="268">
        <f>M7244/365</f>
        <v>0.20821917808219179</v>
      </c>
      <c r="O7244" s="269">
        <f>'Data and Parameter'!$E$4*'Data and Parameter'!$E$5*('Data and Parameter'!$E$6+'Data and Parameter'!$E$7)*'Data and Parameter'!$E$19*'Data and Parameter'!$E$14*'ER calculations'!N7244</f>
        <v>1.0781066616044011</v>
      </c>
    </row>
    <row r="7245" spans="1:15" ht="15">
      <c r="A7245" s="284">
        <v>7241</v>
      </c>
      <c r="B7245" s="287"/>
      <c r="C7245" s="287"/>
      <c r="D7245" s="284" t="s">
        <v>1054</v>
      </c>
      <c r="E7245" s="287"/>
      <c r="F7245" s="285" t="s">
        <v>7366</v>
      </c>
      <c r="G7245" s="266" t="s">
        <v>121</v>
      </c>
      <c r="H7245" s="266">
        <f>IF(G7245="Traditional Stove",0.1,0.2)</f>
        <v>0.1</v>
      </c>
      <c r="I7245" s="266">
        <f>YEAR(J7245)</f>
        <v>2023</v>
      </c>
      <c r="J7245" s="267">
        <v>44968</v>
      </c>
      <c r="K7245" s="267">
        <f>J7245+1</f>
        <v>44969</v>
      </c>
      <c r="L7245" s="266">
        <f>IF(M7245&lt;=365,1,2)</f>
        <v>1</v>
      </c>
      <c r="M7245" s="266">
        <f>IF(K7245&lt;$C$1,$C$2-$C$1+1,$C$2-K7245+1)</f>
        <v>78</v>
      </c>
      <c r="N7245" s="268">
        <f>M7245/365</f>
        <v>0.21369863013698631</v>
      </c>
      <c r="O7245" s="269">
        <f>'Data and Parameter'!$E$4*'Data and Parameter'!$E$5*('Data and Parameter'!$E$6+'Data and Parameter'!$E$7)*'Data and Parameter'!$E$19*'Data and Parameter'!$E$14*'ER calculations'!N7245</f>
        <v>1.1064778895413589</v>
      </c>
    </row>
    <row r="7246" spans="1:15" ht="15">
      <c r="A7246" s="284">
        <v>7242</v>
      </c>
      <c r="B7246" s="287"/>
      <c r="C7246" s="287"/>
      <c r="D7246" s="284" t="s">
        <v>1054</v>
      </c>
      <c r="E7246" s="287"/>
      <c r="F7246" s="285" t="s">
        <v>7367</v>
      </c>
      <c r="G7246" s="266" t="s">
        <v>121</v>
      </c>
      <c r="H7246" s="266">
        <f>IF(G7246="Traditional Stove",0.1,0.2)</f>
        <v>0.1</v>
      </c>
      <c r="I7246" s="266">
        <f>YEAR(J7246)</f>
        <v>2023</v>
      </c>
      <c r="J7246" s="267">
        <v>44970</v>
      </c>
      <c r="K7246" s="267">
        <f>J7246+1</f>
        <v>44971</v>
      </c>
      <c r="L7246" s="266">
        <f>IF(M7246&lt;=365,1,2)</f>
        <v>1</v>
      </c>
      <c r="M7246" s="266">
        <f>IF(K7246&lt;$C$1,$C$2-$C$1+1,$C$2-K7246+1)</f>
        <v>76</v>
      </c>
      <c r="N7246" s="268">
        <f>M7246/365</f>
        <v>0.20821917808219179</v>
      </c>
      <c r="O7246" s="269">
        <f>'Data and Parameter'!$E$4*'Data and Parameter'!$E$5*('Data and Parameter'!$E$6+'Data and Parameter'!$E$7)*'Data and Parameter'!$E$19*'Data and Parameter'!$E$14*'ER calculations'!N7246</f>
        <v>1.0781066616044011</v>
      </c>
    </row>
    <row r="7247" spans="1:15" ht="15">
      <c r="A7247" s="284">
        <v>7243</v>
      </c>
      <c r="B7247" s="287"/>
      <c r="C7247" s="287"/>
      <c r="D7247" s="284" t="s">
        <v>1054</v>
      </c>
      <c r="E7247" s="287"/>
      <c r="F7247" s="285" t="s">
        <v>7368</v>
      </c>
      <c r="G7247" s="266" t="s">
        <v>121</v>
      </c>
      <c r="H7247" s="266">
        <f>IF(G7247="Traditional Stove",0.1,0.2)</f>
        <v>0.1</v>
      </c>
      <c r="I7247" s="266">
        <f>YEAR(J7247)</f>
        <v>2023</v>
      </c>
      <c r="J7247" s="267">
        <v>44970</v>
      </c>
      <c r="K7247" s="267">
        <f>J7247+1</f>
        <v>44971</v>
      </c>
      <c r="L7247" s="266">
        <f>IF(M7247&lt;=365,1,2)</f>
        <v>1</v>
      </c>
      <c r="M7247" s="266">
        <f>IF(K7247&lt;$C$1,$C$2-$C$1+1,$C$2-K7247+1)</f>
        <v>76</v>
      </c>
      <c r="N7247" s="268">
        <f>M7247/365</f>
        <v>0.20821917808219179</v>
      </c>
      <c r="O7247" s="269">
        <f>'Data and Parameter'!$E$4*'Data and Parameter'!$E$5*('Data and Parameter'!$E$6+'Data and Parameter'!$E$7)*'Data and Parameter'!$E$19*'Data and Parameter'!$E$14*'ER calculations'!N7247</f>
        <v>1.0781066616044011</v>
      </c>
    </row>
    <row r="7248" spans="1:15" ht="15">
      <c r="A7248" s="284">
        <v>7244</v>
      </c>
      <c r="B7248" s="287"/>
      <c r="C7248" s="287"/>
      <c r="D7248" s="284" t="s">
        <v>1054</v>
      </c>
      <c r="E7248" s="287"/>
      <c r="F7248" s="285" t="s">
        <v>7369</v>
      </c>
      <c r="G7248" s="266" t="s">
        <v>121</v>
      </c>
      <c r="H7248" s="266">
        <f>IF(G7248="Traditional Stove",0.1,0.2)</f>
        <v>0.1</v>
      </c>
      <c r="I7248" s="266">
        <f>YEAR(J7248)</f>
        <v>2023</v>
      </c>
      <c r="J7248" s="267">
        <v>44968</v>
      </c>
      <c r="K7248" s="267">
        <f>J7248+1</f>
        <v>44969</v>
      </c>
      <c r="L7248" s="266">
        <f>IF(M7248&lt;=365,1,2)</f>
        <v>1</v>
      </c>
      <c r="M7248" s="266">
        <f>IF(K7248&lt;$C$1,$C$2-$C$1+1,$C$2-K7248+1)</f>
        <v>78</v>
      </c>
      <c r="N7248" s="268">
        <f>M7248/365</f>
        <v>0.21369863013698631</v>
      </c>
      <c r="O7248" s="269">
        <f>'Data and Parameter'!$E$4*'Data and Parameter'!$E$5*('Data and Parameter'!$E$6+'Data and Parameter'!$E$7)*'Data and Parameter'!$E$19*'Data and Parameter'!$E$14*'ER calculations'!N7248</f>
        <v>1.1064778895413589</v>
      </c>
    </row>
    <row r="7249" spans="1:15" ht="15">
      <c r="A7249" s="284">
        <v>7245</v>
      </c>
      <c r="B7249" s="287"/>
      <c r="C7249" s="287"/>
      <c r="D7249" s="284" t="s">
        <v>1054</v>
      </c>
      <c r="E7249" s="287"/>
      <c r="F7249" s="285" t="s">
        <v>7370</v>
      </c>
      <c r="G7249" s="266" t="s">
        <v>121</v>
      </c>
      <c r="H7249" s="266">
        <f>IF(G7249="Traditional Stove",0.1,0.2)</f>
        <v>0.1</v>
      </c>
      <c r="I7249" s="266">
        <f>YEAR(J7249)</f>
        <v>2023</v>
      </c>
      <c r="J7249" s="267">
        <v>44970</v>
      </c>
      <c r="K7249" s="267">
        <f>J7249+1</f>
        <v>44971</v>
      </c>
      <c r="L7249" s="266">
        <f>IF(M7249&lt;=365,1,2)</f>
        <v>1</v>
      </c>
      <c r="M7249" s="266">
        <f>IF(K7249&lt;$C$1,$C$2-$C$1+1,$C$2-K7249+1)</f>
        <v>76</v>
      </c>
      <c r="N7249" s="268">
        <f>M7249/365</f>
        <v>0.20821917808219179</v>
      </c>
      <c r="O7249" s="269">
        <f>'Data and Parameter'!$E$4*'Data and Parameter'!$E$5*('Data and Parameter'!$E$6+'Data and Parameter'!$E$7)*'Data and Parameter'!$E$19*'Data and Parameter'!$E$14*'ER calculations'!N7249</f>
        <v>1.0781066616044011</v>
      </c>
    </row>
    <row r="7250" spans="1:15" ht="15">
      <c r="A7250" s="284">
        <v>7246</v>
      </c>
      <c r="B7250" s="287"/>
      <c r="C7250" s="287"/>
      <c r="D7250" s="284" t="s">
        <v>1054</v>
      </c>
      <c r="E7250" s="287"/>
      <c r="F7250" s="285" t="s">
        <v>7371</v>
      </c>
      <c r="G7250" s="266" t="s">
        <v>121</v>
      </c>
      <c r="H7250" s="266">
        <f>IF(G7250="Traditional Stove",0.1,0.2)</f>
        <v>0.1</v>
      </c>
      <c r="I7250" s="266">
        <f>YEAR(J7250)</f>
        <v>2023</v>
      </c>
      <c r="J7250" s="267">
        <v>44968</v>
      </c>
      <c r="K7250" s="267">
        <f>J7250+1</f>
        <v>44969</v>
      </c>
      <c r="L7250" s="266">
        <f>IF(M7250&lt;=365,1,2)</f>
        <v>1</v>
      </c>
      <c r="M7250" s="266">
        <f>IF(K7250&lt;$C$1,$C$2-$C$1+1,$C$2-K7250+1)</f>
        <v>78</v>
      </c>
      <c r="N7250" s="268">
        <f>M7250/365</f>
        <v>0.21369863013698631</v>
      </c>
      <c r="O7250" s="269">
        <f>'Data and Parameter'!$E$4*'Data and Parameter'!$E$5*('Data and Parameter'!$E$6+'Data and Parameter'!$E$7)*'Data and Parameter'!$E$19*'Data and Parameter'!$E$14*'ER calculations'!N7250</f>
        <v>1.1064778895413589</v>
      </c>
    </row>
    <row r="7251" spans="1:15" ht="15">
      <c r="A7251" s="284">
        <v>7247</v>
      </c>
      <c r="B7251" s="287"/>
      <c r="C7251" s="287"/>
      <c r="D7251" s="284" t="s">
        <v>1054</v>
      </c>
      <c r="E7251" s="287"/>
      <c r="F7251" s="285" t="s">
        <v>7372</v>
      </c>
      <c r="G7251" s="266" t="s">
        <v>121</v>
      </c>
      <c r="H7251" s="266">
        <f>IF(G7251="Traditional Stove",0.1,0.2)</f>
        <v>0.1</v>
      </c>
      <c r="I7251" s="266">
        <f>YEAR(J7251)</f>
        <v>2023</v>
      </c>
      <c r="J7251" s="267">
        <v>44970</v>
      </c>
      <c r="K7251" s="267">
        <f>J7251+1</f>
        <v>44971</v>
      </c>
      <c r="L7251" s="266">
        <f>IF(M7251&lt;=365,1,2)</f>
        <v>1</v>
      </c>
      <c r="M7251" s="266">
        <f>IF(K7251&lt;$C$1,$C$2-$C$1+1,$C$2-K7251+1)</f>
        <v>76</v>
      </c>
      <c r="N7251" s="268">
        <f>M7251/365</f>
        <v>0.20821917808219179</v>
      </c>
      <c r="O7251" s="269">
        <f>'Data and Parameter'!$E$4*'Data and Parameter'!$E$5*('Data and Parameter'!$E$6+'Data and Parameter'!$E$7)*'Data and Parameter'!$E$19*'Data and Parameter'!$E$14*'ER calculations'!N7251</f>
        <v>1.0781066616044011</v>
      </c>
    </row>
    <row r="7252" spans="1:15" ht="15">
      <c r="A7252" s="284">
        <v>7248</v>
      </c>
      <c r="B7252" s="287"/>
      <c r="C7252" s="287"/>
      <c r="D7252" s="284" t="s">
        <v>1054</v>
      </c>
      <c r="E7252" s="287"/>
      <c r="F7252" s="285" t="s">
        <v>7373</v>
      </c>
      <c r="G7252" s="266" t="s">
        <v>121</v>
      </c>
      <c r="H7252" s="266">
        <f>IF(G7252="Traditional Stove",0.1,0.2)</f>
        <v>0.1</v>
      </c>
      <c r="I7252" s="266">
        <f>YEAR(J7252)</f>
        <v>2023</v>
      </c>
      <c r="J7252" s="267">
        <v>44970</v>
      </c>
      <c r="K7252" s="267">
        <f>J7252+1</f>
        <v>44971</v>
      </c>
      <c r="L7252" s="266">
        <f>IF(M7252&lt;=365,1,2)</f>
        <v>1</v>
      </c>
      <c r="M7252" s="266">
        <f>IF(K7252&lt;$C$1,$C$2-$C$1+1,$C$2-K7252+1)</f>
        <v>76</v>
      </c>
      <c r="N7252" s="268">
        <f>M7252/365</f>
        <v>0.20821917808219179</v>
      </c>
      <c r="O7252" s="269">
        <f>'Data and Parameter'!$E$4*'Data and Parameter'!$E$5*('Data and Parameter'!$E$6+'Data and Parameter'!$E$7)*'Data and Parameter'!$E$19*'Data and Parameter'!$E$14*'ER calculations'!N7252</f>
        <v>1.0781066616044011</v>
      </c>
    </row>
    <row r="7253" spans="1:15" ht="15">
      <c r="A7253" s="284">
        <v>7249</v>
      </c>
      <c r="B7253" s="287"/>
      <c r="C7253" s="287"/>
      <c r="D7253" s="284" t="s">
        <v>1054</v>
      </c>
      <c r="E7253" s="287"/>
      <c r="F7253" s="285" t="s">
        <v>7374</v>
      </c>
      <c r="G7253" s="266" t="s">
        <v>121</v>
      </c>
      <c r="H7253" s="266">
        <f>IF(G7253="Traditional Stove",0.1,0.2)</f>
        <v>0.1</v>
      </c>
      <c r="I7253" s="266">
        <f>YEAR(J7253)</f>
        <v>2023</v>
      </c>
      <c r="J7253" s="267">
        <v>44970</v>
      </c>
      <c r="K7253" s="267">
        <f>J7253+1</f>
        <v>44971</v>
      </c>
      <c r="L7253" s="266">
        <f>IF(M7253&lt;=365,1,2)</f>
        <v>1</v>
      </c>
      <c r="M7253" s="266">
        <f>IF(K7253&lt;$C$1,$C$2-$C$1+1,$C$2-K7253+1)</f>
        <v>76</v>
      </c>
      <c r="N7253" s="268">
        <f>M7253/365</f>
        <v>0.20821917808219179</v>
      </c>
      <c r="O7253" s="269">
        <f>'Data and Parameter'!$E$4*'Data and Parameter'!$E$5*('Data and Parameter'!$E$6+'Data and Parameter'!$E$7)*'Data and Parameter'!$E$19*'Data and Parameter'!$E$14*'ER calculations'!N7253</f>
        <v>1.0781066616044011</v>
      </c>
    </row>
    <row r="7254" spans="1:15" ht="15">
      <c r="A7254" s="284">
        <v>7250</v>
      </c>
      <c r="B7254" s="287"/>
      <c r="C7254" s="287"/>
      <c r="D7254" s="284" t="s">
        <v>1054</v>
      </c>
      <c r="E7254" s="287"/>
      <c r="F7254" s="285" t="s">
        <v>7375</v>
      </c>
      <c r="G7254" s="266" t="s">
        <v>121</v>
      </c>
      <c r="H7254" s="266">
        <f>IF(G7254="Traditional Stove",0.1,0.2)</f>
        <v>0.1</v>
      </c>
      <c r="I7254" s="266">
        <f>YEAR(J7254)</f>
        <v>2023</v>
      </c>
      <c r="J7254" s="267">
        <v>44970</v>
      </c>
      <c r="K7254" s="267">
        <f>J7254+1</f>
        <v>44971</v>
      </c>
      <c r="L7254" s="266">
        <f>IF(M7254&lt;=365,1,2)</f>
        <v>1</v>
      </c>
      <c r="M7254" s="266">
        <f>IF(K7254&lt;$C$1,$C$2-$C$1+1,$C$2-K7254+1)</f>
        <v>76</v>
      </c>
      <c r="N7254" s="268">
        <f>M7254/365</f>
        <v>0.20821917808219179</v>
      </c>
      <c r="O7254" s="269">
        <f>'Data and Parameter'!$E$4*'Data and Parameter'!$E$5*('Data and Parameter'!$E$6+'Data and Parameter'!$E$7)*'Data and Parameter'!$E$19*'Data and Parameter'!$E$14*'ER calculations'!N7254</f>
        <v>1.0781066616044011</v>
      </c>
    </row>
    <row r="7255" spans="1:15" ht="15">
      <c r="A7255" s="284">
        <v>7251</v>
      </c>
      <c r="B7255" s="287"/>
      <c r="C7255" s="287"/>
      <c r="D7255" s="284" t="s">
        <v>119</v>
      </c>
      <c r="E7255" s="287"/>
      <c r="F7255" s="285" t="s">
        <v>7376</v>
      </c>
      <c r="G7255" s="266" t="s">
        <v>121</v>
      </c>
      <c r="H7255" s="266">
        <f>IF(G7255="Traditional Stove",0.1,0.2)</f>
        <v>0.1</v>
      </c>
      <c r="I7255" s="266">
        <f>YEAR(J7255)</f>
        <v>2023</v>
      </c>
      <c r="J7255" s="267">
        <v>44970</v>
      </c>
      <c r="K7255" s="267">
        <f>J7255+1</f>
        <v>44971</v>
      </c>
      <c r="L7255" s="266">
        <f>IF(M7255&lt;=365,1,2)</f>
        <v>1</v>
      </c>
      <c r="M7255" s="266">
        <f>IF(K7255&lt;$C$1,$C$2-$C$1+1,$C$2-K7255+1)</f>
        <v>76</v>
      </c>
      <c r="N7255" s="268">
        <f>M7255/365</f>
        <v>0.20821917808219179</v>
      </c>
      <c r="O7255" s="269">
        <f>'Data and Parameter'!$E$4*'Data and Parameter'!$E$5*('Data and Parameter'!$E$6+'Data and Parameter'!$E$7)*'Data and Parameter'!$E$19*'Data and Parameter'!$E$14*'ER calculations'!N7255</f>
        <v>1.0781066616044011</v>
      </c>
    </row>
    <row r="7256" spans="1:15" ht="15">
      <c r="A7256" s="284">
        <v>7252</v>
      </c>
      <c r="B7256" s="287"/>
      <c r="C7256" s="287"/>
      <c r="D7256" s="284" t="s">
        <v>1054</v>
      </c>
      <c r="E7256" s="287"/>
      <c r="F7256" s="285" t="s">
        <v>7377</v>
      </c>
      <c r="G7256" s="266" t="s">
        <v>121</v>
      </c>
      <c r="H7256" s="266">
        <f>IF(G7256="Traditional Stove",0.1,0.2)</f>
        <v>0.1</v>
      </c>
      <c r="I7256" s="266">
        <f>YEAR(J7256)</f>
        <v>2023</v>
      </c>
      <c r="J7256" s="267">
        <v>44970</v>
      </c>
      <c r="K7256" s="267">
        <f>J7256+1</f>
        <v>44971</v>
      </c>
      <c r="L7256" s="266">
        <f>IF(M7256&lt;=365,1,2)</f>
        <v>1</v>
      </c>
      <c r="M7256" s="266">
        <f>IF(K7256&lt;$C$1,$C$2-$C$1+1,$C$2-K7256+1)</f>
        <v>76</v>
      </c>
      <c r="N7256" s="268">
        <f>M7256/365</f>
        <v>0.20821917808219179</v>
      </c>
      <c r="O7256" s="269">
        <f>'Data and Parameter'!$E$4*'Data and Parameter'!$E$5*('Data and Parameter'!$E$6+'Data and Parameter'!$E$7)*'Data and Parameter'!$E$19*'Data and Parameter'!$E$14*'ER calculations'!N7256</f>
        <v>1.0781066616044011</v>
      </c>
    </row>
    <row r="7257" spans="1:15" ht="15">
      <c r="A7257" s="284">
        <v>7253</v>
      </c>
      <c r="B7257" s="287"/>
      <c r="C7257" s="287"/>
      <c r="D7257" s="284" t="s">
        <v>119</v>
      </c>
      <c r="E7257" s="287"/>
      <c r="F7257" s="285" t="s">
        <v>7378</v>
      </c>
      <c r="G7257" s="266" t="s">
        <v>121</v>
      </c>
      <c r="H7257" s="266">
        <f>IF(G7257="Traditional Stove",0.1,0.2)</f>
        <v>0.1</v>
      </c>
      <c r="I7257" s="266">
        <f>YEAR(J7257)</f>
        <v>2023</v>
      </c>
      <c r="J7257" s="267">
        <v>44970</v>
      </c>
      <c r="K7257" s="267">
        <f>J7257+1</f>
        <v>44971</v>
      </c>
      <c r="L7257" s="266">
        <f>IF(M7257&lt;=365,1,2)</f>
        <v>1</v>
      </c>
      <c r="M7257" s="266">
        <f>IF(K7257&lt;$C$1,$C$2-$C$1+1,$C$2-K7257+1)</f>
        <v>76</v>
      </c>
      <c r="N7257" s="268">
        <f>M7257/365</f>
        <v>0.20821917808219179</v>
      </c>
      <c r="O7257" s="269">
        <f>'Data and Parameter'!$E$4*'Data and Parameter'!$E$5*('Data and Parameter'!$E$6+'Data and Parameter'!$E$7)*'Data and Parameter'!$E$19*'Data and Parameter'!$E$14*'ER calculations'!N7257</f>
        <v>1.0781066616044011</v>
      </c>
    </row>
    <row r="7258" spans="1:15" ht="15">
      <c r="A7258" s="284">
        <v>7254</v>
      </c>
      <c r="B7258" s="287"/>
      <c r="C7258" s="287"/>
      <c r="D7258" s="284" t="s">
        <v>1054</v>
      </c>
      <c r="E7258" s="287"/>
      <c r="F7258" s="285" t="s">
        <v>7379</v>
      </c>
      <c r="G7258" s="266" t="s">
        <v>121</v>
      </c>
      <c r="H7258" s="266">
        <f>IF(G7258="Traditional Stove",0.1,0.2)</f>
        <v>0.1</v>
      </c>
      <c r="I7258" s="266">
        <f>YEAR(J7258)</f>
        <v>2023</v>
      </c>
      <c r="J7258" s="267">
        <v>44970</v>
      </c>
      <c r="K7258" s="267">
        <f>J7258+1</f>
        <v>44971</v>
      </c>
      <c r="L7258" s="266">
        <f>IF(M7258&lt;=365,1,2)</f>
        <v>1</v>
      </c>
      <c r="M7258" s="266">
        <f>IF(K7258&lt;$C$1,$C$2-$C$1+1,$C$2-K7258+1)</f>
        <v>76</v>
      </c>
      <c r="N7258" s="268">
        <f>M7258/365</f>
        <v>0.20821917808219179</v>
      </c>
      <c r="O7258" s="269">
        <f>'Data and Parameter'!$E$4*'Data and Parameter'!$E$5*('Data and Parameter'!$E$6+'Data and Parameter'!$E$7)*'Data and Parameter'!$E$19*'Data and Parameter'!$E$14*'ER calculations'!N7258</f>
        <v>1.0781066616044011</v>
      </c>
    </row>
    <row r="7259" spans="1:15" ht="15">
      <c r="A7259" s="284">
        <v>7255</v>
      </c>
      <c r="B7259" s="287"/>
      <c r="C7259" s="287"/>
      <c r="D7259" s="284" t="s">
        <v>1054</v>
      </c>
      <c r="E7259" s="287"/>
      <c r="F7259" s="285" t="s">
        <v>7380</v>
      </c>
      <c r="G7259" s="266" t="s">
        <v>121</v>
      </c>
      <c r="H7259" s="266">
        <f>IF(G7259="Traditional Stove",0.1,0.2)</f>
        <v>0.1</v>
      </c>
      <c r="I7259" s="266">
        <f>YEAR(J7259)</f>
        <v>2023</v>
      </c>
      <c r="J7259" s="267">
        <v>44970</v>
      </c>
      <c r="K7259" s="267">
        <f>J7259+1</f>
        <v>44971</v>
      </c>
      <c r="L7259" s="266">
        <f>IF(M7259&lt;=365,1,2)</f>
        <v>1</v>
      </c>
      <c r="M7259" s="266">
        <f>IF(K7259&lt;$C$1,$C$2-$C$1+1,$C$2-K7259+1)</f>
        <v>76</v>
      </c>
      <c r="N7259" s="268">
        <f>M7259/365</f>
        <v>0.20821917808219179</v>
      </c>
      <c r="O7259" s="269">
        <f>'Data and Parameter'!$E$4*'Data and Parameter'!$E$5*('Data and Parameter'!$E$6+'Data and Parameter'!$E$7)*'Data and Parameter'!$E$19*'Data and Parameter'!$E$14*'ER calculations'!N7259</f>
        <v>1.0781066616044011</v>
      </c>
    </row>
    <row r="7260" spans="1:15" ht="15">
      <c r="A7260" s="284">
        <v>7256</v>
      </c>
      <c r="B7260" s="287"/>
      <c r="C7260" s="287"/>
      <c r="D7260" s="284" t="s">
        <v>119</v>
      </c>
      <c r="E7260" s="287"/>
      <c r="F7260" s="285" t="s">
        <v>7381</v>
      </c>
      <c r="G7260" s="266" t="s">
        <v>121</v>
      </c>
      <c r="H7260" s="266">
        <f>IF(G7260="Traditional Stove",0.1,0.2)</f>
        <v>0.1</v>
      </c>
      <c r="I7260" s="266">
        <f>YEAR(J7260)</f>
        <v>2023</v>
      </c>
      <c r="J7260" s="267">
        <v>44970</v>
      </c>
      <c r="K7260" s="267">
        <f>J7260+1</f>
        <v>44971</v>
      </c>
      <c r="L7260" s="266">
        <f>IF(M7260&lt;=365,1,2)</f>
        <v>1</v>
      </c>
      <c r="M7260" s="266">
        <f>IF(K7260&lt;$C$1,$C$2-$C$1+1,$C$2-K7260+1)</f>
        <v>76</v>
      </c>
      <c r="N7260" s="268">
        <f>M7260/365</f>
        <v>0.20821917808219179</v>
      </c>
      <c r="O7260" s="269">
        <f>'Data and Parameter'!$E$4*'Data and Parameter'!$E$5*('Data and Parameter'!$E$6+'Data and Parameter'!$E$7)*'Data and Parameter'!$E$19*'Data and Parameter'!$E$14*'ER calculations'!N7260</f>
        <v>1.0781066616044011</v>
      </c>
    </row>
    <row r="7261" spans="1:15" ht="15">
      <c r="A7261" s="284">
        <v>7257</v>
      </c>
      <c r="B7261" s="287"/>
      <c r="C7261" s="287"/>
      <c r="D7261" s="284" t="s">
        <v>1054</v>
      </c>
      <c r="E7261" s="287"/>
      <c r="F7261" s="285" t="s">
        <v>7382</v>
      </c>
      <c r="G7261" s="266" t="s">
        <v>121</v>
      </c>
      <c r="H7261" s="266">
        <f>IF(G7261="Traditional Stove",0.1,0.2)</f>
        <v>0.1</v>
      </c>
      <c r="I7261" s="266">
        <f>YEAR(J7261)</f>
        <v>2023</v>
      </c>
      <c r="J7261" s="267">
        <v>44970</v>
      </c>
      <c r="K7261" s="267">
        <f>J7261+1</f>
        <v>44971</v>
      </c>
      <c r="L7261" s="266">
        <f>IF(M7261&lt;=365,1,2)</f>
        <v>1</v>
      </c>
      <c r="M7261" s="266">
        <f>IF(K7261&lt;$C$1,$C$2-$C$1+1,$C$2-K7261+1)</f>
        <v>76</v>
      </c>
      <c r="N7261" s="268">
        <f>M7261/365</f>
        <v>0.20821917808219179</v>
      </c>
      <c r="O7261" s="269">
        <f>'Data and Parameter'!$E$4*'Data and Parameter'!$E$5*('Data and Parameter'!$E$6+'Data and Parameter'!$E$7)*'Data and Parameter'!$E$19*'Data and Parameter'!$E$14*'ER calculations'!N7261</f>
        <v>1.0781066616044011</v>
      </c>
    </row>
    <row r="7262" spans="1:15" ht="15">
      <c r="A7262" s="284">
        <v>7258</v>
      </c>
      <c r="B7262" s="287"/>
      <c r="C7262" s="287"/>
      <c r="D7262" s="284" t="s">
        <v>119</v>
      </c>
      <c r="E7262" s="287"/>
      <c r="F7262" s="285" t="s">
        <v>7383</v>
      </c>
      <c r="G7262" s="266" t="s">
        <v>121</v>
      </c>
      <c r="H7262" s="266">
        <f>IF(G7262="Traditional Stove",0.1,0.2)</f>
        <v>0.1</v>
      </c>
      <c r="I7262" s="266">
        <f>YEAR(J7262)</f>
        <v>2023</v>
      </c>
      <c r="J7262" s="267">
        <v>44970</v>
      </c>
      <c r="K7262" s="267">
        <f>J7262+1</f>
        <v>44971</v>
      </c>
      <c r="L7262" s="266">
        <f>IF(M7262&lt;=365,1,2)</f>
        <v>1</v>
      </c>
      <c r="M7262" s="266">
        <f>IF(K7262&lt;$C$1,$C$2-$C$1+1,$C$2-K7262+1)</f>
        <v>76</v>
      </c>
      <c r="N7262" s="268">
        <f>M7262/365</f>
        <v>0.20821917808219179</v>
      </c>
      <c r="O7262" s="269">
        <f>'Data and Parameter'!$E$4*'Data and Parameter'!$E$5*('Data and Parameter'!$E$6+'Data and Parameter'!$E$7)*'Data and Parameter'!$E$19*'Data and Parameter'!$E$14*'ER calculations'!N7262</f>
        <v>1.0781066616044011</v>
      </c>
    </row>
    <row r="7263" spans="1:15" ht="15">
      <c r="A7263" s="284">
        <v>7259</v>
      </c>
      <c r="B7263" s="287"/>
      <c r="C7263" s="287"/>
      <c r="D7263" s="284" t="s">
        <v>1054</v>
      </c>
      <c r="E7263" s="287"/>
      <c r="F7263" s="285" t="s">
        <v>7384</v>
      </c>
      <c r="G7263" s="266" t="s">
        <v>121</v>
      </c>
      <c r="H7263" s="266">
        <f>IF(G7263="Traditional Stove",0.1,0.2)</f>
        <v>0.1</v>
      </c>
      <c r="I7263" s="266">
        <f>YEAR(J7263)</f>
        <v>2023</v>
      </c>
      <c r="J7263" s="267">
        <v>44970</v>
      </c>
      <c r="K7263" s="267">
        <f>J7263+1</f>
        <v>44971</v>
      </c>
      <c r="L7263" s="266">
        <f>IF(M7263&lt;=365,1,2)</f>
        <v>1</v>
      </c>
      <c r="M7263" s="266">
        <f>IF(K7263&lt;$C$1,$C$2-$C$1+1,$C$2-K7263+1)</f>
        <v>76</v>
      </c>
      <c r="N7263" s="268">
        <f>M7263/365</f>
        <v>0.20821917808219179</v>
      </c>
      <c r="O7263" s="269">
        <f>'Data and Parameter'!$E$4*'Data and Parameter'!$E$5*('Data and Parameter'!$E$6+'Data and Parameter'!$E$7)*'Data and Parameter'!$E$19*'Data and Parameter'!$E$14*'ER calculations'!N7263</f>
        <v>1.0781066616044011</v>
      </c>
    </row>
    <row r="7264" spans="1:15" ht="15">
      <c r="A7264" s="284">
        <v>7260</v>
      </c>
      <c r="B7264" s="287"/>
      <c r="C7264" s="287"/>
      <c r="D7264" s="284" t="s">
        <v>1054</v>
      </c>
      <c r="E7264" s="287"/>
      <c r="F7264" s="285" t="s">
        <v>7385</v>
      </c>
      <c r="G7264" s="266" t="s">
        <v>121</v>
      </c>
      <c r="H7264" s="266">
        <f>IF(G7264="Traditional Stove",0.1,0.2)</f>
        <v>0.1</v>
      </c>
      <c r="I7264" s="266">
        <f>YEAR(J7264)</f>
        <v>2023</v>
      </c>
      <c r="J7264" s="267">
        <v>44970</v>
      </c>
      <c r="K7264" s="267">
        <f>J7264+1</f>
        <v>44971</v>
      </c>
      <c r="L7264" s="266">
        <f>IF(M7264&lt;=365,1,2)</f>
        <v>1</v>
      </c>
      <c r="M7264" s="266">
        <f>IF(K7264&lt;$C$1,$C$2-$C$1+1,$C$2-K7264+1)</f>
        <v>76</v>
      </c>
      <c r="N7264" s="268">
        <f>M7264/365</f>
        <v>0.20821917808219179</v>
      </c>
      <c r="O7264" s="269">
        <f>'Data and Parameter'!$E$4*'Data and Parameter'!$E$5*('Data and Parameter'!$E$6+'Data and Parameter'!$E$7)*'Data and Parameter'!$E$19*'Data and Parameter'!$E$14*'ER calculations'!N7264</f>
        <v>1.0781066616044011</v>
      </c>
    </row>
    <row r="7265" spans="1:15" ht="15">
      <c r="A7265" s="284">
        <v>7261</v>
      </c>
      <c r="B7265" s="287"/>
      <c r="C7265" s="287"/>
      <c r="D7265" s="284" t="s">
        <v>119</v>
      </c>
      <c r="E7265" s="287"/>
      <c r="F7265" s="285" t="s">
        <v>7386</v>
      </c>
      <c r="G7265" s="266" t="s">
        <v>121</v>
      </c>
      <c r="H7265" s="266">
        <f>IF(G7265="Traditional Stove",0.1,0.2)</f>
        <v>0.1</v>
      </c>
      <c r="I7265" s="266">
        <f>YEAR(J7265)</f>
        <v>2023</v>
      </c>
      <c r="J7265" s="267">
        <v>44970</v>
      </c>
      <c r="K7265" s="267">
        <f>J7265+1</f>
        <v>44971</v>
      </c>
      <c r="L7265" s="266">
        <f>IF(M7265&lt;=365,1,2)</f>
        <v>1</v>
      </c>
      <c r="M7265" s="266">
        <f>IF(K7265&lt;$C$1,$C$2-$C$1+1,$C$2-K7265+1)</f>
        <v>76</v>
      </c>
      <c r="N7265" s="268">
        <f>M7265/365</f>
        <v>0.20821917808219179</v>
      </c>
      <c r="O7265" s="269">
        <f>'Data and Parameter'!$E$4*'Data and Parameter'!$E$5*('Data and Parameter'!$E$6+'Data and Parameter'!$E$7)*'Data and Parameter'!$E$19*'Data and Parameter'!$E$14*'ER calculations'!N7265</f>
        <v>1.0781066616044011</v>
      </c>
    </row>
    <row r="7266" spans="1:15" ht="15">
      <c r="A7266" s="284">
        <v>7262</v>
      </c>
      <c r="B7266" s="287"/>
      <c r="C7266" s="287"/>
      <c r="D7266" s="284" t="s">
        <v>1054</v>
      </c>
      <c r="E7266" s="287"/>
      <c r="F7266" s="285" t="s">
        <v>7387</v>
      </c>
      <c r="G7266" s="266" t="s">
        <v>121</v>
      </c>
      <c r="H7266" s="266">
        <f>IF(G7266="Traditional Stove",0.1,0.2)</f>
        <v>0.1</v>
      </c>
      <c r="I7266" s="266">
        <f>YEAR(J7266)</f>
        <v>2023</v>
      </c>
      <c r="J7266" s="267">
        <v>44970</v>
      </c>
      <c r="K7266" s="267">
        <f>J7266+1</f>
        <v>44971</v>
      </c>
      <c r="L7266" s="266">
        <f>IF(M7266&lt;=365,1,2)</f>
        <v>1</v>
      </c>
      <c r="M7266" s="266">
        <f>IF(K7266&lt;$C$1,$C$2-$C$1+1,$C$2-K7266+1)</f>
        <v>76</v>
      </c>
      <c r="N7266" s="268">
        <f>M7266/365</f>
        <v>0.20821917808219179</v>
      </c>
      <c r="O7266" s="269">
        <f>'Data and Parameter'!$E$4*'Data and Parameter'!$E$5*('Data and Parameter'!$E$6+'Data and Parameter'!$E$7)*'Data and Parameter'!$E$19*'Data and Parameter'!$E$14*'ER calculations'!N7266</f>
        <v>1.0781066616044011</v>
      </c>
    </row>
    <row r="7267" spans="1:15" ht="15">
      <c r="A7267" s="284">
        <v>7263</v>
      </c>
      <c r="B7267" s="287"/>
      <c r="C7267" s="287"/>
      <c r="D7267" s="284" t="s">
        <v>119</v>
      </c>
      <c r="E7267" s="287"/>
      <c r="F7267" s="285" t="s">
        <v>7388</v>
      </c>
      <c r="G7267" s="266" t="s">
        <v>121</v>
      </c>
      <c r="H7267" s="266">
        <f>IF(G7267="Traditional Stove",0.1,0.2)</f>
        <v>0.1</v>
      </c>
      <c r="I7267" s="266">
        <f>YEAR(J7267)</f>
        <v>2023</v>
      </c>
      <c r="J7267" s="267">
        <v>44970</v>
      </c>
      <c r="K7267" s="267">
        <f>J7267+1</f>
        <v>44971</v>
      </c>
      <c r="L7267" s="266">
        <f>IF(M7267&lt;=365,1,2)</f>
        <v>1</v>
      </c>
      <c r="M7267" s="266">
        <f>IF(K7267&lt;$C$1,$C$2-$C$1+1,$C$2-K7267+1)</f>
        <v>76</v>
      </c>
      <c r="N7267" s="268">
        <f>M7267/365</f>
        <v>0.20821917808219179</v>
      </c>
      <c r="O7267" s="269">
        <f>'Data and Parameter'!$E$4*'Data and Parameter'!$E$5*('Data and Parameter'!$E$6+'Data and Parameter'!$E$7)*'Data and Parameter'!$E$19*'Data and Parameter'!$E$14*'ER calculations'!N7267</f>
        <v>1.0781066616044011</v>
      </c>
    </row>
    <row r="7268" spans="1:15" ht="15">
      <c r="A7268" s="284">
        <v>7264</v>
      </c>
      <c r="B7268" s="287"/>
      <c r="C7268" s="287"/>
      <c r="D7268" s="284" t="s">
        <v>1054</v>
      </c>
      <c r="E7268" s="287"/>
      <c r="F7268" s="285" t="s">
        <v>7389</v>
      </c>
      <c r="G7268" s="266" t="s">
        <v>121</v>
      </c>
      <c r="H7268" s="266">
        <f>IF(G7268="Traditional Stove",0.1,0.2)</f>
        <v>0.1</v>
      </c>
      <c r="I7268" s="266">
        <f>YEAR(J7268)</f>
        <v>2023</v>
      </c>
      <c r="J7268" s="267">
        <v>44970</v>
      </c>
      <c r="K7268" s="267">
        <f>J7268+1</f>
        <v>44971</v>
      </c>
      <c r="L7268" s="266">
        <f>IF(M7268&lt;=365,1,2)</f>
        <v>1</v>
      </c>
      <c r="M7268" s="266">
        <f>IF(K7268&lt;$C$1,$C$2-$C$1+1,$C$2-K7268+1)</f>
        <v>76</v>
      </c>
      <c r="N7268" s="268">
        <f>M7268/365</f>
        <v>0.20821917808219179</v>
      </c>
      <c r="O7268" s="269">
        <f>'Data and Parameter'!$E$4*'Data and Parameter'!$E$5*('Data and Parameter'!$E$6+'Data and Parameter'!$E$7)*'Data and Parameter'!$E$19*'Data and Parameter'!$E$14*'ER calculations'!N7268</f>
        <v>1.0781066616044011</v>
      </c>
    </row>
    <row r="7269" spans="1:15" ht="15">
      <c r="A7269" s="284">
        <v>7265</v>
      </c>
      <c r="B7269" s="287"/>
      <c r="C7269" s="287"/>
      <c r="D7269" s="284" t="s">
        <v>119</v>
      </c>
      <c r="E7269" s="287"/>
      <c r="F7269" s="285" t="s">
        <v>7390</v>
      </c>
      <c r="G7269" s="266" t="s">
        <v>121</v>
      </c>
      <c r="H7269" s="266">
        <f>IF(G7269="Traditional Stove",0.1,0.2)</f>
        <v>0.1</v>
      </c>
      <c r="I7269" s="266">
        <f>YEAR(J7269)</f>
        <v>2023</v>
      </c>
      <c r="J7269" s="267">
        <v>44970</v>
      </c>
      <c r="K7269" s="267">
        <f>J7269+1</f>
        <v>44971</v>
      </c>
      <c r="L7269" s="266">
        <f>IF(M7269&lt;=365,1,2)</f>
        <v>1</v>
      </c>
      <c r="M7269" s="266">
        <f>IF(K7269&lt;$C$1,$C$2-$C$1+1,$C$2-K7269+1)</f>
        <v>76</v>
      </c>
      <c r="N7269" s="268">
        <f>M7269/365</f>
        <v>0.20821917808219179</v>
      </c>
      <c r="O7269" s="269">
        <f>'Data and Parameter'!$E$4*'Data and Parameter'!$E$5*('Data and Parameter'!$E$6+'Data and Parameter'!$E$7)*'Data and Parameter'!$E$19*'Data and Parameter'!$E$14*'ER calculations'!N7269</f>
        <v>1.0781066616044011</v>
      </c>
    </row>
    <row r="7270" spans="1:15" ht="15">
      <c r="A7270" s="284">
        <v>7266</v>
      </c>
      <c r="B7270" s="287"/>
      <c r="C7270" s="287"/>
      <c r="D7270" s="284" t="s">
        <v>119</v>
      </c>
      <c r="E7270" s="287"/>
      <c r="F7270" s="285" t="s">
        <v>7391</v>
      </c>
      <c r="G7270" s="266" t="s">
        <v>121</v>
      </c>
      <c r="H7270" s="266">
        <f>IF(G7270="Traditional Stove",0.1,0.2)</f>
        <v>0.1</v>
      </c>
      <c r="I7270" s="266">
        <f>YEAR(J7270)</f>
        <v>2023</v>
      </c>
      <c r="J7270" s="267">
        <v>44969</v>
      </c>
      <c r="K7270" s="267">
        <f>J7270+1</f>
        <v>44970</v>
      </c>
      <c r="L7270" s="266">
        <f>IF(M7270&lt;=365,1,2)</f>
        <v>1</v>
      </c>
      <c r="M7270" s="266">
        <f>IF(K7270&lt;$C$1,$C$2-$C$1+1,$C$2-K7270+1)</f>
        <v>77</v>
      </c>
      <c r="N7270" s="268">
        <f>M7270/365</f>
        <v>0.21095890410958903</v>
      </c>
      <c r="O7270" s="269">
        <f>'Data and Parameter'!$E$4*'Data and Parameter'!$E$5*('Data and Parameter'!$E$6+'Data and Parameter'!$E$7)*'Data and Parameter'!$E$19*'Data and Parameter'!$E$14*'ER calculations'!N7270</f>
        <v>1.0922922755728799</v>
      </c>
    </row>
    <row r="7271" spans="1:15" ht="15">
      <c r="A7271" s="284">
        <v>7267</v>
      </c>
      <c r="B7271" s="287"/>
      <c r="C7271" s="287"/>
      <c r="D7271" s="284" t="s">
        <v>1054</v>
      </c>
      <c r="E7271" s="287"/>
      <c r="F7271" s="285" t="s">
        <v>7392</v>
      </c>
      <c r="G7271" s="266" t="s">
        <v>121</v>
      </c>
      <c r="H7271" s="266">
        <f>IF(G7271="Traditional Stove",0.1,0.2)</f>
        <v>0.1</v>
      </c>
      <c r="I7271" s="266">
        <f>YEAR(J7271)</f>
        <v>2023</v>
      </c>
      <c r="J7271" s="267">
        <v>44970</v>
      </c>
      <c r="K7271" s="267">
        <f>J7271+1</f>
        <v>44971</v>
      </c>
      <c r="L7271" s="266">
        <f>IF(M7271&lt;=365,1,2)</f>
        <v>1</v>
      </c>
      <c r="M7271" s="266">
        <f>IF(K7271&lt;$C$1,$C$2-$C$1+1,$C$2-K7271+1)</f>
        <v>76</v>
      </c>
      <c r="N7271" s="268">
        <f>M7271/365</f>
        <v>0.20821917808219179</v>
      </c>
      <c r="O7271" s="269">
        <f>'Data and Parameter'!$E$4*'Data and Parameter'!$E$5*('Data and Parameter'!$E$6+'Data and Parameter'!$E$7)*'Data and Parameter'!$E$19*'Data and Parameter'!$E$14*'ER calculations'!N7271</f>
        <v>1.0781066616044011</v>
      </c>
    </row>
    <row r="7272" spans="1:15" ht="15">
      <c r="A7272" s="284">
        <v>7268</v>
      </c>
      <c r="B7272" s="287"/>
      <c r="C7272" s="287"/>
      <c r="D7272" s="284" t="s">
        <v>1054</v>
      </c>
      <c r="E7272" s="287"/>
      <c r="F7272" s="285" t="s">
        <v>7393</v>
      </c>
      <c r="G7272" s="266" t="s">
        <v>121</v>
      </c>
      <c r="H7272" s="266">
        <f>IF(G7272="Traditional Stove",0.1,0.2)</f>
        <v>0.1</v>
      </c>
      <c r="I7272" s="266">
        <f>YEAR(J7272)</f>
        <v>2023</v>
      </c>
      <c r="J7272" s="267">
        <v>45024</v>
      </c>
      <c r="K7272" s="267">
        <f>J7272+1</f>
        <v>45025</v>
      </c>
      <c r="L7272" s="266">
        <f>IF(M7272&lt;=365,1,2)</f>
        <v>1</v>
      </c>
      <c r="M7272" s="266">
        <f>IF(K7272&lt;$C$1,$C$2-$C$1+1,$C$2-K7272+1)</f>
        <v>22</v>
      </c>
      <c r="N7272" s="268">
        <f>M7272/365</f>
        <v>6.0273972602739728E-2</v>
      </c>
      <c r="O7272" s="269">
        <f>'Data and Parameter'!$E$4*'Data and Parameter'!$E$5*('Data and Parameter'!$E$6+'Data and Parameter'!$E$7)*'Data and Parameter'!$E$19*'Data and Parameter'!$E$14*'ER calculations'!N7272</f>
        <v>0.31208350730653717</v>
      </c>
    </row>
    <row r="7273" spans="1:15" ht="15">
      <c r="A7273" s="284">
        <v>7269</v>
      </c>
      <c r="B7273" s="287"/>
      <c r="C7273" s="287"/>
      <c r="D7273" s="284" t="s">
        <v>1054</v>
      </c>
      <c r="E7273" s="287"/>
      <c r="F7273" s="285" t="s">
        <v>7394</v>
      </c>
      <c r="G7273" s="266" t="s">
        <v>121</v>
      </c>
      <c r="H7273" s="266">
        <f>IF(G7273="Traditional Stove",0.1,0.2)</f>
        <v>0.1</v>
      </c>
      <c r="I7273" s="266">
        <f>YEAR(J7273)</f>
        <v>2023</v>
      </c>
      <c r="J7273" s="267">
        <v>45024</v>
      </c>
      <c r="K7273" s="267">
        <f>J7273+1</f>
        <v>45025</v>
      </c>
      <c r="L7273" s="266">
        <f>IF(M7273&lt;=365,1,2)</f>
        <v>1</v>
      </c>
      <c r="M7273" s="266">
        <f>IF(K7273&lt;$C$1,$C$2-$C$1+1,$C$2-K7273+1)</f>
        <v>22</v>
      </c>
      <c r="N7273" s="268">
        <f>M7273/365</f>
        <v>6.0273972602739728E-2</v>
      </c>
      <c r="O7273" s="269">
        <f>'Data and Parameter'!$E$4*'Data and Parameter'!$E$5*('Data and Parameter'!$E$6+'Data and Parameter'!$E$7)*'Data and Parameter'!$E$19*'Data and Parameter'!$E$14*'ER calculations'!N7273</f>
        <v>0.31208350730653717</v>
      </c>
    </row>
    <row r="7274" spans="1:15" ht="15">
      <c r="A7274" s="284">
        <v>7270</v>
      </c>
      <c r="B7274" s="287"/>
      <c r="C7274" s="287"/>
      <c r="D7274" s="284" t="s">
        <v>119</v>
      </c>
      <c r="E7274" s="287"/>
      <c r="F7274" s="285" t="s">
        <v>7395</v>
      </c>
      <c r="G7274" s="266" t="s">
        <v>121</v>
      </c>
      <c r="H7274" s="266">
        <f>IF(G7274="Traditional Stove",0.1,0.2)</f>
        <v>0.1</v>
      </c>
      <c r="I7274" s="266">
        <f>YEAR(J7274)</f>
        <v>2023</v>
      </c>
      <c r="J7274" s="267">
        <v>44969</v>
      </c>
      <c r="K7274" s="267">
        <f>J7274+1</f>
        <v>44970</v>
      </c>
      <c r="L7274" s="266">
        <f>IF(M7274&lt;=365,1,2)</f>
        <v>1</v>
      </c>
      <c r="M7274" s="266">
        <f>IF(K7274&lt;$C$1,$C$2-$C$1+1,$C$2-K7274+1)</f>
        <v>77</v>
      </c>
      <c r="N7274" s="268">
        <f>M7274/365</f>
        <v>0.21095890410958903</v>
      </c>
      <c r="O7274" s="269">
        <f>'Data and Parameter'!$E$4*'Data and Parameter'!$E$5*('Data and Parameter'!$E$6+'Data and Parameter'!$E$7)*'Data and Parameter'!$E$19*'Data and Parameter'!$E$14*'ER calculations'!N7274</f>
        <v>1.0922922755728799</v>
      </c>
    </row>
    <row r="7275" spans="1:15" ht="15">
      <c r="A7275" s="284">
        <v>7271</v>
      </c>
      <c r="B7275" s="287"/>
      <c r="C7275" s="287"/>
      <c r="D7275" s="284" t="s">
        <v>119</v>
      </c>
      <c r="E7275" s="287"/>
      <c r="F7275" s="285" t="s">
        <v>7396</v>
      </c>
      <c r="G7275" s="266" t="s">
        <v>121</v>
      </c>
      <c r="H7275" s="266">
        <f>IF(G7275="Traditional Stove",0.1,0.2)</f>
        <v>0.1</v>
      </c>
      <c r="I7275" s="266">
        <f>YEAR(J7275)</f>
        <v>2023</v>
      </c>
      <c r="J7275" s="267">
        <v>44969</v>
      </c>
      <c r="K7275" s="267">
        <f>J7275+1</f>
        <v>44970</v>
      </c>
      <c r="L7275" s="266">
        <f>IF(M7275&lt;=365,1,2)</f>
        <v>1</v>
      </c>
      <c r="M7275" s="266">
        <f>IF(K7275&lt;$C$1,$C$2-$C$1+1,$C$2-K7275+1)</f>
        <v>77</v>
      </c>
      <c r="N7275" s="268">
        <f>M7275/365</f>
        <v>0.21095890410958903</v>
      </c>
      <c r="O7275" s="269">
        <f>'Data and Parameter'!$E$4*'Data and Parameter'!$E$5*('Data and Parameter'!$E$6+'Data and Parameter'!$E$7)*'Data and Parameter'!$E$19*'Data and Parameter'!$E$14*'ER calculations'!N7275</f>
        <v>1.0922922755728799</v>
      </c>
    </row>
    <row r="7276" spans="1:15" ht="15">
      <c r="A7276" s="284">
        <v>7272</v>
      </c>
      <c r="B7276" s="287"/>
      <c r="C7276" s="287"/>
      <c r="D7276" s="284" t="s">
        <v>119</v>
      </c>
      <c r="E7276" s="287"/>
      <c r="F7276" s="285" t="s">
        <v>7397</v>
      </c>
      <c r="G7276" s="266" t="s">
        <v>121</v>
      </c>
      <c r="H7276" s="266">
        <f>IF(G7276="Traditional Stove",0.1,0.2)</f>
        <v>0.1</v>
      </c>
      <c r="I7276" s="266">
        <f>YEAR(J7276)</f>
        <v>2023</v>
      </c>
      <c r="J7276" s="267">
        <v>44969</v>
      </c>
      <c r="K7276" s="267">
        <f>J7276+1</f>
        <v>44970</v>
      </c>
      <c r="L7276" s="266">
        <f>IF(M7276&lt;=365,1,2)</f>
        <v>1</v>
      </c>
      <c r="M7276" s="266">
        <f>IF(K7276&lt;$C$1,$C$2-$C$1+1,$C$2-K7276+1)</f>
        <v>77</v>
      </c>
      <c r="N7276" s="268">
        <f>M7276/365</f>
        <v>0.21095890410958903</v>
      </c>
      <c r="O7276" s="269">
        <f>'Data and Parameter'!$E$4*'Data and Parameter'!$E$5*('Data and Parameter'!$E$6+'Data and Parameter'!$E$7)*'Data and Parameter'!$E$19*'Data and Parameter'!$E$14*'ER calculations'!N7276</f>
        <v>1.0922922755728799</v>
      </c>
    </row>
    <row r="7277" spans="1:15" ht="15">
      <c r="A7277" s="284">
        <v>7273</v>
      </c>
      <c r="B7277" s="287"/>
      <c r="C7277" s="287"/>
      <c r="D7277" s="284" t="s">
        <v>119</v>
      </c>
      <c r="E7277" s="287"/>
      <c r="F7277" s="285" t="s">
        <v>7398</v>
      </c>
      <c r="G7277" s="266" t="s">
        <v>121</v>
      </c>
      <c r="H7277" s="266">
        <f>IF(G7277="Traditional Stove",0.1,0.2)</f>
        <v>0.1</v>
      </c>
      <c r="I7277" s="266">
        <f>YEAR(J7277)</f>
        <v>2023</v>
      </c>
      <c r="J7277" s="267">
        <v>44969</v>
      </c>
      <c r="K7277" s="267">
        <f>J7277+1</f>
        <v>44970</v>
      </c>
      <c r="L7277" s="266">
        <f>IF(M7277&lt;=365,1,2)</f>
        <v>1</v>
      </c>
      <c r="M7277" s="266">
        <f>IF(K7277&lt;$C$1,$C$2-$C$1+1,$C$2-K7277+1)</f>
        <v>77</v>
      </c>
      <c r="N7277" s="268">
        <f>M7277/365</f>
        <v>0.21095890410958903</v>
      </c>
      <c r="O7277" s="269">
        <f>'Data and Parameter'!$E$4*'Data and Parameter'!$E$5*('Data and Parameter'!$E$6+'Data and Parameter'!$E$7)*'Data and Parameter'!$E$19*'Data and Parameter'!$E$14*'ER calculations'!N7277</f>
        <v>1.0922922755728799</v>
      </c>
    </row>
    <row r="7278" spans="1:15" ht="15">
      <c r="A7278" s="284">
        <v>7274</v>
      </c>
      <c r="B7278" s="287"/>
      <c r="C7278" s="287"/>
      <c r="D7278" s="284" t="s">
        <v>1054</v>
      </c>
      <c r="E7278" s="287"/>
      <c r="F7278" s="285" t="s">
        <v>7399</v>
      </c>
      <c r="G7278" s="266" t="s">
        <v>121</v>
      </c>
      <c r="H7278" s="266">
        <f>IF(G7278="Traditional Stove",0.1,0.2)</f>
        <v>0.1</v>
      </c>
      <c r="I7278" s="266">
        <f>YEAR(J7278)</f>
        <v>2023</v>
      </c>
      <c r="J7278" s="267">
        <v>44970</v>
      </c>
      <c r="K7278" s="267">
        <f>J7278+1</f>
        <v>44971</v>
      </c>
      <c r="L7278" s="266">
        <f>IF(M7278&lt;=365,1,2)</f>
        <v>1</v>
      </c>
      <c r="M7278" s="266">
        <f>IF(K7278&lt;$C$1,$C$2-$C$1+1,$C$2-K7278+1)</f>
        <v>76</v>
      </c>
      <c r="N7278" s="268">
        <f>M7278/365</f>
        <v>0.20821917808219179</v>
      </c>
      <c r="O7278" s="269">
        <f>'Data and Parameter'!$E$4*'Data and Parameter'!$E$5*('Data and Parameter'!$E$6+'Data and Parameter'!$E$7)*'Data and Parameter'!$E$19*'Data and Parameter'!$E$14*'ER calculations'!N7278</f>
        <v>1.0781066616044011</v>
      </c>
    </row>
    <row r="7279" spans="1:15" ht="15">
      <c r="A7279" s="284">
        <v>7275</v>
      </c>
      <c r="B7279" s="287"/>
      <c r="C7279" s="287"/>
      <c r="D7279" s="284" t="s">
        <v>119</v>
      </c>
      <c r="E7279" s="287"/>
      <c r="F7279" s="285" t="s">
        <v>7400</v>
      </c>
      <c r="G7279" s="266" t="s">
        <v>121</v>
      </c>
      <c r="H7279" s="266">
        <f>IF(G7279="Traditional Stove",0.1,0.2)</f>
        <v>0.1</v>
      </c>
      <c r="I7279" s="266">
        <f>YEAR(J7279)</f>
        <v>2023</v>
      </c>
      <c r="J7279" s="267">
        <v>44969</v>
      </c>
      <c r="K7279" s="267">
        <f>J7279+1</f>
        <v>44970</v>
      </c>
      <c r="L7279" s="266">
        <f>IF(M7279&lt;=365,1,2)</f>
        <v>1</v>
      </c>
      <c r="M7279" s="266">
        <f>IF(K7279&lt;$C$1,$C$2-$C$1+1,$C$2-K7279+1)</f>
        <v>77</v>
      </c>
      <c r="N7279" s="268">
        <f>M7279/365</f>
        <v>0.21095890410958903</v>
      </c>
      <c r="O7279" s="269">
        <f>'Data and Parameter'!$E$4*'Data and Parameter'!$E$5*('Data and Parameter'!$E$6+'Data and Parameter'!$E$7)*'Data and Parameter'!$E$19*'Data and Parameter'!$E$14*'ER calculations'!N7279</f>
        <v>1.0922922755728799</v>
      </c>
    </row>
    <row r="7280" spans="1:15" ht="15">
      <c r="A7280" s="284">
        <v>7276</v>
      </c>
      <c r="B7280" s="287"/>
      <c r="C7280" s="287"/>
      <c r="D7280" s="284" t="s">
        <v>119</v>
      </c>
      <c r="E7280" s="287"/>
      <c r="F7280" s="285" t="s">
        <v>7401</v>
      </c>
      <c r="G7280" s="266" t="s">
        <v>121</v>
      </c>
      <c r="H7280" s="266">
        <f>IF(G7280="Traditional Stove",0.1,0.2)</f>
        <v>0.1</v>
      </c>
      <c r="I7280" s="266">
        <f>YEAR(J7280)</f>
        <v>2023</v>
      </c>
      <c r="J7280" s="267">
        <v>44969</v>
      </c>
      <c r="K7280" s="267">
        <f>J7280+1</f>
        <v>44970</v>
      </c>
      <c r="L7280" s="266">
        <f>IF(M7280&lt;=365,1,2)</f>
        <v>1</v>
      </c>
      <c r="M7280" s="266">
        <f>IF(K7280&lt;$C$1,$C$2-$C$1+1,$C$2-K7280+1)</f>
        <v>77</v>
      </c>
      <c r="N7280" s="268">
        <f>M7280/365</f>
        <v>0.21095890410958903</v>
      </c>
      <c r="O7280" s="269">
        <f>'Data and Parameter'!$E$4*'Data and Parameter'!$E$5*('Data and Parameter'!$E$6+'Data and Parameter'!$E$7)*'Data and Parameter'!$E$19*'Data and Parameter'!$E$14*'ER calculations'!N7280</f>
        <v>1.0922922755728799</v>
      </c>
    </row>
    <row r="7281" spans="1:15" ht="15">
      <c r="A7281" s="284">
        <v>7277</v>
      </c>
      <c r="B7281" s="287"/>
      <c r="C7281" s="287"/>
      <c r="D7281" s="284" t="s">
        <v>1054</v>
      </c>
      <c r="E7281" s="287"/>
      <c r="F7281" s="285" t="s">
        <v>7402</v>
      </c>
      <c r="G7281" s="266" t="s">
        <v>121</v>
      </c>
      <c r="H7281" s="266">
        <f>IF(G7281="Traditional Stove",0.1,0.2)</f>
        <v>0.1</v>
      </c>
      <c r="I7281" s="266">
        <f>YEAR(J7281)</f>
        <v>2023</v>
      </c>
      <c r="J7281" s="267">
        <v>44970</v>
      </c>
      <c r="K7281" s="267">
        <f>J7281+1</f>
        <v>44971</v>
      </c>
      <c r="L7281" s="266">
        <f>IF(M7281&lt;=365,1,2)</f>
        <v>1</v>
      </c>
      <c r="M7281" s="266">
        <f>IF(K7281&lt;$C$1,$C$2-$C$1+1,$C$2-K7281+1)</f>
        <v>76</v>
      </c>
      <c r="N7281" s="268">
        <f>M7281/365</f>
        <v>0.20821917808219179</v>
      </c>
      <c r="O7281" s="269">
        <f>'Data and Parameter'!$E$4*'Data and Parameter'!$E$5*('Data and Parameter'!$E$6+'Data and Parameter'!$E$7)*'Data and Parameter'!$E$19*'Data and Parameter'!$E$14*'ER calculations'!N7281</f>
        <v>1.0781066616044011</v>
      </c>
    </row>
    <row r="7282" spans="1:15" ht="15">
      <c r="A7282" s="284">
        <v>7278</v>
      </c>
      <c r="B7282" s="287"/>
      <c r="C7282" s="287"/>
      <c r="D7282" s="284" t="s">
        <v>119</v>
      </c>
      <c r="E7282" s="287"/>
      <c r="F7282" s="285" t="s">
        <v>7403</v>
      </c>
      <c r="G7282" s="266" t="s">
        <v>121</v>
      </c>
      <c r="H7282" s="266">
        <f>IF(G7282="Traditional Stove",0.1,0.2)</f>
        <v>0.1</v>
      </c>
      <c r="I7282" s="266">
        <f>YEAR(J7282)</f>
        <v>2023</v>
      </c>
      <c r="J7282" s="267">
        <v>44969</v>
      </c>
      <c r="K7282" s="267">
        <f>J7282+1</f>
        <v>44970</v>
      </c>
      <c r="L7282" s="266">
        <f>IF(M7282&lt;=365,1,2)</f>
        <v>1</v>
      </c>
      <c r="M7282" s="266">
        <f>IF(K7282&lt;$C$1,$C$2-$C$1+1,$C$2-K7282+1)</f>
        <v>77</v>
      </c>
      <c r="N7282" s="268">
        <f>M7282/365</f>
        <v>0.21095890410958903</v>
      </c>
      <c r="O7282" s="269">
        <f>'Data and Parameter'!$E$4*'Data and Parameter'!$E$5*('Data and Parameter'!$E$6+'Data and Parameter'!$E$7)*'Data and Parameter'!$E$19*'Data and Parameter'!$E$14*'ER calculations'!N7282</f>
        <v>1.0922922755728799</v>
      </c>
    </row>
    <row r="7283" spans="1:15" ht="15">
      <c r="A7283" s="284">
        <v>7279</v>
      </c>
      <c r="B7283" s="287"/>
      <c r="C7283" s="287"/>
      <c r="D7283" s="284" t="s">
        <v>1054</v>
      </c>
      <c r="E7283" s="287"/>
      <c r="F7283" s="285" t="s">
        <v>7404</v>
      </c>
      <c r="G7283" s="266" t="s">
        <v>121</v>
      </c>
      <c r="H7283" s="266">
        <f>IF(G7283="Traditional Stove",0.1,0.2)</f>
        <v>0.1</v>
      </c>
      <c r="I7283" s="266">
        <f>YEAR(J7283)</f>
        <v>2023</v>
      </c>
      <c r="J7283" s="267">
        <v>44970</v>
      </c>
      <c r="K7283" s="267">
        <f>J7283+1</f>
        <v>44971</v>
      </c>
      <c r="L7283" s="266">
        <f>IF(M7283&lt;=365,1,2)</f>
        <v>1</v>
      </c>
      <c r="M7283" s="266">
        <f>IF(K7283&lt;$C$1,$C$2-$C$1+1,$C$2-K7283+1)</f>
        <v>76</v>
      </c>
      <c r="N7283" s="268">
        <f>M7283/365</f>
        <v>0.20821917808219179</v>
      </c>
      <c r="O7283" s="269">
        <f>'Data and Parameter'!$E$4*'Data and Parameter'!$E$5*('Data and Parameter'!$E$6+'Data and Parameter'!$E$7)*'Data and Parameter'!$E$19*'Data and Parameter'!$E$14*'ER calculations'!N7283</f>
        <v>1.0781066616044011</v>
      </c>
    </row>
    <row r="7284" spans="1:15" ht="15">
      <c r="A7284" s="284">
        <v>7280</v>
      </c>
      <c r="B7284" s="287"/>
      <c r="C7284" s="287"/>
      <c r="D7284" s="284" t="s">
        <v>119</v>
      </c>
      <c r="E7284" s="287"/>
      <c r="F7284" s="285" t="s">
        <v>7405</v>
      </c>
      <c r="G7284" s="266" t="s">
        <v>121</v>
      </c>
      <c r="H7284" s="266">
        <f>IF(G7284="Traditional Stove",0.1,0.2)</f>
        <v>0.1</v>
      </c>
      <c r="I7284" s="266">
        <f>YEAR(J7284)</f>
        <v>2023</v>
      </c>
      <c r="J7284" s="267">
        <v>44969</v>
      </c>
      <c r="K7284" s="267">
        <f>J7284+1</f>
        <v>44970</v>
      </c>
      <c r="L7284" s="266">
        <f>IF(M7284&lt;=365,1,2)</f>
        <v>1</v>
      </c>
      <c r="M7284" s="266">
        <f>IF(K7284&lt;$C$1,$C$2-$C$1+1,$C$2-K7284+1)</f>
        <v>77</v>
      </c>
      <c r="N7284" s="268">
        <f>M7284/365</f>
        <v>0.21095890410958903</v>
      </c>
      <c r="O7284" s="269">
        <f>'Data and Parameter'!$E$4*'Data and Parameter'!$E$5*('Data and Parameter'!$E$6+'Data and Parameter'!$E$7)*'Data and Parameter'!$E$19*'Data and Parameter'!$E$14*'ER calculations'!N7284</f>
        <v>1.0922922755728799</v>
      </c>
    </row>
    <row r="7285" spans="1:15" ht="15">
      <c r="A7285" s="284">
        <v>7281</v>
      </c>
      <c r="B7285" s="287"/>
      <c r="C7285" s="287"/>
      <c r="D7285" s="284" t="s">
        <v>1054</v>
      </c>
      <c r="E7285" s="287"/>
      <c r="F7285" s="285" t="s">
        <v>7406</v>
      </c>
      <c r="G7285" s="266" t="s">
        <v>121</v>
      </c>
      <c r="H7285" s="266">
        <f>IF(G7285="Traditional Stove",0.1,0.2)</f>
        <v>0.1</v>
      </c>
      <c r="I7285" s="266">
        <f>YEAR(J7285)</f>
        <v>2023</v>
      </c>
      <c r="J7285" s="267">
        <v>44970</v>
      </c>
      <c r="K7285" s="267">
        <f>J7285+1</f>
        <v>44971</v>
      </c>
      <c r="L7285" s="266">
        <f>IF(M7285&lt;=365,1,2)</f>
        <v>1</v>
      </c>
      <c r="M7285" s="266">
        <f>IF(K7285&lt;$C$1,$C$2-$C$1+1,$C$2-K7285+1)</f>
        <v>76</v>
      </c>
      <c r="N7285" s="268">
        <f>M7285/365</f>
        <v>0.20821917808219179</v>
      </c>
      <c r="O7285" s="269">
        <f>'Data and Parameter'!$E$4*'Data and Parameter'!$E$5*('Data and Parameter'!$E$6+'Data and Parameter'!$E$7)*'Data and Parameter'!$E$19*'Data and Parameter'!$E$14*'ER calculations'!N7285</f>
        <v>1.0781066616044011</v>
      </c>
    </row>
    <row r="7286" spans="1:15" ht="15">
      <c r="A7286" s="284">
        <v>7282</v>
      </c>
      <c r="B7286" s="287"/>
      <c r="C7286" s="287"/>
      <c r="D7286" s="284" t="s">
        <v>119</v>
      </c>
      <c r="E7286" s="287"/>
      <c r="F7286" s="285" t="s">
        <v>7407</v>
      </c>
      <c r="G7286" s="266" t="s">
        <v>121</v>
      </c>
      <c r="H7286" s="266">
        <f>IF(G7286="Traditional Stove",0.1,0.2)</f>
        <v>0.1</v>
      </c>
      <c r="I7286" s="266">
        <f>YEAR(J7286)</f>
        <v>2023</v>
      </c>
      <c r="J7286" s="267">
        <v>44969</v>
      </c>
      <c r="K7286" s="267">
        <f>J7286+1</f>
        <v>44970</v>
      </c>
      <c r="L7286" s="266">
        <f>IF(M7286&lt;=365,1,2)</f>
        <v>1</v>
      </c>
      <c r="M7286" s="266">
        <f>IF(K7286&lt;$C$1,$C$2-$C$1+1,$C$2-K7286+1)</f>
        <v>77</v>
      </c>
      <c r="N7286" s="268">
        <f>M7286/365</f>
        <v>0.21095890410958903</v>
      </c>
      <c r="O7286" s="269">
        <f>'Data and Parameter'!$E$4*'Data and Parameter'!$E$5*('Data and Parameter'!$E$6+'Data and Parameter'!$E$7)*'Data and Parameter'!$E$19*'Data and Parameter'!$E$14*'ER calculations'!N7286</f>
        <v>1.0922922755728799</v>
      </c>
    </row>
    <row r="7287" spans="1:15" ht="15">
      <c r="A7287" s="284">
        <v>7283</v>
      </c>
      <c r="B7287" s="287"/>
      <c r="C7287" s="287"/>
      <c r="D7287" s="284" t="s">
        <v>119</v>
      </c>
      <c r="E7287" s="287"/>
      <c r="F7287" s="285" t="s">
        <v>7408</v>
      </c>
      <c r="G7287" s="266" t="s">
        <v>121</v>
      </c>
      <c r="H7287" s="266">
        <f>IF(G7287="Traditional Stove",0.1,0.2)</f>
        <v>0.1</v>
      </c>
      <c r="I7287" s="266">
        <f>YEAR(J7287)</f>
        <v>2023</v>
      </c>
      <c r="J7287" s="267">
        <v>44969</v>
      </c>
      <c r="K7287" s="267">
        <f>J7287+1</f>
        <v>44970</v>
      </c>
      <c r="L7287" s="266">
        <f>IF(M7287&lt;=365,1,2)</f>
        <v>1</v>
      </c>
      <c r="M7287" s="266">
        <f>IF(K7287&lt;$C$1,$C$2-$C$1+1,$C$2-K7287+1)</f>
        <v>77</v>
      </c>
      <c r="N7287" s="268">
        <f>M7287/365</f>
        <v>0.21095890410958903</v>
      </c>
      <c r="O7287" s="269">
        <f>'Data and Parameter'!$E$4*'Data and Parameter'!$E$5*('Data and Parameter'!$E$6+'Data and Parameter'!$E$7)*'Data and Parameter'!$E$19*'Data and Parameter'!$E$14*'ER calculations'!N7287</f>
        <v>1.0922922755728799</v>
      </c>
    </row>
    <row r="7288" spans="1:15" ht="15">
      <c r="A7288" s="284">
        <v>7284</v>
      </c>
      <c r="B7288" s="287"/>
      <c r="C7288" s="287"/>
      <c r="D7288" s="284" t="s">
        <v>119</v>
      </c>
      <c r="E7288" s="287"/>
      <c r="F7288" s="285" t="s">
        <v>7409</v>
      </c>
      <c r="G7288" s="266" t="s">
        <v>121</v>
      </c>
      <c r="H7288" s="266">
        <f>IF(G7288="Traditional Stove",0.1,0.2)</f>
        <v>0.1</v>
      </c>
      <c r="I7288" s="266">
        <f>YEAR(J7288)</f>
        <v>2023</v>
      </c>
      <c r="J7288" s="267">
        <v>44969</v>
      </c>
      <c r="K7288" s="267">
        <f>J7288+1</f>
        <v>44970</v>
      </c>
      <c r="L7288" s="266">
        <f>IF(M7288&lt;=365,1,2)</f>
        <v>1</v>
      </c>
      <c r="M7288" s="266">
        <f>IF(K7288&lt;$C$1,$C$2-$C$1+1,$C$2-K7288+1)</f>
        <v>77</v>
      </c>
      <c r="N7288" s="268">
        <f>M7288/365</f>
        <v>0.21095890410958903</v>
      </c>
      <c r="O7288" s="269">
        <f>'Data and Parameter'!$E$4*'Data and Parameter'!$E$5*('Data and Parameter'!$E$6+'Data and Parameter'!$E$7)*'Data and Parameter'!$E$19*'Data and Parameter'!$E$14*'ER calculations'!N7288</f>
        <v>1.0922922755728799</v>
      </c>
    </row>
    <row r="7289" spans="1:15" ht="15">
      <c r="A7289" s="284">
        <v>7285</v>
      </c>
      <c r="B7289" s="287"/>
      <c r="C7289" s="287"/>
      <c r="D7289" s="284" t="s">
        <v>119</v>
      </c>
      <c r="E7289" s="287"/>
      <c r="F7289" s="285" t="s">
        <v>7410</v>
      </c>
      <c r="G7289" s="266" t="s">
        <v>121</v>
      </c>
      <c r="H7289" s="266">
        <f>IF(G7289="Traditional Stove",0.1,0.2)</f>
        <v>0.1</v>
      </c>
      <c r="I7289" s="266">
        <f>YEAR(J7289)</f>
        <v>2023</v>
      </c>
      <c r="J7289" s="267">
        <v>44969</v>
      </c>
      <c r="K7289" s="267">
        <f>J7289+1</f>
        <v>44970</v>
      </c>
      <c r="L7289" s="266">
        <f>IF(M7289&lt;=365,1,2)</f>
        <v>1</v>
      </c>
      <c r="M7289" s="266">
        <f>IF(K7289&lt;$C$1,$C$2-$C$1+1,$C$2-K7289+1)</f>
        <v>77</v>
      </c>
      <c r="N7289" s="268">
        <f>M7289/365</f>
        <v>0.21095890410958903</v>
      </c>
      <c r="O7289" s="269">
        <f>'Data and Parameter'!$E$4*'Data and Parameter'!$E$5*('Data and Parameter'!$E$6+'Data and Parameter'!$E$7)*'Data and Parameter'!$E$19*'Data and Parameter'!$E$14*'ER calculations'!N7289</f>
        <v>1.0922922755728799</v>
      </c>
    </row>
    <row r="7290" spans="1:15" ht="15">
      <c r="A7290" s="284">
        <v>7286</v>
      </c>
      <c r="B7290" s="287"/>
      <c r="C7290" s="287"/>
      <c r="D7290" s="284" t="s">
        <v>119</v>
      </c>
      <c r="E7290" s="287"/>
      <c r="F7290" s="285" t="s">
        <v>7411</v>
      </c>
      <c r="G7290" s="266" t="s">
        <v>121</v>
      </c>
      <c r="H7290" s="266">
        <f>IF(G7290="Traditional Stove",0.1,0.2)</f>
        <v>0.1</v>
      </c>
      <c r="I7290" s="266">
        <f>YEAR(J7290)</f>
        <v>2023</v>
      </c>
      <c r="J7290" s="267">
        <v>44969</v>
      </c>
      <c r="K7290" s="267">
        <f>J7290+1</f>
        <v>44970</v>
      </c>
      <c r="L7290" s="266">
        <f>IF(M7290&lt;=365,1,2)</f>
        <v>1</v>
      </c>
      <c r="M7290" s="266">
        <f>IF(K7290&lt;$C$1,$C$2-$C$1+1,$C$2-K7290+1)</f>
        <v>77</v>
      </c>
      <c r="N7290" s="268">
        <f>M7290/365</f>
        <v>0.21095890410958903</v>
      </c>
      <c r="O7290" s="269">
        <f>'Data and Parameter'!$E$4*'Data and Parameter'!$E$5*('Data and Parameter'!$E$6+'Data and Parameter'!$E$7)*'Data and Parameter'!$E$19*'Data and Parameter'!$E$14*'ER calculations'!N7290</f>
        <v>1.0922922755728799</v>
      </c>
    </row>
    <row r="7291" spans="1:15" ht="15">
      <c r="A7291" s="284">
        <v>7287</v>
      </c>
      <c r="B7291" s="287"/>
      <c r="C7291" s="287"/>
      <c r="D7291" s="284" t="s">
        <v>1054</v>
      </c>
      <c r="E7291" s="287"/>
      <c r="F7291" s="285" t="s">
        <v>7412</v>
      </c>
      <c r="G7291" s="266" t="s">
        <v>121</v>
      </c>
      <c r="H7291" s="266">
        <f>IF(G7291="Traditional Stove",0.1,0.2)</f>
        <v>0.1</v>
      </c>
      <c r="I7291" s="266">
        <f>YEAR(J7291)</f>
        <v>2023</v>
      </c>
      <c r="J7291" s="267">
        <v>44970</v>
      </c>
      <c r="K7291" s="267">
        <f>J7291+1</f>
        <v>44971</v>
      </c>
      <c r="L7291" s="266">
        <f>IF(M7291&lt;=365,1,2)</f>
        <v>1</v>
      </c>
      <c r="M7291" s="266">
        <f>IF(K7291&lt;$C$1,$C$2-$C$1+1,$C$2-K7291+1)</f>
        <v>76</v>
      </c>
      <c r="N7291" s="268">
        <f>M7291/365</f>
        <v>0.20821917808219179</v>
      </c>
      <c r="O7291" s="269">
        <f>'Data and Parameter'!$E$4*'Data and Parameter'!$E$5*('Data and Parameter'!$E$6+'Data and Parameter'!$E$7)*'Data and Parameter'!$E$19*'Data and Parameter'!$E$14*'ER calculations'!N7291</f>
        <v>1.0781066616044011</v>
      </c>
    </row>
    <row r="7292" spans="1:15" ht="15">
      <c r="A7292" s="284">
        <v>7288</v>
      </c>
      <c r="B7292" s="287"/>
      <c r="C7292" s="287"/>
      <c r="D7292" s="284" t="s">
        <v>1054</v>
      </c>
      <c r="E7292" s="287"/>
      <c r="F7292" s="285" t="s">
        <v>7413</v>
      </c>
      <c r="G7292" s="266" t="s">
        <v>121</v>
      </c>
      <c r="H7292" s="266">
        <f>IF(G7292="Traditional Stove",0.1,0.2)</f>
        <v>0.1</v>
      </c>
      <c r="I7292" s="266">
        <f>YEAR(J7292)</f>
        <v>2023</v>
      </c>
      <c r="J7292" s="267">
        <v>44970</v>
      </c>
      <c r="K7292" s="267">
        <f>J7292+1</f>
        <v>44971</v>
      </c>
      <c r="L7292" s="266">
        <f>IF(M7292&lt;=365,1,2)</f>
        <v>1</v>
      </c>
      <c r="M7292" s="266">
        <f>IF(K7292&lt;$C$1,$C$2-$C$1+1,$C$2-K7292+1)</f>
        <v>76</v>
      </c>
      <c r="N7292" s="268">
        <f>M7292/365</f>
        <v>0.20821917808219179</v>
      </c>
      <c r="O7292" s="269">
        <f>'Data and Parameter'!$E$4*'Data and Parameter'!$E$5*('Data and Parameter'!$E$6+'Data and Parameter'!$E$7)*'Data and Parameter'!$E$19*'Data and Parameter'!$E$14*'ER calculations'!N7292</f>
        <v>1.0781066616044011</v>
      </c>
    </row>
    <row r="7293" spans="1:15" ht="15">
      <c r="A7293" s="284">
        <v>7289</v>
      </c>
      <c r="B7293" s="287"/>
      <c r="C7293" s="287"/>
      <c r="D7293" s="284" t="s">
        <v>1054</v>
      </c>
      <c r="E7293" s="287"/>
      <c r="F7293" s="285" t="s">
        <v>7414</v>
      </c>
      <c r="G7293" s="266" t="s">
        <v>121</v>
      </c>
      <c r="H7293" s="266">
        <f>IF(G7293="Traditional Stove",0.1,0.2)</f>
        <v>0.1</v>
      </c>
      <c r="I7293" s="266">
        <f>YEAR(J7293)</f>
        <v>2023</v>
      </c>
      <c r="J7293" s="267">
        <v>45024</v>
      </c>
      <c r="K7293" s="267">
        <f>J7293+1</f>
        <v>45025</v>
      </c>
      <c r="L7293" s="266">
        <f>IF(M7293&lt;=365,1,2)</f>
        <v>1</v>
      </c>
      <c r="M7293" s="266">
        <f>IF(K7293&lt;$C$1,$C$2-$C$1+1,$C$2-K7293+1)</f>
        <v>22</v>
      </c>
      <c r="N7293" s="268">
        <f>M7293/365</f>
        <v>6.0273972602739728E-2</v>
      </c>
      <c r="O7293" s="269">
        <f>'Data and Parameter'!$E$4*'Data and Parameter'!$E$5*('Data and Parameter'!$E$6+'Data and Parameter'!$E$7)*'Data and Parameter'!$E$19*'Data and Parameter'!$E$14*'ER calculations'!N7293</f>
        <v>0.31208350730653717</v>
      </c>
    </row>
    <row r="7294" spans="1:15" ht="15">
      <c r="A7294" s="284">
        <v>7290</v>
      </c>
      <c r="B7294" s="287"/>
      <c r="C7294" s="287"/>
      <c r="D7294" s="284" t="s">
        <v>119</v>
      </c>
      <c r="E7294" s="287"/>
      <c r="F7294" s="285" t="s">
        <v>7415</v>
      </c>
      <c r="G7294" s="266" t="s">
        <v>121</v>
      </c>
      <c r="H7294" s="266">
        <f>IF(G7294="Traditional Stove",0.1,0.2)</f>
        <v>0.1</v>
      </c>
      <c r="I7294" s="266">
        <f>YEAR(J7294)</f>
        <v>2023</v>
      </c>
      <c r="J7294" s="267">
        <v>44968</v>
      </c>
      <c r="K7294" s="267">
        <f>J7294+1</f>
        <v>44969</v>
      </c>
      <c r="L7294" s="266">
        <f>IF(M7294&lt;=365,1,2)</f>
        <v>1</v>
      </c>
      <c r="M7294" s="266">
        <f>IF(K7294&lt;$C$1,$C$2-$C$1+1,$C$2-K7294+1)</f>
        <v>78</v>
      </c>
      <c r="N7294" s="268">
        <f>M7294/365</f>
        <v>0.21369863013698631</v>
      </c>
      <c r="O7294" s="269">
        <f>'Data and Parameter'!$E$4*'Data and Parameter'!$E$5*('Data and Parameter'!$E$6+'Data and Parameter'!$E$7)*'Data and Parameter'!$E$19*'Data and Parameter'!$E$14*'ER calculations'!N7294</f>
        <v>1.1064778895413589</v>
      </c>
    </row>
    <row r="7295" spans="1:15" ht="15">
      <c r="A7295" s="284">
        <v>7291</v>
      </c>
      <c r="B7295" s="287"/>
      <c r="C7295" s="287"/>
      <c r="D7295" s="284" t="s">
        <v>1054</v>
      </c>
      <c r="E7295" s="287"/>
      <c r="F7295" s="285" t="s">
        <v>7416</v>
      </c>
      <c r="G7295" s="266" t="s">
        <v>121</v>
      </c>
      <c r="H7295" s="266">
        <f>IF(G7295="Traditional Stove",0.1,0.2)</f>
        <v>0.1</v>
      </c>
      <c r="I7295" s="266">
        <f>YEAR(J7295)</f>
        <v>2023</v>
      </c>
      <c r="J7295" s="267">
        <v>44970</v>
      </c>
      <c r="K7295" s="267">
        <f>J7295+1</f>
        <v>44971</v>
      </c>
      <c r="L7295" s="266">
        <f>IF(M7295&lt;=365,1,2)</f>
        <v>1</v>
      </c>
      <c r="M7295" s="266">
        <f>IF(K7295&lt;$C$1,$C$2-$C$1+1,$C$2-K7295+1)</f>
        <v>76</v>
      </c>
      <c r="N7295" s="268">
        <f>M7295/365</f>
        <v>0.20821917808219179</v>
      </c>
      <c r="O7295" s="269">
        <f>'Data and Parameter'!$E$4*'Data and Parameter'!$E$5*('Data and Parameter'!$E$6+'Data and Parameter'!$E$7)*'Data and Parameter'!$E$19*'Data and Parameter'!$E$14*'ER calculations'!N7295</f>
        <v>1.0781066616044011</v>
      </c>
    </row>
    <row r="7296" spans="1:15" ht="15">
      <c r="A7296" s="284">
        <v>7292</v>
      </c>
      <c r="B7296" s="287"/>
      <c r="C7296" s="287"/>
      <c r="D7296" s="284" t="s">
        <v>119</v>
      </c>
      <c r="E7296" s="287"/>
      <c r="F7296" s="285" t="s">
        <v>7417</v>
      </c>
      <c r="G7296" s="266" t="s">
        <v>121</v>
      </c>
      <c r="H7296" s="266">
        <f>IF(G7296="Traditional Stove",0.1,0.2)</f>
        <v>0.1</v>
      </c>
      <c r="I7296" s="266">
        <f>YEAR(J7296)</f>
        <v>2023</v>
      </c>
      <c r="J7296" s="267">
        <v>44970</v>
      </c>
      <c r="K7296" s="267">
        <f>J7296+1</f>
        <v>44971</v>
      </c>
      <c r="L7296" s="266">
        <f>IF(M7296&lt;=365,1,2)</f>
        <v>1</v>
      </c>
      <c r="M7296" s="266">
        <f>IF(K7296&lt;$C$1,$C$2-$C$1+1,$C$2-K7296+1)</f>
        <v>76</v>
      </c>
      <c r="N7296" s="268">
        <f>M7296/365</f>
        <v>0.20821917808219179</v>
      </c>
      <c r="O7296" s="269">
        <f>'Data and Parameter'!$E$4*'Data and Parameter'!$E$5*('Data and Parameter'!$E$6+'Data and Parameter'!$E$7)*'Data and Parameter'!$E$19*'Data and Parameter'!$E$14*'ER calculations'!N7296</f>
        <v>1.0781066616044011</v>
      </c>
    </row>
    <row r="7297" spans="1:15" ht="15">
      <c r="A7297" s="284">
        <v>7293</v>
      </c>
      <c r="B7297" s="287"/>
      <c r="C7297" s="287"/>
      <c r="D7297" s="284" t="s">
        <v>1054</v>
      </c>
      <c r="E7297" s="287"/>
      <c r="F7297" s="285" t="s">
        <v>7418</v>
      </c>
      <c r="G7297" s="266" t="s">
        <v>121</v>
      </c>
      <c r="H7297" s="266">
        <f>IF(G7297="Traditional Stove",0.1,0.2)</f>
        <v>0.1</v>
      </c>
      <c r="I7297" s="266">
        <f>YEAR(J7297)</f>
        <v>2023</v>
      </c>
      <c r="J7297" s="267">
        <v>44970</v>
      </c>
      <c r="K7297" s="267">
        <f>J7297+1</f>
        <v>44971</v>
      </c>
      <c r="L7297" s="266">
        <f>IF(M7297&lt;=365,1,2)</f>
        <v>1</v>
      </c>
      <c r="M7297" s="266">
        <f>IF(K7297&lt;$C$1,$C$2-$C$1+1,$C$2-K7297+1)</f>
        <v>76</v>
      </c>
      <c r="N7297" s="268">
        <f>M7297/365</f>
        <v>0.20821917808219179</v>
      </c>
      <c r="O7297" s="269">
        <f>'Data and Parameter'!$E$4*'Data and Parameter'!$E$5*('Data and Parameter'!$E$6+'Data and Parameter'!$E$7)*'Data and Parameter'!$E$19*'Data and Parameter'!$E$14*'ER calculations'!N7297</f>
        <v>1.0781066616044011</v>
      </c>
    </row>
    <row r="7298" spans="1:15" ht="15">
      <c r="A7298" s="284">
        <v>7294</v>
      </c>
      <c r="B7298" s="287"/>
      <c r="C7298" s="287"/>
      <c r="D7298" s="284" t="s">
        <v>1054</v>
      </c>
      <c r="E7298" s="287"/>
      <c r="F7298" s="285" t="s">
        <v>7419</v>
      </c>
      <c r="G7298" s="266" t="s">
        <v>121</v>
      </c>
      <c r="H7298" s="266">
        <f>IF(G7298="Traditional Stove",0.1,0.2)</f>
        <v>0.1</v>
      </c>
      <c r="I7298" s="266">
        <f>YEAR(J7298)</f>
        <v>2023</v>
      </c>
      <c r="J7298" s="267">
        <v>44970</v>
      </c>
      <c r="K7298" s="267">
        <f>J7298+1</f>
        <v>44971</v>
      </c>
      <c r="L7298" s="266">
        <f>IF(M7298&lt;=365,1,2)</f>
        <v>1</v>
      </c>
      <c r="M7298" s="266">
        <f>IF(K7298&lt;$C$1,$C$2-$C$1+1,$C$2-K7298+1)</f>
        <v>76</v>
      </c>
      <c r="N7298" s="268">
        <f>M7298/365</f>
        <v>0.20821917808219179</v>
      </c>
      <c r="O7298" s="269">
        <f>'Data and Parameter'!$E$4*'Data and Parameter'!$E$5*('Data and Parameter'!$E$6+'Data and Parameter'!$E$7)*'Data and Parameter'!$E$19*'Data and Parameter'!$E$14*'ER calculations'!N7298</f>
        <v>1.0781066616044011</v>
      </c>
    </row>
    <row r="7299" spans="1:15" ht="15">
      <c r="A7299" s="284">
        <v>7295</v>
      </c>
      <c r="B7299" s="287"/>
      <c r="C7299" s="287"/>
      <c r="D7299" s="284" t="s">
        <v>119</v>
      </c>
      <c r="E7299" s="287"/>
      <c r="F7299" s="285" t="s">
        <v>7420</v>
      </c>
      <c r="G7299" s="266" t="s">
        <v>121</v>
      </c>
      <c r="H7299" s="266">
        <f>IF(G7299="Traditional Stove",0.1,0.2)</f>
        <v>0.1</v>
      </c>
      <c r="I7299" s="266">
        <f>YEAR(J7299)</f>
        <v>2023</v>
      </c>
      <c r="J7299" s="267">
        <v>44970</v>
      </c>
      <c r="K7299" s="267">
        <f>J7299+1</f>
        <v>44971</v>
      </c>
      <c r="L7299" s="266">
        <f>IF(M7299&lt;=365,1,2)</f>
        <v>1</v>
      </c>
      <c r="M7299" s="266">
        <f>IF(K7299&lt;$C$1,$C$2-$C$1+1,$C$2-K7299+1)</f>
        <v>76</v>
      </c>
      <c r="N7299" s="268">
        <f>M7299/365</f>
        <v>0.20821917808219179</v>
      </c>
      <c r="O7299" s="269">
        <f>'Data and Parameter'!$E$4*'Data and Parameter'!$E$5*('Data and Parameter'!$E$6+'Data and Parameter'!$E$7)*'Data and Parameter'!$E$19*'Data and Parameter'!$E$14*'ER calculations'!N7299</f>
        <v>1.0781066616044011</v>
      </c>
    </row>
    <row r="7300" spans="1:15" ht="15">
      <c r="A7300" s="284">
        <v>7296</v>
      </c>
      <c r="B7300" s="287"/>
      <c r="C7300" s="287"/>
      <c r="D7300" s="284" t="s">
        <v>1054</v>
      </c>
      <c r="E7300" s="287"/>
      <c r="F7300" s="285" t="s">
        <v>7421</v>
      </c>
      <c r="G7300" s="266" t="s">
        <v>121</v>
      </c>
      <c r="H7300" s="266">
        <f>IF(G7300="Traditional Stove",0.1,0.2)</f>
        <v>0.1</v>
      </c>
      <c r="I7300" s="266">
        <f>YEAR(J7300)</f>
        <v>2023</v>
      </c>
      <c r="J7300" s="267">
        <v>45024</v>
      </c>
      <c r="K7300" s="267">
        <f>J7300+1</f>
        <v>45025</v>
      </c>
      <c r="L7300" s="266">
        <f>IF(M7300&lt;=365,1,2)</f>
        <v>1</v>
      </c>
      <c r="M7300" s="266">
        <f>IF(K7300&lt;$C$1,$C$2-$C$1+1,$C$2-K7300+1)</f>
        <v>22</v>
      </c>
      <c r="N7300" s="268">
        <f>M7300/365</f>
        <v>6.0273972602739728E-2</v>
      </c>
      <c r="O7300" s="269">
        <f>'Data and Parameter'!$E$4*'Data and Parameter'!$E$5*('Data and Parameter'!$E$6+'Data and Parameter'!$E$7)*'Data and Parameter'!$E$19*'Data and Parameter'!$E$14*'ER calculations'!N7300</f>
        <v>0.31208350730653717</v>
      </c>
    </row>
    <row r="7301" spans="1:15" ht="15">
      <c r="A7301" s="284">
        <v>7297</v>
      </c>
      <c r="B7301" s="287"/>
      <c r="C7301" s="287"/>
      <c r="D7301" s="284" t="s">
        <v>1054</v>
      </c>
      <c r="E7301" s="287"/>
      <c r="F7301" s="285" t="s">
        <v>7422</v>
      </c>
      <c r="G7301" s="266" t="s">
        <v>121</v>
      </c>
      <c r="H7301" s="266">
        <f>IF(G7301="Traditional Stove",0.1,0.2)</f>
        <v>0.1</v>
      </c>
      <c r="I7301" s="266">
        <f>YEAR(J7301)</f>
        <v>2023</v>
      </c>
      <c r="J7301" s="267">
        <v>44970</v>
      </c>
      <c r="K7301" s="267">
        <f>J7301+1</f>
        <v>44971</v>
      </c>
      <c r="L7301" s="266">
        <f>IF(M7301&lt;=365,1,2)</f>
        <v>1</v>
      </c>
      <c r="M7301" s="266">
        <f>IF(K7301&lt;$C$1,$C$2-$C$1+1,$C$2-K7301+1)</f>
        <v>76</v>
      </c>
      <c r="N7301" s="268">
        <f>M7301/365</f>
        <v>0.20821917808219179</v>
      </c>
      <c r="O7301" s="269">
        <f>'Data and Parameter'!$E$4*'Data and Parameter'!$E$5*('Data and Parameter'!$E$6+'Data and Parameter'!$E$7)*'Data and Parameter'!$E$19*'Data and Parameter'!$E$14*'ER calculations'!N7301</f>
        <v>1.0781066616044011</v>
      </c>
    </row>
    <row r="7302" spans="1:15" ht="15">
      <c r="A7302" s="284">
        <v>7298</v>
      </c>
      <c r="B7302" s="287"/>
      <c r="C7302" s="287"/>
      <c r="D7302" s="284" t="s">
        <v>119</v>
      </c>
      <c r="E7302" s="287"/>
      <c r="F7302" s="285" t="s">
        <v>7423</v>
      </c>
      <c r="G7302" s="266" t="s">
        <v>121</v>
      </c>
      <c r="H7302" s="266">
        <f>IF(G7302="Traditional Stove",0.1,0.2)</f>
        <v>0.1</v>
      </c>
      <c r="I7302" s="266">
        <f>YEAR(J7302)</f>
        <v>2023</v>
      </c>
      <c r="J7302" s="267">
        <v>44970</v>
      </c>
      <c r="K7302" s="267">
        <f>J7302+1</f>
        <v>44971</v>
      </c>
      <c r="L7302" s="266">
        <f>IF(M7302&lt;=365,1,2)</f>
        <v>1</v>
      </c>
      <c r="M7302" s="266">
        <f>IF(K7302&lt;$C$1,$C$2-$C$1+1,$C$2-K7302+1)</f>
        <v>76</v>
      </c>
      <c r="N7302" s="268">
        <f>M7302/365</f>
        <v>0.20821917808219179</v>
      </c>
      <c r="O7302" s="269">
        <f>'Data and Parameter'!$E$4*'Data and Parameter'!$E$5*('Data and Parameter'!$E$6+'Data and Parameter'!$E$7)*'Data and Parameter'!$E$19*'Data and Parameter'!$E$14*'ER calculations'!N7302</f>
        <v>1.0781066616044011</v>
      </c>
    </row>
    <row r="7303" spans="1:15" ht="15">
      <c r="A7303" s="284">
        <v>7299</v>
      </c>
      <c r="B7303" s="287"/>
      <c r="C7303" s="287"/>
      <c r="D7303" s="284" t="s">
        <v>119</v>
      </c>
      <c r="E7303" s="287"/>
      <c r="F7303" s="285" t="s">
        <v>7424</v>
      </c>
      <c r="G7303" s="266" t="s">
        <v>121</v>
      </c>
      <c r="H7303" s="266">
        <f>IF(G7303="Traditional Stove",0.1,0.2)</f>
        <v>0.1</v>
      </c>
      <c r="I7303" s="266">
        <f>YEAR(J7303)</f>
        <v>2023</v>
      </c>
      <c r="J7303" s="267">
        <v>44970</v>
      </c>
      <c r="K7303" s="267">
        <f>J7303+1</f>
        <v>44971</v>
      </c>
      <c r="L7303" s="266">
        <f>IF(M7303&lt;=365,1,2)</f>
        <v>1</v>
      </c>
      <c r="M7303" s="266">
        <f>IF(K7303&lt;$C$1,$C$2-$C$1+1,$C$2-K7303+1)</f>
        <v>76</v>
      </c>
      <c r="N7303" s="268">
        <f>M7303/365</f>
        <v>0.20821917808219179</v>
      </c>
      <c r="O7303" s="269">
        <f>'Data and Parameter'!$E$4*'Data and Parameter'!$E$5*('Data and Parameter'!$E$6+'Data and Parameter'!$E$7)*'Data and Parameter'!$E$19*'Data and Parameter'!$E$14*'ER calculations'!N7303</f>
        <v>1.0781066616044011</v>
      </c>
    </row>
    <row r="7304" spans="1:15" ht="15">
      <c r="A7304" s="284">
        <v>7300</v>
      </c>
      <c r="B7304" s="287"/>
      <c r="C7304" s="287"/>
      <c r="D7304" s="284" t="s">
        <v>119</v>
      </c>
      <c r="E7304" s="287"/>
      <c r="F7304" s="285" t="s">
        <v>7425</v>
      </c>
      <c r="G7304" s="266" t="s">
        <v>121</v>
      </c>
      <c r="H7304" s="266">
        <f>IF(G7304="Traditional Stove",0.1,0.2)</f>
        <v>0.1</v>
      </c>
      <c r="I7304" s="266">
        <f>YEAR(J7304)</f>
        <v>2023</v>
      </c>
      <c r="J7304" s="267">
        <v>44970</v>
      </c>
      <c r="K7304" s="267">
        <f>J7304+1</f>
        <v>44971</v>
      </c>
      <c r="L7304" s="266">
        <f>IF(M7304&lt;=365,1,2)</f>
        <v>1</v>
      </c>
      <c r="M7304" s="266">
        <f>IF(K7304&lt;$C$1,$C$2-$C$1+1,$C$2-K7304+1)</f>
        <v>76</v>
      </c>
      <c r="N7304" s="268">
        <f>M7304/365</f>
        <v>0.20821917808219179</v>
      </c>
      <c r="O7304" s="269">
        <f>'Data and Parameter'!$E$4*'Data and Parameter'!$E$5*('Data and Parameter'!$E$6+'Data and Parameter'!$E$7)*'Data and Parameter'!$E$19*'Data and Parameter'!$E$14*'ER calculations'!N7304</f>
        <v>1.0781066616044011</v>
      </c>
    </row>
    <row r="7305" spans="1:15" ht="15">
      <c r="A7305" s="284">
        <v>7301</v>
      </c>
      <c r="B7305" s="287"/>
      <c r="C7305" s="287"/>
      <c r="D7305" s="284" t="s">
        <v>119</v>
      </c>
      <c r="E7305" s="287"/>
      <c r="F7305" s="285" t="s">
        <v>7426</v>
      </c>
      <c r="G7305" s="266" t="s">
        <v>121</v>
      </c>
      <c r="H7305" s="266">
        <f>IF(G7305="Traditional Stove",0.1,0.2)</f>
        <v>0.1</v>
      </c>
      <c r="I7305" s="266">
        <f>YEAR(J7305)</f>
        <v>2023</v>
      </c>
      <c r="J7305" s="267">
        <v>44970</v>
      </c>
      <c r="K7305" s="267">
        <f>J7305+1</f>
        <v>44971</v>
      </c>
      <c r="L7305" s="266">
        <f>IF(M7305&lt;=365,1,2)</f>
        <v>1</v>
      </c>
      <c r="M7305" s="266">
        <f>IF(K7305&lt;$C$1,$C$2-$C$1+1,$C$2-K7305+1)</f>
        <v>76</v>
      </c>
      <c r="N7305" s="268">
        <f>M7305/365</f>
        <v>0.20821917808219179</v>
      </c>
      <c r="O7305" s="269">
        <f>'Data and Parameter'!$E$4*'Data and Parameter'!$E$5*('Data and Parameter'!$E$6+'Data and Parameter'!$E$7)*'Data and Parameter'!$E$19*'Data and Parameter'!$E$14*'ER calculations'!N7305</f>
        <v>1.0781066616044011</v>
      </c>
    </row>
    <row r="7306" spans="1:15" ht="15">
      <c r="A7306" s="284">
        <v>7302</v>
      </c>
      <c r="B7306" s="287"/>
      <c r="C7306" s="287"/>
      <c r="D7306" s="284" t="s">
        <v>119</v>
      </c>
      <c r="E7306" s="287"/>
      <c r="F7306" s="285" t="s">
        <v>7427</v>
      </c>
      <c r="G7306" s="266" t="s">
        <v>121</v>
      </c>
      <c r="H7306" s="266">
        <f>IF(G7306="Traditional Stove",0.1,0.2)</f>
        <v>0.1</v>
      </c>
      <c r="I7306" s="266">
        <f>YEAR(J7306)</f>
        <v>2023</v>
      </c>
      <c r="J7306" s="267">
        <v>44970</v>
      </c>
      <c r="K7306" s="267">
        <f>J7306+1</f>
        <v>44971</v>
      </c>
      <c r="L7306" s="266">
        <f>IF(M7306&lt;=365,1,2)</f>
        <v>1</v>
      </c>
      <c r="M7306" s="266">
        <f>IF(K7306&lt;$C$1,$C$2-$C$1+1,$C$2-K7306+1)</f>
        <v>76</v>
      </c>
      <c r="N7306" s="268">
        <f>M7306/365</f>
        <v>0.20821917808219179</v>
      </c>
      <c r="O7306" s="269">
        <f>'Data and Parameter'!$E$4*'Data and Parameter'!$E$5*('Data and Parameter'!$E$6+'Data and Parameter'!$E$7)*'Data and Parameter'!$E$19*'Data and Parameter'!$E$14*'ER calculations'!N7306</f>
        <v>1.0781066616044011</v>
      </c>
    </row>
    <row r="7307" spans="1:15" ht="15">
      <c r="A7307" s="284">
        <v>7303</v>
      </c>
      <c r="B7307" s="287"/>
      <c r="C7307" s="287"/>
      <c r="D7307" s="284" t="s">
        <v>119</v>
      </c>
      <c r="E7307" s="287"/>
      <c r="F7307" s="285" t="s">
        <v>7428</v>
      </c>
      <c r="G7307" s="266" t="s">
        <v>121</v>
      </c>
      <c r="H7307" s="266">
        <f>IF(G7307="Traditional Stove",0.1,0.2)</f>
        <v>0.1</v>
      </c>
      <c r="I7307" s="266">
        <f>YEAR(J7307)</f>
        <v>2023</v>
      </c>
      <c r="J7307" s="267">
        <v>44970</v>
      </c>
      <c r="K7307" s="267">
        <f>J7307+1</f>
        <v>44971</v>
      </c>
      <c r="L7307" s="266">
        <f>IF(M7307&lt;=365,1,2)</f>
        <v>1</v>
      </c>
      <c r="M7307" s="266">
        <f>IF(K7307&lt;$C$1,$C$2-$C$1+1,$C$2-K7307+1)</f>
        <v>76</v>
      </c>
      <c r="N7307" s="268">
        <f>M7307/365</f>
        <v>0.20821917808219179</v>
      </c>
      <c r="O7307" s="269">
        <f>'Data and Parameter'!$E$4*'Data and Parameter'!$E$5*('Data and Parameter'!$E$6+'Data and Parameter'!$E$7)*'Data and Parameter'!$E$19*'Data and Parameter'!$E$14*'ER calculations'!N7307</f>
        <v>1.0781066616044011</v>
      </c>
    </row>
    <row r="7308" spans="1:15" ht="15">
      <c r="A7308" s="284">
        <v>7304</v>
      </c>
      <c r="B7308" s="287"/>
      <c r="C7308" s="287"/>
      <c r="D7308" s="284" t="s">
        <v>119</v>
      </c>
      <c r="E7308" s="287"/>
      <c r="F7308" s="285" t="s">
        <v>7429</v>
      </c>
      <c r="G7308" s="266" t="s">
        <v>121</v>
      </c>
      <c r="H7308" s="266">
        <f>IF(G7308="Traditional Stove",0.1,0.2)</f>
        <v>0.1</v>
      </c>
      <c r="I7308" s="266">
        <f>YEAR(J7308)</f>
        <v>2023</v>
      </c>
      <c r="J7308" s="267">
        <v>44970</v>
      </c>
      <c r="K7308" s="267">
        <f>J7308+1</f>
        <v>44971</v>
      </c>
      <c r="L7308" s="266">
        <f>IF(M7308&lt;=365,1,2)</f>
        <v>1</v>
      </c>
      <c r="M7308" s="266">
        <f>IF(K7308&lt;$C$1,$C$2-$C$1+1,$C$2-K7308+1)</f>
        <v>76</v>
      </c>
      <c r="N7308" s="268">
        <f>M7308/365</f>
        <v>0.20821917808219179</v>
      </c>
      <c r="O7308" s="269">
        <f>'Data and Parameter'!$E$4*'Data and Parameter'!$E$5*('Data and Parameter'!$E$6+'Data and Parameter'!$E$7)*'Data and Parameter'!$E$19*'Data and Parameter'!$E$14*'ER calculations'!N7308</f>
        <v>1.0781066616044011</v>
      </c>
    </row>
    <row r="7309" spans="1:15" ht="15">
      <c r="A7309" s="284">
        <v>7305</v>
      </c>
      <c r="B7309" s="287"/>
      <c r="C7309" s="287"/>
      <c r="D7309" s="284" t="s">
        <v>119</v>
      </c>
      <c r="E7309" s="287"/>
      <c r="F7309" s="285" t="s">
        <v>7430</v>
      </c>
      <c r="G7309" s="266" t="s">
        <v>121</v>
      </c>
      <c r="H7309" s="266">
        <f>IF(G7309="Traditional Stove",0.1,0.2)</f>
        <v>0.1</v>
      </c>
      <c r="I7309" s="266">
        <f>YEAR(J7309)</f>
        <v>2023</v>
      </c>
      <c r="J7309" s="267">
        <v>44970</v>
      </c>
      <c r="K7309" s="267">
        <f>J7309+1</f>
        <v>44971</v>
      </c>
      <c r="L7309" s="266">
        <f>IF(M7309&lt;=365,1,2)</f>
        <v>1</v>
      </c>
      <c r="M7309" s="266">
        <f>IF(K7309&lt;$C$1,$C$2-$C$1+1,$C$2-K7309+1)</f>
        <v>76</v>
      </c>
      <c r="N7309" s="268">
        <f>M7309/365</f>
        <v>0.20821917808219179</v>
      </c>
      <c r="O7309" s="269">
        <f>'Data and Parameter'!$E$4*'Data and Parameter'!$E$5*('Data and Parameter'!$E$6+'Data and Parameter'!$E$7)*'Data and Parameter'!$E$19*'Data and Parameter'!$E$14*'ER calculations'!N7309</f>
        <v>1.0781066616044011</v>
      </c>
    </row>
    <row r="7310" spans="1:15" ht="15">
      <c r="A7310" s="284">
        <v>7306</v>
      </c>
      <c r="B7310" s="287"/>
      <c r="C7310" s="287"/>
      <c r="D7310" s="284" t="s">
        <v>119</v>
      </c>
      <c r="E7310" s="287"/>
      <c r="F7310" s="285" t="s">
        <v>7431</v>
      </c>
      <c r="G7310" s="266" t="s">
        <v>121</v>
      </c>
      <c r="H7310" s="266">
        <f>IF(G7310="Traditional Stove",0.1,0.2)</f>
        <v>0.1</v>
      </c>
      <c r="I7310" s="266">
        <f>YEAR(J7310)</f>
        <v>2023</v>
      </c>
      <c r="J7310" s="267">
        <v>44970</v>
      </c>
      <c r="K7310" s="267">
        <f>J7310+1</f>
        <v>44971</v>
      </c>
      <c r="L7310" s="266">
        <f>IF(M7310&lt;=365,1,2)</f>
        <v>1</v>
      </c>
      <c r="M7310" s="266">
        <f>IF(K7310&lt;$C$1,$C$2-$C$1+1,$C$2-K7310+1)</f>
        <v>76</v>
      </c>
      <c r="N7310" s="268">
        <f>M7310/365</f>
        <v>0.20821917808219179</v>
      </c>
      <c r="O7310" s="269">
        <f>'Data and Parameter'!$E$4*'Data and Parameter'!$E$5*('Data and Parameter'!$E$6+'Data and Parameter'!$E$7)*'Data and Parameter'!$E$19*'Data and Parameter'!$E$14*'ER calculations'!N7310</f>
        <v>1.0781066616044011</v>
      </c>
    </row>
    <row r="7311" spans="1:15" ht="15">
      <c r="A7311" s="284">
        <v>7307</v>
      </c>
      <c r="B7311" s="287"/>
      <c r="C7311" s="287"/>
      <c r="D7311" s="284" t="s">
        <v>1054</v>
      </c>
      <c r="E7311" s="287"/>
      <c r="F7311" s="285" t="s">
        <v>7432</v>
      </c>
      <c r="G7311" s="266" t="s">
        <v>121</v>
      </c>
      <c r="H7311" s="266">
        <f>IF(G7311="Traditional Stove",0.1,0.2)</f>
        <v>0.1</v>
      </c>
      <c r="I7311" s="266">
        <f>YEAR(J7311)</f>
        <v>2023</v>
      </c>
      <c r="J7311" s="267">
        <v>44970</v>
      </c>
      <c r="K7311" s="267">
        <f>J7311+1</f>
        <v>44971</v>
      </c>
      <c r="L7311" s="266">
        <f>IF(M7311&lt;=365,1,2)</f>
        <v>1</v>
      </c>
      <c r="M7311" s="266">
        <f>IF(K7311&lt;$C$1,$C$2-$C$1+1,$C$2-K7311+1)</f>
        <v>76</v>
      </c>
      <c r="N7311" s="268">
        <f>M7311/365</f>
        <v>0.20821917808219179</v>
      </c>
      <c r="O7311" s="269">
        <f>'Data and Parameter'!$E$4*'Data and Parameter'!$E$5*('Data and Parameter'!$E$6+'Data and Parameter'!$E$7)*'Data and Parameter'!$E$19*'Data and Parameter'!$E$14*'ER calculations'!N7311</f>
        <v>1.0781066616044011</v>
      </c>
    </row>
    <row r="7312" spans="1:15" ht="15">
      <c r="A7312" s="284">
        <v>7308</v>
      </c>
      <c r="B7312" s="287"/>
      <c r="C7312" s="287"/>
      <c r="D7312" s="284" t="s">
        <v>119</v>
      </c>
      <c r="E7312" s="287"/>
      <c r="F7312" s="285" t="s">
        <v>7433</v>
      </c>
      <c r="G7312" s="266" t="s">
        <v>121</v>
      </c>
      <c r="H7312" s="266">
        <f>IF(G7312="Traditional Stove",0.1,0.2)</f>
        <v>0.1</v>
      </c>
      <c r="I7312" s="266">
        <f>YEAR(J7312)</f>
        <v>2023</v>
      </c>
      <c r="J7312" s="267">
        <v>44967</v>
      </c>
      <c r="K7312" s="267">
        <f>J7312+1</f>
        <v>44968</v>
      </c>
      <c r="L7312" s="266">
        <f>IF(M7312&lt;=365,1,2)</f>
        <v>1</v>
      </c>
      <c r="M7312" s="266">
        <f>IF(K7312&lt;$C$1,$C$2-$C$1+1,$C$2-K7312+1)</f>
        <v>79</v>
      </c>
      <c r="N7312" s="268">
        <f>M7312/365</f>
        <v>0.21643835616438356</v>
      </c>
      <c r="O7312" s="269">
        <f>'Data and Parameter'!$E$4*'Data and Parameter'!$E$5*('Data and Parameter'!$E$6+'Data and Parameter'!$E$7)*'Data and Parameter'!$E$19*'Data and Parameter'!$E$14*'ER calculations'!N7312</f>
        <v>1.1206635035098378</v>
      </c>
    </row>
    <row r="7313" spans="1:15" ht="15">
      <c r="A7313" s="284">
        <v>7309</v>
      </c>
      <c r="B7313" s="287"/>
      <c r="C7313" s="287"/>
      <c r="D7313" s="284" t="s">
        <v>1054</v>
      </c>
      <c r="E7313" s="287"/>
      <c r="F7313" s="285" t="s">
        <v>7434</v>
      </c>
      <c r="G7313" s="266" t="s">
        <v>121</v>
      </c>
      <c r="H7313" s="266">
        <f>IF(G7313="Traditional Stove",0.1,0.2)</f>
        <v>0.1</v>
      </c>
      <c r="I7313" s="266">
        <f>YEAR(J7313)</f>
        <v>2023</v>
      </c>
      <c r="J7313" s="267">
        <v>45024</v>
      </c>
      <c r="K7313" s="267">
        <f>J7313+1</f>
        <v>45025</v>
      </c>
      <c r="L7313" s="266">
        <f>IF(M7313&lt;=365,1,2)</f>
        <v>1</v>
      </c>
      <c r="M7313" s="266">
        <f>IF(K7313&lt;$C$1,$C$2-$C$1+1,$C$2-K7313+1)</f>
        <v>22</v>
      </c>
      <c r="N7313" s="268">
        <f>M7313/365</f>
        <v>6.0273972602739728E-2</v>
      </c>
      <c r="O7313" s="269">
        <f>'Data and Parameter'!$E$4*'Data and Parameter'!$E$5*('Data and Parameter'!$E$6+'Data and Parameter'!$E$7)*'Data and Parameter'!$E$19*'Data and Parameter'!$E$14*'ER calculations'!N7313</f>
        <v>0.31208350730653717</v>
      </c>
    </row>
    <row r="7314" spans="1:15" ht="15">
      <c r="A7314" s="284">
        <v>7310</v>
      </c>
      <c r="B7314" s="287"/>
      <c r="C7314" s="287"/>
      <c r="D7314" s="284" t="s">
        <v>1054</v>
      </c>
      <c r="E7314" s="287"/>
      <c r="F7314" s="285" t="s">
        <v>7435</v>
      </c>
      <c r="G7314" s="266" t="s">
        <v>121</v>
      </c>
      <c r="H7314" s="266">
        <f>IF(G7314="Traditional Stove",0.1,0.2)</f>
        <v>0.1</v>
      </c>
      <c r="I7314" s="266">
        <f>YEAR(J7314)</f>
        <v>2023</v>
      </c>
      <c r="J7314" s="267">
        <v>44970</v>
      </c>
      <c r="K7314" s="267">
        <f>J7314+1</f>
        <v>44971</v>
      </c>
      <c r="L7314" s="266">
        <f>IF(M7314&lt;=365,1,2)</f>
        <v>1</v>
      </c>
      <c r="M7314" s="266">
        <f>IF(K7314&lt;$C$1,$C$2-$C$1+1,$C$2-K7314+1)</f>
        <v>76</v>
      </c>
      <c r="N7314" s="268">
        <f>M7314/365</f>
        <v>0.20821917808219179</v>
      </c>
      <c r="O7314" s="269">
        <f>'Data and Parameter'!$E$4*'Data and Parameter'!$E$5*('Data and Parameter'!$E$6+'Data and Parameter'!$E$7)*'Data and Parameter'!$E$19*'Data and Parameter'!$E$14*'ER calculations'!N7314</f>
        <v>1.0781066616044011</v>
      </c>
    </row>
    <row r="7315" spans="1:15" ht="15">
      <c r="A7315" s="284">
        <v>7311</v>
      </c>
      <c r="B7315" s="287"/>
      <c r="C7315" s="287"/>
      <c r="D7315" s="284" t="s">
        <v>1054</v>
      </c>
      <c r="E7315" s="287"/>
      <c r="F7315" s="285" t="s">
        <v>7436</v>
      </c>
      <c r="G7315" s="266" t="s">
        <v>121</v>
      </c>
      <c r="H7315" s="266">
        <f>IF(G7315="Traditional Stove",0.1,0.2)</f>
        <v>0.1</v>
      </c>
      <c r="I7315" s="266">
        <f>YEAR(J7315)</f>
        <v>2023</v>
      </c>
      <c r="J7315" s="267">
        <v>45024</v>
      </c>
      <c r="K7315" s="267">
        <f>J7315+1</f>
        <v>45025</v>
      </c>
      <c r="L7315" s="266">
        <f>IF(M7315&lt;=365,1,2)</f>
        <v>1</v>
      </c>
      <c r="M7315" s="266">
        <f>IF(K7315&lt;$C$1,$C$2-$C$1+1,$C$2-K7315+1)</f>
        <v>22</v>
      </c>
      <c r="N7315" s="268">
        <f>M7315/365</f>
        <v>6.0273972602739728E-2</v>
      </c>
      <c r="O7315" s="269">
        <f>'Data and Parameter'!$E$4*'Data and Parameter'!$E$5*('Data and Parameter'!$E$6+'Data and Parameter'!$E$7)*'Data and Parameter'!$E$19*'Data and Parameter'!$E$14*'ER calculations'!N7315</f>
        <v>0.31208350730653717</v>
      </c>
    </row>
    <row r="7316" spans="1:15" ht="15">
      <c r="A7316" s="284">
        <v>7312</v>
      </c>
      <c r="B7316" s="287"/>
      <c r="C7316" s="287"/>
      <c r="D7316" s="284" t="s">
        <v>1054</v>
      </c>
      <c r="E7316" s="287"/>
      <c r="F7316" s="285" t="s">
        <v>7437</v>
      </c>
      <c r="G7316" s="266" t="s">
        <v>121</v>
      </c>
      <c r="H7316" s="266">
        <f>IF(G7316="Traditional Stove",0.1,0.2)</f>
        <v>0.1</v>
      </c>
      <c r="I7316" s="266">
        <f>YEAR(J7316)</f>
        <v>2023</v>
      </c>
      <c r="J7316" s="267">
        <v>45024</v>
      </c>
      <c r="K7316" s="267">
        <f>J7316+1</f>
        <v>45025</v>
      </c>
      <c r="L7316" s="266">
        <f>IF(M7316&lt;=365,1,2)</f>
        <v>1</v>
      </c>
      <c r="M7316" s="266">
        <f>IF(K7316&lt;$C$1,$C$2-$C$1+1,$C$2-K7316+1)</f>
        <v>22</v>
      </c>
      <c r="N7316" s="268">
        <f>M7316/365</f>
        <v>6.0273972602739728E-2</v>
      </c>
      <c r="O7316" s="269">
        <f>'Data and Parameter'!$E$4*'Data and Parameter'!$E$5*('Data and Parameter'!$E$6+'Data and Parameter'!$E$7)*'Data and Parameter'!$E$19*'Data and Parameter'!$E$14*'ER calculations'!N7316</f>
        <v>0.31208350730653717</v>
      </c>
    </row>
    <row r="7317" spans="1:15" ht="15">
      <c r="A7317" s="284">
        <v>7313</v>
      </c>
      <c r="B7317" s="287"/>
      <c r="C7317" s="287"/>
      <c r="D7317" s="284" t="s">
        <v>1054</v>
      </c>
      <c r="E7317" s="287"/>
      <c r="F7317" s="285" t="s">
        <v>7438</v>
      </c>
      <c r="G7317" s="266" t="s">
        <v>121</v>
      </c>
      <c r="H7317" s="266">
        <f>IF(G7317="Traditional Stove",0.1,0.2)</f>
        <v>0.1</v>
      </c>
      <c r="I7317" s="266">
        <f>YEAR(J7317)</f>
        <v>2023</v>
      </c>
      <c r="J7317" s="267">
        <v>45024</v>
      </c>
      <c r="K7317" s="267">
        <f>J7317+1</f>
        <v>45025</v>
      </c>
      <c r="L7317" s="266">
        <f>IF(M7317&lt;=365,1,2)</f>
        <v>1</v>
      </c>
      <c r="M7317" s="266">
        <f>IF(K7317&lt;$C$1,$C$2-$C$1+1,$C$2-K7317+1)</f>
        <v>22</v>
      </c>
      <c r="N7317" s="268">
        <f>M7317/365</f>
        <v>6.0273972602739728E-2</v>
      </c>
      <c r="O7317" s="269">
        <f>'Data and Parameter'!$E$4*'Data and Parameter'!$E$5*('Data and Parameter'!$E$6+'Data and Parameter'!$E$7)*'Data and Parameter'!$E$19*'Data and Parameter'!$E$14*'ER calculations'!N7317</f>
        <v>0.31208350730653717</v>
      </c>
    </row>
    <row r="7318" spans="1:15" ht="15">
      <c r="A7318" s="284">
        <v>7314</v>
      </c>
      <c r="B7318" s="287"/>
      <c r="C7318" s="287"/>
      <c r="D7318" s="284" t="s">
        <v>1054</v>
      </c>
      <c r="E7318" s="287"/>
      <c r="F7318" s="285" t="s">
        <v>7439</v>
      </c>
      <c r="G7318" s="266" t="s">
        <v>121</v>
      </c>
      <c r="H7318" s="266">
        <f>IF(G7318="Traditional Stove",0.1,0.2)</f>
        <v>0.1</v>
      </c>
      <c r="I7318" s="266">
        <f>YEAR(J7318)</f>
        <v>2023</v>
      </c>
      <c r="J7318" s="267">
        <v>45024</v>
      </c>
      <c r="K7318" s="267">
        <f>J7318+1</f>
        <v>45025</v>
      </c>
      <c r="L7318" s="266">
        <f>IF(M7318&lt;=365,1,2)</f>
        <v>1</v>
      </c>
      <c r="M7318" s="266">
        <f>IF(K7318&lt;$C$1,$C$2-$C$1+1,$C$2-K7318+1)</f>
        <v>22</v>
      </c>
      <c r="N7318" s="268">
        <f>M7318/365</f>
        <v>6.0273972602739728E-2</v>
      </c>
      <c r="O7318" s="269">
        <f>'Data and Parameter'!$E$4*'Data and Parameter'!$E$5*('Data and Parameter'!$E$6+'Data and Parameter'!$E$7)*'Data and Parameter'!$E$19*'Data and Parameter'!$E$14*'ER calculations'!N7318</f>
        <v>0.31208350730653717</v>
      </c>
    </row>
    <row r="7319" spans="1:15" ht="15">
      <c r="A7319" s="284">
        <v>7315</v>
      </c>
      <c r="B7319" s="287"/>
      <c r="C7319" s="287"/>
      <c r="D7319" s="284" t="s">
        <v>1054</v>
      </c>
      <c r="E7319" s="287"/>
      <c r="F7319" s="285" t="s">
        <v>7440</v>
      </c>
      <c r="G7319" s="266" t="s">
        <v>121</v>
      </c>
      <c r="H7319" s="266">
        <f>IF(G7319="Traditional Stove",0.1,0.2)</f>
        <v>0.1</v>
      </c>
      <c r="I7319" s="266">
        <f>YEAR(J7319)</f>
        <v>2023</v>
      </c>
      <c r="J7319" s="267">
        <v>44970</v>
      </c>
      <c r="K7319" s="267">
        <f>J7319+1</f>
        <v>44971</v>
      </c>
      <c r="L7319" s="266">
        <f>IF(M7319&lt;=365,1,2)</f>
        <v>1</v>
      </c>
      <c r="M7319" s="266">
        <f>IF(K7319&lt;$C$1,$C$2-$C$1+1,$C$2-K7319+1)</f>
        <v>76</v>
      </c>
      <c r="N7319" s="268">
        <f>M7319/365</f>
        <v>0.20821917808219179</v>
      </c>
      <c r="O7319" s="269">
        <f>'Data and Parameter'!$E$4*'Data and Parameter'!$E$5*('Data and Parameter'!$E$6+'Data and Parameter'!$E$7)*'Data and Parameter'!$E$19*'Data and Parameter'!$E$14*'ER calculations'!N7319</f>
        <v>1.0781066616044011</v>
      </c>
    </row>
    <row r="7320" spans="1:15" ht="15">
      <c r="A7320" s="284">
        <v>7316</v>
      </c>
      <c r="B7320" s="287"/>
      <c r="C7320" s="287"/>
      <c r="D7320" s="284" t="s">
        <v>1054</v>
      </c>
      <c r="E7320" s="287"/>
      <c r="F7320" s="285" t="s">
        <v>7441</v>
      </c>
      <c r="G7320" s="266" t="s">
        <v>121</v>
      </c>
      <c r="H7320" s="266">
        <f>IF(G7320="Traditional Stove",0.1,0.2)</f>
        <v>0.1</v>
      </c>
      <c r="I7320" s="266">
        <f>YEAR(J7320)</f>
        <v>2023</v>
      </c>
      <c r="J7320" s="267">
        <v>45024</v>
      </c>
      <c r="K7320" s="267">
        <f>J7320+1</f>
        <v>45025</v>
      </c>
      <c r="L7320" s="266">
        <f>IF(M7320&lt;=365,1,2)</f>
        <v>1</v>
      </c>
      <c r="M7320" s="266">
        <f>IF(K7320&lt;$C$1,$C$2-$C$1+1,$C$2-K7320+1)</f>
        <v>22</v>
      </c>
      <c r="N7320" s="268">
        <f>M7320/365</f>
        <v>6.0273972602739728E-2</v>
      </c>
      <c r="O7320" s="269">
        <f>'Data and Parameter'!$E$4*'Data and Parameter'!$E$5*('Data and Parameter'!$E$6+'Data and Parameter'!$E$7)*'Data and Parameter'!$E$19*'Data and Parameter'!$E$14*'ER calculations'!N7320</f>
        <v>0.31208350730653717</v>
      </c>
    </row>
    <row r="7321" spans="1:15" ht="15">
      <c r="A7321" s="284">
        <v>7317</v>
      </c>
      <c r="B7321" s="287"/>
      <c r="C7321" s="287"/>
      <c r="D7321" s="284" t="s">
        <v>1054</v>
      </c>
      <c r="E7321" s="287"/>
      <c r="F7321" s="285" t="s">
        <v>7442</v>
      </c>
      <c r="G7321" s="266" t="s">
        <v>121</v>
      </c>
      <c r="H7321" s="266">
        <f>IF(G7321="Traditional Stove",0.1,0.2)</f>
        <v>0.1</v>
      </c>
      <c r="I7321" s="266">
        <f>YEAR(J7321)</f>
        <v>2023</v>
      </c>
      <c r="J7321" s="267">
        <v>44970</v>
      </c>
      <c r="K7321" s="267">
        <f>J7321+1</f>
        <v>44971</v>
      </c>
      <c r="L7321" s="266">
        <f>IF(M7321&lt;=365,1,2)</f>
        <v>1</v>
      </c>
      <c r="M7321" s="266">
        <f>IF(K7321&lt;$C$1,$C$2-$C$1+1,$C$2-K7321+1)</f>
        <v>76</v>
      </c>
      <c r="N7321" s="268">
        <f>M7321/365</f>
        <v>0.20821917808219179</v>
      </c>
      <c r="O7321" s="269">
        <f>'Data and Parameter'!$E$4*'Data and Parameter'!$E$5*('Data and Parameter'!$E$6+'Data and Parameter'!$E$7)*'Data and Parameter'!$E$19*'Data and Parameter'!$E$14*'ER calculations'!N7321</f>
        <v>1.0781066616044011</v>
      </c>
    </row>
    <row r="7322" spans="1:15" ht="15">
      <c r="A7322" s="284">
        <v>7318</v>
      </c>
      <c r="B7322" s="287"/>
      <c r="C7322" s="287"/>
      <c r="D7322" s="284" t="s">
        <v>1054</v>
      </c>
      <c r="E7322" s="287"/>
      <c r="F7322" s="285" t="s">
        <v>7443</v>
      </c>
      <c r="G7322" s="266" t="s">
        <v>121</v>
      </c>
      <c r="H7322" s="266">
        <f>IF(G7322="Traditional Stove",0.1,0.2)</f>
        <v>0.1</v>
      </c>
      <c r="I7322" s="266">
        <f>YEAR(J7322)</f>
        <v>2023</v>
      </c>
      <c r="J7322" s="267">
        <v>44970</v>
      </c>
      <c r="K7322" s="267">
        <f>J7322+1</f>
        <v>44971</v>
      </c>
      <c r="L7322" s="266">
        <f>IF(M7322&lt;=365,1,2)</f>
        <v>1</v>
      </c>
      <c r="M7322" s="266">
        <f>IF(K7322&lt;$C$1,$C$2-$C$1+1,$C$2-K7322+1)</f>
        <v>76</v>
      </c>
      <c r="N7322" s="268">
        <f>M7322/365</f>
        <v>0.20821917808219179</v>
      </c>
      <c r="O7322" s="269">
        <f>'Data and Parameter'!$E$4*'Data and Parameter'!$E$5*('Data and Parameter'!$E$6+'Data and Parameter'!$E$7)*'Data and Parameter'!$E$19*'Data and Parameter'!$E$14*'ER calculations'!N7322</f>
        <v>1.0781066616044011</v>
      </c>
    </row>
    <row r="7323" spans="1:15" ht="15">
      <c r="A7323" s="284">
        <v>7319</v>
      </c>
      <c r="B7323" s="287"/>
      <c r="C7323" s="287"/>
      <c r="D7323" s="284" t="s">
        <v>1054</v>
      </c>
      <c r="E7323" s="287"/>
      <c r="F7323" s="285" t="s">
        <v>7444</v>
      </c>
      <c r="G7323" s="266" t="s">
        <v>121</v>
      </c>
      <c r="H7323" s="266">
        <f>IF(G7323="Traditional Stove",0.1,0.2)</f>
        <v>0.1</v>
      </c>
      <c r="I7323" s="266">
        <f>YEAR(J7323)</f>
        <v>2023</v>
      </c>
      <c r="J7323" s="267">
        <v>45024</v>
      </c>
      <c r="K7323" s="267">
        <f>J7323+1</f>
        <v>45025</v>
      </c>
      <c r="L7323" s="266">
        <f>IF(M7323&lt;=365,1,2)</f>
        <v>1</v>
      </c>
      <c r="M7323" s="266">
        <f>IF(K7323&lt;$C$1,$C$2-$C$1+1,$C$2-K7323+1)</f>
        <v>22</v>
      </c>
      <c r="N7323" s="268">
        <f>M7323/365</f>
        <v>6.0273972602739728E-2</v>
      </c>
      <c r="O7323" s="269">
        <f>'Data and Parameter'!$E$4*'Data and Parameter'!$E$5*('Data and Parameter'!$E$6+'Data and Parameter'!$E$7)*'Data and Parameter'!$E$19*'Data and Parameter'!$E$14*'ER calculations'!N7323</f>
        <v>0.31208350730653717</v>
      </c>
    </row>
    <row r="7324" spans="1:15" ht="15">
      <c r="A7324" s="284">
        <v>7320</v>
      </c>
      <c r="B7324" s="287"/>
      <c r="C7324" s="287"/>
      <c r="D7324" s="284" t="s">
        <v>1054</v>
      </c>
      <c r="E7324" s="287"/>
      <c r="F7324" s="285" t="s">
        <v>7445</v>
      </c>
      <c r="G7324" s="266" t="s">
        <v>121</v>
      </c>
      <c r="H7324" s="266">
        <f>IF(G7324="Traditional Stove",0.1,0.2)</f>
        <v>0.1</v>
      </c>
      <c r="I7324" s="266">
        <f>YEAR(J7324)</f>
        <v>2023</v>
      </c>
      <c r="J7324" s="267">
        <v>44970</v>
      </c>
      <c r="K7324" s="267">
        <f>J7324+1</f>
        <v>44971</v>
      </c>
      <c r="L7324" s="266">
        <f>IF(M7324&lt;=365,1,2)</f>
        <v>1</v>
      </c>
      <c r="M7324" s="266">
        <f>IF(K7324&lt;$C$1,$C$2-$C$1+1,$C$2-K7324+1)</f>
        <v>76</v>
      </c>
      <c r="N7324" s="268">
        <f>M7324/365</f>
        <v>0.20821917808219179</v>
      </c>
      <c r="O7324" s="269">
        <f>'Data and Parameter'!$E$4*'Data and Parameter'!$E$5*('Data and Parameter'!$E$6+'Data and Parameter'!$E$7)*'Data and Parameter'!$E$19*'Data and Parameter'!$E$14*'ER calculations'!N7324</f>
        <v>1.0781066616044011</v>
      </c>
    </row>
    <row r="7325" spans="1:15" ht="15">
      <c r="A7325" s="284">
        <v>7321</v>
      </c>
      <c r="B7325" s="287"/>
      <c r="C7325" s="287"/>
      <c r="D7325" s="284" t="s">
        <v>1054</v>
      </c>
      <c r="E7325" s="287"/>
      <c r="F7325" s="285" t="s">
        <v>7446</v>
      </c>
      <c r="G7325" s="266" t="s">
        <v>121</v>
      </c>
      <c r="H7325" s="266">
        <f>IF(G7325="Traditional Stove",0.1,0.2)</f>
        <v>0.1</v>
      </c>
      <c r="I7325" s="266">
        <f>YEAR(J7325)</f>
        <v>2023</v>
      </c>
      <c r="J7325" s="267">
        <v>44970</v>
      </c>
      <c r="K7325" s="267">
        <f>J7325+1</f>
        <v>44971</v>
      </c>
      <c r="L7325" s="266">
        <f>IF(M7325&lt;=365,1,2)</f>
        <v>1</v>
      </c>
      <c r="M7325" s="266">
        <f>IF(K7325&lt;$C$1,$C$2-$C$1+1,$C$2-K7325+1)</f>
        <v>76</v>
      </c>
      <c r="N7325" s="268">
        <f>M7325/365</f>
        <v>0.20821917808219179</v>
      </c>
      <c r="O7325" s="269">
        <f>'Data and Parameter'!$E$4*'Data and Parameter'!$E$5*('Data and Parameter'!$E$6+'Data and Parameter'!$E$7)*'Data and Parameter'!$E$19*'Data and Parameter'!$E$14*'ER calculations'!N7325</f>
        <v>1.0781066616044011</v>
      </c>
    </row>
    <row r="7326" spans="1:15" ht="15">
      <c r="A7326" s="284">
        <v>7322</v>
      </c>
      <c r="B7326" s="287"/>
      <c r="C7326" s="287"/>
      <c r="D7326" s="284" t="s">
        <v>1054</v>
      </c>
      <c r="E7326" s="287"/>
      <c r="F7326" s="285" t="s">
        <v>7447</v>
      </c>
      <c r="G7326" s="266" t="s">
        <v>121</v>
      </c>
      <c r="H7326" s="266">
        <f>IF(G7326="Traditional Stove",0.1,0.2)</f>
        <v>0.1</v>
      </c>
      <c r="I7326" s="266">
        <f>YEAR(J7326)</f>
        <v>2023</v>
      </c>
      <c r="J7326" s="267">
        <v>45024</v>
      </c>
      <c r="K7326" s="267">
        <f>J7326+1</f>
        <v>45025</v>
      </c>
      <c r="L7326" s="266">
        <f>IF(M7326&lt;=365,1,2)</f>
        <v>1</v>
      </c>
      <c r="M7326" s="266">
        <f>IF(K7326&lt;$C$1,$C$2-$C$1+1,$C$2-K7326+1)</f>
        <v>22</v>
      </c>
      <c r="N7326" s="268">
        <f>M7326/365</f>
        <v>6.0273972602739728E-2</v>
      </c>
      <c r="O7326" s="269">
        <f>'Data and Parameter'!$E$4*'Data and Parameter'!$E$5*('Data and Parameter'!$E$6+'Data and Parameter'!$E$7)*'Data and Parameter'!$E$19*'Data and Parameter'!$E$14*'ER calculations'!N7326</f>
        <v>0.31208350730653717</v>
      </c>
    </row>
    <row r="7327" spans="1:15" ht="15">
      <c r="A7327" s="284">
        <v>7323</v>
      </c>
      <c r="B7327" s="287"/>
      <c r="C7327" s="287"/>
      <c r="D7327" s="284" t="s">
        <v>1054</v>
      </c>
      <c r="E7327" s="287"/>
      <c r="F7327" s="285" t="s">
        <v>7448</v>
      </c>
      <c r="G7327" s="266" t="s">
        <v>121</v>
      </c>
      <c r="H7327" s="266">
        <f>IF(G7327="Traditional Stove",0.1,0.2)</f>
        <v>0.1</v>
      </c>
      <c r="I7327" s="266">
        <f>YEAR(J7327)</f>
        <v>2023</v>
      </c>
      <c r="J7327" s="267">
        <v>44970</v>
      </c>
      <c r="K7327" s="267">
        <f>J7327+1</f>
        <v>44971</v>
      </c>
      <c r="L7327" s="266">
        <f>IF(M7327&lt;=365,1,2)</f>
        <v>1</v>
      </c>
      <c r="M7327" s="266">
        <f>IF(K7327&lt;$C$1,$C$2-$C$1+1,$C$2-K7327+1)</f>
        <v>76</v>
      </c>
      <c r="N7327" s="268">
        <f>M7327/365</f>
        <v>0.20821917808219179</v>
      </c>
      <c r="O7327" s="269">
        <f>'Data and Parameter'!$E$4*'Data and Parameter'!$E$5*('Data and Parameter'!$E$6+'Data and Parameter'!$E$7)*'Data and Parameter'!$E$19*'Data and Parameter'!$E$14*'ER calculations'!N7327</f>
        <v>1.0781066616044011</v>
      </c>
    </row>
    <row r="7328" spans="1:15" ht="15">
      <c r="A7328" s="284">
        <v>7324</v>
      </c>
      <c r="B7328" s="287"/>
      <c r="C7328" s="287"/>
      <c r="D7328" s="284" t="s">
        <v>1054</v>
      </c>
      <c r="E7328" s="287"/>
      <c r="F7328" s="285" t="s">
        <v>7449</v>
      </c>
      <c r="G7328" s="266" t="s">
        <v>121</v>
      </c>
      <c r="H7328" s="266">
        <f>IF(G7328="Traditional Stove",0.1,0.2)</f>
        <v>0.1</v>
      </c>
      <c r="I7328" s="266">
        <f>YEAR(J7328)</f>
        <v>2023</v>
      </c>
      <c r="J7328" s="267">
        <v>45024</v>
      </c>
      <c r="K7328" s="267">
        <f>J7328+1</f>
        <v>45025</v>
      </c>
      <c r="L7328" s="266">
        <f>IF(M7328&lt;=365,1,2)</f>
        <v>1</v>
      </c>
      <c r="M7328" s="266">
        <f>IF(K7328&lt;$C$1,$C$2-$C$1+1,$C$2-K7328+1)</f>
        <v>22</v>
      </c>
      <c r="N7328" s="268">
        <f>M7328/365</f>
        <v>6.0273972602739728E-2</v>
      </c>
      <c r="O7328" s="269">
        <f>'Data and Parameter'!$E$4*'Data and Parameter'!$E$5*('Data and Parameter'!$E$6+'Data and Parameter'!$E$7)*'Data and Parameter'!$E$19*'Data and Parameter'!$E$14*'ER calculations'!N7328</f>
        <v>0.31208350730653717</v>
      </c>
    </row>
    <row r="7329" spans="1:15" ht="15">
      <c r="A7329" s="284">
        <v>7325</v>
      </c>
      <c r="B7329" s="287"/>
      <c r="C7329" s="287"/>
      <c r="D7329" s="284" t="s">
        <v>1054</v>
      </c>
      <c r="E7329" s="287"/>
      <c r="F7329" s="285" t="s">
        <v>7450</v>
      </c>
      <c r="G7329" s="266" t="s">
        <v>121</v>
      </c>
      <c r="H7329" s="266">
        <f>IF(G7329="Traditional Stove",0.1,0.2)</f>
        <v>0.1</v>
      </c>
      <c r="I7329" s="266">
        <f>YEAR(J7329)</f>
        <v>2023</v>
      </c>
      <c r="J7329" s="267">
        <v>44970</v>
      </c>
      <c r="K7329" s="267">
        <f>J7329+1</f>
        <v>44971</v>
      </c>
      <c r="L7329" s="266">
        <f>IF(M7329&lt;=365,1,2)</f>
        <v>1</v>
      </c>
      <c r="M7329" s="266">
        <f>IF(K7329&lt;$C$1,$C$2-$C$1+1,$C$2-K7329+1)</f>
        <v>76</v>
      </c>
      <c r="N7329" s="268">
        <f>M7329/365</f>
        <v>0.20821917808219179</v>
      </c>
      <c r="O7329" s="269">
        <f>'Data and Parameter'!$E$4*'Data and Parameter'!$E$5*('Data and Parameter'!$E$6+'Data and Parameter'!$E$7)*'Data and Parameter'!$E$19*'Data and Parameter'!$E$14*'ER calculations'!N7329</f>
        <v>1.0781066616044011</v>
      </c>
    </row>
    <row r="7330" spans="1:15" ht="15">
      <c r="A7330" s="284">
        <v>7326</v>
      </c>
      <c r="B7330" s="287"/>
      <c r="C7330" s="287"/>
      <c r="D7330" s="284" t="s">
        <v>1054</v>
      </c>
      <c r="E7330" s="287"/>
      <c r="F7330" s="285" t="s">
        <v>7451</v>
      </c>
      <c r="G7330" s="266" t="s">
        <v>121</v>
      </c>
      <c r="H7330" s="266">
        <f>IF(G7330="Traditional Stove",0.1,0.2)</f>
        <v>0.1</v>
      </c>
      <c r="I7330" s="266">
        <f>YEAR(J7330)</f>
        <v>2023</v>
      </c>
      <c r="J7330" s="267">
        <v>45024</v>
      </c>
      <c r="K7330" s="267">
        <f>J7330+1</f>
        <v>45025</v>
      </c>
      <c r="L7330" s="266">
        <f>IF(M7330&lt;=365,1,2)</f>
        <v>1</v>
      </c>
      <c r="M7330" s="266">
        <f>IF(K7330&lt;$C$1,$C$2-$C$1+1,$C$2-K7330+1)</f>
        <v>22</v>
      </c>
      <c r="N7330" s="268">
        <f>M7330/365</f>
        <v>6.0273972602739728E-2</v>
      </c>
      <c r="O7330" s="269">
        <f>'Data and Parameter'!$E$4*'Data and Parameter'!$E$5*('Data and Parameter'!$E$6+'Data and Parameter'!$E$7)*'Data and Parameter'!$E$19*'Data and Parameter'!$E$14*'ER calculations'!N7330</f>
        <v>0.31208350730653717</v>
      </c>
    </row>
    <row r="7331" spans="1:15" ht="15">
      <c r="A7331" s="284">
        <v>7327</v>
      </c>
      <c r="B7331" s="287"/>
      <c r="C7331" s="287"/>
      <c r="D7331" s="284" t="s">
        <v>1054</v>
      </c>
      <c r="E7331" s="287"/>
      <c r="F7331" s="285" t="s">
        <v>7452</v>
      </c>
      <c r="G7331" s="266" t="s">
        <v>121</v>
      </c>
      <c r="H7331" s="266">
        <f>IF(G7331="Traditional Stove",0.1,0.2)</f>
        <v>0.1</v>
      </c>
      <c r="I7331" s="266">
        <f>YEAR(J7331)</f>
        <v>2023</v>
      </c>
      <c r="J7331" s="267">
        <v>44970</v>
      </c>
      <c r="K7331" s="267">
        <f>J7331+1</f>
        <v>44971</v>
      </c>
      <c r="L7331" s="266">
        <f>IF(M7331&lt;=365,1,2)</f>
        <v>1</v>
      </c>
      <c r="M7331" s="266">
        <f>IF(K7331&lt;$C$1,$C$2-$C$1+1,$C$2-K7331+1)</f>
        <v>76</v>
      </c>
      <c r="N7331" s="268">
        <f>M7331/365</f>
        <v>0.20821917808219179</v>
      </c>
      <c r="O7331" s="269">
        <f>'Data and Parameter'!$E$4*'Data and Parameter'!$E$5*('Data and Parameter'!$E$6+'Data and Parameter'!$E$7)*'Data and Parameter'!$E$19*'Data and Parameter'!$E$14*'ER calculations'!N7331</f>
        <v>1.0781066616044011</v>
      </c>
    </row>
    <row r="7332" spans="1:15" ht="15">
      <c r="A7332" s="284">
        <v>7328</v>
      </c>
      <c r="B7332" s="287"/>
      <c r="C7332" s="287"/>
      <c r="D7332" s="284" t="s">
        <v>1054</v>
      </c>
      <c r="E7332" s="287"/>
      <c r="F7332" s="285" t="s">
        <v>7453</v>
      </c>
      <c r="G7332" s="266" t="s">
        <v>121</v>
      </c>
      <c r="H7332" s="266">
        <f>IF(G7332="Traditional Stove",0.1,0.2)</f>
        <v>0.1</v>
      </c>
      <c r="I7332" s="266">
        <f>YEAR(J7332)</f>
        <v>2023</v>
      </c>
      <c r="J7332" s="267">
        <v>44970</v>
      </c>
      <c r="K7332" s="267">
        <f>J7332+1</f>
        <v>44971</v>
      </c>
      <c r="L7332" s="266">
        <f>IF(M7332&lt;=365,1,2)</f>
        <v>1</v>
      </c>
      <c r="M7332" s="266">
        <f>IF(K7332&lt;$C$1,$C$2-$C$1+1,$C$2-K7332+1)</f>
        <v>76</v>
      </c>
      <c r="N7332" s="268">
        <f>M7332/365</f>
        <v>0.20821917808219179</v>
      </c>
      <c r="O7332" s="269">
        <f>'Data and Parameter'!$E$4*'Data and Parameter'!$E$5*('Data and Parameter'!$E$6+'Data and Parameter'!$E$7)*'Data and Parameter'!$E$19*'Data and Parameter'!$E$14*'ER calculations'!N7332</f>
        <v>1.0781066616044011</v>
      </c>
    </row>
    <row r="7333" spans="1:15" ht="15">
      <c r="A7333" s="284">
        <v>7329</v>
      </c>
      <c r="B7333" s="287"/>
      <c r="C7333" s="287"/>
      <c r="D7333" s="284" t="s">
        <v>1054</v>
      </c>
      <c r="E7333" s="287"/>
      <c r="F7333" s="285" t="s">
        <v>7454</v>
      </c>
      <c r="G7333" s="266" t="s">
        <v>121</v>
      </c>
      <c r="H7333" s="266">
        <f>IF(G7333="Traditional Stove",0.1,0.2)</f>
        <v>0.1</v>
      </c>
      <c r="I7333" s="266">
        <f>YEAR(J7333)</f>
        <v>2023</v>
      </c>
      <c r="J7333" s="267">
        <v>45024</v>
      </c>
      <c r="K7333" s="267">
        <f>J7333+1</f>
        <v>45025</v>
      </c>
      <c r="L7333" s="266">
        <f>IF(M7333&lt;=365,1,2)</f>
        <v>1</v>
      </c>
      <c r="M7333" s="266">
        <f>IF(K7333&lt;$C$1,$C$2-$C$1+1,$C$2-K7333+1)</f>
        <v>22</v>
      </c>
      <c r="N7333" s="268">
        <f>M7333/365</f>
        <v>6.0273972602739728E-2</v>
      </c>
      <c r="O7333" s="269">
        <f>'Data and Parameter'!$E$4*'Data and Parameter'!$E$5*('Data and Parameter'!$E$6+'Data and Parameter'!$E$7)*'Data and Parameter'!$E$19*'Data and Parameter'!$E$14*'ER calculations'!N7333</f>
        <v>0.31208350730653717</v>
      </c>
    </row>
    <row r="7334" spans="1:15" ht="15">
      <c r="A7334" s="284">
        <v>7330</v>
      </c>
      <c r="B7334" s="287"/>
      <c r="C7334" s="287"/>
      <c r="D7334" s="284" t="s">
        <v>1054</v>
      </c>
      <c r="E7334" s="287"/>
      <c r="F7334" s="285" t="s">
        <v>7455</v>
      </c>
      <c r="G7334" s="266" t="s">
        <v>121</v>
      </c>
      <c r="H7334" s="266">
        <f>IF(G7334="Traditional Stove",0.1,0.2)</f>
        <v>0.1</v>
      </c>
      <c r="I7334" s="266">
        <f>YEAR(J7334)</f>
        <v>2023</v>
      </c>
      <c r="J7334" s="267">
        <v>45024</v>
      </c>
      <c r="K7334" s="267">
        <f>J7334+1</f>
        <v>45025</v>
      </c>
      <c r="L7334" s="266">
        <f>IF(M7334&lt;=365,1,2)</f>
        <v>1</v>
      </c>
      <c r="M7334" s="266">
        <f>IF(K7334&lt;$C$1,$C$2-$C$1+1,$C$2-K7334+1)</f>
        <v>22</v>
      </c>
      <c r="N7334" s="268">
        <f>M7334/365</f>
        <v>6.0273972602739728E-2</v>
      </c>
      <c r="O7334" s="269">
        <f>'Data and Parameter'!$E$4*'Data and Parameter'!$E$5*('Data and Parameter'!$E$6+'Data and Parameter'!$E$7)*'Data and Parameter'!$E$19*'Data and Parameter'!$E$14*'ER calculations'!N7334</f>
        <v>0.31208350730653717</v>
      </c>
    </row>
    <row r="7335" spans="1:15" ht="15">
      <c r="A7335" s="284">
        <v>7331</v>
      </c>
      <c r="B7335" s="287"/>
      <c r="C7335" s="287"/>
      <c r="D7335" s="284" t="s">
        <v>1054</v>
      </c>
      <c r="E7335" s="287"/>
      <c r="F7335" s="285" t="s">
        <v>7456</v>
      </c>
      <c r="G7335" s="266" t="s">
        <v>121</v>
      </c>
      <c r="H7335" s="266">
        <f>IF(G7335="Traditional Stove",0.1,0.2)</f>
        <v>0.1</v>
      </c>
      <c r="I7335" s="266">
        <f>YEAR(J7335)</f>
        <v>2023</v>
      </c>
      <c r="J7335" s="267">
        <v>45024</v>
      </c>
      <c r="K7335" s="267">
        <f>J7335+1</f>
        <v>45025</v>
      </c>
      <c r="L7335" s="266">
        <f>IF(M7335&lt;=365,1,2)</f>
        <v>1</v>
      </c>
      <c r="M7335" s="266">
        <f>IF(K7335&lt;$C$1,$C$2-$C$1+1,$C$2-K7335+1)</f>
        <v>22</v>
      </c>
      <c r="N7335" s="268">
        <f>M7335/365</f>
        <v>6.0273972602739728E-2</v>
      </c>
      <c r="O7335" s="269">
        <f>'Data and Parameter'!$E$4*'Data and Parameter'!$E$5*('Data and Parameter'!$E$6+'Data and Parameter'!$E$7)*'Data and Parameter'!$E$19*'Data and Parameter'!$E$14*'ER calculations'!N7335</f>
        <v>0.31208350730653717</v>
      </c>
    </row>
    <row r="7336" spans="1:15" ht="15">
      <c r="A7336" s="284">
        <v>7332</v>
      </c>
      <c r="B7336" s="287"/>
      <c r="C7336" s="287"/>
      <c r="D7336" s="284" t="s">
        <v>1054</v>
      </c>
      <c r="E7336" s="287"/>
      <c r="F7336" s="285" t="s">
        <v>7457</v>
      </c>
      <c r="G7336" s="266" t="s">
        <v>121</v>
      </c>
      <c r="H7336" s="266">
        <f>IF(G7336="Traditional Stove",0.1,0.2)</f>
        <v>0.1</v>
      </c>
      <c r="I7336" s="266">
        <f>YEAR(J7336)</f>
        <v>2023</v>
      </c>
      <c r="J7336" s="267">
        <v>44970</v>
      </c>
      <c r="K7336" s="267">
        <f>J7336+1</f>
        <v>44971</v>
      </c>
      <c r="L7336" s="266">
        <f>IF(M7336&lt;=365,1,2)</f>
        <v>1</v>
      </c>
      <c r="M7336" s="266">
        <f>IF(K7336&lt;$C$1,$C$2-$C$1+1,$C$2-K7336+1)</f>
        <v>76</v>
      </c>
      <c r="N7336" s="268">
        <f>M7336/365</f>
        <v>0.20821917808219179</v>
      </c>
      <c r="O7336" s="269">
        <f>'Data and Parameter'!$E$4*'Data and Parameter'!$E$5*('Data and Parameter'!$E$6+'Data and Parameter'!$E$7)*'Data and Parameter'!$E$19*'Data and Parameter'!$E$14*'ER calculations'!N7336</f>
        <v>1.0781066616044011</v>
      </c>
    </row>
    <row r="7337" spans="1:15" ht="15">
      <c r="A7337" s="284">
        <v>7333</v>
      </c>
      <c r="B7337" s="287"/>
      <c r="C7337" s="287"/>
      <c r="D7337" s="284" t="s">
        <v>1054</v>
      </c>
      <c r="E7337" s="287"/>
      <c r="F7337" s="285" t="s">
        <v>7458</v>
      </c>
      <c r="G7337" s="266" t="s">
        <v>121</v>
      </c>
      <c r="H7337" s="266">
        <f>IF(G7337="Traditional Stove",0.1,0.2)</f>
        <v>0.1</v>
      </c>
      <c r="I7337" s="266">
        <f>YEAR(J7337)</f>
        <v>2023</v>
      </c>
      <c r="J7337" s="267">
        <v>45024</v>
      </c>
      <c r="K7337" s="267">
        <f>J7337+1</f>
        <v>45025</v>
      </c>
      <c r="L7337" s="266">
        <f>IF(M7337&lt;=365,1,2)</f>
        <v>1</v>
      </c>
      <c r="M7337" s="266">
        <f>IF(K7337&lt;$C$1,$C$2-$C$1+1,$C$2-K7337+1)</f>
        <v>22</v>
      </c>
      <c r="N7337" s="268">
        <f>M7337/365</f>
        <v>6.0273972602739728E-2</v>
      </c>
      <c r="O7337" s="269">
        <f>'Data and Parameter'!$E$4*'Data and Parameter'!$E$5*('Data and Parameter'!$E$6+'Data and Parameter'!$E$7)*'Data and Parameter'!$E$19*'Data and Parameter'!$E$14*'ER calculations'!N7337</f>
        <v>0.31208350730653717</v>
      </c>
    </row>
    <row r="7338" spans="1:15" ht="15">
      <c r="A7338" s="284">
        <v>7334</v>
      </c>
      <c r="B7338" s="287"/>
      <c r="C7338" s="287"/>
      <c r="D7338" s="284" t="s">
        <v>1054</v>
      </c>
      <c r="E7338" s="287"/>
      <c r="F7338" s="285" t="s">
        <v>7459</v>
      </c>
      <c r="G7338" s="266" t="s">
        <v>121</v>
      </c>
      <c r="H7338" s="266">
        <f>IF(G7338="Traditional Stove",0.1,0.2)</f>
        <v>0.1</v>
      </c>
      <c r="I7338" s="266">
        <f>YEAR(J7338)</f>
        <v>2023</v>
      </c>
      <c r="J7338" s="267">
        <v>44970</v>
      </c>
      <c r="K7338" s="267">
        <f>J7338+1</f>
        <v>44971</v>
      </c>
      <c r="L7338" s="266">
        <f>IF(M7338&lt;=365,1,2)</f>
        <v>1</v>
      </c>
      <c r="M7338" s="266">
        <f>IF(K7338&lt;$C$1,$C$2-$C$1+1,$C$2-K7338+1)</f>
        <v>76</v>
      </c>
      <c r="N7338" s="268">
        <f>M7338/365</f>
        <v>0.20821917808219179</v>
      </c>
      <c r="O7338" s="269">
        <f>'Data and Parameter'!$E$4*'Data and Parameter'!$E$5*('Data and Parameter'!$E$6+'Data and Parameter'!$E$7)*'Data and Parameter'!$E$19*'Data and Parameter'!$E$14*'ER calculations'!N7338</f>
        <v>1.0781066616044011</v>
      </c>
    </row>
    <row r="7339" spans="1:15" ht="15">
      <c r="A7339" s="284">
        <v>7335</v>
      </c>
      <c r="B7339" s="287"/>
      <c r="C7339" s="287"/>
      <c r="D7339" s="284" t="s">
        <v>1054</v>
      </c>
      <c r="E7339" s="287"/>
      <c r="F7339" s="285" t="s">
        <v>7460</v>
      </c>
      <c r="G7339" s="266" t="s">
        <v>121</v>
      </c>
      <c r="H7339" s="266">
        <f>IF(G7339="Traditional Stove",0.1,0.2)</f>
        <v>0.1</v>
      </c>
      <c r="I7339" s="266">
        <f>YEAR(J7339)</f>
        <v>2023</v>
      </c>
      <c r="J7339" s="267">
        <v>45024</v>
      </c>
      <c r="K7339" s="267">
        <f>J7339+1</f>
        <v>45025</v>
      </c>
      <c r="L7339" s="266">
        <f>IF(M7339&lt;=365,1,2)</f>
        <v>1</v>
      </c>
      <c r="M7339" s="266">
        <f>IF(K7339&lt;$C$1,$C$2-$C$1+1,$C$2-K7339+1)</f>
        <v>22</v>
      </c>
      <c r="N7339" s="268">
        <f>M7339/365</f>
        <v>6.0273972602739728E-2</v>
      </c>
      <c r="O7339" s="269">
        <f>'Data and Parameter'!$E$4*'Data and Parameter'!$E$5*('Data and Parameter'!$E$6+'Data and Parameter'!$E$7)*'Data and Parameter'!$E$19*'Data and Parameter'!$E$14*'ER calculations'!N7339</f>
        <v>0.31208350730653717</v>
      </c>
    </row>
    <row r="7340" spans="1:15" ht="15">
      <c r="A7340" s="284">
        <v>7336</v>
      </c>
      <c r="B7340" s="287"/>
      <c r="C7340" s="287"/>
      <c r="D7340" s="284" t="s">
        <v>1054</v>
      </c>
      <c r="E7340" s="287"/>
      <c r="F7340" s="285" t="s">
        <v>7461</v>
      </c>
      <c r="G7340" s="266" t="s">
        <v>121</v>
      </c>
      <c r="H7340" s="266">
        <f>IF(G7340="Traditional Stove",0.1,0.2)</f>
        <v>0.1</v>
      </c>
      <c r="I7340" s="266">
        <f>YEAR(J7340)</f>
        <v>2023</v>
      </c>
      <c r="J7340" s="267">
        <v>44970</v>
      </c>
      <c r="K7340" s="267">
        <f>J7340+1</f>
        <v>44971</v>
      </c>
      <c r="L7340" s="266">
        <f>IF(M7340&lt;=365,1,2)</f>
        <v>1</v>
      </c>
      <c r="M7340" s="266">
        <f>IF(K7340&lt;$C$1,$C$2-$C$1+1,$C$2-K7340+1)</f>
        <v>76</v>
      </c>
      <c r="N7340" s="268">
        <f>M7340/365</f>
        <v>0.20821917808219179</v>
      </c>
      <c r="O7340" s="269">
        <f>'Data and Parameter'!$E$4*'Data and Parameter'!$E$5*('Data and Parameter'!$E$6+'Data and Parameter'!$E$7)*'Data and Parameter'!$E$19*'Data and Parameter'!$E$14*'ER calculations'!N7340</f>
        <v>1.0781066616044011</v>
      </c>
    </row>
    <row r="7341" spans="1:15" ht="15">
      <c r="A7341" s="284">
        <v>7337</v>
      </c>
      <c r="B7341" s="287"/>
      <c r="C7341" s="287"/>
      <c r="D7341" s="284" t="s">
        <v>1054</v>
      </c>
      <c r="E7341" s="287"/>
      <c r="F7341" s="285" t="s">
        <v>7462</v>
      </c>
      <c r="G7341" s="266" t="s">
        <v>121</v>
      </c>
      <c r="H7341" s="266">
        <f>IF(G7341="Traditional Stove",0.1,0.2)</f>
        <v>0.1</v>
      </c>
      <c r="I7341" s="266">
        <f>YEAR(J7341)</f>
        <v>2023</v>
      </c>
      <c r="J7341" s="267">
        <v>45024</v>
      </c>
      <c r="K7341" s="267">
        <f>J7341+1</f>
        <v>45025</v>
      </c>
      <c r="L7341" s="266">
        <f>IF(M7341&lt;=365,1,2)</f>
        <v>1</v>
      </c>
      <c r="M7341" s="266">
        <f>IF(K7341&lt;$C$1,$C$2-$C$1+1,$C$2-K7341+1)</f>
        <v>22</v>
      </c>
      <c r="N7341" s="268">
        <f>M7341/365</f>
        <v>6.0273972602739728E-2</v>
      </c>
      <c r="O7341" s="269">
        <f>'Data and Parameter'!$E$4*'Data and Parameter'!$E$5*('Data and Parameter'!$E$6+'Data and Parameter'!$E$7)*'Data and Parameter'!$E$19*'Data and Parameter'!$E$14*'ER calculations'!N7341</f>
        <v>0.31208350730653717</v>
      </c>
    </row>
    <row r="7342" spans="1:15" ht="15">
      <c r="A7342" s="284">
        <v>7338</v>
      </c>
      <c r="B7342" s="287"/>
      <c r="C7342" s="287"/>
      <c r="D7342" s="284" t="s">
        <v>1054</v>
      </c>
      <c r="E7342" s="287"/>
      <c r="F7342" s="285" t="s">
        <v>7463</v>
      </c>
      <c r="G7342" s="266" t="s">
        <v>121</v>
      </c>
      <c r="H7342" s="266">
        <f>IF(G7342="Traditional Stove",0.1,0.2)</f>
        <v>0.1</v>
      </c>
      <c r="I7342" s="266">
        <f>YEAR(J7342)</f>
        <v>2023</v>
      </c>
      <c r="J7342" s="267">
        <v>45024</v>
      </c>
      <c r="K7342" s="267">
        <f>J7342+1</f>
        <v>45025</v>
      </c>
      <c r="L7342" s="266">
        <f>IF(M7342&lt;=365,1,2)</f>
        <v>1</v>
      </c>
      <c r="M7342" s="266">
        <f>IF(K7342&lt;$C$1,$C$2-$C$1+1,$C$2-K7342+1)</f>
        <v>22</v>
      </c>
      <c r="N7342" s="268">
        <f>M7342/365</f>
        <v>6.0273972602739728E-2</v>
      </c>
      <c r="O7342" s="269">
        <f>'Data and Parameter'!$E$4*'Data and Parameter'!$E$5*('Data and Parameter'!$E$6+'Data and Parameter'!$E$7)*'Data and Parameter'!$E$19*'Data and Parameter'!$E$14*'ER calculations'!N7342</f>
        <v>0.31208350730653717</v>
      </c>
    </row>
    <row r="7343" spans="1:15" ht="15">
      <c r="A7343" s="284">
        <v>7339</v>
      </c>
      <c r="B7343" s="287"/>
      <c r="C7343" s="287"/>
      <c r="D7343" s="284" t="s">
        <v>1054</v>
      </c>
      <c r="E7343" s="287"/>
      <c r="F7343" s="285" t="s">
        <v>7464</v>
      </c>
      <c r="G7343" s="266" t="s">
        <v>121</v>
      </c>
      <c r="H7343" s="266">
        <f>IF(G7343="Traditional Stove",0.1,0.2)</f>
        <v>0.1</v>
      </c>
      <c r="I7343" s="266">
        <f>YEAR(J7343)</f>
        <v>2023</v>
      </c>
      <c r="J7343" s="267">
        <v>44970</v>
      </c>
      <c r="K7343" s="267">
        <f>J7343+1</f>
        <v>44971</v>
      </c>
      <c r="L7343" s="266">
        <f>IF(M7343&lt;=365,1,2)</f>
        <v>1</v>
      </c>
      <c r="M7343" s="266">
        <f>IF(K7343&lt;$C$1,$C$2-$C$1+1,$C$2-K7343+1)</f>
        <v>76</v>
      </c>
      <c r="N7343" s="268">
        <f>M7343/365</f>
        <v>0.20821917808219179</v>
      </c>
      <c r="O7343" s="269">
        <f>'Data and Parameter'!$E$4*'Data and Parameter'!$E$5*('Data and Parameter'!$E$6+'Data and Parameter'!$E$7)*'Data and Parameter'!$E$19*'Data and Parameter'!$E$14*'ER calculations'!N7343</f>
        <v>1.0781066616044011</v>
      </c>
    </row>
    <row r="7344" spans="1:15" ht="15">
      <c r="A7344" s="284">
        <v>7340</v>
      </c>
      <c r="B7344" s="287"/>
      <c r="C7344" s="287"/>
      <c r="D7344" s="284" t="s">
        <v>1054</v>
      </c>
      <c r="E7344" s="287"/>
      <c r="F7344" s="285" t="s">
        <v>7465</v>
      </c>
      <c r="G7344" s="266" t="s">
        <v>121</v>
      </c>
      <c r="H7344" s="266">
        <f>IF(G7344="Traditional Stove",0.1,0.2)</f>
        <v>0.1</v>
      </c>
      <c r="I7344" s="266">
        <f>YEAR(J7344)</f>
        <v>2023</v>
      </c>
      <c r="J7344" s="267">
        <v>45024</v>
      </c>
      <c r="K7344" s="267">
        <f>J7344+1</f>
        <v>45025</v>
      </c>
      <c r="L7344" s="266">
        <f>IF(M7344&lt;=365,1,2)</f>
        <v>1</v>
      </c>
      <c r="M7344" s="266">
        <f>IF(K7344&lt;$C$1,$C$2-$C$1+1,$C$2-K7344+1)</f>
        <v>22</v>
      </c>
      <c r="N7344" s="268">
        <f>M7344/365</f>
        <v>6.0273972602739728E-2</v>
      </c>
      <c r="O7344" s="269">
        <f>'Data and Parameter'!$E$4*'Data and Parameter'!$E$5*('Data and Parameter'!$E$6+'Data and Parameter'!$E$7)*'Data and Parameter'!$E$19*'Data and Parameter'!$E$14*'ER calculations'!N7344</f>
        <v>0.31208350730653717</v>
      </c>
    </row>
    <row r="7345" spans="1:15" ht="15">
      <c r="A7345" s="284">
        <v>7341</v>
      </c>
      <c r="B7345" s="287"/>
      <c r="C7345" s="287"/>
      <c r="D7345" s="284" t="s">
        <v>1054</v>
      </c>
      <c r="E7345" s="287"/>
      <c r="F7345" s="285" t="s">
        <v>7466</v>
      </c>
      <c r="G7345" s="266" t="s">
        <v>121</v>
      </c>
      <c r="H7345" s="266">
        <f>IF(G7345="Traditional Stove",0.1,0.2)</f>
        <v>0.1</v>
      </c>
      <c r="I7345" s="266">
        <f>YEAR(J7345)</f>
        <v>2023</v>
      </c>
      <c r="J7345" s="267">
        <v>44970</v>
      </c>
      <c r="K7345" s="267">
        <f>J7345+1</f>
        <v>44971</v>
      </c>
      <c r="L7345" s="266">
        <f>IF(M7345&lt;=365,1,2)</f>
        <v>1</v>
      </c>
      <c r="M7345" s="266">
        <f>IF(K7345&lt;$C$1,$C$2-$C$1+1,$C$2-K7345+1)</f>
        <v>76</v>
      </c>
      <c r="N7345" s="268">
        <f>M7345/365</f>
        <v>0.20821917808219179</v>
      </c>
      <c r="O7345" s="269">
        <f>'Data and Parameter'!$E$4*'Data and Parameter'!$E$5*('Data and Parameter'!$E$6+'Data and Parameter'!$E$7)*'Data and Parameter'!$E$19*'Data and Parameter'!$E$14*'ER calculations'!N7345</f>
        <v>1.0781066616044011</v>
      </c>
    </row>
    <row r="7346" spans="1:15" ht="15">
      <c r="A7346" s="284">
        <v>7342</v>
      </c>
      <c r="B7346" s="287"/>
      <c r="C7346" s="287"/>
      <c r="D7346" s="284" t="s">
        <v>1054</v>
      </c>
      <c r="E7346" s="287"/>
      <c r="F7346" s="285" t="s">
        <v>7467</v>
      </c>
      <c r="G7346" s="266" t="s">
        <v>121</v>
      </c>
      <c r="H7346" s="266">
        <f>IF(G7346="Traditional Stove",0.1,0.2)</f>
        <v>0.1</v>
      </c>
      <c r="I7346" s="266">
        <f>YEAR(J7346)</f>
        <v>2023</v>
      </c>
      <c r="J7346" s="267">
        <v>44970</v>
      </c>
      <c r="K7346" s="267">
        <f>J7346+1</f>
        <v>44971</v>
      </c>
      <c r="L7346" s="266">
        <f>IF(M7346&lt;=365,1,2)</f>
        <v>1</v>
      </c>
      <c r="M7346" s="266">
        <f>IF(K7346&lt;$C$1,$C$2-$C$1+1,$C$2-K7346+1)</f>
        <v>76</v>
      </c>
      <c r="N7346" s="268">
        <f>M7346/365</f>
        <v>0.20821917808219179</v>
      </c>
      <c r="O7346" s="269">
        <f>'Data and Parameter'!$E$4*'Data and Parameter'!$E$5*('Data and Parameter'!$E$6+'Data and Parameter'!$E$7)*'Data and Parameter'!$E$19*'Data and Parameter'!$E$14*'ER calculations'!N7346</f>
        <v>1.0781066616044011</v>
      </c>
    </row>
    <row r="7347" spans="1:15" ht="15">
      <c r="A7347" s="284">
        <v>7343</v>
      </c>
      <c r="B7347" s="287"/>
      <c r="C7347" s="287"/>
      <c r="D7347" s="284" t="s">
        <v>1054</v>
      </c>
      <c r="E7347" s="287"/>
      <c r="F7347" s="285" t="s">
        <v>7468</v>
      </c>
      <c r="G7347" s="266" t="s">
        <v>121</v>
      </c>
      <c r="H7347" s="266">
        <f>IF(G7347="Traditional Stove",0.1,0.2)</f>
        <v>0.1</v>
      </c>
      <c r="I7347" s="266">
        <f>YEAR(J7347)</f>
        <v>2023</v>
      </c>
      <c r="J7347" s="267">
        <v>45024</v>
      </c>
      <c r="K7347" s="267">
        <f>J7347+1</f>
        <v>45025</v>
      </c>
      <c r="L7347" s="266">
        <f>IF(M7347&lt;=365,1,2)</f>
        <v>1</v>
      </c>
      <c r="M7347" s="266">
        <f>IF(K7347&lt;$C$1,$C$2-$C$1+1,$C$2-K7347+1)</f>
        <v>22</v>
      </c>
      <c r="N7347" s="268">
        <f>M7347/365</f>
        <v>6.0273972602739728E-2</v>
      </c>
      <c r="O7347" s="269">
        <f>'Data and Parameter'!$E$4*'Data and Parameter'!$E$5*('Data and Parameter'!$E$6+'Data and Parameter'!$E$7)*'Data and Parameter'!$E$19*'Data and Parameter'!$E$14*'ER calculations'!N7347</f>
        <v>0.31208350730653717</v>
      </c>
    </row>
    <row r="7348" spans="1:15" ht="15">
      <c r="A7348" s="284">
        <v>7344</v>
      </c>
      <c r="B7348" s="287"/>
      <c r="C7348" s="287"/>
      <c r="D7348" s="284" t="s">
        <v>1054</v>
      </c>
      <c r="E7348" s="287"/>
      <c r="F7348" s="285" t="s">
        <v>7469</v>
      </c>
      <c r="G7348" s="266" t="s">
        <v>121</v>
      </c>
      <c r="H7348" s="266">
        <f>IF(G7348="Traditional Stove",0.1,0.2)</f>
        <v>0.1</v>
      </c>
      <c r="I7348" s="266">
        <f>YEAR(J7348)</f>
        <v>2023</v>
      </c>
      <c r="J7348" s="267">
        <v>45024</v>
      </c>
      <c r="K7348" s="267">
        <f>J7348+1</f>
        <v>45025</v>
      </c>
      <c r="L7348" s="266">
        <f>IF(M7348&lt;=365,1,2)</f>
        <v>1</v>
      </c>
      <c r="M7348" s="266">
        <f>IF(K7348&lt;$C$1,$C$2-$C$1+1,$C$2-K7348+1)</f>
        <v>22</v>
      </c>
      <c r="N7348" s="268">
        <f>M7348/365</f>
        <v>6.0273972602739728E-2</v>
      </c>
      <c r="O7348" s="269">
        <f>'Data and Parameter'!$E$4*'Data and Parameter'!$E$5*('Data and Parameter'!$E$6+'Data and Parameter'!$E$7)*'Data and Parameter'!$E$19*'Data and Parameter'!$E$14*'ER calculations'!N7348</f>
        <v>0.31208350730653717</v>
      </c>
    </row>
    <row r="7349" spans="1:15" ht="15">
      <c r="A7349" s="284">
        <v>7345</v>
      </c>
      <c r="B7349" s="287"/>
      <c r="C7349" s="287"/>
      <c r="D7349" s="284" t="s">
        <v>1054</v>
      </c>
      <c r="E7349" s="287"/>
      <c r="F7349" s="285" t="s">
        <v>7470</v>
      </c>
      <c r="G7349" s="266" t="s">
        <v>121</v>
      </c>
      <c r="H7349" s="266">
        <f>IF(G7349="Traditional Stove",0.1,0.2)</f>
        <v>0.1</v>
      </c>
      <c r="I7349" s="266">
        <f>YEAR(J7349)</f>
        <v>2023</v>
      </c>
      <c r="J7349" s="267">
        <v>44970</v>
      </c>
      <c r="K7349" s="267">
        <f>J7349+1</f>
        <v>44971</v>
      </c>
      <c r="L7349" s="266">
        <f>IF(M7349&lt;=365,1,2)</f>
        <v>1</v>
      </c>
      <c r="M7349" s="266">
        <f>IF(K7349&lt;$C$1,$C$2-$C$1+1,$C$2-K7349+1)</f>
        <v>76</v>
      </c>
      <c r="N7349" s="268">
        <f>M7349/365</f>
        <v>0.20821917808219179</v>
      </c>
      <c r="O7349" s="269">
        <f>'Data and Parameter'!$E$4*'Data and Parameter'!$E$5*('Data and Parameter'!$E$6+'Data and Parameter'!$E$7)*'Data and Parameter'!$E$19*'Data and Parameter'!$E$14*'ER calculations'!N7349</f>
        <v>1.0781066616044011</v>
      </c>
    </row>
    <row r="7350" spans="1:15" ht="15">
      <c r="A7350" s="284">
        <v>7346</v>
      </c>
      <c r="B7350" s="287"/>
      <c r="C7350" s="287"/>
      <c r="D7350" s="284" t="s">
        <v>1054</v>
      </c>
      <c r="E7350" s="287"/>
      <c r="F7350" s="285" t="s">
        <v>7471</v>
      </c>
      <c r="G7350" s="266" t="s">
        <v>121</v>
      </c>
      <c r="H7350" s="266">
        <f>IF(G7350="Traditional Stove",0.1,0.2)</f>
        <v>0.1</v>
      </c>
      <c r="I7350" s="266">
        <f>YEAR(J7350)</f>
        <v>2023</v>
      </c>
      <c r="J7350" s="267">
        <v>45024</v>
      </c>
      <c r="K7350" s="267">
        <f>J7350+1</f>
        <v>45025</v>
      </c>
      <c r="L7350" s="266">
        <f>IF(M7350&lt;=365,1,2)</f>
        <v>1</v>
      </c>
      <c r="M7350" s="266">
        <f>IF(K7350&lt;$C$1,$C$2-$C$1+1,$C$2-K7350+1)</f>
        <v>22</v>
      </c>
      <c r="N7350" s="268">
        <f>M7350/365</f>
        <v>6.0273972602739728E-2</v>
      </c>
      <c r="O7350" s="269">
        <f>'Data and Parameter'!$E$4*'Data and Parameter'!$E$5*('Data and Parameter'!$E$6+'Data and Parameter'!$E$7)*'Data and Parameter'!$E$19*'Data and Parameter'!$E$14*'ER calculations'!N7350</f>
        <v>0.31208350730653717</v>
      </c>
    </row>
    <row r="7351" spans="1:15" ht="15">
      <c r="A7351" s="284">
        <v>7347</v>
      </c>
      <c r="B7351" s="287"/>
      <c r="C7351" s="287"/>
      <c r="D7351" s="284" t="s">
        <v>1054</v>
      </c>
      <c r="E7351" s="287"/>
      <c r="F7351" s="285" t="s">
        <v>7472</v>
      </c>
      <c r="G7351" s="266" t="s">
        <v>121</v>
      </c>
      <c r="H7351" s="266">
        <f>IF(G7351="Traditional Stove",0.1,0.2)</f>
        <v>0.1</v>
      </c>
      <c r="I7351" s="266">
        <f>YEAR(J7351)</f>
        <v>2023</v>
      </c>
      <c r="J7351" s="267">
        <v>44970</v>
      </c>
      <c r="K7351" s="267">
        <f>J7351+1</f>
        <v>44971</v>
      </c>
      <c r="L7351" s="266">
        <f>IF(M7351&lt;=365,1,2)</f>
        <v>1</v>
      </c>
      <c r="M7351" s="266">
        <f>IF(K7351&lt;$C$1,$C$2-$C$1+1,$C$2-K7351+1)</f>
        <v>76</v>
      </c>
      <c r="N7351" s="268">
        <f>M7351/365</f>
        <v>0.20821917808219179</v>
      </c>
      <c r="O7351" s="269">
        <f>'Data and Parameter'!$E$4*'Data and Parameter'!$E$5*('Data and Parameter'!$E$6+'Data and Parameter'!$E$7)*'Data and Parameter'!$E$19*'Data and Parameter'!$E$14*'ER calculations'!N7351</f>
        <v>1.0781066616044011</v>
      </c>
    </row>
    <row r="7352" spans="1:15" ht="15">
      <c r="A7352" s="284">
        <v>7348</v>
      </c>
      <c r="B7352" s="287"/>
      <c r="C7352" s="287"/>
      <c r="D7352" s="284" t="s">
        <v>1054</v>
      </c>
      <c r="E7352" s="287"/>
      <c r="F7352" s="285" t="s">
        <v>7473</v>
      </c>
      <c r="G7352" s="266" t="s">
        <v>121</v>
      </c>
      <c r="H7352" s="266">
        <f>IF(G7352="Traditional Stove",0.1,0.2)</f>
        <v>0.1</v>
      </c>
      <c r="I7352" s="266">
        <f>YEAR(J7352)</f>
        <v>2023</v>
      </c>
      <c r="J7352" s="267">
        <v>45024</v>
      </c>
      <c r="K7352" s="267">
        <f>J7352+1</f>
        <v>45025</v>
      </c>
      <c r="L7352" s="266">
        <f>IF(M7352&lt;=365,1,2)</f>
        <v>1</v>
      </c>
      <c r="M7352" s="266">
        <f>IF(K7352&lt;$C$1,$C$2-$C$1+1,$C$2-K7352+1)</f>
        <v>22</v>
      </c>
      <c r="N7352" s="268">
        <f>M7352/365</f>
        <v>6.0273972602739728E-2</v>
      </c>
      <c r="O7352" s="269">
        <f>'Data and Parameter'!$E$4*'Data and Parameter'!$E$5*('Data and Parameter'!$E$6+'Data and Parameter'!$E$7)*'Data and Parameter'!$E$19*'Data and Parameter'!$E$14*'ER calculations'!N7352</f>
        <v>0.31208350730653717</v>
      </c>
    </row>
    <row r="7353" spans="1:15" ht="15">
      <c r="A7353" s="284">
        <v>7349</v>
      </c>
      <c r="B7353" s="287"/>
      <c r="C7353" s="287"/>
      <c r="D7353" s="284" t="s">
        <v>1054</v>
      </c>
      <c r="E7353" s="287"/>
      <c r="F7353" s="285" t="s">
        <v>7474</v>
      </c>
      <c r="G7353" s="266" t="s">
        <v>121</v>
      </c>
      <c r="H7353" s="266">
        <f>IF(G7353="Traditional Stove",0.1,0.2)</f>
        <v>0.1</v>
      </c>
      <c r="I7353" s="266">
        <f>YEAR(J7353)</f>
        <v>2023</v>
      </c>
      <c r="J7353" s="267">
        <v>44970</v>
      </c>
      <c r="K7353" s="267">
        <f>J7353+1</f>
        <v>44971</v>
      </c>
      <c r="L7353" s="266">
        <f>IF(M7353&lt;=365,1,2)</f>
        <v>1</v>
      </c>
      <c r="M7353" s="266">
        <f>IF(K7353&lt;$C$1,$C$2-$C$1+1,$C$2-K7353+1)</f>
        <v>76</v>
      </c>
      <c r="N7353" s="268">
        <f>M7353/365</f>
        <v>0.20821917808219179</v>
      </c>
      <c r="O7353" s="269">
        <f>'Data and Parameter'!$E$4*'Data and Parameter'!$E$5*('Data and Parameter'!$E$6+'Data and Parameter'!$E$7)*'Data and Parameter'!$E$19*'Data and Parameter'!$E$14*'ER calculations'!N7353</f>
        <v>1.0781066616044011</v>
      </c>
    </row>
    <row r="7354" spans="1:15" ht="15">
      <c r="A7354" s="284">
        <v>7350</v>
      </c>
      <c r="B7354" s="287"/>
      <c r="C7354" s="287"/>
      <c r="D7354" s="284" t="s">
        <v>1054</v>
      </c>
      <c r="E7354" s="287"/>
      <c r="F7354" s="285" t="s">
        <v>7475</v>
      </c>
      <c r="G7354" s="266" t="s">
        <v>121</v>
      </c>
      <c r="H7354" s="266">
        <f>IF(G7354="Traditional Stove",0.1,0.2)</f>
        <v>0.1</v>
      </c>
      <c r="I7354" s="266">
        <f>YEAR(J7354)</f>
        <v>2023</v>
      </c>
      <c r="J7354" s="267">
        <v>44970</v>
      </c>
      <c r="K7354" s="267">
        <f>J7354+1</f>
        <v>44971</v>
      </c>
      <c r="L7354" s="266">
        <f>IF(M7354&lt;=365,1,2)</f>
        <v>1</v>
      </c>
      <c r="M7354" s="266">
        <f>IF(K7354&lt;$C$1,$C$2-$C$1+1,$C$2-K7354+1)</f>
        <v>76</v>
      </c>
      <c r="N7354" s="268">
        <f>M7354/365</f>
        <v>0.20821917808219179</v>
      </c>
      <c r="O7354" s="269">
        <f>'Data and Parameter'!$E$4*'Data and Parameter'!$E$5*('Data and Parameter'!$E$6+'Data and Parameter'!$E$7)*'Data and Parameter'!$E$19*'Data and Parameter'!$E$14*'ER calculations'!N7354</f>
        <v>1.0781066616044011</v>
      </c>
    </row>
    <row r="7355" spans="1:15" ht="15">
      <c r="A7355" s="284">
        <v>7351</v>
      </c>
      <c r="B7355" s="287"/>
      <c r="C7355" s="287"/>
      <c r="D7355" s="284" t="s">
        <v>1054</v>
      </c>
      <c r="E7355" s="287"/>
      <c r="F7355" s="285" t="s">
        <v>7476</v>
      </c>
      <c r="G7355" s="266" t="s">
        <v>121</v>
      </c>
      <c r="H7355" s="266">
        <f>IF(G7355="Traditional Stove",0.1,0.2)</f>
        <v>0.1</v>
      </c>
      <c r="I7355" s="266">
        <f>YEAR(J7355)</f>
        <v>2023</v>
      </c>
      <c r="J7355" s="267">
        <v>45024</v>
      </c>
      <c r="K7355" s="267">
        <f>J7355+1</f>
        <v>45025</v>
      </c>
      <c r="L7355" s="266">
        <f>IF(M7355&lt;=365,1,2)</f>
        <v>1</v>
      </c>
      <c r="M7355" s="266">
        <f>IF(K7355&lt;$C$1,$C$2-$C$1+1,$C$2-K7355+1)</f>
        <v>22</v>
      </c>
      <c r="N7355" s="268">
        <f>M7355/365</f>
        <v>6.0273972602739728E-2</v>
      </c>
      <c r="O7355" s="269">
        <f>'Data and Parameter'!$E$4*'Data and Parameter'!$E$5*('Data and Parameter'!$E$6+'Data and Parameter'!$E$7)*'Data and Parameter'!$E$19*'Data and Parameter'!$E$14*'ER calculations'!N7355</f>
        <v>0.31208350730653717</v>
      </c>
    </row>
    <row r="7356" spans="1:15" ht="15">
      <c r="A7356" s="284">
        <v>7352</v>
      </c>
      <c r="B7356" s="287"/>
      <c r="C7356" s="287"/>
      <c r="D7356" s="284" t="s">
        <v>1054</v>
      </c>
      <c r="E7356" s="287"/>
      <c r="F7356" s="285" t="s">
        <v>7477</v>
      </c>
      <c r="G7356" s="266" t="s">
        <v>121</v>
      </c>
      <c r="H7356" s="266">
        <f>IF(G7356="Traditional Stove",0.1,0.2)</f>
        <v>0.1</v>
      </c>
      <c r="I7356" s="266">
        <f>YEAR(J7356)</f>
        <v>2023</v>
      </c>
      <c r="J7356" s="267">
        <v>44970</v>
      </c>
      <c r="K7356" s="267">
        <f>J7356+1</f>
        <v>44971</v>
      </c>
      <c r="L7356" s="266">
        <f>IF(M7356&lt;=365,1,2)</f>
        <v>1</v>
      </c>
      <c r="M7356" s="266">
        <f>IF(K7356&lt;$C$1,$C$2-$C$1+1,$C$2-K7356+1)</f>
        <v>76</v>
      </c>
      <c r="N7356" s="268">
        <f>M7356/365</f>
        <v>0.20821917808219179</v>
      </c>
      <c r="O7356" s="269">
        <f>'Data and Parameter'!$E$4*'Data and Parameter'!$E$5*('Data and Parameter'!$E$6+'Data and Parameter'!$E$7)*'Data and Parameter'!$E$19*'Data and Parameter'!$E$14*'ER calculations'!N7356</f>
        <v>1.0781066616044011</v>
      </c>
    </row>
    <row r="7357" spans="1:15" ht="15">
      <c r="A7357" s="284">
        <v>7353</v>
      </c>
      <c r="B7357" s="287"/>
      <c r="C7357" s="287"/>
      <c r="D7357" s="284" t="s">
        <v>1054</v>
      </c>
      <c r="E7357" s="287"/>
      <c r="F7357" s="285" t="s">
        <v>7478</v>
      </c>
      <c r="G7357" s="266" t="s">
        <v>121</v>
      </c>
      <c r="H7357" s="266">
        <f>IF(G7357="Traditional Stove",0.1,0.2)</f>
        <v>0.1</v>
      </c>
      <c r="I7357" s="266">
        <f>YEAR(J7357)</f>
        <v>2023</v>
      </c>
      <c r="J7357" s="267">
        <v>44970</v>
      </c>
      <c r="K7357" s="267">
        <f>J7357+1</f>
        <v>44971</v>
      </c>
      <c r="L7357" s="266">
        <f>IF(M7357&lt;=365,1,2)</f>
        <v>1</v>
      </c>
      <c r="M7357" s="266">
        <f>IF(K7357&lt;$C$1,$C$2-$C$1+1,$C$2-K7357+1)</f>
        <v>76</v>
      </c>
      <c r="N7357" s="268">
        <f>M7357/365</f>
        <v>0.20821917808219179</v>
      </c>
      <c r="O7357" s="269">
        <f>'Data and Parameter'!$E$4*'Data and Parameter'!$E$5*('Data and Parameter'!$E$6+'Data and Parameter'!$E$7)*'Data and Parameter'!$E$19*'Data and Parameter'!$E$14*'ER calculations'!N7357</f>
        <v>1.0781066616044011</v>
      </c>
    </row>
    <row r="7358" spans="1:15" ht="15">
      <c r="A7358" s="284">
        <v>7354</v>
      </c>
      <c r="B7358" s="287"/>
      <c r="C7358" s="287"/>
      <c r="D7358" s="284" t="s">
        <v>1054</v>
      </c>
      <c r="E7358" s="287"/>
      <c r="F7358" s="285" t="s">
        <v>7479</v>
      </c>
      <c r="G7358" s="266" t="s">
        <v>121</v>
      </c>
      <c r="H7358" s="266">
        <f>IF(G7358="Traditional Stove",0.1,0.2)</f>
        <v>0.1</v>
      </c>
      <c r="I7358" s="266">
        <f>YEAR(J7358)</f>
        <v>2023</v>
      </c>
      <c r="J7358" s="267">
        <v>45024</v>
      </c>
      <c r="K7358" s="267">
        <f>J7358+1</f>
        <v>45025</v>
      </c>
      <c r="L7358" s="266">
        <f>IF(M7358&lt;=365,1,2)</f>
        <v>1</v>
      </c>
      <c r="M7358" s="266">
        <f>IF(K7358&lt;$C$1,$C$2-$C$1+1,$C$2-K7358+1)</f>
        <v>22</v>
      </c>
      <c r="N7358" s="268">
        <f>M7358/365</f>
        <v>6.0273972602739728E-2</v>
      </c>
      <c r="O7358" s="269">
        <f>'Data and Parameter'!$E$4*'Data and Parameter'!$E$5*('Data and Parameter'!$E$6+'Data and Parameter'!$E$7)*'Data and Parameter'!$E$19*'Data and Parameter'!$E$14*'ER calculations'!N7358</f>
        <v>0.31208350730653717</v>
      </c>
    </row>
    <row r="7359" spans="1:15" ht="15">
      <c r="A7359" s="284">
        <v>7355</v>
      </c>
      <c r="B7359" s="287"/>
      <c r="C7359" s="287"/>
      <c r="D7359" s="284" t="s">
        <v>1054</v>
      </c>
      <c r="E7359" s="287"/>
      <c r="F7359" s="285" t="s">
        <v>7480</v>
      </c>
      <c r="G7359" s="266" t="s">
        <v>121</v>
      </c>
      <c r="H7359" s="266">
        <f>IF(G7359="Traditional Stove",0.1,0.2)</f>
        <v>0.1</v>
      </c>
      <c r="I7359" s="266">
        <f>YEAR(J7359)</f>
        <v>2023</v>
      </c>
      <c r="J7359" s="267">
        <v>45024</v>
      </c>
      <c r="K7359" s="267">
        <f>J7359+1</f>
        <v>45025</v>
      </c>
      <c r="L7359" s="266">
        <f>IF(M7359&lt;=365,1,2)</f>
        <v>1</v>
      </c>
      <c r="M7359" s="266">
        <f>IF(K7359&lt;$C$1,$C$2-$C$1+1,$C$2-K7359+1)</f>
        <v>22</v>
      </c>
      <c r="N7359" s="268">
        <f>M7359/365</f>
        <v>6.0273972602739728E-2</v>
      </c>
      <c r="O7359" s="269">
        <f>'Data and Parameter'!$E$4*'Data and Parameter'!$E$5*('Data and Parameter'!$E$6+'Data and Parameter'!$E$7)*'Data and Parameter'!$E$19*'Data and Parameter'!$E$14*'ER calculations'!N7359</f>
        <v>0.31208350730653717</v>
      </c>
    </row>
    <row r="7360" spans="1:15" ht="15">
      <c r="A7360" s="284">
        <v>7356</v>
      </c>
      <c r="B7360" s="287"/>
      <c r="C7360" s="287"/>
      <c r="D7360" s="284" t="s">
        <v>1054</v>
      </c>
      <c r="E7360" s="287"/>
      <c r="F7360" s="285" t="s">
        <v>7481</v>
      </c>
      <c r="G7360" s="266" t="s">
        <v>121</v>
      </c>
      <c r="H7360" s="266">
        <f>IF(G7360="Traditional Stove",0.1,0.2)</f>
        <v>0.1</v>
      </c>
      <c r="I7360" s="266">
        <f>YEAR(J7360)</f>
        <v>2023</v>
      </c>
      <c r="J7360" s="267">
        <v>44970</v>
      </c>
      <c r="K7360" s="267">
        <f>J7360+1</f>
        <v>44971</v>
      </c>
      <c r="L7360" s="266">
        <f>IF(M7360&lt;=365,1,2)</f>
        <v>1</v>
      </c>
      <c r="M7360" s="266">
        <f>IF(K7360&lt;$C$1,$C$2-$C$1+1,$C$2-K7360+1)</f>
        <v>76</v>
      </c>
      <c r="N7360" s="268">
        <f>M7360/365</f>
        <v>0.20821917808219179</v>
      </c>
      <c r="O7360" s="269">
        <f>'Data and Parameter'!$E$4*'Data and Parameter'!$E$5*('Data and Parameter'!$E$6+'Data and Parameter'!$E$7)*'Data and Parameter'!$E$19*'Data and Parameter'!$E$14*'ER calculations'!N7360</f>
        <v>1.0781066616044011</v>
      </c>
    </row>
    <row r="7361" spans="1:15" ht="15">
      <c r="A7361" s="284">
        <v>7357</v>
      </c>
      <c r="B7361" s="287"/>
      <c r="C7361" s="287"/>
      <c r="D7361" s="284" t="s">
        <v>1054</v>
      </c>
      <c r="E7361" s="287"/>
      <c r="F7361" s="285" t="s">
        <v>7482</v>
      </c>
      <c r="G7361" s="266" t="s">
        <v>121</v>
      </c>
      <c r="H7361" s="266">
        <f>IF(G7361="Traditional Stove",0.1,0.2)</f>
        <v>0.1</v>
      </c>
      <c r="I7361" s="266">
        <f>YEAR(J7361)</f>
        <v>2023</v>
      </c>
      <c r="J7361" s="267">
        <v>44970</v>
      </c>
      <c r="K7361" s="267">
        <f>J7361+1</f>
        <v>44971</v>
      </c>
      <c r="L7361" s="266">
        <f>IF(M7361&lt;=365,1,2)</f>
        <v>1</v>
      </c>
      <c r="M7361" s="266">
        <f>IF(K7361&lt;$C$1,$C$2-$C$1+1,$C$2-K7361+1)</f>
        <v>76</v>
      </c>
      <c r="N7361" s="268">
        <f>M7361/365</f>
        <v>0.20821917808219179</v>
      </c>
      <c r="O7361" s="269">
        <f>'Data and Parameter'!$E$4*'Data and Parameter'!$E$5*('Data and Parameter'!$E$6+'Data and Parameter'!$E$7)*'Data and Parameter'!$E$19*'Data and Parameter'!$E$14*'ER calculations'!N7361</f>
        <v>1.0781066616044011</v>
      </c>
    </row>
    <row r="7362" spans="1:15" ht="15">
      <c r="A7362" s="284">
        <v>7358</v>
      </c>
      <c r="B7362" s="287"/>
      <c r="C7362" s="287"/>
      <c r="D7362" s="284" t="s">
        <v>1054</v>
      </c>
      <c r="E7362" s="287"/>
      <c r="F7362" s="285" t="s">
        <v>7483</v>
      </c>
      <c r="G7362" s="266" t="s">
        <v>121</v>
      </c>
      <c r="H7362" s="266">
        <f>IF(G7362="Traditional Stove",0.1,0.2)</f>
        <v>0.1</v>
      </c>
      <c r="I7362" s="266">
        <f>YEAR(J7362)</f>
        <v>2023</v>
      </c>
      <c r="J7362" s="267">
        <v>44970</v>
      </c>
      <c r="K7362" s="267">
        <f>J7362+1</f>
        <v>44971</v>
      </c>
      <c r="L7362" s="266">
        <f>IF(M7362&lt;=365,1,2)</f>
        <v>1</v>
      </c>
      <c r="M7362" s="266">
        <f>IF(K7362&lt;$C$1,$C$2-$C$1+1,$C$2-K7362+1)</f>
        <v>76</v>
      </c>
      <c r="N7362" s="268">
        <f>M7362/365</f>
        <v>0.20821917808219179</v>
      </c>
      <c r="O7362" s="269">
        <f>'Data and Parameter'!$E$4*'Data and Parameter'!$E$5*('Data and Parameter'!$E$6+'Data and Parameter'!$E$7)*'Data and Parameter'!$E$19*'Data and Parameter'!$E$14*'ER calculations'!N7362</f>
        <v>1.0781066616044011</v>
      </c>
    </row>
    <row r="7363" spans="1:15" ht="15">
      <c r="A7363" s="284">
        <v>7359</v>
      </c>
      <c r="B7363" s="287"/>
      <c r="C7363" s="287"/>
      <c r="D7363" s="284" t="s">
        <v>1054</v>
      </c>
      <c r="E7363" s="287"/>
      <c r="F7363" s="285" t="s">
        <v>7484</v>
      </c>
      <c r="G7363" s="266" t="s">
        <v>121</v>
      </c>
      <c r="H7363" s="266">
        <f>IF(G7363="Traditional Stove",0.1,0.2)</f>
        <v>0.1</v>
      </c>
      <c r="I7363" s="266">
        <f>YEAR(J7363)</f>
        <v>2023</v>
      </c>
      <c r="J7363" s="267">
        <v>44970</v>
      </c>
      <c r="K7363" s="267">
        <f>J7363+1</f>
        <v>44971</v>
      </c>
      <c r="L7363" s="266">
        <f>IF(M7363&lt;=365,1,2)</f>
        <v>1</v>
      </c>
      <c r="M7363" s="266">
        <f>IF(K7363&lt;$C$1,$C$2-$C$1+1,$C$2-K7363+1)</f>
        <v>76</v>
      </c>
      <c r="N7363" s="268">
        <f>M7363/365</f>
        <v>0.20821917808219179</v>
      </c>
      <c r="O7363" s="269">
        <f>'Data and Parameter'!$E$4*'Data and Parameter'!$E$5*('Data and Parameter'!$E$6+'Data and Parameter'!$E$7)*'Data and Parameter'!$E$19*'Data and Parameter'!$E$14*'ER calculations'!N7363</f>
        <v>1.0781066616044011</v>
      </c>
    </row>
    <row r="7364" spans="1:15" ht="15">
      <c r="A7364" s="284">
        <v>7360</v>
      </c>
      <c r="B7364" s="287"/>
      <c r="C7364" s="287"/>
      <c r="D7364" s="284" t="s">
        <v>1054</v>
      </c>
      <c r="E7364" s="287"/>
      <c r="F7364" s="285" t="s">
        <v>7485</v>
      </c>
      <c r="G7364" s="266" t="s">
        <v>121</v>
      </c>
      <c r="H7364" s="266">
        <f>IF(G7364="Traditional Stove",0.1,0.2)</f>
        <v>0.1</v>
      </c>
      <c r="I7364" s="266">
        <f>YEAR(J7364)</f>
        <v>2023</v>
      </c>
      <c r="J7364" s="267">
        <v>44970</v>
      </c>
      <c r="K7364" s="267">
        <f>J7364+1</f>
        <v>44971</v>
      </c>
      <c r="L7364" s="266">
        <f>IF(M7364&lt;=365,1,2)</f>
        <v>1</v>
      </c>
      <c r="M7364" s="266">
        <f>IF(K7364&lt;$C$1,$C$2-$C$1+1,$C$2-K7364+1)</f>
        <v>76</v>
      </c>
      <c r="N7364" s="268">
        <f>M7364/365</f>
        <v>0.20821917808219179</v>
      </c>
      <c r="O7364" s="269">
        <f>'Data and Parameter'!$E$4*'Data and Parameter'!$E$5*('Data and Parameter'!$E$6+'Data and Parameter'!$E$7)*'Data and Parameter'!$E$19*'Data and Parameter'!$E$14*'ER calculations'!N7364</f>
        <v>1.0781066616044011</v>
      </c>
    </row>
    <row r="7365" spans="1:15" ht="15">
      <c r="A7365" s="284">
        <v>7361</v>
      </c>
      <c r="B7365" s="287"/>
      <c r="C7365" s="287"/>
      <c r="D7365" s="284" t="s">
        <v>1054</v>
      </c>
      <c r="E7365" s="287"/>
      <c r="F7365" s="285" t="s">
        <v>7486</v>
      </c>
      <c r="G7365" s="266" t="s">
        <v>121</v>
      </c>
      <c r="H7365" s="266">
        <f>IF(G7365="Traditional Stove",0.1,0.2)</f>
        <v>0.1</v>
      </c>
      <c r="I7365" s="266">
        <f>YEAR(J7365)</f>
        <v>2023</v>
      </c>
      <c r="J7365" s="267">
        <v>44970</v>
      </c>
      <c r="K7365" s="267">
        <f>J7365+1</f>
        <v>44971</v>
      </c>
      <c r="L7365" s="266">
        <f>IF(M7365&lt;=365,1,2)</f>
        <v>1</v>
      </c>
      <c r="M7365" s="266">
        <f>IF(K7365&lt;$C$1,$C$2-$C$1+1,$C$2-K7365+1)</f>
        <v>76</v>
      </c>
      <c r="N7365" s="268">
        <f>M7365/365</f>
        <v>0.20821917808219179</v>
      </c>
      <c r="O7365" s="269">
        <f>'Data and Parameter'!$E$4*'Data and Parameter'!$E$5*('Data and Parameter'!$E$6+'Data and Parameter'!$E$7)*'Data and Parameter'!$E$19*'Data and Parameter'!$E$14*'ER calculations'!N7365</f>
        <v>1.0781066616044011</v>
      </c>
    </row>
    <row r="7366" spans="1:15" ht="15">
      <c r="A7366" s="284">
        <v>7362</v>
      </c>
      <c r="B7366" s="287"/>
      <c r="C7366" s="287"/>
      <c r="D7366" s="284" t="s">
        <v>1054</v>
      </c>
      <c r="E7366" s="287"/>
      <c r="F7366" s="285" t="s">
        <v>7487</v>
      </c>
      <c r="G7366" s="266" t="s">
        <v>121</v>
      </c>
      <c r="H7366" s="266">
        <f>IF(G7366="Traditional Stove",0.1,0.2)</f>
        <v>0.1</v>
      </c>
      <c r="I7366" s="266">
        <f>YEAR(J7366)</f>
        <v>2023</v>
      </c>
      <c r="J7366" s="267">
        <v>44970</v>
      </c>
      <c r="K7366" s="267">
        <f>J7366+1</f>
        <v>44971</v>
      </c>
      <c r="L7366" s="266">
        <f>IF(M7366&lt;=365,1,2)</f>
        <v>1</v>
      </c>
      <c r="M7366" s="266">
        <f>IF(K7366&lt;$C$1,$C$2-$C$1+1,$C$2-K7366+1)</f>
        <v>76</v>
      </c>
      <c r="N7366" s="268">
        <f>M7366/365</f>
        <v>0.20821917808219179</v>
      </c>
      <c r="O7366" s="269">
        <f>'Data and Parameter'!$E$4*'Data and Parameter'!$E$5*('Data and Parameter'!$E$6+'Data and Parameter'!$E$7)*'Data and Parameter'!$E$19*'Data and Parameter'!$E$14*'ER calculations'!N7366</f>
        <v>1.0781066616044011</v>
      </c>
    </row>
    <row r="7367" spans="1:15" ht="15">
      <c r="A7367" s="284">
        <v>7363</v>
      </c>
      <c r="B7367" s="287"/>
      <c r="C7367" s="287"/>
      <c r="D7367" s="284" t="s">
        <v>1054</v>
      </c>
      <c r="E7367" s="287"/>
      <c r="F7367" s="285" t="s">
        <v>7488</v>
      </c>
      <c r="G7367" s="266" t="s">
        <v>121</v>
      </c>
      <c r="H7367" s="266">
        <f>IF(G7367="Traditional Stove",0.1,0.2)</f>
        <v>0.1</v>
      </c>
      <c r="I7367" s="266">
        <f>YEAR(J7367)</f>
        <v>2023</v>
      </c>
      <c r="J7367" s="267">
        <v>44970</v>
      </c>
      <c r="K7367" s="267">
        <f>J7367+1</f>
        <v>44971</v>
      </c>
      <c r="L7367" s="266">
        <f>IF(M7367&lt;=365,1,2)</f>
        <v>1</v>
      </c>
      <c r="M7367" s="266">
        <f>IF(K7367&lt;$C$1,$C$2-$C$1+1,$C$2-K7367+1)</f>
        <v>76</v>
      </c>
      <c r="N7367" s="268">
        <f>M7367/365</f>
        <v>0.20821917808219179</v>
      </c>
      <c r="O7367" s="269">
        <f>'Data and Parameter'!$E$4*'Data and Parameter'!$E$5*('Data and Parameter'!$E$6+'Data and Parameter'!$E$7)*'Data and Parameter'!$E$19*'Data and Parameter'!$E$14*'ER calculations'!N7367</f>
        <v>1.0781066616044011</v>
      </c>
    </row>
    <row r="7368" spans="1:15" ht="15">
      <c r="A7368" s="284">
        <v>7364</v>
      </c>
      <c r="B7368" s="287"/>
      <c r="C7368" s="287"/>
      <c r="D7368" s="284" t="s">
        <v>1054</v>
      </c>
      <c r="E7368" s="287"/>
      <c r="F7368" s="285" t="s">
        <v>7489</v>
      </c>
      <c r="G7368" s="266" t="s">
        <v>121</v>
      </c>
      <c r="H7368" s="266">
        <f>IF(G7368="Traditional Stove",0.1,0.2)</f>
        <v>0.1</v>
      </c>
      <c r="I7368" s="266">
        <f>YEAR(J7368)</f>
        <v>2023</v>
      </c>
      <c r="J7368" s="267">
        <v>44970</v>
      </c>
      <c r="K7368" s="267">
        <f>J7368+1</f>
        <v>44971</v>
      </c>
      <c r="L7368" s="266">
        <f>IF(M7368&lt;=365,1,2)</f>
        <v>1</v>
      </c>
      <c r="M7368" s="266">
        <f>IF(K7368&lt;$C$1,$C$2-$C$1+1,$C$2-K7368+1)</f>
        <v>76</v>
      </c>
      <c r="N7368" s="268">
        <f>M7368/365</f>
        <v>0.20821917808219179</v>
      </c>
      <c r="O7368" s="269">
        <f>'Data and Parameter'!$E$4*'Data and Parameter'!$E$5*('Data and Parameter'!$E$6+'Data and Parameter'!$E$7)*'Data and Parameter'!$E$19*'Data and Parameter'!$E$14*'ER calculations'!N7368</f>
        <v>1.0781066616044011</v>
      </c>
    </row>
    <row r="7369" spans="1:15" ht="15">
      <c r="A7369" s="284">
        <v>7365</v>
      </c>
      <c r="B7369" s="287"/>
      <c r="C7369" s="287"/>
      <c r="D7369" s="284" t="s">
        <v>1054</v>
      </c>
      <c r="E7369" s="287"/>
      <c r="F7369" s="285" t="s">
        <v>7490</v>
      </c>
      <c r="G7369" s="266" t="s">
        <v>121</v>
      </c>
      <c r="H7369" s="266">
        <f>IF(G7369="Traditional Stove",0.1,0.2)</f>
        <v>0.1</v>
      </c>
      <c r="I7369" s="266">
        <f>YEAR(J7369)</f>
        <v>2023</v>
      </c>
      <c r="J7369" s="267">
        <v>44970</v>
      </c>
      <c r="K7369" s="267">
        <f>J7369+1</f>
        <v>44971</v>
      </c>
      <c r="L7369" s="266">
        <f>IF(M7369&lt;=365,1,2)</f>
        <v>1</v>
      </c>
      <c r="M7369" s="266">
        <f>IF(K7369&lt;$C$1,$C$2-$C$1+1,$C$2-K7369+1)</f>
        <v>76</v>
      </c>
      <c r="N7369" s="268">
        <f>M7369/365</f>
        <v>0.20821917808219179</v>
      </c>
      <c r="O7369" s="269">
        <f>'Data and Parameter'!$E$4*'Data and Parameter'!$E$5*('Data and Parameter'!$E$6+'Data and Parameter'!$E$7)*'Data and Parameter'!$E$19*'Data and Parameter'!$E$14*'ER calculations'!N7369</f>
        <v>1.0781066616044011</v>
      </c>
    </row>
    <row r="7370" spans="1:15" ht="15">
      <c r="A7370" s="284">
        <v>7366</v>
      </c>
      <c r="B7370" s="287"/>
      <c r="C7370" s="287"/>
      <c r="D7370" s="284" t="s">
        <v>1054</v>
      </c>
      <c r="E7370" s="287"/>
      <c r="F7370" s="285" t="s">
        <v>7491</v>
      </c>
      <c r="G7370" s="266" t="s">
        <v>121</v>
      </c>
      <c r="H7370" s="266">
        <f>IF(G7370="Traditional Stove",0.1,0.2)</f>
        <v>0.1</v>
      </c>
      <c r="I7370" s="266">
        <f>YEAR(J7370)</f>
        <v>2023</v>
      </c>
      <c r="J7370" s="267">
        <v>44970</v>
      </c>
      <c r="K7370" s="267">
        <f>J7370+1</f>
        <v>44971</v>
      </c>
      <c r="L7370" s="266">
        <f>IF(M7370&lt;=365,1,2)</f>
        <v>1</v>
      </c>
      <c r="M7370" s="266">
        <f>IF(K7370&lt;$C$1,$C$2-$C$1+1,$C$2-K7370+1)</f>
        <v>76</v>
      </c>
      <c r="N7370" s="268">
        <f>M7370/365</f>
        <v>0.20821917808219179</v>
      </c>
      <c r="O7370" s="269">
        <f>'Data and Parameter'!$E$4*'Data and Parameter'!$E$5*('Data and Parameter'!$E$6+'Data and Parameter'!$E$7)*'Data and Parameter'!$E$19*'Data and Parameter'!$E$14*'ER calculations'!N7370</f>
        <v>1.0781066616044011</v>
      </c>
    </row>
    <row r="7371" spans="1:15" ht="15">
      <c r="A7371" s="284">
        <v>7367</v>
      </c>
      <c r="B7371" s="287"/>
      <c r="C7371" s="287"/>
      <c r="D7371" s="284" t="s">
        <v>1054</v>
      </c>
      <c r="E7371" s="287"/>
      <c r="F7371" s="285" t="s">
        <v>7492</v>
      </c>
      <c r="G7371" s="266" t="s">
        <v>121</v>
      </c>
      <c r="H7371" s="266">
        <f>IF(G7371="Traditional Stove",0.1,0.2)</f>
        <v>0.1</v>
      </c>
      <c r="I7371" s="266">
        <f>YEAR(J7371)</f>
        <v>2023</v>
      </c>
      <c r="J7371" s="267">
        <v>44970</v>
      </c>
      <c r="K7371" s="267">
        <f>J7371+1</f>
        <v>44971</v>
      </c>
      <c r="L7371" s="266">
        <f>IF(M7371&lt;=365,1,2)</f>
        <v>1</v>
      </c>
      <c r="M7371" s="266">
        <f>IF(K7371&lt;$C$1,$C$2-$C$1+1,$C$2-K7371+1)</f>
        <v>76</v>
      </c>
      <c r="N7371" s="268">
        <f>M7371/365</f>
        <v>0.20821917808219179</v>
      </c>
      <c r="O7371" s="269">
        <f>'Data and Parameter'!$E$4*'Data and Parameter'!$E$5*('Data and Parameter'!$E$6+'Data and Parameter'!$E$7)*'Data and Parameter'!$E$19*'Data and Parameter'!$E$14*'ER calculations'!N7371</f>
        <v>1.0781066616044011</v>
      </c>
    </row>
    <row r="7372" spans="1:15" ht="15">
      <c r="A7372" s="284">
        <v>7368</v>
      </c>
      <c r="B7372" s="287"/>
      <c r="C7372" s="287"/>
      <c r="D7372" s="284" t="s">
        <v>119</v>
      </c>
      <c r="E7372" s="287"/>
      <c r="F7372" s="285" t="s">
        <v>7493</v>
      </c>
      <c r="G7372" s="266" t="s">
        <v>121</v>
      </c>
      <c r="H7372" s="266">
        <f>IF(G7372="Traditional Stove",0.1,0.2)</f>
        <v>0.1</v>
      </c>
      <c r="I7372" s="266">
        <f>YEAR(J7372)</f>
        <v>2023</v>
      </c>
      <c r="J7372" s="267">
        <v>44968</v>
      </c>
      <c r="K7372" s="267">
        <f>J7372+1</f>
        <v>44969</v>
      </c>
      <c r="L7372" s="266">
        <f>IF(M7372&lt;=365,1,2)</f>
        <v>1</v>
      </c>
      <c r="M7372" s="266">
        <f>IF(K7372&lt;$C$1,$C$2-$C$1+1,$C$2-K7372+1)</f>
        <v>78</v>
      </c>
      <c r="N7372" s="268">
        <f>M7372/365</f>
        <v>0.21369863013698631</v>
      </c>
      <c r="O7372" s="269">
        <f>'Data and Parameter'!$E$4*'Data and Parameter'!$E$5*('Data and Parameter'!$E$6+'Data and Parameter'!$E$7)*'Data and Parameter'!$E$19*'Data and Parameter'!$E$14*'ER calculations'!N7372</f>
        <v>1.1064778895413589</v>
      </c>
    </row>
    <row r="7373" spans="1:15" ht="15">
      <c r="A7373" s="284">
        <v>7369</v>
      </c>
      <c r="B7373" s="287"/>
      <c r="C7373" s="287"/>
      <c r="D7373" s="284" t="s">
        <v>1054</v>
      </c>
      <c r="E7373" s="287"/>
      <c r="F7373" s="285" t="s">
        <v>7494</v>
      </c>
      <c r="G7373" s="266" t="s">
        <v>121</v>
      </c>
      <c r="H7373" s="266">
        <f>IF(G7373="Traditional Stove",0.1,0.2)</f>
        <v>0.1</v>
      </c>
      <c r="I7373" s="266">
        <f>YEAR(J7373)</f>
        <v>2023</v>
      </c>
      <c r="J7373" s="267">
        <v>44970</v>
      </c>
      <c r="K7373" s="267">
        <f>J7373+1</f>
        <v>44971</v>
      </c>
      <c r="L7373" s="266">
        <f>IF(M7373&lt;=365,1,2)</f>
        <v>1</v>
      </c>
      <c r="M7373" s="266">
        <f>IF(K7373&lt;$C$1,$C$2-$C$1+1,$C$2-K7373+1)</f>
        <v>76</v>
      </c>
      <c r="N7373" s="268">
        <f>M7373/365</f>
        <v>0.20821917808219179</v>
      </c>
      <c r="O7373" s="269">
        <f>'Data and Parameter'!$E$4*'Data and Parameter'!$E$5*('Data and Parameter'!$E$6+'Data and Parameter'!$E$7)*'Data and Parameter'!$E$19*'Data and Parameter'!$E$14*'ER calculations'!N7373</f>
        <v>1.0781066616044011</v>
      </c>
    </row>
    <row r="7374" spans="1:15" ht="15">
      <c r="A7374" s="284">
        <v>7370</v>
      </c>
      <c r="B7374" s="287"/>
      <c r="C7374" s="287"/>
      <c r="D7374" s="284" t="s">
        <v>1054</v>
      </c>
      <c r="E7374" s="287"/>
      <c r="F7374" s="285" t="s">
        <v>7495</v>
      </c>
      <c r="G7374" s="266" t="s">
        <v>121</v>
      </c>
      <c r="H7374" s="266">
        <f>IF(G7374="Traditional Stove",0.1,0.2)</f>
        <v>0.1</v>
      </c>
      <c r="I7374" s="266">
        <f>YEAR(J7374)</f>
        <v>2023</v>
      </c>
      <c r="J7374" s="267">
        <v>44970</v>
      </c>
      <c r="K7374" s="267">
        <f>J7374+1</f>
        <v>44971</v>
      </c>
      <c r="L7374" s="266">
        <f>IF(M7374&lt;=365,1,2)</f>
        <v>1</v>
      </c>
      <c r="M7374" s="266">
        <f>IF(K7374&lt;$C$1,$C$2-$C$1+1,$C$2-K7374+1)</f>
        <v>76</v>
      </c>
      <c r="N7374" s="268">
        <f>M7374/365</f>
        <v>0.20821917808219179</v>
      </c>
      <c r="O7374" s="269">
        <f>'Data and Parameter'!$E$4*'Data and Parameter'!$E$5*('Data and Parameter'!$E$6+'Data and Parameter'!$E$7)*'Data and Parameter'!$E$19*'Data and Parameter'!$E$14*'ER calculations'!N7374</f>
        <v>1.0781066616044011</v>
      </c>
    </row>
    <row r="7375" spans="1:15" ht="15">
      <c r="A7375" s="284">
        <v>7371</v>
      </c>
      <c r="B7375" s="287"/>
      <c r="C7375" s="287"/>
      <c r="D7375" s="284" t="s">
        <v>1054</v>
      </c>
      <c r="E7375" s="287"/>
      <c r="F7375" s="285" t="s">
        <v>7496</v>
      </c>
      <c r="G7375" s="266" t="s">
        <v>121</v>
      </c>
      <c r="H7375" s="266">
        <f>IF(G7375="Traditional Stove",0.1,0.2)</f>
        <v>0.1</v>
      </c>
      <c r="I7375" s="266">
        <f>YEAR(J7375)</f>
        <v>2023</v>
      </c>
      <c r="J7375" s="267">
        <v>44970</v>
      </c>
      <c r="K7375" s="267">
        <f>J7375+1</f>
        <v>44971</v>
      </c>
      <c r="L7375" s="266">
        <f>IF(M7375&lt;=365,1,2)</f>
        <v>1</v>
      </c>
      <c r="M7375" s="266">
        <f>IF(K7375&lt;$C$1,$C$2-$C$1+1,$C$2-K7375+1)</f>
        <v>76</v>
      </c>
      <c r="N7375" s="268">
        <f>M7375/365</f>
        <v>0.20821917808219179</v>
      </c>
      <c r="O7375" s="269">
        <f>'Data and Parameter'!$E$4*'Data and Parameter'!$E$5*('Data and Parameter'!$E$6+'Data and Parameter'!$E$7)*'Data and Parameter'!$E$19*'Data and Parameter'!$E$14*'ER calculations'!N7375</f>
        <v>1.0781066616044011</v>
      </c>
    </row>
    <row r="7376" spans="1:15" ht="15">
      <c r="A7376" s="284">
        <v>7372</v>
      </c>
      <c r="B7376" s="287"/>
      <c r="C7376" s="287"/>
      <c r="D7376" s="284" t="s">
        <v>1054</v>
      </c>
      <c r="E7376" s="287"/>
      <c r="F7376" s="285" t="s">
        <v>7497</v>
      </c>
      <c r="G7376" s="266" t="s">
        <v>121</v>
      </c>
      <c r="H7376" s="266">
        <f>IF(G7376="Traditional Stove",0.1,0.2)</f>
        <v>0.1</v>
      </c>
      <c r="I7376" s="266">
        <f>YEAR(J7376)</f>
        <v>2023</v>
      </c>
      <c r="J7376" s="267">
        <v>45024</v>
      </c>
      <c r="K7376" s="267">
        <f>J7376+1</f>
        <v>45025</v>
      </c>
      <c r="L7376" s="266">
        <f>IF(M7376&lt;=365,1,2)</f>
        <v>1</v>
      </c>
      <c r="M7376" s="266">
        <f>IF(K7376&lt;$C$1,$C$2-$C$1+1,$C$2-K7376+1)</f>
        <v>22</v>
      </c>
      <c r="N7376" s="268">
        <f>M7376/365</f>
        <v>6.0273972602739728E-2</v>
      </c>
      <c r="O7376" s="269">
        <f>'Data and Parameter'!$E$4*'Data and Parameter'!$E$5*('Data and Parameter'!$E$6+'Data and Parameter'!$E$7)*'Data and Parameter'!$E$19*'Data and Parameter'!$E$14*'ER calculations'!N7376</f>
        <v>0.31208350730653717</v>
      </c>
    </row>
    <row r="7377" spans="1:15" ht="15">
      <c r="A7377" s="284">
        <v>7373</v>
      </c>
      <c r="B7377" s="287"/>
      <c r="C7377" s="287"/>
      <c r="D7377" s="284" t="s">
        <v>1054</v>
      </c>
      <c r="E7377" s="287"/>
      <c r="F7377" s="285" t="s">
        <v>7498</v>
      </c>
      <c r="G7377" s="266" t="s">
        <v>121</v>
      </c>
      <c r="H7377" s="266">
        <f>IF(G7377="Traditional Stove",0.1,0.2)</f>
        <v>0.1</v>
      </c>
      <c r="I7377" s="266">
        <f>YEAR(J7377)</f>
        <v>2023</v>
      </c>
      <c r="J7377" s="267">
        <v>44970</v>
      </c>
      <c r="K7377" s="267">
        <f>J7377+1</f>
        <v>44971</v>
      </c>
      <c r="L7377" s="266">
        <f>IF(M7377&lt;=365,1,2)</f>
        <v>1</v>
      </c>
      <c r="M7377" s="266">
        <f>IF(K7377&lt;$C$1,$C$2-$C$1+1,$C$2-K7377+1)</f>
        <v>76</v>
      </c>
      <c r="N7377" s="268">
        <f>M7377/365</f>
        <v>0.20821917808219179</v>
      </c>
      <c r="O7377" s="269">
        <f>'Data and Parameter'!$E$4*'Data and Parameter'!$E$5*('Data and Parameter'!$E$6+'Data and Parameter'!$E$7)*'Data and Parameter'!$E$19*'Data and Parameter'!$E$14*'ER calculations'!N7377</f>
        <v>1.0781066616044011</v>
      </c>
    </row>
    <row r="7378" spans="1:15" ht="15">
      <c r="A7378" s="284">
        <v>7374</v>
      </c>
      <c r="B7378" s="287"/>
      <c r="C7378" s="287"/>
      <c r="D7378" s="284" t="s">
        <v>1054</v>
      </c>
      <c r="E7378" s="287"/>
      <c r="F7378" s="285" t="s">
        <v>7499</v>
      </c>
      <c r="G7378" s="266" t="s">
        <v>121</v>
      </c>
      <c r="H7378" s="266">
        <f>IF(G7378="Traditional Stove",0.1,0.2)</f>
        <v>0.1</v>
      </c>
      <c r="I7378" s="266">
        <f>YEAR(J7378)</f>
        <v>2023</v>
      </c>
      <c r="J7378" s="267">
        <v>44970</v>
      </c>
      <c r="K7378" s="267">
        <f>J7378+1</f>
        <v>44971</v>
      </c>
      <c r="L7378" s="266">
        <f>IF(M7378&lt;=365,1,2)</f>
        <v>1</v>
      </c>
      <c r="M7378" s="266">
        <f>IF(K7378&lt;$C$1,$C$2-$C$1+1,$C$2-K7378+1)</f>
        <v>76</v>
      </c>
      <c r="N7378" s="268">
        <f>M7378/365</f>
        <v>0.20821917808219179</v>
      </c>
      <c r="O7378" s="269">
        <f>'Data and Parameter'!$E$4*'Data and Parameter'!$E$5*('Data and Parameter'!$E$6+'Data and Parameter'!$E$7)*'Data and Parameter'!$E$19*'Data and Parameter'!$E$14*'ER calculations'!N7378</f>
        <v>1.0781066616044011</v>
      </c>
    </row>
    <row r="7379" spans="1:15" ht="15">
      <c r="A7379" s="284">
        <v>7375</v>
      </c>
      <c r="B7379" s="287"/>
      <c r="C7379" s="287"/>
      <c r="D7379" s="284" t="s">
        <v>1054</v>
      </c>
      <c r="E7379" s="287"/>
      <c r="F7379" s="285" t="s">
        <v>7500</v>
      </c>
      <c r="G7379" s="266" t="s">
        <v>121</v>
      </c>
      <c r="H7379" s="266">
        <f>IF(G7379="Traditional Stove",0.1,0.2)</f>
        <v>0.1</v>
      </c>
      <c r="I7379" s="266">
        <f>YEAR(J7379)</f>
        <v>2023</v>
      </c>
      <c r="J7379" s="267">
        <v>44970</v>
      </c>
      <c r="K7379" s="267">
        <f>J7379+1</f>
        <v>44971</v>
      </c>
      <c r="L7379" s="266">
        <f>IF(M7379&lt;=365,1,2)</f>
        <v>1</v>
      </c>
      <c r="M7379" s="266">
        <f>IF(K7379&lt;$C$1,$C$2-$C$1+1,$C$2-K7379+1)</f>
        <v>76</v>
      </c>
      <c r="N7379" s="268">
        <f>M7379/365</f>
        <v>0.20821917808219179</v>
      </c>
      <c r="O7379" s="269">
        <f>'Data and Parameter'!$E$4*'Data and Parameter'!$E$5*('Data and Parameter'!$E$6+'Data and Parameter'!$E$7)*'Data and Parameter'!$E$19*'Data and Parameter'!$E$14*'ER calculations'!N7379</f>
        <v>1.0781066616044011</v>
      </c>
    </row>
    <row r="7380" spans="1:15" ht="15">
      <c r="A7380" s="284">
        <v>7376</v>
      </c>
      <c r="B7380" s="287"/>
      <c r="C7380" s="287"/>
      <c r="D7380" s="284" t="s">
        <v>1054</v>
      </c>
      <c r="E7380" s="287"/>
      <c r="F7380" s="285" t="s">
        <v>7501</v>
      </c>
      <c r="G7380" s="266" t="s">
        <v>121</v>
      </c>
      <c r="H7380" s="266">
        <f>IF(G7380="Traditional Stove",0.1,0.2)</f>
        <v>0.1</v>
      </c>
      <c r="I7380" s="266">
        <f>YEAR(J7380)</f>
        <v>2023</v>
      </c>
      <c r="J7380" s="267">
        <v>44970</v>
      </c>
      <c r="K7380" s="267">
        <f>J7380+1</f>
        <v>44971</v>
      </c>
      <c r="L7380" s="266">
        <f>IF(M7380&lt;=365,1,2)</f>
        <v>1</v>
      </c>
      <c r="M7380" s="266">
        <f>IF(K7380&lt;$C$1,$C$2-$C$1+1,$C$2-K7380+1)</f>
        <v>76</v>
      </c>
      <c r="N7380" s="268">
        <f>M7380/365</f>
        <v>0.20821917808219179</v>
      </c>
      <c r="O7380" s="269">
        <f>'Data and Parameter'!$E$4*'Data and Parameter'!$E$5*('Data and Parameter'!$E$6+'Data and Parameter'!$E$7)*'Data and Parameter'!$E$19*'Data and Parameter'!$E$14*'ER calculations'!N7380</f>
        <v>1.0781066616044011</v>
      </c>
    </row>
    <row r="7381" spans="1:15" ht="15">
      <c r="A7381" s="284">
        <v>7377</v>
      </c>
      <c r="B7381" s="287"/>
      <c r="C7381" s="287"/>
      <c r="D7381" s="284" t="s">
        <v>1054</v>
      </c>
      <c r="E7381" s="287"/>
      <c r="F7381" s="285" t="s">
        <v>7502</v>
      </c>
      <c r="G7381" s="266" t="s">
        <v>121</v>
      </c>
      <c r="H7381" s="266">
        <f>IF(G7381="Traditional Stove",0.1,0.2)</f>
        <v>0.1</v>
      </c>
      <c r="I7381" s="266">
        <f>YEAR(J7381)</f>
        <v>2023</v>
      </c>
      <c r="J7381" s="267">
        <v>44970</v>
      </c>
      <c r="K7381" s="267">
        <f>J7381+1</f>
        <v>44971</v>
      </c>
      <c r="L7381" s="266">
        <f>IF(M7381&lt;=365,1,2)</f>
        <v>1</v>
      </c>
      <c r="M7381" s="266">
        <f>IF(K7381&lt;$C$1,$C$2-$C$1+1,$C$2-K7381+1)</f>
        <v>76</v>
      </c>
      <c r="N7381" s="268">
        <f>M7381/365</f>
        <v>0.20821917808219179</v>
      </c>
      <c r="O7381" s="269">
        <f>'Data and Parameter'!$E$4*'Data and Parameter'!$E$5*('Data and Parameter'!$E$6+'Data and Parameter'!$E$7)*'Data and Parameter'!$E$19*'Data and Parameter'!$E$14*'ER calculations'!N7381</f>
        <v>1.0781066616044011</v>
      </c>
    </row>
    <row r="7382" spans="1:15" ht="15">
      <c r="A7382" s="284">
        <v>7378</v>
      </c>
      <c r="B7382" s="287"/>
      <c r="C7382" s="287"/>
      <c r="D7382" s="284" t="s">
        <v>1054</v>
      </c>
      <c r="E7382" s="287"/>
      <c r="F7382" s="285" t="s">
        <v>7503</v>
      </c>
      <c r="G7382" s="266" t="s">
        <v>121</v>
      </c>
      <c r="H7382" s="266">
        <f>IF(G7382="Traditional Stove",0.1,0.2)</f>
        <v>0.1</v>
      </c>
      <c r="I7382" s="266">
        <f>YEAR(J7382)</f>
        <v>2023</v>
      </c>
      <c r="J7382" s="267">
        <v>44970</v>
      </c>
      <c r="K7382" s="267">
        <f>J7382+1</f>
        <v>44971</v>
      </c>
      <c r="L7382" s="266">
        <f>IF(M7382&lt;=365,1,2)</f>
        <v>1</v>
      </c>
      <c r="M7382" s="266">
        <f>IF(K7382&lt;$C$1,$C$2-$C$1+1,$C$2-K7382+1)</f>
        <v>76</v>
      </c>
      <c r="N7382" s="268">
        <f>M7382/365</f>
        <v>0.20821917808219179</v>
      </c>
      <c r="O7382" s="269">
        <f>'Data and Parameter'!$E$4*'Data and Parameter'!$E$5*('Data and Parameter'!$E$6+'Data and Parameter'!$E$7)*'Data and Parameter'!$E$19*'Data and Parameter'!$E$14*'ER calculations'!N7382</f>
        <v>1.0781066616044011</v>
      </c>
    </row>
    <row r="7383" spans="1:15" ht="15">
      <c r="A7383" s="284">
        <v>7379</v>
      </c>
      <c r="B7383" s="287"/>
      <c r="C7383" s="287"/>
      <c r="D7383" s="284" t="s">
        <v>1054</v>
      </c>
      <c r="E7383" s="287"/>
      <c r="F7383" s="285" t="s">
        <v>7504</v>
      </c>
      <c r="G7383" s="266" t="s">
        <v>121</v>
      </c>
      <c r="H7383" s="266">
        <f>IF(G7383="Traditional Stove",0.1,0.2)</f>
        <v>0.1</v>
      </c>
      <c r="I7383" s="266">
        <f>YEAR(J7383)</f>
        <v>2023</v>
      </c>
      <c r="J7383" s="267">
        <v>44970</v>
      </c>
      <c r="K7383" s="267">
        <f>J7383+1</f>
        <v>44971</v>
      </c>
      <c r="L7383" s="266">
        <f>IF(M7383&lt;=365,1,2)</f>
        <v>1</v>
      </c>
      <c r="M7383" s="266">
        <f>IF(K7383&lt;$C$1,$C$2-$C$1+1,$C$2-K7383+1)</f>
        <v>76</v>
      </c>
      <c r="N7383" s="268">
        <f>M7383/365</f>
        <v>0.20821917808219179</v>
      </c>
      <c r="O7383" s="269">
        <f>'Data and Parameter'!$E$4*'Data and Parameter'!$E$5*('Data and Parameter'!$E$6+'Data and Parameter'!$E$7)*'Data and Parameter'!$E$19*'Data and Parameter'!$E$14*'ER calculations'!N7383</f>
        <v>1.0781066616044011</v>
      </c>
    </row>
    <row r="7384" spans="1:15" ht="15">
      <c r="A7384" s="284">
        <v>7380</v>
      </c>
      <c r="B7384" s="287"/>
      <c r="C7384" s="287"/>
      <c r="D7384" s="284" t="s">
        <v>1054</v>
      </c>
      <c r="E7384" s="287"/>
      <c r="F7384" s="285" t="s">
        <v>7505</v>
      </c>
      <c r="G7384" s="266" t="s">
        <v>121</v>
      </c>
      <c r="H7384" s="266">
        <f>IF(G7384="Traditional Stove",0.1,0.2)</f>
        <v>0.1</v>
      </c>
      <c r="I7384" s="266">
        <f>YEAR(J7384)</f>
        <v>2023</v>
      </c>
      <c r="J7384" s="267">
        <v>44970</v>
      </c>
      <c r="K7384" s="267">
        <f>J7384+1</f>
        <v>44971</v>
      </c>
      <c r="L7384" s="266">
        <f>IF(M7384&lt;=365,1,2)</f>
        <v>1</v>
      </c>
      <c r="M7384" s="266">
        <f>IF(K7384&lt;$C$1,$C$2-$C$1+1,$C$2-K7384+1)</f>
        <v>76</v>
      </c>
      <c r="N7384" s="268">
        <f>M7384/365</f>
        <v>0.20821917808219179</v>
      </c>
      <c r="O7384" s="269">
        <f>'Data and Parameter'!$E$4*'Data and Parameter'!$E$5*('Data and Parameter'!$E$6+'Data and Parameter'!$E$7)*'Data and Parameter'!$E$19*'Data and Parameter'!$E$14*'ER calculations'!N7384</f>
        <v>1.0781066616044011</v>
      </c>
    </row>
    <row r="7385" spans="1:15" ht="15">
      <c r="A7385" s="284">
        <v>7381</v>
      </c>
      <c r="B7385" s="287"/>
      <c r="C7385" s="287"/>
      <c r="D7385" s="284" t="s">
        <v>1054</v>
      </c>
      <c r="E7385" s="287"/>
      <c r="F7385" s="285" t="s">
        <v>7506</v>
      </c>
      <c r="G7385" s="266" t="s">
        <v>121</v>
      </c>
      <c r="H7385" s="266">
        <f>IF(G7385="Traditional Stove",0.1,0.2)</f>
        <v>0.1</v>
      </c>
      <c r="I7385" s="266">
        <f>YEAR(J7385)</f>
        <v>2023</v>
      </c>
      <c r="J7385" s="267">
        <v>44970</v>
      </c>
      <c r="K7385" s="267">
        <f>J7385+1</f>
        <v>44971</v>
      </c>
      <c r="L7385" s="266">
        <f>IF(M7385&lt;=365,1,2)</f>
        <v>1</v>
      </c>
      <c r="M7385" s="266">
        <f>IF(K7385&lt;$C$1,$C$2-$C$1+1,$C$2-K7385+1)</f>
        <v>76</v>
      </c>
      <c r="N7385" s="268">
        <f>M7385/365</f>
        <v>0.20821917808219179</v>
      </c>
      <c r="O7385" s="269">
        <f>'Data and Parameter'!$E$4*'Data and Parameter'!$E$5*('Data and Parameter'!$E$6+'Data and Parameter'!$E$7)*'Data and Parameter'!$E$19*'Data and Parameter'!$E$14*'ER calculations'!N7385</f>
        <v>1.0781066616044011</v>
      </c>
    </row>
    <row r="7386" spans="1:15" ht="15">
      <c r="A7386" s="284">
        <v>7382</v>
      </c>
      <c r="B7386" s="287"/>
      <c r="C7386" s="287"/>
      <c r="D7386" s="284" t="s">
        <v>1054</v>
      </c>
      <c r="E7386" s="287"/>
      <c r="F7386" s="285" t="s">
        <v>7507</v>
      </c>
      <c r="G7386" s="266" t="s">
        <v>121</v>
      </c>
      <c r="H7386" s="266">
        <f>IF(G7386="Traditional Stove",0.1,0.2)</f>
        <v>0.1</v>
      </c>
      <c r="I7386" s="266">
        <f>YEAR(J7386)</f>
        <v>2023</v>
      </c>
      <c r="J7386" s="267">
        <v>44970</v>
      </c>
      <c r="K7386" s="267">
        <f>J7386+1</f>
        <v>44971</v>
      </c>
      <c r="L7386" s="266">
        <f>IF(M7386&lt;=365,1,2)</f>
        <v>1</v>
      </c>
      <c r="M7386" s="266">
        <f>IF(K7386&lt;$C$1,$C$2-$C$1+1,$C$2-K7386+1)</f>
        <v>76</v>
      </c>
      <c r="N7386" s="268">
        <f>M7386/365</f>
        <v>0.20821917808219179</v>
      </c>
      <c r="O7386" s="269">
        <f>'Data and Parameter'!$E$4*'Data and Parameter'!$E$5*('Data and Parameter'!$E$6+'Data and Parameter'!$E$7)*'Data and Parameter'!$E$19*'Data and Parameter'!$E$14*'ER calculations'!N7386</f>
        <v>1.0781066616044011</v>
      </c>
    </row>
    <row r="7387" spans="1:15" ht="15">
      <c r="A7387" s="284">
        <v>7383</v>
      </c>
      <c r="B7387" s="287"/>
      <c r="C7387" s="287"/>
      <c r="D7387" s="284" t="s">
        <v>1054</v>
      </c>
      <c r="E7387" s="287"/>
      <c r="F7387" s="285" t="s">
        <v>7508</v>
      </c>
      <c r="G7387" s="266" t="s">
        <v>121</v>
      </c>
      <c r="H7387" s="266">
        <f>IF(G7387="Traditional Stove",0.1,0.2)</f>
        <v>0.1</v>
      </c>
      <c r="I7387" s="266">
        <f>YEAR(J7387)</f>
        <v>2023</v>
      </c>
      <c r="J7387" s="267">
        <v>44970</v>
      </c>
      <c r="K7387" s="267">
        <f>J7387+1</f>
        <v>44971</v>
      </c>
      <c r="L7387" s="266">
        <f>IF(M7387&lt;=365,1,2)</f>
        <v>1</v>
      </c>
      <c r="M7387" s="266">
        <f>IF(K7387&lt;$C$1,$C$2-$C$1+1,$C$2-K7387+1)</f>
        <v>76</v>
      </c>
      <c r="N7387" s="268">
        <f>M7387/365</f>
        <v>0.20821917808219179</v>
      </c>
      <c r="O7387" s="269">
        <f>'Data and Parameter'!$E$4*'Data and Parameter'!$E$5*('Data and Parameter'!$E$6+'Data and Parameter'!$E$7)*'Data and Parameter'!$E$19*'Data and Parameter'!$E$14*'ER calculations'!N7387</f>
        <v>1.0781066616044011</v>
      </c>
    </row>
    <row r="7388" spans="1:15" ht="15">
      <c r="A7388" s="284">
        <v>7384</v>
      </c>
      <c r="B7388" s="287"/>
      <c r="C7388" s="287"/>
      <c r="D7388" s="284" t="s">
        <v>1054</v>
      </c>
      <c r="E7388" s="287"/>
      <c r="F7388" s="285" t="s">
        <v>7509</v>
      </c>
      <c r="G7388" s="266" t="s">
        <v>121</v>
      </c>
      <c r="H7388" s="266">
        <f>IF(G7388="Traditional Stove",0.1,0.2)</f>
        <v>0.1</v>
      </c>
      <c r="I7388" s="266">
        <f>YEAR(J7388)</f>
        <v>2023</v>
      </c>
      <c r="J7388" s="267">
        <v>44970</v>
      </c>
      <c r="K7388" s="267">
        <f>J7388+1</f>
        <v>44971</v>
      </c>
      <c r="L7388" s="266">
        <f>IF(M7388&lt;=365,1,2)</f>
        <v>1</v>
      </c>
      <c r="M7388" s="266">
        <f>IF(K7388&lt;$C$1,$C$2-$C$1+1,$C$2-K7388+1)</f>
        <v>76</v>
      </c>
      <c r="N7388" s="268">
        <f>M7388/365</f>
        <v>0.20821917808219179</v>
      </c>
      <c r="O7388" s="269">
        <f>'Data and Parameter'!$E$4*'Data and Parameter'!$E$5*('Data and Parameter'!$E$6+'Data and Parameter'!$E$7)*'Data and Parameter'!$E$19*'Data and Parameter'!$E$14*'ER calculations'!N7388</f>
        <v>1.0781066616044011</v>
      </c>
    </row>
    <row r="7389" spans="1:15" ht="15">
      <c r="A7389" s="284">
        <v>7385</v>
      </c>
      <c r="B7389" s="287"/>
      <c r="C7389" s="287"/>
      <c r="D7389" s="284" t="s">
        <v>1054</v>
      </c>
      <c r="E7389" s="287"/>
      <c r="F7389" s="285" t="s">
        <v>7510</v>
      </c>
      <c r="G7389" s="266" t="s">
        <v>121</v>
      </c>
      <c r="H7389" s="266">
        <f>IF(G7389="Traditional Stove",0.1,0.2)</f>
        <v>0.1</v>
      </c>
      <c r="I7389" s="266">
        <f>YEAR(J7389)</f>
        <v>2023</v>
      </c>
      <c r="J7389" s="267">
        <v>44970</v>
      </c>
      <c r="K7389" s="267">
        <f>J7389+1</f>
        <v>44971</v>
      </c>
      <c r="L7389" s="266">
        <f>IF(M7389&lt;=365,1,2)</f>
        <v>1</v>
      </c>
      <c r="M7389" s="266">
        <f>IF(K7389&lt;$C$1,$C$2-$C$1+1,$C$2-K7389+1)</f>
        <v>76</v>
      </c>
      <c r="N7389" s="268">
        <f>M7389/365</f>
        <v>0.20821917808219179</v>
      </c>
      <c r="O7389" s="269">
        <f>'Data and Parameter'!$E$4*'Data and Parameter'!$E$5*('Data and Parameter'!$E$6+'Data and Parameter'!$E$7)*'Data and Parameter'!$E$19*'Data and Parameter'!$E$14*'ER calculations'!N7389</f>
        <v>1.0781066616044011</v>
      </c>
    </row>
    <row r="7390" spans="1:15" ht="15">
      <c r="A7390" s="284">
        <v>7386</v>
      </c>
      <c r="B7390" s="287"/>
      <c r="C7390" s="287"/>
      <c r="D7390" s="284" t="s">
        <v>1054</v>
      </c>
      <c r="E7390" s="287"/>
      <c r="F7390" s="285" t="s">
        <v>7511</v>
      </c>
      <c r="G7390" s="266" t="s">
        <v>121</v>
      </c>
      <c r="H7390" s="266">
        <f>IF(G7390="Traditional Stove",0.1,0.2)</f>
        <v>0.1</v>
      </c>
      <c r="I7390" s="266">
        <f>YEAR(J7390)</f>
        <v>2023</v>
      </c>
      <c r="J7390" s="267">
        <v>44970</v>
      </c>
      <c r="K7390" s="267">
        <f>J7390+1</f>
        <v>44971</v>
      </c>
      <c r="L7390" s="266">
        <f>IF(M7390&lt;=365,1,2)</f>
        <v>1</v>
      </c>
      <c r="M7390" s="266">
        <f>IF(K7390&lt;$C$1,$C$2-$C$1+1,$C$2-K7390+1)</f>
        <v>76</v>
      </c>
      <c r="N7390" s="268">
        <f>M7390/365</f>
        <v>0.20821917808219179</v>
      </c>
      <c r="O7390" s="269">
        <f>'Data and Parameter'!$E$4*'Data and Parameter'!$E$5*('Data and Parameter'!$E$6+'Data and Parameter'!$E$7)*'Data and Parameter'!$E$19*'Data and Parameter'!$E$14*'ER calculations'!N7390</f>
        <v>1.0781066616044011</v>
      </c>
    </row>
    <row r="7391" spans="1:15" ht="15">
      <c r="A7391" s="284">
        <v>7387</v>
      </c>
      <c r="B7391" s="287"/>
      <c r="C7391" s="287"/>
      <c r="D7391" s="284" t="s">
        <v>1054</v>
      </c>
      <c r="E7391" s="287"/>
      <c r="F7391" s="285" t="s">
        <v>7512</v>
      </c>
      <c r="G7391" s="266" t="s">
        <v>121</v>
      </c>
      <c r="H7391" s="266">
        <f>IF(G7391="Traditional Stove",0.1,0.2)</f>
        <v>0.1</v>
      </c>
      <c r="I7391" s="266">
        <f>YEAR(J7391)</f>
        <v>2023</v>
      </c>
      <c r="J7391" s="267">
        <v>44969</v>
      </c>
      <c r="K7391" s="267">
        <f>J7391+1</f>
        <v>44970</v>
      </c>
      <c r="L7391" s="266">
        <f>IF(M7391&lt;=365,1,2)</f>
        <v>1</v>
      </c>
      <c r="M7391" s="266">
        <f>IF(K7391&lt;$C$1,$C$2-$C$1+1,$C$2-K7391+1)</f>
        <v>77</v>
      </c>
      <c r="N7391" s="268">
        <f>M7391/365</f>
        <v>0.21095890410958903</v>
      </c>
      <c r="O7391" s="269">
        <f>'Data and Parameter'!$E$4*'Data and Parameter'!$E$5*('Data and Parameter'!$E$6+'Data and Parameter'!$E$7)*'Data and Parameter'!$E$19*'Data and Parameter'!$E$14*'ER calculations'!N7391</f>
        <v>1.0922922755728799</v>
      </c>
    </row>
    <row r="7392" spans="1:15" ht="15">
      <c r="A7392" s="284">
        <v>7388</v>
      </c>
      <c r="B7392" s="287"/>
      <c r="C7392" s="287"/>
      <c r="D7392" s="284" t="s">
        <v>1054</v>
      </c>
      <c r="E7392" s="287"/>
      <c r="F7392" s="285" t="s">
        <v>7513</v>
      </c>
      <c r="G7392" s="266" t="s">
        <v>121</v>
      </c>
      <c r="H7392" s="266">
        <f>IF(G7392="Traditional Stove",0.1,0.2)</f>
        <v>0.1</v>
      </c>
      <c r="I7392" s="266">
        <f>YEAR(J7392)</f>
        <v>2023</v>
      </c>
      <c r="J7392" s="267">
        <v>44970</v>
      </c>
      <c r="K7392" s="267">
        <f>J7392+1</f>
        <v>44971</v>
      </c>
      <c r="L7392" s="266">
        <f>IF(M7392&lt;=365,1,2)</f>
        <v>1</v>
      </c>
      <c r="M7392" s="266">
        <f>IF(K7392&lt;$C$1,$C$2-$C$1+1,$C$2-K7392+1)</f>
        <v>76</v>
      </c>
      <c r="N7392" s="268">
        <f>M7392/365</f>
        <v>0.20821917808219179</v>
      </c>
      <c r="O7392" s="269">
        <f>'Data and Parameter'!$E$4*'Data and Parameter'!$E$5*('Data and Parameter'!$E$6+'Data and Parameter'!$E$7)*'Data and Parameter'!$E$19*'Data and Parameter'!$E$14*'ER calculations'!N7392</f>
        <v>1.0781066616044011</v>
      </c>
    </row>
    <row r="7393" spans="1:15" ht="15">
      <c r="A7393" s="284">
        <v>7389</v>
      </c>
      <c r="B7393" s="287"/>
      <c r="C7393" s="287"/>
      <c r="D7393" s="284" t="s">
        <v>1054</v>
      </c>
      <c r="E7393" s="287"/>
      <c r="F7393" s="285" t="s">
        <v>7514</v>
      </c>
      <c r="G7393" s="266" t="s">
        <v>121</v>
      </c>
      <c r="H7393" s="266">
        <f>IF(G7393="Traditional Stove",0.1,0.2)</f>
        <v>0.1</v>
      </c>
      <c r="I7393" s="266">
        <f>YEAR(J7393)</f>
        <v>2023</v>
      </c>
      <c r="J7393" s="267">
        <v>44970</v>
      </c>
      <c r="K7393" s="267">
        <f>J7393+1</f>
        <v>44971</v>
      </c>
      <c r="L7393" s="266">
        <f>IF(M7393&lt;=365,1,2)</f>
        <v>1</v>
      </c>
      <c r="M7393" s="266">
        <f>IF(K7393&lt;$C$1,$C$2-$C$1+1,$C$2-K7393+1)</f>
        <v>76</v>
      </c>
      <c r="N7393" s="268">
        <f>M7393/365</f>
        <v>0.20821917808219179</v>
      </c>
      <c r="O7393" s="269">
        <f>'Data and Parameter'!$E$4*'Data and Parameter'!$E$5*('Data and Parameter'!$E$6+'Data and Parameter'!$E$7)*'Data and Parameter'!$E$19*'Data and Parameter'!$E$14*'ER calculations'!N7393</f>
        <v>1.0781066616044011</v>
      </c>
    </row>
    <row r="7394" spans="1:15" ht="15">
      <c r="A7394" s="284">
        <v>7390</v>
      </c>
      <c r="B7394" s="287"/>
      <c r="C7394" s="287"/>
      <c r="D7394" s="284" t="s">
        <v>1054</v>
      </c>
      <c r="E7394" s="287"/>
      <c r="F7394" s="285" t="s">
        <v>7515</v>
      </c>
      <c r="G7394" s="266" t="s">
        <v>121</v>
      </c>
      <c r="H7394" s="266">
        <f>IF(G7394="Traditional Stove",0.1,0.2)</f>
        <v>0.1</v>
      </c>
      <c r="I7394" s="266">
        <f>YEAR(J7394)</f>
        <v>2023</v>
      </c>
      <c r="J7394" s="267">
        <v>44970</v>
      </c>
      <c r="K7394" s="267">
        <f>J7394+1</f>
        <v>44971</v>
      </c>
      <c r="L7394" s="266">
        <f>IF(M7394&lt;=365,1,2)</f>
        <v>1</v>
      </c>
      <c r="M7394" s="266">
        <f>IF(K7394&lt;$C$1,$C$2-$C$1+1,$C$2-K7394+1)</f>
        <v>76</v>
      </c>
      <c r="N7394" s="268">
        <f>M7394/365</f>
        <v>0.20821917808219179</v>
      </c>
      <c r="O7394" s="269">
        <f>'Data and Parameter'!$E$4*'Data and Parameter'!$E$5*('Data and Parameter'!$E$6+'Data and Parameter'!$E$7)*'Data and Parameter'!$E$19*'Data and Parameter'!$E$14*'ER calculations'!N7394</f>
        <v>1.0781066616044011</v>
      </c>
    </row>
    <row r="7395" spans="1:15" ht="15">
      <c r="A7395" s="284">
        <v>7391</v>
      </c>
      <c r="B7395" s="287"/>
      <c r="C7395" s="287"/>
      <c r="D7395" s="284" t="s">
        <v>1054</v>
      </c>
      <c r="E7395" s="287"/>
      <c r="F7395" s="285" t="s">
        <v>7516</v>
      </c>
      <c r="G7395" s="266" t="s">
        <v>121</v>
      </c>
      <c r="H7395" s="266">
        <f>IF(G7395="Traditional Stove",0.1,0.2)</f>
        <v>0.1</v>
      </c>
      <c r="I7395" s="266">
        <f>YEAR(J7395)</f>
        <v>2023</v>
      </c>
      <c r="J7395" s="267">
        <v>44970</v>
      </c>
      <c r="K7395" s="267">
        <f>J7395+1</f>
        <v>44971</v>
      </c>
      <c r="L7395" s="266">
        <f>IF(M7395&lt;=365,1,2)</f>
        <v>1</v>
      </c>
      <c r="M7395" s="266">
        <f>IF(K7395&lt;$C$1,$C$2-$C$1+1,$C$2-K7395+1)</f>
        <v>76</v>
      </c>
      <c r="N7395" s="268">
        <f>M7395/365</f>
        <v>0.20821917808219179</v>
      </c>
      <c r="O7395" s="269">
        <f>'Data and Parameter'!$E$4*'Data and Parameter'!$E$5*('Data and Parameter'!$E$6+'Data and Parameter'!$E$7)*'Data and Parameter'!$E$19*'Data and Parameter'!$E$14*'ER calculations'!N7395</f>
        <v>1.0781066616044011</v>
      </c>
    </row>
    <row r="7396" spans="1:15" ht="15">
      <c r="A7396" s="284">
        <v>7392</v>
      </c>
      <c r="B7396" s="287"/>
      <c r="C7396" s="287"/>
      <c r="D7396" s="284" t="s">
        <v>1054</v>
      </c>
      <c r="E7396" s="287"/>
      <c r="F7396" s="285" t="s">
        <v>7517</v>
      </c>
      <c r="G7396" s="266" t="s">
        <v>121</v>
      </c>
      <c r="H7396" s="266">
        <f>IF(G7396="Traditional Stove",0.1,0.2)</f>
        <v>0.1</v>
      </c>
      <c r="I7396" s="266">
        <f>YEAR(J7396)</f>
        <v>2023</v>
      </c>
      <c r="J7396" s="267">
        <v>44970</v>
      </c>
      <c r="K7396" s="267">
        <f>J7396+1</f>
        <v>44971</v>
      </c>
      <c r="L7396" s="266">
        <f>IF(M7396&lt;=365,1,2)</f>
        <v>1</v>
      </c>
      <c r="M7396" s="266">
        <f>IF(K7396&lt;$C$1,$C$2-$C$1+1,$C$2-K7396+1)</f>
        <v>76</v>
      </c>
      <c r="N7396" s="268">
        <f>M7396/365</f>
        <v>0.20821917808219179</v>
      </c>
      <c r="O7396" s="269">
        <f>'Data and Parameter'!$E$4*'Data and Parameter'!$E$5*('Data and Parameter'!$E$6+'Data and Parameter'!$E$7)*'Data and Parameter'!$E$19*'Data and Parameter'!$E$14*'ER calculations'!N7396</f>
        <v>1.0781066616044011</v>
      </c>
    </row>
    <row r="7397" spans="1:15" ht="15">
      <c r="A7397" s="284">
        <v>7393</v>
      </c>
      <c r="B7397" s="287"/>
      <c r="C7397" s="287"/>
      <c r="D7397" s="284" t="s">
        <v>1054</v>
      </c>
      <c r="E7397" s="287"/>
      <c r="F7397" s="285" t="s">
        <v>7518</v>
      </c>
      <c r="G7397" s="266" t="s">
        <v>121</v>
      </c>
      <c r="H7397" s="266">
        <f>IF(G7397="Traditional Stove",0.1,0.2)</f>
        <v>0.1</v>
      </c>
      <c r="I7397" s="266">
        <f>YEAR(J7397)</f>
        <v>2023</v>
      </c>
      <c r="J7397" s="267">
        <v>44970</v>
      </c>
      <c r="K7397" s="267">
        <f>J7397+1</f>
        <v>44971</v>
      </c>
      <c r="L7397" s="266">
        <f>IF(M7397&lt;=365,1,2)</f>
        <v>1</v>
      </c>
      <c r="M7397" s="266">
        <f>IF(K7397&lt;$C$1,$C$2-$C$1+1,$C$2-K7397+1)</f>
        <v>76</v>
      </c>
      <c r="N7397" s="268">
        <f>M7397/365</f>
        <v>0.20821917808219179</v>
      </c>
      <c r="O7397" s="269">
        <f>'Data and Parameter'!$E$4*'Data and Parameter'!$E$5*('Data and Parameter'!$E$6+'Data and Parameter'!$E$7)*'Data and Parameter'!$E$19*'Data and Parameter'!$E$14*'ER calculations'!N7397</f>
        <v>1.0781066616044011</v>
      </c>
    </row>
    <row r="7398" spans="1:15" ht="15">
      <c r="A7398" s="284">
        <v>7394</v>
      </c>
      <c r="B7398" s="287"/>
      <c r="C7398" s="287"/>
      <c r="D7398" s="284" t="s">
        <v>1054</v>
      </c>
      <c r="E7398" s="287"/>
      <c r="F7398" s="285" t="s">
        <v>7519</v>
      </c>
      <c r="G7398" s="266" t="s">
        <v>121</v>
      </c>
      <c r="H7398" s="266">
        <f>IF(G7398="Traditional Stove",0.1,0.2)</f>
        <v>0.1</v>
      </c>
      <c r="I7398" s="266">
        <f>YEAR(J7398)</f>
        <v>2023</v>
      </c>
      <c r="J7398" s="267">
        <v>44970</v>
      </c>
      <c r="K7398" s="267">
        <f>J7398+1</f>
        <v>44971</v>
      </c>
      <c r="L7398" s="266">
        <f>IF(M7398&lt;=365,1,2)</f>
        <v>1</v>
      </c>
      <c r="M7398" s="266">
        <f>IF(K7398&lt;$C$1,$C$2-$C$1+1,$C$2-K7398+1)</f>
        <v>76</v>
      </c>
      <c r="N7398" s="268">
        <f>M7398/365</f>
        <v>0.20821917808219179</v>
      </c>
      <c r="O7398" s="269">
        <f>'Data and Parameter'!$E$4*'Data and Parameter'!$E$5*('Data and Parameter'!$E$6+'Data and Parameter'!$E$7)*'Data and Parameter'!$E$19*'Data and Parameter'!$E$14*'ER calculations'!N7398</f>
        <v>1.0781066616044011</v>
      </c>
    </row>
    <row r="7399" spans="1:15" ht="15">
      <c r="A7399" s="284">
        <v>7395</v>
      </c>
      <c r="B7399" s="287"/>
      <c r="C7399" s="287"/>
      <c r="D7399" s="284" t="s">
        <v>1054</v>
      </c>
      <c r="E7399" s="287"/>
      <c r="F7399" s="285" t="s">
        <v>7520</v>
      </c>
      <c r="G7399" s="266" t="s">
        <v>121</v>
      </c>
      <c r="H7399" s="266">
        <f>IF(G7399="Traditional Stove",0.1,0.2)</f>
        <v>0.1</v>
      </c>
      <c r="I7399" s="266">
        <f>YEAR(J7399)</f>
        <v>2023</v>
      </c>
      <c r="J7399" s="267">
        <v>44970</v>
      </c>
      <c r="K7399" s="267">
        <f>J7399+1</f>
        <v>44971</v>
      </c>
      <c r="L7399" s="266">
        <f>IF(M7399&lt;=365,1,2)</f>
        <v>1</v>
      </c>
      <c r="M7399" s="266">
        <f>IF(K7399&lt;$C$1,$C$2-$C$1+1,$C$2-K7399+1)</f>
        <v>76</v>
      </c>
      <c r="N7399" s="268">
        <f>M7399/365</f>
        <v>0.20821917808219179</v>
      </c>
      <c r="O7399" s="269">
        <f>'Data and Parameter'!$E$4*'Data and Parameter'!$E$5*('Data and Parameter'!$E$6+'Data and Parameter'!$E$7)*'Data and Parameter'!$E$19*'Data and Parameter'!$E$14*'ER calculations'!N7399</f>
        <v>1.0781066616044011</v>
      </c>
    </row>
    <row r="7400" spans="1:15" ht="15">
      <c r="A7400" s="284">
        <v>7396</v>
      </c>
      <c r="B7400" s="287"/>
      <c r="C7400" s="287"/>
      <c r="D7400" s="284" t="s">
        <v>1054</v>
      </c>
      <c r="E7400" s="287"/>
      <c r="F7400" s="285" t="s">
        <v>7521</v>
      </c>
      <c r="G7400" s="266" t="s">
        <v>121</v>
      </c>
      <c r="H7400" s="266">
        <f>IF(G7400="Traditional Stove",0.1,0.2)</f>
        <v>0.1</v>
      </c>
      <c r="I7400" s="266">
        <f>YEAR(J7400)</f>
        <v>2023</v>
      </c>
      <c r="J7400" s="267">
        <v>44970</v>
      </c>
      <c r="K7400" s="267">
        <f>J7400+1</f>
        <v>44971</v>
      </c>
      <c r="L7400" s="266">
        <f>IF(M7400&lt;=365,1,2)</f>
        <v>1</v>
      </c>
      <c r="M7400" s="266">
        <f>IF(K7400&lt;$C$1,$C$2-$C$1+1,$C$2-K7400+1)</f>
        <v>76</v>
      </c>
      <c r="N7400" s="268">
        <f>M7400/365</f>
        <v>0.20821917808219179</v>
      </c>
      <c r="O7400" s="269">
        <f>'Data and Parameter'!$E$4*'Data and Parameter'!$E$5*('Data and Parameter'!$E$6+'Data and Parameter'!$E$7)*'Data and Parameter'!$E$19*'Data and Parameter'!$E$14*'ER calculations'!N7400</f>
        <v>1.0781066616044011</v>
      </c>
    </row>
    <row r="7401" spans="1:15" ht="15">
      <c r="A7401" s="284">
        <v>7397</v>
      </c>
      <c r="B7401" s="287"/>
      <c r="C7401" s="287"/>
      <c r="D7401" s="284" t="s">
        <v>1054</v>
      </c>
      <c r="E7401" s="287"/>
      <c r="F7401" s="285" t="s">
        <v>7522</v>
      </c>
      <c r="G7401" s="266" t="s">
        <v>121</v>
      </c>
      <c r="H7401" s="266">
        <f>IF(G7401="Traditional Stove",0.1,0.2)</f>
        <v>0.1</v>
      </c>
      <c r="I7401" s="266">
        <f>YEAR(J7401)</f>
        <v>2023</v>
      </c>
      <c r="J7401" s="267">
        <v>44970</v>
      </c>
      <c r="K7401" s="267">
        <f>J7401+1</f>
        <v>44971</v>
      </c>
      <c r="L7401" s="266">
        <f>IF(M7401&lt;=365,1,2)</f>
        <v>1</v>
      </c>
      <c r="M7401" s="266">
        <f>IF(K7401&lt;$C$1,$C$2-$C$1+1,$C$2-K7401+1)</f>
        <v>76</v>
      </c>
      <c r="N7401" s="268">
        <f>M7401/365</f>
        <v>0.20821917808219179</v>
      </c>
      <c r="O7401" s="269">
        <f>'Data and Parameter'!$E$4*'Data and Parameter'!$E$5*('Data and Parameter'!$E$6+'Data and Parameter'!$E$7)*'Data and Parameter'!$E$19*'Data and Parameter'!$E$14*'ER calculations'!N7401</f>
        <v>1.0781066616044011</v>
      </c>
    </row>
    <row r="7402" spans="1:15" ht="15">
      <c r="A7402" s="284">
        <v>7398</v>
      </c>
      <c r="B7402" s="287"/>
      <c r="C7402" s="287"/>
      <c r="D7402" s="284" t="s">
        <v>1054</v>
      </c>
      <c r="E7402" s="287"/>
      <c r="F7402" s="285" t="s">
        <v>7523</v>
      </c>
      <c r="G7402" s="266" t="s">
        <v>121</v>
      </c>
      <c r="H7402" s="266">
        <f>IF(G7402="Traditional Stove",0.1,0.2)</f>
        <v>0.1</v>
      </c>
      <c r="I7402" s="266">
        <f>YEAR(J7402)</f>
        <v>2023</v>
      </c>
      <c r="J7402" s="267">
        <v>44970</v>
      </c>
      <c r="K7402" s="267">
        <f>J7402+1</f>
        <v>44971</v>
      </c>
      <c r="L7402" s="266">
        <f>IF(M7402&lt;=365,1,2)</f>
        <v>1</v>
      </c>
      <c r="M7402" s="266">
        <f>IF(K7402&lt;$C$1,$C$2-$C$1+1,$C$2-K7402+1)</f>
        <v>76</v>
      </c>
      <c r="N7402" s="268">
        <f>M7402/365</f>
        <v>0.20821917808219179</v>
      </c>
      <c r="O7402" s="269">
        <f>'Data and Parameter'!$E$4*'Data and Parameter'!$E$5*('Data and Parameter'!$E$6+'Data and Parameter'!$E$7)*'Data and Parameter'!$E$19*'Data and Parameter'!$E$14*'ER calculations'!N7402</f>
        <v>1.0781066616044011</v>
      </c>
    </row>
    <row r="7403" spans="1:15" ht="15">
      <c r="A7403" s="284">
        <v>7399</v>
      </c>
      <c r="B7403" s="287"/>
      <c r="C7403" s="287"/>
      <c r="D7403" s="284" t="s">
        <v>1054</v>
      </c>
      <c r="E7403" s="287"/>
      <c r="F7403" s="285" t="s">
        <v>7524</v>
      </c>
      <c r="G7403" s="266" t="s">
        <v>121</v>
      </c>
      <c r="H7403" s="266">
        <f>IF(G7403="Traditional Stove",0.1,0.2)</f>
        <v>0.1</v>
      </c>
      <c r="I7403" s="266">
        <f>YEAR(J7403)</f>
        <v>2023</v>
      </c>
      <c r="J7403" s="267">
        <v>44970</v>
      </c>
      <c r="K7403" s="267">
        <f>J7403+1</f>
        <v>44971</v>
      </c>
      <c r="L7403" s="266">
        <f>IF(M7403&lt;=365,1,2)</f>
        <v>1</v>
      </c>
      <c r="M7403" s="266">
        <f>IF(K7403&lt;$C$1,$C$2-$C$1+1,$C$2-K7403+1)</f>
        <v>76</v>
      </c>
      <c r="N7403" s="268">
        <f>M7403/365</f>
        <v>0.20821917808219179</v>
      </c>
      <c r="O7403" s="269">
        <f>'Data and Parameter'!$E$4*'Data and Parameter'!$E$5*('Data and Parameter'!$E$6+'Data and Parameter'!$E$7)*'Data and Parameter'!$E$19*'Data and Parameter'!$E$14*'ER calculations'!N7403</f>
        <v>1.0781066616044011</v>
      </c>
    </row>
    <row r="7404" spans="1:15" ht="15">
      <c r="A7404" s="284">
        <v>7400</v>
      </c>
      <c r="B7404" s="287"/>
      <c r="C7404" s="287"/>
      <c r="D7404" s="284" t="s">
        <v>1054</v>
      </c>
      <c r="E7404" s="287"/>
      <c r="F7404" s="285" t="s">
        <v>7525</v>
      </c>
      <c r="G7404" s="266" t="s">
        <v>121</v>
      </c>
      <c r="H7404" s="266">
        <f>IF(G7404="Traditional Stove",0.1,0.2)</f>
        <v>0.1</v>
      </c>
      <c r="I7404" s="266">
        <f>YEAR(J7404)</f>
        <v>2023</v>
      </c>
      <c r="J7404" s="267">
        <v>44970</v>
      </c>
      <c r="K7404" s="267">
        <f>J7404+1</f>
        <v>44971</v>
      </c>
      <c r="L7404" s="266">
        <f>IF(M7404&lt;=365,1,2)</f>
        <v>1</v>
      </c>
      <c r="M7404" s="266">
        <f>IF(K7404&lt;$C$1,$C$2-$C$1+1,$C$2-K7404+1)</f>
        <v>76</v>
      </c>
      <c r="N7404" s="268">
        <f>M7404/365</f>
        <v>0.20821917808219179</v>
      </c>
      <c r="O7404" s="269">
        <f>'Data and Parameter'!$E$4*'Data and Parameter'!$E$5*('Data and Parameter'!$E$6+'Data and Parameter'!$E$7)*'Data and Parameter'!$E$19*'Data and Parameter'!$E$14*'ER calculations'!N7404</f>
        <v>1.0781066616044011</v>
      </c>
    </row>
    <row r="7405" spans="1:15" ht="15">
      <c r="A7405" s="284">
        <v>7401</v>
      </c>
      <c r="B7405" s="287"/>
      <c r="C7405" s="287"/>
      <c r="D7405" s="284" t="s">
        <v>1054</v>
      </c>
      <c r="E7405" s="287"/>
      <c r="F7405" s="285" t="s">
        <v>7526</v>
      </c>
      <c r="G7405" s="266" t="s">
        <v>121</v>
      </c>
      <c r="H7405" s="266">
        <f>IF(G7405="Traditional Stove",0.1,0.2)</f>
        <v>0.1</v>
      </c>
      <c r="I7405" s="266">
        <f>YEAR(J7405)</f>
        <v>2023</v>
      </c>
      <c r="J7405" s="267">
        <v>44970</v>
      </c>
      <c r="K7405" s="267">
        <f>J7405+1</f>
        <v>44971</v>
      </c>
      <c r="L7405" s="266">
        <f>IF(M7405&lt;=365,1,2)</f>
        <v>1</v>
      </c>
      <c r="M7405" s="266">
        <f>IF(K7405&lt;$C$1,$C$2-$C$1+1,$C$2-K7405+1)</f>
        <v>76</v>
      </c>
      <c r="N7405" s="268">
        <f>M7405/365</f>
        <v>0.20821917808219179</v>
      </c>
      <c r="O7405" s="269">
        <f>'Data and Parameter'!$E$4*'Data and Parameter'!$E$5*('Data and Parameter'!$E$6+'Data and Parameter'!$E$7)*'Data and Parameter'!$E$19*'Data and Parameter'!$E$14*'ER calculations'!N7405</f>
        <v>1.0781066616044011</v>
      </c>
    </row>
    <row r="7406" spans="1:15" ht="15">
      <c r="A7406" s="284">
        <v>7402</v>
      </c>
      <c r="B7406" s="287"/>
      <c r="C7406" s="287"/>
      <c r="D7406" s="284" t="s">
        <v>1054</v>
      </c>
      <c r="E7406" s="287"/>
      <c r="F7406" s="285" t="s">
        <v>7527</v>
      </c>
      <c r="G7406" s="266" t="s">
        <v>121</v>
      </c>
      <c r="H7406" s="266">
        <f>IF(G7406="Traditional Stove",0.1,0.2)</f>
        <v>0.1</v>
      </c>
      <c r="I7406" s="266">
        <f>YEAR(J7406)</f>
        <v>2023</v>
      </c>
      <c r="J7406" s="267">
        <v>44970</v>
      </c>
      <c r="K7406" s="267">
        <f>J7406+1</f>
        <v>44971</v>
      </c>
      <c r="L7406" s="266">
        <f>IF(M7406&lt;=365,1,2)</f>
        <v>1</v>
      </c>
      <c r="M7406" s="266">
        <f>IF(K7406&lt;$C$1,$C$2-$C$1+1,$C$2-K7406+1)</f>
        <v>76</v>
      </c>
      <c r="N7406" s="268">
        <f>M7406/365</f>
        <v>0.20821917808219179</v>
      </c>
      <c r="O7406" s="269">
        <f>'Data and Parameter'!$E$4*'Data and Parameter'!$E$5*('Data and Parameter'!$E$6+'Data and Parameter'!$E$7)*'Data and Parameter'!$E$19*'Data and Parameter'!$E$14*'ER calculations'!N7406</f>
        <v>1.0781066616044011</v>
      </c>
    </row>
    <row r="7407" spans="1:15" ht="15">
      <c r="A7407" s="284">
        <v>7403</v>
      </c>
      <c r="B7407" s="287"/>
      <c r="C7407" s="287"/>
      <c r="D7407" s="284" t="s">
        <v>1054</v>
      </c>
      <c r="E7407" s="287"/>
      <c r="F7407" s="285" t="s">
        <v>7528</v>
      </c>
      <c r="G7407" s="266" t="s">
        <v>121</v>
      </c>
      <c r="H7407" s="266">
        <f>IF(G7407="Traditional Stove",0.1,0.2)</f>
        <v>0.1</v>
      </c>
      <c r="I7407" s="266">
        <f>YEAR(J7407)</f>
        <v>2023</v>
      </c>
      <c r="J7407" s="267">
        <v>44970</v>
      </c>
      <c r="K7407" s="267">
        <f>J7407+1</f>
        <v>44971</v>
      </c>
      <c r="L7407" s="266">
        <f>IF(M7407&lt;=365,1,2)</f>
        <v>1</v>
      </c>
      <c r="M7407" s="266">
        <f>IF(K7407&lt;$C$1,$C$2-$C$1+1,$C$2-K7407+1)</f>
        <v>76</v>
      </c>
      <c r="N7407" s="268">
        <f>M7407/365</f>
        <v>0.20821917808219179</v>
      </c>
      <c r="O7407" s="269">
        <f>'Data and Parameter'!$E$4*'Data and Parameter'!$E$5*('Data and Parameter'!$E$6+'Data and Parameter'!$E$7)*'Data and Parameter'!$E$19*'Data and Parameter'!$E$14*'ER calculations'!N7407</f>
        <v>1.0781066616044011</v>
      </c>
    </row>
    <row r="7408" spans="1:15" ht="15">
      <c r="A7408" s="284">
        <v>7404</v>
      </c>
      <c r="B7408" s="287"/>
      <c r="C7408" s="287"/>
      <c r="D7408" s="284" t="s">
        <v>1054</v>
      </c>
      <c r="E7408" s="287"/>
      <c r="F7408" s="285" t="s">
        <v>7529</v>
      </c>
      <c r="G7408" s="266" t="s">
        <v>121</v>
      </c>
      <c r="H7408" s="266">
        <f>IF(G7408="Traditional Stove",0.1,0.2)</f>
        <v>0.1</v>
      </c>
      <c r="I7408" s="266">
        <f>YEAR(J7408)</f>
        <v>2023</v>
      </c>
      <c r="J7408" s="267">
        <v>44970</v>
      </c>
      <c r="K7408" s="267">
        <f>J7408+1</f>
        <v>44971</v>
      </c>
      <c r="L7408" s="266">
        <f>IF(M7408&lt;=365,1,2)</f>
        <v>1</v>
      </c>
      <c r="M7408" s="266">
        <f>IF(K7408&lt;$C$1,$C$2-$C$1+1,$C$2-K7408+1)</f>
        <v>76</v>
      </c>
      <c r="N7408" s="268">
        <f>M7408/365</f>
        <v>0.20821917808219179</v>
      </c>
      <c r="O7408" s="269">
        <f>'Data and Parameter'!$E$4*'Data and Parameter'!$E$5*('Data and Parameter'!$E$6+'Data and Parameter'!$E$7)*'Data and Parameter'!$E$19*'Data and Parameter'!$E$14*'ER calculations'!N7408</f>
        <v>1.0781066616044011</v>
      </c>
    </row>
    <row r="7409" spans="1:15" ht="15">
      <c r="A7409" s="284">
        <v>7405</v>
      </c>
      <c r="B7409" s="287"/>
      <c r="C7409" s="287"/>
      <c r="D7409" s="284" t="s">
        <v>1054</v>
      </c>
      <c r="E7409" s="287"/>
      <c r="F7409" s="285" t="s">
        <v>7530</v>
      </c>
      <c r="G7409" s="266" t="s">
        <v>121</v>
      </c>
      <c r="H7409" s="266">
        <f>IF(G7409="Traditional Stove",0.1,0.2)</f>
        <v>0.1</v>
      </c>
      <c r="I7409" s="266">
        <f>YEAR(J7409)</f>
        <v>2023</v>
      </c>
      <c r="J7409" s="267">
        <v>44970</v>
      </c>
      <c r="K7409" s="267">
        <f>J7409+1</f>
        <v>44971</v>
      </c>
      <c r="L7409" s="266">
        <f>IF(M7409&lt;=365,1,2)</f>
        <v>1</v>
      </c>
      <c r="M7409" s="266">
        <f>IF(K7409&lt;$C$1,$C$2-$C$1+1,$C$2-K7409+1)</f>
        <v>76</v>
      </c>
      <c r="N7409" s="268">
        <f>M7409/365</f>
        <v>0.20821917808219179</v>
      </c>
      <c r="O7409" s="269">
        <f>'Data and Parameter'!$E$4*'Data and Parameter'!$E$5*('Data and Parameter'!$E$6+'Data and Parameter'!$E$7)*'Data and Parameter'!$E$19*'Data and Parameter'!$E$14*'ER calculations'!N7409</f>
        <v>1.0781066616044011</v>
      </c>
    </row>
    <row r="7410" spans="1:15" ht="15">
      <c r="A7410" s="284">
        <v>7406</v>
      </c>
      <c r="B7410" s="287"/>
      <c r="C7410" s="287"/>
      <c r="D7410" s="284" t="s">
        <v>1054</v>
      </c>
      <c r="E7410" s="287"/>
      <c r="F7410" s="285" t="s">
        <v>7531</v>
      </c>
      <c r="G7410" s="266" t="s">
        <v>121</v>
      </c>
      <c r="H7410" s="266">
        <f>IF(G7410="Traditional Stove",0.1,0.2)</f>
        <v>0.1</v>
      </c>
      <c r="I7410" s="266">
        <f>YEAR(J7410)</f>
        <v>2023</v>
      </c>
      <c r="J7410" s="267">
        <v>44970</v>
      </c>
      <c r="K7410" s="267">
        <f>J7410+1</f>
        <v>44971</v>
      </c>
      <c r="L7410" s="266">
        <f>IF(M7410&lt;=365,1,2)</f>
        <v>1</v>
      </c>
      <c r="M7410" s="266">
        <f>IF(K7410&lt;$C$1,$C$2-$C$1+1,$C$2-K7410+1)</f>
        <v>76</v>
      </c>
      <c r="N7410" s="268">
        <f>M7410/365</f>
        <v>0.20821917808219179</v>
      </c>
      <c r="O7410" s="269">
        <f>'Data and Parameter'!$E$4*'Data and Parameter'!$E$5*('Data and Parameter'!$E$6+'Data and Parameter'!$E$7)*'Data and Parameter'!$E$19*'Data and Parameter'!$E$14*'ER calculations'!N7410</f>
        <v>1.0781066616044011</v>
      </c>
    </row>
    <row r="7411" spans="1:15" ht="15">
      <c r="A7411" s="284">
        <v>7407</v>
      </c>
      <c r="B7411" s="287"/>
      <c r="C7411" s="287"/>
      <c r="D7411" s="284" t="s">
        <v>1054</v>
      </c>
      <c r="E7411" s="287"/>
      <c r="F7411" s="285" t="s">
        <v>7532</v>
      </c>
      <c r="G7411" s="266" t="s">
        <v>121</v>
      </c>
      <c r="H7411" s="266">
        <f>IF(G7411="Traditional Stove",0.1,0.2)</f>
        <v>0.1</v>
      </c>
      <c r="I7411" s="266">
        <f>YEAR(J7411)</f>
        <v>2023</v>
      </c>
      <c r="J7411" s="267">
        <v>44970</v>
      </c>
      <c r="K7411" s="267">
        <f>J7411+1</f>
        <v>44971</v>
      </c>
      <c r="L7411" s="266">
        <f>IF(M7411&lt;=365,1,2)</f>
        <v>1</v>
      </c>
      <c r="M7411" s="266">
        <f>IF(K7411&lt;$C$1,$C$2-$C$1+1,$C$2-K7411+1)</f>
        <v>76</v>
      </c>
      <c r="N7411" s="268">
        <f>M7411/365</f>
        <v>0.20821917808219179</v>
      </c>
      <c r="O7411" s="269">
        <f>'Data and Parameter'!$E$4*'Data and Parameter'!$E$5*('Data and Parameter'!$E$6+'Data and Parameter'!$E$7)*'Data and Parameter'!$E$19*'Data and Parameter'!$E$14*'ER calculations'!N7411</f>
        <v>1.0781066616044011</v>
      </c>
    </row>
    <row r="7412" spans="1:15" ht="15">
      <c r="A7412" s="284">
        <v>7408</v>
      </c>
      <c r="B7412" s="287"/>
      <c r="C7412" s="287"/>
      <c r="D7412" s="284" t="s">
        <v>1054</v>
      </c>
      <c r="E7412" s="287"/>
      <c r="F7412" s="285" t="s">
        <v>7533</v>
      </c>
      <c r="G7412" s="266" t="s">
        <v>121</v>
      </c>
      <c r="H7412" s="266">
        <f>IF(G7412="Traditional Stove",0.1,0.2)</f>
        <v>0.1</v>
      </c>
      <c r="I7412" s="266">
        <f>YEAR(J7412)</f>
        <v>2023</v>
      </c>
      <c r="J7412" s="267">
        <v>44970</v>
      </c>
      <c r="K7412" s="267">
        <f>J7412+1</f>
        <v>44971</v>
      </c>
      <c r="L7412" s="266">
        <f>IF(M7412&lt;=365,1,2)</f>
        <v>1</v>
      </c>
      <c r="M7412" s="266">
        <f>IF(K7412&lt;$C$1,$C$2-$C$1+1,$C$2-K7412+1)</f>
        <v>76</v>
      </c>
      <c r="N7412" s="268">
        <f>M7412/365</f>
        <v>0.20821917808219179</v>
      </c>
      <c r="O7412" s="269">
        <f>'Data and Parameter'!$E$4*'Data and Parameter'!$E$5*('Data and Parameter'!$E$6+'Data and Parameter'!$E$7)*'Data and Parameter'!$E$19*'Data and Parameter'!$E$14*'ER calculations'!N7412</f>
        <v>1.0781066616044011</v>
      </c>
    </row>
    <row r="7413" spans="1:15" ht="15">
      <c r="A7413" s="284">
        <v>7409</v>
      </c>
      <c r="B7413" s="287"/>
      <c r="C7413" s="287"/>
      <c r="D7413" s="284" t="s">
        <v>1054</v>
      </c>
      <c r="E7413" s="287"/>
      <c r="F7413" s="285" t="s">
        <v>7534</v>
      </c>
      <c r="G7413" s="266" t="s">
        <v>121</v>
      </c>
      <c r="H7413" s="266">
        <f>IF(G7413="Traditional Stove",0.1,0.2)</f>
        <v>0.1</v>
      </c>
      <c r="I7413" s="266">
        <f>YEAR(J7413)</f>
        <v>2023</v>
      </c>
      <c r="J7413" s="267">
        <v>44970</v>
      </c>
      <c r="K7413" s="267">
        <f>J7413+1</f>
        <v>44971</v>
      </c>
      <c r="L7413" s="266">
        <f>IF(M7413&lt;=365,1,2)</f>
        <v>1</v>
      </c>
      <c r="M7413" s="266">
        <f>IF(K7413&lt;$C$1,$C$2-$C$1+1,$C$2-K7413+1)</f>
        <v>76</v>
      </c>
      <c r="N7413" s="268">
        <f>M7413/365</f>
        <v>0.20821917808219179</v>
      </c>
      <c r="O7413" s="269">
        <f>'Data and Parameter'!$E$4*'Data and Parameter'!$E$5*('Data and Parameter'!$E$6+'Data and Parameter'!$E$7)*'Data and Parameter'!$E$19*'Data and Parameter'!$E$14*'ER calculations'!N7413</f>
        <v>1.0781066616044011</v>
      </c>
    </row>
    <row r="7414" spans="1:15" ht="15">
      <c r="A7414" s="284">
        <v>7410</v>
      </c>
      <c r="B7414" s="287"/>
      <c r="C7414" s="287"/>
      <c r="D7414" s="284" t="s">
        <v>1054</v>
      </c>
      <c r="E7414" s="287"/>
      <c r="F7414" s="285" t="s">
        <v>7535</v>
      </c>
      <c r="G7414" s="266" t="s">
        <v>121</v>
      </c>
      <c r="H7414" s="266">
        <f>IF(G7414="Traditional Stove",0.1,0.2)</f>
        <v>0.1</v>
      </c>
      <c r="I7414" s="266">
        <f>YEAR(J7414)</f>
        <v>2023</v>
      </c>
      <c r="J7414" s="267">
        <v>44970</v>
      </c>
      <c r="K7414" s="267">
        <f>J7414+1</f>
        <v>44971</v>
      </c>
      <c r="L7414" s="266">
        <f>IF(M7414&lt;=365,1,2)</f>
        <v>1</v>
      </c>
      <c r="M7414" s="266">
        <f>IF(K7414&lt;$C$1,$C$2-$C$1+1,$C$2-K7414+1)</f>
        <v>76</v>
      </c>
      <c r="N7414" s="268">
        <f>M7414/365</f>
        <v>0.20821917808219179</v>
      </c>
      <c r="O7414" s="269">
        <f>'Data and Parameter'!$E$4*'Data and Parameter'!$E$5*('Data and Parameter'!$E$6+'Data and Parameter'!$E$7)*'Data and Parameter'!$E$19*'Data and Parameter'!$E$14*'ER calculations'!N7414</f>
        <v>1.0781066616044011</v>
      </c>
    </row>
    <row r="7415" spans="1:15" ht="15">
      <c r="A7415" s="284">
        <v>7411</v>
      </c>
      <c r="B7415" s="287"/>
      <c r="C7415" s="287"/>
      <c r="D7415" s="284" t="s">
        <v>1054</v>
      </c>
      <c r="E7415" s="287"/>
      <c r="F7415" s="285" t="s">
        <v>7536</v>
      </c>
      <c r="G7415" s="266" t="s">
        <v>121</v>
      </c>
      <c r="H7415" s="266">
        <f>IF(G7415="Traditional Stove",0.1,0.2)</f>
        <v>0.1</v>
      </c>
      <c r="I7415" s="266">
        <f>YEAR(J7415)</f>
        <v>2023</v>
      </c>
      <c r="J7415" s="267">
        <v>44970</v>
      </c>
      <c r="K7415" s="267">
        <f>J7415+1</f>
        <v>44971</v>
      </c>
      <c r="L7415" s="266">
        <f>IF(M7415&lt;=365,1,2)</f>
        <v>1</v>
      </c>
      <c r="M7415" s="266">
        <f>IF(K7415&lt;$C$1,$C$2-$C$1+1,$C$2-K7415+1)</f>
        <v>76</v>
      </c>
      <c r="N7415" s="268">
        <f>M7415/365</f>
        <v>0.20821917808219179</v>
      </c>
      <c r="O7415" s="269">
        <f>'Data and Parameter'!$E$4*'Data and Parameter'!$E$5*('Data and Parameter'!$E$6+'Data and Parameter'!$E$7)*'Data and Parameter'!$E$19*'Data and Parameter'!$E$14*'ER calculations'!N7415</f>
        <v>1.0781066616044011</v>
      </c>
    </row>
    <row r="7416" spans="1:15" ht="15">
      <c r="A7416" s="284">
        <v>7412</v>
      </c>
      <c r="B7416" s="287"/>
      <c r="C7416" s="287"/>
      <c r="D7416" s="284" t="s">
        <v>1054</v>
      </c>
      <c r="E7416" s="287"/>
      <c r="F7416" s="285" t="s">
        <v>7537</v>
      </c>
      <c r="G7416" s="266" t="s">
        <v>121</v>
      </c>
      <c r="H7416" s="266">
        <f>IF(G7416="Traditional Stove",0.1,0.2)</f>
        <v>0.1</v>
      </c>
      <c r="I7416" s="266">
        <f>YEAR(J7416)</f>
        <v>2023</v>
      </c>
      <c r="J7416" s="267">
        <v>44970</v>
      </c>
      <c r="K7416" s="267">
        <f>J7416+1</f>
        <v>44971</v>
      </c>
      <c r="L7416" s="266">
        <f>IF(M7416&lt;=365,1,2)</f>
        <v>1</v>
      </c>
      <c r="M7416" s="266">
        <f>IF(K7416&lt;$C$1,$C$2-$C$1+1,$C$2-K7416+1)</f>
        <v>76</v>
      </c>
      <c r="N7416" s="268">
        <f>M7416/365</f>
        <v>0.20821917808219179</v>
      </c>
      <c r="O7416" s="269">
        <f>'Data and Parameter'!$E$4*'Data and Parameter'!$E$5*('Data and Parameter'!$E$6+'Data and Parameter'!$E$7)*'Data and Parameter'!$E$19*'Data and Parameter'!$E$14*'ER calculations'!N7416</f>
        <v>1.0781066616044011</v>
      </c>
    </row>
    <row r="7417" spans="1:15" ht="15">
      <c r="A7417" s="284">
        <v>7413</v>
      </c>
      <c r="B7417" s="287"/>
      <c r="C7417" s="287"/>
      <c r="D7417" s="284" t="s">
        <v>1054</v>
      </c>
      <c r="E7417" s="287"/>
      <c r="F7417" s="285" t="s">
        <v>7538</v>
      </c>
      <c r="G7417" s="266" t="s">
        <v>121</v>
      </c>
      <c r="H7417" s="266">
        <f>IF(G7417="Traditional Stove",0.1,0.2)</f>
        <v>0.1</v>
      </c>
      <c r="I7417" s="266">
        <f>YEAR(J7417)</f>
        <v>2023</v>
      </c>
      <c r="J7417" s="267">
        <v>44970</v>
      </c>
      <c r="K7417" s="267">
        <f>J7417+1</f>
        <v>44971</v>
      </c>
      <c r="L7417" s="266">
        <f>IF(M7417&lt;=365,1,2)</f>
        <v>1</v>
      </c>
      <c r="M7417" s="266">
        <f>IF(K7417&lt;$C$1,$C$2-$C$1+1,$C$2-K7417+1)</f>
        <v>76</v>
      </c>
      <c r="N7417" s="268">
        <f>M7417/365</f>
        <v>0.20821917808219179</v>
      </c>
      <c r="O7417" s="269">
        <f>'Data and Parameter'!$E$4*'Data and Parameter'!$E$5*('Data and Parameter'!$E$6+'Data and Parameter'!$E$7)*'Data and Parameter'!$E$19*'Data and Parameter'!$E$14*'ER calculations'!N7417</f>
        <v>1.0781066616044011</v>
      </c>
    </row>
    <row r="7418" spans="1:15" ht="15">
      <c r="A7418" s="284">
        <v>7414</v>
      </c>
      <c r="B7418" s="287"/>
      <c r="C7418" s="287"/>
      <c r="D7418" s="284" t="s">
        <v>1054</v>
      </c>
      <c r="E7418" s="287"/>
      <c r="F7418" s="285" t="s">
        <v>7539</v>
      </c>
      <c r="G7418" s="266" t="s">
        <v>121</v>
      </c>
      <c r="H7418" s="266">
        <f>IF(G7418="Traditional Stove",0.1,0.2)</f>
        <v>0.1</v>
      </c>
      <c r="I7418" s="266">
        <f>YEAR(J7418)</f>
        <v>2023</v>
      </c>
      <c r="J7418" s="267">
        <v>44970</v>
      </c>
      <c r="K7418" s="267">
        <f>J7418+1</f>
        <v>44971</v>
      </c>
      <c r="L7418" s="266">
        <f>IF(M7418&lt;=365,1,2)</f>
        <v>1</v>
      </c>
      <c r="M7418" s="266">
        <f>IF(K7418&lt;$C$1,$C$2-$C$1+1,$C$2-K7418+1)</f>
        <v>76</v>
      </c>
      <c r="N7418" s="268">
        <f>M7418/365</f>
        <v>0.20821917808219179</v>
      </c>
      <c r="O7418" s="269">
        <f>'Data and Parameter'!$E$4*'Data and Parameter'!$E$5*('Data and Parameter'!$E$6+'Data and Parameter'!$E$7)*'Data and Parameter'!$E$19*'Data and Parameter'!$E$14*'ER calculations'!N7418</f>
        <v>1.0781066616044011</v>
      </c>
    </row>
    <row r="7419" spans="1:15" ht="15">
      <c r="A7419" s="284">
        <v>7415</v>
      </c>
      <c r="B7419" s="287"/>
      <c r="C7419" s="287"/>
      <c r="D7419" s="284" t="s">
        <v>1054</v>
      </c>
      <c r="E7419" s="287"/>
      <c r="F7419" s="285" t="s">
        <v>7540</v>
      </c>
      <c r="G7419" s="266" t="s">
        <v>121</v>
      </c>
      <c r="H7419" s="266">
        <f>IF(G7419="Traditional Stove",0.1,0.2)</f>
        <v>0.1</v>
      </c>
      <c r="I7419" s="266">
        <f>YEAR(J7419)</f>
        <v>2023</v>
      </c>
      <c r="J7419" s="267">
        <v>44970</v>
      </c>
      <c r="K7419" s="267">
        <f>J7419+1</f>
        <v>44971</v>
      </c>
      <c r="L7419" s="266">
        <f>IF(M7419&lt;=365,1,2)</f>
        <v>1</v>
      </c>
      <c r="M7419" s="266">
        <f>IF(K7419&lt;$C$1,$C$2-$C$1+1,$C$2-K7419+1)</f>
        <v>76</v>
      </c>
      <c r="N7419" s="268">
        <f>M7419/365</f>
        <v>0.20821917808219179</v>
      </c>
      <c r="O7419" s="269">
        <f>'Data and Parameter'!$E$4*'Data and Parameter'!$E$5*('Data and Parameter'!$E$6+'Data and Parameter'!$E$7)*'Data and Parameter'!$E$19*'Data and Parameter'!$E$14*'ER calculations'!N7419</f>
        <v>1.0781066616044011</v>
      </c>
    </row>
    <row r="7420" spans="1:15" ht="15">
      <c r="A7420" s="284">
        <v>7416</v>
      </c>
      <c r="B7420" s="287"/>
      <c r="C7420" s="287"/>
      <c r="D7420" s="284" t="s">
        <v>1054</v>
      </c>
      <c r="E7420" s="287"/>
      <c r="F7420" s="285" t="s">
        <v>7541</v>
      </c>
      <c r="G7420" s="266" t="s">
        <v>121</v>
      </c>
      <c r="H7420" s="266">
        <f>IF(G7420="Traditional Stove",0.1,0.2)</f>
        <v>0.1</v>
      </c>
      <c r="I7420" s="266">
        <f>YEAR(J7420)</f>
        <v>2023</v>
      </c>
      <c r="J7420" s="267">
        <v>44970</v>
      </c>
      <c r="K7420" s="267">
        <f>J7420+1</f>
        <v>44971</v>
      </c>
      <c r="L7420" s="266">
        <f>IF(M7420&lt;=365,1,2)</f>
        <v>1</v>
      </c>
      <c r="M7420" s="266">
        <f>IF(K7420&lt;$C$1,$C$2-$C$1+1,$C$2-K7420+1)</f>
        <v>76</v>
      </c>
      <c r="N7420" s="268">
        <f>M7420/365</f>
        <v>0.20821917808219179</v>
      </c>
      <c r="O7420" s="269">
        <f>'Data and Parameter'!$E$4*'Data and Parameter'!$E$5*('Data and Parameter'!$E$6+'Data and Parameter'!$E$7)*'Data and Parameter'!$E$19*'Data and Parameter'!$E$14*'ER calculations'!N7420</f>
        <v>1.0781066616044011</v>
      </c>
    </row>
    <row r="7421" spans="1:15" ht="15">
      <c r="A7421" s="284">
        <v>7417</v>
      </c>
      <c r="B7421" s="287"/>
      <c r="C7421" s="287"/>
      <c r="D7421" s="284" t="s">
        <v>1054</v>
      </c>
      <c r="E7421" s="287"/>
      <c r="F7421" s="285" t="s">
        <v>7542</v>
      </c>
      <c r="G7421" s="266" t="s">
        <v>121</v>
      </c>
      <c r="H7421" s="266">
        <f>IF(G7421="Traditional Stove",0.1,0.2)</f>
        <v>0.1</v>
      </c>
      <c r="I7421" s="266">
        <f>YEAR(J7421)</f>
        <v>2023</v>
      </c>
      <c r="J7421" s="267">
        <v>44970</v>
      </c>
      <c r="K7421" s="267">
        <f>J7421+1</f>
        <v>44971</v>
      </c>
      <c r="L7421" s="266">
        <f>IF(M7421&lt;=365,1,2)</f>
        <v>1</v>
      </c>
      <c r="M7421" s="266">
        <f>IF(K7421&lt;$C$1,$C$2-$C$1+1,$C$2-K7421+1)</f>
        <v>76</v>
      </c>
      <c r="N7421" s="268">
        <f>M7421/365</f>
        <v>0.20821917808219179</v>
      </c>
      <c r="O7421" s="269">
        <f>'Data and Parameter'!$E$4*'Data and Parameter'!$E$5*('Data and Parameter'!$E$6+'Data and Parameter'!$E$7)*'Data and Parameter'!$E$19*'Data and Parameter'!$E$14*'ER calculations'!N7421</f>
        <v>1.0781066616044011</v>
      </c>
    </row>
    <row r="7422" spans="1:15" ht="15">
      <c r="A7422" s="284">
        <v>7418</v>
      </c>
      <c r="B7422" s="287"/>
      <c r="C7422" s="287"/>
      <c r="D7422" s="284" t="s">
        <v>1054</v>
      </c>
      <c r="E7422" s="287"/>
      <c r="F7422" s="285" t="s">
        <v>7543</v>
      </c>
      <c r="G7422" s="266" t="s">
        <v>121</v>
      </c>
      <c r="H7422" s="266">
        <f>IF(G7422="Traditional Stove",0.1,0.2)</f>
        <v>0.1</v>
      </c>
      <c r="I7422" s="266">
        <f>YEAR(J7422)</f>
        <v>2023</v>
      </c>
      <c r="J7422" s="267">
        <v>44970</v>
      </c>
      <c r="K7422" s="267">
        <f>J7422+1</f>
        <v>44971</v>
      </c>
      <c r="L7422" s="266">
        <f>IF(M7422&lt;=365,1,2)</f>
        <v>1</v>
      </c>
      <c r="M7422" s="266">
        <f>IF(K7422&lt;$C$1,$C$2-$C$1+1,$C$2-K7422+1)</f>
        <v>76</v>
      </c>
      <c r="N7422" s="268">
        <f>M7422/365</f>
        <v>0.20821917808219179</v>
      </c>
      <c r="O7422" s="269">
        <f>'Data and Parameter'!$E$4*'Data and Parameter'!$E$5*('Data and Parameter'!$E$6+'Data and Parameter'!$E$7)*'Data and Parameter'!$E$19*'Data and Parameter'!$E$14*'ER calculations'!N7422</f>
        <v>1.0781066616044011</v>
      </c>
    </row>
    <row r="7423" spans="1:15" ht="15">
      <c r="A7423" s="284">
        <v>7419</v>
      </c>
      <c r="B7423" s="287"/>
      <c r="C7423" s="287"/>
      <c r="D7423" s="284" t="s">
        <v>1054</v>
      </c>
      <c r="E7423" s="287"/>
      <c r="F7423" s="285" t="s">
        <v>7544</v>
      </c>
      <c r="G7423" s="266" t="s">
        <v>121</v>
      </c>
      <c r="H7423" s="266">
        <f>IF(G7423="Traditional Stove",0.1,0.2)</f>
        <v>0.1</v>
      </c>
      <c r="I7423" s="266">
        <f>YEAR(J7423)</f>
        <v>2023</v>
      </c>
      <c r="J7423" s="267">
        <v>44970</v>
      </c>
      <c r="K7423" s="267">
        <f>J7423+1</f>
        <v>44971</v>
      </c>
      <c r="L7423" s="266">
        <f>IF(M7423&lt;=365,1,2)</f>
        <v>1</v>
      </c>
      <c r="M7423" s="266">
        <f>IF(K7423&lt;$C$1,$C$2-$C$1+1,$C$2-K7423+1)</f>
        <v>76</v>
      </c>
      <c r="N7423" s="268">
        <f>M7423/365</f>
        <v>0.20821917808219179</v>
      </c>
      <c r="O7423" s="269">
        <f>'Data and Parameter'!$E$4*'Data and Parameter'!$E$5*('Data and Parameter'!$E$6+'Data and Parameter'!$E$7)*'Data and Parameter'!$E$19*'Data and Parameter'!$E$14*'ER calculations'!N7423</f>
        <v>1.0781066616044011</v>
      </c>
    </row>
    <row r="7424" spans="1:15" ht="15">
      <c r="A7424" s="284">
        <v>7420</v>
      </c>
      <c r="B7424" s="287"/>
      <c r="C7424" s="287"/>
      <c r="D7424" s="284" t="s">
        <v>1054</v>
      </c>
      <c r="E7424" s="287"/>
      <c r="F7424" s="285" t="s">
        <v>7545</v>
      </c>
      <c r="G7424" s="266" t="s">
        <v>121</v>
      </c>
      <c r="H7424" s="266">
        <f>IF(G7424="Traditional Stove",0.1,0.2)</f>
        <v>0.1</v>
      </c>
      <c r="I7424" s="266">
        <f>YEAR(J7424)</f>
        <v>2023</v>
      </c>
      <c r="J7424" s="267">
        <v>44970</v>
      </c>
      <c r="K7424" s="267">
        <f>J7424+1</f>
        <v>44971</v>
      </c>
      <c r="L7424" s="266">
        <f>IF(M7424&lt;=365,1,2)</f>
        <v>1</v>
      </c>
      <c r="M7424" s="266">
        <f>IF(K7424&lt;$C$1,$C$2-$C$1+1,$C$2-K7424+1)</f>
        <v>76</v>
      </c>
      <c r="N7424" s="268">
        <f>M7424/365</f>
        <v>0.20821917808219179</v>
      </c>
      <c r="O7424" s="269">
        <f>'Data and Parameter'!$E$4*'Data and Parameter'!$E$5*('Data and Parameter'!$E$6+'Data and Parameter'!$E$7)*'Data and Parameter'!$E$19*'Data and Parameter'!$E$14*'ER calculations'!N7424</f>
        <v>1.0781066616044011</v>
      </c>
    </row>
    <row r="7425" spans="1:15" ht="15">
      <c r="A7425" s="284">
        <v>7421</v>
      </c>
      <c r="B7425" s="287"/>
      <c r="C7425" s="287"/>
      <c r="D7425" s="284" t="s">
        <v>1054</v>
      </c>
      <c r="E7425" s="287"/>
      <c r="F7425" s="285" t="s">
        <v>7546</v>
      </c>
      <c r="G7425" s="266" t="s">
        <v>121</v>
      </c>
      <c r="H7425" s="266">
        <f>IF(G7425="Traditional Stove",0.1,0.2)</f>
        <v>0.1</v>
      </c>
      <c r="I7425" s="266">
        <f>YEAR(J7425)</f>
        <v>2023</v>
      </c>
      <c r="J7425" s="267">
        <v>44970</v>
      </c>
      <c r="K7425" s="267">
        <f>J7425+1</f>
        <v>44971</v>
      </c>
      <c r="L7425" s="266">
        <f>IF(M7425&lt;=365,1,2)</f>
        <v>1</v>
      </c>
      <c r="M7425" s="266">
        <f>IF(K7425&lt;$C$1,$C$2-$C$1+1,$C$2-K7425+1)</f>
        <v>76</v>
      </c>
      <c r="N7425" s="268">
        <f>M7425/365</f>
        <v>0.20821917808219179</v>
      </c>
      <c r="O7425" s="269">
        <f>'Data and Parameter'!$E$4*'Data and Parameter'!$E$5*('Data and Parameter'!$E$6+'Data and Parameter'!$E$7)*'Data and Parameter'!$E$19*'Data and Parameter'!$E$14*'ER calculations'!N7425</f>
        <v>1.0781066616044011</v>
      </c>
    </row>
    <row r="7426" spans="1:15" ht="15">
      <c r="A7426" s="284">
        <v>7422</v>
      </c>
      <c r="B7426" s="287"/>
      <c r="C7426" s="287"/>
      <c r="D7426" s="284" t="s">
        <v>1054</v>
      </c>
      <c r="E7426" s="287"/>
      <c r="F7426" s="285" t="s">
        <v>7547</v>
      </c>
      <c r="G7426" s="266" t="s">
        <v>121</v>
      </c>
      <c r="H7426" s="266">
        <f>IF(G7426="Traditional Stove",0.1,0.2)</f>
        <v>0.1</v>
      </c>
      <c r="I7426" s="266">
        <f>YEAR(J7426)</f>
        <v>2023</v>
      </c>
      <c r="J7426" s="267">
        <v>44970</v>
      </c>
      <c r="K7426" s="267">
        <f>J7426+1</f>
        <v>44971</v>
      </c>
      <c r="L7426" s="266">
        <f>IF(M7426&lt;=365,1,2)</f>
        <v>1</v>
      </c>
      <c r="M7426" s="266">
        <f>IF(K7426&lt;$C$1,$C$2-$C$1+1,$C$2-K7426+1)</f>
        <v>76</v>
      </c>
      <c r="N7426" s="268">
        <f>M7426/365</f>
        <v>0.20821917808219179</v>
      </c>
      <c r="O7426" s="269">
        <f>'Data and Parameter'!$E$4*'Data and Parameter'!$E$5*('Data and Parameter'!$E$6+'Data and Parameter'!$E$7)*'Data and Parameter'!$E$19*'Data and Parameter'!$E$14*'ER calculations'!N7426</f>
        <v>1.0781066616044011</v>
      </c>
    </row>
    <row r="7427" spans="1:15" ht="15">
      <c r="A7427" s="284">
        <v>7423</v>
      </c>
      <c r="B7427" s="287"/>
      <c r="C7427" s="287"/>
      <c r="D7427" s="284" t="s">
        <v>1054</v>
      </c>
      <c r="E7427" s="287"/>
      <c r="F7427" s="285" t="s">
        <v>7548</v>
      </c>
      <c r="G7427" s="266" t="s">
        <v>121</v>
      </c>
      <c r="H7427" s="266">
        <f>IF(G7427="Traditional Stove",0.1,0.2)</f>
        <v>0.1</v>
      </c>
      <c r="I7427" s="266">
        <f>YEAR(J7427)</f>
        <v>2023</v>
      </c>
      <c r="J7427" s="267">
        <v>44970</v>
      </c>
      <c r="K7427" s="267">
        <f>J7427+1</f>
        <v>44971</v>
      </c>
      <c r="L7427" s="266">
        <f>IF(M7427&lt;=365,1,2)</f>
        <v>1</v>
      </c>
      <c r="M7427" s="266">
        <f>IF(K7427&lt;$C$1,$C$2-$C$1+1,$C$2-K7427+1)</f>
        <v>76</v>
      </c>
      <c r="N7427" s="268">
        <f>M7427/365</f>
        <v>0.20821917808219179</v>
      </c>
      <c r="O7427" s="269">
        <f>'Data and Parameter'!$E$4*'Data and Parameter'!$E$5*('Data and Parameter'!$E$6+'Data and Parameter'!$E$7)*'Data and Parameter'!$E$19*'Data and Parameter'!$E$14*'ER calculations'!N7427</f>
        <v>1.0781066616044011</v>
      </c>
    </row>
    <row r="7428" spans="1:15" ht="15">
      <c r="A7428" s="284">
        <v>7424</v>
      </c>
      <c r="B7428" s="287"/>
      <c r="C7428" s="287"/>
      <c r="D7428" s="284" t="s">
        <v>1054</v>
      </c>
      <c r="E7428" s="287"/>
      <c r="F7428" s="285" t="s">
        <v>7549</v>
      </c>
      <c r="G7428" s="266" t="s">
        <v>121</v>
      </c>
      <c r="H7428" s="266">
        <f>IF(G7428="Traditional Stove",0.1,0.2)</f>
        <v>0.1</v>
      </c>
      <c r="I7428" s="266">
        <f>YEAR(J7428)</f>
        <v>2023</v>
      </c>
      <c r="J7428" s="267">
        <v>44970</v>
      </c>
      <c r="K7428" s="267">
        <f>J7428+1</f>
        <v>44971</v>
      </c>
      <c r="L7428" s="266">
        <f>IF(M7428&lt;=365,1,2)</f>
        <v>1</v>
      </c>
      <c r="M7428" s="266">
        <f>IF(K7428&lt;$C$1,$C$2-$C$1+1,$C$2-K7428+1)</f>
        <v>76</v>
      </c>
      <c r="N7428" s="268">
        <f>M7428/365</f>
        <v>0.20821917808219179</v>
      </c>
      <c r="O7428" s="269">
        <f>'Data and Parameter'!$E$4*'Data and Parameter'!$E$5*('Data and Parameter'!$E$6+'Data and Parameter'!$E$7)*'Data and Parameter'!$E$19*'Data and Parameter'!$E$14*'ER calculations'!N7428</f>
        <v>1.0781066616044011</v>
      </c>
    </row>
    <row r="7429" spans="1:15" ht="15">
      <c r="A7429" s="284">
        <v>7425</v>
      </c>
      <c r="B7429" s="287"/>
      <c r="C7429" s="287"/>
      <c r="D7429" s="284" t="s">
        <v>1054</v>
      </c>
      <c r="E7429" s="287"/>
      <c r="F7429" s="285" t="s">
        <v>7550</v>
      </c>
      <c r="G7429" s="266" t="s">
        <v>121</v>
      </c>
      <c r="H7429" s="266">
        <f>IF(G7429="Traditional Stove",0.1,0.2)</f>
        <v>0.1</v>
      </c>
      <c r="I7429" s="266">
        <f>YEAR(J7429)</f>
        <v>2023</v>
      </c>
      <c r="J7429" s="267">
        <v>44970</v>
      </c>
      <c r="K7429" s="267">
        <f>J7429+1</f>
        <v>44971</v>
      </c>
      <c r="L7429" s="266">
        <f>IF(M7429&lt;=365,1,2)</f>
        <v>1</v>
      </c>
      <c r="M7429" s="266">
        <f>IF(K7429&lt;$C$1,$C$2-$C$1+1,$C$2-K7429+1)</f>
        <v>76</v>
      </c>
      <c r="N7429" s="268">
        <f>M7429/365</f>
        <v>0.20821917808219179</v>
      </c>
      <c r="O7429" s="269">
        <f>'Data and Parameter'!$E$4*'Data and Parameter'!$E$5*('Data and Parameter'!$E$6+'Data and Parameter'!$E$7)*'Data and Parameter'!$E$19*'Data and Parameter'!$E$14*'ER calculations'!N7429</f>
        <v>1.0781066616044011</v>
      </c>
    </row>
    <row r="7430" spans="1:15" ht="15">
      <c r="A7430" s="284">
        <v>7426</v>
      </c>
      <c r="B7430" s="287"/>
      <c r="C7430" s="287"/>
      <c r="D7430" s="284" t="s">
        <v>1054</v>
      </c>
      <c r="E7430" s="287"/>
      <c r="F7430" s="285" t="s">
        <v>7551</v>
      </c>
      <c r="G7430" s="266" t="s">
        <v>121</v>
      </c>
      <c r="H7430" s="266">
        <f>IF(G7430="Traditional Stove",0.1,0.2)</f>
        <v>0.1</v>
      </c>
      <c r="I7430" s="266">
        <f>YEAR(J7430)</f>
        <v>2023</v>
      </c>
      <c r="J7430" s="267">
        <v>44970</v>
      </c>
      <c r="K7430" s="267">
        <f>J7430+1</f>
        <v>44971</v>
      </c>
      <c r="L7430" s="266">
        <f>IF(M7430&lt;=365,1,2)</f>
        <v>1</v>
      </c>
      <c r="M7430" s="266">
        <f>IF(K7430&lt;$C$1,$C$2-$C$1+1,$C$2-K7430+1)</f>
        <v>76</v>
      </c>
      <c r="N7430" s="268">
        <f>M7430/365</f>
        <v>0.20821917808219179</v>
      </c>
      <c r="O7430" s="269">
        <f>'Data and Parameter'!$E$4*'Data and Parameter'!$E$5*('Data and Parameter'!$E$6+'Data and Parameter'!$E$7)*'Data and Parameter'!$E$19*'Data and Parameter'!$E$14*'ER calculations'!N7430</f>
        <v>1.0781066616044011</v>
      </c>
    </row>
    <row r="7431" spans="1:15" ht="15">
      <c r="A7431" s="284">
        <v>7427</v>
      </c>
      <c r="B7431" s="287"/>
      <c r="C7431" s="287"/>
      <c r="D7431" s="284" t="s">
        <v>119</v>
      </c>
      <c r="E7431" s="287"/>
      <c r="F7431" s="285" t="s">
        <v>7552</v>
      </c>
      <c r="G7431" s="266" t="s">
        <v>121</v>
      </c>
      <c r="H7431" s="266">
        <f>IF(G7431="Traditional Stove",0.1,0.2)</f>
        <v>0.1</v>
      </c>
      <c r="I7431" s="266">
        <f>YEAR(J7431)</f>
        <v>2023</v>
      </c>
      <c r="J7431" s="267">
        <v>44968</v>
      </c>
      <c r="K7431" s="267">
        <f>J7431+1</f>
        <v>44969</v>
      </c>
      <c r="L7431" s="266">
        <f>IF(M7431&lt;=365,1,2)</f>
        <v>1</v>
      </c>
      <c r="M7431" s="266">
        <f>IF(K7431&lt;$C$1,$C$2-$C$1+1,$C$2-K7431+1)</f>
        <v>78</v>
      </c>
      <c r="N7431" s="268">
        <f>M7431/365</f>
        <v>0.21369863013698631</v>
      </c>
      <c r="O7431" s="269">
        <f>'Data and Parameter'!$E$4*'Data and Parameter'!$E$5*('Data and Parameter'!$E$6+'Data and Parameter'!$E$7)*'Data and Parameter'!$E$19*'Data and Parameter'!$E$14*'ER calculations'!N7431</f>
        <v>1.1064778895413589</v>
      </c>
    </row>
    <row r="7432" spans="1:15" ht="15">
      <c r="A7432" s="284">
        <v>7428</v>
      </c>
      <c r="B7432" s="287"/>
      <c r="C7432" s="287"/>
      <c r="D7432" s="284" t="s">
        <v>119</v>
      </c>
      <c r="E7432" s="287"/>
      <c r="F7432" s="285" t="s">
        <v>7553</v>
      </c>
      <c r="G7432" s="266" t="s">
        <v>121</v>
      </c>
      <c r="H7432" s="266">
        <f>IF(G7432="Traditional Stove",0.1,0.2)</f>
        <v>0.1</v>
      </c>
      <c r="I7432" s="266">
        <f>YEAR(J7432)</f>
        <v>2023</v>
      </c>
      <c r="J7432" s="267">
        <v>44968</v>
      </c>
      <c r="K7432" s="267">
        <f>J7432+1</f>
        <v>44969</v>
      </c>
      <c r="L7432" s="266">
        <f>IF(M7432&lt;=365,1,2)</f>
        <v>1</v>
      </c>
      <c r="M7432" s="266">
        <f>IF(K7432&lt;$C$1,$C$2-$C$1+1,$C$2-K7432+1)</f>
        <v>78</v>
      </c>
      <c r="N7432" s="268">
        <f>M7432/365</f>
        <v>0.21369863013698631</v>
      </c>
      <c r="O7432" s="269">
        <f>'Data and Parameter'!$E$4*'Data and Parameter'!$E$5*('Data and Parameter'!$E$6+'Data and Parameter'!$E$7)*'Data and Parameter'!$E$19*'Data and Parameter'!$E$14*'ER calculations'!N7432</f>
        <v>1.1064778895413589</v>
      </c>
    </row>
    <row r="7433" spans="1:15" ht="15">
      <c r="A7433" s="284">
        <v>7429</v>
      </c>
      <c r="B7433" s="287"/>
      <c r="C7433" s="287"/>
      <c r="D7433" s="284" t="s">
        <v>119</v>
      </c>
      <c r="E7433" s="287"/>
      <c r="F7433" s="285" t="s">
        <v>7554</v>
      </c>
      <c r="G7433" s="266" t="s">
        <v>121</v>
      </c>
      <c r="H7433" s="266">
        <f>IF(G7433="Traditional Stove",0.1,0.2)</f>
        <v>0.1</v>
      </c>
      <c r="I7433" s="266">
        <f>YEAR(J7433)</f>
        <v>2023</v>
      </c>
      <c r="J7433" s="267">
        <v>44968</v>
      </c>
      <c r="K7433" s="267">
        <f>J7433+1</f>
        <v>44969</v>
      </c>
      <c r="L7433" s="266">
        <f>IF(M7433&lt;=365,1,2)</f>
        <v>1</v>
      </c>
      <c r="M7433" s="266">
        <f>IF(K7433&lt;$C$1,$C$2-$C$1+1,$C$2-K7433+1)</f>
        <v>78</v>
      </c>
      <c r="N7433" s="268">
        <f>M7433/365</f>
        <v>0.21369863013698631</v>
      </c>
      <c r="O7433" s="269">
        <f>'Data and Parameter'!$E$4*'Data and Parameter'!$E$5*('Data and Parameter'!$E$6+'Data and Parameter'!$E$7)*'Data and Parameter'!$E$19*'Data and Parameter'!$E$14*'ER calculations'!N7433</f>
        <v>1.1064778895413589</v>
      </c>
    </row>
    <row r="7434" spans="1:15" ht="15">
      <c r="A7434" s="284">
        <v>7430</v>
      </c>
      <c r="B7434" s="287"/>
      <c r="C7434" s="287"/>
      <c r="D7434" s="284" t="s">
        <v>119</v>
      </c>
      <c r="E7434" s="287"/>
      <c r="F7434" s="285" t="s">
        <v>7555</v>
      </c>
      <c r="G7434" s="266" t="s">
        <v>121</v>
      </c>
      <c r="H7434" s="266">
        <f>IF(G7434="Traditional Stove",0.1,0.2)</f>
        <v>0.1</v>
      </c>
      <c r="I7434" s="266">
        <f>YEAR(J7434)</f>
        <v>2023</v>
      </c>
      <c r="J7434" s="267">
        <v>44968</v>
      </c>
      <c r="K7434" s="267">
        <f>J7434+1</f>
        <v>44969</v>
      </c>
      <c r="L7434" s="266">
        <f>IF(M7434&lt;=365,1,2)</f>
        <v>1</v>
      </c>
      <c r="M7434" s="266">
        <f>IF(K7434&lt;$C$1,$C$2-$C$1+1,$C$2-K7434+1)</f>
        <v>78</v>
      </c>
      <c r="N7434" s="268">
        <f>M7434/365</f>
        <v>0.21369863013698631</v>
      </c>
      <c r="O7434" s="269">
        <f>'Data and Parameter'!$E$4*'Data and Parameter'!$E$5*('Data and Parameter'!$E$6+'Data and Parameter'!$E$7)*'Data and Parameter'!$E$19*'Data and Parameter'!$E$14*'ER calculations'!N7434</f>
        <v>1.1064778895413589</v>
      </c>
    </row>
    <row r="7435" spans="1:15" ht="15">
      <c r="A7435" s="284">
        <v>7431</v>
      </c>
      <c r="B7435" s="287"/>
      <c r="C7435" s="287"/>
      <c r="D7435" s="284" t="s">
        <v>119</v>
      </c>
      <c r="E7435" s="287"/>
      <c r="F7435" s="285" t="s">
        <v>7556</v>
      </c>
      <c r="G7435" s="266" t="s">
        <v>121</v>
      </c>
      <c r="H7435" s="266">
        <f>IF(G7435="Traditional Stove",0.1,0.2)</f>
        <v>0.1</v>
      </c>
      <c r="I7435" s="266">
        <f>YEAR(J7435)</f>
        <v>2023</v>
      </c>
      <c r="J7435" s="267">
        <v>44968</v>
      </c>
      <c r="K7435" s="267">
        <f>J7435+1</f>
        <v>44969</v>
      </c>
      <c r="L7435" s="266">
        <f>IF(M7435&lt;=365,1,2)</f>
        <v>1</v>
      </c>
      <c r="M7435" s="266">
        <f>IF(K7435&lt;$C$1,$C$2-$C$1+1,$C$2-K7435+1)</f>
        <v>78</v>
      </c>
      <c r="N7435" s="268">
        <f>M7435/365</f>
        <v>0.21369863013698631</v>
      </c>
      <c r="O7435" s="269">
        <f>'Data and Parameter'!$E$4*'Data and Parameter'!$E$5*('Data and Parameter'!$E$6+'Data and Parameter'!$E$7)*'Data and Parameter'!$E$19*'Data and Parameter'!$E$14*'ER calculations'!N7435</f>
        <v>1.1064778895413589</v>
      </c>
    </row>
    <row r="7436" spans="1:15" ht="15">
      <c r="A7436" s="284">
        <v>7432</v>
      </c>
      <c r="B7436" s="287"/>
      <c r="C7436" s="287"/>
      <c r="D7436" s="284" t="s">
        <v>1054</v>
      </c>
      <c r="E7436" s="287"/>
      <c r="F7436" s="285" t="s">
        <v>7557</v>
      </c>
      <c r="G7436" s="266" t="s">
        <v>121</v>
      </c>
      <c r="H7436" s="266">
        <f>IF(G7436="Traditional Stove",0.1,0.2)</f>
        <v>0.1</v>
      </c>
      <c r="I7436" s="266">
        <f>YEAR(J7436)</f>
        <v>2023</v>
      </c>
      <c r="J7436" s="267">
        <v>44970</v>
      </c>
      <c r="K7436" s="267">
        <f>J7436+1</f>
        <v>44971</v>
      </c>
      <c r="L7436" s="266">
        <f>IF(M7436&lt;=365,1,2)</f>
        <v>1</v>
      </c>
      <c r="M7436" s="266">
        <f>IF(K7436&lt;$C$1,$C$2-$C$1+1,$C$2-K7436+1)</f>
        <v>76</v>
      </c>
      <c r="N7436" s="268">
        <f>M7436/365</f>
        <v>0.20821917808219179</v>
      </c>
      <c r="O7436" s="269">
        <f>'Data and Parameter'!$E$4*'Data and Parameter'!$E$5*('Data and Parameter'!$E$6+'Data and Parameter'!$E$7)*'Data and Parameter'!$E$19*'Data and Parameter'!$E$14*'ER calculations'!N7436</f>
        <v>1.0781066616044011</v>
      </c>
    </row>
    <row r="7437" spans="1:15" ht="15">
      <c r="A7437" s="284">
        <v>7433</v>
      </c>
      <c r="B7437" s="287"/>
      <c r="C7437" s="287"/>
      <c r="D7437" s="284" t="s">
        <v>1054</v>
      </c>
      <c r="E7437" s="287"/>
      <c r="F7437" s="285" t="s">
        <v>7558</v>
      </c>
      <c r="G7437" s="266" t="s">
        <v>121</v>
      </c>
      <c r="H7437" s="266">
        <f>IF(G7437="Traditional Stove",0.1,0.2)</f>
        <v>0.1</v>
      </c>
      <c r="I7437" s="266">
        <f>YEAR(J7437)</f>
        <v>2023</v>
      </c>
      <c r="J7437" s="267">
        <v>44970</v>
      </c>
      <c r="K7437" s="267">
        <f>J7437+1</f>
        <v>44971</v>
      </c>
      <c r="L7437" s="266">
        <f>IF(M7437&lt;=365,1,2)</f>
        <v>1</v>
      </c>
      <c r="M7437" s="266">
        <f>IF(K7437&lt;$C$1,$C$2-$C$1+1,$C$2-K7437+1)</f>
        <v>76</v>
      </c>
      <c r="N7437" s="268">
        <f>M7437/365</f>
        <v>0.20821917808219179</v>
      </c>
      <c r="O7437" s="269">
        <f>'Data and Parameter'!$E$4*'Data and Parameter'!$E$5*('Data and Parameter'!$E$6+'Data and Parameter'!$E$7)*'Data and Parameter'!$E$19*'Data and Parameter'!$E$14*'ER calculations'!N7437</f>
        <v>1.0781066616044011</v>
      </c>
    </row>
    <row r="7438" spans="1:15" ht="15">
      <c r="A7438" s="284">
        <v>7434</v>
      </c>
      <c r="B7438" s="287"/>
      <c r="C7438" s="287"/>
      <c r="D7438" s="284" t="s">
        <v>1054</v>
      </c>
      <c r="E7438" s="287"/>
      <c r="F7438" s="285" t="s">
        <v>7559</v>
      </c>
      <c r="G7438" s="266" t="s">
        <v>121</v>
      </c>
      <c r="H7438" s="266">
        <f>IF(G7438="Traditional Stove",0.1,0.2)</f>
        <v>0.1</v>
      </c>
      <c r="I7438" s="266">
        <f>YEAR(J7438)</f>
        <v>2023</v>
      </c>
      <c r="J7438" s="267">
        <v>44970</v>
      </c>
      <c r="K7438" s="267">
        <f>J7438+1</f>
        <v>44971</v>
      </c>
      <c r="L7438" s="266">
        <f>IF(M7438&lt;=365,1,2)</f>
        <v>1</v>
      </c>
      <c r="M7438" s="266">
        <f>IF(K7438&lt;$C$1,$C$2-$C$1+1,$C$2-K7438+1)</f>
        <v>76</v>
      </c>
      <c r="N7438" s="268">
        <f>M7438/365</f>
        <v>0.20821917808219179</v>
      </c>
      <c r="O7438" s="269">
        <f>'Data and Parameter'!$E$4*'Data and Parameter'!$E$5*('Data and Parameter'!$E$6+'Data and Parameter'!$E$7)*'Data and Parameter'!$E$19*'Data and Parameter'!$E$14*'ER calculations'!N7438</f>
        <v>1.0781066616044011</v>
      </c>
    </row>
    <row r="7439" spans="1:15" ht="15">
      <c r="A7439" s="284">
        <v>7435</v>
      </c>
      <c r="B7439" s="287"/>
      <c r="C7439" s="287"/>
      <c r="D7439" s="284" t="s">
        <v>1054</v>
      </c>
      <c r="E7439" s="287"/>
      <c r="F7439" s="285" t="s">
        <v>7560</v>
      </c>
      <c r="G7439" s="266" t="s">
        <v>121</v>
      </c>
      <c r="H7439" s="266">
        <f>IF(G7439="Traditional Stove",0.1,0.2)</f>
        <v>0.1</v>
      </c>
      <c r="I7439" s="266">
        <f>YEAR(J7439)</f>
        <v>2023</v>
      </c>
      <c r="J7439" s="267">
        <v>44970</v>
      </c>
      <c r="K7439" s="267">
        <f>J7439+1</f>
        <v>44971</v>
      </c>
      <c r="L7439" s="266">
        <f>IF(M7439&lt;=365,1,2)</f>
        <v>1</v>
      </c>
      <c r="M7439" s="266">
        <f>IF(K7439&lt;$C$1,$C$2-$C$1+1,$C$2-K7439+1)</f>
        <v>76</v>
      </c>
      <c r="N7439" s="268">
        <f>M7439/365</f>
        <v>0.20821917808219179</v>
      </c>
      <c r="O7439" s="269">
        <f>'Data and Parameter'!$E$4*'Data and Parameter'!$E$5*('Data and Parameter'!$E$6+'Data and Parameter'!$E$7)*'Data and Parameter'!$E$19*'Data and Parameter'!$E$14*'ER calculations'!N7439</f>
        <v>1.0781066616044011</v>
      </c>
    </row>
    <row r="7440" spans="1:15" ht="15">
      <c r="A7440" s="284">
        <v>7436</v>
      </c>
      <c r="B7440" s="287"/>
      <c r="C7440" s="287"/>
      <c r="D7440" s="284" t="s">
        <v>1054</v>
      </c>
      <c r="E7440" s="287"/>
      <c r="F7440" s="285" t="s">
        <v>7561</v>
      </c>
      <c r="G7440" s="266" t="s">
        <v>121</v>
      </c>
      <c r="H7440" s="266">
        <f>IF(G7440="Traditional Stove",0.1,0.2)</f>
        <v>0.1</v>
      </c>
      <c r="I7440" s="266">
        <f>YEAR(J7440)</f>
        <v>2023</v>
      </c>
      <c r="J7440" s="267">
        <v>44970</v>
      </c>
      <c r="K7440" s="267">
        <f>J7440+1</f>
        <v>44971</v>
      </c>
      <c r="L7440" s="266">
        <f>IF(M7440&lt;=365,1,2)</f>
        <v>1</v>
      </c>
      <c r="M7440" s="266">
        <f>IF(K7440&lt;$C$1,$C$2-$C$1+1,$C$2-K7440+1)</f>
        <v>76</v>
      </c>
      <c r="N7440" s="268">
        <f>M7440/365</f>
        <v>0.20821917808219179</v>
      </c>
      <c r="O7440" s="269">
        <f>'Data and Parameter'!$E$4*'Data and Parameter'!$E$5*('Data and Parameter'!$E$6+'Data and Parameter'!$E$7)*'Data and Parameter'!$E$19*'Data and Parameter'!$E$14*'ER calculations'!N7440</f>
        <v>1.0781066616044011</v>
      </c>
    </row>
    <row r="7441" spans="1:15" ht="15">
      <c r="A7441" s="284">
        <v>7437</v>
      </c>
      <c r="B7441" s="287"/>
      <c r="C7441" s="287"/>
      <c r="D7441" s="284" t="s">
        <v>1054</v>
      </c>
      <c r="E7441" s="287"/>
      <c r="F7441" s="285" t="s">
        <v>7562</v>
      </c>
      <c r="G7441" s="266" t="s">
        <v>121</v>
      </c>
      <c r="H7441" s="266">
        <f>IF(G7441="Traditional Stove",0.1,0.2)</f>
        <v>0.1</v>
      </c>
      <c r="I7441" s="266">
        <f>YEAR(J7441)</f>
        <v>2023</v>
      </c>
      <c r="J7441" s="267">
        <v>44970</v>
      </c>
      <c r="K7441" s="267">
        <f>J7441+1</f>
        <v>44971</v>
      </c>
      <c r="L7441" s="266">
        <f>IF(M7441&lt;=365,1,2)</f>
        <v>1</v>
      </c>
      <c r="M7441" s="266">
        <f>IF(K7441&lt;$C$1,$C$2-$C$1+1,$C$2-K7441+1)</f>
        <v>76</v>
      </c>
      <c r="N7441" s="268">
        <f>M7441/365</f>
        <v>0.20821917808219179</v>
      </c>
      <c r="O7441" s="269">
        <f>'Data and Parameter'!$E$4*'Data and Parameter'!$E$5*('Data and Parameter'!$E$6+'Data and Parameter'!$E$7)*'Data and Parameter'!$E$19*'Data and Parameter'!$E$14*'ER calculations'!N7441</f>
        <v>1.0781066616044011</v>
      </c>
    </row>
    <row r="7442" spans="1:15" ht="15">
      <c r="A7442" s="284">
        <v>7438</v>
      </c>
      <c r="B7442" s="287"/>
      <c r="C7442" s="287"/>
      <c r="D7442" s="284" t="s">
        <v>1054</v>
      </c>
      <c r="E7442" s="287"/>
      <c r="F7442" s="285" t="s">
        <v>7563</v>
      </c>
      <c r="G7442" s="266" t="s">
        <v>121</v>
      </c>
      <c r="H7442" s="266">
        <f>IF(G7442="Traditional Stove",0.1,0.2)</f>
        <v>0.1</v>
      </c>
      <c r="I7442" s="266">
        <f>YEAR(J7442)</f>
        <v>2023</v>
      </c>
      <c r="J7442" s="267">
        <v>44970</v>
      </c>
      <c r="K7442" s="267">
        <f>J7442+1</f>
        <v>44971</v>
      </c>
      <c r="L7442" s="266">
        <f>IF(M7442&lt;=365,1,2)</f>
        <v>1</v>
      </c>
      <c r="M7442" s="266">
        <f>IF(K7442&lt;$C$1,$C$2-$C$1+1,$C$2-K7442+1)</f>
        <v>76</v>
      </c>
      <c r="N7442" s="268">
        <f>M7442/365</f>
        <v>0.20821917808219179</v>
      </c>
      <c r="O7442" s="269">
        <f>'Data and Parameter'!$E$4*'Data and Parameter'!$E$5*('Data and Parameter'!$E$6+'Data and Parameter'!$E$7)*'Data and Parameter'!$E$19*'Data and Parameter'!$E$14*'ER calculations'!N7442</f>
        <v>1.0781066616044011</v>
      </c>
    </row>
    <row r="7443" spans="1:15" ht="15">
      <c r="A7443" s="284">
        <v>7439</v>
      </c>
      <c r="B7443" s="287"/>
      <c r="C7443" s="287"/>
      <c r="D7443" s="284" t="s">
        <v>1054</v>
      </c>
      <c r="E7443" s="287"/>
      <c r="F7443" s="285" t="s">
        <v>7564</v>
      </c>
      <c r="G7443" s="266" t="s">
        <v>121</v>
      </c>
      <c r="H7443" s="266">
        <f>IF(G7443="Traditional Stove",0.1,0.2)</f>
        <v>0.1</v>
      </c>
      <c r="I7443" s="266">
        <f>YEAR(J7443)</f>
        <v>2023</v>
      </c>
      <c r="J7443" s="267">
        <v>44970</v>
      </c>
      <c r="K7443" s="267">
        <f>J7443+1</f>
        <v>44971</v>
      </c>
      <c r="L7443" s="266">
        <f>IF(M7443&lt;=365,1,2)</f>
        <v>1</v>
      </c>
      <c r="M7443" s="266">
        <f>IF(K7443&lt;$C$1,$C$2-$C$1+1,$C$2-K7443+1)</f>
        <v>76</v>
      </c>
      <c r="N7443" s="268">
        <f>M7443/365</f>
        <v>0.20821917808219179</v>
      </c>
      <c r="O7443" s="269">
        <f>'Data and Parameter'!$E$4*'Data and Parameter'!$E$5*('Data and Parameter'!$E$6+'Data and Parameter'!$E$7)*'Data and Parameter'!$E$19*'Data and Parameter'!$E$14*'ER calculations'!N7443</f>
        <v>1.0781066616044011</v>
      </c>
    </row>
    <row r="7444" spans="1:15" ht="15">
      <c r="A7444" s="284">
        <v>7440</v>
      </c>
      <c r="B7444" s="287"/>
      <c r="C7444" s="287"/>
      <c r="D7444" s="284" t="s">
        <v>119</v>
      </c>
      <c r="E7444" s="287"/>
      <c r="F7444" s="285" t="s">
        <v>7565</v>
      </c>
      <c r="G7444" s="266" t="s">
        <v>121</v>
      </c>
      <c r="H7444" s="266">
        <f>IF(G7444="Traditional Stove",0.1,0.2)</f>
        <v>0.1</v>
      </c>
      <c r="I7444" s="266">
        <f>YEAR(J7444)</f>
        <v>2023</v>
      </c>
      <c r="J7444" s="267">
        <v>44968</v>
      </c>
      <c r="K7444" s="267">
        <f>J7444+1</f>
        <v>44969</v>
      </c>
      <c r="L7444" s="266">
        <f>IF(M7444&lt;=365,1,2)</f>
        <v>1</v>
      </c>
      <c r="M7444" s="266">
        <f>IF(K7444&lt;$C$1,$C$2-$C$1+1,$C$2-K7444+1)</f>
        <v>78</v>
      </c>
      <c r="N7444" s="268">
        <f>M7444/365</f>
        <v>0.21369863013698631</v>
      </c>
      <c r="O7444" s="269">
        <f>'Data and Parameter'!$E$4*'Data and Parameter'!$E$5*('Data and Parameter'!$E$6+'Data and Parameter'!$E$7)*'Data and Parameter'!$E$19*'Data and Parameter'!$E$14*'ER calculations'!N7444</f>
        <v>1.1064778895413589</v>
      </c>
    </row>
    <row r="7445" spans="1:15" ht="15">
      <c r="A7445" s="284">
        <v>7441</v>
      </c>
      <c r="B7445" s="287"/>
      <c r="C7445" s="287"/>
      <c r="D7445" s="284" t="s">
        <v>1054</v>
      </c>
      <c r="E7445" s="287"/>
      <c r="F7445" s="285" t="s">
        <v>7566</v>
      </c>
      <c r="G7445" s="266" t="s">
        <v>121</v>
      </c>
      <c r="H7445" s="266">
        <f>IF(G7445="Traditional Stove",0.1,0.2)</f>
        <v>0.1</v>
      </c>
      <c r="I7445" s="266">
        <f>YEAR(J7445)</f>
        <v>2023</v>
      </c>
      <c r="J7445" s="267">
        <v>44970</v>
      </c>
      <c r="K7445" s="267">
        <f>J7445+1</f>
        <v>44971</v>
      </c>
      <c r="L7445" s="266">
        <f>IF(M7445&lt;=365,1,2)</f>
        <v>1</v>
      </c>
      <c r="M7445" s="266">
        <f>IF(K7445&lt;$C$1,$C$2-$C$1+1,$C$2-K7445+1)</f>
        <v>76</v>
      </c>
      <c r="N7445" s="268">
        <f>M7445/365</f>
        <v>0.20821917808219179</v>
      </c>
      <c r="O7445" s="269">
        <f>'Data and Parameter'!$E$4*'Data and Parameter'!$E$5*('Data and Parameter'!$E$6+'Data and Parameter'!$E$7)*'Data and Parameter'!$E$19*'Data and Parameter'!$E$14*'ER calculations'!N7445</f>
        <v>1.0781066616044011</v>
      </c>
    </row>
    <row r="7446" spans="1:15" ht="15">
      <c r="A7446" s="284">
        <v>7442</v>
      </c>
      <c r="B7446" s="287"/>
      <c r="C7446" s="287"/>
      <c r="D7446" s="284" t="s">
        <v>1054</v>
      </c>
      <c r="E7446" s="287"/>
      <c r="F7446" s="285" t="s">
        <v>7567</v>
      </c>
      <c r="G7446" s="266" t="s">
        <v>121</v>
      </c>
      <c r="H7446" s="266">
        <f>IF(G7446="Traditional Stove",0.1,0.2)</f>
        <v>0.1</v>
      </c>
      <c r="I7446" s="266">
        <f>YEAR(J7446)</f>
        <v>2023</v>
      </c>
      <c r="J7446" s="267">
        <v>44970</v>
      </c>
      <c r="K7446" s="267">
        <f>J7446+1</f>
        <v>44971</v>
      </c>
      <c r="L7446" s="266">
        <f>IF(M7446&lt;=365,1,2)</f>
        <v>1</v>
      </c>
      <c r="M7446" s="266">
        <f>IF(K7446&lt;$C$1,$C$2-$C$1+1,$C$2-K7446+1)</f>
        <v>76</v>
      </c>
      <c r="N7446" s="268">
        <f>M7446/365</f>
        <v>0.20821917808219179</v>
      </c>
      <c r="O7446" s="269">
        <f>'Data and Parameter'!$E$4*'Data and Parameter'!$E$5*('Data and Parameter'!$E$6+'Data and Parameter'!$E$7)*'Data and Parameter'!$E$19*'Data and Parameter'!$E$14*'ER calculations'!N7446</f>
        <v>1.0781066616044011</v>
      </c>
    </row>
    <row r="7447" spans="1:15" ht="15">
      <c r="A7447" s="284">
        <v>7443</v>
      </c>
      <c r="B7447" s="287"/>
      <c r="C7447" s="287"/>
      <c r="D7447" s="284" t="s">
        <v>1054</v>
      </c>
      <c r="E7447" s="287"/>
      <c r="F7447" s="285" t="s">
        <v>7568</v>
      </c>
      <c r="G7447" s="266" t="s">
        <v>121</v>
      </c>
      <c r="H7447" s="266">
        <f>IF(G7447="Traditional Stove",0.1,0.2)</f>
        <v>0.1</v>
      </c>
      <c r="I7447" s="266">
        <f>YEAR(J7447)</f>
        <v>2023</v>
      </c>
      <c r="J7447" s="267">
        <v>44970</v>
      </c>
      <c r="K7447" s="267">
        <f>J7447+1</f>
        <v>44971</v>
      </c>
      <c r="L7447" s="266">
        <f>IF(M7447&lt;=365,1,2)</f>
        <v>1</v>
      </c>
      <c r="M7447" s="266">
        <f>IF(K7447&lt;$C$1,$C$2-$C$1+1,$C$2-K7447+1)</f>
        <v>76</v>
      </c>
      <c r="N7447" s="268">
        <f>M7447/365</f>
        <v>0.20821917808219179</v>
      </c>
      <c r="O7447" s="269">
        <f>'Data and Parameter'!$E$4*'Data and Parameter'!$E$5*('Data and Parameter'!$E$6+'Data and Parameter'!$E$7)*'Data and Parameter'!$E$19*'Data and Parameter'!$E$14*'ER calculations'!N7447</f>
        <v>1.0781066616044011</v>
      </c>
    </row>
    <row r="7448" spans="1:15" ht="15">
      <c r="A7448" s="284">
        <v>7444</v>
      </c>
      <c r="B7448" s="287"/>
      <c r="C7448" s="287"/>
      <c r="D7448" s="284" t="s">
        <v>1054</v>
      </c>
      <c r="E7448" s="287"/>
      <c r="F7448" s="285" t="s">
        <v>7569</v>
      </c>
      <c r="G7448" s="266" t="s">
        <v>121</v>
      </c>
      <c r="H7448" s="266">
        <f>IF(G7448="Traditional Stove",0.1,0.2)</f>
        <v>0.1</v>
      </c>
      <c r="I7448" s="266">
        <f>YEAR(J7448)</f>
        <v>2023</v>
      </c>
      <c r="J7448" s="267">
        <v>44970</v>
      </c>
      <c r="K7448" s="267">
        <f>J7448+1</f>
        <v>44971</v>
      </c>
      <c r="L7448" s="266">
        <f>IF(M7448&lt;=365,1,2)</f>
        <v>1</v>
      </c>
      <c r="M7448" s="266">
        <f>IF(K7448&lt;$C$1,$C$2-$C$1+1,$C$2-K7448+1)</f>
        <v>76</v>
      </c>
      <c r="N7448" s="268">
        <f>M7448/365</f>
        <v>0.20821917808219179</v>
      </c>
      <c r="O7448" s="269">
        <f>'Data and Parameter'!$E$4*'Data and Parameter'!$E$5*('Data and Parameter'!$E$6+'Data and Parameter'!$E$7)*'Data and Parameter'!$E$19*'Data and Parameter'!$E$14*'ER calculations'!N7448</f>
        <v>1.0781066616044011</v>
      </c>
    </row>
    <row r="7449" spans="1:15" ht="15">
      <c r="A7449" s="284">
        <v>7445</v>
      </c>
      <c r="B7449" s="287"/>
      <c r="C7449" s="287"/>
      <c r="D7449" s="284" t="s">
        <v>1054</v>
      </c>
      <c r="E7449" s="287"/>
      <c r="F7449" s="285" t="s">
        <v>7570</v>
      </c>
      <c r="G7449" s="266" t="s">
        <v>121</v>
      </c>
      <c r="H7449" s="266">
        <f>IF(G7449="Traditional Stove",0.1,0.2)</f>
        <v>0.1</v>
      </c>
      <c r="I7449" s="266">
        <f>YEAR(J7449)</f>
        <v>2023</v>
      </c>
      <c r="J7449" s="267">
        <v>44970</v>
      </c>
      <c r="K7449" s="267">
        <f>J7449+1</f>
        <v>44971</v>
      </c>
      <c r="L7449" s="266">
        <f>IF(M7449&lt;=365,1,2)</f>
        <v>1</v>
      </c>
      <c r="M7449" s="266">
        <f>IF(K7449&lt;$C$1,$C$2-$C$1+1,$C$2-K7449+1)</f>
        <v>76</v>
      </c>
      <c r="N7449" s="268">
        <f>M7449/365</f>
        <v>0.20821917808219179</v>
      </c>
      <c r="O7449" s="269">
        <f>'Data and Parameter'!$E$4*'Data and Parameter'!$E$5*('Data and Parameter'!$E$6+'Data and Parameter'!$E$7)*'Data and Parameter'!$E$19*'Data and Parameter'!$E$14*'ER calculations'!N7449</f>
        <v>1.0781066616044011</v>
      </c>
    </row>
    <row r="7450" spans="1:15" ht="15">
      <c r="A7450" s="284">
        <v>7446</v>
      </c>
      <c r="B7450" s="287"/>
      <c r="C7450" s="287"/>
      <c r="D7450" s="284" t="s">
        <v>1054</v>
      </c>
      <c r="E7450" s="287"/>
      <c r="F7450" s="285" t="s">
        <v>7571</v>
      </c>
      <c r="G7450" s="266" t="s">
        <v>121</v>
      </c>
      <c r="H7450" s="266">
        <f>IF(G7450="Traditional Stove",0.1,0.2)</f>
        <v>0.1</v>
      </c>
      <c r="I7450" s="266">
        <f>YEAR(J7450)</f>
        <v>2023</v>
      </c>
      <c r="J7450" s="267">
        <v>44970</v>
      </c>
      <c r="K7450" s="267">
        <f>J7450+1</f>
        <v>44971</v>
      </c>
      <c r="L7450" s="266">
        <f>IF(M7450&lt;=365,1,2)</f>
        <v>1</v>
      </c>
      <c r="M7450" s="266">
        <f>IF(K7450&lt;$C$1,$C$2-$C$1+1,$C$2-K7450+1)</f>
        <v>76</v>
      </c>
      <c r="N7450" s="268">
        <f>M7450/365</f>
        <v>0.20821917808219179</v>
      </c>
      <c r="O7450" s="269">
        <f>'Data and Parameter'!$E$4*'Data and Parameter'!$E$5*('Data and Parameter'!$E$6+'Data and Parameter'!$E$7)*'Data and Parameter'!$E$19*'Data and Parameter'!$E$14*'ER calculations'!N7450</f>
        <v>1.0781066616044011</v>
      </c>
    </row>
    <row r="7451" spans="1:15" ht="15">
      <c r="A7451" s="284">
        <v>7447</v>
      </c>
      <c r="B7451" s="287"/>
      <c r="C7451" s="287"/>
      <c r="D7451" s="284" t="s">
        <v>1054</v>
      </c>
      <c r="E7451" s="287"/>
      <c r="F7451" s="285" t="s">
        <v>7572</v>
      </c>
      <c r="G7451" s="266" t="s">
        <v>121</v>
      </c>
      <c r="H7451" s="266">
        <f>IF(G7451="Traditional Stove",0.1,0.2)</f>
        <v>0.1</v>
      </c>
      <c r="I7451" s="266">
        <f>YEAR(J7451)</f>
        <v>2023</v>
      </c>
      <c r="J7451" s="267">
        <v>44970</v>
      </c>
      <c r="K7451" s="267">
        <f>J7451+1</f>
        <v>44971</v>
      </c>
      <c r="L7451" s="266">
        <f>IF(M7451&lt;=365,1,2)</f>
        <v>1</v>
      </c>
      <c r="M7451" s="266">
        <f>IF(K7451&lt;$C$1,$C$2-$C$1+1,$C$2-K7451+1)</f>
        <v>76</v>
      </c>
      <c r="N7451" s="268">
        <f>M7451/365</f>
        <v>0.20821917808219179</v>
      </c>
      <c r="O7451" s="269">
        <f>'Data and Parameter'!$E$4*'Data and Parameter'!$E$5*('Data and Parameter'!$E$6+'Data and Parameter'!$E$7)*'Data and Parameter'!$E$19*'Data and Parameter'!$E$14*'ER calculations'!N7451</f>
        <v>1.0781066616044011</v>
      </c>
    </row>
    <row r="7452" spans="1:15" ht="15">
      <c r="A7452" s="284">
        <v>7448</v>
      </c>
      <c r="B7452" s="287"/>
      <c r="C7452" s="287"/>
      <c r="D7452" s="284" t="s">
        <v>1054</v>
      </c>
      <c r="E7452" s="287"/>
      <c r="F7452" s="285" t="s">
        <v>7573</v>
      </c>
      <c r="G7452" s="266" t="s">
        <v>121</v>
      </c>
      <c r="H7452" s="266">
        <f>IF(G7452="Traditional Stove",0.1,0.2)</f>
        <v>0.1</v>
      </c>
      <c r="I7452" s="266">
        <f>YEAR(J7452)</f>
        <v>2023</v>
      </c>
      <c r="J7452" s="267">
        <v>44970</v>
      </c>
      <c r="K7452" s="267">
        <f>J7452+1</f>
        <v>44971</v>
      </c>
      <c r="L7452" s="266">
        <f>IF(M7452&lt;=365,1,2)</f>
        <v>1</v>
      </c>
      <c r="M7452" s="266">
        <f>IF(K7452&lt;$C$1,$C$2-$C$1+1,$C$2-K7452+1)</f>
        <v>76</v>
      </c>
      <c r="N7452" s="268">
        <f>M7452/365</f>
        <v>0.20821917808219179</v>
      </c>
      <c r="O7452" s="269">
        <f>'Data and Parameter'!$E$4*'Data and Parameter'!$E$5*('Data and Parameter'!$E$6+'Data and Parameter'!$E$7)*'Data and Parameter'!$E$19*'Data and Parameter'!$E$14*'ER calculations'!N7452</f>
        <v>1.0781066616044011</v>
      </c>
    </row>
    <row r="7453" spans="1:15" ht="15">
      <c r="A7453" s="284">
        <v>7449</v>
      </c>
      <c r="B7453" s="287"/>
      <c r="C7453" s="287"/>
      <c r="D7453" s="284" t="s">
        <v>1054</v>
      </c>
      <c r="E7453" s="287"/>
      <c r="F7453" s="285" t="s">
        <v>7574</v>
      </c>
      <c r="G7453" s="266" t="s">
        <v>121</v>
      </c>
      <c r="H7453" s="266">
        <f>IF(G7453="Traditional Stove",0.1,0.2)</f>
        <v>0.1</v>
      </c>
      <c r="I7453" s="266">
        <f>YEAR(J7453)</f>
        <v>2023</v>
      </c>
      <c r="J7453" s="267">
        <v>44970</v>
      </c>
      <c r="K7453" s="267">
        <f>J7453+1</f>
        <v>44971</v>
      </c>
      <c r="L7453" s="266">
        <f>IF(M7453&lt;=365,1,2)</f>
        <v>1</v>
      </c>
      <c r="M7453" s="266">
        <f>IF(K7453&lt;$C$1,$C$2-$C$1+1,$C$2-K7453+1)</f>
        <v>76</v>
      </c>
      <c r="N7453" s="268">
        <f>M7453/365</f>
        <v>0.20821917808219179</v>
      </c>
      <c r="O7453" s="269">
        <f>'Data and Parameter'!$E$4*'Data and Parameter'!$E$5*('Data and Parameter'!$E$6+'Data and Parameter'!$E$7)*'Data and Parameter'!$E$19*'Data and Parameter'!$E$14*'ER calculations'!N7453</f>
        <v>1.0781066616044011</v>
      </c>
    </row>
    <row r="7454" spans="1:15" ht="15">
      <c r="A7454" s="284">
        <v>7450</v>
      </c>
      <c r="B7454" s="287"/>
      <c r="C7454" s="287"/>
      <c r="D7454" s="284" t="s">
        <v>1054</v>
      </c>
      <c r="E7454" s="287"/>
      <c r="F7454" s="285" t="s">
        <v>7575</v>
      </c>
      <c r="G7454" s="266" t="s">
        <v>121</v>
      </c>
      <c r="H7454" s="266">
        <f>IF(G7454="Traditional Stove",0.1,0.2)</f>
        <v>0.1</v>
      </c>
      <c r="I7454" s="266">
        <f>YEAR(J7454)</f>
        <v>2023</v>
      </c>
      <c r="J7454" s="267">
        <v>44970</v>
      </c>
      <c r="K7454" s="267">
        <f>J7454+1</f>
        <v>44971</v>
      </c>
      <c r="L7454" s="266">
        <f>IF(M7454&lt;=365,1,2)</f>
        <v>1</v>
      </c>
      <c r="M7454" s="266">
        <f>IF(K7454&lt;$C$1,$C$2-$C$1+1,$C$2-K7454+1)</f>
        <v>76</v>
      </c>
      <c r="N7454" s="268">
        <f>M7454/365</f>
        <v>0.20821917808219179</v>
      </c>
      <c r="O7454" s="269">
        <f>'Data and Parameter'!$E$4*'Data and Parameter'!$E$5*('Data and Parameter'!$E$6+'Data and Parameter'!$E$7)*'Data and Parameter'!$E$19*'Data and Parameter'!$E$14*'ER calculations'!N7454</f>
        <v>1.0781066616044011</v>
      </c>
    </row>
    <row r="7455" spans="1:15" ht="15">
      <c r="A7455" s="284">
        <v>7451</v>
      </c>
      <c r="B7455" s="287"/>
      <c r="C7455" s="287"/>
      <c r="D7455" s="284" t="s">
        <v>1054</v>
      </c>
      <c r="E7455" s="287"/>
      <c r="F7455" s="285" t="s">
        <v>7576</v>
      </c>
      <c r="G7455" s="266" t="s">
        <v>121</v>
      </c>
      <c r="H7455" s="266">
        <f>IF(G7455="Traditional Stove",0.1,0.2)</f>
        <v>0.1</v>
      </c>
      <c r="I7455" s="266">
        <f>YEAR(J7455)</f>
        <v>2023</v>
      </c>
      <c r="J7455" s="267">
        <v>44970</v>
      </c>
      <c r="K7455" s="267">
        <f>J7455+1</f>
        <v>44971</v>
      </c>
      <c r="L7455" s="266">
        <f>IF(M7455&lt;=365,1,2)</f>
        <v>1</v>
      </c>
      <c r="M7455" s="266">
        <f>IF(K7455&lt;$C$1,$C$2-$C$1+1,$C$2-K7455+1)</f>
        <v>76</v>
      </c>
      <c r="N7455" s="268">
        <f>M7455/365</f>
        <v>0.20821917808219179</v>
      </c>
      <c r="O7455" s="269">
        <f>'Data and Parameter'!$E$4*'Data and Parameter'!$E$5*('Data and Parameter'!$E$6+'Data and Parameter'!$E$7)*'Data and Parameter'!$E$19*'Data and Parameter'!$E$14*'ER calculations'!N7455</f>
        <v>1.0781066616044011</v>
      </c>
    </row>
    <row r="7456" spans="1:15" ht="15">
      <c r="A7456" s="284">
        <v>7452</v>
      </c>
      <c r="B7456" s="287"/>
      <c r="C7456" s="287"/>
      <c r="D7456" s="284" t="s">
        <v>1054</v>
      </c>
      <c r="E7456" s="287"/>
      <c r="F7456" s="285" t="s">
        <v>7577</v>
      </c>
      <c r="G7456" s="266" t="s">
        <v>121</v>
      </c>
      <c r="H7456" s="266">
        <f>IF(G7456="Traditional Stove",0.1,0.2)</f>
        <v>0.1</v>
      </c>
      <c r="I7456" s="266">
        <f>YEAR(J7456)</f>
        <v>2023</v>
      </c>
      <c r="J7456" s="267">
        <v>44970</v>
      </c>
      <c r="K7456" s="267">
        <f>J7456+1</f>
        <v>44971</v>
      </c>
      <c r="L7456" s="266">
        <f>IF(M7456&lt;=365,1,2)</f>
        <v>1</v>
      </c>
      <c r="M7456" s="266">
        <f>IF(K7456&lt;$C$1,$C$2-$C$1+1,$C$2-K7456+1)</f>
        <v>76</v>
      </c>
      <c r="N7456" s="268">
        <f>M7456/365</f>
        <v>0.20821917808219179</v>
      </c>
      <c r="O7456" s="269">
        <f>'Data and Parameter'!$E$4*'Data and Parameter'!$E$5*('Data and Parameter'!$E$6+'Data and Parameter'!$E$7)*'Data and Parameter'!$E$19*'Data and Parameter'!$E$14*'ER calculations'!N7456</f>
        <v>1.0781066616044011</v>
      </c>
    </row>
    <row r="7457" spans="1:15" ht="15">
      <c r="A7457" s="284">
        <v>7453</v>
      </c>
      <c r="B7457" s="287"/>
      <c r="C7457" s="287"/>
      <c r="D7457" s="284" t="s">
        <v>1054</v>
      </c>
      <c r="E7457" s="287"/>
      <c r="F7457" s="285" t="s">
        <v>7578</v>
      </c>
      <c r="G7457" s="266" t="s">
        <v>121</v>
      </c>
      <c r="H7457" s="266">
        <f>IF(G7457="Traditional Stove",0.1,0.2)</f>
        <v>0.1</v>
      </c>
      <c r="I7457" s="266">
        <f>YEAR(J7457)</f>
        <v>2023</v>
      </c>
      <c r="J7457" s="267">
        <v>44970</v>
      </c>
      <c r="K7457" s="267">
        <f>J7457+1</f>
        <v>44971</v>
      </c>
      <c r="L7457" s="266">
        <f>IF(M7457&lt;=365,1,2)</f>
        <v>1</v>
      </c>
      <c r="M7457" s="266">
        <f>IF(K7457&lt;$C$1,$C$2-$C$1+1,$C$2-K7457+1)</f>
        <v>76</v>
      </c>
      <c r="N7457" s="268">
        <f>M7457/365</f>
        <v>0.20821917808219179</v>
      </c>
      <c r="O7457" s="269">
        <f>'Data and Parameter'!$E$4*'Data and Parameter'!$E$5*('Data and Parameter'!$E$6+'Data and Parameter'!$E$7)*'Data and Parameter'!$E$19*'Data and Parameter'!$E$14*'ER calculations'!N7457</f>
        <v>1.0781066616044011</v>
      </c>
    </row>
    <row r="7458" spans="1:15" ht="15">
      <c r="A7458" s="284">
        <v>7454</v>
      </c>
      <c r="B7458" s="287"/>
      <c r="C7458" s="287"/>
      <c r="D7458" s="284" t="s">
        <v>1054</v>
      </c>
      <c r="E7458" s="287"/>
      <c r="F7458" s="285" t="s">
        <v>7579</v>
      </c>
      <c r="G7458" s="266" t="s">
        <v>121</v>
      </c>
      <c r="H7458" s="266">
        <f>IF(G7458="Traditional Stove",0.1,0.2)</f>
        <v>0.1</v>
      </c>
      <c r="I7458" s="266">
        <f>YEAR(J7458)</f>
        <v>2023</v>
      </c>
      <c r="J7458" s="267">
        <v>44970</v>
      </c>
      <c r="K7458" s="267">
        <f>J7458+1</f>
        <v>44971</v>
      </c>
      <c r="L7458" s="266">
        <f>IF(M7458&lt;=365,1,2)</f>
        <v>1</v>
      </c>
      <c r="M7458" s="266">
        <f>IF(K7458&lt;$C$1,$C$2-$C$1+1,$C$2-K7458+1)</f>
        <v>76</v>
      </c>
      <c r="N7458" s="268">
        <f>M7458/365</f>
        <v>0.20821917808219179</v>
      </c>
      <c r="O7458" s="269">
        <f>'Data and Parameter'!$E$4*'Data and Parameter'!$E$5*('Data and Parameter'!$E$6+'Data and Parameter'!$E$7)*'Data and Parameter'!$E$19*'Data and Parameter'!$E$14*'ER calculations'!N7458</f>
        <v>1.0781066616044011</v>
      </c>
    </row>
    <row r="7459" spans="1:15" ht="15">
      <c r="A7459" s="284">
        <v>7455</v>
      </c>
      <c r="B7459" s="287"/>
      <c r="C7459" s="287"/>
      <c r="D7459" s="284" t="s">
        <v>1054</v>
      </c>
      <c r="E7459" s="287"/>
      <c r="F7459" s="285" t="s">
        <v>7580</v>
      </c>
      <c r="G7459" s="266" t="s">
        <v>121</v>
      </c>
      <c r="H7459" s="266">
        <f>IF(G7459="Traditional Stove",0.1,0.2)</f>
        <v>0.1</v>
      </c>
      <c r="I7459" s="266">
        <f>YEAR(J7459)</f>
        <v>2023</v>
      </c>
      <c r="J7459" s="267">
        <v>44970</v>
      </c>
      <c r="K7459" s="267">
        <f>J7459+1</f>
        <v>44971</v>
      </c>
      <c r="L7459" s="266">
        <f>IF(M7459&lt;=365,1,2)</f>
        <v>1</v>
      </c>
      <c r="M7459" s="266">
        <f>IF(K7459&lt;$C$1,$C$2-$C$1+1,$C$2-K7459+1)</f>
        <v>76</v>
      </c>
      <c r="N7459" s="268">
        <f>M7459/365</f>
        <v>0.20821917808219179</v>
      </c>
      <c r="O7459" s="269">
        <f>'Data and Parameter'!$E$4*'Data and Parameter'!$E$5*('Data and Parameter'!$E$6+'Data and Parameter'!$E$7)*'Data and Parameter'!$E$19*'Data and Parameter'!$E$14*'ER calculations'!N7459</f>
        <v>1.0781066616044011</v>
      </c>
    </row>
    <row r="7460" spans="1:15" ht="15">
      <c r="A7460" s="284">
        <v>7456</v>
      </c>
      <c r="B7460" s="287"/>
      <c r="C7460" s="287"/>
      <c r="D7460" s="284" t="s">
        <v>1054</v>
      </c>
      <c r="E7460" s="287"/>
      <c r="F7460" s="285" t="s">
        <v>7581</v>
      </c>
      <c r="G7460" s="266" t="s">
        <v>121</v>
      </c>
      <c r="H7460" s="266">
        <f>IF(G7460="Traditional Stove",0.1,0.2)</f>
        <v>0.1</v>
      </c>
      <c r="I7460" s="266">
        <f>YEAR(J7460)</f>
        <v>2023</v>
      </c>
      <c r="J7460" s="267">
        <v>44970</v>
      </c>
      <c r="K7460" s="267">
        <f>J7460+1</f>
        <v>44971</v>
      </c>
      <c r="L7460" s="266">
        <f>IF(M7460&lt;=365,1,2)</f>
        <v>1</v>
      </c>
      <c r="M7460" s="266">
        <f>IF(K7460&lt;$C$1,$C$2-$C$1+1,$C$2-K7460+1)</f>
        <v>76</v>
      </c>
      <c r="N7460" s="268">
        <f>M7460/365</f>
        <v>0.20821917808219179</v>
      </c>
      <c r="O7460" s="269">
        <f>'Data and Parameter'!$E$4*'Data and Parameter'!$E$5*('Data and Parameter'!$E$6+'Data and Parameter'!$E$7)*'Data and Parameter'!$E$19*'Data and Parameter'!$E$14*'ER calculations'!N7460</f>
        <v>1.0781066616044011</v>
      </c>
    </row>
    <row r="7461" spans="1:15" ht="15">
      <c r="A7461" s="284">
        <v>7457</v>
      </c>
      <c r="B7461" s="287"/>
      <c r="C7461" s="287"/>
      <c r="D7461" s="284" t="s">
        <v>1054</v>
      </c>
      <c r="E7461" s="287"/>
      <c r="F7461" s="285" t="s">
        <v>7582</v>
      </c>
      <c r="G7461" s="266" t="s">
        <v>121</v>
      </c>
      <c r="H7461" s="266">
        <f>IF(G7461="Traditional Stove",0.1,0.2)</f>
        <v>0.1</v>
      </c>
      <c r="I7461" s="266">
        <f>YEAR(J7461)</f>
        <v>2023</v>
      </c>
      <c r="J7461" s="267">
        <v>44970</v>
      </c>
      <c r="K7461" s="267">
        <f>J7461+1</f>
        <v>44971</v>
      </c>
      <c r="L7461" s="266">
        <f>IF(M7461&lt;=365,1,2)</f>
        <v>1</v>
      </c>
      <c r="M7461" s="266">
        <f>IF(K7461&lt;$C$1,$C$2-$C$1+1,$C$2-K7461+1)</f>
        <v>76</v>
      </c>
      <c r="N7461" s="268">
        <f>M7461/365</f>
        <v>0.20821917808219179</v>
      </c>
      <c r="O7461" s="269">
        <f>'Data and Parameter'!$E$4*'Data and Parameter'!$E$5*('Data and Parameter'!$E$6+'Data and Parameter'!$E$7)*'Data and Parameter'!$E$19*'Data and Parameter'!$E$14*'ER calculations'!N7461</f>
        <v>1.0781066616044011</v>
      </c>
    </row>
    <row r="7462" spans="1:15" ht="15">
      <c r="A7462" s="284">
        <v>7458</v>
      </c>
      <c r="B7462" s="287"/>
      <c r="C7462" s="287"/>
      <c r="D7462" s="284" t="s">
        <v>1054</v>
      </c>
      <c r="E7462" s="287"/>
      <c r="F7462" s="285" t="s">
        <v>7583</v>
      </c>
      <c r="G7462" s="266" t="s">
        <v>121</v>
      </c>
      <c r="H7462" s="266">
        <f>IF(G7462="Traditional Stove",0.1,0.2)</f>
        <v>0.1</v>
      </c>
      <c r="I7462" s="266">
        <f>YEAR(J7462)</f>
        <v>2023</v>
      </c>
      <c r="J7462" s="267">
        <v>44970</v>
      </c>
      <c r="K7462" s="267">
        <f>J7462+1</f>
        <v>44971</v>
      </c>
      <c r="L7462" s="266">
        <f>IF(M7462&lt;=365,1,2)</f>
        <v>1</v>
      </c>
      <c r="M7462" s="266">
        <f>IF(K7462&lt;$C$1,$C$2-$C$1+1,$C$2-K7462+1)</f>
        <v>76</v>
      </c>
      <c r="N7462" s="268">
        <f>M7462/365</f>
        <v>0.20821917808219179</v>
      </c>
      <c r="O7462" s="269">
        <f>'Data and Parameter'!$E$4*'Data and Parameter'!$E$5*('Data and Parameter'!$E$6+'Data and Parameter'!$E$7)*'Data and Parameter'!$E$19*'Data and Parameter'!$E$14*'ER calculations'!N7462</f>
        <v>1.0781066616044011</v>
      </c>
    </row>
    <row r="7463" spans="1:15" ht="15">
      <c r="A7463" s="284">
        <v>7459</v>
      </c>
      <c r="B7463" s="287"/>
      <c r="C7463" s="287"/>
      <c r="D7463" s="284" t="s">
        <v>1054</v>
      </c>
      <c r="E7463" s="287"/>
      <c r="F7463" s="285" t="s">
        <v>7584</v>
      </c>
      <c r="G7463" s="266" t="s">
        <v>121</v>
      </c>
      <c r="H7463" s="266">
        <f>IF(G7463="Traditional Stove",0.1,0.2)</f>
        <v>0.1</v>
      </c>
      <c r="I7463" s="266">
        <f>YEAR(J7463)</f>
        <v>2023</v>
      </c>
      <c r="J7463" s="267">
        <v>44970</v>
      </c>
      <c r="K7463" s="267">
        <f>J7463+1</f>
        <v>44971</v>
      </c>
      <c r="L7463" s="266">
        <f>IF(M7463&lt;=365,1,2)</f>
        <v>1</v>
      </c>
      <c r="M7463" s="266">
        <f>IF(K7463&lt;$C$1,$C$2-$C$1+1,$C$2-K7463+1)</f>
        <v>76</v>
      </c>
      <c r="N7463" s="268">
        <f>M7463/365</f>
        <v>0.20821917808219179</v>
      </c>
      <c r="O7463" s="269">
        <f>'Data and Parameter'!$E$4*'Data and Parameter'!$E$5*('Data and Parameter'!$E$6+'Data and Parameter'!$E$7)*'Data and Parameter'!$E$19*'Data and Parameter'!$E$14*'ER calculations'!N7463</f>
        <v>1.0781066616044011</v>
      </c>
    </row>
    <row r="7464" spans="1:15" ht="15">
      <c r="A7464" s="284">
        <v>7460</v>
      </c>
      <c r="B7464" s="287"/>
      <c r="C7464" s="287"/>
      <c r="D7464" s="284" t="s">
        <v>1054</v>
      </c>
      <c r="E7464" s="287"/>
      <c r="F7464" s="285" t="s">
        <v>7585</v>
      </c>
      <c r="G7464" s="266" t="s">
        <v>121</v>
      </c>
      <c r="H7464" s="266">
        <f>IF(G7464="Traditional Stove",0.1,0.2)</f>
        <v>0.1</v>
      </c>
      <c r="I7464" s="266">
        <f>YEAR(J7464)</f>
        <v>2023</v>
      </c>
      <c r="J7464" s="267">
        <v>44970</v>
      </c>
      <c r="K7464" s="267">
        <f>J7464+1</f>
        <v>44971</v>
      </c>
      <c r="L7464" s="266">
        <f>IF(M7464&lt;=365,1,2)</f>
        <v>1</v>
      </c>
      <c r="M7464" s="266">
        <f>IF(K7464&lt;$C$1,$C$2-$C$1+1,$C$2-K7464+1)</f>
        <v>76</v>
      </c>
      <c r="N7464" s="268">
        <f>M7464/365</f>
        <v>0.20821917808219179</v>
      </c>
      <c r="O7464" s="269">
        <f>'Data and Parameter'!$E$4*'Data and Parameter'!$E$5*('Data and Parameter'!$E$6+'Data and Parameter'!$E$7)*'Data and Parameter'!$E$19*'Data and Parameter'!$E$14*'ER calculations'!N7464</f>
        <v>1.0781066616044011</v>
      </c>
    </row>
    <row r="7465" spans="1:15" ht="15">
      <c r="A7465" s="284">
        <v>7461</v>
      </c>
      <c r="B7465" s="287"/>
      <c r="C7465" s="287"/>
      <c r="D7465" s="284" t="s">
        <v>1054</v>
      </c>
      <c r="E7465" s="287"/>
      <c r="F7465" s="285" t="s">
        <v>7586</v>
      </c>
      <c r="G7465" s="266" t="s">
        <v>121</v>
      </c>
      <c r="H7465" s="266">
        <f>IF(G7465="Traditional Stove",0.1,0.2)</f>
        <v>0.1</v>
      </c>
      <c r="I7465" s="266">
        <f>YEAR(J7465)</f>
        <v>2023</v>
      </c>
      <c r="J7465" s="267">
        <v>44970</v>
      </c>
      <c r="K7465" s="267">
        <f>J7465+1</f>
        <v>44971</v>
      </c>
      <c r="L7465" s="266">
        <f>IF(M7465&lt;=365,1,2)</f>
        <v>1</v>
      </c>
      <c r="M7465" s="266">
        <f>IF(K7465&lt;$C$1,$C$2-$C$1+1,$C$2-K7465+1)</f>
        <v>76</v>
      </c>
      <c r="N7465" s="268">
        <f>M7465/365</f>
        <v>0.20821917808219179</v>
      </c>
      <c r="O7465" s="269">
        <f>'Data and Parameter'!$E$4*'Data and Parameter'!$E$5*('Data and Parameter'!$E$6+'Data and Parameter'!$E$7)*'Data and Parameter'!$E$19*'Data and Parameter'!$E$14*'ER calculations'!N7465</f>
        <v>1.0781066616044011</v>
      </c>
    </row>
    <row r="7466" spans="1:15" ht="15">
      <c r="A7466" s="284">
        <v>7462</v>
      </c>
      <c r="B7466" s="287"/>
      <c r="C7466" s="287"/>
      <c r="D7466" s="284" t="s">
        <v>1054</v>
      </c>
      <c r="E7466" s="287"/>
      <c r="F7466" s="285" t="s">
        <v>7587</v>
      </c>
      <c r="G7466" s="266" t="s">
        <v>121</v>
      </c>
      <c r="H7466" s="266">
        <f>IF(G7466="Traditional Stove",0.1,0.2)</f>
        <v>0.1</v>
      </c>
      <c r="I7466" s="266">
        <f>YEAR(J7466)</f>
        <v>2023</v>
      </c>
      <c r="J7466" s="267">
        <v>44970</v>
      </c>
      <c r="K7466" s="267">
        <f>J7466+1</f>
        <v>44971</v>
      </c>
      <c r="L7466" s="266">
        <f>IF(M7466&lt;=365,1,2)</f>
        <v>1</v>
      </c>
      <c r="M7466" s="266">
        <f>IF(K7466&lt;$C$1,$C$2-$C$1+1,$C$2-K7466+1)</f>
        <v>76</v>
      </c>
      <c r="N7466" s="268">
        <f>M7466/365</f>
        <v>0.20821917808219179</v>
      </c>
      <c r="O7466" s="269">
        <f>'Data and Parameter'!$E$4*'Data and Parameter'!$E$5*('Data and Parameter'!$E$6+'Data and Parameter'!$E$7)*'Data and Parameter'!$E$19*'Data and Parameter'!$E$14*'ER calculations'!N7466</f>
        <v>1.0781066616044011</v>
      </c>
    </row>
    <row r="7467" spans="1:15" ht="15">
      <c r="A7467" s="284">
        <v>7463</v>
      </c>
      <c r="B7467" s="287"/>
      <c r="C7467" s="287"/>
      <c r="D7467" s="284" t="s">
        <v>1054</v>
      </c>
      <c r="E7467" s="287"/>
      <c r="F7467" s="285" t="s">
        <v>7588</v>
      </c>
      <c r="G7467" s="266" t="s">
        <v>121</v>
      </c>
      <c r="H7467" s="266">
        <f>IF(G7467="Traditional Stove",0.1,0.2)</f>
        <v>0.1</v>
      </c>
      <c r="I7467" s="266">
        <f>YEAR(J7467)</f>
        <v>2023</v>
      </c>
      <c r="J7467" s="267">
        <v>44970</v>
      </c>
      <c r="K7467" s="267">
        <f>J7467+1</f>
        <v>44971</v>
      </c>
      <c r="L7467" s="266">
        <f>IF(M7467&lt;=365,1,2)</f>
        <v>1</v>
      </c>
      <c r="M7467" s="266">
        <f>IF(K7467&lt;$C$1,$C$2-$C$1+1,$C$2-K7467+1)</f>
        <v>76</v>
      </c>
      <c r="N7467" s="268">
        <f>M7467/365</f>
        <v>0.20821917808219179</v>
      </c>
      <c r="O7467" s="269">
        <f>'Data and Parameter'!$E$4*'Data and Parameter'!$E$5*('Data and Parameter'!$E$6+'Data and Parameter'!$E$7)*'Data and Parameter'!$E$19*'Data and Parameter'!$E$14*'ER calculations'!N7467</f>
        <v>1.0781066616044011</v>
      </c>
    </row>
    <row r="7468" spans="1:15" ht="15">
      <c r="A7468" s="284">
        <v>7464</v>
      </c>
      <c r="B7468" s="287"/>
      <c r="C7468" s="287"/>
      <c r="D7468" s="284" t="s">
        <v>1054</v>
      </c>
      <c r="E7468" s="287"/>
      <c r="F7468" s="285" t="s">
        <v>7589</v>
      </c>
      <c r="G7468" s="266" t="s">
        <v>121</v>
      </c>
      <c r="H7468" s="266">
        <f>IF(G7468="Traditional Stove",0.1,0.2)</f>
        <v>0.1</v>
      </c>
      <c r="I7468" s="266">
        <f>YEAR(J7468)</f>
        <v>2023</v>
      </c>
      <c r="J7468" s="267">
        <v>44970</v>
      </c>
      <c r="K7468" s="267">
        <f>J7468+1</f>
        <v>44971</v>
      </c>
      <c r="L7468" s="266">
        <f>IF(M7468&lt;=365,1,2)</f>
        <v>1</v>
      </c>
      <c r="M7468" s="266">
        <f>IF(K7468&lt;$C$1,$C$2-$C$1+1,$C$2-K7468+1)</f>
        <v>76</v>
      </c>
      <c r="N7468" s="268">
        <f>M7468/365</f>
        <v>0.20821917808219179</v>
      </c>
      <c r="O7468" s="269">
        <f>'Data and Parameter'!$E$4*'Data and Parameter'!$E$5*('Data and Parameter'!$E$6+'Data and Parameter'!$E$7)*'Data and Parameter'!$E$19*'Data and Parameter'!$E$14*'ER calculations'!N7468</f>
        <v>1.0781066616044011</v>
      </c>
    </row>
    <row r="7469" spans="1:15" ht="15">
      <c r="A7469" s="284">
        <v>7465</v>
      </c>
      <c r="B7469" s="287"/>
      <c r="C7469" s="287"/>
      <c r="D7469" s="284" t="s">
        <v>1054</v>
      </c>
      <c r="E7469" s="287"/>
      <c r="F7469" s="285" t="s">
        <v>7590</v>
      </c>
      <c r="G7469" s="266" t="s">
        <v>121</v>
      </c>
      <c r="H7469" s="266">
        <f>IF(G7469="Traditional Stove",0.1,0.2)</f>
        <v>0.1</v>
      </c>
      <c r="I7469" s="266">
        <f>YEAR(J7469)</f>
        <v>2023</v>
      </c>
      <c r="J7469" s="267">
        <v>44970</v>
      </c>
      <c r="K7469" s="267">
        <f>J7469+1</f>
        <v>44971</v>
      </c>
      <c r="L7469" s="266">
        <f>IF(M7469&lt;=365,1,2)</f>
        <v>1</v>
      </c>
      <c r="M7469" s="266">
        <f>IF(K7469&lt;$C$1,$C$2-$C$1+1,$C$2-K7469+1)</f>
        <v>76</v>
      </c>
      <c r="N7469" s="268">
        <f>M7469/365</f>
        <v>0.20821917808219179</v>
      </c>
      <c r="O7469" s="269">
        <f>'Data and Parameter'!$E$4*'Data and Parameter'!$E$5*('Data and Parameter'!$E$6+'Data and Parameter'!$E$7)*'Data and Parameter'!$E$19*'Data and Parameter'!$E$14*'ER calculations'!N7469</f>
        <v>1.0781066616044011</v>
      </c>
    </row>
    <row r="7470" spans="1:15" ht="15">
      <c r="A7470" s="284">
        <v>7466</v>
      </c>
      <c r="B7470" s="287"/>
      <c r="C7470" s="287"/>
      <c r="D7470" s="284" t="s">
        <v>1054</v>
      </c>
      <c r="E7470" s="287"/>
      <c r="F7470" s="285" t="s">
        <v>7591</v>
      </c>
      <c r="G7470" s="266" t="s">
        <v>121</v>
      </c>
      <c r="H7470" s="266">
        <f>IF(G7470="Traditional Stove",0.1,0.2)</f>
        <v>0.1</v>
      </c>
      <c r="I7470" s="266">
        <f>YEAR(J7470)</f>
        <v>2023</v>
      </c>
      <c r="J7470" s="267">
        <v>44970</v>
      </c>
      <c r="K7470" s="267">
        <f>J7470+1</f>
        <v>44971</v>
      </c>
      <c r="L7470" s="266">
        <f>IF(M7470&lt;=365,1,2)</f>
        <v>1</v>
      </c>
      <c r="M7470" s="266">
        <f>IF(K7470&lt;$C$1,$C$2-$C$1+1,$C$2-K7470+1)</f>
        <v>76</v>
      </c>
      <c r="N7470" s="268">
        <f>M7470/365</f>
        <v>0.20821917808219179</v>
      </c>
      <c r="O7470" s="269">
        <f>'Data and Parameter'!$E$4*'Data and Parameter'!$E$5*('Data and Parameter'!$E$6+'Data and Parameter'!$E$7)*'Data and Parameter'!$E$19*'Data and Parameter'!$E$14*'ER calculations'!N7470</f>
        <v>1.0781066616044011</v>
      </c>
    </row>
    <row r="7471" spans="1:15" ht="15">
      <c r="A7471" s="284">
        <v>7467</v>
      </c>
      <c r="B7471" s="287"/>
      <c r="C7471" s="287"/>
      <c r="D7471" s="284" t="s">
        <v>1054</v>
      </c>
      <c r="E7471" s="287"/>
      <c r="F7471" s="285" t="s">
        <v>7592</v>
      </c>
      <c r="G7471" s="266" t="s">
        <v>121</v>
      </c>
      <c r="H7471" s="266">
        <f>IF(G7471="Traditional Stove",0.1,0.2)</f>
        <v>0.1</v>
      </c>
      <c r="I7471" s="266">
        <f>YEAR(J7471)</f>
        <v>2023</v>
      </c>
      <c r="J7471" s="267">
        <v>44970</v>
      </c>
      <c r="K7471" s="267">
        <f>J7471+1</f>
        <v>44971</v>
      </c>
      <c r="L7471" s="266">
        <f>IF(M7471&lt;=365,1,2)</f>
        <v>1</v>
      </c>
      <c r="M7471" s="266">
        <f>IF(K7471&lt;$C$1,$C$2-$C$1+1,$C$2-K7471+1)</f>
        <v>76</v>
      </c>
      <c r="N7471" s="268">
        <f>M7471/365</f>
        <v>0.20821917808219179</v>
      </c>
      <c r="O7471" s="269">
        <f>'Data and Parameter'!$E$4*'Data and Parameter'!$E$5*('Data and Parameter'!$E$6+'Data and Parameter'!$E$7)*'Data and Parameter'!$E$19*'Data and Parameter'!$E$14*'ER calculations'!N7471</f>
        <v>1.0781066616044011</v>
      </c>
    </row>
    <row r="7472" spans="1:15" ht="15">
      <c r="A7472" s="284">
        <v>7468</v>
      </c>
      <c r="B7472" s="287"/>
      <c r="C7472" s="287"/>
      <c r="D7472" s="284" t="s">
        <v>1054</v>
      </c>
      <c r="E7472" s="287"/>
      <c r="F7472" s="285" t="s">
        <v>7593</v>
      </c>
      <c r="G7472" s="266" t="s">
        <v>121</v>
      </c>
      <c r="H7472" s="266">
        <f>IF(G7472="Traditional Stove",0.1,0.2)</f>
        <v>0.1</v>
      </c>
      <c r="I7472" s="266">
        <f>YEAR(J7472)</f>
        <v>2023</v>
      </c>
      <c r="J7472" s="267">
        <v>44970</v>
      </c>
      <c r="K7472" s="267">
        <f>J7472+1</f>
        <v>44971</v>
      </c>
      <c r="L7472" s="266">
        <f>IF(M7472&lt;=365,1,2)</f>
        <v>1</v>
      </c>
      <c r="M7472" s="266">
        <f>IF(K7472&lt;$C$1,$C$2-$C$1+1,$C$2-K7472+1)</f>
        <v>76</v>
      </c>
      <c r="N7472" s="268">
        <f>M7472/365</f>
        <v>0.20821917808219179</v>
      </c>
      <c r="O7472" s="269">
        <f>'Data and Parameter'!$E$4*'Data and Parameter'!$E$5*('Data and Parameter'!$E$6+'Data and Parameter'!$E$7)*'Data and Parameter'!$E$19*'Data and Parameter'!$E$14*'ER calculations'!N7472</f>
        <v>1.0781066616044011</v>
      </c>
    </row>
    <row r="7473" spans="1:15" ht="15">
      <c r="A7473" s="284">
        <v>7469</v>
      </c>
      <c r="B7473" s="287"/>
      <c r="C7473" s="287"/>
      <c r="D7473" s="284" t="s">
        <v>1054</v>
      </c>
      <c r="E7473" s="287"/>
      <c r="F7473" s="285" t="s">
        <v>7594</v>
      </c>
      <c r="G7473" s="266" t="s">
        <v>121</v>
      </c>
      <c r="H7473" s="266">
        <f>IF(G7473="Traditional Stove",0.1,0.2)</f>
        <v>0.1</v>
      </c>
      <c r="I7473" s="266">
        <f>YEAR(J7473)</f>
        <v>2023</v>
      </c>
      <c r="J7473" s="267">
        <v>44970</v>
      </c>
      <c r="K7473" s="267">
        <f>J7473+1</f>
        <v>44971</v>
      </c>
      <c r="L7473" s="266">
        <f>IF(M7473&lt;=365,1,2)</f>
        <v>1</v>
      </c>
      <c r="M7473" s="266">
        <f>IF(K7473&lt;$C$1,$C$2-$C$1+1,$C$2-K7473+1)</f>
        <v>76</v>
      </c>
      <c r="N7473" s="268">
        <f>M7473/365</f>
        <v>0.20821917808219179</v>
      </c>
      <c r="O7473" s="269">
        <f>'Data and Parameter'!$E$4*'Data and Parameter'!$E$5*('Data and Parameter'!$E$6+'Data and Parameter'!$E$7)*'Data and Parameter'!$E$19*'Data and Parameter'!$E$14*'ER calculations'!N7473</f>
        <v>1.0781066616044011</v>
      </c>
    </row>
    <row r="7474" spans="1:15" ht="15">
      <c r="A7474" s="284">
        <v>7470</v>
      </c>
      <c r="B7474" s="287"/>
      <c r="C7474" s="287"/>
      <c r="D7474" s="284" t="s">
        <v>1054</v>
      </c>
      <c r="E7474" s="287"/>
      <c r="F7474" s="285" t="s">
        <v>7595</v>
      </c>
      <c r="G7474" s="266" t="s">
        <v>121</v>
      </c>
      <c r="H7474" s="266">
        <f>IF(G7474="Traditional Stove",0.1,0.2)</f>
        <v>0.1</v>
      </c>
      <c r="I7474" s="266">
        <f>YEAR(J7474)</f>
        <v>2023</v>
      </c>
      <c r="J7474" s="267">
        <v>44970</v>
      </c>
      <c r="K7474" s="267">
        <f>J7474+1</f>
        <v>44971</v>
      </c>
      <c r="L7474" s="266">
        <f>IF(M7474&lt;=365,1,2)</f>
        <v>1</v>
      </c>
      <c r="M7474" s="266">
        <f>IF(K7474&lt;$C$1,$C$2-$C$1+1,$C$2-K7474+1)</f>
        <v>76</v>
      </c>
      <c r="N7474" s="268">
        <f>M7474/365</f>
        <v>0.20821917808219179</v>
      </c>
      <c r="O7474" s="269">
        <f>'Data and Parameter'!$E$4*'Data and Parameter'!$E$5*('Data and Parameter'!$E$6+'Data and Parameter'!$E$7)*'Data and Parameter'!$E$19*'Data and Parameter'!$E$14*'ER calculations'!N7474</f>
        <v>1.0781066616044011</v>
      </c>
    </row>
    <row r="7475" spans="1:15" ht="15">
      <c r="A7475" s="284">
        <v>7471</v>
      </c>
      <c r="B7475" s="287"/>
      <c r="C7475" s="287"/>
      <c r="D7475" s="284" t="s">
        <v>1054</v>
      </c>
      <c r="E7475" s="287"/>
      <c r="F7475" s="285" t="s">
        <v>7596</v>
      </c>
      <c r="G7475" s="266" t="s">
        <v>121</v>
      </c>
      <c r="H7475" s="266">
        <f>IF(G7475="Traditional Stove",0.1,0.2)</f>
        <v>0.1</v>
      </c>
      <c r="I7475" s="266">
        <f>YEAR(J7475)</f>
        <v>2023</v>
      </c>
      <c r="J7475" s="267">
        <v>44970</v>
      </c>
      <c r="K7475" s="267">
        <f>J7475+1</f>
        <v>44971</v>
      </c>
      <c r="L7475" s="266">
        <f>IF(M7475&lt;=365,1,2)</f>
        <v>1</v>
      </c>
      <c r="M7475" s="266">
        <f>IF(K7475&lt;$C$1,$C$2-$C$1+1,$C$2-K7475+1)</f>
        <v>76</v>
      </c>
      <c r="N7475" s="268">
        <f>M7475/365</f>
        <v>0.20821917808219179</v>
      </c>
      <c r="O7475" s="269">
        <f>'Data and Parameter'!$E$4*'Data and Parameter'!$E$5*('Data and Parameter'!$E$6+'Data and Parameter'!$E$7)*'Data and Parameter'!$E$19*'Data and Parameter'!$E$14*'ER calculations'!N7475</f>
        <v>1.0781066616044011</v>
      </c>
    </row>
    <row r="7476" spans="1:15" ht="15">
      <c r="A7476" s="284">
        <v>7472</v>
      </c>
      <c r="B7476" s="287"/>
      <c r="C7476" s="287"/>
      <c r="D7476" s="284" t="s">
        <v>1054</v>
      </c>
      <c r="E7476" s="287"/>
      <c r="F7476" s="285" t="s">
        <v>7597</v>
      </c>
      <c r="G7476" s="266" t="s">
        <v>121</v>
      </c>
      <c r="H7476" s="266">
        <f>IF(G7476="Traditional Stove",0.1,0.2)</f>
        <v>0.1</v>
      </c>
      <c r="I7476" s="266">
        <f>YEAR(J7476)</f>
        <v>2023</v>
      </c>
      <c r="J7476" s="267">
        <v>44970</v>
      </c>
      <c r="K7476" s="267">
        <f>J7476+1</f>
        <v>44971</v>
      </c>
      <c r="L7476" s="266">
        <f>IF(M7476&lt;=365,1,2)</f>
        <v>1</v>
      </c>
      <c r="M7476" s="266">
        <f>IF(K7476&lt;$C$1,$C$2-$C$1+1,$C$2-K7476+1)</f>
        <v>76</v>
      </c>
      <c r="N7476" s="268">
        <f>M7476/365</f>
        <v>0.20821917808219179</v>
      </c>
      <c r="O7476" s="269">
        <f>'Data and Parameter'!$E$4*'Data and Parameter'!$E$5*('Data and Parameter'!$E$6+'Data and Parameter'!$E$7)*'Data and Parameter'!$E$19*'Data and Parameter'!$E$14*'ER calculations'!N7476</f>
        <v>1.0781066616044011</v>
      </c>
    </row>
    <row r="7477" spans="1:15" ht="15">
      <c r="A7477" s="284">
        <v>7473</v>
      </c>
      <c r="B7477" s="287"/>
      <c r="C7477" s="287"/>
      <c r="D7477" s="284" t="s">
        <v>1054</v>
      </c>
      <c r="E7477" s="287"/>
      <c r="F7477" s="285" t="s">
        <v>7598</v>
      </c>
      <c r="G7477" s="266" t="s">
        <v>121</v>
      </c>
      <c r="H7477" s="266">
        <f>IF(G7477="Traditional Stove",0.1,0.2)</f>
        <v>0.1</v>
      </c>
      <c r="I7477" s="266">
        <f>YEAR(J7477)</f>
        <v>2023</v>
      </c>
      <c r="J7477" s="267">
        <v>44970</v>
      </c>
      <c r="K7477" s="267">
        <f>J7477+1</f>
        <v>44971</v>
      </c>
      <c r="L7477" s="266">
        <f>IF(M7477&lt;=365,1,2)</f>
        <v>1</v>
      </c>
      <c r="M7477" s="266">
        <f>IF(K7477&lt;$C$1,$C$2-$C$1+1,$C$2-K7477+1)</f>
        <v>76</v>
      </c>
      <c r="N7477" s="268">
        <f>M7477/365</f>
        <v>0.20821917808219179</v>
      </c>
      <c r="O7477" s="269">
        <f>'Data and Parameter'!$E$4*'Data and Parameter'!$E$5*('Data and Parameter'!$E$6+'Data and Parameter'!$E$7)*'Data and Parameter'!$E$19*'Data and Parameter'!$E$14*'ER calculations'!N7477</f>
        <v>1.0781066616044011</v>
      </c>
    </row>
    <row r="7478" spans="1:15" ht="15">
      <c r="A7478" s="284">
        <v>7474</v>
      </c>
      <c r="B7478" s="287"/>
      <c r="C7478" s="287"/>
      <c r="D7478" s="284" t="s">
        <v>1054</v>
      </c>
      <c r="E7478" s="287"/>
      <c r="F7478" s="285" t="s">
        <v>7599</v>
      </c>
      <c r="G7478" s="266" t="s">
        <v>121</v>
      </c>
      <c r="H7478" s="266">
        <f>IF(G7478="Traditional Stove",0.1,0.2)</f>
        <v>0.1</v>
      </c>
      <c r="I7478" s="266">
        <f>YEAR(J7478)</f>
        <v>2023</v>
      </c>
      <c r="J7478" s="267">
        <v>44970</v>
      </c>
      <c r="K7478" s="267">
        <f>J7478+1</f>
        <v>44971</v>
      </c>
      <c r="L7478" s="266">
        <f>IF(M7478&lt;=365,1,2)</f>
        <v>1</v>
      </c>
      <c r="M7478" s="266">
        <f>IF(K7478&lt;$C$1,$C$2-$C$1+1,$C$2-K7478+1)</f>
        <v>76</v>
      </c>
      <c r="N7478" s="268">
        <f>M7478/365</f>
        <v>0.20821917808219179</v>
      </c>
      <c r="O7478" s="269">
        <f>'Data and Parameter'!$E$4*'Data and Parameter'!$E$5*('Data and Parameter'!$E$6+'Data and Parameter'!$E$7)*'Data and Parameter'!$E$19*'Data and Parameter'!$E$14*'ER calculations'!N7478</f>
        <v>1.0781066616044011</v>
      </c>
    </row>
    <row r="7479" spans="1:15" ht="15">
      <c r="A7479" s="284">
        <v>7475</v>
      </c>
      <c r="B7479" s="287"/>
      <c r="C7479" s="287"/>
      <c r="D7479" s="284" t="s">
        <v>1054</v>
      </c>
      <c r="E7479" s="287"/>
      <c r="F7479" s="285" t="s">
        <v>7600</v>
      </c>
      <c r="G7479" s="266" t="s">
        <v>121</v>
      </c>
      <c r="H7479" s="266">
        <f>IF(G7479="Traditional Stove",0.1,0.2)</f>
        <v>0.1</v>
      </c>
      <c r="I7479" s="266">
        <f>YEAR(J7479)</f>
        <v>2023</v>
      </c>
      <c r="J7479" s="267">
        <v>44970</v>
      </c>
      <c r="K7479" s="267">
        <f>J7479+1</f>
        <v>44971</v>
      </c>
      <c r="L7479" s="266">
        <f>IF(M7479&lt;=365,1,2)</f>
        <v>1</v>
      </c>
      <c r="M7479" s="266">
        <f>IF(K7479&lt;$C$1,$C$2-$C$1+1,$C$2-K7479+1)</f>
        <v>76</v>
      </c>
      <c r="N7479" s="268">
        <f>M7479/365</f>
        <v>0.20821917808219179</v>
      </c>
      <c r="O7479" s="269">
        <f>'Data and Parameter'!$E$4*'Data and Parameter'!$E$5*('Data and Parameter'!$E$6+'Data and Parameter'!$E$7)*'Data and Parameter'!$E$19*'Data and Parameter'!$E$14*'ER calculations'!N7479</f>
        <v>1.0781066616044011</v>
      </c>
    </row>
    <row r="7480" spans="1:15" ht="15">
      <c r="A7480" s="284">
        <v>7476</v>
      </c>
      <c r="B7480" s="287"/>
      <c r="C7480" s="287"/>
      <c r="D7480" s="284" t="s">
        <v>1054</v>
      </c>
      <c r="E7480" s="287"/>
      <c r="F7480" s="285" t="s">
        <v>7601</v>
      </c>
      <c r="G7480" s="266" t="s">
        <v>121</v>
      </c>
      <c r="H7480" s="266">
        <f>IF(G7480="Traditional Stove",0.1,0.2)</f>
        <v>0.1</v>
      </c>
      <c r="I7480" s="266">
        <f>YEAR(J7480)</f>
        <v>2023</v>
      </c>
      <c r="J7480" s="267">
        <v>44970</v>
      </c>
      <c r="K7480" s="267">
        <f>J7480+1</f>
        <v>44971</v>
      </c>
      <c r="L7480" s="266">
        <f>IF(M7480&lt;=365,1,2)</f>
        <v>1</v>
      </c>
      <c r="M7480" s="266">
        <f>IF(K7480&lt;$C$1,$C$2-$C$1+1,$C$2-K7480+1)</f>
        <v>76</v>
      </c>
      <c r="N7480" s="268">
        <f>M7480/365</f>
        <v>0.20821917808219179</v>
      </c>
      <c r="O7480" s="269">
        <f>'Data and Parameter'!$E$4*'Data and Parameter'!$E$5*('Data and Parameter'!$E$6+'Data and Parameter'!$E$7)*'Data and Parameter'!$E$19*'Data and Parameter'!$E$14*'ER calculations'!N7480</f>
        <v>1.0781066616044011</v>
      </c>
    </row>
    <row r="7481" spans="1:15" ht="15">
      <c r="A7481" s="284">
        <v>7477</v>
      </c>
      <c r="B7481" s="287"/>
      <c r="C7481" s="287"/>
      <c r="D7481" s="284" t="s">
        <v>1054</v>
      </c>
      <c r="E7481" s="287"/>
      <c r="F7481" s="285" t="s">
        <v>7602</v>
      </c>
      <c r="G7481" s="266" t="s">
        <v>121</v>
      </c>
      <c r="H7481" s="266">
        <f>IF(G7481="Traditional Stove",0.1,0.2)</f>
        <v>0.1</v>
      </c>
      <c r="I7481" s="266">
        <f>YEAR(J7481)</f>
        <v>2023</v>
      </c>
      <c r="J7481" s="267">
        <v>44970</v>
      </c>
      <c r="K7481" s="267">
        <f>J7481+1</f>
        <v>44971</v>
      </c>
      <c r="L7481" s="266">
        <f>IF(M7481&lt;=365,1,2)</f>
        <v>1</v>
      </c>
      <c r="M7481" s="266">
        <f>IF(K7481&lt;$C$1,$C$2-$C$1+1,$C$2-K7481+1)</f>
        <v>76</v>
      </c>
      <c r="N7481" s="268">
        <f>M7481/365</f>
        <v>0.20821917808219179</v>
      </c>
      <c r="O7481" s="269">
        <f>'Data and Parameter'!$E$4*'Data and Parameter'!$E$5*('Data and Parameter'!$E$6+'Data and Parameter'!$E$7)*'Data and Parameter'!$E$19*'Data and Parameter'!$E$14*'ER calculations'!N7481</f>
        <v>1.0781066616044011</v>
      </c>
    </row>
    <row r="7482" spans="1:15" ht="15">
      <c r="A7482" s="284">
        <v>7478</v>
      </c>
      <c r="B7482" s="287"/>
      <c r="C7482" s="287"/>
      <c r="D7482" s="284" t="s">
        <v>1054</v>
      </c>
      <c r="E7482" s="287"/>
      <c r="F7482" s="285" t="s">
        <v>7603</v>
      </c>
      <c r="G7482" s="266" t="s">
        <v>121</v>
      </c>
      <c r="H7482" s="266">
        <f>IF(G7482="Traditional Stove",0.1,0.2)</f>
        <v>0.1</v>
      </c>
      <c r="I7482" s="266">
        <f>YEAR(J7482)</f>
        <v>2023</v>
      </c>
      <c r="J7482" s="267">
        <v>44970</v>
      </c>
      <c r="K7482" s="267">
        <f>J7482+1</f>
        <v>44971</v>
      </c>
      <c r="L7482" s="266">
        <f>IF(M7482&lt;=365,1,2)</f>
        <v>1</v>
      </c>
      <c r="M7482" s="266">
        <f>IF(K7482&lt;$C$1,$C$2-$C$1+1,$C$2-K7482+1)</f>
        <v>76</v>
      </c>
      <c r="N7482" s="268">
        <f>M7482/365</f>
        <v>0.20821917808219179</v>
      </c>
      <c r="O7482" s="269">
        <f>'Data and Parameter'!$E$4*'Data and Parameter'!$E$5*('Data and Parameter'!$E$6+'Data and Parameter'!$E$7)*'Data and Parameter'!$E$19*'Data and Parameter'!$E$14*'ER calculations'!N7482</f>
        <v>1.0781066616044011</v>
      </c>
    </row>
    <row r="7483" spans="1:15" ht="15">
      <c r="A7483" s="284">
        <v>7479</v>
      </c>
      <c r="B7483" s="287"/>
      <c r="C7483" s="287"/>
      <c r="D7483" s="284" t="s">
        <v>1054</v>
      </c>
      <c r="E7483" s="287"/>
      <c r="F7483" s="285" t="s">
        <v>7604</v>
      </c>
      <c r="G7483" s="266" t="s">
        <v>121</v>
      </c>
      <c r="H7483" s="266">
        <f>IF(G7483="Traditional Stove",0.1,0.2)</f>
        <v>0.1</v>
      </c>
      <c r="I7483" s="266">
        <f>YEAR(J7483)</f>
        <v>2023</v>
      </c>
      <c r="J7483" s="267">
        <v>44970</v>
      </c>
      <c r="K7483" s="267">
        <f>J7483+1</f>
        <v>44971</v>
      </c>
      <c r="L7483" s="266">
        <f>IF(M7483&lt;=365,1,2)</f>
        <v>1</v>
      </c>
      <c r="M7483" s="266">
        <f>IF(K7483&lt;$C$1,$C$2-$C$1+1,$C$2-K7483+1)</f>
        <v>76</v>
      </c>
      <c r="N7483" s="268">
        <f>M7483/365</f>
        <v>0.20821917808219179</v>
      </c>
      <c r="O7483" s="269">
        <f>'Data and Parameter'!$E$4*'Data and Parameter'!$E$5*('Data and Parameter'!$E$6+'Data and Parameter'!$E$7)*'Data and Parameter'!$E$19*'Data and Parameter'!$E$14*'ER calculations'!N7483</f>
        <v>1.0781066616044011</v>
      </c>
    </row>
    <row r="7484" spans="1:15" ht="15">
      <c r="A7484" s="284">
        <v>7480</v>
      </c>
      <c r="B7484" s="287"/>
      <c r="C7484" s="287"/>
      <c r="D7484" s="284" t="s">
        <v>1054</v>
      </c>
      <c r="E7484" s="287"/>
      <c r="F7484" s="285" t="s">
        <v>7605</v>
      </c>
      <c r="G7484" s="266" t="s">
        <v>121</v>
      </c>
      <c r="H7484" s="266">
        <f>IF(G7484="Traditional Stove",0.1,0.2)</f>
        <v>0.1</v>
      </c>
      <c r="I7484" s="266">
        <f>YEAR(J7484)</f>
        <v>2023</v>
      </c>
      <c r="J7484" s="267">
        <v>44970</v>
      </c>
      <c r="K7484" s="267">
        <f>J7484+1</f>
        <v>44971</v>
      </c>
      <c r="L7484" s="266">
        <f>IF(M7484&lt;=365,1,2)</f>
        <v>1</v>
      </c>
      <c r="M7484" s="266">
        <f>IF(K7484&lt;$C$1,$C$2-$C$1+1,$C$2-K7484+1)</f>
        <v>76</v>
      </c>
      <c r="N7484" s="268">
        <f>M7484/365</f>
        <v>0.20821917808219179</v>
      </c>
      <c r="O7484" s="269">
        <f>'Data and Parameter'!$E$4*'Data and Parameter'!$E$5*('Data and Parameter'!$E$6+'Data and Parameter'!$E$7)*'Data and Parameter'!$E$19*'Data and Parameter'!$E$14*'ER calculations'!N7484</f>
        <v>1.0781066616044011</v>
      </c>
    </row>
    <row r="7485" spans="1:15" ht="15">
      <c r="A7485" s="284">
        <v>7481</v>
      </c>
      <c r="B7485" s="287"/>
      <c r="C7485" s="287"/>
      <c r="D7485" s="284" t="s">
        <v>1054</v>
      </c>
      <c r="E7485" s="287"/>
      <c r="F7485" s="285" t="s">
        <v>7606</v>
      </c>
      <c r="G7485" s="266" t="s">
        <v>121</v>
      </c>
      <c r="H7485" s="266">
        <f>IF(G7485="Traditional Stove",0.1,0.2)</f>
        <v>0.1</v>
      </c>
      <c r="I7485" s="266">
        <f>YEAR(J7485)</f>
        <v>2023</v>
      </c>
      <c r="J7485" s="267">
        <v>44970</v>
      </c>
      <c r="K7485" s="267">
        <f>J7485+1</f>
        <v>44971</v>
      </c>
      <c r="L7485" s="266">
        <f>IF(M7485&lt;=365,1,2)</f>
        <v>1</v>
      </c>
      <c r="M7485" s="266">
        <f>IF(K7485&lt;$C$1,$C$2-$C$1+1,$C$2-K7485+1)</f>
        <v>76</v>
      </c>
      <c r="N7485" s="268">
        <f>M7485/365</f>
        <v>0.20821917808219179</v>
      </c>
      <c r="O7485" s="269">
        <f>'Data and Parameter'!$E$4*'Data and Parameter'!$E$5*('Data and Parameter'!$E$6+'Data and Parameter'!$E$7)*'Data and Parameter'!$E$19*'Data and Parameter'!$E$14*'ER calculations'!N7485</f>
        <v>1.0781066616044011</v>
      </c>
    </row>
    <row r="7486" spans="1:15" ht="15">
      <c r="A7486" s="284">
        <v>7482</v>
      </c>
      <c r="B7486" s="287"/>
      <c r="C7486" s="287"/>
      <c r="D7486" s="284" t="s">
        <v>1054</v>
      </c>
      <c r="E7486" s="287"/>
      <c r="F7486" s="285" t="s">
        <v>7607</v>
      </c>
      <c r="G7486" s="266" t="s">
        <v>121</v>
      </c>
      <c r="H7486" s="266">
        <f>IF(G7486="Traditional Stove",0.1,0.2)</f>
        <v>0.1</v>
      </c>
      <c r="I7486" s="266">
        <f>YEAR(J7486)</f>
        <v>2023</v>
      </c>
      <c r="J7486" s="267">
        <v>44970</v>
      </c>
      <c r="K7486" s="267">
        <f>J7486+1</f>
        <v>44971</v>
      </c>
      <c r="L7486" s="266">
        <f>IF(M7486&lt;=365,1,2)</f>
        <v>1</v>
      </c>
      <c r="M7486" s="266">
        <f>IF(K7486&lt;$C$1,$C$2-$C$1+1,$C$2-K7486+1)</f>
        <v>76</v>
      </c>
      <c r="N7486" s="268">
        <f>M7486/365</f>
        <v>0.20821917808219179</v>
      </c>
      <c r="O7486" s="269">
        <f>'Data and Parameter'!$E$4*'Data and Parameter'!$E$5*('Data and Parameter'!$E$6+'Data and Parameter'!$E$7)*'Data and Parameter'!$E$19*'Data and Parameter'!$E$14*'ER calculations'!N7486</f>
        <v>1.0781066616044011</v>
      </c>
    </row>
    <row r="7487" spans="1:15" ht="15">
      <c r="A7487" s="284">
        <v>7483</v>
      </c>
      <c r="B7487" s="287"/>
      <c r="C7487" s="287"/>
      <c r="D7487" s="284" t="s">
        <v>1054</v>
      </c>
      <c r="E7487" s="287"/>
      <c r="F7487" s="285" t="s">
        <v>7608</v>
      </c>
      <c r="G7487" s="266" t="s">
        <v>121</v>
      </c>
      <c r="H7487" s="266">
        <f>IF(G7487="Traditional Stove",0.1,0.2)</f>
        <v>0.1</v>
      </c>
      <c r="I7487" s="266">
        <f>YEAR(J7487)</f>
        <v>2023</v>
      </c>
      <c r="J7487" s="267">
        <v>44970</v>
      </c>
      <c r="K7487" s="267">
        <f>J7487+1</f>
        <v>44971</v>
      </c>
      <c r="L7487" s="266">
        <f>IF(M7487&lt;=365,1,2)</f>
        <v>1</v>
      </c>
      <c r="M7487" s="266">
        <f>IF(K7487&lt;$C$1,$C$2-$C$1+1,$C$2-K7487+1)</f>
        <v>76</v>
      </c>
      <c r="N7487" s="268">
        <f>M7487/365</f>
        <v>0.20821917808219179</v>
      </c>
      <c r="O7487" s="269">
        <f>'Data and Parameter'!$E$4*'Data and Parameter'!$E$5*('Data and Parameter'!$E$6+'Data and Parameter'!$E$7)*'Data and Parameter'!$E$19*'Data and Parameter'!$E$14*'ER calculations'!N7487</f>
        <v>1.0781066616044011</v>
      </c>
    </row>
    <row r="7488" spans="1:15" ht="15">
      <c r="A7488" s="284">
        <v>7484</v>
      </c>
      <c r="B7488" s="287"/>
      <c r="C7488" s="287"/>
      <c r="D7488" s="284" t="s">
        <v>1054</v>
      </c>
      <c r="E7488" s="287"/>
      <c r="F7488" s="285" t="s">
        <v>7609</v>
      </c>
      <c r="G7488" s="266" t="s">
        <v>121</v>
      </c>
      <c r="H7488" s="266">
        <f>IF(G7488="Traditional Stove",0.1,0.2)</f>
        <v>0.1</v>
      </c>
      <c r="I7488" s="266">
        <f>YEAR(J7488)</f>
        <v>2023</v>
      </c>
      <c r="J7488" s="267">
        <v>44970</v>
      </c>
      <c r="K7488" s="267">
        <f>J7488+1</f>
        <v>44971</v>
      </c>
      <c r="L7488" s="266">
        <f>IF(M7488&lt;=365,1,2)</f>
        <v>1</v>
      </c>
      <c r="M7488" s="266">
        <f>IF(K7488&lt;$C$1,$C$2-$C$1+1,$C$2-K7488+1)</f>
        <v>76</v>
      </c>
      <c r="N7488" s="268">
        <f>M7488/365</f>
        <v>0.20821917808219179</v>
      </c>
      <c r="O7488" s="269">
        <f>'Data and Parameter'!$E$4*'Data and Parameter'!$E$5*('Data and Parameter'!$E$6+'Data and Parameter'!$E$7)*'Data and Parameter'!$E$19*'Data and Parameter'!$E$14*'ER calculations'!N7488</f>
        <v>1.0781066616044011</v>
      </c>
    </row>
    <row r="7489" spans="1:15" ht="15">
      <c r="A7489" s="284">
        <v>7485</v>
      </c>
      <c r="B7489" s="287"/>
      <c r="C7489" s="287"/>
      <c r="D7489" s="284" t="s">
        <v>1054</v>
      </c>
      <c r="E7489" s="287"/>
      <c r="F7489" s="285" t="s">
        <v>7610</v>
      </c>
      <c r="G7489" s="266" t="s">
        <v>121</v>
      </c>
      <c r="H7489" s="266">
        <f>IF(G7489="Traditional Stove",0.1,0.2)</f>
        <v>0.1</v>
      </c>
      <c r="I7489" s="266">
        <f>YEAR(J7489)</f>
        <v>2023</v>
      </c>
      <c r="J7489" s="267">
        <v>44970</v>
      </c>
      <c r="K7489" s="267">
        <f>J7489+1</f>
        <v>44971</v>
      </c>
      <c r="L7489" s="266">
        <f>IF(M7489&lt;=365,1,2)</f>
        <v>1</v>
      </c>
      <c r="M7489" s="266">
        <f>IF(K7489&lt;$C$1,$C$2-$C$1+1,$C$2-K7489+1)</f>
        <v>76</v>
      </c>
      <c r="N7489" s="268">
        <f>M7489/365</f>
        <v>0.20821917808219179</v>
      </c>
      <c r="O7489" s="269">
        <f>'Data and Parameter'!$E$4*'Data and Parameter'!$E$5*('Data and Parameter'!$E$6+'Data and Parameter'!$E$7)*'Data and Parameter'!$E$19*'Data and Parameter'!$E$14*'ER calculations'!N7489</f>
        <v>1.0781066616044011</v>
      </c>
    </row>
    <row r="7490" spans="1:15" ht="15">
      <c r="A7490" s="284">
        <v>7486</v>
      </c>
      <c r="B7490" s="287"/>
      <c r="C7490" s="287"/>
      <c r="D7490" s="284" t="s">
        <v>1054</v>
      </c>
      <c r="E7490" s="287"/>
      <c r="F7490" s="285" t="s">
        <v>7611</v>
      </c>
      <c r="G7490" s="266" t="s">
        <v>121</v>
      </c>
      <c r="H7490" s="266">
        <f>IF(G7490="Traditional Stove",0.1,0.2)</f>
        <v>0.1</v>
      </c>
      <c r="I7490" s="266">
        <f>YEAR(J7490)</f>
        <v>2023</v>
      </c>
      <c r="J7490" s="267">
        <v>44970</v>
      </c>
      <c r="K7490" s="267">
        <f>J7490+1</f>
        <v>44971</v>
      </c>
      <c r="L7490" s="266">
        <f>IF(M7490&lt;=365,1,2)</f>
        <v>1</v>
      </c>
      <c r="M7490" s="266">
        <f>IF(K7490&lt;$C$1,$C$2-$C$1+1,$C$2-K7490+1)</f>
        <v>76</v>
      </c>
      <c r="N7490" s="268">
        <f>M7490/365</f>
        <v>0.20821917808219179</v>
      </c>
      <c r="O7490" s="269">
        <f>'Data and Parameter'!$E$4*'Data and Parameter'!$E$5*('Data and Parameter'!$E$6+'Data and Parameter'!$E$7)*'Data and Parameter'!$E$19*'Data and Parameter'!$E$14*'ER calculations'!N7490</f>
        <v>1.0781066616044011</v>
      </c>
    </row>
    <row r="7491" spans="1:15" ht="15">
      <c r="A7491" s="284">
        <v>7487</v>
      </c>
      <c r="B7491" s="287"/>
      <c r="C7491" s="287"/>
      <c r="D7491" s="284" t="s">
        <v>1054</v>
      </c>
      <c r="E7491" s="287"/>
      <c r="F7491" s="285" t="s">
        <v>7612</v>
      </c>
      <c r="G7491" s="266" t="s">
        <v>121</v>
      </c>
      <c r="H7491" s="266">
        <f>IF(G7491="Traditional Stove",0.1,0.2)</f>
        <v>0.1</v>
      </c>
      <c r="I7491" s="266">
        <f>YEAR(J7491)</f>
        <v>2023</v>
      </c>
      <c r="J7491" s="267">
        <v>44970</v>
      </c>
      <c r="K7491" s="267">
        <f>J7491+1</f>
        <v>44971</v>
      </c>
      <c r="L7491" s="266">
        <f>IF(M7491&lt;=365,1,2)</f>
        <v>1</v>
      </c>
      <c r="M7491" s="266">
        <f>IF(K7491&lt;$C$1,$C$2-$C$1+1,$C$2-K7491+1)</f>
        <v>76</v>
      </c>
      <c r="N7491" s="268">
        <f>M7491/365</f>
        <v>0.20821917808219179</v>
      </c>
      <c r="O7491" s="269">
        <f>'Data and Parameter'!$E$4*'Data and Parameter'!$E$5*('Data and Parameter'!$E$6+'Data and Parameter'!$E$7)*'Data and Parameter'!$E$19*'Data and Parameter'!$E$14*'ER calculations'!N7491</f>
        <v>1.0781066616044011</v>
      </c>
    </row>
    <row r="7492" spans="1:15" ht="15">
      <c r="A7492" s="284">
        <v>7488</v>
      </c>
      <c r="B7492" s="287"/>
      <c r="C7492" s="287"/>
      <c r="D7492" s="284" t="s">
        <v>1054</v>
      </c>
      <c r="E7492" s="287"/>
      <c r="F7492" s="285" t="s">
        <v>7613</v>
      </c>
      <c r="G7492" s="266" t="s">
        <v>121</v>
      </c>
      <c r="H7492" s="266">
        <f>IF(G7492="Traditional Stove",0.1,0.2)</f>
        <v>0.1</v>
      </c>
      <c r="I7492" s="266">
        <f>YEAR(J7492)</f>
        <v>2023</v>
      </c>
      <c r="J7492" s="267">
        <v>44970</v>
      </c>
      <c r="K7492" s="267">
        <f>J7492+1</f>
        <v>44971</v>
      </c>
      <c r="L7492" s="266">
        <f>IF(M7492&lt;=365,1,2)</f>
        <v>1</v>
      </c>
      <c r="M7492" s="266">
        <f>IF(K7492&lt;$C$1,$C$2-$C$1+1,$C$2-K7492+1)</f>
        <v>76</v>
      </c>
      <c r="N7492" s="268">
        <f>M7492/365</f>
        <v>0.20821917808219179</v>
      </c>
      <c r="O7492" s="269">
        <f>'Data and Parameter'!$E$4*'Data and Parameter'!$E$5*('Data and Parameter'!$E$6+'Data and Parameter'!$E$7)*'Data and Parameter'!$E$19*'Data and Parameter'!$E$14*'ER calculations'!N7492</f>
        <v>1.0781066616044011</v>
      </c>
    </row>
    <row r="7493" spans="1:15" ht="15">
      <c r="A7493" s="284">
        <v>7489</v>
      </c>
      <c r="B7493" s="287"/>
      <c r="C7493" s="287"/>
      <c r="D7493" s="284" t="s">
        <v>1054</v>
      </c>
      <c r="E7493" s="287"/>
      <c r="F7493" s="285" t="s">
        <v>7614</v>
      </c>
      <c r="G7493" s="266" t="s">
        <v>121</v>
      </c>
      <c r="H7493" s="266">
        <f>IF(G7493="Traditional Stove",0.1,0.2)</f>
        <v>0.1</v>
      </c>
      <c r="I7493" s="266">
        <f>YEAR(J7493)</f>
        <v>2023</v>
      </c>
      <c r="J7493" s="267">
        <v>44970</v>
      </c>
      <c r="K7493" s="267">
        <f>J7493+1</f>
        <v>44971</v>
      </c>
      <c r="L7493" s="266">
        <f>IF(M7493&lt;=365,1,2)</f>
        <v>1</v>
      </c>
      <c r="M7493" s="266">
        <f>IF(K7493&lt;$C$1,$C$2-$C$1+1,$C$2-K7493+1)</f>
        <v>76</v>
      </c>
      <c r="N7493" s="268">
        <f>M7493/365</f>
        <v>0.20821917808219179</v>
      </c>
      <c r="O7493" s="269">
        <f>'Data and Parameter'!$E$4*'Data and Parameter'!$E$5*('Data and Parameter'!$E$6+'Data and Parameter'!$E$7)*'Data and Parameter'!$E$19*'Data and Parameter'!$E$14*'ER calculations'!N7493</f>
        <v>1.0781066616044011</v>
      </c>
    </row>
    <row r="7494" spans="1:15" ht="15">
      <c r="A7494" s="284">
        <v>7490</v>
      </c>
      <c r="B7494" s="287"/>
      <c r="C7494" s="287"/>
      <c r="D7494" s="284" t="s">
        <v>1054</v>
      </c>
      <c r="E7494" s="287"/>
      <c r="F7494" s="285" t="s">
        <v>7615</v>
      </c>
      <c r="G7494" s="266" t="s">
        <v>121</v>
      </c>
      <c r="H7494" s="266">
        <f>IF(G7494="Traditional Stove",0.1,0.2)</f>
        <v>0.1</v>
      </c>
      <c r="I7494" s="266">
        <f>YEAR(J7494)</f>
        <v>2023</v>
      </c>
      <c r="J7494" s="267">
        <v>44970</v>
      </c>
      <c r="K7494" s="267">
        <f>J7494+1</f>
        <v>44971</v>
      </c>
      <c r="L7494" s="266">
        <f>IF(M7494&lt;=365,1,2)</f>
        <v>1</v>
      </c>
      <c r="M7494" s="266">
        <f>IF(K7494&lt;$C$1,$C$2-$C$1+1,$C$2-K7494+1)</f>
        <v>76</v>
      </c>
      <c r="N7494" s="268">
        <f>M7494/365</f>
        <v>0.20821917808219179</v>
      </c>
      <c r="O7494" s="269">
        <f>'Data and Parameter'!$E$4*'Data and Parameter'!$E$5*('Data and Parameter'!$E$6+'Data and Parameter'!$E$7)*'Data and Parameter'!$E$19*'Data and Parameter'!$E$14*'ER calculations'!N7494</f>
        <v>1.0781066616044011</v>
      </c>
    </row>
    <row r="7495" spans="1:15" ht="15">
      <c r="A7495" s="284">
        <v>7491</v>
      </c>
      <c r="B7495" s="287"/>
      <c r="C7495" s="287"/>
      <c r="D7495" s="284" t="s">
        <v>1054</v>
      </c>
      <c r="E7495" s="287"/>
      <c r="F7495" s="285" t="s">
        <v>7616</v>
      </c>
      <c r="G7495" s="266" t="s">
        <v>121</v>
      </c>
      <c r="H7495" s="266">
        <f>IF(G7495="Traditional Stove",0.1,0.2)</f>
        <v>0.1</v>
      </c>
      <c r="I7495" s="266">
        <f>YEAR(J7495)</f>
        <v>2023</v>
      </c>
      <c r="J7495" s="267">
        <v>44969</v>
      </c>
      <c r="K7495" s="267">
        <f>J7495+1</f>
        <v>44970</v>
      </c>
      <c r="L7495" s="266">
        <f>IF(M7495&lt;=365,1,2)</f>
        <v>1</v>
      </c>
      <c r="M7495" s="266">
        <f>IF(K7495&lt;$C$1,$C$2-$C$1+1,$C$2-K7495+1)</f>
        <v>77</v>
      </c>
      <c r="N7495" s="268">
        <f>M7495/365</f>
        <v>0.21095890410958903</v>
      </c>
      <c r="O7495" s="269">
        <f>'Data and Parameter'!$E$4*'Data and Parameter'!$E$5*('Data and Parameter'!$E$6+'Data and Parameter'!$E$7)*'Data and Parameter'!$E$19*'Data and Parameter'!$E$14*'ER calculations'!N7495</f>
        <v>1.0922922755728799</v>
      </c>
    </row>
    <row r="7496" spans="1:15" ht="15">
      <c r="A7496" s="284">
        <v>7492</v>
      </c>
      <c r="B7496" s="287"/>
      <c r="C7496" s="287"/>
      <c r="D7496" s="284" t="s">
        <v>1054</v>
      </c>
      <c r="E7496" s="287"/>
      <c r="F7496" s="285" t="s">
        <v>7617</v>
      </c>
      <c r="G7496" s="266" t="s">
        <v>121</v>
      </c>
      <c r="H7496" s="266">
        <f>IF(G7496="Traditional Stove",0.1,0.2)</f>
        <v>0.1</v>
      </c>
      <c r="I7496" s="266">
        <f>YEAR(J7496)</f>
        <v>2023</v>
      </c>
      <c r="J7496" s="267">
        <v>44970</v>
      </c>
      <c r="K7496" s="267">
        <f>J7496+1</f>
        <v>44971</v>
      </c>
      <c r="L7496" s="266">
        <f>IF(M7496&lt;=365,1,2)</f>
        <v>1</v>
      </c>
      <c r="M7496" s="266">
        <f>IF(K7496&lt;$C$1,$C$2-$C$1+1,$C$2-K7496+1)</f>
        <v>76</v>
      </c>
      <c r="N7496" s="268">
        <f>M7496/365</f>
        <v>0.20821917808219179</v>
      </c>
      <c r="O7496" s="269">
        <f>'Data and Parameter'!$E$4*'Data and Parameter'!$E$5*('Data and Parameter'!$E$6+'Data and Parameter'!$E$7)*'Data and Parameter'!$E$19*'Data and Parameter'!$E$14*'ER calculations'!N7496</f>
        <v>1.0781066616044011</v>
      </c>
    </row>
    <row r="7497" spans="1:15" ht="15">
      <c r="A7497" s="284">
        <v>7493</v>
      </c>
      <c r="B7497" s="287"/>
      <c r="C7497" s="287"/>
      <c r="D7497" s="284" t="s">
        <v>1054</v>
      </c>
      <c r="E7497" s="287"/>
      <c r="F7497" s="285" t="s">
        <v>7618</v>
      </c>
      <c r="G7497" s="266" t="s">
        <v>121</v>
      </c>
      <c r="H7497" s="266">
        <f>IF(G7497="Traditional Stove",0.1,0.2)</f>
        <v>0.1</v>
      </c>
      <c r="I7497" s="266">
        <f>YEAR(J7497)</f>
        <v>2023</v>
      </c>
      <c r="J7497" s="267">
        <v>44970</v>
      </c>
      <c r="K7497" s="267">
        <f>J7497+1</f>
        <v>44971</v>
      </c>
      <c r="L7497" s="266">
        <f>IF(M7497&lt;=365,1,2)</f>
        <v>1</v>
      </c>
      <c r="M7497" s="266">
        <f>IF(K7497&lt;$C$1,$C$2-$C$1+1,$C$2-K7497+1)</f>
        <v>76</v>
      </c>
      <c r="N7497" s="268">
        <f>M7497/365</f>
        <v>0.20821917808219179</v>
      </c>
      <c r="O7497" s="269">
        <f>'Data and Parameter'!$E$4*'Data and Parameter'!$E$5*('Data and Parameter'!$E$6+'Data and Parameter'!$E$7)*'Data and Parameter'!$E$19*'Data and Parameter'!$E$14*'ER calculations'!N7497</f>
        <v>1.0781066616044011</v>
      </c>
    </row>
    <row r="7498" spans="1:15" ht="15">
      <c r="A7498" s="284">
        <v>7494</v>
      </c>
      <c r="B7498" s="287"/>
      <c r="C7498" s="287"/>
      <c r="D7498" s="284" t="s">
        <v>1054</v>
      </c>
      <c r="E7498" s="287"/>
      <c r="F7498" s="285" t="s">
        <v>7619</v>
      </c>
      <c r="G7498" s="266" t="s">
        <v>121</v>
      </c>
      <c r="H7498" s="266">
        <f>IF(G7498="Traditional Stove",0.1,0.2)</f>
        <v>0.1</v>
      </c>
      <c r="I7498" s="266">
        <f>YEAR(J7498)</f>
        <v>2023</v>
      </c>
      <c r="J7498" s="267">
        <v>44970</v>
      </c>
      <c r="K7498" s="267">
        <f>J7498+1</f>
        <v>44971</v>
      </c>
      <c r="L7498" s="266">
        <f>IF(M7498&lt;=365,1,2)</f>
        <v>1</v>
      </c>
      <c r="M7498" s="266">
        <f>IF(K7498&lt;$C$1,$C$2-$C$1+1,$C$2-K7498+1)</f>
        <v>76</v>
      </c>
      <c r="N7498" s="268">
        <f>M7498/365</f>
        <v>0.20821917808219179</v>
      </c>
      <c r="O7498" s="269">
        <f>'Data and Parameter'!$E$4*'Data and Parameter'!$E$5*('Data and Parameter'!$E$6+'Data and Parameter'!$E$7)*'Data and Parameter'!$E$19*'Data and Parameter'!$E$14*'ER calculations'!N7498</f>
        <v>1.0781066616044011</v>
      </c>
    </row>
    <row r="7499" spans="1:15" ht="15">
      <c r="A7499" s="284">
        <v>7495</v>
      </c>
      <c r="B7499" s="287"/>
      <c r="C7499" s="287"/>
      <c r="D7499" s="284" t="s">
        <v>1054</v>
      </c>
      <c r="E7499" s="287"/>
      <c r="F7499" s="285" t="s">
        <v>7620</v>
      </c>
      <c r="G7499" s="266" t="s">
        <v>121</v>
      </c>
      <c r="H7499" s="266">
        <f>IF(G7499="Traditional Stove",0.1,0.2)</f>
        <v>0.1</v>
      </c>
      <c r="I7499" s="266">
        <f>YEAR(J7499)</f>
        <v>2023</v>
      </c>
      <c r="J7499" s="267">
        <v>44970</v>
      </c>
      <c r="K7499" s="267">
        <f>J7499+1</f>
        <v>44971</v>
      </c>
      <c r="L7499" s="266">
        <f>IF(M7499&lt;=365,1,2)</f>
        <v>1</v>
      </c>
      <c r="M7499" s="266">
        <f>IF(K7499&lt;$C$1,$C$2-$C$1+1,$C$2-K7499+1)</f>
        <v>76</v>
      </c>
      <c r="N7499" s="268">
        <f>M7499/365</f>
        <v>0.20821917808219179</v>
      </c>
      <c r="O7499" s="269">
        <f>'Data and Parameter'!$E$4*'Data and Parameter'!$E$5*('Data and Parameter'!$E$6+'Data and Parameter'!$E$7)*'Data and Parameter'!$E$19*'Data and Parameter'!$E$14*'ER calculations'!N7499</f>
        <v>1.0781066616044011</v>
      </c>
    </row>
    <row r="7500" spans="1:15" ht="15">
      <c r="A7500" s="284">
        <v>7496</v>
      </c>
      <c r="B7500" s="287"/>
      <c r="C7500" s="287"/>
      <c r="D7500" s="284" t="s">
        <v>1054</v>
      </c>
      <c r="E7500" s="287"/>
      <c r="F7500" s="285" t="s">
        <v>7621</v>
      </c>
      <c r="G7500" s="266" t="s">
        <v>121</v>
      </c>
      <c r="H7500" s="266">
        <f>IF(G7500="Traditional Stove",0.1,0.2)</f>
        <v>0.1</v>
      </c>
      <c r="I7500" s="266">
        <f>YEAR(J7500)</f>
        <v>2023</v>
      </c>
      <c r="J7500" s="267">
        <v>44970</v>
      </c>
      <c r="K7500" s="267">
        <f>J7500+1</f>
        <v>44971</v>
      </c>
      <c r="L7500" s="266">
        <f>IF(M7500&lt;=365,1,2)</f>
        <v>1</v>
      </c>
      <c r="M7500" s="266">
        <f>IF(K7500&lt;$C$1,$C$2-$C$1+1,$C$2-K7500+1)</f>
        <v>76</v>
      </c>
      <c r="N7500" s="268">
        <f>M7500/365</f>
        <v>0.20821917808219179</v>
      </c>
      <c r="O7500" s="269">
        <f>'Data and Parameter'!$E$4*'Data and Parameter'!$E$5*('Data and Parameter'!$E$6+'Data and Parameter'!$E$7)*'Data and Parameter'!$E$19*'Data and Parameter'!$E$14*'ER calculations'!N7500</f>
        <v>1.0781066616044011</v>
      </c>
    </row>
    <row r="7501" spans="1:15" ht="15">
      <c r="A7501" s="284">
        <v>7497</v>
      </c>
      <c r="B7501" s="287"/>
      <c r="C7501" s="287"/>
      <c r="D7501" s="284" t="s">
        <v>1054</v>
      </c>
      <c r="E7501" s="287"/>
      <c r="F7501" s="285" t="s">
        <v>7622</v>
      </c>
      <c r="G7501" s="266" t="s">
        <v>121</v>
      </c>
      <c r="H7501" s="266">
        <f>IF(G7501="Traditional Stove",0.1,0.2)</f>
        <v>0.1</v>
      </c>
      <c r="I7501" s="266">
        <f>YEAR(J7501)</f>
        <v>2023</v>
      </c>
      <c r="J7501" s="267">
        <v>44970</v>
      </c>
      <c r="K7501" s="267">
        <f>J7501+1</f>
        <v>44971</v>
      </c>
      <c r="L7501" s="266">
        <f>IF(M7501&lt;=365,1,2)</f>
        <v>1</v>
      </c>
      <c r="M7501" s="266">
        <f>IF(K7501&lt;$C$1,$C$2-$C$1+1,$C$2-K7501+1)</f>
        <v>76</v>
      </c>
      <c r="N7501" s="268">
        <f>M7501/365</f>
        <v>0.20821917808219179</v>
      </c>
      <c r="O7501" s="269">
        <f>'Data and Parameter'!$E$4*'Data and Parameter'!$E$5*('Data and Parameter'!$E$6+'Data and Parameter'!$E$7)*'Data and Parameter'!$E$19*'Data and Parameter'!$E$14*'ER calculations'!N7501</f>
        <v>1.0781066616044011</v>
      </c>
    </row>
    <row r="7502" spans="1:15" ht="15">
      <c r="A7502" s="284">
        <v>7498</v>
      </c>
      <c r="B7502" s="287"/>
      <c r="C7502" s="287"/>
      <c r="D7502" s="284" t="s">
        <v>1054</v>
      </c>
      <c r="E7502" s="287"/>
      <c r="F7502" s="285" t="s">
        <v>7623</v>
      </c>
      <c r="G7502" s="266" t="s">
        <v>121</v>
      </c>
      <c r="H7502" s="266">
        <f>IF(G7502="Traditional Stove",0.1,0.2)</f>
        <v>0.1</v>
      </c>
      <c r="I7502" s="266">
        <f>YEAR(J7502)</f>
        <v>2023</v>
      </c>
      <c r="J7502" s="267">
        <v>44964</v>
      </c>
      <c r="K7502" s="267">
        <f>J7502+1</f>
        <v>44965</v>
      </c>
      <c r="L7502" s="266">
        <f>IF(M7502&lt;=365,1,2)</f>
        <v>1</v>
      </c>
      <c r="M7502" s="266">
        <f>IF(K7502&lt;$C$1,$C$2-$C$1+1,$C$2-K7502+1)</f>
        <v>82</v>
      </c>
      <c r="N7502" s="268">
        <f>M7502/365</f>
        <v>0.22465753424657534</v>
      </c>
      <c r="O7502" s="269">
        <f>'Data and Parameter'!$E$4*'Data and Parameter'!$E$5*('Data and Parameter'!$E$6+'Data and Parameter'!$E$7)*'Data and Parameter'!$E$19*'Data and Parameter'!$E$14*'ER calculations'!N7502</f>
        <v>1.1632203454152747</v>
      </c>
    </row>
    <row r="7503" spans="1:15" ht="15">
      <c r="A7503" s="284">
        <v>7499</v>
      </c>
      <c r="B7503" s="287"/>
      <c r="C7503" s="287"/>
      <c r="D7503" s="284" t="s">
        <v>1054</v>
      </c>
      <c r="E7503" s="287"/>
      <c r="F7503" s="285" t="s">
        <v>7624</v>
      </c>
      <c r="G7503" s="266" t="s">
        <v>121</v>
      </c>
      <c r="H7503" s="266">
        <f>IF(G7503="Traditional Stove",0.1,0.2)</f>
        <v>0.1</v>
      </c>
      <c r="I7503" s="266">
        <f>YEAR(J7503)</f>
        <v>2023</v>
      </c>
      <c r="J7503" s="267">
        <v>44964</v>
      </c>
      <c r="K7503" s="267">
        <f>J7503+1</f>
        <v>44965</v>
      </c>
      <c r="L7503" s="266">
        <f>IF(M7503&lt;=365,1,2)</f>
        <v>1</v>
      </c>
      <c r="M7503" s="266">
        <f>IF(K7503&lt;$C$1,$C$2-$C$1+1,$C$2-K7503+1)</f>
        <v>82</v>
      </c>
      <c r="N7503" s="268">
        <f>M7503/365</f>
        <v>0.22465753424657534</v>
      </c>
      <c r="O7503" s="269">
        <f>'Data and Parameter'!$E$4*'Data and Parameter'!$E$5*('Data and Parameter'!$E$6+'Data and Parameter'!$E$7)*'Data and Parameter'!$E$19*'Data and Parameter'!$E$14*'ER calculations'!N7503</f>
        <v>1.1632203454152747</v>
      </c>
    </row>
    <row r="7504" spans="1:15" ht="15">
      <c r="A7504" s="284">
        <v>7500</v>
      </c>
      <c r="B7504" s="287"/>
      <c r="C7504" s="287"/>
      <c r="D7504" s="284" t="s">
        <v>1054</v>
      </c>
      <c r="E7504" s="287"/>
      <c r="F7504" s="285" t="s">
        <v>7625</v>
      </c>
      <c r="G7504" s="266" t="s">
        <v>121</v>
      </c>
      <c r="H7504" s="266">
        <f>IF(G7504="Traditional Stove",0.1,0.2)</f>
        <v>0.1</v>
      </c>
      <c r="I7504" s="266">
        <f>YEAR(J7504)</f>
        <v>2023</v>
      </c>
      <c r="J7504" s="267">
        <v>44970</v>
      </c>
      <c r="K7504" s="267">
        <f>J7504+1</f>
        <v>44971</v>
      </c>
      <c r="L7504" s="266">
        <f>IF(M7504&lt;=365,1,2)</f>
        <v>1</v>
      </c>
      <c r="M7504" s="266">
        <f>IF(K7504&lt;$C$1,$C$2-$C$1+1,$C$2-K7504+1)</f>
        <v>76</v>
      </c>
      <c r="N7504" s="268">
        <f>M7504/365</f>
        <v>0.20821917808219179</v>
      </c>
      <c r="O7504" s="269">
        <f>'Data and Parameter'!$E$4*'Data and Parameter'!$E$5*('Data and Parameter'!$E$6+'Data and Parameter'!$E$7)*'Data and Parameter'!$E$19*'Data and Parameter'!$E$14*'ER calculations'!N7504</f>
        <v>1.0781066616044011</v>
      </c>
    </row>
    <row r="7505" spans="1:15" ht="15">
      <c r="A7505" s="284">
        <v>7501</v>
      </c>
      <c r="B7505" s="287"/>
      <c r="C7505" s="287"/>
      <c r="D7505" s="284" t="s">
        <v>1054</v>
      </c>
      <c r="E7505" s="287"/>
      <c r="F7505" s="285" t="s">
        <v>7626</v>
      </c>
      <c r="G7505" s="266" t="s">
        <v>121</v>
      </c>
      <c r="H7505" s="266">
        <f>IF(G7505="Traditional Stove",0.1,0.2)</f>
        <v>0.1</v>
      </c>
      <c r="I7505" s="266">
        <f>YEAR(J7505)</f>
        <v>2023</v>
      </c>
      <c r="J7505" s="267">
        <v>44964</v>
      </c>
      <c r="K7505" s="267">
        <f>J7505+1</f>
        <v>44965</v>
      </c>
      <c r="L7505" s="266">
        <f>IF(M7505&lt;=365,1,2)</f>
        <v>1</v>
      </c>
      <c r="M7505" s="266">
        <f>IF(K7505&lt;$C$1,$C$2-$C$1+1,$C$2-K7505+1)</f>
        <v>82</v>
      </c>
      <c r="N7505" s="268">
        <f>M7505/365</f>
        <v>0.22465753424657534</v>
      </c>
      <c r="O7505" s="269">
        <f>'Data and Parameter'!$E$4*'Data and Parameter'!$E$5*('Data and Parameter'!$E$6+'Data and Parameter'!$E$7)*'Data and Parameter'!$E$19*'Data and Parameter'!$E$14*'ER calculations'!N7505</f>
        <v>1.1632203454152747</v>
      </c>
    </row>
    <row r="7506" spans="1:15" ht="15">
      <c r="A7506" s="284">
        <v>7502</v>
      </c>
      <c r="B7506" s="287"/>
      <c r="C7506" s="287"/>
      <c r="D7506" s="284" t="s">
        <v>1054</v>
      </c>
      <c r="E7506" s="287"/>
      <c r="F7506" s="285" t="s">
        <v>7627</v>
      </c>
      <c r="G7506" s="266" t="s">
        <v>121</v>
      </c>
      <c r="H7506" s="266">
        <f>IF(G7506="Traditional Stove",0.1,0.2)</f>
        <v>0.1</v>
      </c>
      <c r="I7506" s="266">
        <f>YEAR(J7506)</f>
        <v>2023</v>
      </c>
      <c r="J7506" s="267">
        <v>44964</v>
      </c>
      <c r="K7506" s="267">
        <f>J7506+1</f>
        <v>44965</v>
      </c>
      <c r="L7506" s="266">
        <f>IF(M7506&lt;=365,1,2)</f>
        <v>1</v>
      </c>
      <c r="M7506" s="266">
        <f>IF(K7506&lt;$C$1,$C$2-$C$1+1,$C$2-K7506+1)</f>
        <v>82</v>
      </c>
      <c r="N7506" s="268">
        <f>M7506/365</f>
        <v>0.22465753424657534</v>
      </c>
      <c r="O7506" s="269">
        <f>'Data and Parameter'!$E$4*'Data and Parameter'!$E$5*('Data and Parameter'!$E$6+'Data and Parameter'!$E$7)*'Data and Parameter'!$E$19*'Data and Parameter'!$E$14*'ER calculations'!N7506</f>
        <v>1.1632203454152747</v>
      </c>
    </row>
    <row r="7507" spans="1:15" ht="15">
      <c r="A7507" s="284">
        <v>7503</v>
      </c>
      <c r="B7507" s="287"/>
      <c r="C7507" s="287"/>
      <c r="D7507" s="284" t="s">
        <v>1054</v>
      </c>
      <c r="E7507" s="287"/>
      <c r="F7507" s="285" t="s">
        <v>7628</v>
      </c>
      <c r="G7507" s="266" t="s">
        <v>121</v>
      </c>
      <c r="H7507" s="266">
        <f>IF(G7507="Traditional Stove",0.1,0.2)</f>
        <v>0.1</v>
      </c>
      <c r="I7507" s="266">
        <f>YEAR(J7507)</f>
        <v>2023</v>
      </c>
      <c r="J7507" s="267">
        <v>44964</v>
      </c>
      <c r="K7507" s="267">
        <f>J7507+1</f>
        <v>44965</v>
      </c>
      <c r="L7507" s="266">
        <f>IF(M7507&lt;=365,1,2)</f>
        <v>1</v>
      </c>
      <c r="M7507" s="266">
        <f>IF(K7507&lt;$C$1,$C$2-$C$1+1,$C$2-K7507+1)</f>
        <v>82</v>
      </c>
      <c r="N7507" s="268">
        <f>M7507/365</f>
        <v>0.22465753424657534</v>
      </c>
      <c r="O7507" s="269">
        <f>'Data and Parameter'!$E$4*'Data and Parameter'!$E$5*('Data and Parameter'!$E$6+'Data and Parameter'!$E$7)*'Data and Parameter'!$E$19*'Data and Parameter'!$E$14*'ER calculations'!N7507</f>
        <v>1.1632203454152747</v>
      </c>
    </row>
    <row r="7508" spans="1:15" ht="15">
      <c r="A7508" s="284">
        <v>7504</v>
      </c>
      <c r="B7508" s="287"/>
      <c r="C7508" s="287"/>
      <c r="D7508" s="284" t="s">
        <v>1054</v>
      </c>
      <c r="E7508" s="287"/>
      <c r="F7508" s="285" t="s">
        <v>7629</v>
      </c>
      <c r="G7508" s="266" t="s">
        <v>121</v>
      </c>
      <c r="H7508" s="266">
        <f>IF(G7508="Traditional Stove",0.1,0.2)</f>
        <v>0.1</v>
      </c>
      <c r="I7508" s="266">
        <f>YEAR(J7508)</f>
        <v>2023</v>
      </c>
      <c r="J7508" s="267">
        <v>44964</v>
      </c>
      <c r="K7508" s="267">
        <f>J7508+1</f>
        <v>44965</v>
      </c>
      <c r="L7508" s="266">
        <f>IF(M7508&lt;=365,1,2)</f>
        <v>1</v>
      </c>
      <c r="M7508" s="266">
        <f>IF(K7508&lt;$C$1,$C$2-$C$1+1,$C$2-K7508+1)</f>
        <v>82</v>
      </c>
      <c r="N7508" s="268">
        <f>M7508/365</f>
        <v>0.22465753424657534</v>
      </c>
      <c r="O7508" s="269">
        <f>'Data and Parameter'!$E$4*'Data and Parameter'!$E$5*('Data and Parameter'!$E$6+'Data and Parameter'!$E$7)*'Data and Parameter'!$E$19*'Data and Parameter'!$E$14*'ER calculations'!N7508</f>
        <v>1.1632203454152747</v>
      </c>
    </row>
    <row r="7509" spans="1:15" ht="15">
      <c r="A7509" s="284">
        <v>7505</v>
      </c>
      <c r="B7509" s="287"/>
      <c r="C7509" s="287"/>
      <c r="D7509" s="284" t="s">
        <v>1054</v>
      </c>
      <c r="E7509" s="287"/>
      <c r="F7509" s="285" t="s">
        <v>7630</v>
      </c>
      <c r="G7509" s="266" t="s">
        <v>121</v>
      </c>
      <c r="H7509" s="266">
        <f>IF(G7509="Traditional Stove",0.1,0.2)</f>
        <v>0.1</v>
      </c>
      <c r="I7509" s="266">
        <f>YEAR(J7509)</f>
        <v>2023</v>
      </c>
      <c r="J7509" s="267">
        <v>44964</v>
      </c>
      <c r="K7509" s="267">
        <f>J7509+1</f>
        <v>44965</v>
      </c>
      <c r="L7509" s="266">
        <f>IF(M7509&lt;=365,1,2)</f>
        <v>1</v>
      </c>
      <c r="M7509" s="266">
        <f>IF(K7509&lt;$C$1,$C$2-$C$1+1,$C$2-K7509+1)</f>
        <v>82</v>
      </c>
      <c r="N7509" s="268">
        <f>M7509/365</f>
        <v>0.22465753424657534</v>
      </c>
      <c r="O7509" s="269">
        <f>'Data and Parameter'!$E$4*'Data and Parameter'!$E$5*('Data and Parameter'!$E$6+'Data and Parameter'!$E$7)*'Data and Parameter'!$E$19*'Data and Parameter'!$E$14*'ER calculations'!N7509</f>
        <v>1.1632203454152747</v>
      </c>
    </row>
    <row r="7510" spans="1:15" ht="15">
      <c r="A7510" s="284">
        <v>7506</v>
      </c>
      <c r="B7510" s="287"/>
      <c r="C7510" s="287"/>
      <c r="D7510" s="284" t="s">
        <v>1054</v>
      </c>
      <c r="E7510" s="287"/>
      <c r="F7510" s="285" t="s">
        <v>7631</v>
      </c>
      <c r="G7510" s="266" t="s">
        <v>121</v>
      </c>
      <c r="H7510" s="266">
        <f>IF(G7510="Traditional Stove",0.1,0.2)</f>
        <v>0.1</v>
      </c>
      <c r="I7510" s="266">
        <f>YEAR(J7510)</f>
        <v>2023</v>
      </c>
      <c r="J7510" s="267">
        <v>44964</v>
      </c>
      <c r="K7510" s="267">
        <f>J7510+1</f>
        <v>44965</v>
      </c>
      <c r="L7510" s="266">
        <f>IF(M7510&lt;=365,1,2)</f>
        <v>1</v>
      </c>
      <c r="M7510" s="266">
        <f>IF(K7510&lt;$C$1,$C$2-$C$1+1,$C$2-K7510+1)</f>
        <v>82</v>
      </c>
      <c r="N7510" s="268">
        <f>M7510/365</f>
        <v>0.22465753424657534</v>
      </c>
      <c r="O7510" s="269">
        <f>'Data and Parameter'!$E$4*'Data and Parameter'!$E$5*('Data and Parameter'!$E$6+'Data and Parameter'!$E$7)*'Data and Parameter'!$E$19*'Data and Parameter'!$E$14*'ER calculations'!N7510</f>
        <v>1.1632203454152747</v>
      </c>
    </row>
    <row r="7511" spans="1:15" ht="15">
      <c r="A7511" s="284">
        <v>7507</v>
      </c>
      <c r="B7511" s="287"/>
      <c r="C7511" s="287"/>
      <c r="D7511" s="284" t="s">
        <v>1054</v>
      </c>
      <c r="E7511" s="287"/>
      <c r="F7511" s="285" t="s">
        <v>7632</v>
      </c>
      <c r="G7511" s="266" t="s">
        <v>121</v>
      </c>
      <c r="H7511" s="266">
        <f>IF(G7511="Traditional Stove",0.1,0.2)</f>
        <v>0.1</v>
      </c>
      <c r="I7511" s="266">
        <f>YEAR(J7511)</f>
        <v>2023</v>
      </c>
      <c r="J7511" s="267">
        <v>44964</v>
      </c>
      <c r="K7511" s="267">
        <f>J7511+1</f>
        <v>44965</v>
      </c>
      <c r="L7511" s="266">
        <f>IF(M7511&lt;=365,1,2)</f>
        <v>1</v>
      </c>
      <c r="M7511" s="266">
        <f>IF(K7511&lt;$C$1,$C$2-$C$1+1,$C$2-K7511+1)</f>
        <v>82</v>
      </c>
      <c r="N7511" s="268">
        <f>M7511/365</f>
        <v>0.22465753424657534</v>
      </c>
      <c r="O7511" s="269">
        <f>'Data and Parameter'!$E$4*'Data and Parameter'!$E$5*('Data and Parameter'!$E$6+'Data and Parameter'!$E$7)*'Data and Parameter'!$E$19*'Data and Parameter'!$E$14*'ER calculations'!N7511</f>
        <v>1.1632203454152747</v>
      </c>
    </row>
    <row r="7512" spans="1:15" ht="15">
      <c r="A7512" s="284">
        <v>7508</v>
      </c>
      <c r="B7512" s="287"/>
      <c r="C7512" s="287"/>
      <c r="D7512" s="284" t="s">
        <v>1054</v>
      </c>
      <c r="E7512" s="287"/>
      <c r="F7512" s="285" t="s">
        <v>7633</v>
      </c>
      <c r="G7512" s="266" t="s">
        <v>121</v>
      </c>
      <c r="H7512" s="266">
        <f>IF(G7512="Traditional Stove",0.1,0.2)</f>
        <v>0.1</v>
      </c>
      <c r="I7512" s="266">
        <f>YEAR(J7512)</f>
        <v>2023</v>
      </c>
      <c r="J7512" s="267">
        <v>44964</v>
      </c>
      <c r="K7512" s="267">
        <f>J7512+1</f>
        <v>44965</v>
      </c>
      <c r="L7512" s="266">
        <f>IF(M7512&lt;=365,1,2)</f>
        <v>1</v>
      </c>
      <c r="M7512" s="266">
        <f>IF(K7512&lt;$C$1,$C$2-$C$1+1,$C$2-K7512+1)</f>
        <v>82</v>
      </c>
      <c r="N7512" s="268">
        <f>M7512/365</f>
        <v>0.22465753424657534</v>
      </c>
      <c r="O7512" s="269">
        <f>'Data and Parameter'!$E$4*'Data and Parameter'!$E$5*('Data and Parameter'!$E$6+'Data and Parameter'!$E$7)*'Data and Parameter'!$E$19*'Data and Parameter'!$E$14*'ER calculations'!N7512</f>
        <v>1.1632203454152747</v>
      </c>
    </row>
    <row r="7513" spans="1:15" ht="15">
      <c r="A7513" s="284">
        <v>7509</v>
      </c>
      <c r="B7513" s="287"/>
      <c r="C7513" s="287"/>
      <c r="D7513" s="284" t="s">
        <v>1054</v>
      </c>
      <c r="E7513" s="287"/>
      <c r="F7513" s="285" t="s">
        <v>7634</v>
      </c>
      <c r="G7513" s="266" t="s">
        <v>121</v>
      </c>
      <c r="H7513" s="266">
        <f>IF(G7513="Traditional Stove",0.1,0.2)</f>
        <v>0.1</v>
      </c>
      <c r="I7513" s="266">
        <f>YEAR(J7513)</f>
        <v>2023</v>
      </c>
      <c r="J7513" s="267">
        <v>44964</v>
      </c>
      <c r="K7513" s="267">
        <f>J7513+1</f>
        <v>44965</v>
      </c>
      <c r="L7513" s="266">
        <f>IF(M7513&lt;=365,1,2)</f>
        <v>1</v>
      </c>
      <c r="M7513" s="266">
        <f>IF(K7513&lt;$C$1,$C$2-$C$1+1,$C$2-K7513+1)</f>
        <v>82</v>
      </c>
      <c r="N7513" s="268">
        <f>M7513/365</f>
        <v>0.22465753424657534</v>
      </c>
      <c r="O7513" s="269">
        <f>'Data and Parameter'!$E$4*'Data and Parameter'!$E$5*('Data and Parameter'!$E$6+'Data and Parameter'!$E$7)*'Data and Parameter'!$E$19*'Data and Parameter'!$E$14*'ER calculations'!N7513</f>
        <v>1.1632203454152747</v>
      </c>
    </row>
    <row r="7514" spans="1:15" ht="15">
      <c r="A7514" s="284">
        <v>7510</v>
      </c>
      <c r="B7514" s="287"/>
      <c r="C7514" s="287"/>
      <c r="D7514" s="284" t="s">
        <v>1054</v>
      </c>
      <c r="E7514" s="287"/>
      <c r="F7514" s="285" t="s">
        <v>7635</v>
      </c>
      <c r="G7514" s="266" t="s">
        <v>121</v>
      </c>
      <c r="H7514" s="266">
        <f>IF(G7514="Traditional Stove",0.1,0.2)</f>
        <v>0.1</v>
      </c>
      <c r="I7514" s="266">
        <f>YEAR(J7514)</f>
        <v>2023</v>
      </c>
      <c r="J7514" s="267">
        <v>44964</v>
      </c>
      <c r="K7514" s="267">
        <f>J7514+1</f>
        <v>44965</v>
      </c>
      <c r="L7514" s="266">
        <f>IF(M7514&lt;=365,1,2)</f>
        <v>1</v>
      </c>
      <c r="M7514" s="266">
        <f>IF(K7514&lt;$C$1,$C$2-$C$1+1,$C$2-K7514+1)</f>
        <v>82</v>
      </c>
      <c r="N7514" s="268">
        <f>M7514/365</f>
        <v>0.22465753424657534</v>
      </c>
      <c r="O7514" s="269">
        <f>'Data and Parameter'!$E$4*'Data and Parameter'!$E$5*('Data and Parameter'!$E$6+'Data and Parameter'!$E$7)*'Data and Parameter'!$E$19*'Data and Parameter'!$E$14*'ER calculations'!N7514</f>
        <v>1.1632203454152747</v>
      </c>
    </row>
    <row r="7515" spans="1:15" ht="15">
      <c r="A7515" s="284">
        <v>7511</v>
      </c>
      <c r="B7515" s="287"/>
      <c r="C7515" s="287"/>
      <c r="D7515" s="284" t="s">
        <v>1054</v>
      </c>
      <c r="E7515" s="287"/>
      <c r="F7515" s="285" t="s">
        <v>7636</v>
      </c>
      <c r="G7515" s="266" t="s">
        <v>121</v>
      </c>
      <c r="H7515" s="266">
        <f>IF(G7515="Traditional Stove",0.1,0.2)</f>
        <v>0.1</v>
      </c>
      <c r="I7515" s="266">
        <f>YEAR(J7515)</f>
        <v>2023</v>
      </c>
      <c r="J7515" s="267">
        <v>44969</v>
      </c>
      <c r="K7515" s="267">
        <f>J7515+1</f>
        <v>44970</v>
      </c>
      <c r="L7515" s="266">
        <f>IF(M7515&lt;=365,1,2)</f>
        <v>1</v>
      </c>
      <c r="M7515" s="266">
        <f>IF(K7515&lt;$C$1,$C$2-$C$1+1,$C$2-K7515+1)</f>
        <v>77</v>
      </c>
      <c r="N7515" s="268">
        <f>M7515/365</f>
        <v>0.21095890410958903</v>
      </c>
      <c r="O7515" s="269">
        <f>'Data and Parameter'!$E$4*'Data and Parameter'!$E$5*('Data and Parameter'!$E$6+'Data and Parameter'!$E$7)*'Data and Parameter'!$E$19*'Data and Parameter'!$E$14*'ER calculations'!N7515</f>
        <v>1.0922922755728799</v>
      </c>
    </row>
    <row r="7516" spans="1:15" ht="15">
      <c r="A7516" s="284">
        <v>7512</v>
      </c>
      <c r="B7516" s="287"/>
      <c r="C7516" s="287"/>
      <c r="D7516" s="284" t="s">
        <v>1054</v>
      </c>
      <c r="E7516" s="287"/>
      <c r="F7516" s="285" t="s">
        <v>7637</v>
      </c>
      <c r="G7516" s="266" t="s">
        <v>121</v>
      </c>
      <c r="H7516" s="266">
        <f>IF(G7516="Traditional Stove",0.1,0.2)</f>
        <v>0.1</v>
      </c>
      <c r="I7516" s="266">
        <f>YEAR(J7516)</f>
        <v>2023</v>
      </c>
      <c r="J7516" s="267">
        <v>44964</v>
      </c>
      <c r="K7516" s="267">
        <f>J7516+1</f>
        <v>44965</v>
      </c>
      <c r="L7516" s="266">
        <f>IF(M7516&lt;=365,1,2)</f>
        <v>1</v>
      </c>
      <c r="M7516" s="266">
        <f>IF(K7516&lt;$C$1,$C$2-$C$1+1,$C$2-K7516+1)</f>
        <v>82</v>
      </c>
      <c r="N7516" s="268">
        <f>M7516/365</f>
        <v>0.22465753424657534</v>
      </c>
      <c r="O7516" s="269">
        <f>'Data and Parameter'!$E$4*'Data and Parameter'!$E$5*('Data and Parameter'!$E$6+'Data and Parameter'!$E$7)*'Data and Parameter'!$E$19*'Data and Parameter'!$E$14*'ER calculations'!N7516</f>
        <v>1.1632203454152747</v>
      </c>
    </row>
    <row r="7517" spans="1:15" ht="15">
      <c r="A7517" s="284">
        <v>7513</v>
      </c>
      <c r="B7517" s="287"/>
      <c r="C7517" s="287"/>
      <c r="D7517" s="284" t="s">
        <v>1054</v>
      </c>
      <c r="E7517" s="287"/>
      <c r="F7517" s="285" t="s">
        <v>7638</v>
      </c>
      <c r="G7517" s="266" t="s">
        <v>121</v>
      </c>
      <c r="H7517" s="266">
        <f>IF(G7517="Traditional Stove",0.1,0.2)</f>
        <v>0.1</v>
      </c>
      <c r="I7517" s="266">
        <f>YEAR(J7517)</f>
        <v>2023</v>
      </c>
      <c r="J7517" s="267">
        <v>44964</v>
      </c>
      <c r="K7517" s="267">
        <f>J7517+1</f>
        <v>44965</v>
      </c>
      <c r="L7517" s="266">
        <f>IF(M7517&lt;=365,1,2)</f>
        <v>1</v>
      </c>
      <c r="M7517" s="266">
        <f>IF(K7517&lt;$C$1,$C$2-$C$1+1,$C$2-K7517+1)</f>
        <v>82</v>
      </c>
      <c r="N7517" s="268">
        <f>M7517/365</f>
        <v>0.22465753424657534</v>
      </c>
      <c r="O7517" s="269">
        <f>'Data and Parameter'!$E$4*'Data and Parameter'!$E$5*('Data and Parameter'!$E$6+'Data and Parameter'!$E$7)*'Data and Parameter'!$E$19*'Data and Parameter'!$E$14*'ER calculations'!N7517</f>
        <v>1.1632203454152747</v>
      </c>
    </row>
    <row r="7518" spans="1:15" ht="15">
      <c r="A7518" s="284">
        <v>7514</v>
      </c>
      <c r="B7518" s="287"/>
      <c r="C7518" s="287"/>
      <c r="D7518" s="284" t="s">
        <v>1054</v>
      </c>
      <c r="E7518" s="287"/>
      <c r="F7518" s="285" t="s">
        <v>7639</v>
      </c>
      <c r="G7518" s="266" t="s">
        <v>121</v>
      </c>
      <c r="H7518" s="266">
        <f>IF(G7518="Traditional Stove",0.1,0.2)</f>
        <v>0.1</v>
      </c>
      <c r="I7518" s="266">
        <f>YEAR(J7518)</f>
        <v>2023</v>
      </c>
      <c r="J7518" s="267">
        <v>44964</v>
      </c>
      <c r="K7518" s="267">
        <f>J7518+1</f>
        <v>44965</v>
      </c>
      <c r="L7518" s="266">
        <f>IF(M7518&lt;=365,1,2)</f>
        <v>1</v>
      </c>
      <c r="M7518" s="266">
        <f>IF(K7518&lt;$C$1,$C$2-$C$1+1,$C$2-K7518+1)</f>
        <v>82</v>
      </c>
      <c r="N7518" s="268">
        <f>M7518/365</f>
        <v>0.22465753424657534</v>
      </c>
      <c r="O7518" s="269">
        <f>'Data and Parameter'!$E$4*'Data and Parameter'!$E$5*('Data and Parameter'!$E$6+'Data and Parameter'!$E$7)*'Data and Parameter'!$E$19*'Data and Parameter'!$E$14*'ER calculations'!N7518</f>
        <v>1.1632203454152747</v>
      </c>
    </row>
    <row r="7519" spans="1:15" ht="15">
      <c r="A7519" s="284">
        <v>7515</v>
      </c>
      <c r="B7519" s="287"/>
      <c r="C7519" s="287"/>
      <c r="D7519" s="284" t="s">
        <v>1054</v>
      </c>
      <c r="E7519" s="287"/>
      <c r="F7519" s="285" t="s">
        <v>7640</v>
      </c>
      <c r="G7519" s="266" t="s">
        <v>121</v>
      </c>
      <c r="H7519" s="266">
        <f>IF(G7519="Traditional Stove",0.1,0.2)</f>
        <v>0.1</v>
      </c>
      <c r="I7519" s="266">
        <f>YEAR(J7519)</f>
        <v>2023</v>
      </c>
      <c r="J7519" s="267">
        <v>44964</v>
      </c>
      <c r="K7519" s="267">
        <f>J7519+1</f>
        <v>44965</v>
      </c>
      <c r="L7519" s="266">
        <f>IF(M7519&lt;=365,1,2)</f>
        <v>1</v>
      </c>
      <c r="M7519" s="266">
        <f>IF(K7519&lt;$C$1,$C$2-$C$1+1,$C$2-K7519+1)</f>
        <v>82</v>
      </c>
      <c r="N7519" s="268">
        <f>M7519/365</f>
        <v>0.22465753424657534</v>
      </c>
      <c r="O7519" s="269">
        <f>'Data and Parameter'!$E$4*'Data and Parameter'!$E$5*('Data and Parameter'!$E$6+'Data and Parameter'!$E$7)*'Data and Parameter'!$E$19*'Data and Parameter'!$E$14*'ER calculations'!N7519</f>
        <v>1.1632203454152747</v>
      </c>
    </row>
    <row r="7520" spans="1:15" ht="15">
      <c r="A7520" s="284">
        <v>7516</v>
      </c>
      <c r="B7520" s="287"/>
      <c r="C7520" s="287"/>
      <c r="D7520" s="284" t="s">
        <v>1054</v>
      </c>
      <c r="E7520" s="287"/>
      <c r="F7520" s="285" t="s">
        <v>7641</v>
      </c>
      <c r="G7520" s="266" t="s">
        <v>121</v>
      </c>
      <c r="H7520" s="266">
        <f>IF(G7520="Traditional Stove",0.1,0.2)</f>
        <v>0.1</v>
      </c>
      <c r="I7520" s="266">
        <f>YEAR(J7520)</f>
        <v>2023</v>
      </c>
      <c r="J7520" s="267">
        <v>44964</v>
      </c>
      <c r="K7520" s="267">
        <f>J7520+1</f>
        <v>44965</v>
      </c>
      <c r="L7520" s="266">
        <f>IF(M7520&lt;=365,1,2)</f>
        <v>1</v>
      </c>
      <c r="M7520" s="266">
        <f>IF(K7520&lt;$C$1,$C$2-$C$1+1,$C$2-K7520+1)</f>
        <v>82</v>
      </c>
      <c r="N7520" s="268">
        <f>M7520/365</f>
        <v>0.22465753424657534</v>
      </c>
      <c r="O7520" s="269">
        <f>'Data and Parameter'!$E$4*'Data and Parameter'!$E$5*('Data and Parameter'!$E$6+'Data and Parameter'!$E$7)*'Data and Parameter'!$E$19*'Data and Parameter'!$E$14*'ER calculations'!N7520</f>
        <v>1.1632203454152747</v>
      </c>
    </row>
    <row r="7521" spans="1:15" ht="15">
      <c r="A7521" s="284">
        <v>7517</v>
      </c>
      <c r="B7521" s="287"/>
      <c r="C7521" s="287"/>
      <c r="D7521" s="284" t="s">
        <v>1054</v>
      </c>
      <c r="E7521" s="287"/>
      <c r="F7521" s="285" t="s">
        <v>7642</v>
      </c>
      <c r="G7521" s="266" t="s">
        <v>121</v>
      </c>
      <c r="H7521" s="266">
        <f>IF(G7521="Traditional Stove",0.1,0.2)</f>
        <v>0.1</v>
      </c>
      <c r="I7521" s="266">
        <f>YEAR(J7521)</f>
        <v>2023</v>
      </c>
      <c r="J7521" s="267">
        <v>44970</v>
      </c>
      <c r="K7521" s="267">
        <f>J7521+1</f>
        <v>44971</v>
      </c>
      <c r="L7521" s="266">
        <f>IF(M7521&lt;=365,1,2)</f>
        <v>1</v>
      </c>
      <c r="M7521" s="266">
        <f>IF(K7521&lt;$C$1,$C$2-$C$1+1,$C$2-K7521+1)</f>
        <v>76</v>
      </c>
      <c r="N7521" s="268">
        <f>M7521/365</f>
        <v>0.20821917808219179</v>
      </c>
      <c r="O7521" s="269">
        <f>'Data and Parameter'!$E$4*'Data and Parameter'!$E$5*('Data and Parameter'!$E$6+'Data and Parameter'!$E$7)*'Data and Parameter'!$E$19*'Data and Parameter'!$E$14*'ER calculations'!N7521</f>
        <v>1.0781066616044011</v>
      </c>
    </row>
    <row r="7522" spans="1:15" ht="15">
      <c r="A7522" s="284">
        <v>7518</v>
      </c>
      <c r="B7522" s="287"/>
      <c r="C7522" s="287"/>
      <c r="D7522" s="284" t="s">
        <v>1054</v>
      </c>
      <c r="E7522" s="287"/>
      <c r="F7522" s="285" t="s">
        <v>7643</v>
      </c>
      <c r="G7522" s="266" t="s">
        <v>121</v>
      </c>
      <c r="H7522" s="266">
        <f>IF(G7522="Traditional Stove",0.1,0.2)</f>
        <v>0.1</v>
      </c>
      <c r="I7522" s="266">
        <f>YEAR(J7522)</f>
        <v>2023</v>
      </c>
      <c r="J7522" s="267">
        <v>44964</v>
      </c>
      <c r="K7522" s="267">
        <f>J7522+1</f>
        <v>44965</v>
      </c>
      <c r="L7522" s="266">
        <f>IF(M7522&lt;=365,1,2)</f>
        <v>1</v>
      </c>
      <c r="M7522" s="266">
        <f>IF(K7522&lt;$C$1,$C$2-$C$1+1,$C$2-K7522+1)</f>
        <v>82</v>
      </c>
      <c r="N7522" s="268">
        <f>M7522/365</f>
        <v>0.22465753424657534</v>
      </c>
      <c r="O7522" s="269">
        <f>'Data and Parameter'!$E$4*'Data and Parameter'!$E$5*('Data and Parameter'!$E$6+'Data and Parameter'!$E$7)*'Data and Parameter'!$E$19*'Data and Parameter'!$E$14*'ER calculations'!N7522</f>
        <v>1.1632203454152747</v>
      </c>
    </row>
    <row r="7523" spans="1:15" ht="15">
      <c r="A7523" s="284">
        <v>7519</v>
      </c>
      <c r="B7523" s="287"/>
      <c r="C7523" s="287"/>
      <c r="D7523" s="284" t="s">
        <v>1054</v>
      </c>
      <c r="E7523" s="287"/>
      <c r="F7523" s="285" t="s">
        <v>7644</v>
      </c>
      <c r="G7523" s="266" t="s">
        <v>121</v>
      </c>
      <c r="H7523" s="266">
        <f>IF(G7523="Traditional Stove",0.1,0.2)</f>
        <v>0.1</v>
      </c>
      <c r="I7523" s="266">
        <f>YEAR(J7523)</f>
        <v>2023</v>
      </c>
      <c r="J7523" s="267">
        <v>44970</v>
      </c>
      <c r="K7523" s="267">
        <f>J7523+1</f>
        <v>44971</v>
      </c>
      <c r="L7523" s="266">
        <f>IF(M7523&lt;=365,1,2)</f>
        <v>1</v>
      </c>
      <c r="M7523" s="266">
        <f>IF(K7523&lt;$C$1,$C$2-$C$1+1,$C$2-K7523+1)</f>
        <v>76</v>
      </c>
      <c r="N7523" s="268">
        <f>M7523/365</f>
        <v>0.20821917808219179</v>
      </c>
      <c r="O7523" s="269">
        <f>'Data and Parameter'!$E$4*'Data and Parameter'!$E$5*('Data and Parameter'!$E$6+'Data and Parameter'!$E$7)*'Data and Parameter'!$E$19*'Data and Parameter'!$E$14*'ER calculations'!N7523</f>
        <v>1.0781066616044011</v>
      </c>
    </row>
    <row r="7524" spans="1:15" ht="15">
      <c r="A7524" s="284">
        <v>7520</v>
      </c>
      <c r="B7524" s="287"/>
      <c r="C7524" s="287"/>
      <c r="D7524" s="284" t="s">
        <v>1054</v>
      </c>
      <c r="E7524" s="287"/>
      <c r="F7524" s="285" t="s">
        <v>7645</v>
      </c>
      <c r="G7524" s="266" t="s">
        <v>121</v>
      </c>
      <c r="H7524" s="266">
        <f>IF(G7524="Traditional Stove",0.1,0.2)</f>
        <v>0.1</v>
      </c>
      <c r="I7524" s="266">
        <f>YEAR(J7524)</f>
        <v>2023</v>
      </c>
      <c r="J7524" s="267">
        <v>44964</v>
      </c>
      <c r="K7524" s="267">
        <f>J7524+1</f>
        <v>44965</v>
      </c>
      <c r="L7524" s="266">
        <f>IF(M7524&lt;=365,1,2)</f>
        <v>1</v>
      </c>
      <c r="M7524" s="266">
        <f>IF(K7524&lt;$C$1,$C$2-$C$1+1,$C$2-K7524+1)</f>
        <v>82</v>
      </c>
      <c r="N7524" s="268">
        <f>M7524/365</f>
        <v>0.22465753424657534</v>
      </c>
      <c r="O7524" s="269">
        <f>'Data and Parameter'!$E$4*'Data and Parameter'!$E$5*('Data and Parameter'!$E$6+'Data and Parameter'!$E$7)*'Data and Parameter'!$E$19*'Data and Parameter'!$E$14*'ER calculations'!N7524</f>
        <v>1.1632203454152747</v>
      </c>
    </row>
    <row r="7525" spans="1:15" ht="15">
      <c r="A7525" s="284">
        <v>7521</v>
      </c>
      <c r="B7525" s="287"/>
      <c r="C7525" s="287"/>
      <c r="D7525" s="284" t="s">
        <v>1054</v>
      </c>
      <c r="E7525" s="287"/>
      <c r="F7525" s="285" t="s">
        <v>7646</v>
      </c>
      <c r="G7525" s="266" t="s">
        <v>121</v>
      </c>
      <c r="H7525" s="266">
        <f>IF(G7525="Traditional Stove",0.1,0.2)</f>
        <v>0.1</v>
      </c>
      <c r="I7525" s="266">
        <f>YEAR(J7525)</f>
        <v>2023</v>
      </c>
      <c r="J7525" s="267">
        <v>44964</v>
      </c>
      <c r="K7525" s="267">
        <f>J7525+1</f>
        <v>44965</v>
      </c>
      <c r="L7525" s="266">
        <f>IF(M7525&lt;=365,1,2)</f>
        <v>1</v>
      </c>
      <c r="M7525" s="266">
        <f>IF(K7525&lt;$C$1,$C$2-$C$1+1,$C$2-K7525+1)</f>
        <v>82</v>
      </c>
      <c r="N7525" s="268">
        <f>M7525/365</f>
        <v>0.22465753424657534</v>
      </c>
      <c r="O7525" s="269">
        <f>'Data and Parameter'!$E$4*'Data and Parameter'!$E$5*('Data and Parameter'!$E$6+'Data and Parameter'!$E$7)*'Data and Parameter'!$E$19*'Data and Parameter'!$E$14*'ER calculations'!N7525</f>
        <v>1.1632203454152747</v>
      </c>
    </row>
    <row r="7526" spans="1:15" ht="15">
      <c r="A7526" s="284">
        <v>7522</v>
      </c>
      <c r="B7526" s="287"/>
      <c r="C7526" s="287"/>
      <c r="D7526" s="284" t="s">
        <v>1054</v>
      </c>
      <c r="E7526" s="287"/>
      <c r="F7526" s="285" t="s">
        <v>7647</v>
      </c>
      <c r="G7526" s="266" t="s">
        <v>121</v>
      </c>
      <c r="H7526" s="266">
        <f>IF(G7526="Traditional Stove",0.1,0.2)</f>
        <v>0.1</v>
      </c>
      <c r="I7526" s="266">
        <f>YEAR(J7526)</f>
        <v>2023</v>
      </c>
      <c r="J7526" s="267">
        <v>44964</v>
      </c>
      <c r="K7526" s="267">
        <f>J7526+1</f>
        <v>44965</v>
      </c>
      <c r="L7526" s="266">
        <f>IF(M7526&lt;=365,1,2)</f>
        <v>1</v>
      </c>
      <c r="M7526" s="266">
        <f>IF(K7526&lt;$C$1,$C$2-$C$1+1,$C$2-K7526+1)</f>
        <v>82</v>
      </c>
      <c r="N7526" s="268">
        <f>M7526/365</f>
        <v>0.22465753424657534</v>
      </c>
      <c r="O7526" s="269">
        <f>'Data and Parameter'!$E$4*'Data and Parameter'!$E$5*('Data and Parameter'!$E$6+'Data and Parameter'!$E$7)*'Data and Parameter'!$E$19*'Data and Parameter'!$E$14*'ER calculations'!N7526</f>
        <v>1.1632203454152747</v>
      </c>
    </row>
    <row r="7527" spans="1:15" ht="15">
      <c r="A7527" s="284">
        <v>7523</v>
      </c>
      <c r="B7527" s="287"/>
      <c r="C7527" s="287"/>
      <c r="D7527" s="284" t="s">
        <v>1054</v>
      </c>
      <c r="E7527" s="287"/>
      <c r="F7527" s="285" t="s">
        <v>7648</v>
      </c>
      <c r="G7527" s="266" t="s">
        <v>121</v>
      </c>
      <c r="H7527" s="266">
        <f>IF(G7527="Traditional Stove",0.1,0.2)</f>
        <v>0.1</v>
      </c>
      <c r="I7527" s="266">
        <f>YEAR(J7527)</f>
        <v>2023</v>
      </c>
      <c r="J7527" s="267">
        <v>44964</v>
      </c>
      <c r="K7527" s="267">
        <f>J7527+1</f>
        <v>44965</v>
      </c>
      <c r="L7527" s="266">
        <f>IF(M7527&lt;=365,1,2)</f>
        <v>1</v>
      </c>
      <c r="M7527" s="266">
        <f>IF(K7527&lt;$C$1,$C$2-$C$1+1,$C$2-K7527+1)</f>
        <v>82</v>
      </c>
      <c r="N7527" s="268">
        <f>M7527/365</f>
        <v>0.22465753424657534</v>
      </c>
      <c r="O7527" s="269">
        <f>'Data and Parameter'!$E$4*'Data and Parameter'!$E$5*('Data and Parameter'!$E$6+'Data and Parameter'!$E$7)*'Data and Parameter'!$E$19*'Data and Parameter'!$E$14*'ER calculations'!N7527</f>
        <v>1.1632203454152747</v>
      </c>
    </row>
    <row r="7528" spans="1:15" ht="15">
      <c r="A7528" s="284">
        <v>7524</v>
      </c>
      <c r="B7528" s="287"/>
      <c r="C7528" s="287"/>
      <c r="D7528" s="284" t="s">
        <v>1054</v>
      </c>
      <c r="E7528" s="287"/>
      <c r="F7528" s="285" t="s">
        <v>7649</v>
      </c>
      <c r="G7528" s="266" t="s">
        <v>121</v>
      </c>
      <c r="H7528" s="266">
        <f>IF(G7528="Traditional Stove",0.1,0.2)</f>
        <v>0.1</v>
      </c>
      <c r="I7528" s="266">
        <f>YEAR(J7528)</f>
        <v>2023</v>
      </c>
      <c r="J7528" s="267">
        <v>44970</v>
      </c>
      <c r="K7528" s="267">
        <f>J7528+1</f>
        <v>44971</v>
      </c>
      <c r="L7528" s="266">
        <f>IF(M7528&lt;=365,1,2)</f>
        <v>1</v>
      </c>
      <c r="M7528" s="266">
        <f>IF(K7528&lt;$C$1,$C$2-$C$1+1,$C$2-K7528+1)</f>
        <v>76</v>
      </c>
      <c r="N7528" s="268">
        <f>M7528/365</f>
        <v>0.20821917808219179</v>
      </c>
      <c r="O7528" s="269">
        <f>'Data and Parameter'!$E$4*'Data and Parameter'!$E$5*('Data and Parameter'!$E$6+'Data and Parameter'!$E$7)*'Data and Parameter'!$E$19*'Data and Parameter'!$E$14*'ER calculations'!N7528</f>
        <v>1.0781066616044011</v>
      </c>
    </row>
    <row r="7529" spans="1:15" ht="15">
      <c r="A7529" s="284">
        <v>7525</v>
      </c>
      <c r="B7529" s="287"/>
      <c r="C7529" s="287"/>
      <c r="D7529" s="284" t="s">
        <v>1054</v>
      </c>
      <c r="E7529" s="287"/>
      <c r="F7529" s="285" t="s">
        <v>7650</v>
      </c>
      <c r="G7529" s="266" t="s">
        <v>121</v>
      </c>
      <c r="H7529" s="266">
        <f>IF(G7529="Traditional Stove",0.1,0.2)</f>
        <v>0.1</v>
      </c>
      <c r="I7529" s="266">
        <f>YEAR(J7529)</f>
        <v>2023</v>
      </c>
      <c r="J7529" s="267">
        <v>44970</v>
      </c>
      <c r="K7529" s="267">
        <f>J7529+1</f>
        <v>44971</v>
      </c>
      <c r="L7529" s="266">
        <f>IF(M7529&lt;=365,1,2)</f>
        <v>1</v>
      </c>
      <c r="M7529" s="266">
        <f>IF(K7529&lt;$C$1,$C$2-$C$1+1,$C$2-K7529+1)</f>
        <v>76</v>
      </c>
      <c r="N7529" s="268">
        <f>M7529/365</f>
        <v>0.20821917808219179</v>
      </c>
      <c r="O7529" s="269">
        <f>'Data and Parameter'!$E$4*'Data and Parameter'!$E$5*('Data and Parameter'!$E$6+'Data and Parameter'!$E$7)*'Data and Parameter'!$E$19*'Data and Parameter'!$E$14*'ER calculations'!N7529</f>
        <v>1.0781066616044011</v>
      </c>
    </row>
    <row r="7530" spans="1:15" ht="15">
      <c r="A7530" s="284">
        <v>7526</v>
      </c>
      <c r="B7530" s="287"/>
      <c r="C7530" s="287"/>
      <c r="D7530" s="284" t="s">
        <v>1054</v>
      </c>
      <c r="E7530" s="287"/>
      <c r="F7530" s="285" t="s">
        <v>7651</v>
      </c>
      <c r="G7530" s="266" t="s">
        <v>121</v>
      </c>
      <c r="H7530" s="266">
        <f>IF(G7530="Traditional Stove",0.1,0.2)</f>
        <v>0.1</v>
      </c>
      <c r="I7530" s="266">
        <f>YEAR(J7530)</f>
        <v>2023</v>
      </c>
      <c r="J7530" s="267">
        <v>44970</v>
      </c>
      <c r="K7530" s="267">
        <f>J7530+1</f>
        <v>44971</v>
      </c>
      <c r="L7530" s="266">
        <f>IF(M7530&lt;=365,1,2)</f>
        <v>1</v>
      </c>
      <c r="M7530" s="266">
        <f>IF(K7530&lt;$C$1,$C$2-$C$1+1,$C$2-K7530+1)</f>
        <v>76</v>
      </c>
      <c r="N7530" s="268">
        <f>M7530/365</f>
        <v>0.20821917808219179</v>
      </c>
      <c r="O7530" s="269">
        <f>'Data and Parameter'!$E$4*'Data and Parameter'!$E$5*('Data and Parameter'!$E$6+'Data and Parameter'!$E$7)*'Data and Parameter'!$E$19*'Data and Parameter'!$E$14*'ER calculations'!N7530</f>
        <v>1.0781066616044011</v>
      </c>
    </row>
    <row r="7531" spans="1:15" ht="15">
      <c r="A7531" s="284">
        <v>7527</v>
      </c>
      <c r="B7531" s="287"/>
      <c r="C7531" s="287"/>
      <c r="D7531" s="284" t="s">
        <v>1054</v>
      </c>
      <c r="E7531" s="287"/>
      <c r="F7531" s="285" t="s">
        <v>7652</v>
      </c>
      <c r="G7531" s="266" t="s">
        <v>121</v>
      </c>
      <c r="H7531" s="266">
        <f>IF(G7531="Traditional Stove",0.1,0.2)</f>
        <v>0.1</v>
      </c>
      <c r="I7531" s="266">
        <f>YEAR(J7531)</f>
        <v>2023</v>
      </c>
      <c r="J7531" s="267">
        <v>44969</v>
      </c>
      <c r="K7531" s="267">
        <f>J7531+1</f>
        <v>44970</v>
      </c>
      <c r="L7531" s="266">
        <f>IF(M7531&lt;=365,1,2)</f>
        <v>1</v>
      </c>
      <c r="M7531" s="266">
        <f>IF(K7531&lt;$C$1,$C$2-$C$1+1,$C$2-K7531+1)</f>
        <v>77</v>
      </c>
      <c r="N7531" s="268">
        <f>M7531/365</f>
        <v>0.21095890410958903</v>
      </c>
      <c r="O7531" s="269">
        <f>'Data and Parameter'!$E$4*'Data and Parameter'!$E$5*('Data and Parameter'!$E$6+'Data and Parameter'!$E$7)*'Data and Parameter'!$E$19*'Data and Parameter'!$E$14*'ER calculations'!N7531</f>
        <v>1.0922922755728799</v>
      </c>
    </row>
    <row r="7532" spans="1:15" ht="15">
      <c r="A7532" s="284">
        <v>7528</v>
      </c>
      <c r="B7532" s="287"/>
      <c r="C7532" s="287"/>
      <c r="D7532" s="284" t="s">
        <v>119</v>
      </c>
      <c r="E7532" s="287"/>
      <c r="F7532" s="285" t="s">
        <v>7653</v>
      </c>
      <c r="G7532" s="266" t="s">
        <v>121</v>
      </c>
      <c r="H7532" s="266">
        <f>IF(G7532="Traditional Stove",0.1,0.2)</f>
        <v>0.1</v>
      </c>
      <c r="I7532" s="266">
        <f>YEAR(J7532)</f>
        <v>2023</v>
      </c>
      <c r="J7532" s="267">
        <v>44972</v>
      </c>
      <c r="K7532" s="267">
        <f>J7532+1</f>
        <v>44973</v>
      </c>
      <c r="L7532" s="266">
        <f>IF(M7532&lt;=365,1,2)</f>
        <v>1</v>
      </c>
      <c r="M7532" s="266">
        <f>IF(K7532&lt;$C$1,$C$2-$C$1+1,$C$2-K7532+1)</f>
        <v>74</v>
      </c>
      <c r="N7532" s="268">
        <f>M7532/365</f>
        <v>0.20273972602739726</v>
      </c>
      <c r="O7532" s="269">
        <f>'Data and Parameter'!$E$4*'Data and Parameter'!$E$5*('Data and Parameter'!$E$6+'Data and Parameter'!$E$7)*'Data and Parameter'!$E$19*'Data and Parameter'!$E$14*'ER calculations'!N7532</f>
        <v>1.0497354336674432</v>
      </c>
    </row>
    <row r="7533" spans="1:15" ht="15">
      <c r="A7533" s="284">
        <v>7529</v>
      </c>
      <c r="B7533" s="287"/>
      <c r="C7533" s="287"/>
      <c r="D7533" s="284" t="s">
        <v>119</v>
      </c>
      <c r="E7533" s="287"/>
      <c r="F7533" s="285" t="s">
        <v>7654</v>
      </c>
      <c r="G7533" s="266" t="s">
        <v>121</v>
      </c>
      <c r="H7533" s="266">
        <f>IF(G7533="Traditional Stove",0.1,0.2)</f>
        <v>0.1</v>
      </c>
      <c r="I7533" s="266">
        <f>YEAR(J7533)</f>
        <v>2023</v>
      </c>
      <c r="J7533" s="267">
        <v>44977</v>
      </c>
      <c r="K7533" s="267">
        <f>J7533+1</f>
        <v>44978</v>
      </c>
      <c r="L7533" s="266">
        <f>IF(M7533&lt;=365,1,2)</f>
        <v>1</v>
      </c>
      <c r="M7533" s="266">
        <f>IF(K7533&lt;$C$1,$C$2-$C$1+1,$C$2-K7533+1)</f>
        <v>69</v>
      </c>
      <c r="N7533" s="268">
        <f>M7533/365</f>
        <v>0.18904109589041096</v>
      </c>
      <c r="O7533" s="269">
        <f>'Data and Parameter'!$E$4*'Data and Parameter'!$E$5*('Data and Parameter'!$E$6+'Data and Parameter'!$E$7)*'Data and Parameter'!$E$19*'Data and Parameter'!$E$14*'ER calculations'!N7533</f>
        <v>0.97880736382504829</v>
      </c>
    </row>
    <row r="7534" spans="1:15" ht="15">
      <c r="A7534" s="284">
        <v>7530</v>
      </c>
      <c r="B7534" s="287"/>
      <c r="C7534" s="287"/>
      <c r="D7534" s="284" t="s">
        <v>119</v>
      </c>
      <c r="E7534" s="287"/>
      <c r="F7534" s="285" t="s">
        <v>7655</v>
      </c>
      <c r="G7534" s="266" t="s">
        <v>121</v>
      </c>
      <c r="H7534" s="266">
        <f>IF(G7534="Traditional Stove",0.1,0.2)</f>
        <v>0.1</v>
      </c>
      <c r="I7534" s="266">
        <f>YEAR(J7534)</f>
        <v>2023</v>
      </c>
      <c r="J7534" s="267">
        <v>44969</v>
      </c>
      <c r="K7534" s="267">
        <f>J7534+1</f>
        <v>44970</v>
      </c>
      <c r="L7534" s="266">
        <f>IF(M7534&lt;=365,1,2)</f>
        <v>1</v>
      </c>
      <c r="M7534" s="266">
        <f>IF(K7534&lt;$C$1,$C$2-$C$1+1,$C$2-K7534+1)</f>
        <v>77</v>
      </c>
      <c r="N7534" s="268">
        <f>M7534/365</f>
        <v>0.21095890410958903</v>
      </c>
      <c r="O7534" s="269">
        <f>'Data and Parameter'!$E$4*'Data and Parameter'!$E$5*('Data and Parameter'!$E$6+'Data and Parameter'!$E$7)*'Data and Parameter'!$E$19*'Data and Parameter'!$E$14*'ER calculations'!N7534</f>
        <v>1.0922922755728799</v>
      </c>
    </row>
    <row r="7535" spans="1:15" ht="15">
      <c r="A7535" s="284">
        <v>7531</v>
      </c>
      <c r="B7535" s="287"/>
      <c r="C7535" s="287"/>
      <c r="D7535" s="284" t="s">
        <v>119</v>
      </c>
      <c r="E7535" s="287"/>
      <c r="F7535" s="285" t="s">
        <v>7656</v>
      </c>
      <c r="G7535" s="266" t="s">
        <v>121</v>
      </c>
      <c r="H7535" s="266">
        <f>IF(G7535="Traditional Stove",0.1,0.2)</f>
        <v>0.1</v>
      </c>
      <c r="I7535" s="266">
        <f>YEAR(J7535)</f>
        <v>2023</v>
      </c>
      <c r="J7535" s="267">
        <v>44968</v>
      </c>
      <c r="K7535" s="267">
        <f>J7535+1</f>
        <v>44969</v>
      </c>
      <c r="L7535" s="266">
        <f>IF(M7535&lt;=365,1,2)</f>
        <v>1</v>
      </c>
      <c r="M7535" s="266">
        <f>IF(K7535&lt;$C$1,$C$2-$C$1+1,$C$2-K7535+1)</f>
        <v>78</v>
      </c>
      <c r="N7535" s="268">
        <f>M7535/365</f>
        <v>0.21369863013698631</v>
      </c>
      <c r="O7535" s="269">
        <f>'Data and Parameter'!$E$4*'Data and Parameter'!$E$5*('Data and Parameter'!$E$6+'Data and Parameter'!$E$7)*'Data and Parameter'!$E$19*'Data and Parameter'!$E$14*'ER calculations'!N7535</f>
        <v>1.1064778895413589</v>
      </c>
    </row>
    <row r="7536" spans="1:15" ht="15">
      <c r="A7536" s="284">
        <v>7532</v>
      </c>
      <c r="B7536" s="287"/>
      <c r="C7536" s="287"/>
      <c r="D7536" s="284" t="s">
        <v>119</v>
      </c>
      <c r="E7536" s="287"/>
      <c r="F7536" s="285" t="s">
        <v>7657</v>
      </c>
      <c r="G7536" s="266" t="s">
        <v>121</v>
      </c>
      <c r="H7536" s="266">
        <f>IF(G7536="Traditional Stove",0.1,0.2)</f>
        <v>0.1</v>
      </c>
      <c r="I7536" s="266">
        <f>YEAR(J7536)</f>
        <v>2023</v>
      </c>
      <c r="J7536" s="267">
        <v>44969</v>
      </c>
      <c r="K7536" s="267">
        <f>J7536+1</f>
        <v>44970</v>
      </c>
      <c r="L7536" s="266">
        <f>IF(M7536&lt;=365,1,2)</f>
        <v>1</v>
      </c>
      <c r="M7536" s="266">
        <f>IF(K7536&lt;$C$1,$C$2-$C$1+1,$C$2-K7536+1)</f>
        <v>77</v>
      </c>
      <c r="N7536" s="268">
        <f>M7536/365</f>
        <v>0.21095890410958903</v>
      </c>
      <c r="O7536" s="269">
        <f>'Data and Parameter'!$E$4*'Data and Parameter'!$E$5*('Data and Parameter'!$E$6+'Data and Parameter'!$E$7)*'Data and Parameter'!$E$19*'Data and Parameter'!$E$14*'ER calculations'!N7536</f>
        <v>1.0922922755728799</v>
      </c>
    </row>
    <row r="7537" spans="1:15" ht="15">
      <c r="A7537" s="284">
        <v>7533</v>
      </c>
      <c r="B7537" s="287"/>
      <c r="C7537" s="287"/>
      <c r="D7537" s="284" t="s">
        <v>1054</v>
      </c>
      <c r="E7537" s="287"/>
      <c r="F7537" s="285" t="s">
        <v>7658</v>
      </c>
      <c r="G7537" s="266" t="s">
        <v>121</v>
      </c>
      <c r="H7537" s="266">
        <f>IF(G7537="Traditional Stove",0.1,0.2)</f>
        <v>0.1</v>
      </c>
      <c r="I7537" s="266">
        <f>YEAR(J7537)</f>
        <v>2023</v>
      </c>
      <c r="J7537" s="267">
        <v>44964</v>
      </c>
      <c r="K7537" s="267">
        <f>J7537+1</f>
        <v>44965</v>
      </c>
      <c r="L7537" s="266">
        <f>IF(M7537&lt;=365,1,2)</f>
        <v>1</v>
      </c>
      <c r="M7537" s="266">
        <f>IF(K7537&lt;$C$1,$C$2-$C$1+1,$C$2-K7537+1)</f>
        <v>82</v>
      </c>
      <c r="N7537" s="268">
        <f>M7537/365</f>
        <v>0.22465753424657534</v>
      </c>
      <c r="O7537" s="269">
        <f>'Data and Parameter'!$E$4*'Data and Parameter'!$E$5*('Data and Parameter'!$E$6+'Data and Parameter'!$E$7)*'Data and Parameter'!$E$19*'Data and Parameter'!$E$14*'ER calculations'!N7537</f>
        <v>1.1632203454152747</v>
      </c>
    </row>
    <row r="7538" spans="1:15" ht="15">
      <c r="A7538" s="284">
        <v>7534</v>
      </c>
      <c r="B7538" s="287"/>
      <c r="C7538" s="287"/>
      <c r="D7538" s="284" t="s">
        <v>1054</v>
      </c>
      <c r="E7538" s="287"/>
      <c r="F7538" s="285" t="s">
        <v>7659</v>
      </c>
      <c r="G7538" s="266" t="s">
        <v>121</v>
      </c>
      <c r="H7538" s="266">
        <f>IF(G7538="Traditional Stove",0.1,0.2)</f>
        <v>0.1</v>
      </c>
      <c r="I7538" s="266">
        <f>YEAR(J7538)</f>
        <v>2023</v>
      </c>
      <c r="J7538" s="267">
        <v>44964</v>
      </c>
      <c r="K7538" s="267">
        <f>J7538+1</f>
        <v>44965</v>
      </c>
      <c r="L7538" s="266">
        <f>IF(M7538&lt;=365,1,2)</f>
        <v>1</v>
      </c>
      <c r="M7538" s="266">
        <f>IF(K7538&lt;$C$1,$C$2-$C$1+1,$C$2-K7538+1)</f>
        <v>82</v>
      </c>
      <c r="N7538" s="268">
        <f>M7538/365</f>
        <v>0.22465753424657534</v>
      </c>
      <c r="O7538" s="269">
        <f>'Data and Parameter'!$E$4*'Data and Parameter'!$E$5*('Data and Parameter'!$E$6+'Data and Parameter'!$E$7)*'Data and Parameter'!$E$19*'Data and Parameter'!$E$14*'ER calculations'!N7538</f>
        <v>1.1632203454152747</v>
      </c>
    </row>
    <row r="7539" spans="1:15" ht="15">
      <c r="A7539" s="284">
        <v>7535</v>
      </c>
      <c r="B7539" s="287"/>
      <c r="C7539" s="287"/>
      <c r="D7539" s="284" t="s">
        <v>1054</v>
      </c>
      <c r="E7539" s="287"/>
      <c r="F7539" s="285" t="s">
        <v>7660</v>
      </c>
      <c r="G7539" s="266" t="s">
        <v>121</v>
      </c>
      <c r="H7539" s="266">
        <f>IF(G7539="Traditional Stove",0.1,0.2)</f>
        <v>0.1</v>
      </c>
      <c r="I7539" s="266">
        <f>YEAR(J7539)</f>
        <v>2023</v>
      </c>
      <c r="J7539" s="267">
        <v>44964</v>
      </c>
      <c r="K7539" s="267">
        <f>J7539+1</f>
        <v>44965</v>
      </c>
      <c r="L7539" s="266">
        <f>IF(M7539&lt;=365,1,2)</f>
        <v>1</v>
      </c>
      <c r="M7539" s="266">
        <f>IF(K7539&lt;$C$1,$C$2-$C$1+1,$C$2-K7539+1)</f>
        <v>82</v>
      </c>
      <c r="N7539" s="268">
        <f>M7539/365</f>
        <v>0.22465753424657534</v>
      </c>
      <c r="O7539" s="269">
        <f>'Data and Parameter'!$E$4*'Data and Parameter'!$E$5*('Data and Parameter'!$E$6+'Data and Parameter'!$E$7)*'Data and Parameter'!$E$19*'Data and Parameter'!$E$14*'ER calculations'!N7539</f>
        <v>1.1632203454152747</v>
      </c>
    </row>
    <row r="7540" spans="1:15" ht="15">
      <c r="A7540" s="284">
        <v>7536</v>
      </c>
      <c r="B7540" s="287"/>
      <c r="C7540" s="287"/>
      <c r="D7540" s="284" t="s">
        <v>1054</v>
      </c>
      <c r="E7540" s="287"/>
      <c r="F7540" s="285" t="s">
        <v>7661</v>
      </c>
      <c r="G7540" s="266" t="s">
        <v>121</v>
      </c>
      <c r="H7540" s="266">
        <f>IF(G7540="Traditional Stove",0.1,0.2)</f>
        <v>0.1</v>
      </c>
      <c r="I7540" s="266">
        <f>YEAR(J7540)</f>
        <v>2023</v>
      </c>
      <c r="J7540" s="267">
        <v>44964</v>
      </c>
      <c r="K7540" s="267">
        <f>J7540+1</f>
        <v>44965</v>
      </c>
      <c r="L7540" s="266">
        <f>IF(M7540&lt;=365,1,2)</f>
        <v>1</v>
      </c>
      <c r="M7540" s="266">
        <f>IF(K7540&lt;$C$1,$C$2-$C$1+1,$C$2-K7540+1)</f>
        <v>82</v>
      </c>
      <c r="N7540" s="268">
        <f>M7540/365</f>
        <v>0.22465753424657534</v>
      </c>
      <c r="O7540" s="269">
        <f>'Data and Parameter'!$E$4*'Data and Parameter'!$E$5*('Data and Parameter'!$E$6+'Data and Parameter'!$E$7)*'Data and Parameter'!$E$19*'Data and Parameter'!$E$14*'ER calculations'!N7540</f>
        <v>1.1632203454152747</v>
      </c>
    </row>
    <row r="7541" spans="1:15" ht="15">
      <c r="A7541" s="284">
        <v>7537</v>
      </c>
      <c r="B7541" s="287"/>
      <c r="C7541" s="287"/>
      <c r="D7541" s="284" t="s">
        <v>1054</v>
      </c>
      <c r="E7541" s="287"/>
      <c r="F7541" s="285" t="s">
        <v>7662</v>
      </c>
      <c r="G7541" s="266" t="s">
        <v>121</v>
      </c>
      <c r="H7541" s="266">
        <f>IF(G7541="Traditional Stove",0.1,0.2)</f>
        <v>0.1</v>
      </c>
      <c r="I7541" s="266">
        <f>YEAR(J7541)</f>
        <v>2023</v>
      </c>
      <c r="J7541" s="267">
        <v>44964</v>
      </c>
      <c r="K7541" s="267">
        <f>J7541+1</f>
        <v>44965</v>
      </c>
      <c r="L7541" s="266">
        <f>IF(M7541&lt;=365,1,2)</f>
        <v>1</v>
      </c>
      <c r="M7541" s="266">
        <f>IF(K7541&lt;$C$1,$C$2-$C$1+1,$C$2-K7541+1)</f>
        <v>82</v>
      </c>
      <c r="N7541" s="268">
        <f>M7541/365</f>
        <v>0.22465753424657534</v>
      </c>
      <c r="O7541" s="269">
        <f>'Data and Parameter'!$E$4*'Data and Parameter'!$E$5*('Data and Parameter'!$E$6+'Data and Parameter'!$E$7)*'Data and Parameter'!$E$19*'Data and Parameter'!$E$14*'ER calculations'!N7541</f>
        <v>1.1632203454152747</v>
      </c>
    </row>
    <row r="7542" spans="1:15" ht="15">
      <c r="A7542" s="284">
        <v>7538</v>
      </c>
      <c r="B7542" s="287"/>
      <c r="C7542" s="287"/>
      <c r="D7542" s="284" t="s">
        <v>1054</v>
      </c>
      <c r="E7542" s="287"/>
      <c r="F7542" s="285" t="s">
        <v>7663</v>
      </c>
      <c r="G7542" s="266" t="s">
        <v>121</v>
      </c>
      <c r="H7542" s="266">
        <f>IF(G7542="Traditional Stove",0.1,0.2)</f>
        <v>0.1</v>
      </c>
      <c r="I7542" s="266">
        <f>YEAR(J7542)</f>
        <v>2023</v>
      </c>
      <c r="J7542" s="267">
        <v>44964</v>
      </c>
      <c r="K7542" s="267">
        <f>J7542+1</f>
        <v>44965</v>
      </c>
      <c r="L7542" s="266">
        <f>IF(M7542&lt;=365,1,2)</f>
        <v>1</v>
      </c>
      <c r="M7542" s="266">
        <f>IF(K7542&lt;$C$1,$C$2-$C$1+1,$C$2-K7542+1)</f>
        <v>82</v>
      </c>
      <c r="N7542" s="268">
        <f>M7542/365</f>
        <v>0.22465753424657534</v>
      </c>
      <c r="O7542" s="269">
        <f>'Data and Parameter'!$E$4*'Data and Parameter'!$E$5*('Data and Parameter'!$E$6+'Data and Parameter'!$E$7)*'Data and Parameter'!$E$19*'Data and Parameter'!$E$14*'ER calculations'!N7542</f>
        <v>1.1632203454152747</v>
      </c>
    </row>
    <row r="7543" spans="1:15" ht="15">
      <c r="A7543" s="284">
        <v>7539</v>
      </c>
      <c r="B7543" s="287"/>
      <c r="C7543" s="287"/>
      <c r="D7543" s="284" t="s">
        <v>1054</v>
      </c>
      <c r="E7543" s="287"/>
      <c r="F7543" s="285" t="s">
        <v>7664</v>
      </c>
      <c r="G7543" s="266" t="s">
        <v>121</v>
      </c>
      <c r="H7543" s="266">
        <f>IF(G7543="Traditional Stove",0.1,0.2)</f>
        <v>0.1</v>
      </c>
      <c r="I7543" s="266">
        <f>YEAR(J7543)</f>
        <v>2023</v>
      </c>
      <c r="J7543" s="267">
        <v>44964</v>
      </c>
      <c r="K7543" s="267">
        <f>J7543+1</f>
        <v>44965</v>
      </c>
      <c r="L7543" s="266">
        <f>IF(M7543&lt;=365,1,2)</f>
        <v>1</v>
      </c>
      <c r="M7543" s="266">
        <f>IF(K7543&lt;$C$1,$C$2-$C$1+1,$C$2-K7543+1)</f>
        <v>82</v>
      </c>
      <c r="N7543" s="268">
        <f>M7543/365</f>
        <v>0.22465753424657534</v>
      </c>
      <c r="O7543" s="269">
        <f>'Data and Parameter'!$E$4*'Data and Parameter'!$E$5*('Data and Parameter'!$E$6+'Data and Parameter'!$E$7)*'Data and Parameter'!$E$19*'Data and Parameter'!$E$14*'ER calculations'!N7543</f>
        <v>1.1632203454152747</v>
      </c>
    </row>
    <row r="7544" spans="1:15" ht="15">
      <c r="A7544" s="284">
        <v>7540</v>
      </c>
      <c r="B7544" s="287"/>
      <c r="C7544" s="287"/>
      <c r="D7544" s="284" t="s">
        <v>1054</v>
      </c>
      <c r="E7544" s="287"/>
      <c r="F7544" s="285" t="s">
        <v>7665</v>
      </c>
      <c r="G7544" s="266" t="s">
        <v>121</v>
      </c>
      <c r="H7544" s="266">
        <f>IF(G7544="Traditional Stove",0.1,0.2)</f>
        <v>0.1</v>
      </c>
      <c r="I7544" s="266">
        <f>YEAR(J7544)</f>
        <v>2023</v>
      </c>
      <c r="J7544" s="267">
        <v>44964</v>
      </c>
      <c r="K7544" s="267">
        <f>J7544+1</f>
        <v>44965</v>
      </c>
      <c r="L7544" s="266">
        <f>IF(M7544&lt;=365,1,2)</f>
        <v>1</v>
      </c>
      <c r="M7544" s="266">
        <f>IF(K7544&lt;$C$1,$C$2-$C$1+1,$C$2-K7544+1)</f>
        <v>82</v>
      </c>
      <c r="N7544" s="268">
        <f>M7544/365</f>
        <v>0.22465753424657534</v>
      </c>
      <c r="O7544" s="269">
        <f>'Data and Parameter'!$E$4*'Data and Parameter'!$E$5*('Data and Parameter'!$E$6+'Data and Parameter'!$E$7)*'Data and Parameter'!$E$19*'Data and Parameter'!$E$14*'ER calculations'!N7544</f>
        <v>1.1632203454152747</v>
      </c>
    </row>
    <row r="7545" spans="1:15" ht="15">
      <c r="A7545" s="284">
        <v>7541</v>
      </c>
      <c r="B7545" s="287"/>
      <c r="C7545" s="287"/>
      <c r="D7545" s="284" t="s">
        <v>1054</v>
      </c>
      <c r="E7545" s="287"/>
      <c r="F7545" s="285" t="s">
        <v>7666</v>
      </c>
      <c r="G7545" s="266" t="s">
        <v>121</v>
      </c>
      <c r="H7545" s="266">
        <f>IF(G7545="Traditional Stove",0.1,0.2)</f>
        <v>0.1</v>
      </c>
      <c r="I7545" s="266">
        <f>YEAR(J7545)</f>
        <v>2023</v>
      </c>
      <c r="J7545" s="267">
        <v>44964</v>
      </c>
      <c r="K7545" s="267">
        <f>J7545+1</f>
        <v>44965</v>
      </c>
      <c r="L7545" s="266">
        <f>IF(M7545&lt;=365,1,2)</f>
        <v>1</v>
      </c>
      <c r="M7545" s="266">
        <f>IF(K7545&lt;$C$1,$C$2-$C$1+1,$C$2-K7545+1)</f>
        <v>82</v>
      </c>
      <c r="N7545" s="268">
        <f>M7545/365</f>
        <v>0.22465753424657534</v>
      </c>
      <c r="O7545" s="269">
        <f>'Data and Parameter'!$E$4*'Data and Parameter'!$E$5*('Data and Parameter'!$E$6+'Data and Parameter'!$E$7)*'Data and Parameter'!$E$19*'Data and Parameter'!$E$14*'ER calculations'!N7545</f>
        <v>1.1632203454152747</v>
      </c>
    </row>
    <row r="7546" spans="1:15" ht="15">
      <c r="A7546" s="284">
        <v>7542</v>
      </c>
      <c r="B7546" s="287"/>
      <c r="C7546" s="287"/>
      <c r="D7546" s="284" t="s">
        <v>1054</v>
      </c>
      <c r="E7546" s="287"/>
      <c r="F7546" s="285" t="s">
        <v>7667</v>
      </c>
      <c r="G7546" s="266" t="s">
        <v>121</v>
      </c>
      <c r="H7546" s="266">
        <f>IF(G7546="Traditional Stove",0.1,0.2)</f>
        <v>0.1</v>
      </c>
      <c r="I7546" s="266">
        <f>YEAR(J7546)</f>
        <v>2023</v>
      </c>
      <c r="J7546" s="267">
        <v>44964</v>
      </c>
      <c r="K7546" s="267">
        <f>J7546+1</f>
        <v>44965</v>
      </c>
      <c r="L7546" s="266">
        <f>IF(M7546&lt;=365,1,2)</f>
        <v>1</v>
      </c>
      <c r="M7546" s="266">
        <f>IF(K7546&lt;$C$1,$C$2-$C$1+1,$C$2-K7546+1)</f>
        <v>82</v>
      </c>
      <c r="N7546" s="268">
        <f>M7546/365</f>
        <v>0.22465753424657534</v>
      </c>
      <c r="O7546" s="269">
        <f>'Data and Parameter'!$E$4*'Data and Parameter'!$E$5*('Data and Parameter'!$E$6+'Data and Parameter'!$E$7)*'Data and Parameter'!$E$19*'Data and Parameter'!$E$14*'ER calculations'!N7546</f>
        <v>1.1632203454152747</v>
      </c>
    </row>
    <row r="7547" spans="1:15" ht="15">
      <c r="A7547" s="284">
        <v>7543</v>
      </c>
      <c r="B7547" s="287"/>
      <c r="C7547" s="287"/>
      <c r="D7547" s="284" t="s">
        <v>1054</v>
      </c>
      <c r="E7547" s="287"/>
      <c r="F7547" s="285" t="s">
        <v>7668</v>
      </c>
      <c r="G7547" s="266" t="s">
        <v>121</v>
      </c>
      <c r="H7547" s="266">
        <f>IF(G7547="Traditional Stove",0.1,0.2)</f>
        <v>0.1</v>
      </c>
      <c r="I7547" s="266">
        <f>YEAR(J7547)</f>
        <v>2023</v>
      </c>
      <c r="J7547" s="267">
        <v>44964</v>
      </c>
      <c r="K7547" s="267">
        <f>J7547+1</f>
        <v>44965</v>
      </c>
      <c r="L7547" s="266">
        <f>IF(M7547&lt;=365,1,2)</f>
        <v>1</v>
      </c>
      <c r="M7547" s="266">
        <f>IF(K7547&lt;$C$1,$C$2-$C$1+1,$C$2-K7547+1)</f>
        <v>82</v>
      </c>
      <c r="N7547" s="268">
        <f>M7547/365</f>
        <v>0.22465753424657534</v>
      </c>
      <c r="O7547" s="269">
        <f>'Data and Parameter'!$E$4*'Data and Parameter'!$E$5*('Data and Parameter'!$E$6+'Data and Parameter'!$E$7)*'Data and Parameter'!$E$19*'Data and Parameter'!$E$14*'ER calculations'!N7547</f>
        <v>1.1632203454152747</v>
      </c>
    </row>
    <row r="7548" spans="1:15" ht="15">
      <c r="A7548" s="284">
        <v>7544</v>
      </c>
      <c r="B7548" s="287"/>
      <c r="C7548" s="287"/>
      <c r="D7548" s="284" t="s">
        <v>1054</v>
      </c>
      <c r="E7548" s="287"/>
      <c r="F7548" s="285" t="s">
        <v>7669</v>
      </c>
      <c r="G7548" s="266" t="s">
        <v>121</v>
      </c>
      <c r="H7548" s="266">
        <f>IF(G7548="Traditional Stove",0.1,0.2)</f>
        <v>0.1</v>
      </c>
      <c r="I7548" s="266">
        <f>YEAR(J7548)</f>
        <v>2023</v>
      </c>
      <c r="J7548" s="267">
        <v>44964</v>
      </c>
      <c r="K7548" s="267">
        <f>J7548+1</f>
        <v>44965</v>
      </c>
      <c r="L7548" s="266">
        <f>IF(M7548&lt;=365,1,2)</f>
        <v>1</v>
      </c>
      <c r="M7548" s="266">
        <f>IF(K7548&lt;$C$1,$C$2-$C$1+1,$C$2-K7548+1)</f>
        <v>82</v>
      </c>
      <c r="N7548" s="268">
        <f>M7548/365</f>
        <v>0.22465753424657534</v>
      </c>
      <c r="O7548" s="269">
        <f>'Data and Parameter'!$E$4*'Data and Parameter'!$E$5*('Data and Parameter'!$E$6+'Data and Parameter'!$E$7)*'Data and Parameter'!$E$19*'Data and Parameter'!$E$14*'ER calculations'!N7548</f>
        <v>1.1632203454152747</v>
      </c>
    </row>
    <row r="7549" spans="1:15" ht="15">
      <c r="A7549" s="284">
        <v>7545</v>
      </c>
      <c r="B7549" s="287"/>
      <c r="C7549" s="287"/>
      <c r="D7549" s="284" t="s">
        <v>1054</v>
      </c>
      <c r="E7549" s="287"/>
      <c r="F7549" s="285" t="s">
        <v>7670</v>
      </c>
      <c r="G7549" s="266" t="s">
        <v>121</v>
      </c>
      <c r="H7549" s="266">
        <f>IF(G7549="Traditional Stove",0.1,0.2)</f>
        <v>0.1</v>
      </c>
      <c r="I7549" s="266">
        <f>YEAR(J7549)</f>
        <v>2023</v>
      </c>
      <c r="J7549" s="267">
        <v>44964</v>
      </c>
      <c r="K7549" s="267">
        <f>J7549+1</f>
        <v>44965</v>
      </c>
      <c r="L7549" s="266">
        <f>IF(M7549&lt;=365,1,2)</f>
        <v>1</v>
      </c>
      <c r="M7549" s="266">
        <f>IF(K7549&lt;$C$1,$C$2-$C$1+1,$C$2-K7549+1)</f>
        <v>82</v>
      </c>
      <c r="N7549" s="268">
        <f>M7549/365</f>
        <v>0.22465753424657534</v>
      </c>
      <c r="O7549" s="269">
        <f>'Data and Parameter'!$E$4*'Data and Parameter'!$E$5*('Data and Parameter'!$E$6+'Data and Parameter'!$E$7)*'Data and Parameter'!$E$19*'Data and Parameter'!$E$14*'ER calculations'!N7549</f>
        <v>1.1632203454152747</v>
      </c>
    </row>
    <row r="7550" spans="1:15" ht="15">
      <c r="A7550" s="284">
        <v>7546</v>
      </c>
      <c r="B7550" s="287"/>
      <c r="C7550" s="287"/>
      <c r="D7550" s="284" t="s">
        <v>1054</v>
      </c>
      <c r="E7550" s="287"/>
      <c r="F7550" s="285" t="s">
        <v>7671</v>
      </c>
      <c r="G7550" s="266" t="s">
        <v>121</v>
      </c>
      <c r="H7550" s="266">
        <f>IF(G7550="Traditional Stove",0.1,0.2)</f>
        <v>0.1</v>
      </c>
      <c r="I7550" s="266">
        <f>YEAR(J7550)</f>
        <v>2023</v>
      </c>
      <c r="J7550" s="267">
        <v>44964</v>
      </c>
      <c r="K7550" s="267">
        <f>J7550+1</f>
        <v>44965</v>
      </c>
      <c r="L7550" s="266">
        <f>IF(M7550&lt;=365,1,2)</f>
        <v>1</v>
      </c>
      <c r="M7550" s="266">
        <f>IF(K7550&lt;$C$1,$C$2-$C$1+1,$C$2-K7550+1)</f>
        <v>82</v>
      </c>
      <c r="N7550" s="268">
        <f>M7550/365</f>
        <v>0.22465753424657534</v>
      </c>
      <c r="O7550" s="269">
        <f>'Data and Parameter'!$E$4*'Data and Parameter'!$E$5*('Data and Parameter'!$E$6+'Data and Parameter'!$E$7)*'Data and Parameter'!$E$19*'Data and Parameter'!$E$14*'ER calculations'!N7550</f>
        <v>1.1632203454152747</v>
      </c>
    </row>
    <row r="7551" spans="1:15" ht="15">
      <c r="A7551" s="284">
        <v>7547</v>
      </c>
      <c r="B7551" s="287"/>
      <c r="C7551" s="287"/>
      <c r="D7551" s="284" t="s">
        <v>1054</v>
      </c>
      <c r="E7551" s="287"/>
      <c r="F7551" s="285" t="s">
        <v>7672</v>
      </c>
      <c r="G7551" s="266" t="s">
        <v>121</v>
      </c>
      <c r="H7551" s="266">
        <f>IF(G7551="Traditional Stove",0.1,0.2)</f>
        <v>0.1</v>
      </c>
      <c r="I7551" s="266">
        <f>YEAR(J7551)</f>
        <v>2023</v>
      </c>
      <c r="J7551" s="267">
        <v>44964</v>
      </c>
      <c r="K7551" s="267">
        <f>J7551+1</f>
        <v>44965</v>
      </c>
      <c r="L7551" s="266">
        <f>IF(M7551&lt;=365,1,2)</f>
        <v>1</v>
      </c>
      <c r="M7551" s="266">
        <f>IF(K7551&lt;$C$1,$C$2-$C$1+1,$C$2-K7551+1)</f>
        <v>82</v>
      </c>
      <c r="N7551" s="268">
        <f>M7551/365</f>
        <v>0.22465753424657534</v>
      </c>
      <c r="O7551" s="269">
        <f>'Data and Parameter'!$E$4*'Data and Parameter'!$E$5*('Data and Parameter'!$E$6+'Data and Parameter'!$E$7)*'Data and Parameter'!$E$19*'Data and Parameter'!$E$14*'ER calculations'!N7551</f>
        <v>1.1632203454152747</v>
      </c>
    </row>
    <row r="7552" spans="1:15" ht="15">
      <c r="A7552" s="284">
        <v>7548</v>
      </c>
      <c r="B7552" s="287"/>
      <c r="C7552" s="287"/>
      <c r="D7552" s="284" t="s">
        <v>1054</v>
      </c>
      <c r="E7552" s="287"/>
      <c r="F7552" s="285" t="s">
        <v>7673</v>
      </c>
      <c r="G7552" s="266" t="s">
        <v>121</v>
      </c>
      <c r="H7552" s="266">
        <f>IF(G7552="Traditional Stove",0.1,0.2)</f>
        <v>0.1</v>
      </c>
      <c r="I7552" s="266">
        <f>YEAR(J7552)</f>
        <v>2023</v>
      </c>
      <c r="J7552" s="267">
        <v>44964</v>
      </c>
      <c r="K7552" s="267">
        <f>J7552+1</f>
        <v>44965</v>
      </c>
      <c r="L7552" s="266">
        <f>IF(M7552&lt;=365,1,2)</f>
        <v>1</v>
      </c>
      <c r="M7552" s="266">
        <f>IF(K7552&lt;$C$1,$C$2-$C$1+1,$C$2-K7552+1)</f>
        <v>82</v>
      </c>
      <c r="N7552" s="268">
        <f>M7552/365</f>
        <v>0.22465753424657534</v>
      </c>
      <c r="O7552" s="269">
        <f>'Data and Parameter'!$E$4*'Data and Parameter'!$E$5*('Data and Parameter'!$E$6+'Data and Parameter'!$E$7)*'Data and Parameter'!$E$19*'Data and Parameter'!$E$14*'ER calculations'!N7552</f>
        <v>1.1632203454152747</v>
      </c>
    </row>
    <row r="7553" spans="1:15" ht="15">
      <c r="A7553" s="284">
        <v>7549</v>
      </c>
      <c r="B7553" s="287"/>
      <c r="C7553" s="287"/>
      <c r="D7553" s="284" t="s">
        <v>1054</v>
      </c>
      <c r="E7553" s="287"/>
      <c r="F7553" s="285" t="s">
        <v>7674</v>
      </c>
      <c r="G7553" s="266" t="s">
        <v>121</v>
      </c>
      <c r="H7553" s="266">
        <f>IF(G7553="Traditional Stove",0.1,0.2)</f>
        <v>0.1</v>
      </c>
      <c r="I7553" s="266">
        <f>YEAR(J7553)</f>
        <v>2023</v>
      </c>
      <c r="J7553" s="267">
        <v>44964</v>
      </c>
      <c r="K7553" s="267">
        <f>J7553+1</f>
        <v>44965</v>
      </c>
      <c r="L7553" s="266">
        <f>IF(M7553&lt;=365,1,2)</f>
        <v>1</v>
      </c>
      <c r="M7553" s="266">
        <f>IF(K7553&lt;$C$1,$C$2-$C$1+1,$C$2-K7553+1)</f>
        <v>82</v>
      </c>
      <c r="N7553" s="268">
        <f>M7553/365</f>
        <v>0.22465753424657534</v>
      </c>
      <c r="O7553" s="269">
        <f>'Data and Parameter'!$E$4*'Data and Parameter'!$E$5*('Data and Parameter'!$E$6+'Data and Parameter'!$E$7)*'Data and Parameter'!$E$19*'Data and Parameter'!$E$14*'ER calculations'!N7553</f>
        <v>1.1632203454152747</v>
      </c>
    </row>
    <row r="7554" spans="1:15" ht="15">
      <c r="A7554" s="284">
        <v>7550</v>
      </c>
      <c r="B7554" s="287"/>
      <c r="C7554" s="287"/>
      <c r="D7554" s="284" t="s">
        <v>1054</v>
      </c>
      <c r="E7554" s="287"/>
      <c r="F7554" s="285" t="s">
        <v>7675</v>
      </c>
      <c r="G7554" s="266" t="s">
        <v>121</v>
      </c>
      <c r="H7554" s="266">
        <f>IF(G7554="Traditional Stove",0.1,0.2)</f>
        <v>0.1</v>
      </c>
      <c r="I7554" s="266">
        <f>YEAR(J7554)</f>
        <v>2023</v>
      </c>
      <c r="J7554" s="267">
        <v>44964</v>
      </c>
      <c r="K7554" s="267">
        <f>J7554+1</f>
        <v>44965</v>
      </c>
      <c r="L7554" s="266">
        <f>IF(M7554&lt;=365,1,2)</f>
        <v>1</v>
      </c>
      <c r="M7554" s="266">
        <f>IF(K7554&lt;$C$1,$C$2-$C$1+1,$C$2-K7554+1)</f>
        <v>82</v>
      </c>
      <c r="N7554" s="268">
        <f>M7554/365</f>
        <v>0.22465753424657534</v>
      </c>
      <c r="O7554" s="269">
        <f>'Data and Parameter'!$E$4*'Data and Parameter'!$E$5*('Data and Parameter'!$E$6+'Data and Parameter'!$E$7)*'Data and Parameter'!$E$19*'Data and Parameter'!$E$14*'ER calculations'!N7554</f>
        <v>1.1632203454152747</v>
      </c>
    </row>
    <row r="7555" spans="1:15" ht="15">
      <c r="A7555" s="284">
        <v>7551</v>
      </c>
      <c r="B7555" s="287"/>
      <c r="C7555" s="287"/>
      <c r="D7555" s="284" t="s">
        <v>1054</v>
      </c>
      <c r="E7555" s="287"/>
      <c r="F7555" s="285" t="s">
        <v>7676</v>
      </c>
      <c r="G7555" s="266" t="s">
        <v>121</v>
      </c>
      <c r="H7555" s="266">
        <f>IF(G7555="Traditional Stove",0.1,0.2)</f>
        <v>0.1</v>
      </c>
      <c r="I7555" s="266">
        <f>YEAR(J7555)</f>
        <v>2023</v>
      </c>
      <c r="J7555" s="267">
        <v>44964</v>
      </c>
      <c r="K7555" s="267">
        <f>J7555+1</f>
        <v>44965</v>
      </c>
      <c r="L7555" s="266">
        <f>IF(M7555&lt;=365,1,2)</f>
        <v>1</v>
      </c>
      <c r="M7555" s="266">
        <f>IF(K7555&lt;$C$1,$C$2-$C$1+1,$C$2-K7555+1)</f>
        <v>82</v>
      </c>
      <c r="N7555" s="268">
        <f>M7555/365</f>
        <v>0.22465753424657534</v>
      </c>
      <c r="O7555" s="269">
        <f>'Data and Parameter'!$E$4*'Data and Parameter'!$E$5*('Data and Parameter'!$E$6+'Data and Parameter'!$E$7)*'Data and Parameter'!$E$19*'Data and Parameter'!$E$14*'ER calculations'!N7555</f>
        <v>1.1632203454152747</v>
      </c>
    </row>
    <row r="7556" spans="1:15" ht="15">
      <c r="A7556" s="284">
        <v>7552</v>
      </c>
      <c r="B7556" s="287"/>
      <c r="C7556" s="287"/>
      <c r="D7556" s="284" t="s">
        <v>1054</v>
      </c>
      <c r="E7556" s="287"/>
      <c r="F7556" s="285" t="s">
        <v>7677</v>
      </c>
      <c r="G7556" s="266" t="s">
        <v>121</v>
      </c>
      <c r="H7556" s="266">
        <f>IF(G7556="Traditional Stove",0.1,0.2)</f>
        <v>0.1</v>
      </c>
      <c r="I7556" s="266">
        <f>YEAR(J7556)</f>
        <v>2023</v>
      </c>
      <c r="J7556" s="267">
        <v>44964</v>
      </c>
      <c r="K7556" s="267">
        <f>J7556+1</f>
        <v>44965</v>
      </c>
      <c r="L7556" s="266">
        <f>IF(M7556&lt;=365,1,2)</f>
        <v>1</v>
      </c>
      <c r="M7556" s="266">
        <f>IF(K7556&lt;$C$1,$C$2-$C$1+1,$C$2-K7556+1)</f>
        <v>82</v>
      </c>
      <c r="N7556" s="268">
        <f>M7556/365</f>
        <v>0.22465753424657534</v>
      </c>
      <c r="O7556" s="269">
        <f>'Data and Parameter'!$E$4*'Data and Parameter'!$E$5*('Data and Parameter'!$E$6+'Data and Parameter'!$E$7)*'Data and Parameter'!$E$19*'Data and Parameter'!$E$14*'ER calculations'!N7556</f>
        <v>1.1632203454152747</v>
      </c>
    </row>
    <row r="7557" spans="1:15" ht="15">
      <c r="A7557" s="284">
        <v>7553</v>
      </c>
      <c r="B7557" s="287"/>
      <c r="C7557" s="287"/>
      <c r="D7557" s="284" t="s">
        <v>119</v>
      </c>
      <c r="E7557" s="287"/>
      <c r="F7557" s="285" t="s">
        <v>7678</v>
      </c>
      <c r="G7557" s="266" t="s">
        <v>121</v>
      </c>
      <c r="H7557" s="266">
        <f>IF(G7557="Traditional Stove",0.1,0.2)</f>
        <v>0.1</v>
      </c>
      <c r="I7557" s="266">
        <f>YEAR(J7557)</f>
        <v>2023</v>
      </c>
      <c r="J7557" s="267">
        <v>44969</v>
      </c>
      <c r="K7557" s="267">
        <f>J7557+1</f>
        <v>44970</v>
      </c>
      <c r="L7557" s="266">
        <f>IF(M7557&lt;=365,1,2)</f>
        <v>1</v>
      </c>
      <c r="M7557" s="266">
        <f>IF(K7557&lt;$C$1,$C$2-$C$1+1,$C$2-K7557+1)</f>
        <v>77</v>
      </c>
      <c r="N7557" s="268">
        <f>M7557/365</f>
        <v>0.21095890410958903</v>
      </c>
      <c r="O7557" s="269">
        <f>'Data and Parameter'!$E$4*'Data and Parameter'!$E$5*('Data and Parameter'!$E$6+'Data and Parameter'!$E$7)*'Data and Parameter'!$E$19*'Data and Parameter'!$E$14*'ER calculations'!N7557</f>
        <v>1.0922922755728799</v>
      </c>
    </row>
    <row r="7558" spans="1:15" ht="15">
      <c r="A7558" s="284">
        <v>7554</v>
      </c>
      <c r="B7558" s="287"/>
      <c r="C7558" s="287"/>
      <c r="D7558" s="284" t="s">
        <v>1054</v>
      </c>
      <c r="E7558" s="287"/>
      <c r="F7558" s="285" t="s">
        <v>7679</v>
      </c>
      <c r="G7558" s="266" t="s">
        <v>121</v>
      </c>
      <c r="H7558" s="266">
        <f>IF(G7558="Traditional Stove",0.1,0.2)</f>
        <v>0.1</v>
      </c>
      <c r="I7558" s="266">
        <f>YEAR(J7558)</f>
        <v>2023</v>
      </c>
      <c r="J7558" s="267">
        <v>44964</v>
      </c>
      <c r="K7558" s="267">
        <f>J7558+1</f>
        <v>44965</v>
      </c>
      <c r="L7558" s="266">
        <f>IF(M7558&lt;=365,1,2)</f>
        <v>1</v>
      </c>
      <c r="M7558" s="266">
        <f>IF(K7558&lt;$C$1,$C$2-$C$1+1,$C$2-K7558+1)</f>
        <v>82</v>
      </c>
      <c r="N7558" s="268">
        <f>M7558/365</f>
        <v>0.22465753424657534</v>
      </c>
      <c r="O7558" s="269">
        <f>'Data and Parameter'!$E$4*'Data and Parameter'!$E$5*('Data and Parameter'!$E$6+'Data and Parameter'!$E$7)*'Data and Parameter'!$E$19*'Data and Parameter'!$E$14*'ER calculations'!N7558</f>
        <v>1.1632203454152747</v>
      </c>
    </row>
    <row r="7559" spans="1:15" ht="15">
      <c r="A7559" s="284">
        <v>7555</v>
      </c>
      <c r="B7559" s="287"/>
      <c r="C7559" s="287"/>
      <c r="D7559" s="284" t="s">
        <v>119</v>
      </c>
      <c r="E7559" s="287"/>
      <c r="F7559" s="285" t="s">
        <v>7680</v>
      </c>
      <c r="G7559" s="266" t="s">
        <v>121</v>
      </c>
      <c r="H7559" s="266">
        <f>IF(G7559="Traditional Stove",0.1,0.2)</f>
        <v>0.1</v>
      </c>
      <c r="I7559" s="266">
        <f>YEAR(J7559)</f>
        <v>2023</v>
      </c>
      <c r="J7559" s="267">
        <v>44969</v>
      </c>
      <c r="K7559" s="267">
        <f>J7559+1</f>
        <v>44970</v>
      </c>
      <c r="L7559" s="266">
        <f>IF(M7559&lt;=365,1,2)</f>
        <v>1</v>
      </c>
      <c r="M7559" s="266">
        <f>IF(K7559&lt;$C$1,$C$2-$C$1+1,$C$2-K7559+1)</f>
        <v>77</v>
      </c>
      <c r="N7559" s="268">
        <f>M7559/365</f>
        <v>0.21095890410958903</v>
      </c>
      <c r="O7559" s="269">
        <f>'Data and Parameter'!$E$4*'Data and Parameter'!$E$5*('Data and Parameter'!$E$6+'Data and Parameter'!$E$7)*'Data and Parameter'!$E$19*'Data and Parameter'!$E$14*'ER calculations'!N7559</f>
        <v>1.0922922755728799</v>
      </c>
    </row>
    <row r="7560" spans="1:15" ht="15">
      <c r="A7560" s="284">
        <v>7556</v>
      </c>
      <c r="B7560" s="287"/>
      <c r="C7560" s="287"/>
      <c r="D7560" s="284" t="s">
        <v>1054</v>
      </c>
      <c r="E7560" s="287"/>
      <c r="F7560" s="285" t="s">
        <v>7681</v>
      </c>
      <c r="G7560" s="266" t="s">
        <v>121</v>
      </c>
      <c r="H7560" s="266">
        <f>IF(G7560="Traditional Stove",0.1,0.2)</f>
        <v>0.1</v>
      </c>
      <c r="I7560" s="266">
        <f>YEAR(J7560)</f>
        <v>2023</v>
      </c>
      <c r="J7560" s="267">
        <v>44964</v>
      </c>
      <c r="K7560" s="267">
        <f>J7560+1</f>
        <v>44965</v>
      </c>
      <c r="L7560" s="266">
        <f>IF(M7560&lt;=365,1,2)</f>
        <v>1</v>
      </c>
      <c r="M7560" s="266">
        <f>IF(K7560&lt;$C$1,$C$2-$C$1+1,$C$2-K7560+1)</f>
        <v>82</v>
      </c>
      <c r="N7560" s="268">
        <f>M7560/365</f>
        <v>0.22465753424657534</v>
      </c>
      <c r="O7560" s="269">
        <f>'Data and Parameter'!$E$4*'Data and Parameter'!$E$5*('Data and Parameter'!$E$6+'Data and Parameter'!$E$7)*'Data and Parameter'!$E$19*'Data and Parameter'!$E$14*'ER calculations'!N7560</f>
        <v>1.1632203454152747</v>
      </c>
    </row>
    <row r="7561" spans="1:15" ht="15">
      <c r="A7561" s="284">
        <v>7557</v>
      </c>
      <c r="B7561" s="287"/>
      <c r="C7561" s="287"/>
      <c r="D7561" s="284" t="s">
        <v>1054</v>
      </c>
      <c r="E7561" s="287"/>
      <c r="F7561" s="285" t="s">
        <v>7682</v>
      </c>
      <c r="G7561" s="266" t="s">
        <v>121</v>
      </c>
      <c r="H7561" s="266">
        <f>IF(G7561="Traditional Stove",0.1,0.2)</f>
        <v>0.1</v>
      </c>
      <c r="I7561" s="266">
        <f>YEAR(J7561)</f>
        <v>2023</v>
      </c>
      <c r="J7561" s="267">
        <v>44964</v>
      </c>
      <c r="K7561" s="267">
        <f>J7561+1</f>
        <v>44965</v>
      </c>
      <c r="L7561" s="266">
        <f>IF(M7561&lt;=365,1,2)</f>
        <v>1</v>
      </c>
      <c r="M7561" s="266">
        <f>IF(K7561&lt;$C$1,$C$2-$C$1+1,$C$2-K7561+1)</f>
        <v>82</v>
      </c>
      <c r="N7561" s="268">
        <f>M7561/365</f>
        <v>0.22465753424657534</v>
      </c>
      <c r="O7561" s="269">
        <f>'Data and Parameter'!$E$4*'Data and Parameter'!$E$5*('Data and Parameter'!$E$6+'Data and Parameter'!$E$7)*'Data and Parameter'!$E$19*'Data and Parameter'!$E$14*'ER calculations'!N7561</f>
        <v>1.1632203454152747</v>
      </c>
    </row>
    <row r="7562" spans="1:15" ht="15">
      <c r="A7562" s="284">
        <v>7558</v>
      </c>
      <c r="B7562" s="287"/>
      <c r="C7562" s="287"/>
      <c r="D7562" s="284" t="s">
        <v>1054</v>
      </c>
      <c r="E7562" s="287"/>
      <c r="F7562" s="285" t="s">
        <v>7683</v>
      </c>
      <c r="G7562" s="266" t="s">
        <v>121</v>
      </c>
      <c r="H7562" s="266">
        <f>IF(G7562="Traditional Stove",0.1,0.2)</f>
        <v>0.1</v>
      </c>
      <c r="I7562" s="266">
        <f>YEAR(J7562)</f>
        <v>2023</v>
      </c>
      <c r="J7562" s="267">
        <v>44964</v>
      </c>
      <c r="K7562" s="267">
        <f>J7562+1</f>
        <v>44965</v>
      </c>
      <c r="L7562" s="266">
        <f>IF(M7562&lt;=365,1,2)</f>
        <v>1</v>
      </c>
      <c r="M7562" s="266">
        <f>IF(K7562&lt;$C$1,$C$2-$C$1+1,$C$2-K7562+1)</f>
        <v>82</v>
      </c>
      <c r="N7562" s="268">
        <f>M7562/365</f>
        <v>0.22465753424657534</v>
      </c>
      <c r="O7562" s="269">
        <f>'Data and Parameter'!$E$4*'Data and Parameter'!$E$5*('Data and Parameter'!$E$6+'Data and Parameter'!$E$7)*'Data and Parameter'!$E$19*'Data and Parameter'!$E$14*'ER calculations'!N7562</f>
        <v>1.1632203454152747</v>
      </c>
    </row>
    <row r="7563" spans="1:15" ht="15">
      <c r="A7563" s="284">
        <v>7559</v>
      </c>
      <c r="B7563" s="287"/>
      <c r="C7563" s="287"/>
      <c r="D7563" s="284" t="s">
        <v>119</v>
      </c>
      <c r="E7563" s="287"/>
      <c r="F7563" s="285" t="s">
        <v>7684</v>
      </c>
      <c r="G7563" s="266" t="s">
        <v>121</v>
      </c>
      <c r="H7563" s="266">
        <f>IF(G7563="Traditional Stove",0.1,0.2)</f>
        <v>0.1</v>
      </c>
      <c r="I7563" s="266">
        <f>YEAR(J7563)</f>
        <v>2023</v>
      </c>
      <c r="J7563" s="267">
        <v>44969</v>
      </c>
      <c r="K7563" s="267">
        <f>J7563+1</f>
        <v>44970</v>
      </c>
      <c r="L7563" s="266">
        <f>IF(M7563&lt;=365,1,2)</f>
        <v>1</v>
      </c>
      <c r="M7563" s="266">
        <f>IF(K7563&lt;$C$1,$C$2-$C$1+1,$C$2-K7563+1)</f>
        <v>77</v>
      </c>
      <c r="N7563" s="268">
        <f>M7563/365</f>
        <v>0.21095890410958903</v>
      </c>
      <c r="O7563" s="269">
        <f>'Data and Parameter'!$E$4*'Data and Parameter'!$E$5*('Data and Parameter'!$E$6+'Data and Parameter'!$E$7)*'Data and Parameter'!$E$19*'Data and Parameter'!$E$14*'ER calculations'!N7563</f>
        <v>1.0922922755728799</v>
      </c>
    </row>
    <row r="7564" spans="1:15" ht="15">
      <c r="A7564" s="284">
        <v>7560</v>
      </c>
      <c r="B7564" s="287"/>
      <c r="C7564" s="287"/>
      <c r="D7564" s="284" t="s">
        <v>1054</v>
      </c>
      <c r="E7564" s="287"/>
      <c r="F7564" s="285" t="s">
        <v>7685</v>
      </c>
      <c r="G7564" s="266" t="s">
        <v>121</v>
      </c>
      <c r="H7564" s="266">
        <f>IF(G7564="Traditional Stove",0.1,0.2)</f>
        <v>0.1</v>
      </c>
      <c r="I7564" s="266">
        <f>YEAR(J7564)</f>
        <v>2023</v>
      </c>
      <c r="J7564" s="267">
        <v>44964</v>
      </c>
      <c r="K7564" s="267">
        <f>J7564+1</f>
        <v>44965</v>
      </c>
      <c r="L7564" s="266">
        <f>IF(M7564&lt;=365,1,2)</f>
        <v>1</v>
      </c>
      <c r="M7564" s="266">
        <f>IF(K7564&lt;$C$1,$C$2-$C$1+1,$C$2-K7564+1)</f>
        <v>82</v>
      </c>
      <c r="N7564" s="268">
        <f>M7564/365</f>
        <v>0.22465753424657534</v>
      </c>
      <c r="O7564" s="269">
        <f>'Data and Parameter'!$E$4*'Data and Parameter'!$E$5*('Data and Parameter'!$E$6+'Data and Parameter'!$E$7)*'Data and Parameter'!$E$19*'Data and Parameter'!$E$14*'ER calculations'!N7564</f>
        <v>1.1632203454152747</v>
      </c>
    </row>
    <row r="7565" spans="1:15" ht="15">
      <c r="A7565" s="284">
        <v>7561</v>
      </c>
      <c r="B7565" s="287"/>
      <c r="C7565" s="287"/>
      <c r="D7565" s="284" t="s">
        <v>1054</v>
      </c>
      <c r="E7565" s="287"/>
      <c r="F7565" s="285" t="s">
        <v>7686</v>
      </c>
      <c r="G7565" s="266" t="s">
        <v>121</v>
      </c>
      <c r="H7565" s="266">
        <f>IF(G7565="Traditional Stove",0.1,0.2)</f>
        <v>0.1</v>
      </c>
      <c r="I7565" s="266">
        <f>YEAR(J7565)</f>
        <v>2023</v>
      </c>
      <c r="J7565" s="267">
        <v>44964</v>
      </c>
      <c r="K7565" s="267">
        <f>J7565+1</f>
        <v>44965</v>
      </c>
      <c r="L7565" s="266">
        <f>IF(M7565&lt;=365,1,2)</f>
        <v>1</v>
      </c>
      <c r="M7565" s="266">
        <f>IF(K7565&lt;$C$1,$C$2-$C$1+1,$C$2-K7565+1)</f>
        <v>82</v>
      </c>
      <c r="N7565" s="268">
        <f>M7565/365</f>
        <v>0.22465753424657534</v>
      </c>
      <c r="O7565" s="269">
        <f>'Data and Parameter'!$E$4*'Data and Parameter'!$E$5*('Data and Parameter'!$E$6+'Data and Parameter'!$E$7)*'Data and Parameter'!$E$19*'Data and Parameter'!$E$14*'ER calculations'!N7565</f>
        <v>1.1632203454152747</v>
      </c>
    </row>
    <row r="7566" spans="1:15" ht="15">
      <c r="A7566" s="284">
        <v>7562</v>
      </c>
      <c r="B7566" s="287"/>
      <c r="C7566" s="287"/>
      <c r="D7566" s="284" t="s">
        <v>119</v>
      </c>
      <c r="E7566" s="287"/>
      <c r="F7566" s="285" t="s">
        <v>7687</v>
      </c>
      <c r="G7566" s="266" t="s">
        <v>121</v>
      </c>
      <c r="H7566" s="266">
        <f>IF(G7566="Traditional Stove",0.1,0.2)</f>
        <v>0.1</v>
      </c>
      <c r="I7566" s="266">
        <f>YEAR(J7566)</f>
        <v>2023</v>
      </c>
      <c r="J7566" s="267">
        <v>44969</v>
      </c>
      <c r="K7566" s="267">
        <f>J7566+1</f>
        <v>44970</v>
      </c>
      <c r="L7566" s="266">
        <f>IF(M7566&lt;=365,1,2)</f>
        <v>1</v>
      </c>
      <c r="M7566" s="266">
        <f>IF(K7566&lt;$C$1,$C$2-$C$1+1,$C$2-K7566+1)</f>
        <v>77</v>
      </c>
      <c r="N7566" s="268">
        <f>M7566/365</f>
        <v>0.21095890410958903</v>
      </c>
      <c r="O7566" s="269">
        <f>'Data and Parameter'!$E$4*'Data and Parameter'!$E$5*('Data and Parameter'!$E$6+'Data and Parameter'!$E$7)*'Data and Parameter'!$E$19*'Data and Parameter'!$E$14*'ER calculations'!N7566</f>
        <v>1.0922922755728799</v>
      </c>
    </row>
    <row r="7567" spans="1:15" ht="15">
      <c r="A7567" s="284">
        <v>7563</v>
      </c>
      <c r="B7567" s="287"/>
      <c r="C7567" s="287"/>
      <c r="D7567" s="284" t="s">
        <v>1054</v>
      </c>
      <c r="E7567" s="287"/>
      <c r="F7567" s="285" t="s">
        <v>7688</v>
      </c>
      <c r="G7567" s="266" t="s">
        <v>121</v>
      </c>
      <c r="H7567" s="266">
        <f>IF(G7567="Traditional Stove",0.1,0.2)</f>
        <v>0.1</v>
      </c>
      <c r="I7567" s="266">
        <f>YEAR(J7567)</f>
        <v>2023</v>
      </c>
      <c r="J7567" s="267">
        <v>44964</v>
      </c>
      <c r="K7567" s="267">
        <f>J7567+1</f>
        <v>44965</v>
      </c>
      <c r="L7567" s="266">
        <f>IF(M7567&lt;=365,1,2)</f>
        <v>1</v>
      </c>
      <c r="M7567" s="266">
        <f>IF(K7567&lt;$C$1,$C$2-$C$1+1,$C$2-K7567+1)</f>
        <v>82</v>
      </c>
      <c r="N7567" s="268">
        <f>M7567/365</f>
        <v>0.22465753424657534</v>
      </c>
      <c r="O7567" s="269">
        <f>'Data and Parameter'!$E$4*'Data and Parameter'!$E$5*('Data and Parameter'!$E$6+'Data and Parameter'!$E$7)*'Data and Parameter'!$E$19*'Data and Parameter'!$E$14*'ER calculations'!N7567</f>
        <v>1.1632203454152747</v>
      </c>
    </row>
    <row r="7568" spans="1:15" ht="15">
      <c r="A7568" s="284">
        <v>7564</v>
      </c>
      <c r="B7568" s="287"/>
      <c r="C7568" s="287"/>
      <c r="D7568" s="284" t="s">
        <v>1054</v>
      </c>
      <c r="E7568" s="287"/>
      <c r="F7568" s="285" t="s">
        <v>7689</v>
      </c>
      <c r="G7568" s="266" t="s">
        <v>121</v>
      </c>
      <c r="H7568" s="266">
        <f>IF(G7568="Traditional Stove",0.1,0.2)</f>
        <v>0.1</v>
      </c>
      <c r="I7568" s="266">
        <f>YEAR(J7568)</f>
        <v>2023</v>
      </c>
      <c r="J7568" s="267">
        <v>44964</v>
      </c>
      <c r="K7568" s="267">
        <f>J7568+1</f>
        <v>44965</v>
      </c>
      <c r="L7568" s="266">
        <f>IF(M7568&lt;=365,1,2)</f>
        <v>1</v>
      </c>
      <c r="M7568" s="266">
        <f>IF(K7568&lt;$C$1,$C$2-$C$1+1,$C$2-K7568+1)</f>
        <v>82</v>
      </c>
      <c r="N7568" s="268">
        <f>M7568/365</f>
        <v>0.22465753424657534</v>
      </c>
      <c r="O7568" s="269">
        <f>'Data and Parameter'!$E$4*'Data and Parameter'!$E$5*('Data and Parameter'!$E$6+'Data and Parameter'!$E$7)*'Data and Parameter'!$E$19*'Data and Parameter'!$E$14*'ER calculations'!N7568</f>
        <v>1.1632203454152747</v>
      </c>
    </row>
    <row r="7569" spans="1:15" ht="15">
      <c r="A7569" s="284">
        <v>7565</v>
      </c>
      <c r="B7569" s="287"/>
      <c r="C7569" s="287"/>
      <c r="D7569" s="284" t="s">
        <v>1054</v>
      </c>
      <c r="E7569" s="287"/>
      <c r="F7569" s="285" t="s">
        <v>7690</v>
      </c>
      <c r="G7569" s="266" t="s">
        <v>121</v>
      </c>
      <c r="H7569" s="266">
        <f>IF(G7569="Traditional Stove",0.1,0.2)</f>
        <v>0.1</v>
      </c>
      <c r="I7569" s="266">
        <f>YEAR(J7569)</f>
        <v>2023</v>
      </c>
      <c r="J7569" s="267">
        <v>44964</v>
      </c>
      <c r="K7569" s="267">
        <f>J7569+1</f>
        <v>44965</v>
      </c>
      <c r="L7569" s="266">
        <f>IF(M7569&lt;=365,1,2)</f>
        <v>1</v>
      </c>
      <c r="M7569" s="266">
        <f>IF(K7569&lt;$C$1,$C$2-$C$1+1,$C$2-K7569+1)</f>
        <v>82</v>
      </c>
      <c r="N7569" s="268">
        <f>M7569/365</f>
        <v>0.22465753424657534</v>
      </c>
      <c r="O7569" s="269">
        <f>'Data and Parameter'!$E$4*'Data and Parameter'!$E$5*('Data and Parameter'!$E$6+'Data and Parameter'!$E$7)*'Data and Parameter'!$E$19*'Data and Parameter'!$E$14*'ER calculations'!N7569</f>
        <v>1.1632203454152747</v>
      </c>
    </row>
    <row r="7570" spans="1:15" ht="15">
      <c r="A7570" s="284">
        <v>7566</v>
      </c>
      <c r="B7570" s="287"/>
      <c r="C7570" s="287"/>
      <c r="D7570" s="284" t="s">
        <v>1054</v>
      </c>
      <c r="E7570" s="287"/>
      <c r="F7570" s="285" t="s">
        <v>7691</v>
      </c>
      <c r="G7570" s="266" t="s">
        <v>121</v>
      </c>
      <c r="H7570" s="266">
        <f>IF(G7570="Traditional Stove",0.1,0.2)</f>
        <v>0.1</v>
      </c>
      <c r="I7570" s="266">
        <f>YEAR(J7570)</f>
        <v>2023</v>
      </c>
      <c r="J7570" s="267">
        <v>44964</v>
      </c>
      <c r="K7570" s="267">
        <f>J7570+1</f>
        <v>44965</v>
      </c>
      <c r="L7570" s="266">
        <f>IF(M7570&lt;=365,1,2)</f>
        <v>1</v>
      </c>
      <c r="M7570" s="266">
        <f>IF(K7570&lt;$C$1,$C$2-$C$1+1,$C$2-K7570+1)</f>
        <v>82</v>
      </c>
      <c r="N7570" s="268">
        <f>M7570/365</f>
        <v>0.22465753424657534</v>
      </c>
      <c r="O7570" s="269">
        <f>'Data and Parameter'!$E$4*'Data and Parameter'!$E$5*('Data and Parameter'!$E$6+'Data and Parameter'!$E$7)*'Data and Parameter'!$E$19*'Data and Parameter'!$E$14*'ER calculations'!N7570</f>
        <v>1.1632203454152747</v>
      </c>
    </row>
    <row r="7571" spans="1:15" ht="15">
      <c r="A7571" s="284">
        <v>7567</v>
      </c>
      <c r="B7571" s="287"/>
      <c r="C7571" s="287"/>
      <c r="D7571" s="284" t="s">
        <v>1054</v>
      </c>
      <c r="E7571" s="287"/>
      <c r="F7571" s="285" t="s">
        <v>7692</v>
      </c>
      <c r="G7571" s="266" t="s">
        <v>121</v>
      </c>
      <c r="H7571" s="266">
        <f>IF(G7571="Traditional Stove",0.1,0.2)</f>
        <v>0.1</v>
      </c>
      <c r="I7571" s="266">
        <f>YEAR(J7571)</f>
        <v>2023</v>
      </c>
      <c r="J7571" s="267">
        <v>44964</v>
      </c>
      <c r="K7571" s="267">
        <f>J7571+1</f>
        <v>44965</v>
      </c>
      <c r="L7571" s="266">
        <f>IF(M7571&lt;=365,1,2)</f>
        <v>1</v>
      </c>
      <c r="M7571" s="266">
        <f>IF(K7571&lt;$C$1,$C$2-$C$1+1,$C$2-K7571+1)</f>
        <v>82</v>
      </c>
      <c r="N7571" s="268">
        <f>M7571/365</f>
        <v>0.22465753424657534</v>
      </c>
      <c r="O7571" s="269">
        <f>'Data and Parameter'!$E$4*'Data and Parameter'!$E$5*('Data and Parameter'!$E$6+'Data and Parameter'!$E$7)*'Data and Parameter'!$E$19*'Data and Parameter'!$E$14*'ER calculations'!N7571</f>
        <v>1.1632203454152747</v>
      </c>
    </row>
    <row r="7572" spans="1:15" ht="15">
      <c r="A7572" s="284">
        <v>7568</v>
      </c>
      <c r="B7572" s="287"/>
      <c r="C7572" s="287"/>
      <c r="D7572" s="284" t="s">
        <v>119</v>
      </c>
      <c r="E7572" s="287"/>
      <c r="F7572" s="285" t="s">
        <v>7693</v>
      </c>
      <c r="G7572" s="266" t="s">
        <v>121</v>
      </c>
      <c r="H7572" s="266">
        <f>IF(G7572="Traditional Stove",0.1,0.2)</f>
        <v>0.1</v>
      </c>
      <c r="I7572" s="266">
        <f>YEAR(J7572)</f>
        <v>2023</v>
      </c>
      <c r="J7572" s="267">
        <v>44969</v>
      </c>
      <c r="K7572" s="267">
        <f>J7572+1</f>
        <v>44970</v>
      </c>
      <c r="L7572" s="266">
        <f>IF(M7572&lt;=365,1,2)</f>
        <v>1</v>
      </c>
      <c r="M7572" s="266">
        <f>IF(K7572&lt;$C$1,$C$2-$C$1+1,$C$2-K7572+1)</f>
        <v>77</v>
      </c>
      <c r="N7572" s="268">
        <f>M7572/365</f>
        <v>0.21095890410958903</v>
      </c>
      <c r="O7572" s="269">
        <f>'Data and Parameter'!$E$4*'Data and Parameter'!$E$5*('Data and Parameter'!$E$6+'Data and Parameter'!$E$7)*'Data and Parameter'!$E$19*'Data and Parameter'!$E$14*'ER calculations'!N7572</f>
        <v>1.0922922755728799</v>
      </c>
    </row>
    <row r="7573" spans="1:15" ht="15">
      <c r="A7573" s="284">
        <v>7569</v>
      </c>
      <c r="B7573" s="287"/>
      <c r="C7573" s="287"/>
      <c r="D7573" s="284" t="s">
        <v>119</v>
      </c>
      <c r="E7573" s="287"/>
      <c r="F7573" s="285" t="s">
        <v>7694</v>
      </c>
      <c r="G7573" s="266" t="s">
        <v>121</v>
      </c>
      <c r="H7573" s="266">
        <f>IF(G7573="Traditional Stove",0.1,0.2)</f>
        <v>0.1</v>
      </c>
      <c r="I7573" s="266">
        <f>YEAR(J7573)</f>
        <v>2023</v>
      </c>
      <c r="J7573" s="267">
        <v>44969</v>
      </c>
      <c r="K7573" s="267">
        <f>J7573+1</f>
        <v>44970</v>
      </c>
      <c r="L7573" s="266">
        <f>IF(M7573&lt;=365,1,2)</f>
        <v>1</v>
      </c>
      <c r="M7573" s="266">
        <f>IF(K7573&lt;$C$1,$C$2-$C$1+1,$C$2-K7573+1)</f>
        <v>77</v>
      </c>
      <c r="N7573" s="268">
        <f>M7573/365</f>
        <v>0.21095890410958903</v>
      </c>
      <c r="O7573" s="269">
        <f>'Data and Parameter'!$E$4*'Data and Parameter'!$E$5*('Data and Parameter'!$E$6+'Data and Parameter'!$E$7)*'Data and Parameter'!$E$19*'Data and Parameter'!$E$14*'ER calculations'!N7573</f>
        <v>1.0922922755728799</v>
      </c>
    </row>
    <row r="7574" spans="1:15" ht="15">
      <c r="A7574" s="284">
        <v>7570</v>
      </c>
      <c r="B7574" s="287"/>
      <c r="C7574" s="287"/>
      <c r="D7574" s="284" t="s">
        <v>1054</v>
      </c>
      <c r="E7574" s="287"/>
      <c r="F7574" s="285" t="s">
        <v>7695</v>
      </c>
      <c r="G7574" s="266" t="s">
        <v>121</v>
      </c>
      <c r="H7574" s="266">
        <f>IF(G7574="Traditional Stove",0.1,0.2)</f>
        <v>0.1</v>
      </c>
      <c r="I7574" s="266">
        <f>YEAR(J7574)</f>
        <v>2023</v>
      </c>
      <c r="J7574" s="267">
        <v>44964</v>
      </c>
      <c r="K7574" s="267">
        <f>J7574+1</f>
        <v>44965</v>
      </c>
      <c r="L7574" s="266">
        <f>IF(M7574&lt;=365,1,2)</f>
        <v>1</v>
      </c>
      <c r="M7574" s="266">
        <f>IF(K7574&lt;$C$1,$C$2-$C$1+1,$C$2-K7574+1)</f>
        <v>82</v>
      </c>
      <c r="N7574" s="268">
        <f>M7574/365</f>
        <v>0.22465753424657534</v>
      </c>
      <c r="O7574" s="269">
        <f>'Data and Parameter'!$E$4*'Data and Parameter'!$E$5*('Data and Parameter'!$E$6+'Data and Parameter'!$E$7)*'Data and Parameter'!$E$19*'Data and Parameter'!$E$14*'ER calculations'!N7574</f>
        <v>1.1632203454152747</v>
      </c>
    </row>
    <row r="7575" spans="1:15" ht="15">
      <c r="A7575" s="284">
        <v>7571</v>
      </c>
      <c r="B7575" s="287"/>
      <c r="C7575" s="287"/>
      <c r="D7575" s="284" t="s">
        <v>1054</v>
      </c>
      <c r="E7575" s="287"/>
      <c r="F7575" s="285" t="s">
        <v>7696</v>
      </c>
      <c r="G7575" s="266" t="s">
        <v>121</v>
      </c>
      <c r="H7575" s="266">
        <f>IF(G7575="Traditional Stove",0.1,0.2)</f>
        <v>0.1</v>
      </c>
      <c r="I7575" s="266">
        <f>YEAR(J7575)</f>
        <v>2023</v>
      </c>
      <c r="J7575" s="267">
        <v>44964</v>
      </c>
      <c r="K7575" s="267">
        <f>J7575+1</f>
        <v>44965</v>
      </c>
      <c r="L7575" s="266">
        <f>IF(M7575&lt;=365,1,2)</f>
        <v>1</v>
      </c>
      <c r="M7575" s="266">
        <f>IF(K7575&lt;$C$1,$C$2-$C$1+1,$C$2-K7575+1)</f>
        <v>82</v>
      </c>
      <c r="N7575" s="268">
        <f>M7575/365</f>
        <v>0.22465753424657534</v>
      </c>
      <c r="O7575" s="269">
        <f>'Data and Parameter'!$E$4*'Data and Parameter'!$E$5*('Data and Parameter'!$E$6+'Data and Parameter'!$E$7)*'Data and Parameter'!$E$19*'Data and Parameter'!$E$14*'ER calculations'!N7575</f>
        <v>1.1632203454152747</v>
      </c>
    </row>
    <row r="7576" spans="1:15" ht="15">
      <c r="A7576" s="284">
        <v>7572</v>
      </c>
      <c r="B7576" s="287"/>
      <c r="C7576" s="287"/>
      <c r="D7576" s="284" t="s">
        <v>1054</v>
      </c>
      <c r="E7576" s="287"/>
      <c r="F7576" s="285" t="s">
        <v>7697</v>
      </c>
      <c r="G7576" s="266" t="s">
        <v>121</v>
      </c>
      <c r="H7576" s="266">
        <f>IF(G7576="Traditional Stove",0.1,0.2)</f>
        <v>0.1</v>
      </c>
      <c r="I7576" s="266">
        <f>YEAR(J7576)</f>
        <v>2023</v>
      </c>
      <c r="J7576" s="267">
        <v>44964</v>
      </c>
      <c r="K7576" s="267">
        <f>J7576+1</f>
        <v>44965</v>
      </c>
      <c r="L7576" s="266">
        <f>IF(M7576&lt;=365,1,2)</f>
        <v>1</v>
      </c>
      <c r="M7576" s="266">
        <f>IF(K7576&lt;$C$1,$C$2-$C$1+1,$C$2-K7576+1)</f>
        <v>82</v>
      </c>
      <c r="N7576" s="268">
        <f>M7576/365</f>
        <v>0.22465753424657534</v>
      </c>
      <c r="O7576" s="269">
        <f>'Data and Parameter'!$E$4*'Data and Parameter'!$E$5*('Data and Parameter'!$E$6+'Data and Parameter'!$E$7)*'Data and Parameter'!$E$19*'Data and Parameter'!$E$14*'ER calculations'!N7576</f>
        <v>1.1632203454152747</v>
      </c>
    </row>
    <row r="7577" spans="1:15" ht="15">
      <c r="A7577" s="284">
        <v>7573</v>
      </c>
      <c r="B7577" s="287"/>
      <c r="C7577" s="287"/>
      <c r="D7577" s="284" t="s">
        <v>119</v>
      </c>
      <c r="E7577" s="287"/>
      <c r="F7577" s="285" t="s">
        <v>7698</v>
      </c>
      <c r="G7577" s="266" t="s">
        <v>121</v>
      </c>
      <c r="H7577" s="266">
        <f>IF(G7577="Traditional Stove",0.1,0.2)</f>
        <v>0.1</v>
      </c>
      <c r="I7577" s="266">
        <f>YEAR(J7577)</f>
        <v>2023</v>
      </c>
      <c r="J7577" s="267">
        <v>44969</v>
      </c>
      <c r="K7577" s="267">
        <f>J7577+1</f>
        <v>44970</v>
      </c>
      <c r="L7577" s="266">
        <f>IF(M7577&lt;=365,1,2)</f>
        <v>1</v>
      </c>
      <c r="M7577" s="266">
        <f>IF(K7577&lt;$C$1,$C$2-$C$1+1,$C$2-K7577+1)</f>
        <v>77</v>
      </c>
      <c r="N7577" s="268">
        <f>M7577/365</f>
        <v>0.21095890410958903</v>
      </c>
      <c r="O7577" s="269">
        <f>'Data and Parameter'!$E$4*'Data and Parameter'!$E$5*('Data and Parameter'!$E$6+'Data and Parameter'!$E$7)*'Data and Parameter'!$E$19*'Data and Parameter'!$E$14*'ER calculations'!N7577</f>
        <v>1.0922922755728799</v>
      </c>
    </row>
    <row r="7578" spans="1:15" ht="15">
      <c r="A7578" s="284">
        <v>7574</v>
      </c>
      <c r="B7578" s="287"/>
      <c r="C7578" s="287"/>
      <c r="D7578" s="284" t="s">
        <v>1054</v>
      </c>
      <c r="E7578" s="287"/>
      <c r="F7578" s="285" t="s">
        <v>7699</v>
      </c>
      <c r="G7578" s="266" t="s">
        <v>121</v>
      </c>
      <c r="H7578" s="266">
        <f>IF(G7578="Traditional Stove",0.1,0.2)</f>
        <v>0.1</v>
      </c>
      <c r="I7578" s="266">
        <f>YEAR(J7578)</f>
        <v>2023</v>
      </c>
      <c r="J7578" s="267">
        <v>44964</v>
      </c>
      <c r="K7578" s="267">
        <f>J7578+1</f>
        <v>44965</v>
      </c>
      <c r="L7578" s="266">
        <f>IF(M7578&lt;=365,1,2)</f>
        <v>1</v>
      </c>
      <c r="M7578" s="266">
        <f>IF(K7578&lt;$C$1,$C$2-$C$1+1,$C$2-K7578+1)</f>
        <v>82</v>
      </c>
      <c r="N7578" s="268">
        <f>M7578/365</f>
        <v>0.22465753424657534</v>
      </c>
      <c r="O7578" s="269">
        <f>'Data and Parameter'!$E$4*'Data and Parameter'!$E$5*('Data and Parameter'!$E$6+'Data and Parameter'!$E$7)*'Data and Parameter'!$E$19*'Data and Parameter'!$E$14*'ER calculations'!N7578</f>
        <v>1.1632203454152747</v>
      </c>
    </row>
    <row r="7579" spans="1:15" ht="15">
      <c r="A7579" s="284">
        <v>7575</v>
      </c>
      <c r="B7579" s="287"/>
      <c r="C7579" s="287"/>
      <c r="D7579" s="284" t="s">
        <v>1054</v>
      </c>
      <c r="E7579" s="287"/>
      <c r="F7579" s="285" t="s">
        <v>7700</v>
      </c>
      <c r="G7579" s="266" t="s">
        <v>121</v>
      </c>
      <c r="H7579" s="266">
        <f>IF(G7579="Traditional Stove",0.1,0.2)</f>
        <v>0.1</v>
      </c>
      <c r="I7579" s="266">
        <f>YEAR(J7579)</f>
        <v>2023</v>
      </c>
      <c r="J7579" s="267">
        <v>44964</v>
      </c>
      <c r="K7579" s="267">
        <f>J7579+1</f>
        <v>44965</v>
      </c>
      <c r="L7579" s="266">
        <f>IF(M7579&lt;=365,1,2)</f>
        <v>1</v>
      </c>
      <c r="M7579" s="266">
        <f>IF(K7579&lt;$C$1,$C$2-$C$1+1,$C$2-K7579+1)</f>
        <v>82</v>
      </c>
      <c r="N7579" s="268">
        <f>M7579/365</f>
        <v>0.22465753424657534</v>
      </c>
      <c r="O7579" s="269">
        <f>'Data and Parameter'!$E$4*'Data and Parameter'!$E$5*('Data and Parameter'!$E$6+'Data and Parameter'!$E$7)*'Data and Parameter'!$E$19*'Data and Parameter'!$E$14*'ER calculations'!N7579</f>
        <v>1.1632203454152747</v>
      </c>
    </row>
    <row r="7580" spans="1:15" ht="15">
      <c r="A7580" s="284">
        <v>7576</v>
      </c>
      <c r="B7580" s="287"/>
      <c r="C7580" s="287"/>
      <c r="D7580" s="284" t="s">
        <v>1054</v>
      </c>
      <c r="E7580" s="287"/>
      <c r="F7580" s="285" t="s">
        <v>7701</v>
      </c>
      <c r="G7580" s="266" t="s">
        <v>121</v>
      </c>
      <c r="H7580" s="266">
        <f>IF(G7580="Traditional Stove",0.1,0.2)</f>
        <v>0.1</v>
      </c>
      <c r="I7580" s="266">
        <f>YEAR(J7580)</f>
        <v>2023</v>
      </c>
      <c r="J7580" s="267">
        <v>44964</v>
      </c>
      <c r="K7580" s="267">
        <f>J7580+1</f>
        <v>44965</v>
      </c>
      <c r="L7580" s="266">
        <f>IF(M7580&lt;=365,1,2)</f>
        <v>1</v>
      </c>
      <c r="M7580" s="266">
        <f>IF(K7580&lt;$C$1,$C$2-$C$1+1,$C$2-K7580+1)</f>
        <v>82</v>
      </c>
      <c r="N7580" s="268">
        <f>M7580/365</f>
        <v>0.22465753424657534</v>
      </c>
      <c r="O7580" s="269">
        <f>'Data and Parameter'!$E$4*'Data and Parameter'!$E$5*('Data and Parameter'!$E$6+'Data and Parameter'!$E$7)*'Data and Parameter'!$E$19*'Data and Parameter'!$E$14*'ER calculations'!N7580</f>
        <v>1.1632203454152747</v>
      </c>
    </row>
    <row r="7581" spans="1:15" ht="15">
      <c r="A7581" s="284">
        <v>7577</v>
      </c>
      <c r="B7581" s="287"/>
      <c r="C7581" s="287"/>
      <c r="D7581" s="284" t="s">
        <v>1054</v>
      </c>
      <c r="E7581" s="287"/>
      <c r="F7581" s="285" t="s">
        <v>7702</v>
      </c>
      <c r="G7581" s="266" t="s">
        <v>121</v>
      </c>
      <c r="H7581" s="266">
        <f>IF(G7581="Traditional Stove",0.1,0.2)</f>
        <v>0.1</v>
      </c>
      <c r="I7581" s="266">
        <f>YEAR(J7581)</f>
        <v>2023</v>
      </c>
      <c r="J7581" s="267">
        <v>44964</v>
      </c>
      <c r="K7581" s="267">
        <f>J7581+1</f>
        <v>44965</v>
      </c>
      <c r="L7581" s="266">
        <f>IF(M7581&lt;=365,1,2)</f>
        <v>1</v>
      </c>
      <c r="M7581" s="266">
        <f>IF(K7581&lt;$C$1,$C$2-$C$1+1,$C$2-K7581+1)</f>
        <v>82</v>
      </c>
      <c r="N7581" s="268">
        <f>M7581/365</f>
        <v>0.22465753424657534</v>
      </c>
      <c r="O7581" s="269">
        <f>'Data and Parameter'!$E$4*'Data and Parameter'!$E$5*('Data and Parameter'!$E$6+'Data and Parameter'!$E$7)*'Data and Parameter'!$E$19*'Data and Parameter'!$E$14*'ER calculations'!N7581</f>
        <v>1.1632203454152747</v>
      </c>
    </row>
    <row r="7582" spans="1:15" ht="15">
      <c r="A7582" s="284">
        <v>7578</v>
      </c>
      <c r="B7582" s="287"/>
      <c r="C7582" s="287"/>
      <c r="D7582" s="284" t="s">
        <v>1054</v>
      </c>
      <c r="E7582" s="287"/>
      <c r="F7582" s="285" t="s">
        <v>7703</v>
      </c>
      <c r="G7582" s="266" t="s">
        <v>121</v>
      </c>
      <c r="H7582" s="266">
        <f>IF(G7582="Traditional Stove",0.1,0.2)</f>
        <v>0.1</v>
      </c>
      <c r="I7582" s="266">
        <f>YEAR(J7582)</f>
        <v>2023</v>
      </c>
      <c r="J7582" s="267">
        <v>44964</v>
      </c>
      <c r="K7582" s="267">
        <f>J7582+1</f>
        <v>44965</v>
      </c>
      <c r="L7582" s="266">
        <f>IF(M7582&lt;=365,1,2)</f>
        <v>1</v>
      </c>
      <c r="M7582" s="266">
        <f>IF(K7582&lt;$C$1,$C$2-$C$1+1,$C$2-K7582+1)</f>
        <v>82</v>
      </c>
      <c r="N7582" s="268">
        <f>M7582/365</f>
        <v>0.22465753424657534</v>
      </c>
      <c r="O7582" s="269">
        <f>'Data and Parameter'!$E$4*'Data and Parameter'!$E$5*('Data and Parameter'!$E$6+'Data and Parameter'!$E$7)*'Data and Parameter'!$E$19*'Data and Parameter'!$E$14*'ER calculations'!N7582</f>
        <v>1.1632203454152747</v>
      </c>
    </row>
    <row r="7583" spans="1:15" ht="15">
      <c r="A7583" s="284">
        <v>7579</v>
      </c>
      <c r="B7583" s="287"/>
      <c r="C7583" s="287"/>
      <c r="D7583" s="284" t="s">
        <v>119</v>
      </c>
      <c r="E7583" s="287"/>
      <c r="F7583" s="285" t="s">
        <v>7704</v>
      </c>
      <c r="G7583" s="266" t="s">
        <v>121</v>
      </c>
      <c r="H7583" s="266">
        <f>IF(G7583="Traditional Stove",0.1,0.2)</f>
        <v>0.1</v>
      </c>
      <c r="I7583" s="266">
        <f>YEAR(J7583)</f>
        <v>2023</v>
      </c>
      <c r="J7583" s="267">
        <v>44969</v>
      </c>
      <c r="K7583" s="267">
        <f>J7583+1</f>
        <v>44970</v>
      </c>
      <c r="L7583" s="266">
        <f>IF(M7583&lt;=365,1,2)</f>
        <v>1</v>
      </c>
      <c r="M7583" s="266">
        <f>IF(K7583&lt;$C$1,$C$2-$C$1+1,$C$2-K7583+1)</f>
        <v>77</v>
      </c>
      <c r="N7583" s="268">
        <f>M7583/365</f>
        <v>0.21095890410958903</v>
      </c>
      <c r="O7583" s="269">
        <f>'Data and Parameter'!$E$4*'Data and Parameter'!$E$5*('Data and Parameter'!$E$6+'Data and Parameter'!$E$7)*'Data and Parameter'!$E$19*'Data and Parameter'!$E$14*'ER calculations'!N7583</f>
        <v>1.0922922755728799</v>
      </c>
    </row>
    <row r="7584" spans="1:15" ht="15">
      <c r="A7584" s="284">
        <v>7580</v>
      </c>
      <c r="B7584" s="287"/>
      <c r="C7584" s="287"/>
      <c r="D7584" s="284" t="s">
        <v>119</v>
      </c>
      <c r="E7584" s="287"/>
      <c r="F7584" s="285" t="s">
        <v>7705</v>
      </c>
      <c r="G7584" s="266" t="s">
        <v>121</v>
      </c>
      <c r="H7584" s="266">
        <f>IF(G7584="Traditional Stove",0.1,0.2)</f>
        <v>0.1</v>
      </c>
      <c r="I7584" s="266">
        <f>YEAR(J7584)</f>
        <v>2023</v>
      </c>
      <c r="J7584" s="267">
        <v>44969</v>
      </c>
      <c r="K7584" s="267">
        <f>J7584+1</f>
        <v>44970</v>
      </c>
      <c r="L7584" s="266">
        <f>IF(M7584&lt;=365,1,2)</f>
        <v>1</v>
      </c>
      <c r="M7584" s="266">
        <f>IF(K7584&lt;$C$1,$C$2-$C$1+1,$C$2-K7584+1)</f>
        <v>77</v>
      </c>
      <c r="N7584" s="268">
        <f>M7584/365</f>
        <v>0.21095890410958903</v>
      </c>
      <c r="O7584" s="269">
        <f>'Data and Parameter'!$E$4*'Data and Parameter'!$E$5*('Data and Parameter'!$E$6+'Data and Parameter'!$E$7)*'Data and Parameter'!$E$19*'Data and Parameter'!$E$14*'ER calculations'!N7584</f>
        <v>1.0922922755728799</v>
      </c>
    </row>
    <row r="7585" spans="1:15" ht="15">
      <c r="A7585" s="284">
        <v>7581</v>
      </c>
      <c r="B7585" s="287"/>
      <c r="C7585" s="287"/>
      <c r="D7585" s="284" t="s">
        <v>119</v>
      </c>
      <c r="E7585" s="287"/>
      <c r="F7585" s="285" t="s">
        <v>7706</v>
      </c>
      <c r="G7585" s="266" t="s">
        <v>121</v>
      </c>
      <c r="H7585" s="266">
        <f>IF(G7585="Traditional Stove",0.1,0.2)</f>
        <v>0.1</v>
      </c>
      <c r="I7585" s="266">
        <f>YEAR(J7585)</f>
        <v>2023</v>
      </c>
      <c r="J7585" s="267">
        <v>44969</v>
      </c>
      <c r="K7585" s="267">
        <f>J7585+1</f>
        <v>44970</v>
      </c>
      <c r="L7585" s="266">
        <f>IF(M7585&lt;=365,1,2)</f>
        <v>1</v>
      </c>
      <c r="M7585" s="266">
        <f>IF(K7585&lt;$C$1,$C$2-$C$1+1,$C$2-K7585+1)</f>
        <v>77</v>
      </c>
      <c r="N7585" s="268">
        <f>M7585/365</f>
        <v>0.21095890410958903</v>
      </c>
      <c r="O7585" s="269">
        <f>'Data and Parameter'!$E$4*'Data and Parameter'!$E$5*('Data and Parameter'!$E$6+'Data and Parameter'!$E$7)*'Data and Parameter'!$E$19*'Data and Parameter'!$E$14*'ER calculations'!N7585</f>
        <v>1.0922922755728799</v>
      </c>
    </row>
    <row r="7586" spans="1:15" ht="15">
      <c r="A7586" s="284">
        <v>7582</v>
      </c>
      <c r="B7586" s="287"/>
      <c r="C7586" s="287"/>
      <c r="D7586" s="284" t="s">
        <v>119</v>
      </c>
      <c r="E7586" s="287"/>
      <c r="F7586" s="285" t="s">
        <v>7707</v>
      </c>
      <c r="G7586" s="266" t="s">
        <v>121</v>
      </c>
      <c r="H7586" s="266">
        <f>IF(G7586="Traditional Stove",0.1,0.2)</f>
        <v>0.1</v>
      </c>
      <c r="I7586" s="266">
        <f>YEAR(J7586)</f>
        <v>2023</v>
      </c>
      <c r="J7586" s="267">
        <v>44969</v>
      </c>
      <c r="K7586" s="267">
        <f>J7586+1</f>
        <v>44970</v>
      </c>
      <c r="L7586" s="266">
        <f>IF(M7586&lt;=365,1,2)</f>
        <v>1</v>
      </c>
      <c r="M7586" s="266">
        <f>IF(K7586&lt;$C$1,$C$2-$C$1+1,$C$2-K7586+1)</f>
        <v>77</v>
      </c>
      <c r="N7586" s="268">
        <f>M7586/365</f>
        <v>0.21095890410958903</v>
      </c>
      <c r="O7586" s="269">
        <f>'Data and Parameter'!$E$4*'Data and Parameter'!$E$5*('Data and Parameter'!$E$6+'Data and Parameter'!$E$7)*'Data and Parameter'!$E$19*'Data and Parameter'!$E$14*'ER calculations'!N7586</f>
        <v>1.0922922755728799</v>
      </c>
    </row>
    <row r="7587" spans="1:15" ht="15">
      <c r="A7587" s="284">
        <v>7583</v>
      </c>
      <c r="B7587" s="287"/>
      <c r="C7587" s="287"/>
      <c r="D7587" s="284" t="s">
        <v>119</v>
      </c>
      <c r="E7587" s="287"/>
      <c r="F7587" s="285" t="s">
        <v>7708</v>
      </c>
      <c r="G7587" s="266" t="s">
        <v>121</v>
      </c>
      <c r="H7587" s="266">
        <f>IF(G7587="Traditional Stove",0.1,0.2)</f>
        <v>0.1</v>
      </c>
      <c r="I7587" s="266">
        <f>YEAR(J7587)</f>
        <v>2023</v>
      </c>
      <c r="J7587" s="267">
        <v>44969</v>
      </c>
      <c r="K7587" s="267">
        <f>J7587+1</f>
        <v>44970</v>
      </c>
      <c r="L7587" s="266">
        <f>IF(M7587&lt;=365,1,2)</f>
        <v>1</v>
      </c>
      <c r="M7587" s="266">
        <f>IF(K7587&lt;$C$1,$C$2-$C$1+1,$C$2-K7587+1)</f>
        <v>77</v>
      </c>
      <c r="N7587" s="268">
        <f>M7587/365</f>
        <v>0.21095890410958903</v>
      </c>
      <c r="O7587" s="269">
        <f>'Data and Parameter'!$E$4*'Data and Parameter'!$E$5*('Data and Parameter'!$E$6+'Data and Parameter'!$E$7)*'Data and Parameter'!$E$19*'Data and Parameter'!$E$14*'ER calculations'!N7587</f>
        <v>1.0922922755728799</v>
      </c>
    </row>
    <row r="7588" spans="1:15" ht="15">
      <c r="A7588" s="284">
        <v>7584</v>
      </c>
      <c r="B7588" s="287"/>
      <c r="C7588" s="287"/>
      <c r="D7588" s="284" t="s">
        <v>1054</v>
      </c>
      <c r="E7588" s="287"/>
      <c r="F7588" s="285" t="s">
        <v>7709</v>
      </c>
      <c r="G7588" s="266" t="s">
        <v>121</v>
      </c>
      <c r="H7588" s="266">
        <f>IF(G7588="Traditional Stove",0.1,0.2)</f>
        <v>0.1</v>
      </c>
      <c r="I7588" s="266">
        <f>YEAR(J7588)</f>
        <v>2023</v>
      </c>
      <c r="J7588" s="267">
        <v>44964</v>
      </c>
      <c r="K7588" s="267">
        <f>J7588+1</f>
        <v>44965</v>
      </c>
      <c r="L7588" s="266">
        <f>IF(M7588&lt;=365,1,2)</f>
        <v>1</v>
      </c>
      <c r="M7588" s="266">
        <f>IF(K7588&lt;$C$1,$C$2-$C$1+1,$C$2-K7588+1)</f>
        <v>82</v>
      </c>
      <c r="N7588" s="268">
        <f>M7588/365</f>
        <v>0.22465753424657534</v>
      </c>
      <c r="O7588" s="269">
        <f>'Data and Parameter'!$E$4*'Data and Parameter'!$E$5*('Data and Parameter'!$E$6+'Data and Parameter'!$E$7)*'Data and Parameter'!$E$19*'Data and Parameter'!$E$14*'ER calculations'!N7588</f>
        <v>1.1632203454152747</v>
      </c>
    </row>
    <row r="7589" spans="1:15" ht="15">
      <c r="A7589" s="284">
        <v>7585</v>
      </c>
      <c r="B7589" s="287"/>
      <c r="C7589" s="287"/>
      <c r="D7589" s="284" t="s">
        <v>1054</v>
      </c>
      <c r="E7589" s="287"/>
      <c r="F7589" s="285" t="s">
        <v>7710</v>
      </c>
      <c r="G7589" s="266" t="s">
        <v>121</v>
      </c>
      <c r="H7589" s="266">
        <f>IF(G7589="Traditional Stove",0.1,0.2)</f>
        <v>0.1</v>
      </c>
      <c r="I7589" s="266">
        <f>YEAR(J7589)</f>
        <v>2023</v>
      </c>
      <c r="J7589" s="267">
        <v>44964</v>
      </c>
      <c r="K7589" s="267">
        <f>J7589+1</f>
        <v>44965</v>
      </c>
      <c r="L7589" s="266">
        <f>IF(M7589&lt;=365,1,2)</f>
        <v>1</v>
      </c>
      <c r="M7589" s="266">
        <f>IF(K7589&lt;$C$1,$C$2-$C$1+1,$C$2-K7589+1)</f>
        <v>82</v>
      </c>
      <c r="N7589" s="268">
        <f>M7589/365</f>
        <v>0.22465753424657534</v>
      </c>
      <c r="O7589" s="269">
        <f>'Data and Parameter'!$E$4*'Data and Parameter'!$E$5*('Data and Parameter'!$E$6+'Data and Parameter'!$E$7)*'Data and Parameter'!$E$19*'Data and Parameter'!$E$14*'ER calculations'!N7589</f>
        <v>1.1632203454152747</v>
      </c>
    </row>
    <row r="7590" spans="1:15" ht="15">
      <c r="A7590" s="284">
        <v>7586</v>
      </c>
      <c r="B7590" s="287"/>
      <c r="C7590" s="287"/>
      <c r="D7590" s="284" t="s">
        <v>119</v>
      </c>
      <c r="E7590" s="287"/>
      <c r="F7590" s="285" t="s">
        <v>7711</v>
      </c>
      <c r="G7590" s="266" t="s">
        <v>121</v>
      </c>
      <c r="H7590" s="266">
        <f>IF(G7590="Traditional Stove",0.1,0.2)</f>
        <v>0.1</v>
      </c>
      <c r="I7590" s="266">
        <f>YEAR(J7590)</f>
        <v>2023</v>
      </c>
      <c r="J7590" s="267">
        <v>44969</v>
      </c>
      <c r="K7590" s="267">
        <f>J7590+1</f>
        <v>44970</v>
      </c>
      <c r="L7590" s="266">
        <f>IF(M7590&lt;=365,1,2)</f>
        <v>1</v>
      </c>
      <c r="M7590" s="266">
        <f>IF(K7590&lt;$C$1,$C$2-$C$1+1,$C$2-K7590+1)</f>
        <v>77</v>
      </c>
      <c r="N7590" s="268">
        <f>M7590/365</f>
        <v>0.21095890410958903</v>
      </c>
      <c r="O7590" s="269">
        <f>'Data and Parameter'!$E$4*'Data and Parameter'!$E$5*('Data and Parameter'!$E$6+'Data and Parameter'!$E$7)*'Data and Parameter'!$E$19*'Data and Parameter'!$E$14*'ER calculations'!N7590</f>
        <v>1.0922922755728799</v>
      </c>
    </row>
    <row r="7591" spans="1:15" ht="15">
      <c r="A7591" s="284">
        <v>7587</v>
      </c>
      <c r="B7591" s="287"/>
      <c r="C7591" s="287"/>
      <c r="D7591" s="284" t="s">
        <v>1054</v>
      </c>
      <c r="E7591" s="287"/>
      <c r="F7591" s="285" t="s">
        <v>7712</v>
      </c>
      <c r="G7591" s="266" t="s">
        <v>121</v>
      </c>
      <c r="H7591" s="266">
        <f>IF(G7591="Traditional Stove",0.1,0.2)</f>
        <v>0.1</v>
      </c>
      <c r="I7591" s="266">
        <f>YEAR(J7591)</f>
        <v>2023</v>
      </c>
      <c r="J7591" s="267">
        <v>44964</v>
      </c>
      <c r="K7591" s="267">
        <f>J7591+1</f>
        <v>44965</v>
      </c>
      <c r="L7591" s="266">
        <f>IF(M7591&lt;=365,1,2)</f>
        <v>1</v>
      </c>
      <c r="M7591" s="266">
        <f>IF(K7591&lt;$C$1,$C$2-$C$1+1,$C$2-K7591+1)</f>
        <v>82</v>
      </c>
      <c r="N7591" s="268">
        <f>M7591/365</f>
        <v>0.22465753424657534</v>
      </c>
      <c r="O7591" s="269">
        <f>'Data and Parameter'!$E$4*'Data and Parameter'!$E$5*('Data and Parameter'!$E$6+'Data and Parameter'!$E$7)*'Data and Parameter'!$E$19*'Data and Parameter'!$E$14*'ER calculations'!N7591</f>
        <v>1.1632203454152747</v>
      </c>
    </row>
    <row r="7592" spans="1:15" ht="15">
      <c r="A7592" s="284">
        <v>7588</v>
      </c>
      <c r="B7592" s="287"/>
      <c r="C7592" s="287"/>
      <c r="D7592" s="284" t="s">
        <v>1054</v>
      </c>
      <c r="E7592" s="287"/>
      <c r="F7592" s="285" t="s">
        <v>7713</v>
      </c>
      <c r="G7592" s="266" t="s">
        <v>121</v>
      </c>
      <c r="H7592" s="266">
        <f>IF(G7592="Traditional Stove",0.1,0.2)</f>
        <v>0.1</v>
      </c>
      <c r="I7592" s="266">
        <f>YEAR(J7592)</f>
        <v>2023</v>
      </c>
      <c r="J7592" s="267">
        <v>44964</v>
      </c>
      <c r="K7592" s="267">
        <f>J7592+1</f>
        <v>44965</v>
      </c>
      <c r="L7592" s="266">
        <f>IF(M7592&lt;=365,1,2)</f>
        <v>1</v>
      </c>
      <c r="M7592" s="266">
        <f>IF(K7592&lt;$C$1,$C$2-$C$1+1,$C$2-K7592+1)</f>
        <v>82</v>
      </c>
      <c r="N7592" s="268">
        <f>M7592/365</f>
        <v>0.22465753424657534</v>
      </c>
      <c r="O7592" s="269">
        <f>'Data and Parameter'!$E$4*'Data and Parameter'!$E$5*('Data and Parameter'!$E$6+'Data and Parameter'!$E$7)*'Data and Parameter'!$E$19*'Data and Parameter'!$E$14*'ER calculations'!N7592</f>
        <v>1.1632203454152747</v>
      </c>
    </row>
    <row r="7593" spans="1:15" ht="15">
      <c r="A7593" s="284">
        <v>7589</v>
      </c>
      <c r="B7593" s="287"/>
      <c r="C7593" s="287"/>
      <c r="D7593" s="284" t="s">
        <v>1054</v>
      </c>
      <c r="E7593" s="287"/>
      <c r="F7593" s="285" t="s">
        <v>7714</v>
      </c>
      <c r="G7593" s="266" t="s">
        <v>121</v>
      </c>
      <c r="H7593" s="266">
        <f>IF(G7593="Traditional Stove",0.1,0.2)</f>
        <v>0.1</v>
      </c>
      <c r="I7593" s="266">
        <f>YEAR(J7593)</f>
        <v>2023</v>
      </c>
      <c r="J7593" s="267">
        <v>44964</v>
      </c>
      <c r="K7593" s="267">
        <f>J7593+1</f>
        <v>44965</v>
      </c>
      <c r="L7593" s="266">
        <f>IF(M7593&lt;=365,1,2)</f>
        <v>1</v>
      </c>
      <c r="M7593" s="266">
        <f>IF(K7593&lt;$C$1,$C$2-$C$1+1,$C$2-K7593+1)</f>
        <v>82</v>
      </c>
      <c r="N7593" s="268">
        <f>M7593/365</f>
        <v>0.22465753424657534</v>
      </c>
      <c r="O7593" s="269">
        <f>'Data and Parameter'!$E$4*'Data and Parameter'!$E$5*('Data and Parameter'!$E$6+'Data and Parameter'!$E$7)*'Data and Parameter'!$E$19*'Data and Parameter'!$E$14*'ER calculations'!N7593</f>
        <v>1.1632203454152747</v>
      </c>
    </row>
    <row r="7594" spans="1:15" ht="15">
      <c r="A7594" s="284">
        <v>7590</v>
      </c>
      <c r="B7594" s="287"/>
      <c r="C7594" s="287"/>
      <c r="D7594" s="284" t="s">
        <v>1054</v>
      </c>
      <c r="E7594" s="287"/>
      <c r="F7594" s="285" t="s">
        <v>7715</v>
      </c>
      <c r="G7594" s="266" t="s">
        <v>121</v>
      </c>
      <c r="H7594" s="266">
        <f>IF(G7594="Traditional Stove",0.1,0.2)</f>
        <v>0.1</v>
      </c>
      <c r="I7594" s="266">
        <f>YEAR(J7594)</f>
        <v>2023</v>
      </c>
      <c r="J7594" s="267">
        <v>44964</v>
      </c>
      <c r="K7594" s="267">
        <f>J7594+1</f>
        <v>44965</v>
      </c>
      <c r="L7594" s="266">
        <f>IF(M7594&lt;=365,1,2)</f>
        <v>1</v>
      </c>
      <c r="M7594" s="266">
        <f>IF(K7594&lt;$C$1,$C$2-$C$1+1,$C$2-K7594+1)</f>
        <v>82</v>
      </c>
      <c r="N7594" s="268">
        <f>M7594/365</f>
        <v>0.22465753424657534</v>
      </c>
      <c r="O7594" s="269">
        <f>'Data and Parameter'!$E$4*'Data and Parameter'!$E$5*('Data and Parameter'!$E$6+'Data and Parameter'!$E$7)*'Data and Parameter'!$E$19*'Data and Parameter'!$E$14*'ER calculations'!N7594</f>
        <v>1.1632203454152747</v>
      </c>
    </row>
    <row r="7595" spans="1:15" ht="15">
      <c r="A7595" s="284">
        <v>7591</v>
      </c>
      <c r="B7595" s="287"/>
      <c r="C7595" s="287"/>
      <c r="D7595" s="284" t="s">
        <v>1054</v>
      </c>
      <c r="E7595" s="287"/>
      <c r="F7595" s="285" t="s">
        <v>7716</v>
      </c>
      <c r="G7595" s="266" t="s">
        <v>121</v>
      </c>
      <c r="H7595" s="266">
        <f>IF(G7595="Traditional Stove",0.1,0.2)</f>
        <v>0.1</v>
      </c>
      <c r="I7595" s="266">
        <f>YEAR(J7595)</f>
        <v>2023</v>
      </c>
      <c r="J7595" s="267">
        <v>44964</v>
      </c>
      <c r="K7595" s="267">
        <f>J7595+1</f>
        <v>44965</v>
      </c>
      <c r="L7595" s="266">
        <f>IF(M7595&lt;=365,1,2)</f>
        <v>1</v>
      </c>
      <c r="M7595" s="266">
        <f>IF(K7595&lt;$C$1,$C$2-$C$1+1,$C$2-K7595+1)</f>
        <v>82</v>
      </c>
      <c r="N7595" s="268">
        <f>M7595/365</f>
        <v>0.22465753424657534</v>
      </c>
      <c r="O7595" s="269">
        <f>'Data and Parameter'!$E$4*'Data and Parameter'!$E$5*('Data and Parameter'!$E$6+'Data and Parameter'!$E$7)*'Data and Parameter'!$E$19*'Data and Parameter'!$E$14*'ER calculations'!N7595</f>
        <v>1.1632203454152747</v>
      </c>
    </row>
    <row r="7596" spans="1:15" ht="15">
      <c r="A7596" s="284">
        <v>7592</v>
      </c>
      <c r="B7596" s="287"/>
      <c r="C7596" s="287"/>
      <c r="D7596" s="284" t="s">
        <v>1054</v>
      </c>
      <c r="E7596" s="287"/>
      <c r="F7596" s="285" t="s">
        <v>7717</v>
      </c>
      <c r="G7596" s="266" t="s">
        <v>121</v>
      </c>
      <c r="H7596" s="266">
        <f>IF(G7596="Traditional Stove",0.1,0.2)</f>
        <v>0.1</v>
      </c>
      <c r="I7596" s="266">
        <f>YEAR(J7596)</f>
        <v>2023</v>
      </c>
      <c r="J7596" s="267">
        <v>44964</v>
      </c>
      <c r="K7596" s="267">
        <f>J7596+1</f>
        <v>44965</v>
      </c>
      <c r="L7596" s="266">
        <f>IF(M7596&lt;=365,1,2)</f>
        <v>1</v>
      </c>
      <c r="M7596" s="266">
        <f>IF(K7596&lt;$C$1,$C$2-$C$1+1,$C$2-K7596+1)</f>
        <v>82</v>
      </c>
      <c r="N7596" s="268">
        <f>M7596/365</f>
        <v>0.22465753424657534</v>
      </c>
      <c r="O7596" s="269">
        <f>'Data and Parameter'!$E$4*'Data and Parameter'!$E$5*('Data and Parameter'!$E$6+'Data and Parameter'!$E$7)*'Data and Parameter'!$E$19*'Data and Parameter'!$E$14*'ER calculations'!N7596</f>
        <v>1.1632203454152747</v>
      </c>
    </row>
    <row r="7597" spans="1:15" ht="15">
      <c r="A7597" s="284">
        <v>7593</v>
      </c>
      <c r="B7597" s="287"/>
      <c r="C7597" s="287"/>
      <c r="D7597" s="284" t="s">
        <v>1054</v>
      </c>
      <c r="E7597" s="287"/>
      <c r="F7597" s="285" t="s">
        <v>7718</v>
      </c>
      <c r="G7597" s="266" t="s">
        <v>121</v>
      </c>
      <c r="H7597" s="266">
        <f>IF(G7597="Traditional Stove",0.1,0.2)</f>
        <v>0.1</v>
      </c>
      <c r="I7597" s="266">
        <f>YEAR(J7597)</f>
        <v>2023</v>
      </c>
      <c r="J7597" s="267">
        <v>44964</v>
      </c>
      <c r="K7597" s="267">
        <f>J7597+1</f>
        <v>44965</v>
      </c>
      <c r="L7597" s="266">
        <f>IF(M7597&lt;=365,1,2)</f>
        <v>1</v>
      </c>
      <c r="M7597" s="266">
        <f>IF(K7597&lt;$C$1,$C$2-$C$1+1,$C$2-K7597+1)</f>
        <v>82</v>
      </c>
      <c r="N7597" s="268">
        <f>M7597/365</f>
        <v>0.22465753424657534</v>
      </c>
      <c r="O7597" s="269">
        <f>'Data and Parameter'!$E$4*'Data and Parameter'!$E$5*('Data and Parameter'!$E$6+'Data and Parameter'!$E$7)*'Data and Parameter'!$E$19*'Data and Parameter'!$E$14*'ER calculations'!N7597</f>
        <v>1.1632203454152747</v>
      </c>
    </row>
    <row r="7598" spans="1:15" ht="15">
      <c r="A7598" s="284">
        <v>7594</v>
      </c>
      <c r="B7598" s="287"/>
      <c r="C7598" s="287"/>
      <c r="D7598" s="284" t="s">
        <v>1054</v>
      </c>
      <c r="E7598" s="287"/>
      <c r="F7598" s="285" t="s">
        <v>7719</v>
      </c>
      <c r="G7598" s="266" t="s">
        <v>121</v>
      </c>
      <c r="H7598" s="266">
        <f>IF(G7598="Traditional Stove",0.1,0.2)</f>
        <v>0.1</v>
      </c>
      <c r="I7598" s="266">
        <f>YEAR(J7598)</f>
        <v>2023</v>
      </c>
      <c r="J7598" s="267">
        <v>45008</v>
      </c>
      <c r="K7598" s="267">
        <f>J7598+1</f>
        <v>45009</v>
      </c>
      <c r="L7598" s="266">
        <f>IF(M7598&lt;=365,1,2)</f>
        <v>1</v>
      </c>
      <c r="M7598" s="266">
        <f>IF(K7598&lt;$C$1,$C$2-$C$1+1,$C$2-K7598+1)</f>
        <v>38</v>
      </c>
      <c r="N7598" s="268">
        <f>M7598/365</f>
        <v>0.10410958904109589</v>
      </c>
      <c r="O7598" s="269">
        <f>'Data and Parameter'!$E$4*'Data and Parameter'!$E$5*('Data and Parameter'!$E$6+'Data and Parameter'!$E$7)*'Data and Parameter'!$E$19*'Data and Parameter'!$E$14*'ER calculations'!N7598</f>
        <v>0.53905333080220053</v>
      </c>
    </row>
    <row r="7599" spans="1:15" ht="15">
      <c r="A7599" s="284">
        <v>7595</v>
      </c>
      <c r="B7599" s="287"/>
      <c r="C7599" s="287"/>
      <c r="D7599" s="284" t="s">
        <v>1054</v>
      </c>
      <c r="E7599" s="287"/>
      <c r="F7599" s="285" t="s">
        <v>7720</v>
      </c>
      <c r="G7599" s="266" t="s">
        <v>121</v>
      </c>
      <c r="H7599" s="266">
        <f>IF(G7599="Traditional Stove",0.1,0.2)</f>
        <v>0.1</v>
      </c>
      <c r="I7599" s="266">
        <f>YEAR(J7599)</f>
        <v>2023</v>
      </c>
      <c r="J7599" s="267">
        <v>44964</v>
      </c>
      <c r="K7599" s="267">
        <f>J7599+1</f>
        <v>44965</v>
      </c>
      <c r="L7599" s="266">
        <f>IF(M7599&lt;=365,1,2)</f>
        <v>1</v>
      </c>
      <c r="M7599" s="266">
        <f>IF(K7599&lt;$C$1,$C$2-$C$1+1,$C$2-K7599+1)</f>
        <v>82</v>
      </c>
      <c r="N7599" s="268">
        <f>M7599/365</f>
        <v>0.22465753424657534</v>
      </c>
      <c r="O7599" s="269">
        <f>'Data and Parameter'!$E$4*'Data and Parameter'!$E$5*('Data and Parameter'!$E$6+'Data and Parameter'!$E$7)*'Data and Parameter'!$E$19*'Data and Parameter'!$E$14*'ER calculations'!N7599</f>
        <v>1.1632203454152747</v>
      </c>
    </row>
    <row r="7600" spans="1:15" ht="15">
      <c r="A7600" s="284">
        <v>7596</v>
      </c>
      <c r="B7600" s="287"/>
      <c r="C7600" s="287"/>
      <c r="D7600" s="284" t="s">
        <v>1054</v>
      </c>
      <c r="E7600" s="287"/>
      <c r="F7600" s="285" t="s">
        <v>7721</v>
      </c>
      <c r="G7600" s="266" t="s">
        <v>121</v>
      </c>
      <c r="H7600" s="266">
        <f>IF(G7600="Traditional Stove",0.1,0.2)</f>
        <v>0.1</v>
      </c>
      <c r="I7600" s="266">
        <f>YEAR(J7600)</f>
        <v>2023</v>
      </c>
      <c r="J7600" s="267">
        <v>45008</v>
      </c>
      <c r="K7600" s="267">
        <f>J7600+1</f>
        <v>45009</v>
      </c>
      <c r="L7600" s="266">
        <f>IF(M7600&lt;=365,1,2)</f>
        <v>1</v>
      </c>
      <c r="M7600" s="266">
        <f>IF(K7600&lt;$C$1,$C$2-$C$1+1,$C$2-K7600+1)</f>
        <v>38</v>
      </c>
      <c r="N7600" s="268">
        <f>M7600/365</f>
        <v>0.10410958904109589</v>
      </c>
      <c r="O7600" s="269">
        <f>'Data and Parameter'!$E$4*'Data and Parameter'!$E$5*('Data and Parameter'!$E$6+'Data and Parameter'!$E$7)*'Data and Parameter'!$E$19*'Data and Parameter'!$E$14*'ER calculations'!N7600</f>
        <v>0.53905333080220053</v>
      </c>
    </row>
    <row r="7601" spans="1:15" ht="15">
      <c r="A7601" s="284">
        <v>7597</v>
      </c>
      <c r="B7601" s="287"/>
      <c r="C7601" s="287"/>
      <c r="D7601" s="284" t="s">
        <v>1054</v>
      </c>
      <c r="E7601" s="287"/>
      <c r="F7601" s="285" t="s">
        <v>7722</v>
      </c>
      <c r="G7601" s="266" t="s">
        <v>121</v>
      </c>
      <c r="H7601" s="266">
        <f>IF(G7601="Traditional Stove",0.1,0.2)</f>
        <v>0.1</v>
      </c>
      <c r="I7601" s="266">
        <f>YEAR(J7601)</f>
        <v>2023</v>
      </c>
      <c r="J7601" s="267">
        <v>45008</v>
      </c>
      <c r="K7601" s="267">
        <f>J7601+1</f>
        <v>45009</v>
      </c>
      <c r="L7601" s="266">
        <f>IF(M7601&lt;=365,1,2)</f>
        <v>1</v>
      </c>
      <c r="M7601" s="266">
        <f>IF(K7601&lt;$C$1,$C$2-$C$1+1,$C$2-K7601+1)</f>
        <v>38</v>
      </c>
      <c r="N7601" s="268">
        <f>M7601/365</f>
        <v>0.10410958904109589</v>
      </c>
      <c r="O7601" s="269">
        <f>'Data and Parameter'!$E$4*'Data and Parameter'!$E$5*('Data and Parameter'!$E$6+'Data and Parameter'!$E$7)*'Data and Parameter'!$E$19*'Data and Parameter'!$E$14*'ER calculations'!N7601</f>
        <v>0.53905333080220053</v>
      </c>
    </row>
    <row r="7602" spans="1:15" ht="15">
      <c r="A7602" s="284">
        <v>7598</v>
      </c>
      <c r="B7602" s="287"/>
      <c r="C7602" s="287"/>
      <c r="D7602" s="284" t="s">
        <v>1054</v>
      </c>
      <c r="E7602" s="287"/>
      <c r="F7602" s="285" t="s">
        <v>7723</v>
      </c>
      <c r="G7602" s="266" t="s">
        <v>121</v>
      </c>
      <c r="H7602" s="266">
        <f>IF(G7602="Traditional Stove",0.1,0.2)</f>
        <v>0.1</v>
      </c>
      <c r="I7602" s="266">
        <f>YEAR(J7602)</f>
        <v>2023</v>
      </c>
      <c r="J7602" s="267">
        <v>45008</v>
      </c>
      <c r="K7602" s="267">
        <f>J7602+1</f>
        <v>45009</v>
      </c>
      <c r="L7602" s="266">
        <f>IF(M7602&lt;=365,1,2)</f>
        <v>1</v>
      </c>
      <c r="M7602" s="266">
        <f>IF(K7602&lt;$C$1,$C$2-$C$1+1,$C$2-K7602+1)</f>
        <v>38</v>
      </c>
      <c r="N7602" s="268">
        <f>M7602/365</f>
        <v>0.10410958904109589</v>
      </c>
      <c r="O7602" s="269">
        <f>'Data and Parameter'!$E$4*'Data and Parameter'!$E$5*('Data and Parameter'!$E$6+'Data and Parameter'!$E$7)*'Data and Parameter'!$E$19*'Data and Parameter'!$E$14*'ER calculations'!N7602</f>
        <v>0.53905333080220053</v>
      </c>
    </row>
    <row r="7603" spans="1:15" ht="15">
      <c r="A7603" s="284">
        <v>7599</v>
      </c>
      <c r="B7603" s="287"/>
      <c r="C7603" s="287"/>
      <c r="D7603" s="284" t="s">
        <v>1054</v>
      </c>
      <c r="E7603" s="287"/>
      <c r="F7603" s="285" t="s">
        <v>7724</v>
      </c>
      <c r="G7603" s="266" t="s">
        <v>121</v>
      </c>
      <c r="H7603" s="266">
        <f>IF(G7603="Traditional Stove",0.1,0.2)</f>
        <v>0.1</v>
      </c>
      <c r="I7603" s="266">
        <f>YEAR(J7603)</f>
        <v>2023</v>
      </c>
      <c r="J7603" s="267">
        <v>45008</v>
      </c>
      <c r="K7603" s="267">
        <f>J7603+1</f>
        <v>45009</v>
      </c>
      <c r="L7603" s="266">
        <f>IF(M7603&lt;=365,1,2)</f>
        <v>1</v>
      </c>
      <c r="M7603" s="266">
        <f>IF(K7603&lt;$C$1,$C$2-$C$1+1,$C$2-K7603+1)</f>
        <v>38</v>
      </c>
      <c r="N7603" s="268">
        <f>M7603/365</f>
        <v>0.10410958904109589</v>
      </c>
      <c r="O7603" s="269">
        <f>'Data and Parameter'!$E$4*'Data and Parameter'!$E$5*('Data and Parameter'!$E$6+'Data and Parameter'!$E$7)*'Data and Parameter'!$E$19*'Data and Parameter'!$E$14*'ER calculations'!N7603</f>
        <v>0.53905333080220053</v>
      </c>
    </row>
    <row r="7604" spans="1:15" ht="15">
      <c r="A7604" s="284">
        <v>7600</v>
      </c>
      <c r="B7604" s="287"/>
      <c r="C7604" s="287"/>
      <c r="D7604" s="284" t="s">
        <v>1054</v>
      </c>
      <c r="E7604" s="287"/>
      <c r="F7604" s="285" t="s">
        <v>7725</v>
      </c>
      <c r="G7604" s="266" t="s">
        <v>121</v>
      </c>
      <c r="H7604" s="266">
        <f>IF(G7604="Traditional Stove",0.1,0.2)</f>
        <v>0.1</v>
      </c>
      <c r="I7604" s="266">
        <f>YEAR(J7604)</f>
        <v>2023</v>
      </c>
      <c r="J7604" s="267">
        <v>45008</v>
      </c>
      <c r="K7604" s="267">
        <f>J7604+1</f>
        <v>45009</v>
      </c>
      <c r="L7604" s="266">
        <f>IF(M7604&lt;=365,1,2)</f>
        <v>1</v>
      </c>
      <c r="M7604" s="266">
        <f>IF(K7604&lt;$C$1,$C$2-$C$1+1,$C$2-K7604+1)</f>
        <v>38</v>
      </c>
      <c r="N7604" s="268">
        <f>M7604/365</f>
        <v>0.10410958904109589</v>
      </c>
      <c r="O7604" s="269">
        <f>'Data and Parameter'!$E$4*'Data and Parameter'!$E$5*('Data and Parameter'!$E$6+'Data and Parameter'!$E$7)*'Data and Parameter'!$E$19*'Data and Parameter'!$E$14*'ER calculations'!N7604</f>
        <v>0.53905333080220053</v>
      </c>
    </row>
    <row r="7605" spans="1:15" ht="15">
      <c r="A7605" s="284">
        <v>7601</v>
      </c>
      <c r="B7605" s="287"/>
      <c r="C7605" s="287"/>
      <c r="D7605" s="284" t="s">
        <v>1054</v>
      </c>
      <c r="E7605" s="287"/>
      <c r="F7605" s="285" t="s">
        <v>7726</v>
      </c>
      <c r="G7605" s="266" t="s">
        <v>121</v>
      </c>
      <c r="H7605" s="266">
        <f>IF(G7605="Traditional Stove",0.1,0.2)</f>
        <v>0.1</v>
      </c>
      <c r="I7605" s="266">
        <f>YEAR(J7605)</f>
        <v>2023</v>
      </c>
      <c r="J7605" s="267">
        <v>45008</v>
      </c>
      <c r="K7605" s="267">
        <f>J7605+1</f>
        <v>45009</v>
      </c>
      <c r="L7605" s="266">
        <f>IF(M7605&lt;=365,1,2)</f>
        <v>1</v>
      </c>
      <c r="M7605" s="266">
        <f>IF(K7605&lt;$C$1,$C$2-$C$1+1,$C$2-K7605+1)</f>
        <v>38</v>
      </c>
      <c r="N7605" s="268">
        <f>M7605/365</f>
        <v>0.10410958904109589</v>
      </c>
      <c r="O7605" s="269">
        <f>'Data and Parameter'!$E$4*'Data and Parameter'!$E$5*('Data and Parameter'!$E$6+'Data and Parameter'!$E$7)*'Data and Parameter'!$E$19*'Data and Parameter'!$E$14*'ER calculations'!N7605</f>
        <v>0.53905333080220053</v>
      </c>
    </row>
    <row r="7606" spans="1:15" ht="15">
      <c r="A7606" s="284">
        <v>7602</v>
      </c>
      <c r="B7606" s="287"/>
      <c r="C7606" s="287"/>
      <c r="D7606" s="284" t="s">
        <v>1054</v>
      </c>
      <c r="E7606" s="287"/>
      <c r="F7606" s="285" t="s">
        <v>7727</v>
      </c>
      <c r="G7606" s="266" t="s">
        <v>121</v>
      </c>
      <c r="H7606" s="266">
        <f>IF(G7606="Traditional Stove",0.1,0.2)</f>
        <v>0.1</v>
      </c>
      <c r="I7606" s="266">
        <f>YEAR(J7606)</f>
        <v>2023</v>
      </c>
      <c r="J7606" s="267">
        <v>45008</v>
      </c>
      <c r="K7606" s="267">
        <f>J7606+1</f>
        <v>45009</v>
      </c>
      <c r="L7606" s="266">
        <f>IF(M7606&lt;=365,1,2)</f>
        <v>1</v>
      </c>
      <c r="M7606" s="266">
        <f>IF(K7606&lt;$C$1,$C$2-$C$1+1,$C$2-K7606+1)</f>
        <v>38</v>
      </c>
      <c r="N7606" s="268">
        <f>M7606/365</f>
        <v>0.10410958904109589</v>
      </c>
      <c r="O7606" s="269">
        <f>'Data and Parameter'!$E$4*'Data and Parameter'!$E$5*('Data and Parameter'!$E$6+'Data and Parameter'!$E$7)*'Data and Parameter'!$E$19*'Data and Parameter'!$E$14*'ER calculations'!N7606</f>
        <v>0.53905333080220053</v>
      </c>
    </row>
    <row r="7607" spans="1:15" ht="15">
      <c r="A7607" s="284">
        <v>7603</v>
      </c>
      <c r="B7607" s="287"/>
      <c r="C7607" s="287"/>
      <c r="D7607" s="284" t="s">
        <v>1054</v>
      </c>
      <c r="E7607" s="287"/>
      <c r="F7607" s="285" t="s">
        <v>7728</v>
      </c>
      <c r="G7607" s="266" t="s">
        <v>121</v>
      </c>
      <c r="H7607" s="266">
        <f>IF(G7607="Traditional Stove",0.1,0.2)</f>
        <v>0.1</v>
      </c>
      <c r="I7607" s="266">
        <f>YEAR(J7607)</f>
        <v>2023</v>
      </c>
      <c r="J7607" s="267">
        <v>45008</v>
      </c>
      <c r="K7607" s="267">
        <f>J7607+1</f>
        <v>45009</v>
      </c>
      <c r="L7607" s="266">
        <f>IF(M7607&lt;=365,1,2)</f>
        <v>1</v>
      </c>
      <c r="M7607" s="266">
        <f>IF(K7607&lt;$C$1,$C$2-$C$1+1,$C$2-K7607+1)</f>
        <v>38</v>
      </c>
      <c r="N7607" s="268">
        <f>M7607/365</f>
        <v>0.10410958904109589</v>
      </c>
      <c r="O7607" s="269">
        <f>'Data and Parameter'!$E$4*'Data and Parameter'!$E$5*('Data and Parameter'!$E$6+'Data and Parameter'!$E$7)*'Data and Parameter'!$E$19*'Data and Parameter'!$E$14*'ER calculations'!N7607</f>
        <v>0.53905333080220053</v>
      </c>
    </row>
    <row r="7608" spans="1:15" ht="15">
      <c r="A7608" s="284">
        <v>7604</v>
      </c>
      <c r="B7608" s="287"/>
      <c r="C7608" s="287"/>
      <c r="D7608" s="284" t="s">
        <v>1054</v>
      </c>
      <c r="E7608" s="287"/>
      <c r="F7608" s="285" t="s">
        <v>7729</v>
      </c>
      <c r="G7608" s="266" t="s">
        <v>121</v>
      </c>
      <c r="H7608" s="266">
        <f>IF(G7608="Traditional Stove",0.1,0.2)</f>
        <v>0.1</v>
      </c>
      <c r="I7608" s="266">
        <f>YEAR(J7608)</f>
        <v>2023</v>
      </c>
      <c r="J7608" s="267">
        <v>45008</v>
      </c>
      <c r="K7608" s="267">
        <f>J7608+1</f>
        <v>45009</v>
      </c>
      <c r="L7608" s="266">
        <f>IF(M7608&lt;=365,1,2)</f>
        <v>1</v>
      </c>
      <c r="M7608" s="266">
        <f>IF(K7608&lt;$C$1,$C$2-$C$1+1,$C$2-K7608+1)</f>
        <v>38</v>
      </c>
      <c r="N7608" s="268">
        <f>M7608/365</f>
        <v>0.10410958904109589</v>
      </c>
      <c r="O7608" s="269">
        <f>'Data and Parameter'!$E$4*'Data and Parameter'!$E$5*('Data and Parameter'!$E$6+'Data and Parameter'!$E$7)*'Data and Parameter'!$E$19*'Data and Parameter'!$E$14*'ER calculations'!N7608</f>
        <v>0.53905333080220053</v>
      </c>
    </row>
    <row r="7609" spans="1:15" ht="15">
      <c r="A7609" s="284">
        <v>7605</v>
      </c>
      <c r="B7609" s="287"/>
      <c r="C7609" s="287"/>
      <c r="D7609" s="284" t="s">
        <v>1054</v>
      </c>
      <c r="E7609" s="287"/>
      <c r="F7609" s="285" t="s">
        <v>7730</v>
      </c>
      <c r="G7609" s="266" t="s">
        <v>121</v>
      </c>
      <c r="H7609" s="266">
        <f>IF(G7609="Traditional Stove",0.1,0.2)</f>
        <v>0.1</v>
      </c>
      <c r="I7609" s="266">
        <f>YEAR(J7609)</f>
        <v>2023</v>
      </c>
      <c r="J7609" s="267">
        <v>45008</v>
      </c>
      <c r="K7609" s="267">
        <f>J7609+1</f>
        <v>45009</v>
      </c>
      <c r="L7609" s="266">
        <f>IF(M7609&lt;=365,1,2)</f>
        <v>1</v>
      </c>
      <c r="M7609" s="266">
        <f>IF(K7609&lt;$C$1,$C$2-$C$1+1,$C$2-K7609+1)</f>
        <v>38</v>
      </c>
      <c r="N7609" s="268">
        <f>M7609/365</f>
        <v>0.10410958904109589</v>
      </c>
      <c r="O7609" s="269">
        <f>'Data and Parameter'!$E$4*'Data and Parameter'!$E$5*('Data and Parameter'!$E$6+'Data and Parameter'!$E$7)*'Data and Parameter'!$E$19*'Data and Parameter'!$E$14*'ER calculations'!N7609</f>
        <v>0.53905333080220053</v>
      </c>
    </row>
    <row r="7610" spans="1:15" ht="15">
      <c r="A7610" s="284">
        <v>7606</v>
      </c>
      <c r="B7610" s="287"/>
      <c r="C7610" s="287"/>
      <c r="D7610" s="284" t="s">
        <v>1054</v>
      </c>
      <c r="E7610" s="287"/>
      <c r="F7610" s="285" t="s">
        <v>7731</v>
      </c>
      <c r="G7610" s="266" t="s">
        <v>121</v>
      </c>
      <c r="H7610" s="266">
        <f>IF(G7610="Traditional Stove",0.1,0.2)</f>
        <v>0.1</v>
      </c>
      <c r="I7610" s="266">
        <f>YEAR(J7610)</f>
        <v>2023</v>
      </c>
      <c r="J7610" s="267">
        <v>45008</v>
      </c>
      <c r="K7610" s="267">
        <f>J7610+1</f>
        <v>45009</v>
      </c>
      <c r="L7610" s="266">
        <f>IF(M7610&lt;=365,1,2)</f>
        <v>1</v>
      </c>
      <c r="M7610" s="266">
        <f>IF(K7610&lt;$C$1,$C$2-$C$1+1,$C$2-K7610+1)</f>
        <v>38</v>
      </c>
      <c r="N7610" s="268">
        <f>M7610/365</f>
        <v>0.10410958904109589</v>
      </c>
      <c r="O7610" s="269">
        <f>'Data and Parameter'!$E$4*'Data and Parameter'!$E$5*('Data and Parameter'!$E$6+'Data and Parameter'!$E$7)*'Data and Parameter'!$E$19*'Data and Parameter'!$E$14*'ER calculations'!N7610</f>
        <v>0.53905333080220053</v>
      </c>
    </row>
    <row r="7611" spans="1:15" ht="15">
      <c r="A7611" s="284">
        <v>7607</v>
      </c>
      <c r="B7611" s="287"/>
      <c r="C7611" s="287"/>
      <c r="D7611" s="284" t="s">
        <v>1054</v>
      </c>
      <c r="E7611" s="287"/>
      <c r="F7611" s="285" t="s">
        <v>7732</v>
      </c>
      <c r="G7611" s="266" t="s">
        <v>121</v>
      </c>
      <c r="H7611" s="266">
        <f>IF(G7611="Traditional Stove",0.1,0.2)</f>
        <v>0.1</v>
      </c>
      <c r="I7611" s="266">
        <f>YEAR(J7611)</f>
        <v>2023</v>
      </c>
      <c r="J7611" s="267">
        <v>45008</v>
      </c>
      <c r="K7611" s="267">
        <f>J7611+1</f>
        <v>45009</v>
      </c>
      <c r="L7611" s="266">
        <f>IF(M7611&lt;=365,1,2)</f>
        <v>1</v>
      </c>
      <c r="M7611" s="266">
        <f>IF(K7611&lt;$C$1,$C$2-$C$1+1,$C$2-K7611+1)</f>
        <v>38</v>
      </c>
      <c r="N7611" s="268">
        <f>M7611/365</f>
        <v>0.10410958904109589</v>
      </c>
      <c r="O7611" s="269">
        <f>'Data and Parameter'!$E$4*'Data and Parameter'!$E$5*('Data and Parameter'!$E$6+'Data and Parameter'!$E$7)*'Data and Parameter'!$E$19*'Data and Parameter'!$E$14*'ER calculations'!N7611</f>
        <v>0.53905333080220053</v>
      </c>
    </row>
    <row r="7612" spans="1:15" ht="15">
      <c r="A7612" s="284">
        <v>7608</v>
      </c>
      <c r="B7612" s="287"/>
      <c r="C7612" s="287"/>
      <c r="D7612" s="284" t="s">
        <v>1054</v>
      </c>
      <c r="E7612" s="287"/>
      <c r="F7612" s="285" t="s">
        <v>7733</v>
      </c>
      <c r="G7612" s="266" t="s">
        <v>121</v>
      </c>
      <c r="H7612" s="266">
        <f>IF(G7612="Traditional Stove",0.1,0.2)</f>
        <v>0.1</v>
      </c>
      <c r="I7612" s="266">
        <f>YEAR(J7612)</f>
        <v>2023</v>
      </c>
      <c r="J7612" s="267">
        <v>45008</v>
      </c>
      <c r="K7612" s="267">
        <f>J7612+1</f>
        <v>45009</v>
      </c>
      <c r="L7612" s="266">
        <f>IF(M7612&lt;=365,1,2)</f>
        <v>1</v>
      </c>
      <c r="M7612" s="266">
        <f>IF(K7612&lt;$C$1,$C$2-$C$1+1,$C$2-K7612+1)</f>
        <v>38</v>
      </c>
      <c r="N7612" s="268">
        <f>M7612/365</f>
        <v>0.10410958904109589</v>
      </c>
      <c r="O7612" s="269">
        <f>'Data and Parameter'!$E$4*'Data and Parameter'!$E$5*('Data and Parameter'!$E$6+'Data and Parameter'!$E$7)*'Data and Parameter'!$E$19*'Data and Parameter'!$E$14*'ER calculations'!N7612</f>
        <v>0.53905333080220053</v>
      </c>
    </row>
    <row r="7613" spans="1:15" ht="15">
      <c r="A7613" s="284">
        <v>7609</v>
      </c>
      <c r="B7613" s="287"/>
      <c r="C7613" s="287"/>
      <c r="D7613" s="284" t="s">
        <v>1054</v>
      </c>
      <c r="E7613" s="287"/>
      <c r="F7613" s="285" t="s">
        <v>7734</v>
      </c>
      <c r="G7613" s="266" t="s">
        <v>121</v>
      </c>
      <c r="H7613" s="266">
        <f>IF(G7613="Traditional Stove",0.1,0.2)</f>
        <v>0.1</v>
      </c>
      <c r="I7613" s="266">
        <f>YEAR(J7613)</f>
        <v>2023</v>
      </c>
      <c r="J7613" s="267">
        <v>45008</v>
      </c>
      <c r="K7613" s="267">
        <f>J7613+1</f>
        <v>45009</v>
      </c>
      <c r="L7613" s="266">
        <f>IF(M7613&lt;=365,1,2)</f>
        <v>1</v>
      </c>
      <c r="M7613" s="266">
        <f>IF(K7613&lt;$C$1,$C$2-$C$1+1,$C$2-K7613+1)</f>
        <v>38</v>
      </c>
      <c r="N7613" s="268">
        <f>M7613/365</f>
        <v>0.10410958904109589</v>
      </c>
      <c r="O7613" s="269">
        <f>'Data and Parameter'!$E$4*'Data and Parameter'!$E$5*('Data and Parameter'!$E$6+'Data and Parameter'!$E$7)*'Data and Parameter'!$E$19*'Data and Parameter'!$E$14*'ER calculations'!N7613</f>
        <v>0.53905333080220053</v>
      </c>
    </row>
    <row r="7614" spans="1:15" ht="15">
      <c r="A7614" s="284">
        <v>7610</v>
      </c>
      <c r="B7614" s="287"/>
      <c r="C7614" s="287"/>
      <c r="D7614" s="284" t="s">
        <v>1054</v>
      </c>
      <c r="E7614" s="287"/>
      <c r="F7614" s="285" t="s">
        <v>7735</v>
      </c>
      <c r="G7614" s="266" t="s">
        <v>121</v>
      </c>
      <c r="H7614" s="266">
        <f>IF(G7614="Traditional Stove",0.1,0.2)</f>
        <v>0.1</v>
      </c>
      <c r="I7614" s="266">
        <f>YEAR(J7614)</f>
        <v>2023</v>
      </c>
      <c r="J7614" s="267">
        <v>45008</v>
      </c>
      <c r="K7614" s="267">
        <f>J7614+1</f>
        <v>45009</v>
      </c>
      <c r="L7614" s="266">
        <f>IF(M7614&lt;=365,1,2)</f>
        <v>1</v>
      </c>
      <c r="M7614" s="266">
        <f>IF(K7614&lt;$C$1,$C$2-$C$1+1,$C$2-K7614+1)</f>
        <v>38</v>
      </c>
      <c r="N7614" s="268">
        <f>M7614/365</f>
        <v>0.10410958904109589</v>
      </c>
      <c r="O7614" s="269">
        <f>'Data and Parameter'!$E$4*'Data and Parameter'!$E$5*('Data and Parameter'!$E$6+'Data and Parameter'!$E$7)*'Data and Parameter'!$E$19*'Data and Parameter'!$E$14*'ER calculations'!N7614</f>
        <v>0.53905333080220053</v>
      </c>
    </row>
    <row r="7615" spans="1:15" ht="15">
      <c r="A7615" s="284">
        <v>7611</v>
      </c>
      <c r="B7615" s="287"/>
      <c r="C7615" s="287"/>
      <c r="D7615" s="284" t="s">
        <v>1054</v>
      </c>
      <c r="E7615" s="287"/>
      <c r="F7615" s="285" t="s">
        <v>7736</v>
      </c>
      <c r="G7615" s="266" t="s">
        <v>121</v>
      </c>
      <c r="H7615" s="266">
        <f>IF(G7615="Traditional Stove",0.1,0.2)</f>
        <v>0.1</v>
      </c>
      <c r="I7615" s="266">
        <f>YEAR(J7615)</f>
        <v>2023</v>
      </c>
      <c r="J7615" s="267">
        <v>45008</v>
      </c>
      <c r="K7615" s="267">
        <f>J7615+1</f>
        <v>45009</v>
      </c>
      <c r="L7615" s="266">
        <f>IF(M7615&lt;=365,1,2)</f>
        <v>1</v>
      </c>
      <c r="M7615" s="266">
        <f>IF(K7615&lt;$C$1,$C$2-$C$1+1,$C$2-K7615+1)</f>
        <v>38</v>
      </c>
      <c r="N7615" s="268">
        <f>M7615/365</f>
        <v>0.10410958904109589</v>
      </c>
      <c r="O7615" s="269">
        <f>'Data and Parameter'!$E$4*'Data and Parameter'!$E$5*('Data and Parameter'!$E$6+'Data and Parameter'!$E$7)*'Data and Parameter'!$E$19*'Data and Parameter'!$E$14*'ER calculations'!N7615</f>
        <v>0.53905333080220053</v>
      </c>
    </row>
    <row r="7616" spans="1:15" ht="15">
      <c r="A7616" s="284">
        <v>7612</v>
      </c>
      <c r="B7616" s="287"/>
      <c r="C7616" s="287"/>
      <c r="D7616" s="284" t="s">
        <v>1054</v>
      </c>
      <c r="E7616" s="287"/>
      <c r="F7616" s="285" t="s">
        <v>7737</v>
      </c>
      <c r="G7616" s="266" t="s">
        <v>121</v>
      </c>
      <c r="H7616" s="266">
        <f>IF(G7616="Traditional Stove",0.1,0.2)</f>
        <v>0.1</v>
      </c>
      <c r="I7616" s="266">
        <f>YEAR(J7616)</f>
        <v>2023</v>
      </c>
      <c r="J7616" s="267">
        <v>45008</v>
      </c>
      <c r="K7616" s="267">
        <f>J7616+1</f>
        <v>45009</v>
      </c>
      <c r="L7616" s="266">
        <f>IF(M7616&lt;=365,1,2)</f>
        <v>1</v>
      </c>
      <c r="M7616" s="266">
        <f>IF(K7616&lt;$C$1,$C$2-$C$1+1,$C$2-K7616+1)</f>
        <v>38</v>
      </c>
      <c r="N7616" s="268">
        <f>M7616/365</f>
        <v>0.10410958904109589</v>
      </c>
      <c r="O7616" s="269">
        <f>'Data and Parameter'!$E$4*'Data and Parameter'!$E$5*('Data and Parameter'!$E$6+'Data and Parameter'!$E$7)*'Data and Parameter'!$E$19*'Data and Parameter'!$E$14*'ER calculations'!N7616</f>
        <v>0.53905333080220053</v>
      </c>
    </row>
    <row r="7617" spans="1:15" ht="15">
      <c r="A7617" s="284">
        <v>7613</v>
      </c>
      <c r="B7617" s="287"/>
      <c r="C7617" s="287"/>
      <c r="D7617" s="284" t="s">
        <v>119</v>
      </c>
      <c r="E7617" s="287"/>
      <c r="F7617" s="285" t="s">
        <v>7738</v>
      </c>
      <c r="G7617" s="266" t="s">
        <v>121</v>
      </c>
      <c r="H7617" s="266">
        <f>IF(G7617="Traditional Stove",0.1,0.2)</f>
        <v>0.1</v>
      </c>
      <c r="I7617" s="266">
        <f>YEAR(J7617)</f>
        <v>2023</v>
      </c>
      <c r="J7617" s="267">
        <v>44969</v>
      </c>
      <c r="K7617" s="267">
        <f>J7617+1</f>
        <v>44970</v>
      </c>
      <c r="L7617" s="266">
        <f>IF(M7617&lt;=365,1,2)</f>
        <v>1</v>
      </c>
      <c r="M7617" s="266">
        <f>IF(K7617&lt;$C$1,$C$2-$C$1+1,$C$2-K7617+1)</f>
        <v>77</v>
      </c>
      <c r="N7617" s="268">
        <f>M7617/365</f>
        <v>0.21095890410958903</v>
      </c>
      <c r="O7617" s="269">
        <f>'Data and Parameter'!$E$4*'Data and Parameter'!$E$5*('Data and Parameter'!$E$6+'Data and Parameter'!$E$7)*'Data and Parameter'!$E$19*'Data and Parameter'!$E$14*'ER calculations'!N7617</f>
        <v>1.0922922755728799</v>
      </c>
    </row>
    <row r="7618" spans="1:15" ht="15">
      <c r="A7618" s="284">
        <v>7614</v>
      </c>
      <c r="B7618" s="287"/>
      <c r="C7618" s="287"/>
      <c r="D7618" s="284" t="s">
        <v>1054</v>
      </c>
      <c r="E7618" s="287"/>
      <c r="F7618" s="285" t="s">
        <v>7739</v>
      </c>
      <c r="G7618" s="266" t="s">
        <v>121</v>
      </c>
      <c r="H7618" s="266">
        <f>IF(G7618="Traditional Stove",0.1,0.2)</f>
        <v>0.1</v>
      </c>
      <c r="I7618" s="266">
        <f>YEAR(J7618)</f>
        <v>2023</v>
      </c>
      <c r="J7618" s="267">
        <v>45008</v>
      </c>
      <c r="K7618" s="267">
        <f>J7618+1</f>
        <v>45009</v>
      </c>
      <c r="L7618" s="266">
        <f>IF(M7618&lt;=365,1,2)</f>
        <v>1</v>
      </c>
      <c r="M7618" s="266">
        <f>IF(K7618&lt;$C$1,$C$2-$C$1+1,$C$2-K7618+1)</f>
        <v>38</v>
      </c>
      <c r="N7618" s="268">
        <f>M7618/365</f>
        <v>0.10410958904109589</v>
      </c>
      <c r="O7618" s="269">
        <f>'Data and Parameter'!$E$4*'Data and Parameter'!$E$5*('Data and Parameter'!$E$6+'Data and Parameter'!$E$7)*'Data and Parameter'!$E$19*'Data and Parameter'!$E$14*'ER calculations'!N7618</f>
        <v>0.53905333080220053</v>
      </c>
    </row>
    <row r="7619" spans="1:15" ht="15">
      <c r="A7619" s="284">
        <v>7615</v>
      </c>
      <c r="B7619" s="287"/>
      <c r="C7619" s="287"/>
      <c r="D7619" s="284" t="s">
        <v>1054</v>
      </c>
      <c r="E7619" s="287"/>
      <c r="F7619" s="285" t="s">
        <v>7740</v>
      </c>
      <c r="G7619" s="266" t="s">
        <v>121</v>
      </c>
      <c r="H7619" s="266">
        <f>IF(G7619="Traditional Stove",0.1,0.2)</f>
        <v>0.1</v>
      </c>
      <c r="I7619" s="266">
        <f>YEAR(J7619)</f>
        <v>2023</v>
      </c>
      <c r="J7619" s="267">
        <v>45008</v>
      </c>
      <c r="K7619" s="267">
        <f>J7619+1</f>
        <v>45009</v>
      </c>
      <c r="L7619" s="266">
        <f>IF(M7619&lt;=365,1,2)</f>
        <v>1</v>
      </c>
      <c r="M7619" s="266">
        <f>IF(K7619&lt;$C$1,$C$2-$C$1+1,$C$2-K7619+1)</f>
        <v>38</v>
      </c>
      <c r="N7619" s="268">
        <f>M7619/365</f>
        <v>0.10410958904109589</v>
      </c>
      <c r="O7619" s="269">
        <f>'Data and Parameter'!$E$4*'Data and Parameter'!$E$5*('Data and Parameter'!$E$6+'Data and Parameter'!$E$7)*'Data and Parameter'!$E$19*'Data and Parameter'!$E$14*'ER calculations'!N7619</f>
        <v>0.53905333080220053</v>
      </c>
    </row>
    <row r="7620" spans="1:15" ht="15">
      <c r="A7620" s="284">
        <v>7616</v>
      </c>
      <c r="B7620" s="287"/>
      <c r="C7620" s="287"/>
      <c r="D7620" s="284" t="s">
        <v>1054</v>
      </c>
      <c r="E7620" s="287"/>
      <c r="F7620" s="285" t="s">
        <v>7741</v>
      </c>
      <c r="G7620" s="266" t="s">
        <v>121</v>
      </c>
      <c r="H7620" s="266">
        <f>IF(G7620="Traditional Stove",0.1,0.2)</f>
        <v>0.1</v>
      </c>
      <c r="I7620" s="266">
        <f>YEAR(J7620)</f>
        <v>2023</v>
      </c>
      <c r="J7620" s="267">
        <v>45008</v>
      </c>
      <c r="K7620" s="267">
        <f>J7620+1</f>
        <v>45009</v>
      </c>
      <c r="L7620" s="266">
        <f>IF(M7620&lt;=365,1,2)</f>
        <v>1</v>
      </c>
      <c r="M7620" s="266">
        <f>IF(K7620&lt;$C$1,$C$2-$C$1+1,$C$2-K7620+1)</f>
        <v>38</v>
      </c>
      <c r="N7620" s="268">
        <f>M7620/365</f>
        <v>0.10410958904109589</v>
      </c>
      <c r="O7620" s="269">
        <f>'Data and Parameter'!$E$4*'Data and Parameter'!$E$5*('Data and Parameter'!$E$6+'Data and Parameter'!$E$7)*'Data and Parameter'!$E$19*'Data and Parameter'!$E$14*'ER calculations'!N7620</f>
        <v>0.53905333080220053</v>
      </c>
    </row>
    <row r="7621" spans="1:15" ht="15">
      <c r="A7621" s="284">
        <v>7617</v>
      </c>
      <c r="B7621" s="287"/>
      <c r="C7621" s="287"/>
      <c r="D7621" s="284" t="s">
        <v>1054</v>
      </c>
      <c r="E7621" s="287"/>
      <c r="F7621" s="285" t="s">
        <v>7742</v>
      </c>
      <c r="G7621" s="266" t="s">
        <v>121</v>
      </c>
      <c r="H7621" s="266">
        <f>IF(G7621="Traditional Stove",0.1,0.2)</f>
        <v>0.1</v>
      </c>
      <c r="I7621" s="266">
        <f>YEAR(J7621)</f>
        <v>2023</v>
      </c>
      <c r="J7621" s="267">
        <v>45008</v>
      </c>
      <c r="K7621" s="267">
        <f>J7621+1</f>
        <v>45009</v>
      </c>
      <c r="L7621" s="266">
        <f>IF(M7621&lt;=365,1,2)</f>
        <v>1</v>
      </c>
      <c r="M7621" s="266">
        <f>IF(K7621&lt;$C$1,$C$2-$C$1+1,$C$2-K7621+1)</f>
        <v>38</v>
      </c>
      <c r="N7621" s="268">
        <f>M7621/365</f>
        <v>0.10410958904109589</v>
      </c>
      <c r="O7621" s="269">
        <f>'Data and Parameter'!$E$4*'Data and Parameter'!$E$5*('Data and Parameter'!$E$6+'Data and Parameter'!$E$7)*'Data and Parameter'!$E$19*'Data and Parameter'!$E$14*'ER calculations'!N7621</f>
        <v>0.53905333080220053</v>
      </c>
    </row>
    <row r="7622" spans="1:15" ht="15">
      <c r="A7622" s="284">
        <v>7618</v>
      </c>
      <c r="B7622" s="287"/>
      <c r="C7622" s="287"/>
      <c r="D7622" s="284" t="s">
        <v>1054</v>
      </c>
      <c r="E7622" s="287"/>
      <c r="F7622" s="285" t="s">
        <v>7743</v>
      </c>
      <c r="G7622" s="266" t="s">
        <v>121</v>
      </c>
      <c r="H7622" s="266">
        <f>IF(G7622="Traditional Stove",0.1,0.2)</f>
        <v>0.1</v>
      </c>
      <c r="I7622" s="266">
        <f>YEAR(J7622)</f>
        <v>2023</v>
      </c>
      <c r="J7622" s="267">
        <v>45008</v>
      </c>
      <c r="K7622" s="267">
        <f>J7622+1</f>
        <v>45009</v>
      </c>
      <c r="L7622" s="266">
        <f>IF(M7622&lt;=365,1,2)</f>
        <v>1</v>
      </c>
      <c r="M7622" s="266">
        <f>IF(K7622&lt;$C$1,$C$2-$C$1+1,$C$2-K7622+1)</f>
        <v>38</v>
      </c>
      <c r="N7622" s="268">
        <f>M7622/365</f>
        <v>0.10410958904109589</v>
      </c>
      <c r="O7622" s="269">
        <f>'Data and Parameter'!$E$4*'Data and Parameter'!$E$5*('Data and Parameter'!$E$6+'Data and Parameter'!$E$7)*'Data and Parameter'!$E$19*'Data and Parameter'!$E$14*'ER calculations'!N7622</f>
        <v>0.53905333080220053</v>
      </c>
    </row>
    <row r="7623" spans="1:15" ht="15">
      <c r="A7623" s="284">
        <v>7619</v>
      </c>
      <c r="B7623" s="287"/>
      <c r="C7623" s="287"/>
      <c r="D7623" s="284" t="s">
        <v>1054</v>
      </c>
      <c r="E7623" s="287"/>
      <c r="F7623" s="285" t="s">
        <v>7744</v>
      </c>
      <c r="G7623" s="266" t="s">
        <v>121</v>
      </c>
      <c r="H7623" s="266">
        <f>IF(G7623="Traditional Stove",0.1,0.2)</f>
        <v>0.1</v>
      </c>
      <c r="I7623" s="266">
        <f>YEAR(J7623)</f>
        <v>2023</v>
      </c>
      <c r="J7623" s="267">
        <v>45008</v>
      </c>
      <c r="K7623" s="267">
        <f>J7623+1</f>
        <v>45009</v>
      </c>
      <c r="L7623" s="266">
        <f>IF(M7623&lt;=365,1,2)</f>
        <v>1</v>
      </c>
      <c r="M7623" s="266">
        <f>IF(K7623&lt;$C$1,$C$2-$C$1+1,$C$2-K7623+1)</f>
        <v>38</v>
      </c>
      <c r="N7623" s="268">
        <f>M7623/365</f>
        <v>0.10410958904109589</v>
      </c>
      <c r="O7623" s="269">
        <f>'Data and Parameter'!$E$4*'Data and Parameter'!$E$5*('Data and Parameter'!$E$6+'Data and Parameter'!$E$7)*'Data and Parameter'!$E$19*'Data and Parameter'!$E$14*'ER calculations'!N7623</f>
        <v>0.53905333080220053</v>
      </c>
    </row>
    <row r="7624" spans="1:15" ht="15">
      <c r="A7624" s="284">
        <v>7620</v>
      </c>
      <c r="B7624" s="287"/>
      <c r="C7624" s="287"/>
      <c r="D7624" s="284" t="s">
        <v>119</v>
      </c>
      <c r="E7624" s="287"/>
      <c r="F7624" s="285" t="s">
        <v>7745</v>
      </c>
      <c r="G7624" s="266" t="s">
        <v>121</v>
      </c>
      <c r="H7624" s="266">
        <f>IF(G7624="Traditional Stove",0.1,0.2)</f>
        <v>0.1</v>
      </c>
      <c r="I7624" s="266">
        <f>YEAR(J7624)</f>
        <v>2023</v>
      </c>
      <c r="J7624" s="267">
        <v>44970</v>
      </c>
      <c r="K7624" s="267">
        <f>J7624+1</f>
        <v>44971</v>
      </c>
      <c r="L7624" s="266">
        <f>IF(M7624&lt;=365,1,2)</f>
        <v>1</v>
      </c>
      <c r="M7624" s="266">
        <f>IF(K7624&lt;$C$1,$C$2-$C$1+1,$C$2-K7624+1)</f>
        <v>76</v>
      </c>
      <c r="N7624" s="268">
        <f>M7624/365</f>
        <v>0.20821917808219179</v>
      </c>
      <c r="O7624" s="269">
        <f>'Data and Parameter'!$E$4*'Data and Parameter'!$E$5*('Data and Parameter'!$E$6+'Data and Parameter'!$E$7)*'Data and Parameter'!$E$19*'Data and Parameter'!$E$14*'ER calculations'!N7624</f>
        <v>1.0781066616044011</v>
      </c>
    </row>
    <row r="7625" spans="1:15" ht="15">
      <c r="A7625" s="284">
        <v>7621</v>
      </c>
      <c r="B7625" s="287"/>
      <c r="C7625" s="287"/>
      <c r="D7625" s="284" t="s">
        <v>1054</v>
      </c>
      <c r="E7625" s="287"/>
      <c r="F7625" s="285" t="s">
        <v>7746</v>
      </c>
      <c r="G7625" s="266" t="s">
        <v>121</v>
      </c>
      <c r="H7625" s="266">
        <f>IF(G7625="Traditional Stove",0.1,0.2)</f>
        <v>0.1</v>
      </c>
      <c r="I7625" s="266">
        <f>YEAR(J7625)</f>
        <v>2023</v>
      </c>
      <c r="J7625" s="267">
        <v>45008</v>
      </c>
      <c r="K7625" s="267">
        <f>J7625+1</f>
        <v>45009</v>
      </c>
      <c r="L7625" s="266">
        <f>IF(M7625&lt;=365,1,2)</f>
        <v>1</v>
      </c>
      <c r="M7625" s="266">
        <f>IF(K7625&lt;$C$1,$C$2-$C$1+1,$C$2-K7625+1)</f>
        <v>38</v>
      </c>
      <c r="N7625" s="268">
        <f>M7625/365</f>
        <v>0.10410958904109589</v>
      </c>
      <c r="O7625" s="269">
        <f>'Data and Parameter'!$E$4*'Data and Parameter'!$E$5*('Data and Parameter'!$E$6+'Data and Parameter'!$E$7)*'Data and Parameter'!$E$19*'Data and Parameter'!$E$14*'ER calculations'!N7625</f>
        <v>0.53905333080220053</v>
      </c>
    </row>
    <row r="7626" spans="1:15" ht="15">
      <c r="A7626" s="284">
        <v>7622</v>
      </c>
      <c r="B7626" s="287"/>
      <c r="C7626" s="287"/>
      <c r="D7626" s="284" t="s">
        <v>119</v>
      </c>
      <c r="E7626" s="287"/>
      <c r="F7626" s="285" t="s">
        <v>7747</v>
      </c>
      <c r="G7626" s="266" t="s">
        <v>121</v>
      </c>
      <c r="H7626" s="266">
        <f>IF(G7626="Traditional Stove",0.1,0.2)</f>
        <v>0.1</v>
      </c>
      <c r="I7626" s="266">
        <f>YEAR(J7626)</f>
        <v>2023</v>
      </c>
      <c r="J7626" s="267">
        <v>44969</v>
      </c>
      <c r="K7626" s="267">
        <f>J7626+1</f>
        <v>44970</v>
      </c>
      <c r="L7626" s="266">
        <f>IF(M7626&lt;=365,1,2)</f>
        <v>1</v>
      </c>
      <c r="M7626" s="266">
        <f>IF(K7626&lt;$C$1,$C$2-$C$1+1,$C$2-K7626+1)</f>
        <v>77</v>
      </c>
      <c r="N7626" s="268">
        <f>M7626/365</f>
        <v>0.21095890410958903</v>
      </c>
      <c r="O7626" s="269">
        <f>'Data and Parameter'!$E$4*'Data and Parameter'!$E$5*('Data and Parameter'!$E$6+'Data and Parameter'!$E$7)*'Data and Parameter'!$E$19*'Data and Parameter'!$E$14*'ER calculations'!N7626</f>
        <v>1.0922922755728799</v>
      </c>
    </row>
    <row r="7627" spans="1:15" ht="15">
      <c r="A7627" s="284">
        <v>7623</v>
      </c>
      <c r="B7627" s="287"/>
      <c r="C7627" s="287"/>
      <c r="D7627" s="284" t="s">
        <v>119</v>
      </c>
      <c r="E7627" s="287"/>
      <c r="F7627" s="285" t="s">
        <v>7748</v>
      </c>
      <c r="G7627" s="266" t="s">
        <v>121</v>
      </c>
      <c r="H7627" s="266">
        <f>IF(G7627="Traditional Stove",0.1,0.2)</f>
        <v>0.1</v>
      </c>
      <c r="I7627" s="266">
        <f>YEAR(J7627)</f>
        <v>2023</v>
      </c>
      <c r="J7627" s="267">
        <v>44969</v>
      </c>
      <c r="K7627" s="267">
        <f>J7627+1</f>
        <v>44970</v>
      </c>
      <c r="L7627" s="266">
        <f>IF(M7627&lt;=365,1,2)</f>
        <v>1</v>
      </c>
      <c r="M7627" s="266">
        <f>IF(K7627&lt;$C$1,$C$2-$C$1+1,$C$2-K7627+1)</f>
        <v>77</v>
      </c>
      <c r="N7627" s="268">
        <f>M7627/365</f>
        <v>0.21095890410958903</v>
      </c>
      <c r="O7627" s="269">
        <f>'Data and Parameter'!$E$4*'Data and Parameter'!$E$5*('Data and Parameter'!$E$6+'Data and Parameter'!$E$7)*'Data and Parameter'!$E$19*'Data and Parameter'!$E$14*'ER calculations'!N7627</f>
        <v>1.0922922755728799</v>
      </c>
    </row>
    <row r="7628" spans="1:15" ht="15">
      <c r="A7628" s="284">
        <v>7624</v>
      </c>
      <c r="B7628" s="287"/>
      <c r="C7628" s="287"/>
      <c r="D7628" s="284" t="s">
        <v>119</v>
      </c>
      <c r="E7628" s="287"/>
      <c r="F7628" s="285" t="s">
        <v>7749</v>
      </c>
      <c r="G7628" s="266" t="s">
        <v>121</v>
      </c>
      <c r="H7628" s="266">
        <f>IF(G7628="Traditional Stove",0.1,0.2)</f>
        <v>0.1</v>
      </c>
      <c r="I7628" s="266">
        <f>YEAR(J7628)</f>
        <v>2023</v>
      </c>
      <c r="J7628" s="267">
        <v>44969</v>
      </c>
      <c r="K7628" s="267">
        <f>J7628+1</f>
        <v>44970</v>
      </c>
      <c r="L7628" s="266">
        <f>IF(M7628&lt;=365,1,2)</f>
        <v>1</v>
      </c>
      <c r="M7628" s="266">
        <f>IF(K7628&lt;$C$1,$C$2-$C$1+1,$C$2-K7628+1)</f>
        <v>77</v>
      </c>
      <c r="N7628" s="268">
        <f>M7628/365</f>
        <v>0.21095890410958903</v>
      </c>
      <c r="O7628" s="269">
        <f>'Data and Parameter'!$E$4*'Data and Parameter'!$E$5*('Data and Parameter'!$E$6+'Data and Parameter'!$E$7)*'Data and Parameter'!$E$19*'Data and Parameter'!$E$14*'ER calculations'!N7628</f>
        <v>1.0922922755728799</v>
      </c>
    </row>
    <row r="7629" spans="1:15" ht="15">
      <c r="A7629" s="284">
        <v>7625</v>
      </c>
      <c r="B7629" s="287"/>
      <c r="C7629" s="287"/>
      <c r="D7629" s="284" t="s">
        <v>1054</v>
      </c>
      <c r="E7629" s="287"/>
      <c r="F7629" s="285" t="s">
        <v>7750</v>
      </c>
      <c r="G7629" s="266" t="s">
        <v>121</v>
      </c>
      <c r="H7629" s="266">
        <f>IF(G7629="Traditional Stove",0.1,0.2)</f>
        <v>0.1</v>
      </c>
      <c r="I7629" s="266">
        <f>YEAR(J7629)</f>
        <v>2023</v>
      </c>
      <c r="J7629" s="267">
        <v>45008</v>
      </c>
      <c r="K7629" s="267">
        <f>J7629+1</f>
        <v>45009</v>
      </c>
      <c r="L7629" s="266">
        <f>IF(M7629&lt;=365,1,2)</f>
        <v>1</v>
      </c>
      <c r="M7629" s="266">
        <f>IF(K7629&lt;$C$1,$C$2-$C$1+1,$C$2-K7629+1)</f>
        <v>38</v>
      </c>
      <c r="N7629" s="268">
        <f>M7629/365</f>
        <v>0.10410958904109589</v>
      </c>
      <c r="O7629" s="269">
        <f>'Data and Parameter'!$E$4*'Data and Parameter'!$E$5*('Data and Parameter'!$E$6+'Data and Parameter'!$E$7)*'Data and Parameter'!$E$19*'Data and Parameter'!$E$14*'ER calculations'!N7629</f>
        <v>0.53905333080220053</v>
      </c>
    </row>
    <row r="7630" spans="1:15" ht="15">
      <c r="A7630" s="284">
        <v>7626</v>
      </c>
      <c r="B7630" s="287"/>
      <c r="C7630" s="287"/>
      <c r="D7630" s="284" t="s">
        <v>119</v>
      </c>
      <c r="E7630" s="287"/>
      <c r="F7630" s="285" t="s">
        <v>7751</v>
      </c>
      <c r="G7630" s="266" t="s">
        <v>121</v>
      </c>
      <c r="H7630" s="266">
        <f>IF(G7630="Traditional Stove",0.1,0.2)</f>
        <v>0.1</v>
      </c>
      <c r="I7630" s="266">
        <f>YEAR(J7630)</f>
        <v>2023</v>
      </c>
      <c r="J7630" s="267">
        <v>44969</v>
      </c>
      <c r="K7630" s="267">
        <f>J7630+1</f>
        <v>44970</v>
      </c>
      <c r="L7630" s="266">
        <f>IF(M7630&lt;=365,1,2)</f>
        <v>1</v>
      </c>
      <c r="M7630" s="266">
        <f>IF(K7630&lt;$C$1,$C$2-$C$1+1,$C$2-K7630+1)</f>
        <v>77</v>
      </c>
      <c r="N7630" s="268">
        <f>M7630/365</f>
        <v>0.21095890410958903</v>
      </c>
      <c r="O7630" s="269">
        <f>'Data and Parameter'!$E$4*'Data and Parameter'!$E$5*('Data and Parameter'!$E$6+'Data and Parameter'!$E$7)*'Data and Parameter'!$E$19*'Data and Parameter'!$E$14*'ER calculations'!N7630</f>
        <v>1.0922922755728799</v>
      </c>
    </row>
    <row r="7631" spans="1:15" ht="15">
      <c r="A7631" s="284">
        <v>7627</v>
      </c>
      <c r="B7631" s="287"/>
      <c r="C7631" s="287"/>
      <c r="D7631" s="284" t="s">
        <v>1054</v>
      </c>
      <c r="E7631" s="287"/>
      <c r="F7631" s="285" t="s">
        <v>7752</v>
      </c>
      <c r="G7631" s="266" t="s">
        <v>121</v>
      </c>
      <c r="H7631" s="266">
        <f>IF(G7631="Traditional Stove",0.1,0.2)</f>
        <v>0.1</v>
      </c>
      <c r="I7631" s="266">
        <f>YEAR(J7631)</f>
        <v>2023</v>
      </c>
      <c r="J7631" s="267">
        <v>45008</v>
      </c>
      <c r="K7631" s="267">
        <f>J7631+1</f>
        <v>45009</v>
      </c>
      <c r="L7631" s="266">
        <f>IF(M7631&lt;=365,1,2)</f>
        <v>1</v>
      </c>
      <c r="M7631" s="266">
        <f>IF(K7631&lt;$C$1,$C$2-$C$1+1,$C$2-K7631+1)</f>
        <v>38</v>
      </c>
      <c r="N7631" s="268">
        <f>M7631/365</f>
        <v>0.10410958904109589</v>
      </c>
      <c r="O7631" s="269">
        <f>'Data and Parameter'!$E$4*'Data and Parameter'!$E$5*('Data and Parameter'!$E$6+'Data and Parameter'!$E$7)*'Data and Parameter'!$E$19*'Data and Parameter'!$E$14*'ER calculations'!N7631</f>
        <v>0.53905333080220053</v>
      </c>
    </row>
    <row r="7632" spans="1:15" ht="15">
      <c r="A7632" s="284">
        <v>7628</v>
      </c>
      <c r="B7632" s="287"/>
      <c r="C7632" s="287"/>
      <c r="D7632" s="284" t="s">
        <v>1054</v>
      </c>
      <c r="E7632" s="287"/>
      <c r="F7632" s="285" t="s">
        <v>7753</v>
      </c>
      <c r="G7632" s="266" t="s">
        <v>121</v>
      </c>
      <c r="H7632" s="266">
        <f>IF(G7632="Traditional Stove",0.1,0.2)</f>
        <v>0.1</v>
      </c>
      <c r="I7632" s="266">
        <f>YEAR(J7632)</f>
        <v>2023</v>
      </c>
      <c r="J7632" s="267">
        <v>45008</v>
      </c>
      <c r="K7632" s="267">
        <f>J7632+1</f>
        <v>45009</v>
      </c>
      <c r="L7632" s="266">
        <f>IF(M7632&lt;=365,1,2)</f>
        <v>1</v>
      </c>
      <c r="M7632" s="266">
        <f>IF(K7632&lt;$C$1,$C$2-$C$1+1,$C$2-K7632+1)</f>
        <v>38</v>
      </c>
      <c r="N7632" s="268">
        <f>M7632/365</f>
        <v>0.10410958904109589</v>
      </c>
      <c r="O7632" s="269">
        <f>'Data and Parameter'!$E$4*'Data and Parameter'!$E$5*('Data and Parameter'!$E$6+'Data and Parameter'!$E$7)*'Data and Parameter'!$E$19*'Data and Parameter'!$E$14*'ER calculations'!N7632</f>
        <v>0.53905333080220053</v>
      </c>
    </row>
    <row r="7633" spans="1:15" ht="15">
      <c r="A7633" s="284">
        <v>7629</v>
      </c>
      <c r="B7633" s="287"/>
      <c r="C7633" s="287"/>
      <c r="D7633" s="284" t="s">
        <v>1054</v>
      </c>
      <c r="E7633" s="287"/>
      <c r="F7633" s="285" t="s">
        <v>7754</v>
      </c>
      <c r="G7633" s="266" t="s">
        <v>121</v>
      </c>
      <c r="H7633" s="266">
        <f>IF(G7633="Traditional Stove",0.1,0.2)</f>
        <v>0.1</v>
      </c>
      <c r="I7633" s="266">
        <f>YEAR(J7633)</f>
        <v>2023</v>
      </c>
      <c r="J7633" s="267">
        <v>45008</v>
      </c>
      <c r="K7633" s="267">
        <f>J7633+1</f>
        <v>45009</v>
      </c>
      <c r="L7633" s="266">
        <f>IF(M7633&lt;=365,1,2)</f>
        <v>1</v>
      </c>
      <c r="M7633" s="266">
        <f>IF(K7633&lt;$C$1,$C$2-$C$1+1,$C$2-K7633+1)</f>
        <v>38</v>
      </c>
      <c r="N7633" s="268">
        <f>M7633/365</f>
        <v>0.10410958904109589</v>
      </c>
      <c r="O7633" s="269">
        <f>'Data and Parameter'!$E$4*'Data and Parameter'!$E$5*('Data and Parameter'!$E$6+'Data and Parameter'!$E$7)*'Data and Parameter'!$E$19*'Data and Parameter'!$E$14*'ER calculations'!N7633</f>
        <v>0.53905333080220053</v>
      </c>
    </row>
    <row r="7634" spans="1:15" ht="15">
      <c r="A7634" s="284">
        <v>7630</v>
      </c>
      <c r="B7634" s="287"/>
      <c r="C7634" s="287"/>
      <c r="D7634" s="284" t="s">
        <v>119</v>
      </c>
      <c r="E7634" s="287"/>
      <c r="F7634" s="285" t="s">
        <v>7755</v>
      </c>
      <c r="G7634" s="266" t="s">
        <v>121</v>
      </c>
      <c r="H7634" s="266">
        <f>IF(G7634="Traditional Stove",0.1,0.2)</f>
        <v>0.1</v>
      </c>
      <c r="I7634" s="266">
        <f>YEAR(J7634)</f>
        <v>2023</v>
      </c>
      <c r="J7634" s="267">
        <v>44969</v>
      </c>
      <c r="K7634" s="267">
        <f>J7634+1</f>
        <v>44970</v>
      </c>
      <c r="L7634" s="266">
        <f>IF(M7634&lt;=365,1,2)</f>
        <v>1</v>
      </c>
      <c r="M7634" s="266">
        <f>IF(K7634&lt;$C$1,$C$2-$C$1+1,$C$2-K7634+1)</f>
        <v>77</v>
      </c>
      <c r="N7634" s="268">
        <f>M7634/365</f>
        <v>0.21095890410958903</v>
      </c>
      <c r="O7634" s="269">
        <f>'Data and Parameter'!$E$4*'Data and Parameter'!$E$5*('Data and Parameter'!$E$6+'Data and Parameter'!$E$7)*'Data and Parameter'!$E$19*'Data and Parameter'!$E$14*'ER calculations'!N7634</f>
        <v>1.0922922755728799</v>
      </c>
    </row>
    <row r="7635" spans="1:15" ht="15">
      <c r="A7635" s="284">
        <v>7631</v>
      </c>
      <c r="B7635" s="287"/>
      <c r="C7635" s="287"/>
      <c r="D7635" s="284" t="s">
        <v>1054</v>
      </c>
      <c r="E7635" s="287"/>
      <c r="F7635" s="285" t="s">
        <v>7756</v>
      </c>
      <c r="G7635" s="266" t="s">
        <v>121</v>
      </c>
      <c r="H7635" s="266">
        <f>IF(G7635="Traditional Stove",0.1,0.2)</f>
        <v>0.1</v>
      </c>
      <c r="I7635" s="266">
        <f>YEAR(J7635)</f>
        <v>2023</v>
      </c>
      <c r="J7635" s="267">
        <v>45008</v>
      </c>
      <c r="K7635" s="267">
        <f>J7635+1</f>
        <v>45009</v>
      </c>
      <c r="L7635" s="266">
        <f>IF(M7635&lt;=365,1,2)</f>
        <v>1</v>
      </c>
      <c r="M7635" s="266">
        <f>IF(K7635&lt;$C$1,$C$2-$C$1+1,$C$2-K7635+1)</f>
        <v>38</v>
      </c>
      <c r="N7635" s="268">
        <f>M7635/365</f>
        <v>0.10410958904109589</v>
      </c>
      <c r="O7635" s="269">
        <f>'Data and Parameter'!$E$4*'Data and Parameter'!$E$5*('Data and Parameter'!$E$6+'Data and Parameter'!$E$7)*'Data and Parameter'!$E$19*'Data and Parameter'!$E$14*'ER calculations'!N7635</f>
        <v>0.53905333080220053</v>
      </c>
    </row>
    <row r="7636" spans="1:15" ht="15">
      <c r="A7636" s="284">
        <v>7632</v>
      </c>
      <c r="B7636" s="287"/>
      <c r="C7636" s="287"/>
      <c r="D7636" s="284" t="s">
        <v>1054</v>
      </c>
      <c r="E7636" s="287"/>
      <c r="F7636" s="285" t="s">
        <v>7757</v>
      </c>
      <c r="G7636" s="266" t="s">
        <v>121</v>
      </c>
      <c r="H7636" s="266">
        <f>IF(G7636="Traditional Stove",0.1,0.2)</f>
        <v>0.1</v>
      </c>
      <c r="I7636" s="266">
        <f>YEAR(J7636)</f>
        <v>2023</v>
      </c>
      <c r="J7636" s="267">
        <v>45008</v>
      </c>
      <c r="K7636" s="267">
        <f>J7636+1</f>
        <v>45009</v>
      </c>
      <c r="L7636" s="266">
        <f>IF(M7636&lt;=365,1,2)</f>
        <v>1</v>
      </c>
      <c r="M7636" s="266">
        <f>IF(K7636&lt;$C$1,$C$2-$C$1+1,$C$2-K7636+1)</f>
        <v>38</v>
      </c>
      <c r="N7636" s="268">
        <f>M7636/365</f>
        <v>0.10410958904109589</v>
      </c>
      <c r="O7636" s="269">
        <f>'Data and Parameter'!$E$4*'Data and Parameter'!$E$5*('Data and Parameter'!$E$6+'Data and Parameter'!$E$7)*'Data and Parameter'!$E$19*'Data and Parameter'!$E$14*'ER calculations'!N7636</f>
        <v>0.53905333080220053</v>
      </c>
    </row>
    <row r="7637" spans="1:15" ht="15">
      <c r="A7637" s="284">
        <v>7633</v>
      </c>
      <c r="B7637" s="287"/>
      <c r="C7637" s="287"/>
      <c r="D7637" s="284" t="s">
        <v>119</v>
      </c>
      <c r="E7637" s="287"/>
      <c r="F7637" s="285" t="s">
        <v>7758</v>
      </c>
      <c r="G7637" s="266" t="s">
        <v>121</v>
      </c>
      <c r="H7637" s="266">
        <f>IF(G7637="Traditional Stove",0.1,0.2)</f>
        <v>0.1</v>
      </c>
      <c r="I7637" s="266">
        <f>YEAR(J7637)</f>
        <v>2023</v>
      </c>
      <c r="J7637" s="267">
        <v>44969</v>
      </c>
      <c r="K7637" s="267">
        <f>J7637+1</f>
        <v>44970</v>
      </c>
      <c r="L7637" s="266">
        <f>IF(M7637&lt;=365,1,2)</f>
        <v>1</v>
      </c>
      <c r="M7637" s="266">
        <f>IF(K7637&lt;$C$1,$C$2-$C$1+1,$C$2-K7637+1)</f>
        <v>77</v>
      </c>
      <c r="N7637" s="268">
        <f>M7637/365</f>
        <v>0.21095890410958903</v>
      </c>
      <c r="O7637" s="269">
        <f>'Data and Parameter'!$E$4*'Data and Parameter'!$E$5*('Data and Parameter'!$E$6+'Data and Parameter'!$E$7)*'Data and Parameter'!$E$19*'Data and Parameter'!$E$14*'ER calculations'!N7637</f>
        <v>1.0922922755728799</v>
      </c>
    </row>
    <row r="7638" spans="1:15" ht="15">
      <c r="A7638" s="284">
        <v>7634</v>
      </c>
      <c r="B7638" s="287"/>
      <c r="C7638" s="287"/>
      <c r="D7638" s="284" t="s">
        <v>119</v>
      </c>
      <c r="E7638" s="287"/>
      <c r="F7638" s="285" t="s">
        <v>7759</v>
      </c>
      <c r="G7638" s="266" t="s">
        <v>121</v>
      </c>
      <c r="H7638" s="266">
        <f>IF(G7638="Traditional Stove",0.1,0.2)</f>
        <v>0.1</v>
      </c>
      <c r="I7638" s="266">
        <f>YEAR(J7638)</f>
        <v>2023</v>
      </c>
      <c r="J7638" s="267">
        <v>44969</v>
      </c>
      <c r="K7638" s="267">
        <f>J7638+1</f>
        <v>44970</v>
      </c>
      <c r="L7638" s="266">
        <f>IF(M7638&lt;=365,1,2)</f>
        <v>1</v>
      </c>
      <c r="M7638" s="266">
        <f>IF(K7638&lt;$C$1,$C$2-$C$1+1,$C$2-K7638+1)</f>
        <v>77</v>
      </c>
      <c r="N7638" s="268">
        <f>M7638/365</f>
        <v>0.21095890410958903</v>
      </c>
      <c r="O7638" s="269">
        <f>'Data and Parameter'!$E$4*'Data and Parameter'!$E$5*('Data and Parameter'!$E$6+'Data and Parameter'!$E$7)*'Data and Parameter'!$E$19*'Data and Parameter'!$E$14*'ER calculations'!N7638</f>
        <v>1.0922922755728799</v>
      </c>
    </row>
    <row r="7639" spans="1:15" ht="15">
      <c r="A7639" s="284">
        <v>7635</v>
      </c>
      <c r="B7639" s="287"/>
      <c r="C7639" s="287"/>
      <c r="D7639" s="284" t="s">
        <v>1054</v>
      </c>
      <c r="E7639" s="287"/>
      <c r="F7639" s="285" t="s">
        <v>7760</v>
      </c>
      <c r="G7639" s="266" t="s">
        <v>121</v>
      </c>
      <c r="H7639" s="266">
        <f>IF(G7639="Traditional Stove",0.1,0.2)</f>
        <v>0.1</v>
      </c>
      <c r="I7639" s="266">
        <f>YEAR(J7639)</f>
        <v>2023</v>
      </c>
      <c r="J7639" s="267">
        <v>45008</v>
      </c>
      <c r="K7639" s="267">
        <f>J7639+1</f>
        <v>45009</v>
      </c>
      <c r="L7639" s="266">
        <f>IF(M7639&lt;=365,1,2)</f>
        <v>1</v>
      </c>
      <c r="M7639" s="266">
        <f>IF(K7639&lt;$C$1,$C$2-$C$1+1,$C$2-K7639+1)</f>
        <v>38</v>
      </c>
      <c r="N7639" s="268">
        <f>M7639/365</f>
        <v>0.10410958904109589</v>
      </c>
      <c r="O7639" s="269">
        <f>'Data and Parameter'!$E$4*'Data and Parameter'!$E$5*('Data and Parameter'!$E$6+'Data and Parameter'!$E$7)*'Data and Parameter'!$E$19*'Data and Parameter'!$E$14*'ER calculations'!N7639</f>
        <v>0.53905333080220053</v>
      </c>
    </row>
    <row r="7640" spans="1:15" ht="15">
      <c r="A7640" s="284">
        <v>7636</v>
      </c>
      <c r="B7640" s="287"/>
      <c r="C7640" s="287"/>
      <c r="D7640" s="284" t="s">
        <v>119</v>
      </c>
      <c r="E7640" s="287"/>
      <c r="F7640" s="285" t="s">
        <v>7761</v>
      </c>
      <c r="G7640" s="266" t="s">
        <v>121</v>
      </c>
      <c r="H7640" s="266">
        <f>IF(G7640="Traditional Stove",0.1,0.2)</f>
        <v>0.1</v>
      </c>
      <c r="I7640" s="266">
        <f>YEAR(J7640)</f>
        <v>2023</v>
      </c>
      <c r="J7640" s="267">
        <v>44969</v>
      </c>
      <c r="K7640" s="267">
        <f>J7640+1</f>
        <v>44970</v>
      </c>
      <c r="L7640" s="266">
        <f>IF(M7640&lt;=365,1,2)</f>
        <v>1</v>
      </c>
      <c r="M7640" s="266">
        <f>IF(K7640&lt;$C$1,$C$2-$C$1+1,$C$2-K7640+1)</f>
        <v>77</v>
      </c>
      <c r="N7640" s="268">
        <f>M7640/365</f>
        <v>0.21095890410958903</v>
      </c>
      <c r="O7640" s="269">
        <f>'Data and Parameter'!$E$4*'Data and Parameter'!$E$5*('Data and Parameter'!$E$6+'Data and Parameter'!$E$7)*'Data and Parameter'!$E$19*'Data and Parameter'!$E$14*'ER calculations'!N7640</f>
        <v>1.0922922755728799</v>
      </c>
    </row>
    <row r="7641" spans="1:15" ht="15">
      <c r="A7641" s="284">
        <v>7637</v>
      </c>
      <c r="B7641" s="287"/>
      <c r="C7641" s="287"/>
      <c r="D7641" s="284" t="s">
        <v>119</v>
      </c>
      <c r="E7641" s="287"/>
      <c r="F7641" s="285" t="s">
        <v>7762</v>
      </c>
      <c r="G7641" s="266" t="s">
        <v>121</v>
      </c>
      <c r="H7641" s="266">
        <f>IF(G7641="Traditional Stove",0.1,0.2)</f>
        <v>0.1</v>
      </c>
      <c r="I7641" s="266">
        <f>YEAR(J7641)</f>
        <v>2023</v>
      </c>
      <c r="J7641" s="267">
        <v>44969</v>
      </c>
      <c r="K7641" s="267">
        <f>J7641+1</f>
        <v>44970</v>
      </c>
      <c r="L7641" s="266">
        <f>IF(M7641&lt;=365,1,2)</f>
        <v>1</v>
      </c>
      <c r="M7641" s="266">
        <f>IF(K7641&lt;$C$1,$C$2-$C$1+1,$C$2-K7641+1)</f>
        <v>77</v>
      </c>
      <c r="N7641" s="268">
        <f>M7641/365</f>
        <v>0.21095890410958903</v>
      </c>
      <c r="O7641" s="269">
        <f>'Data and Parameter'!$E$4*'Data and Parameter'!$E$5*('Data and Parameter'!$E$6+'Data and Parameter'!$E$7)*'Data and Parameter'!$E$19*'Data and Parameter'!$E$14*'ER calculations'!N7641</f>
        <v>1.0922922755728799</v>
      </c>
    </row>
    <row r="7642" spans="1:15" ht="15">
      <c r="A7642" s="284">
        <v>7638</v>
      </c>
      <c r="B7642" s="287"/>
      <c r="C7642" s="287"/>
      <c r="D7642" s="284" t="s">
        <v>119</v>
      </c>
      <c r="E7642" s="287"/>
      <c r="F7642" s="285" t="s">
        <v>7763</v>
      </c>
      <c r="G7642" s="266" t="s">
        <v>121</v>
      </c>
      <c r="H7642" s="266">
        <f>IF(G7642="Traditional Stove",0.1,0.2)</f>
        <v>0.1</v>
      </c>
      <c r="I7642" s="266">
        <f>YEAR(J7642)</f>
        <v>2023</v>
      </c>
      <c r="J7642" s="267">
        <v>44969</v>
      </c>
      <c r="K7642" s="267">
        <f>J7642+1</f>
        <v>44970</v>
      </c>
      <c r="L7642" s="266">
        <f>IF(M7642&lt;=365,1,2)</f>
        <v>1</v>
      </c>
      <c r="M7642" s="266">
        <f>IF(K7642&lt;$C$1,$C$2-$C$1+1,$C$2-K7642+1)</f>
        <v>77</v>
      </c>
      <c r="N7642" s="268">
        <f>M7642/365</f>
        <v>0.21095890410958903</v>
      </c>
      <c r="O7642" s="269">
        <f>'Data and Parameter'!$E$4*'Data and Parameter'!$E$5*('Data and Parameter'!$E$6+'Data and Parameter'!$E$7)*'Data and Parameter'!$E$19*'Data and Parameter'!$E$14*'ER calculations'!N7642</f>
        <v>1.0922922755728799</v>
      </c>
    </row>
    <row r="7643" spans="1:15" ht="15">
      <c r="A7643" s="284">
        <v>7639</v>
      </c>
      <c r="B7643" s="287"/>
      <c r="C7643" s="287"/>
      <c r="D7643" s="284" t="s">
        <v>119</v>
      </c>
      <c r="E7643" s="287"/>
      <c r="F7643" s="285" t="s">
        <v>7764</v>
      </c>
      <c r="G7643" s="266" t="s">
        <v>121</v>
      </c>
      <c r="H7643" s="266">
        <f>IF(G7643="Traditional Stove",0.1,0.2)</f>
        <v>0.1</v>
      </c>
      <c r="I7643" s="266">
        <f>YEAR(J7643)</f>
        <v>2023</v>
      </c>
      <c r="J7643" s="267">
        <v>44969</v>
      </c>
      <c r="K7643" s="267">
        <f>J7643+1</f>
        <v>44970</v>
      </c>
      <c r="L7643" s="266">
        <f>IF(M7643&lt;=365,1,2)</f>
        <v>1</v>
      </c>
      <c r="M7643" s="266">
        <f>IF(K7643&lt;$C$1,$C$2-$C$1+1,$C$2-K7643+1)</f>
        <v>77</v>
      </c>
      <c r="N7643" s="268">
        <f>M7643/365</f>
        <v>0.21095890410958903</v>
      </c>
      <c r="O7643" s="269">
        <f>'Data and Parameter'!$E$4*'Data and Parameter'!$E$5*('Data and Parameter'!$E$6+'Data and Parameter'!$E$7)*'Data and Parameter'!$E$19*'Data and Parameter'!$E$14*'ER calculations'!N7643</f>
        <v>1.0922922755728799</v>
      </c>
    </row>
    <row r="7644" spans="1:15" ht="15">
      <c r="A7644" s="284">
        <v>7640</v>
      </c>
      <c r="B7644" s="287"/>
      <c r="C7644" s="287"/>
      <c r="D7644" s="284" t="s">
        <v>119</v>
      </c>
      <c r="E7644" s="287"/>
      <c r="F7644" s="285" t="s">
        <v>7765</v>
      </c>
      <c r="G7644" s="266" t="s">
        <v>121</v>
      </c>
      <c r="H7644" s="266">
        <f>IF(G7644="Traditional Stove",0.1,0.2)</f>
        <v>0.1</v>
      </c>
      <c r="I7644" s="266">
        <f>YEAR(J7644)</f>
        <v>2023</v>
      </c>
      <c r="J7644" s="267">
        <v>44969</v>
      </c>
      <c r="K7644" s="267">
        <f>J7644+1</f>
        <v>44970</v>
      </c>
      <c r="L7644" s="266">
        <f>IF(M7644&lt;=365,1,2)</f>
        <v>1</v>
      </c>
      <c r="M7644" s="266">
        <f>IF(K7644&lt;$C$1,$C$2-$C$1+1,$C$2-K7644+1)</f>
        <v>77</v>
      </c>
      <c r="N7644" s="268">
        <f>M7644/365</f>
        <v>0.21095890410958903</v>
      </c>
      <c r="O7644" s="269">
        <f>'Data and Parameter'!$E$4*'Data and Parameter'!$E$5*('Data and Parameter'!$E$6+'Data and Parameter'!$E$7)*'Data and Parameter'!$E$19*'Data and Parameter'!$E$14*'ER calculations'!N7644</f>
        <v>1.0922922755728799</v>
      </c>
    </row>
    <row r="7645" spans="1:15" ht="15">
      <c r="A7645" s="284">
        <v>7641</v>
      </c>
      <c r="B7645" s="287"/>
      <c r="C7645" s="287"/>
      <c r="D7645" s="284" t="s">
        <v>119</v>
      </c>
      <c r="E7645" s="287"/>
      <c r="F7645" s="285" t="s">
        <v>7766</v>
      </c>
      <c r="G7645" s="266" t="s">
        <v>121</v>
      </c>
      <c r="H7645" s="266">
        <f>IF(G7645="Traditional Stove",0.1,0.2)</f>
        <v>0.1</v>
      </c>
      <c r="I7645" s="266">
        <f>YEAR(J7645)</f>
        <v>2023</v>
      </c>
      <c r="J7645" s="267">
        <v>44969</v>
      </c>
      <c r="K7645" s="267">
        <f>J7645+1</f>
        <v>44970</v>
      </c>
      <c r="L7645" s="266">
        <f>IF(M7645&lt;=365,1,2)</f>
        <v>1</v>
      </c>
      <c r="M7645" s="266">
        <f>IF(K7645&lt;$C$1,$C$2-$C$1+1,$C$2-K7645+1)</f>
        <v>77</v>
      </c>
      <c r="N7645" s="268">
        <f>M7645/365</f>
        <v>0.21095890410958903</v>
      </c>
      <c r="O7645" s="269">
        <f>'Data and Parameter'!$E$4*'Data and Parameter'!$E$5*('Data and Parameter'!$E$6+'Data and Parameter'!$E$7)*'Data and Parameter'!$E$19*'Data and Parameter'!$E$14*'ER calculations'!N7645</f>
        <v>1.0922922755728799</v>
      </c>
    </row>
    <row r="7646" spans="1:15" ht="15">
      <c r="A7646" s="284">
        <v>7642</v>
      </c>
      <c r="B7646" s="287"/>
      <c r="C7646" s="287"/>
      <c r="D7646" s="284" t="s">
        <v>119</v>
      </c>
      <c r="E7646" s="287"/>
      <c r="F7646" s="285" t="s">
        <v>7767</v>
      </c>
      <c r="G7646" s="266" t="s">
        <v>121</v>
      </c>
      <c r="H7646" s="266">
        <f>IF(G7646="Traditional Stove",0.1,0.2)</f>
        <v>0.1</v>
      </c>
      <c r="I7646" s="266">
        <f>YEAR(J7646)</f>
        <v>2023</v>
      </c>
      <c r="J7646" s="267">
        <v>44969</v>
      </c>
      <c r="K7646" s="267">
        <f>J7646+1</f>
        <v>44970</v>
      </c>
      <c r="L7646" s="266">
        <f>IF(M7646&lt;=365,1,2)</f>
        <v>1</v>
      </c>
      <c r="M7646" s="266">
        <f>IF(K7646&lt;$C$1,$C$2-$C$1+1,$C$2-K7646+1)</f>
        <v>77</v>
      </c>
      <c r="N7646" s="268">
        <f>M7646/365</f>
        <v>0.21095890410958903</v>
      </c>
      <c r="O7646" s="269">
        <f>'Data and Parameter'!$E$4*'Data and Parameter'!$E$5*('Data and Parameter'!$E$6+'Data and Parameter'!$E$7)*'Data and Parameter'!$E$19*'Data and Parameter'!$E$14*'ER calculations'!N7646</f>
        <v>1.0922922755728799</v>
      </c>
    </row>
    <row r="7647" spans="1:15" ht="15">
      <c r="A7647" s="284">
        <v>7643</v>
      </c>
      <c r="B7647" s="287"/>
      <c r="C7647" s="287"/>
      <c r="D7647" s="284" t="s">
        <v>119</v>
      </c>
      <c r="E7647" s="287"/>
      <c r="F7647" s="285" t="s">
        <v>7768</v>
      </c>
      <c r="G7647" s="266" t="s">
        <v>121</v>
      </c>
      <c r="H7647" s="266">
        <f>IF(G7647="Traditional Stove",0.1,0.2)</f>
        <v>0.1</v>
      </c>
      <c r="I7647" s="266">
        <f>YEAR(J7647)</f>
        <v>2023</v>
      </c>
      <c r="J7647" s="267">
        <v>44969</v>
      </c>
      <c r="K7647" s="267">
        <f>J7647+1</f>
        <v>44970</v>
      </c>
      <c r="L7647" s="266">
        <f>IF(M7647&lt;=365,1,2)</f>
        <v>1</v>
      </c>
      <c r="M7647" s="266">
        <f>IF(K7647&lt;$C$1,$C$2-$C$1+1,$C$2-K7647+1)</f>
        <v>77</v>
      </c>
      <c r="N7647" s="268">
        <f>M7647/365</f>
        <v>0.21095890410958903</v>
      </c>
      <c r="O7647" s="269">
        <f>'Data and Parameter'!$E$4*'Data and Parameter'!$E$5*('Data and Parameter'!$E$6+'Data and Parameter'!$E$7)*'Data and Parameter'!$E$19*'Data and Parameter'!$E$14*'ER calculations'!N7647</f>
        <v>1.0922922755728799</v>
      </c>
    </row>
    <row r="7648" spans="1:15" ht="15">
      <c r="A7648" s="284">
        <v>7644</v>
      </c>
      <c r="B7648" s="287"/>
      <c r="C7648" s="287"/>
      <c r="D7648" s="284" t="s">
        <v>119</v>
      </c>
      <c r="E7648" s="287"/>
      <c r="F7648" s="285" t="s">
        <v>7769</v>
      </c>
      <c r="G7648" s="266" t="s">
        <v>121</v>
      </c>
      <c r="H7648" s="266">
        <f>IF(G7648="Traditional Stove",0.1,0.2)</f>
        <v>0.1</v>
      </c>
      <c r="I7648" s="266">
        <f>YEAR(J7648)</f>
        <v>2023</v>
      </c>
      <c r="J7648" s="267">
        <v>44969</v>
      </c>
      <c r="K7648" s="267">
        <f>J7648+1</f>
        <v>44970</v>
      </c>
      <c r="L7648" s="266">
        <f>IF(M7648&lt;=365,1,2)</f>
        <v>1</v>
      </c>
      <c r="M7648" s="266">
        <f>IF(K7648&lt;$C$1,$C$2-$C$1+1,$C$2-K7648+1)</f>
        <v>77</v>
      </c>
      <c r="N7648" s="268">
        <f>M7648/365</f>
        <v>0.21095890410958903</v>
      </c>
      <c r="O7648" s="269">
        <f>'Data and Parameter'!$E$4*'Data and Parameter'!$E$5*('Data and Parameter'!$E$6+'Data and Parameter'!$E$7)*'Data and Parameter'!$E$19*'Data and Parameter'!$E$14*'ER calculations'!N7648</f>
        <v>1.0922922755728799</v>
      </c>
    </row>
    <row r="7649" spans="1:15" ht="15">
      <c r="A7649" s="284">
        <v>7645</v>
      </c>
      <c r="B7649" s="287"/>
      <c r="C7649" s="287"/>
      <c r="D7649" s="284" t="s">
        <v>119</v>
      </c>
      <c r="E7649" s="287"/>
      <c r="F7649" s="285" t="s">
        <v>7770</v>
      </c>
      <c r="G7649" s="266" t="s">
        <v>121</v>
      </c>
      <c r="H7649" s="266">
        <f>IF(G7649="Traditional Stove",0.1,0.2)</f>
        <v>0.1</v>
      </c>
      <c r="I7649" s="266">
        <f>YEAR(J7649)</f>
        <v>2023</v>
      </c>
      <c r="J7649" s="267">
        <v>44969</v>
      </c>
      <c r="K7649" s="267">
        <f>J7649+1</f>
        <v>44970</v>
      </c>
      <c r="L7649" s="266">
        <f>IF(M7649&lt;=365,1,2)</f>
        <v>1</v>
      </c>
      <c r="M7649" s="266">
        <f>IF(K7649&lt;$C$1,$C$2-$C$1+1,$C$2-K7649+1)</f>
        <v>77</v>
      </c>
      <c r="N7649" s="268">
        <f>M7649/365</f>
        <v>0.21095890410958903</v>
      </c>
      <c r="O7649" s="269">
        <f>'Data and Parameter'!$E$4*'Data and Parameter'!$E$5*('Data and Parameter'!$E$6+'Data and Parameter'!$E$7)*'Data and Parameter'!$E$19*'Data and Parameter'!$E$14*'ER calculations'!N7649</f>
        <v>1.0922922755728799</v>
      </c>
    </row>
    <row r="7650" spans="1:15" ht="15">
      <c r="A7650" s="284">
        <v>7646</v>
      </c>
      <c r="B7650" s="287"/>
      <c r="C7650" s="287"/>
      <c r="D7650" s="284" t="s">
        <v>119</v>
      </c>
      <c r="E7650" s="287"/>
      <c r="F7650" s="285" t="s">
        <v>7771</v>
      </c>
      <c r="G7650" s="266" t="s">
        <v>121</v>
      </c>
      <c r="H7650" s="266">
        <f>IF(G7650="Traditional Stove",0.1,0.2)</f>
        <v>0.1</v>
      </c>
      <c r="I7650" s="266">
        <f>YEAR(J7650)</f>
        <v>2023</v>
      </c>
      <c r="J7650" s="267">
        <v>44969</v>
      </c>
      <c r="K7650" s="267">
        <f>J7650+1</f>
        <v>44970</v>
      </c>
      <c r="L7650" s="266">
        <f>IF(M7650&lt;=365,1,2)</f>
        <v>1</v>
      </c>
      <c r="M7650" s="266">
        <f>IF(K7650&lt;$C$1,$C$2-$C$1+1,$C$2-K7650+1)</f>
        <v>77</v>
      </c>
      <c r="N7650" s="268">
        <f>M7650/365</f>
        <v>0.21095890410958903</v>
      </c>
      <c r="O7650" s="269">
        <f>'Data and Parameter'!$E$4*'Data and Parameter'!$E$5*('Data and Parameter'!$E$6+'Data and Parameter'!$E$7)*'Data and Parameter'!$E$19*'Data and Parameter'!$E$14*'ER calculations'!N7650</f>
        <v>1.0922922755728799</v>
      </c>
    </row>
    <row r="7651" spans="1:15" ht="15">
      <c r="A7651" s="284">
        <v>7647</v>
      </c>
      <c r="B7651" s="287"/>
      <c r="C7651" s="287"/>
      <c r="D7651" s="284" t="s">
        <v>119</v>
      </c>
      <c r="E7651" s="287"/>
      <c r="F7651" s="285" t="s">
        <v>7772</v>
      </c>
      <c r="G7651" s="266" t="s">
        <v>121</v>
      </c>
      <c r="H7651" s="266">
        <f>IF(G7651="Traditional Stove",0.1,0.2)</f>
        <v>0.1</v>
      </c>
      <c r="I7651" s="266">
        <f>YEAR(J7651)</f>
        <v>2023</v>
      </c>
      <c r="J7651" s="267">
        <v>44969</v>
      </c>
      <c r="K7651" s="267">
        <f>J7651+1</f>
        <v>44970</v>
      </c>
      <c r="L7651" s="266">
        <f>IF(M7651&lt;=365,1,2)</f>
        <v>1</v>
      </c>
      <c r="M7651" s="266">
        <f>IF(K7651&lt;$C$1,$C$2-$C$1+1,$C$2-K7651+1)</f>
        <v>77</v>
      </c>
      <c r="N7651" s="268">
        <f>M7651/365</f>
        <v>0.21095890410958903</v>
      </c>
      <c r="O7651" s="269">
        <f>'Data and Parameter'!$E$4*'Data and Parameter'!$E$5*('Data and Parameter'!$E$6+'Data and Parameter'!$E$7)*'Data and Parameter'!$E$19*'Data and Parameter'!$E$14*'ER calculations'!N7651</f>
        <v>1.0922922755728799</v>
      </c>
    </row>
    <row r="7652" spans="1:15" ht="15">
      <c r="A7652" s="284">
        <v>7648</v>
      </c>
      <c r="B7652" s="287"/>
      <c r="C7652" s="287"/>
      <c r="D7652" s="284" t="s">
        <v>119</v>
      </c>
      <c r="E7652" s="287"/>
      <c r="F7652" s="285" t="s">
        <v>7773</v>
      </c>
      <c r="G7652" s="266" t="s">
        <v>121</v>
      </c>
      <c r="H7652" s="266">
        <f>IF(G7652="Traditional Stove",0.1,0.2)</f>
        <v>0.1</v>
      </c>
      <c r="I7652" s="266">
        <f>YEAR(J7652)</f>
        <v>2023</v>
      </c>
      <c r="J7652" s="267">
        <v>44969</v>
      </c>
      <c r="K7652" s="267">
        <f>J7652+1</f>
        <v>44970</v>
      </c>
      <c r="L7652" s="266">
        <f>IF(M7652&lt;=365,1,2)</f>
        <v>1</v>
      </c>
      <c r="M7652" s="266">
        <f>IF(K7652&lt;$C$1,$C$2-$C$1+1,$C$2-K7652+1)</f>
        <v>77</v>
      </c>
      <c r="N7652" s="268">
        <f>M7652/365</f>
        <v>0.21095890410958903</v>
      </c>
      <c r="O7652" s="269">
        <f>'Data and Parameter'!$E$4*'Data and Parameter'!$E$5*('Data and Parameter'!$E$6+'Data and Parameter'!$E$7)*'Data and Parameter'!$E$19*'Data and Parameter'!$E$14*'ER calculations'!N7652</f>
        <v>1.0922922755728799</v>
      </c>
    </row>
    <row r="7653" spans="1:15" ht="15">
      <c r="A7653" s="284">
        <v>7649</v>
      </c>
      <c r="B7653" s="287"/>
      <c r="C7653" s="287"/>
      <c r="D7653" s="284" t="s">
        <v>119</v>
      </c>
      <c r="E7653" s="287"/>
      <c r="F7653" s="285" t="s">
        <v>7774</v>
      </c>
      <c r="G7653" s="266" t="s">
        <v>121</v>
      </c>
      <c r="H7653" s="266">
        <f>IF(G7653="Traditional Stove",0.1,0.2)</f>
        <v>0.1</v>
      </c>
      <c r="I7653" s="266">
        <f>YEAR(J7653)</f>
        <v>2023</v>
      </c>
      <c r="J7653" s="267">
        <v>44969</v>
      </c>
      <c r="K7653" s="267">
        <f>J7653+1</f>
        <v>44970</v>
      </c>
      <c r="L7653" s="266">
        <f>IF(M7653&lt;=365,1,2)</f>
        <v>1</v>
      </c>
      <c r="M7653" s="266">
        <f>IF(K7653&lt;$C$1,$C$2-$C$1+1,$C$2-K7653+1)</f>
        <v>77</v>
      </c>
      <c r="N7653" s="268">
        <f>M7653/365</f>
        <v>0.21095890410958903</v>
      </c>
      <c r="O7653" s="269">
        <f>'Data and Parameter'!$E$4*'Data and Parameter'!$E$5*('Data and Parameter'!$E$6+'Data and Parameter'!$E$7)*'Data and Parameter'!$E$19*'Data and Parameter'!$E$14*'ER calculations'!N7653</f>
        <v>1.0922922755728799</v>
      </c>
    </row>
    <row r="7654" spans="1:15" ht="15">
      <c r="A7654" s="284">
        <v>7650</v>
      </c>
      <c r="B7654" s="287"/>
      <c r="C7654" s="287"/>
      <c r="D7654" s="284" t="s">
        <v>119</v>
      </c>
      <c r="E7654" s="287"/>
      <c r="F7654" s="285" t="s">
        <v>7775</v>
      </c>
      <c r="G7654" s="266" t="s">
        <v>121</v>
      </c>
      <c r="H7654" s="266">
        <f>IF(G7654="Traditional Stove",0.1,0.2)</f>
        <v>0.1</v>
      </c>
      <c r="I7654" s="266">
        <f>YEAR(J7654)</f>
        <v>2023</v>
      </c>
      <c r="J7654" s="267">
        <v>44969</v>
      </c>
      <c r="K7654" s="267">
        <f>J7654+1</f>
        <v>44970</v>
      </c>
      <c r="L7654" s="266">
        <f>IF(M7654&lt;=365,1,2)</f>
        <v>1</v>
      </c>
      <c r="M7654" s="266">
        <f>IF(K7654&lt;$C$1,$C$2-$C$1+1,$C$2-K7654+1)</f>
        <v>77</v>
      </c>
      <c r="N7654" s="268">
        <f>M7654/365</f>
        <v>0.21095890410958903</v>
      </c>
      <c r="O7654" s="269">
        <f>'Data and Parameter'!$E$4*'Data and Parameter'!$E$5*('Data and Parameter'!$E$6+'Data and Parameter'!$E$7)*'Data and Parameter'!$E$19*'Data and Parameter'!$E$14*'ER calculations'!N7654</f>
        <v>1.0922922755728799</v>
      </c>
    </row>
    <row r="7655" spans="1:15" ht="15">
      <c r="A7655" s="284">
        <v>7651</v>
      </c>
      <c r="B7655" s="287"/>
      <c r="C7655" s="287"/>
      <c r="D7655" s="284" t="s">
        <v>119</v>
      </c>
      <c r="E7655" s="287"/>
      <c r="F7655" s="285" t="s">
        <v>7776</v>
      </c>
      <c r="G7655" s="266" t="s">
        <v>121</v>
      </c>
      <c r="H7655" s="266">
        <f>IF(G7655="Traditional Stove",0.1,0.2)</f>
        <v>0.1</v>
      </c>
      <c r="I7655" s="266">
        <f>YEAR(J7655)</f>
        <v>2023</v>
      </c>
      <c r="J7655" s="267">
        <v>44968</v>
      </c>
      <c r="K7655" s="267">
        <f>J7655+1</f>
        <v>44969</v>
      </c>
      <c r="L7655" s="266">
        <f>IF(M7655&lt;=365,1,2)</f>
        <v>1</v>
      </c>
      <c r="M7655" s="266">
        <f>IF(K7655&lt;$C$1,$C$2-$C$1+1,$C$2-K7655+1)</f>
        <v>78</v>
      </c>
      <c r="N7655" s="268">
        <f>M7655/365</f>
        <v>0.21369863013698631</v>
      </c>
      <c r="O7655" s="269">
        <f>'Data and Parameter'!$E$4*'Data and Parameter'!$E$5*('Data and Parameter'!$E$6+'Data and Parameter'!$E$7)*'Data and Parameter'!$E$19*'Data and Parameter'!$E$14*'ER calculations'!N7655</f>
        <v>1.1064778895413589</v>
      </c>
    </row>
    <row r="7656" spans="1:15" ht="15">
      <c r="A7656" s="284">
        <v>7652</v>
      </c>
      <c r="B7656" s="287"/>
      <c r="C7656" s="287"/>
      <c r="D7656" s="284" t="s">
        <v>119</v>
      </c>
      <c r="E7656" s="287"/>
      <c r="F7656" s="285" t="s">
        <v>7777</v>
      </c>
      <c r="G7656" s="266" t="s">
        <v>121</v>
      </c>
      <c r="H7656" s="266">
        <f>IF(G7656="Traditional Stove",0.1,0.2)</f>
        <v>0.1</v>
      </c>
      <c r="I7656" s="266">
        <f>YEAR(J7656)</f>
        <v>2023</v>
      </c>
      <c r="J7656" s="267">
        <v>44969</v>
      </c>
      <c r="K7656" s="267">
        <f>J7656+1</f>
        <v>44970</v>
      </c>
      <c r="L7656" s="266">
        <f>IF(M7656&lt;=365,1,2)</f>
        <v>1</v>
      </c>
      <c r="M7656" s="266">
        <f>IF(K7656&lt;$C$1,$C$2-$C$1+1,$C$2-K7656+1)</f>
        <v>77</v>
      </c>
      <c r="N7656" s="268">
        <f>M7656/365</f>
        <v>0.21095890410958903</v>
      </c>
      <c r="O7656" s="269">
        <f>'Data and Parameter'!$E$4*'Data and Parameter'!$E$5*('Data and Parameter'!$E$6+'Data and Parameter'!$E$7)*'Data and Parameter'!$E$19*'Data and Parameter'!$E$14*'ER calculations'!N7656</f>
        <v>1.0922922755728799</v>
      </c>
    </row>
    <row r="7657" spans="1:15" ht="15">
      <c r="A7657" s="284">
        <v>7653</v>
      </c>
      <c r="B7657" s="287"/>
      <c r="C7657" s="287"/>
      <c r="D7657" s="284" t="s">
        <v>119</v>
      </c>
      <c r="E7657" s="287"/>
      <c r="F7657" s="285" t="s">
        <v>7778</v>
      </c>
      <c r="G7657" s="266" t="s">
        <v>121</v>
      </c>
      <c r="H7657" s="266">
        <f>IF(G7657="Traditional Stove",0.1,0.2)</f>
        <v>0.1</v>
      </c>
      <c r="I7657" s="266">
        <f>YEAR(J7657)</f>
        <v>2023</v>
      </c>
      <c r="J7657" s="267">
        <v>44970</v>
      </c>
      <c r="K7657" s="267">
        <f>J7657+1</f>
        <v>44971</v>
      </c>
      <c r="L7657" s="266">
        <f>IF(M7657&lt;=365,1,2)</f>
        <v>1</v>
      </c>
      <c r="M7657" s="266">
        <f>IF(K7657&lt;$C$1,$C$2-$C$1+1,$C$2-K7657+1)</f>
        <v>76</v>
      </c>
      <c r="N7657" s="268">
        <f>M7657/365</f>
        <v>0.20821917808219179</v>
      </c>
      <c r="O7657" s="269">
        <f>'Data and Parameter'!$E$4*'Data and Parameter'!$E$5*('Data and Parameter'!$E$6+'Data and Parameter'!$E$7)*'Data and Parameter'!$E$19*'Data and Parameter'!$E$14*'ER calculations'!N7657</f>
        <v>1.0781066616044011</v>
      </c>
    </row>
    <row r="7658" spans="1:15" ht="15">
      <c r="A7658" s="284">
        <v>7654</v>
      </c>
      <c r="B7658" s="287"/>
      <c r="C7658" s="287"/>
      <c r="D7658" s="284" t="s">
        <v>119</v>
      </c>
      <c r="E7658" s="287"/>
      <c r="F7658" s="285" t="s">
        <v>7779</v>
      </c>
      <c r="G7658" s="266" t="s">
        <v>121</v>
      </c>
      <c r="H7658" s="266">
        <f>IF(G7658="Traditional Stove",0.1,0.2)</f>
        <v>0.1</v>
      </c>
      <c r="I7658" s="266">
        <f>YEAR(J7658)</f>
        <v>2023</v>
      </c>
      <c r="J7658" s="267">
        <v>44968</v>
      </c>
      <c r="K7658" s="267">
        <f>J7658+1</f>
        <v>44969</v>
      </c>
      <c r="L7658" s="266">
        <f>IF(M7658&lt;=365,1,2)</f>
        <v>1</v>
      </c>
      <c r="M7658" s="266">
        <f>IF(K7658&lt;$C$1,$C$2-$C$1+1,$C$2-K7658+1)</f>
        <v>78</v>
      </c>
      <c r="N7658" s="268">
        <f>M7658/365</f>
        <v>0.21369863013698631</v>
      </c>
      <c r="O7658" s="269">
        <f>'Data and Parameter'!$E$4*'Data and Parameter'!$E$5*('Data and Parameter'!$E$6+'Data and Parameter'!$E$7)*'Data and Parameter'!$E$19*'Data and Parameter'!$E$14*'ER calculations'!N7658</f>
        <v>1.1064778895413589</v>
      </c>
    </row>
    <row r="7659" spans="1:15" ht="15">
      <c r="A7659" s="284">
        <v>7655</v>
      </c>
      <c r="B7659" s="287"/>
      <c r="C7659" s="287"/>
      <c r="D7659" s="284" t="s">
        <v>119</v>
      </c>
      <c r="E7659" s="287"/>
      <c r="F7659" s="285" t="s">
        <v>7780</v>
      </c>
      <c r="G7659" s="266" t="s">
        <v>121</v>
      </c>
      <c r="H7659" s="266">
        <f>IF(G7659="Traditional Stove",0.1,0.2)</f>
        <v>0.1</v>
      </c>
      <c r="I7659" s="266">
        <f>YEAR(J7659)</f>
        <v>2023</v>
      </c>
      <c r="J7659" s="267">
        <v>44980</v>
      </c>
      <c r="K7659" s="267">
        <f>J7659+1</f>
        <v>44981</v>
      </c>
      <c r="L7659" s="266">
        <f>IF(M7659&lt;=365,1,2)</f>
        <v>1</v>
      </c>
      <c r="M7659" s="266">
        <f>IF(K7659&lt;$C$1,$C$2-$C$1+1,$C$2-K7659+1)</f>
        <v>66</v>
      </c>
      <c r="N7659" s="268">
        <f>M7659/365</f>
        <v>0.18082191780821918</v>
      </c>
      <c r="O7659" s="269">
        <f>'Data and Parameter'!$E$4*'Data and Parameter'!$E$5*('Data and Parameter'!$E$6+'Data and Parameter'!$E$7)*'Data and Parameter'!$E$19*'Data and Parameter'!$E$14*'ER calculations'!N7659</f>
        <v>0.93625052191961144</v>
      </c>
    </row>
    <row r="7660" spans="1:15" ht="15">
      <c r="A7660" s="284">
        <v>7656</v>
      </c>
      <c r="B7660" s="287"/>
      <c r="C7660" s="287"/>
      <c r="D7660" s="284" t="s">
        <v>119</v>
      </c>
      <c r="E7660" s="287"/>
      <c r="F7660" s="285" t="s">
        <v>7781</v>
      </c>
      <c r="G7660" s="266" t="s">
        <v>121</v>
      </c>
      <c r="H7660" s="266">
        <f>IF(G7660="Traditional Stove",0.1,0.2)</f>
        <v>0.1</v>
      </c>
      <c r="I7660" s="266">
        <f>YEAR(J7660)</f>
        <v>2023</v>
      </c>
      <c r="J7660" s="267">
        <v>44970</v>
      </c>
      <c r="K7660" s="267">
        <f>J7660+1</f>
        <v>44971</v>
      </c>
      <c r="L7660" s="266">
        <f>IF(M7660&lt;=365,1,2)</f>
        <v>1</v>
      </c>
      <c r="M7660" s="266">
        <f>IF(K7660&lt;$C$1,$C$2-$C$1+1,$C$2-K7660+1)</f>
        <v>76</v>
      </c>
      <c r="N7660" s="268">
        <f>M7660/365</f>
        <v>0.20821917808219179</v>
      </c>
      <c r="O7660" s="269">
        <f>'Data and Parameter'!$E$4*'Data and Parameter'!$E$5*('Data and Parameter'!$E$6+'Data and Parameter'!$E$7)*'Data and Parameter'!$E$19*'Data and Parameter'!$E$14*'ER calculations'!N7660</f>
        <v>1.0781066616044011</v>
      </c>
    </row>
    <row r="7661" spans="1:15" ht="15">
      <c r="A7661" s="284">
        <v>7657</v>
      </c>
      <c r="B7661" s="287"/>
      <c r="C7661" s="287"/>
      <c r="D7661" s="284" t="s">
        <v>119</v>
      </c>
      <c r="E7661" s="287"/>
      <c r="F7661" s="285" t="s">
        <v>7782</v>
      </c>
      <c r="G7661" s="266" t="s">
        <v>121</v>
      </c>
      <c r="H7661" s="266">
        <f>IF(G7661="Traditional Stove",0.1,0.2)</f>
        <v>0.1</v>
      </c>
      <c r="I7661" s="266">
        <f>YEAR(J7661)</f>
        <v>2023</v>
      </c>
      <c r="J7661" s="267">
        <v>44970</v>
      </c>
      <c r="K7661" s="267">
        <f>J7661+1</f>
        <v>44971</v>
      </c>
      <c r="L7661" s="266">
        <f>IF(M7661&lt;=365,1,2)</f>
        <v>1</v>
      </c>
      <c r="M7661" s="266">
        <f>IF(K7661&lt;$C$1,$C$2-$C$1+1,$C$2-K7661+1)</f>
        <v>76</v>
      </c>
      <c r="N7661" s="268">
        <f>M7661/365</f>
        <v>0.20821917808219179</v>
      </c>
      <c r="O7661" s="269">
        <f>'Data and Parameter'!$E$4*'Data and Parameter'!$E$5*('Data and Parameter'!$E$6+'Data and Parameter'!$E$7)*'Data and Parameter'!$E$19*'Data and Parameter'!$E$14*'ER calculations'!N7661</f>
        <v>1.0781066616044011</v>
      </c>
    </row>
    <row r="7662" spans="1:15" ht="15">
      <c r="A7662" s="284">
        <v>7658</v>
      </c>
      <c r="B7662" s="287"/>
      <c r="C7662" s="287"/>
      <c r="D7662" s="284" t="s">
        <v>119</v>
      </c>
      <c r="E7662" s="287"/>
      <c r="F7662" s="285" t="s">
        <v>7783</v>
      </c>
      <c r="G7662" s="266" t="s">
        <v>121</v>
      </c>
      <c r="H7662" s="266">
        <f>IF(G7662="Traditional Stove",0.1,0.2)</f>
        <v>0.1</v>
      </c>
      <c r="I7662" s="266">
        <f>YEAR(J7662)</f>
        <v>2023</v>
      </c>
      <c r="J7662" s="267">
        <v>44969</v>
      </c>
      <c r="K7662" s="267">
        <f>J7662+1</f>
        <v>44970</v>
      </c>
      <c r="L7662" s="266">
        <f>IF(M7662&lt;=365,1,2)</f>
        <v>1</v>
      </c>
      <c r="M7662" s="266">
        <f>IF(K7662&lt;$C$1,$C$2-$C$1+1,$C$2-K7662+1)</f>
        <v>77</v>
      </c>
      <c r="N7662" s="268">
        <f>M7662/365</f>
        <v>0.21095890410958903</v>
      </c>
      <c r="O7662" s="269">
        <f>'Data and Parameter'!$E$4*'Data and Parameter'!$E$5*('Data and Parameter'!$E$6+'Data and Parameter'!$E$7)*'Data and Parameter'!$E$19*'Data and Parameter'!$E$14*'ER calculations'!N7662</f>
        <v>1.0922922755728799</v>
      </c>
    </row>
    <row r="7663" spans="1:15" ht="15">
      <c r="A7663" s="284">
        <v>7659</v>
      </c>
      <c r="B7663" s="287"/>
      <c r="C7663" s="287"/>
      <c r="D7663" s="284" t="s">
        <v>119</v>
      </c>
      <c r="E7663" s="287"/>
      <c r="F7663" s="285" t="s">
        <v>7784</v>
      </c>
      <c r="G7663" s="266" t="s">
        <v>121</v>
      </c>
      <c r="H7663" s="266">
        <f>IF(G7663="Traditional Stove",0.1,0.2)</f>
        <v>0.1</v>
      </c>
      <c r="I7663" s="266">
        <f>YEAR(J7663)</f>
        <v>2023</v>
      </c>
      <c r="J7663" s="267">
        <v>44969</v>
      </c>
      <c r="K7663" s="267">
        <f>J7663+1</f>
        <v>44970</v>
      </c>
      <c r="L7663" s="266">
        <f>IF(M7663&lt;=365,1,2)</f>
        <v>1</v>
      </c>
      <c r="M7663" s="266">
        <f>IF(K7663&lt;$C$1,$C$2-$C$1+1,$C$2-K7663+1)</f>
        <v>77</v>
      </c>
      <c r="N7663" s="268">
        <f>M7663/365</f>
        <v>0.21095890410958903</v>
      </c>
      <c r="O7663" s="269">
        <f>'Data and Parameter'!$E$4*'Data and Parameter'!$E$5*('Data and Parameter'!$E$6+'Data and Parameter'!$E$7)*'Data and Parameter'!$E$19*'Data and Parameter'!$E$14*'ER calculations'!N7663</f>
        <v>1.0922922755728799</v>
      </c>
    </row>
    <row r="7664" spans="1:15" ht="15">
      <c r="A7664" s="284">
        <v>7660</v>
      </c>
      <c r="B7664" s="287"/>
      <c r="C7664" s="287"/>
      <c r="D7664" s="284" t="s">
        <v>119</v>
      </c>
      <c r="E7664" s="287"/>
      <c r="F7664" s="285" t="s">
        <v>7785</v>
      </c>
      <c r="G7664" s="266" t="s">
        <v>121</v>
      </c>
      <c r="H7664" s="266">
        <f>IF(G7664="Traditional Stove",0.1,0.2)</f>
        <v>0.1</v>
      </c>
      <c r="I7664" s="266">
        <f>YEAR(J7664)</f>
        <v>2023</v>
      </c>
      <c r="J7664" s="267">
        <v>44974</v>
      </c>
      <c r="K7664" s="267">
        <f>J7664+1</f>
        <v>44975</v>
      </c>
      <c r="L7664" s="266">
        <f>IF(M7664&lt;=365,1,2)</f>
        <v>1</v>
      </c>
      <c r="M7664" s="266">
        <f>IF(K7664&lt;$C$1,$C$2-$C$1+1,$C$2-K7664+1)</f>
        <v>72</v>
      </c>
      <c r="N7664" s="268">
        <f>M7664/365</f>
        <v>0.19726027397260273</v>
      </c>
      <c r="O7664" s="269">
        <f>'Data and Parameter'!$E$4*'Data and Parameter'!$E$5*('Data and Parameter'!$E$6+'Data and Parameter'!$E$7)*'Data and Parameter'!$E$19*'Data and Parameter'!$E$14*'ER calculations'!N7664</f>
        <v>1.0213642057304853</v>
      </c>
    </row>
    <row r="7665" spans="1:15" ht="15">
      <c r="A7665" s="284">
        <v>7661</v>
      </c>
      <c r="B7665" s="287"/>
      <c r="C7665" s="287"/>
      <c r="D7665" s="284" t="s">
        <v>119</v>
      </c>
      <c r="E7665" s="287"/>
      <c r="F7665" s="285" t="s">
        <v>7786</v>
      </c>
      <c r="G7665" s="266" t="s">
        <v>121</v>
      </c>
      <c r="H7665" s="266">
        <f>IF(G7665="Traditional Stove",0.1,0.2)</f>
        <v>0.1</v>
      </c>
      <c r="I7665" s="266">
        <f>YEAR(J7665)</f>
        <v>2023</v>
      </c>
      <c r="J7665" s="267">
        <v>44969</v>
      </c>
      <c r="K7665" s="267">
        <f>J7665+1</f>
        <v>44970</v>
      </c>
      <c r="L7665" s="266">
        <f>IF(M7665&lt;=365,1,2)</f>
        <v>1</v>
      </c>
      <c r="M7665" s="266">
        <f>IF(K7665&lt;$C$1,$C$2-$C$1+1,$C$2-K7665+1)</f>
        <v>77</v>
      </c>
      <c r="N7665" s="268">
        <f>M7665/365</f>
        <v>0.21095890410958903</v>
      </c>
      <c r="O7665" s="269">
        <f>'Data and Parameter'!$E$4*'Data and Parameter'!$E$5*('Data and Parameter'!$E$6+'Data and Parameter'!$E$7)*'Data and Parameter'!$E$19*'Data and Parameter'!$E$14*'ER calculations'!N7665</f>
        <v>1.0922922755728799</v>
      </c>
    </row>
    <row r="7666" spans="1:15" ht="15">
      <c r="A7666" s="284">
        <v>7662</v>
      </c>
      <c r="B7666" s="287"/>
      <c r="C7666" s="287"/>
      <c r="D7666" s="284" t="s">
        <v>119</v>
      </c>
      <c r="E7666" s="287"/>
      <c r="F7666" s="285" t="s">
        <v>7787</v>
      </c>
      <c r="G7666" s="266" t="s">
        <v>121</v>
      </c>
      <c r="H7666" s="266">
        <f>IF(G7666="Traditional Stove",0.1,0.2)</f>
        <v>0.1</v>
      </c>
      <c r="I7666" s="266">
        <f>YEAR(J7666)</f>
        <v>2023</v>
      </c>
      <c r="J7666" s="267">
        <v>44969</v>
      </c>
      <c r="K7666" s="267">
        <f>J7666+1</f>
        <v>44970</v>
      </c>
      <c r="L7666" s="266">
        <f>IF(M7666&lt;=365,1,2)</f>
        <v>1</v>
      </c>
      <c r="M7666" s="266">
        <f>IF(K7666&lt;$C$1,$C$2-$C$1+1,$C$2-K7666+1)</f>
        <v>77</v>
      </c>
      <c r="N7666" s="268">
        <f>M7666/365</f>
        <v>0.21095890410958903</v>
      </c>
      <c r="O7666" s="269">
        <f>'Data and Parameter'!$E$4*'Data and Parameter'!$E$5*('Data and Parameter'!$E$6+'Data and Parameter'!$E$7)*'Data and Parameter'!$E$19*'Data and Parameter'!$E$14*'ER calculations'!N7666</f>
        <v>1.0922922755728799</v>
      </c>
    </row>
    <row r="7667" spans="1:15" ht="15">
      <c r="A7667" s="284">
        <v>7663</v>
      </c>
      <c r="B7667" s="287"/>
      <c r="C7667" s="287"/>
      <c r="D7667" s="284" t="s">
        <v>119</v>
      </c>
      <c r="E7667" s="287"/>
      <c r="F7667" s="285" t="s">
        <v>7788</v>
      </c>
      <c r="G7667" s="266" t="s">
        <v>121</v>
      </c>
      <c r="H7667" s="266">
        <f>IF(G7667="Traditional Stove",0.1,0.2)</f>
        <v>0.1</v>
      </c>
      <c r="I7667" s="266">
        <f>YEAR(J7667)</f>
        <v>2023</v>
      </c>
      <c r="J7667" s="267">
        <v>44969</v>
      </c>
      <c r="K7667" s="267">
        <f>J7667+1</f>
        <v>44970</v>
      </c>
      <c r="L7667" s="266">
        <f>IF(M7667&lt;=365,1,2)</f>
        <v>1</v>
      </c>
      <c r="M7667" s="266">
        <f>IF(K7667&lt;$C$1,$C$2-$C$1+1,$C$2-K7667+1)</f>
        <v>77</v>
      </c>
      <c r="N7667" s="268">
        <f>M7667/365</f>
        <v>0.21095890410958903</v>
      </c>
      <c r="O7667" s="269">
        <f>'Data and Parameter'!$E$4*'Data and Parameter'!$E$5*('Data and Parameter'!$E$6+'Data and Parameter'!$E$7)*'Data and Parameter'!$E$19*'Data and Parameter'!$E$14*'ER calculations'!N7667</f>
        <v>1.0922922755728799</v>
      </c>
    </row>
    <row r="7668" spans="1:15" ht="15">
      <c r="A7668" s="284">
        <v>7664</v>
      </c>
      <c r="B7668" s="287"/>
      <c r="C7668" s="287"/>
      <c r="D7668" s="284" t="s">
        <v>119</v>
      </c>
      <c r="E7668" s="287"/>
      <c r="F7668" s="285" t="s">
        <v>7789</v>
      </c>
      <c r="G7668" s="266" t="s">
        <v>121</v>
      </c>
      <c r="H7668" s="266">
        <f>IF(G7668="Traditional Stove",0.1,0.2)</f>
        <v>0.1</v>
      </c>
      <c r="I7668" s="266">
        <f>YEAR(J7668)</f>
        <v>2023</v>
      </c>
      <c r="J7668" s="267">
        <v>44969</v>
      </c>
      <c r="K7668" s="267">
        <f>J7668+1</f>
        <v>44970</v>
      </c>
      <c r="L7668" s="266">
        <f>IF(M7668&lt;=365,1,2)</f>
        <v>1</v>
      </c>
      <c r="M7668" s="266">
        <f>IF(K7668&lt;$C$1,$C$2-$C$1+1,$C$2-K7668+1)</f>
        <v>77</v>
      </c>
      <c r="N7668" s="268">
        <f>M7668/365</f>
        <v>0.21095890410958903</v>
      </c>
      <c r="O7668" s="269">
        <f>'Data and Parameter'!$E$4*'Data and Parameter'!$E$5*('Data and Parameter'!$E$6+'Data and Parameter'!$E$7)*'Data and Parameter'!$E$19*'Data and Parameter'!$E$14*'ER calculations'!N7668</f>
        <v>1.0922922755728799</v>
      </c>
    </row>
    <row r="7669" spans="1:15" ht="15">
      <c r="A7669" s="284">
        <v>7665</v>
      </c>
      <c r="B7669" s="287"/>
      <c r="C7669" s="287"/>
      <c r="D7669" s="284" t="s">
        <v>119</v>
      </c>
      <c r="E7669" s="287"/>
      <c r="F7669" s="285" t="s">
        <v>7790</v>
      </c>
      <c r="G7669" s="266" t="s">
        <v>121</v>
      </c>
      <c r="H7669" s="266">
        <f>IF(G7669="Traditional Stove",0.1,0.2)</f>
        <v>0.1</v>
      </c>
      <c r="I7669" s="266">
        <f>YEAR(J7669)</f>
        <v>2023</v>
      </c>
      <c r="J7669" s="267">
        <v>44969</v>
      </c>
      <c r="K7669" s="267">
        <f>J7669+1</f>
        <v>44970</v>
      </c>
      <c r="L7669" s="266">
        <f>IF(M7669&lt;=365,1,2)</f>
        <v>1</v>
      </c>
      <c r="M7669" s="266">
        <f>IF(K7669&lt;$C$1,$C$2-$C$1+1,$C$2-K7669+1)</f>
        <v>77</v>
      </c>
      <c r="N7669" s="268">
        <f>M7669/365</f>
        <v>0.21095890410958903</v>
      </c>
      <c r="O7669" s="269">
        <f>'Data and Parameter'!$E$4*'Data and Parameter'!$E$5*('Data and Parameter'!$E$6+'Data and Parameter'!$E$7)*'Data and Parameter'!$E$19*'Data and Parameter'!$E$14*'ER calculations'!N7669</f>
        <v>1.0922922755728799</v>
      </c>
    </row>
    <row r="7670" spans="1:15" ht="15">
      <c r="A7670" s="284">
        <v>7666</v>
      </c>
      <c r="B7670" s="287"/>
      <c r="C7670" s="287"/>
      <c r="D7670" s="284" t="s">
        <v>119</v>
      </c>
      <c r="E7670" s="287"/>
      <c r="F7670" s="285" t="s">
        <v>7791</v>
      </c>
      <c r="G7670" s="266" t="s">
        <v>121</v>
      </c>
      <c r="H7670" s="266">
        <f>IF(G7670="Traditional Stove",0.1,0.2)</f>
        <v>0.1</v>
      </c>
      <c r="I7670" s="266">
        <f>YEAR(J7670)</f>
        <v>2023</v>
      </c>
      <c r="J7670" s="267">
        <v>44969</v>
      </c>
      <c r="K7670" s="267">
        <f>J7670+1</f>
        <v>44970</v>
      </c>
      <c r="L7670" s="266">
        <f>IF(M7670&lt;=365,1,2)</f>
        <v>1</v>
      </c>
      <c r="M7670" s="266">
        <f>IF(K7670&lt;$C$1,$C$2-$C$1+1,$C$2-K7670+1)</f>
        <v>77</v>
      </c>
      <c r="N7670" s="268">
        <f>M7670/365</f>
        <v>0.21095890410958903</v>
      </c>
      <c r="O7670" s="269">
        <f>'Data and Parameter'!$E$4*'Data and Parameter'!$E$5*('Data and Parameter'!$E$6+'Data and Parameter'!$E$7)*'Data and Parameter'!$E$19*'Data and Parameter'!$E$14*'ER calculations'!N7670</f>
        <v>1.0922922755728799</v>
      </c>
    </row>
    <row r="7671" spans="1:15" ht="15">
      <c r="A7671" s="284">
        <v>7667</v>
      </c>
      <c r="B7671" s="287"/>
      <c r="C7671" s="287"/>
      <c r="D7671" s="284" t="s">
        <v>119</v>
      </c>
      <c r="E7671" s="287"/>
      <c r="F7671" s="285" t="s">
        <v>7792</v>
      </c>
      <c r="G7671" s="266" t="s">
        <v>121</v>
      </c>
      <c r="H7671" s="266">
        <f>IF(G7671="Traditional Stove",0.1,0.2)</f>
        <v>0.1</v>
      </c>
      <c r="I7671" s="266">
        <f>YEAR(J7671)</f>
        <v>2023</v>
      </c>
      <c r="J7671" s="267">
        <v>44969</v>
      </c>
      <c r="K7671" s="267">
        <f>J7671+1</f>
        <v>44970</v>
      </c>
      <c r="L7671" s="266">
        <f>IF(M7671&lt;=365,1,2)</f>
        <v>1</v>
      </c>
      <c r="M7671" s="266">
        <f>IF(K7671&lt;$C$1,$C$2-$C$1+1,$C$2-K7671+1)</f>
        <v>77</v>
      </c>
      <c r="N7671" s="268">
        <f>M7671/365</f>
        <v>0.21095890410958903</v>
      </c>
      <c r="O7671" s="269">
        <f>'Data and Parameter'!$E$4*'Data and Parameter'!$E$5*('Data and Parameter'!$E$6+'Data and Parameter'!$E$7)*'Data and Parameter'!$E$19*'Data and Parameter'!$E$14*'ER calculations'!N7671</f>
        <v>1.0922922755728799</v>
      </c>
    </row>
    <row r="7672" spans="1:15" ht="15">
      <c r="A7672" s="284">
        <v>7668</v>
      </c>
      <c r="B7672" s="287"/>
      <c r="C7672" s="287"/>
      <c r="D7672" s="284" t="s">
        <v>119</v>
      </c>
      <c r="E7672" s="287"/>
      <c r="F7672" s="285" t="s">
        <v>7793</v>
      </c>
      <c r="G7672" s="266" t="s">
        <v>121</v>
      </c>
      <c r="H7672" s="266">
        <f>IF(G7672="Traditional Stove",0.1,0.2)</f>
        <v>0.1</v>
      </c>
      <c r="I7672" s="266">
        <f>YEAR(J7672)</f>
        <v>2023</v>
      </c>
      <c r="J7672" s="267">
        <v>44969</v>
      </c>
      <c r="K7672" s="267">
        <f>J7672+1</f>
        <v>44970</v>
      </c>
      <c r="L7672" s="266">
        <f>IF(M7672&lt;=365,1,2)</f>
        <v>1</v>
      </c>
      <c r="M7672" s="266">
        <f>IF(K7672&lt;$C$1,$C$2-$C$1+1,$C$2-K7672+1)</f>
        <v>77</v>
      </c>
      <c r="N7672" s="268">
        <f>M7672/365</f>
        <v>0.21095890410958903</v>
      </c>
      <c r="O7672" s="269">
        <f>'Data and Parameter'!$E$4*'Data and Parameter'!$E$5*('Data and Parameter'!$E$6+'Data and Parameter'!$E$7)*'Data and Parameter'!$E$19*'Data and Parameter'!$E$14*'ER calculations'!N7672</f>
        <v>1.0922922755728799</v>
      </c>
    </row>
    <row r="7673" spans="1:15" ht="15">
      <c r="A7673" s="284">
        <v>7669</v>
      </c>
      <c r="B7673" s="287"/>
      <c r="C7673" s="287"/>
      <c r="D7673" s="284" t="s">
        <v>119</v>
      </c>
      <c r="E7673" s="287"/>
      <c r="F7673" s="285" t="s">
        <v>7794</v>
      </c>
      <c r="G7673" s="266" t="s">
        <v>121</v>
      </c>
      <c r="H7673" s="266">
        <f>IF(G7673="Traditional Stove",0.1,0.2)</f>
        <v>0.1</v>
      </c>
      <c r="I7673" s="266">
        <f>YEAR(J7673)</f>
        <v>2023</v>
      </c>
      <c r="J7673" s="267">
        <v>44969</v>
      </c>
      <c r="K7673" s="267">
        <f>J7673+1</f>
        <v>44970</v>
      </c>
      <c r="L7673" s="266">
        <f>IF(M7673&lt;=365,1,2)</f>
        <v>1</v>
      </c>
      <c r="M7673" s="266">
        <f>IF(K7673&lt;$C$1,$C$2-$C$1+1,$C$2-K7673+1)</f>
        <v>77</v>
      </c>
      <c r="N7673" s="268">
        <f>M7673/365</f>
        <v>0.21095890410958903</v>
      </c>
      <c r="O7673" s="269">
        <f>'Data and Parameter'!$E$4*'Data and Parameter'!$E$5*('Data and Parameter'!$E$6+'Data and Parameter'!$E$7)*'Data and Parameter'!$E$19*'Data and Parameter'!$E$14*'ER calculations'!N7673</f>
        <v>1.0922922755728799</v>
      </c>
    </row>
    <row r="7674" spans="1:15" ht="15">
      <c r="A7674" s="284">
        <v>7670</v>
      </c>
      <c r="B7674" s="287"/>
      <c r="C7674" s="287"/>
      <c r="D7674" s="284" t="s">
        <v>119</v>
      </c>
      <c r="E7674" s="287"/>
      <c r="F7674" s="285" t="s">
        <v>7795</v>
      </c>
      <c r="G7674" s="266" t="s">
        <v>121</v>
      </c>
      <c r="H7674" s="266">
        <f>IF(G7674="Traditional Stove",0.1,0.2)</f>
        <v>0.1</v>
      </c>
      <c r="I7674" s="266">
        <f>YEAR(J7674)</f>
        <v>2023</v>
      </c>
      <c r="J7674" s="267">
        <v>44969</v>
      </c>
      <c r="K7674" s="267">
        <f>J7674+1</f>
        <v>44970</v>
      </c>
      <c r="L7674" s="266">
        <f>IF(M7674&lt;=365,1,2)</f>
        <v>1</v>
      </c>
      <c r="M7674" s="266">
        <f>IF(K7674&lt;$C$1,$C$2-$C$1+1,$C$2-K7674+1)</f>
        <v>77</v>
      </c>
      <c r="N7674" s="268">
        <f>M7674/365</f>
        <v>0.21095890410958903</v>
      </c>
      <c r="O7674" s="269">
        <f>'Data and Parameter'!$E$4*'Data and Parameter'!$E$5*('Data and Parameter'!$E$6+'Data and Parameter'!$E$7)*'Data and Parameter'!$E$19*'Data and Parameter'!$E$14*'ER calculations'!N7674</f>
        <v>1.0922922755728799</v>
      </c>
    </row>
    <row r="7675" spans="1:15" ht="15">
      <c r="A7675" s="284">
        <v>7671</v>
      </c>
      <c r="B7675" s="287"/>
      <c r="C7675" s="287"/>
      <c r="D7675" s="284" t="s">
        <v>119</v>
      </c>
      <c r="E7675" s="287"/>
      <c r="F7675" s="285" t="s">
        <v>7796</v>
      </c>
      <c r="G7675" s="266" t="s">
        <v>121</v>
      </c>
      <c r="H7675" s="266">
        <f>IF(G7675="Traditional Stove",0.1,0.2)</f>
        <v>0.1</v>
      </c>
      <c r="I7675" s="266">
        <f>YEAR(J7675)</f>
        <v>2023</v>
      </c>
      <c r="J7675" s="267">
        <v>44969</v>
      </c>
      <c r="K7675" s="267">
        <f>J7675+1</f>
        <v>44970</v>
      </c>
      <c r="L7675" s="266">
        <f>IF(M7675&lt;=365,1,2)</f>
        <v>1</v>
      </c>
      <c r="M7675" s="266">
        <f>IF(K7675&lt;$C$1,$C$2-$C$1+1,$C$2-K7675+1)</f>
        <v>77</v>
      </c>
      <c r="N7675" s="268">
        <f>M7675/365</f>
        <v>0.21095890410958903</v>
      </c>
      <c r="O7675" s="269">
        <f>'Data and Parameter'!$E$4*'Data and Parameter'!$E$5*('Data and Parameter'!$E$6+'Data and Parameter'!$E$7)*'Data and Parameter'!$E$19*'Data and Parameter'!$E$14*'ER calculations'!N7675</f>
        <v>1.0922922755728799</v>
      </c>
    </row>
    <row r="7676" spans="1:15" ht="15">
      <c r="A7676" s="284">
        <v>7672</v>
      </c>
      <c r="B7676" s="287"/>
      <c r="C7676" s="287"/>
      <c r="D7676" s="284" t="s">
        <v>119</v>
      </c>
      <c r="E7676" s="287"/>
      <c r="F7676" s="285" t="s">
        <v>7797</v>
      </c>
      <c r="G7676" s="266" t="s">
        <v>121</v>
      </c>
      <c r="H7676" s="266">
        <f>IF(G7676="Traditional Stove",0.1,0.2)</f>
        <v>0.1</v>
      </c>
      <c r="I7676" s="266">
        <f>YEAR(J7676)</f>
        <v>2023</v>
      </c>
      <c r="J7676" s="267">
        <v>44968</v>
      </c>
      <c r="K7676" s="267">
        <f>J7676+1</f>
        <v>44969</v>
      </c>
      <c r="L7676" s="266">
        <f>IF(M7676&lt;=365,1,2)</f>
        <v>1</v>
      </c>
      <c r="M7676" s="266">
        <f>IF(K7676&lt;$C$1,$C$2-$C$1+1,$C$2-K7676+1)</f>
        <v>78</v>
      </c>
      <c r="N7676" s="268">
        <f>M7676/365</f>
        <v>0.21369863013698631</v>
      </c>
      <c r="O7676" s="269">
        <f>'Data and Parameter'!$E$4*'Data and Parameter'!$E$5*('Data and Parameter'!$E$6+'Data and Parameter'!$E$7)*'Data and Parameter'!$E$19*'Data and Parameter'!$E$14*'ER calculations'!N7676</f>
        <v>1.1064778895413589</v>
      </c>
    </row>
    <row r="7677" spans="1:15" ht="15">
      <c r="A7677" s="284">
        <v>7673</v>
      </c>
      <c r="B7677" s="287"/>
      <c r="C7677" s="287"/>
      <c r="D7677" s="284" t="s">
        <v>119</v>
      </c>
      <c r="E7677" s="287"/>
      <c r="F7677" s="285" t="s">
        <v>7798</v>
      </c>
      <c r="G7677" s="266" t="s">
        <v>121</v>
      </c>
      <c r="H7677" s="266">
        <f>IF(G7677="Traditional Stove",0.1,0.2)</f>
        <v>0.1</v>
      </c>
      <c r="I7677" s="266">
        <f>YEAR(J7677)</f>
        <v>2023</v>
      </c>
      <c r="J7677" s="267">
        <v>44969</v>
      </c>
      <c r="K7677" s="267">
        <f>J7677+1</f>
        <v>44970</v>
      </c>
      <c r="L7677" s="266">
        <f>IF(M7677&lt;=365,1,2)</f>
        <v>1</v>
      </c>
      <c r="M7677" s="266">
        <f>IF(K7677&lt;$C$1,$C$2-$C$1+1,$C$2-K7677+1)</f>
        <v>77</v>
      </c>
      <c r="N7677" s="268">
        <f>M7677/365</f>
        <v>0.21095890410958903</v>
      </c>
      <c r="O7677" s="269">
        <f>'Data and Parameter'!$E$4*'Data and Parameter'!$E$5*('Data and Parameter'!$E$6+'Data and Parameter'!$E$7)*'Data and Parameter'!$E$19*'Data and Parameter'!$E$14*'ER calculations'!N7677</f>
        <v>1.0922922755728799</v>
      </c>
    </row>
    <row r="7678" spans="1:15" ht="15">
      <c r="A7678" s="284">
        <v>7674</v>
      </c>
      <c r="B7678" s="287"/>
      <c r="C7678" s="287"/>
      <c r="D7678" s="284" t="s">
        <v>119</v>
      </c>
      <c r="E7678" s="287"/>
      <c r="F7678" s="285" t="s">
        <v>7799</v>
      </c>
      <c r="G7678" s="266" t="s">
        <v>121</v>
      </c>
      <c r="H7678" s="266">
        <f>IF(G7678="Traditional Stove",0.1,0.2)</f>
        <v>0.1</v>
      </c>
      <c r="I7678" s="266">
        <f>YEAR(J7678)</f>
        <v>2023</v>
      </c>
      <c r="J7678" s="267">
        <v>44969</v>
      </c>
      <c r="K7678" s="267">
        <f>J7678+1</f>
        <v>44970</v>
      </c>
      <c r="L7678" s="266">
        <f>IF(M7678&lt;=365,1,2)</f>
        <v>1</v>
      </c>
      <c r="M7678" s="266">
        <f>IF(K7678&lt;$C$1,$C$2-$C$1+1,$C$2-K7678+1)</f>
        <v>77</v>
      </c>
      <c r="N7678" s="268">
        <f>M7678/365</f>
        <v>0.21095890410958903</v>
      </c>
      <c r="O7678" s="269">
        <f>'Data and Parameter'!$E$4*'Data and Parameter'!$E$5*('Data and Parameter'!$E$6+'Data and Parameter'!$E$7)*'Data and Parameter'!$E$19*'Data and Parameter'!$E$14*'ER calculations'!N7678</f>
        <v>1.0922922755728799</v>
      </c>
    </row>
    <row r="7679" spans="1:15" ht="15">
      <c r="A7679" s="284">
        <v>7675</v>
      </c>
      <c r="B7679" s="287"/>
      <c r="C7679" s="287"/>
      <c r="D7679" s="284" t="s">
        <v>119</v>
      </c>
      <c r="E7679" s="287"/>
      <c r="F7679" s="285" t="s">
        <v>7800</v>
      </c>
      <c r="G7679" s="266" t="s">
        <v>121</v>
      </c>
      <c r="H7679" s="266">
        <f>IF(G7679="Traditional Stove",0.1,0.2)</f>
        <v>0.1</v>
      </c>
      <c r="I7679" s="266">
        <f>YEAR(J7679)</f>
        <v>2023</v>
      </c>
      <c r="J7679" s="267">
        <v>44969</v>
      </c>
      <c r="K7679" s="267">
        <f>J7679+1</f>
        <v>44970</v>
      </c>
      <c r="L7679" s="266">
        <f>IF(M7679&lt;=365,1,2)</f>
        <v>1</v>
      </c>
      <c r="M7679" s="266">
        <f>IF(K7679&lt;$C$1,$C$2-$C$1+1,$C$2-K7679+1)</f>
        <v>77</v>
      </c>
      <c r="N7679" s="268">
        <f>M7679/365</f>
        <v>0.21095890410958903</v>
      </c>
      <c r="O7679" s="269">
        <f>'Data and Parameter'!$E$4*'Data and Parameter'!$E$5*('Data and Parameter'!$E$6+'Data and Parameter'!$E$7)*'Data and Parameter'!$E$19*'Data and Parameter'!$E$14*'ER calculations'!N7679</f>
        <v>1.0922922755728799</v>
      </c>
    </row>
    <row r="7680" spans="1:15" ht="15">
      <c r="A7680" s="284">
        <v>7676</v>
      </c>
      <c r="B7680" s="287"/>
      <c r="C7680" s="287"/>
      <c r="D7680" s="284" t="s">
        <v>119</v>
      </c>
      <c r="E7680" s="287"/>
      <c r="F7680" s="285" t="s">
        <v>7801</v>
      </c>
      <c r="G7680" s="266" t="s">
        <v>121</v>
      </c>
      <c r="H7680" s="266">
        <f>IF(G7680="Traditional Stove",0.1,0.2)</f>
        <v>0.1</v>
      </c>
      <c r="I7680" s="266">
        <f>YEAR(J7680)</f>
        <v>2023</v>
      </c>
      <c r="J7680" s="267">
        <v>44969</v>
      </c>
      <c r="K7680" s="267">
        <f>J7680+1</f>
        <v>44970</v>
      </c>
      <c r="L7680" s="266">
        <f>IF(M7680&lt;=365,1,2)</f>
        <v>1</v>
      </c>
      <c r="M7680" s="266">
        <f>IF(K7680&lt;$C$1,$C$2-$C$1+1,$C$2-K7680+1)</f>
        <v>77</v>
      </c>
      <c r="N7680" s="268">
        <f>M7680/365</f>
        <v>0.21095890410958903</v>
      </c>
      <c r="O7680" s="269">
        <f>'Data and Parameter'!$E$4*'Data and Parameter'!$E$5*('Data and Parameter'!$E$6+'Data and Parameter'!$E$7)*'Data and Parameter'!$E$19*'Data and Parameter'!$E$14*'ER calculations'!N7680</f>
        <v>1.0922922755728799</v>
      </c>
    </row>
    <row r="7681" spans="1:15" ht="15">
      <c r="A7681" s="284">
        <v>7677</v>
      </c>
      <c r="B7681" s="287"/>
      <c r="C7681" s="287"/>
      <c r="D7681" s="284" t="s">
        <v>1054</v>
      </c>
      <c r="E7681" s="287"/>
      <c r="F7681" s="285" t="s">
        <v>7802</v>
      </c>
      <c r="G7681" s="266" t="s">
        <v>121</v>
      </c>
      <c r="H7681" s="266">
        <f>IF(G7681="Traditional Stove",0.1,0.2)</f>
        <v>0.1</v>
      </c>
      <c r="I7681" s="266">
        <f>YEAR(J7681)</f>
        <v>2023</v>
      </c>
      <c r="J7681" s="267">
        <v>45008</v>
      </c>
      <c r="K7681" s="267">
        <f>J7681+1</f>
        <v>45009</v>
      </c>
      <c r="L7681" s="266">
        <f>IF(M7681&lt;=365,1,2)</f>
        <v>1</v>
      </c>
      <c r="M7681" s="266">
        <f>IF(K7681&lt;$C$1,$C$2-$C$1+1,$C$2-K7681+1)</f>
        <v>38</v>
      </c>
      <c r="N7681" s="268">
        <f>M7681/365</f>
        <v>0.10410958904109589</v>
      </c>
      <c r="O7681" s="269">
        <f>'Data and Parameter'!$E$4*'Data and Parameter'!$E$5*('Data and Parameter'!$E$6+'Data and Parameter'!$E$7)*'Data and Parameter'!$E$19*'Data and Parameter'!$E$14*'ER calculations'!N7681</f>
        <v>0.53905333080220053</v>
      </c>
    </row>
    <row r="7682" spans="1:15" ht="15">
      <c r="A7682" s="284">
        <v>7678</v>
      </c>
      <c r="B7682" s="287"/>
      <c r="C7682" s="287"/>
      <c r="D7682" s="284" t="s">
        <v>1054</v>
      </c>
      <c r="E7682" s="287"/>
      <c r="F7682" s="285" t="s">
        <v>7803</v>
      </c>
      <c r="G7682" s="266" t="s">
        <v>121</v>
      </c>
      <c r="H7682" s="266">
        <f>IF(G7682="Traditional Stove",0.1,0.2)</f>
        <v>0.1</v>
      </c>
      <c r="I7682" s="266">
        <f>YEAR(J7682)</f>
        <v>2023</v>
      </c>
      <c r="J7682" s="267">
        <v>45008</v>
      </c>
      <c r="K7682" s="267">
        <f>J7682+1</f>
        <v>45009</v>
      </c>
      <c r="L7682" s="266">
        <f>IF(M7682&lt;=365,1,2)</f>
        <v>1</v>
      </c>
      <c r="M7682" s="266">
        <f>IF(K7682&lt;$C$1,$C$2-$C$1+1,$C$2-K7682+1)</f>
        <v>38</v>
      </c>
      <c r="N7682" s="268">
        <f>M7682/365</f>
        <v>0.10410958904109589</v>
      </c>
      <c r="O7682" s="269">
        <f>'Data and Parameter'!$E$4*'Data and Parameter'!$E$5*('Data and Parameter'!$E$6+'Data and Parameter'!$E$7)*'Data and Parameter'!$E$19*'Data and Parameter'!$E$14*'ER calculations'!N7682</f>
        <v>0.53905333080220053</v>
      </c>
    </row>
    <row r="7683" spans="1:15" ht="15">
      <c r="A7683" s="284">
        <v>7679</v>
      </c>
      <c r="B7683" s="287"/>
      <c r="C7683" s="287"/>
      <c r="D7683" s="284" t="s">
        <v>119</v>
      </c>
      <c r="E7683" s="287"/>
      <c r="F7683" s="285" t="s">
        <v>7804</v>
      </c>
      <c r="G7683" s="266" t="s">
        <v>121</v>
      </c>
      <c r="H7683" s="266">
        <f>IF(G7683="Traditional Stove",0.1,0.2)</f>
        <v>0.1</v>
      </c>
      <c r="I7683" s="266">
        <f>YEAR(J7683)</f>
        <v>2023</v>
      </c>
      <c r="J7683" s="267">
        <v>44969</v>
      </c>
      <c r="K7683" s="267">
        <f>J7683+1</f>
        <v>44970</v>
      </c>
      <c r="L7683" s="266">
        <f>IF(M7683&lt;=365,1,2)</f>
        <v>1</v>
      </c>
      <c r="M7683" s="266">
        <f>IF(K7683&lt;$C$1,$C$2-$C$1+1,$C$2-K7683+1)</f>
        <v>77</v>
      </c>
      <c r="N7683" s="268">
        <f>M7683/365</f>
        <v>0.21095890410958903</v>
      </c>
      <c r="O7683" s="269">
        <f>'Data and Parameter'!$E$4*'Data and Parameter'!$E$5*('Data and Parameter'!$E$6+'Data and Parameter'!$E$7)*'Data and Parameter'!$E$19*'Data and Parameter'!$E$14*'ER calculations'!N7683</f>
        <v>1.0922922755728799</v>
      </c>
    </row>
    <row r="7684" spans="1:15" ht="15">
      <c r="A7684" s="284">
        <v>7680</v>
      </c>
      <c r="B7684" s="287"/>
      <c r="C7684" s="287"/>
      <c r="D7684" s="284" t="s">
        <v>1054</v>
      </c>
      <c r="E7684" s="287"/>
      <c r="F7684" s="285" t="s">
        <v>7805</v>
      </c>
      <c r="G7684" s="266" t="s">
        <v>121</v>
      </c>
      <c r="H7684" s="266">
        <f>IF(G7684="Traditional Stove",0.1,0.2)</f>
        <v>0.1</v>
      </c>
      <c r="I7684" s="266">
        <f>YEAR(J7684)</f>
        <v>2023</v>
      </c>
      <c r="J7684" s="267">
        <v>45009</v>
      </c>
      <c r="K7684" s="267">
        <f>J7684+1</f>
        <v>45010</v>
      </c>
      <c r="L7684" s="266">
        <f>IF(M7684&lt;=365,1,2)</f>
        <v>1</v>
      </c>
      <c r="M7684" s="266">
        <f>IF(K7684&lt;$C$1,$C$2-$C$1+1,$C$2-K7684+1)</f>
        <v>37</v>
      </c>
      <c r="N7684" s="268">
        <f>M7684/365</f>
        <v>0.10136986301369863</v>
      </c>
      <c r="O7684" s="269">
        <f>'Data and Parameter'!$E$4*'Data and Parameter'!$E$5*('Data and Parameter'!$E$6+'Data and Parameter'!$E$7)*'Data and Parameter'!$E$19*'Data and Parameter'!$E$14*'ER calculations'!N7684</f>
        <v>0.52486771683372158</v>
      </c>
    </row>
    <row r="7685" spans="1:15" ht="15">
      <c r="A7685" s="284">
        <v>7681</v>
      </c>
      <c r="B7685" s="287"/>
      <c r="C7685" s="287"/>
      <c r="D7685" s="284" t="s">
        <v>1054</v>
      </c>
      <c r="E7685" s="287"/>
      <c r="F7685" s="285" t="s">
        <v>7806</v>
      </c>
      <c r="G7685" s="266" t="s">
        <v>121</v>
      </c>
      <c r="H7685" s="266">
        <f>IF(G7685="Traditional Stove",0.1,0.2)</f>
        <v>0.1</v>
      </c>
      <c r="I7685" s="266">
        <f>YEAR(J7685)</f>
        <v>2023</v>
      </c>
      <c r="J7685" s="267">
        <v>45008</v>
      </c>
      <c r="K7685" s="267">
        <f>J7685+1</f>
        <v>45009</v>
      </c>
      <c r="L7685" s="266">
        <f>IF(M7685&lt;=365,1,2)</f>
        <v>1</v>
      </c>
      <c r="M7685" s="266">
        <f>IF(K7685&lt;$C$1,$C$2-$C$1+1,$C$2-K7685+1)</f>
        <v>38</v>
      </c>
      <c r="N7685" s="268">
        <f>M7685/365</f>
        <v>0.10410958904109589</v>
      </c>
      <c r="O7685" s="269">
        <f>'Data and Parameter'!$E$4*'Data and Parameter'!$E$5*('Data and Parameter'!$E$6+'Data and Parameter'!$E$7)*'Data and Parameter'!$E$19*'Data and Parameter'!$E$14*'ER calculations'!N7685</f>
        <v>0.53905333080220053</v>
      </c>
    </row>
    <row r="7686" spans="1:15" ht="15">
      <c r="A7686" s="284">
        <v>7682</v>
      </c>
      <c r="B7686" s="287"/>
      <c r="C7686" s="287"/>
      <c r="D7686" s="284" t="s">
        <v>1054</v>
      </c>
      <c r="E7686" s="287"/>
      <c r="F7686" s="285" t="s">
        <v>7807</v>
      </c>
      <c r="G7686" s="266" t="s">
        <v>121</v>
      </c>
      <c r="H7686" s="266">
        <f>IF(G7686="Traditional Stove",0.1,0.2)</f>
        <v>0.1</v>
      </c>
      <c r="I7686" s="266">
        <f>YEAR(J7686)</f>
        <v>2023</v>
      </c>
      <c r="J7686" s="267">
        <v>45009</v>
      </c>
      <c r="K7686" s="267">
        <f>J7686+1</f>
        <v>45010</v>
      </c>
      <c r="L7686" s="266">
        <f>IF(M7686&lt;=365,1,2)</f>
        <v>1</v>
      </c>
      <c r="M7686" s="266">
        <f>IF(K7686&lt;$C$1,$C$2-$C$1+1,$C$2-K7686+1)</f>
        <v>37</v>
      </c>
      <c r="N7686" s="268">
        <f>M7686/365</f>
        <v>0.10136986301369863</v>
      </c>
      <c r="O7686" s="269">
        <f>'Data and Parameter'!$E$4*'Data and Parameter'!$E$5*('Data and Parameter'!$E$6+'Data and Parameter'!$E$7)*'Data and Parameter'!$E$19*'Data and Parameter'!$E$14*'ER calculations'!N7686</f>
        <v>0.52486771683372158</v>
      </c>
    </row>
    <row r="7687" spans="1:15" ht="15">
      <c r="A7687" s="284">
        <v>7683</v>
      </c>
      <c r="B7687" s="287"/>
      <c r="C7687" s="287"/>
      <c r="D7687" s="284" t="s">
        <v>1054</v>
      </c>
      <c r="E7687" s="287"/>
      <c r="F7687" s="285" t="s">
        <v>7808</v>
      </c>
      <c r="G7687" s="266" t="s">
        <v>121</v>
      </c>
      <c r="H7687" s="266">
        <f>IF(G7687="Traditional Stove",0.1,0.2)</f>
        <v>0.1</v>
      </c>
      <c r="I7687" s="266">
        <f>YEAR(J7687)</f>
        <v>2023</v>
      </c>
      <c r="J7687" s="267">
        <v>45008</v>
      </c>
      <c r="K7687" s="267">
        <f>J7687+1</f>
        <v>45009</v>
      </c>
      <c r="L7687" s="266">
        <f>IF(M7687&lt;=365,1,2)</f>
        <v>1</v>
      </c>
      <c r="M7687" s="266">
        <f>IF(K7687&lt;$C$1,$C$2-$C$1+1,$C$2-K7687+1)</f>
        <v>38</v>
      </c>
      <c r="N7687" s="268">
        <f>M7687/365</f>
        <v>0.10410958904109589</v>
      </c>
      <c r="O7687" s="269">
        <f>'Data and Parameter'!$E$4*'Data and Parameter'!$E$5*('Data and Parameter'!$E$6+'Data and Parameter'!$E$7)*'Data and Parameter'!$E$19*'Data and Parameter'!$E$14*'ER calculations'!N7687</f>
        <v>0.53905333080220053</v>
      </c>
    </row>
    <row r="7688" spans="1:15" ht="15">
      <c r="A7688" s="284">
        <v>7684</v>
      </c>
      <c r="B7688" s="287"/>
      <c r="C7688" s="287"/>
      <c r="D7688" s="284" t="s">
        <v>119</v>
      </c>
      <c r="E7688" s="287"/>
      <c r="F7688" s="285" t="s">
        <v>7809</v>
      </c>
      <c r="G7688" s="266" t="s">
        <v>121</v>
      </c>
      <c r="H7688" s="266">
        <f>IF(G7688="Traditional Stove",0.1,0.2)</f>
        <v>0.1</v>
      </c>
      <c r="I7688" s="266">
        <f>YEAR(J7688)</f>
        <v>2023</v>
      </c>
      <c r="J7688" s="267">
        <v>44969</v>
      </c>
      <c r="K7688" s="267">
        <f>J7688+1</f>
        <v>44970</v>
      </c>
      <c r="L7688" s="266">
        <f>IF(M7688&lt;=365,1,2)</f>
        <v>1</v>
      </c>
      <c r="M7688" s="266">
        <f>IF(K7688&lt;$C$1,$C$2-$C$1+1,$C$2-K7688+1)</f>
        <v>77</v>
      </c>
      <c r="N7688" s="268">
        <f>M7688/365</f>
        <v>0.21095890410958903</v>
      </c>
      <c r="O7688" s="269">
        <f>'Data and Parameter'!$E$4*'Data and Parameter'!$E$5*('Data and Parameter'!$E$6+'Data and Parameter'!$E$7)*'Data and Parameter'!$E$19*'Data and Parameter'!$E$14*'ER calculations'!N7688</f>
        <v>1.0922922755728799</v>
      </c>
    </row>
    <row r="7689" spans="1:15" ht="15">
      <c r="A7689" s="284">
        <v>7685</v>
      </c>
      <c r="B7689" s="287"/>
      <c r="C7689" s="287"/>
      <c r="D7689" s="284" t="s">
        <v>1054</v>
      </c>
      <c r="E7689" s="287"/>
      <c r="F7689" s="285" t="s">
        <v>7810</v>
      </c>
      <c r="G7689" s="266" t="s">
        <v>121</v>
      </c>
      <c r="H7689" s="266">
        <f>IF(G7689="Traditional Stove",0.1,0.2)</f>
        <v>0.1</v>
      </c>
      <c r="I7689" s="266">
        <f>YEAR(J7689)</f>
        <v>2023</v>
      </c>
      <c r="J7689" s="267">
        <v>45008</v>
      </c>
      <c r="K7689" s="267">
        <f>J7689+1</f>
        <v>45009</v>
      </c>
      <c r="L7689" s="266">
        <f>IF(M7689&lt;=365,1,2)</f>
        <v>1</v>
      </c>
      <c r="M7689" s="266">
        <f>IF(K7689&lt;$C$1,$C$2-$C$1+1,$C$2-K7689+1)</f>
        <v>38</v>
      </c>
      <c r="N7689" s="268">
        <f>M7689/365</f>
        <v>0.10410958904109589</v>
      </c>
      <c r="O7689" s="269">
        <f>'Data and Parameter'!$E$4*'Data and Parameter'!$E$5*('Data and Parameter'!$E$6+'Data and Parameter'!$E$7)*'Data and Parameter'!$E$19*'Data and Parameter'!$E$14*'ER calculations'!N7689</f>
        <v>0.53905333080220053</v>
      </c>
    </row>
    <row r="7690" spans="1:15" ht="15">
      <c r="A7690" s="284">
        <v>7686</v>
      </c>
      <c r="B7690" s="287"/>
      <c r="C7690" s="287"/>
      <c r="D7690" s="284" t="s">
        <v>1054</v>
      </c>
      <c r="E7690" s="287"/>
      <c r="F7690" s="285" t="s">
        <v>7811</v>
      </c>
      <c r="G7690" s="266" t="s">
        <v>121</v>
      </c>
      <c r="H7690" s="266">
        <f>IF(G7690="Traditional Stove",0.1,0.2)</f>
        <v>0.1</v>
      </c>
      <c r="I7690" s="266">
        <f>YEAR(J7690)</f>
        <v>2023</v>
      </c>
      <c r="J7690" s="267">
        <v>45008</v>
      </c>
      <c r="K7690" s="267">
        <f>J7690+1</f>
        <v>45009</v>
      </c>
      <c r="L7690" s="266">
        <f>IF(M7690&lt;=365,1,2)</f>
        <v>1</v>
      </c>
      <c r="M7690" s="266">
        <f>IF(K7690&lt;$C$1,$C$2-$C$1+1,$C$2-K7690+1)</f>
        <v>38</v>
      </c>
      <c r="N7690" s="268">
        <f>M7690/365</f>
        <v>0.10410958904109589</v>
      </c>
      <c r="O7690" s="269">
        <f>'Data and Parameter'!$E$4*'Data and Parameter'!$E$5*('Data and Parameter'!$E$6+'Data and Parameter'!$E$7)*'Data and Parameter'!$E$19*'Data and Parameter'!$E$14*'ER calculations'!N7690</f>
        <v>0.53905333080220053</v>
      </c>
    </row>
    <row r="7691" spans="1:15" ht="15">
      <c r="A7691" s="284">
        <v>7687</v>
      </c>
      <c r="B7691" s="287"/>
      <c r="C7691" s="287"/>
      <c r="D7691" s="284" t="s">
        <v>119</v>
      </c>
      <c r="E7691" s="287"/>
      <c r="F7691" s="285" t="s">
        <v>7812</v>
      </c>
      <c r="G7691" s="266" t="s">
        <v>121</v>
      </c>
      <c r="H7691" s="266">
        <f>IF(G7691="Traditional Stove",0.1,0.2)</f>
        <v>0.1</v>
      </c>
      <c r="I7691" s="266">
        <f>YEAR(J7691)</f>
        <v>2023</v>
      </c>
      <c r="J7691" s="267">
        <v>44969</v>
      </c>
      <c r="K7691" s="267">
        <f>J7691+1</f>
        <v>44970</v>
      </c>
      <c r="L7691" s="266">
        <f>IF(M7691&lt;=365,1,2)</f>
        <v>1</v>
      </c>
      <c r="M7691" s="266">
        <f>IF(K7691&lt;$C$1,$C$2-$C$1+1,$C$2-K7691+1)</f>
        <v>77</v>
      </c>
      <c r="N7691" s="268">
        <f>M7691/365</f>
        <v>0.21095890410958903</v>
      </c>
      <c r="O7691" s="269">
        <f>'Data and Parameter'!$E$4*'Data and Parameter'!$E$5*('Data and Parameter'!$E$6+'Data and Parameter'!$E$7)*'Data and Parameter'!$E$19*'Data and Parameter'!$E$14*'ER calculations'!N7691</f>
        <v>1.0922922755728799</v>
      </c>
    </row>
    <row r="7692" spans="1:15" ht="15">
      <c r="A7692" s="284">
        <v>7688</v>
      </c>
      <c r="B7692" s="287"/>
      <c r="C7692" s="287"/>
      <c r="D7692" s="284" t="s">
        <v>1054</v>
      </c>
      <c r="E7692" s="287"/>
      <c r="F7692" s="285" t="s">
        <v>7813</v>
      </c>
      <c r="G7692" s="266" t="s">
        <v>121</v>
      </c>
      <c r="H7692" s="266">
        <f>IF(G7692="Traditional Stove",0.1,0.2)</f>
        <v>0.1</v>
      </c>
      <c r="I7692" s="266">
        <f>YEAR(J7692)</f>
        <v>2023</v>
      </c>
      <c r="J7692" s="267">
        <v>45008</v>
      </c>
      <c r="K7692" s="267">
        <f>J7692+1</f>
        <v>45009</v>
      </c>
      <c r="L7692" s="266">
        <f>IF(M7692&lt;=365,1,2)</f>
        <v>1</v>
      </c>
      <c r="M7692" s="266">
        <f>IF(K7692&lt;$C$1,$C$2-$C$1+1,$C$2-K7692+1)</f>
        <v>38</v>
      </c>
      <c r="N7692" s="268">
        <f>M7692/365</f>
        <v>0.10410958904109589</v>
      </c>
      <c r="O7692" s="269">
        <f>'Data and Parameter'!$E$4*'Data and Parameter'!$E$5*('Data and Parameter'!$E$6+'Data and Parameter'!$E$7)*'Data and Parameter'!$E$19*'Data and Parameter'!$E$14*'ER calculations'!N7692</f>
        <v>0.53905333080220053</v>
      </c>
    </row>
    <row r="7693" spans="1:15" ht="15">
      <c r="A7693" s="284">
        <v>7689</v>
      </c>
      <c r="B7693" s="287"/>
      <c r="C7693" s="287"/>
      <c r="D7693" s="284" t="s">
        <v>1054</v>
      </c>
      <c r="E7693" s="287"/>
      <c r="F7693" s="285" t="s">
        <v>7814</v>
      </c>
      <c r="G7693" s="266" t="s">
        <v>121</v>
      </c>
      <c r="H7693" s="266">
        <f>IF(G7693="Traditional Stove",0.1,0.2)</f>
        <v>0.1</v>
      </c>
      <c r="I7693" s="266">
        <f>YEAR(J7693)</f>
        <v>2023</v>
      </c>
      <c r="J7693" s="267">
        <v>45008</v>
      </c>
      <c r="K7693" s="267">
        <f>J7693+1</f>
        <v>45009</v>
      </c>
      <c r="L7693" s="266">
        <f>IF(M7693&lt;=365,1,2)</f>
        <v>1</v>
      </c>
      <c r="M7693" s="266">
        <f>IF(K7693&lt;$C$1,$C$2-$C$1+1,$C$2-K7693+1)</f>
        <v>38</v>
      </c>
      <c r="N7693" s="268">
        <f>M7693/365</f>
        <v>0.10410958904109589</v>
      </c>
      <c r="O7693" s="269">
        <f>'Data and Parameter'!$E$4*'Data and Parameter'!$E$5*('Data and Parameter'!$E$6+'Data and Parameter'!$E$7)*'Data and Parameter'!$E$19*'Data and Parameter'!$E$14*'ER calculations'!N7693</f>
        <v>0.53905333080220053</v>
      </c>
    </row>
    <row r="7694" spans="1:15" ht="15">
      <c r="A7694" s="284">
        <v>7690</v>
      </c>
      <c r="B7694" s="287"/>
      <c r="C7694" s="287"/>
      <c r="D7694" s="284" t="s">
        <v>119</v>
      </c>
      <c r="E7694" s="287"/>
      <c r="F7694" s="285" t="s">
        <v>7815</v>
      </c>
      <c r="G7694" s="266" t="s">
        <v>121</v>
      </c>
      <c r="H7694" s="266">
        <f>IF(G7694="Traditional Stove",0.1,0.2)</f>
        <v>0.1</v>
      </c>
      <c r="I7694" s="266">
        <f>YEAR(J7694)</f>
        <v>2023</v>
      </c>
      <c r="J7694" s="267">
        <v>44969</v>
      </c>
      <c r="K7694" s="267">
        <f>J7694+1</f>
        <v>44970</v>
      </c>
      <c r="L7694" s="266">
        <f>IF(M7694&lt;=365,1,2)</f>
        <v>1</v>
      </c>
      <c r="M7694" s="266">
        <f>IF(K7694&lt;$C$1,$C$2-$C$1+1,$C$2-K7694+1)</f>
        <v>77</v>
      </c>
      <c r="N7694" s="268">
        <f>M7694/365</f>
        <v>0.21095890410958903</v>
      </c>
      <c r="O7694" s="269">
        <f>'Data and Parameter'!$E$4*'Data and Parameter'!$E$5*('Data and Parameter'!$E$6+'Data and Parameter'!$E$7)*'Data and Parameter'!$E$19*'Data and Parameter'!$E$14*'ER calculations'!N7694</f>
        <v>1.0922922755728799</v>
      </c>
    </row>
    <row r="7695" spans="1:15" ht="15">
      <c r="A7695" s="284">
        <v>7691</v>
      </c>
      <c r="B7695" s="287"/>
      <c r="C7695" s="287"/>
      <c r="D7695" s="284" t="s">
        <v>1054</v>
      </c>
      <c r="E7695" s="287"/>
      <c r="F7695" s="285" t="s">
        <v>7816</v>
      </c>
      <c r="G7695" s="266" t="s">
        <v>121</v>
      </c>
      <c r="H7695" s="266">
        <f>IF(G7695="Traditional Stove",0.1,0.2)</f>
        <v>0.1</v>
      </c>
      <c r="I7695" s="266">
        <f>YEAR(J7695)</f>
        <v>2023</v>
      </c>
      <c r="J7695" s="267">
        <v>45008</v>
      </c>
      <c r="K7695" s="267">
        <f>J7695+1</f>
        <v>45009</v>
      </c>
      <c r="L7695" s="266">
        <f>IF(M7695&lt;=365,1,2)</f>
        <v>1</v>
      </c>
      <c r="M7695" s="266">
        <f>IF(K7695&lt;$C$1,$C$2-$C$1+1,$C$2-K7695+1)</f>
        <v>38</v>
      </c>
      <c r="N7695" s="268">
        <f>M7695/365</f>
        <v>0.10410958904109589</v>
      </c>
      <c r="O7695" s="269">
        <f>'Data and Parameter'!$E$4*'Data and Parameter'!$E$5*('Data and Parameter'!$E$6+'Data and Parameter'!$E$7)*'Data and Parameter'!$E$19*'Data and Parameter'!$E$14*'ER calculations'!N7695</f>
        <v>0.53905333080220053</v>
      </c>
    </row>
    <row r="7696" spans="1:15" ht="15">
      <c r="A7696" s="284">
        <v>7692</v>
      </c>
      <c r="B7696" s="287"/>
      <c r="C7696" s="287"/>
      <c r="D7696" s="284" t="s">
        <v>119</v>
      </c>
      <c r="E7696" s="287"/>
      <c r="F7696" s="285" t="s">
        <v>7817</v>
      </c>
      <c r="G7696" s="266" t="s">
        <v>121</v>
      </c>
      <c r="H7696" s="266">
        <f>IF(G7696="Traditional Stove",0.1,0.2)</f>
        <v>0.1</v>
      </c>
      <c r="I7696" s="266">
        <f>YEAR(J7696)</f>
        <v>2023</v>
      </c>
      <c r="J7696" s="267">
        <v>44969</v>
      </c>
      <c r="K7696" s="267">
        <f>J7696+1</f>
        <v>44970</v>
      </c>
      <c r="L7696" s="266">
        <f>IF(M7696&lt;=365,1,2)</f>
        <v>1</v>
      </c>
      <c r="M7696" s="266">
        <f>IF(K7696&lt;$C$1,$C$2-$C$1+1,$C$2-K7696+1)</f>
        <v>77</v>
      </c>
      <c r="N7696" s="268">
        <f>M7696/365</f>
        <v>0.21095890410958903</v>
      </c>
      <c r="O7696" s="269">
        <f>'Data and Parameter'!$E$4*'Data and Parameter'!$E$5*('Data and Parameter'!$E$6+'Data and Parameter'!$E$7)*'Data and Parameter'!$E$19*'Data and Parameter'!$E$14*'ER calculations'!N7696</f>
        <v>1.0922922755728799</v>
      </c>
    </row>
    <row r="7697" spans="1:15" ht="15">
      <c r="A7697" s="284">
        <v>7693</v>
      </c>
      <c r="B7697" s="287"/>
      <c r="C7697" s="287"/>
      <c r="D7697" s="284" t="s">
        <v>1054</v>
      </c>
      <c r="E7697" s="287"/>
      <c r="F7697" s="285" t="s">
        <v>7818</v>
      </c>
      <c r="G7697" s="266" t="s">
        <v>121</v>
      </c>
      <c r="H7697" s="266">
        <f>IF(G7697="Traditional Stove",0.1,0.2)</f>
        <v>0.1</v>
      </c>
      <c r="I7697" s="266">
        <f>YEAR(J7697)</f>
        <v>2023</v>
      </c>
      <c r="J7697" s="267">
        <v>45008</v>
      </c>
      <c r="K7697" s="267">
        <f>J7697+1</f>
        <v>45009</v>
      </c>
      <c r="L7697" s="266">
        <f>IF(M7697&lt;=365,1,2)</f>
        <v>1</v>
      </c>
      <c r="M7697" s="266">
        <f>IF(K7697&lt;$C$1,$C$2-$C$1+1,$C$2-K7697+1)</f>
        <v>38</v>
      </c>
      <c r="N7697" s="268">
        <f>M7697/365</f>
        <v>0.10410958904109589</v>
      </c>
      <c r="O7697" s="269">
        <f>'Data and Parameter'!$E$4*'Data and Parameter'!$E$5*('Data and Parameter'!$E$6+'Data and Parameter'!$E$7)*'Data and Parameter'!$E$19*'Data and Parameter'!$E$14*'ER calculations'!N7697</f>
        <v>0.53905333080220053</v>
      </c>
    </row>
    <row r="7698" spans="1:15" ht="15">
      <c r="A7698" s="284">
        <v>7694</v>
      </c>
      <c r="B7698" s="287"/>
      <c r="C7698" s="287"/>
      <c r="D7698" s="284" t="s">
        <v>1054</v>
      </c>
      <c r="E7698" s="287"/>
      <c r="F7698" s="285" t="s">
        <v>7819</v>
      </c>
      <c r="G7698" s="266" t="s">
        <v>121</v>
      </c>
      <c r="H7698" s="266">
        <f>IF(G7698="Traditional Stove",0.1,0.2)</f>
        <v>0.1</v>
      </c>
      <c r="I7698" s="266">
        <f>YEAR(J7698)</f>
        <v>2023</v>
      </c>
      <c r="J7698" s="267">
        <v>45008</v>
      </c>
      <c r="K7698" s="267">
        <f>J7698+1</f>
        <v>45009</v>
      </c>
      <c r="L7698" s="266">
        <f>IF(M7698&lt;=365,1,2)</f>
        <v>1</v>
      </c>
      <c r="M7698" s="266">
        <f>IF(K7698&lt;$C$1,$C$2-$C$1+1,$C$2-K7698+1)</f>
        <v>38</v>
      </c>
      <c r="N7698" s="268">
        <f>M7698/365</f>
        <v>0.10410958904109589</v>
      </c>
      <c r="O7698" s="269">
        <f>'Data and Parameter'!$E$4*'Data and Parameter'!$E$5*('Data and Parameter'!$E$6+'Data and Parameter'!$E$7)*'Data and Parameter'!$E$19*'Data and Parameter'!$E$14*'ER calculations'!N7698</f>
        <v>0.53905333080220053</v>
      </c>
    </row>
    <row r="7699" spans="1:15" ht="15">
      <c r="A7699" s="284">
        <v>7695</v>
      </c>
      <c r="B7699" s="287"/>
      <c r="C7699" s="287"/>
      <c r="D7699" s="284" t="s">
        <v>1054</v>
      </c>
      <c r="E7699" s="287"/>
      <c r="F7699" s="285" t="s">
        <v>7820</v>
      </c>
      <c r="G7699" s="266" t="s">
        <v>121</v>
      </c>
      <c r="H7699" s="266">
        <f>IF(G7699="Traditional Stove",0.1,0.2)</f>
        <v>0.1</v>
      </c>
      <c r="I7699" s="266">
        <f>YEAR(J7699)</f>
        <v>2023</v>
      </c>
      <c r="J7699" s="267">
        <v>45008</v>
      </c>
      <c r="K7699" s="267">
        <f>J7699+1</f>
        <v>45009</v>
      </c>
      <c r="L7699" s="266">
        <f>IF(M7699&lt;=365,1,2)</f>
        <v>1</v>
      </c>
      <c r="M7699" s="266">
        <f>IF(K7699&lt;$C$1,$C$2-$C$1+1,$C$2-K7699+1)</f>
        <v>38</v>
      </c>
      <c r="N7699" s="268">
        <f>M7699/365</f>
        <v>0.10410958904109589</v>
      </c>
      <c r="O7699" s="269">
        <f>'Data and Parameter'!$E$4*'Data and Parameter'!$E$5*('Data and Parameter'!$E$6+'Data and Parameter'!$E$7)*'Data and Parameter'!$E$19*'Data and Parameter'!$E$14*'ER calculations'!N7699</f>
        <v>0.53905333080220053</v>
      </c>
    </row>
    <row r="7700" spans="1:15" ht="15">
      <c r="A7700" s="284">
        <v>7696</v>
      </c>
      <c r="B7700" s="287"/>
      <c r="C7700" s="287"/>
      <c r="D7700" s="284" t="s">
        <v>1054</v>
      </c>
      <c r="E7700" s="287"/>
      <c r="F7700" s="285" t="s">
        <v>7821</v>
      </c>
      <c r="G7700" s="266" t="s">
        <v>121</v>
      </c>
      <c r="H7700" s="266">
        <f>IF(G7700="Traditional Stove",0.1,0.2)</f>
        <v>0.1</v>
      </c>
      <c r="I7700" s="266">
        <f>YEAR(J7700)</f>
        <v>2023</v>
      </c>
      <c r="J7700" s="267">
        <v>45008</v>
      </c>
      <c r="K7700" s="267">
        <f>J7700+1</f>
        <v>45009</v>
      </c>
      <c r="L7700" s="266">
        <f>IF(M7700&lt;=365,1,2)</f>
        <v>1</v>
      </c>
      <c r="M7700" s="266">
        <f>IF(K7700&lt;$C$1,$C$2-$C$1+1,$C$2-K7700+1)</f>
        <v>38</v>
      </c>
      <c r="N7700" s="268">
        <f>M7700/365</f>
        <v>0.10410958904109589</v>
      </c>
      <c r="O7700" s="269">
        <f>'Data and Parameter'!$E$4*'Data and Parameter'!$E$5*('Data and Parameter'!$E$6+'Data and Parameter'!$E$7)*'Data and Parameter'!$E$19*'Data and Parameter'!$E$14*'ER calculations'!N7700</f>
        <v>0.53905333080220053</v>
      </c>
    </row>
    <row r="7701" spans="1:15" ht="15">
      <c r="A7701" s="284">
        <v>7697</v>
      </c>
      <c r="B7701" s="287"/>
      <c r="C7701" s="287"/>
      <c r="D7701" s="284" t="s">
        <v>1054</v>
      </c>
      <c r="E7701" s="287"/>
      <c r="F7701" s="285" t="s">
        <v>7822</v>
      </c>
      <c r="G7701" s="266" t="s">
        <v>121</v>
      </c>
      <c r="H7701" s="266">
        <f>IF(G7701="Traditional Stove",0.1,0.2)</f>
        <v>0.1</v>
      </c>
      <c r="I7701" s="266">
        <f>YEAR(J7701)</f>
        <v>2023</v>
      </c>
      <c r="J7701" s="267">
        <v>45008</v>
      </c>
      <c r="K7701" s="267">
        <f>J7701+1</f>
        <v>45009</v>
      </c>
      <c r="L7701" s="266">
        <f>IF(M7701&lt;=365,1,2)</f>
        <v>1</v>
      </c>
      <c r="M7701" s="266">
        <f>IF(K7701&lt;$C$1,$C$2-$C$1+1,$C$2-K7701+1)</f>
        <v>38</v>
      </c>
      <c r="N7701" s="268">
        <f>M7701/365</f>
        <v>0.10410958904109589</v>
      </c>
      <c r="O7701" s="269">
        <f>'Data and Parameter'!$E$4*'Data and Parameter'!$E$5*('Data and Parameter'!$E$6+'Data and Parameter'!$E$7)*'Data and Parameter'!$E$19*'Data and Parameter'!$E$14*'ER calculations'!N7701</f>
        <v>0.53905333080220053</v>
      </c>
    </row>
    <row r="7702" spans="1:15" ht="15">
      <c r="A7702" s="284">
        <v>7698</v>
      </c>
      <c r="B7702" s="287"/>
      <c r="C7702" s="287"/>
      <c r="D7702" s="284" t="s">
        <v>1054</v>
      </c>
      <c r="E7702" s="287"/>
      <c r="F7702" s="285" t="s">
        <v>7823</v>
      </c>
      <c r="G7702" s="266" t="s">
        <v>121</v>
      </c>
      <c r="H7702" s="266">
        <f>IF(G7702="Traditional Stove",0.1,0.2)</f>
        <v>0.1</v>
      </c>
      <c r="I7702" s="266">
        <f>YEAR(J7702)</f>
        <v>2023</v>
      </c>
      <c r="J7702" s="267">
        <v>45008</v>
      </c>
      <c r="K7702" s="267">
        <f>J7702+1</f>
        <v>45009</v>
      </c>
      <c r="L7702" s="266">
        <f>IF(M7702&lt;=365,1,2)</f>
        <v>1</v>
      </c>
      <c r="M7702" s="266">
        <f>IF(K7702&lt;$C$1,$C$2-$C$1+1,$C$2-K7702+1)</f>
        <v>38</v>
      </c>
      <c r="N7702" s="268">
        <f>M7702/365</f>
        <v>0.10410958904109589</v>
      </c>
      <c r="O7702" s="269">
        <f>'Data and Parameter'!$E$4*'Data and Parameter'!$E$5*('Data and Parameter'!$E$6+'Data and Parameter'!$E$7)*'Data and Parameter'!$E$19*'Data and Parameter'!$E$14*'ER calculations'!N7702</f>
        <v>0.53905333080220053</v>
      </c>
    </row>
    <row r="7703" spans="1:15" ht="15">
      <c r="A7703" s="284">
        <v>7699</v>
      </c>
      <c r="B7703" s="287"/>
      <c r="C7703" s="287"/>
      <c r="D7703" s="284" t="s">
        <v>1054</v>
      </c>
      <c r="E7703" s="287"/>
      <c r="F7703" s="285" t="s">
        <v>7824</v>
      </c>
      <c r="G7703" s="266" t="s">
        <v>121</v>
      </c>
      <c r="H7703" s="266">
        <f>IF(G7703="Traditional Stove",0.1,0.2)</f>
        <v>0.1</v>
      </c>
      <c r="I7703" s="266">
        <f>YEAR(J7703)</f>
        <v>2023</v>
      </c>
      <c r="J7703" s="267">
        <v>45008</v>
      </c>
      <c r="K7703" s="267">
        <f>J7703+1</f>
        <v>45009</v>
      </c>
      <c r="L7703" s="266">
        <f>IF(M7703&lt;=365,1,2)</f>
        <v>1</v>
      </c>
      <c r="M7703" s="266">
        <f>IF(K7703&lt;$C$1,$C$2-$C$1+1,$C$2-K7703+1)</f>
        <v>38</v>
      </c>
      <c r="N7703" s="268">
        <f>M7703/365</f>
        <v>0.10410958904109589</v>
      </c>
      <c r="O7703" s="269">
        <f>'Data and Parameter'!$E$4*'Data and Parameter'!$E$5*('Data and Parameter'!$E$6+'Data and Parameter'!$E$7)*'Data and Parameter'!$E$19*'Data and Parameter'!$E$14*'ER calculations'!N7703</f>
        <v>0.53905333080220053</v>
      </c>
    </row>
    <row r="7704" spans="1:15" ht="15">
      <c r="A7704" s="284">
        <v>7700</v>
      </c>
      <c r="B7704" s="287"/>
      <c r="C7704" s="287"/>
      <c r="D7704" s="284" t="s">
        <v>1054</v>
      </c>
      <c r="E7704" s="287"/>
      <c r="F7704" s="285" t="s">
        <v>7825</v>
      </c>
      <c r="G7704" s="266" t="s">
        <v>121</v>
      </c>
      <c r="H7704" s="266">
        <f>IF(G7704="Traditional Stove",0.1,0.2)</f>
        <v>0.1</v>
      </c>
      <c r="I7704" s="266">
        <f>YEAR(J7704)</f>
        <v>2023</v>
      </c>
      <c r="J7704" s="267">
        <v>45008</v>
      </c>
      <c r="K7704" s="267">
        <f>J7704+1</f>
        <v>45009</v>
      </c>
      <c r="L7704" s="266">
        <f>IF(M7704&lt;=365,1,2)</f>
        <v>1</v>
      </c>
      <c r="M7704" s="266">
        <f>IF(K7704&lt;$C$1,$C$2-$C$1+1,$C$2-K7704+1)</f>
        <v>38</v>
      </c>
      <c r="N7704" s="268">
        <f>M7704/365</f>
        <v>0.10410958904109589</v>
      </c>
      <c r="O7704" s="269">
        <f>'Data and Parameter'!$E$4*'Data and Parameter'!$E$5*('Data and Parameter'!$E$6+'Data and Parameter'!$E$7)*'Data and Parameter'!$E$19*'Data and Parameter'!$E$14*'ER calculations'!N7704</f>
        <v>0.53905333080220053</v>
      </c>
    </row>
    <row r="7705" spans="1:15" ht="15">
      <c r="A7705" s="284">
        <v>7701</v>
      </c>
      <c r="B7705" s="287"/>
      <c r="C7705" s="287"/>
      <c r="D7705" s="284" t="s">
        <v>1054</v>
      </c>
      <c r="E7705" s="287"/>
      <c r="F7705" s="285" t="s">
        <v>7826</v>
      </c>
      <c r="G7705" s="266" t="s">
        <v>121</v>
      </c>
      <c r="H7705" s="266">
        <f>IF(G7705="Traditional Stove",0.1,0.2)</f>
        <v>0.1</v>
      </c>
      <c r="I7705" s="266">
        <f>YEAR(J7705)</f>
        <v>2023</v>
      </c>
      <c r="J7705" s="267">
        <v>45008</v>
      </c>
      <c r="K7705" s="267">
        <f>J7705+1</f>
        <v>45009</v>
      </c>
      <c r="L7705" s="266">
        <f>IF(M7705&lt;=365,1,2)</f>
        <v>1</v>
      </c>
      <c r="M7705" s="266">
        <f>IF(K7705&lt;$C$1,$C$2-$C$1+1,$C$2-K7705+1)</f>
        <v>38</v>
      </c>
      <c r="N7705" s="268">
        <f>M7705/365</f>
        <v>0.10410958904109589</v>
      </c>
      <c r="O7705" s="269">
        <f>'Data and Parameter'!$E$4*'Data and Parameter'!$E$5*('Data and Parameter'!$E$6+'Data and Parameter'!$E$7)*'Data and Parameter'!$E$19*'Data and Parameter'!$E$14*'ER calculations'!N7705</f>
        <v>0.53905333080220053</v>
      </c>
    </row>
    <row r="7706" spans="1:15" ht="15">
      <c r="A7706" s="284">
        <v>7702</v>
      </c>
      <c r="B7706" s="287"/>
      <c r="C7706" s="287"/>
      <c r="D7706" s="284" t="s">
        <v>1054</v>
      </c>
      <c r="E7706" s="287"/>
      <c r="F7706" s="285" t="s">
        <v>7827</v>
      </c>
      <c r="G7706" s="266" t="s">
        <v>121</v>
      </c>
      <c r="H7706" s="266">
        <f>IF(G7706="Traditional Stove",0.1,0.2)</f>
        <v>0.1</v>
      </c>
      <c r="I7706" s="266">
        <f>YEAR(J7706)</f>
        <v>2023</v>
      </c>
      <c r="J7706" s="267">
        <v>45008</v>
      </c>
      <c r="K7706" s="267">
        <f>J7706+1</f>
        <v>45009</v>
      </c>
      <c r="L7706" s="266">
        <f>IF(M7706&lt;=365,1,2)</f>
        <v>1</v>
      </c>
      <c r="M7706" s="266">
        <f>IF(K7706&lt;$C$1,$C$2-$C$1+1,$C$2-K7706+1)</f>
        <v>38</v>
      </c>
      <c r="N7706" s="268">
        <f>M7706/365</f>
        <v>0.10410958904109589</v>
      </c>
      <c r="O7706" s="269">
        <f>'Data and Parameter'!$E$4*'Data and Parameter'!$E$5*('Data and Parameter'!$E$6+'Data and Parameter'!$E$7)*'Data and Parameter'!$E$19*'Data and Parameter'!$E$14*'ER calculations'!N7706</f>
        <v>0.53905333080220053</v>
      </c>
    </row>
    <row r="7707" spans="1:15" ht="15">
      <c r="A7707" s="284">
        <v>7703</v>
      </c>
      <c r="B7707" s="287"/>
      <c r="C7707" s="287"/>
      <c r="D7707" s="284" t="s">
        <v>1054</v>
      </c>
      <c r="E7707" s="287"/>
      <c r="F7707" s="285" t="s">
        <v>7828</v>
      </c>
      <c r="G7707" s="266" t="s">
        <v>121</v>
      </c>
      <c r="H7707" s="266">
        <f>IF(G7707="Traditional Stove",0.1,0.2)</f>
        <v>0.1</v>
      </c>
      <c r="I7707" s="266">
        <f>YEAR(J7707)</f>
        <v>2023</v>
      </c>
      <c r="J7707" s="267">
        <v>45008</v>
      </c>
      <c r="K7707" s="267">
        <f>J7707+1</f>
        <v>45009</v>
      </c>
      <c r="L7707" s="266">
        <f>IF(M7707&lt;=365,1,2)</f>
        <v>1</v>
      </c>
      <c r="M7707" s="266">
        <f>IF(K7707&lt;$C$1,$C$2-$C$1+1,$C$2-K7707+1)</f>
        <v>38</v>
      </c>
      <c r="N7707" s="268">
        <f>M7707/365</f>
        <v>0.10410958904109589</v>
      </c>
      <c r="O7707" s="269">
        <f>'Data and Parameter'!$E$4*'Data and Parameter'!$E$5*('Data and Parameter'!$E$6+'Data and Parameter'!$E$7)*'Data and Parameter'!$E$19*'Data and Parameter'!$E$14*'ER calculations'!N7707</f>
        <v>0.53905333080220053</v>
      </c>
    </row>
    <row r="7708" spans="1:15" ht="15">
      <c r="A7708" s="284">
        <v>7704</v>
      </c>
      <c r="B7708" s="287"/>
      <c r="C7708" s="287"/>
      <c r="D7708" s="284" t="s">
        <v>1054</v>
      </c>
      <c r="E7708" s="287"/>
      <c r="F7708" s="285" t="s">
        <v>7829</v>
      </c>
      <c r="G7708" s="266" t="s">
        <v>121</v>
      </c>
      <c r="H7708" s="266">
        <f>IF(G7708="Traditional Stove",0.1,0.2)</f>
        <v>0.1</v>
      </c>
      <c r="I7708" s="266">
        <f>YEAR(J7708)</f>
        <v>2023</v>
      </c>
      <c r="J7708" s="267">
        <v>45008</v>
      </c>
      <c r="K7708" s="267">
        <f>J7708+1</f>
        <v>45009</v>
      </c>
      <c r="L7708" s="266">
        <f>IF(M7708&lt;=365,1,2)</f>
        <v>1</v>
      </c>
      <c r="M7708" s="266">
        <f>IF(K7708&lt;$C$1,$C$2-$C$1+1,$C$2-K7708+1)</f>
        <v>38</v>
      </c>
      <c r="N7708" s="268">
        <f>M7708/365</f>
        <v>0.10410958904109589</v>
      </c>
      <c r="O7708" s="269">
        <f>'Data and Parameter'!$E$4*'Data and Parameter'!$E$5*('Data and Parameter'!$E$6+'Data and Parameter'!$E$7)*'Data and Parameter'!$E$19*'Data and Parameter'!$E$14*'ER calculations'!N7708</f>
        <v>0.53905333080220053</v>
      </c>
    </row>
    <row r="7709" spans="1:15" ht="15">
      <c r="A7709" s="284">
        <v>7705</v>
      </c>
      <c r="B7709" s="287"/>
      <c r="C7709" s="287"/>
      <c r="D7709" s="284" t="s">
        <v>119</v>
      </c>
      <c r="E7709" s="287"/>
      <c r="F7709" s="285" t="s">
        <v>7830</v>
      </c>
      <c r="G7709" s="266" t="s">
        <v>121</v>
      </c>
      <c r="H7709" s="266">
        <f>IF(G7709="Traditional Stove",0.1,0.2)</f>
        <v>0.1</v>
      </c>
      <c r="I7709" s="266">
        <f>YEAR(J7709)</f>
        <v>2023</v>
      </c>
      <c r="J7709" s="267">
        <v>44969</v>
      </c>
      <c r="K7709" s="267">
        <f>J7709+1</f>
        <v>44970</v>
      </c>
      <c r="L7709" s="266">
        <f>IF(M7709&lt;=365,1,2)</f>
        <v>1</v>
      </c>
      <c r="M7709" s="266">
        <f>IF(K7709&lt;$C$1,$C$2-$C$1+1,$C$2-K7709+1)</f>
        <v>77</v>
      </c>
      <c r="N7709" s="268">
        <f>M7709/365</f>
        <v>0.21095890410958903</v>
      </c>
      <c r="O7709" s="269">
        <f>'Data and Parameter'!$E$4*'Data and Parameter'!$E$5*('Data and Parameter'!$E$6+'Data and Parameter'!$E$7)*'Data and Parameter'!$E$19*'Data and Parameter'!$E$14*'ER calculations'!N7709</f>
        <v>1.0922922755728799</v>
      </c>
    </row>
    <row r="7710" spans="1:15" ht="15">
      <c r="A7710" s="284">
        <v>7706</v>
      </c>
      <c r="B7710" s="287"/>
      <c r="C7710" s="287"/>
      <c r="D7710" s="284" t="s">
        <v>1054</v>
      </c>
      <c r="E7710" s="287"/>
      <c r="F7710" s="285" t="s">
        <v>7831</v>
      </c>
      <c r="G7710" s="266" t="s">
        <v>121</v>
      </c>
      <c r="H7710" s="266">
        <f>IF(G7710="Traditional Stove",0.1,0.2)</f>
        <v>0.1</v>
      </c>
      <c r="I7710" s="266">
        <f>YEAR(J7710)</f>
        <v>2023</v>
      </c>
      <c r="J7710" s="267">
        <v>45008</v>
      </c>
      <c r="K7710" s="267">
        <f>J7710+1</f>
        <v>45009</v>
      </c>
      <c r="L7710" s="266">
        <f>IF(M7710&lt;=365,1,2)</f>
        <v>1</v>
      </c>
      <c r="M7710" s="266">
        <f>IF(K7710&lt;$C$1,$C$2-$C$1+1,$C$2-K7710+1)</f>
        <v>38</v>
      </c>
      <c r="N7710" s="268">
        <f>M7710/365</f>
        <v>0.10410958904109589</v>
      </c>
      <c r="O7710" s="269">
        <f>'Data and Parameter'!$E$4*'Data and Parameter'!$E$5*('Data and Parameter'!$E$6+'Data and Parameter'!$E$7)*'Data and Parameter'!$E$19*'Data and Parameter'!$E$14*'ER calculations'!N7710</f>
        <v>0.53905333080220053</v>
      </c>
    </row>
    <row r="7711" spans="1:15" ht="15">
      <c r="A7711" s="284">
        <v>7707</v>
      </c>
      <c r="B7711" s="287"/>
      <c r="C7711" s="287"/>
      <c r="D7711" s="284" t="s">
        <v>119</v>
      </c>
      <c r="E7711" s="287"/>
      <c r="F7711" s="285" t="s">
        <v>7832</v>
      </c>
      <c r="G7711" s="266" t="s">
        <v>121</v>
      </c>
      <c r="H7711" s="266">
        <f>IF(G7711="Traditional Stove",0.1,0.2)</f>
        <v>0.1</v>
      </c>
      <c r="I7711" s="266">
        <f>YEAR(J7711)</f>
        <v>2023</v>
      </c>
      <c r="J7711" s="267">
        <v>44969</v>
      </c>
      <c r="K7711" s="267">
        <f>J7711+1</f>
        <v>44970</v>
      </c>
      <c r="L7711" s="266">
        <f>IF(M7711&lt;=365,1,2)</f>
        <v>1</v>
      </c>
      <c r="M7711" s="266">
        <f>IF(K7711&lt;$C$1,$C$2-$C$1+1,$C$2-K7711+1)</f>
        <v>77</v>
      </c>
      <c r="N7711" s="268">
        <f>M7711/365</f>
        <v>0.21095890410958903</v>
      </c>
      <c r="O7711" s="269">
        <f>'Data and Parameter'!$E$4*'Data and Parameter'!$E$5*('Data and Parameter'!$E$6+'Data and Parameter'!$E$7)*'Data and Parameter'!$E$19*'Data and Parameter'!$E$14*'ER calculations'!N7711</f>
        <v>1.0922922755728799</v>
      </c>
    </row>
    <row r="7712" spans="1:15" ht="15">
      <c r="A7712" s="284">
        <v>7708</v>
      </c>
      <c r="B7712" s="287"/>
      <c r="C7712" s="287"/>
      <c r="D7712" s="284" t="s">
        <v>1054</v>
      </c>
      <c r="E7712" s="287"/>
      <c r="F7712" s="285" t="s">
        <v>7833</v>
      </c>
      <c r="G7712" s="266" t="s">
        <v>121</v>
      </c>
      <c r="H7712" s="266">
        <f>IF(G7712="Traditional Stove",0.1,0.2)</f>
        <v>0.1</v>
      </c>
      <c r="I7712" s="266">
        <f>YEAR(J7712)</f>
        <v>2023</v>
      </c>
      <c r="J7712" s="267">
        <v>45008</v>
      </c>
      <c r="K7712" s="267">
        <f>J7712+1</f>
        <v>45009</v>
      </c>
      <c r="L7712" s="266">
        <f>IF(M7712&lt;=365,1,2)</f>
        <v>1</v>
      </c>
      <c r="M7712" s="266">
        <f>IF(K7712&lt;$C$1,$C$2-$C$1+1,$C$2-K7712+1)</f>
        <v>38</v>
      </c>
      <c r="N7712" s="268">
        <f>M7712/365</f>
        <v>0.10410958904109589</v>
      </c>
      <c r="O7712" s="269">
        <f>'Data and Parameter'!$E$4*'Data and Parameter'!$E$5*('Data and Parameter'!$E$6+'Data and Parameter'!$E$7)*'Data and Parameter'!$E$19*'Data and Parameter'!$E$14*'ER calculations'!N7712</f>
        <v>0.53905333080220053</v>
      </c>
    </row>
    <row r="7713" spans="1:15" ht="15">
      <c r="A7713" s="284">
        <v>7709</v>
      </c>
      <c r="B7713" s="287"/>
      <c r="C7713" s="287"/>
      <c r="D7713" s="284" t="s">
        <v>1054</v>
      </c>
      <c r="E7713" s="287"/>
      <c r="F7713" s="285" t="s">
        <v>7834</v>
      </c>
      <c r="G7713" s="266" t="s">
        <v>121</v>
      </c>
      <c r="H7713" s="266">
        <f>IF(G7713="Traditional Stove",0.1,0.2)</f>
        <v>0.1</v>
      </c>
      <c r="I7713" s="266">
        <f>YEAR(J7713)</f>
        <v>2023</v>
      </c>
      <c r="J7713" s="267">
        <v>45008</v>
      </c>
      <c r="K7713" s="267">
        <f>J7713+1</f>
        <v>45009</v>
      </c>
      <c r="L7713" s="266">
        <f>IF(M7713&lt;=365,1,2)</f>
        <v>1</v>
      </c>
      <c r="M7713" s="266">
        <f>IF(K7713&lt;$C$1,$C$2-$C$1+1,$C$2-K7713+1)</f>
        <v>38</v>
      </c>
      <c r="N7713" s="268">
        <f>M7713/365</f>
        <v>0.10410958904109589</v>
      </c>
      <c r="O7713" s="269">
        <f>'Data and Parameter'!$E$4*'Data and Parameter'!$E$5*('Data and Parameter'!$E$6+'Data and Parameter'!$E$7)*'Data and Parameter'!$E$19*'Data and Parameter'!$E$14*'ER calculations'!N7713</f>
        <v>0.53905333080220053</v>
      </c>
    </row>
    <row r="7714" spans="1:15" ht="15">
      <c r="A7714" s="284">
        <v>7710</v>
      </c>
      <c r="B7714" s="287"/>
      <c r="C7714" s="287"/>
      <c r="D7714" s="284" t="s">
        <v>119</v>
      </c>
      <c r="E7714" s="287"/>
      <c r="F7714" s="285" t="s">
        <v>7835</v>
      </c>
      <c r="G7714" s="266" t="s">
        <v>121</v>
      </c>
      <c r="H7714" s="266">
        <f>IF(G7714="Traditional Stove",0.1,0.2)</f>
        <v>0.1</v>
      </c>
      <c r="I7714" s="266">
        <f>YEAR(J7714)</f>
        <v>2023</v>
      </c>
      <c r="J7714" s="267">
        <v>44969</v>
      </c>
      <c r="K7714" s="267">
        <f>J7714+1</f>
        <v>44970</v>
      </c>
      <c r="L7714" s="266">
        <f>IF(M7714&lt;=365,1,2)</f>
        <v>1</v>
      </c>
      <c r="M7714" s="266">
        <f>IF(K7714&lt;$C$1,$C$2-$C$1+1,$C$2-K7714+1)</f>
        <v>77</v>
      </c>
      <c r="N7714" s="268">
        <f>M7714/365</f>
        <v>0.21095890410958903</v>
      </c>
      <c r="O7714" s="269">
        <f>'Data and Parameter'!$E$4*'Data and Parameter'!$E$5*('Data and Parameter'!$E$6+'Data and Parameter'!$E$7)*'Data and Parameter'!$E$19*'Data and Parameter'!$E$14*'ER calculations'!N7714</f>
        <v>1.0922922755728799</v>
      </c>
    </row>
    <row r="7715" spans="1:15" ht="15">
      <c r="A7715" s="284">
        <v>7711</v>
      </c>
      <c r="B7715" s="287"/>
      <c r="C7715" s="287"/>
      <c r="D7715" s="284" t="s">
        <v>1054</v>
      </c>
      <c r="E7715" s="287"/>
      <c r="F7715" s="285" t="s">
        <v>7836</v>
      </c>
      <c r="G7715" s="266" t="s">
        <v>121</v>
      </c>
      <c r="H7715" s="266">
        <f>IF(G7715="Traditional Stove",0.1,0.2)</f>
        <v>0.1</v>
      </c>
      <c r="I7715" s="266">
        <f>YEAR(J7715)</f>
        <v>2023</v>
      </c>
      <c r="J7715" s="267">
        <v>45008</v>
      </c>
      <c r="K7715" s="267">
        <f>J7715+1</f>
        <v>45009</v>
      </c>
      <c r="L7715" s="266">
        <f>IF(M7715&lt;=365,1,2)</f>
        <v>1</v>
      </c>
      <c r="M7715" s="266">
        <f>IF(K7715&lt;$C$1,$C$2-$C$1+1,$C$2-K7715+1)</f>
        <v>38</v>
      </c>
      <c r="N7715" s="268">
        <f>M7715/365</f>
        <v>0.10410958904109589</v>
      </c>
      <c r="O7715" s="269">
        <f>'Data and Parameter'!$E$4*'Data and Parameter'!$E$5*('Data and Parameter'!$E$6+'Data and Parameter'!$E$7)*'Data and Parameter'!$E$19*'Data and Parameter'!$E$14*'ER calculations'!N7715</f>
        <v>0.53905333080220053</v>
      </c>
    </row>
    <row r="7716" spans="1:15" ht="15">
      <c r="A7716" s="284">
        <v>7712</v>
      </c>
      <c r="B7716" s="287"/>
      <c r="C7716" s="287"/>
      <c r="D7716" s="284" t="s">
        <v>119</v>
      </c>
      <c r="E7716" s="287"/>
      <c r="F7716" s="285" t="s">
        <v>7837</v>
      </c>
      <c r="G7716" s="266" t="s">
        <v>121</v>
      </c>
      <c r="H7716" s="266">
        <f>IF(G7716="Traditional Stove",0.1,0.2)</f>
        <v>0.1</v>
      </c>
      <c r="I7716" s="266">
        <f>YEAR(J7716)</f>
        <v>2023</v>
      </c>
      <c r="J7716" s="267">
        <v>44969</v>
      </c>
      <c r="K7716" s="267">
        <f>J7716+1</f>
        <v>44970</v>
      </c>
      <c r="L7716" s="266">
        <f>IF(M7716&lt;=365,1,2)</f>
        <v>1</v>
      </c>
      <c r="M7716" s="266">
        <f>IF(K7716&lt;$C$1,$C$2-$C$1+1,$C$2-K7716+1)</f>
        <v>77</v>
      </c>
      <c r="N7716" s="268">
        <f>M7716/365</f>
        <v>0.21095890410958903</v>
      </c>
      <c r="O7716" s="269">
        <f>'Data and Parameter'!$E$4*'Data and Parameter'!$E$5*('Data and Parameter'!$E$6+'Data and Parameter'!$E$7)*'Data and Parameter'!$E$19*'Data and Parameter'!$E$14*'ER calculations'!N7716</f>
        <v>1.0922922755728799</v>
      </c>
    </row>
    <row r="7717" spans="1:15" ht="15">
      <c r="A7717" s="284">
        <v>7713</v>
      </c>
      <c r="B7717" s="287"/>
      <c r="C7717" s="287"/>
      <c r="D7717" s="284" t="s">
        <v>1054</v>
      </c>
      <c r="E7717" s="287"/>
      <c r="F7717" s="285" t="s">
        <v>7838</v>
      </c>
      <c r="G7717" s="266" t="s">
        <v>121</v>
      </c>
      <c r="H7717" s="266">
        <f>IF(G7717="Traditional Stove",0.1,0.2)</f>
        <v>0.1</v>
      </c>
      <c r="I7717" s="266">
        <f>YEAR(J7717)</f>
        <v>2023</v>
      </c>
      <c r="J7717" s="267">
        <v>45008</v>
      </c>
      <c r="K7717" s="267">
        <f>J7717+1</f>
        <v>45009</v>
      </c>
      <c r="L7717" s="266">
        <f>IF(M7717&lt;=365,1,2)</f>
        <v>1</v>
      </c>
      <c r="M7717" s="266">
        <f>IF(K7717&lt;$C$1,$C$2-$C$1+1,$C$2-K7717+1)</f>
        <v>38</v>
      </c>
      <c r="N7717" s="268">
        <f>M7717/365</f>
        <v>0.10410958904109589</v>
      </c>
      <c r="O7717" s="269">
        <f>'Data and Parameter'!$E$4*'Data and Parameter'!$E$5*('Data and Parameter'!$E$6+'Data and Parameter'!$E$7)*'Data and Parameter'!$E$19*'Data and Parameter'!$E$14*'ER calculations'!N7717</f>
        <v>0.53905333080220053</v>
      </c>
    </row>
    <row r="7718" spans="1:15" ht="15">
      <c r="A7718" s="284">
        <v>7714</v>
      </c>
      <c r="B7718" s="287"/>
      <c r="C7718" s="287"/>
      <c r="D7718" s="284" t="s">
        <v>1054</v>
      </c>
      <c r="E7718" s="287"/>
      <c r="F7718" s="285" t="s">
        <v>7839</v>
      </c>
      <c r="G7718" s="266" t="s">
        <v>121</v>
      </c>
      <c r="H7718" s="266">
        <f>IF(G7718="Traditional Stove",0.1,0.2)</f>
        <v>0.1</v>
      </c>
      <c r="I7718" s="266">
        <f>YEAR(J7718)</f>
        <v>2023</v>
      </c>
      <c r="J7718" s="267">
        <v>45008</v>
      </c>
      <c r="K7718" s="267">
        <f>J7718+1</f>
        <v>45009</v>
      </c>
      <c r="L7718" s="266">
        <f>IF(M7718&lt;=365,1,2)</f>
        <v>1</v>
      </c>
      <c r="M7718" s="266">
        <f>IF(K7718&lt;$C$1,$C$2-$C$1+1,$C$2-K7718+1)</f>
        <v>38</v>
      </c>
      <c r="N7718" s="268">
        <f>M7718/365</f>
        <v>0.10410958904109589</v>
      </c>
      <c r="O7718" s="269">
        <f>'Data and Parameter'!$E$4*'Data and Parameter'!$E$5*('Data and Parameter'!$E$6+'Data and Parameter'!$E$7)*'Data and Parameter'!$E$19*'Data and Parameter'!$E$14*'ER calculations'!N7718</f>
        <v>0.53905333080220053</v>
      </c>
    </row>
    <row r="7719" spans="1:15" ht="15">
      <c r="A7719" s="284">
        <v>7715</v>
      </c>
      <c r="B7719" s="287"/>
      <c r="C7719" s="287"/>
      <c r="D7719" s="284" t="s">
        <v>1054</v>
      </c>
      <c r="E7719" s="287"/>
      <c r="F7719" s="285" t="s">
        <v>7840</v>
      </c>
      <c r="G7719" s="266" t="s">
        <v>121</v>
      </c>
      <c r="H7719" s="266">
        <f>IF(G7719="Traditional Stove",0.1,0.2)</f>
        <v>0.1</v>
      </c>
      <c r="I7719" s="266">
        <f>YEAR(J7719)</f>
        <v>2023</v>
      </c>
      <c r="J7719" s="267">
        <v>45008</v>
      </c>
      <c r="K7719" s="267">
        <f>J7719+1</f>
        <v>45009</v>
      </c>
      <c r="L7719" s="266">
        <f>IF(M7719&lt;=365,1,2)</f>
        <v>1</v>
      </c>
      <c r="M7719" s="266">
        <f>IF(K7719&lt;$C$1,$C$2-$C$1+1,$C$2-K7719+1)</f>
        <v>38</v>
      </c>
      <c r="N7719" s="268">
        <f>M7719/365</f>
        <v>0.10410958904109589</v>
      </c>
      <c r="O7719" s="269">
        <f>'Data and Parameter'!$E$4*'Data and Parameter'!$E$5*('Data and Parameter'!$E$6+'Data and Parameter'!$E$7)*'Data and Parameter'!$E$19*'Data and Parameter'!$E$14*'ER calculations'!N7719</f>
        <v>0.53905333080220053</v>
      </c>
    </row>
    <row r="7720" spans="1:15" ht="15">
      <c r="A7720" s="284">
        <v>7716</v>
      </c>
      <c r="B7720" s="287"/>
      <c r="C7720" s="287"/>
      <c r="D7720" s="284" t="s">
        <v>1054</v>
      </c>
      <c r="E7720" s="287"/>
      <c r="F7720" s="285" t="s">
        <v>7841</v>
      </c>
      <c r="G7720" s="266" t="s">
        <v>121</v>
      </c>
      <c r="H7720" s="266">
        <f>IF(G7720="Traditional Stove",0.1,0.2)</f>
        <v>0.1</v>
      </c>
      <c r="I7720" s="266">
        <f>YEAR(J7720)</f>
        <v>2023</v>
      </c>
      <c r="J7720" s="267">
        <v>45008</v>
      </c>
      <c r="K7720" s="267">
        <f>J7720+1</f>
        <v>45009</v>
      </c>
      <c r="L7720" s="266">
        <f>IF(M7720&lt;=365,1,2)</f>
        <v>1</v>
      </c>
      <c r="M7720" s="266">
        <f>IF(K7720&lt;$C$1,$C$2-$C$1+1,$C$2-K7720+1)</f>
        <v>38</v>
      </c>
      <c r="N7720" s="268">
        <f>M7720/365</f>
        <v>0.10410958904109589</v>
      </c>
      <c r="O7720" s="269">
        <f>'Data and Parameter'!$E$4*'Data and Parameter'!$E$5*('Data and Parameter'!$E$6+'Data and Parameter'!$E$7)*'Data and Parameter'!$E$19*'Data and Parameter'!$E$14*'ER calculations'!N7720</f>
        <v>0.53905333080220053</v>
      </c>
    </row>
    <row r="7721" spans="1:15" ht="15">
      <c r="A7721" s="284">
        <v>7717</v>
      </c>
      <c r="B7721" s="287"/>
      <c r="C7721" s="287"/>
      <c r="D7721" s="284" t="s">
        <v>1054</v>
      </c>
      <c r="E7721" s="287"/>
      <c r="F7721" s="285" t="s">
        <v>7842</v>
      </c>
      <c r="G7721" s="266" t="s">
        <v>121</v>
      </c>
      <c r="H7721" s="266">
        <f>IF(G7721="Traditional Stove",0.1,0.2)</f>
        <v>0.1</v>
      </c>
      <c r="I7721" s="266">
        <f>YEAR(J7721)</f>
        <v>2023</v>
      </c>
      <c r="J7721" s="267">
        <v>45008</v>
      </c>
      <c r="K7721" s="267">
        <f>J7721+1</f>
        <v>45009</v>
      </c>
      <c r="L7721" s="266">
        <f>IF(M7721&lt;=365,1,2)</f>
        <v>1</v>
      </c>
      <c r="M7721" s="266">
        <f>IF(K7721&lt;$C$1,$C$2-$C$1+1,$C$2-K7721+1)</f>
        <v>38</v>
      </c>
      <c r="N7721" s="268">
        <f>M7721/365</f>
        <v>0.10410958904109589</v>
      </c>
      <c r="O7721" s="269">
        <f>'Data and Parameter'!$E$4*'Data and Parameter'!$E$5*('Data and Parameter'!$E$6+'Data and Parameter'!$E$7)*'Data and Parameter'!$E$19*'Data and Parameter'!$E$14*'ER calculations'!N7721</f>
        <v>0.53905333080220053</v>
      </c>
    </row>
    <row r="7722" spans="1:15" ht="15">
      <c r="A7722" s="284">
        <v>7718</v>
      </c>
      <c r="B7722" s="287"/>
      <c r="C7722" s="287"/>
      <c r="D7722" s="284" t="s">
        <v>1054</v>
      </c>
      <c r="E7722" s="287"/>
      <c r="F7722" s="285" t="s">
        <v>7843</v>
      </c>
      <c r="G7722" s="266" t="s">
        <v>121</v>
      </c>
      <c r="H7722" s="266">
        <f>IF(G7722="Traditional Stove",0.1,0.2)</f>
        <v>0.1</v>
      </c>
      <c r="I7722" s="266">
        <f>YEAR(J7722)</f>
        <v>2023</v>
      </c>
      <c r="J7722" s="267">
        <v>45008</v>
      </c>
      <c r="K7722" s="267">
        <f>J7722+1</f>
        <v>45009</v>
      </c>
      <c r="L7722" s="266">
        <f>IF(M7722&lt;=365,1,2)</f>
        <v>1</v>
      </c>
      <c r="M7722" s="266">
        <f>IF(K7722&lt;$C$1,$C$2-$C$1+1,$C$2-K7722+1)</f>
        <v>38</v>
      </c>
      <c r="N7722" s="268">
        <f>M7722/365</f>
        <v>0.10410958904109589</v>
      </c>
      <c r="O7722" s="269">
        <f>'Data and Parameter'!$E$4*'Data and Parameter'!$E$5*('Data and Parameter'!$E$6+'Data and Parameter'!$E$7)*'Data and Parameter'!$E$19*'Data and Parameter'!$E$14*'ER calculations'!N7722</f>
        <v>0.53905333080220053</v>
      </c>
    </row>
    <row r="7723" spans="1:15" ht="15">
      <c r="A7723" s="284">
        <v>7719</v>
      </c>
      <c r="B7723" s="287"/>
      <c r="C7723" s="287"/>
      <c r="D7723" s="284" t="s">
        <v>1054</v>
      </c>
      <c r="E7723" s="287"/>
      <c r="F7723" s="285" t="s">
        <v>7844</v>
      </c>
      <c r="G7723" s="266" t="s">
        <v>121</v>
      </c>
      <c r="H7723" s="266">
        <f>IF(G7723="Traditional Stove",0.1,0.2)</f>
        <v>0.1</v>
      </c>
      <c r="I7723" s="266">
        <f>YEAR(J7723)</f>
        <v>2023</v>
      </c>
      <c r="J7723" s="267">
        <v>45008</v>
      </c>
      <c r="K7723" s="267">
        <f>J7723+1</f>
        <v>45009</v>
      </c>
      <c r="L7723" s="266">
        <f>IF(M7723&lt;=365,1,2)</f>
        <v>1</v>
      </c>
      <c r="M7723" s="266">
        <f>IF(K7723&lt;$C$1,$C$2-$C$1+1,$C$2-K7723+1)</f>
        <v>38</v>
      </c>
      <c r="N7723" s="268">
        <f>M7723/365</f>
        <v>0.10410958904109589</v>
      </c>
      <c r="O7723" s="269">
        <f>'Data and Parameter'!$E$4*'Data and Parameter'!$E$5*('Data and Parameter'!$E$6+'Data and Parameter'!$E$7)*'Data and Parameter'!$E$19*'Data and Parameter'!$E$14*'ER calculations'!N7723</f>
        <v>0.53905333080220053</v>
      </c>
    </row>
    <row r="7724" spans="1:15" ht="15">
      <c r="A7724" s="284">
        <v>7720</v>
      </c>
      <c r="B7724" s="287"/>
      <c r="C7724" s="287"/>
      <c r="D7724" s="284" t="s">
        <v>1054</v>
      </c>
      <c r="E7724" s="287"/>
      <c r="F7724" s="285" t="s">
        <v>7845</v>
      </c>
      <c r="G7724" s="266" t="s">
        <v>121</v>
      </c>
      <c r="H7724" s="266">
        <f>IF(G7724="Traditional Stove",0.1,0.2)</f>
        <v>0.1</v>
      </c>
      <c r="I7724" s="266">
        <f>YEAR(J7724)</f>
        <v>2023</v>
      </c>
      <c r="J7724" s="267">
        <v>45008</v>
      </c>
      <c r="K7724" s="267">
        <f>J7724+1</f>
        <v>45009</v>
      </c>
      <c r="L7724" s="266">
        <f>IF(M7724&lt;=365,1,2)</f>
        <v>1</v>
      </c>
      <c r="M7724" s="266">
        <f>IF(K7724&lt;$C$1,$C$2-$C$1+1,$C$2-K7724+1)</f>
        <v>38</v>
      </c>
      <c r="N7724" s="268">
        <f>M7724/365</f>
        <v>0.10410958904109589</v>
      </c>
      <c r="O7724" s="269">
        <f>'Data and Parameter'!$E$4*'Data and Parameter'!$E$5*('Data and Parameter'!$E$6+'Data and Parameter'!$E$7)*'Data and Parameter'!$E$19*'Data and Parameter'!$E$14*'ER calculations'!N7724</f>
        <v>0.53905333080220053</v>
      </c>
    </row>
    <row r="7725" spans="1:15" ht="15">
      <c r="A7725" s="284">
        <v>7721</v>
      </c>
      <c r="B7725" s="287"/>
      <c r="C7725" s="287"/>
      <c r="D7725" s="284" t="s">
        <v>1054</v>
      </c>
      <c r="E7725" s="287"/>
      <c r="F7725" s="285" t="s">
        <v>7846</v>
      </c>
      <c r="G7725" s="266" t="s">
        <v>121</v>
      </c>
      <c r="H7725" s="266">
        <f>IF(G7725="Traditional Stove",0.1,0.2)</f>
        <v>0.1</v>
      </c>
      <c r="I7725" s="266">
        <f>YEAR(J7725)</f>
        <v>2023</v>
      </c>
      <c r="J7725" s="267">
        <v>45008</v>
      </c>
      <c r="K7725" s="267">
        <f>J7725+1</f>
        <v>45009</v>
      </c>
      <c r="L7725" s="266">
        <f>IF(M7725&lt;=365,1,2)</f>
        <v>1</v>
      </c>
      <c r="M7725" s="266">
        <f>IF(K7725&lt;$C$1,$C$2-$C$1+1,$C$2-K7725+1)</f>
        <v>38</v>
      </c>
      <c r="N7725" s="268">
        <f>M7725/365</f>
        <v>0.10410958904109589</v>
      </c>
      <c r="O7725" s="269">
        <f>'Data and Parameter'!$E$4*'Data and Parameter'!$E$5*('Data and Parameter'!$E$6+'Data and Parameter'!$E$7)*'Data and Parameter'!$E$19*'Data and Parameter'!$E$14*'ER calculations'!N7725</f>
        <v>0.53905333080220053</v>
      </c>
    </row>
    <row r="7726" spans="1:15" ht="15">
      <c r="A7726" s="284">
        <v>7722</v>
      </c>
      <c r="B7726" s="287"/>
      <c r="C7726" s="287"/>
      <c r="D7726" s="284" t="s">
        <v>1054</v>
      </c>
      <c r="E7726" s="287"/>
      <c r="F7726" s="285" t="s">
        <v>7847</v>
      </c>
      <c r="G7726" s="266" t="s">
        <v>121</v>
      </c>
      <c r="H7726" s="266">
        <f>IF(G7726="Traditional Stove",0.1,0.2)</f>
        <v>0.1</v>
      </c>
      <c r="I7726" s="266">
        <f>YEAR(J7726)</f>
        <v>2023</v>
      </c>
      <c r="J7726" s="267">
        <v>45008</v>
      </c>
      <c r="K7726" s="267">
        <f>J7726+1</f>
        <v>45009</v>
      </c>
      <c r="L7726" s="266">
        <f>IF(M7726&lt;=365,1,2)</f>
        <v>1</v>
      </c>
      <c r="M7726" s="266">
        <f>IF(K7726&lt;$C$1,$C$2-$C$1+1,$C$2-K7726+1)</f>
        <v>38</v>
      </c>
      <c r="N7726" s="268">
        <f>M7726/365</f>
        <v>0.10410958904109589</v>
      </c>
      <c r="O7726" s="269">
        <f>'Data and Parameter'!$E$4*'Data and Parameter'!$E$5*('Data and Parameter'!$E$6+'Data and Parameter'!$E$7)*'Data and Parameter'!$E$19*'Data and Parameter'!$E$14*'ER calculations'!N7726</f>
        <v>0.53905333080220053</v>
      </c>
    </row>
    <row r="7727" spans="1:15" ht="15">
      <c r="A7727" s="284">
        <v>7723</v>
      </c>
      <c r="B7727" s="287"/>
      <c r="C7727" s="287"/>
      <c r="D7727" s="284" t="s">
        <v>1054</v>
      </c>
      <c r="E7727" s="287"/>
      <c r="F7727" s="285" t="s">
        <v>7848</v>
      </c>
      <c r="G7727" s="266" t="s">
        <v>121</v>
      </c>
      <c r="H7727" s="266">
        <f>IF(G7727="Traditional Stove",0.1,0.2)</f>
        <v>0.1</v>
      </c>
      <c r="I7727" s="266">
        <f>YEAR(J7727)</f>
        <v>2023</v>
      </c>
      <c r="J7727" s="267">
        <v>45008</v>
      </c>
      <c r="K7727" s="267">
        <f>J7727+1</f>
        <v>45009</v>
      </c>
      <c r="L7727" s="266">
        <f>IF(M7727&lt;=365,1,2)</f>
        <v>1</v>
      </c>
      <c r="M7727" s="266">
        <f>IF(K7727&lt;$C$1,$C$2-$C$1+1,$C$2-K7727+1)</f>
        <v>38</v>
      </c>
      <c r="N7727" s="268">
        <f>M7727/365</f>
        <v>0.10410958904109589</v>
      </c>
      <c r="O7727" s="269">
        <f>'Data and Parameter'!$E$4*'Data and Parameter'!$E$5*('Data and Parameter'!$E$6+'Data and Parameter'!$E$7)*'Data and Parameter'!$E$19*'Data and Parameter'!$E$14*'ER calculations'!N7727</f>
        <v>0.53905333080220053</v>
      </c>
    </row>
    <row r="7728" spans="1:15" ht="15">
      <c r="A7728" s="284">
        <v>7724</v>
      </c>
      <c r="B7728" s="287"/>
      <c r="C7728" s="287"/>
      <c r="D7728" s="284" t="s">
        <v>1054</v>
      </c>
      <c r="E7728" s="287"/>
      <c r="F7728" s="285" t="s">
        <v>7849</v>
      </c>
      <c r="G7728" s="266" t="s">
        <v>121</v>
      </c>
      <c r="H7728" s="266">
        <f>IF(G7728="Traditional Stove",0.1,0.2)</f>
        <v>0.1</v>
      </c>
      <c r="I7728" s="266">
        <f>YEAR(J7728)</f>
        <v>2023</v>
      </c>
      <c r="J7728" s="267">
        <v>45008</v>
      </c>
      <c r="K7728" s="267">
        <f>J7728+1</f>
        <v>45009</v>
      </c>
      <c r="L7728" s="266">
        <f>IF(M7728&lt;=365,1,2)</f>
        <v>1</v>
      </c>
      <c r="M7728" s="266">
        <f>IF(K7728&lt;$C$1,$C$2-$C$1+1,$C$2-K7728+1)</f>
        <v>38</v>
      </c>
      <c r="N7728" s="268">
        <f>M7728/365</f>
        <v>0.10410958904109589</v>
      </c>
      <c r="O7728" s="269">
        <f>'Data and Parameter'!$E$4*'Data and Parameter'!$E$5*('Data and Parameter'!$E$6+'Data and Parameter'!$E$7)*'Data and Parameter'!$E$19*'Data and Parameter'!$E$14*'ER calculations'!N7728</f>
        <v>0.53905333080220053</v>
      </c>
    </row>
    <row r="7729" spans="1:15" ht="15">
      <c r="A7729" s="284">
        <v>7725</v>
      </c>
      <c r="B7729" s="287"/>
      <c r="C7729" s="287"/>
      <c r="D7729" s="284" t="s">
        <v>1054</v>
      </c>
      <c r="E7729" s="287"/>
      <c r="F7729" s="285" t="s">
        <v>7850</v>
      </c>
      <c r="G7729" s="266" t="s">
        <v>121</v>
      </c>
      <c r="H7729" s="266">
        <f>IF(G7729="Traditional Stove",0.1,0.2)</f>
        <v>0.1</v>
      </c>
      <c r="I7729" s="266">
        <f>YEAR(J7729)</f>
        <v>2023</v>
      </c>
      <c r="J7729" s="267">
        <v>45008</v>
      </c>
      <c r="K7729" s="267">
        <f>J7729+1</f>
        <v>45009</v>
      </c>
      <c r="L7729" s="266">
        <f>IF(M7729&lt;=365,1,2)</f>
        <v>1</v>
      </c>
      <c r="M7729" s="266">
        <f>IF(K7729&lt;$C$1,$C$2-$C$1+1,$C$2-K7729+1)</f>
        <v>38</v>
      </c>
      <c r="N7729" s="268">
        <f>M7729/365</f>
        <v>0.10410958904109589</v>
      </c>
      <c r="O7729" s="269">
        <f>'Data and Parameter'!$E$4*'Data and Parameter'!$E$5*('Data and Parameter'!$E$6+'Data and Parameter'!$E$7)*'Data and Parameter'!$E$19*'Data and Parameter'!$E$14*'ER calculations'!N7729</f>
        <v>0.53905333080220053</v>
      </c>
    </row>
    <row r="7730" spans="1:15" ht="15">
      <c r="A7730" s="284">
        <v>7726</v>
      </c>
      <c r="B7730" s="287"/>
      <c r="C7730" s="287"/>
      <c r="D7730" s="284" t="s">
        <v>1054</v>
      </c>
      <c r="E7730" s="287"/>
      <c r="F7730" s="285" t="s">
        <v>7851</v>
      </c>
      <c r="G7730" s="266" t="s">
        <v>121</v>
      </c>
      <c r="H7730" s="266">
        <f>IF(G7730="Traditional Stove",0.1,0.2)</f>
        <v>0.1</v>
      </c>
      <c r="I7730" s="266">
        <f>YEAR(J7730)</f>
        <v>2023</v>
      </c>
      <c r="J7730" s="267">
        <v>45008</v>
      </c>
      <c r="K7730" s="267">
        <f>J7730+1</f>
        <v>45009</v>
      </c>
      <c r="L7730" s="266">
        <f>IF(M7730&lt;=365,1,2)</f>
        <v>1</v>
      </c>
      <c r="M7730" s="266">
        <f>IF(K7730&lt;$C$1,$C$2-$C$1+1,$C$2-K7730+1)</f>
        <v>38</v>
      </c>
      <c r="N7730" s="268">
        <f>M7730/365</f>
        <v>0.10410958904109589</v>
      </c>
      <c r="O7730" s="269">
        <f>'Data and Parameter'!$E$4*'Data and Parameter'!$E$5*('Data and Parameter'!$E$6+'Data and Parameter'!$E$7)*'Data and Parameter'!$E$19*'Data and Parameter'!$E$14*'ER calculations'!N7730</f>
        <v>0.53905333080220053</v>
      </c>
    </row>
    <row r="7731" spans="1:15" ht="15">
      <c r="A7731" s="284">
        <v>7727</v>
      </c>
      <c r="B7731" s="287"/>
      <c r="C7731" s="287"/>
      <c r="D7731" s="284" t="s">
        <v>1054</v>
      </c>
      <c r="E7731" s="287"/>
      <c r="F7731" s="285" t="s">
        <v>7852</v>
      </c>
      <c r="G7731" s="266" t="s">
        <v>121</v>
      </c>
      <c r="H7731" s="266">
        <f>IF(G7731="Traditional Stove",0.1,0.2)</f>
        <v>0.1</v>
      </c>
      <c r="I7731" s="266">
        <f>YEAR(J7731)</f>
        <v>2023</v>
      </c>
      <c r="J7731" s="267">
        <v>45008</v>
      </c>
      <c r="K7731" s="267">
        <f>J7731+1</f>
        <v>45009</v>
      </c>
      <c r="L7731" s="266">
        <f>IF(M7731&lt;=365,1,2)</f>
        <v>1</v>
      </c>
      <c r="M7731" s="266">
        <f>IF(K7731&lt;$C$1,$C$2-$C$1+1,$C$2-K7731+1)</f>
        <v>38</v>
      </c>
      <c r="N7731" s="268">
        <f>M7731/365</f>
        <v>0.10410958904109589</v>
      </c>
      <c r="O7731" s="269">
        <f>'Data and Parameter'!$E$4*'Data and Parameter'!$E$5*('Data and Parameter'!$E$6+'Data and Parameter'!$E$7)*'Data and Parameter'!$E$19*'Data and Parameter'!$E$14*'ER calculations'!N7731</f>
        <v>0.53905333080220053</v>
      </c>
    </row>
    <row r="7732" spans="1:15" ht="15">
      <c r="A7732" s="284">
        <v>7728</v>
      </c>
      <c r="B7732" s="287"/>
      <c r="C7732" s="287"/>
      <c r="D7732" s="284" t="s">
        <v>1054</v>
      </c>
      <c r="E7732" s="287"/>
      <c r="F7732" s="285" t="s">
        <v>7853</v>
      </c>
      <c r="G7732" s="266" t="s">
        <v>121</v>
      </c>
      <c r="H7732" s="266">
        <f>IF(G7732="Traditional Stove",0.1,0.2)</f>
        <v>0.1</v>
      </c>
      <c r="I7732" s="266">
        <f>YEAR(J7732)</f>
        <v>2023</v>
      </c>
      <c r="J7732" s="267">
        <v>45008</v>
      </c>
      <c r="K7732" s="267">
        <f>J7732+1</f>
        <v>45009</v>
      </c>
      <c r="L7732" s="266">
        <f>IF(M7732&lt;=365,1,2)</f>
        <v>1</v>
      </c>
      <c r="M7732" s="266">
        <f>IF(K7732&lt;$C$1,$C$2-$C$1+1,$C$2-K7732+1)</f>
        <v>38</v>
      </c>
      <c r="N7732" s="268">
        <f>M7732/365</f>
        <v>0.10410958904109589</v>
      </c>
      <c r="O7732" s="269">
        <f>'Data and Parameter'!$E$4*'Data and Parameter'!$E$5*('Data and Parameter'!$E$6+'Data and Parameter'!$E$7)*'Data and Parameter'!$E$19*'Data and Parameter'!$E$14*'ER calculations'!N7732</f>
        <v>0.53905333080220053</v>
      </c>
    </row>
    <row r="7733" spans="1:15" ht="15">
      <c r="A7733" s="284">
        <v>7729</v>
      </c>
      <c r="B7733" s="287"/>
      <c r="C7733" s="287"/>
      <c r="D7733" s="284" t="s">
        <v>1054</v>
      </c>
      <c r="E7733" s="287"/>
      <c r="F7733" s="285" t="s">
        <v>7854</v>
      </c>
      <c r="G7733" s="266" t="s">
        <v>121</v>
      </c>
      <c r="H7733" s="266">
        <f>IF(G7733="Traditional Stove",0.1,0.2)</f>
        <v>0.1</v>
      </c>
      <c r="I7733" s="266">
        <f>YEAR(J7733)</f>
        <v>2023</v>
      </c>
      <c r="J7733" s="267">
        <v>45008</v>
      </c>
      <c r="K7733" s="267">
        <f>J7733+1</f>
        <v>45009</v>
      </c>
      <c r="L7733" s="266">
        <f>IF(M7733&lt;=365,1,2)</f>
        <v>1</v>
      </c>
      <c r="M7733" s="266">
        <f>IF(K7733&lt;$C$1,$C$2-$C$1+1,$C$2-K7733+1)</f>
        <v>38</v>
      </c>
      <c r="N7733" s="268">
        <f>M7733/365</f>
        <v>0.10410958904109589</v>
      </c>
      <c r="O7733" s="269">
        <f>'Data and Parameter'!$E$4*'Data and Parameter'!$E$5*('Data and Parameter'!$E$6+'Data and Parameter'!$E$7)*'Data and Parameter'!$E$19*'Data and Parameter'!$E$14*'ER calculations'!N7733</f>
        <v>0.53905333080220053</v>
      </c>
    </row>
    <row r="7734" spans="1:15" ht="15">
      <c r="A7734" s="284">
        <v>7730</v>
      </c>
      <c r="B7734" s="287"/>
      <c r="C7734" s="287"/>
      <c r="D7734" s="284" t="s">
        <v>1054</v>
      </c>
      <c r="E7734" s="287"/>
      <c r="F7734" s="285" t="s">
        <v>7855</v>
      </c>
      <c r="G7734" s="266" t="s">
        <v>121</v>
      </c>
      <c r="H7734" s="266">
        <f>IF(G7734="Traditional Stove",0.1,0.2)</f>
        <v>0.1</v>
      </c>
      <c r="I7734" s="266">
        <f>YEAR(J7734)</f>
        <v>2023</v>
      </c>
      <c r="J7734" s="267">
        <v>45008</v>
      </c>
      <c r="K7734" s="267">
        <f>J7734+1</f>
        <v>45009</v>
      </c>
      <c r="L7734" s="266">
        <f>IF(M7734&lt;=365,1,2)</f>
        <v>1</v>
      </c>
      <c r="M7734" s="266">
        <f>IF(K7734&lt;$C$1,$C$2-$C$1+1,$C$2-K7734+1)</f>
        <v>38</v>
      </c>
      <c r="N7734" s="268">
        <f>M7734/365</f>
        <v>0.10410958904109589</v>
      </c>
      <c r="O7734" s="269">
        <f>'Data and Parameter'!$E$4*'Data and Parameter'!$E$5*('Data and Parameter'!$E$6+'Data and Parameter'!$E$7)*'Data and Parameter'!$E$19*'Data and Parameter'!$E$14*'ER calculations'!N7734</f>
        <v>0.53905333080220053</v>
      </c>
    </row>
    <row r="7735" spans="1:15" ht="15">
      <c r="A7735" s="284">
        <v>7731</v>
      </c>
      <c r="B7735" s="287"/>
      <c r="C7735" s="287"/>
      <c r="D7735" s="284" t="s">
        <v>1054</v>
      </c>
      <c r="E7735" s="287"/>
      <c r="F7735" s="285" t="s">
        <v>7856</v>
      </c>
      <c r="G7735" s="266" t="s">
        <v>121</v>
      </c>
      <c r="H7735" s="266">
        <f>IF(G7735="Traditional Stove",0.1,0.2)</f>
        <v>0.1</v>
      </c>
      <c r="I7735" s="266">
        <f>YEAR(J7735)</f>
        <v>2023</v>
      </c>
      <c r="J7735" s="267">
        <v>45008</v>
      </c>
      <c r="K7735" s="267">
        <f>J7735+1</f>
        <v>45009</v>
      </c>
      <c r="L7735" s="266">
        <f>IF(M7735&lt;=365,1,2)</f>
        <v>1</v>
      </c>
      <c r="M7735" s="266">
        <f>IF(K7735&lt;$C$1,$C$2-$C$1+1,$C$2-K7735+1)</f>
        <v>38</v>
      </c>
      <c r="N7735" s="268">
        <f>M7735/365</f>
        <v>0.10410958904109589</v>
      </c>
      <c r="O7735" s="269">
        <f>'Data and Parameter'!$E$4*'Data and Parameter'!$E$5*('Data and Parameter'!$E$6+'Data and Parameter'!$E$7)*'Data and Parameter'!$E$19*'Data and Parameter'!$E$14*'ER calculations'!N7735</f>
        <v>0.53905333080220053</v>
      </c>
    </row>
    <row r="7736" spans="1:15" ht="15">
      <c r="A7736" s="284">
        <v>7732</v>
      </c>
      <c r="B7736" s="287"/>
      <c r="C7736" s="287"/>
      <c r="D7736" s="284" t="s">
        <v>1054</v>
      </c>
      <c r="E7736" s="287"/>
      <c r="F7736" s="285" t="s">
        <v>7857</v>
      </c>
      <c r="G7736" s="266" t="s">
        <v>121</v>
      </c>
      <c r="H7736" s="266">
        <f>IF(G7736="Traditional Stove",0.1,0.2)</f>
        <v>0.1</v>
      </c>
      <c r="I7736" s="266">
        <f>YEAR(J7736)</f>
        <v>2023</v>
      </c>
      <c r="J7736" s="267">
        <v>45008</v>
      </c>
      <c r="K7736" s="267">
        <f>J7736+1</f>
        <v>45009</v>
      </c>
      <c r="L7736" s="266">
        <f>IF(M7736&lt;=365,1,2)</f>
        <v>1</v>
      </c>
      <c r="M7736" s="266">
        <f>IF(K7736&lt;$C$1,$C$2-$C$1+1,$C$2-K7736+1)</f>
        <v>38</v>
      </c>
      <c r="N7736" s="268">
        <f>M7736/365</f>
        <v>0.10410958904109589</v>
      </c>
      <c r="O7736" s="269">
        <f>'Data and Parameter'!$E$4*'Data and Parameter'!$E$5*('Data and Parameter'!$E$6+'Data and Parameter'!$E$7)*'Data and Parameter'!$E$19*'Data and Parameter'!$E$14*'ER calculations'!N7736</f>
        <v>0.53905333080220053</v>
      </c>
    </row>
    <row r="7737" spans="1:15" ht="15">
      <c r="A7737" s="284">
        <v>7733</v>
      </c>
      <c r="B7737" s="287"/>
      <c r="C7737" s="287"/>
      <c r="D7737" s="284" t="s">
        <v>1054</v>
      </c>
      <c r="E7737" s="287"/>
      <c r="F7737" s="285" t="s">
        <v>7858</v>
      </c>
      <c r="G7737" s="266" t="s">
        <v>121</v>
      </c>
      <c r="H7737" s="266">
        <f>IF(G7737="Traditional Stove",0.1,0.2)</f>
        <v>0.1</v>
      </c>
      <c r="I7737" s="266">
        <f>YEAR(J7737)</f>
        <v>2023</v>
      </c>
      <c r="J7737" s="267">
        <v>45008</v>
      </c>
      <c r="K7737" s="267">
        <f>J7737+1</f>
        <v>45009</v>
      </c>
      <c r="L7737" s="266">
        <f>IF(M7737&lt;=365,1,2)</f>
        <v>1</v>
      </c>
      <c r="M7737" s="266">
        <f>IF(K7737&lt;$C$1,$C$2-$C$1+1,$C$2-K7737+1)</f>
        <v>38</v>
      </c>
      <c r="N7737" s="268">
        <f>M7737/365</f>
        <v>0.10410958904109589</v>
      </c>
      <c r="O7737" s="269">
        <f>'Data and Parameter'!$E$4*'Data and Parameter'!$E$5*('Data and Parameter'!$E$6+'Data and Parameter'!$E$7)*'Data and Parameter'!$E$19*'Data and Parameter'!$E$14*'ER calculations'!N7737</f>
        <v>0.53905333080220053</v>
      </c>
    </row>
    <row r="7738" spans="1:15" ht="15">
      <c r="A7738" s="284">
        <v>7734</v>
      </c>
      <c r="B7738" s="287"/>
      <c r="C7738" s="287"/>
      <c r="D7738" s="284" t="s">
        <v>1054</v>
      </c>
      <c r="E7738" s="287"/>
      <c r="F7738" s="285" t="s">
        <v>7859</v>
      </c>
      <c r="G7738" s="266" t="s">
        <v>121</v>
      </c>
      <c r="H7738" s="266">
        <f>IF(G7738="Traditional Stove",0.1,0.2)</f>
        <v>0.1</v>
      </c>
      <c r="I7738" s="266">
        <f>YEAR(J7738)</f>
        <v>2023</v>
      </c>
      <c r="J7738" s="267">
        <v>45008</v>
      </c>
      <c r="K7738" s="267">
        <f>J7738+1</f>
        <v>45009</v>
      </c>
      <c r="L7738" s="266">
        <f>IF(M7738&lt;=365,1,2)</f>
        <v>1</v>
      </c>
      <c r="M7738" s="266">
        <f>IF(K7738&lt;$C$1,$C$2-$C$1+1,$C$2-K7738+1)</f>
        <v>38</v>
      </c>
      <c r="N7738" s="268">
        <f>M7738/365</f>
        <v>0.10410958904109589</v>
      </c>
      <c r="O7738" s="269">
        <f>'Data and Parameter'!$E$4*'Data and Parameter'!$E$5*('Data and Parameter'!$E$6+'Data and Parameter'!$E$7)*'Data and Parameter'!$E$19*'Data and Parameter'!$E$14*'ER calculations'!N7738</f>
        <v>0.53905333080220053</v>
      </c>
    </row>
    <row r="7739" spans="1:15" ht="15">
      <c r="A7739" s="284">
        <v>7735</v>
      </c>
      <c r="B7739" s="287"/>
      <c r="C7739" s="287"/>
      <c r="D7739" s="284" t="s">
        <v>1054</v>
      </c>
      <c r="E7739" s="287"/>
      <c r="F7739" s="285" t="s">
        <v>7860</v>
      </c>
      <c r="G7739" s="266" t="s">
        <v>121</v>
      </c>
      <c r="H7739" s="266">
        <f>IF(G7739="Traditional Stove",0.1,0.2)</f>
        <v>0.1</v>
      </c>
      <c r="I7739" s="266">
        <f>YEAR(J7739)</f>
        <v>2023</v>
      </c>
      <c r="J7739" s="267">
        <v>45008</v>
      </c>
      <c r="K7739" s="267">
        <f>J7739+1</f>
        <v>45009</v>
      </c>
      <c r="L7739" s="266">
        <f>IF(M7739&lt;=365,1,2)</f>
        <v>1</v>
      </c>
      <c r="M7739" s="266">
        <f>IF(K7739&lt;$C$1,$C$2-$C$1+1,$C$2-K7739+1)</f>
        <v>38</v>
      </c>
      <c r="N7739" s="268">
        <f>M7739/365</f>
        <v>0.10410958904109589</v>
      </c>
      <c r="O7739" s="269">
        <f>'Data and Parameter'!$E$4*'Data and Parameter'!$E$5*('Data and Parameter'!$E$6+'Data and Parameter'!$E$7)*'Data and Parameter'!$E$19*'Data and Parameter'!$E$14*'ER calculations'!N7739</f>
        <v>0.53905333080220053</v>
      </c>
    </row>
    <row r="7740" spans="1:15" ht="15">
      <c r="A7740" s="284">
        <v>7736</v>
      </c>
      <c r="B7740" s="287"/>
      <c r="C7740" s="287"/>
      <c r="D7740" s="284" t="s">
        <v>1054</v>
      </c>
      <c r="E7740" s="287"/>
      <c r="F7740" s="285" t="s">
        <v>7861</v>
      </c>
      <c r="G7740" s="266" t="s">
        <v>121</v>
      </c>
      <c r="H7740" s="266">
        <f>IF(G7740="Traditional Stove",0.1,0.2)</f>
        <v>0.1</v>
      </c>
      <c r="I7740" s="266">
        <f>YEAR(J7740)</f>
        <v>2023</v>
      </c>
      <c r="J7740" s="267">
        <v>45008</v>
      </c>
      <c r="K7740" s="267">
        <f>J7740+1</f>
        <v>45009</v>
      </c>
      <c r="L7740" s="266">
        <f>IF(M7740&lt;=365,1,2)</f>
        <v>1</v>
      </c>
      <c r="M7740" s="266">
        <f>IF(K7740&lt;$C$1,$C$2-$C$1+1,$C$2-K7740+1)</f>
        <v>38</v>
      </c>
      <c r="N7740" s="268">
        <f>M7740/365</f>
        <v>0.10410958904109589</v>
      </c>
      <c r="O7740" s="269">
        <f>'Data and Parameter'!$E$4*'Data and Parameter'!$E$5*('Data and Parameter'!$E$6+'Data and Parameter'!$E$7)*'Data and Parameter'!$E$19*'Data and Parameter'!$E$14*'ER calculations'!N7740</f>
        <v>0.53905333080220053</v>
      </c>
    </row>
    <row r="7741" spans="1:15" ht="15">
      <c r="A7741" s="284">
        <v>7737</v>
      </c>
      <c r="B7741" s="287"/>
      <c r="C7741" s="287"/>
      <c r="D7741" s="284" t="s">
        <v>1054</v>
      </c>
      <c r="E7741" s="287"/>
      <c r="F7741" s="285" t="s">
        <v>7862</v>
      </c>
      <c r="G7741" s="266" t="s">
        <v>121</v>
      </c>
      <c r="H7741" s="266">
        <f>IF(G7741="Traditional Stove",0.1,0.2)</f>
        <v>0.1</v>
      </c>
      <c r="I7741" s="266">
        <f>YEAR(J7741)</f>
        <v>2023</v>
      </c>
      <c r="J7741" s="267">
        <v>45008</v>
      </c>
      <c r="K7741" s="267">
        <f>J7741+1</f>
        <v>45009</v>
      </c>
      <c r="L7741" s="266">
        <f>IF(M7741&lt;=365,1,2)</f>
        <v>1</v>
      </c>
      <c r="M7741" s="266">
        <f>IF(K7741&lt;$C$1,$C$2-$C$1+1,$C$2-K7741+1)</f>
        <v>38</v>
      </c>
      <c r="N7741" s="268">
        <f>M7741/365</f>
        <v>0.10410958904109589</v>
      </c>
      <c r="O7741" s="269">
        <f>'Data and Parameter'!$E$4*'Data and Parameter'!$E$5*('Data and Parameter'!$E$6+'Data and Parameter'!$E$7)*'Data and Parameter'!$E$19*'Data and Parameter'!$E$14*'ER calculations'!N7741</f>
        <v>0.53905333080220053</v>
      </c>
    </row>
    <row r="7742" spans="1:15" ht="15">
      <c r="A7742" s="284">
        <v>7738</v>
      </c>
      <c r="B7742" s="287"/>
      <c r="C7742" s="287"/>
      <c r="D7742" s="284" t="s">
        <v>1054</v>
      </c>
      <c r="E7742" s="287"/>
      <c r="F7742" s="285" t="s">
        <v>7863</v>
      </c>
      <c r="G7742" s="266" t="s">
        <v>121</v>
      </c>
      <c r="H7742" s="266">
        <f>IF(G7742="Traditional Stove",0.1,0.2)</f>
        <v>0.1</v>
      </c>
      <c r="I7742" s="266">
        <f>YEAR(J7742)</f>
        <v>2023</v>
      </c>
      <c r="J7742" s="267">
        <v>45008</v>
      </c>
      <c r="K7742" s="267">
        <f>J7742+1</f>
        <v>45009</v>
      </c>
      <c r="L7742" s="266">
        <f>IF(M7742&lt;=365,1,2)</f>
        <v>1</v>
      </c>
      <c r="M7742" s="266">
        <f>IF(K7742&lt;$C$1,$C$2-$C$1+1,$C$2-K7742+1)</f>
        <v>38</v>
      </c>
      <c r="N7742" s="268">
        <f>M7742/365</f>
        <v>0.10410958904109589</v>
      </c>
      <c r="O7742" s="269">
        <f>'Data and Parameter'!$E$4*'Data and Parameter'!$E$5*('Data and Parameter'!$E$6+'Data and Parameter'!$E$7)*'Data and Parameter'!$E$19*'Data and Parameter'!$E$14*'ER calculations'!N7742</f>
        <v>0.53905333080220053</v>
      </c>
    </row>
    <row r="7743" spans="1:15" ht="15">
      <c r="A7743" s="284">
        <v>7739</v>
      </c>
      <c r="B7743" s="287"/>
      <c r="C7743" s="287"/>
      <c r="D7743" s="284" t="s">
        <v>1054</v>
      </c>
      <c r="E7743" s="287"/>
      <c r="F7743" s="285" t="s">
        <v>7864</v>
      </c>
      <c r="G7743" s="266" t="s">
        <v>121</v>
      </c>
      <c r="H7743" s="266">
        <f>IF(G7743="Traditional Stove",0.1,0.2)</f>
        <v>0.1</v>
      </c>
      <c r="I7743" s="266">
        <f>YEAR(J7743)</f>
        <v>2023</v>
      </c>
      <c r="J7743" s="267">
        <v>45008</v>
      </c>
      <c r="K7743" s="267">
        <f>J7743+1</f>
        <v>45009</v>
      </c>
      <c r="L7743" s="266">
        <f>IF(M7743&lt;=365,1,2)</f>
        <v>1</v>
      </c>
      <c r="M7743" s="266">
        <f>IF(K7743&lt;$C$1,$C$2-$C$1+1,$C$2-K7743+1)</f>
        <v>38</v>
      </c>
      <c r="N7743" s="268">
        <f>M7743/365</f>
        <v>0.10410958904109589</v>
      </c>
      <c r="O7743" s="269">
        <f>'Data and Parameter'!$E$4*'Data and Parameter'!$E$5*('Data and Parameter'!$E$6+'Data and Parameter'!$E$7)*'Data and Parameter'!$E$19*'Data and Parameter'!$E$14*'ER calculations'!N7743</f>
        <v>0.53905333080220053</v>
      </c>
    </row>
    <row r="7744" spans="1:15" ht="15">
      <c r="A7744" s="284">
        <v>7740</v>
      </c>
      <c r="B7744" s="287"/>
      <c r="C7744" s="287"/>
      <c r="D7744" s="284" t="s">
        <v>1054</v>
      </c>
      <c r="E7744" s="287"/>
      <c r="F7744" s="285" t="s">
        <v>7865</v>
      </c>
      <c r="G7744" s="266" t="s">
        <v>121</v>
      </c>
      <c r="H7744" s="266">
        <f>IF(G7744="Traditional Stove",0.1,0.2)</f>
        <v>0.1</v>
      </c>
      <c r="I7744" s="266">
        <f>YEAR(J7744)</f>
        <v>2023</v>
      </c>
      <c r="J7744" s="267">
        <v>45008</v>
      </c>
      <c r="K7744" s="267">
        <f>J7744+1</f>
        <v>45009</v>
      </c>
      <c r="L7744" s="266">
        <f>IF(M7744&lt;=365,1,2)</f>
        <v>1</v>
      </c>
      <c r="M7744" s="266">
        <f>IF(K7744&lt;$C$1,$C$2-$C$1+1,$C$2-K7744+1)</f>
        <v>38</v>
      </c>
      <c r="N7744" s="268">
        <f>M7744/365</f>
        <v>0.10410958904109589</v>
      </c>
      <c r="O7744" s="269">
        <f>'Data and Parameter'!$E$4*'Data and Parameter'!$E$5*('Data and Parameter'!$E$6+'Data and Parameter'!$E$7)*'Data and Parameter'!$E$19*'Data and Parameter'!$E$14*'ER calculations'!N7744</f>
        <v>0.53905333080220053</v>
      </c>
    </row>
    <row r="7745" spans="1:15" ht="15">
      <c r="A7745" s="284">
        <v>7741</v>
      </c>
      <c r="B7745" s="287"/>
      <c r="C7745" s="287"/>
      <c r="D7745" s="284" t="s">
        <v>1054</v>
      </c>
      <c r="E7745" s="287"/>
      <c r="F7745" s="285" t="s">
        <v>7866</v>
      </c>
      <c r="G7745" s="266" t="s">
        <v>121</v>
      </c>
      <c r="H7745" s="266">
        <f>IF(G7745="Traditional Stove",0.1,0.2)</f>
        <v>0.1</v>
      </c>
      <c r="I7745" s="266">
        <f>YEAR(J7745)</f>
        <v>2023</v>
      </c>
      <c r="J7745" s="267">
        <v>45008</v>
      </c>
      <c r="K7745" s="267">
        <f>J7745+1</f>
        <v>45009</v>
      </c>
      <c r="L7745" s="266">
        <f>IF(M7745&lt;=365,1,2)</f>
        <v>1</v>
      </c>
      <c r="M7745" s="266">
        <f>IF(K7745&lt;$C$1,$C$2-$C$1+1,$C$2-K7745+1)</f>
        <v>38</v>
      </c>
      <c r="N7745" s="268">
        <f>M7745/365</f>
        <v>0.10410958904109589</v>
      </c>
      <c r="O7745" s="269">
        <f>'Data and Parameter'!$E$4*'Data and Parameter'!$E$5*('Data and Parameter'!$E$6+'Data and Parameter'!$E$7)*'Data and Parameter'!$E$19*'Data and Parameter'!$E$14*'ER calculations'!N7745</f>
        <v>0.53905333080220053</v>
      </c>
    </row>
    <row r="7746" spans="1:15" ht="15">
      <c r="A7746" s="284">
        <v>7742</v>
      </c>
      <c r="B7746" s="287"/>
      <c r="C7746" s="287"/>
      <c r="D7746" s="284" t="s">
        <v>1054</v>
      </c>
      <c r="E7746" s="287"/>
      <c r="F7746" s="285" t="s">
        <v>7867</v>
      </c>
      <c r="G7746" s="266" t="s">
        <v>121</v>
      </c>
      <c r="H7746" s="266">
        <f>IF(G7746="Traditional Stove",0.1,0.2)</f>
        <v>0.1</v>
      </c>
      <c r="I7746" s="266">
        <f>YEAR(J7746)</f>
        <v>2023</v>
      </c>
      <c r="J7746" s="267">
        <v>45008</v>
      </c>
      <c r="K7746" s="267">
        <f>J7746+1</f>
        <v>45009</v>
      </c>
      <c r="L7746" s="266">
        <f>IF(M7746&lt;=365,1,2)</f>
        <v>1</v>
      </c>
      <c r="M7746" s="266">
        <f>IF(K7746&lt;$C$1,$C$2-$C$1+1,$C$2-K7746+1)</f>
        <v>38</v>
      </c>
      <c r="N7746" s="268">
        <f>M7746/365</f>
        <v>0.10410958904109589</v>
      </c>
      <c r="O7746" s="269">
        <f>'Data and Parameter'!$E$4*'Data and Parameter'!$E$5*('Data and Parameter'!$E$6+'Data and Parameter'!$E$7)*'Data and Parameter'!$E$19*'Data and Parameter'!$E$14*'ER calculations'!N7746</f>
        <v>0.53905333080220053</v>
      </c>
    </row>
    <row r="7747" spans="1:15" ht="15">
      <c r="A7747" s="284">
        <v>7743</v>
      </c>
      <c r="B7747" s="287"/>
      <c r="C7747" s="287"/>
      <c r="D7747" s="284" t="s">
        <v>1054</v>
      </c>
      <c r="E7747" s="287"/>
      <c r="F7747" s="285" t="s">
        <v>7868</v>
      </c>
      <c r="G7747" s="266" t="s">
        <v>121</v>
      </c>
      <c r="H7747" s="266">
        <f>IF(G7747="Traditional Stove",0.1,0.2)</f>
        <v>0.1</v>
      </c>
      <c r="I7747" s="266">
        <f>YEAR(J7747)</f>
        <v>2023</v>
      </c>
      <c r="J7747" s="267">
        <v>45008</v>
      </c>
      <c r="K7747" s="267">
        <f>J7747+1</f>
        <v>45009</v>
      </c>
      <c r="L7747" s="266">
        <f>IF(M7747&lt;=365,1,2)</f>
        <v>1</v>
      </c>
      <c r="M7747" s="266">
        <f>IF(K7747&lt;$C$1,$C$2-$C$1+1,$C$2-K7747+1)</f>
        <v>38</v>
      </c>
      <c r="N7747" s="268">
        <f>M7747/365</f>
        <v>0.10410958904109589</v>
      </c>
      <c r="O7747" s="269">
        <f>'Data and Parameter'!$E$4*'Data and Parameter'!$E$5*('Data and Parameter'!$E$6+'Data and Parameter'!$E$7)*'Data and Parameter'!$E$19*'Data and Parameter'!$E$14*'ER calculations'!N7747</f>
        <v>0.53905333080220053</v>
      </c>
    </row>
    <row r="7748" spans="1:15" ht="15">
      <c r="A7748" s="284">
        <v>7744</v>
      </c>
      <c r="B7748" s="287"/>
      <c r="C7748" s="287"/>
      <c r="D7748" s="284" t="s">
        <v>1054</v>
      </c>
      <c r="E7748" s="287"/>
      <c r="F7748" s="285" t="s">
        <v>7869</v>
      </c>
      <c r="G7748" s="266" t="s">
        <v>121</v>
      </c>
      <c r="H7748" s="266">
        <f>IF(G7748="Traditional Stove",0.1,0.2)</f>
        <v>0.1</v>
      </c>
      <c r="I7748" s="266">
        <f>YEAR(J7748)</f>
        <v>2023</v>
      </c>
      <c r="J7748" s="267">
        <v>45008</v>
      </c>
      <c r="K7748" s="267">
        <f>J7748+1</f>
        <v>45009</v>
      </c>
      <c r="L7748" s="266">
        <f>IF(M7748&lt;=365,1,2)</f>
        <v>1</v>
      </c>
      <c r="M7748" s="266">
        <f>IF(K7748&lt;$C$1,$C$2-$C$1+1,$C$2-K7748+1)</f>
        <v>38</v>
      </c>
      <c r="N7748" s="268">
        <f>M7748/365</f>
        <v>0.10410958904109589</v>
      </c>
      <c r="O7748" s="269">
        <f>'Data and Parameter'!$E$4*'Data and Parameter'!$E$5*('Data and Parameter'!$E$6+'Data and Parameter'!$E$7)*'Data and Parameter'!$E$19*'Data and Parameter'!$E$14*'ER calculations'!N7748</f>
        <v>0.53905333080220053</v>
      </c>
    </row>
    <row r="7749" spans="1:15" ht="15">
      <c r="A7749" s="284">
        <v>7745</v>
      </c>
      <c r="B7749" s="287"/>
      <c r="C7749" s="287"/>
      <c r="D7749" s="284" t="s">
        <v>1054</v>
      </c>
      <c r="E7749" s="287"/>
      <c r="F7749" s="285" t="s">
        <v>7870</v>
      </c>
      <c r="G7749" s="266" t="s">
        <v>121</v>
      </c>
      <c r="H7749" s="266">
        <f>IF(G7749="Traditional Stove",0.1,0.2)</f>
        <v>0.1</v>
      </c>
      <c r="I7749" s="266">
        <f>YEAR(J7749)</f>
        <v>2023</v>
      </c>
      <c r="J7749" s="267">
        <v>45008</v>
      </c>
      <c r="K7749" s="267">
        <f>J7749+1</f>
        <v>45009</v>
      </c>
      <c r="L7749" s="266">
        <f>IF(M7749&lt;=365,1,2)</f>
        <v>1</v>
      </c>
      <c r="M7749" s="266">
        <f>IF(K7749&lt;$C$1,$C$2-$C$1+1,$C$2-K7749+1)</f>
        <v>38</v>
      </c>
      <c r="N7749" s="268">
        <f>M7749/365</f>
        <v>0.10410958904109589</v>
      </c>
      <c r="O7749" s="269">
        <f>'Data and Parameter'!$E$4*'Data and Parameter'!$E$5*('Data and Parameter'!$E$6+'Data and Parameter'!$E$7)*'Data and Parameter'!$E$19*'Data and Parameter'!$E$14*'ER calculations'!N7749</f>
        <v>0.53905333080220053</v>
      </c>
    </row>
    <row r="7750" spans="1:15" ht="15">
      <c r="A7750" s="284">
        <v>7746</v>
      </c>
      <c r="B7750" s="287"/>
      <c r="C7750" s="287"/>
      <c r="D7750" s="284" t="s">
        <v>1054</v>
      </c>
      <c r="E7750" s="287"/>
      <c r="F7750" s="285" t="s">
        <v>7871</v>
      </c>
      <c r="G7750" s="266" t="s">
        <v>121</v>
      </c>
      <c r="H7750" s="266">
        <f>IF(G7750="Traditional Stove",0.1,0.2)</f>
        <v>0.1</v>
      </c>
      <c r="I7750" s="266">
        <f>YEAR(J7750)</f>
        <v>2023</v>
      </c>
      <c r="J7750" s="267">
        <v>45008</v>
      </c>
      <c r="K7750" s="267">
        <f>J7750+1</f>
        <v>45009</v>
      </c>
      <c r="L7750" s="266">
        <f>IF(M7750&lt;=365,1,2)</f>
        <v>1</v>
      </c>
      <c r="M7750" s="266">
        <f>IF(K7750&lt;$C$1,$C$2-$C$1+1,$C$2-K7750+1)</f>
        <v>38</v>
      </c>
      <c r="N7750" s="268">
        <f>M7750/365</f>
        <v>0.10410958904109589</v>
      </c>
      <c r="O7750" s="269">
        <f>'Data and Parameter'!$E$4*'Data and Parameter'!$E$5*('Data and Parameter'!$E$6+'Data and Parameter'!$E$7)*'Data and Parameter'!$E$19*'Data and Parameter'!$E$14*'ER calculations'!N7750</f>
        <v>0.53905333080220053</v>
      </c>
    </row>
    <row r="7751" spans="1:15" ht="15">
      <c r="A7751" s="284">
        <v>7747</v>
      </c>
      <c r="B7751" s="287"/>
      <c r="C7751" s="287"/>
      <c r="D7751" s="284" t="s">
        <v>1054</v>
      </c>
      <c r="E7751" s="287"/>
      <c r="F7751" s="285" t="s">
        <v>7872</v>
      </c>
      <c r="G7751" s="266" t="s">
        <v>121</v>
      </c>
      <c r="H7751" s="266">
        <f>IF(G7751="Traditional Stove",0.1,0.2)</f>
        <v>0.1</v>
      </c>
      <c r="I7751" s="266">
        <f>YEAR(J7751)</f>
        <v>2023</v>
      </c>
      <c r="J7751" s="267">
        <v>45008</v>
      </c>
      <c r="K7751" s="267">
        <f>J7751+1</f>
        <v>45009</v>
      </c>
      <c r="L7751" s="266">
        <f>IF(M7751&lt;=365,1,2)</f>
        <v>1</v>
      </c>
      <c r="M7751" s="266">
        <f>IF(K7751&lt;$C$1,$C$2-$C$1+1,$C$2-K7751+1)</f>
        <v>38</v>
      </c>
      <c r="N7751" s="268">
        <f>M7751/365</f>
        <v>0.10410958904109589</v>
      </c>
      <c r="O7751" s="269">
        <f>'Data and Parameter'!$E$4*'Data and Parameter'!$E$5*('Data and Parameter'!$E$6+'Data and Parameter'!$E$7)*'Data and Parameter'!$E$19*'Data and Parameter'!$E$14*'ER calculations'!N7751</f>
        <v>0.53905333080220053</v>
      </c>
    </row>
    <row r="7752" spans="1:15" ht="15">
      <c r="A7752" s="284">
        <v>7748</v>
      </c>
      <c r="B7752" s="287"/>
      <c r="C7752" s="287"/>
      <c r="D7752" s="284" t="s">
        <v>1054</v>
      </c>
      <c r="E7752" s="287"/>
      <c r="F7752" s="285" t="s">
        <v>7873</v>
      </c>
      <c r="G7752" s="266" t="s">
        <v>121</v>
      </c>
      <c r="H7752" s="266">
        <f>IF(G7752="Traditional Stove",0.1,0.2)</f>
        <v>0.1</v>
      </c>
      <c r="I7752" s="266">
        <f>YEAR(J7752)</f>
        <v>2023</v>
      </c>
      <c r="J7752" s="267">
        <v>45008</v>
      </c>
      <c r="K7752" s="267">
        <f>J7752+1</f>
        <v>45009</v>
      </c>
      <c r="L7752" s="266">
        <f>IF(M7752&lt;=365,1,2)</f>
        <v>1</v>
      </c>
      <c r="M7752" s="266">
        <f>IF(K7752&lt;$C$1,$C$2-$C$1+1,$C$2-K7752+1)</f>
        <v>38</v>
      </c>
      <c r="N7752" s="268">
        <f>M7752/365</f>
        <v>0.10410958904109589</v>
      </c>
      <c r="O7752" s="269">
        <f>'Data and Parameter'!$E$4*'Data and Parameter'!$E$5*('Data and Parameter'!$E$6+'Data and Parameter'!$E$7)*'Data and Parameter'!$E$19*'Data and Parameter'!$E$14*'ER calculations'!N7752</f>
        <v>0.53905333080220053</v>
      </c>
    </row>
    <row r="7753" spans="1:15" ht="15">
      <c r="A7753" s="284">
        <v>7749</v>
      </c>
      <c r="B7753" s="287"/>
      <c r="C7753" s="287"/>
      <c r="D7753" s="284" t="s">
        <v>1054</v>
      </c>
      <c r="E7753" s="287"/>
      <c r="F7753" s="285" t="s">
        <v>7874</v>
      </c>
      <c r="G7753" s="266" t="s">
        <v>121</v>
      </c>
      <c r="H7753" s="266">
        <f>IF(G7753="Traditional Stove",0.1,0.2)</f>
        <v>0.1</v>
      </c>
      <c r="I7753" s="266">
        <f>YEAR(J7753)</f>
        <v>2023</v>
      </c>
      <c r="J7753" s="267">
        <v>45015</v>
      </c>
      <c r="K7753" s="267">
        <f>J7753+1</f>
        <v>45016</v>
      </c>
      <c r="L7753" s="266">
        <f>IF(M7753&lt;=365,1,2)</f>
        <v>1</v>
      </c>
      <c r="M7753" s="266">
        <f>IF(K7753&lt;$C$1,$C$2-$C$1+1,$C$2-K7753+1)</f>
        <v>31</v>
      </c>
      <c r="N7753" s="268">
        <f>M7753/365</f>
        <v>8.4931506849315067E-2</v>
      </c>
      <c r="O7753" s="269">
        <f>'Data and Parameter'!$E$4*'Data and Parameter'!$E$5*('Data and Parameter'!$E$6+'Data and Parameter'!$E$7)*'Data and Parameter'!$E$19*'Data and Parameter'!$E$14*'ER calculations'!N7753</f>
        <v>0.43975403302284777</v>
      </c>
    </row>
    <row r="7754" spans="1:15" ht="15">
      <c r="A7754" s="284">
        <v>7750</v>
      </c>
      <c r="B7754" s="287"/>
      <c r="C7754" s="287"/>
      <c r="D7754" s="284" t="s">
        <v>1054</v>
      </c>
      <c r="E7754" s="287"/>
      <c r="F7754" s="285" t="s">
        <v>7875</v>
      </c>
      <c r="G7754" s="266" t="s">
        <v>121</v>
      </c>
      <c r="H7754" s="266">
        <f>IF(G7754="Traditional Stove",0.1,0.2)</f>
        <v>0.1</v>
      </c>
      <c r="I7754" s="266">
        <f>YEAR(J7754)</f>
        <v>2023</v>
      </c>
      <c r="J7754" s="267">
        <v>45008</v>
      </c>
      <c r="K7754" s="267">
        <f>J7754+1</f>
        <v>45009</v>
      </c>
      <c r="L7754" s="266">
        <f>IF(M7754&lt;=365,1,2)</f>
        <v>1</v>
      </c>
      <c r="M7754" s="266">
        <f>IF(K7754&lt;$C$1,$C$2-$C$1+1,$C$2-K7754+1)</f>
        <v>38</v>
      </c>
      <c r="N7754" s="268">
        <f>M7754/365</f>
        <v>0.10410958904109589</v>
      </c>
      <c r="O7754" s="269">
        <f>'Data and Parameter'!$E$4*'Data and Parameter'!$E$5*('Data and Parameter'!$E$6+'Data and Parameter'!$E$7)*'Data and Parameter'!$E$19*'Data and Parameter'!$E$14*'ER calculations'!N7754</f>
        <v>0.53905333080220053</v>
      </c>
    </row>
    <row r="7755" spans="1:15" ht="15">
      <c r="A7755" s="284">
        <v>7751</v>
      </c>
      <c r="B7755" s="287"/>
      <c r="C7755" s="287"/>
      <c r="D7755" s="284" t="s">
        <v>1054</v>
      </c>
      <c r="E7755" s="287"/>
      <c r="F7755" s="285" t="s">
        <v>7876</v>
      </c>
      <c r="G7755" s="266" t="s">
        <v>121</v>
      </c>
      <c r="H7755" s="266">
        <f>IF(G7755="Traditional Stove",0.1,0.2)</f>
        <v>0.1</v>
      </c>
      <c r="I7755" s="266">
        <f>YEAR(J7755)</f>
        <v>2023</v>
      </c>
      <c r="J7755" s="267">
        <v>45008</v>
      </c>
      <c r="K7755" s="267">
        <f>J7755+1</f>
        <v>45009</v>
      </c>
      <c r="L7755" s="266">
        <f>IF(M7755&lt;=365,1,2)</f>
        <v>1</v>
      </c>
      <c r="M7755" s="266">
        <f>IF(K7755&lt;$C$1,$C$2-$C$1+1,$C$2-K7755+1)</f>
        <v>38</v>
      </c>
      <c r="N7755" s="268">
        <f>M7755/365</f>
        <v>0.10410958904109589</v>
      </c>
      <c r="O7755" s="269">
        <f>'Data and Parameter'!$E$4*'Data and Parameter'!$E$5*('Data and Parameter'!$E$6+'Data and Parameter'!$E$7)*'Data and Parameter'!$E$19*'Data and Parameter'!$E$14*'ER calculations'!N7755</f>
        <v>0.53905333080220053</v>
      </c>
    </row>
    <row r="7756" spans="1:15" ht="15">
      <c r="A7756" s="284">
        <v>7752</v>
      </c>
      <c r="B7756" s="287"/>
      <c r="C7756" s="287"/>
      <c r="D7756" s="284" t="s">
        <v>1054</v>
      </c>
      <c r="E7756" s="287"/>
      <c r="F7756" s="285" t="s">
        <v>7877</v>
      </c>
      <c r="G7756" s="266" t="s">
        <v>121</v>
      </c>
      <c r="H7756" s="266">
        <f>IF(G7756="Traditional Stove",0.1,0.2)</f>
        <v>0.1</v>
      </c>
      <c r="I7756" s="266">
        <f>YEAR(J7756)</f>
        <v>2023</v>
      </c>
      <c r="J7756" s="267">
        <v>45008</v>
      </c>
      <c r="K7756" s="267">
        <f>J7756+1</f>
        <v>45009</v>
      </c>
      <c r="L7756" s="266">
        <f>IF(M7756&lt;=365,1,2)</f>
        <v>1</v>
      </c>
      <c r="M7756" s="266">
        <f>IF(K7756&lt;$C$1,$C$2-$C$1+1,$C$2-K7756+1)</f>
        <v>38</v>
      </c>
      <c r="N7756" s="268">
        <f>M7756/365</f>
        <v>0.10410958904109589</v>
      </c>
      <c r="O7756" s="269">
        <f>'Data and Parameter'!$E$4*'Data and Parameter'!$E$5*('Data and Parameter'!$E$6+'Data and Parameter'!$E$7)*'Data and Parameter'!$E$19*'Data and Parameter'!$E$14*'ER calculations'!N7756</f>
        <v>0.53905333080220053</v>
      </c>
    </row>
    <row r="7757" spans="1:15" ht="15">
      <c r="A7757" s="284">
        <v>7753</v>
      </c>
      <c r="B7757" s="287"/>
      <c r="C7757" s="287"/>
      <c r="D7757" s="284" t="s">
        <v>1054</v>
      </c>
      <c r="E7757" s="287"/>
      <c r="F7757" s="285" t="s">
        <v>7878</v>
      </c>
      <c r="G7757" s="266" t="s">
        <v>121</v>
      </c>
      <c r="H7757" s="266">
        <f>IF(G7757="Traditional Stove",0.1,0.2)</f>
        <v>0.1</v>
      </c>
      <c r="I7757" s="266">
        <f>YEAR(J7757)</f>
        <v>2023</v>
      </c>
      <c r="J7757" s="267">
        <v>45008</v>
      </c>
      <c r="K7757" s="267">
        <f>J7757+1</f>
        <v>45009</v>
      </c>
      <c r="L7757" s="266">
        <f>IF(M7757&lt;=365,1,2)</f>
        <v>1</v>
      </c>
      <c r="M7757" s="266">
        <f>IF(K7757&lt;$C$1,$C$2-$C$1+1,$C$2-K7757+1)</f>
        <v>38</v>
      </c>
      <c r="N7757" s="268">
        <f>M7757/365</f>
        <v>0.10410958904109589</v>
      </c>
      <c r="O7757" s="269">
        <f>'Data and Parameter'!$E$4*'Data and Parameter'!$E$5*('Data and Parameter'!$E$6+'Data and Parameter'!$E$7)*'Data and Parameter'!$E$19*'Data and Parameter'!$E$14*'ER calculations'!N7757</f>
        <v>0.53905333080220053</v>
      </c>
    </row>
    <row r="7758" spans="1:15" ht="15">
      <c r="A7758" s="284">
        <v>7754</v>
      </c>
      <c r="B7758" s="287"/>
      <c r="C7758" s="287"/>
      <c r="D7758" s="284" t="s">
        <v>1054</v>
      </c>
      <c r="E7758" s="287"/>
      <c r="F7758" s="285" t="s">
        <v>7879</v>
      </c>
      <c r="G7758" s="266" t="s">
        <v>121</v>
      </c>
      <c r="H7758" s="266">
        <f>IF(G7758="Traditional Stove",0.1,0.2)</f>
        <v>0.1</v>
      </c>
      <c r="I7758" s="266">
        <f>YEAR(J7758)</f>
        <v>2023</v>
      </c>
      <c r="J7758" s="267">
        <v>45008</v>
      </c>
      <c r="K7758" s="267">
        <f>J7758+1</f>
        <v>45009</v>
      </c>
      <c r="L7758" s="266">
        <f>IF(M7758&lt;=365,1,2)</f>
        <v>1</v>
      </c>
      <c r="M7758" s="266">
        <f>IF(K7758&lt;$C$1,$C$2-$C$1+1,$C$2-K7758+1)</f>
        <v>38</v>
      </c>
      <c r="N7758" s="268">
        <f>M7758/365</f>
        <v>0.10410958904109589</v>
      </c>
      <c r="O7758" s="269">
        <f>'Data and Parameter'!$E$4*'Data and Parameter'!$E$5*('Data and Parameter'!$E$6+'Data and Parameter'!$E$7)*'Data and Parameter'!$E$19*'Data and Parameter'!$E$14*'ER calculations'!N7758</f>
        <v>0.53905333080220053</v>
      </c>
    </row>
    <row r="7759" spans="1:15" ht="15">
      <c r="A7759" s="284">
        <v>7755</v>
      </c>
      <c r="B7759" s="287"/>
      <c r="C7759" s="287"/>
      <c r="D7759" s="284" t="s">
        <v>1054</v>
      </c>
      <c r="E7759" s="287"/>
      <c r="F7759" s="285" t="s">
        <v>7880</v>
      </c>
      <c r="G7759" s="266" t="s">
        <v>121</v>
      </c>
      <c r="H7759" s="266">
        <f>IF(G7759="Traditional Stove",0.1,0.2)</f>
        <v>0.1</v>
      </c>
      <c r="I7759" s="266">
        <f>YEAR(J7759)</f>
        <v>2023</v>
      </c>
      <c r="J7759" s="267">
        <v>45008</v>
      </c>
      <c r="K7759" s="267">
        <f>J7759+1</f>
        <v>45009</v>
      </c>
      <c r="L7759" s="266">
        <f>IF(M7759&lt;=365,1,2)</f>
        <v>1</v>
      </c>
      <c r="M7759" s="266">
        <f>IF(K7759&lt;$C$1,$C$2-$C$1+1,$C$2-K7759+1)</f>
        <v>38</v>
      </c>
      <c r="N7759" s="268">
        <f>M7759/365</f>
        <v>0.10410958904109589</v>
      </c>
      <c r="O7759" s="269">
        <f>'Data and Parameter'!$E$4*'Data and Parameter'!$E$5*('Data and Parameter'!$E$6+'Data and Parameter'!$E$7)*'Data and Parameter'!$E$19*'Data and Parameter'!$E$14*'ER calculations'!N7759</f>
        <v>0.53905333080220053</v>
      </c>
    </row>
    <row r="7760" spans="1:15" ht="15">
      <c r="A7760" s="284">
        <v>7756</v>
      </c>
      <c r="B7760" s="287"/>
      <c r="C7760" s="287"/>
      <c r="D7760" s="284" t="s">
        <v>1054</v>
      </c>
      <c r="E7760" s="287"/>
      <c r="F7760" s="285" t="s">
        <v>7881</v>
      </c>
      <c r="G7760" s="266" t="s">
        <v>121</v>
      </c>
      <c r="H7760" s="266">
        <f>IF(G7760="Traditional Stove",0.1,0.2)</f>
        <v>0.1</v>
      </c>
      <c r="I7760" s="266">
        <f>YEAR(J7760)</f>
        <v>2023</v>
      </c>
      <c r="J7760" s="267">
        <v>45009</v>
      </c>
      <c r="K7760" s="267">
        <f>J7760+1</f>
        <v>45010</v>
      </c>
      <c r="L7760" s="266">
        <f>IF(M7760&lt;=365,1,2)</f>
        <v>1</v>
      </c>
      <c r="M7760" s="266">
        <f>IF(K7760&lt;$C$1,$C$2-$C$1+1,$C$2-K7760+1)</f>
        <v>37</v>
      </c>
      <c r="N7760" s="268">
        <f>M7760/365</f>
        <v>0.10136986301369863</v>
      </c>
      <c r="O7760" s="269">
        <f>'Data and Parameter'!$E$4*'Data and Parameter'!$E$5*('Data and Parameter'!$E$6+'Data and Parameter'!$E$7)*'Data and Parameter'!$E$19*'Data and Parameter'!$E$14*'ER calculations'!N7760</f>
        <v>0.52486771683372158</v>
      </c>
    </row>
    <row r="7761" spans="1:15" ht="15">
      <c r="A7761" s="284">
        <v>7757</v>
      </c>
      <c r="B7761" s="287"/>
      <c r="C7761" s="287"/>
      <c r="D7761" s="284" t="s">
        <v>1054</v>
      </c>
      <c r="E7761" s="287"/>
      <c r="F7761" s="285" t="s">
        <v>7882</v>
      </c>
      <c r="G7761" s="266" t="s">
        <v>121</v>
      </c>
      <c r="H7761" s="266">
        <f>IF(G7761="Traditional Stove",0.1,0.2)</f>
        <v>0.1</v>
      </c>
      <c r="I7761" s="266">
        <f>YEAR(J7761)</f>
        <v>2023</v>
      </c>
      <c r="J7761" s="267">
        <v>45008</v>
      </c>
      <c r="K7761" s="267">
        <f>J7761+1</f>
        <v>45009</v>
      </c>
      <c r="L7761" s="266">
        <f>IF(M7761&lt;=365,1,2)</f>
        <v>1</v>
      </c>
      <c r="M7761" s="266">
        <f>IF(K7761&lt;$C$1,$C$2-$C$1+1,$C$2-K7761+1)</f>
        <v>38</v>
      </c>
      <c r="N7761" s="268">
        <f>M7761/365</f>
        <v>0.10410958904109589</v>
      </c>
      <c r="O7761" s="269">
        <f>'Data and Parameter'!$E$4*'Data and Parameter'!$E$5*('Data and Parameter'!$E$6+'Data and Parameter'!$E$7)*'Data and Parameter'!$E$19*'Data and Parameter'!$E$14*'ER calculations'!N7761</f>
        <v>0.53905333080220053</v>
      </c>
    </row>
    <row r="7762" spans="1:15" ht="15">
      <c r="A7762" s="284">
        <v>7758</v>
      </c>
      <c r="B7762" s="287"/>
      <c r="C7762" s="287"/>
      <c r="D7762" s="284" t="s">
        <v>1054</v>
      </c>
      <c r="E7762" s="287"/>
      <c r="F7762" s="285" t="s">
        <v>7883</v>
      </c>
      <c r="G7762" s="266" t="s">
        <v>121</v>
      </c>
      <c r="H7762" s="266">
        <f>IF(G7762="Traditional Stove",0.1,0.2)</f>
        <v>0.1</v>
      </c>
      <c r="I7762" s="266">
        <f>YEAR(J7762)</f>
        <v>2023</v>
      </c>
      <c r="J7762" s="267">
        <v>45008</v>
      </c>
      <c r="K7762" s="267">
        <f>J7762+1</f>
        <v>45009</v>
      </c>
      <c r="L7762" s="266">
        <f>IF(M7762&lt;=365,1,2)</f>
        <v>1</v>
      </c>
      <c r="M7762" s="266">
        <f>IF(K7762&lt;$C$1,$C$2-$C$1+1,$C$2-K7762+1)</f>
        <v>38</v>
      </c>
      <c r="N7762" s="268">
        <f>M7762/365</f>
        <v>0.10410958904109589</v>
      </c>
      <c r="O7762" s="269">
        <f>'Data and Parameter'!$E$4*'Data and Parameter'!$E$5*('Data and Parameter'!$E$6+'Data and Parameter'!$E$7)*'Data and Parameter'!$E$19*'Data and Parameter'!$E$14*'ER calculations'!N7762</f>
        <v>0.53905333080220053</v>
      </c>
    </row>
    <row r="7763" spans="1:15" ht="15">
      <c r="A7763" s="284">
        <v>7759</v>
      </c>
      <c r="B7763" s="287"/>
      <c r="C7763" s="287"/>
      <c r="D7763" s="284" t="s">
        <v>1054</v>
      </c>
      <c r="E7763" s="287"/>
      <c r="F7763" s="285" t="s">
        <v>7884</v>
      </c>
      <c r="G7763" s="266" t="s">
        <v>121</v>
      </c>
      <c r="H7763" s="266">
        <f>IF(G7763="Traditional Stove",0.1,0.2)</f>
        <v>0.1</v>
      </c>
      <c r="I7763" s="266">
        <f>YEAR(J7763)</f>
        <v>2023</v>
      </c>
      <c r="J7763" s="267">
        <v>45008</v>
      </c>
      <c r="K7763" s="267">
        <f>J7763+1</f>
        <v>45009</v>
      </c>
      <c r="L7763" s="266">
        <f>IF(M7763&lt;=365,1,2)</f>
        <v>1</v>
      </c>
      <c r="M7763" s="266">
        <f>IF(K7763&lt;$C$1,$C$2-$C$1+1,$C$2-K7763+1)</f>
        <v>38</v>
      </c>
      <c r="N7763" s="268">
        <f>M7763/365</f>
        <v>0.10410958904109589</v>
      </c>
      <c r="O7763" s="269">
        <f>'Data and Parameter'!$E$4*'Data and Parameter'!$E$5*('Data and Parameter'!$E$6+'Data and Parameter'!$E$7)*'Data and Parameter'!$E$19*'Data and Parameter'!$E$14*'ER calculations'!N7763</f>
        <v>0.53905333080220053</v>
      </c>
    </row>
    <row r="7764" spans="1:15" ht="15">
      <c r="A7764" s="284">
        <v>7760</v>
      </c>
      <c r="B7764" s="287"/>
      <c r="C7764" s="287"/>
      <c r="D7764" s="284" t="s">
        <v>1054</v>
      </c>
      <c r="E7764" s="287"/>
      <c r="F7764" s="285" t="s">
        <v>7885</v>
      </c>
      <c r="G7764" s="266" t="s">
        <v>121</v>
      </c>
      <c r="H7764" s="266">
        <f>IF(G7764="Traditional Stove",0.1,0.2)</f>
        <v>0.1</v>
      </c>
      <c r="I7764" s="266">
        <f>YEAR(J7764)</f>
        <v>2023</v>
      </c>
      <c r="J7764" s="267">
        <v>45008</v>
      </c>
      <c r="K7764" s="267">
        <f>J7764+1</f>
        <v>45009</v>
      </c>
      <c r="L7764" s="266">
        <f>IF(M7764&lt;=365,1,2)</f>
        <v>1</v>
      </c>
      <c r="M7764" s="266">
        <f>IF(K7764&lt;$C$1,$C$2-$C$1+1,$C$2-K7764+1)</f>
        <v>38</v>
      </c>
      <c r="N7764" s="268">
        <f>M7764/365</f>
        <v>0.10410958904109589</v>
      </c>
      <c r="O7764" s="269">
        <f>'Data and Parameter'!$E$4*'Data and Parameter'!$E$5*('Data and Parameter'!$E$6+'Data and Parameter'!$E$7)*'Data and Parameter'!$E$19*'Data and Parameter'!$E$14*'ER calculations'!N7764</f>
        <v>0.53905333080220053</v>
      </c>
    </row>
    <row r="7765" spans="1:15" ht="15">
      <c r="A7765" s="284">
        <v>7761</v>
      </c>
      <c r="B7765" s="287"/>
      <c r="C7765" s="287"/>
      <c r="D7765" s="284" t="s">
        <v>1054</v>
      </c>
      <c r="E7765" s="287"/>
      <c r="F7765" s="285" t="s">
        <v>7886</v>
      </c>
      <c r="G7765" s="266" t="s">
        <v>121</v>
      </c>
      <c r="H7765" s="266">
        <f>IF(G7765="Traditional Stove",0.1,0.2)</f>
        <v>0.1</v>
      </c>
      <c r="I7765" s="266">
        <f>YEAR(J7765)</f>
        <v>2023</v>
      </c>
      <c r="J7765" s="267">
        <v>45008</v>
      </c>
      <c r="K7765" s="267">
        <f>J7765+1</f>
        <v>45009</v>
      </c>
      <c r="L7765" s="266">
        <f>IF(M7765&lt;=365,1,2)</f>
        <v>1</v>
      </c>
      <c r="M7765" s="266">
        <f>IF(K7765&lt;$C$1,$C$2-$C$1+1,$C$2-K7765+1)</f>
        <v>38</v>
      </c>
      <c r="N7765" s="268">
        <f>M7765/365</f>
        <v>0.10410958904109589</v>
      </c>
      <c r="O7765" s="269">
        <f>'Data and Parameter'!$E$4*'Data and Parameter'!$E$5*('Data and Parameter'!$E$6+'Data and Parameter'!$E$7)*'Data and Parameter'!$E$19*'Data and Parameter'!$E$14*'ER calculations'!N7765</f>
        <v>0.53905333080220053</v>
      </c>
    </row>
    <row r="7766" spans="1:15" ht="15">
      <c r="A7766" s="284">
        <v>7762</v>
      </c>
      <c r="B7766" s="287"/>
      <c r="C7766" s="287"/>
      <c r="D7766" s="284" t="s">
        <v>1054</v>
      </c>
      <c r="E7766" s="287"/>
      <c r="F7766" s="285" t="s">
        <v>7887</v>
      </c>
      <c r="G7766" s="266" t="s">
        <v>121</v>
      </c>
      <c r="H7766" s="266">
        <f>IF(G7766="Traditional Stove",0.1,0.2)</f>
        <v>0.1</v>
      </c>
      <c r="I7766" s="266">
        <f>YEAR(J7766)</f>
        <v>2023</v>
      </c>
      <c r="J7766" s="267">
        <v>45008</v>
      </c>
      <c r="K7766" s="267">
        <f>J7766+1</f>
        <v>45009</v>
      </c>
      <c r="L7766" s="266">
        <f>IF(M7766&lt;=365,1,2)</f>
        <v>1</v>
      </c>
      <c r="M7766" s="266">
        <f>IF(K7766&lt;$C$1,$C$2-$C$1+1,$C$2-K7766+1)</f>
        <v>38</v>
      </c>
      <c r="N7766" s="268">
        <f>M7766/365</f>
        <v>0.10410958904109589</v>
      </c>
      <c r="O7766" s="269">
        <f>'Data and Parameter'!$E$4*'Data and Parameter'!$E$5*('Data and Parameter'!$E$6+'Data and Parameter'!$E$7)*'Data and Parameter'!$E$19*'Data and Parameter'!$E$14*'ER calculations'!N7766</f>
        <v>0.53905333080220053</v>
      </c>
    </row>
    <row r="7767" spans="1:15" ht="15">
      <c r="A7767" s="284">
        <v>7763</v>
      </c>
      <c r="B7767" s="287"/>
      <c r="C7767" s="287"/>
      <c r="D7767" s="284" t="s">
        <v>1054</v>
      </c>
      <c r="E7767" s="287"/>
      <c r="F7767" s="285" t="s">
        <v>7888</v>
      </c>
      <c r="G7767" s="266" t="s">
        <v>121</v>
      </c>
      <c r="H7767" s="266">
        <f>IF(G7767="Traditional Stove",0.1,0.2)</f>
        <v>0.1</v>
      </c>
      <c r="I7767" s="266">
        <f>YEAR(J7767)</f>
        <v>2023</v>
      </c>
      <c r="J7767" s="267">
        <v>45008</v>
      </c>
      <c r="K7767" s="267">
        <f>J7767+1</f>
        <v>45009</v>
      </c>
      <c r="L7767" s="266">
        <f>IF(M7767&lt;=365,1,2)</f>
        <v>1</v>
      </c>
      <c r="M7767" s="266">
        <f>IF(K7767&lt;$C$1,$C$2-$C$1+1,$C$2-K7767+1)</f>
        <v>38</v>
      </c>
      <c r="N7767" s="268">
        <f>M7767/365</f>
        <v>0.10410958904109589</v>
      </c>
      <c r="O7767" s="269">
        <f>'Data and Parameter'!$E$4*'Data and Parameter'!$E$5*('Data and Parameter'!$E$6+'Data and Parameter'!$E$7)*'Data and Parameter'!$E$19*'Data and Parameter'!$E$14*'ER calculations'!N7767</f>
        <v>0.53905333080220053</v>
      </c>
    </row>
    <row r="7768" spans="1:15" ht="15">
      <c r="A7768" s="284">
        <v>7764</v>
      </c>
      <c r="B7768" s="287"/>
      <c r="C7768" s="287"/>
      <c r="D7768" s="284" t="s">
        <v>1054</v>
      </c>
      <c r="E7768" s="287"/>
      <c r="F7768" s="285" t="s">
        <v>7889</v>
      </c>
      <c r="G7768" s="266" t="s">
        <v>121</v>
      </c>
      <c r="H7768" s="266">
        <f>IF(G7768="Traditional Stove",0.1,0.2)</f>
        <v>0.1</v>
      </c>
      <c r="I7768" s="266">
        <f>YEAR(J7768)</f>
        <v>2023</v>
      </c>
      <c r="J7768" s="267">
        <v>45008</v>
      </c>
      <c r="K7768" s="267">
        <f>J7768+1</f>
        <v>45009</v>
      </c>
      <c r="L7768" s="266">
        <f>IF(M7768&lt;=365,1,2)</f>
        <v>1</v>
      </c>
      <c r="M7768" s="266">
        <f>IF(K7768&lt;$C$1,$C$2-$C$1+1,$C$2-K7768+1)</f>
        <v>38</v>
      </c>
      <c r="N7768" s="268">
        <f>M7768/365</f>
        <v>0.10410958904109589</v>
      </c>
      <c r="O7768" s="269">
        <f>'Data and Parameter'!$E$4*'Data and Parameter'!$E$5*('Data and Parameter'!$E$6+'Data and Parameter'!$E$7)*'Data and Parameter'!$E$19*'Data and Parameter'!$E$14*'ER calculations'!N7768</f>
        <v>0.53905333080220053</v>
      </c>
    </row>
    <row r="7769" spans="1:15" ht="15">
      <c r="A7769" s="284">
        <v>7765</v>
      </c>
      <c r="B7769" s="287"/>
      <c r="C7769" s="287"/>
      <c r="D7769" s="284" t="s">
        <v>1054</v>
      </c>
      <c r="E7769" s="287"/>
      <c r="F7769" s="285" t="s">
        <v>7890</v>
      </c>
      <c r="G7769" s="266" t="s">
        <v>121</v>
      </c>
      <c r="H7769" s="266">
        <f>IF(G7769="Traditional Stove",0.1,0.2)</f>
        <v>0.1</v>
      </c>
      <c r="I7769" s="266">
        <f>YEAR(J7769)</f>
        <v>2023</v>
      </c>
      <c r="J7769" s="267">
        <v>45008</v>
      </c>
      <c r="K7769" s="267">
        <f>J7769+1</f>
        <v>45009</v>
      </c>
      <c r="L7769" s="266">
        <f>IF(M7769&lt;=365,1,2)</f>
        <v>1</v>
      </c>
      <c r="M7769" s="266">
        <f>IF(K7769&lt;$C$1,$C$2-$C$1+1,$C$2-K7769+1)</f>
        <v>38</v>
      </c>
      <c r="N7769" s="268">
        <f>M7769/365</f>
        <v>0.10410958904109589</v>
      </c>
      <c r="O7769" s="269">
        <f>'Data and Parameter'!$E$4*'Data and Parameter'!$E$5*('Data and Parameter'!$E$6+'Data and Parameter'!$E$7)*'Data and Parameter'!$E$19*'Data and Parameter'!$E$14*'ER calculations'!N7769</f>
        <v>0.53905333080220053</v>
      </c>
    </row>
    <row r="7770" spans="1:15" ht="15">
      <c r="A7770" s="284">
        <v>7766</v>
      </c>
      <c r="B7770" s="287"/>
      <c r="C7770" s="287"/>
      <c r="D7770" s="284" t="s">
        <v>1054</v>
      </c>
      <c r="E7770" s="287"/>
      <c r="F7770" s="285" t="s">
        <v>7891</v>
      </c>
      <c r="G7770" s="266" t="s">
        <v>121</v>
      </c>
      <c r="H7770" s="266">
        <f>IF(G7770="Traditional Stove",0.1,0.2)</f>
        <v>0.1</v>
      </c>
      <c r="I7770" s="266">
        <f>YEAR(J7770)</f>
        <v>2023</v>
      </c>
      <c r="J7770" s="267">
        <v>45008</v>
      </c>
      <c r="K7770" s="267">
        <f>J7770+1</f>
        <v>45009</v>
      </c>
      <c r="L7770" s="266">
        <f>IF(M7770&lt;=365,1,2)</f>
        <v>1</v>
      </c>
      <c r="M7770" s="266">
        <f>IF(K7770&lt;$C$1,$C$2-$C$1+1,$C$2-K7770+1)</f>
        <v>38</v>
      </c>
      <c r="N7770" s="268">
        <f>M7770/365</f>
        <v>0.10410958904109589</v>
      </c>
      <c r="O7770" s="269">
        <f>'Data and Parameter'!$E$4*'Data and Parameter'!$E$5*('Data and Parameter'!$E$6+'Data and Parameter'!$E$7)*'Data and Parameter'!$E$19*'Data and Parameter'!$E$14*'ER calculations'!N7770</f>
        <v>0.53905333080220053</v>
      </c>
    </row>
    <row r="7771" spans="1:15" ht="15">
      <c r="A7771" s="284">
        <v>7767</v>
      </c>
      <c r="B7771" s="287"/>
      <c r="C7771" s="287"/>
      <c r="D7771" s="284" t="s">
        <v>1054</v>
      </c>
      <c r="E7771" s="287"/>
      <c r="F7771" s="285" t="s">
        <v>7892</v>
      </c>
      <c r="G7771" s="266" t="s">
        <v>121</v>
      </c>
      <c r="H7771" s="266">
        <f>IF(G7771="Traditional Stove",0.1,0.2)</f>
        <v>0.1</v>
      </c>
      <c r="I7771" s="266">
        <f>YEAR(J7771)</f>
        <v>2023</v>
      </c>
      <c r="J7771" s="267">
        <v>45008</v>
      </c>
      <c r="K7771" s="267">
        <f>J7771+1</f>
        <v>45009</v>
      </c>
      <c r="L7771" s="266">
        <f>IF(M7771&lt;=365,1,2)</f>
        <v>1</v>
      </c>
      <c r="M7771" s="266">
        <f>IF(K7771&lt;$C$1,$C$2-$C$1+1,$C$2-K7771+1)</f>
        <v>38</v>
      </c>
      <c r="N7771" s="268">
        <f>M7771/365</f>
        <v>0.10410958904109589</v>
      </c>
      <c r="O7771" s="269">
        <f>'Data and Parameter'!$E$4*'Data and Parameter'!$E$5*('Data and Parameter'!$E$6+'Data and Parameter'!$E$7)*'Data and Parameter'!$E$19*'Data and Parameter'!$E$14*'ER calculations'!N7771</f>
        <v>0.53905333080220053</v>
      </c>
    </row>
    <row r="7772" spans="1:15" ht="15">
      <c r="A7772" s="284">
        <v>7768</v>
      </c>
      <c r="B7772" s="287"/>
      <c r="C7772" s="287"/>
      <c r="D7772" s="284" t="s">
        <v>1054</v>
      </c>
      <c r="E7772" s="287"/>
      <c r="F7772" s="285" t="s">
        <v>7893</v>
      </c>
      <c r="G7772" s="266" t="s">
        <v>121</v>
      </c>
      <c r="H7772" s="266">
        <f>IF(G7772="Traditional Stove",0.1,0.2)</f>
        <v>0.1</v>
      </c>
      <c r="I7772" s="266">
        <f>YEAR(J7772)</f>
        <v>2023</v>
      </c>
      <c r="J7772" s="267">
        <v>45008</v>
      </c>
      <c r="K7772" s="267">
        <f>J7772+1</f>
        <v>45009</v>
      </c>
      <c r="L7772" s="266">
        <f>IF(M7772&lt;=365,1,2)</f>
        <v>1</v>
      </c>
      <c r="M7772" s="266">
        <f>IF(K7772&lt;$C$1,$C$2-$C$1+1,$C$2-K7772+1)</f>
        <v>38</v>
      </c>
      <c r="N7772" s="268">
        <f>M7772/365</f>
        <v>0.10410958904109589</v>
      </c>
      <c r="O7772" s="269">
        <f>'Data and Parameter'!$E$4*'Data and Parameter'!$E$5*('Data and Parameter'!$E$6+'Data and Parameter'!$E$7)*'Data and Parameter'!$E$19*'Data and Parameter'!$E$14*'ER calculations'!N7772</f>
        <v>0.53905333080220053</v>
      </c>
    </row>
    <row r="7773" spans="1:15" ht="15">
      <c r="A7773" s="284">
        <v>7769</v>
      </c>
      <c r="B7773" s="287"/>
      <c r="C7773" s="287"/>
      <c r="D7773" s="284" t="s">
        <v>1054</v>
      </c>
      <c r="E7773" s="287"/>
      <c r="F7773" s="285" t="s">
        <v>7894</v>
      </c>
      <c r="G7773" s="266" t="s">
        <v>121</v>
      </c>
      <c r="H7773" s="266">
        <f>IF(G7773="Traditional Stove",0.1,0.2)</f>
        <v>0.1</v>
      </c>
      <c r="I7773" s="266">
        <f>YEAR(J7773)</f>
        <v>2023</v>
      </c>
      <c r="J7773" s="267">
        <v>45008</v>
      </c>
      <c r="K7773" s="267">
        <f>J7773+1</f>
        <v>45009</v>
      </c>
      <c r="L7773" s="266">
        <f>IF(M7773&lt;=365,1,2)</f>
        <v>1</v>
      </c>
      <c r="M7773" s="266">
        <f>IF(K7773&lt;$C$1,$C$2-$C$1+1,$C$2-K7773+1)</f>
        <v>38</v>
      </c>
      <c r="N7773" s="268">
        <f>M7773/365</f>
        <v>0.10410958904109589</v>
      </c>
      <c r="O7773" s="269">
        <f>'Data and Parameter'!$E$4*'Data and Parameter'!$E$5*('Data and Parameter'!$E$6+'Data and Parameter'!$E$7)*'Data and Parameter'!$E$19*'Data and Parameter'!$E$14*'ER calculations'!N7773</f>
        <v>0.53905333080220053</v>
      </c>
    </row>
    <row r="7774" spans="1:15" ht="15">
      <c r="A7774" s="284">
        <v>7770</v>
      </c>
      <c r="B7774" s="287"/>
      <c r="C7774" s="287"/>
      <c r="D7774" s="284" t="s">
        <v>1054</v>
      </c>
      <c r="E7774" s="287"/>
      <c r="F7774" s="285" t="s">
        <v>7895</v>
      </c>
      <c r="G7774" s="266" t="s">
        <v>121</v>
      </c>
      <c r="H7774" s="266">
        <f>IF(G7774="Traditional Stove",0.1,0.2)</f>
        <v>0.1</v>
      </c>
      <c r="I7774" s="266">
        <f>YEAR(J7774)</f>
        <v>2023</v>
      </c>
      <c r="J7774" s="267">
        <v>45008</v>
      </c>
      <c r="K7774" s="267">
        <f>J7774+1</f>
        <v>45009</v>
      </c>
      <c r="L7774" s="266">
        <f>IF(M7774&lt;=365,1,2)</f>
        <v>1</v>
      </c>
      <c r="M7774" s="266">
        <f>IF(K7774&lt;$C$1,$C$2-$C$1+1,$C$2-K7774+1)</f>
        <v>38</v>
      </c>
      <c r="N7774" s="268">
        <f>M7774/365</f>
        <v>0.10410958904109589</v>
      </c>
      <c r="O7774" s="269">
        <f>'Data and Parameter'!$E$4*'Data and Parameter'!$E$5*('Data and Parameter'!$E$6+'Data and Parameter'!$E$7)*'Data and Parameter'!$E$19*'Data and Parameter'!$E$14*'ER calculations'!N7774</f>
        <v>0.53905333080220053</v>
      </c>
    </row>
    <row r="7775" spans="1:15" ht="15">
      <c r="A7775" s="284">
        <v>7771</v>
      </c>
      <c r="B7775" s="287"/>
      <c r="C7775" s="287"/>
      <c r="D7775" s="284" t="s">
        <v>1054</v>
      </c>
      <c r="E7775" s="287"/>
      <c r="F7775" s="285" t="s">
        <v>7896</v>
      </c>
      <c r="G7775" s="266" t="s">
        <v>121</v>
      </c>
      <c r="H7775" s="266">
        <f>IF(G7775="Traditional Stove",0.1,0.2)</f>
        <v>0.1</v>
      </c>
      <c r="I7775" s="266">
        <f>YEAR(J7775)</f>
        <v>2023</v>
      </c>
      <c r="J7775" s="267">
        <v>45008</v>
      </c>
      <c r="K7775" s="267">
        <f>J7775+1</f>
        <v>45009</v>
      </c>
      <c r="L7775" s="266">
        <f>IF(M7775&lt;=365,1,2)</f>
        <v>1</v>
      </c>
      <c r="M7775" s="266">
        <f>IF(K7775&lt;$C$1,$C$2-$C$1+1,$C$2-K7775+1)</f>
        <v>38</v>
      </c>
      <c r="N7775" s="268">
        <f>M7775/365</f>
        <v>0.10410958904109589</v>
      </c>
      <c r="O7775" s="269">
        <f>'Data and Parameter'!$E$4*'Data and Parameter'!$E$5*('Data and Parameter'!$E$6+'Data and Parameter'!$E$7)*'Data and Parameter'!$E$19*'Data and Parameter'!$E$14*'ER calculations'!N7775</f>
        <v>0.53905333080220053</v>
      </c>
    </row>
    <row r="7776" spans="1:15" ht="15">
      <c r="A7776" s="284">
        <v>7772</v>
      </c>
      <c r="B7776" s="287"/>
      <c r="C7776" s="287"/>
      <c r="D7776" s="284" t="s">
        <v>1054</v>
      </c>
      <c r="E7776" s="287"/>
      <c r="F7776" s="285" t="s">
        <v>7897</v>
      </c>
      <c r="G7776" s="266" t="s">
        <v>121</v>
      </c>
      <c r="H7776" s="266">
        <f>IF(G7776="Traditional Stove",0.1,0.2)</f>
        <v>0.1</v>
      </c>
      <c r="I7776" s="266">
        <f>YEAR(J7776)</f>
        <v>2023</v>
      </c>
      <c r="J7776" s="267">
        <v>45008</v>
      </c>
      <c r="K7776" s="267">
        <f>J7776+1</f>
        <v>45009</v>
      </c>
      <c r="L7776" s="266">
        <f>IF(M7776&lt;=365,1,2)</f>
        <v>1</v>
      </c>
      <c r="M7776" s="266">
        <f>IF(K7776&lt;$C$1,$C$2-$C$1+1,$C$2-K7776+1)</f>
        <v>38</v>
      </c>
      <c r="N7776" s="268">
        <f>M7776/365</f>
        <v>0.10410958904109589</v>
      </c>
      <c r="O7776" s="269">
        <f>'Data and Parameter'!$E$4*'Data and Parameter'!$E$5*('Data and Parameter'!$E$6+'Data and Parameter'!$E$7)*'Data and Parameter'!$E$19*'Data and Parameter'!$E$14*'ER calculations'!N7776</f>
        <v>0.53905333080220053</v>
      </c>
    </row>
    <row r="7777" spans="1:15" ht="15">
      <c r="A7777" s="284">
        <v>7773</v>
      </c>
      <c r="B7777" s="287"/>
      <c r="C7777" s="287"/>
      <c r="D7777" s="284" t="s">
        <v>1054</v>
      </c>
      <c r="E7777" s="287"/>
      <c r="F7777" s="285" t="s">
        <v>7898</v>
      </c>
      <c r="G7777" s="266" t="s">
        <v>121</v>
      </c>
      <c r="H7777" s="266">
        <f>IF(G7777="Traditional Stove",0.1,0.2)</f>
        <v>0.1</v>
      </c>
      <c r="I7777" s="266">
        <f>YEAR(J7777)</f>
        <v>2023</v>
      </c>
      <c r="J7777" s="267">
        <v>45008</v>
      </c>
      <c r="K7777" s="267">
        <f>J7777+1</f>
        <v>45009</v>
      </c>
      <c r="L7777" s="266">
        <f>IF(M7777&lt;=365,1,2)</f>
        <v>1</v>
      </c>
      <c r="M7777" s="266">
        <f>IF(K7777&lt;$C$1,$C$2-$C$1+1,$C$2-K7777+1)</f>
        <v>38</v>
      </c>
      <c r="N7777" s="268">
        <f>M7777/365</f>
        <v>0.10410958904109589</v>
      </c>
      <c r="O7777" s="269">
        <f>'Data and Parameter'!$E$4*'Data and Parameter'!$E$5*('Data and Parameter'!$E$6+'Data and Parameter'!$E$7)*'Data and Parameter'!$E$19*'Data and Parameter'!$E$14*'ER calculations'!N7777</f>
        <v>0.53905333080220053</v>
      </c>
    </row>
    <row r="7778" spans="1:15" ht="15">
      <c r="A7778" s="284">
        <v>7774</v>
      </c>
      <c r="B7778" s="287"/>
      <c r="C7778" s="287"/>
      <c r="D7778" s="284" t="s">
        <v>1054</v>
      </c>
      <c r="E7778" s="287"/>
      <c r="F7778" s="285" t="s">
        <v>7899</v>
      </c>
      <c r="G7778" s="266" t="s">
        <v>121</v>
      </c>
      <c r="H7778" s="266">
        <f>IF(G7778="Traditional Stove",0.1,0.2)</f>
        <v>0.1</v>
      </c>
      <c r="I7778" s="266">
        <f>YEAR(J7778)</f>
        <v>2023</v>
      </c>
      <c r="J7778" s="267">
        <v>45008</v>
      </c>
      <c r="K7778" s="267">
        <f>J7778+1</f>
        <v>45009</v>
      </c>
      <c r="L7778" s="266">
        <f>IF(M7778&lt;=365,1,2)</f>
        <v>1</v>
      </c>
      <c r="M7778" s="266">
        <f>IF(K7778&lt;$C$1,$C$2-$C$1+1,$C$2-K7778+1)</f>
        <v>38</v>
      </c>
      <c r="N7778" s="268">
        <f>M7778/365</f>
        <v>0.10410958904109589</v>
      </c>
      <c r="O7778" s="269">
        <f>'Data and Parameter'!$E$4*'Data and Parameter'!$E$5*('Data and Parameter'!$E$6+'Data and Parameter'!$E$7)*'Data and Parameter'!$E$19*'Data and Parameter'!$E$14*'ER calculations'!N7778</f>
        <v>0.53905333080220053</v>
      </c>
    </row>
    <row r="7779" spans="1:15" ht="15">
      <c r="A7779" s="284">
        <v>7775</v>
      </c>
      <c r="B7779" s="287"/>
      <c r="C7779" s="287"/>
      <c r="D7779" s="284" t="s">
        <v>1054</v>
      </c>
      <c r="E7779" s="287"/>
      <c r="F7779" s="285" t="s">
        <v>7900</v>
      </c>
      <c r="G7779" s="266" t="s">
        <v>121</v>
      </c>
      <c r="H7779" s="266">
        <f>IF(G7779="Traditional Stove",0.1,0.2)</f>
        <v>0.1</v>
      </c>
      <c r="I7779" s="266">
        <f>YEAR(J7779)</f>
        <v>2023</v>
      </c>
      <c r="J7779" s="267">
        <v>45008</v>
      </c>
      <c r="K7779" s="267">
        <f>J7779+1</f>
        <v>45009</v>
      </c>
      <c r="L7779" s="266">
        <f>IF(M7779&lt;=365,1,2)</f>
        <v>1</v>
      </c>
      <c r="M7779" s="266">
        <f>IF(K7779&lt;$C$1,$C$2-$C$1+1,$C$2-K7779+1)</f>
        <v>38</v>
      </c>
      <c r="N7779" s="268">
        <f>M7779/365</f>
        <v>0.10410958904109589</v>
      </c>
      <c r="O7779" s="269">
        <f>'Data and Parameter'!$E$4*'Data and Parameter'!$E$5*('Data and Parameter'!$E$6+'Data and Parameter'!$E$7)*'Data and Parameter'!$E$19*'Data and Parameter'!$E$14*'ER calculations'!N7779</f>
        <v>0.53905333080220053</v>
      </c>
    </row>
    <row r="7780" spans="1:15" ht="15">
      <c r="A7780" s="284">
        <v>7776</v>
      </c>
      <c r="B7780" s="287"/>
      <c r="C7780" s="287"/>
      <c r="D7780" s="284" t="s">
        <v>1054</v>
      </c>
      <c r="E7780" s="287"/>
      <c r="F7780" s="285" t="s">
        <v>7901</v>
      </c>
      <c r="G7780" s="266" t="s">
        <v>121</v>
      </c>
      <c r="H7780" s="266">
        <f>IF(G7780="Traditional Stove",0.1,0.2)</f>
        <v>0.1</v>
      </c>
      <c r="I7780" s="266">
        <f>YEAR(J7780)</f>
        <v>2023</v>
      </c>
      <c r="J7780" s="267">
        <v>45008</v>
      </c>
      <c r="K7780" s="267">
        <f>J7780+1</f>
        <v>45009</v>
      </c>
      <c r="L7780" s="266">
        <f>IF(M7780&lt;=365,1,2)</f>
        <v>1</v>
      </c>
      <c r="M7780" s="266">
        <f>IF(K7780&lt;$C$1,$C$2-$C$1+1,$C$2-K7780+1)</f>
        <v>38</v>
      </c>
      <c r="N7780" s="268">
        <f>M7780/365</f>
        <v>0.10410958904109589</v>
      </c>
      <c r="O7780" s="269">
        <f>'Data and Parameter'!$E$4*'Data and Parameter'!$E$5*('Data and Parameter'!$E$6+'Data and Parameter'!$E$7)*'Data and Parameter'!$E$19*'Data and Parameter'!$E$14*'ER calculations'!N7780</f>
        <v>0.53905333080220053</v>
      </c>
    </row>
    <row r="7781" spans="1:15" ht="15">
      <c r="A7781" s="284">
        <v>7777</v>
      </c>
      <c r="B7781" s="287"/>
      <c r="C7781" s="287"/>
      <c r="D7781" s="284" t="s">
        <v>1054</v>
      </c>
      <c r="E7781" s="287"/>
      <c r="F7781" s="285" t="s">
        <v>7902</v>
      </c>
      <c r="G7781" s="266" t="s">
        <v>121</v>
      </c>
      <c r="H7781" s="266">
        <f>IF(G7781="Traditional Stove",0.1,0.2)</f>
        <v>0.1</v>
      </c>
      <c r="I7781" s="266">
        <f>YEAR(J7781)</f>
        <v>2023</v>
      </c>
      <c r="J7781" s="267">
        <v>45008</v>
      </c>
      <c r="K7781" s="267">
        <f>J7781+1</f>
        <v>45009</v>
      </c>
      <c r="L7781" s="266">
        <f>IF(M7781&lt;=365,1,2)</f>
        <v>1</v>
      </c>
      <c r="M7781" s="266">
        <f>IF(K7781&lt;$C$1,$C$2-$C$1+1,$C$2-K7781+1)</f>
        <v>38</v>
      </c>
      <c r="N7781" s="268">
        <f>M7781/365</f>
        <v>0.10410958904109589</v>
      </c>
      <c r="O7781" s="269">
        <f>'Data and Parameter'!$E$4*'Data and Parameter'!$E$5*('Data and Parameter'!$E$6+'Data and Parameter'!$E$7)*'Data and Parameter'!$E$19*'Data and Parameter'!$E$14*'ER calculations'!N7781</f>
        <v>0.53905333080220053</v>
      </c>
    </row>
    <row r="7782" spans="1:15" ht="15">
      <c r="A7782" s="284">
        <v>7778</v>
      </c>
      <c r="B7782" s="287"/>
      <c r="C7782" s="287"/>
      <c r="D7782" s="284" t="s">
        <v>1054</v>
      </c>
      <c r="E7782" s="287"/>
      <c r="F7782" s="285" t="s">
        <v>7903</v>
      </c>
      <c r="G7782" s="266" t="s">
        <v>121</v>
      </c>
      <c r="H7782" s="266">
        <f>IF(G7782="Traditional Stove",0.1,0.2)</f>
        <v>0.1</v>
      </c>
      <c r="I7782" s="266">
        <f>YEAR(J7782)</f>
        <v>2023</v>
      </c>
      <c r="J7782" s="267">
        <v>45008</v>
      </c>
      <c r="K7782" s="267">
        <f>J7782+1</f>
        <v>45009</v>
      </c>
      <c r="L7782" s="266">
        <f>IF(M7782&lt;=365,1,2)</f>
        <v>1</v>
      </c>
      <c r="M7782" s="266">
        <f>IF(K7782&lt;$C$1,$C$2-$C$1+1,$C$2-K7782+1)</f>
        <v>38</v>
      </c>
      <c r="N7782" s="268">
        <f>M7782/365</f>
        <v>0.10410958904109589</v>
      </c>
      <c r="O7782" s="269">
        <f>'Data and Parameter'!$E$4*'Data and Parameter'!$E$5*('Data and Parameter'!$E$6+'Data and Parameter'!$E$7)*'Data and Parameter'!$E$19*'Data and Parameter'!$E$14*'ER calculations'!N7782</f>
        <v>0.53905333080220053</v>
      </c>
    </row>
    <row r="7783" spans="1:15" ht="15">
      <c r="A7783" s="284">
        <v>7779</v>
      </c>
      <c r="B7783" s="287"/>
      <c r="C7783" s="287"/>
      <c r="D7783" s="284" t="s">
        <v>1054</v>
      </c>
      <c r="E7783" s="287"/>
      <c r="F7783" s="285" t="s">
        <v>7904</v>
      </c>
      <c r="G7783" s="266" t="s">
        <v>121</v>
      </c>
      <c r="H7783" s="266">
        <f>IF(G7783="Traditional Stove",0.1,0.2)</f>
        <v>0.1</v>
      </c>
      <c r="I7783" s="266">
        <f>YEAR(J7783)</f>
        <v>2023</v>
      </c>
      <c r="J7783" s="267">
        <v>45008</v>
      </c>
      <c r="K7783" s="267">
        <f>J7783+1</f>
        <v>45009</v>
      </c>
      <c r="L7783" s="266">
        <f>IF(M7783&lt;=365,1,2)</f>
        <v>1</v>
      </c>
      <c r="M7783" s="266">
        <f>IF(K7783&lt;$C$1,$C$2-$C$1+1,$C$2-K7783+1)</f>
        <v>38</v>
      </c>
      <c r="N7783" s="268">
        <f>M7783/365</f>
        <v>0.10410958904109589</v>
      </c>
      <c r="O7783" s="269">
        <f>'Data and Parameter'!$E$4*'Data and Parameter'!$E$5*('Data and Parameter'!$E$6+'Data and Parameter'!$E$7)*'Data and Parameter'!$E$19*'Data and Parameter'!$E$14*'ER calculations'!N7783</f>
        <v>0.53905333080220053</v>
      </c>
    </row>
    <row r="7784" spans="1:15" ht="15">
      <c r="A7784" s="284">
        <v>7780</v>
      </c>
      <c r="B7784" s="287"/>
      <c r="C7784" s="287"/>
      <c r="D7784" s="284" t="s">
        <v>1054</v>
      </c>
      <c r="E7784" s="287"/>
      <c r="F7784" s="285" t="s">
        <v>7905</v>
      </c>
      <c r="G7784" s="266" t="s">
        <v>121</v>
      </c>
      <c r="H7784" s="266">
        <f>IF(G7784="Traditional Stove",0.1,0.2)</f>
        <v>0.1</v>
      </c>
      <c r="I7784" s="266">
        <f>YEAR(J7784)</f>
        <v>2023</v>
      </c>
      <c r="J7784" s="267">
        <v>45008</v>
      </c>
      <c r="K7784" s="267">
        <f>J7784+1</f>
        <v>45009</v>
      </c>
      <c r="L7784" s="266">
        <f>IF(M7784&lt;=365,1,2)</f>
        <v>1</v>
      </c>
      <c r="M7784" s="266">
        <f>IF(K7784&lt;$C$1,$C$2-$C$1+1,$C$2-K7784+1)</f>
        <v>38</v>
      </c>
      <c r="N7784" s="268">
        <f>M7784/365</f>
        <v>0.10410958904109589</v>
      </c>
      <c r="O7784" s="269">
        <f>'Data and Parameter'!$E$4*'Data and Parameter'!$E$5*('Data and Parameter'!$E$6+'Data and Parameter'!$E$7)*'Data and Parameter'!$E$19*'Data and Parameter'!$E$14*'ER calculations'!N7784</f>
        <v>0.53905333080220053</v>
      </c>
    </row>
    <row r="7785" spans="1:15" ht="15">
      <c r="A7785" s="284">
        <v>7781</v>
      </c>
      <c r="B7785" s="287"/>
      <c r="C7785" s="287"/>
      <c r="D7785" s="284" t="s">
        <v>1054</v>
      </c>
      <c r="E7785" s="287"/>
      <c r="F7785" s="285" t="s">
        <v>7906</v>
      </c>
      <c r="G7785" s="266" t="s">
        <v>121</v>
      </c>
      <c r="H7785" s="266">
        <f>IF(G7785="Traditional Stove",0.1,0.2)</f>
        <v>0.1</v>
      </c>
      <c r="I7785" s="266">
        <f>YEAR(J7785)</f>
        <v>2023</v>
      </c>
      <c r="J7785" s="267">
        <v>45008</v>
      </c>
      <c r="K7785" s="267">
        <f>J7785+1</f>
        <v>45009</v>
      </c>
      <c r="L7785" s="266">
        <f>IF(M7785&lt;=365,1,2)</f>
        <v>1</v>
      </c>
      <c r="M7785" s="266">
        <f>IF(K7785&lt;$C$1,$C$2-$C$1+1,$C$2-K7785+1)</f>
        <v>38</v>
      </c>
      <c r="N7785" s="268">
        <f>M7785/365</f>
        <v>0.10410958904109589</v>
      </c>
      <c r="O7785" s="269">
        <f>'Data and Parameter'!$E$4*'Data and Parameter'!$E$5*('Data and Parameter'!$E$6+'Data and Parameter'!$E$7)*'Data and Parameter'!$E$19*'Data and Parameter'!$E$14*'ER calculations'!N7785</f>
        <v>0.53905333080220053</v>
      </c>
    </row>
    <row r="7786" spans="1:15" ht="15">
      <c r="A7786" s="284">
        <v>7782</v>
      </c>
      <c r="B7786" s="287"/>
      <c r="C7786" s="287"/>
      <c r="D7786" s="284" t="s">
        <v>3178</v>
      </c>
      <c r="E7786" s="287"/>
      <c r="F7786" s="285" t="s">
        <v>7907</v>
      </c>
      <c r="G7786" s="266" t="s">
        <v>121</v>
      </c>
      <c r="H7786" s="266">
        <f>IF(G7786="Traditional Stove",0.1,0.2)</f>
        <v>0.1</v>
      </c>
      <c r="I7786" s="266">
        <f>YEAR(J7786)</f>
        <v>2023</v>
      </c>
      <c r="J7786" s="267">
        <v>45028</v>
      </c>
      <c r="K7786" s="267">
        <f>J7786+1</f>
        <v>45029</v>
      </c>
      <c r="L7786" s="266">
        <f>IF(M7786&lt;=365,1,2)</f>
        <v>1</v>
      </c>
      <c r="M7786" s="266">
        <f>IF(K7786&lt;$C$1,$C$2-$C$1+1,$C$2-K7786+1)</f>
        <v>18</v>
      </c>
      <c r="N7786" s="268">
        <f>M7786/365</f>
        <v>4.9315068493150684E-2</v>
      </c>
      <c r="O7786" s="269">
        <f>'Data and Parameter'!$E$4*'Data and Parameter'!$E$5*('Data and Parameter'!$E$6+'Data and Parameter'!$E$7)*'Data and Parameter'!$E$19*'Data and Parameter'!$E$14*'ER calculations'!N7786</f>
        <v>0.25534105143262131</v>
      </c>
    </row>
    <row r="7787" spans="1:15" ht="15">
      <c r="A7787" s="284">
        <v>7783</v>
      </c>
      <c r="B7787" s="287"/>
      <c r="C7787" s="287"/>
      <c r="D7787" s="284" t="s">
        <v>119</v>
      </c>
      <c r="E7787" s="287"/>
      <c r="F7787" s="285" t="s">
        <v>7908</v>
      </c>
      <c r="G7787" s="266" t="s">
        <v>121</v>
      </c>
      <c r="H7787" s="266">
        <f>IF(G7787="Traditional Stove",0.1,0.2)</f>
        <v>0.1</v>
      </c>
      <c r="I7787" s="266">
        <f>YEAR(J7787)</f>
        <v>2023</v>
      </c>
      <c r="J7787" s="267">
        <v>45008</v>
      </c>
      <c r="K7787" s="267">
        <f>J7787+1</f>
        <v>45009</v>
      </c>
      <c r="L7787" s="266">
        <f>IF(M7787&lt;=365,1,2)</f>
        <v>1</v>
      </c>
      <c r="M7787" s="266">
        <f>IF(K7787&lt;$C$1,$C$2-$C$1+1,$C$2-K7787+1)</f>
        <v>38</v>
      </c>
      <c r="N7787" s="268">
        <f>M7787/365</f>
        <v>0.10410958904109589</v>
      </c>
      <c r="O7787" s="269">
        <f>'Data and Parameter'!$E$4*'Data and Parameter'!$E$5*('Data and Parameter'!$E$6+'Data and Parameter'!$E$7)*'Data and Parameter'!$E$19*'Data and Parameter'!$E$14*'ER calculations'!N7787</f>
        <v>0.53905333080220053</v>
      </c>
    </row>
    <row r="7788" spans="1:15" ht="15">
      <c r="A7788" s="284">
        <v>7784</v>
      </c>
      <c r="B7788" s="287"/>
      <c r="C7788" s="287"/>
      <c r="D7788" s="284" t="s">
        <v>1054</v>
      </c>
      <c r="E7788" s="287"/>
      <c r="F7788" s="285" t="s">
        <v>7909</v>
      </c>
      <c r="G7788" s="266" t="s">
        <v>121</v>
      </c>
      <c r="H7788" s="266">
        <f>IF(G7788="Traditional Stove",0.1,0.2)</f>
        <v>0.1</v>
      </c>
      <c r="I7788" s="266">
        <f>YEAR(J7788)</f>
        <v>2023</v>
      </c>
      <c r="J7788" s="267">
        <v>45024</v>
      </c>
      <c r="K7788" s="267">
        <f>J7788+1</f>
        <v>45025</v>
      </c>
      <c r="L7788" s="266">
        <f>IF(M7788&lt;=365,1,2)</f>
        <v>1</v>
      </c>
      <c r="M7788" s="266">
        <f>IF(K7788&lt;$C$1,$C$2-$C$1+1,$C$2-K7788+1)</f>
        <v>22</v>
      </c>
      <c r="N7788" s="268">
        <f>M7788/365</f>
        <v>6.0273972602739728E-2</v>
      </c>
      <c r="O7788" s="269">
        <f>'Data and Parameter'!$E$4*'Data and Parameter'!$E$5*('Data and Parameter'!$E$6+'Data and Parameter'!$E$7)*'Data and Parameter'!$E$19*'Data and Parameter'!$E$14*'ER calculations'!N7788</f>
        <v>0.31208350730653717</v>
      </c>
    </row>
    <row r="7789" spans="1:15" ht="15">
      <c r="A7789" s="284">
        <v>7785</v>
      </c>
      <c r="B7789" s="287"/>
      <c r="C7789" s="287"/>
      <c r="D7789" s="284" t="s">
        <v>588</v>
      </c>
      <c r="E7789" s="287"/>
      <c r="F7789" s="285" t="s">
        <v>7910</v>
      </c>
      <c r="G7789" s="266" t="s">
        <v>121</v>
      </c>
      <c r="H7789" s="266">
        <f>IF(G7789="Traditional Stove",0.1,0.2)</f>
        <v>0.1</v>
      </c>
      <c r="I7789" s="266">
        <f>YEAR(J7789)</f>
        <v>2023</v>
      </c>
      <c r="J7789" s="267">
        <v>45014</v>
      </c>
      <c r="K7789" s="267">
        <f>J7789+1</f>
        <v>45015</v>
      </c>
      <c r="L7789" s="266">
        <f>IF(M7789&lt;=365,1,2)</f>
        <v>1</v>
      </c>
      <c r="M7789" s="266">
        <f>IF(K7789&lt;$C$1,$C$2-$C$1+1,$C$2-K7789+1)</f>
        <v>32</v>
      </c>
      <c r="N7789" s="268">
        <f>M7789/365</f>
        <v>8.7671232876712329E-2</v>
      </c>
      <c r="O7789" s="269">
        <f>'Data and Parameter'!$E$4*'Data and Parameter'!$E$5*('Data and Parameter'!$E$6+'Data and Parameter'!$E$7)*'Data and Parameter'!$E$19*'Data and Parameter'!$E$14*'ER calculations'!N7789</f>
        <v>0.45393964699132677</v>
      </c>
    </row>
    <row r="7790" spans="1:15" ht="15">
      <c r="A7790" s="284">
        <v>7786</v>
      </c>
      <c r="B7790" s="287"/>
      <c r="C7790" s="287"/>
      <c r="D7790" s="284" t="s">
        <v>1054</v>
      </c>
      <c r="E7790" s="287"/>
      <c r="F7790" s="285" t="s">
        <v>7911</v>
      </c>
      <c r="G7790" s="266" t="s">
        <v>121</v>
      </c>
      <c r="H7790" s="266">
        <f>IF(G7790="Traditional Stove",0.1,0.2)</f>
        <v>0.1</v>
      </c>
      <c r="I7790" s="266">
        <f>YEAR(J7790)</f>
        <v>2023</v>
      </c>
      <c r="J7790" s="267">
        <v>45008</v>
      </c>
      <c r="K7790" s="267">
        <f>J7790+1</f>
        <v>45009</v>
      </c>
      <c r="L7790" s="266">
        <f>IF(M7790&lt;=365,1,2)</f>
        <v>1</v>
      </c>
      <c r="M7790" s="266">
        <f>IF(K7790&lt;$C$1,$C$2-$C$1+1,$C$2-K7790+1)</f>
        <v>38</v>
      </c>
      <c r="N7790" s="268">
        <f>M7790/365</f>
        <v>0.10410958904109589</v>
      </c>
      <c r="O7790" s="269">
        <f>'Data and Parameter'!$E$4*'Data and Parameter'!$E$5*('Data and Parameter'!$E$6+'Data and Parameter'!$E$7)*'Data and Parameter'!$E$19*'Data and Parameter'!$E$14*'ER calculations'!N7790</f>
        <v>0.53905333080220053</v>
      </c>
    </row>
    <row r="7791" spans="1:15" ht="15">
      <c r="A7791" s="284">
        <v>7787</v>
      </c>
      <c r="B7791" s="287"/>
      <c r="C7791" s="287"/>
      <c r="D7791" s="284" t="s">
        <v>1054</v>
      </c>
      <c r="E7791" s="287"/>
      <c r="F7791" s="285" t="s">
        <v>7912</v>
      </c>
      <c r="G7791" s="266" t="s">
        <v>121</v>
      </c>
      <c r="H7791" s="266">
        <f>IF(G7791="Traditional Stove",0.1,0.2)</f>
        <v>0.1</v>
      </c>
      <c r="I7791" s="266">
        <f>YEAR(J7791)</f>
        <v>2023</v>
      </c>
      <c r="J7791" s="267">
        <v>44968</v>
      </c>
      <c r="K7791" s="267">
        <f>J7791+1</f>
        <v>44969</v>
      </c>
      <c r="L7791" s="266">
        <f>IF(M7791&lt;=365,1,2)</f>
        <v>1</v>
      </c>
      <c r="M7791" s="266">
        <f>IF(K7791&lt;$C$1,$C$2-$C$1+1,$C$2-K7791+1)</f>
        <v>78</v>
      </c>
      <c r="N7791" s="268">
        <f>M7791/365</f>
        <v>0.21369863013698631</v>
      </c>
      <c r="O7791" s="269">
        <f>'Data and Parameter'!$E$4*'Data and Parameter'!$E$5*('Data and Parameter'!$E$6+'Data and Parameter'!$E$7)*'Data and Parameter'!$E$19*'Data and Parameter'!$E$14*'ER calculations'!N7791</f>
        <v>1.1064778895413589</v>
      </c>
    </row>
    <row r="7792" spans="1:15" ht="15">
      <c r="A7792" s="284">
        <v>7788</v>
      </c>
      <c r="B7792" s="287"/>
      <c r="C7792" s="287"/>
      <c r="D7792" s="284" t="s">
        <v>1054</v>
      </c>
      <c r="E7792" s="287"/>
      <c r="F7792" s="285" t="s">
        <v>7913</v>
      </c>
      <c r="G7792" s="266" t="s">
        <v>121</v>
      </c>
      <c r="H7792" s="266">
        <f>IF(G7792="Traditional Stove",0.1,0.2)</f>
        <v>0.1</v>
      </c>
      <c r="I7792" s="266">
        <f>YEAR(J7792)</f>
        <v>2023</v>
      </c>
      <c r="J7792" s="267">
        <v>44968</v>
      </c>
      <c r="K7792" s="267">
        <f>J7792+1</f>
        <v>44969</v>
      </c>
      <c r="L7792" s="266">
        <f>IF(M7792&lt;=365,1,2)</f>
        <v>1</v>
      </c>
      <c r="M7792" s="266">
        <f>IF(K7792&lt;$C$1,$C$2-$C$1+1,$C$2-K7792+1)</f>
        <v>78</v>
      </c>
      <c r="N7792" s="268">
        <f>M7792/365</f>
        <v>0.21369863013698631</v>
      </c>
      <c r="O7792" s="269">
        <f>'Data and Parameter'!$E$4*'Data and Parameter'!$E$5*('Data and Parameter'!$E$6+'Data and Parameter'!$E$7)*'Data and Parameter'!$E$19*'Data and Parameter'!$E$14*'ER calculations'!N7792</f>
        <v>1.1064778895413589</v>
      </c>
    </row>
    <row r="7793" spans="1:15" ht="15">
      <c r="A7793" s="284">
        <v>7789</v>
      </c>
      <c r="B7793" s="287"/>
      <c r="C7793" s="287"/>
      <c r="D7793" s="284" t="s">
        <v>1054</v>
      </c>
      <c r="E7793" s="287"/>
      <c r="F7793" s="285" t="s">
        <v>7914</v>
      </c>
      <c r="G7793" s="266" t="s">
        <v>121</v>
      </c>
      <c r="H7793" s="266">
        <f>IF(G7793="Traditional Stove",0.1,0.2)</f>
        <v>0.1</v>
      </c>
      <c r="I7793" s="266">
        <f>YEAR(J7793)</f>
        <v>2023</v>
      </c>
      <c r="J7793" s="267">
        <v>44968</v>
      </c>
      <c r="K7793" s="267">
        <f>J7793+1</f>
        <v>44969</v>
      </c>
      <c r="L7793" s="266">
        <f>IF(M7793&lt;=365,1,2)</f>
        <v>1</v>
      </c>
      <c r="M7793" s="266">
        <f>IF(K7793&lt;$C$1,$C$2-$C$1+1,$C$2-K7793+1)</f>
        <v>78</v>
      </c>
      <c r="N7793" s="268">
        <f>M7793/365</f>
        <v>0.21369863013698631</v>
      </c>
      <c r="O7793" s="269">
        <f>'Data and Parameter'!$E$4*'Data and Parameter'!$E$5*('Data and Parameter'!$E$6+'Data and Parameter'!$E$7)*'Data and Parameter'!$E$19*'Data and Parameter'!$E$14*'ER calculations'!N7793</f>
        <v>1.1064778895413589</v>
      </c>
    </row>
    <row r="7794" spans="1:15" ht="15">
      <c r="A7794" s="284">
        <v>7790</v>
      </c>
      <c r="B7794" s="287"/>
      <c r="C7794" s="287"/>
      <c r="D7794" s="284" t="s">
        <v>1054</v>
      </c>
      <c r="E7794" s="287"/>
      <c r="F7794" s="285" t="s">
        <v>7915</v>
      </c>
      <c r="G7794" s="266" t="s">
        <v>121</v>
      </c>
      <c r="H7794" s="266">
        <f>IF(G7794="Traditional Stove",0.1,0.2)</f>
        <v>0.1</v>
      </c>
      <c r="I7794" s="266">
        <f>YEAR(J7794)</f>
        <v>2023</v>
      </c>
      <c r="J7794" s="267">
        <v>45008</v>
      </c>
      <c r="K7794" s="267">
        <f>J7794+1</f>
        <v>45009</v>
      </c>
      <c r="L7794" s="266">
        <f>IF(M7794&lt;=365,1,2)</f>
        <v>1</v>
      </c>
      <c r="M7794" s="266">
        <f>IF(K7794&lt;$C$1,$C$2-$C$1+1,$C$2-K7794+1)</f>
        <v>38</v>
      </c>
      <c r="N7794" s="268">
        <f>M7794/365</f>
        <v>0.10410958904109589</v>
      </c>
      <c r="O7794" s="269">
        <f>'Data and Parameter'!$E$4*'Data and Parameter'!$E$5*('Data and Parameter'!$E$6+'Data and Parameter'!$E$7)*'Data and Parameter'!$E$19*'Data and Parameter'!$E$14*'ER calculations'!N7794</f>
        <v>0.53905333080220053</v>
      </c>
    </row>
    <row r="7795" spans="1:15" ht="15">
      <c r="A7795" s="284">
        <v>7791</v>
      </c>
      <c r="B7795" s="287"/>
      <c r="C7795" s="287"/>
      <c r="D7795" s="284" t="s">
        <v>1054</v>
      </c>
      <c r="E7795" s="287"/>
      <c r="F7795" s="285" t="s">
        <v>7916</v>
      </c>
      <c r="G7795" s="266" t="s">
        <v>121</v>
      </c>
      <c r="H7795" s="266">
        <f>IF(G7795="Traditional Stove",0.1,0.2)</f>
        <v>0.1</v>
      </c>
      <c r="I7795" s="266">
        <f>YEAR(J7795)</f>
        <v>2023</v>
      </c>
      <c r="J7795" s="267">
        <v>45008</v>
      </c>
      <c r="K7795" s="267">
        <f>J7795+1</f>
        <v>45009</v>
      </c>
      <c r="L7795" s="266">
        <f>IF(M7795&lt;=365,1,2)</f>
        <v>1</v>
      </c>
      <c r="M7795" s="266">
        <f>IF(K7795&lt;$C$1,$C$2-$C$1+1,$C$2-K7795+1)</f>
        <v>38</v>
      </c>
      <c r="N7795" s="268">
        <f>M7795/365</f>
        <v>0.10410958904109589</v>
      </c>
      <c r="O7795" s="269">
        <f>'Data and Parameter'!$E$4*'Data and Parameter'!$E$5*('Data and Parameter'!$E$6+'Data and Parameter'!$E$7)*'Data and Parameter'!$E$19*'Data and Parameter'!$E$14*'ER calculations'!N7795</f>
        <v>0.53905333080220053</v>
      </c>
    </row>
    <row r="7796" spans="1:15" ht="15">
      <c r="A7796" s="284">
        <v>7792</v>
      </c>
      <c r="B7796" s="287"/>
      <c r="C7796" s="287"/>
      <c r="D7796" s="284" t="s">
        <v>1054</v>
      </c>
      <c r="E7796" s="287"/>
      <c r="F7796" s="285" t="s">
        <v>7917</v>
      </c>
      <c r="G7796" s="266" t="s">
        <v>121</v>
      </c>
      <c r="H7796" s="266">
        <f>IF(G7796="Traditional Stove",0.1,0.2)</f>
        <v>0.1</v>
      </c>
      <c r="I7796" s="266">
        <f>YEAR(J7796)</f>
        <v>2023</v>
      </c>
      <c r="J7796" s="267">
        <v>45008</v>
      </c>
      <c r="K7796" s="267">
        <f>J7796+1</f>
        <v>45009</v>
      </c>
      <c r="L7796" s="266">
        <f>IF(M7796&lt;=365,1,2)</f>
        <v>1</v>
      </c>
      <c r="M7796" s="266">
        <f>IF(K7796&lt;$C$1,$C$2-$C$1+1,$C$2-K7796+1)</f>
        <v>38</v>
      </c>
      <c r="N7796" s="268">
        <f>M7796/365</f>
        <v>0.10410958904109589</v>
      </c>
      <c r="O7796" s="269">
        <f>'Data and Parameter'!$E$4*'Data and Parameter'!$E$5*('Data and Parameter'!$E$6+'Data and Parameter'!$E$7)*'Data and Parameter'!$E$19*'Data and Parameter'!$E$14*'ER calculations'!N7796</f>
        <v>0.53905333080220053</v>
      </c>
    </row>
    <row r="7797" spans="1:15" ht="15">
      <c r="A7797" s="284">
        <v>7793</v>
      </c>
      <c r="B7797" s="287"/>
      <c r="C7797" s="287"/>
      <c r="D7797" s="284" t="s">
        <v>1054</v>
      </c>
      <c r="E7797" s="287"/>
      <c r="F7797" s="285" t="s">
        <v>7918</v>
      </c>
      <c r="G7797" s="266" t="s">
        <v>121</v>
      </c>
      <c r="H7797" s="266">
        <f>IF(G7797="Traditional Stove",0.1,0.2)</f>
        <v>0.1</v>
      </c>
      <c r="I7797" s="266">
        <f>YEAR(J7797)</f>
        <v>2023</v>
      </c>
      <c r="J7797" s="267">
        <v>44968</v>
      </c>
      <c r="K7797" s="267">
        <f>J7797+1</f>
        <v>44969</v>
      </c>
      <c r="L7797" s="266">
        <f>IF(M7797&lt;=365,1,2)</f>
        <v>1</v>
      </c>
      <c r="M7797" s="266">
        <f>IF(K7797&lt;$C$1,$C$2-$C$1+1,$C$2-K7797+1)</f>
        <v>78</v>
      </c>
      <c r="N7797" s="268">
        <f>M7797/365</f>
        <v>0.21369863013698631</v>
      </c>
      <c r="O7797" s="269">
        <f>'Data and Parameter'!$E$4*'Data and Parameter'!$E$5*('Data and Parameter'!$E$6+'Data and Parameter'!$E$7)*'Data and Parameter'!$E$19*'Data and Parameter'!$E$14*'ER calculations'!N7797</f>
        <v>1.1064778895413589</v>
      </c>
    </row>
    <row r="7798" spans="1:15" ht="15">
      <c r="A7798" s="284">
        <v>7794</v>
      </c>
      <c r="B7798" s="287"/>
      <c r="C7798" s="287"/>
      <c r="D7798" s="284" t="s">
        <v>1054</v>
      </c>
      <c r="E7798" s="287"/>
      <c r="F7798" s="285" t="s">
        <v>7919</v>
      </c>
      <c r="G7798" s="266" t="s">
        <v>121</v>
      </c>
      <c r="H7798" s="266">
        <f>IF(G7798="Traditional Stove",0.1,0.2)</f>
        <v>0.1</v>
      </c>
      <c r="I7798" s="266">
        <f>YEAR(J7798)</f>
        <v>2023</v>
      </c>
      <c r="J7798" s="267">
        <v>44968</v>
      </c>
      <c r="K7798" s="267">
        <f>J7798+1</f>
        <v>44969</v>
      </c>
      <c r="L7798" s="266">
        <f>IF(M7798&lt;=365,1,2)</f>
        <v>1</v>
      </c>
      <c r="M7798" s="266">
        <f>IF(K7798&lt;$C$1,$C$2-$C$1+1,$C$2-K7798+1)</f>
        <v>78</v>
      </c>
      <c r="N7798" s="268">
        <f>M7798/365</f>
        <v>0.21369863013698631</v>
      </c>
      <c r="O7798" s="269">
        <f>'Data and Parameter'!$E$4*'Data and Parameter'!$E$5*('Data and Parameter'!$E$6+'Data and Parameter'!$E$7)*'Data and Parameter'!$E$19*'Data and Parameter'!$E$14*'ER calculations'!N7798</f>
        <v>1.1064778895413589</v>
      </c>
    </row>
    <row r="7799" spans="1:15" ht="15">
      <c r="A7799" s="284">
        <v>7795</v>
      </c>
      <c r="B7799" s="287"/>
      <c r="C7799" s="287"/>
      <c r="D7799" s="284" t="s">
        <v>1054</v>
      </c>
      <c r="E7799" s="287"/>
      <c r="F7799" s="285" t="s">
        <v>7920</v>
      </c>
      <c r="G7799" s="266" t="s">
        <v>121</v>
      </c>
      <c r="H7799" s="266">
        <f>IF(G7799="Traditional Stove",0.1,0.2)</f>
        <v>0.1</v>
      </c>
      <c r="I7799" s="266">
        <f>YEAR(J7799)</f>
        <v>2023</v>
      </c>
      <c r="J7799" s="267">
        <v>44968</v>
      </c>
      <c r="K7799" s="267">
        <f>J7799+1</f>
        <v>44969</v>
      </c>
      <c r="L7799" s="266">
        <f>IF(M7799&lt;=365,1,2)</f>
        <v>1</v>
      </c>
      <c r="M7799" s="266">
        <f>IF(K7799&lt;$C$1,$C$2-$C$1+1,$C$2-K7799+1)</f>
        <v>78</v>
      </c>
      <c r="N7799" s="268">
        <f>M7799/365</f>
        <v>0.21369863013698631</v>
      </c>
      <c r="O7799" s="269">
        <f>'Data and Parameter'!$E$4*'Data and Parameter'!$E$5*('Data and Parameter'!$E$6+'Data and Parameter'!$E$7)*'Data and Parameter'!$E$19*'Data and Parameter'!$E$14*'ER calculations'!N7799</f>
        <v>1.1064778895413589</v>
      </c>
    </row>
    <row r="7800" spans="1:15" ht="15">
      <c r="A7800" s="284">
        <v>7796</v>
      </c>
      <c r="B7800" s="287"/>
      <c r="C7800" s="287"/>
      <c r="D7800" s="284" t="s">
        <v>1054</v>
      </c>
      <c r="E7800" s="287"/>
      <c r="F7800" s="285" t="s">
        <v>7921</v>
      </c>
      <c r="G7800" s="266" t="s">
        <v>121</v>
      </c>
      <c r="H7800" s="266">
        <f>IF(G7800="Traditional Stove",0.1,0.2)</f>
        <v>0.1</v>
      </c>
      <c r="I7800" s="266">
        <f>YEAR(J7800)</f>
        <v>2023</v>
      </c>
      <c r="J7800" s="267">
        <v>44968</v>
      </c>
      <c r="K7800" s="267">
        <f>J7800+1</f>
        <v>44969</v>
      </c>
      <c r="L7800" s="266">
        <f>IF(M7800&lt;=365,1,2)</f>
        <v>1</v>
      </c>
      <c r="M7800" s="266">
        <f>IF(K7800&lt;$C$1,$C$2-$C$1+1,$C$2-K7800+1)</f>
        <v>78</v>
      </c>
      <c r="N7800" s="268">
        <f>M7800/365</f>
        <v>0.21369863013698631</v>
      </c>
      <c r="O7800" s="269">
        <f>'Data and Parameter'!$E$4*'Data and Parameter'!$E$5*('Data and Parameter'!$E$6+'Data and Parameter'!$E$7)*'Data and Parameter'!$E$19*'Data and Parameter'!$E$14*'ER calculations'!N7800</f>
        <v>1.1064778895413589</v>
      </c>
    </row>
    <row r="7801" spans="1:15" ht="15">
      <c r="A7801" s="284">
        <v>7797</v>
      </c>
      <c r="B7801" s="287"/>
      <c r="C7801" s="287"/>
      <c r="D7801" s="284" t="s">
        <v>1054</v>
      </c>
      <c r="E7801" s="287"/>
      <c r="F7801" s="285" t="s">
        <v>7922</v>
      </c>
      <c r="G7801" s="266" t="s">
        <v>121</v>
      </c>
      <c r="H7801" s="266">
        <f>IF(G7801="Traditional Stove",0.1,0.2)</f>
        <v>0.1</v>
      </c>
      <c r="I7801" s="266">
        <f>YEAR(J7801)</f>
        <v>2023</v>
      </c>
      <c r="J7801" s="267">
        <v>44968</v>
      </c>
      <c r="K7801" s="267">
        <f>J7801+1</f>
        <v>44969</v>
      </c>
      <c r="L7801" s="266">
        <f>IF(M7801&lt;=365,1,2)</f>
        <v>1</v>
      </c>
      <c r="M7801" s="266">
        <f>IF(K7801&lt;$C$1,$C$2-$C$1+1,$C$2-K7801+1)</f>
        <v>78</v>
      </c>
      <c r="N7801" s="268">
        <f>M7801/365</f>
        <v>0.21369863013698631</v>
      </c>
      <c r="O7801" s="269">
        <f>'Data and Parameter'!$E$4*'Data and Parameter'!$E$5*('Data and Parameter'!$E$6+'Data and Parameter'!$E$7)*'Data and Parameter'!$E$19*'Data and Parameter'!$E$14*'ER calculations'!N7801</f>
        <v>1.1064778895413589</v>
      </c>
    </row>
    <row r="7802" spans="1:15" ht="15">
      <c r="A7802" s="284">
        <v>7798</v>
      </c>
      <c r="B7802" s="287"/>
      <c r="C7802" s="287"/>
      <c r="D7802" s="284" t="s">
        <v>1054</v>
      </c>
      <c r="E7802" s="287"/>
      <c r="F7802" s="285" t="s">
        <v>7923</v>
      </c>
      <c r="G7802" s="266" t="s">
        <v>121</v>
      </c>
      <c r="H7802" s="266">
        <f>IF(G7802="Traditional Stove",0.1,0.2)</f>
        <v>0.1</v>
      </c>
      <c r="I7802" s="266">
        <f>YEAR(J7802)</f>
        <v>2023</v>
      </c>
      <c r="J7802" s="267">
        <v>44968</v>
      </c>
      <c r="K7802" s="267">
        <f>J7802+1</f>
        <v>44969</v>
      </c>
      <c r="L7802" s="266">
        <f>IF(M7802&lt;=365,1,2)</f>
        <v>1</v>
      </c>
      <c r="M7802" s="266">
        <f>IF(K7802&lt;$C$1,$C$2-$C$1+1,$C$2-K7802+1)</f>
        <v>78</v>
      </c>
      <c r="N7802" s="268">
        <f>M7802/365</f>
        <v>0.21369863013698631</v>
      </c>
      <c r="O7802" s="269">
        <f>'Data and Parameter'!$E$4*'Data and Parameter'!$E$5*('Data and Parameter'!$E$6+'Data and Parameter'!$E$7)*'Data and Parameter'!$E$19*'Data and Parameter'!$E$14*'ER calculations'!N7802</f>
        <v>1.1064778895413589</v>
      </c>
    </row>
    <row r="7803" spans="1:15" ht="15">
      <c r="A7803" s="284">
        <v>7799</v>
      </c>
      <c r="B7803" s="287"/>
      <c r="C7803" s="287"/>
      <c r="D7803" s="284" t="s">
        <v>1054</v>
      </c>
      <c r="E7803" s="287"/>
      <c r="F7803" s="285" t="s">
        <v>7924</v>
      </c>
      <c r="G7803" s="266" t="s">
        <v>121</v>
      </c>
      <c r="H7803" s="266">
        <f>IF(G7803="Traditional Stove",0.1,0.2)</f>
        <v>0.1</v>
      </c>
      <c r="I7803" s="266">
        <f>YEAR(J7803)</f>
        <v>2023</v>
      </c>
      <c r="J7803" s="267">
        <v>44968</v>
      </c>
      <c r="K7803" s="267">
        <f>J7803+1</f>
        <v>44969</v>
      </c>
      <c r="L7803" s="266">
        <f>IF(M7803&lt;=365,1,2)</f>
        <v>1</v>
      </c>
      <c r="M7803" s="266">
        <f>IF(K7803&lt;$C$1,$C$2-$C$1+1,$C$2-K7803+1)</f>
        <v>78</v>
      </c>
      <c r="N7803" s="268">
        <f>M7803/365</f>
        <v>0.21369863013698631</v>
      </c>
      <c r="O7803" s="269">
        <f>'Data and Parameter'!$E$4*'Data and Parameter'!$E$5*('Data and Parameter'!$E$6+'Data and Parameter'!$E$7)*'Data and Parameter'!$E$19*'Data and Parameter'!$E$14*'ER calculations'!N7803</f>
        <v>1.1064778895413589</v>
      </c>
    </row>
    <row r="7804" spans="1:15" ht="15">
      <c r="A7804" s="284">
        <v>7800</v>
      </c>
      <c r="B7804" s="287"/>
      <c r="C7804" s="287"/>
      <c r="D7804" s="284" t="s">
        <v>1054</v>
      </c>
      <c r="E7804" s="287"/>
      <c r="F7804" s="285" t="s">
        <v>7925</v>
      </c>
      <c r="G7804" s="266" t="s">
        <v>121</v>
      </c>
      <c r="H7804" s="266">
        <f>IF(G7804="Traditional Stove",0.1,0.2)</f>
        <v>0.1</v>
      </c>
      <c r="I7804" s="266">
        <f>YEAR(J7804)</f>
        <v>2023</v>
      </c>
      <c r="J7804" s="267">
        <v>44968</v>
      </c>
      <c r="K7804" s="267">
        <f>J7804+1</f>
        <v>44969</v>
      </c>
      <c r="L7804" s="266">
        <f>IF(M7804&lt;=365,1,2)</f>
        <v>1</v>
      </c>
      <c r="M7804" s="266">
        <f>IF(K7804&lt;$C$1,$C$2-$C$1+1,$C$2-K7804+1)</f>
        <v>78</v>
      </c>
      <c r="N7804" s="268">
        <f>M7804/365</f>
        <v>0.21369863013698631</v>
      </c>
      <c r="O7804" s="269">
        <f>'Data and Parameter'!$E$4*'Data and Parameter'!$E$5*('Data and Parameter'!$E$6+'Data and Parameter'!$E$7)*'Data and Parameter'!$E$19*'Data and Parameter'!$E$14*'ER calculations'!N7804</f>
        <v>1.1064778895413589</v>
      </c>
    </row>
    <row r="7805" spans="1:15" ht="15">
      <c r="A7805" s="284">
        <v>7801</v>
      </c>
      <c r="B7805" s="287"/>
      <c r="C7805" s="287"/>
      <c r="D7805" s="284" t="s">
        <v>119</v>
      </c>
      <c r="E7805" s="287"/>
      <c r="F7805" s="285" t="s">
        <v>7926</v>
      </c>
      <c r="G7805" s="266" t="s">
        <v>121</v>
      </c>
      <c r="H7805" s="266">
        <f>IF(G7805="Traditional Stove",0.1,0.2)</f>
        <v>0.1</v>
      </c>
      <c r="I7805" s="266">
        <f>YEAR(J7805)</f>
        <v>2023</v>
      </c>
      <c r="J7805" s="267">
        <v>44970</v>
      </c>
      <c r="K7805" s="267">
        <f>J7805+1</f>
        <v>44971</v>
      </c>
      <c r="L7805" s="266">
        <f>IF(M7805&lt;=365,1,2)</f>
        <v>1</v>
      </c>
      <c r="M7805" s="266">
        <f>IF(K7805&lt;$C$1,$C$2-$C$1+1,$C$2-K7805+1)</f>
        <v>76</v>
      </c>
      <c r="N7805" s="268">
        <f>M7805/365</f>
        <v>0.20821917808219179</v>
      </c>
      <c r="O7805" s="269">
        <f>'Data and Parameter'!$E$4*'Data and Parameter'!$E$5*('Data and Parameter'!$E$6+'Data and Parameter'!$E$7)*'Data and Parameter'!$E$19*'Data and Parameter'!$E$14*'ER calculations'!N7805</f>
        <v>1.0781066616044011</v>
      </c>
    </row>
    <row r="7806" spans="1:15" ht="15">
      <c r="A7806" s="284">
        <v>7802</v>
      </c>
      <c r="B7806" s="287"/>
      <c r="C7806" s="287"/>
      <c r="D7806" s="284" t="s">
        <v>119</v>
      </c>
      <c r="E7806" s="287"/>
      <c r="F7806" s="285" t="s">
        <v>7927</v>
      </c>
      <c r="G7806" s="266" t="s">
        <v>121</v>
      </c>
      <c r="H7806" s="266">
        <f>IF(G7806="Traditional Stove",0.1,0.2)</f>
        <v>0.1</v>
      </c>
      <c r="I7806" s="266">
        <f>YEAR(J7806)</f>
        <v>2023</v>
      </c>
      <c r="J7806" s="267">
        <v>44970</v>
      </c>
      <c r="K7806" s="267">
        <f>J7806+1</f>
        <v>44971</v>
      </c>
      <c r="L7806" s="266">
        <f>IF(M7806&lt;=365,1,2)</f>
        <v>1</v>
      </c>
      <c r="M7806" s="266">
        <f>IF(K7806&lt;$C$1,$C$2-$C$1+1,$C$2-K7806+1)</f>
        <v>76</v>
      </c>
      <c r="N7806" s="268">
        <f>M7806/365</f>
        <v>0.20821917808219179</v>
      </c>
      <c r="O7806" s="269">
        <f>'Data and Parameter'!$E$4*'Data and Parameter'!$E$5*('Data and Parameter'!$E$6+'Data and Parameter'!$E$7)*'Data and Parameter'!$E$19*'Data and Parameter'!$E$14*'ER calculations'!N7806</f>
        <v>1.0781066616044011</v>
      </c>
    </row>
    <row r="7807" spans="1:15" ht="15">
      <c r="A7807" s="284">
        <v>7803</v>
      </c>
      <c r="B7807" s="287"/>
      <c r="C7807" s="287"/>
      <c r="D7807" s="284" t="s">
        <v>119</v>
      </c>
      <c r="E7807" s="287"/>
      <c r="F7807" s="285" t="s">
        <v>7928</v>
      </c>
      <c r="G7807" s="266" t="s">
        <v>121</v>
      </c>
      <c r="H7807" s="266">
        <f>IF(G7807="Traditional Stove",0.1,0.2)</f>
        <v>0.1</v>
      </c>
      <c r="I7807" s="266">
        <f>YEAR(J7807)</f>
        <v>2023</v>
      </c>
      <c r="J7807" s="267">
        <v>44970</v>
      </c>
      <c r="K7807" s="267">
        <f>J7807+1</f>
        <v>44971</v>
      </c>
      <c r="L7807" s="266">
        <f>IF(M7807&lt;=365,1,2)</f>
        <v>1</v>
      </c>
      <c r="M7807" s="266">
        <f>IF(K7807&lt;$C$1,$C$2-$C$1+1,$C$2-K7807+1)</f>
        <v>76</v>
      </c>
      <c r="N7807" s="268">
        <f>M7807/365</f>
        <v>0.20821917808219179</v>
      </c>
      <c r="O7807" s="269">
        <f>'Data and Parameter'!$E$4*'Data and Parameter'!$E$5*('Data and Parameter'!$E$6+'Data and Parameter'!$E$7)*'Data and Parameter'!$E$19*'Data and Parameter'!$E$14*'ER calculations'!N7807</f>
        <v>1.0781066616044011</v>
      </c>
    </row>
    <row r="7808" spans="1:15" ht="15">
      <c r="A7808" s="284">
        <v>7804</v>
      </c>
      <c r="B7808" s="287"/>
      <c r="C7808" s="287"/>
      <c r="D7808" s="284" t="s">
        <v>119</v>
      </c>
      <c r="E7808" s="287"/>
      <c r="F7808" s="285" t="s">
        <v>7929</v>
      </c>
      <c r="G7808" s="266" t="s">
        <v>121</v>
      </c>
      <c r="H7808" s="266">
        <f>IF(G7808="Traditional Stove",0.1,0.2)</f>
        <v>0.1</v>
      </c>
      <c r="I7808" s="266">
        <f>YEAR(J7808)</f>
        <v>2023</v>
      </c>
      <c r="J7808" s="267">
        <v>44970</v>
      </c>
      <c r="K7808" s="267">
        <f>J7808+1</f>
        <v>44971</v>
      </c>
      <c r="L7808" s="266">
        <f>IF(M7808&lt;=365,1,2)</f>
        <v>1</v>
      </c>
      <c r="M7808" s="266">
        <f>IF(K7808&lt;$C$1,$C$2-$C$1+1,$C$2-K7808+1)</f>
        <v>76</v>
      </c>
      <c r="N7808" s="268">
        <f>M7808/365</f>
        <v>0.20821917808219179</v>
      </c>
      <c r="O7808" s="269">
        <f>'Data and Parameter'!$E$4*'Data and Parameter'!$E$5*('Data and Parameter'!$E$6+'Data and Parameter'!$E$7)*'Data and Parameter'!$E$19*'Data and Parameter'!$E$14*'ER calculations'!N7808</f>
        <v>1.0781066616044011</v>
      </c>
    </row>
    <row r="7809" spans="1:15" ht="15">
      <c r="A7809" s="284">
        <v>7805</v>
      </c>
      <c r="B7809" s="287"/>
      <c r="C7809" s="287"/>
      <c r="D7809" s="284" t="s">
        <v>119</v>
      </c>
      <c r="E7809" s="287"/>
      <c r="F7809" s="285" t="s">
        <v>7930</v>
      </c>
      <c r="G7809" s="266" t="s">
        <v>121</v>
      </c>
      <c r="H7809" s="266">
        <f>IF(G7809="Traditional Stove",0.1,0.2)</f>
        <v>0.1</v>
      </c>
      <c r="I7809" s="266">
        <f>YEAR(J7809)</f>
        <v>2023</v>
      </c>
      <c r="J7809" s="267">
        <v>44970</v>
      </c>
      <c r="K7809" s="267">
        <f>J7809+1</f>
        <v>44971</v>
      </c>
      <c r="L7809" s="266">
        <f>IF(M7809&lt;=365,1,2)</f>
        <v>1</v>
      </c>
      <c r="M7809" s="266">
        <f>IF(K7809&lt;$C$1,$C$2-$C$1+1,$C$2-K7809+1)</f>
        <v>76</v>
      </c>
      <c r="N7809" s="268">
        <f>M7809/365</f>
        <v>0.20821917808219179</v>
      </c>
      <c r="O7809" s="269">
        <f>'Data and Parameter'!$E$4*'Data and Parameter'!$E$5*('Data and Parameter'!$E$6+'Data and Parameter'!$E$7)*'Data and Parameter'!$E$19*'Data and Parameter'!$E$14*'ER calculations'!N7809</f>
        <v>1.0781066616044011</v>
      </c>
    </row>
    <row r="7810" spans="1:15" ht="15">
      <c r="A7810" s="284">
        <v>7806</v>
      </c>
      <c r="B7810" s="287"/>
      <c r="C7810" s="287"/>
      <c r="D7810" s="284" t="s">
        <v>119</v>
      </c>
      <c r="E7810" s="287"/>
      <c r="F7810" s="285" t="s">
        <v>7931</v>
      </c>
      <c r="G7810" s="266" t="s">
        <v>121</v>
      </c>
      <c r="H7810" s="266">
        <f>IF(G7810="Traditional Stove",0.1,0.2)</f>
        <v>0.1</v>
      </c>
      <c r="I7810" s="266">
        <f>YEAR(J7810)</f>
        <v>2023</v>
      </c>
      <c r="J7810" s="267">
        <v>44970</v>
      </c>
      <c r="K7810" s="267">
        <f>J7810+1</f>
        <v>44971</v>
      </c>
      <c r="L7810" s="266">
        <f>IF(M7810&lt;=365,1,2)</f>
        <v>1</v>
      </c>
      <c r="M7810" s="266">
        <f>IF(K7810&lt;$C$1,$C$2-$C$1+1,$C$2-K7810+1)</f>
        <v>76</v>
      </c>
      <c r="N7810" s="268">
        <f>M7810/365</f>
        <v>0.20821917808219179</v>
      </c>
      <c r="O7810" s="269">
        <f>'Data and Parameter'!$E$4*'Data and Parameter'!$E$5*('Data and Parameter'!$E$6+'Data and Parameter'!$E$7)*'Data and Parameter'!$E$19*'Data and Parameter'!$E$14*'ER calculations'!N7810</f>
        <v>1.0781066616044011</v>
      </c>
    </row>
    <row r="7811" spans="1:15" ht="15">
      <c r="A7811" s="284">
        <v>7807</v>
      </c>
      <c r="B7811" s="287"/>
      <c r="C7811" s="287"/>
      <c r="D7811" s="284" t="s">
        <v>119</v>
      </c>
      <c r="E7811" s="287"/>
      <c r="F7811" s="285" t="s">
        <v>7932</v>
      </c>
      <c r="G7811" s="266" t="s">
        <v>121</v>
      </c>
      <c r="H7811" s="266">
        <f>IF(G7811="Traditional Stove",0.1,0.2)</f>
        <v>0.1</v>
      </c>
      <c r="I7811" s="266">
        <f>YEAR(J7811)</f>
        <v>2023</v>
      </c>
      <c r="J7811" s="267">
        <v>44970</v>
      </c>
      <c r="K7811" s="267">
        <f>J7811+1</f>
        <v>44971</v>
      </c>
      <c r="L7811" s="266">
        <f>IF(M7811&lt;=365,1,2)</f>
        <v>1</v>
      </c>
      <c r="M7811" s="266">
        <f>IF(K7811&lt;$C$1,$C$2-$C$1+1,$C$2-K7811+1)</f>
        <v>76</v>
      </c>
      <c r="N7811" s="268">
        <f>M7811/365</f>
        <v>0.20821917808219179</v>
      </c>
      <c r="O7811" s="269">
        <f>'Data and Parameter'!$E$4*'Data and Parameter'!$E$5*('Data and Parameter'!$E$6+'Data and Parameter'!$E$7)*'Data and Parameter'!$E$19*'Data and Parameter'!$E$14*'ER calculations'!N7811</f>
        <v>1.0781066616044011</v>
      </c>
    </row>
    <row r="7812" spans="1:15" ht="15">
      <c r="A7812" s="284">
        <v>7808</v>
      </c>
      <c r="B7812" s="287"/>
      <c r="C7812" s="287"/>
      <c r="D7812" s="284" t="s">
        <v>119</v>
      </c>
      <c r="E7812" s="287"/>
      <c r="F7812" s="285" t="s">
        <v>7933</v>
      </c>
      <c r="G7812" s="266" t="s">
        <v>121</v>
      </c>
      <c r="H7812" s="266">
        <f>IF(G7812="Traditional Stove",0.1,0.2)</f>
        <v>0.1</v>
      </c>
      <c r="I7812" s="266">
        <f>YEAR(J7812)</f>
        <v>2023</v>
      </c>
      <c r="J7812" s="267">
        <v>44970</v>
      </c>
      <c r="K7812" s="267">
        <f>J7812+1</f>
        <v>44971</v>
      </c>
      <c r="L7812" s="266">
        <f>IF(M7812&lt;=365,1,2)</f>
        <v>1</v>
      </c>
      <c r="M7812" s="266">
        <f>IF(K7812&lt;$C$1,$C$2-$C$1+1,$C$2-K7812+1)</f>
        <v>76</v>
      </c>
      <c r="N7812" s="268">
        <f>M7812/365</f>
        <v>0.20821917808219179</v>
      </c>
      <c r="O7812" s="269">
        <f>'Data and Parameter'!$E$4*'Data and Parameter'!$E$5*('Data and Parameter'!$E$6+'Data and Parameter'!$E$7)*'Data and Parameter'!$E$19*'Data and Parameter'!$E$14*'ER calculations'!N7812</f>
        <v>1.0781066616044011</v>
      </c>
    </row>
    <row r="7813" spans="1:15" ht="15">
      <c r="A7813" s="284">
        <v>7809</v>
      </c>
      <c r="B7813" s="287"/>
      <c r="C7813" s="287"/>
      <c r="D7813" s="284" t="s">
        <v>119</v>
      </c>
      <c r="E7813" s="287"/>
      <c r="F7813" s="285" t="s">
        <v>7934</v>
      </c>
      <c r="G7813" s="266" t="s">
        <v>121</v>
      </c>
      <c r="H7813" s="266">
        <f>IF(G7813="Traditional Stove",0.1,0.2)</f>
        <v>0.1</v>
      </c>
      <c r="I7813" s="266">
        <f>YEAR(J7813)</f>
        <v>2023</v>
      </c>
      <c r="J7813" s="267">
        <v>44970</v>
      </c>
      <c r="K7813" s="267">
        <f>J7813+1</f>
        <v>44971</v>
      </c>
      <c r="L7813" s="266">
        <f>IF(M7813&lt;=365,1,2)</f>
        <v>1</v>
      </c>
      <c r="M7813" s="266">
        <f>IF(K7813&lt;$C$1,$C$2-$C$1+1,$C$2-K7813+1)</f>
        <v>76</v>
      </c>
      <c r="N7813" s="268">
        <f>M7813/365</f>
        <v>0.20821917808219179</v>
      </c>
      <c r="O7813" s="269">
        <f>'Data and Parameter'!$E$4*'Data and Parameter'!$E$5*('Data and Parameter'!$E$6+'Data and Parameter'!$E$7)*'Data and Parameter'!$E$19*'Data and Parameter'!$E$14*'ER calculations'!N7813</f>
        <v>1.0781066616044011</v>
      </c>
    </row>
    <row r="7814" spans="1:15" ht="15">
      <c r="A7814" s="284">
        <v>7810</v>
      </c>
      <c r="B7814" s="287"/>
      <c r="C7814" s="287"/>
      <c r="D7814" s="284" t="s">
        <v>119</v>
      </c>
      <c r="E7814" s="287"/>
      <c r="F7814" s="285" t="s">
        <v>7935</v>
      </c>
      <c r="G7814" s="266" t="s">
        <v>121</v>
      </c>
      <c r="H7814" s="266">
        <f>IF(G7814="Traditional Stove",0.1,0.2)</f>
        <v>0.1</v>
      </c>
      <c r="I7814" s="266">
        <f>YEAR(J7814)</f>
        <v>2023</v>
      </c>
      <c r="J7814" s="267">
        <v>44970</v>
      </c>
      <c r="K7814" s="267">
        <f>J7814+1</f>
        <v>44971</v>
      </c>
      <c r="L7814" s="266">
        <f>IF(M7814&lt;=365,1,2)</f>
        <v>1</v>
      </c>
      <c r="M7814" s="266">
        <f>IF(K7814&lt;$C$1,$C$2-$C$1+1,$C$2-K7814+1)</f>
        <v>76</v>
      </c>
      <c r="N7814" s="268">
        <f>M7814/365</f>
        <v>0.20821917808219179</v>
      </c>
      <c r="O7814" s="269">
        <f>'Data and Parameter'!$E$4*'Data and Parameter'!$E$5*('Data and Parameter'!$E$6+'Data and Parameter'!$E$7)*'Data and Parameter'!$E$19*'Data and Parameter'!$E$14*'ER calculations'!N7814</f>
        <v>1.0781066616044011</v>
      </c>
    </row>
    <row r="7815" spans="1:15" ht="15">
      <c r="A7815" s="284">
        <v>7811</v>
      </c>
      <c r="B7815" s="287"/>
      <c r="C7815" s="287"/>
      <c r="D7815" s="284" t="s">
        <v>1054</v>
      </c>
      <c r="E7815" s="287"/>
      <c r="F7815" s="285" t="s">
        <v>7936</v>
      </c>
      <c r="G7815" s="266" t="s">
        <v>121</v>
      </c>
      <c r="H7815" s="266">
        <f>IF(G7815="Traditional Stove",0.1,0.2)</f>
        <v>0.1</v>
      </c>
      <c r="I7815" s="266">
        <f>YEAR(J7815)</f>
        <v>2023</v>
      </c>
      <c r="J7815" s="267">
        <v>44968</v>
      </c>
      <c r="K7815" s="267">
        <f>J7815+1</f>
        <v>44969</v>
      </c>
      <c r="L7815" s="266">
        <f>IF(M7815&lt;=365,1,2)</f>
        <v>1</v>
      </c>
      <c r="M7815" s="266">
        <f>IF(K7815&lt;$C$1,$C$2-$C$1+1,$C$2-K7815+1)</f>
        <v>78</v>
      </c>
      <c r="N7815" s="268">
        <f>M7815/365</f>
        <v>0.21369863013698631</v>
      </c>
      <c r="O7815" s="269">
        <f>'Data and Parameter'!$E$4*'Data and Parameter'!$E$5*('Data and Parameter'!$E$6+'Data and Parameter'!$E$7)*'Data and Parameter'!$E$19*'Data and Parameter'!$E$14*'ER calculations'!N7815</f>
        <v>1.1064778895413589</v>
      </c>
    </row>
    <row r="7816" spans="1:15" ht="15">
      <c r="A7816" s="284">
        <v>7812</v>
      </c>
      <c r="B7816" s="287"/>
      <c r="C7816" s="287"/>
      <c r="D7816" s="284" t="s">
        <v>1054</v>
      </c>
      <c r="E7816" s="287"/>
      <c r="F7816" s="285" t="s">
        <v>7937</v>
      </c>
      <c r="G7816" s="266" t="s">
        <v>121</v>
      </c>
      <c r="H7816" s="266">
        <f>IF(G7816="Traditional Stove",0.1,0.2)</f>
        <v>0.1</v>
      </c>
      <c r="I7816" s="266">
        <f>YEAR(J7816)</f>
        <v>2023</v>
      </c>
      <c r="J7816" s="267">
        <v>44968</v>
      </c>
      <c r="K7816" s="267">
        <f>J7816+1</f>
        <v>44969</v>
      </c>
      <c r="L7816" s="266">
        <f>IF(M7816&lt;=365,1,2)</f>
        <v>1</v>
      </c>
      <c r="M7816" s="266">
        <f>IF(K7816&lt;$C$1,$C$2-$C$1+1,$C$2-K7816+1)</f>
        <v>78</v>
      </c>
      <c r="N7816" s="268">
        <f>M7816/365</f>
        <v>0.21369863013698631</v>
      </c>
      <c r="O7816" s="269">
        <f>'Data and Parameter'!$E$4*'Data and Parameter'!$E$5*('Data and Parameter'!$E$6+'Data and Parameter'!$E$7)*'Data and Parameter'!$E$19*'Data and Parameter'!$E$14*'ER calculations'!N7816</f>
        <v>1.1064778895413589</v>
      </c>
    </row>
    <row r="7817" spans="1:15" ht="15">
      <c r="A7817" s="284">
        <v>7813</v>
      </c>
      <c r="B7817" s="287"/>
      <c r="C7817" s="287"/>
      <c r="D7817" s="284" t="s">
        <v>1054</v>
      </c>
      <c r="E7817" s="287"/>
      <c r="F7817" s="285" t="s">
        <v>7938</v>
      </c>
      <c r="G7817" s="266" t="s">
        <v>121</v>
      </c>
      <c r="H7817" s="266">
        <f>IF(G7817="Traditional Stove",0.1,0.2)</f>
        <v>0.1</v>
      </c>
      <c r="I7817" s="266">
        <f>YEAR(J7817)</f>
        <v>2023</v>
      </c>
      <c r="J7817" s="267">
        <v>44999</v>
      </c>
      <c r="K7817" s="267">
        <f>J7817+1</f>
        <v>45000</v>
      </c>
      <c r="L7817" s="266">
        <f>IF(M7817&lt;=365,1,2)</f>
        <v>1</v>
      </c>
      <c r="M7817" s="266">
        <f>IF(K7817&lt;$C$1,$C$2-$C$1+1,$C$2-K7817+1)</f>
        <v>47</v>
      </c>
      <c r="N7817" s="268">
        <f>M7817/365</f>
        <v>0.12876712328767123</v>
      </c>
      <c r="O7817" s="269">
        <f>'Data and Parameter'!$E$4*'Data and Parameter'!$E$5*('Data and Parameter'!$E$6+'Data and Parameter'!$E$7)*'Data and Parameter'!$E$19*'Data and Parameter'!$E$14*'ER calculations'!N7817</f>
        <v>0.66672385651851118</v>
      </c>
    </row>
    <row r="7818" spans="1:15" ht="15">
      <c r="A7818" s="284">
        <v>7814</v>
      </c>
      <c r="B7818" s="287"/>
      <c r="C7818" s="287"/>
      <c r="D7818" s="284" t="s">
        <v>1054</v>
      </c>
      <c r="E7818" s="287"/>
      <c r="F7818" s="285" t="s">
        <v>7939</v>
      </c>
      <c r="G7818" s="266" t="s">
        <v>121</v>
      </c>
      <c r="H7818" s="266">
        <f>IF(G7818="Traditional Stove",0.1,0.2)</f>
        <v>0.1</v>
      </c>
      <c r="I7818" s="266">
        <f>YEAR(J7818)</f>
        <v>2023</v>
      </c>
      <c r="J7818" s="267">
        <v>44968</v>
      </c>
      <c r="K7818" s="267">
        <f>J7818+1</f>
        <v>44969</v>
      </c>
      <c r="L7818" s="266">
        <f>IF(M7818&lt;=365,1,2)</f>
        <v>1</v>
      </c>
      <c r="M7818" s="266">
        <f>IF(K7818&lt;$C$1,$C$2-$C$1+1,$C$2-K7818+1)</f>
        <v>78</v>
      </c>
      <c r="N7818" s="268">
        <f>M7818/365</f>
        <v>0.21369863013698631</v>
      </c>
      <c r="O7818" s="269">
        <f>'Data and Parameter'!$E$4*'Data and Parameter'!$E$5*('Data and Parameter'!$E$6+'Data and Parameter'!$E$7)*'Data and Parameter'!$E$19*'Data and Parameter'!$E$14*'ER calculations'!N7818</f>
        <v>1.1064778895413589</v>
      </c>
    </row>
    <row r="7819" spans="1:15" ht="15">
      <c r="A7819" s="284">
        <v>7815</v>
      </c>
      <c r="B7819" s="287"/>
      <c r="C7819" s="287"/>
      <c r="D7819" s="284" t="s">
        <v>1054</v>
      </c>
      <c r="E7819" s="287"/>
      <c r="F7819" s="285" t="s">
        <v>7940</v>
      </c>
      <c r="G7819" s="266" t="s">
        <v>121</v>
      </c>
      <c r="H7819" s="266">
        <f>IF(G7819="Traditional Stove",0.1,0.2)</f>
        <v>0.1</v>
      </c>
      <c r="I7819" s="266">
        <f>YEAR(J7819)</f>
        <v>2023</v>
      </c>
      <c r="J7819" s="267">
        <v>44999</v>
      </c>
      <c r="K7819" s="267">
        <f>J7819+1</f>
        <v>45000</v>
      </c>
      <c r="L7819" s="266">
        <f>IF(M7819&lt;=365,1,2)</f>
        <v>1</v>
      </c>
      <c r="M7819" s="266">
        <f>IF(K7819&lt;$C$1,$C$2-$C$1+1,$C$2-K7819+1)</f>
        <v>47</v>
      </c>
      <c r="N7819" s="268">
        <f>M7819/365</f>
        <v>0.12876712328767123</v>
      </c>
      <c r="O7819" s="269">
        <f>'Data and Parameter'!$E$4*'Data and Parameter'!$E$5*('Data and Parameter'!$E$6+'Data and Parameter'!$E$7)*'Data and Parameter'!$E$19*'Data and Parameter'!$E$14*'ER calculations'!N7819</f>
        <v>0.66672385651851118</v>
      </c>
    </row>
    <row r="7820" spans="1:15" ht="15">
      <c r="A7820" s="284">
        <v>7816</v>
      </c>
      <c r="B7820" s="287"/>
      <c r="C7820" s="287"/>
      <c r="D7820" s="284" t="s">
        <v>1054</v>
      </c>
      <c r="E7820" s="287"/>
      <c r="F7820" s="285" t="s">
        <v>7941</v>
      </c>
      <c r="G7820" s="266" t="s">
        <v>121</v>
      </c>
      <c r="H7820" s="266">
        <f>IF(G7820="Traditional Stove",0.1,0.2)</f>
        <v>0.1</v>
      </c>
      <c r="I7820" s="266">
        <f>YEAR(J7820)</f>
        <v>2023</v>
      </c>
      <c r="J7820" s="267">
        <v>44999</v>
      </c>
      <c r="K7820" s="267">
        <f>J7820+1</f>
        <v>45000</v>
      </c>
      <c r="L7820" s="266">
        <f>IF(M7820&lt;=365,1,2)</f>
        <v>1</v>
      </c>
      <c r="M7820" s="266">
        <f>IF(K7820&lt;$C$1,$C$2-$C$1+1,$C$2-K7820+1)</f>
        <v>47</v>
      </c>
      <c r="N7820" s="268">
        <f>M7820/365</f>
        <v>0.12876712328767123</v>
      </c>
      <c r="O7820" s="269">
        <f>'Data and Parameter'!$E$4*'Data and Parameter'!$E$5*('Data and Parameter'!$E$6+'Data and Parameter'!$E$7)*'Data and Parameter'!$E$19*'Data and Parameter'!$E$14*'ER calculations'!N7820</f>
        <v>0.66672385651851118</v>
      </c>
    </row>
    <row r="7821" spans="1:15" ht="15">
      <c r="A7821" s="284">
        <v>7817</v>
      </c>
      <c r="B7821" s="287"/>
      <c r="C7821" s="287"/>
      <c r="D7821" s="284" t="s">
        <v>1054</v>
      </c>
      <c r="E7821" s="287"/>
      <c r="F7821" s="285" t="s">
        <v>7942</v>
      </c>
      <c r="G7821" s="266" t="s">
        <v>121</v>
      </c>
      <c r="H7821" s="266">
        <f>IF(G7821="Traditional Stove",0.1,0.2)</f>
        <v>0.1</v>
      </c>
      <c r="I7821" s="266">
        <f>YEAR(J7821)</f>
        <v>2023</v>
      </c>
      <c r="J7821" s="267">
        <v>44999</v>
      </c>
      <c r="K7821" s="267">
        <f>J7821+1</f>
        <v>45000</v>
      </c>
      <c r="L7821" s="266">
        <f>IF(M7821&lt;=365,1,2)</f>
        <v>1</v>
      </c>
      <c r="M7821" s="266">
        <f>IF(K7821&lt;$C$1,$C$2-$C$1+1,$C$2-K7821+1)</f>
        <v>47</v>
      </c>
      <c r="N7821" s="268">
        <f>M7821/365</f>
        <v>0.12876712328767123</v>
      </c>
      <c r="O7821" s="269">
        <f>'Data and Parameter'!$E$4*'Data and Parameter'!$E$5*('Data and Parameter'!$E$6+'Data and Parameter'!$E$7)*'Data and Parameter'!$E$19*'Data and Parameter'!$E$14*'ER calculations'!N7821</f>
        <v>0.66672385651851118</v>
      </c>
    </row>
    <row r="7822" spans="1:15" ht="15">
      <c r="A7822" s="284">
        <v>7818</v>
      </c>
      <c r="B7822" s="287"/>
      <c r="C7822" s="287"/>
      <c r="D7822" s="284" t="s">
        <v>1054</v>
      </c>
      <c r="E7822" s="287"/>
      <c r="F7822" s="285" t="s">
        <v>7943</v>
      </c>
      <c r="G7822" s="266" t="s">
        <v>121</v>
      </c>
      <c r="H7822" s="266">
        <f>IF(G7822="Traditional Stove",0.1,0.2)</f>
        <v>0.1</v>
      </c>
      <c r="I7822" s="266">
        <f>YEAR(J7822)</f>
        <v>2023</v>
      </c>
      <c r="J7822" s="267">
        <v>44999</v>
      </c>
      <c r="K7822" s="267">
        <f>J7822+1</f>
        <v>45000</v>
      </c>
      <c r="L7822" s="266">
        <f>IF(M7822&lt;=365,1,2)</f>
        <v>1</v>
      </c>
      <c r="M7822" s="266">
        <f>IF(K7822&lt;$C$1,$C$2-$C$1+1,$C$2-K7822+1)</f>
        <v>47</v>
      </c>
      <c r="N7822" s="268">
        <f>M7822/365</f>
        <v>0.12876712328767123</v>
      </c>
      <c r="O7822" s="269">
        <f>'Data and Parameter'!$E$4*'Data and Parameter'!$E$5*('Data and Parameter'!$E$6+'Data and Parameter'!$E$7)*'Data and Parameter'!$E$19*'Data and Parameter'!$E$14*'ER calculations'!N7822</f>
        <v>0.66672385651851118</v>
      </c>
    </row>
    <row r="7823" spans="1:15" ht="15">
      <c r="A7823" s="284">
        <v>7819</v>
      </c>
      <c r="B7823" s="287"/>
      <c r="C7823" s="287"/>
      <c r="D7823" s="284" t="s">
        <v>1054</v>
      </c>
      <c r="E7823" s="287"/>
      <c r="F7823" s="285" t="s">
        <v>7944</v>
      </c>
      <c r="G7823" s="266" t="s">
        <v>121</v>
      </c>
      <c r="H7823" s="266">
        <f>IF(G7823="Traditional Stove",0.1,0.2)</f>
        <v>0.1</v>
      </c>
      <c r="I7823" s="266">
        <f>YEAR(J7823)</f>
        <v>2023</v>
      </c>
      <c r="J7823" s="267">
        <v>44999</v>
      </c>
      <c r="K7823" s="267">
        <f>J7823+1</f>
        <v>45000</v>
      </c>
      <c r="L7823" s="266">
        <f>IF(M7823&lt;=365,1,2)</f>
        <v>1</v>
      </c>
      <c r="M7823" s="266">
        <f>IF(K7823&lt;$C$1,$C$2-$C$1+1,$C$2-K7823+1)</f>
        <v>47</v>
      </c>
      <c r="N7823" s="268">
        <f>M7823/365</f>
        <v>0.12876712328767123</v>
      </c>
      <c r="O7823" s="269">
        <f>'Data and Parameter'!$E$4*'Data and Parameter'!$E$5*('Data and Parameter'!$E$6+'Data and Parameter'!$E$7)*'Data and Parameter'!$E$19*'Data and Parameter'!$E$14*'ER calculations'!N7823</f>
        <v>0.66672385651851118</v>
      </c>
    </row>
    <row r="7824" spans="1:15" ht="15">
      <c r="A7824" s="284">
        <v>7820</v>
      </c>
      <c r="B7824" s="287"/>
      <c r="C7824" s="287"/>
      <c r="D7824" s="284" t="s">
        <v>1054</v>
      </c>
      <c r="E7824" s="287"/>
      <c r="F7824" s="285" t="s">
        <v>7945</v>
      </c>
      <c r="G7824" s="266" t="s">
        <v>121</v>
      </c>
      <c r="H7824" s="266">
        <f>IF(G7824="Traditional Stove",0.1,0.2)</f>
        <v>0.1</v>
      </c>
      <c r="I7824" s="266">
        <f>YEAR(J7824)</f>
        <v>2023</v>
      </c>
      <c r="J7824" s="267">
        <v>44999</v>
      </c>
      <c r="K7824" s="267">
        <f>J7824+1</f>
        <v>45000</v>
      </c>
      <c r="L7824" s="266">
        <f>IF(M7824&lt;=365,1,2)</f>
        <v>1</v>
      </c>
      <c r="M7824" s="266">
        <f>IF(K7824&lt;$C$1,$C$2-$C$1+1,$C$2-K7824+1)</f>
        <v>47</v>
      </c>
      <c r="N7824" s="268">
        <f>M7824/365</f>
        <v>0.12876712328767123</v>
      </c>
      <c r="O7824" s="269">
        <f>'Data and Parameter'!$E$4*'Data and Parameter'!$E$5*('Data and Parameter'!$E$6+'Data and Parameter'!$E$7)*'Data and Parameter'!$E$19*'Data and Parameter'!$E$14*'ER calculations'!N7824</f>
        <v>0.66672385651851118</v>
      </c>
    </row>
    <row r="7825" spans="1:15" ht="15">
      <c r="A7825" s="284">
        <v>7821</v>
      </c>
      <c r="B7825" s="287"/>
      <c r="C7825" s="287"/>
      <c r="D7825" s="284" t="s">
        <v>1054</v>
      </c>
      <c r="E7825" s="287"/>
      <c r="F7825" s="285" t="s">
        <v>7946</v>
      </c>
      <c r="G7825" s="266" t="s">
        <v>121</v>
      </c>
      <c r="H7825" s="266">
        <f>IF(G7825="Traditional Stove",0.1,0.2)</f>
        <v>0.1</v>
      </c>
      <c r="I7825" s="266">
        <f>YEAR(J7825)</f>
        <v>2023</v>
      </c>
      <c r="J7825" s="267">
        <v>44968</v>
      </c>
      <c r="K7825" s="267">
        <f>J7825+1</f>
        <v>44969</v>
      </c>
      <c r="L7825" s="266">
        <f>IF(M7825&lt;=365,1,2)</f>
        <v>1</v>
      </c>
      <c r="M7825" s="266">
        <f>IF(K7825&lt;$C$1,$C$2-$C$1+1,$C$2-K7825+1)</f>
        <v>78</v>
      </c>
      <c r="N7825" s="268">
        <f>M7825/365</f>
        <v>0.21369863013698631</v>
      </c>
      <c r="O7825" s="269">
        <f>'Data and Parameter'!$E$4*'Data and Parameter'!$E$5*('Data and Parameter'!$E$6+'Data and Parameter'!$E$7)*'Data and Parameter'!$E$19*'Data and Parameter'!$E$14*'ER calculations'!N7825</f>
        <v>1.1064778895413589</v>
      </c>
    </row>
    <row r="7826" spans="1:15" ht="15">
      <c r="A7826" s="284">
        <v>7822</v>
      </c>
      <c r="B7826" s="287"/>
      <c r="C7826" s="287"/>
      <c r="D7826" s="284" t="s">
        <v>1054</v>
      </c>
      <c r="E7826" s="287"/>
      <c r="F7826" s="285" t="s">
        <v>7947</v>
      </c>
      <c r="G7826" s="266" t="s">
        <v>121</v>
      </c>
      <c r="H7826" s="266">
        <f>IF(G7826="Traditional Stove",0.1,0.2)</f>
        <v>0.1</v>
      </c>
      <c r="I7826" s="266">
        <f>YEAR(J7826)</f>
        <v>2023</v>
      </c>
      <c r="J7826" s="267">
        <v>44999</v>
      </c>
      <c r="K7826" s="267">
        <f>J7826+1</f>
        <v>45000</v>
      </c>
      <c r="L7826" s="266">
        <f>IF(M7826&lt;=365,1,2)</f>
        <v>1</v>
      </c>
      <c r="M7826" s="266">
        <f>IF(K7826&lt;$C$1,$C$2-$C$1+1,$C$2-K7826+1)</f>
        <v>47</v>
      </c>
      <c r="N7826" s="268">
        <f>M7826/365</f>
        <v>0.12876712328767123</v>
      </c>
      <c r="O7826" s="269">
        <f>'Data and Parameter'!$E$4*'Data and Parameter'!$E$5*('Data and Parameter'!$E$6+'Data and Parameter'!$E$7)*'Data and Parameter'!$E$19*'Data and Parameter'!$E$14*'ER calculations'!N7826</f>
        <v>0.66672385651851118</v>
      </c>
    </row>
    <row r="7827" spans="1:15" ht="15">
      <c r="A7827" s="284">
        <v>7823</v>
      </c>
      <c r="B7827" s="287"/>
      <c r="C7827" s="287"/>
      <c r="D7827" s="284" t="s">
        <v>1054</v>
      </c>
      <c r="E7827" s="287"/>
      <c r="F7827" s="285" t="s">
        <v>7948</v>
      </c>
      <c r="G7827" s="266" t="s">
        <v>121</v>
      </c>
      <c r="H7827" s="266">
        <f>IF(G7827="Traditional Stove",0.1,0.2)</f>
        <v>0.1</v>
      </c>
      <c r="I7827" s="266">
        <f>YEAR(J7827)</f>
        <v>2023</v>
      </c>
      <c r="J7827" s="267">
        <v>44999</v>
      </c>
      <c r="K7827" s="267">
        <f>J7827+1</f>
        <v>45000</v>
      </c>
      <c r="L7827" s="266">
        <f>IF(M7827&lt;=365,1,2)</f>
        <v>1</v>
      </c>
      <c r="M7827" s="266">
        <f>IF(K7827&lt;$C$1,$C$2-$C$1+1,$C$2-K7827+1)</f>
        <v>47</v>
      </c>
      <c r="N7827" s="268">
        <f>M7827/365</f>
        <v>0.12876712328767123</v>
      </c>
      <c r="O7827" s="269">
        <f>'Data and Parameter'!$E$4*'Data and Parameter'!$E$5*('Data and Parameter'!$E$6+'Data and Parameter'!$E$7)*'Data and Parameter'!$E$19*'Data and Parameter'!$E$14*'ER calculations'!N7827</f>
        <v>0.66672385651851118</v>
      </c>
    </row>
    <row r="7828" spans="1:15" ht="15">
      <c r="A7828" s="284">
        <v>7824</v>
      </c>
      <c r="B7828" s="287"/>
      <c r="C7828" s="287"/>
      <c r="D7828" s="284" t="s">
        <v>1054</v>
      </c>
      <c r="E7828" s="287"/>
      <c r="F7828" s="285" t="s">
        <v>7949</v>
      </c>
      <c r="G7828" s="266" t="s">
        <v>121</v>
      </c>
      <c r="H7828" s="266">
        <f>IF(G7828="Traditional Stove",0.1,0.2)</f>
        <v>0.1</v>
      </c>
      <c r="I7828" s="266">
        <f>YEAR(J7828)</f>
        <v>2023</v>
      </c>
      <c r="J7828" s="267">
        <v>44968</v>
      </c>
      <c r="K7828" s="267">
        <f>J7828+1</f>
        <v>44969</v>
      </c>
      <c r="L7828" s="266">
        <f>IF(M7828&lt;=365,1,2)</f>
        <v>1</v>
      </c>
      <c r="M7828" s="266">
        <f>IF(K7828&lt;$C$1,$C$2-$C$1+1,$C$2-K7828+1)</f>
        <v>78</v>
      </c>
      <c r="N7828" s="268">
        <f>M7828/365</f>
        <v>0.21369863013698631</v>
      </c>
      <c r="O7828" s="269">
        <f>'Data and Parameter'!$E$4*'Data and Parameter'!$E$5*('Data and Parameter'!$E$6+'Data and Parameter'!$E$7)*'Data and Parameter'!$E$19*'Data and Parameter'!$E$14*'ER calculations'!N7828</f>
        <v>1.1064778895413589</v>
      </c>
    </row>
    <row r="7829" spans="1:15" ht="15">
      <c r="A7829" s="284">
        <v>7825</v>
      </c>
      <c r="B7829" s="287"/>
      <c r="C7829" s="287"/>
      <c r="D7829" s="284" t="s">
        <v>1054</v>
      </c>
      <c r="E7829" s="287"/>
      <c r="F7829" s="285" t="s">
        <v>7950</v>
      </c>
      <c r="G7829" s="266" t="s">
        <v>121</v>
      </c>
      <c r="H7829" s="266">
        <f>IF(G7829="Traditional Stove",0.1,0.2)</f>
        <v>0.1</v>
      </c>
      <c r="I7829" s="266">
        <f>YEAR(J7829)</f>
        <v>2023</v>
      </c>
      <c r="J7829" s="267">
        <v>44968</v>
      </c>
      <c r="K7829" s="267">
        <f>J7829+1</f>
        <v>44969</v>
      </c>
      <c r="L7829" s="266">
        <f>IF(M7829&lt;=365,1,2)</f>
        <v>1</v>
      </c>
      <c r="M7829" s="266">
        <f>IF(K7829&lt;$C$1,$C$2-$C$1+1,$C$2-K7829+1)</f>
        <v>78</v>
      </c>
      <c r="N7829" s="268">
        <f>M7829/365</f>
        <v>0.21369863013698631</v>
      </c>
      <c r="O7829" s="269">
        <f>'Data and Parameter'!$E$4*'Data and Parameter'!$E$5*('Data and Parameter'!$E$6+'Data and Parameter'!$E$7)*'Data and Parameter'!$E$19*'Data and Parameter'!$E$14*'ER calculations'!N7829</f>
        <v>1.1064778895413589</v>
      </c>
    </row>
    <row r="7830" spans="1:15" ht="15">
      <c r="A7830" s="284">
        <v>7826</v>
      </c>
      <c r="B7830" s="287"/>
      <c r="C7830" s="287"/>
      <c r="D7830" s="284" t="s">
        <v>1054</v>
      </c>
      <c r="E7830" s="287"/>
      <c r="F7830" s="285" t="s">
        <v>7951</v>
      </c>
      <c r="G7830" s="266" t="s">
        <v>121</v>
      </c>
      <c r="H7830" s="266">
        <f>IF(G7830="Traditional Stove",0.1,0.2)</f>
        <v>0.1</v>
      </c>
      <c r="I7830" s="266">
        <f>YEAR(J7830)</f>
        <v>2023</v>
      </c>
      <c r="J7830" s="267">
        <v>44968</v>
      </c>
      <c r="K7830" s="267">
        <f>J7830+1</f>
        <v>44969</v>
      </c>
      <c r="L7830" s="266">
        <f>IF(M7830&lt;=365,1,2)</f>
        <v>1</v>
      </c>
      <c r="M7830" s="266">
        <f>IF(K7830&lt;$C$1,$C$2-$C$1+1,$C$2-K7830+1)</f>
        <v>78</v>
      </c>
      <c r="N7830" s="268">
        <f>M7830/365</f>
        <v>0.21369863013698631</v>
      </c>
      <c r="O7830" s="269">
        <f>'Data and Parameter'!$E$4*'Data and Parameter'!$E$5*('Data and Parameter'!$E$6+'Data and Parameter'!$E$7)*'Data and Parameter'!$E$19*'Data and Parameter'!$E$14*'ER calculations'!N7830</f>
        <v>1.1064778895413589</v>
      </c>
    </row>
    <row r="7831" spans="1:15" ht="15">
      <c r="A7831" s="284">
        <v>7827</v>
      </c>
      <c r="B7831" s="287"/>
      <c r="C7831" s="287"/>
      <c r="D7831" s="284" t="s">
        <v>1054</v>
      </c>
      <c r="E7831" s="287"/>
      <c r="F7831" s="285" t="s">
        <v>7952</v>
      </c>
      <c r="G7831" s="266" t="s">
        <v>121</v>
      </c>
      <c r="H7831" s="266">
        <f>IF(G7831="Traditional Stove",0.1,0.2)</f>
        <v>0.1</v>
      </c>
      <c r="I7831" s="266">
        <f>YEAR(J7831)</f>
        <v>2023</v>
      </c>
      <c r="J7831" s="267">
        <v>44968</v>
      </c>
      <c r="K7831" s="267">
        <f>J7831+1</f>
        <v>44969</v>
      </c>
      <c r="L7831" s="266">
        <f>IF(M7831&lt;=365,1,2)</f>
        <v>1</v>
      </c>
      <c r="M7831" s="266">
        <f>IF(K7831&lt;$C$1,$C$2-$C$1+1,$C$2-K7831+1)</f>
        <v>78</v>
      </c>
      <c r="N7831" s="268">
        <f>M7831/365</f>
        <v>0.21369863013698631</v>
      </c>
      <c r="O7831" s="269">
        <f>'Data and Parameter'!$E$4*'Data and Parameter'!$E$5*('Data and Parameter'!$E$6+'Data and Parameter'!$E$7)*'Data and Parameter'!$E$19*'Data and Parameter'!$E$14*'ER calculations'!N7831</f>
        <v>1.1064778895413589</v>
      </c>
    </row>
    <row r="7832" spans="1:15" ht="15">
      <c r="A7832" s="284">
        <v>7828</v>
      </c>
      <c r="B7832" s="287"/>
      <c r="C7832" s="287"/>
      <c r="D7832" s="284" t="s">
        <v>1054</v>
      </c>
      <c r="E7832" s="287"/>
      <c r="F7832" s="285" t="s">
        <v>7953</v>
      </c>
      <c r="G7832" s="266" t="s">
        <v>121</v>
      </c>
      <c r="H7832" s="266">
        <f>IF(G7832="Traditional Stove",0.1,0.2)</f>
        <v>0.1</v>
      </c>
      <c r="I7832" s="266">
        <f>YEAR(J7832)</f>
        <v>2023</v>
      </c>
      <c r="J7832" s="267">
        <v>44968</v>
      </c>
      <c r="K7832" s="267">
        <f>J7832+1</f>
        <v>44969</v>
      </c>
      <c r="L7832" s="266">
        <f>IF(M7832&lt;=365,1,2)</f>
        <v>1</v>
      </c>
      <c r="M7832" s="266">
        <f>IF(K7832&lt;$C$1,$C$2-$C$1+1,$C$2-K7832+1)</f>
        <v>78</v>
      </c>
      <c r="N7832" s="268">
        <f>M7832/365</f>
        <v>0.21369863013698631</v>
      </c>
      <c r="O7832" s="269">
        <f>'Data and Parameter'!$E$4*'Data and Parameter'!$E$5*('Data and Parameter'!$E$6+'Data and Parameter'!$E$7)*'Data and Parameter'!$E$19*'Data and Parameter'!$E$14*'ER calculations'!N7832</f>
        <v>1.1064778895413589</v>
      </c>
    </row>
    <row r="7833" spans="1:15" ht="15">
      <c r="A7833" s="284">
        <v>7829</v>
      </c>
      <c r="B7833" s="287"/>
      <c r="C7833" s="287"/>
      <c r="D7833" s="284" t="s">
        <v>1054</v>
      </c>
      <c r="E7833" s="287"/>
      <c r="F7833" s="285" t="s">
        <v>7954</v>
      </c>
      <c r="G7833" s="266" t="s">
        <v>121</v>
      </c>
      <c r="H7833" s="266">
        <f>IF(G7833="Traditional Stove",0.1,0.2)</f>
        <v>0.1</v>
      </c>
      <c r="I7833" s="266">
        <f>YEAR(J7833)</f>
        <v>2023</v>
      </c>
      <c r="J7833" s="267">
        <v>44968</v>
      </c>
      <c r="K7833" s="267">
        <f>J7833+1</f>
        <v>44969</v>
      </c>
      <c r="L7833" s="266">
        <f>IF(M7833&lt;=365,1,2)</f>
        <v>1</v>
      </c>
      <c r="M7833" s="266">
        <f>IF(K7833&lt;$C$1,$C$2-$C$1+1,$C$2-K7833+1)</f>
        <v>78</v>
      </c>
      <c r="N7833" s="268">
        <f>M7833/365</f>
        <v>0.21369863013698631</v>
      </c>
      <c r="O7833" s="269">
        <f>'Data and Parameter'!$E$4*'Data and Parameter'!$E$5*('Data and Parameter'!$E$6+'Data and Parameter'!$E$7)*'Data and Parameter'!$E$19*'Data and Parameter'!$E$14*'ER calculations'!N7833</f>
        <v>1.1064778895413589</v>
      </c>
    </row>
    <row r="7834" spans="1:15" ht="15">
      <c r="A7834" s="284">
        <v>7830</v>
      </c>
      <c r="B7834" s="287"/>
      <c r="C7834" s="287"/>
      <c r="D7834" s="284" t="s">
        <v>1054</v>
      </c>
      <c r="E7834" s="287"/>
      <c r="F7834" s="285" t="s">
        <v>7955</v>
      </c>
      <c r="G7834" s="266" t="s">
        <v>121</v>
      </c>
      <c r="H7834" s="266">
        <f>IF(G7834="Traditional Stove",0.1,0.2)</f>
        <v>0.1</v>
      </c>
      <c r="I7834" s="266">
        <f>YEAR(J7834)</f>
        <v>2023</v>
      </c>
      <c r="J7834" s="267">
        <v>44968</v>
      </c>
      <c r="K7834" s="267">
        <f>J7834+1</f>
        <v>44969</v>
      </c>
      <c r="L7834" s="266">
        <f>IF(M7834&lt;=365,1,2)</f>
        <v>1</v>
      </c>
      <c r="M7834" s="266">
        <f>IF(K7834&lt;$C$1,$C$2-$C$1+1,$C$2-K7834+1)</f>
        <v>78</v>
      </c>
      <c r="N7834" s="268">
        <f>M7834/365</f>
        <v>0.21369863013698631</v>
      </c>
      <c r="O7834" s="269">
        <f>'Data and Parameter'!$E$4*'Data and Parameter'!$E$5*('Data and Parameter'!$E$6+'Data and Parameter'!$E$7)*'Data and Parameter'!$E$19*'Data and Parameter'!$E$14*'ER calculations'!N7834</f>
        <v>1.1064778895413589</v>
      </c>
    </row>
    <row r="7835" spans="1:15" ht="15">
      <c r="A7835" s="284">
        <v>7831</v>
      </c>
      <c r="B7835" s="287"/>
      <c r="C7835" s="287"/>
      <c r="D7835" s="284" t="s">
        <v>1054</v>
      </c>
      <c r="E7835" s="287"/>
      <c r="F7835" s="285" t="s">
        <v>7956</v>
      </c>
      <c r="G7835" s="266" t="s">
        <v>121</v>
      </c>
      <c r="H7835" s="266">
        <f>IF(G7835="Traditional Stove",0.1,0.2)</f>
        <v>0.1</v>
      </c>
      <c r="I7835" s="266">
        <f>YEAR(J7835)</f>
        <v>2023</v>
      </c>
      <c r="J7835" s="267">
        <v>44968</v>
      </c>
      <c r="K7835" s="267">
        <f>J7835+1</f>
        <v>44969</v>
      </c>
      <c r="L7835" s="266">
        <f>IF(M7835&lt;=365,1,2)</f>
        <v>1</v>
      </c>
      <c r="M7835" s="266">
        <f>IF(K7835&lt;$C$1,$C$2-$C$1+1,$C$2-K7835+1)</f>
        <v>78</v>
      </c>
      <c r="N7835" s="268">
        <f>M7835/365</f>
        <v>0.21369863013698631</v>
      </c>
      <c r="O7835" s="269">
        <f>'Data and Parameter'!$E$4*'Data and Parameter'!$E$5*('Data and Parameter'!$E$6+'Data and Parameter'!$E$7)*'Data and Parameter'!$E$19*'Data and Parameter'!$E$14*'ER calculations'!N7835</f>
        <v>1.1064778895413589</v>
      </c>
    </row>
    <row r="7836" spans="1:15" ht="15">
      <c r="A7836" s="284">
        <v>7832</v>
      </c>
      <c r="B7836" s="287"/>
      <c r="C7836" s="287"/>
      <c r="D7836" s="284" t="s">
        <v>1054</v>
      </c>
      <c r="E7836" s="287"/>
      <c r="F7836" s="285" t="s">
        <v>7957</v>
      </c>
      <c r="G7836" s="266" t="s">
        <v>121</v>
      </c>
      <c r="H7836" s="266">
        <f>IF(G7836="Traditional Stove",0.1,0.2)</f>
        <v>0.1</v>
      </c>
      <c r="I7836" s="266">
        <f>YEAR(J7836)</f>
        <v>2023</v>
      </c>
      <c r="J7836" s="267">
        <v>44968</v>
      </c>
      <c r="K7836" s="267">
        <f>J7836+1</f>
        <v>44969</v>
      </c>
      <c r="L7836" s="266">
        <f>IF(M7836&lt;=365,1,2)</f>
        <v>1</v>
      </c>
      <c r="M7836" s="266">
        <f>IF(K7836&lt;$C$1,$C$2-$C$1+1,$C$2-K7836+1)</f>
        <v>78</v>
      </c>
      <c r="N7836" s="268">
        <f>M7836/365</f>
        <v>0.21369863013698631</v>
      </c>
      <c r="O7836" s="269">
        <f>'Data and Parameter'!$E$4*'Data and Parameter'!$E$5*('Data and Parameter'!$E$6+'Data and Parameter'!$E$7)*'Data and Parameter'!$E$19*'Data and Parameter'!$E$14*'ER calculations'!N7836</f>
        <v>1.1064778895413589</v>
      </c>
    </row>
    <row r="7837" spans="1:15" ht="15">
      <c r="A7837" s="284">
        <v>7833</v>
      </c>
      <c r="B7837" s="287"/>
      <c r="C7837" s="287"/>
      <c r="D7837" s="284" t="s">
        <v>1054</v>
      </c>
      <c r="E7837" s="287"/>
      <c r="F7837" s="285" t="s">
        <v>7958</v>
      </c>
      <c r="G7837" s="266" t="s">
        <v>121</v>
      </c>
      <c r="H7837" s="266">
        <f>IF(G7837="Traditional Stove",0.1,0.2)</f>
        <v>0.1</v>
      </c>
      <c r="I7837" s="266">
        <f>YEAR(J7837)</f>
        <v>2023</v>
      </c>
      <c r="J7837" s="267">
        <v>44968</v>
      </c>
      <c r="K7837" s="267">
        <f>J7837+1</f>
        <v>44969</v>
      </c>
      <c r="L7837" s="266">
        <f>IF(M7837&lt;=365,1,2)</f>
        <v>1</v>
      </c>
      <c r="M7837" s="266">
        <f>IF(K7837&lt;$C$1,$C$2-$C$1+1,$C$2-K7837+1)</f>
        <v>78</v>
      </c>
      <c r="N7837" s="268">
        <f>M7837/365</f>
        <v>0.21369863013698631</v>
      </c>
      <c r="O7837" s="269">
        <f>'Data and Parameter'!$E$4*'Data and Parameter'!$E$5*('Data and Parameter'!$E$6+'Data and Parameter'!$E$7)*'Data and Parameter'!$E$19*'Data and Parameter'!$E$14*'ER calculations'!N7837</f>
        <v>1.1064778895413589</v>
      </c>
    </row>
    <row r="7838" spans="1:15" ht="15">
      <c r="A7838" s="284">
        <v>7834</v>
      </c>
      <c r="B7838" s="287"/>
      <c r="C7838" s="287"/>
      <c r="D7838" s="284" t="s">
        <v>1054</v>
      </c>
      <c r="E7838" s="287"/>
      <c r="F7838" s="285" t="s">
        <v>7959</v>
      </c>
      <c r="G7838" s="266" t="s">
        <v>121</v>
      </c>
      <c r="H7838" s="266">
        <f>IF(G7838="Traditional Stove",0.1,0.2)</f>
        <v>0.1</v>
      </c>
      <c r="I7838" s="266">
        <f>YEAR(J7838)</f>
        <v>2023</v>
      </c>
      <c r="J7838" s="267">
        <v>44968</v>
      </c>
      <c r="K7838" s="267">
        <f>J7838+1</f>
        <v>44969</v>
      </c>
      <c r="L7838" s="266">
        <f>IF(M7838&lt;=365,1,2)</f>
        <v>1</v>
      </c>
      <c r="M7838" s="266">
        <f>IF(K7838&lt;$C$1,$C$2-$C$1+1,$C$2-K7838+1)</f>
        <v>78</v>
      </c>
      <c r="N7838" s="268">
        <f>M7838/365</f>
        <v>0.21369863013698631</v>
      </c>
      <c r="O7838" s="269">
        <f>'Data and Parameter'!$E$4*'Data and Parameter'!$E$5*('Data and Parameter'!$E$6+'Data and Parameter'!$E$7)*'Data and Parameter'!$E$19*'Data and Parameter'!$E$14*'ER calculations'!N7838</f>
        <v>1.1064778895413589</v>
      </c>
    </row>
    <row r="7839" spans="1:15" ht="15">
      <c r="A7839" s="284">
        <v>7835</v>
      </c>
      <c r="B7839" s="287"/>
      <c r="C7839" s="287"/>
      <c r="D7839" s="284" t="s">
        <v>1054</v>
      </c>
      <c r="E7839" s="287"/>
      <c r="F7839" s="285" t="s">
        <v>7960</v>
      </c>
      <c r="G7839" s="266" t="s">
        <v>121</v>
      </c>
      <c r="H7839" s="266">
        <f>IF(G7839="Traditional Stove",0.1,0.2)</f>
        <v>0.1</v>
      </c>
      <c r="I7839" s="266">
        <f>YEAR(J7839)</f>
        <v>2023</v>
      </c>
      <c r="J7839" s="267">
        <v>44968</v>
      </c>
      <c r="K7839" s="267">
        <f>J7839+1</f>
        <v>44969</v>
      </c>
      <c r="L7839" s="266">
        <f>IF(M7839&lt;=365,1,2)</f>
        <v>1</v>
      </c>
      <c r="M7839" s="266">
        <f>IF(K7839&lt;$C$1,$C$2-$C$1+1,$C$2-K7839+1)</f>
        <v>78</v>
      </c>
      <c r="N7839" s="268">
        <f>M7839/365</f>
        <v>0.21369863013698631</v>
      </c>
      <c r="O7839" s="269">
        <f>'Data and Parameter'!$E$4*'Data and Parameter'!$E$5*('Data and Parameter'!$E$6+'Data and Parameter'!$E$7)*'Data and Parameter'!$E$19*'Data and Parameter'!$E$14*'ER calculations'!N7839</f>
        <v>1.1064778895413589</v>
      </c>
    </row>
    <row r="7840" spans="1:15" ht="15">
      <c r="A7840" s="284">
        <v>7836</v>
      </c>
      <c r="B7840" s="287"/>
      <c r="C7840" s="287"/>
      <c r="D7840" s="284" t="s">
        <v>1054</v>
      </c>
      <c r="E7840" s="287"/>
      <c r="F7840" s="285" t="s">
        <v>7961</v>
      </c>
      <c r="G7840" s="266" t="s">
        <v>121</v>
      </c>
      <c r="H7840" s="266">
        <f>IF(G7840="Traditional Stove",0.1,0.2)</f>
        <v>0.1</v>
      </c>
      <c r="I7840" s="266">
        <f>YEAR(J7840)</f>
        <v>2023</v>
      </c>
      <c r="J7840" s="267">
        <v>44968</v>
      </c>
      <c r="K7840" s="267">
        <f>J7840+1</f>
        <v>44969</v>
      </c>
      <c r="L7840" s="266">
        <f>IF(M7840&lt;=365,1,2)</f>
        <v>1</v>
      </c>
      <c r="M7840" s="266">
        <f>IF(K7840&lt;$C$1,$C$2-$C$1+1,$C$2-K7840+1)</f>
        <v>78</v>
      </c>
      <c r="N7840" s="268">
        <f>M7840/365</f>
        <v>0.21369863013698631</v>
      </c>
      <c r="O7840" s="269">
        <f>'Data and Parameter'!$E$4*'Data and Parameter'!$E$5*('Data and Parameter'!$E$6+'Data and Parameter'!$E$7)*'Data and Parameter'!$E$19*'Data and Parameter'!$E$14*'ER calculations'!N7840</f>
        <v>1.1064778895413589</v>
      </c>
    </row>
    <row r="7841" spans="1:15" ht="15">
      <c r="A7841" s="284">
        <v>7837</v>
      </c>
      <c r="B7841" s="287"/>
      <c r="C7841" s="287"/>
      <c r="D7841" s="284" t="s">
        <v>1054</v>
      </c>
      <c r="E7841" s="287"/>
      <c r="F7841" s="285" t="s">
        <v>7962</v>
      </c>
      <c r="G7841" s="266" t="s">
        <v>121</v>
      </c>
      <c r="H7841" s="266">
        <f>IF(G7841="Traditional Stove",0.1,0.2)</f>
        <v>0.1</v>
      </c>
      <c r="I7841" s="266">
        <f>YEAR(J7841)</f>
        <v>2023</v>
      </c>
      <c r="J7841" s="267">
        <v>44968</v>
      </c>
      <c r="K7841" s="267">
        <f>J7841+1</f>
        <v>44969</v>
      </c>
      <c r="L7841" s="266">
        <f>IF(M7841&lt;=365,1,2)</f>
        <v>1</v>
      </c>
      <c r="M7841" s="266">
        <f>IF(K7841&lt;$C$1,$C$2-$C$1+1,$C$2-K7841+1)</f>
        <v>78</v>
      </c>
      <c r="N7841" s="268">
        <f>M7841/365</f>
        <v>0.21369863013698631</v>
      </c>
      <c r="O7841" s="269">
        <f>'Data and Parameter'!$E$4*'Data and Parameter'!$E$5*('Data and Parameter'!$E$6+'Data and Parameter'!$E$7)*'Data and Parameter'!$E$19*'Data and Parameter'!$E$14*'ER calculations'!N7841</f>
        <v>1.1064778895413589</v>
      </c>
    </row>
    <row r="7842" spans="1:15" ht="15">
      <c r="A7842" s="284">
        <v>7838</v>
      </c>
      <c r="B7842" s="287"/>
      <c r="C7842" s="287"/>
      <c r="D7842" s="284" t="s">
        <v>1054</v>
      </c>
      <c r="E7842" s="287"/>
      <c r="F7842" s="285" t="s">
        <v>7963</v>
      </c>
      <c r="G7842" s="266" t="s">
        <v>121</v>
      </c>
      <c r="H7842" s="266">
        <f>IF(G7842="Traditional Stove",0.1,0.2)</f>
        <v>0.1</v>
      </c>
      <c r="I7842" s="266">
        <f>YEAR(J7842)</f>
        <v>2023</v>
      </c>
      <c r="J7842" s="267">
        <v>44999</v>
      </c>
      <c r="K7842" s="267">
        <f>J7842+1</f>
        <v>45000</v>
      </c>
      <c r="L7842" s="266">
        <f>IF(M7842&lt;=365,1,2)</f>
        <v>1</v>
      </c>
      <c r="M7842" s="266">
        <f>IF(K7842&lt;$C$1,$C$2-$C$1+1,$C$2-K7842+1)</f>
        <v>47</v>
      </c>
      <c r="N7842" s="268">
        <f>M7842/365</f>
        <v>0.12876712328767123</v>
      </c>
      <c r="O7842" s="269">
        <f>'Data and Parameter'!$E$4*'Data and Parameter'!$E$5*('Data and Parameter'!$E$6+'Data and Parameter'!$E$7)*'Data and Parameter'!$E$19*'Data and Parameter'!$E$14*'ER calculations'!N7842</f>
        <v>0.66672385651851118</v>
      </c>
    </row>
    <row r="7843" spans="1:15" ht="15">
      <c r="A7843" s="284">
        <v>7839</v>
      </c>
      <c r="B7843" s="287"/>
      <c r="C7843" s="287"/>
      <c r="D7843" s="284" t="s">
        <v>1054</v>
      </c>
      <c r="E7843" s="287"/>
      <c r="F7843" s="285" t="s">
        <v>7964</v>
      </c>
      <c r="G7843" s="266" t="s">
        <v>121</v>
      </c>
      <c r="H7843" s="266">
        <f>IF(G7843="Traditional Stove",0.1,0.2)</f>
        <v>0.1</v>
      </c>
      <c r="I7843" s="266">
        <f>YEAR(J7843)</f>
        <v>2023</v>
      </c>
      <c r="J7843" s="267">
        <v>44999</v>
      </c>
      <c r="K7843" s="267">
        <f>J7843+1</f>
        <v>45000</v>
      </c>
      <c r="L7843" s="266">
        <f>IF(M7843&lt;=365,1,2)</f>
        <v>1</v>
      </c>
      <c r="M7843" s="266">
        <f>IF(K7843&lt;$C$1,$C$2-$C$1+1,$C$2-K7843+1)</f>
        <v>47</v>
      </c>
      <c r="N7843" s="268">
        <f>M7843/365</f>
        <v>0.12876712328767123</v>
      </c>
      <c r="O7843" s="269">
        <f>'Data and Parameter'!$E$4*'Data and Parameter'!$E$5*('Data and Parameter'!$E$6+'Data and Parameter'!$E$7)*'Data and Parameter'!$E$19*'Data and Parameter'!$E$14*'ER calculations'!N7843</f>
        <v>0.66672385651851118</v>
      </c>
    </row>
    <row r="7844" spans="1:15" ht="15">
      <c r="A7844" s="284">
        <v>7840</v>
      </c>
      <c r="B7844" s="287"/>
      <c r="C7844" s="287"/>
      <c r="D7844" s="284" t="s">
        <v>1054</v>
      </c>
      <c r="E7844" s="287"/>
      <c r="F7844" s="285" t="s">
        <v>7965</v>
      </c>
      <c r="G7844" s="266" t="s">
        <v>121</v>
      </c>
      <c r="H7844" s="266">
        <f>IF(G7844="Traditional Stove",0.1,0.2)</f>
        <v>0.1</v>
      </c>
      <c r="I7844" s="266">
        <f>YEAR(J7844)</f>
        <v>2023</v>
      </c>
      <c r="J7844" s="267">
        <v>44999</v>
      </c>
      <c r="K7844" s="267">
        <f>J7844+1</f>
        <v>45000</v>
      </c>
      <c r="L7844" s="266">
        <f>IF(M7844&lt;=365,1,2)</f>
        <v>1</v>
      </c>
      <c r="M7844" s="266">
        <f>IF(K7844&lt;$C$1,$C$2-$C$1+1,$C$2-K7844+1)</f>
        <v>47</v>
      </c>
      <c r="N7844" s="268">
        <f>M7844/365</f>
        <v>0.12876712328767123</v>
      </c>
      <c r="O7844" s="269">
        <f>'Data and Parameter'!$E$4*'Data and Parameter'!$E$5*('Data and Parameter'!$E$6+'Data and Parameter'!$E$7)*'Data and Parameter'!$E$19*'Data and Parameter'!$E$14*'ER calculations'!N7844</f>
        <v>0.66672385651851118</v>
      </c>
    </row>
    <row r="7845" spans="1:15" ht="15">
      <c r="A7845" s="284">
        <v>7841</v>
      </c>
      <c r="B7845" s="287"/>
      <c r="C7845" s="287"/>
      <c r="D7845" s="284" t="s">
        <v>1054</v>
      </c>
      <c r="E7845" s="287"/>
      <c r="F7845" s="285" t="s">
        <v>7966</v>
      </c>
      <c r="G7845" s="266" t="s">
        <v>121</v>
      </c>
      <c r="H7845" s="266">
        <f>IF(G7845="Traditional Stove",0.1,0.2)</f>
        <v>0.1</v>
      </c>
      <c r="I7845" s="266">
        <f>YEAR(J7845)</f>
        <v>2023</v>
      </c>
      <c r="J7845" s="267">
        <v>44999</v>
      </c>
      <c r="K7845" s="267">
        <f>J7845+1</f>
        <v>45000</v>
      </c>
      <c r="L7845" s="266">
        <f>IF(M7845&lt;=365,1,2)</f>
        <v>1</v>
      </c>
      <c r="M7845" s="266">
        <f>IF(K7845&lt;$C$1,$C$2-$C$1+1,$C$2-K7845+1)</f>
        <v>47</v>
      </c>
      <c r="N7845" s="268">
        <f>M7845/365</f>
        <v>0.12876712328767123</v>
      </c>
      <c r="O7845" s="269">
        <f>'Data and Parameter'!$E$4*'Data and Parameter'!$E$5*('Data and Parameter'!$E$6+'Data and Parameter'!$E$7)*'Data and Parameter'!$E$19*'Data and Parameter'!$E$14*'ER calculations'!N7845</f>
        <v>0.66672385651851118</v>
      </c>
    </row>
    <row r="7846" spans="1:15" ht="15">
      <c r="A7846" s="284">
        <v>7842</v>
      </c>
      <c r="B7846" s="287"/>
      <c r="C7846" s="287"/>
      <c r="D7846" s="284" t="s">
        <v>1054</v>
      </c>
      <c r="E7846" s="287"/>
      <c r="F7846" s="285" t="s">
        <v>7967</v>
      </c>
      <c r="G7846" s="266" t="s">
        <v>121</v>
      </c>
      <c r="H7846" s="266">
        <f>IF(G7846="Traditional Stove",0.1,0.2)</f>
        <v>0.1</v>
      </c>
      <c r="I7846" s="266">
        <f>YEAR(J7846)</f>
        <v>2023</v>
      </c>
      <c r="J7846" s="267">
        <v>44999</v>
      </c>
      <c r="K7846" s="267">
        <f>J7846+1</f>
        <v>45000</v>
      </c>
      <c r="L7846" s="266">
        <f>IF(M7846&lt;=365,1,2)</f>
        <v>1</v>
      </c>
      <c r="M7846" s="266">
        <f>IF(K7846&lt;$C$1,$C$2-$C$1+1,$C$2-K7846+1)</f>
        <v>47</v>
      </c>
      <c r="N7846" s="268">
        <f>M7846/365</f>
        <v>0.12876712328767123</v>
      </c>
      <c r="O7846" s="269">
        <f>'Data and Parameter'!$E$4*'Data and Parameter'!$E$5*('Data and Parameter'!$E$6+'Data and Parameter'!$E$7)*'Data and Parameter'!$E$19*'Data and Parameter'!$E$14*'ER calculations'!N7846</f>
        <v>0.66672385651851118</v>
      </c>
    </row>
    <row r="7847" spans="1:15" ht="15">
      <c r="A7847" s="284">
        <v>7843</v>
      </c>
      <c r="B7847" s="287"/>
      <c r="C7847" s="287"/>
      <c r="D7847" s="284" t="s">
        <v>1054</v>
      </c>
      <c r="E7847" s="287"/>
      <c r="F7847" s="285" t="s">
        <v>7968</v>
      </c>
      <c r="G7847" s="266" t="s">
        <v>121</v>
      </c>
      <c r="H7847" s="266">
        <f>IF(G7847="Traditional Stove",0.1,0.2)</f>
        <v>0.1</v>
      </c>
      <c r="I7847" s="266">
        <f>YEAR(J7847)</f>
        <v>2023</v>
      </c>
      <c r="J7847" s="267">
        <v>44999</v>
      </c>
      <c r="K7847" s="267">
        <f>J7847+1</f>
        <v>45000</v>
      </c>
      <c r="L7847" s="266">
        <f>IF(M7847&lt;=365,1,2)</f>
        <v>1</v>
      </c>
      <c r="M7847" s="266">
        <f>IF(K7847&lt;$C$1,$C$2-$C$1+1,$C$2-K7847+1)</f>
        <v>47</v>
      </c>
      <c r="N7847" s="268">
        <f>M7847/365</f>
        <v>0.12876712328767123</v>
      </c>
      <c r="O7847" s="269">
        <f>'Data and Parameter'!$E$4*'Data and Parameter'!$E$5*('Data and Parameter'!$E$6+'Data and Parameter'!$E$7)*'Data and Parameter'!$E$19*'Data and Parameter'!$E$14*'ER calculations'!N7847</f>
        <v>0.66672385651851118</v>
      </c>
    </row>
    <row r="7848" spans="1:15" ht="15">
      <c r="A7848" s="284">
        <v>7844</v>
      </c>
      <c r="B7848" s="287"/>
      <c r="C7848" s="287"/>
      <c r="D7848" s="284" t="s">
        <v>1054</v>
      </c>
      <c r="E7848" s="287"/>
      <c r="F7848" s="285" t="s">
        <v>7969</v>
      </c>
      <c r="G7848" s="266" t="s">
        <v>121</v>
      </c>
      <c r="H7848" s="266">
        <f>IF(G7848="Traditional Stove",0.1,0.2)</f>
        <v>0.1</v>
      </c>
      <c r="I7848" s="266">
        <f>YEAR(J7848)</f>
        <v>2023</v>
      </c>
      <c r="J7848" s="267">
        <v>44999</v>
      </c>
      <c r="K7848" s="267">
        <f>J7848+1</f>
        <v>45000</v>
      </c>
      <c r="L7848" s="266">
        <f>IF(M7848&lt;=365,1,2)</f>
        <v>1</v>
      </c>
      <c r="M7848" s="266">
        <f>IF(K7848&lt;$C$1,$C$2-$C$1+1,$C$2-K7848+1)</f>
        <v>47</v>
      </c>
      <c r="N7848" s="268">
        <f>M7848/365</f>
        <v>0.12876712328767123</v>
      </c>
      <c r="O7848" s="269">
        <f>'Data and Parameter'!$E$4*'Data and Parameter'!$E$5*('Data and Parameter'!$E$6+'Data and Parameter'!$E$7)*'Data and Parameter'!$E$19*'Data and Parameter'!$E$14*'ER calculations'!N7848</f>
        <v>0.66672385651851118</v>
      </c>
    </row>
    <row r="7849" spans="1:15" ht="15">
      <c r="A7849" s="284">
        <v>7845</v>
      </c>
      <c r="B7849" s="287"/>
      <c r="C7849" s="287"/>
      <c r="D7849" s="284" t="s">
        <v>1054</v>
      </c>
      <c r="E7849" s="287"/>
      <c r="F7849" s="285" t="s">
        <v>7970</v>
      </c>
      <c r="G7849" s="266" t="s">
        <v>121</v>
      </c>
      <c r="H7849" s="266">
        <f>IF(G7849="Traditional Stove",0.1,0.2)</f>
        <v>0.1</v>
      </c>
      <c r="I7849" s="266">
        <f>YEAR(J7849)</f>
        <v>2023</v>
      </c>
      <c r="J7849" s="267">
        <v>44999</v>
      </c>
      <c r="K7849" s="267">
        <f>J7849+1</f>
        <v>45000</v>
      </c>
      <c r="L7849" s="266">
        <f>IF(M7849&lt;=365,1,2)</f>
        <v>1</v>
      </c>
      <c r="M7849" s="266">
        <f>IF(K7849&lt;$C$1,$C$2-$C$1+1,$C$2-K7849+1)</f>
        <v>47</v>
      </c>
      <c r="N7849" s="268">
        <f>M7849/365</f>
        <v>0.12876712328767123</v>
      </c>
      <c r="O7849" s="269">
        <f>'Data and Parameter'!$E$4*'Data and Parameter'!$E$5*('Data and Parameter'!$E$6+'Data and Parameter'!$E$7)*'Data and Parameter'!$E$19*'Data and Parameter'!$E$14*'ER calculations'!N7849</f>
        <v>0.66672385651851118</v>
      </c>
    </row>
    <row r="7850" spans="1:15" ht="15">
      <c r="A7850" s="284">
        <v>7846</v>
      </c>
      <c r="B7850" s="287"/>
      <c r="C7850" s="287"/>
      <c r="D7850" s="284" t="s">
        <v>1054</v>
      </c>
      <c r="E7850" s="287"/>
      <c r="F7850" s="285" t="s">
        <v>7971</v>
      </c>
      <c r="G7850" s="266" t="s">
        <v>121</v>
      </c>
      <c r="H7850" s="266">
        <f>IF(G7850="Traditional Stove",0.1,0.2)</f>
        <v>0.1</v>
      </c>
      <c r="I7850" s="266">
        <f>YEAR(J7850)</f>
        <v>2023</v>
      </c>
      <c r="J7850" s="267">
        <v>44999</v>
      </c>
      <c r="K7850" s="267">
        <f>J7850+1</f>
        <v>45000</v>
      </c>
      <c r="L7850" s="266">
        <f>IF(M7850&lt;=365,1,2)</f>
        <v>1</v>
      </c>
      <c r="M7850" s="266">
        <f>IF(K7850&lt;$C$1,$C$2-$C$1+1,$C$2-K7850+1)</f>
        <v>47</v>
      </c>
      <c r="N7850" s="268">
        <f>M7850/365</f>
        <v>0.12876712328767123</v>
      </c>
      <c r="O7850" s="269">
        <f>'Data and Parameter'!$E$4*'Data and Parameter'!$E$5*('Data and Parameter'!$E$6+'Data and Parameter'!$E$7)*'Data and Parameter'!$E$19*'Data and Parameter'!$E$14*'ER calculations'!N7850</f>
        <v>0.66672385651851118</v>
      </c>
    </row>
    <row r="7851" spans="1:15" ht="15">
      <c r="A7851" s="284">
        <v>7847</v>
      </c>
      <c r="B7851" s="287"/>
      <c r="C7851" s="287"/>
      <c r="D7851" s="284" t="s">
        <v>1054</v>
      </c>
      <c r="E7851" s="287"/>
      <c r="F7851" s="285" t="s">
        <v>7972</v>
      </c>
      <c r="G7851" s="266" t="s">
        <v>121</v>
      </c>
      <c r="H7851" s="266">
        <f>IF(G7851="Traditional Stove",0.1,0.2)</f>
        <v>0.1</v>
      </c>
      <c r="I7851" s="266">
        <f>YEAR(J7851)</f>
        <v>2023</v>
      </c>
      <c r="J7851" s="267">
        <v>44999</v>
      </c>
      <c r="K7851" s="267">
        <f>J7851+1</f>
        <v>45000</v>
      </c>
      <c r="L7851" s="266">
        <f>IF(M7851&lt;=365,1,2)</f>
        <v>1</v>
      </c>
      <c r="M7851" s="266">
        <f>IF(K7851&lt;$C$1,$C$2-$C$1+1,$C$2-K7851+1)</f>
        <v>47</v>
      </c>
      <c r="N7851" s="268">
        <f>M7851/365</f>
        <v>0.12876712328767123</v>
      </c>
      <c r="O7851" s="269">
        <f>'Data and Parameter'!$E$4*'Data and Parameter'!$E$5*('Data and Parameter'!$E$6+'Data and Parameter'!$E$7)*'Data and Parameter'!$E$19*'Data and Parameter'!$E$14*'ER calculations'!N7851</f>
        <v>0.66672385651851118</v>
      </c>
    </row>
    <row r="7852" spans="1:15" ht="15">
      <c r="A7852" s="284">
        <v>7848</v>
      </c>
      <c r="B7852" s="287"/>
      <c r="C7852" s="287"/>
      <c r="D7852" s="284" t="s">
        <v>1054</v>
      </c>
      <c r="E7852" s="287"/>
      <c r="F7852" s="285" t="s">
        <v>7973</v>
      </c>
      <c r="G7852" s="266" t="s">
        <v>121</v>
      </c>
      <c r="H7852" s="266">
        <f>IF(G7852="Traditional Stove",0.1,0.2)</f>
        <v>0.1</v>
      </c>
      <c r="I7852" s="266">
        <f>YEAR(J7852)</f>
        <v>2023</v>
      </c>
      <c r="J7852" s="267">
        <v>44999</v>
      </c>
      <c r="K7852" s="267">
        <f>J7852+1</f>
        <v>45000</v>
      </c>
      <c r="L7852" s="266">
        <f>IF(M7852&lt;=365,1,2)</f>
        <v>1</v>
      </c>
      <c r="M7852" s="266">
        <f>IF(K7852&lt;$C$1,$C$2-$C$1+1,$C$2-K7852+1)</f>
        <v>47</v>
      </c>
      <c r="N7852" s="268">
        <f>M7852/365</f>
        <v>0.12876712328767123</v>
      </c>
      <c r="O7852" s="269">
        <f>'Data and Parameter'!$E$4*'Data and Parameter'!$E$5*('Data and Parameter'!$E$6+'Data and Parameter'!$E$7)*'Data and Parameter'!$E$19*'Data and Parameter'!$E$14*'ER calculations'!N7852</f>
        <v>0.66672385651851118</v>
      </c>
    </row>
    <row r="7853" spans="1:15" ht="15">
      <c r="A7853" s="284">
        <v>7849</v>
      </c>
      <c r="B7853" s="287"/>
      <c r="C7853" s="287"/>
      <c r="D7853" s="284" t="s">
        <v>1054</v>
      </c>
      <c r="E7853" s="287"/>
      <c r="F7853" s="285" t="s">
        <v>7974</v>
      </c>
      <c r="G7853" s="266" t="s">
        <v>121</v>
      </c>
      <c r="H7853" s="266">
        <f>IF(G7853="Traditional Stove",0.1,0.2)</f>
        <v>0.1</v>
      </c>
      <c r="I7853" s="266">
        <f>YEAR(J7853)</f>
        <v>2023</v>
      </c>
      <c r="J7853" s="267">
        <v>44999</v>
      </c>
      <c r="K7853" s="267">
        <f>J7853+1</f>
        <v>45000</v>
      </c>
      <c r="L7853" s="266">
        <f>IF(M7853&lt;=365,1,2)</f>
        <v>1</v>
      </c>
      <c r="M7853" s="266">
        <f>IF(K7853&lt;$C$1,$C$2-$C$1+1,$C$2-K7853+1)</f>
        <v>47</v>
      </c>
      <c r="N7853" s="268">
        <f>M7853/365</f>
        <v>0.12876712328767123</v>
      </c>
      <c r="O7853" s="269">
        <f>'Data and Parameter'!$E$4*'Data and Parameter'!$E$5*('Data and Parameter'!$E$6+'Data and Parameter'!$E$7)*'Data and Parameter'!$E$19*'Data and Parameter'!$E$14*'ER calculations'!N7853</f>
        <v>0.66672385651851118</v>
      </c>
    </row>
    <row r="7854" spans="1:15" ht="15">
      <c r="A7854" s="284">
        <v>7850</v>
      </c>
      <c r="B7854" s="287"/>
      <c r="C7854" s="287"/>
      <c r="D7854" s="284" t="s">
        <v>1054</v>
      </c>
      <c r="E7854" s="287"/>
      <c r="F7854" s="285" t="s">
        <v>7975</v>
      </c>
      <c r="G7854" s="266" t="s">
        <v>121</v>
      </c>
      <c r="H7854" s="266">
        <f>IF(G7854="Traditional Stove",0.1,0.2)</f>
        <v>0.1</v>
      </c>
      <c r="I7854" s="266">
        <f>YEAR(J7854)</f>
        <v>2023</v>
      </c>
      <c r="J7854" s="267">
        <v>44999</v>
      </c>
      <c r="K7854" s="267">
        <f>J7854+1</f>
        <v>45000</v>
      </c>
      <c r="L7854" s="266">
        <f>IF(M7854&lt;=365,1,2)</f>
        <v>1</v>
      </c>
      <c r="M7854" s="266">
        <f>IF(K7854&lt;$C$1,$C$2-$C$1+1,$C$2-K7854+1)</f>
        <v>47</v>
      </c>
      <c r="N7854" s="268">
        <f>M7854/365</f>
        <v>0.12876712328767123</v>
      </c>
      <c r="O7854" s="269">
        <f>'Data and Parameter'!$E$4*'Data and Parameter'!$E$5*('Data and Parameter'!$E$6+'Data and Parameter'!$E$7)*'Data and Parameter'!$E$19*'Data and Parameter'!$E$14*'ER calculations'!N7854</f>
        <v>0.66672385651851118</v>
      </c>
    </row>
    <row r="7855" spans="1:15" ht="15">
      <c r="A7855" s="284">
        <v>7851</v>
      </c>
      <c r="B7855" s="287"/>
      <c r="C7855" s="287"/>
      <c r="D7855" s="284" t="s">
        <v>1054</v>
      </c>
      <c r="E7855" s="287"/>
      <c r="F7855" s="285" t="s">
        <v>7976</v>
      </c>
      <c r="G7855" s="266" t="s">
        <v>121</v>
      </c>
      <c r="H7855" s="266">
        <f>IF(G7855="Traditional Stove",0.1,0.2)</f>
        <v>0.1</v>
      </c>
      <c r="I7855" s="266">
        <f>YEAR(J7855)</f>
        <v>2023</v>
      </c>
      <c r="J7855" s="267">
        <v>45008</v>
      </c>
      <c r="K7855" s="267">
        <f>J7855+1</f>
        <v>45009</v>
      </c>
      <c r="L7855" s="266">
        <f>IF(M7855&lt;=365,1,2)</f>
        <v>1</v>
      </c>
      <c r="M7855" s="266">
        <f>IF(K7855&lt;$C$1,$C$2-$C$1+1,$C$2-K7855+1)</f>
        <v>38</v>
      </c>
      <c r="N7855" s="268">
        <f>M7855/365</f>
        <v>0.10410958904109589</v>
      </c>
      <c r="O7855" s="269">
        <f>'Data and Parameter'!$E$4*'Data and Parameter'!$E$5*('Data and Parameter'!$E$6+'Data and Parameter'!$E$7)*'Data and Parameter'!$E$19*'Data and Parameter'!$E$14*'ER calculations'!N7855</f>
        <v>0.53905333080220053</v>
      </c>
    </row>
    <row r="7856" spans="1:15" ht="15">
      <c r="A7856" s="284">
        <v>7852</v>
      </c>
      <c r="B7856" s="287"/>
      <c r="C7856" s="287"/>
      <c r="D7856" s="284" t="s">
        <v>1054</v>
      </c>
      <c r="E7856" s="287"/>
      <c r="F7856" s="285" t="s">
        <v>7977</v>
      </c>
      <c r="G7856" s="266" t="s">
        <v>121</v>
      </c>
      <c r="H7856" s="266">
        <f>IF(G7856="Traditional Stove",0.1,0.2)</f>
        <v>0.1</v>
      </c>
      <c r="I7856" s="266">
        <f>YEAR(J7856)</f>
        <v>2023</v>
      </c>
      <c r="J7856" s="267">
        <v>45008</v>
      </c>
      <c r="K7856" s="267">
        <f>J7856+1</f>
        <v>45009</v>
      </c>
      <c r="L7856" s="266">
        <f>IF(M7856&lt;=365,1,2)</f>
        <v>1</v>
      </c>
      <c r="M7856" s="266">
        <f>IF(K7856&lt;$C$1,$C$2-$C$1+1,$C$2-K7856+1)</f>
        <v>38</v>
      </c>
      <c r="N7856" s="268">
        <f>M7856/365</f>
        <v>0.10410958904109589</v>
      </c>
      <c r="O7856" s="269">
        <f>'Data and Parameter'!$E$4*'Data and Parameter'!$E$5*('Data and Parameter'!$E$6+'Data and Parameter'!$E$7)*'Data and Parameter'!$E$19*'Data and Parameter'!$E$14*'ER calculations'!N7856</f>
        <v>0.53905333080220053</v>
      </c>
    </row>
    <row r="7857" spans="1:15" ht="15">
      <c r="A7857" s="284">
        <v>7853</v>
      </c>
      <c r="B7857" s="287"/>
      <c r="C7857" s="287"/>
      <c r="D7857" s="284" t="s">
        <v>1054</v>
      </c>
      <c r="E7857" s="287"/>
      <c r="F7857" s="285" t="s">
        <v>7978</v>
      </c>
      <c r="G7857" s="266" t="s">
        <v>121</v>
      </c>
      <c r="H7857" s="266">
        <f>IF(G7857="Traditional Stove",0.1,0.2)</f>
        <v>0.1</v>
      </c>
      <c r="I7857" s="266">
        <f>YEAR(J7857)</f>
        <v>2023</v>
      </c>
      <c r="J7857" s="267">
        <v>44999</v>
      </c>
      <c r="K7857" s="267">
        <f>J7857+1</f>
        <v>45000</v>
      </c>
      <c r="L7857" s="266">
        <f>IF(M7857&lt;=365,1,2)</f>
        <v>1</v>
      </c>
      <c r="M7857" s="266">
        <f>IF(K7857&lt;$C$1,$C$2-$C$1+1,$C$2-K7857+1)</f>
        <v>47</v>
      </c>
      <c r="N7857" s="268">
        <f>M7857/365</f>
        <v>0.12876712328767123</v>
      </c>
      <c r="O7857" s="269">
        <f>'Data and Parameter'!$E$4*'Data and Parameter'!$E$5*('Data and Parameter'!$E$6+'Data and Parameter'!$E$7)*'Data and Parameter'!$E$19*'Data and Parameter'!$E$14*'ER calculations'!N7857</f>
        <v>0.66672385651851118</v>
      </c>
    </row>
    <row r="7858" spans="1:15" ht="15">
      <c r="A7858" s="284">
        <v>7854</v>
      </c>
      <c r="B7858" s="287"/>
      <c r="C7858" s="287"/>
      <c r="D7858" s="284" t="s">
        <v>1054</v>
      </c>
      <c r="E7858" s="287"/>
      <c r="F7858" s="285" t="s">
        <v>7979</v>
      </c>
      <c r="G7858" s="266" t="s">
        <v>121</v>
      </c>
      <c r="H7858" s="266">
        <f>IF(G7858="Traditional Stove",0.1,0.2)</f>
        <v>0.1</v>
      </c>
      <c r="I7858" s="266">
        <f>YEAR(J7858)</f>
        <v>2023</v>
      </c>
      <c r="J7858" s="267">
        <v>45008</v>
      </c>
      <c r="K7858" s="267">
        <f>J7858+1</f>
        <v>45009</v>
      </c>
      <c r="L7858" s="266">
        <f>IF(M7858&lt;=365,1,2)</f>
        <v>1</v>
      </c>
      <c r="M7858" s="266">
        <f>IF(K7858&lt;$C$1,$C$2-$C$1+1,$C$2-K7858+1)</f>
        <v>38</v>
      </c>
      <c r="N7858" s="268">
        <f>M7858/365</f>
        <v>0.10410958904109589</v>
      </c>
      <c r="O7858" s="269">
        <f>'Data and Parameter'!$E$4*'Data and Parameter'!$E$5*('Data and Parameter'!$E$6+'Data and Parameter'!$E$7)*'Data and Parameter'!$E$19*'Data and Parameter'!$E$14*'ER calculations'!N7858</f>
        <v>0.53905333080220053</v>
      </c>
    </row>
    <row r="7859" spans="1:15" ht="15">
      <c r="A7859" s="284">
        <v>7855</v>
      </c>
      <c r="B7859" s="287"/>
      <c r="C7859" s="287"/>
      <c r="D7859" s="284" t="s">
        <v>1054</v>
      </c>
      <c r="E7859" s="287"/>
      <c r="F7859" s="285" t="s">
        <v>7980</v>
      </c>
      <c r="G7859" s="266" t="s">
        <v>121</v>
      </c>
      <c r="H7859" s="266">
        <f>IF(G7859="Traditional Stove",0.1,0.2)</f>
        <v>0.1</v>
      </c>
      <c r="I7859" s="266">
        <f>YEAR(J7859)</f>
        <v>2023</v>
      </c>
      <c r="J7859" s="267">
        <v>44999</v>
      </c>
      <c r="K7859" s="267">
        <f>J7859+1</f>
        <v>45000</v>
      </c>
      <c r="L7859" s="266">
        <f>IF(M7859&lt;=365,1,2)</f>
        <v>1</v>
      </c>
      <c r="M7859" s="266">
        <f>IF(K7859&lt;$C$1,$C$2-$C$1+1,$C$2-K7859+1)</f>
        <v>47</v>
      </c>
      <c r="N7859" s="268">
        <f>M7859/365</f>
        <v>0.12876712328767123</v>
      </c>
      <c r="O7859" s="269">
        <f>'Data and Parameter'!$E$4*'Data and Parameter'!$E$5*('Data and Parameter'!$E$6+'Data and Parameter'!$E$7)*'Data and Parameter'!$E$19*'Data and Parameter'!$E$14*'ER calculations'!N7859</f>
        <v>0.66672385651851118</v>
      </c>
    </row>
    <row r="7860" spans="1:15" ht="15">
      <c r="A7860" s="284">
        <v>7856</v>
      </c>
      <c r="B7860" s="287"/>
      <c r="C7860" s="287"/>
      <c r="D7860" s="284" t="s">
        <v>1054</v>
      </c>
      <c r="E7860" s="287"/>
      <c r="F7860" s="285" t="s">
        <v>7981</v>
      </c>
      <c r="G7860" s="266" t="s">
        <v>121</v>
      </c>
      <c r="H7860" s="266">
        <f>IF(G7860="Traditional Stove",0.1,0.2)</f>
        <v>0.1</v>
      </c>
      <c r="I7860" s="266">
        <f>YEAR(J7860)</f>
        <v>2023</v>
      </c>
      <c r="J7860" s="267">
        <v>45008</v>
      </c>
      <c r="K7860" s="267">
        <f>J7860+1</f>
        <v>45009</v>
      </c>
      <c r="L7860" s="266">
        <f>IF(M7860&lt;=365,1,2)</f>
        <v>1</v>
      </c>
      <c r="M7860" s="266">
        <f>IF(K7860&lt;$C$1,$C$2-$C$1+1,$C$2-K7860+1)</f>
        <v>38</v>
      </c>
      <c r="N7860" s="268">
        <f>M7860/365</f>
        <v>0.10410958904109589</v>
      </c>
      <c r="O7860" s="269">
        <f>'Data and Parameter'!$E$4*'Data and Parameter'!$E$5*('Data and Parameter'!$E$6+'Data and Parameter'!$E$7)*'Data and Parameter'!$E$19*'Data and Parameter'!$E$14*'ER calculations'!N7860</f>
        <v>0.53905333080220053</v>
      </c>
    </row>
    <row r="7861" spans="1:15" ht="15">
      <c r="A7861" s="284">
        <v>7857</v>
      </c>
      <c r="B7861" s="287"/>
      <c r="C7861" s="287"/>
      <c r="D7861" s="284" t="s">
        <v>1054</v>
      </c>
      <c r="E7861" s="287"/>
      <c r="F7861" s="285" t="s">
        <v>7982</v>
      </c>
      <c r="G7861" s="266" t="s">
        <v>121</v>
      </c>
      <c r="H7861" s="266">
        <f>IF(G7861="Traditional Stove",0.1,0.2)</f>
        <v>0.1</v>
      </c>
      <c r="I7861" s="266">
        <f>YEAR(J7861)</f>
        <v>2023</v>
      </c>
      <c r="J7861" s="267">
        <v>44999</v>
      </c>
      <c r="K7861" s="267">
        <f>J7861+1</f>
        <v>45000</v>
      </c>
      <c r="L7861" s="266">
        <f>IF(M7861&lt;=365,1,2)</f>
        <v>1</v>
      </c>
      <c r="M7861" s="266">
        <f>IF(K7861&lt;$C$1,$C$2-$C$1+1,$C$2-K7861+1)</f>
        <v>47</v>
      </c>
      <c r="N7861" s="268">
        <f>M7861/365</f>
        <v>0.12876712328767123</v>
      </c>
      <c r="O7861" s="269">
        <f>'Data and Parameter'!$E$4*'Data and Parameter'!$E$5*('Data and Parameter'!$E$6+'Data and Parameter'!$E$7)*'Data and Parameter'!$E$19*'Data and Parameter'!$E$14*'ER calculations'!N7861</f>
        <v>0.66672385651851118</v>
      </c>
    </row>
    <row r="7862" spans="1:15" ht="15">
      <c r="A7862" s="284">
        <v>7858</v>
      </c>
      <c r="B7862" s="287"/>
      <c r="C7862" s="287"/>
      <c r="D7862" s="284" t="s">
        <v>1054</v>
      </c>
      <c r="E7862" s="287"/>
      <c r="F7862" s="285" t="s">
        <v>7983</v>
      </c>
      <c r="G7862" s="266" t="s">
        <v>121</v>
      </c>
      <c r="H7862" s="266">
        <f>IF(G7862="Traditional Stove",0.1,0.2)</f>
        <v>0.1</v>
      </c>
      <c r="I7862" s="266">
        <f>YEAR(J7862)</f>
        <v>2023</v>
      </c>
      <c r="J7862" s="267">
        <v>45008</v>
      </c>
      <c r="K7862" s="267">
        <f>J7862+1</f>
        <v>45009</v>
      </c>
      <c r="L7862" s="266">
        <f>IF(M7862&lt;=365,1,2)</f>
        <v>1</v>
      </c>
      <c r="M7862" s="266">
        <f>IF(K7862&lt;$C$1,$C$2-$C$1+1,$C$2-K7862+1)</f>
        <v>38</v>
      </c>
      <c r="N7862" s="268">
        <f>M7862/365</f>
        <v>0.10410958904109589</v>
      </c>
      <c r="O7862" s="269">
        <f>'Data and Parameter'!$E$4*'Data and Parameter'!$E$5*('Data and Parameter'!$E$6+'Data and Parameter'!$E$7)*'Data and Parameter'!$E$19*'Data and Parameter'!$E$14*'ER calculations'!N7862</f>
        <v>0.53905333080220053</v>
      </c>
    </row>
    <row r="7863" spans="1:15" ht="15">
      <c r="A7863" s="284">
        <v>7859</v>
      </c>
      <c r="B7863" s="287"/>
      <c r="C7863" s="287"/>
      <c r="D7863" s="284" t="s">
        <v>1054</v>
      </c>
      <c r="E7863" s="287"/>
      <c r="F7863" s="285" t="s">
        <v>7984</v>
      </c>
      <c r="G7863" s="266" t="s">
        <v>121</v>
      </c>
      <c r="H7863" s="266">
        <f>IF(G7863="Traditional Stove",0.1,0.2)</f>
        <v>0.1</v>
      </c>
      <c r="I7863" s="266">
        <f>YEAR(J7863)</f>
        <v>2023</v>
      </c>
      <c r="J7863" s="267">
        <v>44999</v>
      </c>
      <c r="K7863" s="267">
        <f>J7863+1</f>
        <v>45000</v>
      </c>
      <c r="L7863" s="266">
        <f>IF(M7863&lt;=365,1,2)</f>
        <v>1</v>
      </c>
      <c r="M7863" s="266">
        <f>IF(K7863&lt;$C$1,$C$2-$C$1+1,$C$2-K7863+1)</f>
        <v>47</v>
      </c>
      <c r="N7863" s="268">
        <f>M7863/365</f>
        <v>0.12876712328767123</v>
      </c>
      <c r="O7863" s="269">
        <f>'Data and Parameter'!$E$4*'Data and Parameter'!$E$5*('Data and Parameter'!$E$6+'Data and Parameter'!$E$7)*'Data and Parameter'!$E$19*'Data and Parameter'!$E$14*'ER calculations'!N7863</f>
        <v>0.66672385651851118</v>
      </c>
    </row>
    <row r="7864" spans="1:15" ht="15">
      <c r="A7864" s="284">
        <v>7860</v>
      </c>
      <c r="B7864" s="287"/>
      <c r="C7864" s="287"/>
      <c r="D7864" s="284" t="s">
        <v>1054</v>
      </c>
      <c r="E7864" s="287"/>
      <c r="F7864" s="285" t="s">
        <v>7985</v>
      </c>
      <c r="G7864" s="266" t="s">
        <v>121</v>
      </c>
      <c r="H7864" s="266">
        <f>IF(G7864="Traditional Stove",0.1,0.2)</f>
        <v>0.1</v>
      </c>
      <c r="I7864" s="266">
        <f>YEAR(J7864)</f>
        <v>2023</v>
      </c>
      <c r="J7864" s="267">
        <v>45008</v>
      </c>
      <c r="K7864" s="267">
        <f>J7864+1</f>
        <v>45009</v>
      </c>
      <c r="L7864" s="266">
        <f>IF(M7864&lt;=365,1,2)</f>
        <v>1</v>
      </c>
      <c r="M7864" s="266">
        <f>IF(K7864&lt;$C$1,$C$2-$C$1+1,$C$2-K7864+1)</f>
        <v>38</v>
      </c>
      <c r="N7864" s="268">
        <f>M7864/365</f>
        <v>0.10410958904109589</v>
      </c>
      <c r="O7864" s="269">
        <f>'Data and Parameter'!$E$4*'Data and Parameter'!$E$5*('Data and Parameter'!$E$6+'Data and Parameter'!$E$7)*'Data and Parameter'!$E$19*'Data and Parameter'!$E$14*'ER calculations'!N7864</f>
        <v>0.53905333080220053</v>
      </c>
    </row>
    <row r="7865" spans="1:15" ht="15">
      <c r="A7865" s="284">
        <v>7861</v>
      </c>
      <c r="B7865" s="287"/>
      <c r="C7865" s="287"/>
      <c r="D7865" s="284" t="s">
        <v>1054</v>
      </c>
      <c r="E7865" s="287"/>
      <c r="F7865" s="285" t="s">
        <v>7986</v>
      </c>
      <c r="G7865" s="266" t="s">
        <v>121</v>
      </c>
      <c r="H7865" s="266">
        <f>IF(G7865="Traditional Stove",0.1,0.2)</f>
        <v>0.1</v>
      </c>
      <c r="I7865" s="266">
        <f>YEAR(J7865)</f>
        <v>2023</v>
      </c>
      <c r="J7865" s="267">
        <v>45008</v>
      </c>
      <c r="K7865" s="267">
        <f>J7865+1</f>
        <v>45009</v>
      </c>
      <c r="L7865" s="266">
        <f>IF(M7865&lt;=365,1,2)</f>
        <v>1</v>
      </c>
      <c r="M7865" s="266">
        <f>IF(K7865&lt;$C$1,$C$2-$C$1+1,$C$2-K7865+1)</f>
        <v>38</v>
      </c>
      <c r="N7865" s="268">
        <f>M7865/365</f>
        <v>0.10410958904109589</v>
      </c>
      <c r="O7865" s="269">
        <f>'Data and Parameter'!$E$4*'Data and Parameter'!$E$5*('Data and Parameter'!$E$6+'Data and Parameter'!$E$7)*'Data and Parameter'!$E$19*'Data and Parameter'!$E$14*'ER calculations'!N7865</f>
        <v>0.53905333080220053</v>
      </c>
    </row>
    <row r="7866" spans="1:15" ht="15">
      <c r="A7866" s="284">
        <v>7862</v>
      </c>
      <c r="B7866" s="287"/>
      <c r="C7866" s="287"/>
      <c r="D7866" s="284" t="s">
        <v>1054</v>
      </c>
      <c r="E7866" s="287"/>
      <c r="F7866" s="285" t="s">
        <v>7987</v>
      </c>
      <c r="G7866" s="266" t="s">
        <v>121</v>
      </c>
      <c r="H7866" s="266">
        <f>IF(G7866="Traditional Stove",0.1,0.2)</f>
        <v>0.1</v>
      </c>
      <c r="I7866" s="266">
        <f>YEAR(J7866)</f>
        <v>2023</v>
      </c>
      <c r="J7866" s="267">
        <v>45008</v>
      </c>
      <c r="K7866" s="267">
        <f>J7866+1</f>
        <v>45009</v>
      </c>
      <c r="L7866" s="266">
        <f>IF(M7866&lt;=365,1,2)</f>
        <v>1</v>
      </c>
      <c r="M7866" s="266">
        <f>IF(K7866&lt;$C$1,$C$2-$C$1+1,$C$2-K7866+1)</f>
        <v>38</v>
      </c>
      <c r="N7866" s="268">
        <f>M7866/365</f>
        <v>0.10410958904109589</v>
      </c>
      <c r="O7866" s="269">
        <f>'Data and Parameter'!$E$4*'Data and Parameter'!$E$5*('Data and Parameter'!$E$6+'Data and Parameter'!$E$7)*'Data and Parameter'!$E$19*'Data and Parameter'!$E$14*'ER calculations'!N7866</f>
        <v>0.53905333080220053</v>
      </c>
    </row>
    <row r="7867" spans="1:15" ht="15">
      <c r="A7867" s="284">
        <v>7863</v>
      </c>
      <c r="B7867" s="287"/>
      <c r="C7867" s="287"/>
      <c r="D7867" s="284" t="s">
        <v>1054</v>
      </c>
      <c r="E7867" s="287"/>
      <c r="F7867" s="285" t="s">
        <v>7988</v>
      </c>
      <c r="G7867" s="266" t="s">
        <v>121</v>
      </c>
      <c r="H7867" s="266">
        <f>IF(G7867="Traditional Stove",0.1,0.2)</f>
        <v>0.1</v>
      </c>
      <c r="I7867" s="266">
        <f>YEAR(J7867)</f>
        <v>2023</v>
      </c>
      <c r="J7867" s="267">
        <v>45008</v>
      </c>
      <c r="K7867" s="267">
        <f>J7867+1</f>
        <v>45009</v>
      </c>
      <c r="L7867" s="266">
        <f>IF(M7867&lt;=365,1,2)</f>
        <v>1</v>
      </c>
      <c r="M7867" s="266">
        <f>IF(K7867&lt;$C$1,$C$2-$C$1+1,$C$2-K7867+1)</f>
        <v>38</v>
      </c>
      <c r="N7867" s="268">
        <f>M7867/365</f>
        <v>0.10410958904109589</v>
      </c>
      <c r="O7867" s="269">
        <f>'Data and Parameter'!$E$4*'Data and Parameter'!$E$5*('Data and Parameter'!$E$6+'Data and Parameter'!$E$7)*'Data and Parameter'!$E$19*'Data and Parameter'!$E$14*'ER calculations'!N7867</f>
        <v>0.53905333080220053</v>
      </c>
    </row>
    <row r="7868" spans="1:15" ht="15">
      <c r="A7868" s="284">
        <v>7864</v>
      </c>
      <c r="B7868" s="287"/>
      <c r="C7868" s="287"/>
      <c r="D7868" s="284" t="s">
        <v>1054</v>
      </c>
      <c r="E7868" s="287"/>
      <c r="F7868" s="285" t="s">
        <v>7989</v>
      </c>
      <c r="G7868" s="266" t="s">
        <v>121</v>
      </c>
      <c r="H7868" s="266">
        <f>IF(G7868="Traditional Stove",0.1,0.2)</f>
        <v>0.1</v>
      </c>
      <c r="I7868" s="266">
        <f>YEAR(J7868)</f>
        <v>2023</v>
      </c>
      <c r="J7868" s="267">
        <v>45008</v>
      </c>
      <c r="K7868" s="267">
        <f>J7868+1</f>
        <v>45009</v>
      </c>
      <c r="L7868" s="266">
        <f>IF(M7868&lt;=365,1,2)</f>
        <v>1</v>
      </c>
      <c r="M7868" s="266">
        <f>IF(K7868&lt;$C$1,$C$2-$C$1+1,$C$2-K7868+1)</f>
        <v>38</v>
      </c>
      <c r="N7868" s="268">
        <f>M7868/365</f>
        <v>0.10410958904109589</v>
      </c>
      <c r="O7868" s="269">
        <f>'Data and Parameter'!$E$4*'Data and Parameter'!$E$5*('Data and Parameter'!$E$6+'Data and Parameter'!$E$7)*'Data and Parameter'!$E$19*'Data and Parameter'!$E$14*'ER calculations'!N7868</f>
        <v>0.53905333080220053</v>
      </c>
    </row>
    <row r="7869" spans="1:15" ht="15">
      <c r="A7869" s="284">
        <v>7865</v>
      </c>
      <c r="B7869" s="287"/>
      <c r="C7869" s="287"/>
      <c r="D7869" s="284" t="s">
        <v>1054</v>
      </c>
      <c r="E7869" s="287"/>
      <c r="F7869" s="285" t="s">
        <v>7990</v>
      </c>
      <c r="G7869" s="266" t="s">
        <v>121</v>
      </c>
      <c r="H7869" s="266">
        <f>IF(G7869="Traditional Stove",0.1,0.2)</f>
        <v>0.1</v>
      </c>
      <c r="I7869" s="266">
        <f>YEAR(J7869)</f>
        <v>2023</v>
      </c>
      <c r="J7869" s="267">
        <v>45008</v>
      </c>
      <c r="K7869" s="267">
        <f>J7869+1</f>
        <v>45009</v>
      </c>
      <c r="L7869" s="266">
        <f>IF(M7869&lt;=365,1,2)</f>
        <v>1</v>
      </c>
      <c r="M7869" s="266">
        <f>IF(K7869&lt;$C$1,$C$2-$C$1+1,$C$2-K7869+1)</f>
        <v>38</v>
      </c>
      <c r="N7869" s="268">
        <f>M7869/365</f>
        <v>0.10410958904109589</v>
      </c>
      <c r="O7869" s="269">
        <f>'Data and Parameter'!$E$4*'Data and Parameter'!$E$5*('Data and Parameter'!$E$6+'Data and Parameter'!$E$7)*'Data and Parameter'!$E$19*'Data and Parameter'!$E$14*'ER calculations'!N7869</f>
        <v>0.53905333080220053</v>
      </c>
    </row>
    <row r="7870" spans="1:15" ht="15">
      <c r="A7870" s="284">
        <v>7866</v>
      </c>
      <c r="B7870" s="287"/>
      <c r="C7870" s="287"/>
      <c r="D7870" s="284" t="s">
        <v>1054</v>
      </c>
      <c r="E7870" s="287"/>
      <c r="F7870" s="285" t="s">
        <v>7991</v>
      </c>
      <c r="G7870" s="266" t="s">
        <v>121</v>
      </c>
      <c r="H7870" s="266">
        <f>IF(G7870="Traditional Stove",0.1,0.2)</f>
        <v>0.1</v>
      </c>
      <c r="I7870" s="266">
        <f>YEAR(J7870)</f>
        <v>2023</v>
      </c>
      <c r="J7870" s="267">
        <v>45008</v>
      </c>
      <c r="K7870" s="267">
        <f>J7870+1</f>
        <v>45009</v>
      </c>
      <c r="L7870" s="266">
        <f>IF(M7870&lt;=365,1,2)</f>
        <v>1</v>
      </c>
      <c r="M7870" s="266">
        <f>IF(K7870&lt;$C$1,$C$2-$C$1+1,$C$2-K7870+1)</f>
        <v>38</v>
      </c>
      <c r="N7870" s="268">
        <f>M7870/365</f>
        <v>0.10410958904109589</v>
      </c>
      <c r="O7870" s="269">
        <f>'Data and Parameter'!$E$4*'Data and Parameter'!$E$5*('Data and Parameter'!$E$6+'Data and Parameter'!$E$7)*'Data and Parameter'!$E$19*'Data and Parameter'!$E$14*'ER calculations'!N7870</f>
        <v>0.53905333080220053</v>
      </c>
    </row>
    <row r="7871" spans="1:15" ht="15">
      <c r="A7871" s="284">
        <v>7867</v>
      </c>
      <c r="B7871" s="287"/>
      <c r="C7871" s="287"/>
      <c r="D7871" s="284" t="s">
        <v>1054</v>
      </c>
      <c r="E7871" s="287"/>
      <c r="F7871" s="285" t="s">
        <v>7992</v>
      </c>
      <c r="G7871" s="266" t="s">
        <v>121</v>
      </c>
      <c r="H7871" s="266">
        <f>IF(G7871="Traditional Stove",0.1,0.2)</f>
        <v>0.1</v>
      </c>
      <c r="I7871" s="266">
        <f>YEAR(J7871)</f>
        <v>2023</v>
      </c>
      <c r="J7871" s="267">
        <v>45008</v>
      </c>
      <c r="K7871" s="267">
        <f>J7871+1</f>
        <v>45009</v>
      </c>
      <c r="L7871" s="266">
        <f>IF(M7871&lt;=365,1,2)</f>
        <v>1</v>
      </c>
      <c r="M7871" s="266">
        <f>IF(K7871&lt;$C$1,$C$2-$C$1+1,$C$2-K7871+1)</f>
        <v>38</v>
      </c>
      <c r="N7871" s="268">
        <f>M7871/365</f>
        <v>0.10410958904109589</v>
      </c>
      <c r="O7871" s="269">
        <f>'Data and Parameter'!$E$4*'Data and Parameter'!$E$5*('Data and Parameter'!$E$6+'Data and Parameter'!$E$7)*'Data and Parameter'!$E$19*'Data and Parameter'!$E$14*'ER calculations'!N7871</f>
        <v>0.53905333080220053</v>
      </c>
    </row>
    <row r="7872" spans="1:15" ht="15">
      <c r="A7872" s="284">
        <v>7868</v>
      </c>
      <c r="B7872" s="287"/>
      <c r="C7872" s="287"/>
      <c r="D7872" s="284" t="s">
        <v>1054</v>
      </c>
      <c r="E7872" s="287"/>
      <c r="F7872" s="285" t="s">
        <v>7993</v>
      </c>
      <c r="G7872" s="266" t="s">
        <v>121</v>
      </c>
      <c r="H7872" s="266">
        <f>IF(G7872="Traditional Stove",0.1,0.2)</f>
        <v>0.1</v>
      </c>
      <c r="I7872" s="266">
        <f>YEAR(J7872)</f>
        <v>2023</v>
      </c>
      <c r="J7872" s="267">
        <v>45008</v>
      </c>
      <c r="K7872" s="267">
        <f>J7872+1</f>
        <v>45009</v>
      </c>
      <c r="L7872" s="266">
        <f>IF(M7872&lt;=365,1,2)</f>
        <v>1</v>
      </c>
      <c r="M7872" s="266">
        <f>IF(K7872&lt;$C$1,$C$2-$C$1+1,$C$2-K7872+1)</f>
        <v>38</v>
      </c>
      <c r="N7872" s="268">
        <f>M7872/365</f>
        <v>0.10410958904109589</v>
      </c>
      <c r="O7872" s="269">
        <f>'Data and Parameter'!$E$4*'Data and Parameter'!$E$5*('Data and Parameter'!$E$6+'Data and Parameter'!$E$7)*'Data and Parameter'!$E$19*'Data and Parameter'!$E$14*'ER calculations'!N7872</f>
        <v>0.53905333080220053</v>
      </c>
    </row>
    <row r="7873" spans="1:15" ht="15">
      <c r="A7873" s="284">
        <v>7869</v>
      </c>
      <c r="B7873" s="287"/>
      <c r="C7873" s="287"/>
      <c r="D7873" s="284" t="s">
        <v>1054</v>
      </c>
      <c r="E7873" s="287"/>
      <c r="F7873" s="285" t="s">
        <v>7994</v>
      </c>
      <c r="G7873" s="266" t="s">
        <v>121</v>
      </c>
      <c r="H7873" s="266">
        <f>IF(G7873="Traditional Stove",0.1,0.2)</f>
        <v>0.1</v>
      </c>
      <c r="I7873" s="266">
        <f>YEAR(J7873)</f>
        <v>2023</v>
      </c>
      <c r="J7873" s="267">
        <v>45008</v>
      </c>
      <c r="K7873" s="267">
        <f>J7873+1</f>
        <v>45009</v>
      </c>
      <c r="L7873" s="266">
        <f>IF(M7873&lt;=365,1,2)</f>
        <v>1</v>
      </c>
      <c r="M7873" s="266">
        <f>IF(K7873&lt;$C$1,$C$2-$C$1+1,$C$2-K7873+1)</f>
        <v>38</v>
      </c>
      <c r="N7873" s="268">
        <f>M7873/365</f>
        <v>0.10410958904109589</v>
      </c>
      <c r="O7873" s="269">
        <f>'Data and Parameter'!$E$4*'Data and Parameter'!$E$5*('Data and Parameter'!$E$6+'Data and Parameter'!$E$7)*'Data and Parameter'!$E$19*'Data and Parameter'!$E$14*'ER calculations'!N7873</f>
        <v>0.53905333080220053</v>
      </c>
    </row>
    <row r="7874" spans="1:15" ht="15">
      <c r="A7874" s="284">
        <v>7870</v>
      </c>
      <c r="B7874" s="287"/>
      <c r="C7874" s="287"/>
      <c r="D7874" s="284" t="s">
        <v>1054</v>
      </c>
      <c r="E7874" s="287"/>
      <c r="F7874" s="285" t="s">
        <v>7995</v>
      </c>
      <c r="G7874" s="266" t="s">
        <v>121</v>
      </c>
      <c r="H7874" s="266">
        <f>IF(G7874="Traditional Stove",0.1,0.2)</f>
        <v>0.1</v>
      </c>
      <c r="I7874" s="266">
        <f>YEAR(J7874)</f>
        <v>2023</v>
      </c>
      <c r="J7874" s="267">
        <v>45008</v>
      </c>
      <c r="K7874" s="267">
        <f>J7874+1</f>
        <v>45009</v>
      </c>
      <c r="L7874" s="266">
        <f>IF(M7874&lt;=365,1,2)</f>
        <v>1</v>
      </c>
      <c r="M7874" s="266">
        <f>IF(K7874&lt;$C$1,$C$2-$C$1+1,$C$2-K7874+1)</f>
        <v>38</v>
      </c>
      <c r="N7874" s="268">
        <f>M7874/365</f>
        <v>0.10410958904109589</v>
      </c>
      <c r="O7874" s="269">
        <f>'Data and Parameter'!$E$4*'Data and Parameter'!$E$5*('Data and Parameter'!$E$6+'Data and Parameter'!$E$7)*'Data and Parameter'!$E$19*'Data and Parameter'!$E$14*'ER calculations'!N7874</f>
        <v>0.53905333080220053</v>
      </c>
    </row>
    <row r="7875" spans="1:15" ht="15">
      <c r="A7875" s="284">
        <v>7871</v>
      </c>
      <c r="B7875" s="287"/>
      <c r="C7875" s="287"/>
      <c r="D7875" s="284" t="s">
        <v>119</v>
      </c>
      <c r="E7875" s="287"/>
      <c r="F7875" s="285" t="s">
        <v>7996</v>
      </c>
      <c r="G7875" s="266" t="s">
        <v>121</v>
      </c>
      <c r="H7875" s="266">
        <f>IF(G7875="Traditional Stove",0.1,0.2)</f>
        <v>0.1</v>
      </c>
      <c r="I7875" s="266">
        <f>YEAR(J7875)</f>
        <v>2023</v>
      </c>
      <c r="J7875" s="267">
        <v>44968</v>
      </c>
      <c r="K7875" s="267">
        <f>J7875+1</f>
        <v>44969</v>
      </c>
      <c r="L7875" s="266">
        <f>IF(M7875&lt;=365,1,2)</f>
        <v>1</v>
      </c>
      <c r="M7875" s="266">
        <f>IF(K7875&lt;$C$1,$C$2-$C$1+1,$C$2-K7875+1)</f>
        <v>78</v>
      </c>
      <c r="N7875" s="268">
        <f>M7875/365</f>
        <v>0.21369863013698631</v>
      </c>
      <c r="O7875" s="269">
        <f>'Data and Parameter'!$E$4*'Data and Parameter'!$E$5*('Data and Parameter'!$E$6+'Data and Parameter'!$E$7)*'Data and Parameter'!$E$19*'Data and Parameter'!$E$14*'ER calculations'!N7875</f>
        <v>1.1064778895413589</v>
      </c>
    </row>
    <row r="7876" spans="1:15" ht="15">
      <c r="A7876" s="284">
        <v>7872</v>
      </c>
      <c r="B7876" s="287"/>
      <c r="C7876" s="287"/>
      <c r="D7876" s="284" t="s">
        <v>1376</v>
      </c>
      <c r="E7876" s="287"/>
      <c r="F7876" s="285" t="s">
        <v>7997</v>
      </c>
      <c r="G7876" s="266" t="s">
        <v>121</v>
      </c>
      <c r="H7876" s="266">
        <f>IF(G7876="Traditional Stove",0.1,0.2)</f>
        <v>0.1</v>
      </c>
      <c r="I7876" s="266">
        <f>YEAR(J7876)</f>
        <v>2023</v>
      </c>
      <c r="J7876" s="267">
        <v>44999</v>
      </c>
      <c r="K7876" s="267">
        <f>J7876+1</f>
        <v>45000</v>
      </c>
      <c r="L7876" s="266">
        <f>IF(M7876&lt;=365,1,2)</f>
        <v>1</v>
      </c>
      <c r="M7876" s="266">
        <f>IF(K7876&lt;$C$1,$C$2-$C$1+1,$C$2-K7876+1)</f>
        <v>47</v>
      </c>
      <c r="N7876" s="268">
        <f>M7876/365</f>
        <v>0.12876712328767123</v>
      </c>
      <c r="O7876" s="269">
        <f>'Data and Parameter'!$E$4*'Data and Parameter'!$E$5*('Data and Parameter'!$E$6+'Data and Parameter'!$E$7)*'Data and Parameter'!$E$19*'Data and Parameter'!$E$14*'ER calculations'!N7876</f>
        <v>0.66672385651851118</v>
      </c>
    </row>
    <row r="7877" spans="1:15" ht="15">
      <c r="A7877" s="284">
        <v>7873</v>
      </c>
      <c r="B7877" s="287"/>
      <c r="C7877" s="287"/>
      <c r="D7877" s="284" t="s">
        <v>1376</v>
      </c>
      <c r="E7877" s="287"/>
      <c r="F7877" s="285" t="s">
        <v>7998</v>
      </c>
      <c r="G7877" s="266" t="s">
        <v>121</v>
      </c>
      <c r="H7877" s="266">
        <f>IF(G7877="Traditional Stove",0.1,0.2)</f>
        <v>0.1</v>
      </c>
      <c r="I7877" s="266">
        <f>YEAR(J7877)</f>
        <v>2023</v>
      </c>
      <c r="J7877" s="267">
        <v>44999</v>
      </c>
      <c r="K7877" s="267">
        <f>J7877+1</f>
        <v>45000</v>
      </c>
      <c r="L7877" s="266">
        <f>IF(M7877&lt;=365,1,2)</f>
        <v>1</v>
      </c>
      <c r="M7877" s="266">
        <f>IF(K7877&lt;$C$1,$C$2-$C$1+1,$C$2-K7877+1)</f>
        <v>47</v>
      </c>
      <c r="N7877" s="268">
        <f>M7877/365</f>
        <v>0.12876712328767123</v>
      </c>
      <c r="O7877" s="269">
        <f>'Data and Parameter'!$E$4*'Data and Parameter'!$E$5*('Data and Parameter'!$E$6+'Data and Parameter'!$E$7)*'Data and Parameter'!$E$19*'Data and Parameter'!$E$14*'ER calculations'!N7877</f>
        <v>0.66672385651851118</v>
      </c>
    </row>
    <row r="7878" spans="1:15" ht="15">
      <c r="A7878" s="284">
        <v>7874</v>
      </c>
      <c r="B7878" s="287"/>
      <c r="C7878" s="287"/>
      <c r="D7878" s="284" t="s">
        <v>1376</v>
      </c>
      <c r="E7878" s="287"/>
      <c r="F7878" s="285" t="s">
        <v>7999</v>
      </c>
      <c r="G7878" s="266" t="s">
        <v>121</v>
      </c>
      <c r="H7878" s="266">
        <f>IF(G7878="Traditional Stove",0.1,0.2)</f>
        <v>0.1</v>
      </c>
      <c r="I7878" s="266">
        <f>YEAR(J7878)</f>
        <v>2023</v>
      </c>
      <c r="J7878" s="267">
        <v>44999</v>
      </c>
      <c r="K7878" s="267">
        <f>J7878+1</f>
        <v>45000</v>
      </c>
      <c r="L7878" s="266">
        <f>IF(M7878&lt;=365,1,2)</f>
        <v>1</v>
      </c>
      <c r="M7878" s="266">
        <f>IF(K7878&lt;$C$1,$C$2-$C$1+1,$C$2-K7878+1)</f>
        <v>47</v>
      </c>
      <c r="N7878" s="268">
        <f>M7878/365</f>
        <v>0.12876712328767123</v>
      </c>
      <c r="O7878" s="269">
        <f>'Data and Parameter'!$E$4*'Data and Parameter'!$E$5*('Data and Parameter'!$E$6+'Data and Parameter'!$E$7)*'Data and Parameter'!$E$19*'Data and Parameter'!$E$14*'ER calculations'!N7878</f>
        <v>0.66672385651851118</v>
      </c>
    </row>
    <row r="7879" spans="1:15" ht="15">
      <c r="A7879" s="284">
        <v>7875</v>
      </c>
      <c r="B7879" s="287"/>
      <c r="C7879" s="287"/>
      <c r="D7879" s="284" t="s">
        <v>1376</v>
      </c>
      <c r="E7879" s="287"/>
      <c r="F7879" s="285" t="s">
        <v>8000</v>
      </c>
      <c r="G7879" s="266" t="s">
        <v>121</v>
      </c>
      <c r="H7879" s="266">
        <f>IF(G7879="Traditional Stove",0.1,0.2)</f>
        <v>0.1</v>
      </c>
      <c r="I7879" s="266">
        <f>YEAR(J7879)</f>
        <v>2023</v>
      </c>
      <c r="J7879" s="267">
        <v>44967</v>
      </c>
      <c r="K7879" s="267">
        <f>J7879+1</f>
        <v>44968</v>
      </c>
      <c r="L7879" s="266">
        <f>IF(M7879&lt;=365,1,2)</f>
        <v>1</v>
      </c>
      <c r="M7879" s="266">
        <f>IF(K7879&lt;$C$1,$C$2-$C$1+1,$C$2-K7879+1)</f>
        <v>79</v>
      </c>
      <c r="N7879" s="268">
        <f>M7879/365</f>
        <v>0.21643835616438356</v>
      </c>
      <c r="O7879" s="269">
        <f>'Data and Parameter'!$E$4*'Data and Parameter'!$E$5*('Data and Parameter'!$E$6+'Data and Parameter'!$E$7)*'Data and Parameter'!$E$19*'Data and Parameter'!$E$14*'ER calculations'!N7879</f>
        <v>1.1206635035098378</v>
      </c>
    </row>
    <row r="7880" spans="1:15" ht="15">
      <c r="A7880" s="284">
        <v>7876</v>
      </c>
      <c r="B7880" s="287"/>
      <c r="C7880" s="287"/>
      <c r="D7880" s="284" t="s">
        <v>1376</v>
      </c>
      <c r="E7880" s="287"/>
      <c r="F7880" s="285" t="s">
        <v>8001</v>
      </c>
      <c r="G7880" s="266" t="s">
        <v>121</v>
      </c>
      <c r="H7880" s="266">
        <f>IF(G7880="Traditional Stove",0.1,0.2)</f>
        <v>0.1</v>
      </c>
      <c r="I7880" s="266">
        <f>YEAR(J7880)</f>
        <v>2023</v>
      </c>
      <c r="J7880" s="267">
        <v>44999</v>
      </c>
      <c r="K7880" s="267">
        <f>J7880+1</f>
        <v>45000</v>
      </c>
      <c r="L7880" s="266">
        <f>IF(M7880&lt;=365,1,2)</f>
        <v>1</v>
      </c>
      <c r="M7880" s="266">
        <f>IF(K7880&lt;$C$1,$C$2-$C$1+1,$C$2-K7880+1)</f>
        <v>47</v>
      </c>
      <c r="N7880" s="268">
        <f>M7880/365</f>
        <v>0.12876712328767123</v>
      </c>
      <c r="O7880" s="269">
        <f>'Data and Parameter'!$E$4*'Data and Parameter'!$E$5*('Data and Parameter'!$E$6+'Data and Parameter'!$E$7)*'Data and Parameter'!$E$19*'Data and Parameter'!$E$14*'ER calculations'!N7880</f>
        <v>0.66672385651851118</v>
      </c>
    </row>
    <row r="7881" spans="1:15" ht="15">
      <c r="A7881" s="284">
        <v>7877</v>
      </c>
      <c r="B7881" s="287"/>
      <c r="C7881" s="287"/>
      <c r="D7881" s="284" t="s">
        <v>1376</v>
      </c>
      <c r="E7881" s="287"/>
      <c r="F7881" s="285" t="s">
        <v>8002</v>
      </c>
      <c r="G7881" s="266" t="s">
        <v>121</v>
      </c>
      <c r="H7881" s="266">
        <f>IF(G7881="Traditional Stove",0.1,0.2)</f>
        <v>0.1</v>
      </c>
      <c r="I7881" s="266">
        <f>YEAR(J7881)</f>
        <v>2023</v>
      </c>
      <c r="J7881" s="267">
        <v>44999</v>
      </c>
      <c r="K7881" s="267">
        <f>J7881+1</f>
        <v>45000</v>
      </c>
      <c r="L7881" s="266">
        <f>IF(M7881&lt;=365,1,2)</f>
        <v>1</v>
      </c>
      <c r="M7881" s="266">
        <f>IF(K7881&lt;$C$1,$C$2-$C$1+1,$C$2-K7881+1)</f>
        <v>47</v>
      </c>
      <c r="N7881" s="268">
        <f>M7881/365</f>
        <v>0.12876712328767123</v>
      </c>
      <c r="O7881" s="269">
        <f>'Data and Parameter'!$E$4*'Data and Parameter'!$E$5*('Data and Parameter'!$E$6+'Data and Parameter'!$E$7)*'Data and Parameter'!$E$19*'Data and Parameter'!$E$14*'ER calculations'!N7881</f>
        <v>0.66672385651851118</v>
      </c>
    </row>
    <row r="7882" spans="1:15" ht="15">
      <c r="A7882" s="284">
        <v>7878</v>
      </c>
      <c r="B7882" s="287"/>
      <c r="C7882" s="287"/>
      <c r="D7882" s="284" t="s">
        <v>1376</v>
      </c>
      <c r="E7882" s="287"/>
      <c r="F7882" s="285" t="s">
        <v>8003</v>
      </c>
      <c r="G7882" s="266" t="s">
        <v>121</v>
      </c>
      <c r="H7882" s="266">
        <f>IF(G7882="Traditional Stove",0.1,0.2)</f>
        <v>0.1</v>
      </c>
      <c r="I7882" s="266">
        <f>YEAR(J7882)</f>
        <v>2023</v>
      </c>
      <c r="J7882" s="267">
        <v>44998</v>
      </c>
      <c r="K7882" s="267">
        <f>J7882+1</f>
        <v>44999</v>
      </c>
      <c r="L7882" s="266">
        <f>IF(M7882&lt;=365,1,2)</f>
        <v>1</v>
      </c>
      <c r="M7882" s="266">
        <f>IF(K7882&lt;$C$1,$C$2-$C$1+1,$C$2-K7882+1)</f>
        <v>48</v>
      </c>
      <c r="N7882" s="268">
        <f>M7882/365</f>
        <v>0.13150684931506848</v>
      </c>
      <c r="O7882" s="269">
        <f>'Data and Parameter'!$E$4*'Data and Parameter'!$E$5*('Data and Parameter'!$E$6+'Data and Parameter'!$E$7)*'Data and Parameter'!$E$19*'Data and Parameter'!$E$14*'ER calculations'!N7882</f>
        <v>0.68090947048699002</v>
      </c>
    </row>
    <row r="7883" spans="1:15" ht="15">
      <c r="A7883" s="284">
        <v>7879</v>
      </c>
      <c r="B7883" s="287"/>
      <c r="C7883" s="287"/>
      <c r="D7883" s="284" t="s">
        <v>1376</v>
      </c>
      <c r="E7883" s="287"/>
      <c r="F7883" s="285" t="s">
        <v>8004</v>
      </c>
      <c r="G7883" s="266" t="s">
        <v>121</v>
      </c>
      <c r="H7883" s="266">
        <f>IF(G7883="Traditional Stove",0.1,0.2)</f>
        <v>0.1</v>
      </c>
      <c r="I7883" s="266">
        <f>YEAR(J7883)</f>
        <v>2023</v>
      </c>
      <c r="J7883" s="267">
        <v>44967</v>
      </c>
      <c r="K7883" s="267">
        <f>J7883+1</f>
        <v>44968</v>
      </c>
      <c r="L7883" s="266">
        <f>IF(M7883&lt;=365,1,2)</f>
        <v>1</v>
      </c>
      <c r="M7883" s="266">
        <f>IF(K7883&lt;$C$1,$C$2-$C$1+1,$C$2-K7883+1)</f>
        <v>79</v>
      </c>
      <c r="N7883" s="268">
        <f>M7883/365</f>
        <v>0.21643835616438356</v>
      </c>
      <c r="O7883" s="269">
        <f>'Data and Parameter'!$E$4*'Data and Parameter'!$E$5*('Data and Parameter'!$E$6+'Data and Parameter'!$E$7)*'Data and Parameter'!$E$19*'Data and Parameter'!$E$14*'ER calculations'!N7883</f>
        <v>1.1206635035098378</v>
      </c>
    </row>
    <row r="7884" spans="1:15" ht="15">
      <c r="A7884" s="284">
        <v>7880</v>
      </c>
      <c r="B7884" s="287"/>
      <c r="C7884" s="287"/>
      <c r="D7884" s="284" t="s">
        <v>1376</v>
      </c>
      <c r="E7884" s="287"/>
      <c r="F7884" s="285" t="s">
        <v>8005</v>
      </c>
      <c r="G7884" s="266" t="s">
        <v>121</v>
      </c>
      <c r="H7884" s="266">
        <f>IF(G7884="Traditional Stove",0.1,0.2)</f>
        <v>0.1</v>
      </c>
      <c r="I7884" s="266">
        <f>YEAR(J7884)</f>
        <v>2023</v>
      </c>
      <c r="J7884" s="267">
        <v>44967</v>
      </c>
      <c r="K7884" s="267">
        <f>J7884+1</f>
        <v>44968</v>
      </c>
      <c r="L7884" s="266">
        <f>IF(M7884&lt;=365,1,2)</f>
        <v>1</v>
      </c>
      <c r="M7884" s="266">
        <f>IF(K7884&lt;$C$1,$C$2-$C$1+1,$C$2-K7884+1)</f>
        <v>79</v>
      </c>
      <c r="N7884" s="268">
        <f>M7884/365</f>
        <v>0.21643835616438356</v>
      </c>
      <c r="O7884" s="269">
        <f>'Data and Parameter'!$E$4*'Data and Parameter'!$E$5*('Data and Parameter'!$E$6+'Data and Parameter'!$E$7)*'Data and Parameter'!$E$19*'Data and Parameter'!$E$14*'ER calculations'!N7884</f>
        <v>1.1206635035098378</v>
      </c>
    </row>
    <row r="7885" spans="1:15" ht="15">
      <c r="A7885" s="284">
        <v>7881</v>
      </c>
      <c r="B7885" s="287"/>
      <c r="C7885" s="287"/>
      <c r="D7885" s="284" t="s">
        <v>1376</v>
      </c>
      <c r="E7885" s="287"/>
      <c r="F7885" s="285" t="s">
        <v>8006</v>
      </c>
      <c r="G7885" s="266" t="s">
        <v>121</v>
      </c>
      <c r="H7885" s="266">
        <f>IF(G7885="Traditional Stove",0.1,0.2)</f>
        <v>0.1</v>
      </c>
      <c r="I7885" s="266">
        <f>YEAR(J7885)</f>
        <v>2023</v>
      </c>
      <c r="J7885" s="267">
        <v>44999</v>
      </c>
      <c r="K7885" s="267">
        <f>J7885+1</f>
        <v>45000</v>
      </c>
      <c r="L7885" s="266">
        <f>IF(M7885&lt;=365,1,2)</f>
        <v>1</v>
      </c>
      <c r="M7885" s="266">
        <f>IF(K7885&lt;$C$1,$C$2-$C$1+1,$C$2-K7885+1)</f>
        <v>47</v>
      </c>
      <c r="N7885" s="268">
        <f>M7885/365</f>
        <v>0.12876712328767123</v>
      </c>
      <c r="O7885" s="269">
        <f>'Data and Parameter'!$E$4*'Data and Parameter'!$E$5*('Data and Parameter'!$E$6+'Data and Parameter'!$E$7)*'Data and Parameter'!$E$19*'Data and Parameter'!$E$14*'ER calculations'!N7885</f>
        <v>0.66672385651851118</v>
      </c>
    </row>
    <row r="7886" spans="1:15" ht="15">
      <c r="A7886" s="284">
        <v>7882</v>
      </c>
      <c r="B7886" s="287"/>
      <c r="C7886" s="287"/>
      <c r="D7886" s="284" t="s">
        <v>1376</v>
      </c>
      <c r="E7886" s="287"/>
      <c r="F7886" s="285" t="s">
        <v>8007</v>
      </c>
      <c r="G7886" s="266" t="s">
        <v>121</v>
      </c>
      <c r="H7886" s="266">
        <f>IF(G7886="Traditional Stove",0.1,0.2)</f>
        <v>0.1</v>
      </c>
      <c r="I7886" s="266">
        <f>YEAR(J7886)</f>
        <v>2023</v>
      </c>
      <c r="J7886" s="267">
        <v>44998</v>
      </c>
      <c r="K7886" s="267">
        <f>J7886+1</f>
        <v>44999</v>
      </c>
      <c r="L7886" s="266">
        <f>IF(M7886&lt;=365,1,2)</f>
        <v>1</v>
      </c>
      <c r="M7886" s="266">
        <f>IF(K7886&lt;$C$1,$C$2-$C$1+1,$C$2-K7886+1)</f>
        <v>48</v>
      </c>
      <c r="N7886" s="268">
        <f>M7886/365</f>
        <v>0.13150684931506848</v>
      </c>
      <c r="O7886" s="269">
        <f>'Data and Parameter'!$E$4*'Data and Parameter'!$E$5*('Data and Parameter'!$E$6+'Data and Parameter'!$E$7)*'Data and Parameter'!$E$19*'Data and Parameter'!$E$14*'ER calculations'!N7886</f>
        <v>0.68090947048699002</v>
      </c>
    </row>
    <row r="7887" spans="1:15" ht="15">
      <c r="A7887" s="284">
        <v>7883</v>
      </c>
      <c r="B7887" s="287"/>
      <c r="C7887" s="287"/>
      <c r="D7887" s="284" t="s">
        <v>1376</v>
      </c>
      <c r="E7887" s="287"/>
      <c r="F7887" s="285" t="s">
        <v>8008</v>
      </c>
      <c r="G7887" s="266" t="s">
        <v>121</v>
      </c>
      <c r="H7887" s="266">
        <f>IF(G7887="Traditional Stove",0.1,0.2)</f>
        <v>0.1</v>
      </c>
      <c r="I7887" s="266">
        <f>YEAR(J7887)</f>
        <v>2023</v>
      </c>
      <c r="J7887" s="267">
        <v>45016</v>
      </c>
      <c r="K7887" s="267">
        <f>J7887+1</f>
        <v>45017</v>
      </c>
      <c r="L7887" s="266">
        <f>IF(M7887&lt;=365,1,2)</f>
        <v>1</v>
      </c>
      <c r="M7887" s="266">
        <f>IF(K7887&lt;$C$1,$C$2-$C$1+1,$C$2-K7887+1)</f>
        <v>30</v>
      </c>
      <c r="N7887" s="268">
        <f>M7887/365</f>
        <v>8.2191780821917804E-2</v>
      </c>
      <c r="O7887" s="269">
        <f>'Data and Parameter'!$E$4*'Data and Parameter'!$E$5*('Data and Parameter'!$E$6+'Data and Parameter'!$E$7)*'Data and Parameter'!$E$19*'Data and Parameter'!$E$14*'ER calculations'!N7887</f>
        <v>0.42556841905436882</v>
      </c>
    </row>
    <row r="7888" spans="1:15" ht="15">
      <c r="A7888" s="284">
        <v>7884</v>
      </c>
      <c r="B7888" s="287"/>
      <c r="C7888" s="287"/>
      <c r="D7888" s="284" t="s">
        <v>1376</v>
      </c>
      <c r="E7888" s="287"/>
      <c r="F7888" s="285" t="s">
        <v>8009</v>
      </c>
      <c r="G7888" s="266" t="s">
        <v>121</v>
      </c>
      <c r="H7888" s="266">
        <f>IF(G7888="Traditional Stove",0.1,0.2)</f>
        <v>0.1</v>
      </c>
      <c r="I7888" s="266">
        <f>YEAR(J7888)</f>
        <v>2023</v>
      </c>
      <c r="J7888" s="267">
        <v>44967</v>
      </c>
      <c r="K7888" s="267">
        <f>J7888+1</f>
        <v>44968</v>
      </c>
      <c r="L7888" s="266">
        <f>IF(M7888&lt;=365,1,2)</f>
        <v>1</v>
      </c>
      <c r="M7888" s="266">
        <f>IF(K7888&lt;$C$1,$C$2-$C$1+1,$C$2-K7888+1)</f>
        <v>79</v>
      </c>
      <c r="N7888" s="268">
        <f>M7888/365</f>
        <v>0.21643835616438356</v>
      </c>
      <c r="O7888" s="269">
        <f>'Data and Parameter'!$E$4*'Data and Parameter'!$E$5*('Data and Parameter'!$E$6+'Data and Parameter'!$E$7)*'Data and Parameter'!$E$19*'Data and Parameter'!$E$14*'ER calculations'!N7888</f>
        <v>1.1206635035098378</v>
      </c>
    </row>
    <row r="7889" spans="1:15" ht="15">
      <c r="A7889" s="284">
        <v>7885</v>
      </c>
      <c r="B7889" s="287"/>
      <c r="C7889" s="287"/>
      <c r="D7889" s="284" t="s">
        <v>1376</v>
      </c>
      <c r="E7889" s="287"/>
      <c r="F7889" s="285" t="s">
        <v>8010</v>
      </c>
      <c r="G7889" s="266" t="s">
        <v>121</v>
      </c>
      <c r="H7889" s="266">
        <f>IF(G7889="Traditional Stove",0.1,0.2)</f>
        <v>0.1</v>
      </c>
      <c r="I7889" s="266">
        <f>YEAR(J7889)</f>
        <v>2023</v>
      </c>
      <c r="J7889" s="267">
        <v>44967</v>
      </c>
      <c r="K7889" s="267">
        <f>J7889+1</f>
        <v>44968</v>
      </c>
      <c r="L7889" s="266">
        <f>IF(M7889&lt;=365,1,2)</f>
        <v>1</v>
      </c>
      <c r="M7889" s="266">
        <f>IF(K7889&lt;$C$1,$C$2-$C$1+1,$C$2-K7889+1)</f>
        <v>79</v>
      </c>
      <c r="N7889" s="268">
        <f>M7889/365</f>
        <v>0.21643835616438356</v>
      </c>
      <c r="O7889" s="269">
        <f>'Data and Parameter'!$E$4*'Data and Parameter'!$E$5*('Data and Parameter'!$E$6+'Data and Parameter'!$E$7)*'Data and Parameter'!$E$19*'Data and Parameter'!$E$14*'ER calculations'!N7889</f>
        <v>1.1206635035098378</v>
      </c>
    </row>
    <row r="7890" spans="1:15" ht="15">
      <c r="A7890" s="284">
        <v>7886</v>
      </c>
      <c r="B7890" s="287"/>
      <c r="C7890" s="287"/>
      <c r="D7890" s="284" t="s">
        <v>1376</v>
      </c>
      <c r="E7890" s="287"/>
      <c r="F7890" s="285" t="s">
        <v>8011</v>
      </c>
      <c r="G7890" s="266" t="s">
        <v>121</v>
      </c>
      <c r="H7890" s="266">
        <f>IF(G7890="Traditional Stove",0.1,0.2)</f>
        <v>0.1</v>
      </c>
      <c r="I7890" s="266">
        <f>YEAR(J7890)</f>
        <v>2023</v>
      </c>
      <c r="J7890" s="267">
        <v>44967</v>
      </c>
      <c r="K7890" s="267">
        <f>J7890+1</f>
        <v>44968</v>
      </c>
      <c r="L7890" s="266">
        <f>IF(M7890&lt;=365,1,2)</f>
        <v>1</v>
      </c>
      <c r="M7890" s="266">
        <f>IF(K7890&lt;$C$1,$C$2-$C$1+1,$C$2-K7890+1)</f>
        <v>79</v>
      </c>
      <c r="N7890" s="268">
        <f>M7890/365</f>
        <v>0.21643835616438356</v>
      </c>
      <c r="O7890" s="269">
        <f>'Data and Parameter'!$E$4*'Data and Parameter'!$E$5*('Data and Parameter'!$E$6+'Data and Parameter'!$E$7)*'Data and Parameter'!$E$19*'Data and Parameter'!$E$14*'ER calculations'!N7890</f>
        <v>1.1206635035098378</v>
      </c>
    </row>
    <row r="7891" spans="1:15" ht="15">
      <c r="A7891" s="284">
        <v>7887</v>
      </c>
      <c r="B7891" s="287"/>
      <c r="C7891" s="287"/>
      <c r="D7891" s="284" t="s">
        <v>1376</v>
      </c>
      <c r="E7891" s="287"/>
      <c r="F7891" s="285" t="s">
        <v>8012</v>
      </c>
      <c r="G7891" s="266" t="s">
        <v>121</v>
      </c>
      <c r="H7891" s="266">
        <f>IF(G7891="Traditional Stove",0.1,0.2)</f>
        <v>0.1</v>
      </c>
      <c r="I7891" s="266">
        <f>YEAR(J7891)</f>
        <v>2023</v>
      </c>
      <c r="J7891" s="267">
        <v>44967</v>
      </c>
      <c r="K7891" s="267">
        <f>J7891+1</f>
        <v>44968</v>
      </c>
      <c r="L7891" s="266">
        <f>IF(M7891&lt;=365,1,2)</f>
        <v>1</v>
      </c>
      <c r="M7891" s="266">
        <f>IF(K7891&lt;$C$1,$C$2-$C$1+1,$C$2-K7891+1)</f>
        <v>79</v>
      </c>
      <c r="N7891" s="268">
        <f>M7891/365</f>
        <v>0.21643835616438356</v>
      </c>
      <c r="O7891" s="269">
        <f>'Data and Parameter'!$E$4*'Data and Parameter'!$E$5*('Data and Parameter'!$E$6+'Data and Parameter'!$E$7)*'Data and Parameter'!$E$19*'Data and Parameter'!$E$14*'ER calculations'!N7891</f>
        <v>1.1206635035098378</v>
      </c>
    </row>
    <row r="7892" spans="1:15" ht="15">
      <c r="A7892" s="284">
        <v>7888</v>
      </c>
      <c r="B7892" s="287"/>
      <c r="C7892" s="287"/>
      <c r="D7892" s="284" t="s">
        <v>1054</v>
      </c>
      <c r="E7892" s="287"/>
      <c r="F7892" s="285" t="s">
        <v>8013</v>
      </c>
      <c r="G7892" s="266" t="s">
        <v>121</v>
      </c>
      <c r="H7892" s="266">
        <f>IF(G7892="Traditional Stove",0.1,0.2)</f>
        <v>0.1</v>
      </c>
      <c r="I7892" s="266">
        <f>YEAR(J7892)</f>
        <v>2023</v>
      </c>
      <c r="J7892" s="267">
        <v>45008</v>
      </c>
      <c r="K7892" s="267">
        <f>J7892+1</f>
        <v>45009</v>
      </c>
      <c r="L7892" s="266">
        <f>IF(M7892&lt;=365,1,2)</f>
        <v>1</v>
      </c>
      <c r="M7892" s="266">
        <f>IF(K7892&lt;$C$1,$C$2-$C$1+1,$C$2-K7892+1)</f>
        <v>38</v>
      </c>
      <c r="N7892" s="268">
        <f>M7892/365</f>
        <v>0.10410958904109589</v>
      </c>
      <c r="O7892" s="269">
        <f>'Data and Parameter'!$E$4*'Data and Parameter'!$E$5*('Data and Parameter'!$E$6+'Data and Parameter'!$E$7)*'Data and Parameter'!$E$19*'Data and Parameter'!$E$14*'ER calculations'!N7892</f>
        <v>0.53905333080220053</v>
      </c>
    </row>
    <row r="7893" spans="1:15" ht="15">
      <c r="A7893" s="284">
        <v>7889</v>
      </c>
      <c r="B7893" s="287"/>
      <c r="C7893" s="287"/>
      <c r="D7893" s="284" t="s">
        <v>1376</v>
      </c>
      <c r="E7893" s="287"/>
      <c r="F7893" s="285" t="s">
        <v>8014</v>
      </c>
      <c r="G7893" s="266" t="s">
        <v>121</v>
      </c>
      <c r="H7893" s="266">
        <f>IF(G7893="Traditional Stove",0.1,0.2)</f>
        <v>0.1</v>
      </c>
      <c r="I7893" s="266">
        <f>YEAR(J7893)</f>
        <v>2023</v>
      </c>
      <c r="J7893" s="267">
        <v>44967</v>
      </c>
      <c r="K7893" s="267">
        <f>J7893+1</f>
        <v>44968</v>
      </c>
      <c r="L7893" s="266">
        <f>IF(M7893&lt;=365,1,2)</f>
        <v>1</v>
      </c>
      <c r="M7893" s="266">
        <f>IF(K7893&lt;$C$1,$C$2-$C$1+1,$C$2-K7893+1)</f>
        <v>79</v>
      </c>
      <c r="N7893" s="268">
        <f>M7893/365</f>
        <v>0.21643835616438356</v>
      </c>
      <c r="O7893" s="269">
        <f>'Data and Parameter'!$E$4*'Data and Parameter'!$E$5*('Data and Parameter'!$E$6+'Data and Parameter'!$E$7)*'Data and Parameter'!$E$19*'Data and Parameter'!$E$14*'ER calculations'!N7893</f>
        <v>1.1206635035098378</v>
      </c>
    </row>
    <row r="7894" spans="1:15" ht="15">
      <c r="A7894" s="284">
        <v>7890</v>
      </c>
      <c r="B7894" s="287"/>
      <c r="C7894" s="287"/>
      <c r="D7894" s="284" t="s">
        <v>1054</v>
      </c>
      <c r="E7894" s="287"/>
      <c r="F7894" s="285" t="s">
        <v>8015</v>
      </c>
      <c r="G7894" s="266" t="s">
        <v>121</v>
      </c>
      <c r="H7894" s="266">
        <f>IF(G7894="Traditional Stove",0.1,0.2)</f>
        <v>0.1</v>
      </c>
      <c r="I7894" s="266">
        <f>YEAR(J7894)</f>
        <v>2023</v>
      </c>
      <c r="J7894" s="267">
        <v>45008</v>
      </c>
      <c r="K7894" s="267">
        <f>J7894+1</f>
        <v>45009</v>
      </c>
      <c r="L7894" s="266">
        <f>IF(M7894&lt;=365,1,2)</f>
        <v>1</v>
      </c>
      <c r="M7894" s="266">
        <f>IF(K7894&lt;$C$1,$C$2-$C$1+1,$C$2-K7894+1)</f>
        <v>38</v>
      </c>
      <c r="N7894" s="268">
        <f>M7894/365</f>
        <v>0.10410958904109589</v>
      </c>
      <c r="O7894" s="269">
        <f>'Data and Parameter'!$E$4*'Data and Parameter'!$E$5*('Data and Parameter'!$E$6+'Data and Parameter'!$E$7)*'Data and Parameter'!$E$19*'Data and Parameter'!$E$14*'ER calculations'!N7894</f>
        <v>0.53905333080220053</v>
      </c>
    </row>
    <row r="7895" spans="1:15" ht="15">
      <c r="A7895" s="284">
        <v>7891</v>
      </c>
      <c r="B7895" s="287"/>
      <c r="C7895" s="287"/>
      <c r="D7895" s="284" t="s">
        <v>1054</v>
      </c>
      <c r="E7895" s="287"/>
      <c r="F7895" s="285" t="s">
        <v>8016</v>
      </c>
      <c r="G7895" s="266" t="s">
        <v>121</v>
      </c>
      <c r="H7895" s="266">
        <f>IF(G7895="Traditional Stove",0.1,0.2)</f>
        <v>0.1</v>
      </c>
      <c r="I7895" s="266">
        <f>YEAR(J7895)</f>
        <v>2023</v>
      </c>
      <c r="J7895" s="267">
        <v>45008</v>
      </c>
      <c r="K7895" s="267">
        <f>J7895+1</f>
        <v>45009</v>
      </c>
      <c r="L7895" s="266">
        <f>IF(M7895&lt;=365,1,2)</f>
        <v>1</v>
      </c>
      <c r="M7895" s="266">
        <f>IF(K7895&lt;$C$1,$C$2-$C$1+1,$C$2-K7895+1)</f>
        <v>38</v>
      </c>
      <c r="N7895" s="268">
        <f>M7895/365</f>
        <v>0.10410958904109589</v>
      </c>
      <c r="O7895" s="269">
        <f>'Data and Parameter'!$E$4*'Data and Parameter'!$E$5*('Data and Parameter'!$E$6+'Data and Parameter'!$E$7)*'Data and Parameter'!$E$19*'Data and Parameter'!$E$14*'ER calculations'!N7895</f>
        <v>0.53905333080220053</v>
      </c>
    </row>
    <row r="7896" spans="1:15" ht="15">
      <c r="A7896" s="284">
        <v>7892</v>
      </c>
      <c r="B7896" s="287"/>
      <c r="C7896" s="287"/>
      <c r="D7896" s="284" t="s">
        <v>1054</v>
      </c>
      <c r="E7896" s="287"/>
      <c r="F7896" s="285" t="s">
        <v>8017</v>
      </c>
      <c r="G7896" s="266" t="s">
        <v>121</v>
      </c>
      <c r="H7896" s="266">
        <f>IF(G7896="Traditional Stove",0.1,0.2)</f>
        <v>0.1</v>
      </c>
      <c r="I7896" s="266">
        <f>YEAR(J7896)</f>
        <v>2023</v>
      </c>
      <c r="J7896" s="267">
        <v>45008</v>
      </c>
      <c r="K7896" s="267">
        <f>J7896+1</f>
        <v>45009</v>
      </c>
      <c r="L7896" s="266">
        <f>IF(M7896&lt;=365,1,2)</f>
        <v>1</v>
      </c>
      <c r="M7896" s="266">
        <f>IF(K7896&lt;$C$1,$C$2-$C$1+1,$C$2-K7896+1)</f>
        <v>38</v>
      </c>
      <c r="N7896" s="268">
        <f>M7896/365</f>
        <v>0.10410958904109589</v>
      </c>
      <c r="O7896" s="269">
        <f>'Data and Parameter'!$E$4*'Data and Parameter'!$E$5*('Data and Parameter'!$E$6+'Data and Parameter'!$E$7)*'Data and Parameter'!$E$19*'Data and Parameter'!$E$14*'ER calculations'!N7896</f>
        <v>0.53905333080220053</v>
      </c>
    </row>
    <row r="7897" spans="1:15" ht="15">
      <c r="A7897" s="284">
        <v>7893</v>
      </c>
      <c r="B7897" s="287"/>
      <c r="C7897" s="287"/>
      <c r="D7897" s="284" t="s">
        <v>1054</v>
      </c>
      <c r="E7897" s="287"/>
      <c r="F7897" s="285" t="s">
        <v>8018</v>
      </c>
      <c r="G7897" s="266" t="s">
        <v>121</v>
      </c>
      <c r="H7897" s="266">
        <f>IF(G7897="Traditional Stove",0.1,0.2)</f>
        <v>0.1</v>
      </c>
      <c r="I7897" s="266">
        <f>YEAR(J7897)</f>
        <v>2023</v>
      </c>
      <c r="J7897" s="267">
        <v>45008</v>
      </c>
      <c r="K7897" s="267">
        <f>J7897+1</f>
        <v>45009</v>
      </c>
      <c r="L7897" s="266">
        <f>IF(M7897&lt;=365,1,2)</f>
        <v>1</v>
      </c>
      <c r="M7897" s="266">
        <f>IF(K7897&lt;$C$1,$C$2-$C$1+1,$C$2-K7897+1)</f>
        <v>38</v>
      </c>
      <c r="N7897" s="268">
        <f>M7897/365</f>
        <v>0.10410958904109589</v>
      </c>
      <c r="O7897" s="269">
        <f>'Data and Parameter'!$E$4*'Data and Parameter'!$E$5*('Data and Parameter'!$E$6+'Data and Parameter'!$E$7)*'Data and Parameter'!$E$19*'Data and Parameter'!$E$14*'ER calculations'!N7897</f>
        <v>0.53905333080220053</v>
      </c>
    </row>
    <row r="7898" spans="1:15" ht="15">
      <c r="A7898" s="284">
        <v>7894</v>
      </c>
      <c r="B7898" s="287"/>
      <c r="C7898" s="287"/>
      <c r="D7898" s="284" t="s">
        <v>1054</v>
      </c>
      <c r="E7898" s="287"/>
      <c r="F7898" s="285" t="s">
        <v>8019</v>
      </c>
      <c r="G7898" s="266" t="s">
        <v>121</v>
      </c>
      <c r="H7898" s="266">
        <f>IF(G7898="Traditional Stove",0.1,0.2)</f>
        <v>0.1</v>
      </c>
      <c r="I7898" s="266">
        <f>YEAR(J7898)</f>
        <v>2023</v>
      </c>
      <c r="J7898" s="267">
        <v>45008</v>
      </c>
      <c r="K7898" s="267">
        <f>J7898+1</f>
        <v>45009</v>
      </c>
      <c r="L7898" s="266">
        <f>IF(M7898&lt;=365,1,2)</f>
        <v>1</v>
      </c>
      <c r="M7898" s="266">
        <f>IF(K7898&lt;$C$1,$C$2-$C$1+1,$C$2-K7898+1)</f>
        <v>38</v>
      </c>
      <c r="N7898" s="268">
        <f>M7898/365</f>
        <v>0.10410958904109589</v>
      </c>
      <c r="O7898" s="269">
        <f>'Data and Parameter'!$E$4*'Data and Parameter'!$E$5*('Data and Parameter'!$E$6+'Data and Parameter'!$E$7)*'Data and Parameter'!$E$19*'Data and Parameter'!$E$14*'ER calculations'!N7898</f>
        <v>0.53905333080220053</v>
      </c>
    </row>
    <row r="7899" spans="1:15" ht="15">
      <c r="A7899" s="284">
        <v>7895</v>
      </c>
      <c r="B7899" s="287"/>
      <c r="C7899" s="287"/>
      <c r="D7899" s="284" t="s">
        <v>1054</v>
      </c>
      <c r="E7899" s="287"/>
      <c r="F7899" s="285" t="s">
        <v>8020</v>
      </c>
      <c r="G7899" s="266" t="s">
        <v>121</v>
      </c>
      <c r="H7899" s="266">
        <f>IF(G7899="Traditional Stove",0.1,0.2)</f>
        <v>0.1</v>
      </c>
      <c r="I7899" s="266">
        <f>YEAR(J7899)</f>
        <v>2023</v>
      </c>
      <c r="J7899" s="267">
        <v>45008</v>
      </c>
      <c r="K7899" s="267">
        <f>J7899+1</f>
        <v>45009</v>
      </c>
      <c r="L7899" s="266">
        <f>IF(M7899&lt;=365,1,2)</f>
        <v>1</v>
      </c>
      <c r="M7899" s="266">
        <f>IF(K7899&lt;$C$1,$C$2-$C$1+1,$C$2-K7899+1)</f>
        <v>38</v>
      </c>
      <c r="N7899" s="268">
        <f>M7899/365</f>
        <v>0.10410958904109589</v>
      </c>
      <c r="O7899" s="269">
        <f>'Data and Parameter'!$E$4*'Data and Parameter'!$E$5*('Data and Parameter'!$E$6+'Data and Parameter'!$E$7)*'Data and Parameter'!$E$19*'Data and Parameter'!$E$14*'ER calculations'!N7899</f>
        <v>0.53905333080220053</v>
      </c>
    </row>
    <row r="7900" spans="1:15" ht="15">
      <c r="A7900" s="284">
        <v>7896</v>
      </c>
      <c r="B7900" s="287"/>
      <c r="C7900" s="287"/>
      <c r="D7900" s="284" t="s">
        <v>1054</v>
      </c>
      <c r="E7900" s="287"/>
      <c r="F7900" s="285" t="s">
        <v>8021</v>
      </c>
      <c r="G7900" s="266" t="s">
        <v>121</v>
      </c>
      <c r="H7900" s="266">
        <f>IF(G7900="Traditional Stove",0.1,0.2)</f>
        <v>0.1</v>
      </c>
      <c r="I7900" s="266">
        <f>YEAR(J7900)</f>
        <v>2023</v>
      </c>
      <c r="J7900" s="267">
        <v>45008</v>
      </c>
      <c r="K7900" s="267">
        <f>J7900+1</f>
        <v>45009</v>
      </c>
      <c r="L7900" s="266">
        <f>IF(M7900&lt;=365,1,2)</f>
        <v>1</v>
      </c>
      <c r="M7900" s="266">
        <f>IF(K7900&lt;$C$1,$C$2-$C$1+1,$C$2-K7900+1)</f>
        <v>38</v>
      </c>
      <c r="N7900" s="268">
        <f>M7900/365</f>
        <v>0.10410958904109589</v>
      </c>
      <c r="O7900" s="269">
        <f>'Data and Parameter'!$E$4*'Data and Parameter'!$E$5*('Data and Parameter'!$E$6+'Data and Parameter'!$E$7)*'Data and Parameter'!$E$19*'Data and Parameter'!$E$14*'ER calculations'!N7900</f>
        <v>0.53905333080220053</v>
      </c>
    </row>
    <row r="7901" spans="1:15" ht="15">
      <c r="A7901" s="284">
        <v>7897</v>
      </c>
      <c r="B7901" s="287"/>
      <c r="C7901" s="287"/>
      <c r="D7901" s="284" t="s">
        <v>1054</v>
      </c>
      <c r="E7901" s="287"/>
      <c r="F7901" s="285" t="s">
        <v>8022</v>
      </c>
      <c r="G7901" s="266" t="s">
        <v>121</v>
      </c>
      <c r="H7901" s="266">
        <f>IF(G7901="Traditional Stove",0.1,0.2)</f>
        <v>0.1</v>
      </c>
      <c r="I7901" s="266">
        <f>YEAR(J7901)</f>
        <v>2023</v>
      </c>
      <c r="J7901" s="267">
        <v>45008</v>
      </c>
      <c r="K7901" s="267">
        <f>J7901+1</f>
        <v>45009</v>
      </c>
      <c r="L7901" s="266">
        <f>IF(M7901&lt;=365,1,2)</f>
        <v>1</v>
      </c>
      <c r="M7901" s="266">
        <f>IF(K7901&lt;$C$1,$C$2-$C$1+1,$C$2-K7901+1)</f>
        <v>38</v>
      </c>
      <c r="N7901" s="268">
        <f>M7901/365</f>
        <v>0.10410958904109589</v>
      </c>
      <c r="O7901" s="269">
        <f>'Data and Parameter'!$E$4*'Data and Parameter'!$E$5*('Data and Parameter'!$E$6+'Data and Parameter'!$E$7)*'Data and Parameter'!$E$19*'Data and Parameter'!$E$14*'ER calculations'!N7901</f>
        <v>0.53905333080220053</v>
      </c>
    </row>
    <row r="7902" spans="1:15" ht="15">
      <c r="A7902" s="284">
        <v>7898</v>
      </c>
      <c r="B7902" s="287"/>
      <c r="C7902" s="287"/>
      <c r="D7902" s="284" t="s">
        <v>1376</v>
      </c>
      <c r="E7902" s="287"/>
      <c r="F7902" s="285" t="s">
        <v>8023</v>
      </c>
      <c r="G7902" s="266" t="s">
        <v>121</v>
      </c>
      <c r="H7902" s="266">
        <f>IF(G7902="Traditional Stove",0.1,0.2)</f>
        <v>0.1</v>
      </c>
      <c r="I7902" s="266">
        <f>YEAR(J7902)</f>
        <v>2023</v>
      </c>
      <c r="J7902" s="267">
        <v>45015</v>
      </c>
      <c r="K7902" s="267">
        <f>J7902+1</f>
        <v>45016</v>
      </c>
      <c r="L7902" s="266">
        <f>IF(M7902&lt;=365,1,2)</f>
        <v>1</v>
      </c>
      <c r="M7902" s="266">
        <f>IF(K7902&lt;$C$1,$C$2-$C$1+1,$C$2-K7902+1)</f>
        <v>31</v>
      </c>
      <c r="N7902" s="268">
        <f>M7902/365</f>
        <v>8.4931506849315067E-2</v>
      </c>
      <c r="O7902" s="269">
        <f>'Data and Parameter'!$E$4*'Data and Parameter'!$E$5*('Data and Parameter'!$E$6+'Data and Parameter'!$E$7)*'Data and Parameter'!$E$19*'Data and Parameter'!$E$14*'ER calculations'!N7902</f>
        <v>0.43975403302284777</v>
      </c>
    </row>
    <row r="7903" spans="1:15" ht="15">
      <c r="A7903" s="284">
        <v>7899</v>
      </c>
      <c r="B7903" s="287"/>
      <c r="C7903" s="287"/>
      <c r="D7903" s="284" t="s">
        <v>1054</v>
      </c>
      <c r="E7903" s="287"/>
      <c r="F7903" s="285" t="s">
        <v>8024</v>
      </c>
      <c r="G7903" s="266" t="s">
        <v>121</v>
      </c>
      <c r="H7903" s="266">
        <f>IF(G7903="Traditional Stove",0.1,0.2)</f>
        <v>0.1</v>
      </c>
      <c r="I7903" s="266">
        <f>YEAR(J7903)</f>
        <v>2023</v>
      </c>
      <c r="J7903" s="267">
        <v>45008</v>
      </c>
      <c r="K7903" s="267">
        <f>J7903+1</f>
        <v>45009</v>
      </c>
      <c r="L7903" s="266">
        <f>IF(M7903&lt;=365,1,2)</f>
        <v>1</v>
      </c>
      <c r="M7903" s="266">
        <f>IF(K7903&lt;$C$1,$C$2-$C$1+1,$C$2-K7903+1)</f>
        <v>38</v>
      </c>
      <c r="N7903" s="268">
        <f>M7903/365</f>
        <v>0.10410958904109589</v>
      </c>
      <c r="O7903" s="269">
        <f>'Data and Parameter'!$E$4*'Data and Parameter'!$E$5*('Data and Parameter'!$E$6+'Data and Parameter'!$E$7)*'Data and Parameter'!$E$19*'Data and Parameter'!$E$14*'ER calculations'!N7903</f>
        <v>0.53905333080220053</v>
      </c>
    </row>
    <row r="7904" spans="1:15" ht="15">
      <c r="A7904" s="284">
        <v>7900</v>
      </c>
      <c r="B7904" s="287"/>
      <c r="C7904" s="287"/>
      <c r="D7904" s="284" t="s">
        <v>1054</v>
      </c>
      <c r="E7904" s="287"/>
      <c r="F7904" s="285" t="s">
        <v>8025</v>
      </c>
      <c r="G7904" s="266" t="s">
        <v>121</v>
      </c>
      <c r="H7904" s="266">
        <f>IF(G7904="Traditional Stove",0.1,0.2)</f>
        <v>0.1</v>
      </c>
      <c r="I7904" s="266">
        <f>YEAR(J7904)</f>
        <v>2023</v>
      </c>
      <c r="J7904" s="267">
        <v>45008</v>
      </c>
      <c r="K7904" s="267">
        <f>J7904+1</f>
        <v>45009</v>
      </c>
      <c r="L7904" s="266">
        <f>IF(M7904&lt;=365,1,2)</f>
        <v>1</v>
      </c>
      <c r="M7904" s="266">
        <f>IF(K7904&lt;$C$1,$C$2-$C$1+1,$C$2-K7904+1)</f>
        <v>38</v>
      </c>
      <c r="N7904" s="268">
        <f>M7904/365</f>
        <v>0.10410958904109589</v>
      </c>
      <c r="O7904" s="269">
        <f>'Data and Parameter'!$E$4*'Data and Parameter'!$E$5*('Data and Parameter'!$E$6+'Data and Parameter'!$E$7)*'Data and Parameter'!$E$19*'Data and Parameter'!$E$14*'ER calculations'!N7904</f>
        <v>0.53905333080220053</v>
      </c>
    </row>
    <row r="7905" spans="1:15" ht="15">
      <c r="A7905" s="284">
        <v>7901</v>
      </c>
      <c r="B7905" s="287"/>
      <c r="C7905" s="287"/>
      <c r="D7905" s="284" t="s">
        <v>1054</v>
      </c>
      <c r="E7905" s="287"/>
      <c r="F7905" s="285" t="s">
        <v>8026</v>
      </c>
      <c r="G7905" s="266" t="s">
        <v>121</v>
      </c>
      <c r="H7905" s="266">
        <f>IF(G7905="Traditional Stove",0.1,0.2)</f>
        <v>0.1</v>
      </c>
      <c r="I7905" s="266">
        <f>YEAR(J7905)</f>
        <v>2023</v>
      </c>
      <c r="J7905" s="267">
        <v>45008</v>
      </c>
      <c r="K7905" s="267">
        <f>J7905+1</f>
        <v>45009</v>
      </c>
      <c r="L7905" s="266">
        <f>IF(M7905&lt;=365,1,2)</f>
        <v>1</v>
      </c>
      <c r="M7905" s="266">
        <f>IF(K7905&lt;$C$1,$C$2-$C$1+1,$C$2-K7905+1)</f>
        <v>38</v>
      </c>
      <c r="N7905" s="268">
        <f>M7905/365</f>
        <v>0.10410958904109589</v>
      </c>
      <c r="O7905" s="269">
        <f>'Data and Parameter'!$E$4*'Data and Parameter'!$E$5*('Data and Parameter'!$E$6+'Data and Parameter'!$E$7)*'Data and Parameter'!$E$19*'Data and Parameter'!$E$14*'ER calculations'!N7905</f>
        <v>0.53905333080220053</v>
      </c>
    </row>
    <row r="7906" spans="1:15" ht="15">
      <c r="A7906" s="284">
        <v>7902</v>
      </c>
      <c r="B7906" s="287"/>
      <c r="C7906" s="287"/>
      <c r="D7906" s="284" t="s">
        <v>1054</v>
      </c>
      <c r="E7906" s="287"/>
      <c r="F7906" s="285" t="s">
        <v>8027</v>
      </c>
      <c r="G7906" s="266" t="s">
        <v>121</v>
      </c>
      <c r="H7906" s="266">
        <f>IF(G7906="Traditional Stove",0.1,0.2)</f>
        <v>0.1</v>
      </c>
      <c r="I7906" s="266">
        <f>YEAR(J7906)</f>
        <v>2023</v>
      </c>
      <c r="J7906" s="267">
        <v>45008</v>
      </c>
      <c r="K7906" s="267">
        <f>J7906+1</f>
        <v>45009</v>
      </c>
      <c r="L7906" s="266">
        <f>IF(M7906&lt;=365,1,2)</f>
        <v>1</v>
      </c>
      <c r="M7906" s="266">
        <f>IF(K7906&lt;$C$1,$C$2-$C$1+1,$C$2-K7906+1)</f>
        <v>38</v>
      </c>
      <c r="N7906" s="268">
        <f>M7906/365</f>
        <v>0.10410958904109589</v>
      </c>
      <c r="O7906" s="269">
        <f>'Data and Parameter'!$E$4*'Data and Parameter'!$E$5*('Data and Parameter'!$E$6+'Data and Parameter'!$E$7)*'Data and Parameter'!$E$19*'Data and Parameter'!$E$14*'ER calculations'!N7906</f>
        <v>0.53905333080220053</v>
      </c>
    </row>
    <row r="7907" spans="1:15" ht="15">
      <c r="A7907" s="284">
        <v>7903</v>
      </c>
      <c r="B7907" s="287"/>
      <c r="C7907" s="287"/>
      <c r="D7907" s="284" t="s">
        <v>1054</v>
      </c>
      <c r="E7907" s="287"/>
      <c r="F7907" s="285" t="s">
        <v>8028</v>
      </c>
      <c r="G7907" s="266" t="s">
        <v>121</v>
      </c>
      <c r="H7907" s="266">
        <f>IF(G7907="Traditional Stove",0.1,0.2)</f>
        <v>0.1</v>
      </c>
      <c r="I7907" s="266">
        <f>YEAR(J7907)</f>
        <v>2023</v>
      </c>
      <c r="J7907" s="267">
        <v>44971</v>
      </c>
      <c r="K7907" s="267">
        <f>J7907+1</f>
        <v>44972</v>
      </c>
      <c r="L7907" s="266">
        <f>IF(M7907&lt;=365,1,2)</f>
        <v>1</v>
      </c>
      <c r="M7907" s="266">
        <f>IF(K7907&lt;$C$1,$C$2-$C$1+1,$C$2-K7907+1)</f>
        <v>75</v>
      </c>
      <c r="N7907" s="268">
        <f>M7907/365</f>
        <v>0.20547945205479451</v>
      </c>
      <c r="O7907" s="269">
        <f>'Data and Parameter'!$E$4*'Data and Parameter'!$E$5*('Data and Parameter'!$E$6+'Data and Parameter'!$E$7)*'Data and Parameter'!$E$19*'Data and Parameter'!$E$14*'ER calculations'!N7907</f>
        <v>1.063921047635922</v>
      </c>
    </row>
    <row r="7908" spans="1:15" ht="15">
      <c r="A7908" s="284">
        <v>7904</v>
      </c>
      <c r="B7908" s="287"/>
      <c r="C7908" s="287"/>
      <c r="D7908" s="284" t="s">
        <v>1054</v>
      </c>
      <c r="E7908" s="287"/>
      <c r="F7908" s="285" t="s">
        <v>8029</v>
      </c>
      <c r="G7908" s="266" t="s">
        <v>121</v>
      </c>
      <c r="H7908" s="266">
        <f>IF(G7908="Traditional Stove",0.1,0.2)</f>
        <v>0.1</v>
      </c>
      <c r="I7908" s="266">
        <f>YEAR(J7908)</f>
        <v>2023</v>
      </c>
      <c r="J7908" s="267">
        <v>45008</v>
      </c>
      <c r="K7908" s="267">
        <f>J7908+1</f>
        <v>45009</v>
      </c>
      <c r="L7908" s="266">
        <f>IF(M7908&lt;=365,1,2)</f>
        <v>1</v>
      </c>
      <c r="M7908" s="266">
        <f>IF(K7908&lt;$C$1,$C$2-$C$1+1,$C$2-K7908+1)</f>
        <v>38</v>
      </c>
      <c r="N7908" s="268">
        <f>M7908/365</f>
        <v>0.10410958904109589</v>
      </c>
      <c r="O7908" s="269">
        <f>'Data and Parameter'!$E$4*'Data and Parameter'!$E$5*('Data and Parameter'!$E$6+'Data and Parameter'!$E$7)*'Data and Parameter'!$E$19*'Data and Parameter'!$E$14*'ER calculations'!N7908</f>
        <v>0.53905333080220053</v>
      </c>
    </row>
    <row r="7909" spans="1:15" ht="15">
      <c r="A7909" s="284">
        <v>7905</v>
      </c>
      <c r="B7909" s="287"/>
      <c r="C7909" s="287"/>
      <c r="D7909" s="284" t="s">
        <v>1054</v>
      </c>
      <c r="E7909" s="287"/>
      <c r="F7909" s="285" t="s">
        <v>8030</v>
      </c>
      <c r="G7909" s="266" t="s">
        <v>121</v>
      </c>
      <c r="H7909" s="266">
        <f>IF(G7909="Traditional Stove",0.1,0.2)</f>
        <v>0.1</v>
      </c>
      <c r="I7909" s="266">
        <f>YEAR(J7909)</f>
        <v>2023</v>
      </c>
      <c r="J7909" s="267">
        <v>45008</v>
      </c>
      <c r="K7909" s="267">
        <f>J7909+1</f>
        <v>45009</v>
      </c>
      <c r="L7909" s="266">
        <f>IF(M7909&lt;=365,1,2)</f>
        <v>1</v>
      </c>
      <c r="M7909" s="266">
        <f>IF(K7909&lt;$C$1,$C$2-$C$1+1,$C$2-K7909+1)</f>
        <v>38</v>
      </c>
      <c r="N7909" s="268">
        <f>M7909/365</f>
        <v>0.10410958904109589</v>
      </c>
      <c r="O7909" s="269">
        <f>'Data and Parameter'!$E$4*'Data and Parameter'!$E$5*('Data and Parameter'!$E$6+'Data and Parameter'!$E$7)*'Data and Parameter'!$E$19*'Data and Parameter'!$E$14*'ER calculations'!N7909</f>
        <v>0.53905333080220053</v>
      </c>
    </row>
    <row r="7910" spans="1:15" ht="15">
      <c r="A7910" s="284">
        <v>7906</v>
      </c>
      <c r="B7910" s="287"/>
      <c r="C7910" s="287"/>
      <c r="D7910" s="284" t="s">
        <v>1054</v>
      </c>
      <c r="E7910" s="287"/>
      <c r="F7910" s="285" t="s">
        <v>8031</v>
      </c>
      <c r="G7910" s="266" t="s">
        <v>121</v>
      </c>
      <c r="H7910" s="266">
        <f>IF(G7910="Traditional Stove",0.1,0.2)</f>
        <v>0.1</v>
      </c>
      <c r="I7910" s="266">
        <f>YEAR(J7910)</f>
        <v>2023</v>
      </c>
      <c r="J7910" s="267">
        <v>45008</v>
      </c>
      <c r="K7910" s="267">
        <f>J7910+1</f>
        <v>45009</v>
      </c>
      <c r="L7910" s="266">
        <f>IF(M7910&lt;=365,1,2)</f>
        <v>1</v>
      </c>
      <c r="M7910" s="266">
        <f>IF(K7910&lt;$C$1,$C$2-$C$1+1,$C$2-K7910+1)</f>
        <v>38</v>
      </c>
      <c r="N7910" s="268">
        <f>M7910/365</f>
        <v>0.10410958904109589</v>
      </c>
      <c r="O7910" s="269">
        <f>'Data and Parameter'!$E$4*'Data and Parameter'!$E$5*('Data and Parameter'!$E$6+'Data and Parameter'!$E$7)*'Data and Parameter'!$E$19*'Data and Parameter'!$E$14*'ER calculations'!N7910</f>
        <v>0.53905333080220053</v>
      </c>
    </row>
    <row r="7911" spans="1:15" ht="15">
      <c r="A7911" s="284">
        <v>7907</v>
      </c>
      <c r="B7911" s="287"/>
      <c r="C7911" s="287"/>
      <c r="D7911" s="284" t="s">
        <v>1054</v>
      </c>
      <c r="E7911" s="287"/>
      <c r="F7911" s="285" t="s">
        <v>8032</v>
      </c>
      <c r="G7911" s="266" t="s">
        <v>121</v>
      </c>
      <c r="H7911" s="266">
        <f>IF(G7911="Traditional Stove",0.1,0.2)</f>
        <v>0.1</v>
      </c>
      <c r="I7911" s="266">
        <f>YEAR(J7911)</f>
        <v>2023</v>
      </c>
      <c r="J7911" s="267">
        <v>45008</v>
      </c>
      <c r="K7911" s="267">
        <f>J7911+1</f>
        <v>45009</v>
      </c>
      <c r="L7911" s="266">
        <f>IF(M7911&lt;=365,1,2)</f>
        <v>1</v>
      </c>
      <c r="M7911" s="266">
        <f>IF(K7911&lt;$C$1,$C$2-$C$1+1,$C$2-K7911+1)</f>
        <v>38</v>
      </c>
      <c r="N7911" s="268">
        <f>M7911/365</f>
        <v>0.10410958904109589</v>
      </c>
      <c r="O7911" s="269">
        <f>'Data and Parameter'!$E$4*'Data and Parameter'!$E$5*('Data and Parameter'!$E$6+'Data and Parameter'!$E$7)*'Data and Parameter'!$E$19*'Data and Parameter'!$E$14*'ER calculations'!N7911</f>
        <v>0.53905333080220053</v>
      </c>
    </row>
    <row r="7912" spans="1:15" ht="15">
      <c r="A7912" s="284">
        <v>7908</v>
      </c>
      <c r="B7912" s="287"/>
      <c r="C7912" s="287"/>
      <c r="D7912" s="284" t="s">
        <v>1054</v>
      </c>
      <c r="E7912" s="287"/>
      <c r="F7912" s="285" t="s">
        <v>8033</v>
      </c>
      <c r="G7912" s="266" t="s">
        <v>121</v>
      </c>
      <c r="H7912" s="266">
        <f>IF(G7912="Traditional Stove",0.1,0.2)</f>
        <v>0.1</v>
      </c>
      <c r="I7912" s="266">
        <f>YEAR(J7912)</f>
        <v>2023</v>
      </c>
      <c r="J7912" s="267">
        <v>44993</v>
      </c>
      <c r="K7912" s="267">
        <f>J7912+1</f>
        <v>44994</v>
      </c>
      <c r="L7912" s="266">
        <f>IF(M7912&lt;=365,1,2)</f>
        <v>1</v>
      </c>
      <c r="M7912" s="266">
        <f>IF(K7912&lt;$C$1,$C$2-$C$1+1,$C$2-K7912+1)</f>
        <v>53</v>
      </c>
      <c r="N7912" s="268">
        <f>M7912/365</f>
        <v>0.14520547945205478</v>
      </c>
      <c r="O7912" s="269">
        <f>'Data and Parameter'!$E$4*'Data and Parameter'!$E$5*('Data and Parameter'!$E$6+'Data and Parameter'!$E$7)*'Data and Parameter'!$E$19*'Data and Parameter'!$E$14*'ER calculations'!N7912</f>
        <v>0.75183754032938488</v>
      </c>
    </row>
    <row r="7913" spans="1:15" ht="15">
      <c r="A7913" s="284">
        <v>7909</v>
      </c>
      <c r="B7913" s="287"/>
      <c r="C7913" s="287"/>
      <c r="D7913" s="284" t="s">
        <v>1054</v>
      </c>
      <c r="E7913" s="287"/>
      <c r="F7913" s="285" t="s">
        <v>8034</v>
      </c>
      <c r="G7913" s="266" t="s">
        <v>121</v>
      </c>
      <c r="H7913" s="266">
        <f>IF(G7913="Traditional Stove",0.1,0.2)</f>
        <v>0.1</v>
      </c>
      <c r="I7913" s="266">
        <f>YEAR(J7913)</f>
        <v>2023</v>
      </c>
      <c r="J7913" s="267">
        <v>44993</v>
      </c>
      <c r="K7913" s="267">
        <f>J7913+1</f>
        <v>44994</v>
      </c>
      <c r="L7913" s="266">
        <f>IF(M7913&lt;=365,1,2)</f>
        <v>1</v>
      </c>
      <c r="M7913" s="266">
        <f>IF(K7913&lt;$C$1,$C$2-$C$1+1,$C$2-K7913+1)</f>
        <v>53</v>
      </c>
      <c r="N7913" s="268">
        <f>M7913/365</f>
        <v>0.14520547945205478</v>
      </c>
      <c r="O7913" s="269">
        <f>'Data and Parameter'!$E$4*'Data and Parameter'!$E$5*('Data and Parameter'!$E$6+'Data and Parameter'!$E$7)*'Data and Parameter'!$E$19*'Data and Parameter'!$E$14*'ER calculations'!N7913</f>
        <v>0.75183754032938488</v>
      </c>
    </row>
    <row r="7914" spans="1:15" ht="15">
      <c r="A7914" s="284">
        <v>7910</v>
      </c>
      <c r="B7914" s="287"/>
      <c r="C7914" s="287"/>
      <c r="D7914" s="284" t="s">
        <v>1054</v>
      </c>
      <c r="E7914" s="287"/>
      <c r="F7914" s="285" t="s">
        <v>8035</v>
      </c>
      <c r="G7914" s="266" t="s">
        <v>121</v>
      </c>
      <c r="H7914" s="266">
        <f>IF(G7914="Traditional Stove",0.1,0.2)</f>
        <v>0.1</v>
      </c>
      <c r="I7914" s="266">
        <f>YEAR(J7914)</f>
        <v>2023</v>
      </c>
      <c r="J7914" s="267">
        <v>44993</v>
      </c>
      <c r="K7914" s="267">
        <f>J7914+1</f>
        <v>44994</v>
      </c>
      <c r="L7914" s="266">
        <f>IF(M7914&lt;=365,1,2)</f>
        <v>1</v>
      </c>
      <c r="M7914" s="266">
        <f>IF(K7914&lt;$C$1,$C$2-$C$1+1,$C$2-K7914+1)</f>
        <v>53</v>
      </c>
      <c r="N7914" s="268">
        <f>M7914/365</f>
        <v>0.14520547945205478</v>
      </c>
      <c r="O7914" s="269">
        <f>'Data and Parameter'!$E$4*'Data and Parameter'!$E$5*('Data and Parameter'!$E$6+'Data and Parameter'!$E$7)*'Data and Parameter'!$E$19*'Data and Parameter'!$E$14*'ER calculations'!N7914</f>
        <v>0.75183754032938488</v>
      </c>
    </row>
    <row r="7915" spans="1:15" ht="15">
      <c r="A7915" s="284">
        <v>7911</v>
      </c>
      <c r="B7915" s="287"/>
      <c r="C7915" s="287"/>
      <c r="D7915" s="284" t="s">
        <v>1054</v>
      </c>
      <c r="E7915" s="287"/>
      <c r="F7915" s="285" t="s">
        <v>8036</v>
      </c>
      <c r="G7915" s="266" t="s">
        <v>121</v>
      </c>
      <c r="H7915" s="266">
        <f>IF(G7915="Traditional Stove",0.1,0.2)</f>
        <v>0.1</v>
      </c>
      <c r="I7915" s="266">
        <f>YEAR(J7915)</f>
        <v>2023</v>
      </c>
      <c r="J7915" s="267">
        <v>44993</v>
      </c>
      <c r="K7915" s="267">
        <f>J7915+1</f>
        <v>44994</v>
      </c>
      <c r="L7915" s="266">
        <f>IF(M7915&lt;=365,1,2)</f>
        <v>1</v>
      </c>
      <c r="M7915" s="266">
        <f>IF(K7915&lt;$C$1,$C$2-$C$1+1,$C$2-K7915+1)</f>
        <v>53</v>
      </c>
      <c r="N7915" s="268">
        <f>M7915/365</f>
        <v>0.14520547945205478</v>
      </c>
      <c r="O7915" s="269">
        <f>'Data and Parameter'!$E$4*'Data and Parameter'!$E$5*('Data and Parameter'!$E$6+'Data and Parameter'!$E$7)*'Data and Parameter'!$E$19*'Data and Parameter'!$E$14*'ER calculations'!N7915</f>
        <v>0.75183754032938488</v>
      </c>
    </row>
    <row r="7916" spans="1:15" ht="15">
      <c r="A7916" s="284">
        <v>7912</v>
      </c>
      <c r="B7916" s="287"/>
      <c r="C7916" s="287"/>
      <c r="D7916" s="284" t="s">
        <v>1054</v>
      </c>
      <c r="E7916" s="287"/>
      <c r="F7916" s="285" t="s">
        <v>8037</v>
      </c>
      <c r="G7916" s="266" t="s">
        <v>121</v>
      </c>
      <c r="H7916" s="266">
        <f>IF(G7916="Traditional Stove",0.1,0.2)</f>
        <v>0.1</v>
      </c>
      <c r="I7916" s="266">
        <f>YEAR(J7916)</f>
        <v>2023</v>
      </c>
      <c r="J7916" s="267">
        <v>44993</v>
      </c>
      <c r="K7916" s="267">
        <f>J7916+1</f>
        <v>44994</v>
      </c>
      <c r="L7916" s="266">
        <f>IF(M7916&lt;=365,1,2)</f>
        <v>1</v>
      </c>
      <c r="M7916" s="266">
        <f>IF(K7916&lt;$C$1,$C$2-$C$1+1,$C$2-K7916+1)</f>
        <v>53</v>
      </c>
      <c r="N7916" s="268">
        <f>M7916/365</f>
        <v>0.14520547945205478</v>
      </c>
      <c r="O7916" s="269">
        <f>'Data and Parameter'!$E$4*'Data and Parameter'!$E$5*('Data and Parameter'!$E$6+'Data and Parameter'!$E$7)*'Data and Parameter'!$E$19*'Data and Parameter'!$E$14*'ER calculations'!N7916</f>
        <v>0.75183754032938488</v>
      </c>
    </row>
    <row r="7917" spans="1:15" ht="15">
      <c r="A7917" s="284">
        <v>7913</v>
      </c>
      <c r="B7917" s="287"/>
      <c r="C7917" s="287"/>
      <c r="D7917" s="284" t="s">
        <v>1054</v>
      </c>
      <c r="E7917" s="287"/>
      <c r="F7917" s="285" t="s">
        <v>8038</v>
      </c>
      <c r="G7917" s="266" t="s">
        <v>121</v>
      </c>
      <c r="H7917" s="266">
        <f>IF(G7917="Traditional Stove",0.1,0.2)</f>
        <v>0.1</v>
      </c>
      <c r="I7917" s="266">
        <f>YEAR(J7917)</f>
        <v>2023</v>
      </c>
      <c r="J7917" s="267">
        <v>44993</v>
      </c>
      <c r="K7917" s="267">
        <f>J7917+1</f>
        <v>44994</v>
      </c>
      <c r="L7917" s="266">
        <f>IF(M7917&lt;=365,1,2)</f>
        <v>1</v>
      </c>
      <c r="M7917" s="266">
        <f>IF(K7917&lt;$C$1,$C$2-$C$1+1,$C$2-K7917+1)</f>
        <v>53</v>
      </c>
      <c r="N7917" s="268">
        <f>M7917/365</f>
        <v>0.14520547945205478</v>
      </c>
      <c r="O7917" s="269">
        <f>'Data and Parameter'!$E$4*'Data and Parameter'!$E$5*('Data and Parameter'!$E$6+'Data and Parameter'!$E$7)*'Data and Parameter'!$E$19*'Data and Parameter'!$E$14*'ER calculations'!N7917</f>
        <v>0.75183754032938488</v>
      </c>
    </row>
    <row r="7918" spans="1:15" ht="15">
      <c r="A7918" s="284">
        <v>7914</v>
      </c>
      <c r="B7918" s="287"/>
      <c r="C7918" s="287"/>
      <c r="D7918" s="284" t="s">
        <v>1054</v>
      </c>
      <c r="E7918" s="287"/>
      <c r="F7918" s="285" t="s">
        <v>8039</v>
      </c>
      <c r="G7918" s="266" t="s">
        <v>121</v>
      </c>
      <c r="H7918" s="266">
        <f>IF(G7918="Traditional Stove",0.1,0.2)</f>
        <v>0.1</v>
      </c>
      <c r="I7918" s="266">
        <f>YEAR(J7918)</f>
        <v>2023</v>
      </c>
      <c r="J7918" s="267">
        <v>44993</v>
      </c>
      <c r="K7918" s="267">
        <f>J7918+1</f>
        <v>44994</v>
      </c>
      <c r="L7918" s="266">
        <f>IF(M7918&lt;=365,1,2)</f>
        <v>1</v>
      </c>
      <c r="M7918" s="266">
        <f>IF(K7918&lt;$C$1,$C$2-$C$1+1,$C$2-K7918+1)</f>
        <v>53</v>
      </c>
      <c r="N7918" s="268">
        <f>M7918/365</f>
        <v>0.14520547945205478</v>
      </c>
      <c r="O7918" s="269">
        <f>'Data and Parameter'!$E$4*'Data and Parameter'!$E$5*('Data and Parameter'!$E$6+'Data and Parameter'!$E$7)*'Data and Parameter'!$E$19*'Data and Parameter'!$E$14*'ER calculations'!N7918</f>
        <v>0.75183754032938488</v>
      </c>
    </row>
    <row r="7919" spans="1:15" ht="15">
      <c r="A7919" s="284">
        <v>7915</v>
      </c>
      <c r="B7919" s="287"/>
      <c r="C7919" s="287"/>
      <c r="D7919" s="284" t="s">
        <v>1054</v>
      </c>
      <c r="E7919" s="287"/>
      <c r="F7919" s="285" t="s">
        <v>8040</v>
      </c>
      <c r="G7919" s="266" t="s">
        <v>121</v>
      </c>
      <c r="H7919" s="266">
        <f>IF(G7919="Traditional Stove",0.1,0.2)</f>
        <v>0.1</v>
      </c>
      <c r="I7919" s="266">
        <f>YEAR(J7919)</f>
        <v>2023</v>
      </c>
      <c r="J7919" s="267">
        <v>44993</v>
      </c>
      <c r="K7919" s="267">
        <f>J7919+1</f>
        <v>44994</v>
      </c>
      <c r="L7919" s="266">
        <f>IF(M7919&lt;=365,1,2)</f>
        <v>1</v>
      </c>
      <c r="M7919" s="266">
        <f>IF(K7919&lt;$C$1,$C$2-$C$1+1,$C$2-K7919+1)</f>
        <v>53</v>
      </c>
      <c r="N7919" s="268">
        <f>M7919/365</f>
        <v>0.14520547945205478</v>
      </c>
      <c r="O7919" s="269">
        <f>'Data and Parameter'!$E$4*'Data and Parameter'!$E$5*('Data and Parameter'!$E$6+'Data and Parameter'!$E$7)*'Data and Parameter'!$E$19*'Data and Parameter'!$E$14*'ER calculations'!N7919</f>
        <v>0.75183754032938488</v>
      </c>
    </row>
    <row r="7920" spans="1:15" ht="15">
      <c r="A7920" s="284">
        <v>7916</v>
      </c>
      <c r="B7920" s="287"/>
      <c r="C7920" s="287"/>
      <c r="D7920" s="284" t="s">
        <v>1054</v>
      </c>
      <c r="E7920" s="287"/>
      <c r="F7920" s="285" t="s">
        <v>8041</v>
      </c>
      <c r="G7920" s="266" t="s">
        <v>121</v>
      </c>
      <c r="H7920" s="266">
        <f>IF(G7920="Traditional Stove",0.1,0.2)</f>
        <v>0.1</v>
      </c>
      <c r="I7920" s="266">
        <f>YEAR(J7920)</f>
        <v>2023</v>
      </c>
      <c r="J7920" s="267">
        <v>44993</v>
      </c>
      <c r="K7920" s="267">
        <f>J7920+1</f>
        <v>44994</v>
      </c>
      <c r="L7920" s="266">
        <f>IF(M7920&lt;=365,1,2)</f>
        <v>1</v>
      </c>
      <c r="M7920" s="266">
        <f>IF(K7920&lt;$C$1,$C$2-$C$1+1,$C$2-K7920+1)</f>
        <v>53</v>
      </c>
      <c r="N7920" s="268">
        <f>M7920/365</f>
        <v>0.14520547945205478</v>
      </c>
      <c r="O7920" s="269">
        <f>'Data and Parameter'!$E$4*'Data and Parameter'!$E$5*('Data and Parameter'!$E$6+'Data and Parameter'!$E$7)*'Data and Parameter'!$E$19*'Data and Parameter'!$E$14*'ER calculations'!N7920</f>
        <v>0.75183754032938488</v>
      </c>
    </row>
    <row r="7921" spans="1:15" ht="15">
      <c r="A7921" s="284">
        <v>7917</v>
      </c>
      <c r="B7921" s="287"/>
      <c r="C7921" s="287"/>
      <c r="D7921" s="284" t="s">
        <v>1054</v>
      </c>
      <c r="E7921" s="287"/>
      <c r="F7921" s="285" t="s">
        <v>8042</v>
      </c>
      <c r="G7921" s="266" t="s">
        <v>121</v>
      </c>
      <c r="H7921" s="266">
        <f>IF(G7921="Traditional Stove",0.1,0.2)</f>
        <v>0.1</v>
      </c>
      <c r="I7921" s="266">
        <f>YEAR(J7921)</f>
        <v>2023</v>
      </c>
      <c r="J7921" s="267">
        <v>44993</v>
      </c>
      <c r="K7921" s="267">
        <f>J7921+1</f>
        <v>44994</v>
      </c>
      <c r="L7921" s="266">
        <f>IF(M7921&lt;=365,1,2)</f>
        <v>1</v>
      </c>
      <c r="M7921" s="266">
        <f>IF(K7921&lt;$C$1,$C$2-$C$1+1,$C$2-K7921+1)</f>
        <v>53</v>
      </c>
      <c r="N7921" s="268">
        <f>M7921/365</f>
        <v>0.14520547945205478</v>
      </c>
      <c r="O7921" s="269">
        <f>'Data and Parameter'!$E$4*'Data and Parameter'!$E$5*('Data and Parameter'!$E$6+'Data and Parameter'!$E$7)*'Data and Parameter'!$E$19*'Data and Parameter'!$E$14*'ER calculations'!N7921</f>
        <v>0.75183754032938488</v>
      </c>
    </row>
    <row r="7922" spans="1:15" ht="15">
      <c r="A7922" s="284">
        <v>7918</v>
      </c>
      <c r="B7922" s="287"/>
      <c r="C7922" s="287"/>
      <c r="D7922" s="284" t="s">
        <v>1054</v>
      </c>
      <c r="E7922" s="287"/>
      <c r="F7922" s="285" t="s">
        <v>8043</v>
      </c>
      <c r="G7922" s="266" t="s">
        <v>121</v>
      </c>
      <c r="H7922" s="266">
        <f>IF(G7922="Traditional Stove",0.1,0.2)</f>
        <v>0.1</v>
      </c>
      <c r="I7922" s="266">
        <f>YEAR(J7922)</f>
        <v>2023</v>
      </c>
      <c r="J7922" s="267">
        <v>44993</v>
      </c>
      <c r="K7922" s="267">
        <f>J7922+1</f>
        <v>44994</v>
      </c>
      <c r="L7922" s="266">
        <f>IF(M7922&lt;=365,1,2)</f>
        <v>1</v>
      </c>
      <c r="M7922" s="266">
        <f>IF(K7922&lt;$C$1,$C$2-$C$1+1,$C$2-K7922+1)</f>
        <v>53</v>
      </c>
      <c r="N7922" s="268">
        <f>M7922/365</f>
        <v>0.14520547945205478</v>
      </c>
      <c r="O7922" s="269">
        <f>'Data and Parameter'!$E$4*'Data and Parameter'!$E$5*('Data and Parameter'!$E$6+'Data and Parameter'!$E$7)*'Data and Parameter'!$E$19*'Data and Parameter'!$E$14*'ER calculations'!N7922</f>
        <v>0.75183754032938488</v>
      </c>
    </row>
    <row r="7923" spans="1:15" ht="15">
      <c r="A7923" s="284">
        <v>7919</v>
      </c>
      <c r="B7923" s="287"/>
      <c r="C7923" s="287"/>
      <c r="D7923" s="284" t="s">
        <v>1054</v>
      </c>
      <c r="E7923" s="287"/>
      <c r="F7923" s="285" t="s">
        <v>8044</v>
      </c>
      <c r="G7923" s="266" t="s">
        <v>121</v>
      </c>
      <c r="H7923" s="266">
        <f>IF(G7923="Traditional Stove",0.1,0.2)</f>
        <v>0.1</v>
      </c>
      <c r="I7923" s="266">
        <f>YEAR(J7923)</f>
        <v>2023</v>
      </c>
      <c r="J7923" s="267">
        <v>44973</v>
      </c>
      <c r="K7923" s="267">
        <f>J7923+1</f>
        <v>44974</v>
      </c>
      <c r="L7923" s="266">
        <f>IF(M7923&lt;=365,1,2)</f>
        <v>1</v>
      </c>
      <c r="M7923" s="266">
        <f>IF(K7923&lt;$C$1,$C$2-$C$1+1,$C$2-K7923+1)</f>
        <v>73</v>
      </c>
      <c r="N7923" s="268">
        <f>M7923/365</f>
        <v>0.2</v>
      </c>
      <c r="O7923" s="269">
        <f>'Data and Parameter'!$E$4*'Data and Parameter'!$E$5*('Data and Parameter'!$E$6+'Data and Parameter'!$E$7)*'Data and Parameter'!$E$19*'Data and Parameter'!$E$14*'ER calculations'!N7923</f>
        <v>1.0355498196989641</v>
      </c>
    </row>
    <row r="7924" spans="1:15" ht="15">
      <c r="A7924" s="284">
        <v>7920</v>
      </c>
      <c r="B7924" s="287"/>
      <c r="C7924" s="287"/>
      <c r="D7924" s="284" t="s">
        <v>119</v>
      </c>
      <c r="E7924" s="287"/>
      <c r="F7924" s="285" t="s">
        <v>8045</v>
      </c>
      <c r="G7924" s="266" t="s">
        <v>121</v>
      </c>
      <c r="H7924" s="266">
        <f>IF(G7924="Traditional Stove",0.1,0.2)</f>
        <v>0.1</v>
      </c>
      <c r="I7924" s="266">
        <f>YEAR(J7924)</f>
        <v>2023</v>
      </c>
      <c r="J7924" s="267">
        <v>44970</v>
      </c>
      <c r="K7924" s="267">
        <f>J7924+1</f>
        <v>44971</v>
      </c>
      <c r="L7924" s="266">
        <f>IF(M7924&lt;=365,1,2)</f>
        <v>1</v>
      </c>
      <c r="M7924" s="266">
        <f>IF(K7924&lt;$C$1,$C$2-$C$1+1,$C$2-K7924+1)</f>
        <v>76</v>
      </c>
      <c r="N7924" s="268">
        <f>M7924/365</f>
        <v>0.20821917808219179</v>
      </c>
      <c r="O7924" s="269">
        <f>'Data and Parameter'!$E$4*'Data and Parameter'!$E$5*('Data and Parameter'!$E$6+'Data and Parameter'!$E$7)*'Data and Parameter'!$E$19*'Data and Parameter'!$E$14*'ER calculations'!N7924</f>
        <v>1.0781066616044011</v>
      </c>
    </row>
    <row r="7925" spans="1:15" ht="15">
      <c r="A7925" s="284">
        <v>7921</v>
      </c>
      <c r="B7925" s="287"/>
      <c r="C7925" s="287"/>
      <c r="D7925" s="284" t="s">
        <v>1054</v>
      </c>
      <c r="E7925" s="287"/>
      <c r="F7925" s="285" t="s">
        <v>8046</v>
      </c>
      <c r="G7925" s="266" t="s">
        <v>121</v>
      </c>
      <c r="H7925" s="266">
        <f>IF(G7925="Traditional Stove",0.1,0.2)</f>
        <v>0.1</v>
      </c>
      <c r="I7925" s="266">
        <f>YEAR(J7925)</f>
        <v>2023</v>
      </c>
      <c r="J7925" s="267">
        <v>44993</v>
      </c>
      <c r="K7925" s="267">
        <f>J7925+1</f>
        <v>44994</v>
      </c>
      <c r="L7925" s="266">
        <f>IF(M7925&lt;=365,1,2)</f>
        <v>1</v>
      </c>
      <c r="M7925" s="266">
        <f>IF(K7925&lt;$C$1,$C$2-$C$1+1,$C$2-K7925+1)</f>
        <v>53</v>
      </c>
      <c r="N7925" s="268">
        <f>M7925/365</f>
        <v>0.14520547945205478</v>
      </c>
      <c r="O7925" s="269">
        <f>'Data and Parameter'!$E$4*'Data and Parameter'!$E$5*('Data and Parameter'!$E$6+'Data and Parameter'!$E$7)*'Data and Parameter'!$E$19*'Data and Parameter'!$E$14*'ER calculations'!N7925</f>
        <v>0.75183754032938488</v>
      </c>
    </row>
    <row r="7926" spans="1:15" ht="15">
      <c r="A7926" s="284">
        <v>7922</v>
      </c>
      <c r="B7926" s="287"/>
      <c r="C7926" s="287"/>
      <c r="D7926" s="284" t="s">
        <v>119</v>
      </c>
      <c r="E7926" s="287"/>
      <c r="F7926" s="285" t="s">
        <v>8047</v>
      </c>
      <c r="G7926" s="266" t="s">
        <v>121</v>
      </c>
      <c r="H7926" s="266">
        <f>IF(G7926="Traditional Stove",0.1,0.2)</f>
        <v>0.1</v>
      </c>
      <c r="I7926" s="266">
        <f>YEAR(J7926)</f>
        <v>2023</v>
      </c>
      <c r="J7926" s="267">
        <v>44970</v>
      </c>
      <c r="K7926" s="267">
        <f>J7926+1</f>
        <v>44971</v>
      </c>
      <c r="L7926" s="266">
        <f>IF(M7926&lt;=365,1,2)</f>
        <v>1</v>
      </c>
      <c r="M7926" s="266">
        <f>IF(K7926&lt;$C$1,$C$2-$C$1+1,$C$2-K7926+1)</f>
        <v>76</v>
      </c>
      <c r="N7926" s="268">
        <f>M7926/365</f>
        <v>0.20821917808219179</v>
      </c>
      <c r="O7926" s="269">
        <f>'Data and Parameter'!$E$4*'Data and Parameter'!$E$5*('Data and Parameter'!$E$6+'Data and Parameter'!$E$7)*'Data and Parameter'!$E$19*'Data and Parameter'!$E$14*'ER calculations'!N7926</f>
        <v>1.0781066616044011</v>
      </c>
    </row>
    <row r="7927" spans="1:15" ht="15">
      <c r="A7927" s="284">
        <v>7923</v>
      </c>
      <c r="B7927" s="287"/>
      <c r="C7927" s="287"/>
      <c r="D7927" s="284" t="s">
        <v>1054</v>
      </c>
      <c r="E7927" s="287"/>
      <c r="F7927" s="285" t="s">
        <v>8048</v>
      </c>
      <c r="G7927" s="266" t="s">
        <v>121</v>
      </c>
      <c r="H7927" s="266">
        <f>IF(G7927="Traditional Stove",0.1,0.2)</f>
        <v>0.1</v>
      </c>
      <c r="I7927" s="266">
        <f>YEAR(J7927)</f>
        <v>2023</v>
      </c>
      <c r="J7927" s="267">
        <v>44973</v>
      </c>
      <c r="K7927" s="267">
        <f>J7927+1</f>
        <v>44974</v>
      </c>
      <c r="L7927" s="266">
        <f>IF(M7927&lt;=365,1,2)</f>
        <v>1</v>
      </c>
      <c r="M7927" s="266">
        <f>IF(K7927&lt;$C$1,$C$2-$C$1+1,$C$2-K7927+1)</f>
        <v>73</v>
      </c>
      <c r="N7927" s="268">
        <f>M7927/365</f>
        <v>0.2</v>
      </c>
      <c r="O7927" s="269">
        <f>'Data and Parameter'!$E$4*'Data and Parameter'!$E$5*('Data and Parameter'!$E$6+'Data and Parameter'!$E$7)*'Data and Parameter'!$E$19*'Data and Parameter'!$E$14*'ER calculations'!N7927</f>
        <v>1.0355498196989641</v>
      </c>
    </row>
    <row r="7928" spans="1:15" ht="15">
      <c r="A7928" s="284">
        <v>7924</v>
      </c>
      <c r="B7928" s="287"/>
      <c r="C7928" s="287"/>
      <c r="D7928" s="284" t="s">
        <v>1054</v>
      </c>
      <c r="E7928" s="287"/>
      <c r="F7928" s="285" t="s">
        <v>8049</v>
      </c>
      <c r="G7928" s="266" t="s">
        <v>121</v>
      </c>
      <c r="H7928" s="266">
        <f>IF(G7928="Traditional Stove",0.1,0.2)</f>
        <v>0.1</v>
      </c>
      <c r="I7928" s="266">
        <f>YEAR(J7928)</f>
        <v>2023</v>
      </c>
      <c r="J7928" s="267">
        <v>44973</v>
      </c>
      <c r="K7928" s="267">
        <f>J7928+1</f>
        <v>44974</v>
      </c>
      <c r="L7928" s="266">
        <f>IF(M7928&lt;=365,1,2)</f>
        <v>1</v>
      </c>
      <c r="M7928" s="266">
        <f>IF(K7928&lt;$C$1,$C$2-$C$1+1,$C$2-K7928+1)</f>
        <v>73</v>
      </c>
      <c r="N7928" s="268">
        <f>M7928/365</f>
        <v>0.2</v>
      </c>
      <c r="O7928" s="269">
        <f>'Data and Parameter'!$E$4*'Data and Parameter'!$E$5*('Data and Parameter'!$E$6+'Data and Parameter'!$E$7)*'Data and Parameter'!$E$19*'Data and Parameter'!$E$14*'ER calculations'!N7928</f>
        <v>1.0355498196989641</v>
      </c>
    </row>
    <row r="7929" spans="1:15" ht="15">
      <c r="A7929" s="284">
        <v>7925</v>
      </c>
      <c r="B7929" s="287"/>
      <c r="C7929" s="287"/>
      <c r="D7929" s="284" t="s">
        <v>1054</v>
      </c>
      <c r="E7929" s="287"/>
      <c r="F7929" s="285" t="s">
        <v>8050</v>
      </c>
      <c r="G7929" s="266" t="s">
        <v>121</v>
      </c>
      <c r="H7929" s="266">
        <f>IF(G7929="Traditional Stove",0.1,0.2)</f>
        <v>0.1</v>
      </c>
      <c r="I7929" s="266">
        <f>YEAR(J7929)</f>
        <v>2023</v>
      </c>
      <c r="J7929" s="267">
        <v>44973</v>
      </c>
      <c r="K7929" s="267">
        <f>J7929+1</f>
        <v>44974</v>
      </c>
      <c r="L7929" s="266">
        <f>IF(M7929&lt;=365,1,2)</f>
        <v>1</v>
      </c>
      <c r="M7929" s="266">
        <f>IF(K7929&lt;$C$1,$C$2-$C$1+1,$C$2-K7929+1)</f>
        <v>73</v>
      </c>
      <c r="N7929" s="268">
        <f>M7929/365</f>
        <v>0.2</v>
      </c>
      <c r="O7929" s="269">
        <f>'Data and Parameter'!$E$4*'Data and Parameter'!$E$5*('Data and Parameter'!$E$6+'Data and Parameter'!$E$7)*'Data and Parameter'!$E$19*'Data and Parameter'!$E$14*'ER calculations'!N7929</f>
        <v>1.0355498196989641</v>
      </c>
    </row>
    <row r="7930" spans="1:15" ht="15">
      <c r="A7930" s="284">
        <v>7926</v>
      </c>
      <c r="B7930" s="287"/>
      <c r="C7930" s="287"/>
      <c r="D7930" s="284" t="s">
        <v>119</v>
      </c>
      <c r="E7930" s="287"/>
      <c r="F7930" s="285" t="s">
        <v>8051</v>
      </c>
      <c r="G7930" s="266" t="s">
        <v>121</v>
      </c>
      <c r="H7930" s="266">
        <f>IF(G7930="Traditional Stove",0.1,0.2)</f>
        <v>0.1</v>
      </c>
      <c r="I7930" s="266">
        <f>YEAR(J7930)</f>
        <v>2023</v>
      </c>
      <c r="J7930" s="267">
        <v>44970</v>
      </c>
      <c r="K7930" s="267">
        <f>J7930+1</f>
        <v>44971</v>
      </c>
      <c r="L7930" s="266">
        <f>IF(M7930&lt;=365,1,2)</f>
        <v>1</v>
      </c>
      <c r="M7930" s="266">
        <f>IF(K7930&lt;$C$1,$C$2-$C$1+1,$C$2-K7930+1)</f>
        <v>76</v>
      </c>
      <c r="N7930" s="268">
        <f>M7930/365</f>
        <v>0.20821917808219179</v>
      </c>
      <c r="O7930" s="269">
        <f>'Data and Parameter'!$E$4*'Data and Parameter'!$E$5*('Data and Parameter'!$E$6+'Data and Parameter'!$E$7)*'Data and Parameter'!$E$19*'Data and Parameter'!$E$14*'ER calculations'!N7930</f>
        <v>1.0781066616044011</v>
      </c>
    </row>
    <row r="7931" spans="1:15" ht="15">
      <c r="A7931" s="284">
        <v>7927</v>
      </c>
      <c r="B7931" s="287"/>
      <c r="C7931" s="287"/>
      <c r="D7931" s="284" t="s">
        <v>1054</v>
      </c>
      <c r="E7931" s="287"/>
      <c r="F7931" s="285" t="s">
        <v>8052</v>
      </c>
      <c r="G7931" s="266" t="s">
        <v>121</v>
      </c>
      <c r="H7931" s="266">
        <f>IF(G7931="Traditional Stove",0.1,0.2)</f>
        <v>0.1</v>
      </c>
      <c r="I7931" s="266">
        <f>YEAR(J7931)</f>
        <v>2023</v>
      </c>
      <c r="J7931" s="267">
        <v>44973</v>
      </c>
      <c r="K7931" s="267">
        <f>J7931+1</f>
        <v>44974</v>
      </c>
      <c r="L7931" s="266">
        <f>IF(M7931&lt;=365,1,2)</f>
        <v>1</v>
      </c>
      <c r="M7931" s="266">
        <f>IF(K7931&lt;$C$1,$C$2-$C$1+1,$C$2-K7931+1)</f>
        <v>73</v>
      </c>
      <c r="N7931" s="268">
        <f>M7931/365</f>
        <v>0.2</v>
      </c>
      <c r="O7931" s="269">
        <f>'Data and Parameter'!$E$4*'Data and Parameter'!$E$5*('Data and Parameter'!$E$6+'Data and Parameter'!$E$7)*'Data and Parameter'!$E$19*'Data and Parameter'!$E$14*'ER calculations'!N7931</f>
        <v>1.0355498196989641</v>
      </c>
    </row>
    <row r="7932" spans="1:15" ht="15">
      <c r="A7932" s="284">
        <v>7928</v>
      </c>
      <c r="B7932" s="287"/>
      <c r="C7932" s="287"/>
      <c r="D7932" s="284" t="s">
        <v>1054</v>
      </c>
      <c r="E7932" s="287"/>
      <c r="F7932" s="285" t="s">
        <v>8053</v>
      </c>
      <c r="G7932" s="266" t="s">
        <v>121</v>
      </c>
      <c r="H7932" s="266">
        <f>IF(G7932="Traditional Stove",0.1,0.2)</f>
        <v>0.1</v>
      </c>
      <c r="I7932" s="266">
        <f>YEAR(J7932)</f>
        <v>2023</v>
      </c>
      <c r="J7932" s="267">
        <v>44973</v>
      </c>
      <c r="K7932" s="267">
        <f>J7932+1</f>
        <v>44974</v>
      </c>
      <c r="L7932" s="266">
        <f>IF(M7932&lt;=365,1,2)</f>
        <v>1</v>
      </c>
      <c r="M7932" s="266">
        <f>IF(K7932&lt;$C$1,$C$2-$C$1+1,$C$2-K7932+1)</f>
        <v>73</v>
      </c>
      <c r="N7932" s="268">
        <f>M7932/365</f>
        <v>0.2</v>
      </c>
      <c r="O7932" s="269">
        <f>'Data and Parameter'!$E$4*'Data and Parameter'!$E$5*('Data and Parameter'!$E$6+'Data and Parameter'!$E$7)*'Data and Parameter'!$E$19*'Data and Parameter'!$E$14*'ER calculations'!N7932</f>
        <v>1.0355498196989641</v>
      </c>
    </row>
    <row r="7933" spans="1:15" ht="15">
      <c r="A7933" s="284">
        <v>7929</v>
      </c>
      <c r="B7933" s="287"/>
      <c r="C7933" s="287"/>
      <c r="D7933" s="284" t="s">
        <v>119</v>
      </c>
      <c r="E7933" s="287"/>
      <c r="F7933" s="285" t="s">
        <v>8054</v>
      </c>
      <c r="G7933" s="266" t="s">
        <v>121</v>
      </c>
      <c r="H7933" s="266">
        <f>IF(G7933="Traditional Stove",0.1,0.2)</f>
        <v>0.1</v>
      </c>
      <c r="I7933" s="266">
        <f>YEAR(J7933)</f>
        <v>2023</v>
      </c>
      <c r="J7933" s="267">
        <v>44970</v>
      </c>
      <c r="K7933" s="267">
        <f>J7933+1</f>
        <v>44971</v>
      </c>
      <c r="L7933" s="266">
        <f>IF(M7933&lt;=365,1,2)</f>
        <v>1</v>
      </c>
      <c r="M7933" s="266">
        <f>IF(K7933&lt;$C$1,$C$2-$C$1+1,$C$2-K7933+1)</f>
        <v>76</v>
      </c>
      <c r="N7933" s="268">
        <f>M7933/365</f>
        <v>0.20821917808219179</v>
      </c>
      <c r="O7933" s="269">
        <f>'Data and Parameter'!$E$4*'Data and Parameter'!$E$5*('Data and Parameter'!$E$6+'Data and Parameter'!$E$7)*'Data and Parameter'!$E$19*'Data and Parameter'!$E$14*'ER calculations'!N7933</f>
        <v>1.0781066616044011</v>
      </c>
    </row>
    <row r="7934" spans="1:15" ht="15">
      <c r="A7934" s="284">
        <v>7930</v>
      </c>
      <c r="B7934" s="287"/>
      <c r="C7934" s="287"/>
      <c r="D7934" s="284" t="s">
        <v>119</v>
      </c>
      <c r="E7934" s="287"/>
      <c r="F7934" s="285" t="s">
        <v>8055</v>
      </c>
      <c r="G7934" s="266" t="s">
        <v>121</v>
      </c>
      <c r="H7934" s="266">
        <f>IF(G7934="Traditional Stove",0.1,0.2)</f>
        <v>0.1</v>
      </c>
      <c r="I7934" s="266">
        <f>YEAR(J7934)</f>
        <v>2023</v>
      </c>
      <c r="J7934" s="267">
        <v>44970</v>
      </c>
      <c r="K7934" s="267">
        <f>J7934+1</f>
        <v>44971</v>
      </c>
      <c r="L7934" s="266">
        <f>IF(M7934&lt;=365,1,2)</f>
        <v>1</v>
      </c>
      <c r="M7934" s="266">
        <f>IF(K7934&lt;$C$1,$C$2-$C$1+1,$C$2-K7934+1)</f>
        <v>76</v>
      </c>
      <c r="N7934" s="268">
        <f>M7934/365</f>
        <v>0.20821917808219179</v>
      </c>
      <c r="O7934" s="269">
        <f>'Data and Parameter'!$E$4*'Data and Parameter'!$E$5*('Data and Parameter'!$E$6+'Data and Parameter'!$E$7)*'Data and Parameter'!$E$19*'Data and Parameter'!$E$14*'ER calculations'!N7934</f>
        <v>1.0781066616044011</v>
      </c>
    </row>
    <row r="7935" spans="1:15" ht="15">
      <c r="A7935" s="284">
        <v>7931</v>
      </c>
      <c r="B7935" s="287"/>
      <c r="C7935" s="287"/>
      <c r="D7935" s="284" t="s">
        <v>1054</v>
      </c>
      <c r="E7935" s="287"/>
      <c r="F7935" s="285" t="s">
        <v>8056</v>
      </c>
      <c r="G7935" s="266" t="s">
        <v>121</v>
      </c>
      <c r="H7935" s="266">
        <f>IF(G7935="Traditional Stove",0.1,0.2)</f>
        <v>0.1</v>
      </c>
      <c r="I7935" s="266">
        <f>YEAR(J7935)</f>
        <v>2023</v>
      </c>
      <c r="J7935" s="267">
        <v>44973</v>
      </c>
      <c r="K7935" s="267">
        <f>J7935+1</f>
        <v>44974</v>
      </c>
      <c r="L7935" s="266">
        <f>IF(M7935&lt;=365,1,2)</f>
        <v>1</v>
      </c>
      <c r="M7935" s="266">
        <f>IF(K7935&lt;$C$1,$C$2-$C$1+1,$C$2-K7935+1)</f>
        <v>73</v>
      </c>
      <c r="N7935" s="268">
        <f>M7935/365</f>
        <v>0.2</v>
      </c>
      <c r="O7935" s="269">
        <f>'Data and Parameter'!$E$4*'Data and Parameter'!$E$5*('Data and Parameter'!$E$6+'Data and Parameter'!$E$7)*'Data and Parameter'!$E$19*'Data and Parameter'!$E$14*'ER calculations'!N7935</f>
        <v>1.0355498196989641</v>
      </c>
    </row>
    <row r="7936" spans="1:15" ht="15">
      <c r="A7936" s="284">
        <v>7932</v>
      </c>
      <c r="B7936" s="287"/>
      <c r="C7936" s="287"/>
      <c r="D7936" s="284" t="s">
        <v>1054</v>
      </c>
      <c r="E7936" s="287"/>
      <c r="F7936" s="285" t="s">
        <v>8057</v>
      </c>
      <c r="G7936" s="266" t="s">
        <v>121</v>
      </c>
      <c r="H7936" s="266">
        <f>IF(G7936="Traditional Stove",0.1,0.2)</f>
        <v>0.1</v>
      </c>
      <c r="I7936" s="266">
        <f>YEAR(J7936)</f>
        <v>2023</v>
      </c>
      <c r="J7936" s="267">
        <v>45012</v>
      </c>
      <c r="K7936" s="267">
        <f>J7936+1</f>
        <v>45013</v>
      </c>
      <c r="L7936" s="266">
        <f>IF(M7936&lt;=365,1,2)</f>
        <v>1</v>
      </c>
      <c r="M7936" s="266">
        <f>IF(K7936&lt;$C$1,$C$2-$C$1+1,$C$2-K7936+1)</f>
        <v>34</v>
      </c>
      <c r="N7936" s="268">
        <f>M7936/365</f>
        <v>9.3150684931506855E-2</v>
      </c>
      <c r="O7936" s="269">
        <f>'Data and Parameter'!$E$4*'Data and Parameter'!$E$5*('Data and Parameter'!$E$6+'Data and Parameter'!$E$7)*'Data and Parameter'!$E$19*'Data and Parameter'!$E$14*'ER calculations'!N7936</f>
        <v>0.48231087492828467</v>
      </c>
    </row>
    <row r="7937" spans="1:15" ht="15">
      <c r="A7937" s="284">
        <v>7933</v>
      </c>
      <c r="B7937" s="287"/>
      <c r="C7937" s="287"/>
      <c r="D7937" s="284" t="s">
        <v>119</v>
      </c>
      <c r="E7937" s="287"/>
      <c r="F7937" s="285" t="s">
        <v>8058</v>
      </c>
      <c r="G7937" s="266" t="s">
        <v>121</v>
      </c>
      <c r="H7937" s="266">
        <f>IF(G7937="Traditional Stove",0.1,0.2)</f>
        <v>0.1</v>
      </c>
      <c r="I7937" s="266">
        <f>YEAR(J7937)</f>
        <v>2023</v>
      </c>
      <c r="J7937" s="267">
        <v>44970</v>
      </c>
      <c r="K7937" s="267">
        <f>J7937+1</f>
        <v>44971</v>
      </c>
      <c r="L7937" s="266">
        <f>IF(M7937&lt;=365,1,2)</f>
        <v>1</v>
      </c>
      <c r="M7937" s="266">
        <f>IF(K7937&lt;$C$1,$C$2-$C$1+1,$C$2-K7937+1)</f>
        <v>76</v>
      </c>
      <c r="N7937" s="268">
        <f>M7937/365</f>
        <v>0.20821917808219179</v>
      </c>
      <c r="O7937" s="269">
        <f>'Data and Parameter'!$E$4*'Data and Parameter'!$E$5*('Data and Parameter'!$E$6+'Data and Parameter'!$E$7)*'Data and Parameter'!$E$19*'Data and Parameter'!$E$14*'ER calculations'!N7937</f>
        <v>1.0781066616044011</v>
      </c>
    </row>
    <row r="7938" spans="1:15" ht="15">
      <c r="A7938" s="284">
        <v>7934</v>
      </c>
      <c r="B7938" s="287"/>
      <c r="C7938" s="287"/>
      <c r="D7938" s="284" t="s">
        <v>1054</v>
      </c>
      <c r="E7938" s="287"/>
      <c r="F7938" s="285" t="s">
        <v>8059</v>
      </c>
      <c r="G7938" s="266" t="s">
        <v>121</v>
      </c>
      <c r="H7938" s="266">
        <f>IF(G7938="Traditional Stove",0.1,0.2)</f>
        <v>0.1</v>
      </c>
      <c r="I7938" s="266">
        <f>YEAR(J7938)</f>
        <v>2023</v>
      </c>
      <c r="J7938" s="267">
        <v>44973</v>
      </c>
      <c r="K7938" s="267">
        <f>J7938+1</f>
        <v>44974</v>
      </c>
      <c r="L7938" s="266">
        <f>IF(M7938&lt;=365,1,2)</f>
        <v>1</v>
      </c>
      <c r="M7938" s="266">
        <f>IF(K7938&lt;$C$1,$C$2-$C$1+1,$C$2-K7938+1)</f>
        <v>73</v>
      </c>
      <c r="N7938" s="268">
        <f>M7938/365</f>
        <v>0.2</v>
      </c>
      <c r="O7938" s="269">
        <f>'Data and Parameter'!$E$4*'Data and Parameter'!$E$5*('Data and Parameter'!$E$6+'Data and Parameter'!$E$7)*'Data and Parameter'!$E$19*'Data and Parameter'!$E$14*'ER calculations'!N7938</f>
        <v>1.0355498196989641</v>
      </c>
    </row>
    <row r="7939" spans="1:15" ht="15">
      <c r="A7939" s="284">
        <v>7935</v>
      </c>
      <c r="B7939" s="287"/>
      <c r="C7939" s="287"/>
      <c r="D7939" s="284" t="s">
        <v>1054</v>
      </c>
      <c r="E7939" s="287"/>
      <c r="F7939" s="285" t="s">
        <v>8060</v>
      </c>
      <c r="G7939" s="266" t="s">
        <v>121</v>
      </c>
      <c r="H7939" s="266">
        <f>IF(G7939="Traditional Stove",0.1,0.2)</f>
        <v>0.1</v>
      </c>
      <c r="I7939" s="266">
        <f>YEAR(J7939)</f>
        <v>2023</v>
      </c>
      <c r="J7939" s="267">
        <v>44973</v>
      </c>
      <c r="K7939" s="267">
        <f>J7939+1</f>
        <v>44974</v>
      </c>
      <c r="L7939" s="266">
        <f>IF(M7939&lt;=365,1,2)</f>
        <v>1</v>
      </c>
      <c r="M7939" s="266">
        <f>IF(K7939&lt;$C$1,$C$2-$C$1+1,$C$2-K7939+1)</f>
        <v>73</v>
      </c>
      <c r="N7939" s="268">
        <f>M7939/365</f>
        <v>0.2</v>
      </c>
      <c r="O7939" s="269">
        <f>'Data and Parameter'!$E$4*'Data and Parameter'!$E$5*('Data and Parameter'!$E$6+'Data and Parameter'!$E$7)*'Data and Parameter'!$E$19*'Data and Parameter'!$E$14*'ER calculations'!N7939</f>
        <v>1.0355498196989641</v>
      </c>
    </row>
    <row r="7940" spans="1:15" ht="15">
      <c r="A7940" s="284">
        <v>7936</v>
      </c>
      <c r="B7940" s="287"/>
      <c r="C7940" s="287"/>
      <c r="D7940" s="284" t="s">
        <v>119</v>
      </c>
      <c r="E7940" s="287"/>
      <c r="F7940" s="285" t="s">
        <v>8061</v>
      </c>
      <c r="G7940" s="266" t="s">
        <v>121</v>
      </c>
      <c r="H7940" s="266">
        <f>IF(G7940="Traditional Stove",0.1,0.2)</f>
        <v>0.1</v>
      </c>
      <c r="I7940" s="266">
        <f>YEAR(J7940)</f>
        <v>2023</v>
      </c>
      <c r="J7940" s="267">
        <v>44977</v>
      </c>
      <c r="K7940" s="267">
        <f>J7940+1</f>
        <v>44978</v>
      </c>
      <c r="L7940" s="266">
        <f>IF(M7940&lt;=365,1,2)</f>
        <v>1</v>
      </c>
      <c r="M7940" s="266">
        <f>IF(K7940&lt;$C$1,$C$2-$C$1+1,$C$2-K7940+1)</f>
        <v>69</v>
      </c>
      <c r="N7940" s="268">
        <f>M7940/365</f>
        <v>0.18904109589041096</v>
      </c>
      <c r="O7940" s="269">
        <f>'Data and Parameter'!$E$4*'Data and Parameter'!$E$5*('Data and Parameter'!$E$6+'Data and Parameter'!$E$7)*'Data and Parameter'!$E$19*'Data and Parameter'!$E$14*'ER calculations'!N7940</f>
        <v>0.97880736382504829</v>
      </c>
    </row>
    <row r="7941" spans="1:15" ht="15">
      <c r="A7941" s="284">
        <v>7937</v>
      </c>
      <c r="B7941" s="287"/>
      <c r="C7941" s="287"/>
      <c r="D7941" s="284" t="s">
        <v>119</v>
      </c>
      <c r="E7941" s="287"/>
      <c r="F7941" s="285" t="s">
        <v>8062</v>
      </c>
      <c r="G7941" s="266" t="s">
        <v>121</v>
      </c>
      <c r="H7941" s="266">
        <f>IF(G7941="Traditional Stove",0.1,0.2)</f>
        <v>0.1</v>
      </c>
      <c r="I7941" s="266">
        <f>YEAR(J7941)</f>
        <v>2023</v>
      </c>
      <c r="J7941" s="267">
        <v>44971</v>
      </c>
      <c r="K7941" s="267">
        <f>J7941+1</f>
        <v>44972</v>
      </c>
      <c r="L7941" s="266">
        <f>IF(M7941&lt;=365,1,2)</f>
        <v>1</v>
      </c>
      <c r="M7941" s="266">
        <f>IF(K7941&lt;$C$1,$C$2-$C$1+1,$C$2-K7941+1)</f>
        <v>75</v>
      </c>
      <c r="N7941" s="268">
        <f>M7941/365</f>
        <v>0.20547945205479451</v>
      </c>
      <c r="O7941" s="269">
        <f>'Data and Parameter'!$E$4*'Data and Parameter'!$E$5*('Data and Parameter'!$E$6+'Data and Parameter'!$E$7)*'Data and Parameter'!$E$19*'Data and Parameter'!$E$14*'ER calculations'!N7941</f>
        <v>1.063921047635922</v>
      </c>
    </row>
    <row r="7942" spans="1:15" ht="15">
      <c r="A7942" s="284">
        <v>7938</v>
      </c>
      <c r="B7942" s="287"/>
      <c r="C7942" s="287"/>
      <c r="D7942" s="284" t="s">
        <v>1054</v>
      </c>
      <c r="E7942" s="287"/>
      <c r="F7942" s="285" t="s">
        <v>8063</v>
      </c>
      <c r="G7942" s="266" t="s">
        <v>121</v>
      </c>
      <c r="H7942" s="266">
        <f>IF(G7942="Traditional Stove",0.1,0.2)</f>
        <v>0.1</v>
      </c>
      <c r="I7942" s="266">
        <f>YEAR(J7942)</f>
        <v>2023</v>
      </c>
      <c r="J7942" s="267">
        <v>45012</v>
      </c>
      <c r="K7942" s="267">
        <f>J7942+1</f>
        <v>45013</v>
      </c>
      <c r="L7942" s="266">
        <f>IF(M7942&lt;=365,1,2)</f>
        <v>1</v>
      </c>
      <c r="M7942" s="266">
        <f>IF(K7942&lt;$C$1,$C$2-$C$1+1,$C$2-K7942+1)</f>
        <v>34</v>
      </c>
      <c r="N7942" s="268">
        <f>M7942/365</f>
        <v>9.3150684931506855E-2</v>
      </c>
      <c r="O7942" s="269">
        <f>'Data and Parameter'!$E$4*'Data and Parameter'!$E$5*('Data and Parameter'!$E$6+'Data and Parameter'!$E$7)*'Data and Parameter'!$E$19*'Data and Parameter'!$E$14*'ER calculations'!N7942</f>
        <v>0.48231087492828467</v>
      </c>
    </row>
    <row r="7943" spans="1:15" ht="15">
      <c r="A7943" s="284">
        <v>7939</v>
      </c>
      <c r="B7943" s="287"/>
      <c r="C7943" s="287"/>
      <c r="D7943" s="284" t="s">
        <v>119</v>
      </c>
      <c r="E7943" s="287"/>
      <c r="F7943" s="285" t="s">
        <v>8064</v>
      </c>
      <c r="G7943" s="266" t="s">
        <v>121</v>
      </c>
      <c r="H7943" s="266">
        <f>IF(G7943="Traditional Stove",0.1,0.2)</f>
        <v>0.1</v>
      </c>
      <c r="I7943" s="266">
        <f>YEAR(J7943)</f>
        <v>2023</v>
      </c>
      <c r="J7943" s="267">
        <v>44970</v>
      </c>
      <c r="K7943" s="267">
        <f>J7943+1</f>
        <v>44971</v>
      </c>
      <c r="L7943" s="266">
        <f>IF(M7943&lt;=365,1,2)</f>
        <v>1</v>
      </c>
      <c r="M7943" s="266">
        <f>IF(K7943&lt;$C$1,$C$2-$C$1+1,$C$2-K7943+1)</f>
        <v>76</v>
      </c>
      <c r="N7943" s="268">
        <f>M7943/365</f>
        <v>0.20821917808219179</v>
      </c>
      <c r="O7943" s="269">
        <f>'Data and Parameter'!$E$4*'Data and Parameter'!$E$5*('Data and Parameter'!$E$6+'Data and Parameter'!$E$7)*'Data and Parameter'!$E$19*'Data and Parameter'!$E$14*'ER calculations'!N7943</f>
        <v>1.0781066616044011</v>
      </c>
    </row>
    <row r="7944" spans="1:15" ht="15">
      <c r="A7944" s="284">
        <v>7940</v>
      </c>
      <c r="B7944" s="287"/>
      <c r="C7944" s="287"/>
      <c r="D7944" s="284" t="s">
        <v>1054</v>
      </c>
      <c r="E7944" s="287"/>
      <c r="F7944" s="285" t="s">
        <v>8065</v>
      </c>
      <c r="G7944" s="266" t="s">
        <v>121</v>
      </c>
      <c r="H7944" s="266">
        <f>IF(G7944="Traditional Stove",0.1,0.2)</f>
        <v>0.1</v>
      </c>
      <c r="I7944" s="266">
        <f>YEAR(J7944)</f>
        <v>2023</v>
      </c>
      <c r="J7944" s="267">
        <v>44951</v>
      </c>
      <c r="K7944" s="267">
        <f>J7944+1</f>
        <v>44952</v>
      </c>
      <c r="L7944" s="266">
        <f>IF(M7944&lt;=365,1,2)</f>
        <v>1</v>
      </c>
      <c r="M7944" s="266">
        <f>IF(K7944&lt;$C$1,$C$2-$C$1+1,$C$2-K7944+1)</f>
        <v>95</v>
      </c>
      <c r="N7944" s="268">
        <f>M7944/365</f>
        <v>0.26027397260273971</v>
      </c>
      <c r="O7944" s="269">
        <f>'Data and Parameter'!$E$4*'Data and Parameter'!$E$5*('Data and Parameter'!$E$6+'Data and Parameter'!$E$7)*'Data and Parameter'!$E$19*'Data and Parameter'!$E$14*'ER calculations'!N7944</f>
        <v>1.3476333270055012</v>
      </c>
    </row>
    <row r="7945" spans="1:15" ht="15">
      <c r="A7945" s="284">
        <v>7941</v>
      </c>
      <c r="B7945" s="287"/>
      <c r="C7945" s="287"/>
      <c r="D7945" s="284" t="s">
        <v>1054</v>
      </c>
      <c r="E7945" s="287"/>
      <c r="F7945" s="285" t="s">
        <v>8066</v>
      </c>
      <c r="G7945" s="266" t="s">
        <v>121</v>
      </c>
      <c r="H7945" s="266">
        <f>IF(G7945="Traditional Stove",0.1,0.2)</f>
        <v>0.1</v>
      </c>
      <c r="I7945" s="266">
        <f>YEAR(J7945)</f>
        <v>2023</v>
      </c>
      <c r="J7945" s="267">
        <v>44980</v>
      </c>
      <c r="K7945" s="267">
        <f>J7945+1</f>
        <v>44981</v>
      </c>
      <c r="L7945" s="266">
        <f>IF(M7945&lt;=365,1,2)</f>
        <v>1</v>
      </c>
      <c r="M7945" s="266">
        <f>IF(K7945&lt;$C$1,$C$2-$C$1+1,$C$2-K7945+1)</f>
        <v>66</v>
      </c>
      <c r="N7945" s="268">
        <f>M7945/365</f>
        <v>0.18082191780821918</v>
      </c>
      <c r="O7945" s="269">
        <f>'Data and Parameter'!$E$4*'Data and Parameter'!$E$5*('Data and Parameter'!$E$6+'Data and Parameter'!$E$7)*'Data and Parameter'!$E$19*'Data and Parameter'!$E$14*'ER calculations'!N7945</f>
        <v>0.93625052191961144</v>
      </c>
    </row>
    <row r="7946" spans="1:15" ht="15">
      <c r="A7946" s="284">
        <v>7942</v>
      </c>
      <c r="B7946" s="287"/>
      <c r="C7946" s="287"/>
      <c r="D7946" s="284" t="s">
        <v>1054</v>
      </c>
      <c r="E7946" s="287"/>
      <c r="F7946" s="285" t="s">
        <v>8067</v>
      </c>
      <c r="G7946" s="266" t="s">
        <v>121</v>
      </c>
      <c r="H7946" s="266">
        <f>IF(G7946="Traditional Stove",0.1,0.2)</f>
        <v>0.1</v>
      </c>
      <c r="I7946" s="266">
        <f>YEAR(J7946)</f>
        <v>2023</v>
      </c>
      <c r="J7946" s="267">
        <v>44959</v>
      </c>
      <c r="K7946" s="267">
        <f>J7946+1</f>
        <v>44960</v>
      </c>
      <c r="L7946" s="266">
        <f>IF(M7946&lt;=365,1,2)</f>
        <v>1</v>
      </c>
      <c r="M7946" s="266">
        <f>IF(K7946&lt;$C$1,$C$2-$C$1+1,$C$2-K7946+1)</f>
        <v>87</v>
      </c>
      <c r="N7946" s="268">
        <f>M7946/365</f>
        <v>0.23835616438356164</v>
      </c>
      <c r="O7946" s="269">
        <f>'Data and Parameter'!$E$4*'Data and Parameter'!$E$5*('Data and Parameter'!$E$6+'Data and Parameter'!$E$7)*'Data and Parameter'!$E$19*'Data and Parameter'!$E$14*'ER calculations'!N7946</f>
        <v>1.2341484152576696</v>
      </c>
    </row>
    <row r="7947" spans="1:15" ht="15">
      <c r="A7947" s="284">
        <v>7943</v>
      </c>
      <c r="B7947" s="287"/>
      <c r="C7947" s="287"/>
      <c r="D7947" s="284" t="s">
        <v>1054</v>
      </c>
      <c r="E7947" s="287"/>
      <c r="F7947" s="285" t="s">
        <v>8068</v>
      </c>
      <c r="G7947" s="266" t="s">
        <v>121</v>
      </c>
      <c r="H7947" s="266">
        <f>IF(G7947="Traditional Stove",0.1,0.2)</f>
        <v>0.1</v>
      </c>
      <c r="I7947" s="266">
        <f>YEAR(J7947)</f>
        <v>2023</v>
      </c>
      <c r="J7947" s="267">
        <v>44980</v>
      </c>
      <c r="K7947" s="267">
        <f>J7947+1</f>
        <v>44981</v>
      </c>
      <c r="L7947" s="266">
        <f>IF(M7947&lt;=365,1,2)</f>
        <v>1</v>
      </c>
      <c r="M7947" s="266">
        <f>IF(K7947&lt;$C$1,$C$2-$C$1+1,$C$2-K7947+1)</f>
        <v>66</v>
      </c>
      <c r="N7947" s="268">
        <f>M7947/365</f>
        <v>0.18082191780821918</v>
      </c>
      <c r="O7947" s="269">
        <f>'Data and Parameter'!$E$4*'Data and Parameter'!$E$5*('Data and Parameter'!$E$6+'Data and Parameter'!$E$7)*'Data and Parameter'!$E$19*'Data and Parameter'!$E$14*'ER calculations'!N7947</f>
        <v>0.93625052191961144</v>
      </c>
    </row>
    <row r="7948" spans="1:15" ht="15">
      <c r="A7948" s="284">
        <v>7944</v>
      </c>
      <c r="B7948" s="287"/>
      <c r="C7948" s="287"/>
      <c r="D7948" s="284" t="s">
        <v>1054</v>
      </c>
      <c r="E7948" s="287"/>
      <c r="F7948" s="285" t="s">
        <v>8069</v>
      </c>
      <c r="G7948" s="266" t="s">
        <v>121</v>
      </c>
      <c r="H7948" s="266">
        <f>IF(G7948="Traditional Stove",0.1,0.2)</f>
        <v>0.1</v>
      </c>
      <c r="I7948" s="266">
        <f>YEAR(J7948)</f>
        <v>2023</v>
      </c>
      <c r="J7948" s="267">
        <v>45028</v>
      </c>
      <c r="K7948" s="267">
        <f>J7948+1</f>
        <v>45029</v>
      </c>
      <c r="L7948" s="266">
        <f>IF(M7948&lt;=365,1,2)</f>
        <v>1</v>
      </c>
      <c r="M7948" s="266">
        <f>IF(K7948&lt;$C$1,$C$2-$C$1+1,$C$2-K7948+1)</f>
        <v>18</v>
      </c>
      <c r="N7948" s="268">
        <f>M7948/365</f>
        <v>4.9315068493150684E-2</v>
      </c>
      <c r="O7948" s="269">
        <f>'Data and Parameter'!$E$4*'Data and Parameter'!$E$5*('Data and Parameter'!$E$6+'Data and Parameter'!$E$7)*'Data and Parameter'!$E$19*'Data and Parameter'!$E$14*'ER calculations'!N7948</f>
        <v>0.25534105143262131</v>
      </c>
    </row>
    <row r="7949" spans="1:15" ht="15">
      <c r="A7949" s="284">
        <v>7945</v>
      </c>
      <c r="B7949" s="287"/>
      <c r="C7949" s="287"/>
      <c r="D7949" s="284" t="s">
        <v>1054</v>
      </c>
      <c r="E7949" s="287"/>
      <c r="F7949" s="285" t="s">
        <v>8070</v>
      </c>
      <c r="G7949" s="266" t="s">
        <v>121</v>
      </c>
      <c r="H7949" s="266">
        <f>IF(G7949="Traditional Stove",0.1,0.2)</f>
        <v>0.1</v>
      </c>
      <c r="I7949" s="266">
        <f>YEAR(J7949)</f>
        <v>2023</v>
      </c>
      <c r="J7949" s="267">
        <v>44980</v>
      </c>
      <c r="K7949" s="267">
        <f>J7949+1</f>
        <v>44981</v>
      </c>
      <c r="L7949" s="266">
        <f>IF(M7949&lt;=365,1,2)</f>
        <v>1</v>
      </c>
      <c r="M7949" s="266">
        <f>IF(K7949&lt;$C$1,$C$2-$C$1+1,$C$2-K7949+1)</f>
        <v>66</v>
      </c>
      <c r="N7949" s="268">
        <f>M7949/365</f>
        <v>0.18082191780821918</v>
      </c>
      <c r="O7949" s="269">
        <f>'Data and Parameter'!$E$4*'Data and Parameter'!$E$5*('Data and Parameter'!$E$6+'Data and Parameter'!$E$7)*'Data and Parameter'!$E$19*'Data and Parameter'!$E$14*'ER calculations'!N7949</f>
        <v>0.93625052191961144</v>
      </c>
    </row>
    <row r="7950" spans="1:15" ht="15">
      <c r="A7950" s="284">
        <v>7946</v>
      </c>
      <c r="B7950" s="287"/>
      <c r="C7950" s="287"/>
      <c r="D7950" s="284" t="s">
        <v>1054</v>
      </c>
      <c r="E7950" s="287"/>
      <c r="F7950" s="285" t="s">
        <v>8071</v>
      </c>
      <c r="G7950" s="266" t="s">
        <v>121</v>
      </c>
      <c r="H7950" s="266">
        <f>IF(G7950="Traditional Stove",0.1,0.2)</f>
        <v>0.1</v>
      </c>
      <c r="I7950" s="266">
        <f>YEAR(J7950)</f>
        <v>2023</v>
      </c>
      <c r="J7950" s="267">
        <v>44980</v>
      </c>
      <c r="K7950" s="267">
        <f>J7950+1</f>
        <v>44981</v>
      </c>
      <c r="L7950" s="266">
        <f>IF(M7950&lt;=365,1,2)</f>
        <v>1</v>
      </c>
      <c r="M7950" s="266">
        <f>IF(K7950&lt;$C$1,$C$2-$C$1+1,$C$2-K7950+1)</f>
        <v>66</v>
      </c>
      <c r="N7950" s="268">
        <f>M7950/365</f>
        <v>0.18082191780821918</v>
      </c>
      <c r="O7950" s="269">
        <f>'Data and Parameter'!$E$4*'Data and Parameter'!$E$5*('Data and Parameter'!$E$6+'Data and Parameter'!$E$7)*'Data and Parameter'!$E$19*'Data and Parameter'!$E$14*'ER calculations'!N7950</f>
        <v>0.93625052191961144</v>
      </c>
    </row>
    <row r="7951" spans="1:15" ht="15">
      <c r="A7951" s="284">
        <v>7947</v>
      </c>
      <c r="B7951" s="287"/>
      <c r="C7951" s="287"/>
      <c r="D7951" s="284" t="s">
        <v>1054</v>
      </c>
      <c r="E7951" s="287"/>
      <c r="F7951" s="285" t="s">
        <v>8072</v>
      </c>
      <c r="G7951" s="266" t="s">
        <v>121</v>
      </c>
      <c r="H7951" s="266">
        <f>IF(G7951="Traditional Stove",0.1,0.2)</f>
        <v>0.1</v>
      </c>
      <c r="I7951" s="266">
        <f>YEAR(J7951)</f>
        <v>2023</v>
      </c>
      <c r="J7951" s="267">
        <v>45028</v>
      </c>
      <c r="K7951" s="267">
        <f>J7951+1</f>
        <v>45029</v>
      </c>
      <c r="L7951" s="266">
        <f>IF(M7951&lt;=365,1,2)</f>
        <v>1</v>
      </c>
      <c r="M7951" s="266">
        <f>IF(K7951&lt;$C$1,$C$2-$C$1+1,$C$2-K7951+1)</f>
        <v>18</v>
      </c>
      <c r="N7951" s="268">
        <f>M7951/365</f>
        <v>4.9315068493150684E-2</v>
      </c>
      <c r="O7951" s="269">
        <f>'Data and Parameter'!$E$4*'Data and Parameter'!$E$5*('Data and Parameter'!$E$6+'Data and Parameter'!$E$7)*'Data and Parameter'!$E$19*'Data and Parameter'!$E$14*'ER calculations'!N7951</f>
        <v>0.25534105143262131</v>
      </c>
    </row>
    <row r="7952" spans="1:15" ht="15">
      <c r="A7952" s="284">
        <v>7948</v>
      </c>
      <c r="B7952" s="287"/>
      <c r="C7952" s="287"/>
      <c r="D7952" s="284" t="s">
        <v>1054</v>
      </c>
      <c r="E7952" s="287"/>
      <c r="F7952" s="285" t="s">
        <v>8073</v>
      </c>
      <c r="G7952" s="266" t="s">
        <v>121</v>
      </c>
      <c r="H7952" s="266">
        <f>IF(G7952="Traditional Stove",0.1,0.2)</f>
        <v>0.1</v>
      </c>
      <c r="I7952" s="266">
        <f>YEAR(J7952)</f>
        <v>2023</v>
      </c>
      <c r="J7952" s="267">
        <v>45028</v>
      </c>
      <c r="K7952" s="267">
        <f>J7952+1</f>
        <v>45029</v>
      </c>
      <c r="L7952" s="266">
        <f>IF(M7952&lt;=365,1,2)</f>
        <v>1</v>
      </c>
      <c r="M7952" s="266">
        <f>IF(K7952&lt;$C$1,$C$2-$C$1+1,$C$2-K7952+1)</f>
        <v>18</v>
      </c>
      <c r="N7952" s="268">
        <f>M7952/365</f>
        <v>4.9315068493150684E-2</v>
      </c>
      <c r="O7952" s="269">
        <f>'Data and Parameter'!$E$4*'Data and Parameter'!$E$5*('Data and Parameter'!$E$6+'Data and Parameter'!$E$7)*'Data and Parameter'!$E$19*'Data and Parameter'!$E$14*'ER calculations'!N7952</f>
        <v>0.25534105143262131</v>
      </c>
    </row>
    <row r="7953" spans="1:15" ht="15">
      <c r="A7953" s="284">
        <v>7949</v>
      </c>
      <c r="B7953" s="287"/>
      <c r="C7953" s="287"/>
      <c r="D7953" s="284" t="s">
        <v>1054</v>
      </c>
      <c r="E7953" s="287"/>
      <c r="F7953" s="285" t="s">
        <v>8074</v>
      </c>
      <c r="G7953" s="266" t="s">
        <v>121</v>
      </c>
      <c r="H7953" s="266">
        <f>IF(G7953="Traditional Stove",0.1,0.2)</f>
        <v>0.1</v>
      </c>
      <c r="I7953" s="266">
        <f>YEAR(J7953)</f>
        <v>2023</v>
      </c>
      <c r="J7953" s="267">
        <v>45028</v>
      </c>
      <c r="K7953" s="267">
        <f>J7953+1</f>
        <v>45029</v>
      </c>
      <c r="L7953" s="266">
        <f>IF(M7953&lt;=365,1,2)</f>
        <v>1</v>
      </c>
      <c r="M7953" s="266">
        <f>IF(K7953&lt;$C$1,$C$2-$C$1+1,$C$2-K7953+1)</f>
        <v>18</v>
      </c>
      <c r="N7953" s="268">
        <f>M7953/365</f>
        <v>4.9315068493150684E-2</v>
      </c>
      <c r="O7953" s="269">
        <f>'Data and Parameter'!$E$4*'Data and Parameter'!$E$5*('Data and Parameter'!$E$6+'Data and Parameter'!$E$7)*'Data and Parameter'!$E$19*'Data and Parameter'!$E$14*'ER calculations'!N7953</f>
        <v>0.25534105143262131</v>
      </c>
    </row>
    <row r="7954" spans="1:15" ht="15">
      <c r="A7954" s="284">
        <v>7950</v>
      </c>
      <c r="B7954" s="287"/>
      <c r="C7954" s="287"/>
      <c r="D7954" s="284" t="s">
        <v>1054</v>
      </c>
      <c r="E7954" s="287"/>
      <c r="F7954" s="285" t="s">
        <v>8075</v>
      </c>
      <c r="G7954" s="266" t="s">
        <v>121</v>
      </c>
      <c r="H7954" s="266">
        <f>IF(G7954="Traditional Stove",0.1,0.2)</f>
        <v>0.1</v>
      </c>
      <c r="I7954" s="266">
        <f>YEAR(J7954)</f>
        <v>2023</v>
      </c>
      <c r="J7954" s="267">
        <v>45028</v>
      </c>
      <c r="K7954" s="267">
        <f>J7954+1</f>
        <v>45029</v>
      </c>
      <c r="L7954" s="266">
        <f>IF(M7954&lt;=365,1,2)</f>
        <v>1</v>
      </c>
      <c r="M7954" s="266">
        <f>IF(K7954&lt;$C$1,$C$2-$C$1+1,$C$2-K7954+1)</f>
        <v>18</v>
      </c>
      <c r="N7954" s="268">
        <f>M7954/365</f>
        <v>4.9315068493150684E-2</v>
      </c>
      <c r="O7954" s="269">
        <f>'Data and Parameter'!$E$4*'Data and Parameter'!$E$5*('Data and Parameter'!$E$6+'Data and Parameter'!$E$7)*'Data and Parameter'!$E$19*'Data and Parameter'!$E$14*'ER calculations'!N7954</f>
        <v>0.25534105143262131</v>
      </c>
    </row>
    <row r="7955" spans="1:15" ht="15">
      <c r="A7955" s="284">
        <v>7951</v>
      </c>
      <c r="B7955" s="287"/>
      <c r="C7955" s="287"/>
      <c r="D7955" s="284" t="s">
        <v>1054</v>
      </c>
      <c r="E7955" s="287"/>
      <c r="F7955" s="285" t="s">
        <v>8076</v>
      </c>
      <c r="G7955" s="266" t="s">
        <v>121</v>
      </c>
      <c r="H7955" s="266">
        <f>IF(G7955="Traditional Stove",0.1,0.2)</f>
        <v>0.1</v>
      </c>
      <c r="I7955" s="266">
        <f>YEAR(J7955)</f>
        <v>2023</v>
      </c>
      <c r="J7955" s="267">
        <v>45028</v>
      </c>
      <c r="K7955" s="267">
        <f>J7955+1</f>
        <v>45029</v>
      </c>
      <c r="L7955" s="266">
        <f>IF(M7955&lt;=365,1,2)</f>
        <v>1</v>
      </c>
      <c r="M7955" s="266">
        <f>IF(K7955&lt;$C$1,$C$2-$C$1+1,$C$2-K7955+1)</f>
        <v>18</v>
      </c>
      <c r="N7955" s="268">
        <f>M7955/365</f>
        <v>4.9315068493150684E-2</v>
      </c>
      <c r="O7955" s="269">
        <f>'Data and Parameter'!$E$4*'Data and Parameter'!$E$5*('Data and Parameter'!$E$6+'Data and Parameter'!$E$7)*'Data and Parameter'!$E$19*'Data and Parameter'!$E$14*'ER calculations'!N7955</f>
        <v>0.25534105143262131</v>
      </c>
    </row>
    <row r="7956" spans="1:15" ht="15">
      <c r="A7956" s="284">
        <v>7952</v>
      </c>
      <c r="B7956" s="287"/>
      <c r="C7956" s="287"/>
      <c r="D7956" s="284" t="s">
        <v>1054</v>
      </c>
      <c r="E7956" s="287"/>
      <c r="F7956" s="285" t="s">
        <v>8077</v>
      </c>
      <c r="G7956" s="266" t="s">
        <v>121</v>
      </c>
      <c r="H7956" s="266">
        <f>IF(G7956="Traditional Stove",0.1,0.2)</f>
        <v>0.1</v>
      </c>
      <c r="I7956" s="266">
        <f>YEAR(J7956)</f>
        <v>2023</v>
      </c>
      <c r="J7956" s="267">
        <v>45028</v>
      </c>
      <c r="K7956" s="267">
        <f>J7956+1</f>
        <v>45029</v>
      </c>
      <c r="L7956" s="266">
        <f>IF(M7956&lt;=365,1,2)</f>
        <v>1</v>
      </c>
      <c r="M7956" s="266">
        <f>IF(K7956&lt;$C$1,$C$2-$C$1+1,$C$2-K7956+1)</f>
        <v>18</v>
      </c>
      <c r="N7956" s="268">
        <f>M7956/365</f>
        <v>4.9315068493150684E-2</v>
      </c>
      <c r="O7956" s="269">
        <f>'Data and Parameter'!$E$4*'Data and Parameter'!$E$5*('Data and Parameter'!$E$6+'Data and Parameter'!$E$7)*'Data and Parameter'!$E$19*'Data and Parameter'!$E$14*'ER calculations'!N7956</f>
        <v>0.25534105143262131</v>
      </c>
    </row>
    <row r="7957" spans="1:15" ht="15">
      <c r="A7957" s="284">
        <v>7953</v>
      </c>
      <c r="B7957" s="287"/>
      <c r="C7957" s="287"/>
      <c r="D7957" s="284" t="s">
        <v>1054</v>
      </c>
      <c r="E7957" s="287"/>
      <c r="F7957" s="285" t="s">
        <v>8078</v>
      </c>
      <c r="G7957" s="266" t="s">
        <v>121</v>
      </c>
      <c r="H7957" s="266">
        <f>IF(G7957="Traditional Stove",0.1,0.2)</f>
        <v>0.1</v>
      </c>
      <c r="I7957" s="266">
        <f>YEAR(J7957)</f>
        <v>2023</v>
      </c>
      <c r="J7957" s="267">
        <v>44993</v>
      </c>
      <c r="K7957" s="267">
        <f>J7957+1</f>
        <v>44994</v>
      </c>
      <c r="L7957" s="266">
        <f>IF(M7957&lt;=365,1,2)</f>
        <v>1</v>
      </c>
      <c r="M7957" s="266">
        <f>IF(K7957&lt;$C$1,$C$2-$C$1+1,$C$2-K7957+1)</f>
        <v>53</v>
      </c>
      <c r="N7957" s="268">
        <f>M7957/365</f>
        <v>0.14520547945205478</v>
      </c>
      <c r="O7957" s="269">
        <f>'Data and Parameter'!$E$4*'Data and Parameter'!$E$5*('Data and Parameter'!$E$6+'Data and Parameter'!$E$7)*'Data and Parameter'!$E$19*'Data and Parameter'!$E$14*'ER calculations'!N7957</f>
        <v>0.75183754032938488</v>
      </c>
    </row>
    <row r="7958" spans="1:15" ht="15">
      <c r="A7958" s="284">
        <v>7954</v>
      </c>
      <c r="B7958" s="287"/>
      <c r="C7958" s="287"/>
      <c r="D7958" s="284" t="s">
        <v>1054</v>
      </c>
      <c r="E7958" s="287"/>
      <c r="F7958" s="285" t="s">
        <v>8079</v>
      </c>
      <c r="G7958" s="266" t="s">
        <v>121</v>
      </c>
      <c r="H7958" s="266">
        <f>IF(G7958="Traditional Stove",0.1,0.2)</f>
        <v>0.1</v>
      </c>
      <c r="I7958" s="266">
        <f>YEAR(J7958)</f>
        <v>2023</v>
      </c>
      <c r="J7958" s="267">
        <v>44993</v>
      </c>
      <c r="K7958" s="267">
        <f>J7958+1</f>
        <v>44994</v>
      </c>
      <c r="L7958" s="266">
        <f>IF(M7958&lt;=365,1,2)</f>
        <v>1</v>
      </c>
      <c r="M7958" s="266">
        <f>IF(K7958&lt;$C$1,$C$2-$C$1+1,$C$2-K7958+1)</f>
        <v>53</v>
      </c>
      <c r="N7958" s="268">
        <f>M7958/365</f>
        <v>0.14520547945205478</v>
      </c>
      <c r="O7958" s="269">
        <f>'Data and Parameter'!$E$4*'Data and Parameter'!$E$5*('Data and Parameter'!$E$6+'Data and Parameter'!$E$7)*'Data and Parameter'!$E$19*'Data and Parameter'!$E$14*'ER calculations'!N7958</f>
        <v>0.75183754032938488</v>
      </c>
    </row>
    <row r="7959" spans="1:15" ht="15">
      <c r="A7959" s="284">
        <v>7955</v>
      </c>
      <c r="B7959" s="287"/>
      <c r="C7959" s="287"/>
      <c r="D7959" s="284" t="s">
        <v>1054</v>
      </c>
      <c r="E7959" s="287"/>
      <c r="F7959" s="285" t="s">
        <v>8080</v>
      </c>
      <c r="G7959" s="266" t="s">
        <v>121</v>
      </c>
      <c r="H7959" s="266">
        <f>IF(G7959="Traditional Stove",0.1,0.2)</f>
        <v>0.1</v>
      </c>
      <c r="I7959" s="266">
        <f>YEAR(J7959)</f>
        <v>2023</v>
      </c>
      <c r="J7959" s="267">
        <v>44993</v>
      </c>
      <c r="K7959" s="267">
        <f>J7959+1</f>
        <v>44994</v>
      </c>
      <c r="L7959" s="266">
        <f>IF(M7959&lt;=365,1,2)</f>
        <v>1</v>
      </c>
      <c r="M7959" s="266">
        <f>IF(K7959&lt;$C$1,$C$2-$C$1+1,$C$2-K7959+1)</f>
        <v>53</v>
      </c>
      <c r="N7959" s="268">
        <f>M7959/365</f>
        <v>0.14520547945205478</v>
      </c>
      <c r="O7959" s="269">
        <f>'Data and Parameter'!$E$4*'Data and Parameter'!$E$5*('Data and Parameter'!$E$6+'Data and Parameter'!$E$7)*'Data and Parameter'!$E$19*'Data and Parameter'!$E$14*'ER calculations'!N7959</f>
        <v>0.75183754032938488</v>
      </c>
    </row>
    <row r="7960" spans="1:15" ht="15">
      <c r="A7960" s="284">
        <v>7956</v>
      </c>
      <c r="B7960" s="287"/>
      <c r="C7960" s="287"/>
      <c r="D7960" s="284" t="s">
        <v>1054</v>
      </c>
      <c r="E7960" s="287"/>
      <c r="F7960" s="285" t="s">
        <v>8081</v>
      </c>
      <c r="G7960" s="266" t="s">
        <v>121</v>
      </c>
      <c r="H7960" s="266">
        <f>IF(G7960="Traditional Stove",0.1,0.2)</f>
        <v>0.1</v>
      </c>
      <c r="I7960" s="266">
        <f>YEAR(J7960)</f>
        <v>2023</v>
      </c>
      <c r="J7960" s="267">
        <v>44993</v>
      </c>
      <c r="K7960" s="267">
        <f>J7960+1</f>
        <v>44994</v>
      </c>
      <c r="L7960" s="266">
        <f>IF(M7960&lt;=365,1,2)</f>
        <v>1</v>
      </c>
      <c r="M7960" s="266">
        <f>IF(K7960&lt;$C$1,$C$2-$C$1+1,$C$2-K7960+1)</f>
        <v>53</v>
      </c>
      <c r="N7960" s="268">
        <f>M7960/365</f>
        <v>0.14520547945205478</v>
      </c>
      <c r="O7960" s="269">
        <f>'Data and Parameter'!$E$4*'Data and Parameter'!$E$5*('Data and Parameter'!$E$6+'Data and Parameter'!$E$7)*'Data and Parameter'!$E$19*'Data and Parameter'!$E$14*'ER calculations'!N7960</f>
        <v>0.75183754032938488</v>
      </c>
    </row>
    <row r="7961" spans="1:15" ht="15">
      <c r="A7961" s="284">
        <v>7957</v>
      </c>
      <c r="B7961" s="287"/>
      <c r="C7961" s="287"/>
      <c r="D7961" s="284" t="s">
        <v>1054</v>
      </c>
      <c r="E7961" s="287"/>
      <c r="F7961" s="285" t="s">
        <v>8082</v>
      </c>
      <c r="G7961" s="266" t="s">
        <v>121</v>
      </c>
      <c r="H7961" s="266">
        <f>IF(G7961="Traditional Stove",0.1,0.2)</f>
        <v>0.1</v>
      </c>
      <c r="I7961" s="266">
        <f>YEAR(J7961)</f>
        <v>2023</v>
      </c>
      <c r="J7961" s="267">
        <v>44993</v>
      </c>
      <c r="K7961" s="267">
        <f>J7961+1</f>
        <v>44994</v>
      </c>
      <c r="L7961" s="266">
        <f>IF(M7961&lt;=365,1,2)</f>
        <v>1</v>
      </c>
      <c r="M7961" s="266">
        <f>IF(K7961&lt;$C$1,$C$2-$C$1+1,$C$2-K7961+1)</f>
        <v>53</v>
      </c>
      <c r="N7961" s="268">
        <f>M7961/365</f>
        <v>0.14520547945205478</v>
      </c>
      <c r="O7961" s="269">
        <f>'Data and Parameter'!$E$4*'Data and Parameter'!$E$5*('Data and Parameter'!$E$6+'Data and Parameter'!$E$7)*'Data and Parameter'!$E$19*'Data and Parameter'!$E$14*'ER calculations'!N7961</f>
        <v>0.75183754032938488</v>
      </c>
    </row>
    <row r="7962" spans="1:15" ht="15">
      <c r="A7962" s="284">
        <v>7958</v>
      </c>
      <c r="B7962" s="287"/>
      <c r="C7962" s="287"/>
      <c r="D7962" s="284" t="s">
        <v>1054</v>
      </c>
      <c r="E7962" s="287"/>
      <c r="F7962" s="285" t="s">
        <v>8083</v>
      </c>
      <c r="G7962" s="266" t="s">
        <v>121</v>
      </c>
      <c r="H7962" s="266">
        <f>IF(G7962="Traditional Stove",0.1,0.2)</f>
        <v>0.1</v>
      </c>
      <c r="I7962" s="266">
        <f>YEAR(J7962)</f>
        <v>2023</v>
      </c>
      <c r="J7962" s="267">
        <v>44993</v>
      </c>
      <c r="K7962" s="267">
        <f>J7962+1</f>
        <v>44994</v>
      </c>
      <c r="L7962" s="266">
        <f>IF(M7962&lt;=365,1,2)</f>
        <v>1</v>
      </c>
      <c r="M7962" s="266">
        <f>IF(K7962&lt;$C$1,$C$2-$C$1+1,$C$2-K7962+1)</f>
        <v>53</v>
      </c>
      <c r="N7962" s="268">
        <f>M7962/365</f>
        <v>0.14520547945205478</v>
      </c>
      <c r="O7962" s="269">
        <f>'Data and Parameter'!$E$4*'Data and Parameter'!$E$5*('Data and Parameter'!$E$6+'Data and Parameter'!$E$7)*'Data and Parameter'!$E$19*'Data and Parameter'!$E$14*'ER calculations'!N7962</f>
        <v>0.75183754032938488</v>
      </c>
    </row>
    <row r="7963" spans="1:15" ht="15">
      <c r="A7963" s="284">
        <v>7959</v>
      </c>
      <c r="B7963" s="287"/>
      <c r="C7963" s="287"/>
      <c r="D7963" s="284" t="s">
        <v>1054</v>
      </c>
      <c r="E7963" s="287"/>
      <c r="F7963" s="285" t="s">
        <v>8084</v>
      </c>
      <c r="G7963" s="266" t="s">
        <v>121</v>
      </c>
      <c r="H7963" s="266">
        <f>IF(G7963="Traditional Stove",0.1,0.2)</f>
        <v>0.1</v>
      </c>
      <c r="I7963" s="266">
        <f>YEAR(J7963)</f>
        <v>2023</v>
      </c>
      <c r="J7963" s="267">
        <v>44993</v>
      </c>
      <c r="K7963" s="267">
        <f>J7963+1</f>
        <v>44994</v>
      </c>
      <c r="L7963" s="266">
        <f>IF(M7963&lt;=365,1,2)</f>
        <v>1</v>
      </c>
      <c r="M7963" s="266">
        <f>IF(K7963&lt;$C$1,$C$2-$C$1+1,$C$2-K7963+1)</f>
        <v>53</v>
      </c>
      <c r="N7963" s="268">
        <f>M7963/365</f>
        <v>0.14520547945205478</v>
      </c>
      <c r="O7963" s="269">
        <f>'Data and Parameter'!$E$4*'Data and Parameter'!$E$5*('Data and Parameter'!$E$6+'Data and Parameter'!$E$7)*'Data and Parameter'!$E$19*'Data and Parameter'!$E$14*'ER calculations'!N7963</f>
        <v>0.75183754032938488</v>
      </c>
    </row>
    <row r="7964" spans="1:15" ht="15">
      <c r="A7964" s="284">
        <v>7960</v>
      </c>
      <c r="B7964" s="287"/>
      <c r="C7964" s="287"/>
      <c r="D7964" s="284" t="s">
        <v>1054</v>
      </c>
      <c r="E7964" s="287"/>
      <c r="F7964" s="285" t="s">
        <v>8085</v>
      </c>
      <c r="G7964" s="266" t="s">
        <v>121</v>
      </c>
      <c r="H7964" s="266">
        <f>IF(G7964="Traditional Stove",0.1,0.2)</f>
        <v>0.1</v>
      </c>
      <c r="I7964" s="266">
        <f>YEAR(J7964)</f>
        <v>2023</v>
      </c>
      <c r="J7964" s="267">
        <v>44993</v>
      </c>
      <c r="K7964" s="267">
        <f>J7964+1</f>
        <v>44994</v>
      </c>
      <c r="L7964" s="266">
        <f>IF(M7964&lt;=365,1,2)</f>
        <v>1</v>
      </c>
      <c r="M7964" s="266">
        <f>IF(K7964&lt;$C$1,$C$2-$C$1+1,$C$2-K7964+1)</f>
        <v>53</v>
      </c>
      <c r="N7964" s="268">
        <f>M7964/365</f>
        <v>0.14520547945205478</v>
      </c>
      <c r="O7964" s="269">
        <f>'Data and Parameter'!$E$4*'Data and Parameter'!$E$5*('Data and Parameter'!$E$6+'Data and Parameter'!$E$7)*'Data and Parameter'!$E$19*'Data and Parameter'!$E$14*'ER calculations'!N7964</f>
        <v>0.75183754032938488</v>
      </c>
    </row>
    <row r="7965" spans="1:15" ht="15">
      <c r="A7965" s="284">
        <v>7961</v>
      </c>
      <c r="B7965" s="287"/>
      <c r="C7965" s="287"/>
      <c r="D7965" s="284" t="s">
        <v>1054</v>
      </c>
      <c r="E7965" s="287"/>
      <c r="F7965" s="285" t="s">
        <v>8086</v>
      </c>
      <c r="G7965" s="266" t="s">
        <v>121</v>
      </c>
      <c r="H7965" s="266">
        <f>IF(G7965="Traditional Stove",0.1,0.2)</f>
        <v>0.1</v>
      </c>
      <c r="I7965" s="266">
        <f>YEAR(J7965)</f>
        <v>2023</v>
      </c>
      <c r="J7965" s="267">
        <v>44993</v>
      </c>
      <c r="K7965" s="267">
        <f>J7965+1</f>
        <v>44994</v>
      </c>
      <c r="L7965" s="266">
        <f>IF(M7965&lt;=365,1,2)</f>
        <v>1</v>
      </c>
      <c r="M7965" s="266">
        <f>IF(K7965&lt;$C$1,$C$2-$C$1+1,$C$2-K7965+1)</f>
        <v>53</v>
      </c>
      <c r="N7965" s="268">
        <f>M7965/365</f>
        <v>0.14520547945205478</v>
      </c>
      <c r="O7965" s="269">
        <f>'Data and Parameter'!$E$4*'Data and Parameter'!$E$5*('Data and Parameter'!$E$6+'Data and Parameter'!$E$7)*'Data and Parameter'!$E$19*'Data and Parameter'!$E$14*'ER calculations'!N7965</f>
        <v>0.75183754032938488</v>
      </c>
    </row>
    <row r="7966" spans="1:15" ht="15">
      <c r="A7966" s="284">
        <v>7962</v>
      </c>
      <c r="B7966" s="287"/>
      <c r="C7966" s="287"/>
      <c r="D7966" s="284" t="s">
        <v>1054</v>
      </c>
      <c r="E7966" s="287"/>
      <c r="F7966" s="285" t="s">
        <v>8087</v>
      </c>
      <c r="G7966" s="266" t="s">
        <v>121</v>
      </c>
      <c r="H7966" s="266">
        <f>IF(G7966="Traditional Stove",0.1,0.2)</f>
        <v>0.1</v>
      </c>
      <c r="I7966" s="266">
        <f>YEAR(J7966)</f>
        <v>2023</v>
      </c>
      <c r="J7966" s="267">
        <v>44993</v>
      </c>
      <c r="K7966" s="267">
        <f>J7966+1</f>
        <v>44994</v>
      </c>
      <c r="L7966" s="266">
        <f>IF(M7966&lt;=365,1,2)</f>
        <v>1</v>
      </c>
      <c r="M7966" s="266">
        <f>IF(K7966&lt;$C$1,$C$2-$C$1+1,$C$2-K7966+1)</f>
        <v>53</v>
      </c>
      <c r="N7966" s="268">
        <f>M7966/365</f>
        <v>0.14520547945205478</v>
      </c>
      <c r="O7966" s="269">
        <f>'Data and Parameter'!$E$4*'Data and Parameter'!$E$5*('Data and Parameter'!$E$6+'Data and Parameter'!$E$7)*'Data and Parameter'!$E$19*'Data and Parameter'!$E$14*'ER calculations'!N7966</f>
        <v>0.75183754032938488</v>
      </c>
    </row>
    <row r="7967" spans="1:15" ht="15">
      <c r="A7967" s="284">
        <v>7963</v>
      </c>
      <c r="B7967" s="287"/>
      <c r="C7967" s="287"/>
      <c r="D7967" s="284" t="s">
        <v>1054</v>
      </c>
      <c r="E7967" s="287"/>
      <c r="F7967" s="285" t="s">
        <v>8088</v>
      </c>
      <c r="G7967" s="266" t="s">
        <v>121</v>
      </c>
      <c r="H7967" s="266">
        <f>IF(G7967="Traditional Stove",0.1,0.2)</f>
        <v>0.1</v>
      </c>
      <c r="I7967" s="266">
        <f>YEAR(J7967)</f>
        <v>2023</v>
      </c>
      <c r="J7967" s="267">
        <v>44993</v>
      </c>
      <c r="K7967" s="267">
        <f>J7967+1</f>
        <v>44994</v>
      </c>
      <c r="L7967" s="266">
        <f>IF(M7967&lt;=365,1,2)</f>
        <v>1</v>
      </c>
      <c r="M7967" s="266">
        <f>IF(K7967&lt;$C$1,$C$2-$C$1+1,$C$2-K7967+1)</f>
        <v>53</v>
      </c>
      <c r="N7967" s="268">
        <f>M7967/365</f>
        <v>0.14520547945205478</v>
      </c>
      <c r="O7967" s="269">
        <f>'Data and Parameter'!$E$4*'Data and Parameter'!$E$5*('Data and Parameter'!$E$6+'Data and Parameter'!$E$7)*'Data and Parameter'!$E$19*'Data and Parameter'!$E$14*'ER calculations'!N7967</f>
        <v>0.75183754032938488</v>
      </c>
    </row>
    <row r="7968" spans="1:15" ht="15">
      <c r="A7968" s="284">
        <v>7964</v>
      </c>
      <c r="B7968" s="287"/>
      <c r="C7968" s="287"/>
      <c r="D7968" s="284" t="s">
        <v>1054</v>
      </c>
      <c r="E7968" s="287"/>
      <c r="F7968" s="285" t="s">
        <v>8089</v>
      </c>
      <c r="G7968" s="266" t="s">
        <v>121</v>
      </c>
      <c r="H7968" s="266">
        <f>IF(G7968="Traditional Stove",0.1,0.2)</f>
        <v>0.1</v>
      </c>
      <c r="I7968" s="266">
        <f>YEAR(J7968)</f>
        <v>2023</v>
      </c>
      <c r="J7968" s="267">
        <v>44993</v>
      </c>
      <c r="K7968" s="267">
        <f>J7968+1</f>
        <v>44994</v>
      </c>
      <c r="L7968" s="266">
        <f>IF(M7968&lt;=365,1,2)</f>
        <v>1</v>
      </c>
      <c r="M7968" s="266">
        <f>IF(K7968&lt;$C$1,$C$2-$C$1+1,$C$2-K7968+1)</f>
        <v>53</v>
      </c>
      <c r="N7968" s="268">
        <f>M7968/365</f>
        <v>0.14520547945205478</v>
      </c>
      <c r="O7968" s="269">
        <f>'Data and Parameter'!$E$4*'Data and Parameter'!$E$5*('Data and Parameter'!$E$6+'Data and Parameter'!$E$7)*'Data and Parameter'!$E$19*'Data and Parameter'!$E$14*'ER calculations'!N7968</f>
        <v>0.75183754032938488</v>
      </c>
    </row>
    <row r="7969" spans="1:15" ht="15">
      <c r="A7969" s="284">
        <v>7965</v>
      </c>
      <c r="B7969" s="287"/>
      <c r="C7969" s="287"/>
      <c r="D7969" s="284" t="s">
        <v>1054</v>
      </c>
      <c r="E7969" s="287"/>
      <c r="F7969" s="285" t="s">
        <v>8090</v>
      </c>
      <c r="G7969" s="266" t="s">
        <v>121</v>
      </c>
      <c r="H7969" s="266">
        <f>IF(G7969="Traditional Stove",0.1,0.2)</f>
        <v>0.1</v>
      </c>
      <c r="I7969" s="266">
        <f>YEAR(J7969)</f>
        <v>2023</v>
      </c>
      <c r="J7969" s="267">
        <v>44993</v>
      </c>
      <c r="K7969" s="267">
        <f>J7969+1</f>
        <v>44994</v>
      </c>
      <c r="L7969" s="266">
        <f>IF(M7969&lt;=365,1,2)</f>
        <v>1</v>
      </c>
      <c r="M7969" s="266">
        <f>IF(K7969&lt;$C$1,$C$2-$C$1+1,$C$2-K7969+1)</f>
        <v>53</v>
      </c>
      <c r="N7969" s="268">
        <f>M7969/365</f>
        <v>0.14520547945205478</v>
      </c>
      <c r="O7969" s="269">
        <f>'Data and Parameter'!$E$4*'Data and Parameter'!$E$5*('Data and Parameter'!$E$6+'Data and Parameter'!$E$7)*'Data and Parameter'!$E$19*'Data and Parameter'!$E$14*'ER calculations'!N7969</f>
        <v>0.75183754032938488</v>
      </c>
    </row>
    <row r="7970" spans="1:15" ht="15">
      <c r="A7970" s="284">
        <v>7966</v>
      </c>
      <c r="B7970" s="287"/>
      <c r="C7970" s="287"/>
      <c r="D7970" s="284" t="s">
        <v>1054</v>
      </c>
      <c r="E7970" s="287"/>
      <c r="F7970" s="285" t="s">
        <v>8091</v>
      </c>
      <c r="G7970" s="266" t="s">
        <v>121</v>
      </c>
      <c r="H7970" s="266">
        <f>IF(G7970="Traditional Stove",0.1,0.2)</f>
        <v>0.1</v>
      </c>
      <c r="I7970" s="266">
        <f>YEAR(J7970)</f>
        <v>2023</v>
      </c>
      <c r="J7970" s="267">
        <v>44993</v>
      </c>
      <c r="K7970" s="267">
        <f>J7970+1</f>
        <v>44994</v>
      </c>
      <c r="L7970" s="266">
        <f>IF(M7970&lt;=365,1,2)</f>
        <v>1</v>
      </c>
      <c r="M7970" s="266">
        <f>IF(K7970&lt;$C$1,$C$2-$C$1+1,$C$2-K7970+1)</f>
        <v>53</v>
      </c>
      <c r="N7970" s="268">
        <f>M7970/365</f>
        <v>0.14520547945205478</v>
      </c>
      <c r="O7970" s="269">
        <f>'Data and Parameter'!$E$4*'Data and Parameter'!$E$5*('Data and Parameter'!$E$6+'Data and Parameter'!$E$7)*'Data and Parameter'!$E$19*'Data and Parameter'!$E$14*'ER calculations'!N7970</f>
        <v>0.75183754032938488</v>
      </c>
    </row>
    <row r="7971" spans="1:15" ht="15">
      <c r="A7971" s="284">
        <v>7967</v>
      </c>
      <c r="B7971" s="287"/>
      <c r="C7971" s="287"/>
      <c r="D7971" s="284" t="s">
        <v>1054</v>
      </c>
      <c r="E7971" s="287"/>
      <c r="F7971" s="285" t="s">
        <v>8092</v>
      </c>
      <c r="G7971" s="266" t="s">
        <v>121</v>
      </c>
      <c r="H7971" s="266">
        <f>IF(G7971="Traditional Stove",0.1,0.2)</f>
        <v>0.1</v>
      </c>
      <c r="I7971" s="266">
        <f>YEAR(J7971)</f>
        <v>2023</v>
      </c>
      <c r="J7971" s="267">
        <v>44993</v>
      </c>
      <c r="K7971" s="267">
        <f>J7971+1</f>
        <v>44994</v>
      </c>
      <c r="L7971" s="266">
        <f>IF(M7971&lt;=365,1,2)</f>
        <v>1</v>
      </c>
      <c r="M7971" s="266">
        <f>IF(K7971&lt;$C$1,$C$2-$C$1+1,$C$2-K7971+1)</f>
        <v>53</v>
      </c>
      <c r="N7971" s="268">
        <f>M7971/365</f>
        <v>0.14520547945205478</v>
      </c>
      <c r="O7971" s="269">
        <f>'Data and Parameter'!$E$4*'Data and Parameter'!$E$5*('Data and Parameter'!$E$6+'Data and Parameter'!$E$7)*'Data and Parameter'!$E$19*'Data and Parameter'!$E$14*'ER calculations'!N7971</f>
        <v>0.75183754032938488</v>
      </c>
    </row>
    <row r="7972" spans="1:15" ht="15">
      <c r="A7972" s="284">
        <v>7968</v>
      </c>
      <c r="B7972" s="287"/>
      <c r="C7972" s="287"/>
      <c r="D7972" s="284" t="s">
        <v>1054</v>
      </c>
      <c r="E7972" s="287"/>
      <c r="F7972" s="285" t="s">
        <v>8093</v>
      </c>
      <c r="G7972" s="266" t="s">
        <v>121</v>
      </c>
      <c r="H7972" s="266">
        <f>IF(G7972="Traditional Stove",0.1,0.2)</f>
        <v>0.1</v>
      </c>
      <c r="I7972" s="266">
        <f>YEAR(J7972)</f>
        <v>2023</v>
      </c>
      <c r="J7972" s="267">
        <v>44993</v>
      </c>
      <c r="K7972" s="267">
        <f>J7972+1</f>
        <v>44994</v>
      </c>
      <c r="L7972" s="266">
        <f>IF(M7972&lt;=365,1,2)</f>
        <v>1</v>
      </c>
      <c r="M7972" s="266">
        <f>IF(K7972&lt;$C$1,$C$2-$C$1+1,$C$2-K7972+1)</f>
        <v>53</v>
      </c>
      <c r="N7972" s="268">
        <f>M7972/365</f>
        <v>0.14520547945205478</v>
      </c>
      <c r="O7972" s="269">
        <f>'Data and Parameter'!$E$4*'Data and Parameter'!$E$5*('Data and Parameter'!$E$6+'Data and Parameter'!$E$7)*'Data and Parameter'!$E$19*'Data and Parameter'!$E$14*'ER calculations'!N7972</f>
        <v>0.75183754032938488</v>
      </c>
    </row>
    <row r="7973" spans="1:15" ht="15">
      <c r="A7973" s="284">
        <v>7969</v>
      </c>
      <c r="B7973" s="287"/>
      <c r="C7973" s="287"/>
      <c r="D7973" s="284" t="s">
        <v>119</v>
      </c>
      <c r="E7973" s="287"/>
      <c r="F7973" s="285" t="s">
        <v>8094</v>
      </c>
      <c r="G7973" s="266" t="s">
        <v>121</v>
      </c>
      <c r="H7973" s="266">
        <f>IF(G7973="Traditional Stove",0.1,0.2)</f>
        <v>0.1</v>
      </c>
      <c r="I7973" s="266">
        <f>YEAR(J7973)</f>
        <v>2023</v>
      </c>
      <c r="J7973" s="267">
        <v>44978</v>
      </c>
      <c r="K7973" s="267">
        <f>J7973+1</f>
        <v>44979</v>
      </c>
      <c r="L7973" s="266">
        <f>IF(M7973&lt;=365,1,2)</f>
        <v>1</v>
      </c>
      <c r="M7973" s="266">
        <f>IF(K7973&lt;$C$1,$C$2-$C$1+1,$C$2-K7973+1)</f>
        <v>68</v>
      </c>
      <c r="N7973" s="268">
        <f>M7973/365</f>
        <v>0.18630136986301371</v>
      </c>
      <c r="O7973" s="269">
        <f>'Data and Parameter'!$E$4*'Data and Parameter'!$E$5*('Data and Parameter'!$E$6+'Data and Parameter'!$E$7)*'Data and Parameter'!$E$19*'Data and Parameter'!$E$14*'ER calculations'!N7973</f>
        <v>0.96462174985656934</v>
      </c>
    </row>
    <row r="7974" spans="1:15" ht="15">
      <c r="A7974" s="284">
        <v>7970</v>
      </c>
      <c r="B7974" s="287"/>
      <c r="C7974" s="287"/>
      <c r="D7974" s="284" t="s">
        <v>1054</v>
      </c>
      <c r="E7974" s="287"/>
      <c r="F7974" s="285" t="s">
        <v>8095</v>
      </c>
      <c r="G7974" s="266" t="s">
        <v>121</v>
      </c>
      <c r="H7974" s="266">
        <f>IF(G7974="Traditional Stove",0.1,0.2)</f>
        <v>0.1</v>
      </c>
      <c r="I7974" s="266">
        <f>YEAR(J7974)</f>
        <v>2023</v>
      </c>
      <c r="J7974" s="267">
        <v>44993</v>
      </c>
      <c r="K7974" s="267">
        <f>J7974+1</f>
        <v>44994</v>
      </c>
      <c r="L7974" s="266">
        <f>IF(M7974&lt;=365,1,2)</f>
        <v>1</v>
      </c>
      <c r="M7974" s="266">
        <f>IF(K7974&lt;$C$1,$C$2-$C$1+1,$C$2-K7974+1)</f>
        <v>53</v>
      </c>
      <c r="N7974" s="268">
        <f>M7974/365</f>
        <v>0.14520547945205478</v>
      </c>
      <c r="O7974" s="269">
        <f>'Data and Parameter'!$E$4*'Data and Parameter'!$E$5*('Data and Parameter'!$E$6+'Data and Parameter'!$E$7)*'Data and Parameter'!$E$19*'Data and Parameter'!$E$14*'ER calculations'!N7974</f>
        <v>0.75183754032938488</v>
      </c>
    </row>
    <row r="7975" spans="1:15" ht="15">
      <c r="A7975" s="284">
        <v>7971</v>
      </c>
      <c r="B7975" s="287"/>
      <c r="C7975" s="287"/>
      <c r="D7975" s="284" t="s">
        <v>1054</v>
      </c>
      <c r="E7975" s="287"/>
      <c r="F7975" s="285" t="s">
        <v>8096</v>
      </c>
      <c r="G7975" s="266" t="s">
        <v>121</v>
      </c>
      <c r="H7975" s="266">
        <f>IF(G7975="Traditional Stove",0.1,0.2)</f>
        <v>0.1</v>
      </c>
      <c r="I7975" s="266">
        <f>YEAR(J7975)</f>
        <v>2023</v>
      </c>
      <c r="J7975" s="267">
        <v>44980</v>
      </c>
      <c r="K7975" s="267">
        <f>J7975+1</f>
        <v>44981</v>
      </c>
      <c r="L7975" s="266">
        <f>IF(M7975&lt;=365,1,2)</f>
        <v>1</v>
      </c>
      <c r="M7975" s="266">
        <f>IF(K7975&lt;$C$1,$C$2-$C$1+1,$C$2-K7975+1)</f>
        <v>66</v>
      </c>
      <c r="N7975" s="268">
        <f>M7975/365</f>
        <v>0.18082191780821918</v>
      </c>
      <c r="O7975" s="269">
        <f>'Data and Parameter'!$E$4*'Data and Parameter'!$E$5*('Data and Parameter'!$E$6+'Data and Parameter'!$E$7)*'Data and Parameter'!$E$19*'Data and Parameter'!$E$14*'ER calculations'!N7975</f>
        <v>0.93625052191961144</v>
      </c>
    </row>
    <row r="7976" spans="1:15" ht="15">
      <c r="A7976" s="284">
        <v>7972</v>
      </c>
      <c r="B7976" s="287"/>
      <c r="C7976" s="287"/>
      <c r="D7976" s="284" t="s">
        <v>119</v>
      </c>
      <c r="E7976" s="287"/>
      <c r="F7976" s="285" t="s">
        <v>8097</v>
      </c>
      <c r="G7976" s="266" t="s">
        <v>121</v>
      </c>
      <c r="H7976" s="266">
        <f>IF(G7976="Traditional Stove",0.1,0.2)</f>
        <v>0.1</v>
      </c>
      <c r="I7976" s="266">
        <f>YEAR(J7976)</f>
        <v>2023</v>
      </c>
      <c r="J7976" s="267">
        <v>44978</v>
      </c>
      <c r="K7976" s="267">
        <f>J7976+1</f>
        <v>44979</v>
      </c>
      <c r="L7976" s="266">
        <f>IF(M7976&lt;=365,1,2)</f>
        <v>1</v>
      </c>
      <c r="M7976" s="266">
        <f>IF(K7976&lt;$C$1,$C$2-$C$1+1,$C$2-K7976+1)</f>
        <v>68</v>
      </c>
      <c r="N7976" s="268">
        <f>M7976/365</f>
        <v>0.18630136986301371</v>
      </c>
      <c r="O7976" s="269">
        <f>'Data and Parameter'!$E$4*'Data and Parameter'!$E$5*('Data and Parameter'!$E$6+'Data and Parameter'!$E$7)*'Data and Parameter'!$E$19*'Data and Parameter'!$E$14*'ER calculations'!N7976</f>
        <v>0.96462174985656934</v>
      </c>
    </row>
    <row r="7977" spans="1:15" ht="15">
      <c r="A7977" s="284">
        <v>7973</v>
      </c>
      <c r="B7977" s="287"/>
      <c r="C7977" s="287"/>
      <c r="D7977" s="284" t="s">
        <v>119</v>
      </c>
      <c r="E7977" s="287"/>
      <c r="F7977" s="285" t="s">
        <v>8098</v>
      </c>
      <c r="G7977" s="266" t="s">
        <v>121</v>
      </c>
      <c r="H7977" s="266">
        <f>IF(G7977="Traditional Stove",0.1,0.2)</f>
        <v>0.1</v>
      </c>
      <c r="I7977" s="266">
        <f>YEAR(J7977)</f>
        <v>2023</v>
      </c>
      <c r="J7977" s="267">
        <v>44978</v>
      </c>
      <c r="K7977" s="267">
        <f>J7977+1</f>
        <v>44979</v>
      </c>
      <c r="L7977" s="266">
        <f>IF(M7977&lt;=365,1,2)</f>
        <v>1</v>
      </c>
      <c r="M7977" s="266">
        <f>IF(K7977&lt;$C$1,$C$2-$C$1+1,$C$2-K7977+1)</f>
        <v>68</v>
      </c>
      <c r="N7977" s="268">
        <f>M7977/365</f>
        <v>0.18630136986301371</v>
      </c>
      <c r="O7977" s="269">
        <f>'Data and Parameter'!$E$4*'Data and Parameter'!$E$5*('Data and Parameter'!$E$6+'Data and Parameter'!$E$7)*'Data and Parameter'!$E$19*'Data and Parameter'!$E$14*'ER calculations'!N7977</f>
        <v>0.96462174985656934</v>
      </c>
    </row>
    <row r="7978" spans="1:15" ht="15">
      <c r="A7978" s="284">
        <v>7974</v>
      </c>
      <c r="B7978" s="287"/>
      <c r="C7978" s="287"/>
      <c r="D7978" s="284" t="s">
        <v>1054</v>
      </c>
      <c r="E7978" s="287"/>
      <c r="F7978" s="285" t="s">
        <v>8099</v>
      </c>
      <c r="G7978" s="266" t="s">
        <v>121</v>
      </c>
      <c r="H7978" s="266">
        <f>IF(G7978="Traditional Stove",0.1,0.2)</f>
        <v>0.1</v>
      </c>
      <c r="I7978" s="266">
        <f>YEAR(J7978)</f>
        <v>2023</v>
      </c>
      <c r="J7978" s="267">
        <v>44980</v>
      </c>
      <c r="K7978" s="267">
        <f>J7978+1</f>
        <v>44981</v>
      </c>
      <c r="L7978" s="266">
        <f>IF(M7978&lt;=365,1,2)</f>
        <v>1</v>
      </c>
      <c r="M7978" s="266">
        <f>IF(K7978&lt;$C$1,$C$2-$C$1+1,$C$2-K7978+1)</f>
        <v>66</v>
      </c>
      <c r="N7978" s="268">
        <f>M7978/365</f>
        <v>0.18082191780821918</v>
      </c>
      <c r="O7978" s="269">
        <f>'Data and Parameter'!$E$4*'Data and Parameter'!$E$5*('Data and Parameter'!$E$6+'Data and Parameter'!$E$7)*'Data and Parameter'!$E$19*'Data and Parameter'!$E$14*'ER calculations'!N7978</f>
        <v>0.93625052191961144</v>
      </c>
    </row>
    <row r="7979" spans="1:15" ht="15">
      <c r="A7979" s="284">
        <v>7975</v>
      </c>
      <c r="B7979" s="287"/>
      <c r="C7979" s="287"/>
      <c r="D7979" s="284" t="s">
        <v>119</v>
      </c>
      <c r="E7979" s="287"/>
      <c r="F7979" s="285" t="s">
        <v>8100</v>
      </c>
      <c r="G7979" s="266" t="s">
        <v>121</v>
      </c>
      <c r="H7979" s="266">
        <f>IF(G7979="Traditional Stove",0.1,0.2)</f>
        <v>0.1</v>
      </c>
      <c r="I7979" s="266">
        <f>YEAR(J7979)</f>
        <v>2023</v>
      </c>
      <c r="J7979" s="267">
        <v>44978</v>
      </c>
      <c r="K7979" s="267">
        <f>J7979+1</f>
        <v>44979</v>
      </c>
      <c r="L7979" s="266">
        <f>IF(M7979&lt;=365,1,2)</f>
        <v>1</v>
      </c>
      <c r="M7979" s="266">
        <f>IF(K7979&lt;$C$1,$C$2-$C$1+1,$C$2-K7979+1)</f>
        <v>68</v>
      </c>
      <c r="N7979" s="268">
        <f>M7979/365</f>
        <v>0.18630136986301371</v>
      </c>
      <c r="O7979" s="269">
        <f>'Data and Parameter'!$E$4*'Data and Parameter'!$E$5*('Data and Parameter'!$E$6+'Data and Parameter'!$E$7)*'Data and Parameter'!$E$19*'Data and Parameter'!$E$14*'ER calculations'!N7979</f>
        <v>0.96462174985656934</v>
      </c>
    </row>
    <row r="7980" spans="1:15" ht="15">
      <c r="A7980" s="284">
        <v>7976</v>
      </c>
      <c r="B7980" s="287"/>
      <c r="C7980" s="287"/>
      <c r="D7980" s="284" t="s">
        <v>1054</v>
      </c>
      <c r="E7980" s="287"/>
      <c r="F7980" s="285" t="s">
        <v>8101</v>
      </c>
      <c r="G7980" s="266" t="s">
        <v>121</v>
      </c>
      <c r="H7980" s="266">
        <f>IF(G7980="Traditional Stove",0.1,0.2)</f>
        <v>0.1</v>
      </c>
      <c r="I7980" s="266">
        <f>YEAR(J7980)</f>
        <v>2023</v>
      </c>
      <c r="J7980" s="267">
        <v>44980</v>
      </c>
      <c r="K7980" s="267">
        <f>J7980+1</f>
        <v>44981</v>
      </c>
      <c r="L7980" s="266">
        <f>IF(M7980&lt;=365,1,2)</f>
        <v>1</v>
      </c>
      <c r="M7980" s="266">
        <f>IF(K7980&lt;$C$1,$C$2-$C$1+1,$C$2-K7980+1)</f>
        <v>66</v>
      </c>
      <c r="N7980" s="268">
        <f>M7980/365</f>
        <v>0.18082191780821918</v>
      </c>
      <c r="O7980" s="269">
        <f>'Data and Parameter'!$E$4*'Data and Parameter'!$E$5*('Data and Parameter'!$E$6+'Data and Parameter'!$E$7)*'Data and Parameter'!$E$19*'Data and Parameter'!$E$14*'ER calculations'!N7980</f>
        <v>0.93625052191961144</v>
      </c>
    </row>
    <row r="7981" spans="1:15" ht="15">
      <c r="A7981" s="284">
        <v>7977</v>
      </c>
      <c r="B7981" s="287"/>
      <c r="C7981" s="287"/>
      <c r="D7981" s="284" t="s">
        <v>1054</v>
      </c>
      <c r="E7981" s="287"/>
      <c r="F7981" s="285" t="s">
        <v>8102</v>
      </c>
      <c r="G7981" s="266" t="s">
        <v>121</v>
      </c>
      <c r="H7981" s="266">
        <f>IF(G7981="Traditional Stove",0.1,0.2)</f>
        <v>0.1</v>
      </c>
      <c r="I7981" s="266">
        <f>YEAR(J7981)</f>
        <v>2023</v>
      </c>
      <c r="J7981" s="267">
        <v>44980</v>
      </c>
      <c r="K7981" s="267">
        <f>J7981+1</f>
        <v>44981</v>
      </c>
      <c r="L7981" s="266">
        <f>IF(M7981&lt;=365,1,2)</f>
        <v>1</v>
      </c>
      <c r="M7981" s="266">
        <f>IF(K7981&lt;$C$1,$C$2-$C$1+1,$C$2-K7981+1)</f>
        <v>66</v>
      </c>
      <c r="N7981" s="268">
        <f>M7981/365</f>
        <v>0.18082191780821918</v>
      </c>
      <c r="O7981" s="269">
        <f>'Data and Parameter'!$E$4*'Data and Parameter'!$E$5*('Data and Parameter'!$E$6+'Data and Parameter'!$E$7)*'Data and Parameter'!$E$19*'Data and Parameter'!$E$14*'ER calculations'!N7981</f>
        <v>0.93625052191961144</v>
      </c>
    </row>
    <row r="7982" spans="1:15" ht="15">
      <c r="A7982" s="284">
        <v>7978</v>
      </c>
      <c r="B7982" s="287"/>
      <c r="C7982" s="287"/>
      <c r="D7982" s="284" t="s">
        <v>119</v>
      </c>
      <c r="E7982" s="287"/>
      <c r="F7982" s="285" t="s">
        <v>8103</v>
      </c>
      <c r="G7982" s="266" t="s">
        <v>121</v>
      </c>
      <c r="H7982" s="266">
        <f>IF(G7982="Traditional Stove",0.1,0.2)</f>
        <v>0.1</v>
      </c>
      <c r="I7982" s="266">
        <f>YEAR(J7982)</f>
        <v>2023</v>
      </c>
      <c r="J7982" s="267">
        <v>44978</v>
      </c>
      <c r="K7982" s="267">
        <f>J7982+1</f>
        <v>44979</v>
      </c>
      <c r="L7982" s="266">
        <f>IF(M7982&lt;=365,1,2)</f>
        <v>1</v>
      </c>
      <c r="M7982" s="266">
        <f>IF(K7982&lt;$C$1,$C$2-$C$1+1,$C$2-K7982+1)</f>
        <v>68</v>
      </c>
      <c r="N7982" s="268">
        <f>M7982/365</f>
        <v>0.18630136986301371</v>
      </c>
      <c r="O7982" s="269">
        <f>'Data and Parameter'!$E$4*'Data and Parameter'!$E$5*('Data and Parameter'!$E$6+'Data and Parameter'!$E$7)*'Data and Parameter'!$E$19*'Data and Parameter'!$E$14*'ER calculations'!N7982</f>
        <v>0.96462174985656934</v>
      </c>
    </row>
    <row r="7983" spans="1:15" ht="15">
      <c r="A7983" s="284">
        <v>7979</v>
      </c>
      <c r="B7983" s="287"/>
      <c r="C7983" s="287"/>
      <c r="D7983" s="284" t="s">
        <v>1054</v>
      </c>
      <c r="E7983" s="287"/>
      <c r="F7983" s="285" t="s">
        <v>8104</v>
      </c>
      <c r="G7983" s="266" t="s">
        <v>121</v>
      </c>
      <c r="H7983" s="266">
        <f>IF(G7983="Traditional Stove",0.1,0.2)</f>
        <v>0.1</v>
      </c>
      <c r="I7983" s="266">
        <f>YEAR(J7983)</f>
        <v>2023</v>
      </c>
      <c r="J7983" s="267">
        <v>44993</v>
      </c>
      <c r="K7983" s="267">
        <f>J7983+1</f>
        <v>44994</v>
      </c>
      <c r="L7983" s="266">
        <f>IF(M7983&lt;=365,1,2)</f>
        <v>1</v>
      </c>
      <c r="M7983" s="266">
        <f>IF(K7983&lt;$C$1,$C$2-$C$1+1,$C$2-K7983+1)</f>
        <v>53</v>
      </c>
      <c r="N7983" s="268">
        <f>M7983/365</f>
        <v>0.14520547945205478</v>
      </c>
      <c r="O7983" s="269">
        <f>'Data and Parameter'!$E$4*'Data and Parameter'!$E$5*('Data and Parameter'!$E$6+'Data and Parameter'!$E$7)*'Data and Parameter'!$E$19*'Data and Parameter'!$E$14*'ER calculations'!N7983</f>
        <v>0.75183754032938488</v>
      </c>
    </row>
    <row r="7984" spans="1:15" ht="15">
      <c r="A7984" s="284">
        <v>7980</v>
      </c>
      <c r="B7984" s="287"/>
      <c r="C7984" s="287"/>
      <c r="D7984" s="284" t="s">
        <v>1054</v>
      </c>
      <c r="E7984" s="287"/>
      <c r="F7984" s="285" t="s">
        <v>8105</v>
      </c>
      <c r="G7984" s="266" t="s">
        <v>121</v>
      </c>
      <c r="H7984" s="266">
        <f>IF(G7984="Traditional Stove",0.1,0.2)</f>
        <v>0.1</v>
      </c>
      <c r="I7984" s="266">
        <f>YEAR(J7984)</f>
        <v>2023</v>
      </c>
      <c r="J7984" s="267">
        <v>45028</v>
      </c>
      <c r="K7984" s="267">
        <f>J7984+1</f>
        <v>45029</v>
      </c>
      <c r="L7984" s="266">
        <f>IF(M7984&lt;=365,1,2)</f>
        <v>1</v>
      </c>
      <c r="M7984" s="266">
        <f>IF(K7984&lt;$C$1,$C$2-$C$1+1,$C$2-K7984+1)</f>
        <v>18</v>
      </c>
      <c r="N7984" s="268">
        <f>M7984/365</f>
        <v>4.9315068493150684E-2</v>
      </c>
      <c r="O7984" s="269">
        <f>'Data and Parameter'!$E$4*'Data and Parameter'!$E$5*('Data and Parameter'!$E$6+'Data and Parameter'!$E$7)*'Data and Parameter'!$E$19*'Data and Parameter'!$E$14*'ER calculations'!N7984</f>
        <v>0.25534105143262131</v>
      </c>
    </row>
    <row r="7985" spans="1:15" ht="15">
      <c r="A7985" s="284">
        <v>7981</v>
      </c>
      <c r="B7985" s="287"/>
      <c r="C7985" s="287"/>
      <c r="D7985" s="284" t="s">
        <v>119</v>
      </c>
      <c r="E7985" s="287"/>
      <c r="F7985" s="285" t="s">
        <v>8106</v>
      </c>
      <c r="G7985" s="266" t="s">
        <v>121</v>
      </c>
      <c r="H7985" s="266">
        <f>IF(G7985="Traditional Stove",0.1,0.2)</f>
        <v>0.1</v>
      </c>
      <c r="I7985" s="266">
        <f>YEAR(J7985)</f>
        <v>2023</v>
      </c>
      <c r="J7985" s="267">
        <v>44978</v>
      </c>
      <c r="K7985" s="267">
        <f>J7985+1</f>
        <v>44979</v>
      </c>
      <c r="L7985" s="266">
        <f>IF(M7985&lt;=365,1,2)</f>
        <v>1</v>
      </c>
      <c r="M7985" s="266">
        <f>IF(K7985&lt;$C$1,$C$2-$C$1+1,$C$2-K7985+1)</f>
        <v>68</v>
      </c>
      <c r="N7985" s="268">
        <f>M7985/365</f>
        <v>0.18630136986301371</v>
      </c>
      <c r="O7985" s="269">
        <f>'Data and Parameter'!$E$4*'Data and Parameter'!$E$5*('Data and Parameter'!$E$6+'Data and Parameter'!$E$7)*'Data and Parameter'!$E$19*'Data and Parameter'!$E$14*'ER calculations'!N7985</f>
        <v>0.96462174985656934</v>
      </c>
    </row>
    <row r="7986" spans="1:15" ht="15">
      <c r="A7986" s="284">
        <v>7982</v>
      </c>
      <c r="B7986" s="287"/>
      <c r="C7986" s="287"/>
      <c r="D7986" s="284" t="s">
        <v>1054</v>
      </c>
      <c r="E7986" s="287"/>
      <c r="F7986" s="285" t="s">
        <v>8107</v>
      </c>
      <c r="G7986" s="266" t="s">
        <v>121</v>
      </c>
      <c r="H7986" s="266">
        <f>IF(G7986="Traditional Stove",0.1,0.2)</f>
        <v>0.1</v>
      </c>
      <c r="I7986" s="266">
        <f>YEAR(J7986)</f>
        <v>2023</v>
      </c>
      <c r="J7986" s="267">
        <v>44980</v>
      </c>
      <c r="K7986" s="267">
        <f>J7986+1</f>
        <v>44981</v>
      </c>
      <c r="L7986" s="266">
        <f>IF(M7986&lt;=365,1,2)</f>
        <v>1</v>
      </c>
      <c r="M7986" s="266">
        <f>IF(K7986&lt;$C$1,$C$2-$C$1+1,$C$2-K7986+1)</f>
        <v>66</v>
      </c>
      <c r="N7986" s="268">
        <f>M7986/365</f>
        <v>0.18082191780821918</v>
      </c>
      <c r="O7986" s="269">
        <f>'Data and Parameter'!$E$4*'Data and Parameter'!$E$5*('Data and Parameter'!$E$6+'Data and Parameter'!$E$7)*'Data and Parameter'!$E$19*'Data and Parameter'!$E$14*'ER calculations'!N7986</f>
        <v>0.93625052191961144</v>
      </c>
    </row>
    <row r="7987" spans="1:15" ht="15">
      <c r="A7987" s="284">
        <v>7983</v>
      </c>
      <c r="B7987" s="287"/>
      <c r="C7987" s="287"/>
      <c r="D7987" s="284" t="s">
        <v>119</v>
      </c>
      <c r="E7987" s="287"/>
      <c r="F7987" s="285" t="s">
        <v>8108</v>
      </c>
      <c r="G7987" s="266" t="s">
        <v>121</v>
      </c>
      <c r="H7987" s="266">
        <f>IF(G7987="Traditional Stove",0.1,0.2)</f>
        <v>0.1</v>
      </c>
      <c r="I7987" s="266">
        <f>YEAR(J7987)</f>
        <v>2023</v>
      </c>
      <c r="J7987" s="267">
        <v>44978</v>
      </c>
      <c r="K7987" s="267">
        <f>J7987+1</f>
        <v>44979</v>
      </c>
      <c r="L7987" s="266">
        <f>IF(M7987&lt;=365,1,2)</f>
        <v>1</v>
      </c>
      <c r="M7987" s="266">
        <f>IF(K7987&lt;$C$1,$C$2-$C$1+1,$C$2-K7987+1)</f>
        <v>68</v>
      </c>
      <c r="N7987" s="268">
        <f>M7987/365</f>
        <v>0.18630136986301371</v>
      </c>
      <c r="O7987" s="269">
        <f>'Data and Parameter'!$E$4*'Data and Parameter'!$E$5*('Data and Parameter'!$E$6+'Data and Parameter'!$E$7)*'Data and Parameter'!$E$19*'Data and Parameter'!$E$14*'ER calculations'!N7987</f>
        <v>0.96462174985656934</v>
      </c>
    </row>
    <row r="7988" spans="1:15" ht="15">
      <c r="A7988" s="284">
        <v>7984</v>
      </c>
      <c r="B7988" s="287"/>
      <c r="C7988" s="287"/>
      <c r="D7988" s="284" t="s">
        <v>1054</v>
      </c>
      <c r="E7988" s="287"/>
      <c r="F7988" s="285" t="s">
        <v>8109</v>
      </c>
      <c r="G7988" s="266" t="s">
        <v>121</v>
      </c>
      <c r="H7988" s="266">
        <f>IF(G7988="Traditional Stove",0.1,0.2)</f>
        <v>0.1</v>
      </c>
      <c r="I7988" s="266">
        <f>YEAR(J7988)</f>
        <v>2023</v>
      </c>
      <c r="J7988" s="267">
        <v>44980</v>
      </c>
      <c r="K7988" s="267">
        <f>J7988+1</f>
        <v>44981</v>
      </c>
      <c r="L7988" s="266">
        <f>IF(M7988&lt;=365,1,2)</f>
        <v>1</v>
      </c>
      <c r="M7988" s="266">
        <f>IF(K7988&lt;$C$1,$C$2-$C$1+1,$C$2-K7988+1)</f>
        <v>66</v>
      </c>
      <c r="N7988" s="268">
        <f>M7988/365</f>
        <v>0.18082191780821918</v>
      </c>
      <c r="O7988" s="269">
        <f>'Data and Parameter'!$E$4*'Data and Parameter'!$E$5*('Data and Parameter'!$E$6+'Data and Parameter'!$E$7)*'Data and Parameter'!$E$19*'Data and Parameter'!$E$14*'ER calculations'!N7988</f>
        <v>0.93625052191961144</v>
      </c>
    </row>
    <row r="7989" spans="1:15" ht="15">
      <c r="A7989" s="284">
        <v>7985</v>
      </c>
      <c r="B7989" s="287"/>
      <c r="C7989" s="287"/>
      <c r="D7989" s="284" t="s">
        <v>1054</v>
      </c>
      <c r="E7989" s="287"/>
      <c r="F7989" s="285" t="s">
        <v>8110</v>
      </c>
      <c r="G7989" s="266" t="s">
        <v>121</v>
      </c>
      <c r="H7989" s="266">
        <f>IF(G7989="Traditional Stove",0.1,0.2)</f>
        <v>0.1</v>
      </c>
      <c r="I7989" s="266">
        <f>YEAR(J7989)</f>
        <v>2023</v>
      </c>
      <c r="J7989" s="267">
        <v>44973</v>
      </c>
      <c r="K7989" s="267">
        <f>J7989+1</f>
        <v>44974</v>
      </c>
      <c r="L7989" s="266">
        <f>IF(M7989&lt;=365,1,2)</f>
        <v>1</v>
      </c>
      <c r="M7989" s="266">
        <f>IF(K7989&lt;$C$1,$C$2-$C$1+1,$C$2-K7989+1)</f>
        <v>73</v>
      </c>
      <c r="N7989" s="268">
        <f>M7989/365</f>
        <v>0.2</v>
      </c>
      <c r="O7989" s="269">
        <f>'Data and Parameter'!$E$4*'Data and Parameter'!$E$5*('Data and Parameter'!$E$6+'Data and Parameter'!$E$7)*'Data and Parameter'!$E$19*'Data and Parameter'!$E$14*'ER calculations'!N7989</f>
        <v>1.0355498196989641</v>
      </c>
    </row>
    <row r="7990" spans="1:15" ht="15">
      <c r="A7990" s="284">
        <v>7986</v>
      </c>
      <c r="B7990" s="287"/>
      <c r="C7990" s="287"/>
      <c r="D7990" s="284" t="s">
        <v>119</v>
      </c>
      <c r="E7990" s="287"/>
      <c r="F7990" s="285" t="s">
        <v>8111</v>
      </c>
      <c r="G7990" s="266" t="s">
        <v>121</v>
      </c>
      <c r="H7990" s="266">
        <f>IF(G7990="Traditional Stove",0.1,0.2)</f>
        <v>0.1</v>
      </c>
      <c r="I7990" s="266">
        <f>YEAR(J7990)</f>
        <v>2023</v>
      </c>
      <c r="J7990" s="267">
        <v>44978</v>
      </c>
      <c r="K7990" s="267">
        <f>J7990+1</f>
        <v>44979</v>
      </c>
      <c r="L7990" s="266">
        <f>IF(M7990&lt;=365,1,2)</f>
        <v>1</v>
      </c>
      <c r="M7990" s="266">
        <f>IF(K7990&lt;$C$1,$C$2-$C$1+1,$C$2-K7990+1)</f>
        <v>68</v>
      </c>
      <c r="N7990" s="268">
        <f>M7990/365</f>
        <v>0.18630136986301371</v>
      </c>
      <c r="O7990" s="269">
        <f>'Data and Parameter'!$E$4*'Data and Parameter'!$E$5*('Data and Parameter'!$E$6+'Data and Parameter'!$E$7)*'Data and Parameter'!$E$19*'Data and Parameter'!$E$14*'ER calculations'!N7990</f>
        <v>0.96462174985656934</v>
      </c>
    </row>
    <row r="7991" spans="1:15" ht="15">
      <c r="A7991" s="284">
        <v>7987</v>
      </c>
      <c r="B7991" s="287"/>
      <c r="C7991" s="287"/>
      <c r="D7991" s="284" t="s">
        <v>119</v>
      </c>
      <c r="E7991" s="287"/>
      <c r="F7991" s="285" t="s">
        <v>8112</v>
      </c>
      <c r="G7991" s="266" t="s">
        <v>121</v>
      </c>
      <c r="H7991" s="266">
        <f>IF(G7991="Traditional Stove",0.1,0.2)</f>
        <v>0.1</v>
      </c>
      <c r="I7991" s="266">
        <f>YEAR(J7991)</f>
        <v>2023</v>
      </c>
      <c r="J7991" s="267">
        <v>44978</v>
      </c>
      <c r="K7991" s="267">
        <f>J7991+1</f>
        <v>44979</v>
      </c>
      <c r="L7991" s="266">
        <f>IF(M7991&lt;=365,1,2)</f>
        <v>1</v>
      </c>
      <c r="M7991" s="266">
        <f>IF(K7991&lt;$C$1,$C$2-$C$1+1,$C$2-K7991+1)</f>
        <v>68</v>
      </c>
      <c r="N7991" s="268">
        <f>M7991/365</f>
        <v>0.18630136986301371</v>
      </c>
      <c r="O7991" s="269">
        <f>'Data and Parameter'!$E$4*'Data and Parameter'!$E$5*('Data and Parameter'!$E$6+'Data and Parameter'!$E$7)*'Data and Parameter'!$E$19*'Data and Parameter'!$E$14*'ER calculations'!N7991</f>
        <v>0.96462174985656934</v>
      </c>
    </row>
    <row r="7992" spans="1:15" ht="15">
      <c r="A7992" s="284">
        <v>7988</v>
      </c>
      <c r="B7992" s="287"/>
      <c r="C7992" s="287"/>
      <c r="D7992" s="284" t="s">
        <v>119</v>
      </c>
      <c r="E7992" s="287"/>
      <c r="F7992" s="285" t="s">
        <v>8113</v>
      </c>
      <c r="G7992" s="266" t="s">
        <v>121</v>
      </c>
      <c r="H7992" s="266">
        <f>IF(G7992="Traditional Stove",0.1,0.2)</f>
        <v>0.1</v>
      </c>
      <c r="I7992" s="266">
        <f>YEAR(J7992)</f>
        <v>2023</v>
      </c>
      <c r="J7992" s="267">
        <v>44978</v>
      </c>
      <c r="K7992" s="267">
        <f>J7992+1</f>
        <v>44979</v>
      </c>
      <c r="L7992" s="266">
        <f>IF(M7992&lt;=365,1,2)</f>
        <v>1</v>
      </c>
      <c r="M7992" s="266">
        <f>IF(K7992&lt;$C$1,$C$2-$C$1+1,$C$2-K7992+1)</f>
        <v>68</v>
      </c>
      <c r="N7992" s="268">
        <f>M7992/365</f>
        <v>0.18630136986301371</v>
      </c>
      <c r="O7992" s="269">
        <f>'Data and Parameter'!$E$4*'Data and Parameter'!$E$5*('Data and Parameter'!$E$6+'Data and Parameter'!$E$7)*'Data and Parameter'!$E$19*'Data and Parameter'!$E$14*'ER calculations'!N7992</f>
        <v>0.96462174985656934</v>
      </c>
    </row>
    <row r="7993" spans="1:15" ht="15">
      <c r="A7993" s="284">
        <v>7989</v>
      </c>
      <c r="B7993" s="287"/>
      <c r="C7993" s="287"/>
      <c r="D7993" s="284" t="s">
        <v>119</v>
      </c>
      <c r="E7993" s="287"/>
      <c r="F7993" s="285" t="s">
        <v>8114</v>
      </c>
      <c r="G7993" s="266" t="s">
        <v>121</v>
      </c>
      <c r="H7993" s="266">
        <f>IF(G7993="Traditional Stove",0.1,0.2)</f>
        <v>0.1</v>
      </c>
      <c r="I7993" s="266">
        <f>YEAR(J7993)</f>
        <v>2023</v>
      </c>
      <c r="J7993" s="267">
        <v>44978</v>
      </c>
      <c r="K7993" s="267">
        <f>J7993+1</f>
        <v>44979</v>
      </c>
      <c r="L7993" s="266">
        <f>IF(M7993&lt;=365,1,2)</f>
        <v>1</v>
      </c>
      <c r="M7993" s="266">
        <f>IF(K7993&lt;$C$1,$C$2-$C$1+1,$C$2-K7993+1)</f>
        <v>68</v>
      </c>
      <c r="N7993" s="268">
        <f>M7993/365</f>
        <v>0.18630136986301371</v>
      </c>
      <c r="O7993" s="269">
        <f>'Data and Parameter'!$E$4*'Data and Parameter'!$E$5*('Data and Parameter'!$E$6+'Data and Parameter'!$E$7)*'Data and Parameter'!$E$19*'Data and Parameter'!$E$14*'ER calculations'!N7993</f>
        <v>0.96462174985656934</v>
      </c>
    </row>
    <row r="7994" spans="1:15" ht="15">
      <c r="A7994" s="284">
        <v>7990</v>
      </c>
      <c r="B7994" s="287"/>
      <c r="C7994" s="287"/>
      <c r="D7994" s="284" t="s">
        <v>119</v>
      </c>
      <c r="E7994" s="287"/>
      <c r="F7994" s="285" t="s">
        <v>8115</v>
      </c>
      <c r="G7994" s="266" t="s">
        <v>121</v>
      </c>
      <c r="H7994" s="266">
        <f>IF(G7994="Traditional Stove",0.1,0.2)</f>
        <v>0.1</v>
      </c>
      <c r="I7994" s="266">
        <f>YEAR(J7994)</f>
        <v>2023</v>
      </c>
      <c r="J7994" s="267">
        <v>44978</v>
      </c>
      <c r="K7994" s="267">
        <f>J7994+1</f>
        <v>44979</v>
      </c>
      <c r="L7994" s="266">
        <f>IF(M7994&lt;=365,1,2)</f>
        <v>1</v>
      </c>
      <c r="M7994" s="266">
        <f>IF(K7994&lt;$C$1,$C$2-$C$1+1,$C$2-K7994+1)</f>
        <v>68</v>
      </c>
      <c r="N7994" s="268">
        <f>M7994/365</f>
        <v>0.18630136986301371</v>
      </c>
      <c r="O7994" s="269">
        <f>'Data and Parameter'!$E$4*'Data and Parameter'!$E$5*('Data and Parameter'!$E$6+'Data and Parameter'!$E$7)*'Data and Parameter'!$E$19*'Data and Parameter'!$E$14*'ER calculations'!N7994</f>
        <v>0.96462174985656934</v>
      </c>
    </row>
    <row r="7995" spans="1:15" ht="15">
      <c r="A7995" s="284">
        <v>7991</v>
      </c>
      <c r="B7995" s="287"/>
      <c r="C7995" s="287"/>
      <c r="D7995" s="284" t="s">
        <v>119</v>
      </c>
      <c r="E7995" s="287"/>
      <c r="F7995" s="285" t="s">
        <v>8116</v>
      </c>
      <c r="G7995" s="266" t="s">
        <v>121</v>
      </c>
      <c r="H7995" s="266">
        <f>IF(G7995="Traditional Stove",0.1,0.2)</f>
        <v>0.1</v>
      </c>
      <c r="I7995" s="266">
        <f>YEAR(J7995)</f>
        <v>2023</v>
      </c>
      <c r="J7995" s="267">
        <v>44978</v>
      </c>
      <c r="K7995" s="267">
        <f>J7995+1</f>
        <v>44979</v>
      </c>
      <c r="L7995" s="266">
        <f>IF(M7995&lt;=365,1,2)</f>
        <v>1</v>
      </c>
      <c r="M7995" s="266">
        <f>IF(K7995&lt;$C$1,$C$2-$C$1+1,$C$2-K7995+1)</f>
        <v>68</v>
      </c>
      <c r="N7995" s="268">
        <f>M7995/365</f>
        <v>0.18630136986301371</v>
      </c>
      <c r="O7995" s="269">
        <f>'Data and Parameter'!$E$4*'Data and Parameter'!$E$5*('Data and Parameter'!$E$6+'Data and Parameter'!$E$7)*'Data and Parameter'!$E$19*'Data and Parameter'!$E$14*'ER calculations'!N7995</f>
        <v>0.96462174985656934</v>
      </c>
    </row>
    <row r="7996" spans="1:15" ht="15">
      <c r="A7996" s="284">
        <v>7992</v>
      </c>
      <c r="B7996" s="287"/>
      <c r="C7996" s="287"/>
      <c r="D7996" s="284" t="s">
        <v>119</v>
      </c>
      <c r="E7996" s="287"/>
      <c r="F7996" s="285" t="s">
        <v>8117</v>
      </c>
      <c r="G7996" s="266" t="s">
        <v>121</v>
      </c>
      <c r="H7996" s="266">
        <f>IF(G7996="Traditional Stove",0.1,0.2)</f>
        <v>0.1</v>
      </c>
      <c r="I7996" s="266">
        <f>YEAR(J7996)</f>
        <v>2023</v>
      </c>
      <c r="J7996" s="267">
        <v>44978</v>
      </c>
      <c r="K7996" s="267">
        <f>J7996+1</f>
        <v>44979</v>
      </c>
      <c r="L7996" s="266">
        <f>IF(M7996&lt;=365,1,2)</f>
        <v>1</v>
      </c>
      <c r="M7996" s="266">
        <f>IF(K7996&lt;$C$1,$C$2-$C$1+1,$C$2-K7996+1)</f>
        <v>68</v>
      </c>
      <c r="N7996" s="268">
        <f>M7996/365</f>
        <v>0.18630136986301371</v>
      </c>
      <c r="O7996" s="269">
        <f>'Data and Parameter'!$E$4*'Data and Parameter'!$E$5*('Data and Parameter'!$E$6+'Data and Parameter'!$E$7)*'Data and Parameter'!$E$19*'Data and Parameter'!$E$14*'ER calculations'!N7996</f>
        <v>0.96462174985656934</v>
      </c>
    </row>
    <row r="7997" spans="1:15" ht="15">
      <c r="A7997" s="284">
        <v>7993</v>
      </c>
      <c r="B7997" s="287"/>
      <c r="C7997" s="287"/>
      <c r="D7997" s="284" t="s">
        <v>119</v>
      </c>
      <c r="E7997" s="287"/>
      <c r="F7997" s="285" t="s">
        <v>8118</v>
      </c>
      <c r="G7997" s="266" t="s">
        <v>121</v>
      </c>
      <c r="H7997" s="266">
        <f>IF(G7997="Traditional Stove",0.1,0.2)</f>
        <v>0.1</v>
      </c>
      <c r="I7997" s="266">
        <f>YEAR(J7997)</f>
        <v>2023</v>
      </c>
      <c r="J7997" s="267">
        <v>44978</v>
      </c>
      <c r="K7997" s="267">
        <f>J7997+1</f>
        <v>44979</v>
      </c>
      <c r="L7997" s="266">
        <f>IF(M7997&lt;=365,1,2)</f>
        <v>1</v>
      </c>
      <c r="M7997" s="266">
        <f>IF(K7997&lt;$C$1,$C$2-$C$1+1,$C$2-K7997+1)</f>
        <v>68</v>
      </c>
      <c r="N7997" s="268">
        <f>M7997/365</f>
        <v>0.18630136986301371</v>
      </c>
      <c r="O7997" s="269">
        <f>'Data and Parameter'!$E$4*'Data and Parameter'!$E$5*('Data and Parameter'!$E$6+'Data and Parameter'!$E$7)*'Data and Parameter'!$E$19*'Data and Parameter'!$E$14*'ER calculations'!N7997</f>
        <v>0.96462174985656934</v>
      </c>
    </row>
    <row r="7998" spans="1:15" ht="15">
      <c r="A7998" s="284">
        <v>7994</v>
      </c>
      <c r="B7998" s="287"/>
      <c r="C7998" s="287"/>
      <c r="D7998" s="284" t="s">
        <v>119</v>
      </c>
      <c r="E7998" s="287"/>
      <c r="F7998" s="285" t="s">
        <v>8119</v>
      </c>
      <c r="G7998" s="266" t="s">
        <v>121</v>
      </c>
      <c r="H7998" s="266">
        <f>IF(G7998="Traditional Stove",0.1,0.2)</f>
        <v>0.1</v>
      </c>
      <c r="I7998" s="266">
        <f>YEAR(J7998)</f>
        <v>2023</v>
      </c>
      <c r="J7998" s="267">
        <v>44978</v>
      </c>
      <c r="K7998" s="267">
        <f>J7998+1</f>
        <v>44979</v>
      </c>
      <c r="L7998" s="266">
        <f>IF(M7998&lt;=365,1,2)</f>
        <v>1</v>
      </c>
      <c r="M7998" s="266">
        <f>IF(K7998&lt;$C$1,$C$2-$C$1+1,$C$2-K7998+1)</f>
        <v>68</v>
      </c>
      <c r="N7998" s="268">
        <f>M7998/365</f>
        <v>0.18630136986301371</v>
      </c>
      <c r="O7998" s="269">
        <f>'Data and Parameter'!$E$4*'Data and Parameter'!$E$5*('Data and Parameter'!$E$6+'Data and Parameter'!$E$7)*'Data and Parameter'!$E$19*'Data and Parameter'!$E$14*'ER calculations'!N7998</f>
        <v>0.96462174985656934</v>
      </c>
    </row>
    <row r="7999" spans="1:15" ht="15">
      <c r="A7999" s="284">
        <v>7995</v>
      </c>
      <c r="B7999" s="287"/>
      <c r="C7999" s="287"/>
      <c r="D7999" s="284" t="s">
        <v>119</v>
      </c>
      <c r="E7999" s="287"/>
      <c r="F7999" s="285" t="s">
        <v>8120</v>
      </c>
      <c r="G7999" s="266" t="s">
        <v>121</v>
      </c>
      <c r="H7999" s="266">
        <f>IF(G7999="Traditional Stove",0.1,0.2)</f>
        <v>0.1</v>
      </c>
      <c r="I7999" s="266">
        <f>YEAR(J7999)</f>
        <v>2023</v>
      </c>
      <c r="J7999" s="267">
        <v>44978</v>
      </c>
      <c r="K7999" s="267">
        <f>J7999+1</f>
        <v>44979</v>
      </c>
      <c r="L7999" s="266">
        <f>IF(M7999&lt;=365,1,2)</f>
        <v>1</v>
      </c>
      <c r="M7999" s="266">
        <f>IF(K7999&lt;$C$1,$C$2-$C$1+1,$C$2-K7999+1)</f>
        <v>68</v>
      </c>
      <c r="N7999" s="268">
        <f>M7999/365</f>
        <v>0.18630136986301371</v>
      </c>
      <c r="O7999" s="269">
        <f>'Data and Parameter'!$E$4*'Data and Parameter'!$E$5*('Data and Parameter'!$E$6+'Data and Parameter'!$E$7)*'Data and Parameter'!$E$19*'Data and Parameter'!$E$14*'ER calculations'!N7999</f>
        <v>0.96462174985656934</v>
      </c>
    </row>
    <row r="8000" spans="1:15" ht="15">
      <c r="A8000" s="284">
        <v>7996</v>
      </c>
      <c r="B8000" s="287"/>
      <c r="C8000" s="287"/>
      <c r="D8000" s="284" t="s">
        <v>119</v>
      </c>
      <c r="E8000" s="287"/>
      <c r="F8000" s="285" t="s">
        <v>8121</v>
      </c>
      <c r="G8000" s="266" t="s">
        <v>121</v>
      </c>
      <c r="H8000" s="266">
        <f>IF(G8000="Traditional Stove",0.1,0.2)</f>
        <v>0.1</v>
      </c>
      <c r="I8000" s="266">
        <f>YEAR(J8000)</f>
        <v>2023</v>
      </c>
      <c r="J8000" s="267">
        <v>44978</v>
      </c>
      <c r="K8000" s="267">
        <f>J8000+1</f>
        <v>44979</v>
      </c>
      <c r="L8000" s="266">
        <f>IF(M8000&lt;=365,1,2)</f>
        <v>1</v>
      </c>
      <c r="M8000" s="266">
        <f>IF(K8000&lt;$C$1,$C$2-$C$1+1,$C$2-K8000+1)</f>
        <v>68</v>
      </c>
      <c r="N8000" s="268">
        <f>M8000/365</f>
        <v>0.18630136986301371</v>
      </c>
      <c r="O8000" s="269">
        <f>'Data and Parameter'!$E$4*'Data and Parameter'!$E$5*('Data and Parameter'!$E$6+'Data and Parameter'!$E$7)*'Data and Parameter'!$E$19*'Data and Parameter'!$E$14*'ER calculations'!N8000</f>
        <v>0.96462174985656934</v>
      </c>
    </row>
    <row r="8001" spans="1:15" ht="15">
      <c r="A8001" s="284">
        <v>7997</v>
      </c>
      <c r="B8001" s="287"/>
      <c r="C8001" s="287"/>
      <c r="D8001" s="284" t="s">
        <v>119</v>
      </c>
      <c r="E8001" s="287"/>
      <c r="F8001" s="285" t="s">
        <v>8122</v>
      </c>
      <c r="G8001" s="266" t="s">
        <v>121</v>
      </c>
      <c r="H8001" s="266">
        <f>IF(G8001="Traditional Stove",0.1,0.2)</f>
        <v>0.1</v>
      </c>
      <c r="I8001" s="266">
        <f>YEAR(J8001)</f>
        <v>2023</v>
      </c>
      <c r="J8001" s="267">
        <v>44978</v>
      </c>
      <c r="K8001" s="267">
        <f>J8001+1</f>
        <v>44979</v>
      </c>
      <c r="L8001" s="266">
        <f>IF(M8001&lt;=365,1,2)</f>
        <v>1</v>
      </c>
      <c r="M8001" s="266">
        <f>IF(K8001&lt;$C$1,$C$2-$C$1+1,$C$2-K8001+1)</f>
        <v>68</v>
      </c>
      <c r="N8001" s="268">
        <f>M8001/365</f>
        <v>0.18630136986301371</v>
      </c>
      <c r="O8001" s="269">
        <f>'Data and Parameter'!$E$4*'Data and Parameter'!$E$5*('Data and Parameter'!$E$6+'Data and Parameter'!$E$7)*'Data and Parameter'!$E$19*'Data and Parameter'!$E$14*'ER calculations'!N8001</f>
        <v>0.96462174985656934</v>
      </c>
    </row>
    <row r="8002" spans="1:15" ht="15">
      <c r="A8002" s="284">
        <v>7998</v>
      </c>
      <c r="B8002" s="287"/>
      <c r="C8002" s="287"/>
      <c r="D8002" s="284" t="s">
        <v>1054</v>
      </c>
      <c r="E8002" s="287"/>
      <c r="F8002" s="285" t="s">
        <v>8123</v>
      </c>
      <c r="G8002" s="266" t="s">
        <v>121</v>
      </c>
      <c r="H8002" s="266">
        <f>IF(G8002="Traditional Stove",0.1,0.2)</f>
        <v>0.1</v>
      </c>
      <c r="I8002" s="266">
        <f>YEAR(J8002)</f>
        <v>2023</v>
      </c>
      <c r="J8002" s="267">
        <v>45009</v>
      </c>
      <c r="K8002" s="267">
        <f>J8002+1</f>
        <v>45010</v>
      </c>
      <c r="L8002" s="266">
        <f>IF(M8002&lt;=365,1,2)</f>
        <v>1</v>
      </c>
      <c r="M8002" s="266">
        <f>IF(K8002&lt;$C$1,$C$2-$C$1+1,$C$2-K8002+1)</f>
        <v>37</v>
      </c>
      <c r="N8002" s="268">
        <f>M8002/365</f>
        <v>0.10136986301369863</v>
      </c>
      <c r="O8002" s="269">
        <f>'Data and Parameter'!$E$4*'Data and Parameter'!$E$5*('Data and Parameter'!$E$6+'Data and Parameter'!$E$7)*'Data and Parameter'!$E$19*'Data and Parameter'!$E$14*'ER calculations'!N8002</f>
        <v>0.52486771683372158</v>
      </c>
    </row>
    <row r="8003" spans="1:15" ht="15">
      <c r="A8003" s="284">
        <v>7999</v>
      </c>
      <c r="B8003" s="287"/>
      <c r="C8003" s="287"/>
      <c r="D8003" s="284" t="s">
        <v>119</v>
      </c>
      <c r="E8003" s="287"/>
      <c r="F8003" s="285" t="s">
        <v>8124</v>
      </c>
      <c r="G8003" s="266" t="s">
        <v>121</v>
      </c>
      <c r="H8003" s="266">
        <f>IF(G8003="Traditional Stove",0.1,0.2)</f>
        <v>0.1</v>
      </c>
      <c r="I8003" s="266">
        <f>YEAR(J8003)</f>
        <v>2023</v>
      </c>
      <c r="J8003" s="267">
        <v>44978</v>
      </c>
      <c r="K8003" s="267">
        <f>J8003+1</f>
        <v>44979</v>
      </c>
      <c r="L8003" s="266">
        <f>IF(M8003&lt;=365,1,2)</f>
        <v>1</v>
      </c>
      <c r="M8003" s="266">
        <f>IF(K8003&lt;$C$1,$C$2-$C$1+1,$C$2-K8003+1)</f>
        <v>68</v>
      </c>
      <c r="N8003" s="268">
        <f>M8003/365</f>
        <v>0.18630136986301371</v>
      </c>
      <c r="O8003" s="269">
        <f>'Data and Parameter'!$E$4*'Data and Parameter'!$E$5*('Data and Parameter'!$E$6+'Data and Parameter'!$E$7)*'Data and Parameter'!$E$19*'Data and Parameter'!$E$14*'ER calculations'!N8003</f>
        <v>0.96462174985656934</v>
      </c>
    </row>
    <row r="8004" spans="1:15" ht="15">
      <c r="A8004" s="284">
        <v>8000</v>
      </c>
      <c r="B8004" s="287"/>
      <c r="C8004" s="287"/>
      <c r="D8004" s="284" t="s">
        <v>119</v>
      </c>
      <c r="E8004" s="287"/>
      <c r="F8004" s="285" t="s">
        <v>8125</v>
      </c>
      <c r="G8004" s="266" t="s">
        <v>121</v>
      </c>
      <c r="H8004" s="266">
        <f>IF(G8004="Traditional Stove",0.1,0.2)</f>
        <v>0.1</v>
      </c>
      <c r="I8004" s="266">
        <f>YEAR(J8004)</f>
        <v>2023</v>
      </c>
      <c r="J8004" s="267">
        <v>44978</v>
      </c>
      <c r="K8004" s="267">
        <f>J8004+1</f>
        <v>44979</v>
      </c>
      <c r="L8004" s="266">
        <f>IF(M8004&lt;=365,1,2)</f>
        <v>1</v>
      </c>
      <c r="M8004" s="266">
        <f>IF(K8004&lt;$C$1,$C$2-$C$1+1,$C$2-K8004+1)</f>
        <v>68</v>
      </c>
      <c r="N8004" s="268">
        <f>M8004/365</f>
        <v>0.18630136986301371</v>
      </c>
      <c r="O8004" s="269">
        <f>'Data and Parameter'!$E$4*'Data and Parameter'!$E$5*('Data and Parameter'!$E$6+'Data and Parameter'!$E$7)*'Data and Parameter'!$E$19*'Data and Parameter'!$E$14*'ER calculations'!N8004</f>
        <v>0.96462174985656934</v>
      </c>
    </row>
    <row r="8005" spans="1:15" ht="15">
      <c r="A8005" s="284">
        <v>8001</v>
      </c>
      <c r="B8005" s="287"/>
      <c r="C8005" s="287"/>
      <c r="D8005" s="284" t="s">
        <v>119</v>
      </c>
      <c r="E8005" s="287"/>
      <c r="F8005" s="285" t="s">
        <v>8126</v>
      </c>
      <c r="G8005" s="266" t="s">
        <v>121</v>
      </c>
      <c r="H8005" s="266">
        <f>IF(G8005="Traditional Stove",0.1,0.2)</f>
        <v>0.1</v>
      </c>
      <c r="I8005" s="266">
        <f>YEAR(J8005)</f>
        <v>2023</v>
      </c>
      <c r="J8005" s="267">
        <v>44978</v>
      </c>
      <c r="K8005" s="267">
        <f>J8005+1</f>
        <v>44979</v>
      </c>
      <c r="L8005" s="266">
        <f>IF(M8005&lt;=365,1,2)</f>
        <v>1</v>
      </c>
      <c r="M8005" s="266">
        <f>IF(K8005&lt;$C$1,$C$2-$C$1+1,$C$2-K8005+1)</f>
        <v>68</v>
      </c>
      <c r="N8005" s="268">
        <f>M8005/365</f>
        <v>0.18630136986301371</v>
      </c>
      <c r="O8005" s="269">
        <f>'Data and Parameter'!$E$4*'Data and Parameter'!$E$5*('Data and Parameter'!$E$6+'Data and Parameter'!$E$7)*'Data and Parameter'!$E$19*'Data and Parameter'!$E$14*'ER calculations'!N8005</f>
        <v>0.96462174985656934</v>
      </c>
    </row>
    <row r="8006" spans="1:15" ht="15">
      <c r="A8006" s="284">
        <v>8002</v>
      </c>
      <c r="B8006" s="287"/>
      <c r="C8006" s="287"/>
      <c r="D8006" s="284" t="s">
        <v>1054</v>
      </c>
      <c r="E8006" s="287"/>
      <c r="F8006" s="285" t="s">
        <v>8127</v>
      </c>
      <c r="G8006" s="266" t="s">
        <v>121</v>
      </c>
      <c r="H8006" s="266">
        <f>IF(G8006="Traditional Stove",0.1,0.2)</f>
        <v>0.1</v>
      </c>
      <c r="I8006" s="266">
        <f>YEAR(J8006)</f>
        <v>2023</v>
      </c>
      <c r="J8006" s="267">
        <v>44995</v>
      </c>
      <c r="K8006" s="267">
        <f>J8006+1</f>
        <v>44996</v>
      </c>
      <c r="L8006" s="266">
        <f>IF(M8006&lt;=365,1,2)</f>
        <v>1</v>
      </c>
      <c r="M8006" s="266">
        <f>IF(K8006&lt;$C$1,$C$2-$C$1+1,$C$2-K8006+1)</f>
        <v>51</v>
      </c>
      <c r="N8006" s="268">
        <f>M8006/365</f>
        <v>0.13972602739726028</v>
      </c>
      <c r="O8006" s="269">
        <f>'Data and Parameter'!$E$4*'Data and Parameter'!$E$5*('Data and Parameter'!$E$6+'Data and Parameter'!$E$7)*'Data and Parameter'!$E$19*'Data and Parameter'!$E$14*'ER calculations'!N8006</f>
        <v>0.72346631239242709</v>
      </c>
    </row>
    <row r="8007" spans="1:15" ht="15">
      <c r="A8007" s="284">
        <v>8003</v>
      </c>
      <c r="B8007" s="287"/>
      <c r="C8007" s="287"/>
      <c r="D8007" s="284" t="s">
        <v>119</v>
      </c>
      <c r="E8007" s="287"/>
      <c r="F8007" s="285" t="s">
        <v>8128</v>
      </c>
      <c r="G8007" s="266" t="s">
        <v>121</v>
      </c>
      <c r="H8007" s="266">
        <f>IF(G8007="Traditional Stove",0.1,0.2)</f>
        <v>0.1</v>
      </c>
      <c r="I8007" s="266">
        <f>YEAR(J8007)</f>
        <v>2023</v>
      </c>
      <c r="J8007" s="267">
        <v>44978</v>
      </c>
      <c r="K8007" s="267">
        <f>J8007+1</f>
        <v>44979</v>
      </c>
      <c r="L8007" s="266">
        <f>IF(M8007&lt;=365,1,2)</f>
        <v>1</v>
      </c>
      <c r="M8007" s="266">
        <f>IF(K8007&lt;$C$1,$C$2-$C$1+1,$C$2-K8007+1)</f>
        <v>68</v>
      </c>
      <c r="N8007" s="268">
        <f>M8007/365</f>
        <v>0.18630136986301371</v>
      </c>
      <c r="O8007" s="269">
        <f>'Data and Parameter'!$E$4*'Data and Parameter'!$E$5*('Data and Parameter'!$E$6+'Data and Parameter'!$E$7)*'Data and Parameter'!$E$19*'Data and Parameter'!$E$14*'ER calculations'!N8007</f>
        <v>0.96462174985656934</v>
      </c>
    </row>
    <row r="8008" spans="1:15" ht="15">
      <c r="A8008" s="284">
        <v>8004</v>
      </c>
      <c r="B8008" s="287"/>
      <c r="C8008" s="287"/>
      <c r="D8008" s="284" t="s">
        <v>119</v>
      </c>
      <c r="E8008" s="287"/>
      <c r="F8008" s="285" t="s">
        <v>8129</v>
      </c>
      <c r="G8008" s="266" t="s">
        <v>121</v>
      </c>
      <c r="H8008" s="266">
        <f>IF(G8008="Traditional Stove",0.1,0.2)</f>
        <v>0.1</v>
      </c>
      <c r="I8008" s="266">
        <f>YEAR(J8008)</f>
        <v>2023</v>
      </c>
      <c r="J8008" s="267">
        <v>44978</v>
      </c>
      <c r="K8008" s="267">
        <f>J8008+1</f>
        <v>44979</v>
      </c>
      <c r="L8008" s="266">
        <f>IF(M8008&lt;=365,1,2)</f>
        <v>1</v>
      </c>
      <c r="M8008" s="266">
        <f>IF(K8008&lt;$C$1,$C$2-$C$1+1,$C$2-K8008+1)</f>
        <v>68</v>
      </c>
      <c r="N8008" s="268">
        <f>M8008/365</f>
        <v>0.18630136986301371</v>
      </c>
      <c r="O8008" s="269">
        <f>'Data and Parameter'!$E$4*'Data and Parameter'!$E$5*('Data and Parameter'!$E$6+'Data and Parameter'!$E$7)*'Data and Parameter'!$E$19*'Data and Parameter'!$E$14*'ER calculations'!N8008</f>
        <v>0.96462174985656934</v>
      </c>
    </row>
    <row r="8009" spans="1:15" ht="15">
      <c r="A8009" s="284">
        <v>8005</v>
      </c>
      <c r="B8009" s="287"/>
      <c r="C8009" s="287"/>
      <c r="D8009" s="284" t="s">
        <v>119</v>
      </c>
      <c r="E8009" s="287"/>
      <c r="F8009" s="285" t="s">
        <v>8130</v>
      </c>
      <c r="G8009" s="266" t="s">
        <v>121</v>
      </c>
      <c r="H8009" s="266">
        <f>IF(G8009="Traditional Stove",0.1,0.2)</f>
        <v>0.1</v>
      </c>
      <c r="I8009" s="266">
        <f>YEAR(J8009)</f>
        <v>2023</v>
      </c>
      <c r="J8009" s="267">
        <v>44978</v>
      </c>
      <c r="K8009" s="267">
        <f>J8009+1</f>
        <v>44979</v>
      </c>
      <c r="L8009" s="266">
        <f>IF(M8009&lt;=365,1,2)</f>
        <v>1</v>
      </c>
      <c r="M8009" s="266">
        <f>IF(K8009&lt;$C$1,$C$2-$C$1+1,$C$2-K8009+1)</f>
        <v>68</v>
      </c>
      <c r="N8009" s="268">
        <f>M8009/365</f>
        <v>0.18630136986301371</v>
      </c>
      <c r="O8009" s="269">
        <f>'Data and Parameter'!$E$4*'Data and Parameter'!$E$5*('Data and Parameter'!$E$6+'Data and Parameter'!$E$7)*'Data and Parameter'!$E$19*'Data and Parameter'!$E$14*'ER calculations'!N8009</f>
        <v>0.96462174985656934</v>
      </c>
    </row>
    <row r="8010" spans="1:15" ht="15">
      <c r="A8010" s="284">
        <v>8006</v>
      </c>
      <c r="B8010" s="287"/>
      <c r="C8010" s="287"/>
      <c r="D8010" s="284" t="s">
        <v>3178</v>
      </c>
      <c r="E8010" s="287"/>
      <c r="F8010" s="285" t="s">
        <v>8131</v>
      </c>
      <c r="G8010" s="266" t="s">
        <v>121</v>
      </c>
      <c r="H8010" s="266">
        <f>IF(G8010="Traditional Stove",0.1,0.2)</f>
        <v>0.1</v>
      </c>
      <c r="I8010" s="266">
        <f>YEAR(J8010)</f>
        <v>2023</v>
      </c>
      <c r="J8010" s="267">
        <v>44978</v>
      </c>
      <c r="K8010" s="267">
        <f>J8010+1</f>
        <v>44979</v>
      </c>
      <c r="L8010" s="266">
        <f>IF(M8010&lt;=365,1,2)</f>
        <v>1</v>
      </c>
      <c r="M8010" s="266">
        <f>IF(K8010&lt;$C$1,$C$2-$C$1+1,$C$2-K8010+1)</f>
        <v>68</v>
      </c>
      <c r="N8010" s="268">
        <f>M8010/365</f>
        <v>0.18630136986301371</v>
      </c>
      <c r="O8010" s="269">
        <f>'Data and Parameter'!$E$4*'Data and Parameter'!$E$5*('Data and Parameter'!$E$6+'Data and Parameter'!$E$7)*'Data and Parameter'!$E$19*'Data and Parameter'!$E$14*'ER calculations'!N8010</f>
        <v>0.96462174985656934</v>
      </c>
    </row>
    <row r="8011" spans="1:15" ht="15">
      <c r="A8011" s="284">
        <v>8007</v>
      </c>
      <c r="B8011" s="287"/>
      <c r="C8011" s="287"/>
      <c r="D8011" s="284" t="s">
        <v>119</v>
      </c>
      <c r="E8011" s="287"/>
      <c r="F8011" s="285" t="s">
        <v>8132</v>
      </c>
      <c r="G8011" s="266" t="s">
        <v>121</v>
      </c>
      <c r="H8011" s="266">
        <f>IF(G8011="Traditional Stove",0.1,0.2)</f>
        <v>0.1</v>
      </c>
      <c r="I8011" s="266">
        <f>YEAR(J8011)</f>
        <v>2023</v>
      </c>
      <c r="J8011" s="267">
        <v>44978</v>
      </c>
      <c r="K8011" s="267">
        <f>J8011+1</f>
        <v>44979</v>
      </c>
      <c r="L8011" s="266">
        <f>IF(M8011&lt;=365,1,2)</f>
        <v>1</v>
      </c>
      <c r="M8011" s="266">
        <f>IF(K8011&lt;$C$1,$C$2-$C$1+1,$C$2-K8011+1)</f>
        <v>68</v>
      </c>
      <c r="N8011" s="268">
        <f>M8011/365</f>
        <v>0.18630136986301371</v>
      </c>
      <c r="O8011" s="269">
        <f>'Data and Parameter'!$E$4*'Data and Parameter'!$E$5*('Data and Parameter'!$E$6+'Data and Parameter'!$E$7)*'Data and Parameter'!$E$19*'Data and Parameter'!$E$14*'ER calculations'!N8011</f>
        <v>0.96462174985656934</v>
      </c>
    </row>
    <row r="8012" spans="1:15" ht="15">
      <c r="A8012" s="284">
        <v>8008</v>
      </c>
      <c r="B8012" s="287"/>
      <c r="C8012" s="287"/>
      <c r="D8012" s="284" t="s">
        <v>1054</v>
      </c>
      <c r="E8012" s="287"/>
      <c r="F8012" s="285" t="s">
        <v>8133</v>
      </c>
      <c r="G8012" s="266" t="s">
        <v>121</v>
      </c>
      <c r="H8012" s="266">
        <f>IF(G8012="Traditional Stove",0.1,0.2)</f>
        <v>0.1</v>
      </c>
      <c r="I8012" s="266">
        <f>YEAR(J8012)</f>
        <v>2023</v>
      </c>
      <c r="J8012" s="267">
        <v>44999</v>
      </c>
      <c r="K8012" s="267">
        <f>J8012+1</f>
        <v>45000</v>
      </c>
      <c r="L8012" s="266">
        <f>IF(M8012&lt;=365,1,2)</f>
        <v>1</v>
      </c>
      <c r="M8012" s="266">
        <f>IF(K8012&lt;$C$1,$C$2-$C$1+1,$C$2-K8012+1)</f>
        <v>47</v>
      </c>
      <c r="N8012" s="268">
        <f>M8012/365</f>
        <v>0.12876712328767123</v>
      </c>
      <c r="O8012" s="269">
        <f>'Data and Parameter'!$E$4*'Data and Parameter'!$E$5*('Data and Parameter'!$E$6+'Data and Parameter'!$E$7)*'Data and Parameter'!$E$19*'Data and Parameter'!$E$14*'ER calculations'!N8012</f>
        <v>0.66672385651851118</v>
      </c>
    </row>
    <row r="8013" spans="1:15" ht="15">
      <c r="A8013" s="284">
        <v>8009</v>
      </c>
      <c r="B8013" s="287"/>
      <c r="C8013" s="287"/>
      <c r="D8013" s="284" t="s">
        <v>1054</v>
      </c>
      <c r="E8013" s="287"/>
      <c r="F8013" s="285" t="s">
        <v>8134</v>
      </c>
      <c r="G8013" s="266" t="s">
        <v>121</v>
      </c>
      <c r="H8013" s="266">
        <f>IF(G8013="Traditional Stove",0.1,0.2)</f>
        <v>0.1</v>
      </c>
      <c r="I8013" s="266">
        <f>YEAR(J8013)</f>
        <v>2023</v>
      </c>
      <c r="J8013" s="267">
        <v>44999</v>
      </c>
      <c r="K8013" s="267">
        <f>J8013+1</f>
        <v>45000</v>
      </c>
      <c r="L8013" s="266">
        <f>IF(M8013&lt;=365,1,2)</f>
        <v>1</v>
      </c>
      <c r="M8013" s="266">
        <f>IF(K8013&lt;$C$1,$C$2-$C$1+1,$C$2-K8013+1)</f>
        <v>47</v>
      </c>
      <c r="N8013" s="268">
        <f>M8013/365</f>
        <v>0.12876712328767123</v>
      </c>
      <c r="O8013" s="269">
        <f>'Data and Parameter'!$E$4*'Data and Parameter'!$E$5*('Data and Parameter'!$E$6+'Data and Parameter'!$E$7)*'Data and Parameter'!$E$19*'Data and Parameter'!$E$14*'ER calculations'!N8013</f>
        <v>0.66672385651851118</v>
      </c>
    </row>
    <row r="8014" spans="1:15" ht="15">
      <c r="A8014" s="284">
        <v>8010</v>
      </c>
      <c r="B8014" s="287"/>
      <c r="C8014" s="287"/>
      <c r="D8014" s="284" t="s">
        <v>1054</v>
      </c>
      <c r="E8014" s="287"/>
      <c r="F8014" s="285" t="s">
        <v>8135</v>
      </c>
      <c r="G8014" s="266" t="s">
        <v>121</v>
      </c>
      <c r="H8014" s="266">
        <f>IF(G8014="Traditional Stove",0.1,0.2)</f>
        <v>0.1</v>
      </c>
      <c r="I8014" s="266">
        <f>YEAR(J8014)</f>
        <v>2023</v>
      </c>
      <c r="J8014" s="267">
        <v>44963</v>
      </c>
      <c r="K8014" s="267">
        <f>J8014+1</f>
        <v>44964</v>
      </c>
      <c r="L8014" s="266">
        <f>IF(M8014&lt;=365,1,2)</f>
        <v>1</v>
      </c>
      <c r="M8014" s="266">
        <f>IF(K8014&lt;$C$1,$C$2-$C$1+1,$C$2-K8014+1)</f>
        <v>83</v>
      </c>
      <c r="N8014" s="268">
        <f>M8014/365</f>
        <v>0.22739726027397261</v>
      </c>
      <c r="O8014" s="269">
        <f>'Data and Parameter'!$E$4*'Data and Parameter'!$E$5*('Data and Parameter'!$E$6+'Data and Parameter'!$E$7)*'Data and Parameter'!$E$19*'Data and Parameter'!$E$14*'ER calculations'!N8014</f>
        <v>1.1774059593837538</v>
      </c>
    </row>
    <row r="8015" spans="1:15" ht="15">
      <c r="A8015" s="284">
        <v>8011</v>
      </c>
      <c r="B8015" s="287"/>
      <c r="C8015" s="287"/>
      <c r="D8015" s="284" t="s">
        <v>1054</v>
      </c>
      <c r="E8015" s="287"/>
      <c r="F8015" s="285" t="s">
        <v>8136</v>
      </c>
      <c r="G8015" s="266" t="s">
        <v>121</v>
      </c>
      <c r="H8015" s="266">
        <f>IF(G8015="Traditional Stove",0.1,0.2)</f>
        <v>0.1</v>
      </c>
      <c r="I8015" s="266">
        <f>YEAR(J8015)</f>
        <v>2023</v>
      </c>
      <c r="J8015" s="267">
        <v>44999</v>
      </c>
      <c r="K8015" s="267">
        <f>J8015+1</f>
        <v>45000</v>
      </c>
      <c r="L8015" s="266">
        <f>IF(M8015&lt;=365,1,2)</f>
        <v>1</v>
      </c>
      <c r="M8015" s="266">
        <f>IF(K8015&lt;$C$1,$C$2-$C$1+1,$C$2-K8015+1)</f>
        <v>47</v>
      </c>
      <c r="N8015" s="268">
        <f>M8015/365</f>
        <v>0.12876712328767123</v>
      </c>
      <c r="O8015" s="269">
        <f>'Data and Parameter'!$E$4*'Data and Parameter'!$E$5*('Data and Parameter'!$E$6+'Data and Parameter'!$E$7)*'Data and Parameter'!$E$19*'Data and Parameter'!$E$14*'ER calculations'!N8015</f>
        <v>0.66672385651851118</v>
      </c>
    </row>
    <row r="8016" spans="1:15" ht="15">
      <c r="A8016" s="284">
        <v>8012</v>
      </c>
      <c r="B8016" s="287"/>
      <c r="C8016" s="287"/>
      <c r="D8016" s="284" t="s">
        <v>1054</v>
      </c>
      <c r="E8016" s="287"/>
      <c r="F8016" s="285" t="s">
        <v>8137</v>
      </c>
      <c r="G8016" s="266" t="s">
        <v>121</v>
      </c>
      <c r="H8016" s="266">
        <f>IF(G8016="Traditional Stove",0.1,0.2)</f>
        <v>0.1</v>
      </c>
      <c r="I8016" s="266">
        <f>YEAR(J8016)</f>
        <v>2023</v>
      </c>
      <c r="J8016" s="267">
        <v>44999</v>
      </c>
      <c r="K8016" s="267">
        <f>J8016+1</f>
        <v>45000</v>
      </c>
      <c r="L8016" s="266">
        <f>IF(M8016&lt;=365,1,2)</f>
        <v>1</v>
      </c>
      <c r="M8016" s="266">
        <f>IF(K8016&lt;$C$1,$C$2-$C$1+1,$C$2-K8016+1)</f>
        <v>47</v>
      </c>
      <c r="N8016" s="268">
        <f>M8016/365</f>
        <v>0.12876712328767123</v>
      </c>
      <c r="O8016" s="269">
        <f>'Data and Parameter'!$E$4*'Data and Parameter'!$E$5*('Data and Parameter'!$E$6+'Data and Parameter'!$E$7)*'Data and Parameter'!$E$19*'Data and Parameter'!$E$14*'ER calculations'!N8016</f>
        <v>0.66672385651851118</v>
      </c>
    </row>
    <row r="8017" spans="1:15" ht="15">
      <c r="A8017" s="284">
        <v>8013</v>
      </c>
      <c r="B8017" s="287"/>
      <c r="C8017" s="287"/>
      <c r="D8017" s="284" t="s">
        <v>1054</v>
      </c>
      <c r="E8017" s="287"/>
      <c r="F8017" s="285" t="s">
        <v>8138</v>
      </c>
      <c r="G8017" s="266" t="s">
        <v>121</v>
      </c>
      <c r="H8017" s="266">
        <f>IF(G8017="Traditional Stove",0.1,0.2)</f>
        <v>0.1</v>
      </c>
      <c r="I8017" s="266">
        <f>YEAR(J8017)</f>
        <v>2023</v>
      </c>
      <c r="J8017" s="267">
        <v>44963</v>
      </c>
      <c r="K8017" s="267">
        <f>J8017+1</f>
        <v>44964</v>
      </c>
      <c r="L8017" s="266">
        <f>IF(M8017&lt;=365,1,2)</f>
        <v>1</v>
      </c>
      <c r="M8017" s="266">
        <f>IF(K8017&lt;$C$1,$C$2-$C$1+1,$C$2-K8017+1)</f>
        <v>83</v>
      </c>
      <c r="N8017" s="268">
        <f>M8017/365</f>
        <v>0.22739726027397261</v>
      </c>
      <c r="O8017" s="269">
        <f>'Data and Parameter'!$E$4*'Data and Parameter'!$E$5*('Data and Parameter'!$E$6+'Data and Parameter'!$E$7)*'Data and Parameter'!$E$19*'Data and Parameter'!$E$14*'ER calculations'!N8017</f>
        <v>1.1774059593837538</v>
      </c>
    </row>
    <row r="8018" spans="1:15" ht="15">
      <c r="A8018" s="284">
        <v>8014</v>
      </c>
      <c r="B8018" s="287"/>
      <c r="C8018" s="287"/>
      <c r="D8018" s="284" t="s">
        <v>1054</v>
      </c>
      <c r="E8018" s="287"/>
      <c r="F8018" s="285" t="s">
        <v>8139</v>
      </c>
      <c r="G8018" s="266" t="s">
        <v>121</v>
      </c>
      <c r="H8018" s="266">
        <f>IF(G8018="Traditional Stove",0.1,0.2)</f>
        <v>0.1</v>
      </c>
      <c r="I8018" s="266">
        <f>YEAR(J8018)</f>
        <v>2023</v>
      </c>
      <c r="J8018" s="267">
        <v>44963</v>
      </c>
      <c r="K8018" s="267">
        <f>J8018+1</f>
        <v>44964</v>
      </c>
      <c r="L8018" s="266">
        <f>IF(M8018&lt;=365,1,2)</f>
        <v>1</v>
      </c>
      <c r="M8018" s="266">
        <f>IF(K8018&lt;$C$1,$C$2-$C$1+1,$C$2-K8018+1)</f>
        <v>83</v>
      </c>
      <c r="N8018" s="268">
        <f>M8018/365</f>
        <v>0.22739726027397261</v>
      </c>
      <c r="O8018" s="269">
        <f>'Data and Parameter'!$E$4*'Data and Parameter'!$E$5*('Data and Parameter'!$E$6+'Data and Parameter'!$E$7)*'Data and Parameter'!$E$19*'Data and Parameter'!$E$14*'ER calculations'!N8018</f>
        <v>1.1774059593837538</v>
      </c>
    </row>
    <row r="8019" spans="1:15" ht="15">
      <c r="A8019" s="284">
        <v>8015</v>
      </c>
      <c r="B8019" s="287"/>
      <c r="C8019" s="287"/>
      <c r="D8019" s="284" t="s">
        <v>1054</v>
      </c>
      <c r="E8019" s="287"/>
      <c r="F8019" s="285" t="s">
        <v>8140</v>
      </c>
      <c r="G8019" s="266" t="s">
        <v>121</v>
      </c>
      <c r="H8019" s="266">
        <f>IF(G8019="Traditional Stove",0.1,0.2)</f>
        <v>0.1</v>
      </c>
      <c r="I8019" s="266">
        <f>YEAR(J8019)</f>
        <v>2023</v>
      </c>
      <c r="J8019" s="267">
        <v>44963</v>
      </c>
      <c r="K8019" s="267">
        <f>J8019+1</f>
        <v>44964</v>
      </c>
      <c r="L8019" s="266">
        <f>IF(M8019&lt;=365,1,2)</f>
        <v>1</v>
      </c>
      <c r="M8019" s="266">
        <f>IF(K8019&lt;$C$1,$C$2-$C$1+1,$C$2-K8019+1)</f>
        <v>83</v>
      </c>
      <c r="N8019" s="268">
        <f>M8019/365</f>
        <v>0.22739726027397261</v>
      </c>
      <c r="O8019" s="269">
        <f>'Data and Parameter'!$E$4*'Data and Parameter'!$E$5*('Data and Parameter'!$E$6+'Data and Parameter'!$E$7)*'Data and Parameter'!$E$19*'Data and Parameter'!$E$14*'ER calculations'!N8019</f>
        <v>1.1774059593837538</v>
      </c>
    </row>
    <row r="8020" spans="1:15" ht="15">
      <c r="A8020" s="284">
        <v>8016</v>
      </c>
      <c r="B8020" s="287"/>
      <c r="C8020" s="287"/>
      <c r="D8020" s="284" t="s">
        <v>1054</v>
      </c>
      <c r="E8020" s="287"/>
      <c r="F8020" s="285" t="s">
        <v>8141</v>
      </c>
      <c r="G8020" s="266" t="s">
        <v>121</v>
      </c>
      <c r="H8020" s="266">
        <f>IF(G8020="Traditional Stove",0.1,0.2)</f>
        <v>0.1</v>
      </c>
      <c r="I8020" s="266">
        <f>YEAR(J8020)</f>
        <v>2023</v>
      </c>
      <c r="J8020" s="267">
        <v>44963</v>
      </c>
      <c r="K8020" s="267">
        <f>J8020+1</f>
        <v>44964</v>
      </c>
      <c r="L8020" s="266">
        <f>IF(M8020&lt;=365,1,2)</f>
        <v>1</v>
      </c>
      <c r="M8020" s="266">
        <f>IF(K8020&lt;$C$1,$C$2-$C$1+1,$C$2-K8020+1)</f>
        <v>83</v>
      </c>
      <c r="N8020" s="268">
        <f>M8020/365</f>
        <v>0.22739726027397261</v>
      </c>
      <c r="O8020" s="269">
        <f>'Data and Parameter'!$E$4*'Data and Parameter'!$E$5*('Data and Parameter'!$E$6+'Data and Parameter'!$E$7)*'Data and Parameter'!$E$19*'Data and Parameter'!$E$14*'ER calculations'!N8020</f>
        <v>1.1774059593837538</v>
      </c>
    </row>
    <row r="8021" spans="1:15" ht="15">
      <c r="A8021" s="284">
        <v>8017</v>
      </c>
      <c r="B8021" s="287"/>
      <c r="C8021" s="287"/>
      <c r="D8021" s="284" t="s">
        <v>1054</v>
      </c>
      <c r="E8021" s="287"/>
      <c r="F8021" s="285" t="s">
        <v>8142</v>
      </c>
      <c r="G8021" s="266" t="s">
        <v>121</v>
      </c>
      <c r="H8021" s="266">
        <f>IF(G8021="Traditional Stove",0.1,0.2)</f>
        <v>0.1</v>
      </c>
      <c r="I8021" s="266">
        <f>YEAR(J8021)</f>
        <v>2023</v>
      </c>
      <c r="J8021" s="267">
        <v>44963</v>
      </c>
      <c r="K8021" s="267">
        <f>J8021+1</f>
        <v>44964</v>
      </c>
      <c r="L8021" s="266">
        <f>IF(M8021&lt;=365,1,2)</f>
        <v>1</v>
      </c>
      <c r="M8021" s="266">
        <f>IF(K8021&lt;$C$1,$C$2-$C$1+1,$C$2-K8021+1)</f>
        <v>83</v>
      </c>
      <c r="N8021" s="268">
        <f>M8021/365</f>
        <v>0.22739726027397261</v>
      </c>
      <c r="O8021" s="269">
        <f>'Data and Parameter'!$E$4*'Data and Parameter'!$E$5*('Data and Parameter'!$E$6+'Data and Parameter'!$E$7)*'Data and Parameter'!$E$19*'Data and Parameter'!$E$14*'ER calculations'!N8021</f>
        <v>1.1774059593837538</v>
      </c>
    </row>
    <row r="8022" spans="1:15" ht="15">
      <c r="A8022" s="284">
        <v>8018</v>
      </c>
      <c r="B8022" s="287"/>
      <c r="C8022" s="287"/>
      <c r="D8022" s="284" t="s">
        <v>1054</v>
      </c>
      <c r="E8022" s="287"/>
      <c r="F8022" s="285" t="s">
        <v>8143</v>
      </c>
      <c r="G8022" s="266" t="s">
        <v>121</v>
      </c>
      <c r="H8022" s="266">
        <f>IF(G8022="Traditional Stove",0.1,0.2)</f>
        <v>0.1</v>
      </c>
      <c r="I8022" s="266">
        <f>YEAR(J8022)</f>
        <v>2023</v>
      </c>
      <c r="J8022" s="267">
        <v>44963</v>
      </c>
      <c r="K8022" s="267">
        <f>J8022+1</f>
        <v>44964</v>
      </c>
      <c r="L8022" s="266">
        <f>IF(M8022&lt;=365,1,2)</f>
        <v>1</v>
      </c>
      <c r="M8022" s="266">
        <f>IF(K8022&lt;$C$1,$C$2-$C$1+1,$C$2-K8022+1)</f>
        <v>83</v>
      </c>
      <c r="N8022" s="268">
        <f>M8022/365</f>
        <v>0.22739726027397261</v>
      </c>
      <c r="O8022" s="269">
        <f>'Data and Parameter'!$E$4*'Data and Parameter'!$E$5*('Data and Parameter'!$E$6+'Data and Parameter'!$E$7)*'Data and Parameter'!$E$19*'Data and Parameter'!$E$14*'ER calculations'!N8022</f>
        <v>1.1774059593837538</v>
      </c>
    </row>
    <row r="8023" spans="1:15" ht="15">
      <c r="A8023" s="284">
        <v>8019</v>
      </c>
      <c r="B8023" s="287"/>
      <c r="C8023" s="287"/>
      <c r="D8023" s="284" t="s">
        <v>1054</v>
      </c>
      <c r="E8023" s="287"/>
      <c r="F8023" s="285" t="s">
        <v>8144</v>
      </c>
      <c r="G8023" s="266" t="s">
        <v>121</v>
      </c>
      <c r="H8023" s="266">
        <f>IF(G8023="Traditional Stove",0.1,0.2)</f>
        <v>0.1</v>
      </c>
      <c r="I8023" s="266">
        <f>YEAR(J8023)</f>
        <v>2023</v>
      </c>
      <c r="J8023" s="267">
        <v>44963</v>
      </c>
      <c r="K8023" s="267">
        <f>J8023+1</f>
        <v>44964</v>
      </c>
      <c r="L8023" s="266">
        <f>IF(M8023&lt;=365,1,2)</f>
        <v>1</v>
      </c>
      <c r="M8023" s="266">
        <f>IF(K8023&lt;$C$1,$C$2-$C$1+1,$C$2-K8023+1)</f>
        <v>83</v>
      </c>
      <c r="N8023" s="268">
        <f>M8023/365</f>
        <v>0.22739726027397261</v>
      </c>
      <c r="O8023" s="269">
        <f>'Data and Parameter'!$E$4*'Data and Parameter'!$E$5*('Data and Parameter'!$E$6+'Data and Parameter'!$E$7)*'Data and Parameter'!$E$19*'Data and Parameter'!$E$14*'ER calculations'!N8023</f>
        <v>1.1774059593837538</v>
      </c>
    </row>
    <row r="8024" spans="1:15" ht="15">
      <c r="A8024" s="284">
        <v>8020</v>
      </c>
      <c r="B8024" s="287"/>
      <c r="C8024" s="287"/>
      <c r="D8024" s="284" t="s">
        <v>1054</v>
      </c>
      <c r="E8024" s="287"/>
      <c r="F8024" s="285" t="s">
        <v>8145</v>
      </c>
      <c r="G8024" s="266" t="s">
        <v>121</v>
      </c>
      <c r="H8024" s="266">
        <f>IF(G8024="Traditional Stove",0.1,0.2)</f>
        <v>0.1</v>
      </c>
      <c r="I8024" s="266">
        <f>YEAR(J8024)</f>
        <v>2023</v>
      </c>
      <c r="J8024" s="267">
        <v>44963</v>
      </c>
      <c r="K8024" s="267">
        <f>J8024+1</f>
        <v>44964</v>
      </c>
      <c r="L8024" s="266">
        <f>IF(M8024&lt;=365,1,2)</f>
        <v>1</v>
      </c>
      <c r="M8024" s="266">
        <f>IF(K8024&lt;$C$1,$C$2-$C$1+1,$C$2-K8024+1)</f>
        <v>83</v>
      </c>
      <c r="N8024" s="268">
        <f>M8024/365</f>
        <v>0.22739726027397261</v>
      </c>
      <c r="O8024" s="269">
        <f>'Data and Parameter'!$E$4*'Data and Parameter'!$E$5*('Data and Parameter'!$E$6+'Data and Parameter'!$E$7)*'Data and Parameter'!$E$19*'Data and Parameter'!$E$14*'ER calculations'!N8024</f>
        <v>1.1774059593837538</v>
      </c>
    </row>
    <row r="8025" spans="1:15" ht="15">
      <c r="A8025" s="284">
        <v>8021</v>
      </c>
      <c r="B8025" s="287"/>
      <c r="C8025" s="287"/>
      <c r="D8025" s="284" t="s">
        <v>1054</v>
      </c>
      <c r="E8025" s="287"/>
      <c r="F8025" s="285" t="s">
        <v>8146</v>
      </c>
      <c r="G8025" s="266" t="s">
        <v>121</v>
      </c>
      <c r="H8025" s="266">
        <f>IF(G8025="Traditional Stove",0.1,0.2)</f>
        <v>0.1</v>
      </c>
      <c r="I8025" s="266">
        <f>YEAR(J8025)</f>
        <v>2023</v>
      </c>
      <c r="J8025" s="267">
        <v>44963</v>
      </c>
      <c r="K8025" s="267">
        <f>J8025+1</f>
        <v>44964</v>
      </c>
      <c r="L8025" s="266">
        <f>IF(M8025&lt;=365,1,2)</f>
        <v>1</v>
      </c>
      <c r="M8025" s="266">
        <f>IF(K8025&lt;$C$1,$C$2-$C$1+1,$C$2-K8025+1)</f>
        <v>83</v>
      </c>
      <c r="N8025" s="268">
        <f>M8025/365</f>
        <v>0.22739726027397261</v>
      </c>
      <c r="O8025" s="269">
        <f>'Data and Parameter'!$E$4*'Data and Parameter'!$E$5*('Data and Parameter'!$E$6+'Data and Parameter'!$E$7)*'Data and Parameter'!$E$19*'Data and Parameter'!$E$14*'ER calculations'!N8025</f>
        <v>1.1774059593837538</v>
      </c>
    </row>
    <row r="8026" spans="1:15" ht="15">
      <c r="A8026" s="284">
        <v>8022</v>
      </c>
      <c r="B8026" s="287"/>
      <c r="C8026" s="287"/>
      <c r="D8026" s="284" t="s">
        <v>1054</v>
      </c>
      <c r="E8026" s="287"/>
      <c r="F8026" s="285" t="s">
        <v>8147</v>
      </c>
      <c r="G8026" s="266" t="s">
        <v>121</v>
      </c>
      <c r="H8026" s="266">
        <f>IF(G8026="Traditional Stove",0.1,0.2)</f>
        <v>0.1</v>
      </c>
      <c r="I8026" s="266">
        <f>YEAR(J8026)</f>
        <v>2023</v>
      </c>
      <c r="J8026" s="267">
        <v>44963</v>
      </c>
      <c r="K8026" s="267">
        <f>J8026+1</f>
        <v>44964</v>
      </c>
      <c r="L8026" s="266">
        <f>IF(M8026&lt;=365,1,2)</f>
        <v>1</v>
      </c>
      <c r="M8026" s="266">
        <f>IF(K8026&lt;$C$1,$C$2-$C$1+1,$C$2-K8026+1)</f>
        <v>83</v>
      </c>
      <c r="N8026" s="268">
        <f>M8026/365</f>
        <v>0.22739726027397261</v>
      </c>
      <c r="O8026" s="269">
        <f>'Data and Parameter'!$E$4*'Data and Parameter'!$E$5*('Data and Parameter'!$E$6+'Data and Parameter'!$E$7)*'Data and Parameter'!$E$19*'Data and Parameter'!$E$14*'ER calculations'!N8026</f>
        <v>1.1774059593837538</v>
      </c>
    </row>
    <row r="8027" spans="1:15" ht="15">
      <c r="A8027" s="284">
        <v>8023</v>
      </c>
      <c r="B8027" s="287"/>
      <c r="C8027" s="287"/>
      <c r="D8027" s="284" t="s">
        <v>1054</v>
      </c>
      <c r="E8027" s="287"/>
      <c r="F8027" s="285" t="s">
        <v>8148</v>
      </c>
      <c r="G8027" s="266" t="s">
        <v>121</v>
      </c>
      <c r="H8027" s="266">
        <f>IF(G8027="Traditional Stove",0.1,0.2)</f>
        <v>0.1</v>
      </c>
      <c r="I8027" s="266">
        <f>YEAR(J8027)</f>
        <v>2023</v>
      </c>
      <c r="J8027" s="267">
        <v>44963</v>
      </c>
      <c r="K8027" s="267">
        <f>J8027+1</f>
        <v>44964</v>
      </c>
      <c r="L8027" s="266">
        <f>IF(M8027&lt;=365,1,2)</f>
        <v>1</v>
      </c>
      <c r="M8027" s="266">
        <f>IF(K8027&lt;$C$1,$C$2-$C$1+1,$C$2-K8027+1)</f>
        <v>83</v>
      </c>
      <c r="N8027" s="268">
        <f>M8027/365</f>
        <v>0.22739726027397261</v>
      </c>
      <c r="O8027" s="269">
        <f>'Data and Parameter'!$E$4*'Data and Parameter'!$E$5*('Data and Parameter'!$E$6+'Data and Parameter'!$E$7)*'Data and Parameter'!$E$19*'Data and Parameter'!$E$14*'ER calculations'!N8027</f>
        <v>1.1774059593837538</v>
      </c>
    </row>
    <row r="8028" spans="1:15" ht="15">
      <c r="A8028" s="284">
        <v>8024</v>
      </c>
      <c r="B8028" s="287"/>
      <c r="C8028" s="287"/>
      <c r="D8028" s="284" t="s">
        <v>1054</v>
      </c>
      <c r="E8028" s="287"/>
      <c r="F8028" s="285" t="s">
        <v>8149</v>
      </c>
      <c r="G8028" s="266" t="s">
        <v>121</v>
      </c>
      <c r="H8028" s="266">
        <f>IF(G8028="Traditional Stove",0.1,0.2)</f>
        <v>0.1</v>
      </c>
      <c r="I8028" s="266">
        <f>YEAR(J8028)</f>
        <v>2023</v>
      </c>
      <c r="J8028" s="267">
        <v>44963</v>
      </c>
      <c r="K8028" s="267">
        <f>J8028+1</f>
        <v>44964</v>
      </c>
      <c r="L8028" s="266">
        <f>IF(M8028&lt;=365,1,2)</f>
        <v>1</v>
      </c>
      <c r="M8028" s="266">
        <f>IF(K8028&lt;$C$1,$C$2-$C$1+1,$C$2-K8028+1)</f>
        <v>83</v>
      </c>
      <c r="N8028" s="268">
        <f>M8028/365</f>
        <v>0.22739726027397261</v>
      </c>
      <c r="O8028" s="269">
        <f>'Data and Parameter'!$E$4*'Data and Parameter'!$E$5*('Data and Parameter'!$E$6+'Data and Parameter'!$E$7)*'Data and Parameter'!$E$19*'Data and Parameter'!$E$14*'ER calculations'!N8028</f>
        <v>1.1774059593837538</v>
      </c>
    </row>
    <row r="8029" spans="1:15" ht="15">
      <c r="A8029" s="284">
        <v>8025</v>
      </c>
      <c r="B8029" s="287"/>
      <c r="C8029" s="287"/>
      <c r="D8029" s="284" t="s">
        <v>1054</v>
      </c>
      <c r="E8029" s="287"/>
      <c r="F8029" s="285" t="s">
        <v>8150</v>
      </c>
      <c r="G8029" s="266" t="s">
        <v>121</v>
      </c>
      <c r="H8029" s="266">
        <f>IF(G8029="Traditional Stove",0.1,0.2)</f>
        <v>0.1</v>
      </c>
      <c r="I8029" s="266">
        <f>YEAR(J8029)</f>
        <v>2023</v>
      </c>
      <c r="J8029" s="267">
        <v>44963</v>
      </c>
      <c r="K8029" s="267">
        <f>J8029+1</f>
        <v>44964</v>
      </c>
      <c r="L8029" s="266">
        <f>IF(M8029&lt;=365,1,2)</f>
        <v>1</v>
      </c>
      <c r="M8029" s="266">
        <f>IF(K8029&lt;$C$1,$C$2-$C$1+1,$C$2-K8029+1)</f>
        <v>83</v>
      </c>
      <c r="N8029" s="268">
        <f>M8029/365</f>
        <v>0.22739726027397261</v>
      </c>
      <c r="O8029" s="269">
        <f>'Data and Parameter'!$E$4*'Data and Parameter'!$E$5*('Data and Parameter'!$E$6+'Data and Parameter'!$E$7)*'Data and Parameter'!$E$19*'Data and Parameter'!$E$14*'ER calculations'!N8029</f>
        <v>1.1774059593837538</v>
      </c>
    </row>
    <row r="8030" spans="1:15" ht="15">
      <c r="A8030" s="284">
        <v>8026</v>
      </c>
      <c r="B8030" s="287"/>
      <c r="C8030" s="287"/>
      <c r="D8030" s="284" t="s">
        <v>119</v>
      </c>
      <c r="E8030" s="287"/>
      <c r="F8030" s="285" t="s">
        <v>8151</v>
      </c>
      <c r="G8030" s="266" t="s">
        <v>121</v>
      </c>
      <c r="H8030" s="266">
        <f>IF(G8030="Traditional Stove",0.1,0.2)</f>
        <v>0.1</v>
      </c>
      <c r="I8030" s="266">
        <f>YEAR(J8030)</f>
        <v>2023</v>
      </c>
      <c r="J8030" s="267">
        <v>44978</v>
      </c>
      <c r="K8030" s="267">
        <f>J8030+1</f>
        <v>44979</v>
      </c>
      <c r="L8030" s="266">
        <f>IF(M8030&lt;=365,1,2)</f>
        <v>1</v>
      </c>
      <c r="M8030" s="266">
        <f>IF(K8030&lt;$C$1,$C$2-$C$1+1,$C$2-K8030+1)</f>
        <v>68</v>
      </c>
      <c r="N8030" s="268">
        <f>M8030/365</f>
        <v>0.18630136986301371</v>
      </c>
      <c r="O8030" s="269">
        <f>'Data and Parameter'!$E$4*'Data and Parameter'!$E$5*('Data and Parameter'!$E$6+'Data and Parameter'!$E$7)*'Data and Parameter'!$E$19*'Data and Parameter'!$E$14*'ER calculations'!N8030</f>
        <v>0.96462174985656934</v>
      </c>
    </row>
    <row r="8031" spans="1:15" ht="15">
      <c r="A8031" s="284">
        <v>8027</v>
      </c>
      <c r="B8031" s="287"/>
      <c r="C8031" s="287"/>
      <c r="D8031" s="284" t="s">
        <v>1054</v>
      </c>
      <c r="E8031" s="287"/>
      <c r="F8031" s="285" t="s">
        <v>8152</v>
      </c>
      <c r="G8031" s="266" t="s">
        <v>121</v>
      </c>
      <c r="H8031" s="266">
        <f>IF(G8031="Traditional Stove",0.1,0.2)</f>
        <v>0.1</v>
      </c>
      <c r="I8031" s="266">
        <f>YEAR(J8031)</f>
        <v>2023</v>
      </c>
      <c r="J8031" s="267">
        <v>44963</v>
      </c>
      <c r="K8031" s="267">
        <f>J8031+1</f>
        <v>44964</v>
      </c>
      <c r="L8031" s="266">
        <f>IF(M8031&lt;=365,1,2)</f>
        <v>1</v>
      </c>
      <c r="M8031" s="266">
        <f>IF(K8031&lt;$C$1,$C$2-$C$1+1,$C$2-K8031+1)</f>
        <v>83</v>
      </c>
      <c r="N8031" s="268">
        <f>M8031/365</f>
        <v>0.22739726027397261</v>
      </c>
      <c r="O8031" s="269">
        <f>'Data and Parameter'!$E$4*'Data and Parameter'!$E$5*('Data and Parameter'!$E$6+'Data and Parameter'!$E$7)*'Data and Parameter'!$E$19*'Data and Parameter'!$E$14*'ER calculations'!N8031</f>
        <v>1.1774059593837538</v>
      </c>
    </row>
    <row r="8032" spans="1:15" ht="15">
      <c r="A8032" s="284">
        <v>8028</v>
      </c>
      <c r="B8032" s="287"/>
      <c r="C8032" s="287"/>
      <c r="D8032" s="284" t="s">
        <v>1054</v>
      </c>
      <c r="E8032" s="287"/>
      <c r="F8032" s="285" t="s">
        <v>8153</v>
      </c>
      <c r="G8032" s="266" t="s">
        <v>121</v>
      </c>
      <c r="H8032" s="266">
        <f>IF(G8032="Traditional Stove",0.1,0.2)</f>
        <v>0.1</v>
      </c>
      <c r="I8032" s="266">
        <f>YEAR(J8032)</f>
        <v>2023</v>
      </c>
      <c r="J8032" s="267">
        <v>44963</v>
      </c>
      <c r="K8032" s="267">
        <f>J8032+1</f>
        <v>44964</v>
      </c>
      <c r="L8032" s="266">
        <f>IF(M8032&lt;=365,1,2)</f>
        <v>1</v>
      </c>
      <c r="M8032" s="266">
        <f>IF(K8032&lt;$C$1,$C$2-$C$1+1,$C$2-K8032+1)</f>
        <v>83</v>
      </c>
      <c r="N8032" s="268">
        <f>M8032/365</f>
        <v>0.22739726027397261</v>
      </c>
      <c r="O8032" s="269">
        <f>'Data and Parameter'!$E$4*'Data and Parameter'!$E$5*('Data and Parameter'!$E$6+'Data and Parameter'!$E$7)*'Data and Parameter'!$E$19*'Data and Parameter'!$E$14*'ER calculations'!N8032</f>
        <v>1.1774059593837538</v>
      </c>
    </row>
    <row r="8033" spans="1:15" ht="15">
      <c r="A8033" s="284">
        <v>8029</v>
      </c>
      <c r="B8033" s="287"/>
      <c r="C8033" s="287"/>
      <c r="D8033" s="284" t="s">
        <v>119</v>
      </c>
      <c r="E8033" s="287"/>
      <c r="F8033" s="285" t="s">
        <v>8154</v>
      </c>
      <c r="G8033" s="266" t="s">
        <v>121</v>
      </c>
      <c r="H8033" s="266">
        <f>IF(G8033="Traditional Stove",0.1,0.2)</f>
        <v>0.1</v>
      </c>
      <c r="I8033" s="266">
        <f>YEAR(J8033)</f>
        <v>2023</v>
      </c>
      <c r="J8033" s="267">
        <v>44978</v>
      </c>
      <c r="K8033" s="267">
        <f>J8033+1</f>
        <v>44979</v>
      </c>
      <c r="L8033" s="266">
        <f>IF(M8033&lt;=365,1,2)</f>
        <v>1</v>
      </c>
      <c r="M8033" s="266">
        <f>IF(K8033&lt;$C$1,$C$2-$C$1+1,$C$2-K8033+1)</f>
        <v>68</v>
      </c>
      <c r="N8033" s="268">
        <f>M8033/365</f>
        <v>0.18630136986301371</v>
      </c>
      <c r="O8033" s="269">
        <f>'Data and Parameter'!$E$4*'Data and Parameter'!$E$5*('Data and Parameter'!$E$6+'Data and Parameter'!$E$7)*'Data and Parameter'!$E$19*'Data and Parameter'!$E$14*'ER calculations'!N8033</f>
        <v>0.96462174985656934</v>
      </c>
    </row>
    <row r="8034" spans="1:15" ht="15">
      <c r="A8034" s="284">
        <v>8030</v>
      </c>
      <c r="B8034" s="287"/>
      <c r="C8034" s="287"/>
      <c r="D8034" s="284" t="s">
        <v>1054</v>
      </c>
      <c r="E8034" s="287"/>
      <c r="F8034" s="285" t="s">
        <v>8155</v>
      </c>
      <c r="G8034" s="266" t="s">
        <v>121</v>
      </c>
      <c r="H8034" s="266">
        <f>IF(G8034="Traditional Stove",0.1,0.2)</f>
        <v>0.1</v>
      </c>
      <c r="I8034" s="266">
        <f>YEAR(J8034)</f>
        <v>2023</v>
      </c>
      <c r="J8034" s="267">
        <v>44963</v>
      </c>
      <c r="K8034" s="267">
        <f>J8034+1</f>
        <v>44964</v>
      </c>
      <c r="L8034" s="266">
        <f>IF(M8034&lt;=365,1,2)</f>
        <v>1</v>
      </c>
      <c r="M8034" s="266">
        <f>IF(K8034&lt;$C$1,$C$2-$C$1+1,$C$2-K8034+1)</f>
        <v>83</v>
      </c>
      <c r="N8034" s="268">
        <f>M8034/365</f>
        <v>0.22739726027397261</v>
      </c>
      <c r="O8034" s="269">
        <f>'Data and Parameter'!$E$4*'Data and Parameter'!$E$5*('Data and Parameter'!$E$6+'Data and Parameter'!$E$7)*'Data and Parameter'!$E$19*'Data and Parameter'!$E$14*'ER calculations'!N8034</f>
        <v>1.1774059593837538</v>
      </c>
    </row>
    <row r="8035" spans="1:15" ht="15">
      <c r="A8035" s="284">
        <v>8031</v>
      </c>
      <c r="B8035" s="287"/>
      <c r="C8035" s="287"/>
      <c r="D8035" s="284" t="s">
        <v>1054</v>
      </c>
      <c r="E8035" s="287"/>
      <c r="F8035" s="285" t="s">
        <v>8156</v>
      </c>
      <c r="G8035" s="266" t="s">
        <v>121</v>
      </c>
      <c r="H8035" s="266">
        <f>IF(G8035="Traditional Stove",0.1,0.2)</f>
        <v>0.1</v>
      </c>
      <c r="I8035" s="266">
        <f>YEAR(J8035)</f>
        <v>2023</v>
      </c>
      <c r="J8035" s="267">
        <v>44963</v>
      </c>
      <c r="K8035" s="267">
        <f>J8035+1</f>
        <v>44964</v>
      </c>
      <c r="L8035" s="266">
        <f>IF(M8035&lt;=365,1,2)</f>
        <v>1</v>
      </c>
      <c r="M8035" s="266">
        <f>IF(K8035&lt;$C$1,$C$2-$C$1+1,$C$2-K8035+1)</f>
        <v>83</v>
      </c>
      <c r="N8035" s="268">
        <f>M8035/365</f>
        <v>0.22739726027397261</v>
      </c>
      <c r="O8035" s="269">
        <f>'Data and Parameter'!$E$4*'Data and Parameter'!$E$5*('Data and Parameter'!$E$6+'Data and Parameter'!$E$7)*'Data and Parameter'!$E$19*'Data and Parameter'!$E$14*'ER calculations'!N8035</f>
        <v>1.1774059593837538</v>
      </c>
    </row>
    <row r="8036" spans="1:15" ht="15">
      <c r="A8036" s="284">
        <v>8032</v>
      </c>
      <c r="B8036" s="287"/>
      <c r="C8036" s="287"/>
      <c r="D8036" s="284" t="s">
        <v>119</v>
      </c>
      <c r="E8036" s="287"/>
      <c r="F8036" s="285" t="s">
        <v>8157</v>
      </c>
      <c r="G8036" s="266" t="s">
        <v>121</v>
      </c>
      <c r="H8036" s="266">
        <f>IF(G8036="Traditional Stove",0.1,0.2)</f>
        <v>0.1</v>
      </c>
      <c r="I8036" s="266">
        <f>YEAR(J8036)</f>
        <v>2023</v>
      </c>
      <c r="J8036" s="267">
        <v>44978</v>
      </c>
      <c r="K8036" s="267">
        <f>J8036+1</f>
        <v>44979</v>
      </c>
      <c r="L8036" s="266">
        <f>IF(M8036&lt;=365,1,2)</f>
        <v>1</v>
      </c>
      <c r="M8036" s="266">
        <f>IF(K8036&lt;$C$1,$C$2-$C$1+1,$C$2-K8036+1)</f>
        <v>68</v>
      </c>
      <c r="N8036" s="268">
        <f>M8036/365</f>
        <v>0.18630136986301371</v>
      </c>
      <c r="O8036" s="269">
        <f>'Data and Parameter'!$E$4*'Data and Parameter'!$E$5*('Data and Parameter'!$E$6+'Data and Parameter'!$E$7)*'Data and Parameter'!$E$19*'Data and Parameter'!$E$14*'ER calculations'!N8036</f>
        <v>0.96462174985656934</v>
      </c>
    </row>
    <row r="8037" spans="1:15" ht="15">
      <c r="A8037" s="284">
        <v>8033</v>
      </c>
      <c r="B8037" s="287"/>
      <c r="C8037" s="287"/>
      <c r="D8037" s="284" t="s">
        <v>1054</v>
      </c>
      <c r="E8037" s="287"/>
      <c r="F8037" s="285" t="s">
        <v>8158</v>
      </c>
      <c r="G8037" s="266" t="s">
        <v>121</v>
      </c>
      <c r="H8037" s="266">
        <f>IF(G8037="Traditional Stove",0.1,0.2)</f>
        <v>0.1</v>
      </c>
      <c r="I8037" s="266">
        <f>YEAR(J8037)</f>
        <v>2023</v>
      </c>
      <c r="J8037" s="267">
        <v>44963</v>
      </c>
      <c r="K8037" s="267">
        <f>J8037+1</f>
        <v>44964</v>
      </c>
      <c r="L8037" s="266">
        <f>IF(M8037&lt;=365,1,2)</f>
        <v>1</v>
      </c>
      <c r="M8037" s="266">
        <f>IF(K8037&lt;$C$1,$C$2-$C$1+1,$C$2-K8037+1)</f>
        <v>83</v>
      </c>
      <c r="N8037" s="268">
        <f>M8037/365</f>
        <v>0.22739726027397261</v>
      </c>
      <c r="O8037" s="269">
        <f>'Data and Parameter'!$E$4*'Data and Parameter'!$E$5*('Data and Parameter'!$E$6+'Data and Parameter'!$E$7)*'Data and Parameter'!$E$19*'Data and Parameter'!$E$14*'ER calculations'!N8037</f>
        <v>1.1774059593837538</v>
      </c>
    </row>
    <row r="8038" spans="1:15" ht="15">
      <c r="A8038" s="284">
        <v>8034</v>
      </c>
      <c r="B8038" s="287"/>
      <c r="C8038" s="287"/>
      <c r="D8038" s="284" t="s">
        <v>1054</v>
      </c>
      <c r="E8038" s="287"/>
      <c r="F8038" s="285" t="s">
        <v>8159</v>
      </c>
      <c r="G8038" s="266" t="s">
        <v>121</v>
      </c>
      <c r="H8038" s="266">
        <f>IF(G8038="Traditional Stove",0.1,0.2)</f>
        <v>0.1</v>
      </c>
      <c r="I8038" s="266">
        <f>YEAR(J8038)</f>
        <v>2023</v>
      </c>
      <c r="J8038" s="267">
        <v>44963</v>
      </c>
      <c r="K8038" s="267">
        <f>J8038+1</f>
        <v>44964</v>
      </c>
      <c r="L8038" s="266">
        <f>IF(M8038&lt;=365,1,2)</f>
        <v>1</v>
      </c>
      <c r="M8038" s="266">
        <f>IF(K8038&lt;$C$1,$C$2-$C$1+1,$C$2-K8038+1)</f>
        <v>83</v>
      </c>
      <c r="N8038" s="268">
        <f>M8038/365</f>
        <v>0.22739726027397261</v>
      </c>
      <c r="O8038" s="269">
        <f>'Data and Parameter'!$E$4*'Data and Parameter'!$E$5*('Data and Parameter'!$E$6+'Data and Parameter'!$E$7)*'Data and Parameter'!$E$19*'Data and Parameter'!$E$14*'ER calculations'!N8038</f>
        <v>1.1774059593837538</v>
      </c>
    </row>
    <row r="8039" spans="1:15" ht="15">
      <c r="A8039" s="284">
        <v>8035</v>
      </c>
      <c r="B8039" s="287"/>
      <c r="C8039" s="287"/>
      <c r="D8039" s="284" t="s">
        <v>1054</v>
      </c>
      <c r="E8039" s="287"/>
      <c r="F8039" s="285" t="s">
        <v>8160</v>
      </c>
      <c r="G8039" s="266" t="s">
        <v>121</v>
      </c>
      <c r="H8039" s="266">
        <f>IF(G8039="Traditional Stove",0.1,0.2)</f>
        <v>0.1</v>
      </c>
      <c r="I8039" s="266">
        <f>YEAR(J8039)</f>
        <v>2023</v>
      </c>
      <c r="J8039" s="267">
        <v>44963</v>
      </c>
      <c r="K8039" s="267">
        <f>J8039+1</f>
        <v>44964</v>
      </c>
      <c r="L8039" s="266">
        <f>IF(M8039&lt;=365,1,2)</f>
        <v>1</v>
      </c>
      <c r="M8039" s="266">
        <f>IF(K8039&lt;$C$1,$C$2-$C$1+1,$C$2-K8039+1)</f>
        <v>83</v>
      </c>
      <c r="N8039" s="268">
        <f>M8039/365</f>
        <v>0.22739726027397261</v>
      </c>
      <c r="O8039" s="269">
        <f>'Data and Parameter'!$E$4*'Data and Parameter'!$E$5*('Data and Parameter'!$E$6+'Data and Parameter'!$E$7)*'Data and Parameter'!$E$19*'Data and Parameter'!$E$14*'ER calculations'!N8039</f>
        <v>1.1774059593837538</v>
      </c>
    </row>
    <row r="8040" spans="1:15" ht="15">
      <c r="A8040" s="284">
        <v>8036</v>
      </c>
      <c r="B8040" s="287"/>
      <c r="C8040" s="287"/>
      <c r="D8040" s="284" t="s">
        <v>119</v>
      </c>
      <c r="E8040" s="287"/>
      <c r="F8040" s="285" t="s">
        <v>8161</v>
      </c>
      <c r="G8040" s="266" t="s">
        <v>121</v>
      </c>
      <c r="H8040" s="266">
        <f>IF(G8040="Traditional Stove",0.1,0.2)</f>
        <v>0.1</v>
      </c>
      <c r="I8040" s="266">
        <f>YEAR(J8040)</f>
        <v>2023</v>
      </c>
      <c r="J8040" s="267">
        <v>44978</v>
      </c>
      <c r="K8040" s="267">
        <f>J8040+1</f>
        <v>44979</v>
      </c>
      <c r="L8040" s="266">
        <f>IF(M8040&lt;=365,1,2)</f>
        <v>1</v>
      </c>
      <c r="M8040" s="266">
        <f>IF(K8040&lt;$C$1,$C$2-$C$1+1,$C$2-K8040+1)</f>
        <v>68</v>
      </c>
      <c r="N8040" s="268">
        <f>M8040/365</f>
        <v>0.18630136986301371</v>
      </c>
      <c r="O8040" s="269">
        <f>'Data and Parameter'!$E$4*'Data and Parameter'!$E$5*('Data and Parameter'!$E$6+'Data and Parameter'!$E$7)*'Data and Parameter'!$E$19*'Data and Parameter'!$E$14*'ER calculations'!N8040</f>
        <v>0.96462174985656934</v>
      </c>
    </row>
    <row r="8041" spans="1:15" ht="15">
      <c r="A8041" s="284">
        <v>8037</v>
      </c>
      <c r="B8041" s="287"/>
      <c r="C8041" s="287"/>
      <c r="D8041" s="284" t="s">
        <v>1054</v>
      </c>
      <c r="E8041" s="287"/>
      <c r="F8041" s="285" t="s">
        <v>8162</v>
      </c>
      <c r="G8041" s="266" t="s">
        <v>121</v>
      </c>
      <c r="H8041" s="266">
        <f>IF(G8041="Traditional Stove",0.1,0.2)</f>
        <v>0.1</v>
      </c>
      <c r="I8041" s="266">
        <f>YEAR(J8041)</f>
        <v>2023</v>
      </c>
      <c r="J8041" s="267">
        <v>44963</v>
      </c>
      <c r="K8041" s="267">
        <f>J8041+1</f>
        <v>44964</v>
      </c>
      <c r="L8041" s="266">
        <f>IF(M8041&lt;=365,1,2)</f>
        <v>1</v>
      </c>
      <c r="M8041" s="266">
        <f>IF(K8041&lt;$C$1,$C$2-$C$1+1,$C$2-K8041+1)</f>
        <v>83</v>
      </c>
      <c r="N8041" s="268">
        <f>M8041/365</f>
        <v>0.22739726027397261</v>
      </c>
      <c r="O8041" s="269">
        <f>'Data and Parameter'!$E$4*'Data and Parameter'!$E$5*('Data and Parameter'!$E$6+'Data and Parameter'!$E$7)*'Data and Parameter'!$E$19*'Data and Parameter'!$E$14*'ER calculations'!N8041</f>
        <v>1.1774059593837538</v>
      </c>
    </row>
    <row r="8042" spans="1:15" ht="15">
      <c r="A8042" s="284">
        <v>8038</v>
      </c>
      <c r="B8042" s="287"/>
      <c r="C8042" s="287"/>
      <c r="D8042" s="284" t="s">
        <v>119</v>
      </c>
      <c r="E8042" s="287"/>
      <c r="F8042" s="285" t="s">
        <v>8163</v>
      </c>
      <c r="G8042" s="266" t="s">
        <v>121</v>
      </c>
      <c r="H8042" s="266">
        <f>IF(G8042="Traditional Stove",0.1,0.2)</f>
        <v>0.1</v>
      </c>
      <c r="I8042" s="266">
        <f>YEAR(J8042)</f>
        <v>2023</v>
      </c>
      <c r="J8042" s="267">
        <v>44978</v>
      </c>
      <c r="K8042" s="267">
        <f>J8042+1</f>
        <v>44979</v>
      </c>
      <c r="L8042" s="266">
        <f>IF(M8042&lt;=365,1,2)</f>
        <v>1</v>
      </c>
      <c r="M8042" s="266">
        <f>IF(K8042&lt;$C$1,$C$2-$C$1+1,$C$2-K8042+1)</f>
        <v>68</v>
      </c>
      <c r="N8042" s="268">
        <f>M8042/365</f>
        <v>0.18630136986301371</v>
      </c>
      <c r="O8042" s="269">
        <f>'Data and Parameter'!$E$4*'Data and Parameter'!$E$5*('Data and Parameter'!$E$6+'Data and Parameter'!$E$7)*'Data and Parameter'!$E$19*'Data and Parameter'!$E$14*'ER calculations'!N8042</f>
        <v>0.96462174985656934</v>
      </c>
    </row>
    <row r="8043" spans="1:15" ht="15">
      <c r="A8043" s="284">
        <v>8039</v>
      </c>
      <c r="B8043" s="287"/>
      <c r="C8043" s="287"/>
      <c r="D8043" s="284" t="s">
        <v>1054</v>
      </c>
      <c r="E8043" s="287"/>
      <c r="F8043" s="285" t="s">
        <v>8164</v>
      </c>
      <c r="G8043" s="266" t="s">
        <v>121</v>
      </c>
      <c r="H8043" s="266">
        <f>IF(G8043="Traditional Stove",0.1,0.2)</f>
        <v>0.1</v>
      </c>
      <c r="I8043" s="266">
        <f>YEAR(J8043)</f>
        <v>2023</v>
      </c>
      <c r="J8043" s="267">
        <v>44963</v>
      </c>
      <c r="K8043" s="267">
        <f>J8043+1</f>
        <v>44964</v>
      </c>
      <c r="L8043" s="266">
        <f>IF(M8043&lt;=365,1,2)</f>
        <v>1</v>
      </c>
      <c r="M8043" s="266">
        <f>IF(K8043&lt;$C$1,$C$2-$C$1+1,$C$2-K8043+1)</f>
        <v>83</v>
      </c>
      <c r="N8043" s="268">
        <f>M8043/365</f>
        <v>0.22739726027397261</v>
      </c>
      <c r="O8043" s="269">
        <f>'Data and Parameter'!$E$4*'Data and Parameter'!$E$5*('Data and Parameter'!$E$6+'Data and Parameter'!$E$7)*'Data and Parameter'!$E$19*'Data and Parameter'!$E$14*'ER calculations'!N8043</f>
        <v>1.1774059593837538</v>
      </c>
    </row>
    <row r="8044" spans="1:15" ht="15">
      <c r="A8044" s="284">
        <v>8040</v>
      </c>
      <c r="B8044" s="287"/>
      <c r="C8044" s="287"/>
      <c r="D8044" s="284" t="s">
        <v>1054</v>
      </c>
      <c r="E8044" s="287"/>
      <c r="F8044" s="285" t="s">
        <v>8165</v>
      </c>
      <c r="G8044" s="266" t="s">
        <v>121</v>
      </c>
      <c r="H8044" s="266">
        <f>IF(G8044="Traditional Stove",0.1,0.2)</f>
        <v>0.1</v>
      </c>
      <c r="I8044" s="266">
        <f>YEAR(J8044)</f>
        <v>2023</v>
      </c>
      <c r="J8044" s="267">
        <v>44963</v>
      </c>
      <c r="K8044" s="267">
        <f>J8044+1</f>
        <v>44964</v>
      </c>
      <c r="L8044" s="266">
        <f>IF(M8044&lt;=365,1,2)</f>
        <v>1</v>
      </c>
      <c r="M8044" s="266">
        <f>IF(K8044&lt;$C$1,$C$2-$C$1+1,$C$2-K8044+1)</f>
        <v>83</v>
      </c>
      <c r="N8044" s="268">
        <f>M8044/365</f>
        <v>0.22739726027397261</v>
      </c>
      <c r="O8044" s="269">
        <f>'Data and Parameter'!$E$4*'Data and Parameter'!$E$5*('Data and Parameter'!$E$6+'Data and Parameter'!$E$7)*'Data and Parameter'!$E$19*'Data and Parameter'!$E$14*'ER calculations'!N8044</f>
        <v>1.1774059593837538</v>
      </c>
    </row>
    <row r="8045" spans="1:15" ht="15">
      <c r="A8045" s="284">
        <v>8041</v>
      </c>
      <c r="B8045" s="287"/>
      <c r="C8045" s="287"/>
      <c r="D8045" s="284" t="s">
        <v>1054</v>
      </c>
      <c r="E8045" s="287"/>
      <c r="F8045" s="285" t="s">
        <v>8166</v>
      </c>
      <c r="G8045" s="266" t="s">
        <v>121</v>
      </c>
      <c r="H8045" s="266">
        <f>IF(G8045="Traditional Stove",0.1,0.2)</f>
        <v>0.1</v>
      </c>
      <c r="I8045" s="266">
        <f>YEAR(J8045)</f>
        <v>2023</v>
      </c>
      <c r="J8045" s="267">
        <v>45008</v>
      </c>
      <c r="K8045" s="267">
        <f>J8045+1</f>
        <v>45009</v>
      </c>
      <c r="L8045" s="266">
        <f>IF(M8045&lt;=365,1,2)</f>
        <v>1</v>
      </c>
      <c r="M8045" s="266">
        <f>IF(K8045&lt;$C$1,$C$2-$C$1+1,$C$2-K8045+1)</f>
        <v>38</v>
      </c>
      <c r="N8045" s="268">
        <f>M8045/365</f>
        <v>0.10410958904109589</v>
      </c>
      <c r="O8045" s="269">
        <f>'Data and Parameter'!$E$4*'Data and Parameter'!$E$5*('Data and Parameter'!$E$6+'Data and Parameter'!$E$7)*'Data and Parameter'!$E$19*'Data and Parameter'!$E$14*'ER calculations'!N8045</f>
        <v>0.53905333080220053</v>
      </c>
    </row>
    <row r="8046" spans="1:15" ht="15">
      <c r="A8046" s="284">
        <v>8042</v>
      </c>
      <c r="B8046" s="287"/>
      <c r="C8046" s="287"/>
      <c r="D8046" s="284" t="s">
        <v>1054</v>
      </c>
      <c r="E8046" s="287"/>
      <c r="F8046" s="285" t="s">
        <v>8167</v>
      </c>
      <c r="G8046" s="266" t="s">
        <v>121</v>
      </c>
      <c r="H8046" s="266">
        <f>IF(G8046="Traditional Stove",0.1,0.2)</f>
        <v>0.1</v>
      </c>
      <c r="I8046" s="266">
        <f>YEAR(J8046)</f>
        <v>2023</v>
      </c>
      <c r="J8046" s="267">
        <v>44963</v>
      </c>
      <c r="K8046" s="267">
        <f>J8046+1</f>
        <v>44964</v>
      </c>
      <c r="L8046" s="266">
        <f>IF(M8046&lt;=365,1,2)</f>
        <v>1</v>
      </c>
      <c r="M8046" s="266">
        <f>IF(K8046&lt;$C$1,$C$2-$C$1+1,$C$2-K8046+1)</f>
        <v>83</v>
      </c>
      <c r="N8046" s="268">
        <f>M8046/365</f>
        <v>0.22739726027397261</v>
      </c>
      <c r="O8046" s="269">
        <f>'Data and Parameter'!$E$4*'Data and Parameter'!$E$5*('Data and Parameter'!$E$6+'Data and Parameter'!$E$7)*'Data and Parameter'!$E$19*'Data and Parameter'!$E$14*'ER calculations'!N8046</f>
        <v>1.1774059593837538</v>
      </c>
    </row>
    <row r="8047" spans="1:15" ht="15">
      <c r="A8047" s="284">
        <v>8043</v>
      </c>
      <c r="B8047" s="287"/>
      <c r="C8047" s="287"/>
      <c r="D8047" s="284" t="s">
        <v>1054</v>
      </c>
      <c r="E8047" s="287"/>
      <c r="F8047" s="285" t="s">
        <v>8168</v>
      </c>
      <c r="G8047" s="266" t="s">
        <v>121</v>
      </c>
      <c r="H8047" s="266">
        <f>IF(G8047="Traditional Stove",0.1,0.2)</f>
        <v>0.1</v>
      </c>
      <c r="I8047" s="266">
        <f>YEAR(J8047)</f>
        <v>2023</v>
      </c>
      <c r="J8047" s="267">
        <v>44963</v>
      </c>
      <c r="K8047" s="267">
        <f>J8047+1</f>
        <v>44964</v>
      </c>
      <c r="L8047" s="266">
        <f>IF(M8047&lt;=365,1,2)</f>
        <v>1</v>
      </c>
      <c r="M8047" s="266">
        <f>IF(K8047&lt;$C$1,$C$2-$C$1+1,$C$2-K8047+1)</f>
        <v>83</v>
      </c>
      <c r="N8047" s="268">
        <f>M8047/365</f>
        <v>0.22739726027397261</v>
      </c>
      <c r="O8047" s="269">
        <f>'Data and Parameter'!$E$4*'Data and Parameter'!$E$5*('Data and Parameter'!$E$6+'Data and Parameter'!$E$7)*'Data and Parameter'!$E$19*'Data and Parameter'!$E$14*'ER calculations'!N8047</f>
        <v>1.1774059593837538</v>
      </c>
    </row>
    <row r="8048" spans="1:15" ht="15">
      <c r="A8048" s="284">
        <v>8044</v>
      </c>
      <c r="B8048" s="287"/>
      <c r="C8048" s="287"/>
      <c r="D8048" s="284" t="s">
        <v>1054</v>
      </c>
      <c r="E8048" s="287"/>
      <c r="F8048" s="285" t="s">
        <v>8169</v>
      </c>
      <c r="G8048" s="266" t="s">
        <v>121</v>
      </c>
      <c r="H8048" s="266">
        <f>IF(G8048="Traditional Stove",0.1,0.2)</f>
        <v>0.1</v>
      </c>
      <c r="I8048" s="266">
        <f>YEAR(J8048)</f>
        <v>2023</v>
      </c>
      <c r="J8048" s="267">
        <v>44963</v>
      </c>
      <c r="K8048" s="267">
        <f>J8048+1</f>
        <v>44964</v>
      </c>
      <c r="L8048" s="266">
        <f>IF(M8048&lt;=365,1,2)</f>
        <v>1</v>
      </c>
      <c r="M8048" s="266">
        <f>IF(K8048&lt;$C$1,$C$2-$C$1+1,$C$2-K8048+1)</f>
        <v>83</v>
      </c>
      <c r="N8048" s="268">
        <f>M8048/365</f>
        <v>0.22739726027397261</v>
      </c>
      <c r="O8048" s="269">
        <f>'Data and Parameter'!$E$4*'Data and Parameter'!$E$5*('Data and Parameter'!$E$6+'Data and Parameter'!$E$7)*'Data and Parameter'!$E$19*'Data and Parameter'!$E$14*'ER calculations'!N8048</f>
        <v>1.1774059593837538</v>
      </c>
    </row>
    <row r="8049" spans="1:15" ht="15">
      <c r="A8049" s="284">
        <v>8045</v>
      </c>
      <c r="B8049" s="287"/>
      <c r="C8049" s="287"/>
      <c r="D8049" s="284" t="s">
        <v>1054</v>
      </c>
      <c r="E8049" s="287"/>
      <c r="F8049" s="285" t="s">
        <v>8170</v>
      </c>
      <c r="G8049" s="266" t="s">
        <v>121</v>
      </c>
      <c r="H8049" s="266">
        <f>IF(G8049="Traditional Stove",0.1,0.2)</f>
        <v>0.1</v>
      </c>
      <c r="I8049" s="266">
        <f>YEAR(J8049)</f>
        <v>2023</v>
      </c>
      <c r="J8049" s="267">
        <v>45008</v>
      </c>
      <c r="K8049" s="267">
        <f>J8049+1</f>
        <v>45009</v>
      </c>
      <c r="L8049" s="266">
        <f>IF(M8049&lt;=365,1,2)</f>
        <v>1</v>
      </c>
      <c r="M8049" s="266">
        <f>IF(K8049&lt;$C$1,$C$2-$C$1+1,$C$2-K8049+1)</f>
        <v>38</v>
      </c>
      <c r="N8049" s="268">
        <f>M8049/365</f>
        <v>0.10410958904109589</v>
      </c>
      <c r="O8049" s="269">
        <f>'Data and Parameter'!$E$4*'Data and Parameter'!$E$5*('Data and Parameter'!$E$6+'Data and Parameter'!$E$7)*'Data and Parameter'!$E$19*'Data and Parameter'!$E$14*'ER calculations'!N8049</f>
        <v>0.53905333080220053</v>
      </c>
    </row>
    <row r="8050" spans="1:15" ht="15">
      <c r="A8050" s="284">
        <v>8046</v>
      </c>
      <c r="B8050" s="287"/>
      <c r="C8050" s="287"/>
      <c r="D8050" s="284" t="s">
        <v>1054</v>
      </c>
      <c r="E8050" s="287"/>
      <c r="F8050" s="285" t="s">
        <v>8171</v>
      </c>
      <c r="G8050" s="266" t="s">
        <v>121</v>
      </c>
      <c r="H8050" s="266">
        <f>IF(G8050="Traditional Stove",0.1,0.2)</f>
        <v>0.1</v>
      </c>
      <c r="I8050" s="266">
        <f>YEAR(J8050)</f>
        <v>2023</v>
      </c>
      <c r="J8050" s="267">
        <v>45008</v>
      </c>
      <c r="K8050" s="267">
        <f>J8050+1</f>
        <v>45009</v>
      </c>
      <c r="L8050" s="266">
        <f>IF(M8050&lt;=365,1,2)</f>
        <v>1</v>
      </c>
      <c r="M8050" s="266">
        <f>IF(K8050&lt;$C$1,$C$2-$C$1+1,$C$2-K8050+1)</f>
        <v>38</v>
      </c>
      <c r="N8050" s="268">
        <f>M8050/365</f>
        <v>0.10410958904109589</v>
      </c>
      <c r="O8050" s="269">
        <f>'Data and Parameter'!$E$4*'Data and Parameter'!$E$5*('Data and Parameter'!$E$6+'Data and Parameter'!$E$7)*'Data and Parameter'!$E$19*'Data and Parameter'!$E$14*'ER calculations'!N8050</f>
        <v>0.53905333080220053</v>
      </c>
    </row>
    <row r="8051" spans="1:15" ht="15">
      <c r="A8051" s="284">
        <v>8047</v>
      </c>
      <c r="B8051" s="287"/>
      <c r="C8051" s="287"/>
      <c r="D8051" s="284" t="s">
        <v>1054</v>
      </c>
      <c r="E8051" s="287"/>
      <c r="F8051" s="285" t="s">
        <v>8172</v>
      </c>
      <c r="G8051" s="266" t="s">
        <v>121</v>
      </c>
      <c r="H8051" s="266">
        <f>IF(G8051="Traditional Stove",0.1,0.2)</f>
        <v>0.1</v>
      </c>
      <c r="I8051" s="266">
        <f>YEAR(J8051)</f>
        <v>2023</v>
      </c>
      <c r="J8051" s="267">
        <v>44963</v>
      </c>
      <c r="K8051" s="267">
        <f>J8051+1</f>
        <v>44964</v>
      </c>
      <c r="L8051" s="266">
        <f>IF(M8051&lt;=365,1,2)</f>
        <v>1</v>
      </c>
      <c r="M8051" s="266">
        <f>IF(K8051&lt;$C$1,$C$2-$C$1+1,$C$2-K8051+1)</f>
        <v>83</v>
      </c>
      <c r="N8051" s="268">
        <f>M8051/365</f>
        <v>0.22739726027397261</v>
      </c>
      <c r="O8051" s="269">
        <f>'Data and Parameter'!$E$4*'Data and Parameter'!$E$5*('Data and Parameter'!$E$6+'Data and Parameter'!$E$7)*'Data and Parameter'!$E$19*'Data and Parameter'!$E$14*'ER calculations'!N8051</f>
        <v>1.1774059593837538</v>
      </c>
    </row>
    <row r="8052" spans="1:15" ht="15">
      <c r="A8052" s="284">
        <v>8048</v>
      </c>
      <c r="B8052" s="287"/>
      <c r="C8052" s="287"/>
      <c r="D8052" s="284" t="s">
        <v>1054</v>
      </c>
      <c r="E8052" s="287"/>
      <c r="F8052" s="285" t="s">
        <v>8173</v>
      </c>
      <c r="G8052" s="266" t="s">
        <v>121</v>
      </c>
      <c r="H8052" s="266">
        <f>IF(G8052="Traditional Stove",0.1,0.2)</f>
        <v>0.1</v>
      </c>
      <c r="I8052" s="266">
        <f>YEAR(J8052)</f>
        <v>2023</v>
      </c>
      <c r="J8052" s="267">
        <v>44963</v>
      </c>
      <c r="K8052" s="267">
        <f>J8052+1</f>
        <v>44964</v>
      </c>
      <c r="L8052" s="266">
        <f>IF(M8052&lt;=365,1,2)</f>
        <v>1</v>
      </c>
      <c r="M8052" s="266">
        <f>IF(K8052&lt;$C$1,$C$2-$C$1+1,$C$2-K8052+1)</f>
        <v>83</v>
      </c>
      <c r="N8052" s="268">
        <f>M8052/365</f>
        <v>0.22739726027397261</v>
      </c>
      <c r="O8052" s="269">
        <f>'Data and Parameter'!$E$4*'Data and Parameter'!$E$5*('Data and Parameter'!$E$6+'Data and Parameter'!$E$7)*'Data and Parameter'!$E$19*'Data and Parameter'!$E$14*'ER calculations'!N8052</f>
        <v>1.1774059593837538</v>
      </c>
    </row>
    <row r="8053" spans="1:15" ht="15">
      <c r="A8053" s="284">
        <v>8049</v>
      </c>
      <c r="B8053" s="287"/>
      <c r="C8053" s="287"/>
      <c r="D8053" s="284" t="s">
        <v>1054</v>
      </c>
      <c r="E8053" s="287"/>
      <c r="F8053" s="285" t="s">
        <v>8174</v>
      </c>
      <c r="G8053" s="266" t="s">
        <v>121</v>
      </c>
      <c r="H8053" s="266">
        <f>IF(G8053="Traditional Stove",0.1,0.2)</f>
        <v>0.1</v>
      </c>
      <c r="I8053" s="266">
        <f>YEAR(J8053)</f>
        <v>2023</v>
      </c>
      <c r="J8053" s="267">
        <v>44963</v>
      </c>
      <c r="K8053" s="267">
        <f>J8053+1</f>
        <v>44964</v>
      </c>
      <c r="L8053" s="266">
        <f>IF(M8053&lt;=365,1,2)</f>
        <v>1</v>
      </c>
      <c r="M8053" s="266">
        <f>IF(K8053&lt;$C$1,$C$2-$C$1+1,$C$2-K8053+1)</f>
        <v>83</v>
      </c>
      <c r="N8053" s="268">
        <f>M8053/365</f>
        <v>0.22739726027397261</v>
      </c>
      <c r="O8053" s="269">
        <f>'Data and Parameter'!$E$4*'Data and Parameter'!$E$5*('Data and Parameter'!$E$6+'Data and Parameter'!$E$7)*'Data and Parameter'!$E$19*'Data and Parameter'!$E$14*'ER calculations'!N8053</f>
        <v>1.1774059593837538</v>
      </c>
    </row>
    <row r="8054" spans="1:15" ht="15">
      <c r="A8054" s="284">
        <v>8050</v>
      </c>
      <c r="B8054" s="287"/>
      <c r="C8054" s="287"/>
      <c r="D8054" s="284" t="s">
        <v>1054</v>
      </c>
      <c r="E8054" s="287"/>
      <c r="F8054" s="285" t="s">
        <v>8175</v>
      </c>
      <c r="G8054" s="266" t="s">
        <v>121</v>
      </c>
      <c r="H8054" s="266">
        <f>IF(G8054="Traditional Stove",0.1,0.2)</f>
        <v>0.1</v>
      </c>
      <c r="I8054" s="266">
        <f>YEAR(J8054)</f>
        <v>2023</v>
      </c>
      <c r="J8054" s="267">
        <v>44963</v>
      </c>
      <c r="K8054" s="267">
        <f>J8054+1</f>
        <v>44964</v>
      </c>
      <c r="L8054" s="266">
        <f>IF(M8054&lt;=365,1,2)</f>
        <v>1</v>
      </c>
      <c r="M8054" s="266">
        <f>IF(K8054&lt;$C$1,$C$2-$C$1+1,$C$2-K8054+1)</f>
        <v>83</v>
      </c>
      <c r="N8054" s="268">
        <f>M8054/365</f>
        <v>0.22739726027397261</v>
      </c>
      <c r="O8054" s="269">
        <f>'Data and Parameter'!$E$4*'Data and Parameter'!$E$5*('Data and Parameter'!$E$6+'Data and Parameter'!$E$7)*'Data and Parameter'!$E$19*'Data and Parameter'!$E$14*'ER calculations'!N8054</f>
        <v>1.1774059593837538</v>
      </c>
    </row>
    <row r="8055" spans="1:15" ht="15">
      <c r="A8055" s="284">
        <v>8051</v>
      </c>
      <c r="B8055" s="287"/>
      <c r="C8055" s="287"/>
      <c r="D8055" s="284" t="s">
        <v>1054</v>
      </c>
      <c r="E8055" s="287"/>
      <c r="F8055" s="285" t="s">
        <v>8176</v>
      </c>
      <c r="G8055" s="266" t="s">
        <v>121</v>
      </c>
      <c r="H8055" s="266">
        <f>IF(G8055="Traditional Stove",0.1,0.2)</f>
        <v>0.1</v>
      </c>
      <c r="I8055" s="266">
        <f>YEAR(J8055)</f>
        <v>2023</v>
      </c>
      <c r="J8055" s="267">
        <v>44963</v>
      </c>
      <c r="K8055" s="267">
        <f>J8055+1</f>
        <v>44964</v>
      </c>
      <c r="L8055" s="266">
        <f>IF(M8055&lt;=365,1,2)</f>
        <v>1</v>
      </c>
      <c r="M8055" s="266">
        <f>IF(K8055&lt;$C$1,$C$2-$C$1+1,$C$2-K8055+1)</f>
        <v>83</v>
      </c>
      <c r="N8055" s="268">
        <f>M8055/365</f>
        <v>0.22739726027397261</v>
      </c>
      <c r="O8055" s="269">
        <f>'Data and Parameter'!$E$4*'Data and Parameter'!$E$5*('Data and Parameter'!$E$6+'Data and Parameter'!$E$7)*'Data and Parameter'!$E$19*'Data and Parameter'!$E$14*'ER calculations'!N8055</f>
        <v>1.1774059593837538</v>
      </c>
    </row>
    <row r="8056" spans="1:15" ht="15">
      <c r="A8056" s="284">
        <v>8052</v>
      </c>
      <c r="B8056" s="287"/>
      <c r="C8056" s="287"/>
      <c r="D8056" s="284" t="s">
        <v>1054</v>
      </c>
      <c r="E8056" s="287"/>
      <c r="F8056" s="285" t="s">
        <v>8177</v>
      </c>
      <c r="G8056" s="266" t="s">
        <v>121</v>
      </c>
      <c r="H8056" s="266">
        <f>IF(G8056="Traditional Stove",0.1,0.2)</f>
        <v>0.1</v>
      </c>
      <c r="I8056" s="266">
        <f>YEAR(J8056)</f>
        <v>2023</v>
      </c>
      <c r="J8056" s="267">
        <v>44963</v>
      </c>
      <c r="K8056" s="267">
        <f>J8056+1</f>
        <v>44964</v>
      </c>
      <c r="L8056" s="266">
        <f>IF(M8056&lt;=365,1,2)</f>
        <v>1</v>
      </c>
      <c r="M8056" s="266">
        <f>IF(K8056&lt;$C$1,$C$2-$C$1+1,$C$2-K8056+1)</f>
        <v>83</v>
      </c>
      <c r="N8056" s="268">
        <f>M8056/365</f>
        <v>0.22739726027397261</v>
      </c>
      <c r="O8056" s="269">
        <f>'Data and Parameter'!$E$4*'Data and Parameter'!$E$5*('Data and Parameter'!$E$6+'Data and Parameter'!$E$7)*'Data and Parameter'!$E$19*'Data and Parameter'!$E$14*'ER calculations'!N8056</f>
        <v>1.1774059593837538</v>
      </c>
    </row>
    <row r="8057" spans="1:15" ht="15">
      <c r="A8057" s="284">
        <v>8053</v>
      </c>
      <c r="B8057" s="287"/>
      <c r="C8057" s="287"/>
      <c r="D8057" s="284" t="s">
        <v>1054</v>
      </c>
      <c r="E8057" s="287"/>
      <c r="F8057" s="285" t="s">
        <v>8178</v>
      </c>
      <c r="G8057" s="266" t="s">
        <v>121</v>
      </c>
      <c r="H8057" s="266">
        <f>IF(G8057="Traditional Stove",0.1,0.2)</f>
        <v>0.1</v>
      </c>
      <c r="I8057" s="266">
        <f>YEAR(J8057)</f>
        <v>2023</v>
      </c>
      <c r="J8057" s="267">
        <v>44963</v>
      </c>
      <c r="K8057" s="267">
        <f>J8057+1</f>
        <v>44964</v>
      </c>
      <c r="L8057" s="266">
        <f>IF(M8057&lt;=365,1,2)</f>
        <v>1</v>
      </c>
      <c r="M8057" s="266">
        <f>IF(K8057&lt;$C$1,$C$2-$C$1+1,$C$2-K8057+1)</f>
        <v>83</v>
      </c>
      <c r="N8057" s="268">
        <f>M8057/365</f>
        <v>0.22739726027397261</v>
      </c>
      <c r="O8057" s="269">
        <f>'Data and Parameter'!$E$4*'Data and Parameter'!$E$5*('Data and Parameter'!$E$6+'Data and Parameter'!$E$7)*'Data and Parameter'!$E$19*'Data and Parameter'!$E$14*'ER calculations'!N8057</f>
        <v>1.1774059593837538</v>
      </c>
    </row>
    <row r="8058" spans="1:15" ht="15">
      <c r="A8058" s="284">
        <v>8054</v>
      </c>
      <c r="B8058" s="287"/>
      <c r="C8058" s="287"/>
      <c r="D8058" s="284" t="s">
        <v>1054</v>
      </c>
      <c r="E8058" s="287"/>
      <c r="F8058" s="285" t="s">
        <v>8179</v>
      </c>
      <c r="G8058" s="266" t="s">
        <v>121</v>
      </c>
      <c r="H8058" s="266">
        <f>IF(G8058="Traditional Stove",0.1,0.2)</f>
        <v>0.1</v>
      </c>
      <c r="I8058" s="266">
        <f>YEAR(J8058)</f>
        <v>2023</v>
      </c>
      <c r="J8058" s="267">
        <v>44963</v>
      </c>
      <c r="K8058" s="267">
        <f>J8058+1</f>
        <v>44964</v>
      </c>
      <c r="L8058" s="266">
        <f>IF(M8058&lt;=365,1,2)</f>
        <v>1</v>
      </c>
      <c r="M8058" s="266">
        <f>IF(K8058&lt;$C$1,$C$2-$C$1+1,$C$2-K8058+1)</f>
        <v>83</v>
      </c>
      <c r="N8058" s="268">
        <f>M8058/365</f>
        <v>0.22739726027397261</v>
      </c>
      <c r="O8058" s="269">
        <f>'Data and Parameter'!$E$4*'Data and Parameter'!$E$5*('Data and Parameter'!$E$6+'Data and Parameter'!$E$7)*'Data and Parameter'!$E$19*'Data and Parameter'!$E$14*'ER calculations'!N8058</f>
        <v>1.1774059593837538</v>
      </c>
    </row>
    <row r="8059" spans="1:15" ht="15">
      <c r="A8059" s="284">
        <v>8055</v>
      </c>
      <c r="B8059" s="287"/>
      <c r="C8059" s="287"/>
      <c r="D8059" s="284" t="s">
        <v>1054</v>
      </c>
      <c r="E8059" s="287"/>
      <c r="F8059" s="285" t="s">
        <v>8180</v>
      </c>
      <c r="G8059" s="266" t="s">
        <v>121</v>
      </c>
      <c r="H8059" s="266">
        <f>IF(G8059="Traditional Stove",0.1,0.2)</f>
        <v>0.1</v>
      </c>
      <c r="I8059" s="266">
        <f>YEAR(J8059)</f>
        <v>2023</v>
      </c>
      <c r="J8059" s="267">
        <v>44963</v>
      </c>
      <c r="K8059" s="267">
        <f>J8059+1</f>
        <v>44964</v>
      </c>
      <c r="L8059" s="266">
        <f>IF(M8059&lt;=365,1,2)</f>
        <v>1</v>
      </c>
      <c r="M8059" s="266">
        <f>IF(K8059&lt;$C$1,$C$2-$C$1+1,$C$2-K8059+1)</f>
        <v>83</v>
      </c>
      <c r="N8059" s="268">
        <f>M8059/365</f>
        <v>0.22739726027397261</v>
      </c>
      <c r="O8059" s="269">
        <f>'Data and Parameter'!$E$4*'Data and Parameter'!$E$5*('Data and Parameter'!$E$6+'Data and Parameter'!$E$7)*'Data and Parameter'!$E$19*'Data and Parameter'!$E$14*'ER calculations'!N8059</f>
        <v>1.1774059593837538</v>
      </c>
    </row>
    <row r="8060" spans="1:15" ht="15">
      <c r="A8060" s="284">
        <v>8056</v>
      </c>
      <c r="B8060" s="287"/>
      <c r="C8060" s="287"/>
      <c r="D8060" s="284" t="s">
        <v>1054</v>
      </c>
      <c r="E8060" s="287"/>
      <c r="F8060" s="285" t="s">
        <v>8181</v>
      </c>
      <c r="G8060" s="266" t="s">
        <v>121</v>
      </c>
      <c r="H8060" s="266">
        <f>IF(G8060="Traditional Stove",0.1,0.2)</f>
        <v>0.1</v>
      </c>
      <c r="I8060" s="266">
        <f>YEAR(J8060)</f>
        <v>2023</v>
      </c>
      <c r="J8060" s="267">
        <v>44963</v>
      </c>
      <c r="K8060" s="267">
        <f>J8060+1</f>
        <v>44964</v>
      </c>
      <c r="L8060" s="266">
        <f>IF(M8060&lt;=365,1,2)</f>
        <v>1</v>
      </c>
      <c r="M8060" s="266">
        <f>IF(K8060&lt;$C$1,$C$2-$C$1+1,$C$2-K8060+1)</f>
        <v>83</v>
      </c>
      <c r="N8060" s="268">
        <f>M8060/365</f>
        <v>0.22739726027397261</v>
      </c>
      <c r="O8060" s="269">
        <f>'Data and Parameter'!$E$4*'Data and Parameter'!$E$5*('Data and Parameter'!$E$6+'Data and Parameter'!$E$7)*'Data and Parameter'!$E$19*'Data and Parameter'!$E$14*'ER calculations'!N8060</f>
        <v>1.1774059593837538</v>
      </c>
    </row>
    <row r="8061" spans="1:15" ht="15">
      <c r="A8061" s="284">
        <v>8057</v>
      </c>
      <c r="B8061" s="287"/>
      <c r="C8061" s="287"/>
      <c r="D8061" s="284" t="s">
        <v>1054</v>
      </c>
      <c r="E8061" s="287"/>
      <c r="F8061" s="285" t="s">
        <v>8182</v>
      </c>
      <c r="G8061" s="266" t="s">
        <v>121</v>
      </c>
      <c r="H8061" s="266">
        <f>IF(G8061="Traditional Stove",0.1,0.2)</f>
        <v>0.1</v>
      </c>
      <c r="I8061" s="266">
        <f>YEAR(J8061)</f>
        <v>2023</v>
      </c>
      <c r="J8061" s="267">
        <v>44963</v>
      </c>
      <c r="K8061" s="267">
        <f>J8061+1</f>
        <v>44964</v>
      </c>
      <c r="L8061" s="266">
        <f>IF(M8061&lt;=365,1,2)</f>
        <v>1</v>
      </c>
      <c r="M8061" s="266">
        <f>IF(K8061&lt;$C$1,$C$2-$C$1+1,$C$2-K8061+1)</f>
        <v>83</v>
      </c>
      <c r="N8061" s="268">
        <f>M8061/365</f>
        <v>0.22739726027397261</v>
      </c>
      <c r="O8061" s="269">
        <f>'Data and Parameter'!$E$4*'Data and Parameter'!$E$5*('Data and Parameter'!$E$6+'Data and Parameter'!$E$7)*'Data and Parameter'!$E$19*'Data and Parameter'!$E$14*'ER calculations'!N8061</f>
        <v>1.1774059593837538</v>
      </c>
    </row>
    <row r="8062" spans="1:15" ht="15">
      <c r="A8062" s="284">
        <v>8058</v>
      </c>
      <c r="B8062" s="287"/>
      <c r="C8062" s="287"/>
      <c r="D8062" s="284" t="s">
        <v>1054</v>
      </c>
      <c r="E8062" s="287"/>
      <c r="F8062" s="285" t="s">
        <v>8183</v>
      </c>
      <c r="G8062" s="266" t="s">
        <v>121</v>
      </c>
      <c r="H8062" s="266">
        <f>IF(G8062="Traditional Stove",0.1,0.2)</f>
        <v>0.1</v>
      </c>
      <c r="I8062" s="266">
        <f>YEAR(J8062)</f>
        <v>2023</v>
      </c>
      <c r="J8062" s="267">
        <v>44991</v>
      </c>
      <c r="K8062" s="267">
        <f>J8062+1</f>
        <v>44992</v>
      </c>
      <c r="L8062" s="266">
        <f>IF(M8062&lt;=365,1,2)</f>
        <v>1</v>
      </c>
      <c r="M8062" s="266">
        <f>IF(K8062&lt;$C$1,$C$2-$C$1+1,$C$2-K8062+1)</f>
        <v>55</v>
      </c>
      <c r="N8062" s="268">
        <f>M8062/365</f>
        <v>0.15068493150684931</v>
      </c>
      <c r="O8062" s="269">
        <f>'Data and Parameter'!$E$4*'Data and Parameter'!$E$5*('Data and Parameter'!$E$6+'Data and Parameter'!$E$7)*'Data and Parameter'!$E$19*'Data and Parameter'!$E$14*'ER calculations'!N8062</f>
        <v>0.78020876826634278</v>
      </c>
    </row>
    <row r="8063" spans="1:15" ht="15">
      <c r="A8063" s="284">
        <v>8059</v>
      </c>
      <c r="B8063" s="287"/>
      <c r="C8063" s="287"/>
      <c r="D8063" s="284" t="s">
        <v>1054</v>
      </c>
      <c r="E8063" s="287"/>
      <c r="F8063" s="285" t="s">
        <v>8184</v>
      </c>
      <c r="G8063" s="266" t="s">
        <v>121</v>
      </c>
      <c r="H8063" s="266">
        <f>IF(G8063="Traditional Stove",0.1,0.2)</f>
        <v>0.1</v>
      </c>
      <c r="I8063" s="266">
        <f>YEAR(J8063)</f>
        <v>2023</v>
      </c>
      <c r="J8063" s="267">
        <v>44991</v>
      </c>
      <c r="K8063" s="267">
        <f>J8063+1</f>
        <v>44992</v>
      </c>
      <c r="L8063" s="266">
        <f>IF(M8063&lt;=365,1,2)</f>
        <v>1</v>
      </c>
      <c r="M8063" s="266">
        <f>IF(K8063&lt;$C$1,$C$2-$C$1+1,$C$2-K8063+1)</f>
        <v>55</v>
      </c>
      <c r="N8063" s="268">
        <f>M8063/365</f>
        <v>0.15068493150684931</v>
      </c>
      <c r="O8063" s="269">
        <f>'Data and Parameter'!$E$4*'Data and Parameter'!$E$5*('Data and Parameter'!$E$6+'Data and Parameter'!$E$7)*'Data and Parameter'!$E$19*'Data and Parameter'!$E$14*'ER calculations'!N8063</f>
        <v>0.78020876826634278</v>
      </c>
    </row>
    <row r="8064" spans="1:15" ht="15">
      <c r="A8064" s="284">
        <v>8060</v>
      </c>
      <c r="B8064" s="287"/>
      <c r="C8064" s="287"/>
      <c r="D8064" s="284" t="s">
        <v>1054</v>
      </c>
      <c r="E8064" s="287"/>
      <c r="F8064" s="285" t="s">
        <v>8185</v>
      </c>
      <c r="G8064" s="266" t="s">
        <v>121</v>
      </c>
      <c r="H8064" s="266">
        <f>IF(G8064="Traditional Stove",0.1,0.2)</f>
        <v>0.1</v>
      </c>
      <c r="I8064" s="266">
        <f>YEAR(J8064)</f>
        <v>2023</v>
      </c>
      <c r="J8064" s="267">
        <v>44991</v>
      </c>
      <c r="K8064" s="267">
        <f>J8064+1</f>
        <v>44992</v>
      </c>
      <c r="L8064" s="266">
        <f>IF(M8064&lt;=365,1,2)</f>
        <v>1</v>
      </c>
      <c r="M8064" s="266">
        <f>IF(K8064&lt;$C$1,$C$2-$C$1+1,$C$2-K8064+1)</f>
        <v>55</v>
      </c>
      <c r="N8064" s="268">
        <f>M8064/365</f>
        <v>0.15068493150684931</v>
      </c>
      <c r="O8064" s="269">
        <f>'Data and Parameter'!$E$4*'Data and Parameter'!$E$5*('Data and Parameter'!$E$6+'Data and Parameter'!$E$7)*'Data and Parameter'!$E$19*'Data and Parameter'!$E$14*'ER calculations'!N8064</f>
        <v>0.78020876826634278</v>
      </c>
    </row>
    <row r="8065" spans="1:15" ht="15">
      <c r="A8065" s="284">
        <v>8061</v>
      </c>
      <c r="B8065" s="287"/>
      <c r="C8065" s="287"/>
      <c r="D8065" s="284" t="s">
        <v>1054</v>
      </c>
      <c r="E8065" s="287"/>
      <c r="F8065" s="285" t="s">
        <v>8186</v>
      </c>
      <c r="G8065" s="266" t="s">
        <v>121</v>
      </c>
      <c r="H8065" s="266">
        <f>IF(G8065="Traditional Stove",0.1,0.2)</f>
        <v>0.1</v>
      </c>
      <c r="I8065" s="266">
        <f>YEAR(J8065)</f>
        <v>2023</v>
      </c>
      <c r="J8065" s="267">
        <v>44991</v>
      </c>
      <c r="K8065" s="267">
        <f>J8065+1</f>
        <v>44992</v>
      </c>
      <c r="L8065" s="266">
        <f>IF(M8065&lt;=365,1,2)</f>
        <v>1</v>
      </c>
      <c r="M8065" s="266">
        <f>IF(K8065&lt;$C$1,$C$2-$C$1+1,$C$2-K8065+1)</f>
        <v>55</v>
      </c>
      <c r="N8065" s="268">
        <f>M8065/365</f>
        <v>0.15068493150684931</v>
      </c>
      <c r="O8065" s="269">
        <f>'Data and Parameter'!$E$4*'Data and Parameter'!$E$5*('Data and Parameter'!$E$6+'Data and Parameter'!$E$7)*'Data and Parameter'!$E$19*'Data and Parameter'!$E$14*'ER calculations'!N8065</f>
        <v>0.78020876826634278</v>
      </c>
    </row>
    <row r="8066" spans="1:15" ht="15">
      <c r="A8066" s="284">
        <v>8062</v>
      </c>
      <c r="B8066" s="287"/>
      <c r="C8066" s="287"/>
      <c r="D8066" s="284" t="s">
        <v>1054</v>
      </c>
      <c r="E8066" s="287"/>
      <c r="F8066" s="285" t="s">
        <v>8187</v>
      </c>
      <c r="G8066" s="266" t="s">
        <v>121</v>
      </c>
      <c r="H8066" s="266">
        <f>IF(G8066="Traditional Stove",0.1,0.2)</f>
        <v>0.1</v>
      </c>
      <c r="I8066" s="266">
        <f>YEAR(J8066)</f>
        <v>2023</v>
      </c>
      <c r="J8066" s="267">
        <v>44991</v>
      </c>
      <c r="K8066" s="267">
        <f>J8066+1</f>
        <v>44992</v>
      </c>
      <c r="L8066" s="266">
        <f>IF(M8066&lt;=365,1,2)</f>
        <v>1</v>
      </c>
      <c r="M8066" s="266">
        <f>IF(K8066&lt;$C$1,$C$2-$C$1+1,$C$2-K8066+1)</f>
        <v>55</v>
      </c>
      <c r="N8066" s="268">
        <f>M8066/365</f>
        <v>0.15068493150684931</v>
      </c>
      <c r="O8066" s="269">
        <f>'Data and Parameter'!$E$4*'Data and Parameter'!$E$5*('Data and Parameter'!$E$6+'Data and Parameter'!$E$7)*'Data and Parameter'!$E$19*'Data and Parameter'!$E$14*'ER calculations'!N8066</f>
        <v>0.78020876826634278</v>
      </c>
    </row>
    <row r="8067" spans="1:15" ht="15">
      <c r="A8067" s="284">
        <v>8063</v>
      </c>
      <c r="B8067" s="287"/>
      <c r="C8067" s="287"/>
      <c r="D8067" s="284" t="s">
        <v>1054</v>
      </c>
      <c r="E8067" s="287"/>
      <c r="F8067" s="285" t="s">
        <v>8188</v>
      </c>
      <c r="G8067" s="266" t="s">
        <v>121</v>
      </c>
      <c r="H8067" s="266">
        <f>IF(G8067="Traditional Stove",0.1,0.2)</f>
        <v>0.1</v>
      </c>
      <c r="I8067" s="266">
        <f>YEAR(J8067)</f>
        <v>2023</v>
      </c>
      <c r="J8067" s="267">
        <v>44991</v>
      </c>
      <c r="K8067" s="267">
        <f>J8067+1</f>
        <v>44992</v>
      </c>
      <c r="L8067" s="266">
        <f>IF(M8067&lt;=365,1,2)</f>
        <v>1</v>
      </c>
      <c r="M8067" s="266">
        <f>IF(K8067&lt;$C$1,$C$2-$C$1+1,$C$2-K8067+1)</f>
        <v>55</v>
      </c>
      <c r="N8067" s="268">
        <f>M8067/365</f>
        <v>0.15068493150684931</v>
      </c>
      <c r="O8067" s="269">
        <f>'Data and Parameter'!$E$4*'Data and Parameter'!$E$5*('Data and Parameter'!$E$6+'Data and Parameter'!$E$7)*'Data and Parameter'!$E$19*'Data and Parameter'!$E$14*'ER calculations'!N8067</f>
        <v>0.78020876826634278</v>
      </c>
    </row>
    <row r="8068" spans="1:15" ht="15">
      <c r="A8068" s="284">
        <v>8064</v>
      </c>
      <c r="B8068" s="287"/>
      <c r="C8068" s="287"/>
      <c r="D8068" s="284" t="s">
        <v>1054</v>
      </c>
      <c r="E8068" s="287"/>
      <c r="F8068" s="285" t="s">
        <v>8189</v>
      </c>
      <c r="G8068" s="266" t="s">
        <v>121</v>
      </c>
      <c r="H8068" s="266">
        <f>IF(G8068="Traditional Stove",0.1,0.2)</f>
        <v>0.1</v>
      </c>
      <c r="I8068" s="266">
        <f>YEAR(J8068)</f>
        <v>2023</v>
      </c>
      <c r="J8068" s="267">
        <v>44991</v>
      </c>
      <c r="K8068" s="267">
        <f>J8068+1</f>
        <v>44992</v>
      </c>
      <c r="L8068" s="266">
        <f>IF(M8068&lt;=365,1,2)</f>
        <v>1</v>
      </c>
      <c r="M8068" s="266">
        <f>IF(K8068&lt;$C$1,$C$2-$C$1+1,$C$2-K8068+1)</f>
        <v>55</v>
      </c>
      <c r="N8068" s="268">
        <f>M8068/365</f>
        <v>0.15068493150684931</v>
      </c>
      <c r="O8068" s="269">
        <f>'Data and Parameter'!$E$4*'Data and Parameter'!$E$5*('Data and Parameter'!$E$6+'Data and Parameter'!$E$7)*'Data and Parameter'!$E$19*'Data and Parameter'!$E$14*'ER calculations'!N8068</f>
        <v>0.78020876826634278</v>
      </c>
    </row>
    <row r="8069" spans="1:15" ht="15">
      <c r="A8069" s="284">
        <v>8065</v>
      </c>
      <c r="B8069" s="287"/>
      <c r="C8069" s="287"/>
      <c r="D8069" s="284" t="s">
        <v>1054</v>
      </c>
      <c r="E8069" s="287"/>
      <c r="F8069" s="285" t="s">
        <v>8190</v>
      </c>
      <c r="G8069" s="266" t="s">
        <v>121</v>
      </c>
      <c r="H8069" s="266">
        <f>IF(G8069="Traditional Stove",0.1,0.2)</f>
        <v>0.1</v>
      </c>
      <c r="I8069" s="266">
        <f>YEAR(J8069)</f>
        <v>2023</v>
      </c>
      <c r="J8069" s="267">
        <v>44991</v>
      </c>
      <c r="K8069" s="267">
        <f>J8069+1</f>
        <v>44992</v>
      </c>
      <c r="L8069" s="266">
        <f>IF(M8069&lt;=365,1,2)</f>
        <v>1</v>
      </c>
      <c r="M8069" s="266">
        <f>IF(K8069&lt;$C$1,$C$2-$C$1+1,$C$2-K8069+1)</f>
        <v>55</v>
      </c>
      <c r="N8069" s="268">
        <f>M8069/365</f>
        <v>0.15068493150684931</v>
      </c>
      <c r="O8069" s="269">
        <f>'Data and Parameter'!$E$4*'Data and Parameter'!$E$5*('Data and Parameter'!$E$6+'Data and Parameter'!$E$7)*'Data and Parameter'!$E$19*'Data and Parameter'!$E$14*'ER calculations'!N8069</f>
        <v>0.78020876826634278</v>
      </c>
    </row>
    <row r="8070" spans="1:15" ht="15">
      <c r="A8070" s="284">
        <v>8066</v>
      </c>
      <c r="B8070" s="287"/>
      <c r="C8070" s="287"/>
      <c r="D8070" s="284" t="s">
        <v>1054</v>
      </c>
      <c r="E8070" s="287"/>
      <c r="F8070" s="285" t="s">
        <v>8191</v>
      </c>
      <c r="G8070" s="266" t="s">
        <v>121</v>
      </c>
      <c r="H8070" s="266">
        <f>IF(G8070="Traditional Stove",0.1,0.2)</f>
        <v>0.1</v>
      </c>
      <c r="I8070" s="266">
        <f>YEAR(J8070)</f>
        <v>2023</v>
      </c>
      <c r="J8070" s="267">
        <v>44991</v>
      </c>
      <c r="K8070" s="267">
        <f>J8070+1</f>
        <v>44992</v>
      </c>
      <c r="L8070" s="266">
        <f>IF(M8070&lt;=365,1,2)</f>
        <v>1</v>
      </c>
      <c r="M8070" s="266">
        <f>IF(K8070&lt;$C$1,$C$2-$C$1+1,$C$2-K8070+1)</f>
        <v>55</v>
      </c>
      <c r="N8070" s="268">
        <f>M8070/365</f>
        <v>0.15068493150684931</v>
      </c>
      <c r="O8070" s="269">
        <f>'Data and Parameter'!$E$4*'Data and Parameter'!$E$5*('Data and Parameter'!$E$6+'Data and Parameter'!$E$7)*'Data and Parameter'!$E$19*'Data and Parameter'!$E$14*'ER calculations'!N8070</f>
        <v>0.78020876826634278</v>
      </c>
    </row>
    <row r="8071" spans="1:15" ht="15">
      <c r="A8071" s="284">
        <v>8067</v>
      </c>
      <c r="B8071" s="287"/>
      <c r="C8071" s="287"/>
      <c r="D8071" s="284" t="s">
        <v>1054</v>
      </c>
      <c r="E8071" s="287"/>
      <c r="F8071" s="285" t="s">
        <v>8192</v>
      </c>
      <c r="G8071" s="266" t="s">
        <v>121</v>
      </c>
      <c r="H8071" s="266">
        <f>IF(G8071="Traditional Stove",0.1,0.2)</f>
        <v>0.1</v>
      </c>
      <c r="I8071" s="266">
        <f>YEAR(J8071)</f>
        <v>2023</v>
      </c>
      <c r="J8071" s="267">
        <v>44991</v>
      </c>
      <c r="K8071" s="267">
        <f>J8071+1</f>
        <v>44992</v>
      </c>
      <c r="L8071" s="266">
        <f>IF(M8071&lt;=365,1,2)</f>
        <v>1</v>
      </c>
      <c r="M8071" s="266">
        <f>IF(K8071&lt;$C$1,$C$2-$C$1+1,$C$2-K8071+1)</f>
        <v>55</v>
      </c>
      <c r="N8071" s="268">
        <f>M8071/365</f>
        <v>0.15068493150684931</v>
      </c>
      <c r="O8071" s="269">
        <f>'Data and Parameter'!$E$4*'Data and Parameter'!$E$5*('Data and Parameter'!$E$6+'Data and Parameter'!$E$7)*'Data and Parameter'!$E$19*'Data and Parameter'!$E$14*'ER calculations'!N8071</f>
        <v>0.78020876826634278</v>
      </c>
    </row>
    <row r="8072" spans="1:15" ht="15">
      <c r="A8072" s="284">
        <v>8068</v>
      </c>
      <c r="B8072" s="287"/>
      <c r="C8072" s="287"/>
      <c r="D8072" s="284" t="s">
        <v>1054</v>
      </c>
      <c r="E8072" s="287"/>
      <c r="F8072" s="285" t="s">
        <v>8193</v>
      </c>
      <c r="G8072" s="266" t="s">
        <v>121</v>
      </c>
      <c r="H8072" s="266">
        <f>IF(G8072="Traditional Stove",0.1,0.2)</f>
        <v>0.1</v>
      </c>
      <c r="I8072" s="266">
        <f>YEAR(J8072)</f>
        <v>2023</v>
      </c>
      <c r="J8072" s="267">
        <v>44991</v>
      </c>
      <c r="K8072" s="267">
        <f>J8072+1</f>
        <v>44992</v>
      </c>
      <c r="L8072" s="266">
        <f>IF(M8072&lt;=365,1,2)</f>
        <v>1</v>
      </c>
      <c r="M8072" s="266">
        <f>IF(K8072&lt;$C$1,$C$2-$C$1+1,$C$2-K8072+1)</f>
        <v>55</v>
      </c>
      <c r="N8072" s="268">
        <f>M8072/365</f>
        <v>0.15068493150684931</v>
      </c>
      <c r="O8072" s="269">
        <f>'Data and Parameter'!$E$4*'Data and Parameter'!$E$5*('Data and Parameter'!$E$6+'Data and Parameter'!$E$7)*'Data and Parameter'!$E$19*'Data and Parameter'!$E$14*'ER calculations'!N8072</f>
        <v>0.78020876826634278</v>
      </c>
    </row>
    <row r="8073" spans="1:15" ht="15">
      <c r="A8073" s="284">
        <v>8069</v>
      </c>
      <c r="B8073" s="287"/>
      <c r="C8073" s="287"/>
      <c r="D8073" s="284" t="s">
        <v>1054</v>
      </c>
      <c r="E8073" s="287"/>
      <c r="F8073" s="285" t="s">
        <v>8194</v>
      </c>
      <c r="G8073" s="266" t="s">
        <v>121</v>
      </c>
      <c r="H8073" s="266">
        <f>IF(G8073="Traditional Stove",0.1,0.2)</f>
        <v>0.1</v>
      </c>
      <c r="I8073" s="266">
        <f>YEAR(J8073)</f>
        <v>2023</v>
      </c>
      <c r="J8073" s="267">
        <v>44991</v>
      </c>
      <c r="K8073" s="267">
        <f>J8073+1</f>
        <v>44992</v>
      </c>
      <c r="L8073" s="266">
        <f>IF(M8073&lt;=365,1,2)</f>
        <v>1</v>
      </c>
      <c r="M8073" s="266">
        <f>IF(K8073&lt;$C$1,$C$2-$C$1+1,$C$2-K8073+1)</f>
        <v>55</v>
      </c>
      <c r="N8073" s="268">
        <f>M8073/365</f>
        <v>0.15068493150684931</v>
      </c>
      <c r="O8073" s="269">
        <f>'Data and Parameter'!$E$4*'Data and Parameter'!$E$5*('Data and Parameter'!$E$6+'Data and Parameter'!$E$7)*'Data and Parameter'!$E$19*'Data and Parameter'!$E$14*'ER calculations'!N8073</f>
        <v>0.78020876826634278</v>
      </c>
    </row>
    <row r="8074" spans="1:15" ht="15">
      <c r="A8074" s="284">
        <v>8070</v>
      </c>
      <c r="B8074" s="287"/>
      <c r="C8074" s="287"/>
      <c r="D8074" s="284" t="s">
        <v>1054</v>
      </c>
      <c r="E8074" s="287"/>
      <c r="F8074" s="285" t="s">
        <v>8195</v>
      </c>
      <c r="G8074" s="266" t="s">
        <v>121</v>
      </c>
      <c r="H8074" s="266">
        <f>IF(G8074="Traditional Stove",0.1,0.2)</f>
        <v>0.1</v>
      </c>
      <c r="I8074" s="266">
        <f>YEAR(J8074)</f>
        <v>2023</v>
      </c>
      <c r="J8074" s="267">
        <v>44991</v>
      </c>
      <c r="K8074" s="267">
        <f>J8074+1</f>
        <v>44992</v>
      </c>
      <c r="L8074" s="266">
        <f>IF(M8074&lt;=365,1,2)</f>
        <v>1</v>
      </c>
      <c r="M8074" s="266">
        <f>IF(K8074&lt;$C$1,$C$2-$C$1+1,$C$2-K8074+1)</f>
        <v>55</v>
      </c>
      <c r="N8074" s="268">
        <f>M8074/365</f>
        <v>0.15068493150684931</v>
      </c>
      <c r="O8074" s="269">
        <f>'Data and Parameter'!$E$4*'Data and Parameter'!$E$5*('Data and Parameter'!$E$6+'Data and Parameter'!$E$7)*'Data and Parameter'!$E$19*'Data and Parameter'!$E$14*'ER calculations'!N8074</f>
        <v>0.78020876826634278</v>
      </c>
    </row>
    <row r="8075" spans="1:15" ht="15">
      <c r="A8075" s="284">
        <v>8071</v>
      </c>
      <c r="B8075" s="287"/>
      <c r="C8075" s="287"/>
      <c r="D8075" s="284" t="s">
        <v>1054</v>
      </c>
      <c r="E8075" s="287"/>
      <c r="F8075" s="285" t="s">
        <v>8196</v>
      </c>
      <c r="G8075" s="266" t="s">
        <v>121</v>
      </c>
      <c r="H8075" s="266">
        <f>IF(G8075="Traditional Stove",0.1,0.2)</f>
        <v>0.1</v>
      </c>
      <c r="I8075" s="266">
        <f>YEAR(J8075)</f>
        <v>2023</v>
      </c>
      <c r="J8075" s="267">
        <v>44991</v>
      </c>
      <c r="K8075" s="267">
        <f>J8075+1</f>
        <v>44992</v>
      </c>
      <c r="L8075" s="266">
        <f>IF(M8075&lt;=365,1,2)</f>
        <v>1</v>
      </c>
      <c r="M8075" s="266">
        <f>IF(K8075&lt;$C$1,$C$2-$C$1+1,$C$2-K8075+1)</f>
        <v>55</v>
      </c>
      <c r="N8075" s="268">
        <f>M8075/365</f>
        <v>0.15068493150684931</v>
      </c>
      <c r="O8075" s="269">
        <f>'Data and Parameter'!$E$4*'Data and Parameter'!$E$5*('Data and Parameter'!$E$6+'Data and Parameter'!$E$7)*'Data and Parameter'!$E$19*'Data and Parameter'!$E$14*'ER calculations'!N8075</f>
        <v>0.78020876826634278</v>
      </c>
    </row>
    <row r="8076" spans="1:15" ht="15">
      <c r="A8076" s="284">
        <v>8072</v>
      </c>
      <c r="B8076" s="287"/>
      <c r="C8076" s="287"/>
      <c r="D8076" s="284" t="s">
        <v>1054</v>
      </c>
      <c r="E8076" s="287"/>
      <c r="F8076" s="285" t="s">
        <v>8197</v>
      </c>
      <c r="G8076" s="266" t="s">
        <v>121</v>
      </c>
      <c r="H8076" s="266">
        <f>IF(G8076="Traditional Stove",0.1,0.2)</f>
        <v>0.1</v>
      </c>
      <c r="I8076" s="266">
        <f>YEAR(J8076)</f>
        <v>2023</v>
      </c>
      <c r="J8076" s="267">
        <v>44991</v>
      </c>
      <c r="K8076" s="267">
        <f>J8076+1</f>
        <v>44992</v>
      </c>
      <c r="L8076" s="266">
        <f>IF(M8076&lt;=365,1,2)</f>
        <v>1</v>
      </c>
      <c r="M8076" s="266">
        <f>IF(K8076&lt;$C$1,$C$2-$C$1+1,$C$2-K8076+1)</f>
        <v>55</v>
      </c>
      <c r="N8076" s="268">
        <f>M8076/365</f>
        <v>0.15068493150684931</v>
      </c>
      <c r="O8076" s="269">
        <f>'Data and Parameter'!$E$4*'Data and Parameter'!$E$5*('Data and Parameter'!$E$6+'Data and Parameter'!$E$7)*'Data and Parameter'!$E$19*'Data and Parameter'!$E$14*'ER calculations'!N8076</f>
        <v>0.78020876826634278</v>
      </c>
    </row>
    <row r="8077" spans="1:15" ht="15">
      <c r="A8077" s="284">
        <v>8073</v>
      </c>
      <c r="B8077" s="287"/>
      <c r="C8077" s="287"/>
      <c r="D8077" s="284" t="s">
        <v>1054</v>
      </c>
      <c r="E8077" s="287"/>
      <c r="F8077" s="285" t="s">
        <v>8198</v>
      </c>
      <c r="G8077" s="266" t="s">
        <v>121</v>
      </c>
      <c r="H8077" s="266">
        <f>IF(G8077="Traditional Stove",0.1,0.2)</f>
        <v>0.1</v>
      </c>
      <c r="I8077" s="266">
        <f>YEAR(J8077)</f>
        <v>2023</v>
      </c>
      <c r="J8077" s="267">
        <v>44991</v>
      </c>
      <c r="K8077" s="267">
        <f>J8077+1</f>
        <v>44992</v>
      </c>
      <c r="L8077" s="266">
        <f>IF(M8077&lt;=365,1,2)</f>
        <v>1</v>
      </c>
      <c r="M8077" s="266">
        <f>IF(K8077&lt;$C$1,$C$2-$C$1+1,$C$2-K8077+1)</f>
        <v>55</v>
      </c>
      <c r="N8077" s="268">
        <f>M8077/365</f>
        <v>0.15068493150684931</v>
      </c>
      <c r="O8077" s="269">
        <f>'Data and Parameter'!$E$4*'Data and Parameter'!$E$5*('Data and Parameter'!$E$6+'Data and Parameter'!$E$7)*'Data and Parameter'!$E$19*'Data and Parameter'!$E$14*'ER calculations'!N8077</f>
        <v>0.78020876826634278</v>
      </c>
    </row>
    <row r="8078" spans="1:15" ht="15">
      <c r="A8078" s="284">
        <v>8074</v>
      </c>
      <c r="B8078" s="287"/>
      <c r="C8078" s="287"/>
      <c r="D8078" s="284" t="s">
        <v>1054</v>
      </c>
      <c r="E8078" s="287"/>
      <c r="F8078" s="285" t="s">
        <v>8199</v>
      </c>
      <c r="G8078" s="266" t="s">
        <v>121</v>
      </c>
      <c r="H8078" s="266">
        <f>IF(G8078="Traditional Stove",0.1,0.2)</f>
        <v>0.1</v>
      </c>
      <c r="I8078" s="266">
        <f>YEAR(J8078)</f>
        <v>2023</v>
      </c>
      <c r="J8078" s="267">
        <v>44991</v>
      </c>
      <c r="K8078" s="267">
        <f>J8078+1</f>
        <v>44992</v>
      </c>
      <c r="L8078" s="266">
        <f>IF(M8078&lt;=365,1,2)</f>
        <v>1</v>
      </c>
      <c r="M8078" s="266">
        <f>IF(K8078&lt;$C$1,$C$2-$C$1+1,$C$2-K8078+1)</f>
        <v>55</v>
      </c>
      <c r="N8078" s="268">
        <f>M8078/365</f>
        <v>0.15068493150684931</v>
      </c>
      <c r="O8078" s="269">
        <f>'Data and Parameter'!$E$4*'Data and Parameter'!$E$5*('Data and Parameter'!$E$6+'Data and Parameter'!$E$7)*'Data and Parameter'!$E$19*'Data and Parameter'!$E$14*'ER calculations'!N8078</f>
        <v>0.78020876826634278</v>
      </c>
    </row>
    <row r="8079" spans="1:15" ht="15">
      <c r="A8079" s="284">
        <v>8075</v>
      </c>
      <c r="B8079" s="287"/>
      <c r="C8079" s="287"/>
      <c r="D8079" s="284" t="s">
        <v>1054</v>
      </c>
      <c r="E8079" s="287"/>
      <c r="F8079" s="285" t="s">
        <v>8200</v>
      </c>
      <c r="G8079" s="266" t="s">
        <v>121</v>
      </c>
      <c r="H8079" s="266">
        <f>IF(G8079="Traditional Stove",0.1,0.2)</f>
        <v>0.1</v>
      </c>
      <c r="I8079" s="266">
        <f>YEAR(J8079)</f>
        <v>2023</v>
      </c>
      <c r="J8079" s="267">
        <v>44991</v>
      </c>
      <c r="K8079" s="267">
        <f>J8079+1</f>
        <v>44992</v>
      </c>
      <c r="L8079" s="266">
        <f>IF(M8079&lt;=365,1,2)</f>
        <v>1</v>
      </c>
      <c r="M8079" s="266">
        <f>IF(K8079&lt;$C$1,$C$2-$C$1+1,$C$2-K8079+1)</f>
        <v>55</v>
      </c>
      <c r="N8079" s="268">
        <f>M8079/365</f>
        <v>0.15068493150684931</v>
      </c>
      <c r="O8079" s="269">
        <f>'Data and Parameter'!$E$4*'Data and Parameter'!$E$5*('Data and Parameter'!$E$6+'Data and Parameter'!$E$7)*'Data and Parameter'!$E$19*'Data and Parameter'!$E$14*'ER calculations'!N8079</f>
        <v>0.78020876826634278</v>
      </c>
    </row>
    <row r="8080" spans="1:15" ht="15">
      <c r="A8080" s="284">
        <v>8076</v>
      </c>
      <c r="B8080" s="287"/>
      <c r="C8080" s="287"/>
      <c r="D8080" s="284" t="s">
        <v>1054</v>
      </c>
      <c r="E8080" s="287"/>
      <c r="F8080" s="285" t="s">
        <v>8201</v>
      </c>
      <c r="G8080" s="266" t="s">
        <v>121</v>
      </c>
      <c r="H8080" s="266">
        <f>IF(G8080="Traditional Stove",0.1,0.2)</f>
        <v>0.1</v>
      </c>
      <c r="I8080" s="266">
        <f>YEAR(J8080)</f>
        <v>2023</v>
      </c>
      <c r="J8080" s="267">
        <v>44991</v>
      </c>
      <c r="K8080" s="267">
        <f>J8080+1</f>
        <v>44992</v>
      </c>
      <c r="L8080" s="266">
        <f>IF(M8080&lt;=365,1,2)</f>
        <v>1</v>
      </c>
      <c r="M8080" s="266">
        <f>IF(K8080&lt;$C$1,$C$2-$C$1+1,$C$2-K8080+1)</f>
        <v>55</v>
      </c>
      <c r="N8080" s="268">
        <f>M8080/365</f>
        <v>0.15068493150684931</v>
      </c>
      <c r="O8080" s="269">
        <f>'Data and Parameter'!$E$4*'Data and Parameter'!$E$5*('Data and Parameter'!$E$6+'Data and Parameter'!$E$7)*'Data and Parameter'!$E$19*'Data and Parameter'!$E$14*'ER calculations'!N8080</f>
        <v>0.78020876826634278</v>
      </c>
    </row>
    <row r="8081" spans="1:15" ht="15">
      <c r="A8081" s="284">
        <v>8077</v>
      </c>
      <c r="B8081" s="287"/>
      <c r="C8081" s="287"/>
      <c r="D8081" s="284" t="s">
        <v>1054</v>
      </c>
      <c r="E8081" s="287"/>
      <c r="F8081" s="285" t="s">
        <v>8202</v>
      </c>
      <c r="G8081" s="266" t="s">
        <v>121</v>
      </c>
      <c r="H8081" s="266">
        <f>IF(G8081="Traditional Stove",0.1,0.2)</f>
        <v>0.1</v>
      </c>
      <c r="I8081" s="266">
        <f>YEAR(J8081)</f>
        <v>2023</v>
      </c>
      <c r="J8081" s="267">
        <v>44991</v>
      </c>
      <c r="K8081" s="267">
        <f>J8081+1</f>
        <v>44992</v>
      </c>
      <c r="L8081" s="266">
        <f>IF(M8081&lt;=365,1,2)</f>
        <v>1</v>
      </c>
      <c r="M8081" s="266">
        <f>IF(K8081&lt;$C$1,$C$2-$C$1+1,$C$2-K8081+1)</f>
        <v>55</v>
      </c>
      <c r="N8081" s="268">
        <f>M8081/365</f>
        <v>0.15068493150684931</v>
      </c>
      <c r="O8081" s="269">
        <f>'Data and Parameter'!$E$4*'Data and Parameter'!$E$5*('Data and Parameter'!$E$6+'Data and Parameter'!$E$7)*'Data and Parameter'!$E$19*'Data and Parameter'!$E$14*'ER calculations'!N8081</f>
        <v>0.78020876826634278</v>
      </c>
    </row>
    <row r="8082" spans="1:15" ht="15">
      <c r="A8082" s="284">
        <v>8078</v>
      </c>
      <c r="B8082" s="287"/>
      <c r="C8082" s="287"/>
      <c r="D8082" s="284" t="s">
        <v>1054</v>
      </c>
      <c r="E8082" s="287"/>
      <c r="F8082" s="285" t="s">
        <v>8203</v>
      </c>
      <c r="G8082" s="266" t="s">
        <v>121</v>
      </c>
      <c r="H8082" s="266">
        <f>IF(G8082="Traditional Stove",0.1,0.2)</f>
        <v>0.1</v>
      </c>
      <c r="I8082" s="266">
        <f>YEAR(J8082)</f>
        <v>2023</v>
      </c>
      <c r="J8082" s="267">
        <v>44991</v>
      </c>
      <c r="K8082" s="267">
        <f>J8082+1</f>
        <v>44992</v>
      </c>
      <c r="L8082" s="266">
        <f>IF(M8082&lt;=365,1,2)</f>
        <v>1</v>
      </c>
      <c r="M8082" s="266">
        <f>IF(K8082&lt;$C$1,$C$2-$C$1+1,$C$2-K8082+1)</f>
        <v>55</v>
      </c>
      <c r="N8082" s="268">
        <f>M8082/365</f>
        <v>0.15068493150684931</v>
      </c>
      <c r="O8082" s="269">
        <f>'Data and Parameter'!$E$4*'Data and Parameter'!$E$5*('Data and Parameter'!$E$6+'Data and Parameter'!$E$7)*'Data and Parameter'!$E$19*'Data and Parameter'!$E$14*'ER calculations'!N8082</f>
        <v>0.78020876826634278</v>
      </c>
    </row>
    <row r="8083" spans="1:15" ht="15">
      <c r="A8083" s="284">
        <v>8079</v>
      </c>
      <c r="B8083" s="287"/>
      <c r="C8083" s="287"/>
      <c r="D8083" s="284" t="s">
        <v>1054</v>
      </c>
      <c r="E8083" s="287"/>
      <c r="F8083" s="285" t="s">
        <v>8204</v>
      </c>
      <c r="G8083" s="266" t="s">
        <v>121</v>
      </c>
      <c r="H8083" s="266">
        <f>IF(G8083="Traditional Stove",0.1,0.2)</f>
        <v>0.1</v>
      </c>
      <c r="I8083" s="266">
        <f>YEAR(J8083)</f>
        <v>2023</v>
      </c>
      <c r="J8083" s="267">
        <v>44991</v>
      </c>
      <c r="K8083" s="267">
        <f>J8083+1</f>
        <v>44992</v>
      </c>
      <c r="L8083" s="266">
        <f>IF(M8083&lt;=365,1,2)</f>
        <v>1</v>
      </c>
      <c r="M8083" s="266">
        <f>IF(K8083&lt;$C$1,$C$2-$C$1+1,$C$2-K8083+1)</f>
        <v>55</v>
      </c>
      <c r="N8083" s="268">
        <f>M8083/365</f>
        <v>0.15068493150684931</v>
      </c>
      <c r="O8083" s="269">
        <f>'Data and Parameter'!$E$4*'Data and Parameter'!$E$5*('Data and Parameter'!$E$6+'Data and Parameter'!$E$7)*'Data and Parameter'!$E$19*'Data and Parameter'!$E$14*'ER calculations'!N8083</f>
        <v>0.78020876826634278</v>
      </c>
    </row>
    <row r="8084" spans="1:15" ht="15">
      <c r="A8084" s="284">
        <v>8080</v>
      </c>
      <c r="B8084" s="287"/>
      <c r="C8084" s="287"/>
      <c r="D8084" s="284" t="s">
        <v>1054</v>
      </c>
      <c r="E8084" s="287"/>
      <c r="F8084" s="285" t="s">
        <v>8205</v>
      </c>
      <c r="G8084" s="266" t="s">
        <v>121</v>
      </c>
      <c r="H8084" s="266">
        <f>IF(G8084="Traditional Stove",0.1,0.2)</f>
        <v>0.1</v>
      </c>
      <c r="I8084" s="266">
        <f>YEAR(J8084)</f>
        <v>2023</v>
      </c>
      <c r="J8084" s="267">
        <v>44991</v>
      </c>
      <c r="K8084" s="267">
        <f>J8084+1</f>
        <v>44992</v>
      </c>
      <c r="L8084" s="266">
        <f>IF(M8084&lt;=365,1,2)</f>
        <v>1</v>
      </c>
      <c r="M8084" s="266">
        <f>IF(K8084&lt;$C$1,$C$2-$C$1+1,$C$2-K8084+1)</f>
        <v>55</v>
      </c>
      <c r="N8084" s="268">
        <f>M8084/365</f>
        <v>0.15068493150684931</v>
      </c>
      <c r="O8084" s="269">
        <f>'Data and Parameter'!$E$4*'Data and Parameter'!$E$5*('Data and Parameter'!$E$6+'Data and Parameter'!$E$7)*'Data and Parameter'!$E$19*'Data and Parameter'!$E$14*'ER calculations'!N8084</f>
        <v>0.78020876826634278</v>
      </c>
    </row>
    <row r="8085" spans="1:15" ht="15">
      <c r="A8085" s="284">
        <v>8081</v>
      </c>
      <c r="B8085" s="287"/>
      <c r="C8085" s="287"/>
      <c r="D8085" s="284" t="s">
        <v>1054</v>
      </c>
      <c r="E8085" s="287"/>
      <c r="F8085" s="285" t="s">
        <v>8206</v>
      </c>
      <c r="G8085" s="266" t="s">
        <v>121</v>
      </c>
      <c r="H8085" s="266">
        <f>IF(G8085="Traditional Stove",0.1,0.2)</f>
        <v>0.1</v>
      </c>
      <c r="I8085" s="266">
        <f>YEAR(J8085)</f>
        <v>2023</v>
      </c>
      <c r="J8085" s="267">
        <v>44991</v>
      </c>
      <c r="K8085" s="267">
        <f>J8085+1</f>
        <v>44992</v>
      </c>
      <c r="L8085" s="266">
        <f>IF(M8085&lt;=365,1,2)</f>
        <v>1</v>
      </c>
      <c r="M8085" s="266">
        <f>IF(K8085&lt;$C$1,$C$2-$C$1+1,$C$2-K8085+1)</f>
        <v>55</v>
      </c>
      <c r="N8085" s="268">
        <f>M8085/365</f>
        <v>0.15068493150684931</v>
      </c>
      <c r="O8085" s="269">
        <f>'Data and Parameter'!$E$4*'Data and Parameter'!$E$5*('Data and Parameter'!$E$6+'Data and Parameter'!$E$7)*'Data and Parameter'!$E$19*'Data and Parameter'!$E$14*'ER calculations'!N8085</f>
        <v>0.78020876826634278</v>
      </c>
    </row>
    <row r="8086" spans="1:15" ht="15">
      <c r="A8086" s="284">
        <v>8082</v>
      </c>
      <c r="B8086" s="287"/>
      <c r="C8086" s="287"/>
      <c r="D8086" s="284" t="s">
        <v>1054</v>
      </c>
      <c r="E8086" s="287"/>
      <c r="F8086" s="285" t="s">
        <v>8207</v>
      </c>
      <c r="G8086" s="266" t="s">
        <v>121</v>
      </c>
      <c r="H8086" s="266">
        <f>IF(G8086="Traditional Stove",0.1,0.2)</f>
        <v>0.1</v>
      </c>
      <c r="I8086" s="266">
        <f>YEAR(J8086)</f>
        <v>2023</v>
      </c>
      <c r="J8086" s="267">
        <v>44991</v>
      </c>
      <c r="K8086" s="267">
        <f>J8086+1</f>
        <v>44992</v>
      </c>
      <c r="L8086" s="266">
        <f>IF(M8086&lt;=365,1,2)</f>
        <v>1</v>
      </c>
      <c r="M8086" s="266">
        <f>IF(K8086&lt;$C$1,$C$2-$C$1+1,$C$2-K8086+1)</f>
        <v>55</v>
      </c>
      <c r="N8086" s="268">
        <f>M8086/365</f>
        <v>0.15068493150684931</v>
      </c>
      <c r="O8086" s="269">
        <f>'Data and Parameter'!$E$4*'Data and Parameter'!$E$5*('Data and Parameter'!$E$6+'Data and Parameter'!$E$7)*'Data and Parameter'!$E$19*'Data and Parameter'!$E$14*'ER calculations'!N8086</f>
        <v>0.78020876826634278</v>
      </c>
    </row>
    <row r="8087" spans="1:15" ht="15">
      <c r="A8087" s="284">
        <v>8083</v>
      </c>
      <c r="B8087" s="287"/>
      <c r="C8087" s="287"/>
      <c r="D8087" s="284" t="s">
        <v>1054</v>
      </c>
      <c r="E8087" s="287"/>
      <c r="F8087" s="285" t="s">
        <v>8208</v>
      </c>
      <c r="G8087" s="266" t="s">
        <v>121</v>
      </c>
      <c r="H8087" s="266">
        <f>IF(G8087="Traditional Stove",0.1,0.2)</f>
        <v>0.1</v>
      </c>
      <c r="I8087" s="266">
        <f>YEAR(J8087)</f>
        <v>2023</v>
      </c>
      <c r="J8087" s="267">
        <v>44991</v>
      </c>
      <c r="K8087" s="267">
        <f>J8087+1</f>
        <v>44992</v>
      </c>
      <c r="L8087" s="266">
        <f>IF(M8087&lt;=365,1,2)</f>
        <v>1</v>
      </c>
      <c r="M8087" s="266">
        <f>IF(K8087&lt;$C$1,$C$2-$C$1+1,$C$2-K8087+1)</f>
        <v>55</v>
      </c>
      <c r="N8087" s="268">
        <f>M8087/365</f>
        <v>0.15068493150684931</v>
      </c>
      <c r="O8087" s="269">
        <f>'Data and Parameter'!$E$4*'Data and Parameter'!$E$5*('Data and Parameter'!$E$6+'Data and Parameter'!$E$7)*'Data and Parameter'!$E$19*'Data and Parameter'!$E$14*'ER calculations'!N8087</f>
        <v>0.78020876826634278</v>
      </c>
    </row>
    <row r="8088" spans="1:15" ht="15">
      <c r="A8088" s="284">
        <v>8084</v>
      </c>
      <c r="B8088" s="287"/>
      <c r="C8088" s="287"/>
      <c r="D8088" s="284" t="s">
        <v>1054</v>
      </c>
      <c r="E8088" s="287"/>
      <c r="F8088" s="285" t="s">
        <v>8209</v>
      </c>
      <c r="G8088" s="266" t="s">
        <v>121</v>
      </c>
      <c r="H8088" s="266">
        <f>IF(G8088="Traditional Stove",0.1,0.2)</f>
        <v>0.1</v>
      </c>
      <c r="I8088" s="266">
        <f>YEAR(J8088)</f>
        <v>2023</v>
      </c>
      <c r="J8088" s="267">
        <v>44991</v>
      </c>
      <c r="K8088" s="267">
        <f>J8088+1</f>
        <v>44992</v>
      </c>
      <c r="L8088" s="266">
        <f>IF(M8088&lt;=365,1,2)</f>
        <v>1</v>
      </c>
      <c r="M8088" s="266">
        <f>IF(K8088&lt;$C$1,$C$2-$C$1+1,$C$2-K8088+1)</f>
        <v>55</v>
      </c>
      <c r="N8088" s="268">
        <f>M8088/365</f>
        <v>0.15068493150684931</v>
      </c>
      <c r="O8088" s="269">
        <f>'Data and Parameter'!$E$4*'Data and Parameter'!$E$5*('Data and Parameter'!$E$6+'Data and Parameter'!$E$7)*'Data and Parameter'!$E$19*'Data and Parameter'!$E$14*'ER calculations'!N8088</f>
        <v>0.78020876826634278</v>
      </c>
    </row>
    <row r="8089" spans="1:15" ht="15">
      <c r="A8089" s="284">
        <v>8085</v>
      </c>
      <c r="B8089" s="287"/>
      <c r="C8089" s="287"/>
      <c r="D8089" s="284" t="s">
        <v>1054</v>
      </c>
      <c r="E8089" s="287"/>
      <c r="F8089" s="285" t="s">
        <v>8210</v>
      </c>
      <c r="G8089" s="266" t="s">
        <v>121</v>
      </c>
      <c r="H8089" s="266">
        <f>IF(G8089="Traditional Stove",0.1,0.2)</f>
        <v>0.1</v>
      </c>
      <c r="I8089" s="266">
        <f>YEAR(J8089)</f>
        <v>2023</v>
      </c>
      <c r="J8089" s="267">
        <v>44991</v>
      </c>
      <c r="K8089" s="267">
        <f>J8089+1</f>
        <v>44992</v>
      </c>
      <c r="L8089" s="266">
        <f>IF(M8089&lt;=365,1,2)</f>
        <v>1</v>
      </c>
      <c r="M8089" s="266">
        <f>IF(K8089&lt;$C$1,$C$2-$C$1+1,$C$2-K8089+1)</f>
        <v>55</v>
      </c>
      <c r="N8089" s="268">
        <f>M8089/365</f>
        <v>0.15068493150684931</v>
      </c>
      <c r="O8089" s="269">
        <f>'Data and Parameter'!$E$4*'Data and Parameter'!$E$5*('Data and Parameter'!$E$6+'Data and Parameter'!$E$7)*'Data and Parameter'!$E$19*'Data and Parameter'!$E$14*'ER calculations'!N8089</f>
        <v>0.78020876826634278</v>
      </c>
    </row>
    <row r="8090" spans="1:15" ht="15">
      <c r="A8090" s="284">
        <v>8086</v>
      </c>
      <c r="B8090" s="287"/>
      <c r="C8090" s="287"/>
      <c r="D8090" s="284" t="s">
        <v>1054</v>
      </c>
      <c r="E8090" s="287"/>
      <c r="F8090" s="285" t="s">
        <v>8211</v>
      </c>
      <c r="G8090" s="266" t="s">
        <v>121</v>
      </c>
      <c r="H8090" s="266">
        <f>IF(G8090="Traditional Stove",0.1,0.2)</f>
        <v>0.1</v>
      </c>
      <c r="I8090" s="266">
        <f>YEAR(J8090)</f>
        <v>2023</v>
      </c>
      <c r="J8090" s="267">
        <v>44991</v>
      </c>
      <c r="K8090" s="267">
        <f>J8090+1</f>
        <v>44992</v>
      </c>
      <c r="L8090" s="266">
        <f>IF(M8090&lt;=365,1,2)</f>
        <v>1</v>
      </c>
      <c r="M8090" s="266">
        <f>IF(K8090&lt;$C$1,$C$2-$C$1+1,$C$2-K8090+1)</f>
        <v>55</v>
      </c>
      <c r="N8090" s="268">
        <f>M8090/365</f>
        <v>0.15068493150684931</v>
      </c>
      <c r="O8090" s="269">
        <f>'Data and Parameter'!$E$4*'Data and Parameter'!$E$5*('Data and Parameter'!$E$6+'Data and Parameter'!$E$7)*'Data and Parameter'!$E$19*'Data and Parameter'!$E$14*'ER calculations'!N8090</f>
        <v>0.78020876826634278</v>
      </c>
    </row>
    <row r="8091" spans="1:15" ht="15">
      <c r="A8091" s="284">
        <v>8087</v>
      </c>
      <c r="B8091" s="287"/>
      <c r="C8091" s="287"/>
      <c r="D8091" s="284" t="s">
        <v>1054</v>
      </c>
      <c r="E8091" s="287"/>
      <c r="F8091" s="285" t="s">
        <v>8212</v>
      </c>
      <c r="G8091" s="266" t="s">
        <v>121</v>
      </c>
      <c r="H8091" s="266">
        <f>IF(G8091="Traditional Stove",0.1,0.2)</f>
        <v>0.1</v>
      </c>
      <c r="I8091" s="266">
        <f>YEAR(J8091)</f>
        <v>2023</v>
      </c>
      <c r="J8091" s="267">
        <v>44991</v>
      </c>
      <c r="K8091" s="267">
        <f>J8091+1</f>
        <v>44992</v>
      </c>
      <c r="L8091" s="266">
        <f>IF(M8091&lt;=365,1,2)</f>
        <v>1</v>
      </c>
      <c r="M8091" s="266">
        <f>IF(K8091&lt;$C$1,$C$2-$C$1+1,$C$2-K8091+1)</f>
        <v>55</v>
      </c>
      <c r="N8091" s="268">
        <f>M8091/365</f>
        <v>0.15068493150684931</v>
      </c>
      <c r="O8091" s="269">
        <f>'Data and Parameter'!$E$4*'Data and Parameter'!$E$5*('Data and Parameter'!$E$6+'Data and Parameter'!$E$7)*'Data and Parameter'!$E$19*'Data and Parameter'!$E$14*'ER calculations'!N8091</f>
        <v>0.78020876826634278</v>
      </c>
    </row>
    <row r="8092" spans="1:15" ht="15">
      <c r="A8092" s="284">
        <v>8088</v>
      </c>
      <c r="B8092" s="287"/>
      <c r="C8092" s="287"/>
      <c r="D8092" s="284" t="s">
        <v>1054</v>
      </c>
      <c r="E8092" s="287"/>
      <c r="F8092" s="285" t="s">
        <v>8213</v>
      </c>
      <c r="G8092" s="266" t="s">
        <v>121</v>
      </c>
      <c r="H8092" s="266">
        <f>IF(G8092="Traditional Stove",0.1,0.2)</f>
        <v>0.1</v>
      </c>
      <c r="I8092" s="266">
        <f>YEAR(J8092)</f>
        <v>2023</v>
      </c>
      <c r="J8092" s="267">
        <v>44991</v>
      </c>
      <c r="K8092" s="267">
        <f>J8092+1</f>
        <v>44992</v>
      </c>
      <c r="L8092" s="266">
        <f>IF(M8092&lt;=365,1,2)</f>
        <v>1</v>
      </c>
      <c r="M8092" s="266">
        <f>IF(K8092&lt;$C$1,$C$2-$C$1+1,$C$2-K8092+1)</f>
        <v>55</v>
      </c>
      <c r="N8092" s="268">
        <f>M8092/365</f>
        <v>0.15068493150684931</v>
      </c>
      <c r="O8092" s="269">
        <f>'Data and Parameter'!$E$4*'Data and Parameter'!$E$5*('Data and Parameter'!$E$6+'Data and Parameter'!$E$7)*'Data and Parameter'!$E$19*'Data and Parameter'!$E$14*'ER calculations'!N8092</f>
        <v>0.78020876826634278</v>
      </c>
    </row>
    <row r="8093" spans="1:15" ht="15">
      <c r="A8093" s="284">
        <v>8089</v>
      </c>
      <c r="B8093" s="287"/>
      <c r="C8093" s="287"/>
      <c r="D8093" s="284" t="s">
        <v>1054</v>
      </c>
      <c r="E8093" s="287"/>
      <c r="F8093" s="285" t="s">
        <v>8214</v>
      </c>
      <c r="G8093" s="266" t="s">
        <v>121</v>
      </c>
      <c r="H8093" s="266">
        <f>IF(G8093="Traditional Stove",0.1,0.2)</f>
        <v>0.1</v>
      </c>
      <c r="I8093" s="266">
        <f>YEAR(J8093)</f>
        <v>2023</v>
      </c>
      <c r="J8093" s="267">
        <v>44991</v>
      </c>
      <c r="K8093" s="267">
        <f>J8093+1</f>
        <v>44992</v>
      </c>
      <c r="L8093" s="266">
        <f>IF(M8093&lt;=365,1,2)</f>
        <v>1</v>
      </c>
      <c r="M8093" s="266">
        <f>IF(K8093&lt;$C$1,$C$2-$C$1+1,$C$2-K8093+1)</f>
        <v>55</v>
      </c>
      <c r="N8093" s="268">
        <f>M8093/365</f>
        <v>0.15068493150684931</v>
      </c>
      <c r="O8093" s="269">
        <f>'Data and Parameter'!$E$4*'Data and Parameter'!$E$5*('Data and Parameter'!$E$6+'Data and Parameter'!$E$7)*'Data and Parameter'!$E$19*'Data and Parameter'!$E$14*'ER calculations'!N8093</f>
        <v>0.78020876826634278</v>
      </c>
    </row>
    <row r="8094" spans="1:15" ht="15">
      <c r="A8094" s="284">
        <v>8090</v>
      </c>
      <c r="B8094" s="287"/>
      <c r="C8094" s="287"/>
      <c r="D8094" s="284" t="s">
        <v>1054</v>
      </c>
      <c r="E8094" s="287"/>
      <c r="F8094" s="285" t="s">
        <v>8215</v>
      </c>
      <c r="G8094" s="266" t="s">
        <v>121</v>
      </c>
      <c r="H8094" s="266">
        <f>IF(G8094="Traditional Stove",0.1,0.2)</f>
        <v>0.1</v>
      </c>
      <c r="I8094" s="266">
        <f>YEAR(J8094)</f>
        <v>2023</v>
      </c>
      <c r="J8094" s="267">
        <v>44991</v>
      </c>
      <c r="K8094" s="267">
        <f>J8094+1</f>
        <v>44992</v>
      </c>
      <c r="L8094" s="266">
        <f>IF(M8094&lt;=365,1,2)</f>
        <v>1</v>
      </c>
      <c r="M8094" s="266">
        <f>IF(K8094&lt;$C$1,$C$2-$C$1+1,$C$2-K8094+1)</f>
        <v>55</v>
      </c>
      <c r="N8094" s="268">
        <f>M8094/365</f>
        <v>0.15068493150684931</v>
      </c>
      <c r="O8094" s="269">
        <f>'Data and Parameter'!$E$4*'Data and Parameter'!$E$5*('Data and Parameter'!$E$6+'Data and Parameter'!$E$7)*'Data and Parameter'!$E$19*'Data and Parameter'!$E$14*'ER calculations'!N8094</f>
        <v>0.78020876826634278</v>
      </c>
    </row>
    <row r="8095" spans="1:15" ht="15">
      <c r="A8095" s="284">
        <v>8091</v>
      </c>
      <c r="B8095" s="287"/>
      <c r="C8095" s="287"/>
      <c r="D8095" s="284" t="s">
        <v>1054</v>
      </c>
      <c r="E8095" s="287"/>
      <c r="F8095" s="285" t="s">
        <v>8216</v>
      </c>
      <c r="G8095" s="266" t="s">
        <v>121</v>
      </c>
      <c r="H8095" s="266">
        <f>IF(G8095="Traditional Stove",0.1,0.2)</f>
        <v>0.1</v>
      </c>
      <c r="I8095" s="266">
        <f>YEAR(J8095)</f>
        <v>2023</v>
      </c>
      <c r="J8095" s="267">
        <v>44991</v>
      </c>
      <c r="K8095" s="267">
        <f>J8095+1</f>
        <v>44992</v>
      </c>
      <c r="L8095" s="266">
        <f>IF(M8095&lt;=365,1,2)</f>
        <v>1</v>
      </c>
      <c r="M8095" s="266">
        <f>IF(K8095&lt;$C$1,$C$2-$C$1+1,$C$2-K8095+1)</f>
        <v>55</v>
      </c>
      <c r="N8095" s="268">
        <f>M8095/365</f>
        <v>0.15068493150684931</v>
      </c>
      <c r="O8095" s="269">
        <f>'Data and Parameter'!$E$4*'Data and Parameter'!$E$5*('Data and Parameter'!$E$6+'Data and Parameter'!$E$7)*'Data and Parameter'!$E$19*'Data and Parameter'!$E$14*'ER calculations'!N8095</f>
        <v>0.78020876826634278</v>
      </c>
    </row>
    <row r="8096" spans="1:15" ht="15">
      <c r="A8096" s="284">
        <v>8092</v>
      </c>
      <c r="B8096" s="287"/>
      <c r="C8096" s="287"/>
      <c r="D8096" s="284" t="s">
        <v>1054</v>
      </c>
      <c r="E8096" s="287"/>
      <c r="F8096" s="285" t="s">
        <v>8217</v>
      </c>
      <c r="G8096" s="266" t="s">
        <v>121</v>
      </c>
      <c r="H8096" s="266">
        <f>IF(G8096="Traditional Stove",0.1,0.2)</f>
        <v>0.1</v>
      </c>
      <c r="I8096" s="266">
        <f>YEAR(J8096)</f>
        <v>2023</v>
      </c>
      <c r="J8096" s="267">
        <v>44991</v>
      </c>
      <c r="K8096" s="267">
        <f>J8096+1</f>
        <v>44992</v>
      </c>
      <c r="L8096" s="266">
        <f>IF(M8096&lt;=365,1,2)</f>
        <v>1</v>
      </c>
      <c r="M8096" s="266">
        <f>IF(K8096&lt;$C$1,$C$2-$C$1+1,$C$2-K8096+1)</f>
        <v>55</v>
      </c>
      <c r="N8096" s="268">
        <f>M8096/365</f>
        <v>0.15068493150684931</v>
      </c>
      <c r="O8096" s="269">
        <f>'Data and Parameter'!$E$4*'Data and Parameter'!$E$5*('Data and Parameter'!$E$6+'Data and Parameter'!$E$7)*'Data and Parameter'!$E$19*'Data and Parameter'!$E$14*'ER calculations'!N8096</f>
        <v>0.78020876826634278</v>
      </c>
    </row>
    <row r="8097" spans="1:15" ht="15">
      <c r="A8097" s="284">
        <v>8093</v>
      </c>
      <c r="B8097" s="287"/>
      <c r="C8097" s="287"/>
      <c r="D8097" s="284" t="s">
        <v>1054</v>
      </c>
      <c r="E8097" s="287"/>
      <c r="F8097" s="285" t="s">
        <v>8218</v>
      </c>
      <c r="G8097" s="266" t="s">
        <v>121</v>
      </c>
      <c r="H8097" s="266">
        <f>IF(G8097="Traditional Stove",0.1,0.2)</f>
        <v>0.1</v>
      </c>
      <c r="I8097" s="266">
        <f>YEAR(J8097)</f>
        <v>2023</v>
      </c>
      <c r="J8097" s="267">
        <v>44991</v>
      </c>
      <c r="K8097" s="267">
        <f>J8097+1</f>
        <v>44992</v>
      </c>
      <c r="L8097" s="266">
        <f>IF(M8097&lt;=365,1,2)</f>
        <v>1</v>
      </c>
      <c r="M8097" s="266">
        <f>IF(K8097&lt;$C$1,$C$2-$C$1+1,$C$2-K8097+1)</f>
        <v>55</v>
      </c>
      <c r="N8097" s="268">
        <f>M8097/365</f>
        <v>0.15068493150684931</v>
      </c>
      <c r="O8097" s="269">
        <f>'Data and Parameter'!$E$4*'Data and Parameter'!$E$5*('Data and Parameter'!$E$6+'Data and Parameter'!$E$7)*'Data and Parameter'!$E$19*'Data and Parameter'!$E$14*'ER calculations'!N8097</f>
        <v>0.78020876826634278</v>
      </c>
    </row>
    <row r="8098" spans="1:15" ht="15">
      <c r="A8098" s="284">
        <v>8094</v>
      </c>
      <c r="B8098" s="287"/>
      <c r="C8098" s="287"/>
      <c r="D8098" s="284" t="s">
        <v>1054</v>
      </c>
      <c r="E8098" s="287"/>
      <c r="F8098" s="285" t="s">
        <v>8219</v>
      </c>
      <c r="G8098" s="266" t="s">
        <v>121</v>
      </c>
      <c r="H8098" s="266">
        <f>IF(G8098="Traditional Stove",0.1,0.2)</f>
        <v>0.1</v>
      </c>
      <c r="I8098" s="266">
        <f>YEAR(J8098)</f>
        <v>2023</v>
      </c>
      <c r="J8098" s="267">
        <v>44991</v>
      </c>
      <c r="K8098" s="267">
        <f>J8098+1</f>
        <v>44992</v>
      </c>
      <c r="L8098" s="266">
        <f>IF(M8098&lt;=365,1,2)</f>
        <v>1</v>
      </c>
      <c r="M8098" s="266">
        <f>IF(K8098&lt;$C$1,$C$2-$C$1+1,$C$2-K8098+1)</f>
        <v>55</v>
      </c>
      <c r="N8098" s="268">
        <f>M8098/365</f>
        <v>0.15068493150684931</v>
      </c>
      <c r="O8098" s="269">
        <f>'Data and Parameter'!$E$4*'Data and Parameter'!$E$5*('Data and Parameter'!$E$6+'Data and Parameter'!$E$7)*'Data and Parameter'!$E$19*'Data and Parameter'!$E$14*'ER calculations'!N8098</f>
        <v>0.78020876826634278</v>
      </c>
    </row>
    <row r="8099" spans="1:15" ht="15">
      <c r="A8099" s="284">
        <v>8095</v>
      </c>
      <c r="B8099" s="287"/>
      <c r="C8099" s="287"/>
      <c r="D8099" s="284" t="s">
        <v>1054</v>
      </c>
      <c r="E8099" s="287"/>
      <c r="F8099" s="285" t="s">
        <v>8220</v>
      </c>
      <c r="G8099" s="266" t="s">
        <v>121</v>
      </c>
      <c r="H8099" s="266">
        <f>IF(G8099="Traditional Stove",0.1,0.2)</f>
        <v>0.1</v>
      </c>
      <c r="I8099" s="266">
        <f>YEAR(J8099)</f>
        <v>2023</v>
      </c>
      <c r="J8099" s="267">
        <v>44991</v>
      </c>
      <c r="K8099" s="267">
        <f>J8099+1</f>
        <v>44992</v>
      </c>
      <c r="L8099" s="266">
        <f>IF(M8099&lt;=365,1,2)</f>
        <v>1</v>
      </c>
      <c r="M8099" s="266">
        <f>IF(K8099&lt;$C$1,$C$2-$C$1+1,$C$2-K8099+1)</f>
        <v>55</v>
      </c>
      <c r="N8099" s="268">
        <f>M8099/365</f>
        <v>0.15068493150684931</v>
      </c>
      <c r="O8099" s="269">
        <f>'Data and Parameter'!$E$4*'Data and Parameter'!$E$5*('Data and Parameter'!$E$6+'Data and Parameter'!$E$7)*'Data and Parameter'!$E$19*'Data and Parameter'!$E$14*'ER calculations'!N8099</f>
        <v>0.78020876826634278</v>
      </c>
    </row>
    <row r="8100" spans="1:15" ht="15">
      <c r="A8100" s="284">
        <v>8096</v>
      </c>
      <c r="B8100" s="287"/>
      <c r="C8100" s="287"/>
      <c r="D8100" s="284" t="s">
        <v>1054</v>
      </c>
      <c r="E8100" s="287"/>
      <c r="F8100" s="285" t="s">
        <v>8221</v>
      </c>
      <c r="G8100" s="266" t="s">
        <v>121</v>
      </c>
      <c r="H8100" s="266">
        <f>IF(G8100="Traditional Stove",0.1,0.2)</f>
        <v>0.1</v>
      </c>
      <c r="I8100" s="266">
        <f>YEAR(J8100)</f>
        <v>2023</v>
      </c>
      <c r="J8100" s="267">
        <v>44991</v>
      </c>
      <c r="K8100" s="267">
        <f>J8100+1</f>
        <v>44992</v>
      </c>
      <c r="L8100" s="266">
        <f>IF(M8100&lt;=365,1,2)</f>
        <v>1</v>
      </c>
      <c r="M8100" s="266">
        <f>IF(K8100&lt;$C$1,$C$2-$C$1+1,$C$2-K8100+1)</f>
        <v>55</v>
      </c>
      <c r="N8100" s="268">
        <f>M8100/365</f>
        <v>0.15068493150684931</v>
      </c>
      <c r="O8100" s="269">
        <f>'Data and Parameter'!$E$4*'Data and Parameter'!$E$5*('Data and Parameter'!$E$6+'Data and Parameter'!$E$7)*'Data and Parameter'!$E$19*'Data and Parameter'!$E$14*'ER calculations'!N8100</f>
        <v>0.78020876826634278</v>
      </c>
    </row>
    <row r="8101" spans="1:15" ht="15">
      <c r="A8101" s="284">
        <v>8097</v>
      </c>
      <c r="B8101" s="287"/>
      <c r="C8101" s="287"/>
      <c r="D8101" s="284" t="s">
        <v>1054</v>
      </c>
      <c r="E8101" s="287"/>
      <c r="F8101" s="285" t="s">
        <v>8222</v>
      </c>
      <c r="G8101" s="266" t="s">
        <v>121</v>
      </c>
      <c r="H8101" s="266">
        <f>IF(G8101="Traditional Stove",0.1,0.2)</f>
        <v>0.1</v>
      </c>
      <c r="I8101" s="266">
        <f>YEAR(J8101)</f>
        <v>2023</v>
      </c>
      <c r="J8101" s="267">
        <v>44991</v>
      </c>
      <c r="K8101" s="267">
        <f>J8101+1</f>
        <v>44992</v>
      </c>
      <c r="L8101" s="266">
        <f>IF(M8101&lt;=365,1,2)</f>
        <v>1</v>
      </c>
      <c r="M8101" s="266">
        <f>IF(K8101&lt;$C$1,$C$2-$C$1+1,$C$2-K8101+1)</f>
        <v>55</v>
      </c>
      <c r="N8101" s="268">
        <f>M8101/365</f>
        <v>0.15068493150684931</v>
      </c>
      <c r="O8101" s="269">
        <f>'Data and Parameter'!$E$4*'Data and Parameter'!$E$5*('Data and Parameter'!$E$6+'Data and Parameter'!$E$7)*'Data and Parameter'!$E$19*'Data and Parameter'!$E$14*'ER calculations'!N8101</f>
        <v>0.78020876826634278</v>
      </c>
    </row>
    <row r="8102" spans="1:15" ht="15">
      <c r="A8102" s="284">
        <v>8098</v>
      </c>
      <c r="B8102" s="287"/>
      <c r="C8102" s="287"/>
      <c r="D8102" s="284" t="s">
        <v>1054</v>
      </c>
      <c r="E8102" s="287"/>
      <c r="F8102" s="285" t="s">
        <v>8223</v>
      </c>
      <c r="G8102" s="266" t="s">
        <v>121</v>
      </c>
      <c r="H8102" s="266">
        <f>IF(G8102="Traditional Stove",0.1,0.2)</f>
        <v>0.1</v>
      </c>
      <c r="I8102" s="266">
        <f>YEAR(J8102)</f>
        <v>2023</v>
      </c>
      <c r="J8102" s="267">
        <v>44991</v>
      </c>
      <c r="K8102" s="267">
        <f>J8102+1</f>
        <v>44992</v>
      </c>
      <c r="L8102" s="266">
        <f>IF(M8102&lt;=365,1,2)</f>
        <v>1</v>
      </c>
      <c r="M8102" s="266">
        <f>IF(K8102&lt;$C$1,$C$2-$C$1+1,$C$2-K8102+1)</f>
        <v>55</v>
      </c>
      <c r="N8102" s="268">
        <f>M8102/365</f>
        <v>0.15068493150684931</v>
      </c>
      <c r="O8102" s="269">
        <f>'Data and Parameter'!$E$4*'Data and Parameter'!$E$5*('Data and Parameter'!$E$6+'Data and Parameter'!$E$7)*'Data and Parameter'!$E$19*'Data and Parameter'!$E$14*'ER calculations'!N8102</f>
        <v>0.78020876826634278</v>
      </c>
    </row>
    <row r="8103" spans="1:15" ht="15">
      <c r="A8103" s="284">
        <v>8099</v>
      </c>
      <c r="B8103" s="287"/>
      <c r="C8103" s="287"/>
      <c r="D8103" s="284" t="s">
        <v>1054</v>
      </c>
      <c r="E8103" s="287"/>
      <c r="F8103" s="285" t="s">
        <v>8224</v>
      </c>
      <c r="G8103" s="266" t="s">
        <v>121</v>
      </c>
      <c r="H8103" s="266">
        <f>IF(G8103="Traditional Stove",0.1,0.2)</f>
        <v>0.1</v>
      </c>
      <c r="I8103" s="266">
        <f>YEAR(J8103)</f>
        <v>2023</v>
      </c>
      <c r="J8103" s="267">
        <v>44991</v>
      </c>
      <c r="K8103" s="267">
        <f>J8103+1</f>
        <v>44992</v>
      </c>
      <c r="L8103" s="266">
        <f>IF(M8103&lt;=365,1,2)</f>
        <v>1</v>
      </c>
      <c r="M8103" s="266">
        <f>IF(K8103&lt;$C$1,$C$2-$C$1+1,$C$2-K8103+1)</f>
        <v>55</v>
      </c>
      <c r="N8103" s="268">
        <f>M8103/365</f>
        <v>0.15068493150684931</v>
      </c>
      <c r="O8103" s="269">
        <f>'Data and Parameter'!$E$4*'Data and Parameter'!$E$5*('Data and Parameter'!$E$6+'Data and Parameter'!$E$7)*'Data and Parameter'!$E$19*'Data and Parameter'!$E$14*'ER calculations'!N8103</f>
        <v>0.78020876826634278</v>
      </c>
    </row>
    <row r="8104" spans="1:15" ht="15">
      <c r="A8104" s="284">
        <v>8100</v>
      </c>
      <c r="B8104" s="287"/>
      <c r="C8104" s="287"/>
      <c r="D8104" s="284" t="s">
        <v>1054</v>
      </c>
      <c r="E8104" s="287"/>
      <c r="F8104" s="285" t="s">
        <v>8225</v>
      </c>
      <c r="G8104" s="266" t="s">
        <v>121</v>
      </c>
      <c r="H8104" s="266">
        <f>IF(G8104="Traditional Stove",0.1,0.2)</f>
        <v>0.1</v>
      </c>
      <c r="I8104" s="266">
        <f>YEAR(J8104)</f>
        <v>2023</v>
      </c>
      <c r="J8104" s="267">
        <v>44991</v>
      </c>
      <c r="K8104" s="267">
        <f>J8104+1</f>
        <v>44992</v>
      </c>
      <c r="L8104" s="266">
        <f>IF(M8104&lt;=365,1,2)</f>
        <v>1</v>
      </c>
      <c r="M8104" s="266">
        <f>IF(K8104&lt;$C$1,$C$2-$C$1+1,$C$2-K8104+1)</f>
        <v>55</v>
      </c>
      <c r="N8104" s="268">
        <f>M8104/365</f>
        <v>0.15068493150684931</v>
      </c>
      <c r="O8104" s="269">
        <f>'Data and Parameter'!$E$4*'Data and Parameter'!$E$5*('Data and Parameter'!$E$6+'Data and Parameter'!$E$7)*'Data and Parameter'!$E$19*'Data and Parameter'!$E$14*'ER calculations'!N8104</f>
        <v>0.78020876826634278</v>
      </c>
    </row>
    <row r="8105" spans="1:15" ht="15">
      <c r="A8105" s="284">
        <v>8101</v>
      </c>
      <c r="B8105" s="287"/>
      <c r="C8105" s="287"/>
      <c r="D8105" s="284" t="s">
        <v>1054</v>
      </c>
      <c r="E8105" s="287"/>
      <c r="F8105" s="285" t="s">
        <v>8226</v>
      </c>
      <c r="G8105" s="266" t="s">
        <v>121</v>
      </c>
      <c r="H8105" s="266">
        <f>IF(G8105="Traditional Stove",0.1,0.2)</f>
        <v>0.1</v>
      </c>
      <c r="I8105" s="266">
        <f>YEAR(J8105)</f>
        <v>2023</v>
      </c>
      <c r="J8105" s="267">
        <v>44991</v>
      </c>
      <c r="K8105" s="267">
        <f>J8105+1</f>
        <v>44992</v>
      </c>
      <c r="L8105" s="266">
        <f>IF(M8105&lt;=365,1,2)</f>
        <v>1</v>
      </c>
      <c r="M8105" s="266">
        <f>IF(K8105&lt;$C$1,$C$2-$C$1+1,$C$2-K8105+1)</f>
        <v>55</v>
      </c>
      <c r="N8105" s="268">
        <f>M8105/365</f>
        <v>0.15068493150684931</v>
      </c>
      <c r="O8105" s="269">
        <f>'Data and Parameter'!$E$4*'Data and Parameter'!$E$5*('Data and Parameter'!$E$6+'Data and Parameter'!$E$7)*'Data and Parameter'!$E$19*'Data and Parameter'!$E$14*'ER calculations'!N8105</f>
        <v>0.78020876826634278</v>
      </c>
    </row>
    <row r="8106" spans="1:15" ht="15">
      <c r="A8106" s="284">
        <v>8102</v>
      </c>
      <c r="B8106" s="287"/>
      <c r="C8106" s="287"/>
      <c r="D8106" s="284" t="s">
        <v>1054</v>
      </c>
      <c r="E8106" s="287"/>
      <c r="F8106" s="285" t="s">
        <v>8227</v>
      </c>
      <c r="G8106" s="266" t="s">
        <v>121</v>
      </c>
      <c r="H8106" s="266">
        <f>IF(G8106="Traditional Stove",0.1,0.2)</f>
        <v>0.1</v>
      </c>
      <c r="I8106" s="266">
        <f>YEAR(J8106)</f>
        <v>2023</v>
      </c>
      <c r="J8106" s="267">
        <v>44991</v>
      </c>
      <c r="K8106" s="267">
        <f>J8106+1</f>
        <v>44992</v>
      </c>
      <c r="L8106" s="266">
        <f>IF(M8106&lt;=365,1,2)</f>
        <v>1</v>
      </c>
      <c r="M8106" s="266">
        <f>IF(K8106&lt;$C$1,$C$2-$C$1+1,$C$2-K8106+1)</f>
        <v>55</v>
      </c>
      <c r="N8106" s="268">
        <f>M8106/365</f>
        <v>0.15068493150684931</v>
      </c>
      <c r="O8106" s="269">
        <f>'Data and Parameter'!$E$4*'Data and Parameter'!$E$5*('Data and Parameter'!$E$6+'Data and Parameter'!$E$7)*'Data and Parameter'!$E$19*'Data and Parameter'!$E$14*'ER calculations'!N8106</f>
        <v>0.78020876826634278</v>
      </c>
    </row>
    <row r="8107" spans="1:15" ht="15">
      <c r="A8107" s="284">
        <v>8103</v>
      </c>
      <c r="B8107" s="287"/>
      <c r="C8107" s="287"/>
      <c r="D8107" s="284" t="s">
        <v>1054</v>
      </c>
      <c r="E8107" s="287"/>
      <c r="F8107" s="285" t="s">
        <v>8228</v>
      </c>
      <c r="G8107" s="266" t="s">
        <v>121</v>
      </c>
      <c r="H8107" s="266">
        <f>IF(G8107="Traditional Stove",0.1,0.2)</f>
        <v>0.1</v>
      </c>
      <c r="I8107" s="266">
        <f>YEAR(J8107)</f>
        <v>2023</v>
      </c>
      <c r="J8107" s="267">
        <v>44991</v>
      </c>
      <c r="K8107" s="267">
        <f>J8107+1</f>
        <v>44992</v>
      </c>
      <c r="L8107" s="266">
        <f>IF(M8107&lt;=365,1,2)</f>
        <v>1</v>
      </c>
      <c r="M8107" s="266">
        <f>IF(K8107&lt;$C$1,$C$2-$C$1+1,$C$2-K8107+1)</f>
        <v>55</v>
      </c>
      <c r="N8107" s="268">
        <f>M8107/365</f>
        <v>0.15068493150684931</v>
      </c>
      <c r="O8107" s="269">
        <f>'Data and Parameter'!$E$4*'Data and Parameter'!$E$5*('Data and Parameter'!$E$6+'Data and Parameter'!$E$7)*'Data and Parameter'!$E$19*'Data and Parameter'!$E$14*'ER calculations'!N8107</f>
        <v>0.78020876826634278</v>
      </c>
    </row>
    <row r="8108" spans="1:15" ht="15">
      <c r="A8108" s="284">
        <v>8104</v>
      </c>
      <c r="B8108" s="287"/>
      <c r="C8108" s="287"/>
      <c r="D8108" s="284" t="s">
        <v>1054</v>
      </c>
      <c r="E8108" s="287"/>
      <c r="F8108" s="285" t="s">
        <v>8229</v>
      </c>
      <c r="G8108" s="266" t="s">
        <v>121</v>
      </c>
      <c r="H8108" s="266">
        <f>IF(G8108="Traditional Stove",0.1,0.2)</f>
        <v>0.1</v>
      </c>
      <c r="I8108" s="266">
        <f>YEAR(J8108)</f>
        <v>2023</v>
      </c>
      <c r="J8108" s="267">
        <v>44991</v>
      </c>
      <c r="K8108" s="267">
        <f>J8108+1</f>
        <v>44992</v>
      </c>
      <c r="L8108" s="266">
        <f>IF(M8108&lt;=365,1,2)</f>
        <v>1</v>
      </c>
      <c r="M8108" s="266">
        <f>IF(K8108&lt;$C$1,$C$2-$C$1+1,$C$2-K8108+1)</f>
        <v>55</v>
      </c>
      <c r="N8108" s="268">
        <f>M8108/365</f>
        <v>0.15068493150684931</v>
      </c>
      <c r="O8108" s="269">
        <f>'Data and Parameter'!$E$4*'Data and Parameter'!$E$5*('Data and Parameter'!$E$6+'Data and Parameter'!$E$7)*'Data and Parameter'!$E$19*'Data and Parameter'!$E$14*'ER calculations'!N8108</f>
        <v>0.78020876826634278</v>
      </c>
    </row>
    <row r="8109" spans="1:15" ht="15">
      <c r="A8109" s="284">
        <v>8105</v>
      </c>
      <c r="B8109" s="287"/>
      <c r="C8109" s="287"/>
      <c r="D8109" s="284" t="s">
        <v>1054</v>
      </c>
      <c r="E8109" s="287"/>
      <c r="F8109" s="285" t="s">
        <v>8230</v>
      </c>
      <c r="G8109" s="266" t="s">
        <v>121</v>
      </c>
      <c r="H8109" s="266">
        <f>IF(G8109="Traditional Stove",0.1,0.2)</f>
        <v>0.1</v>
      </c>
      <c r="I8109" s="266">
        <f>YEAR(J8109)</f>
        <v>2023</v>
      </c>
      <c r="J8109" s="267">
        <v>45022</v>
      </c>
      <c r="K8109" s="267">
        <f>J8109+1</f>
        <v>45023</v>
      </c>
      <c r="L8109" s="266">
        <f>IF(M8109&lt;=365,1,2)</f>
        <v>1</v>
      </c>
      <c r="M8109" s="266">
        <f>IF(K8109&lt;$C$1,$C$2-$C$1+1,$C$2-K8109+1)</f>
        <v>24</v>
      </c>
      <c r="N8109" s="268">
        <f>M8109/365</f>
        <v>6.575342465753424E-2</v>
      </c>
      <c r="O8109" s="269">
        <f>'Data and Parameter'!$E$4*'Data and Parameter'!$E$5*('Data and Parameter'!$E$6+'Data and Parameter'!$E$7)*'Data and Parameter'!$E$19*'Data and Parameter'!$E$14*'ER calculations'!N8109</f>
        <v>0.34045473524349501</v>
      </c>
    </row>
    <row r="8110" spans="1:15" ht="15">
      <c r="A8110" s="284">
        <v>8106</v>
      </c>
      <c r="B8110" s="287"/>
      <c r="C8110" s="287"/>
      <c r="D8110" s="284" t="s">
        <v>1054</v>
      </c>
      <c r="E8110" s="287"/>
      <c r="F8110" s="285" t="s">
        <v>8231</v>
      </c>
      <c r="G8110" s="266" t="s">
        <v>121</v>
      </c>
      <c r="H8110" s="266">
        <f>IF(G8110="Traditional Stove",0.1,0.2)</f>
        <v>0.1</v>
      </c>
      <c r="I8110" s="266">
        <f>YEAR(J8110)</f>
        <v>2023</v>
      </c>
      <c r="J8110" s="267">
        <v>45022</v>
      </c>
      <c r="K8110" s="267">
        <f>J8110+1</f>
        <v>45023</v>
      </c>
      <c r="L8110" s="266">
        <f>IF(M8110&lt;=365,1,2)</f>
        <v>1</v>
      </c>
      <c r="M8110" s="266">
        <f>IF(K8110&lt;$C$1,$C$2-$C$1+1,$C$2-K8110+1)</f>
        <v>24</v>
      </c>
      <c r="N8110" s="268">
        <f>M8110/365</f>
        <v>6.575342465753424E-2</v>
      </c>
      <c r="O8110" s="269">
        <f>'Data and Parameter'!$E$4*'Data and Parameter'!$E$5*('Data and Parameter'!$E$6+'Data and Parameter'!$E$7)*'Data and Parameter'!$E$19*'Data and Parameter'!$E$14*'ER calculations'!N8110</f>
        <v>0.34045473524349501</v>
      </c>
    </row>
    <row r="8111" spans="1:15" ht="15">
      <c r="A8111" s="284">
        <v>8107</v>
      </c>
      <c r="B8111" s="287"/>
      <c r="C8111" s="287"/>
      <c r="D8111" s="284" t="s">
        <v>1054</v>
      </c>
      <c r="E8111" s="287"/>
      <c r="F8111" s="285" t="s">
        <v>8232</v>
      </c>
      <c r="G8111" s="266" t="s">
        <v>121</v>
      </c>
      <c r="H8111" s="266">
        <f>IF(G8111="Traditional Stove",0.1,0.2)</f>
        <v>0.1</v>
      </c>
      <c r="I8111" s="266">
        <f>YEAR(J8111)</f>
        <v>2023</v>
      </c>
      <c r="J8111" s="267">
        <v>45022</v>
      </c>
      <c r="K8111" s="267">
        <f>J8111+1</f>
        <v>45023</v>
      </c>
      <c r="L8111" s="266">
        <f>IF(M8111&lt;=365,1,2)</f>
        <v>1</v>
      </c>
      <c r="M8111" s="266">
        <f>IF(K8111&lt;$C$1,$C$2-$C$1+1,$C$2-K8111+1)</f>
        <v>24</v>
      </c>
      <c r="N8111" s="268">
        <f>M8111/365</f>
        <v>6.575342465753424E-2</v>
      </c>
      <c r="O8111" s="269">
        <f>'Data and Parameter'!$E$4*'Data and Parameter'!$E$5*('Data and Parameter'!$E$6+'Data and Parameter'!$E$7)*'Data and Parameter'!$E$19*'Data and Parameter'!$E$14*'ER calculations'!N8111</f>
        <v>0.34045473524349501</v>
      </c>
    </row>
    <row r="8112" spans="1:15" ht="15">
      <c r="A8112" s="284">
        <v>8108</v>
      </c>
      <c r="B8112" s="287"/>
      <c r="C8112" s="287"/>
      <c r="D8112" s="284" t="s">
        <v>1054</v>
      </c>
      <c r="E8112" s="287"/>
      <c r="F8112" s="285" t="s">
        <v>8233</v>
      </c>
      <c r="G8112" s="266" t="s">
        <v>121</v>
      </c>
      <c r="H8112" s="266">
        <f>IF(G8112="Traditional Stove",0.1,0.2)</f>
        <v>0.1</v>
      </c>
      <c r="I8112" s="266">
        <f>YEAR(J8112)</f>
        <v>2023</v>
      </c>
      <c r="J8112" s="267">
        <v>45022</v>
      </c>
      <c r="K8112" s="267">
        <f>J8112+1</f>
        <v>45023</v>
      </c>
      <c r="L8112" s="266">
        <f>IF(M8112&lt;=365,1,2)</f>
        <v>1</v>
      </c>
      <c r="M8112" s="266">
        <f>IF(K8112&lt;$C$1,$C$2-$C$1+1,$C$2-K8112+1)</f>
        <v>24</v>
      </c>
      <c r="N8112" s="268">
        <f>M8112/365</f>
        <v>6.575342465753424E-2</v>
      </c>
      <c r="O8112" s="269">
        <f>'Data and Parameter'!$E$4*'Data and Parameter'!$E$5*('Data and Parameter'!$E$6+'Data and Parameter'!$E$7)*'Data and Parameter'!$E$19*'Data and Parameter'!$E$14*'ER calculations'!N8112</f>
        <v>0.34045473524349501</v>
      </c>
    </row>
    <row r="8113" spans="1:15" ht="15">
      <c r="A8113" s="284">
        <v>8109</v>
      </c>
      <c r="B8113" s="287"/>
      <c r="C8113" s="287"/>
      <c r="D8113" s="284" t="s">
        <v>1054</v>
      </c>
      <c r="E8113" s="287"/>
      <c r="F8113" s="285" t="s">
        <v>8234</v>
      </c>
      <c r="G8113" s="266" t="s">
        <v>121</v>
      </c>
      <c r="H8113" s="266">
        <f>IF(G8113="Traditional Stove",0.1,0.2)</f>
        <v>0.1</v>
      </c>
      <c r="I8113" s="266">
        <f>YEAR(J8113)</f>
        <v>2023</v>
      </c>
      <c r="J8113" s="267">
        <v>45022</v>
      </c>
      <c r="K8113" s="267">
        <f>J8113+1</f>
        <v>45023</v>
      </c>
      <c r="L8113" s="266">
        <f>IF(M8113&lt;=365,1,2)</f>
        <v>1</v>
      </c>
      <c r="M8113" s="266">
        <f>IF(K8113&lt;$C$1,$C$2-$C$1+1,$C$2-K8113+1)</f>
        <v>24</v>
      </c>
      <c r="N8113" s="268">
        <f>M8113/365</f>
        <v>6.575342465753424E-2</v>
      </c>
      <c r="O8113" s="269">
        <f>'Data and Parameter'!$E$4*'Data and Parameter'!$E$5*('Data and Parameter'!$E$6+'Data and Parameter'!$E$7)*'Data and Parameter'!$E$19*'Data and Parameter'!$E$14*'ER calculations'!N8113</f>
        <v>0.34045473524349501</v>
      </c>
    </row>
    <row r="8114" spans="1:15" ht="15">
      <c r="A8114" s="284">
        <v>8110</v>
      </c>
      <c r="B8114" s="287"/>
      <c r="C8114" s="287"/>
      <c r="D8114" s="284" t="s">
        <v>1054</v>
      </c>
      <c r="E8114" s="287"/>
      <c r="F8114" s="285" t="s">
        <v>8235</v>
      </c>
      <c r="G8114" s="266" t="s">
        <v>121</v>
      </c>
      <c r="H8114" s="266">
        <f>IF(G8114="Traditional Stove",0.1,0.2)</f>
        <v>0.1</v>
      </c>
      <c r="I8114" s="266">
        <f>YEAR(J8114)</f>
        <v>2023</v>
      </c>
      <c r="J8114" s="267">
        <v>45022</v>
      </c>
      <c r="K8114" s="267">
        <f>J8114+1</f>
        <v>45023</v>
      </c>
      <c r="L8114" s="266">
        <f>IF(M8114&lt;=365,1,2)</f>
        <v>1</v>
      </c>
      <c r="M8114" s="266">
        <f>IF(K8114&lt;$C$1,$C$2-$C$1+1,$C$2-K8114+1)</f>
        <v>24</v>
      </c>
      <c r="N8114" s="268">
        <f>M8114/365</f>
        <v>6.575342465753424E-2</v>
      </c>
      <c r="O8114" s="269">
        <f>'Data and Parameter'!$E$4*'Data and Parameter'!$E$5*('Data and Parameter'!$E$6+'Data and Parameter'!$E$7)*'Data and Parameter'!$E$19*'Data and Parameter'!$E$14*'ER calculations'!N8114</f>
        <v>0.34045473524349501</v>
      </c>
    </row>
    <row r="8115" spans="1:15" ht="15">
      <c r="A8115" s="284">
        <v>8111</v>
      </c>
      <c r="B8115" s="287"/>
      <c r="C8115" s="287"/>
      <c r="D8115" s="284" t="s">
        <v>1054</v>
      </c>
      <c r="E8115" s="287"/>
      <c r="F8115" s="285" t="s">
        <v>8236</v>
      </c>
      <c r="G8115" s="266" t="s">
        <v>121</v>
      </c>
      <c r="H8115" s="266">
        <f>IF(G8115="Traditional Stove",0.1,0.2)</f>
        <v>0.1</v>
      </c>
      <c r="I8115" s="266">
        <f>YEAR(J8115)</f>
        <v>2023</v>
      </c>
      <c r="J8115" s="267">
        <v>45022</v>
      </c>
      <c r="K8115" s="267">
        <f>J8115+1</f>
        <v>45023</v>
      </c>
      <c r="L8115" s="266">
        <f>IF(M8115&lt;=365,1,2)</f>
        <v>1</v>
      </c>
      <c r="M8115" s="266">
        <f>IF(K8115&lt;$C$1,$C$2-$C$1+1,$C$2-K8115+1)</f>
        <v>24</v>
      </c>
      <c r="N8115" s="268">
        <f>M8115/365</f>
        <v>6.575342465753424E-2</v>
      </c>
      <c r="O8115" s="269">
        <f>'Data and Parameter'!$E$4*'Data and Parameter'!$E$5*('Data and Parameter'!$E$6+'Data and Parameter'!$E$7)*'Data and Parameter'!$E$19*'Data and Parameter'!$E$14*'ER calculations'!N8115</f>
        <v>0.34045473524349501</v>
      </c>
    </row>
    <row r="8116" spans="1:15" ht="15">
      <c r="A8116" s="284">
        <v>8112</v>
      </c>
      <c r="B8116" s="287"/>
      <c r="C8116" s="287"/>
      <c r="D8116" s="284" t="s">
        <v>1054</v>
      </c>
      <c r="E8116" s="287"/>
      <c r="F8116" s="285" t="s">
        <v>8237</v>
      </c>
      <c r="G8116" s="266" t="s">
        <v>121</v>
      </c>
      <c r="H8116" s="266">
        <f>IF(G8116="Traditional Stove",0.1,0.2)</f>
        <v>0.1</v>
      </c>
      <c r="I8116" s="266">
        <f>YEAR(J8116)</f>
        <v>2023</v>
      </c>
      <c r="J8116" s="267">
        <v>45022</v>
      </c>
      <c r="K8116" s="267">
        <f>J8116+1</f>
        <v>45023</v>
      </c>
      <c r="L8116" s="266">
        <f>IF(M8116&lt;=365,1,2)</f>
        <v>1</v>
      </c>
      <c r="M8116" s="266">
        <f>IF(K8116&lt;$C$1,$C$2-$C$1+1,$C$2-K8116+1)</f>
        <v>24</v>
      </c>
      <c r="N8116" s="268">
        <f>M8116/365</f>
        <v>6.575342465753424E-2</v>
      </c>
      <c r="O8116" s="269">
        <f>'Data and Parameter'!$E$4*'Data and Parameter'!$E$5*('Data and Parameter'!$E$6+'Data and Parameter'!$E$7)*'Data and Parameter'!$E$19*'Data and Parameter'!$E$14*'ER calculations'!N8116</f>
        <v>0.34045473524349501</v>
      </c>
    </row>
    <row r="8117" spans="1:15" ht="15">
      <c r="A8117" s="284">
        <v>8113</v>
      </c>
      <c r="B8117" s="287"/>
      <c r="C8117" s="287"/>
      <c r="D8117" s="284" t="s">
        <v>1054</v>
      </c>
      <c r="E8117" s="287"/>
      <c r="F8117" s="285" t="s">
        <v>8238</v>
      </c>
      <c r="G8117" s="266" t="s">
        <v>121</v>
      </c>
      <c r="H8117" s="266">
        <f>IF(G8117="Traditional Stove",0.1,0.2)</f>
        <v>0.1</v>
      </c>
      <c r="I8117" s="266">
        <f>YEAR(J8117)</f>
        <v>2023</v>
      </c>
      <c r="J8117" s="267">
        <v>45022</v>
      </c>
      <c r="K8117" s="267">
        <f>J8117+1</f>
        <v>45023</v>
      </c>
      <c r="L8117" s="266">
        <f>IF(M8117&lt;=365,1,2)</f>
        <v>1</v>
      </c>
      <c r="M8117" s="266">
        <f>IF(K8117&lt;$C$1,$C$2-$C$1+1,$C$2-K8117+1)</f>
        <v>24</v>
      </c>
      <c r="N8117" s="268">
        <f>M8117/365</f>
        <v>6.575342465753424E-2</v>
      </c>
      <c r="O8117" s="269">
        <f>'Data and Parameter'!$E$4*'Data and Parameter'!$E$5*('Data and Parameter'!$E$6+'Data and Parameter'!$E$7)*'Data and Parameter'!$E$19*'Data and Parameter'!$E$14*'ER calculations'!N8117</f>
        <v>0.34045473524349501</v>
      </c>
    </row>
    <row r="8118" spans="1:15" ht="15">
      <c r="A8118" s="284">
        <v>8114</v>
      </c>
      <c r="B8118" s="287"/>
      <c r="C8118" s="287"/>
      <c r="D8118" s="284" t="s">
        <v>1376</v>
      </c>
      <c r="E8118" s="287"/>
      <c r="F8118" s="285" t="s">
        <v>8239</v>
      </c>
      <c r="G8118" s="266" t="s">
        <v>121</v>
      </c>
      <c r="H8118" s="266">
        <f>IF(G8118="Traditional Stove",0.1,0.2)</f>
        <v>0.1</v>
      </c>
      <c r="I8118" s="266">
        <f>YEAR(J8118)</f>
        <v>2023</v>
      </c>
      <c r="J8118" s="267">
        <v>44989</v>
      </c>
      <c r="K8118" s="267">
        <f>J8118+1</f>
        <v>44990</v>
      </c>
      <c r="L8118" s="266">
        <f>IF(M8118&lt;=365,1,2)</f>
        <v>1</v>
      </c>
      <c r="M8118" s="266">
        <f>IF(K8118&lt;$C$1,$C$2-$C$1+1,$C$2-K8118+1)</f>
        <v>57</v>
      </c>
      <c r="N8118" s="268">
        <f>M8118/365</f>
        <v>0.15616438356164383</v>
      </c>
      <c r="O8118" s="269">
        <f>'Data and Parameter'!$E$4*'Data and Parameter'!$E$5*('Data and Parameter'!$E$6+'Data and Parameter'!$E$7)*'Data and Parameter'!$E$19*'Data and Parameter'!$E$14*'ER calculations'!N8118</f>
        <v>0.80857999620330079</v>
      </c>
    </row>
    <row r="8119" spans="1:15" ht="15">
      <c r="A8119" s="284">
        <v>8115</v>
      </c>
      <c r="B8119" s="287"/>
      <c r="C8119" s="287"/>
      <c r="D8119" s="284" t="s">
        <v>1054</v>
      </c>
      <c r="E8119" s="287"/>
      <c r="F8119" s="285" t="s">
        <v>8240</v>
      </c>
      <c r="G8119" s="266" t="s">
        <v>121</v>
      </c>
      <c r="H8119" s="266">
        <f>IF(G8119="Traditional Stove",0.1,0.2)</f>
        <v>0.1</v>
      </c>
      <c r="I8119" s="266">
        <f>YEAR(J8119)</f>
        <v>2023</v>
      </c>
      <c r="J8119" s="267">
        <v>45022</v>
      </c>
      <c r="K8119" s="267">
        <f>J8119+1</f>
        <v>45023</v>
      </c>
      <c r="L8119" s="266">
        <f>IF(M8119&lt;=365,1,2)</f>
        <v>1</v>
      </c>
      <c r="M8119" s="266">
        <f>IF(K8119&lt;$C$1,$C$2-$C$1+1,$C$2-K8119+1)</f>
        <v>24</v>
      </c>
      <c r="N8119" s="268">
        <f>M8119/365</f>
        <v>6.575342465753424E-2</v>
      </c>
      <c r="O8119" s="269">
        <f>'Data and Parameter'!$E$4*'Data and Parameter'!$E$5*('Data and Parameter'!$E$6+'Data and Parameter'!$E$7)*'Data and Parameter'!$E$19*'Data and Parameter'!$E$14*'ER calculations'!N8119</f>
        <v>0.34045473524349501</v>
      </c>
    </row>
    <row r="8120" spans="1:15" ht="15">
      <c r="A8120" s="284">
        <v>8116</v>
      </c>
      <c r="B8120" s="287"/>
      <c r="C8120" s="287"/>
      <c r="D8120" s="284" t="s">
        <v>1054</v>
      </c>
      <c r="E8120" s="287"/>
      <c r="F8120" s="285" t="s">
        <v>8241</v>
      </c>
      <c r="G8120" s="266" t="s">
        <v>121</v>
      </c>
      <c r="H8120" s="266">
        <f>IF(G8120="Traditional Stove",0.1,0.2)</f>
        <v>0.1</v>
      </c>
      <c r="I8120" s="266">
        <f>YEAR(J8120)</f>
        <v>2023</v>
      </c>
      <c r="J8120" s="267">
        <v>45022</v>
      </c>
      <c r="K8120" s="267">
        <f>J8120+1</f>
        <v>45023</v>
      </c>
      <c r="L8120" s="266">
        <f>IF(M8120&lt;=365,1,2)</f>
        <v>1</v>
      </c>
      <c r="M8120" s="266">
        <f>IF(K8120&lt;$C$1,$C$2-$C$1+1,$C$2-K8120+1)</f>
        <v>24</v>
      </c>
      <c r="N8120" s="268">
        <f>M8120/365</f>
        <v>6.575342465753424E-2</v>
      </c>
      <c r="O8120" s="269">
        <f>'Data and Parameter'!$E$4*'Data and Parameter'!$E$5*('Data and Parameter'!$E$6+'Data and Parameter'!$E$7)*'Data and Parameter'!$E$19*'Data and Parameter'!$E$14*'ER calculations'!N8120</f>
        <v>0.34045473524349501</v>
      </c>
    </row>
    <row r="8121" spans="1:15" ht="15">
      <c r="A8121" s="284">
        <v>8117</v>
      </c>
      <c r="B8121" s="287"/>
      <c r="C8121" s="287"/>
      <c r="D8121" s="284" t="s">
        <v>1054</v>
      </c>
      <c r="E8121" s="287"/>
      <c r="F8121" s="285" t="s">
        <v>8242</v>
      </c>
      <c r="G8121" s="266" t="s">
        <v>121</v>
      </c>
      <c r="H8121" s="266">
        <f>IF(G8121="Traditional Stove",0.1,0.2)</f>
        <v>0.1</v>
      </c>
      <c r="I8121" s="266">
        <f>YEAR(J8121)</f>
        <v>2023</v>
      </c>
      <c r="J8121" s="267">
        <v>45022</v>
      </c>
      <c r="K8121" s="267">
        <f>J8121+1</f>
        <v>45023</v>
      </c>
      <c r="L8121" s="266">
        <f>IF(M8121&lt;=365,1,2)</f>
        <v>1</v>
      </c>
      <c r="M8121" s="266">
        <f>IF(K8121&lt;$C$1,$C$2-$C$1+1,$C$2-K8121+1)</f>
        <v>24</v>
      </c>
      <c r="N8121" s="268">
        <f>M8121/365</f>
        <v>6.575342465753424E-2</v>
      </c>
      <c r="O8121" s="269">
        <f>'Data and Parameter'!$E$4*'Data and Parameter'!$E$5*('Data and Parameter'!$E$6+'Data and Parameter'!$E$7)*'Data and Parameter'!$E$19*'Data and Parameter'!$E$14*'ER calculations'!N8121</f>
        <v>0.34045473524349501</v>
      </c>
    </row>
    <row r="8122" spans="1:15" ht="15">
      <c r="A8122" s="284">
        <v>8118</v>
      </c>
      <c r="B8122" s="287"/>
      <c r="C8122" s="287"/>
      <c r="D8122" s="284" t="s">
        <v>1054</v>
      </c>
      <c r="E8122" s="287"/>
      <c r="F8122" s="285" t="s">
        <v>8243</v>
      </c>
      <c r="G8122" s="266" t="s">
        <v>121</v>
      </c>
      <c r="H8122" s="266">
        <f>IF(G8122="Traditional Stove",0.1,0.2)</f>
        <v>0.1</v>
      </c>
      <c r="I8122" s="266">
        <f>YEAR(J8122)</f>
        <v>2023</v>
      </c>
      <c r="J8122" s="267">
        <v>45022</v>
      </c>
      <c r="K8122" s="267">
        <f>J8122+1</f>
        <v>45023</v>
      </c>
      <c r="L8122" s="266">
        <f>IF(M8122&lt;=365,1,2)</f>
        <v>1</v>
      </c>
      <c r="M8122" s="266">
        <f>IF(K8122&lt;$C$1,$C$2-$C$1+1,$C$2-K8122+1)</f>
        <v>24</v>
      </c>
      <c r="N8122" s="268">
        <f>M8122/365</f>
        <v>6.575342465753424E-2</v>
      </c>
      <c r="O8122" s="269">
        <f>'Data and Parameter'!$E$4*'Data and Parameter'!$E$5*('Data and Parameter'!$E$6+'Data and Parameter'!$E$7)*'Data and Parameter'!$E$19*'Data and Parameter'!$E$14*'ER calculations'!N8122</f>
        <v>0.34045473524349501</v>
      </c>
    </row>
    <row r="8123" spans="1:15" ht="15">
      <c r="A8123" s="284">
        <v>8119</v>
      </c>
      <c r="B8123" s="287"/>
      <c r="C8123" s="287"/>
      <c r="D8123" s="284" t="s">
        <v>1054</v>
      </c>
      <c r="E8123" s="287"/>
      <c r="F8123" s="285" t="s">
        <v>8244</v>
      </c>
      <c r="G8123" s="266" t="s">
        <v>121</v>
      </c>
      <c r="H8123" s="266">
        <f>IF(G8123="Traditional Stove",0.1,0.2)</f>
        <v>0.1</v>
      </c>
      <c r="I8123" s="266">
        <f>YEAR(J8123)</f>
        <v>2023</v>
      </c>
      <c r="J8123" s="267">
        <v>45022</v>
      </c>
      <c r="K8123" s="267">
        <f>J8123+1</f>
        <v>45023</v>
      </c>
      <c r="L8123" s="266">
        <f>IF(M8123&lt;=365,1,2)</f>
        <v>1</v>
      </c>
      <c r="M8123" s="266">
        <f>IF(K8123&lt;$C$1,$C$2-$C$1+1,$C$2-K8123+1)</f>
        <v>24</v>
      </c>
      <c r="N8123" s="268">
        <f>M8123/365</f>
        <v>6.575342465753424E-2</v>
      </c>
      <c r="O8123" s="269">
        <f>'Data and Parameter'!$E$4*'Data and Parameter'!$E$5*('Data and Parameter'!$E$6+'Data and Parameter'!$E$7)*'Data and Parameter'!$E$19*'Data and Parameter'!$E$14*'ER calculations'!N8123</f>
        <v>0.34045473524349501</v>
      </c>
    </row>
    <row r="8124" spans="1:15" ht="15">
      <c r="A8124" s="284">
        <v>8120</v>
      </c>
      <c r="B8124" s="287"/>
      <c r="C8124" s="287"/>
      <c r="D8124" s="284" t="s">
        <v>1054</v>
      </c>
      <c r="E8124" s="287"/>
      <c r="F8124" s="285" t="s">
        <v>8245</v>
      </c>
      <c r="G8124" s="266" t="s">
        <v>121</v>
      </c>
      <c r="H8124" s="266">
        <f>IF(G8124="Traditional Stove",0.1,0.2)</f>
        <v>0.1</v>
      </c>
      <c r="I8124" s="266">
        <f>YEAR(J8124)</f>
        <v>2023</v>
      </c>
      <c r="J8124" s="267">
        <v>45022</v>
      </c>
      <c r="K8124" s="267">
        <f>J8124+1</f>
        <v>45023</v>
      </c>
      <c r="L8124" s="266">
        <f>IF(M8124&lt;=365,1,2)</f>
        <v>1</v>
      </c>
      <c r="M8124" s="266">
        <f>IF(K8124&lt;$C$1,$C$2-$C$1+1,$C$2-K8124+1)</f>
        <v>24</v>
      </c>
      <c r="N8124" s="268">
        <f>M8124/365</f>
        <v>6.575342465753424E-2</v>
      </c>
      <c r="O8124" s="269">
        <f>'Data and Parameter'!$E$4*'Data and Parameter'!$E$5*('Data and Parameter'!$E$6+'Data and Parameter'!$E$7)*'Data and Parameter'!$E$19*'Data and Parameter'!$E$14*'ER calculations'!N8124</f>
        <v>0.34045473524349501</v>
      </c>
    </row>
    <row r="8125" spans="1:15" ht="15">
      <c r="A8125" s="284">
        <v>8121</v>
      </c>
      <c r="B8125" s="287"/>
      <c r="C8125" s="287"/>
      <c r="D8125" s="284" t="s">
        <v>1054</v>
      </c>
      <c r="E8125" s="287"/>
      <c r="F8125" s="285" t="s">
        <v>8246</v>
      </c>
      <c r="G8125" s="266" t="s">
        <v>121</v>
      </c>
      <c r="H8125" s="266">
        <f>IF(G8125="Traditional Stove",0.1,0.2)</f>
        <v>0.1</v>
      </c>
      <c r="I8125" s="266">
        <f>YEAR(J8125)</f>
        <v>2023</v>
      </c>
      <c r="J8125" s="267">
        <v>45022</v>
      </c>
      <c r="K8125" s="267">
        <f>J8125+1</f>
        <v>45023</v>
      </c>
      <c r="L8125" s="266">
        <f>IF(M8125&lt;=365,1,2)</f>
        <v>1</v>
      </c>
      <c r="M8125" s="266">
        <f>IF(K8125&lt;$C$1,$C$2-$C$1+1,$C$2-K8125+1)</f>
        <v>24</v>
      </c>
      <c r="N8125" s="268">
        <f>M8125/365</f>
        <v>6.575342465753424E-2</v>
      </c>
      <c r="O8125" s="269">
        <f>'Data and Parameter'!$E$4*'Data and Parameter'!$E$5*('Data and Parameter'!$E$6+'Data and Parameter'!$E$7)*'Data and Parameter'!$E$19*'Data and Parameter'!$E$14*'ER calculations'!N8125</f>
        <v>0.34045473524349501</v>
      </c>
    </row>
    <row r="8126" spans="1:15" ht="15">
      <c r="A8126" s="284">
        <v>8122</v>
      </c>
      <c r="B8126" s="287"/>
      <c r="C8126" s="287"/>
      <c r="D8126" s="284" t="s">
        <v>1054</v>
      </c>
      <c r="E8126" s="287"/>
      <c r="F8126" s="285" t="s">
        <v>8247</v>
      </c>
      <c r="G8126" s="266" t="s">
        <v>121</v>
      </c>
      <c r="H8126" s="266">
        <f>IF(G8126="Traditional Stove",0.1,0.2)</f>
        <v>0.1</v>
      </c>
      <c r="I8126" s="266">
        <f>YEAR(J8126)</f>
        <v>2023</v>
      </c>
      <c r="J8126" s="267">
        <v>45022</v>
      </c>
      <c r="K8126" s="267">
        <f>J8126+1</f>
        <v>45023</v>
      </c>
      <c r="L8126" s="266">
        <f>IF(M8126&lt;=365,1,2)</f>
        <v>1</v>
      </c>
      <c r="M8126" s="266">
        <f>IF(K8126&lt;$C$1,$C$2-$C$1+1,$C$2-K8126+1)</f>
        <v>24</v>
      </c>
      <c r="N8126" s="268">
        <f>M8126/365</f>
        <v>6.575342465753424E-2</v>
      </c>
      <c r="O8126" s="269">
        <f>'Data and Parameter'!$E$4*'Data and Parameter'!$E$5*('Data and Parameter'!$E$6+'Data and Parameter'!$E$7)*'Data and Parameter'!$E$19*'Data and Parameter'!$E$14*'ER calculations'!N8126</f>
        <v>0.34045473524349501</v>
      </c>
    </row>
    <row r="8127" spans="1:15" ht="15">
      <c r="A8127" s="284">
        <v>8123</v>
      </c>
      <c r="B8127" s="287"/>
      <c r="C8127" s="287"/>
      <c r="D8127" s="284" t="s">
        <v>1054</v>
      </c>
      <c r="E8127" s="287"/>
      <c r="F8127" s="285" t="s">
        <v>8248</v>
      </c>
      <c r="G8127" s="266" t="s">
        <v>121</v>
      </c>
      <c r="H8127" s="266">
        <f>IF(G8127="Traditional Stove",0.1,0.2)</f>
        <v>0.1</v>
      </c>
      <c r="I8127" s="266">
        <f>YEAR(J8127)</f>
        <v>2023</v>
      </c>
      <c r="J8127" s="267">
        <v>45022</v>
      </c>
      <c r="K8127" s="267">
        <f>J8127+1</f>
        <v>45023</v>
      </c>
      <c r="L8127" s="266">
        <f>IF(M8127&lt;=365,1,2)</f>
        <v>1</v>
      </c>
      <c r="M8127" s="266">
        <f>IF(K8127&lt;$C$1,$C$2-$C$1+1,$C$2-K8127+1)</f>
        <v>24</v>
      </c>
      <c r="N8127" s="268">
        <f>M8127/365</f>
        <v>6.575342465753424E-2</v>
      </c>
      <c r="O8127" s="269">
        <f>'Data and Parameter'!$E$4*'Data and Parameter'!$E$5*('Data and Parameter'!$E$6+'Data and Parameter'!$E$7)*'Data and Parameter'!$E$19*'Data and Parameter'!$E$14*'ER calculations'!N8127</f>
        <v>0.34045473524349501</v>
      </c>
    </row>
    <row r="8128" spans="1:15" ht="15">
      <c r="A8128" s="284">
        <v>8124</v>
      </c>
      <c r="B8128" s="287"/>
      <c r="C8128" s="287"/>
      <c r="D8128" s="284" t="s">
        <v>1054</v>
      </c>
      <c r="E8128" s="287"/>
      <c r="F8128" s="285" t="s">
        <v>8249</v>
      </c>
      <c r="G8128" s="266" t="s">
        <v>121</v>
      </c>
      <c r="H8128" s="266">
        <f>IF(G8128="Traditional Stove",0.1,0.2)</f>
        <v>0.1</v>
      </c>
      <c r="I8128" s="266">
        <f>YEAR(J8128)</f>
        <v>2023</v>
      </c>
      <c r="J8128" s="267">
        <v>45022</v>
      </c>
      <c r="K8128" s="267">
        <f>J8128+1</f>
        <v>45023</v>
      </c>
      <c r="L8128" s="266">
        <f>IF(M8128&lt;=365,1,2)</f>
        <v>1</v>
      </c>
      <c r="M8128" s="266">
        <f>IF(K8128&lt;$C$1,$C$2-$C$1+1,$C$2-K8128+1)</f>
        <v>24</v>
      </c>
      <c r="N8128" s="268">
        <f>M8128/365</f>
        <v>6.575342465753424E-2</v>
      </c>
      <c r="O8128" s="269">
        <f>'Data and Parameter'!$E$4*'Data and Parameter'!$E$5*('Data and Parameter'!$E$6+'Data and Parameter'!$E$7)*'Data and Parameter'!$E$19*'Data and Parameter'!$E$14*'ER calculations'!N8128</f>
        <v>0.34045473524349501</v>
      </c>
    </row>
    <row r="8129" spans="1:15" ht="15">
      <c r="A8129" s="284">
        <v>8125</v>
      </c>
      <c r="B8129" s="287"/>
      <c r="C8129" s="287"/>
      <c r="D8129" s="284" t="s">
        <v>1054</v>
      </c>
      <c r="E8129" s="287"/>
      <c r="F8129" s="285" t="s">
        <v>8250</v>
      </c>
      <c r="G8129" s="266" t="s">
        <v>121</v>
      </c>
      <c r="H8129" s="266">
        <f>IF(G8129="Traditional Stove",0.1,0.2)</f>
        <v>0.1</v>
      </c>
      <c r="I8129" s="266">
        <f>YEAR(J8129)</f>
        <v>2023</v>
      </c>
      <c r="J8129" s="267">
        <v>45022</v>
      </c>
      <c r="K8129" s="267">
        <f>J8129+1</f>
        <v>45023</v>
      </c>
      <c r="L8129" s="266">
        <f>IF(M8129&lt;=365,1,2)</f>
        <v>1</v>
      </c>
      <c r="M8129" s="266">
        <f>IF(K8129&lt;$C$1,$C$2-$C$1+1,$C$2-K8129+1)</f>
        <v>24</v>
      </c>
      <c r="N8129" s="268">
        <f>M8129/365</f>
        <v>6.575342465753424E-2</v>
      </c>
      <c r="O8129" s="269">
        <f>'Data and Parameter'!$E$4*'Data and Parameter'!$E$5*('Data and Parameter'!$E$6+'Data and Parameter'!$E$7)*'Data and Parameter'!$E$19*'Data and Parameter'!$E$14*'ER calculations'!N8129</f>
        <v>0.34045473524349501</v>
      </c>
    </row>
    <row r="8130" spans="1:15" ht="15">
      <c r="A8130" s="284">
        <v>8126</v>
      </c>
      <c r="B8130" s="287"/>
      <c r="C8130" s="287"/>
      <c r="D8130" s="284" t="s">
        <v>1054</v>
      </c>
      <c r="E8130" s="287"/>
      <c r="F8130" s="285" t="s">
        <v>8251</v>
      </c>
      <c r="G8130" s="266" t="s">
        <v>121</v>
      </c>
      <c r="H8130" s="266">
        <f>IF(G8130="Traditional Stove",0.1,0.2)</f>
        <v>0.1</v>
      </c>
      <c r="I8130" s="266">
        <f>YEAR(J8130)</f>
        <v>2023</v>
      </c>
      <c r="J8130" s="267">
        <v>45022</v>
      </c>
      <c r="K8130" s="267">
        <f>J8130+1</f>
        <v>45023</v>
      </c>
      <c r="L8130" s="266">
        <f>IF(M8130&lt;=365,1,2)</f>
        <v>1</v>
      </c>
      <c r="M8130" s="266">
        <f>IF(K8130&lt;$C$1,$C$2-$C$1+1,$C$2-K8130+1)</f>
        <v>24</v>
      </c>
      <c r="N8130" s="268">
        <f>M8130/365</f>
        <v>6.575342465753424E-2</v>
      </c>
      <c r="O8130" s="269">
        <f>'Data and Parameter'!$E$4*'Data and Parameter'!$E$5*('Data and Parameter'!$E$6+'Data and Parameter'!$E$7)*'Data and Parameter'!$E$19*'Data and Parameter'!$E$14*'ER calculations'!N8130</f>
        <v>0.34045473524349501</v>
      </c>
    </row>
    <row r="8131" spans="1:15" ht="15">
      <c r="A8131" s="284">
        <v>8127</v>
      </c>
      <c r="B8131" s="287"/>
      <c r="C8131" s="287"/>
      <c r="D8131" s="284" t="s">
        <v>1054</v>
      </c>
      <c r="E8131" s="287"/>
      <c r="F8131" s="285" t="s">
        <v>8252</v>
      </c>
      <c r="G8131" s="266" t="s">
        <v>121</v>
      </c>
      <c r="H8131" s="266">
        <f>IF(G8131="Traditional Stove",0.1,0.2)</f>
        <v>0.1</v>
      </c>
      <c r="I8131" s="266">
        <f>YEAR(J8131)</f>
        <v>2023</v>
      </c>
      <c r="J8131" s="267">
        <v>45022</v>
      </c>
      <c r="K8131" s="267">
        <f>J8131+1</f>
        <v>45023</v>
      </c>
      <c r="L8131" s="266">
        <f>IF(M8131&lt;=365,1,2)</f>
        <v>1</v>
      </c>
      <c r="M8131" s="266">
        <f>IF(K8131&lt;$C$1,$C$2-$C$1+1,$C$2-K8131+1)</f>
        <v>24</v>
      </c>
      <c r="N8131" s="268">
        <f>M8131/365</f>
        <v>6.575342465753424E-2</v>
      </c>
      <c r="O8131" s="269">
        <f>'Data and Parameter'!$E$4*'Data and Parameter'!$E$5*('Data and Parameter'!$E$6+'Data and Parameter'!$E$7)*'Data and Parameter'!$E$19*'Data and Parameter'!$E$14*'ER calculations'!N8131</f>
        <v>0.34045473524349501</v>
      </c>
    </row>
    <row r="8132" spans="1:15" ht="15">
      <c r="A8132" s="284">
        <v>8128</v>
      </c>
      <c r="B8132" s="287"/>
      <c r="C8132" s="287"/>
      <c r="D8132" s="284" t="s">
        <v>1054</v>
      </c>
      <c r="E8132" s="287"/>
      <c r="F8132" s="285" t="s">
        <v>8253</v>
      </c>
      <c r="G8132" s="266" t="s">
        <v>121</v>
      </c>
      <c r="H8132" s="266">
        <f>IF(G8132="Traditional Stove",0.1,0.2)</f>
        <v>0.1</v>
      </c>
      <c r="I8132" s="266">
        <f>YEAR(J8132)</f>
        <v>2023</v>
      </c>
      <c r="J8132" s="267">
        <v>45022</v>
      </c>
      <c r="K8132" s="267">
        <f>J8132+1</f>
        <v>45023</v>
      </c>
      <c r="L8132" s="266">
        <f>IF(M8132&lt;=365,1,2)</f>
        <v>1</v>
      </c>
      <c r="M8132" s="266">
        <f>IF(K8132&lt;$C$1,$C$2-$C$1+1,$C$2-K8132+1)</f>
        <v>24</v>
      </c>
      <c r="N8132" s="268">
        <f>M8132/365</f>
        <v>6.575342465753424E-2</v>
      </c>
      <c r="O8132" s="269">
        <f>'Data and Parameter'!$E$4*'Data and Parameter'!$E$5*('Data and Parameter'!$E$6+'Data and Parameter'!$E$7)*'Data and Parameter'!$E$19*'Data and Parameter'!$E$14*'ER calculations'!N8132</f>
        <v>0.34045473524349501</v>
      </c>
    </row>
    <row r="8133" spans="1:15" ht="15">
      <c r="A8133" s="284">
        <v>8129</v>
      </c>
      <c r="B8133" s="287"/>
      <c r="C8133" s="287"/>
      <c r="D8133" s="284" t="s">
        <v>1054</v>
      </c>
      <c r="E8133" s="287"/>
      <c r="F8133" s="285" t="s">
        <v>8254</v>
      </c>
      <c r="G8133" s="266" t="s">
        <v>121</v>
      </c>
      <c r="H8133" s="266">
        <f>IF(G8133="Traditional Stove",0.1,0.2)</f>
        <v>0.1</v>
      </c>
      <c r="I8133" s="266">
        <f>YEAR(J8133)</f>
        <v>2023</v>
      </c>
      <c r="J8133" s="267">
        <v>45022</v>
      </c>
      <c r="K8133" s="267">
        <f>J8133+1</f>
        <v>45023</v>
      </c>
      <c r="L8133" s="266">
        <f>IF(M8133&lt;=365,1,2)</f>
        <v>1</v>
      </c>
      <c r="M8133" s="266">
        <f>IF(K8133&lt;$C$1,$C$2-$C$1+1,$C$2-K8133+1)</f>
        <v>24</v>
      </c>
      <c r="N8133" s="268">
        <f>M8133/365</f>
        <v>6.575342465753424E-2</v>
      </c>
      <c r="O8133" s="269">
        <f>'Data and Parameter'!$E$4*'Data and Parameter'!$E$5*('Data and Parameter'!$E$6+'Data and Parameter'!$E$7)*'Data and Parameter'!$E$19*'Data and Parameter'!$E$14*'ER calculations'!N8133</f>
        <v>0.34045473524349501</v>
      </c>
    </row>
    <row r="8134" spans="1:15" ht="15">
      <c r="A8134" s="284">
        <v>8130</v>
      </c>
      <c r="B8134" s="287"/>
      <c r="C8134" s="287"/>
      <c r="D8134" s="284" t="s">
        <v>1376</v>
      </c>
      <c r="E8134" s="287"/>
      <c r="F8134" s="285" t="s">
        <v>8255</v>
      </c>
      <c r="G8134" s="266" t="s">
        <v>121</v>
      </c>
      <c r="H8134" s="266">
        <f>IF(G8134="Traditional Stove",0.1,0.2)</f>
        <v>0.1</v>
      </c>
      <c r="I8134" s="266">
        <f>YEAR(J8134)</f>
        <v>2023</v>
      </c>
      <c r="J8134" s="267">
        <v>44989</v>
      </c>
      <c r="K8134" s="267">
        <f>J8134+1</f>
        <v>44990</v>
      </c>
      <c r="L8134" s="266">
        <f>IF(M8134&lt;=365,1,2)</f>
        <v>1</v>
      </c>
      <c r="M8134" s="266">
        <f>IF(K8134&lt;$C$1,$C$2-$C$1+1,$C$2-K8134+1)</f>
        <v>57</v>
      </c>
      <c r="N8134" s="268">
        <f>M8134/365</f>
        <v>0.15616438356164383</v>
      </c>
      <c r="O8134" s="269">
        <f>'Data and Parameter'!$E$4*'Data and Parameter'!$E$5*('Data and Parameter'!$E$6+'Data and Parameter'!$E$7)*'Data and Parameter'!$E$19*'Data and Parameter'!$E$14*'ER calculations'!N8134</f>
        <v>0.80857999620330079</v>
      </c>
    </row>
    <row r="8135" spans="1:15" ht="15">
      <c r="A8135" s="284">
        <v>8131</v>
      </c>
      <c r="B8135" s="287"/>
      <c r="C8135" s="287"/>
      <c r="D8135" s="284" t="s">
        <v>1054</v>
      </c>
      <c r="E8135" s="287"/>
      <c r="F8135" s="285" t="s">
        <v>8256</v>
      </c>
      <c r="G8135" s="266" t="s">
        <v>121</v>
      </c>
      <c r="H8135" s="266">
        <f>IF(G8135="Traditional Stove",0.1,0.2)</f>
        <v>0.1</v>
      </c>
      <c r="I8135" s="266">
        <f>YEAR(J8135)</f>
        <v>2023</v>
      </c>
      <c r="J8135" s="267">
        <v>45022</v>
      </c>
      <c r="K8135" s="267">
        <f>J8135+1</f>
        <v>45023</v>
      </c>
      <c r="L8135" s="266">
        <f>IF(M8135&lt;=365,1,2)</f>
        <v>1</v>
      </c>
      <c r="M8135" s="266">
        <f>IF(K8135&lt;$C$1,$C$2-$C$1+1,$C$2-K8135+1)</f>
        <v>24</v>
      </c>
      <c r="N8135" s="268">
        <f>M8135/365</f>
        <v>6.575342465753424E-2</v>
      </c>
      <c r="O8135" s="269">
        <f>'Data and Parameter'!$E$4*'Data and Parameter'!$E$5*('Data and Parameter'!$E$6+'Data and Parameter'!$E$7)*'Data and Parameter'!$E$19*'Data and Parameter'!$E$14*'ER calculations'!N8135</f>
        <v>0.34045473524349501</v>
      </c>
    </row>
    <row r="8136" spans="1:15" ht="15">
      <c r="A8136" s="284">
        <v>8132</v>
      </c>
      <c r="B8136" s="287"/>
      <c r="C8136" s="287"/>
      <c r="D8136" s="284" t="s">
        <v>1376</v>
      </c>
      <c r="E8136" s="287"/>
      <c r="F8136" s="285" t="s">
        <v>8257</v>
      </c>
      <c r="G8136" s="266" t="s">
        <v>121</v>
      </c>
      <c r="H8136" s="266">
        <f>IF(G8136="Traditional Stove",0.1,0.2)</f>
        <v>0.1</v>
      </c>
      <c r="I8136" s="266">
        <f>YEAR(J8136)</f>
        <v>2023</v>
      </c>
      <c r="J8136" s="267">
        <v>44989</v>
      </c>
      <c r="K8136" s="267">
        <f>J8136+1</f>
        <v>44990</v>
      </c>
      <c r="L8136" s="266">
        <f>IF(M8136&lt;=365,1,2)</f>
        <v>1</v>
      </c>
      <c r="M8136" s="266">
        <f>IF(K8136&lt;$C$1,$C$2-$C$1+1,$C$2-K8136+1)</f>
        <v>57</v>
      </c>
      <c r="N8136" s="268">
        <f>M8136/365</f>
        <v>0.15616438356164383</v>
      </c>
      <c r="O8136" s="269">
        <f>'Data and Parameter'!$E$4*'Data and Parameter'!$E$5*('Data and Parameter'!$E$6+'Data and Parameter'!$E$7)*'Data and Parameter'!$E$19*'Data and Parameter'!$E$14*'ER calculations'!N8136</f>
        <v>0.80857999620330079</v>
      </c>
    </row>
    <row r="8137" spans="1:15" ht="15">
      <c r="A8137" s="284">
        <v>8133</v>
      </c>
      <c r="B8137" s="287"/>
      <c r="C8137" s="287"/>
      <c r="D8137" s="284" t="s">
        <v>1054</v>
      </c>
      <c r="E8137" s="287"/>
      <c r="F8137" s="285" t="s">
        <v>8258</v>
      </c>
      <c r="G8137" s="266" t="s">
        <v>121</v>
      </c>
      <c r="H8137" s="266">
        <f>IF(G8137="Traditional Stove",0.1,0.2)</f>
        <v>0.1</v>
      </c>
      <c r="I8137" s="266">
        <f>YEAR(J8137)</f>
        <v>2023</v>
      </c>
      <c r="J8137" s="267">
        <v>45022</v>
      </c>
      <c r="K8137" s="267">
        <f>J8137+1</f>
        <v>45023</v>
      </c>
      <c r="L8137" s="266">
        <f>IF(M8137&lt;=365,1,2)</f>
        <v>1</v>
      </c>
      <c r="M8137" s="266">
        <f>IF(K8137&lt;$C$1,$C$2-$C$1+1,$C$2-K8137+1)</f>
        <v>24</v>
      </c>
      <c r="N8137" s="268">
        <f>M8137/365</f>
        <v>6.575342465753424E-2</v>
      </c>
      <c r="O8137" s="269">
        <f>'Data and Parameter'!$E$4*'Data and Parameter'!$E$5*('Data and Parameter'!$E$6+'Data and Parameter'!$E$7)*'Data and Parameter'!$E$19*'Data and Parameter'!$E$14*'ER calculations'!N8137</f>
        <v>0.34045473524349501</v>
      </c>
    </row>
    <row r="8138" spans="1:15" ht="15">
      <c r="A8138" s="284">
        <v>8134</v>
      </c>
      <c r="B8138" s="287"/>
      <c r="C8138" s="287"/>
      <c r="D8138" s="284" t="s">
        <v>1054</v>
      </c>
      <c r="E8138" s="287"/>
      <c r="F8138" s="285" t="s">
        <v>8259</v>
      </c>
      <c r="G8138" s="266" t="s">
        <v>121</v>
      </c>
      <c r="H8138" s="266">
        <f>IF(G8138="Traditional Stove",0.1,0.2)</f>
        <v>0.1</v>
      </c>
      <c r="I8138" s="266">
        <f>YEAR(J8138)</f>
        <v>2023</v>
      </c>
      <c r="J8138" s="267">
        <v>45022</v>
      </c>
      <c r="K8138" s="267">
        <f>J8138+1</f>
        <v>45023</v>
      </c>
      <c r="L8138" s="266">
        <f>IF(M8138&lt;=365,1,2)</f>
        <v>1</v>
      </c>
      <c r="M8138" s="266">
        <f>IF(K8138&lt;$C$1,$C$2-$C$1+1,$C$2-K8138+1)</f>
        <v>24</v>
      </c>
      <c r="N8138" s="268">
        <f>M8138/365</f>
        <v>6.575342465753424E-2</v>
      </c>
      <c r="O8138" s="269">
        <f>'Data and Parameter'!$E$4*'Data and Parameter'!$E$5*('Data and Parameter'!$E$6+'Data and Parameter'!$E$7)*'Data and Parameter'!$E$19*'Data and Parameter'!$E$14*'ER calculations'!N8138</f>
        <v>0.34045473524349501</v>
      </c>
    </row>
    <row r="8139" spans="1:15" ht="15">
      <c r="A8139" s="284">
        <v>8135</v>
      </c>
      <c r="B8139" s="287"/>
      <c r="C8139" s="287"/>
      <c r="D8139" s="284" t="s">
        <v>1376</v>
      </c>
      <c r="E8139" s="287"/>
      <c r="F8139" s="285" t="s">
        <v>8260</v>
      </c>
      <c r="G8139" s="266" t="s">
        <v>121</v>
      </c>
      <c r="H8139" s="266">
        <f>IF(G8139="Traditional Stove",0.1,0.2)</f>
        <v>0.1</v>
      </c>
      <c r="I8139" s="266">
        <f>YEAR(J8139)</f>
        <v>2023</v>
      </c>
      <c r="J8139" s="267">
        <v>44989</v>
      </c>
      <c r="K8139" s="267">
        <f>J8139+1</f>
        <v>44990</v>
      </c>
      <c r="L8139" s="266">
        <f>IF(M8139&lt;=365,1,2)</f>
        <v>1</v>
      </c>
      <c r="M8139" s="266">
        <f>IF(K8139&lt;$C$1,$C$2-$C$1+1,$C$2-K8139+1)</f>
        <v>57</v>
      </c>
      <c r="N8139" s="268">
        <f>M8139/365</f>
        <v>0.15616438356164383</v>
      </c>
      <c r="O8139" s="269">
        <f>'Data and Parameter'!$E$4*'Data and Parameter'!$E$5*('Data and Parameter'!$E$6+'Data and Parameter'!$E$7)*'Data and Parameter'!$E$19*'Data and Parameter'!$E$14*'ER calculations'!N8139</f>
        <v>0.80857999620330079</v>
      </c>
    </row>
    <row r="8140" spans="1:15" ht="15">
      <c r="A8140" s="284">
        <v>8136</v>
      </c>
      <c r="B8140" s="287"/>
      <c r="C8140" s="287"/>
      <c r="D8140" s="284" t="s">
        <v>1054</v>
      </c>
      <c r="E8140" s="287"/>
      <c r="F8140" s="285" t="s">
        <v>8261</v>
      </c>
      <c r="G8140" s="266" t="s">
        <v>121</v>
      </c>
      <c r="H8140" s="266">
        <f>IF(G8140="Traditional Stove",0.1,0.2)</f>
        <v>0.1</v>
      </c>
      <c r="I8140" s="266">
        <f>YEAR(J8140)</f>
        <v>2023</v>
      </c>
      <c r="J8140" s="267">
        <v>45022</v>
      </c>
      <c r="K8140" s="267">
        <f>J8140+1</f>
        <v>45023</v>
      </c>
      <c r="L8140" s="266">
        <f>IF(M8140&lt;=365,1,2)</f>
        <v>1</v>
      </c>
      <c r="M8140" s="266">
        <f>IF(K8140&lt;$C$1,$C$2-$C$1+1,$C$2-K8140+1)</f>
        <v>24</v>
      </c>
      <c r="N8140" s="268">
        <f>M8140/365</f>
        <v>6.575342465753424E-2</v>
      </c>
      <c r="O8140" s="269">
        <f>'Data and Parameter'!$E$4*'Data and Parameter'!$E$5*('Data and Parameter'!$E$6+'Data and Parameter'!$E$7)*'Data and Parameter'!$E$19*'Data and Parameter'!$E$14*'ER calculations'!N8140</f>
        <v>0.34045473524349501</v>
      </c>
    </row>
    <row r="8141" spans="1:15" ht="15">
      <c r="A8141" s="284">
        <v>8137</v>
      </c>
      <c r="B8141" s="287"/>
      <c r="C8141" s="287"/>
      <c r="D8141" s="284" t="s">
        <v>1054</v>
      </c>
      <c r="E8141" s="287"/>
      <c r="F8141" s="285" t="s">
        <v>8262</v>
      </c>
      <c r="G8141" s="266" t="s">
        <v>121</v>
      </c>
      <c r="H8141" s="266">
        <f>IF(G8141="Traditional Stove",0.1,0.2)</f>
        <v>0.1</v>
      </c>
      <c r="I8141" s="266">
        <f>YEAR(J8141)</f>
        <v>2023</v>
      </c>
      <c r="J8141" s="267">
        <v>45022</v>
      </c>
      <c r="K8141" s="267">
        <f>J8141+1</f>
        <v>45023</v>
      </c>
      <c r="L8141" s="266">
        <f>IF(M8141&lt;=365,1,2)</f>
        <v>1</v>
      </c>
      <c r="M8141" s="266">
        <f>IF(K8141&lt;$C$1,$C$2-$C$1+1,$C$2-K8141+1)</f>
        <v>24</v>
      </c>
      <c r="N8141" s="268">
        <f>M8141/365</f>
        <v>6.575342465753424E-2</v>
      </c>
      <c r="O8141" s="269">
        <f>'Data and Parameter'!$E$4*'Data and Parameter'!$E$5*('Data and Parameter'!$E$6+'Data and Parameter'!$E$7)*'Data and Parameter'!$E$19*'Data and Parameter'!$E$14*'ER calculations'!N8141</f>
        <v>0.34045473524349501</v>
      </c>
    </row>
    <row r="8142" spans="1:15" ht="15">
      <c r="A8142" s="284">
        <v>8138</v>
      </c>
      <c r="B8142" s="287"/>
      <c r="C8142" s="287"/>
      <c r="D8142" s="284" t="s">
        <v>1376</v>
      </c>
      <c r="E8142" s="287"/>
      <c r="F8142" s="285" t="s">
        <v>8263</v>
      </c>
      <c r="G8142" s="266" t="s">
        <v>121</v>
      </c>
      <c r="H8142" s="266">
        <f>IF(G8142="Traditional Stove",0.1,0.2)</f>
        <v>0.1</v>
      </c>
      <c r="I8142" s="266">
        <f>YEAR(J8142)</f>
        <v>2023</v>
      </c>
      <c r="J8142" s="267">
        <v>44989</v>
      </c>
      <c r="K8142" s="267">
        <f>J8142+1</f>
        <v>44990</v>
      </c>
      <c r="L8142" s="266">
        <f>IF(M8142&lt;=365,1,2)</f>
        <v>1</v>
      </c>
      <c r="M8142" s="266">
        <f>IF(K8142&lt;$C$1,$C$2-$C$1+1,$C$2-K8142+1)</f>
        <v>57</v>
      </c>
      <c r="N8142" s="268">
        <f>M8142/365</f>
        <v>0.15616438356164383</v>
      </c>
      <c r="O8142" s="269">
        <f>'Data and Parameter'!$E$4*'Data and Parameter'!$E$5*('Data and Parameter'!$E$6+'Data and Parameter'!$E$7)*'Data and Parameter'!$E$19*'Data and Parameter'!$E$14*'ER calculations'!N8142</f>
        <v>0.80857999620330079</v>
      </c>
    </row>
    <row r="8143" spans="1:15" ht="15">
      <c r="A8143" s="284">
        <v>8139</v>
      </c>
      <c r="B8143" s="287"/>
      <c r="C8143" s="287"/>
      <c r="D8143" s="284" t="s">
        <v>1376</v>
      </c>
      <c r="E8143" s="287"/>
      <c r="F8143" s="285" t="s">
        <v>8264</v>
      </c>
      <c r="G8143" s="266" t="s">
        <v>121</v>
      </c>
      <c r="H8143" s="266">
        <f>IF(G8143="Traditional Stove",0.1,0.2)</f>
        <v>0.1</v>
      </c>
      <c r="I8143" s="266">
        <f>YEAR(J8143)</f>
        <v>2023</v>
      </c>
      <c r="J8143" s="267">
        <v>44989</v>
      </c>
      <c r="K8143" s="267">
        <f>J8143+1</f>
        <v>44990</v>
      </c>
      <c r="L8143" s="266">
        <f>IF(M8143&lt;=365,1,2)</f>
        <v>1</v>
      </c>
      <c r="M8143" s="266">
        <f>IF(K8143&lt;$C$1,$C$2-$C$1+1,$C$2-K8143+1)</f>
        <v>57</v>
      </c>
      <c r="N8143" s="268">
        <f>M8143/365</f>
        <v>0.15616438356164383</v>
      </c>
      <c r="O8143" s="269">
        <f>'Data and Parameter'!$E$4*'Data and Parameter'!$E$5*('Data and Parameter'!$E$6+'Data and Parameter'!$E$7)*'Data and Parameter'!$E$19*'Data and Parameter'!$E$14*'ER calculations'!N8143</f>
        <v>0.80857999620330079</v>
      </c>
    </row>
    <row r="8144" spans="1:15" ht="15">
      <c r="A8144" s="284">
        <v>8140</v>
      </c>
      <c r="B8144" s="287"/>
      <c r="C8144" s="287"/>
      <c r="D8144" s="284" t="s">
        <v>1376</v>
      </c>
      <c r="E8144" s="287"/>
      <c r="F8144" s="285" t="s">
        <v>8265</v>
      </c>
      <c r="G8144" s="266" t="s">
        <v>121</v>
      </c>
      <c r="H8144" s="266">
        <f>IF(G8144="Traditional Stove",0.1,0.2)</f>
        <v>0.1</v>
      </c>
      <c r="I8144" s="266">
        <f>YEAR(J8144)</f>
        <v>2023</v>
      </c>
      <c r="J8144" s="267">
        <v>44989</v>
      </c>
      <c r="K8144" s="267">
        <f>J8144+1</f>
        <v>44990</v>
      </c>
      <c r="L8144" s="266">
        <f>IF(M8144&lt;=365,1,2)</f>
        <v>1</v>
      </c>
      <c r="M8144" s="266">
        <f>IF(K8144&lt;$C$1,$C$2-$C$1+1,$C$2-K8144+1)</f>
        <v>57</v>
      </c>
      <c r="N8144" s="268">
        <f>M8144/365</f>
        <v>0.15616438356164383</v>
      </c>
      <c r="O8144" s="269">
        <f>'Data and Parameter'!$E$4*'Data and Parameter'!$E$5*('Data and Parameter'!$E$6+'Data and Parameter'!$E$7)*'Data and Parameter'!$E$19*'Data and Parameter'!$E$14*'ER calculations'!N8144</f>
        <v>0.80857999620330079</v>
      </c>
    </row>
    <row r="8145" spans="1:15" ht="15">
      <c r="A8145" s="284">
        <v>8141</v>
      </c>
      <c r="B8145" s="287"/>
      <c r="C8145" s="287"/>
      <c r="D8145" s="284" t="s">
        <v>1376</v>
      </c>
      <c r="E8145" s="287"/>
      <c r="F8145" s="285" t="s">
        <v>8266</v>
      </c>
      <c r="G8145" s="266" t="s">
        <v>121</v>
      </c>
      <c r="H8145" s="266">
        <f>IF(G8145="Traditional Stove",0.1,0.2)</f>
        <v>0.1</v>
      </c>
      <c r="I8145" s="266">
        <f>YEAR(J8145)</f>
        <v>2023</v>
      </c>
      <c r="J8145" s="267">
        <v>44989</v>
      </c>
      <c r="K8145" s="267">
        <f>J8145+1</f>
        <v>44990</v>
      </c>
      <c r="L8145" s="266">
        <f>IF(M8145&lt;=365,1,2)</f>
        <v>1</v>
      </c>
      <c r="M8145" s="266">
        <f>IF(K8145&lt;$C$1,$C$2-$C$1+1,$C$2-K8145+1)</f>
        <v>57</v>
      </c>
      <c r="N8145" s="268">
        <f>M8145/365</f>
        <v>0.15616438356164383</v>
      </c>
      <c r="O8145" s="269">
        <f>'Data and Parameter'!$E$4*'Data and Parameter'!$E$5*('Data and Parameter'!$E$6+'Data and Parameter'!$E$7)*'Data and Parameter'!$E$19*'Data and Parameter'!$E$14*'ER calculations'!N8145</f>
        <v>0.80857999620330079</v>
      </c>
    </row>
    <row r="8146" spans="1:15" ht="15">
      <c r="A8146" s="284">
        <v>8142</v>
      </c>
      <c r="B8146" s="287"/>
      <c r="C8146" s="287"/>
      <c r="D8146" s="284" t="s">
        <v>1376</v>
      </c>
      <c r="E8146" s="287"/>
      <c r="F8146" s="285" t="s">
        <v>8267</v>
      </c>
      <c r="G8146" s="266" t="s">
        <v>121</v>
      </c>
      <c r="H8146" s="266">
        <f>IF(G8146="Traditional Stove",0.1,0.2)</f>
        <v>0.1</v>
      </c>
      <c r="I8146" s="266">
        <f>YEAR(J8146)</f>
        <v>2023</v>
      </c>
      <c r="J8146" s="267">
        <v>44989</v>
      </c>
      <c r="K8146" s="267">
        <f>J8146+1</f>
        <v>44990</v>
      </c>
      <c r="L8146" s="266">
        <f>IF(M8146&lt;=365,1,2)</f>
        <v>1</v>
      </c>
      <c r="M8146" s="266">
        <f>IF(K8146&lt;$C$1,$C$2-$C$1+1,$C$2-K8146+1)</f>
        <v>57</v>
      </c>
      <c r="N8146" s="268">
        <f>M8146/365</f>
        <v>0.15616438356164383</v>
      </c>
      <c r="O8146" s="269">
        <f>'Data and Parameter'!$E$4*'Data and Parameter'!$E$5*('Data and Parameter'!$E$6+'Data and Parameter'!$E$7)*'Data and Parameter'!$E$19*'Data and Parameter'!$E$14*'ER calculations'!N8146</f>
        <v>0.80857999620330079</v>
      </c>
    </row>
    <row r="8147" spans="1:15" ht="15">
      <c r="A8147" s="284">
        <v>8143</v>
      </c>
      <c r="B8147" s="287"/>
      <c r="C8147" s="287"/>
      <c r="D8147" s="284" t="s">
        <v>1376</v>
      </c>
      <c r="E8147" s="287"/>
      <c r="F8147" s="285" t="s">
        <v>8268</v>
      </c>
      <c r="G8147" s="266" t="s">
        <v>121</v>
      </c>
      <c r="H8147" s="266">
        <f>IF(G8147="Traditional Stove",0.1,0.2)</f>
        <v>0.1</v>
      </c>
      <c r="I8147" s="266">
        <f>YEAR(J8147)</f>
        <v>2023</v>
      </c>
      <c r="J8147" s="267">
        <v>44989</v>
      </c>
      <c r="K8147" s="267">
        <f>J8147+1</f>
        <v>44990</v>
      </c>
      <c r="L8147" s="266">
        <f>IF(M8147&lt;=365,1,2)</f>
        <v>1</v>
      </c>
      <c r="M8147" s="266">
        <f>IF(K8147&lt;$C$1,$C$2-$C$1+1,$C$2-K8147+1)</f>
        <v>57</v>
      </c>
      <c r="N8147" s="268">
        <f>M8147/365</f>
        <v>0.15616438356164383</v>
      </c>
      <c r="O8147" s="269">
        <f>'Data and Parameter'!$E$4*'Data and Parameter'!$E$5*('Data and Parameter'!$E$6+'Data and Parameter'!$E$7)*'Data and Parameter'!$E$19*'Data and Parameter'!$E$14*'ER calculations'!N8147</f>
        <v>0.80857999620330079</v>
      </c>
    </row>
    <row r="8148" spans="1:15" ht="15">
      <c r="A8148" s="284">
        <v>8144</v>
      </c>
      <c r="B8148" s="287"/>
      <c r="C8148" s="287"/>
      <c r="D8148" s="284" t="s">
        <v>1376</v>
      </c>
      <c r="E8148" s="287"/>
      <c r="F8148" s="285" t="s">
        <v>8269</v>
      </c>
      <c r="G8148" s="266" t="s">
        <v>121</v>
      </c>
      <c r="H8148" s="266">
        <f>IF(G8148="Traditional Stove",0.1,0.2)</f>
        <v>0.1</v>
      </c>
      <c r="I8148" s="266">
        <f>YEAR(J8148)</f>
        <v>2023</v>
      </c>
      <c r="J8148" s="267">
        <v>44989</v>
      </c>
      <c r="K8148" s="267">
        <f>J8148+1</f>
        <v>44990</v>
      </c>
      <c r="L8148" s="266">
        <f>IF(M8148&lt;=365,1,2)</f>
        <v>1</v>
      </c>
      <c r="M8148" s="266">
        <f>IF(K8148&lt;$C$1,$C$2-$C$1+1,$C$2-K8148+1)</f>
        <v>57</v>
      </c>
      <c r="N8148" s="268">
        <f>M8148/365</f>
        <v>0.15616438356164383</v>
      </c>
      <c r="O8148" s="269">
        <f>'Data and Parameter'!$E$4*'Data and Parameter'!$E$5*('Data and Parameter'!$E$6+'Data and Parameter'!$E$7)*'Data and Parameter'!$E$19*'Data and Parameter'!$E$14*'ER calculations'!N8148</f>
        <v>0.80857999620330079</v>
      </c>
    </row>
    <row r="8149" spans="1:15" ht="15">
      <c r="A8149" s="284">
        <v>8145</v>
      </c>
      <c r="B8149" s="287"/>
      <c r="C8149" s="287"/>
      <c r="D8149" s="284" t="s">
        <v>1376</v>
      </c>
      <c r="E8149" s="287"/>
      <c r="F8149" s="285" t="s">
        <v>8270</v>
      </c>
      <c r="G8149" s="266" t="s">
        <v>121</v>
      </c>
      <c r="H8149" s="266">
        <f>IF(G8149="Traditional Stove",0.1,0.2)</f>
        <v>0.1</v>
      </c>
      <c r="I8149" s="266">
        <f>YEAR(J8149)</f>
        <v>2023</v>
      </c>
      <c r="J8149" s="267">
        <v>44989</v>
      </c>
      <c r="K8149" s="267">
        <f>J8149+1</f>
        <v>44990</v>
      </c>
      <c r="L8149" s="266">
        <f>IF(M8149&lt;=365,1,2)</f>
        <v>1</v>
      </c>
      <c r="M8149" s="266">
        <f>IF(K8149&lt;$C$1,$C$2-$C$1+1,$C$2-K8149+1)</f>
        <v>57</v>
      </c>
      <c r="N8149" s="268">
        <f>M8149/365</f>
        <v>0.15616438356164383</v>
      </c>
      <c r="O8149" s="269">
        <f>'Data and Parameter'!$E$4*'Data and Parameter'!$E$5*('Data and Parameter'!$E$6+'Data and Parameter'!$E$7)*'Data and Parameter'!$E$19*'Data and Parameter'!$E$14*'ER calculations'!N8149</f>
        <v>0.80857999620330079</v>
      </c>
    </row>
    <row r="8150" spans="1:15" ht="15">
      <c r="A8150" s="284">
        <v>8146</v>
      </c>
      <c r="B8150" s="287"/>
      <c r="C8150" s="287"/>
      <c r="D8150" s="284" t="s">
        <v>1376</v>
      </c>
      <c r="E8150" s="287"/>
      <c r="F8150" s="285" t="s">
        <v>8271</v>
      </c>
      <c r="G8150" s="266" t="s">
        <v>121</v>
      </c>
      <c r="H8150" s="266">
        <f>IF(G8150="Traditional Stove",0.1,0.2)</f>
        <v>0.1</v>
      </c>
      <c r="I8150" s="266">
        <f>YEAR(J8150)</f>
        <v>2023</v>
      </c>
      <c r="J8150" s="267">
        <v>44989</v>
      </c>
      <c r="K8150" s="267">
        <f>J8150+1</f>
        <v>44990</v>
      </c>
      <c r="L8150" s="266">
        <f>IF(M8150&lt;=365,1,2)</f>
        <v>1</v>
      </c>
      <c r="M8150" s="266">
        <f>IF(K8150&lt;$C$1,$C$2-$C$1+1,$C$2-K8150+1)</f>
        <v>57</v>
      </c>
      <c r="N8150" s="268">
        <f>M8150/365</f>
        <v>0.15616438356164383</v>
      </c>
      <c r="O8150" s="269">
        <f>'Data and Parameter'!$E$4*'Data and Parameter'!$E$5*('Data and Parameter'!$E$6+'Data and Parameter'!$E$7)*'Data and Parameter'!$E$19*'Data and Parameter'!$E$14*'ER calculations'!N8150</f>
        <v>0.80857999620330079</v>
      </c>
    </row>
    <row r="8151" spans="1:15" ht="15">
      <c r="A8151" s="284">
        <v>8147</v>
      </c>
      <c r="B8151" s="287"/>
      <c r="C8151" s="287"/>
      <c r="D8151" s="284" t="s">
        <v>1054</v>
      </c>
      <c r="E8151" s="287"/>
      <c r="F8151" s="285" t="s">
        <v>8272</v>
      </c>
      <c r="G8151" s="266" t="s">
        <v>121</v>
      </c>
      <c r="H8151" s="266">
        <f>IF(G8151="Traditional Stove",0.1,0.2)</f>
        <v>0.1</v>
      </c>
      <c r="I8151" s="266">
        <f>YEAR(J8151)</f>
        <v>2023</v>
      </c>
      <c r="J8151" s="267">
        <v>44969</v>
      </c>
      <c r="K8151" s="267">
        <f>J8151+1</f>
        <v>44970</v>
      </c>
      <c r="L8151" s="266">
        <f>IF(M8151&lt;=365,1,2)</f>
        <v>1</v>
      </c>
      <c r="M8151" s="266">
        <f>IF(K8151&lt;$C$1,$C$2-$C$1+1,$C$2-K8151+1)</f>
        <v>77</v>
      </c>
      <c r="N8151" s="268">
        <f>M8151/365</f>
        <v>0.21095890410958903</v>
      </c>
      <c r="O8151" s="269">
        <f>'Data and Parameter'!$E$4*'Data and Parameter'!$E$5*('Data and Parameter'!$E$6+'Data and Parameter'!$E$7)*'Data and Parameter'!$E$19*'Data and Parameter'!$E$14*'ER calculations'!N8151</f>
        <v>1.0922922755728799</v>
      </c>
    </row>
    <row r="8152" spans="1:15" ht="15">
      <c r="A8152" s="284">
        <v>8148</v>
      </c>
      <c r="B8152" s="287"/>
      <c r="C8152" s="287"/>
      <c r="D8152" s="284" t="s">
        <v>1054</v>
      </c>
      <c r="E8152" s="287"/>
      <c r="F8152" s="285" t="s">
        <v>8273</v>
      </c>
      <c r="G8152" s="266" t="s">
        <v>121</v>
      </c>
      <c r="H8152" s="266">
        <f>IF(G8152="Traditional Stove",0.1,0.2)</f>
        <v>0.1</v>
      </c>
      <c r="I8152" s="266">
        <f>YEAR(J8152)</f>
        <v>2023</v>
      </c>
      <c r="J8152" s="267">
        <v>44969</v>
      </c>
      <c r="K8152" s="267">
        <f>J8152+1</f>
        <v>44970</v>
      </c>
      <c r="L8152" s="266">
        <f>IF(M8152&lt;=365,1,2)</f>
        <v>1</v>
      </c>
      <c r="M8152" s="266">
        <f>IF(K8152&lt;$C$1,$C$2-$C$1+1,$C$2-K8152+1)</f>
        <v>77</v>
      </c>
      <c r="N8152" s="268">
        <f>M8152/365</f>
        <v>0.21095890410958903</v>
      </c>
      <c r="O8152" s="269">
        <f>'Data and Parameter'!$E$4*'Data and Parameter'!$E$5*('Data and Parameter'!$E$6+'Data and Parameter'!$E$7)*'Data and Parameter'!$E$19*'Data and Parameter'!$E$14*'ER calculations'!N8152</f>
        <v>1.0922922755728799</v>
      </c>
    </row>
    <row r="8153" spans="1:15" ht="15">
      <c r="A8153" s="284">
        <v>8149</v>
      </c>
      <c r="B8153" s="287"/>
      <c r="C8153" s="287"/>
      <c r="D8153" s="284" t="s">
        <v>1054</v>
      </c>
      <c r="E8153" s="287"/>
      <c r="F8153" s="285" t="s">
        <v>8274</v>
      </c>
      <c r="G8153" s="266" t="s">
        <v>121</v>
      </c>
      <c r="H8153" s="266">
        <f>IF(G8153="Traditional Stove",0.1,0.2)</f>
        <v>0.1</v>
      </c>
      <c r="I8153" s="266">
        <f>YEAR(J8153)</f>
        <v>2023</v>
      </c>
      <c r="J8153" s="267">
        <v>44969</v>
      </c>
      <c r="K8153" s="267">
        <f>J8153+1</f>
        <v>44970</v>
      </c>
      <c r="L8153" s="266">
        <f>IF(M8153&lt;=365,1,2)</f>
        <v>1</v>
      </c>
      <c r="M8153" s="266">
        <f>IF(K8153&lt;$C$1,$C$2-$C$1+1,$C$2-K8153+1)</f>
        <v>77</v>
      </c>
      <c r="N8153" s="268">
        <f>M8153/365</f>
        <v>0.21095890410958903</v>
      </c>
      <c r="O8153" s="269">
        <f>'Data and Parameter'!$E$4*'Data and Parameter'!$E$5*('Data and Parameter'!$E$6+'Data and Parameter'!$E$7)*'Data and Parameter'!$E$19*'Data and Parameter'!$E$14*'ER calculations'!N8153</f>
        <v>1.0922922755728799</v>
      </c>
    </row>
    <row r="8154" spans="1:15" ht="15">
      <c r="A8154" s="284">
        <v>8150</v>
      </c>
      <c r="B8154" s="287"/>
      <c r="C8154" s="287"/>
      <c r="D8154" s="284" t="s">
        <v>1054</v>
      </c>
      <c r="E8154" s="287"/>
      <c r="F8154" s="285" t="s">
        <v>8275</v>
      </c>
      <c r="G8154" s="266" t="s">
        <v>121</v>
      </c>
      <c r="H8154" s="266">
        <f>IF(G8154="Traditional Stove",0.1,0.2)</f>
        <v>0.1</v>
      </c>
      <c r="I8154" s="266">
        <f>YEAR(J8154)</f>
        <v>2023</v>
      </c>
      <c r="J8154" s="267">
        <v>44969</v>
      </c>
      <c r="K8154" s="267">
        <f>J8154+1</f>
        <v>44970</v>
      </c>
      <c r="L8154" s="266">
        <f>IF(M8154&lt;=365,1,2)</f>
        <v>1</v>
      </c>
      <c r="M8154" s="266">
        <f>IF(K8154&lt;$C$1,$C$2-$C$1+1,$C$2-K8154+1)</f>
        <v>77</v>
      </c>
      <c r="N8154" s="268">
        <f>M8154/365</f>
        <v>0.21095890410958903</v>
      </c>
      <c r="O8154" s="269">
        <f>'Data and Parameter'!$E$4*'Data and Parameter'!$E$5*('Data and Parameter'!$E$6+'Data and Parameter'!$E$7)*'Data and Parameter'!$E$19*'Data and Parameter'!$E$14*'ER calculations'!N8154</f>
        <v>1.0922922755728799</v>
      </c>
    </row>
    <row r="8155" spans="1:15" ht="15">
      <c r="A8155" s="284">
        <v>8151</v>
      </c>
      <c r="B8155" s="287"/>
      <c r="C8155" s="287"/>
      <c r="D8155" s="284" t="s">
        <v>1054</v>
      </c>
      <c r="E8155" s="287"/>
      <c r="F8155" s="285" t="s">
        <v>8276</v>
      </c>
      <c r="G8155" s="266" t="s">
        <v>121</v>
      </c>
      <c r="H8155" s="266">
        <f>IF(G8155="Traditional Stove",0.1,0.2)</f>
        <v>0.1</v>
      </c>
      <c r="I8155" s="266">
        <f>YEAR(J8155)</f>
        <v>2023</v>
      </c>
      <c r="J8155" s="267">
        <v>44969</v>
      </c>
      <c r="K8155" s="267">
        <f>J8155+1</f>
        <v>44970</v>
      </c>
      <c r="L8155" s="266">
        <f>IF(M8155&lt;=365,1,2)</f>
        <v>1</v>
      </c>
      <c r="M8155" s="266">
        <f>IF(K8155&lt;$C$1,$C$2-$C$1+1,$C$2-K8155+1)</f>
        <v>77</v>
      </c>
      <c r="N8155" s="268">
        <f>M8155/365</f>
        <v>0.21095890410958903</v>
      </c>
      <c r="O8155" s="269">
        <f>'Data and Parameter'!$E$4*'Data and Parameter'!$E$5*('Data and Parameter'!$E$6+'Data and Parameter'!$E$7)*'Data and Parameter'!$E$19*'Data and Parameter'!$E$14*'ER calculations'!N8155</f>
        <v>1.0922922755728799</v>
      </c>
    </row>
    <row r="8156" spans="1:15" ht="15">
      <c r="A8156" s="284">
        <v>8152</v>
      </c>
      <c r="B8156" s="287"/>
      <c r="C8156" s="287"/>
      <c r="D8156" s="284" t="s">
        <v>1054</v>
      </c>
      <c r="E8156" s="287"/>
      <c r="F8156" s="285" t="s">
        <v>8277</v>
      </c>
      <c r="G8156" s="266" t="s">
        <v>121</v>
      </c>
      <c r="H8156" s="266">
        <f>IF(G8156="Traditional Stove",0.1,0.2)</f>
        <v>0.1</v>
      </c>
      <c r="I8156" s="266">
        <f>YEAR(J8156)</f>
        <v>2023</v>
      </c>
      <c r="J8156" s="267">
        <v>44969</v>
      </c>
      <c r="K8156" s="267">
        <f>J8156+1</f>
        <v>44970</v>
      </c>
      <c r="L8156" s="266">
        <f>IF(M8156&lt;=365,1,2)</f>
        <v>1</v>
      </c>
      <c r="M8156" s="266">
        <f>IF(K8156&lt;$C$1,$C$2-$C$1+1,$C$2-K8156+1)</f>
        <v>77</v>
      </c>
      <c r="N8156" s="268">
        <f>M8156/365</f>
        <v>0.21095890410958903</v>
      </c>
      <c r="O8156" s="269">
        <f>'Data and Parameter'!$E$4*'Data and Parameter'!$E$5*('Data and Parameter'!$E$6+'Data and Parameter'!$E$7)*'Data and Parameter'!$E$19*'Data and Parameter'!$E$14*'ER calculations'!N8156</f>
        <v>1.0922922755728799</v>
      </c>
    </row>
    <row r="8157" spans="1:15" ht="15">
      <c r="A8157" s="284">
        <v>8153</v>
      </c>
      <c r="B8157" s="287"/>
      <c r="C8157" s="287"/>
      <c r="D8157" s="284" t="s">
        <v>1054</v>
      </c>
      <c r="E8157" s="287"/>
      <c r="F8157" s="285" t="s">
        <v>8278</v>
      </c>
      <c r="G8157" s="266" t="s">
        <v>121</v>
      </c>
      <c r="H8157" s="266">
        <f>IF(G8157="Traditional Stove",0.1,0.2)</f>
        <v>0.1</v>
      </c>
      <c r="I8157" s="266">
        <f>YEAR(J8157)</f>
        <v>2023</v>
      </c>
      <c r="J8157" s="267">
        <v>44969</v>
      </c>
      <c r="K8157" s="267">
        <f>J8157+1</f>
        <v>44970</v>
      </c>
      <c r="L8157" s="266">
        <f>IF(M8157&lt;=365,1,2)</f>
        <v>1</v>
      </c>
      <c r="M8157" s="266">
        <f>IF(K8157&lt;$C$1,$C$2-$C$1+1,$C$2-K8157+1)</f>
        <v>77</v>
      </c>
      <c r="N8157" s="268">
        <f>M8157/365</f>
        <v>0.21095890410958903</v>
      </c>
      <c r="O8157" s="269">
        <f>'Data and Parameter'!$E$4*'Data and Parameter'!$E$5*('Data and Parameter'!$E$6+'Data and Parameter'!$E$7)*'Data and Parameter'!$E$19*'Data and Parameter'!$E$14*'ER calculations'!N8157</f>
        <v>1.0922922755728799</v>
      </c>
    </row>
    <row r="8158" spans="1:15" ht="15">
      <c r="A8158" s="284">
        <v>8154</v>
      </c>
      <c r="B8158" s="287"/>
      <c r="C8158" s="287"/>
      <c r="D8158" s="284" t="s">
        <v>1054</v>
      </c>
      <c r="E8158" s="287"/>
      <c r="F8158" s="285" t="s">
        <v>8279</v>
      </c>
      <c r="G8158" s="266" t="s">
        <v>121</v>
      </c>
      <c r="H8158" s="266">
        <f>IF(G8158="Traditional Stove",0.1,0.2)</f>
        <v>0.1</v>
      </c>
      <c r="I8158" s="266">
        <f>YEAR(J8158)</f>
        <v>2023</v>
      </c>
      <c r="J8158" s="267">
        <v>44969</v>
      </c>
      <c r="K8158" s="267">
        <f>J8158+1</f>
        <v>44970</v>
      </c>
      <c r="L8158" s="266">
        <f>IF(M8158&lt;=365,1,2)</f>
        <v>1</v>
      </c>
      <c r="M8158" s="266">
        <f>IF(K8158&lt;$C$1,$C$2-$C$1+1,$C$2-K8158+1)</f>
        <v>77</v>
      </c>
      <c r="N8158" s="268">
        <f>M8158/365</f>
        <v>0.21095890410958903</v>
      </c>
      <c r="O8158" s="269">
        <f>'Data and Parameter'!$E$4*'Data and Parameter'!$E$5*('Data and Parameter'!$E$6+'Data and Parameter'!$E$7)*'Data and Parameter'!$E$19*'Data and Parameter'!$E$14*'ER calculations'!N8158</f>
        <v>1.0922922755728799</v>
      </c>
    </row>
    <row r="8159" spans="1:15" ht="15">
      <c r="A8159" s="284">
        <v>8155</v>
      </c>
      <c r="B8159" s="287"/>
      <c r="C8159" s="287"/>
      <c r="D8159" s="284" t="s">
        <v>1054</v>
      </c>
      <c r="E8159" s="287"/>
      <c r="F8159" s="285" t="s">
        <v>8280</v>
      </c>
      <c r="G8159" s="266" t="s">
        <v>121</v>
      </c>
      <c r="H8159" s="266">
        <f>IF(G8159="Traditional Stove",0.1,0.2)</f>
        <v>0.1</v>
      </c>
      <c r="I8159" s="266">
        <f>YEAR(J8159)</f>
        <v>2023</v>
      </c>
      <c r="J8159" s="267">
        <v>44969</v>
      </c>
      <c r="K8159" s="267">
        <f>J8159+1</f>
        <v>44970</v>
      </c>
      <c r="L8159" s="266">
        <f>IF(M8159&lt;=365,1,2)</f>
        <v>1</v>
      </c>
      <c r="M8159" s="266">
        <f>IF(K8159&lt;$C$1,$C$2-$C$1+1,$C$2-K8159+1)</f>
        <v>77</v>
      </c>
      <c r="N8159" s="268">
        <f>M8159/365</f>
        <v>0.21095890410958903</v>
      </c>
      <c r="O8159" s="269">
        <f>'Data and Parameter'!$E$4*'Data and Parameter'!$E$5*('Data and Parameter'!$E$6+'Data and Parameter'!$E$7)*'Data and Parameter'!$E$19*'Data and Parameter'!$E$14*'ER calculations'!N8159</f>
        <v>1.0922922755728799</v>
      </c>
    </row>
    <row r="8160" spans="1:15" ht="15">
      <c r="A8160" s="284">
        <v>8156</v>
      </c>
      <c r="B8160" s="287"/>
      <c r="C8160" s="287"/>
      <c r="D8160" s="284" t="s">
        <v>1054</v>
      </c>
      <c r="E8160" s="287"/>
      <c r="F8160" s="285" t="s">
        <v>8281</v>
      </c>
      <c r="G8160" s="266" t="s">
        <v>121</v>
      </c>
      <c r="H8160" s="266">
        <f>IF(G8160="Traditional Stove",0.1,0.2)</f>
        <v>0.1</v>
      </c>
      <c r="I8160" s="266">
        <f>YEAR(J8160)</f>
        <v>2023</v>
      </c>
      <c r="J8160" s="267">
        <v>44969</v>
      </c>
      <c r="K8160" s="267">
        <f>J8160+1</f>
        <v>44970</v>
      </c>
      <c r="L8160" s="266">
        <f>IF(M8160&lt;=365,1,2)</f>
        <v>1</v>
      </c>
      <c r="M8160" s="266">
        <f>IF(K8160&lt;$C$1,$C$2-$C$1+1,$C$2-K8160+1)</f>
        <v>77</v>
      </c>
      <c r="N8160" s="268">
        <f>M8160/365</f>
        <v>0.21095890410958903</v>
      </c>
      <c r="O8160" s="269">
        <f>'Data and Parameter'!$E$4*'Data and Parameter'!$E$5*('Data and Parameter'!$E$6+'Data and Parameter'!$E$7)*'Data and Parameter'!$E$19*'Data and Parameter'!$E$14*'ER calculations'!N8160</f>
        <v>1.0922922755728799</v>
      </c>
    </row>
    <row r="8161" spans="1:15" ht="15">
      <c r="A8161" s="284">
        <v>8157</v>
      </c>
      <c r="B8161" s="287"/>
      <c r="C8161" s="287"/>
      <c r="D8161" s="284" t="s">
        <v>1054</v>
      </c>
      <c r="E8161" s="287"/>
      <c r="F8161" s="285" t="s">
        <v>8282</v>
      </c>
      <c r="G8161" s="266" t="s">
        <v>121</v>
      </c>
      <c r="H8161" s="266">
        <f>IF(G8161="Traditional Stove",0.1,0.2)</f>
        <v>0.1</v>
      </c>
      <c r="I8161" s="266">
        <f>YEAR(J8161)</f>
        <v>2023</v>
      </c>
      <c r="J8161" s="267">
        <v>44969</v>
      </c>
      <c r="K8161" s="267">
        <f>J8161+1</f>
        <v>44970</v>
      </c>
      <c r="L8161" s="266">
        <f>IF(M8161&lt;=365,1,2)</f>
        <v>1</v>
      </c>
      <c r="M8161" s="266">
        <f>IF(K8161&lt;$C$1,$C$2-$C$1+1,$C$2-K8161+1)</f>
        <v>77</v>
      </c>
      <c r="N8161" s="268">
        <f>M8161/365</f>
        <v>0.21095890410958903</v>
      </c>
      <c r="O8161" s="269">
        <f>'Data and Parameter'!$E$4*'Data and Parameter'!$E$5*('Data and Parameter'!$E$6+'Data and Parameter'!$E$7)*'Data and Parameter'!$E$19*'Data and Parameter'!$E$14*'ER calculations'!N8161</f>
        <v>1.0922922755728799</v>
      </c>
    </row>
    <row r="8162" spans="1:15" ht="15">
      <c r="A8162" s="284">
        <v>8158</v>
      </c>
      <c r="B8162" s="287"/>
      <c r="C8162" s="287"/>
      <c r="D8162" s="284" t="s">
        <v>1054</v>
      </c>
      <c r="E8162" s="287"/>
      <c r="F8162" s="285" t="s">
        <v>8283</v>
      </c>
      <c r="G8162" s="266" t="s">
        <v>121</v>
      </c>
      <c r="H8162" s="266">
        <f>IF(G8162="Traditional Stove",0.1,0.2)</f>
        <v>0.1</v>
      </c>
      <c r="I8162" s="266">
        <f>YEAR(J8162)</f>
        <v>2023</v>
      </c>
      <c r="J8162" s="267">
        <v>44969</v>
      </c>
      <c r="K8162" s="267">
        <f>J8162+1</f>
        <v>44970</v>
      </c>
      <c r="L8162" s="266">
        <f>IF(M8162&lt;=365,1,2)</f>
        <v>1</v>
      </c>
      <c r="M8162" s="266">
        <f>IF(K8162&lt;$C$1,$C$2-$C$1+1,$C$2-K8162+1)</f>
        <v>77</v>
      </c>
      <c r="N8162" s="268">
        <f>M8162/365</f>
        <v>0.21095890410958903</v>
      </c>
      <c r="O8162" s="269">
        <f>'Data and Parameter'!$E$4*'Data and Parameter'!$E$5*('Data and Parameter'!$E$6+'Data and Parameter'!$E$7)*'Data and Parameter'!$E$19*'Data and Parameter'!$E$14*'ER calculations'!N8162</f>
        <v>1.0922922755728799</v>
      </c>
    </row>
    <row r="8163" spans="1:15" ht="15">
      <c r="A8163" s="284">
        <v>8159</v>
      </c>
      <c r="B8163" s="287"/>
      <c r="C8163" s="287"/>
      <c r="D8163" s="284" t="s">
        <v>1054</v>
      </c>
      <c r="E8163" s="287"/>
      <c r="F8163" s="285" t="s">
        <v>8284</v>
      </c>
      <c r="G8163" s="266" t="s">
        <v>121</v>
      </c>
      <c r="H8163" s="266">
        <f>IF(G8163="Traditional Stove",0.1,0.2)</f>
        <v>0.1</v>
      </c>
      <c r="I8163" s="266">
        <f>YEAR(J8163)</f>
        <v>2023</v>
      </c>
      <c r="J8163" s="267">
        <v>44969</v>
      </c>
      <c r="K8163" s="267">
        <f>J8163+1</f>
        <v>44970</v>
      </c>
      <c r="L8163" s="266">
        <f>IF(M8163&lt;=365,1,2)</f>
        <v>1</v>
      </c>
      <c r="M8163" s="266">
        <f>IF(K8163&lt;$C$1,$C$2-$C$1+1,$C$2-K8163+1)</f>
        <v>77</v>
      </c>
      <c r="N8163" s="268">
        <f>M8163/365</f>
        <v>0.21095890410958903</v>
      </c>
      <c r="O8163" s="269">
        <f>'Data and Parameter'!$E$4*'Data and Parameter'!$E$5*('Data and Parameter'!$E$6+'Data and Parameter'!$E$7)*'Data and Parameter'!$E$19*'Data and Parameter'!$E$14*'ER calculations'!N8163</f>
        <v>1.0922922755728799</v>
      </c>
    </row>
    <row r="8164" spans="1:15" ht="15">
      <c r="A8164" s="284">
        <v>8160</v>
      </c>
      <c r="B8164" s="287"/>
      <c r="C8164" s="287"/>
      <c r="D8164" s="284" t="s">
        <v>1054</v>
      </c>
      <c r="E8164" s="287"/>
      <c r="F8164" s="285" t="s">
        <v>8285</v>
      </c>
      <c r="G8164" s="266" t="s">
        <v>121</v>
      </c>
      <c r="H8164" s="266">
        <f>IF(G8164="Traditional Stove",0.1,0.2)</f>
        <v>0.1</v>
      </c>
      <c r="I8164" s="266">
        <f>YEAR(J8164)</f>
        <v>2023</v>
      </c>
      <c r="J8164" s="267">
        <v>44969</v>
      </c>
      <c r="K8164" s="267">
        <f>J8164+1</f>
        <v>44970</v>
      </c>
      <c r="L8164" s="266">
        <f>IF(M8164&lt;=365,1,2)</f>
        <v>1</v>
      </c>
      <c r="M8164" s="266">
        <f>IF(K8164&lt;$C$1,$C$2-$C$1+1,$C$2-K8164+1)</f>
        <v>77</v>
      </c>
      <c r="N8164" s="268">
        <f>M8164/365</f>
        <v>0.21095890410958903</v>
      </c>
      <c r="O8164" s="269">
        <f>'Data and Parameter'!$E$4*'Data and Parameter'!$E$5*('Data and Parameter'!$E$6+'Data and Parameter'!$E$7)*'Data and Parameter'!$E$19*'Data and Parameter'!$E$14*'ER calculations'!N8164</f>
        <v>1.0922922755728799</v>
      </c>
    </row>
    <row r="8165" spans="1:15" ht="15">
      <c r="A8165" s="284">
        <v>8161</v>
      </c>
      <c r="B8165" s="287"/>
      <c r="C8165" s="287"/>
      <c r="D8165" s="284" t="s">
        <v>1054</v>
      </c>
      <c r="E8165" s="287"/>
      <c r="F8165" s="285" t="s">
        <v>8286</v>
      </c>
      <c r="G8165" s="266" t="s">
        <v>121</v>
      </c>
      <c r="H8165" s="266">
        <f>IF(G8165="Traditional Stove",0.1,0.2)</f>
        <v>0.1</v>
      </c>
      <c r="I8165" s="266">
        <f>YEAR(J8165)</f>
        <v>2023</v>
      </c>
      <c r="J8165" s="267">
        <v>44969</v>
      </c>
      <c r="K8165" s="267">
        <f>J8165+1</f>
        <v>44970</v>
      </c>
      <c r="L8165" s="266">
        <f>IF(M8165&lt;=365,1,2)</f>
        <v>1</v>
      </c>
      <c r="M8165" s="266">
        <f>IF(K8165&lt;$C$1,$C$2-$C$1+1,$C$2-K8165+1)</f>
        <v>77</v>
      </c>
      <c r="N8165" s="268">
        <f>M8165/365</f>
        <v>0.21095890410958903</v>
      </c>
      <c r="O8165" s="269">
        <f>'Data and Parameter'!$E$4*'Data and Parameter'!$E$5*('Data and Parameter'!$E$6+'Data and Parameter'!$E$7)*'Data and Parameter'!$E$19*'Data and Parameter'!$E$14*'ER calculations'!N8165</f>
        <v>1.0922922755728799</v>
      </c>
    </row>
    <row r="8166" spans="1:15" ht="15">
      <c r="A8166" s="284">
        <v>8162</v>
      </c>
      <c r="B8166" s="287"/>
      <c r="C8166" s="287"/>
      <c r="D8166" s="284" t="s">
        <v>1054</v>
      </c>
      <c r="E8166" s="287"/>
      <c r="F8166" s="285" t="s">
        <v>8287</v>
      </c>
      <c r="G8166" s="266" t="s">
        <v>121</v>
      </c>
      <c r="H8166" s="266">
        <f>IF(G8166="Traditional Stove",0.1,0.2)</f>
        <v>0.1</v>
      </c>
      <c r="I8166" s="266">
        <f>YEAR(J8166)</f>
        <v>2023</v>
      </c>
      <c r="J8166" s="267">
        <v>44969</v>
      </c>
      <c r="K8166" s="267">
        <f>J8166+1</f>
        <v>44970</v>
      </c>
      <c r="L8166" s="266">
        <f>IF(M8166&lt;=365,1,2)</f>
        <v>1</v>
      </c>
      <c r="M8166" s="266">
        <f>IF(K8166&lt;$C$1,$C$2-$C$1+1,$C$2-K8166+1)</f>
        <v>77</v>
      </c>
      <c r="N8166" s="268">
        <f>M8166/365</f>
        <v>0.21095890410958903</v>
      </c>
      <c r="O8166" s="269">
        <f>'Data and Parameter'!$E$4*'Data and Parameter'!$E$5*('Data and Parameter'!$E$6+'Data and Parameter'!$E$7)*'Data and Parameter'!$E$19*'Data and Parameter'!$E$14*'ER calculations'!N8166</f>
        <v>1.0922922755728799</v>
      </c>
    </row>
    <row r="8167" spans="1:15" ht="15">
      <c r="A8167" s="284">
        <v>8163</v>
      </c>
      <c r="B8167" s="287"/>
      <c r="C8167" s="287"/>
      <c r="D8167" s="284" t="s">
        <v>1054</v>
      </c>
      <c r="E8167" s="287"/>
      <c r="F8167" s="285" t="s">
        <v>8288</v>
      </c>
      <c r="G8167" s="266" t="s">
        <v>121</v>
      </c>
      <c r="H8167" s="266">
        <f>IF(G8167="Traditional Stove",0.1,0.2)</f>
        <v>0.1</v>
      </c>
      <c r="I8167" s="266">
        <f>YEAR(J8167)</f>
        <v>2023</v>
      </c>
      <c r="J8167" s="267">
        <v>44969</v>
      </c>
      <c r="K8167" s="267">
        <f>J8167+1</f>
        <v>44970</v>
      </c>
      <c r="L8167" s="266">
        <f>IF(M8167&lt;=365,1,2)</f>
        <v>1</v>
      </c>
      <c r="M8167" s="266">
        <f>IF(K8167&lt;$C$1,$C$2-$C$1+1,$C$2-K8167+1)</f>
        <v>77</v>
      </c>
      <c r="N8167" s="268">
        <f>M8167/365</f>
        <v>0.21095890410958903</v>
      </c>
      <c r="O8167" s="269">
        <f>'Data and Parameter'!$E$4*'Data and Parameter'!$E$5*('Data and Parameter'!$E$6+'Data and Parameter'!$E$7)*'Data and Parameter'!$E$19*'Data and Parameter'!$E$14*'ER calculations'!N8167</f>
        <v>1.0922922755728799</v>
      </c>
    </row>
    <row r="8168" spans="1:15" ht="15">
      <c r="A8168" s="284">
        <v>8164</v>
      </c>
      <c r="B8168" s="287"/>
      <c r="C8168" s="287"/>
      <c r="D8168" s="284" t="s">
        <v>1054</v>
      </c>
      <c r="E8168" s="287"/>
      <c r="F8168" s="285" t="s">
        <v>8289</v>
      </c>
      <c r="G8168" s="266" t="s">
        <v>121</v>
      </c>
      <c r="H8168" s="266">
        <f>IF(G8168="Traditional Stove",0.1,0.2)</f>
        <v>0.1</v>
      </c>
      <c r="I8168" s="266">
        <f>YEAR(J8168)</f>
        <v>2023</v>
      </c>
      <c r="J8168" s="267">
        <v>44969</v>
      </c>
      <c r="K8168" s="267">
        <f>J8168+1</f>
        <v>44970</v>
      </c>
      <c r="L8168" s="266">
        <f>IF(M8168&lt;=365,1,2)</f>
        <v>1</v>
      </c>
      <c r="M8168" s="266">
        <f>IF(K8168&lt;$C$1,$C$2-$C$1+1,$C$2-K8168+1)</f>
        <v>77</v>
      </c>
      <c r="N8168" s="268">
        <f>M8168/365</f>
        <v>0.21095890410958903</v>
      </c>
      <c r="O8168" s="269">
        <f>'Data and Parameter'!$E$4*'Data and Parameter'!$E$5*('Data and Parameter'!$E$6+'Data and Parameter'!$E$7)*'Data and Parameter'!$E$19*'Data and Parameter'!$E$14*'ER calculations'!N8168</f>
        <v>1.0922922755728799</v>
      </c>
    </row>
    <row r="8169" spans="1:15" ht="15">
      <c r="A8169" s="284">
        <v>8165</v>
      </c>
      <c r="B8169" s="287"/>
      <c r="C8169" s="287"/>
      <c r="D8169" s="284" t="s">
        <v>1054</v>
      </c>
      <c r="E8169" s="287"/>
      <c r="F8169" s="285" t="s">
        <v>8290</v>
      </c>
      <c r="G8169" s="266" t="s">
        <v>121</v>
      </c>
      <c r="H8169" s="266">
        <f>IF(G8169="Traditional Stove",0.1,0.2)</f>
        <v>0.1</v>
      </c>
      <c r="I8169" s="266">
        <f>YEAR(J8169)</f>
        <v>2023</v>
      </c>
      <c r="J8169" s="267">
        <v>44969</v>
      </c>
      <c r="K8169" s="267">
        <f>J8169+1</f>
        <v>44970</v>
      </c>
      <c r="L8169" s="266">
        <f>IF(M8169&lt;=365,1,2)</f>
        <v>1</v>
      </c>
      <c r="M8169" s="266">
        <f>IF(K8169&lt;$C$1,$C$2-$C$1+1,$C$2-K8169+1)</f>
        <v>77</v>
      </c>
      <c r="N8169" s="268">
        <f>M8169/365</f>
        <v>0.21095890410958903</v>
      </c>
      <c r="O8169" s="269">
        <f>'Data and Parameter'!$E$4*'Data and Parameter'!$E$5*('Data and Parameter'!$E$6+'Data and Parameter'!$E$7)*'Data and Parameter'!$E$19*'Data and Parameter'!$E$14*'ER calculations'!N8169</f>
        <v>1.0922922755728799</v>
      </c>
    </row>
    <row r="8170" spans="1:15" ht="15">
      <c r="A8170" s="284">
        <v>8166</v>
      </c>
      <c r="B8170" s="287"/>
      <c r="C8170" s="287"/>
      <c r="D8170" s="284" t="s">
        <v>1054</v>
      </c>
      <c r="E8170" s="287"/>
      <c r="F8170" s="285" t="s">
        <v>8291</v>
      </c>
      <c r="G8170" s="266" t="s">
        <v>121</v>
      </c>
      <c r="H8170" s="266">
        <f>IF(G8170="Traditional Stove",0.1,0.2)</f>
        <v>0.1</v>
      </c>
      <c r="I8170" s="266">
        <f>YEAR(J8170)</f>
        <v>2023</v>
      </c>
      <c r="J8170" s="267">
        <v>44969</v>
      </c>
      <c r="K8170" s="267">
        <f>J8170+1</f>
        <v>44970</v>
      </c>
      <c r="L8170" s="266">
        <f>IF(M8170&lt;=365,1,2)</f>
        <v>1</v>
      </c>
      <c r="M8170" s="266">
        <f>IF(K8170&lt;$C$1,$C$2-$C$1+1,$C$2-K8170+1)</f>
        <v>77</v>
      </c>
      <c r="N8170" s="268">
        <f>M8170/365</f>
        <v>0.21095890410958903</v>
      </c>
      <c r="O8170" s="269">
        <f>'Data and Parameter'!$E$4*'Data and Parameter'!$E$5*('Data and Parameter'!$E$6+'Data and Parameter'!$E$7)*'Data and Parameter'!$E$19*'Data and Parameter'!$E$14*'ER calculations'!N8170</f>
        <v>1.0922922755728799</v>
      </c>
    </row>
    <row r="8171" spans="1:15" ht="15">
      <c r="A8171" s="284">
        <v>8167</v>
      </c>
      <c r="B8171" s="287"/>
      <c r="C8171" s="287"/>
      <c r="D8171" s="284" t="s">
        <v>1054</v>
      </c>
      <c r="E8171" s="287"/>
      <c r="F8171" s="285" t="s">
        <v>8292</v>
      </c>
      <c r="G8171" s="266" t="s">
        <v>121</v>
      </c>
      <c r="H8171" s="266">
        <f>IF(G8171="Traditional Stove",0.1,0.2)</f>
        <v>0.1</v>
      </c>
      <c r="I8171" s="266">
        <f>YEAR(J8171)</f>
        <v>2023</v>
      </c>
      <c r="J8171" s="267">
        <v>44969</v>
      </c>
      <c r="K8171" s="267">
        <f>J8171+1</f>
        <v>44970</v>
      </c>
      <c r="L8171" s="266">
        <f>IF(M8171&lt;=365,1,2)</f>
        <v>1</v>
      </c>
      <c r="M8171" s="266">
        <f>IF(K8171&lt;$C$1,$C$2-$C$1+1,$C$2-K8171+1)</f>
        <v>77</v>
      </c>
      <c r="N8171" s="268">
        <f>M8171/365</f>
        <v>0.21095890410958903</v>
      </c>
      <c r="O8171" s="269">
        <f>'Data and Parameter'!$E$4*'Data and Parameter'!$E$5*('Data and Parameter'!$E$6+'Data and Parameter'!$E$7)*'Data and Parameter'!$E$19*'Data and Parameter'!$E$14*'ER calculations'!N8171</f>
        <v>1.0922922755728799</v>
      </c>
    </row>
    <row r="8172" spans="1:15" ht="15">
      <c r="A8172" s="284">
        <v>8168</v>
      </c>
      <c r="B8172" s="287"/>
      <c r="C8172" s="287"/>
      <c r="D8172" s="284" t="s">
        <v>1054</v>
      </c>
      <c r="E8172" s="287"/>
      <c r="F8172" s="285" t="s">
        <v>8293</v>
      </c>
      <c r="G8172" s="266" t="s">
        <v>121</v>
      </c>
      <c r="H8172" s="266">
        <f>IF(G8172="Traditional Stove",0.1,0.2)</f>
        <v>0.1</v>
      </c>
      <c r="I8172" s="266">
        <f>YEAR(J8172)</f>
        <v>2023</v>
      </c>
      <c r="J8172" s="267">
        <v>44969</v>
      </c>
      <c r="K8172" s="267">
        <f>J8172+1</f>
        <v>44970</v>
      </c>
      <c r="L8172" s="266">
        <f>IF(M8172&lt;=365,1,2)</f>
        <v>1</v>
      </c>
      <c r="M8172" s="266">
        <f>IF(K8172&lt;$C$1,$C$2-$C$1+1,$C$2-K8172+1)</f>
        <v>77</v>
      </c>
      <c r="N8172" s="268">
        <f>M8172/365</f>
        <v>0.21095890410958903</v>
      </c>
      <c r="O8172" s="269">
        <f>'Data and Parameter'!$E$4*'Data and Parameter'!$E$5*('Data and Parameter'!$E$6+'Data and Parameter'!$E$7)*'Data and Parameter'!$E$19*'Data and Parameter'!$E$14*'ER calculations'!N8172</f>
        <v>1.0922922755728799</v>
      </c>
    </row>
    <row r="8173" spans="1:15" ht="15">
      <c r="A8173" s="284">
        <v>8169</v>
      </c>
      <c r="B8173" s="287"/>
      <c r="C8173" s="287"/>
      <c r="D8173" s="284" t="s">
        <v>1054</v>
      </c>
      <c r="E8173" s="287"/>
      <c r="F8173" s="285" t="s">
        <v>8294</v>
      </c>
      <c r="G8173" s="266" t="s">
        <v>121</v>
      </c>
      <c r="H8173" s="266">
        <f>IF(G8173="Traditional Stove",0.1,0.2)</f>
        <v>0.1</v>
      </c>
      <c r="I8173" s="266">
        <f>YEAR(J8173)</f>
        <v>2023</v>
      </c>
      <c r="J8173" s="267">
        <v>44969</v>
      </c>
      <c r="K8173" s="267">
        <f>J8173+1</f>
        <v>44970</v>
      </c>
      <c r="L8173" s="266">
        <f>IF(M8173&lt;=365,1,2)</f>
        <v>1</v>
      </c>
      <c r="M8173" s="266">
        <f>IF(K8173&lt;$C$1,$C$2-$C$1+1,$C$2-K8173+1)</f>
        <v>77</v>
      </c>
      <c r="N8173" s="268">
        <f>M8173/365</f>
        <v>0.21095890410958903</v>
      </c>
      <c r="O8173" s="269">
        <f>'Data and Parameter'!$E$4*'Data and Parameter'!$E$5*('Data and Parameter'!$E$6+'Data and Parameter'!$E$7)*'Data and Parameter'!$E$19*'Data and Parameter'!$E$14*'ER calculations'!N8173</f>
        <v>1.0922922755728799</v>
      </c>
    </row>
    <row r="8174" spans="1:15" ht="15">
      <c r="A8174" s="284">
        <v>8170</v>
      </c>
      <c r="B8174" s="287"/>
      <c r="C8174" s="287"/>
      <c r="D8174" s="284" t="s">
        <v>1054</v>
      </c>
      <c r="E8174" s="287"/>
      <c r="F8174" s="285" t="s">
        <v>8295</v>
      </c>
      <c r="G8174" s="266" t="s">
        <v>121</v>
      </c>
      <c r="H8174" s="266">
        <f>IF(G8174="Traditional Stove",0.1,0.2)</f>
        <v>0.1</v>
      </c>
      <c r="I8174" s="266">
        <f>YEAR(J8174)</f>
        <v>2023</v>
      </c>
      <c r="J8174" s="267">
        <v>44969</v>
      </c>
      <c r="K8174" s="267">
        <f>J8174+1</f>
        <v>44970</v>
      </c>
      <c r="L8174" s="266">
        <f>IF(M8174&lt;=365,1,2)</f>
        <v>1</v>
      </c>
      <c r="M8174" s="266">
        <f>IF(K8174&lt;$C$1,$C$2-$C$1+1,$C$2-K8174+1)</f>
        <v>77</v>
      </c>
      <c r="N8174" s="268">
        <f>M8174/365</f>
        <v>0.21095890410958903</v>
      </c>
      <c r="O8174" s="269">
        <f>'Data and Parameter'!$E$4*'Data and Parameter'!$E$5*('Data and Parameter'!$E$6+'Data and Parameter'!$E$7)*'Data and Parameter'!$E$19*'Data and Parameter'!$E$14*'ER calculations'!N8174</f>
        <v>1.0922922755728799</v>
      </c>
    </row>
    <row r="8175" spans="1:15" ht="15">
      <c r="A8175" s="284">
        <v>8171</v>
      </c>
      <c r="B8175" s="287"/>
      <c r="C8175" s="287"/>
      <c r="D8175" s="284" t="s">
        <v>1054</v>
      </c>
      <c r="E8175" s="287"/>
      <c r="F8175" s="285" t="s">
        <v>8296</v>
      </c>
      <c r="G8175" s="266" t="s">
        <v>121</v>
      </c>
      <c r="H8175" s="266">
        <f>IF(G8175="Traditional Stove",0.1,0.2)</f>
        <v>0.1</v>
      </c>
      <c r="I8175" s="266">
        <f>YEAR(J8175)</f>
        <v>2023</v>
      </c>
      <c r="J8175" s="267">
        <v>44969</v>
      </c>
      <c r="K8175" s="267">
        <f>J8175+1</f>
        <v>44970</v>
      </c>
      <c r="L8175" s="266">
        <f>IF(M8175&lt;=365,1,2)</f>
        <v>1</v>
      </c>
      <c r="M8175" s="266">
        <f>IF(K8175&lt;$C$1,$C$2-$C$1+1,$C$2-K8175+1)</f>
        <v>77</v>
      </c>
      <c r="N8175" s="268">
        <f>M8175/365</f>
        <v>0.21095890410958903</v>
      </c>
      <c r="O8175" s="269">
        <f>'Data and Parameter'!$E$4*'Data and Parameter'!$E$5*('Data and Parameter'!$E$6+'Data and Parameter'!$E$7)*'Data and Parameter'!$E$19*'Data and Parameter'!$E$14*'ER calculations'!N8175</f>
        <v>1.0922922755728799</v>
      </c>
    </row>
    <row r="8176" spans="1:15" ht="15">
      <c r="A8176" s="284">
        <v>8172</v>
      </c>
      <c r="B8176" s="287"/>
      <c r="C8176" s="287"/>
      <c r="D8176" s="284" t="s">
        <v>1054</v>
      </c>
      <c r="E8176" s="287"/>
      <c r="F8176" s="285" t="s">
        <v>8297</v>
      </c>
      <c r="G8176" s="266" t="s">
        <v>121</v>
      </c>
      <c r="H8176" s="266">
        <f>IF(G8176="Traditional Stove",0.1,0.2)</f>
        <v>0.1</v>
      </c>
      <c r="I8176" s="266">
        <f>YEAR(J8176)</f>
        <v>2023</v>
      </c>
      <c r="J8176" s="267">
        <v>44969</v>
      </c>
      <c r="K8176" s="267">
        <f>J8176+1</f>
        <v>44970</v>
      </c>
      <c r="L8176" s="266">
        <f>IF(M8176&lt;=365,1,2)</f>
        <v>1</v>
      </c>
      <c r="M8176" s="266">
        <f>IF(K8176&lt;$C$1,$C$2-$C$1+1,$C$2-K8176+1)</f>
        <v>77</v>
      </c>
      <c r="N8176" s="268">
        <f>M8176/365</f>
        <v>0.21095890410958903</v>
      </c>
      <c r="O8176" s="269">
        <f>'Data and Parameter'!$E$4*'Data and Parameter'!$E$5*('Data and Parameter'!$E$6+'Data and Parameter'!$E$7)*'Data and Parameter'!$E$19*'Data and Parameter'!$E$14*'ER calculations'!N8176</f>
        <v>1.0922922755728799</v>
      </c>
    </row>
    <row r="8177" spans="1:15" ht="15">
      <c r="A8177" s="284">
        <v>8173</v>
      </c>
      <c r="B8177" s="287"/>
      <c r="C8177" s="287"/>
      <c r="D8177" s="284" t="s">
        <v>1054</v>
      </c>
      <c r="E8177" s="287"/>
      <c r="F8177" s="285" t="s">
        <v>8298</v>
      </c>
      <c r="G8177" s="266" t="s">
        <v>121</v>
      </c>
      <c r="H8177" s="266">
        <f>IF(G8177="Traditional Stove",0.1,0.2)</f>
        <v>0.1</v>
      </c>
      <c r="I8177" s="266">
        <f>YEAR(J8177)</f>
        <v>2023</v>
      </c>
      <c r="J8177" s="267">
        <v>44969</v>
      </c>
      <c r="K8177" s="267">
        <f>J8177+1</f>
        <v>44970</v>
      </c>
      <c r="L8177" s="266">
        <f>IF(M8177&lt;=365,1,2)</f>
        <v>1</v>
      </c>
      <c r="M8177" s="266">
        <f>IF(K8177&lt;$C$1,$C$2-$C$1+1,$C$2-K8177+1)</f>
        <v>77</v>
      </c>
      <c r="N8177" s="268">
        <f>M8177/365</f>
        <v>0.21095890410958903</v>
      </c>
      <c r="O8177" s="269">
        <f>'Data and Parameter'!$E$4*'Data and Parameter'!$E$5*('Data and Parameter'!$E$6+'Data and Parameter'!$E$7)*'Data and Parameter'!$E$19*'Data and Parameter'!$E$14*'ER calculations'!N8177</f>
        <v>1.0922922755728799</v>
      </c>
    </row>
    <row r="8178" spans="1:15" ht="15">
      <c r="A8178" s="284">
        <v>8174</v>
      </c>
      <c r="B8178" s="287"/>
      <c r="C8178" s="287"/>
      <c r="D8178" s="284" t="s">
        <v>1054</v>
      </c>
      <c r="E8178" s="287"/>
      <c r="F8178" s="285" t="s">
        <v>8299</v>
      </c>
      <c r="G8178" s="266" t="s">
        <v>121</v>
      </c>
      <c r="H8178" s="266">
        <f>IF(G8178="Traditional Stove",0.1,0.2)</f>
        <v>0.1</v>
      </c>
      <c r="I8178" s="266">
        <f>YEAR(J8178)</f>
        <v>2023</v>
      </c>
      <c r="J8178" s="267">
        <v>44969</v>
      </c>
      <c r="K8178" s="267">
        <f>J8178+1</f>
        <v>44970</v>
      </c>
      <c r="L8178" s="266">
        <f>IF(M8178&lt;=365,1,2)</f>
        <v>1</v>
      </c>
      <c r="M8178" s="266">
        <f>IF(K8178&lt;$C$1,$C$2-$C$1+1,$C$2-K8178+1)</f>
        <v>77</v>
      </c>
      <c r="N8178" s="268">
        <f>M8178/365</f>
        <v>0.21095890410958903</v>
      </c>
      <c r="O8178" s="269">
        <f>'Data and Parameter'!$E$4*'Data and Parameter'!$E$5*('Data and Parameter'!$E$6+'Data and Parameter'!$E$7)*'Data and Parameter'!$E$19*'Data and Parameter'!$E$14*'ER calculations'!N8178</f>
        <v>1.0922922755728799</v>
      </c>
    </row>
    <row r="8179" spans="1:15" ht="15">
      <c r="A8179" s="284">
        <v>8175</v>
      </c>
      <c r="B8179" s="287"/>
      <c r="C8179" s="287"/>
      <c r="D8179" s="284" t="s">
        <v>1054</v>
      </c>
      <c r="E8179" s="287"/>
      <c r="F8179" s="285" t="s">
        <v>8300</v>
      </c>
      <c r="G8179" s="266" t="s">
        <v>121</v>
      </c>
      <c r="H8179" s="266">
        <f>IF(G8179="Traditional Stove",0.1,0.2)</f>
        <v>0.1</v>
      </c>
      <c r="I8179" s="266">
        <f>YEAR(J8179)</f>
        <v>2023</v>
      </c>
      <c r="J8179" s="267">
        <v>44969</v>
      </c>
      <c r="K8179" s="267">
        <f>J8179+1</f>
        <v>44970</v>
      </c>
      <c r="L8179" s="266">
        <f>IF(M8179&lt;=365,1,2)</f>
        <v>1</v>
      </c>
      <c r="M8179" s="266">
        <f>IF(K8179&lt;$C$1,$C$2-$C$1+1,$C$2-K8179+1)</f>
        <v>77</v>
      </c>
      <c r="N8179" s="268">
        <f>M8179/365</f>
        <v>0.21095890410958903</v>
      </c>
      <c r="O8179" s="269">
        <f>'Data and Parameter'!$E$4*'Data and Parameter'!$E$5*('Data and Parameter'!$E$6+'Data and Parameter'!$E$7)*'Data and Parameter'!$E$19*'Data and Parameter'!$E$14*'ER calculations'!N8179</f>
        <v>1.0922922755728799</v>
      </c>
    </row>
    <row r="8180" spans="1:15" ht="15">
      <c r="A8180" s="284">
        <v>8176</v>
      </c>
      <c r="B8180" s="287"/>
      <c r="C8180" s="287"/>
      <c r="D8180" s="284" t="s">
        <v>1054</v>
      </c>
      <c r="E8180" s="287"/>
      <c r="F8180" s="285" t="s">
        <v>8301</v>
      </c>
      <c r="G8180" s="266" t="s">
        <v>121</v>
      </c>
      <c r="H8180" s="266">
        <f>IF(G8180="Traditional Stove",0.1,0.2)</f>
        <v>0.1</v>
      </c>
      <c r="I8180" s="266">
        <f>YEAR(J8180)</f>
        <v>2023</v>
      </c>
      <c r="J8180" s="267">
        <v>44969</v>
      </c>
      <c r="K8180" s="267">
        <f>J8180+1</f>
        <v>44970</v>
      </c>
      <c r="L8180" s="266">
        <f>IF(M8180&lt;=365,1,2)</f>
        <v>1</v>
      </c>
      <c r="M8180" s="266">
        <f>IF(K8180&lt;$C$1,$C$2-$C$1+1,$C$2-K8180+1)</f>
        <v>77</v>
      </c>
      <c r="N8180" s="268">
        <f>M8180/365</f>
        <v>0.21095890410958903</v>
      </c>
      <c r="O8180" s="269">
        <f>'Data and Parameter'!$E$4*'Data and Parameter'!$E$5*('Data and Parameter'!$E$6+'Data and Parameter'!$E$7)*'Data and Parameter'!$E$19*'Data and Parameter'!$E$14*'ER calculations'!N8180</f>
        <v>1.0922922755728799</v>
      </c>
    </row>
    <row r="8181" spans="1:15" ht="15">
      <c r="A8181" s="284">
        <v>8177</v>
      </c>
      <c r="B8181" s="287"/>
      <c r="C8181" s="287"/>
      <c r="D8181" s="284" t="s">
        <v>1054</v>
      </c>
      <c r="E8181" s="287"/>
      <c r="F8181" s="285" t="s">
        <v>8302</v>
      </c>
      <c r="G8181" s="266" t="s">
        <v>121</v>
      </c>
      <c r="H8181" s="266">
        <f>IF(G8181="Traditional Stove",0.1,0.2)</f>
        <v>0.1</v>
      </c>
      <c r="I8181" s="266">
        <f>YEAR(J8181)</f>
        <v>2023</v>
      </c>
      <c r="J8181" s="267">
        <v>44969</v>
      </c>
      <c r="K8181" s="267">
        <f>J8181+1</f>
        <v>44970</v>
      </c>
      <c r="L8181" s="266">
        <f>IF(M8181&lt;=365,1,2)</f>
        <v>1</v>
      </c>
      <c r="M8181" s="266">
        <f>IF(K8181&lt;$C$1,$C$2-$C$1+1,$C$2-K8181+1)</f>
        <v>77</v>
      </c>
      <c r="N8181" s="268">
        <f>M8181/365</f>
        <v>0.21095890410958903</v>
      </c>
      <c r="O8181" s="269">
        <f>'Data and Parameter'!$E$4*'Data and Parameter'!$E$5*('Data and Parameter'!$E$6+'Data and Parameter'!$E$7)*'Data and Parameter'!$E$19*'Data and Parameter'!$E$14*'ER calculations'!N8181</f>
        <v>1.0922922755728799</v>
      </c>
    </row>
    <row r="8182" spans="1:15" ht="15">
      <c r="A8182" s="284">
        <v>8178</v>
      </c>
      <c r="B8182" s="287"/>
      <c r="C8182" s="287"/>
      <c r="D8182" s="284" t="s">
        <v>1054</v>
      </c>
      <c r="E8182" s="287"/>
      <c r="F8182" s="285" t="s">
        <v>8303</v>
      </c>
      <c r="G8182" s="266" t="s">
        <v>121</v>
      </c>
      <c r="H8182" s="266">
        <f>IF(G8182="Traditional Stove",0.1,0.2)</f>
        <v>0.1</v>
      </c>
      <c r="I8182" s="266">
        <f>YEAR(J8182)</f>
        <v>2023</v>
      </c>
      <c r="J8182" s="267">
        <v>44969</v>
      </c>
      <c r="K8182" s="267">
        <f>J8182+1</f>
        <v>44970</v>
      </c>
      <c r="L8182" s="266">
        <f>IF(M8182&lt;=365,1,2)</f>
        <v>1</v>
      </c>
      <c r="M8182" s="266">
        <f>IF(K8182&lt;$C$1,$C$2-$C$1+1,$C$2-K8182+1)</f>
        <v>77</v>
      </c>
      <c r="N8182" s="268">
        <f>M8182/365</f>
        <v>0.21095890410958903</v>
      </c>
      <c r="O8182" s="269">
        <f>'Data and Parameter'!$E$4*'Data and Parameter'!$E$5*('Data and Parameter'!$E$6+'Data and Parameter'!$E$7)*'Data and Parameter'!$E$19*'Data and Parameter'!$E$14*'ER calculations'!N8182</f>
        <v>1.0922922755728799</v>
      </c>
    </row>
    <row r="8183" spans="1:15" ht="15">
      <c r="A8183" s="284">
        <v>8179</v>
      </c>
      <c r="B8183" s="287"/>
      <c r="C8183" s="287"/>
      <c r="D8183" s="284" t="s">
        <v>1054</v>
      </c>
      <c r="E8183" s="287"/>
      <c r="F8183" s="285" t="s">
        <v>8304</v>
      </c>
      <c r="G8183" s="266" t="s">
        <v>121</v>
      </c>
      <c r="H8183" s="266">
        <f>IF(G8183="Traditional Stove",0.1,0.2)</f>
        <v>0.1</v>
      </c>
      <c r="I8183" s="266">
        <f>YEAR(J8183)</f>
        <v>2023</v>
      </c>
      <c r="J8183" s="267">
        <v>44969</v>
      </c>
      <c r="K8183" s="267">
        <f>J8183+1</f>
        <v>44970</v>
      </c>
      <c r="L8183" s="266">
        <f>IF(M8183&lt;=365,1,2)</f>
        <v>1</v>
      </c>
      <c r="M8183" s="266">
        <f>IF(K8183&lt;$C$1,$C$2-$C$1+1,$C$2-K8183+1)</f>
        <v>77</v>
      </c>
      <c r="N8183" s="268">
        <f>M8183/365</f>
        <v>0.21095890410958903</v>
      </c>
      <c r="O8183" s="269">
        <f>'Data and Parameter'!$E$4*'Data and Parameter'!$E$5*('Data and Parameter'!$E$6+'Data and Parameter'!$E$7)*'Data and Parameter'!$E$19*'Data and Parameter'!$E$14*'ER calculations'!N8183</f>
        <v>1.0922922755728799</v>
      </c>
    </row>
    <row r="8184" spans="1:15" ht="15">
      <c r="A8184" s="284">
        <v>8180</v>
      </c>
      <c r="B8184" s="287"/>
      <c r="C8184" s="287"/>
      <c r="D8184" s="284" t="s">
        <v>1054</v>
      </c>
      <c r="E8184" s="287"/>
      <c r="F8184" s="285" t="s">
        <v>8305</v>
      </c>
      <c r="G8184" s="266" t="s">
        <v>121</v>
      </c>
      <c r="H8184" s="266">
        <f>IF(G8184="Traditional Stove",0.1,0.2)</f>
        <v>0.1</v>
      </c>
      <c r="I8184" s="266">
        <f>YEAR(J8184)</f>
        <v>2023</v>
      </c>
      <c r="J8184" s="267">
        <v>44969</v>
      </c>
      <c r="K8184" s="267">
        <f>J8184+1</f>
        <v>44970</v>
      </c>
      <c r="L8184" s="266">
        <f>IF(M8184&lt;=365,1,2)</f>
        <v>1</v>
      </c>
      <c r="M8184" s="266">
        <f>IF(K8184&lt;$C$1,$C$2-$C$1+1,$C$2-K8184+1)</f>
        <v>77</v>
      </c>
      <c r="N8184" s="268">
        <f>M8184/365</f>
        <v>0.21095890410958903</v>
      </c>
      <c r="O8184" s="269">
        <f>'Data and Parameter'!$E$4*'Data and Parameter'!$E$5*('Data and Parameter'!$E$6+'Data and Parameter'!$E$7)*'Data and Parameter'!$E$19*'Data and Parameter'!$E$14*'ER calculations'!N8184</f>
        <v>1.0922922755728799</v>
      </c>
    </row>
    <row r="8185" spans="1:15" ht="15">
      <c r="A8185" s="284">
        <v>8181</v>
      </c>
      <c r="B8185" s="287"/>
      <c r="C8185" s="287"/>
      <c r="D8185" s="284" t="s">
        <v>1054</v>
      </c>
      <c r="E8185" s="287"/>
      <c r="F8185" s="285" t="s">
        <v>8306</v>
      </c>
      <c r="G8185" s="266" t="s">
        <v>121</v>
      </c>
      <c r="H8185" s="266">
        <f>IF(G8185="Traditional Stove",0.1,0.2)</f>
        <v>0.1</v>
      </c>
      <c r="I8185" s="266">
        <f>YEAR(J8185)</f>
        <v>2023</v>
      </c>
      <c r="J8185" s="267">
        <v>44969</v>
      </c>
      <c r="K8185" s="267">
        <f>J8185+1</f>
        <v>44970</v>
      </c>
      <c r="L8185" s="266">
        <f>IF(M8185&lt;=365,1,2)</f>
        <v>1</v>
      </c>
      <c r="M8185" s="266">
        <f>IF(K8185&lt;$C$1,$C$2-$C$1+1,$C$2-K8185+1)</f>
        <v>77</v>
      </c>
      <c r="N8185" s="268">
        <f>M8185/365</f>
        <v>0.21095890410958903</v>
      </c>
      <c r="O8185" s="269">
        <f>'Data and Parameter'!$E$4*'Data and Parameter'!$E$5*('Data and Parameter'!$E$6+'Data and Parameter'!$E$7)*'Data and Parameter'!$E$19*'Data and Parameter'!$E$14*'ER calculations'!N8185</f>
        <v>1.0922922755728799</v>
      </c>
    </row>
    <row r="8186" spans="1:15" ht="15">
      <c r="A8186" s="284">
        <v>8182</v>
      </c>
      <c r="B8186" s="287"/>
      <c r="C8186" s="287"/>
      <c r="D8186" s="284" t="s">
        <v>1054</v>
      </c>
      <c r="E8186" s="287"/>
      <c r="F8186" s="285" t="s">
        <v>8307</v>
      </c>
      <c r="G8186" s="266" t="s">
        <v>121</v>
      </c>
      <c r="H8186" s="266">
        <f>IF(G8186="Traditional Stove",0.1,0.2)</f>
        <v>0.1</v>
      </c>
      <c r="I8186" s="266">
        <f>YEAR(J8186)</f>
        <v>2023</v>
      </c>
      <c r="J8186" s="267">
        <v>44969</v>
      </c>
      <c r="K8186" s="267">
        <f>J8186+1</f>
        <v>44970</v>
      </c>
      <c r="L8186" s="266">
        <f>IF(M8186&lt;=365,1,2)</f>
        <v>1</v>
      </c>
      <c r="M8186" s="266">
        <f>IF(K8186&lt;$C$1,$C$2-$C$1+1,$C$2-K8186+1)</f>
        <v>77</v>
      </c>
      <c r="N8186" s="268">
        <f>M8186/365</f>
        <v>0.21095890410958903</v>
      </c>
      <c r="O8186" s="269">
        <f>'Data and Parameter'!$E$4*'Data and Parameter'!$E$5*('Data and Parameter'!$E$6+'Data and Parameter'!$E$7)*'Data and Parameter'!$E$19*'Data and Parameter'!$E$14*'ER calculations'!N8186</f>
        <v>1.0922922755728799</v>
      </c>
    </row>
    <row r="8187" spans="1:15" ht="15">
      <c r="A8187" s="284">
        <v>8183</v>
      </c>
      <c r="B8187" s="287"/>
      <c r="C8187" s="287"/>
      <c r="D8187" s="284" t="s">
        <v>1054</v>
      </c>
      <c r="E8187" s="287"/>
      <c r="F8187" s="285" t="s">
        <v>8308</v>
      </c>
      <c r="G8187" s="266" t="s">
        <v>121</v>
      </c>
      <c r="H8187" s="266">
        <f>IF(G8187="Traditional Stove",0.1,0.2)</f>
        <v>0.1</v>
      </c>
      <c r="I8187" s="266">
        <f>YEAR(J8187)</f>
        <v>2023</v>
      </c>
      <c r="J8187" s="267">
        <v>44969</v>
      </c>
      <c r="K8187" s="267">
        <f>J8187+1</f>
        <v>44970</v>
      </c>
      <c r="L8187" s="266">
        <f>IF(M8187&lt;=365,1,2)</f>
        <v>1</v>
      </c>
      <c r="M8187" s="266">
        <f>IF(K8187&lt;$C$1,$C$2-$C$1+1,$C$2-K8187+1)</f>
        <v>77</v>
      </c>
      <c r="N8187" s="268">
        <f>M8187/365</f>
        <v>0.21095890410958903</v>
      </c>
      <c r="O8187" s="269">
        <f>'Data and Parameter'!$E$4*'Data and Parameter'!$E$5*('Data and Parameter'!$E$6+'Data and Parameter'!$E$7)*'Data and Parameter'!$E$19*'Data and Parameter'!$E$14*'ER calculations'!N8187</f>
        <v>1.0922922755728799</v>
      </c>
    </row>
    <row r="8188" spans="1:15" ht="15">
      <c r="A8188" s="284">
        <v>8184</v>
      </c>
      <c r="B8188" s="287"/>
      <c r="C8188" s="287"/>
      <c r="D8188" s="284" t="s">
        <v>1054</v>
      </c>
      <c r="E8188" s="287"/>
      <c r="F8188" s="285" t="s">
        <v>8309</v>
      </c>
      <c r="G8188" s="266" t="s">
        <v>121</v>
      </c>
      <c r="H8188" s="266">
        <f>IF(G8188="Traditional Stove",0.1,0.2)</f>
        <v>0.1</v>
      </c>
      <c r="I8188" s="266">
        <f>YEAR(J8188)</f>
        <v>2023</v>
      </c>
      <c r="J8188" s="267">
        <v>44969</v>
      </c>
      <c r="K8188" s="267">
        <f>J8188+1</f>
        <v>44970</v>
      </c>
      <c r="L8188" s="266">
        <f>IF(M8188&lt;=365,1,2)</f>
        <v>1</v>
      </c>
      <c r="M8188" s="266">
        <f>IF(K8188&lt;$C$1,$C$2-$C$1+1,$C$2-K8188+1)</f>
        <v>77</v>
      </c>
      <c r="N8188" s="268">
        <f>M8188/365</f>
        <v>0.21095890410958903</v>
      </c>
      <c r="O8188" s="269">
        <f>'Data and Parameter'!$E$4*'Data and Parameter'!$E$5*('Data and Parameter'!$E$6+'Data and Parameter'!$E$7)*'Data and Parameter'!$E$19*'Data and Parameter'!$E$14*'ER calculations'!N8188</f>
        <v>1.0922922755728799</v>
      </c>
    </row>
    <row r="8189" spans="1:15" ht="15">
      <c r="A8189" s="284">
        <v>8185</v>
      </c>
      <c r="B8189" s="287"/>
      <c r="C8189" s="287"/>
      <c r="D8189" s="284" t="s">
        <v>1054</v>
      </c>
      <c r="E8189" s="287"/>
      <c r="F8189" s="285" t="s">
        <v>8310</v>
      </c>
      <c r="G8189" s="266" t="s">
        <v>121</v>
      </c>
      <c r="H8189" s="266">
        <f>IF(G8189="Traditional Stove",0.1,0.2)</f>
        <v>0.1</v>
      </c>
      <c r="I8189" s="266">
        <f>YEAR(J8189)</f>
        <v>2023</v>
      </c>
      <c r="J8189" s="267">
        <v>44969</v>
      </c>
      <c r="K8189" s="267">
        <f>J8189+1</f>
        <v>44970</v>
      </c>
      <c r="L8189" s="266">
        <f>IF(M8189&lt;=365,1,2)</f>
        <v>1</v>
      </c>
      <c r="M8189" s="266">
        <f>IF(K8189&lt;$C$1,$C$2-$C$1+1,$C$2-K8189+1)</f>
        <v>77</v>
      </c>
      <c r="N8189" s="268">
        <f>M8189/365</f>
        <v>0.21095890410958903</v>
      </c>
      <c r="O8189" s="269">
        <f>'Data and Parameter'!$E$4*'Data and Parameter'!$E$5*('Data and Parameter'!$E$6+'Data and Parameter'!$E$7)*'Data and Parameter'!$E$19*'Data and Parameter'!$E$14*'ER calculations'!N8189</f>
        <v>1.0922922755728799</v>
      </c>
    </row>
    <row r="8190" spans="1:15" ht="15">
      <c r="A8190" s="284">
        <v>8186</v>
      </c>
      <c r="B8190" s="287"/>
      <c r="C8190" s="287"/>
      <c r="D8190" s="284" t="s">
        <v>1054</v>
      </c>
      <c r="E8190" s="287"/>
      <c r="F8190" s="285" t="s">
        <v>8311</v>
      </c>
      <c r="G8190" s="266" t="s">
        <v>121</v>
      </c>
      <c r="H8190" s="266">
        <f>IF(G8190="Traditional Stove",0.1,0.2)</f>
        <v>0.1</v>
      </c>
      <c r="I8190" s="266">
        <f>YEAR(J8190)</f>
        <v>2023</v>
      </c>
      <c r="J8190" s="267">
        <v>44969</v>
      </c>
      <c r="K8190" s="267">
        <f>J8190+1</f>
        <v>44970</v>
      </c>
      <c r="L8190" s="266">
        <f>IF(M8190&lt;=365,1,2)</f>
        <v>1</v>
      </c>
      <c r="M8190" s="266">
        <f>IF(K8190&lt;$C$1,$C$2-$C$1+1,$C$2-K8190+1)</f>
        <v>77</v>
      </c>
      <c r="N8190" s="268">
        <f>M8190/365</f>
        <v>0.21095890410958903</v>
      </c>
      <c r="O8190" s="269">
        <f>'Data and Parameter'!$E$4*'Data and Parameter'!$E$5*('Data and Parameter'!$E$6+'Data and Parameter'!$E$7)*'Data and Parameter'!$E$19*'Data and Parameter'!$E$14*'ER calculations'!N8190</f>
        <v>1.0922922755728799</v>
      </c>
    </row>
    <row r="8191" spans="1:15" ht="15">
      <c r="A8191" s="284">
        <v>8187</v>
      </c>
      <c r="B8191" s="287"/>
      <c r="C8191" s="287"/>
      <c r="D8191" s="284" t="s">
        <v>1054</v>
      </c>
      <c r="E8191" s="287"/>
      <c r="F8191" s="285" t="s">
        <v>8312</v>
      </c>
      <c r="G8191" s="266" t="s">
        <v>121</v>
      </c>
      <c r="H8191" s="266">
        <f>IF(G8191="Traditional Stove",0.1,0.2)</f>
        <v>0.1</v>
      </c>
      <c r="I8191" s="266">
        <f>YEAR(J8191)</f>
        <v>2023</v>
      </c>
      <c r="J8191" s="267">
        <v>44969</v>
      </c>
      <c r="K8191" s="267">
        <f>J8191+1</f>
        <v>44970</v>
      </c>
      <c r="L8191" s="266">
        <f>IF(M8191&lt;=365,1,2)</f>
        <v>1</v>
      </c>
      <c r="M8191" s="266">
        <f>IF(K8191&lt;$C$1,$C$2-$C$1+1,$C$2-K8191+1)</f>
        <v>77</v>
      </c>
      <c r="N8191" s="268">
        <f>M8191/365</f>
        <v>0.21095890410958903</v>
      </c>
      <c r="O8191" s="269">
        <f>'Data and Parameter'!$E$4*'Data and Parameter'!$E$5*('Data and Parameter'!$E$6+'Data and Parameter'!$E$7)*'Data and Parameter'!$E$19*'Data and Parameter'!$E$14*'ER calculations'!N8191</f>
        <v>1.0922922755728799</v>
      </c>
    </row>
    <row r="8192" spans="1:15" ht="15">
      <c r="A8192" s="284">
        <v>8188</v>
      </c>
      <c r="B8192" s="287"/>
      <c r="C8192" s="287"/>
      <c r="D8192" s="284" t="s">
        <v>1054</v>
      </c>
      <c r="E8192" s="287"/>
      <c r="F8192" s="285" t="s">
        <v>8313</v>
      </c>
      <c r="G8192" s="266" t="s">
        <v>121</v>
      </c>
      <c r="H8192" s="266">
        <f>IF(G8192="Traditional Stove",0.1,0.2)</f>
        <v>0.1</v>
      </c>
      <c r="I8192" s="266">
        <f>YEAR(J8192)</f>
        <v>2023</v>
      </c>
      <c r="J8192" s="267">
        <v>44969</v>
      </c>
      <c r="K8192" s="267">
        <f>J8192+1</f>
        <v>44970</v>
      </c>
      <c r="L8192" s="266">
        <f>IF(M8192&lt;=365,1,2)</f>
        <v>1</v>
      </c>
      <c r="M8192" s="266">
        <f>IF(K8192&lt;$C$1,$C$2-$C$1+1,$C$2-K8192+1)</f>
        <v>77</v>
      </c>
      <c r="N8192" s="268">
        <f>M8192/365</f>
        <v>0.21095890410958903</v>
      </c>
      <c r="O8192" s="269">
        <f>'Data and Parameter'!$E$4*'Data and Parameter'!$E$5*('Data and Parameter'!$E$6+'Data and Parameter'!$E$7)*'Data and Parameter'!$E$19*'Data and Parameter'!$E$14*'ER calculations'!N8192</f>
        <v>1.0922922755728799</v>
      </c>
    </row>
    <row r="8193" spans="1:15" ht="15">
      <c r="A8193" s="284">
        <v>8189</v>
      </c>
      <c r="B8193" s="287"/>
      <c r="C8193" s="287"/>
      <c r="D8193" s="284" t="s">
        <v>1054</v>
      </c>
      <c r="E8193" s="287"/>
      <c r="F8193" s="285" t="s">
        <v>8314</v>
      </c>
      <c r="G8193" s="266" t="s">
        <v>121</v>
      </c>
      <c r="H8193" s="266">
        <f>IF(G8193="Traditional Stove",0.1,0.2)</f>
        <v>0.1</v>
      </c>
      <c r="I8193" s="266">
        <f>YEAR(J8193)</f>
        <v>2023</v>
      </c>
      <c r="J8193" s="267">
        <v>44969</v>
      </c>
      <c r="K8193" s="267">
        <f>J8193+1</f>
        <v>44970</v>
      </c>
      <c r="L8193" s="266">
        <f>IF(M8193&lt;=365,1,2)</f>
        <v>1</v>
      </c>
      <c r="M8193" s="266">
        <f>IF(K8193&lt;$C$1,$C$2-$C$1+1,$C$2-K8193+1)</f>
        <v>77</v>
      </c>
      <c r="N8193" s="268">
        <f>M8193/365</f>
        <v>0.21095890410958903</v>
      </c>
      <c r="O8193" s="269">
        <f>'Data and Parameter'!$E$4*'Data and Parameter'!$E$5*('Data and Parameter'!$E$6+'Data and Parameter'!$E$7)*'Data and Parameter'!$E$19*'Data and Parameter'!$E$14*'ER calculations'!N8193</f>
        <v>1.0922922755728799</v>
      </c>
    </row>
    <row r="8194" spans="1:15" ht="15">
      <c r="A8194" s="284">
        <v>8190</v>
      </c>
      <c r="B8194" s="287"/>
      <c r="C8194" s="287"/>
      <c r="D8194" s="284" t="s">
        <v>1054</v>
      </c>
      <c r="E8194" s="287"/>
      <c r="F8194" s="285" t="s">
        <v>8315</v>
      </c>
      <c r="G8194" s="266" t="s">
        <v>121</v>
      </c>
      <c r="H8194" s="266">
        <f>IF(G8194="Traditional Stove",0.1,0.2)</f>
        <v>0.1</v>
      </c>
      <c r="I8194" s="266">
        <f>YEAR(J8194)</f>
        <v>2023</v>
      </c>
      <c r="J8194" s="267">
        <v>44969</v>
      </c>
      <c r="K8194" s="267">
        <f>J8194+1</f>
        <v>44970</v>
      </c>
      <c r="L8194" s="266">
        <f>IF(M8194&lt;=365,1,2)</f>
        <v>1</v>
      </c>
      <c r="M8194" s="266">
        <f>IF(K8194&lt;$C$1,$C$2-$C$1+1,$C$2-K8194+1)</f>
        <v>77</v>
      </c>
      <c r="N8194" s="268">
        <f>M8194/365</f>
        <v>0.21095890410958903</v>
      </c>
      <c r="O8194" s="269">
        <f>'Data and Parameter'!$E$4*'Data and Parameter'!$E$5*('Data and Parameter'!$E$6+'Data and Parameter'!$E$7)*'Data and Parameter'!$E$19*'Data and Parameter'!$E$14*'ER calculations'!N8194</f>
        <v>1.0922922755728799</v>
      </c>
    </row>
    <row r="8195" spans="1:15" ht="15">
      <c r="A8195" s="284">
        <v>8191</v>
      </c>
      <c r="B8195" s="287"/>
      <c r="C8195" s="287"/>
      <c r="D8195" s="284" t="s">
        <v>1054</v>
      </c>
      <c r="E8195" s="287"/>
      <c r="F8195" s="285" t="s">
        <v>8316</v>
      </c>
      <c r="G8195" s="266" t="s">
        <v>121</v>
      </c>
      <c r="H8195" s="266">
        <f>IF(G8195="Traditional Stove",0.1,0.2)</f>
        <v>0.1</v>
      </c>
      <c r="I8195" s="266">
        <f>YEAR(J8195)</f>
        <v>2023</v>
      </c>
      <c r="J8195" s="267">
        <v>44969</v>
      </c>
      <c r="K8195" s="267">
        <f>J8195+1</f>
        <v>44970</v>
      </c>
      <c r="L8195" s="266">
        <f>IF(M8195&lt;=365,1,2)</f>
        <v>1</v>
      </c>
      <c r="M8195" s="266">
        <f>IF(K8195&lt;$C$1,$C$2-$C$1+1,$C$2-K8195+1)</f>
        <v>77</v>
      </c>
      <c r="N8195" s="268">
        <f>M8195/365</f>
        <v>0.21095890410958903</v>
      </c>
      <c r="O8195" s="269">
        <f>'Data and Parameter'!$E$4*'Data and Parameter'!$E$5*('Data and Parameter'!$E$6+'Data and Parameter'!$E$7)*'Data and Parameter'!$E$19*'Data and Parameter'!$E$14*'ER calculations'!N8195</f>
        <v>1.0922922755728799</v>
      </c>
    </row>
    <row r="8196" spans="1:15" ht="15">
      <c r="A8196" s="284">
        <v>8192</v>
      </c>
      <c r="B8196" s="287"/>
      <c r="C8196" s="287"/>
      <c r="D8196" s="284" t="s">
        <v>1054</v>
      </c>
      <c r="E8196" s="287"/>
      <c r="F8196" s="285" t="s">
        <v>8317</v>
      </c>
      <c r="G8196" s="266" t="s">
        <v>121</v>
      </c>
      <c r="H8196" s="266">
        <f>IF(G8196="Traditional Stove",0.1,0.2)</f>
        <v>0.1</v>
      </c>
      <c r="I8196" s="266">
        <f>YEAR(J8196)</f>
        <v>2023</v>
      </c>
      <c r="J8196" s="267">
        <v>44969</v>
      </c>
      <c r="K8196" s="267">
        <f>J8196+1</f>
        <v>44970</v>
      </c>
      <c r="L8196" s="266">
        <f>IF(M8196&lt;=365,1,2)</f>
        <v>1</v>
      </c>
      <c r="M8196" s="266">
        <f>IF(K8196&lt;$C$1,$C$2-$C$1+1,$C$2-K8196+1)</f>
        <v>77</v>
      </c>
      <c r="N8196" s="268">
        <f>M8196/365</f>
        <v>0.21095890410958903</v>
      </c>
      <c r="O8196" s="269">
        <f>'Data and Parameter'!$E$4*'Data and Parameter'!$E$5*('Data and Parameter'!$E$6+'Data and Parameter'!$E$7)*'Data and Parameter'!$E$19*'Data and Parameter'!$E$14*'ER calculations'!N8196</f>
        <v>1.0922922755728799</v>
      </c>
    </row>
    <row r="8197" spans="1:15" ht="15">
      <c r="A8197" s="284">
        <v>8193</v>
      </c>
      <c r="B8197" s="287"/>
      <c r="C8197" s="287"/>
      <c r="D8197" s="284" t="s">
        <v>1054</v>
      </c>
      <c r="E8197" s="287"/>
      <c r="F8197" s="285" t="s">
        <v>8318</v>
      </c>
      <c r="G8197" s="266" t="s">
        <v>121</v>
      </c>
      <c r="H8197" s="266">
        <f>IF(G8197="Traditional Stove",0.1,0.2)</f>
        <v>0.1</v>
      </c>
      <c r="I8197" s="266">
        <f>YEAR(J8197)</f>
        <v>2023</v>
      </c>
      <c r="J8197" s="267">
        <v>44969</v>
      </c>
      <c r="K8197" s="267">
        <f>J8197+1</f>
        <v>44970</v>
      </c>
      <c r="L8197" s="266">
        <f>IF(M8197&lt;=365,1,2)</f>
        <v>1</v>
      </c>
      <c r="M8197" s="266">
        <f>IF(K8197&lt;$C$1,$C$2-$C$1+1,$C$2-K8197+1)</f>
        <v>77</v>
      </c>
      <c r="N8197" s="268">
        <f>M8197/365</f>
        <v>0.21095890410958903</v>
      </c>
      <c r="O8197" s="269">
        <f>'Data and Parameter'!$E$4*'Data and Parameter'!$E$5*('Data and Parameter'!$E$6+'Data and Parameter'!$E$7)*'Data and Parameter'!$E$19*'Data and Parameter'!$E$14*'ER calculations'!N8197</f>
        <v>1.0922922755728799</v>
      </c>
    </row>
    <row r="8198" spans="1:15" ht="15">
      <c r="A8198" s="284">
        <v>8194</v>
      </c>
      <c r="B8198" s="287"/>
      <c r="C8198" s="287"/>
      <c r="D8198" s="284" t="s">
        <v>1054</v>
      </c>
      <c r="E8198" s="287"/>
      <c r="F8198" s="285" t="s">
        <v>8319</v>
      </c>
      <c r="G8198" s="266" t="s">
        <v>121</v>
      </c>
      <c r="H8198" s="266">
        <f>IF(G8198="Traditional Stove",0.1,0.2)</f>
        <v>0.1</v>
      </c>
      <c r="I8198" s="266">
        <f>YEAR(J8198)</f>
        <v>2023</v>
      </c>
      <c r="J8198" s="267">
        <v>44969</v>
      </c>
      <c r="K8198" s="267">
        <f>J8198+1</f>
        <v>44970</v>
      </c>
      <c r="L8198" s="266">
        <f>IF(M8198&lt;=365,1,2)</f>
        <v>1</v>
      </c>
      <c r="M8198" s="266">
        <f>IF(K8198&lt;$C$1,$C$2-$C$1+1,$C$2-K8198+1)</f>
        <v>77</v>
      </c>
      <c r="N8198" s="268">
        <f>M8198/365</f>
        <v>0.21095890410958903</v>
      </c>
      <c r="O8198" s="269">
        <f>'Data and Parameter'!$E$4*'Data and Parameter'!$E$5*('Data and Parameter'!$E$6+'Data and Parameter'!$E$7)*'Data and Parameter'!$E$19*'Data and Parameter'!$E$14*'ER calculations'!N8198</f>
        <v>1.0922922755728799</v>
      </c>
    </row>
    <row r="8199" spans="1:15" ht="15">
      <c r="A8199" s="284">
        <v>8195</v>
      </c>
      <c r="B8199" s="287"/>
      <c r="C8199" s="287"/>
      <c r="D8199" s="284" t="s">
        <v>1054</v>
      </c>
      <c r="E8199" s="287"/>
      <c r="F8199" s="285" t="s">
        <v>8320</v>
      </c>
      <c r="G8199" s="266" t="s">
        <v>121</v>
      </c>
      <c r="H8199" s="266">
        <f>IF(G8199="Traditional Stove",0.1,0.2)</f>
        <v>0.1</v>
      </c>
      <c r="I8199" s="266">
        <f>YEAR(J8199)</f>
        <v>2023</v>
      </c>
      <c r="J8199" s="267">
        <v>44969</v>
      </c>
      <c r="K8199" s="267">
        <f>J8199+1</f>
        <v>44970</v>
      </c>
      <c r="L8199" s="266">
        <f>IF(M8199&lt;=365,1,2)</f>
        <v>1</v>
      </c>
      <c r="M8199" s="266">
        <f>IF(K8199&lt;$C$1,$C$2-$C$1+1,$C$2-K8199+1)</f>
        <v>77</v>
      </c>
      <c r="N8199" s="268">
        <f>M8199/365</f>
        <v>0.21095890410958903</v>
      </c>
      <c r="O8199" s="269">
        <f>'Data and Parameter'!$E$4*'Data and Parameter'!$E$5*('Data and Parameter'!$E$6+'Data and Parameter'!$E$7)*'Data and Parameter'!$E$19*'Data and Parameter'!$E$14*'ER calculations'!N8199</f>
        <v>1.0922922755728799</v>
      </c>
    </row>
    <row r="8200" spans="1:15" ht="15">
      <c r="A8200" s="284">
        <v>8196</v>
      </c>
      <c r="B8200" s="287"/>
      <c r="C8200" s="287"/>
      <c r="D8200" s="284" t="s">
        <v>1054</v>
      </c>
      <c r="E8200" s="287"/>
      <c r="F8200" s="285" t="s">
        <v>8321</v>
      </c>
      <c r="G8200" s="266" t="s">
        <v>121</v>
      </c>
      <c r="H8200" s="266">
        <f>IF(G8200="Traditional Stove",0.1,0.2)</f>
        <v>0.1</v>
      </c>
      <c r="I8200" s="266">
        <f>YEAR(J8200)</f>
        <v>2023</v>
      </c>
      <c r="J8200" s="267">
        <v>44969</v>
      </c>
      <c r="K8200" s="267">
        <f>J8200+1</f>
        <v>44970</v>
      </c>
      <c r="L8200" s="266">
        <f>IF(M8200&lt;=365,1,2)</f>
        <v>1</v>
      </c>
      <c r="M8200" s="266">
        <f>IF(K8200&lt;$C$1,$C$2-$C$1+1,$C$2-K8200+1)</f>
        <v>77</v>
      </c>
      <c r="N8200" s="268">
        <f>M8200/365</f>
        <v>0.21095890410958903</v>
      </c>
      <c r="O8200" s="269">
        <f>'Data and Parameter'!$E$4*'Data and Parameter'!$E$5*('Data and Parameter'!$E$6+'Data and Parameter'!$E$7)*'Data and Parameter'!$E$19*'Data and Parameter'!$E$14*'ER calculations'!N8200</f>
        <v>1.0922922755728799</v>
      </c>
    </row>
    <row r="8201" spans="1:15" ht="15">
      <c r="A8201" s="284">
        <v>8197</v>
      </c>
      <c r="B8201" s="287"/>
      <c r="C8201" s="287"/>
      <c r="D8201" s="284" t="s">
        <v>1054</v>
      </c>
      <c r="E8201" s="287"/>
      <c r="F8201" s="285" t="s">
        <v>8322</v>
      </c>
      <c r="G8201" s="266" t="s">
        <v>121</v>
      </c>
      <c r="H8201" s="266">
        <f>IF(G8201="Traditional Stove",0.1,0.2)</f>
        <v>0.1</v>
      </c>
      <c r="I8201" s="266">
        <f>YEAR(J8201)</f>
        <v>2023</v>
      </c>
      <c r="J8201" s="267">
        <v>44969</v>
      </c>
      <c r="K8201" s="267">
        <f>J8201+1</f>
        <v>44970</v>
      </c>
      <c r="L8201" s="266">
        <f>IF(M8201&lt;=365,1,2)</f>
        <v>1</v>
      </c>
      <c r="M8201" s="266">
        <f>IF(K8201&lt;$C$1,$C$2-$C$1+1,$C$2-K8201+1)</f>
        <v>77</v>
      </c>
      <c r="N8201" s="268">
        <f>M8201/365</f>
        <v>0.21095890410958903</v>
      </c>
      <c r="O8201" s="269">
        <f>'Data and Parameter'!$E$4*'Data and Parameter'!$E$5*('Data and Parameter'!$E$6+'Data and Parameter'!$E$7)*'Data and Parameter'!$E$19*'Data and Parameter'!$E$14*'ER calculations'!N8201</f>
        <v>1.0922922755728799</v>
      </c>
    </row>
    <row r="8202" spans="1:15" ht="15">
      <c r="A8202" s="284">
        <v>8198</v>
      </c>
      <c r="B8202" s="287"/>
      <c r="C8202" s="287"/>
      <c r="D8202" s="284" t="s">
        <v>1054</v>
      </c>
      <c r="E8202" s="287"/>
      <c r="F8202" s="285" t="s">
        <v>8323</v>
      </c>
      <c r="G8202" s="266" t="s">
        <v>121</v>
      </c>
      <c r="H8202" s="266">
        <f>IF(G8202="Traditional Stove",0.1,0.2)</f>
        <v>0.1</v>
      </c>
      <c r="I8202" s="266">
        <f>YEAR(J8202)</f>
        <v>2023</v>
      </c>
      <c r="J8202" s="267">
        <v>44969</v>
      </c>
      <c r="K8202" s="267">
        <f>J8202+1</f>
        <v>44970</v>
      </c>
      <c r="L8202" s="266">
        <f>IF(M8202&lt;=365,1,2)</f>
        <v>1</v>
      </c>
      <c r="M8202" s="266">
        <f>IF(K8202&lt;$C$1,$C$2-$C$1+1,$C$2-K8202+1)</f>
        <v>77</v>
      </c>
      <c r="N8202" s="268">
        <f>M8202/365</f>
        <v>0.21095890410958903</v>
      </c>
      <c r="O8202" s="269">
        <f>'Data and Parameter'!$E$4*'Data and Parameter'!$E$5*('Data and Parameter'!$E$6+'Data and Parameter'!$E$7)*'Data and Parameter'!$E$19*'Data and Parameter'!$E$14*'ER calculations'!N8202</f>
        <v>1.0922922755728799</v>
      </c>
    </row>
    <row r="8203" spans="1:15" ht="15">
      <c r="A8203" s="284">
        <v>8199</v>
      </c>
      <c r="B8203" s="287"/>
      <c r="C8203" s="287"/>
      <c r="D8203" s="284" t="s">
        <v>1054</v>
      </c>
      <c r="E8203" s="287"/>
      <c r="F8203" s="285" t="s">
        <v>8324</v>
      </c>
      <c r="G8203" s="266" t="s">
        <v>121</v>
      </c>
      <c r="H8203" s="266">
        <f>IF(G8203="Traditional Stove",0.1,0.2)</f>
        <v>0.1</v>
      </c>
      <c r="I8203" s="266">
        <f>YEAR(J8203)</f>
        <v>2023</v>
      </c>
      <c r="J8203" s="267">
        <v>44969</v>
      </c>
      <c r="K8203" s="267">
        <f>J8203+1</f>
        <v>44970</v>
      </c>
      <c r="L8203" s="266">
        <f>IF(M8203&lt;=365,1,2)</f>
        <v>1</v>
      </c>
      <c r="M8203" s="266">
        <f>IF(K8203&lt;$C$1,$C$2-$C$1+1,$C$2-K8203+1)</f>
        <v>77</v>
      </c>
      <c r="N8203" s="268">
        <f>M8203/365</f>
        <v>0.21095890410958903</v>
      </c>
      <c r="O8203" s="269">
        <f>'Data and Parameter'!$E$4*'Data and Parameter'!$E$5*('Data and Parameter'!$E$6+'Data and Parameter'!$E$7)*'Data and Parameter'!$E$19*'Data and Parameter'!$E$14*'ER calculations'!N8203</f>
        <v>1.0922922755728799</v>
      </c>
    </row>
    <row r="8204" spans="1:15" ht="15">
      <c r="A8204" s="284">
        <v>8200</v>
      </c>
      <c r="B8204" s="287"/>
      <c r="C8204" s="287"/>
      <c r="D8204" s="284" t="s">
        <v>1054</v>
      </c>
      <c r="E8204" s="287"/>
      <c r="F8204" s="285" t="s">
        <v>8325</v>
      </c>
      <c r="G8204" s="266" t="s">
        <v>121</v>
      </c>
      <c r="H8204" s="266">
        <f>IF(G8204="Traditional Stove",0.1,0.2)</f>
        <v>0.1</v>
      </c>
      <c r="I8204" s="266">
        <f>YEAR(J8204)</f>
        <v>2023</v>
      </c>
      <c r="J8204" s="267">
        <v>44969</v>
      </c>
      <c r="K8204" s="267">
        <f>J8204+1</f>
        <v>44970</v>
      </c>
      <c r="L8204" s="266">
        <f>IF(M8204&lt;=365,1,2)</f>
        <v>1</v>
      </c>
      <c r="M8204" s="266">
        <f>IF(K8204&lt;$C$1,$C$2-$C$1+1,$C$2-K8204+1)</f>
        <v>77</v>
      </c>
      <c r="N8204" s="268">
        <f>M8204/365</f>
        <v>0.21095890410958903</v>
      </c>
      <c r="O8204" s="269">
        <f>'Data and Parameter'!$E$4*'Data and Parameter'!$E$5*('Data and Parameter'!$E$6+'Data and Parameter'!$E$7)*'Data and Parameter'!$E$19*'Data and Parameter'!$E$14*'ER calculations'!N8204</f>
        <v>1.0922922755728799</v>
      </c>
    </row>
    <row r="8205" spans="1:15" ht="15">
      <c r="A8205" s="284">
        <v>8201</v>
      </c>
      <c r="B8205" s="287"/>
      <c r="C8205" s="287"/>
      <c r="D8205" s="284" t="s">
        <v>1054</v>
      </c>
      <c r="E8205" s="287"/>
      <c r="F8205" s="285" t="s">
        <v>8326</v>
      </c>
      <c r="G8205" s="266" t="s">
        <v>121</v>
      </c>
      <c r="H8205" s="266">
        <f>IF(G8205="Traditional Stove",0.1,0.2)</f>
        <v>0.1</v>
      </c>
      <c r="I8205" s="266">
        <f>YEAR(J8205)</f>
        <v>2023</v>
      </c>
      <c r="J8205" s="267">
        <v>44969</v>
      </c>
      <c r="K8205" s="267">
        <f>J8205+1</f>
        <v>44970</v>
      </c>
      <c r="L8205" s="266">
        <f>IF(M8205&lt;=365,1,2)</f>
        <v>1</v>
      </c>
      <c r="M8205" s="266">
        <f>IF(K8205&lt;$C$1,$C$2-$C$1+1,$C$2-K8205+1)</f>
        <v>77</v>
      </c>
      <c r="N8205" s="268">
        <f>M8205/365</f>
        <v>0.21095890410958903</v>
      </c>
      <c r="O8205" s="269">
        <f>'Data and Parameter'!$E$4*'Data and Parameter'!$E$5*('Data and Parameter'!$E$6+'Data and Parameter'!$E$7)*'Data and Parameter'!$E$19*'Data and Parameter'!$E$14*'ER calculations'!N8205</f>
        <v>1.0922922755728799</v>
      </c>
    </row>
    <row r="8206" spans="1:15" ht="15">
      <c r="A8206" s="284">
        <v>8202</v>
      </c>
      <c r="B8206" s="287"/>
      <c r="C8206" s="287"/>
      <c r="D8206" s="284" t="s">
        <v>1054</v>
      </c>
      <c r="E8206" s="287"/>
      <c r="F8206" s="285" t="s">
        <v>8327</v>
      </c>
      <c r="G8206" s="266" t="s">
        <v>121</v>
      </c>
      <c r="H8206" s="266">
        <f>IF(G8206="Traditional Stove",0.1,0.2)</f>
        <v>0.1</v>
      </c>
      <c r="I8206" s="266">
        <f>YEAR(J8206)</f>
        <v>2023</v>
      </c>
      <c r="J8206" s="267">
        <v>44969</v>
      </c>
      <c r="K8206" s="267">
        <f>J8206+1</f>
        <v>44970</v>
      </c>
      <c r="L8206" s="266">
        <f>IF(M8206&lt;=365,1,2)</f>
        <v>1</v>
      </c>
      <c r="M8206" s="266">
        <f>IF(K8206&lt;$C$1,$C$2-$C$1+1,$C$2-K8206+1)</f>
        <v>77</v>
      </c>
      <c r="N8206" s="268">
        <f>M8206/365</f>
        <v>0.21095890410958903</v>
      </c>
      <c r="O8206" s="269">
        <f>'Data and Parameter'!$E$4*'Data and Parameter'!$E$5*('Data and Parameter'!$E$6+'Data and Parameter'!$E$7)*'Data and Parameter'!$E$19*'Data and Parameter'!$E$14*'ER calculations'!N8206</f>
        <v>1.0922922755728799</v>
      </c>
    </row>
    <row r="8207" spans="1:15" ht="15">
      <c r="A8207" s="284">
        <v>8203</v>
      </c>
      <c r="B8207" s="287"/>
      <c r="C8207" s="287"/>
      <c r="D8207" s="284" t="s">
        <v>1054</v>
      </c>
      <c r="E8207" s="287"/>
      <c r="F8207" s="285" t="s">
        <v>8328</v>
      </c>
      <c r="G8207" s="266" t="s">
        <v>121</v>
      </c>
      <c r="H8207" s="266">
        <f>IF(G8207="Traditional Stove",0.1,0.2)</f>
        <v>0.1</v>
      </c>
      <c r="I8207" s="266">
        <f>YEAR(J8207)</f>
        <v>2023</v>
      </c>
      <c r="J8207" s="267">
        <v>45022</v>
      </c>
      <c r="K8207" s="267">
        <f>J8207+1</f>
        <v>45023</v>
      </c>
      <c r="L8207" s="266">
        <f>IF(M8207&lt;=365,1,2)</f>
        <v>1</v>
      </c>
      <c r="M8207" s="266">
        <f>IF(K8207&lt;$C$1,$C$2-$C$1+1,$C$2-K8207+1)</f>
        <v>24</v>
      </c>
      <c r="N8207" s="268">
        <f>M8207/365</f>
        <v>6.575342465753424E-2</v>
      </c>
      <c r="O8207" s="269">
        <f>'Data and Parameter'!$E$4*'Data and Parameter'!$E$5*('Data and Parameter'!$E$6+'Data and Parameter'!$E$7)*'Data and Parameter'!$E$19*'Data and Parameter'!$E$14*'ER calculations'!N8207</f>
        <v>0.34045473524349501</v>
      </c>
    </row>
    <row r="8208" spans="1:15" ht="15">
      <c r="A8208" s="284">
        <v>8204</v>
      </c>
      <c r="B8208" s="287"/>
      <c r="C8208" s="287"/>
      <c r="D8208" s="284" t="s">
        <v>1054</v>
      </c>
      <c r="E8208" s="287"/>
      <c r="F8208" s="285" t="s">
        <v>8329</v>
      </c>
      <c r="G8208" s="266" t="s">
        <v>121</v>
      </c>
      <c r="H8208" s="266">
        <f>IF(G8208="Traditional Stove",0.1,0.2)</f>
        <v>0.1</v>
      </c>
      <c r="I8208" s="266">
        <f>YEAR(J8208)</f>
        <v>2023</v>
      </c>
      <c r="J8208" s="267">
        <v>45022</v>
      </c>
      <c r="K8208" s="267">
        <f>J8208+1</f>
        <v>45023</v>
      </c>
      <c r="L8208" s="266">
        <f>IF(M8208&lt;=365,1,2)</f>
        <v>1</v>
      </c>
      <c r="M8208" s="266">
        <f>IF(K8208&lt;$C$1,$C$2-$C$1+1,$C$2-K8208+1)</f>
        <v>24</v>
      </c>
      <c r="N8208" s="268">
        <f>M8208/365</f>
        <v>6.575342465753424E-2</v>
      </c>
      <c r="O8208" s="269">
        <f>'Data and Parameter'!$E$4*'Data and Parameter'!$E$5*('Data and Parameter'!$E$6+'Data and Parameter'!$E$7)*'Data and Parameter'!$E$19*'Data and Parameter'!$E$14*'ER calculations'!N8208</f>
        <v>0.34045473524349501</v>
      </c>
    </row>
    <row r="8209" spans="1:15" ht="15">
      <c r="A8209" s="284">
        <v>8205</v>
      </c>
      <c r="B8209" s="287"/>
      <c r="C8209" s="287"/>
      <c r="D8209" s="284" t="s">
        <v>1054</v>
      </c>
      <c r="E8209" s="287"/>
      <c r="F8209" s="285" t="s">
        <v>8330</v>
      </c>
      <c r="G8209" s="266" t="s">
        <v>121</v>
      </c>
      <c r="H8209" s="266">
        <f>IF(G8209="Traditional Stove",0.1,0.2)</f>
        <v>0.1</v>
      </c>
      <c r="I8209" s="266">
        <f>YEAR(J8209)</f>
        <v>2023</v>
      </c>
      <c r="J8209" s="267">
        <v>45022</v>
      </c>
      <c r="K8209" s="267">
        <f>J8209+1</f>
        <v>45023</v>
      </c>
      <c r="L8209" s="266">
        <f>IF(M8209&lt;=365,1,2)</f>
        <v>1</v>
      </c>
      <c r="M8209" s="266">
        <f>IF(K8209&lt;$C$1,$C$2-$C$1+1,$C$2-K8209+1)</f>
        <v>24</v>
      </c>
      <c r="N8209" s="268">
        <f>M8209/365</f>
        <v>6.575342465753424E-2</v>
      </c>
      <c r="O8209" s="269">
        <f>'Data and Parameter'!$E$4*'Data and Parameter'!$E$5*('Data and Parameter'!$E$6+'Data and Parameter'!$E$7)*'Data and Parameter'!$E$19*'Data and Parameter'!$E$14*'ER calculations'!N8209</f>
        <v>0.34045473524349501</v>
      </c>
    </row>
    <row r="8210" spans="1:15" ht="15">
      <c r="A8210" s="284">
        <v>8206</v>
      </c>
      <c r="B8210" s="287"/>
      <c r="C8210" s="287"/>
      <c r="D8210" s="284" t="s">
        <v>1054</v>
      </c>
      <c r="E8210" s="287"/>
      <c r="F8210" s="285" t="s">
        <v>8331</v>
      </c>
      <c r="G8210" s="266" t="s">
        <v>121</v>
      </c>
      <c r="H8210" s="266">
        <f>IF(G8210="Traditional Stove",0.1,0.2)</f>
        <v>0.1</v>
      </c>
      <c r="I8210" s="266">
        <f>YEAR(J8210)</f>
        <v>2023</v>
      </c>
      <c r="J8210" s="267">
        <v>45022</v>
      </c>
      <c r="K8210" s="267">
        <f>J8210+1</f>
        <v>45023</v>
      </c>
      <c r="L8210" s="266">
        <f>IF(M8210&lt;=365,1,2)</f>
        <v>1</v>
      </c>
      <c r="M8210" s="266">
        <f>IF(K8210&lt;$C$1,$C$2-$C$1+1,$C$2-K8210+1)</f>
        <v>24</v>
      </c>
      <c r="N8210" s="268">
        <f>M8210/365</f>
        <v>6.575342465753424E-2</v>
      </c>
      <c r="O8210" s="269">
        <f>'Data and Parameter'!$E$4*'Data and Parameter'!$E$5*('Data and Parameter'!$E$6+'Data and Parameter'!$E$7)*'Data and Parameter'!$E$19*'Data and Parameter'!$E$14*'ER calculations'!N8210</f>
        <v>0.34045473524349501</v>
      </c>
    </row>
    <row r="8211" spans="1:15" ht="15">
      <c r="A8211" s="284">
        <v>8207</v>
      </c>
      <c r="B8211" s="287"/>
      <c r="C8211" s="287"/>
      <c r="D8211" s="284" t="s">
        <v>1054</v>
      </c>
      <c r="E8211" s="287"/>
      <c r="F8211" s="285" t="s">
        <v>8332</v>
      </c>
      <c r="G8211" s="266" t="s">
        <v>121</v>
      </c>
      <c r="H8211" s="266">
        <f>IF(G8211="Traditional Stove",0.1,0.2)</f>
        <v>0.1</v>
      </c>
      <c r="I8211" s="266">
        <f>YEAR(J8211)</f>
        <v>2023</v>
      </c>
      <c r="J8211" s="267">
        <v>45022</v>
      </c>
      <c r="K8211" s="267">
        <f>J8211+1</f>
        <v>45023</v>
      </c>
      <c r="L8211" s="266">
        <f>IF(M8211&lt;=365,1,2)</f>
        <v>1</v>
      </c>
      <c r="M8211" s="266">
        <f>IF(K8211&lt;$C$1,$C$2-$C$1+1,$C$2-K8211+1)</f>
        <v>24</v>
      </c>
      <c r="N8211" s="268">
        <f>M8211/365</f>
        <v>6.575342465753424E-2</v>
      </c>
      <c r="O8211" s="269">
        <f>'Data and Parameter'!$E$4*'Data and Parameter'!$E$5*('Data and Parameter'!$E$6+'Data and Parameter'!$E$7)*'Data and Parameter'!$E$19*'Data and Parameter'!$E$14*'ER calculations'!N8211</f>
        <v>0.34045473524349501</v>
      </c>
    </row>
    <row r="8212" spans="1:15" ht="15">
      <c r="A8212" s="284">
        <v>8208</v>
      </c>
      <c r="B8212" s="287"/>
      <c r="C8212" s="287"/>
      <c r="D8212" s="284" t="s">
        <v>1054</v>
      </c>
      <c r="E8212" s="287"/>
      <c r="F8212" s="285" t="s">
        <v>8333</v>
      </c>
      <c r="G8212" s="266" t="s">
        <v>121</v>
      </c>
      <c r="H8212" s="266">
        <f>IF(G8212="Traditional Stove",0.1,0.2)</f>
        <v>0.1</v>
      </c>
      <c r="I8212" s="266">
        <f>YEAR(J8212)</f>
        <v>2023</v>
      </c>
      <c r="J8212" s="267">
        <v>45022</v>
      </c>
      <c r="K8212" s="267">
        <f>J8212+1</f>
        <v>45023</v>
      </c>
      <c r="L8212" s="266">
        <f>IF(M8212&lt;=365,1,2)</f>
        <v>1</v>
      </c>
      <c r="M8212" s="266">
        <f>IF(K8212&lt;$C$1,$C$2-$C$1+1,$C$2-K8212+1)</f>
        <v>24</v>
      </c>
      <c r="N8212" s="268">
        <f>M8212/365</f>
        <v>6.575342465753424E-2</v>
      </c>
      <c r="O8212" s="269">
        <f>'Data and Parameter'!$E$4*'Data and Parameter'!$E$5*('Data and Parameter'!$E$6+'Data and Parameter'!$E$7)*'Data and Parameter'!$E$19*'Data and Parameter'!$E$14*'ER calculations'!N8212</f>
        <v>0.34045473524349501</v>
      </c>
    </row>
    <row r="8213" spans="1:15" ht="15">
      <c r="A8213" s="284">
        <v>8209</v>
      </c>
      <c r="B8213" s="287"/>
      <c r="C8213" s="287"/>
      <c r="D8213" s="284" t="s">
        <v>1054</v>
      </c>
      <c r="E8213" s="287"/>
      <c r="F8213" s="285" t="s">
        <v>8334</v>
      </c>
      <c r="G8213" s="266" t="s">
        <v>121</v>
      </c>
      <c r="H8213" s="266">
        <f>IF(G8213="Traditional Stove",0.1,0.2)</f>
        <v>0.1</v>
      </c>
      <c r="I8213" s="266">
        <f>YEAR(J8213)</f>
        <v>2023</v>
      </c>
      <c r="J8213" s="267">
        <v>45022</v>
      </c>
      <c r="K8213" s="267">
        <f>J8213+1</f>
        <v>45023</v>
      </c>
      <c r="L8213" s="266">
        <f>IF(M8213&lt;=365,1,2)</f>
        <v>1</v>
      </c>
      <c r="M8213" s="266">
        <f>IF(K8213&lt;$C$1,$C$2-$C$1+1,$C$2-K8213+1)</f>
        <v>24</v>
      </c>
      <c r="N8213" s="268">
        <f>M8213/365</f>
        <v>6.575342465753424E-2</v>
      </c>
      <c r="O8213" s="269">
        <f>'Data and Parameter'!$E$4*'Data and Parameter'!$E$5*('Data and Parameter'!$E$6+'Data and Parameter'!$E$7)*'Data and Parameter'!$E$19*'Data and Parameter'!$E$14*'ER calculations'!N8213</f>
        <v>0.34045473524349501</v>
      </c>
    </row>
    <row r="8214" spans="1:15" ht="15">
      <c r="A8214" s="284">
        <v>8210</v>
      </c>
      <c r="B8214" s="287"/>
      <c r="C8214" s="287"/>
      <c r="D8214" s="284" t="s">
        <v>1054</v>
      </c>
      <c r="E8214" s="287"/>
      <c r="F8214" s="285" t="s">
        <v>8335</v>
      </c>
      <c r="G8214" s="266" t="s">
        <v>121</v>
      </c>
      <c r="H8214" s="266">
        <f>IF(G8214="Traditional Stove",0.1,0.2)</f>
        <v>0.1</v>
      </c>
      <c r="I8214" s="266">
        <f>YEAR(J8214)</f>
        <v>2023</v>
      </c>
      <c r="J8214" s="267">
        <v>45022</v>
      </c>
      <c r="K8214" s="267">
        <f>J8214+1</f>
        <v>45023</v>
      </c>
      <c r="L8214" s="266">
        <f>IF(M8214&lt;=365,1,2)</f>
        <v>1</v>
      </c>
      <c r="M8214" s="266">
        <f>IF(K8214&lt;$C$1,$C$2-$C$1+1,$C$2-K8214+1)</f>
        <v>24</v>
      </c>
      <c r="N8214" s="268">
        <f>M8214/365</f>
        <v>6.575342465753424E-2</v>
      </c>
      <c r="O8214" s="269">
        <f>'Data and Parameter'!$E$4*'Data and Parameter'!$E$5*('Data and Parameter'!$E$6+'Data and Parameter'!$E$7)*'Data and Parameter'!$E$19*'Data and Parameter'!$E$14*'ER calculations'!N8214</f>
        <v>0.34045473524349501</v>
      </c>
    </row>
    <row r="8215" spans="1:15" ht="15">
      <c r="A8215" s="284">
        <v>8211</v>
      </c>
      <c r="B8215" s="287"/>
      <c r="C8215" s="287"/>
      <c r="D8215" s="284" t="s">
        <v>1054</v>
      </c>
      <c r="E8215" s="287"/>
      <c r="F8215" s="285" t="s">
        <v>8336</v>
      </c>
      <c r="G8215" s="266" t="s">
        <v>121</v>
      </c>
      <c r="H8215" s="266">
        <f>IF(G8215="Traditional Stove",0.1,0.2)</f>
        <v>0.1</v>
      </c>
      <c r="I8215" s="266">
        <f>YEAR(J8215)</f>
        <v>2023</v>
      </c>
      <c r="J8215" s="267">
        <v>45022</v>
      </c>
      <c r="K8215" s="267">
        <f>J8215+1</f>
        <v>45023</v>
      </c>
      <c r="L8215" s="266">
        <f>IF(M8215&lt;=365,1,2)</f>
        <v>1</v>
      </c>
      <c r="M8215" s="266">
        <f>IF(K8215&lt;$C$1,$C$2-$C$1+1,$C$2-K8215+1)</f>
        <v>24</v>
      </c>
      <c r="N8215" s="268">
        <f>M8215/365</f>
        <v>6.575342465753424E-2</v>
      </c>
      <c r="O8215" s="269">
        <f>'Data and Parameter'!$E$4*'Data and Parameter'!$E$5*('Data and Parameter'!$E$6+'Data and Parameter'!$E$7)*'Data and Parameter'!$E$19*'Data and Parameter'!$E$14*'ER calculations'!N8215</f>
        <v>0.34045473524349501</v>
      </c>
    </row>
    <row r="8216" spans="1:15" ht="15">
      <c r="A8216" s="284">
        <v>8212</v>
      </c>
      <c r="B8216" s="287"/>
      <c r="C8216" s="287"/>
      <c r="D8216" s="284" t="s">
        <v>1054</v>
      </c>
      <c r="E8216" s="287"/>
      <c r="F8216" s="285" t="s">
        <v>8337</v>
      </c>
      <c r="G8216" s="266" t="s">
        <v>121</v>
      </c>
      <c r="H8216" s="266">
        <f>IF(G8216="Traditional Stove",0.1,0.2)</f>
        <v>0.1</v>
      </c>
      <c r="I8216" s="266">
        <f>YEAR(J8216)</f>
        <v>2023</v>
      </c>
      <c r="J8216" s="267">
        <v>45022</v>
      </c>
      <c r="K8216" s="267">
        <f>J8216+1</f>
        <v>45023</v>
      </c>
      <c r="L8216" s="266">
        <f>IF(M8216&lt;=365,1,2)</f>
        <v>1</v>
      </c>
      <c r="M8216" s="266">
        <f>IF(K8216&lt;$C$1,$C$2-$C$1+1,$C$2-K8216+1)</f>
        <v>24</v>
      </c>
      <c r="N8216" s="268">
        <f>M8216/365</f>
        <v>6.575342465753424E-2</v>
      </c>
      <c r="O8216" s="269">
        <f>'Data and Parameter'!$E$4*'Data and Parameter'!$E$5*('Data and Parameter'!$E$6+'Data and Parameter'!$E$7)*'Data and Parameter'!$E$19*'Data and Parameter'!$E$14*'ER calculations'!N8216</f>
        <v>0.34045473524349501</v>
      </c>
    </row>
    <row r="8217" spans="1:15" ht="15">
      <c r="A8217" s="284">
        <v>8213</v>
      </c>
      <c r="B8217" s="287"/>
      <c r="C8217" s="287"/>
      <c r="D8217" s="284" t="s">
        <v>1054</v>
      </c>
      <c r="E8217" s="287"/>
      <c r="F8217" s="285" t="s">
        <v>8338</v>
      </c>
      <c r="G8217" s="266" t="s">
        <v>121</v>
      </c>
      <c r="H8217" s="266">
        <f>IF(G8217="Traditional Stove",0.1,0.2)</f>
        <v>0.1</v>
      </c>
      <c r="I8217" s="266">
        <f>YEAR(J8217)</f>
        <v>2023</v>
      </c>
      <c r="J8217" s="267">
        <v>45022</v>
      </c>
      <c r="K8217" s="267">
        <f>J8217+1</f>
        <v>45023</v>
      </c>
      <c r="L8217" s="266">
        <f>IF(M8217&lt;=365,1,2)</f>
        <v>1</v>
      </c>
      <c r="M8217" s="266">
        <f>IF(K8217&lt;$C$1,$C$2-$C$1+1,$C$2-K8217+1)</f>
        <v>24</v>
      </c>
      <c r="N8217" s="268">
        <f>M8217/365</f>
        <v>6.575342465753424E-2</v>
      </c>
      <c r="O8217" s="269">
        <f>'Data and Parameter'!$E$4*'Data and Parameter'!$E$5*('Data and Parameter'!$E$6+'Data and Parameter'!$E$7)*'Data and Parameter'!$E$19*'Data and Parameter'!$E$14*'ER calculations'!N8217</f>
        <v>0.34045473524349501</v>
      </c>
    </row>
    <row r="8218" spans="1:15" ht="15">
      <c r="A8218" s="284">
        <v>8214</v>
      </c>
      <c r="B8218" s="287"/>
      <c r="C8218" s="287"/>
      <c r="D8218" s="284" t="s">
        <v>1054</v>
      </c>
      <c r="E8218" s="287"/>
      <c r="F8218" s="285" t="s">
        <v>8339</v>
      </c>
      <c r="G8218" s="266" t="s">
        <v>121</v>
      </c>
      <c r="H8218" s="266">
        <f>IF(G8218="Traditional Stove",0.1,0.2)</f>
        <v>0.1</v>
      </c>
      <c r="I8218" s="266">
        <f>YEAR(J8218)</f>
        <v>2023</v>
      </c>
      <c r="J8218" s="267">
        <v>45022</v>
      </c>
      <c r="K8218" s="267">
        <f>J8218+1</f>
        <v>45023</v>
      </c>
      <c r="L8218" s="266">
        <f>IF(M8218&lt;=365,1,2)</f>
        <v>1</v>
      </c>
      <c r="M8218" s="266">
        <f>IF(K8218&lt;$C$1,$C$2-$C$1+1,$C$2-K8218+1)</f>
        <v>24</v>
      </c>
      <c r="N8218" s="268">
        <f>M8218/365</f>
        <v>6.575342465753424E-2</v>
      </c>
      <c r="O8218" s="269">
        <f>'Data and Parameter'!$E$4*'Data and Parameter'!$E$5*('Data and Parameter'!$E$6+'Data and Parameter'!$E$7)*'Data and Parameter'!$E$19*'Data and Parameter'!$E$14*'ER calculations'!N8218</f>
        <v>0.34045473524349501</v>
      </c>
    </row>
    <row r="8219" spans="1:15" ht="15">
      <c r="A8219" s="284">
        <v>8215</v>
      </c>
      <c r="B8219" s="287"/>
      <c r="C8219" s="287"/>
      <c r="D8219" s="284" t="s">
        <v>1054</v>
      </c>
      <c r="E8219" s="287"/>
      <c r="F8219" s="285" t="s">
        <v>8340</v>
      </c>
      <c r="G8219" s="266" t="s">
        <v>121</v>
      </c>
      <c r="H8219" s="266">
        <f>IF(G8219="Traditional Stove",0.1,0.2)</f>
        <v>0.1</v>
      </c>
      <c r="I8219" s="266">
        <f>YEAR(J8219)</f>
        <v>2023</v>
      </c>
      <c r="J8219" s="267">
        <v>45022</v>
      </c>
      <c r="K8219" s="267">
        <f>J8219+1</f>
        <v>45023</v>
      </c>
      <c r="L8219" s="266">
        <f>IF(M8219&lt;=365,1,2)</f>
        <v>1</v>
      </c>
      <c r="M8219" s="266">
        <f>IF(K8219&lt;$C$1,$C$2-$C$1+1,$C$2-K8219+1)</f>
        <v>24</v>
      </c>
      <c r="N8219" s="268">
        <f>M8219/365</f>
        <v>6.575342465753424E-2</v>
      </c>
      <c r="O8219" s="269">
        <f>'Data and Parameter'!$E$4*'Data and Parameter'!$E$5*('Data and Parameter'!$E$6+'Data and Parameter'!$E$7)*'Data and Parameter'!$E$19*'Data and Parameter'!$E$14*'ER calculations'!N8219</f>
        <v>0.34045473524349501</v>
      </c>
    </row>
    <row r="8220" spans="1:15" ht="15">
      <c r="A8220" s="284">
        <v>8216</v>
      </c>
      <c r="B8220" s="287"/>
      <c r="C8220" s="287"/>
      <c r="D8220" s="284" t="s">
        <v>1054</v>
      </c>
      <c r="E8220" s="287"/>
      <c r="F8220" s="285" t="s">
        <v>8341</v>
      </c>
      <c r="G8220" s="266" t="s">
        <v>121</v>
      </c>
      <c r="H8220" s="266">
        <f>IF(G8220="Traditional Stove",0.1,0.2)</f>
        <v>0.1</v>
      </c>
      <c r="I8220" s="266">
        <f>YEAR(J8220)</f>
        <v>2023</v>
      </c>
      <c r="J8220" s="267">
        <v>45022</v>
      </c>
      <c r="K8220" s="267">
        <f>J8220+1</f>
        <v>45023</v>
      </c>
      <c r="L8220" s="266">
        <f>IF(M8220&lt;=365,1,2)</f>
        <v>1</v>
      </c>
      <c r="M8220" s="266">
        <f>IF(K8220&lt;$C$1,$C$2-$C$1+1,$C$2-K8220+1)</f>
        <v>24</v>
      </c>
      <c r="N8220" s="268">
        <f>M8220/365</f>
        <v>6.575342465753424E-2</v>
      </c>
      <c r="O8220" s="269">
        <f>'Data and Parameter'!$E$4*'Data and Parameter'!$E$5*('Data and Parameter'!$E$6+'Data and Parameter'!$E$7)*'Data and Parameter'!$E$19*'Data and Parameter'!$E$14*'ER calculations'!N8220</f>
        <v>0.34045473524349501</v>
      </c>
    </row>
    <row r="8221" spans="1:15" ht="15">
      <c r="A8221" s="284">
        <v>8217</v>
      </c>
      <c r="B8221" s="287"/>
      <c r="C8221" s="287"/>
      <c r="D8221" s="284" t="s">
        <v>1054</v>
      </c>
      <c r="E8221" s="287"/>
      <c r="F8221" s="285" t="s">
        <v>8342</v>
      </c>
      <c r="G8221" s="266" t="s">
        <v>121</v>
      </c>
      <c r="H8221" s="266">
        <f>IF(G8221="Traditional Stove",0.1,0.2)</f>
        <v>0.1</v>
      </c>
      <c r="I8221" s="266">
        <f>YEAR(J8221)</f>
        <v>2023</v>
      </c>
      <c r="J8221" s="267">
        <v>45022</v>
      </c>
      <c r="K8221" s="267">
        <f>J8221+1</f>
        <v>45023</v>
      </c>
      <c r="L8221" s="266">
        <f>IF(M8221&lt;=365,1,2)</f>
        <v>1</v>
      </c>
      <c r="M8221" s="266">
        <f>IF(K8221&lt;$C$1,$C$2-$C$1+1,$C$2-K8221+1)</f>
        <v>24</v>
      </c>
      <c r="N8221" s="268">
        <f>M8221/365</f>
        <v>6.575342465753424E-2</v>
      </c>
      <c r="O8221" s="269">
        <f>'Data and Parameter'!$E$4*'Data and Parameter'!$E$5*('Data and Parameter'!$E$6+'Data and Parameter'!$E$7)*'Data and Parameter'!$E$19*'Data and Parameter'!$E$14*'ER calculations'!N8221</f>
        <v>0.34045473524349501</v>
      </c>
    </row>
    <row r="8222" spans="1:15" ht="15">
      <c r="A8222" s="284">
        <v>8218</v>
      </c>
      <c r="B8222" s="287"/>
      <c r="C8222" s="287"/>
      <c r="D8222" s="284" t="s">
        <v>1054</v>
      </c>
      <c r="E8222" s="287"/>
      <c r="F8222" s="285" t="s">
        <v>8343</v>
      </c>
      <c r="G8222" s="266" t="s">
        <v>121</v>
      </c>
      <c r="H8222" s="266">
        <f>IF(G8222="Traditional Stove",0.1,0.2)</f>
        <v>0.1</v>
      </c>
      <c r="I8222" s="266">
        <f>YEAR(J8222)</f>
        <v>2023</v>
      </c>
      <c r="J8222" s="267">
        <v>45022</v>
      </c>
      <c r="K8222" s="267">
        <f>J8222+1</f>
        <v>45023</v>
      </c>
      <c r="L8222" s="266">
        <f>IF(M8222&lt;=365,1,2)</f>
        <v>1</v>
      </c>
      <c r="M8222" s="266">
        <f>IF(K8222&lt;$C$1,$C$2-$C$1+1,$C$2-K8222+1)</f>
        <v>24</v>
      </c>
      <c r="N8222" s="268">
        <f>M8222/365</f>
        <v>6.575342465753424E-2</v>
      </c>
      <c r="O8222" s="269">
        <f>'Data and Parameter'!$E$4*'Data and Parameter'!$E$5*('Data and Parameter'!$E$6+'Data and Parameter'!$E$7)*'Data and Parameter'!$E$19*'Data and Parameter'!$E$14*'ER calculations'!N8222</f>
        <v>0.34045473524349501</v>
      </c>
    </row>
    <row r="8223" spans="1:15" ht="15">
      <c r="A8223" s="284">
        <v>8219</v>
      </c>
      <c r="B8223" s="287"/>
      <c r="C8223" s="287"/>
      <c r="D8223" s="284" t="s">
        <v>1054</v>
      </c>
      <c r="E8223" s="287"/>
      <c r="F8223" s="285" t="s">
        <v>8344</v>
      </c>
      <c r="G8223" s="266" t="s">
        <v>121</v>
      </c>
      <c r="H8223" s="266">
        <f>IF(G8223="Traditional Stove",0.1,0.2)</f>
        <v>0.1</v>
      </c>
      <c r="I8223" s="266">
        <f>YEAR(J8223)</f>
        <v>2023</v>
      </c>
      <c r="J8223" s="267">
        <v>45022</v>
      </c>
      <c r="K8223" s="267">
        <f>J8223+1</f>
        <v>45023</v>
      </c>
      <c r="L8223" s="266">
        <f>IF(M8223&lt;=365,1,2)</f>
        <v>1</v>
      </c>
      <c r="M8223" s="266">
        <f>IF(K8223&lt;$C$1,$C$2-$C$1+1,$C$2-K8223+1)</f>
        <v>24</v>
      </c>
      <c r="N8223" s="268">
        <f>M8223/365</f>
        <v>6.575342465753424E-2</v>
      </c>
      <c r="O8223" s="269">
        <f>'Data and Parameter'!$E$4*'Data and Parameter'!$E$5*('Data and Parameter'!$E$6+'Data and Parameter'!$E$7)*'Data and Parameter'!$E$19*'Data and Parameter'!$E$14*'ER calculations'!N8223</f>
        <v>0.34045473524349501</v>
      </c>
    </row>
    <row r="8224" spans="1:15" ht="15">
      <c r="A8224" s="284">
        <v>8220</v>
      </c>
      <c r="B8224" s="287"/>
      <c r="C8224" s="287"/>
      <c r="D8224" s="284" t="s">
        <v>1054</v>
      </c>
      <c r="E8224" s="287"/>
      <c r="F8224" s="285" t="s">
        <v>8345</v>
      </c>
      <c r="G8224" s="266" t="s">
        <v>121</v>
      </c>
      <c r="H8224" s="266">
        <f>IF(G8224="Traditional Stove",0.1,0.2)</f>
        <v>0.1</v>
      </c>
      <c r="I8224" s="266">
        <f>YEAR(J8224)</f>
        <v>2023</v>
      </c>
      <c r="J8224" s="267">
        <v>45022</v>
      </c>
      <c r="K8224" s="267">
        <f>J8224+1</f>
        <v>45023</v>
      </c>
      <c r="L8224" s="266">
        <f>IF(M8224&lt;=365,1,2)</f>
        <v>1</v>
      </c>
      <c r="M8224" s="266">
        <f>IF(K8224&lt;$C$1,$C$2-$C$1+1,$C$2-K8224+1)</f>
        <v>24</v>
      </c>
      <c r="N8224" s="268">
        <f>M8224/365</f>
        <v>6.575342465753424E-2</v>
      </c>
      <c r="O8224" s="269">
        <f>'Data and Parameter'!$E$4*'Data and Parameter'!$E$5*('Data and Parameter'!$E$6+'Data and Parameter'!$E$7)*'Data and Parameter'!$E$19*'Data and Parameter'!$E$14*'ER calculations'!N8224</f>
        <v>0.34045473524349501</v>
      </c>
    </row>
    <row r="8225" spans="1:15" ht="15">
      <c r="A8225" s="284">
        <v>8221</v>
      </c>
      <c r="B8225" s="287"/>
      <c r="C8225" s="287"/>
      <c r="D8225" s="284" t="s">
        <v>1054</v>
      </c>
      <c r="E8225" s="287"/>
      <c r="F8225" s="285" t="s">
        <v>8346</v>
      </c>
      <c r="G8225" s="266" t="s">
        <v>121</v>
      </c>
      <c r="H8225" s="266">
        <f>IF(G8225="Traditional Stove",0.1,0.2)</f>
        <v>0.1</v>
      </c>
      <c r="I8225" s="266">
        <f>YEAR(J8225)</f>
        <v>2023</v>
      </c>
      <c r="J8225" s="267">
        <v>45022</v>
      </c>
      <c r="K8225" s="267">
        <f>J8225+1</f>
        <v>45023</v>
      </c>
      <c r="L8225" s="266">
        <f>IF(M8225&lt;=365,1,2)</f>
        <v>1</v>
      </c>
      <c r="M8225" s="266">
        <f>IF(K8225&lt;$C$1,$C$2-$C$1+1,$C$2-K8225+1)</f>
        <v>24</v>
      </c>
      <c r="N8225" s="268">
        <f>M8225/365</f>
        <v>6.575342465753424E-2</v>
      </c>
      <c r="O8225" s="269">
        <f>'Data and Parameter'!$E$4*'Data and Parameter'!$E$5*('Data and Parameter'!$E$6+'Data and Parameter'!$E$7)*'Data and Parameter'!$E$19*'Data and Parameter'!$E$14*'ER calculations'!N8225</f>
        <v>0.34045473524349501</v>
      </c>
    </row>
    <row r="8226" spans="1:15" ht="15">
      <c r="A8226" s="284">
        <v>8222</v>
      </c>
      <c r="B8226" s="287"/>
      <c r="C8226" s="287"/>
      <c r="D8226" s="284" t="s">
        <v>1054</v>
      </c>
      <c r="E8226" s="287"/>
      <c r="F8226" s="285" t="s">
        <v>8347</v>
      </c>
      <c r="G8226" s="266" t="s">
        <v>121</v>
      </c>
      <c r="H8226" s="266">
        <f>IF(G8226="Traditional Stove",0.1,0.2)</f>
        <v>0.1</v>
      </c>
      <c r="I8226" s="266">
        <f>YEAR(J8226)</f>
        <v>2023</v>
      </c>
      <c r="J8226" s="267">
        <v>45022</v>
      </c>
      <c r="K8226" s="267">
        <f>J8226+1</f>
        <v>45023</v>
      </c>
      <c r="L8226" s="266">
        <f>IF(M8226&lt;=365,1,2)</f>
        <v>1</v>
      </c>
      <c r="M8226" s="266">
        <f>IF(K8226&lt;$C$1,$C$2-$C$1+1,$C$2-K8226+1)</f>
        <v>24</v>
      </c>
      <c r="N8226" s="268">
        <f>M8226/365</f>
        <v>6.575342465753424E-2</v>
      </c>
      <c r="O8226" s="269">
        <f>'Data and Parameter'!$E$4*'Data and Parameter'!$E$5*('Data and Parameter'!$E$6+'Data and Parameter'!$E$7)*'Data and Parameter'!$E$19*'Data and Parameter'!$E$14*'ER calculations'!N8226</f>
        <v>0.34045473524349501</v>
      </c>
    </row>
    <row r="8227" spans="1:15" ht="15">
      <c r="A8227" s="284">
        <v>8223</v>
      </c>
      <c r="B8227" s="287"/>
      <c r="C8227" s="287"/>
      <c r="D8227" s="284" t="s">
        <v>1054</v>
      </c>
      <c r="E8227" s="287"/>
      <c r="F8227" s="285" t="s">
        <v>8348</v>
      </c>
      <c r="G8227" s="266" t="s">
        <v>121</v>
      </c>
      <c r="H8227" s="266">
        <f>IF(G8227="Traditional Stove",0.1,0.2)</f>
        <v>0.1</v>
      </c>
      <c r="I8227" s="266">
        <f>YEAR(J8227)</f>
        <v>2023</v>
      </c>
      <c r="J8227" s="267">
        <v>45022</v>
      </c>
      <c r="K8227" s="267">
        <f>J8227+1</f>
        <v>45023</v>
      </c>
      <c r="L8227" s="266">
        <f>IF(M8227&lt;=365,1,2)</f>
        <v>1</v>
      </c>
      <c r="M8227" s="266">
        <f>IF(K8227&lt;$C$1,$C$2-$C$1+1,$C$2-K8227+1)</f>
        <v>24</v>
      </c>
      <c r="N8227" s="268">
        <f>M8227/365</f>
        <v>6.575342465753424E-2</v>
      </c>
      <c r="O8227" s="269">
        <f>'Data and Parameter'!$E$4*'Data and Parameter'!$E$5*('Data and Parameter'!$E$6+'Data and Parameter'!$E$7)*'Data and Parameter'!$E$19*'Data and Parameter'!$E$14*'ER calculations'!N8227</f>
        <v>0.34045473524349501</v>
      </c>
    </row>
    <row r="8228" spans="1:15" ht="15">
      <c r="A8228" s="284">
        <v>8224</v>
      </c>
      <c r="B8228" s="287"/>
      <c r="C8228" s="287"/>
      <c r="D8228" s="284" t="s">
        <v>1054</v>
      </c>
      <c r="E8228" s="287"/>
      <c r="F8228" s="285" t="s">
        <v>8349</v>
      </c>
      <c r="G8228" s="266" t="s">
        <v>121</v>
      </c>
      <c r="H8228" s="266">
        <f>IF(G8228="Traditional Stove",0.1,0.2)</f>
        <v>0.1</v>
      </c>
      <c r="I8228" s="266">
        <f>YEAR(J8228)</f>
        <v>2023</v>
      </c>
      <c r="J8228" s="267">
        <v>45022</v>
      </c>
      <c r="K8228" s="267">
        <f>J8228+1</f>
        <v>45023</v>
      </c>
      <c r="L8228" s="266">
        <f>IF(M8228&lt;=365,1,2)</f>
        <v>1</v>
      </c>
      <c r="M8228" s="266">
        <f>IF(K8228&lt;$C$1,$C$2-$C$1+1,$C$2-K8228+1)</f>
        <v>24</v>
      </c>
      <c r="N8228" s="268">
        <f>M8228/365</f>
        <v>6.575342465753424E-2</v>
      </c>
      <c r="O8228" s="269">
        <f>'Data and Parameter'!$E$4*'Data and Parameter'!$E$5*('Data and Parameter'!$E$6+'Data and Parameter'!$E$7)*'Data and Parameter'!$E$19*'Data and Parameter'!$E$14*'ER calculations'!N8228</f>
        <v>0.34045473524349501</v>
      </c>
    </row>
    <row r="8229" spans="1:15" ht="15">
      <c r="A8229" s="284">
        <v>8225</v>
      </c>
      <c r="B8229" s="287"/>
      <c r="C8229" s="287"/>
      <c r="D8229" s="284" t="s">
        <v>1054</v>
      </c>
      <c r="E8229" s="287"/>
      <c r="F8229" s="285" t="s">
        <v>8350</v>
      </c>
      <c r="G8229" s="266" t="s">
        <v>121</v>
      </c>
      <c r="H8229" s="266">
        <f>IF(G8229="Traditional Stove",0.1,0.2)</f>
        <v>0.1</v>
      </c>
      <c r="I8229" s="266">
        <f>YEAR(J8229)</f>
        <v>2023</v>
      </c>
      <c r="J8229" s="267">
        <v>45022</v>
      </c>
      <c r="K8229" s="267">
        <f>J8229+1</f>
        <v>45023</v>
      </c>
      <c r="L8229" s="266">
        <f>IF(M8229&lt;=365,1,2)</f>
        <v>1</v>
      </c>
      <c r="M8229" s="266">
        <f>IF(K8229&lt;$C$1,$C$2-$C$1+1,$C$2-K8229+1)</f>
        <v>24</v>
      </c>
      <c r="N8229" s="268">
        <f>M8229/365</f>
        <v>6.575342465753424E-2</v>
      </c>
      <c r="O8229" s="269">
        <f>'Data and Parameter'!$E$4*'Data and Parameter'!$E$5*('Data and Parameter'!$E$6+'Data and Parameter'!$E$7)*'Data and Parameter'!$E$19*'Data and Parameter'!$E$14*'ER calculations'!N8229</f>
        <v>0.34045473524349501</v>
      </c>
    </row>
    <row r="8230" spans="1:15" ht="15">
      <c r="A8230" s="284">
        <v>8226</v>
      </c>
      <c r="B8230" s="287"/>
      <c r="C8230" s="287"/>
      <c r="D8230" s="284" t="s">
        <v>1054</v>
      </c>
      <c r="E8230" s="287"/>
      <c r="F8230" s="285" t="s">
        <v>8351</v>
      </c>
      <c r="G8230" s="266" t="s">
        <v>121</v>
      </c>
      <c r="H8230" s="266">
        <f>IF(G8230="Traditional Stove",0.1,0.2)</f>
        <v>0.1</v>
      </c>
      <c r="I8230" s="266">
        <f>YEAR(J8230)</f>
        <v>2023</v>
      </c>
      <c r="J8230" s="267">
        <v>45022</v>
      </c>
      <c r="K8230" s="267">
        <f>J8230+1</f>
        <v>45023</v>
      </c>
      <c r="L8230" s="266">
        <f>IF(M8230&lt;=365,1,2)</f>
        <v>1</v>
      </c>
      <c r="M8230" s="266">
        <f>IF(K8230&lt;$C$1,$C$2-$C$1+1,$C$2-K8230+1)</f>
        <v>24</v>
      </c>
      <c r="N8230" s="268">
        <f>M8230/365</f>
        <v>6.575342465753424E-2</v>
      </c>
      <c r="O8230" s="269">
        <f>'Data and Parameter'!$E$4*'Data and Parameter'!$E$5*('Data and Parameter'!$E$6+'Data and Parameter'!$E$7)*'Data and Parameter'!$E$19*'Data and Parameter'!$E$14*'ER calculations'!N8230</f>
        <v>0.34045473524349501</v>
      </c>
    </row>
    <row r="8231" spans="1:15" ht="15">
      <c r="A8231" s="284">
        <v>8227</v>
      </c>
      <c r="B8231" s="287"/>
      <c r="C8231" s="287"/>
      <c r="D8231" s="284" t="s">
        <v>1054</v>
      </c>
      <c r="E8231" s="287"/>
      <c r="F8231" s="285" t="s">
        <v>8352</v>
      </c>
      <c r="G8231" s="266" t="s">
        <v>121</v>
      </c>
      <c r="H8231" s="266">
        <f>IF(G8231="Traditional Stove",0.1,0.2)</f>
        <v>0.1</v>
      </c>
      <c r="I8231" s="266">
        <f>YEAR(J8231)</f>
        <v>2023</v>
      </c>
      <c r="J8231" s="267">
        <v>45022</v>
      </c>
      <c r="K8231" s="267">
        <f>J8231+1</f>
        <v>45023</v>
      </c>
      <c r="L8231" s="266">
        <f>IF(M8231&lt;=365,1,2)</f>
        <v>1</v>
      </c>
      <c r="M8231" s="266">
        <f>IF(K8231&lt;$C$1,$C$2-$C$1+1,$C$2-K8231+1)</f>
        <v>24</v>
      </c>
      <c r="N8231" s="268">
        <f>M8231/365</f>
        <v>6.575342465753424E-2</v>
      </c>
      <c r="O8231" s="269">
        <f>'Data and Parameter'!$E$4*'Data and Parameter'!$E$5*('Data and Parameter'!$E$6+'Data and Parameter'!$E$7)*'Data and Parameter'!$E$19*'Data and Parameter'!$E$14*'ER calculations'!N8231</f>
        <v>0.34045473524349501</v>
      </c>
    </row>
    <row r="8232" spans="1:15" ht="15">
      <c r="A8232" s="284">
        <v>8228</v>
      </c>
      <c r="B8232" s="287"/>
      <c r="C8232" s="287"/>
      <c r="D8232" s="284" t="s">
        <v>1054</v>
      </c>
      <c r="E8232" s="287"/>
      <c r="F8232" s="285" t="s">
        <v>8353</v>
      </c>
      <c r="G8232" s="266" t="s">
        <v>121</v>
      </c>
      <c r="H8232" s="266">
        <f>IF(G8232="Traditional Stove",0.1,0.2)</f>
        <v>0.1</v>
      </c>
      <c r="I8232" s="266">
        <f>YEAR(J8232)</f>
        <v>2023</v>
      </c>
      <c r="J8232" s="267">
        <v>45022</v>
      </c>
      <c r="K8232" s="267">
        <f>J8232+1</f>
        <v>45023</v>
      </c>
      <c r="L8232" s="266">
        <f>IF(M8232&lt;=365,1,2)</f>
        <v>1</v>
      </c>
      <c r="M8232" s="266">
        <f>IF(K8232&lt;$C$1,$C$2-$C$1+1,$C$2-K8232+1)</f>
        <v>24</v>
      </c>
      <c r="N8232" s="268">
        <f>M8232/365</f>
        <v>6.575342465753424E-2</v>
      </c>
      <c r="O8232" s="269">
        <f>'Data and Parameter'!$E$4*'Data and Parameter'!$E$5*('Data and Parameter'!$E$6+'Data and Parameter'!$E$7)*'Data and Parameter'!$E$19*'Data and Parameter'!$E$14*'ER calculations'!N8232</f>
        <v>0.34045473524349501</v>
      </c>
    </row>
    <row r="8233" spans="1:15" ht="15">
      <c r="A8233" s="284">
        <v>8229</v>
      </c>
      <c r="B8233" s="287"/>
      <c r="C8233" s="287"/>
      <c r="D8233" s="284" t="s">
        <v>1054</v>
      </c>
      <c r="E8233" s="287"/>
      <c r="F8233" s="285" t="s">
        <v>8354</v>
      </c>
      <c r="G8233" s="266" t="s">
        <v>121</v>
      </c>
      <c r="H8233" s="266">
        <f>IF(G8233="Traditional Stove",0.1,0.2)</f>
        <v>0.1</v>
      </c>
      <c r="I8233" s="266">
        <f>YEAR(J8233)</f>
        <v>2023</v>
      </c>
      <c r="J8233" s="267">
        <v>45022</v>
      </c>
      <c r="K8233" s="267">
        <f>J8233+1</f>
        <v>45023</v>
      </c>
      <c r="L8233" s="266">
        <f>IF(M8233&lt;=365,1,2)</f>
        <v>1</v>
      </c>
      <c r="M8233" s="266">
        <f>IF(K8233&lt;$C$1,$C$2-$C$1+1,$C$2-K8233+1)</f>
        <v>24</v>
      </c>
      <c r="N8233" s="268">
        <f>M8233/365</f>
        <v>6.575342465753424E-2</v>
      </c>
      <c r="O8233" s="269">
        <f>'Data and Parameter'!$E$4*'Data and Parameter'!$E$5*('Data and Parameter'!$E$6+'Data and Parameter'!$E$7)*'Data and Parameter'!$E$19*'Data and Parameter'!$E$14*'ER calculations'!N8233</f>
        <v>0.34045473524349501</v>
      </c>
    </row>
    <row r="8234" spans="1:15" ht="15">
      <c r="A8234" s="284">
        <v>8230</v>
      </c>
      <c r="B8234" s="287"/>
      <c r="C8234" s="287"/>
      <c r="D8234" s="284" t="s">
        <v>1054</v>
      </c>
      <c r="E8234" s="287"/>
      <c r="F8234" s="285" t="s">
        <v>8355</v>
      </c>
      <c r="G8234" s="266" t="s">
        <v>121</v>
      </c>
      <c r="H8234" s="266">
        <f>IF(G8234="Traditional Stove",0.1,0.2)</f>
        <v>0.1</v>
      </c>
      <c r="I8234" s="266">
        <f>YEAR(J8234)</f>
        <v>2023</v>
      </c>
      <c r="J8234" s="267">
        <v>45022</v>
      </c>
      <c r="K8234" s="267">
        <f>J8234+1</f>
        <v>45023</v>
      </c>
      <c r="L8234" s="266">
        <f>IF(M8234&lt;=365,1,2)</f>
        <v>1</v>
      </c>
      <c r="M8234" s="266">
        <f>IF(K8234&lt;$C$1,$C$2-$C$1+1,$C$2-K8234+1)</f>
        <v>24</v>
      </c>
      <c r="N8234" s="268">
        <f>M8234/365</f>
        <v>6.575342465753424E-2</v>
      </c>
      <c r="O8234" s="269">
        <f>'Data and Parameter'!$E$4*'Data and Parameter'!$E$5*('Data and Parameter'!$E$6+'Data and Parameter'!$E$7)*'Data and Parameter'!$E$19*'Data and Parameter'!$E$14*'ER calculations'!N8234</f>
        <v>0.34045473524349501</v>
      </c>
    </row>
    <row r="8235" spans="1:15" ht="15">
      <c r="A8235" s="284">
        <v>8231</v>
      </c>
      <c r="B8235" s="287"/>
      <c r="C8235" s="287"/>
      <c r="D8235" s="284" t="s">
        <v>1054</v>
      </c>
      <c r="E8235" s="287"/>
      <c r="F8235" s="285" t="s">
        <v>8356</v>
      </c>
      <c r="G8235" s="266" t="s">
        <v>121</v>
      </c>
      <c r="H8235" s="266">
        <f>IF(G8235="Traditional Stove",0.1,0.2)</f>
        <v>0.1</v>
      </c>
      <c r="I8235" s="266">
        <f>YEAR(J8235)</f>
        <v>2023</v>
      </c>
      <c r="J8235" s="267">
        <v>45022</v>
      </c>
      <c r="K8235" s="267">
        <f>J8235+1</f>
        <v>45023</v>
      </c>
      <c r="L8235" s="266">
        <f>IF(M8235&lt;=365,1,2)</f>
        <v>1</v>
      </c>
      <c r="M8235" s="266">
        <f>IF(K8235&lt;$C$1,$C$2-$C$1+1,$C$2-K8235+1)</f>
        <v>24</v>
      </c>
      <c r="N8235" s="268">
        <f>M8235/365</f>
        <v>6.575342465753424E-2</v>
      </c>
      <c r="O8235" s="269">
        <f>'Data and Parameter'!$E$4*'Data and Parameter'!$E$5*('Data and Parameter'!$E$6+'Data and Parameter'!$E$7)*'Data and Parameter'!$E$19*'Data and Parameter'!$E$14*'ER calculations'!N8235</f>
        <v>0.34045473524349501</v>
      </c>
    </row>
    <row r="8236" spans="1:15" ht="15">
      <c r="A8236" s="284">
        <v>8232</v>
      </c>
      <c r="B8236" s="287"/>
      <c r="C8236" s="287"/>
      <c r="D8236" s="284" t="s">
        <v>1054</v>
      </c>
      <c r="E8236" s="287"/>
      <c r="F8236" s="285" t="s">
        <v>8357</v>
      </c>
      <c r="G8236" s="266" t="s">
        <v>121</v>
      </c>
      <c r="H8236" s="266">
        <f>IF(G8236="Traditional Stove",0.1,0.2)</f>
        <v>0.1</v>
      </c>
      <c r="I8236" s="266">
        <f>YEAR(J8236)</f>
        <v>2023</v>
      </c>
      <c r="J8236" s="267">
        <v>45022</v>
      </c>
      <c r="K8236" s="267">
        <f>J8236+1</f>
        <v>45023</v>
      </c>
      <c r="L8236" s="266">
        <f>IF(M8236&lt;=365,1,2)</f>
        <v>1</v>
      </c>
      <c r="M8236" s="266">
        <f>IF(K8236&lt;$C$1,$C$2-$C$1+1,$C$2-K8236+1)</f>
        <v>24</v>
      </c>
      <c r="N8236" s="268">
        <f>M8236/365</f>
        <v>6.575342465753424E-2</v>
      </c>
      <c r="O8236" s="269">
        <f>'Data and Parameter'!$E$4*'Data and Parameter'!$E$5*('Data and Parameter'!$E$6+'Data and Parameter'!$E$7)*'Data and Parameter'!$E$19*'Data and Parameter'!$E$14*'ER calculations'!N8236</f>
        <v>0.34045473524349501</v>
      </c>
    </row>
    <row r="8237" spans="1:15" ht="15">
      <c r="A8237" s="284">
        <v>8233</v>
      </c>
      <c r="B8237" s="287"/>
      <c r="C8237" s="287"/>
      <c r="D8237" s="284" t="s">
        <v>1054</v>
      </c>
      <c r="E8237" s="287"/>
      <c r="F8237" s="285" t="s">
        <v>8358</v>
      </c>
      <c r="G8237" s="266" t="s">
        <v>121</v>
      </c>
      <c r="H8237" s="266">
        <f>IF(G8237="Traditional Stove",0.1,0.2)</f>
        <v>0.1</v>
      </c>
      <c r="I8237" s="266">
        <f>YEAR(J8237)</f>
        <v>2023</v>
      </c>
      <c r="J8237" s="267">
        <v>45022</v>
      </c>
      <c r="K8237" s="267">
        <f>J8237+1</f>
        <v>45023</v>
      </c>
      <c r="L8237" s="266">
        <f>IF(M8237&lt;=365,1,2)</f>
        <v>1</v>
      </c>
      <c r="M8237" s="266">
        <f>IF(K8237&lt;$C$1,$C$2-$C$1+1,$C$2-K8237+1)</f>
        <v>24</v>
      </c>
      <c r="N8237" s="268">
        <f>M8237/365</f>
        <v>6.575342465753424E-2</v>
      </c>
      <c r="O8237" s="269">
        <f>'Data and Parameter'!$E$4*'Data and Parameter'!$E$5*('Data and Parameter'!$E$6+'Data and Parameter'!$E$7)*'Data and Parameter'!$E$19*'Data and Parameter'!$E$14*'ER calculations'!N8237</f>
        <v>0.34045473524349501</v>
      </c>
    </row>
    <row r="8238" spans="1:15" ht="15">
      <c r="A8238" s="284">
        <v>8234</v>
      </c>
      <c r="B8238" s="287"/>
      <c r="C8238" s="287"/>
      <c r="D8238" s="284" t="s">
        <v>1054</v>
      </c>
      <c r="E8238" s="287"/>
      <c r="F8238" s="285" t="s">
        <v>8359</v>
      </c>
      <c r="G8238" s="266" t="s">
        <v>121</v>
      </c>
      <c r="H8238" s="266">
        <f>IF(G8238="Traditional Stove",0.1,0.2)</f>
        <v>0.1</v>
      </c>
      <c r="I8238" s="266">
        <f>YEAR(J8238)</f>
        <v>2023</v>
      </c>
      <c r="J8238" s="267">
        <v>45022</v>
      </c>
      <c r="K8238" s="267">
        <f>J8238+1</f>
        <v>45023</v>
      </c>
      <c r="L8238" s="266">
        <f>IF(M8238&lt;=365,1,2)</f>
        <v>1</v>
      </c>
      <c r="M8238" s="266">
        <f>IF(K8238&lt;$C$1,$C$2-$C$1+1,$C$2-K8238+1)</f>
        <v>24</v>
      </c>
      <c r="N8238" s="268">
        <f>M8238/365</f>
        <v>6.575342465753424E-2</v>
      </c>
      <c r="O8238" s="269">
        <f>'Data and Parameter'!$E$4*'Data and Parameter'!$E$5*('Data and Parameter'!$E$6+'Data and Parameter'!$E$7)*'Data and Parameter'!$E$19*'Data and Parameter'!$E$14*'ER calculations'!N8238</f>
        <v>0.34045473524349501</v>
      </c>
    </row>
    <row r="8239" spans="1:15" ht="15">
      <c r="A8239" s="284">
        <v>8235</v>
      </c>
      <c r="B8239" s="287"/>
      <c r="C8239" s="287"/>
      <c r="D8239" s="284" t="s">
        <v>1054</v>
      </c>
      <c r="E8239" s="287"/>
      <c r="F8239" s="285" t="s">
        <v>8360</v>
      </c>
      <c r="G8239" s="266" t="s">
        <v>121</v>
      </c>
      <c r="H8239" s="266">
        <f>IF(G8239="Traditional Stove",0.1,0.2)</f>
        <v>0.1</v>
      </c>
      <c r="I8239" s="266">
        <f>YEAR(J8239)</f>
        <v>2023</v>
      </c>
      <c r="J8239" s="267">
        <v>45022</v>
      </c>
      <c r="K8239" s="267">
        <f>J8239+1</f>
        <v>45023</v>
      </c>
      <c r="L8239" s="266">
        <f>IF(M8239&lt;=365,1,2)</f>
        <v>1</v>
      </c>
      <c r="M8239" s="266">
        <f>IF(K8239&lt;$C$1,$C$2-$C$1+1,$C$2-K8239+1)</f>
        <v>24</v>
      </c>
      <c r="N8239" s="268">
        <f>M8239/365</f>
        <v>6.575342465753424E-2</v>
      </c>
      <c r="O8239" s="269">
        <f>'Data and Parameter'!$E$4*'Data and Parameter'!$E$5*('Data and Parameter'!$E$6+'Data and Parameter'!$E$7)*'Data and Parameter'!$E$19*'Data and Parameter'!$E$14*'ER calculations'!N8239</f>
        <v>0.34045473524349501</v>
      </c>
    </row>
    <row r="8240" spans="1:15" ht="15">
      <c r="A8240" s="284">
        <v>8236</v>
      </c>
      <c r="B8240" s="287"/>
      <c r="C8240" s="287"/>
      <c r="D8240" s="284" t="s">
        <v>1054</v>
      </c>
      <c r="E8240" s="287"/>
      <c r="F8240" s="285" t="s">
        <v>8361</v>
      </c>
      <c r="G8240" s="266" t="s">
        <v>121</v>
      </c>
      <c r="H8240" s="266">
        <f>IF(G8240="Traditional Stove",0.1,0.2)</f>
        <v>0.1</v>
      </c>
      <c r="I8240" s="266">
        <f>YEAR(J8240)</f>
        <v>2023</v>
      </c>
      <c r="J8240" s="267">
        <v>45022</v>
      </c>
      <c r="K8240" s="267">
        <f>J8240+1</f>
        <v>45023</v>
      </c>
      <c r="L8240" s="266">
        <f>IF(M8240&lt;=365,1,2)</f>
        <v>1</v>
      </c>
      <c r="M8240" s="266">
        <f>IF(K8240&lt;$C$1,$C$2-$C$1+1,$C$2-K8240+1)</f>
        <v>24</v>
      </c>
      <c r="N8240" s="268">
        <f>M8240/365</f>
        <v>6.575342465753424E-2</v>
      </c>
      <c r="O8240" s="269">
        <f>'Data and Parameter'!$E$4*'Data and Parameter'!$E$5*('Data and Parameter'!$E$6+'Data and Parameter'!$E$7)*'Data and Parameter'!$E$19*'Data and Parameter'!$E$14*'ER calculations'!N8240</f>
        <v>0.34045473524349501</v>
      </c>
    </row>
    <row r="8241" spans="1:15" ht="15">
      <c r="A8241" s="284">
        <v>8237</v>
      </c>
      <c r="B8241" s="287"/>
      <c r="C8241" s="287"/>
      <c r="D8241" s="284" t="s">
        <v>1054</v>
      </c>
      <c r="E8241" s="287"/>
      <c r="F8241" s="285" t="s">
        <v>8362</v>
      </c>
      <c r="G8241" s="266" t="s">
        <v>121</v>
      </c>
      <c r="H8241" s="266">
        <f>IF(G8241="Traditional Stove",0.1,0.2)</f>
        <v>0.1</v>
      </c>
      <c r="I8241" s="266">
        <f>YEAR(J8241)</f>
        <v>2023</v>
      </c>
      <c r="J8241" s="267">
        <v>45022</v>
      </c>
      <c r="K8241" s="267">
        <f>J8241+1</f>
        <v>45023</v>
      </c>
      <c r="L8241" s="266">
        <f>IF(M8241&lt;=365,1,2)</f>
        <v>1</v>
      </c>
      <c r="M8241" s="266">
        <f>IF(K8241&lt;$C$1,$C$2-$C$1+1,$C$2-K8241+1)</f>
        <v>24</v>
      </c>
      <c r="N8241" s="268">
        <f>M8241/365</f>
        <v>6.575342465753424E-2</v>
      </c>
      <c r="O8241" s="269">
        <f>'Data and Parameter'!$E$4*'Data and Parameter'!$E$5*('Data and Parameter'!$E$6+'Data and Parameter'!$E$7)*'Data and Parameter'!$E$19*'Data and Parameter'!$E$14*'ER calculations'!N8241</f>
        <v>0.34045473524349501</v>
      </c>
    </row>
    <row r="8242" spans="1:15" ht="15">
      <c r="A8242" s="284">
        <v>8238</v>
      </c>
      <c r="B8242" s="287"/>
      <c r="C8242" s="287"/>
      <c r="D8242" s="284" t="s">
        <v>1054</v>
      </c>
      <c r="E8242" s="287"/>
      <c r="F8242" s="285" t="s">
        <v>8363</v>
      </c>
      <c r="G8242" s="266" t="s">
        <v>121</v>
      </c>
      <c r="H8242" s="266">
        <f>IF(G8242="Traditional Stove",0.1,0.2)</f>
        <v>0.1</v>
      </c>
      <c r="I8242" s="266">
        <f>YEAR(J8242)</f>
        <v>2023</v>
      </c>
      <c r="J8242" s="267">
        <v>45022</v>
      </c>
      <c r="K8242" s="267">
        <f>J8242+1</f>
        <v>45023</v>
      </c>
      <c r="L8242" s="266">
        <f>IF(M8242&lt;=365,1,2)</f>
        <v>1</v>
      </c>
      <c r="M8242" s="266">
        <f>IF(K8242&lt;$C$1,$C$2-$C$1+1,$C$2-K8242+1)</f>
        <v>24</v>
      </c>
      <c r="N8242" s="268">
        <f>M8242/365</f>
        <v>6.575342465753424E-2</v>
      </c>
      <c r="O8242" s="269">
        <f>'Data and Parameter'!$E$4*'Data and Parameter'!$E$5*('Data and Parameter'!$E$6+'Data and Parameter'!$E$7)*'Data and Parameter'!$E$19*'Data and Parameter'!$E$14*'ER calculations'!N8242</f>
        <v>0.34045473524349501</v>
      </c>
    </row>
    <row r="8243" spans="1:15" ht="15">
      <c r="A8243" s="284">
        <v>8239</v>
      </c>
      <c r="B8243" s="287"/>
      <c r="C8243" s="287"/>
      <c r="D8243" s="284" t="s">
        <v>1054</v>
      </c>
      <c r="E8243" s="287"/>
      <c r="F8243" s="285" t="s">
        <v>8364</v>
      </c>
      <c r="G8243" s="266" t="s">
        <v>121</v>
      </c>
      <c r="H8243" s="266">
        <f>IF(G8243="Traditional Stove",0.1,0.2)</f>
        <v>0.1</v>
      </c>
      <c r="I8243" s="266">
        <f>YEAR(J8243)</f>
        <v>2023</v>
      </c>
      <c r="J8243" s="267">
        <v>45022</v>
      </c>
      <c r="K8243" s="267">
        <f>J8243+1</f>
        <v>45023</v>
      </c>
      <c r="L8243" s="266">
        <f>IF(M8243&lt;=365,1,2)</f>
        <v>1</v>
      </c>
      <c r="M8243" s="266">
        <f>IF(K8243&lt;$C$1,$C$2-$C$1+1,$C$2-K8243+1)</f>
        <v>24</v>
      </c>
      <c r="N8243" s="268">
        <f>M8243/365</f>
        <v>6.575342465753424E-2</v>
      </c>
      <c r="O8243" s="269">
        <f>'Data and Parameter'!$E$4*'Data and Parameter'!$E$5*('Data and Parameter'!$E$6+'Data and Parameter'!$E$7)*'Data and Parameter'!$E$19*'Data and Parameter'!$E$14*'ER calculations'!N8243</f>
        <v>0.34045473524349501</v>
      </c>
    </row>
    <row r="8244" spans="1:15" ht="15">
      <c r="A8244" s="284">
        <v>8240</v>
      </c>
      <c r="B8244" s="287"/>
      <c r="C8244" s="287"/>
      <c r="D8244" s="284" t="s">
        <v>1054</v>
      </c>
      <c r="E8244" s="287"/>
      <c r="F8244" s="285" t="s">
        <v>8365</v>
      </c>
      <c r="G8244" s="266" t="s">
        <v>121</v>
      </c>
      <c r="H8244" s="266">
        <f>IF(G8244="Traditional Stove",0.1,0.2)</f>
        <v>0.1</v>
      </c>
      <c r="I8244" s="266">
        <f>YEAR(J8244)</f>
        <v>2023</v>
      </c>
      <c r="J8244" s="267">
        <v>45022</v>
      </c>
      <c r="K8244" s="267">
        <f>J8244+1</f>
        <v>45023</v>
      </c>
      <c r="L8244" s="266">
        <f>IF(M8244&lt;=365,1,2)</f>
        <v>1</v>
      </c>
      <c r="M8244" s="266">
        <f>IF(K8244&lt;$C$1,$C$2-$C$1+1,$C$2-K8244+1)</f>
        <v>24</v>
      </c>
      <c r="N8244" s="268">
        <f>M8244/365</f>
        <v>6.575342465753424E-2</v>
      </c>
      <c r="O8244" s="269">
        <f>'Data and Parameter'!$E$4*'Data and Parameter'!$E$5*('Data and Parameter'!$E$6+'Data and Parameter'!$E$7)*'Data and Parameter'!$E$19*'Data and Parameter'!$E$14*'ER calculations'!N8244</f>
        <v>0.34045473524349501</v>
      </c>
    </row>
    <row r="8245" spans="1:15" ht="15">
      <c r="A8245" s="284">
        <v>8241</v>
      </c>
      <c r="B8245" s="287"/>
      <c r="C8245" s="287"/>
      <c r="D8245" s="284" t="s">
        <v>1054</v>
      </c>
      <c r="E8245" s="287"/>
      <c r="F8245" s="285" t="s">
        <v>8366</v>
      </c>
      <c r="G8245" s="266" t="s">
        <v>121</v>
      </c>
      <c r="H8245" s="266">
        <f>IF(G8245="Traditional Stove",0.1,0.2)</f>
        <v>0.1</v>
      </c>
      <c r="I8245" s="266">
        <f>YEAR(J8245)</f>
        <v>2023</v>
      </c>
      <c r="J8245" s="267">
        <v>45022</v>
      </c>
      <c r="K8245" s="267">
        <f>J8245+1</f>
        <v>45023</v>
      </c>
      <c r="L8245" s="266">
        <f>IF(M8245&lt;=365,1,2)</f>
        <v>1</v>
      </c>
      <c r="M8245" s="266">
        <f>IF(K8245&lt;$C$1,$C$2-$C$1+1,$C$2-K8245+1)</f>
        <v>24</v>
      </c>
      <c r="N8245" s="268">
        <f>M8245/365</f>
        <v>6.575342465753424E-2</v>
      </c>
      <c r="O8245" s="269">
        <f>'Data and Parameter'!$E$4*'Data and Parameter'!$E$5*('Data and Parameter'!$E$6+'Data and Parameter'!$E$7)*'Data and Parameter'!$E$19*'Data and Parameter'!$E$14*'ER calculations'!N8245</f>
        <v>0.34045473524349501</v>
      </c>
    </row>
    <row r="8246" spans="1:15" ht="15">
      <c r="A8246" s="284">
        <v>8242</v>
      </c>
      <c r="B8246" s="287"/>
      <c r="C8246" s="287"/>
      <c r="D8246" s="284" t="s">
        <v>1054</v>
      </c>
      <c r="E8246" s="287"/>
      <c r="F8246" s="285" t="s">
        <v>8367</v>
      </c>
      <c r="G8246" s="266" t="s">
        <v>121</v>
      </c>
      <c r="H8246" s="266">
        <f>IF(G8246="Traditional Stove",0.1,0.2)</f>
        <v>0.1</v>
      </c>
      <c r="I8246" s="266">
        <f>YEAR(J8246)</f>
        <v>2023</v>
      </c>
      <c r="J8246" s="267">
        <v>45022</v>
      </c>
      <c r="K8246" s="267">
        <f>J8246+1</f>
        <v>45023</v>
      </c>
      <c r="L8246" s="266">
        <f>IF(M8246&lt;=365,1,2)</f>
        <v>1</v>
      </c>
      <c r="M8246" s="266">
        <f>IF(K8246&lt;$C$1,$C$2-$C$1+1,$C$2-K8246+1)</f>
        <v>24</v>
      </c>
      <c r="N8246" s="268">
        <f>M8246/365</f>
        <v>6.575342465753424E-2</v>
      </c>
      <c r="O8246" s="269">
        <f>'Data and Parameter'!$E$4*'Data and Parameter'!$E$5*('Data and Parameter'!$E$6+'Data and Parameter'!$E$7)*'Data and Parameter'!$E$19*'Data and Parameter'!$E$14*'ER calculations'!N8246</f>
        <v>0.34045473524349501</v>
      </c>
    </row>
    <row r="8247" spans="1:15" ht="15">
      <c r="A8247" s="284">
        <v>8243</v>
      </c>
      <c r="B8247" s="287"/>
      <c r="C8247" s="287"/>
      <c r="D8247" s="284" t="s">
        <v>1054</v>
      </c>
      <c r="E8247" s="287"/>
      <c r="F8247" s="285" t="s">
        <v>8368</v>
      </c>
      <c r="G8247" s="266" t="s">
        <v>121</v>
      </c>
      <c r="H8247" s="266">
        <f>IF(G8247="Traditional Stove",0.1,0.2)</f>
        <v>0.1</v>
      </c>
      <c r="I8247" s="266">
        <f>YEAR(J8247)</f>
        <v>2023</v>
      </c>
      <c r="J8247" s="267">
        <v>45022</v>
      </c>
      <c r="K8247" s="267">
        <f>J8247+1</f>
        <v>45023</v>
      </c>
      <c r="L8247" s="266">
        <f>IF(M8247&lt;=365,1,2)</f>
        <v>1</v>
      </c>
      <c r="M8247" s="266">
        <f>IF(K8247&lt;$C$1,$C$2-$C$1+1,$C$2-K8247+1)</f>
        <v>24</v>
      </c>
      <c r="N8247" s="268">
        <f>M8247/365</f>
        <v>6.575342465753424E-2</v>
      </c>
      <c r="O8247" s="269">
        <f>'Data and Parameter'!$E$4*'Data and Parameter'!$E$5*('Data and Parameter'!$E$6+'Data and Parameter'!$E$7)*'Data and Parameter'!$E$19*'Data and Parameter'!$E$14*'ER calculations'!N8247</f>
        <v>0.34045473524349501</v>
      </c>
    </row>
    <row r="8248" spans="1:15" ht="15">
      <c r="A8248" s="284">
        <v>8244</v>
      </c>
      <c r="B8248" s="287"/>
      <c r="C8248" s="287"/>
      <c r="D8248" s="284" t="s">
        <v>1054</v>
      </c>
      <c r="E8248" s="287"/>
      <c r="F8248" s="285" t="s">
        <v>8369</v>
      </c>
      <c r="G8248" s="266" t="s">
        <v>121</v>
      </c>
      <c r="H8248" s="266">
        <f>IF(G8248="Traditional Stove",0.1,0.2)</f>
        <v>0.1</v>
      </c>
      <c r="I8248" s="266">
        <f>YEAR(J8248)</f>
        <v>2023</v>
      </c>
      <c r="J8248" s="267">
        <v>45022</v>
      </c>
      <c r="K8248" s="267">
        <f>J8248+1</f>
        <v>45023</v>
      </c>
      <c r="L8248" s="266">
        <f>IF(M8248&lt;=365,1,2)</f>
        <v>1</v>
      </c>
      <c r="M8248" s="266">
        <f>IF(K8248&lt;$C$1,$C$2-$C$1+1,$C$2-K8248+1)</f>
        <v>24</v>
      </c>
      <c r="N8248" s="268">
        <f>M8248/365</f>
        <v>6.575342465753424E-2</v>
      </c>
      <c r="O8248" s="269">
        <f>'Data and Parameter'!$E$4*'Data and Parameter'!$E$5*('Data and Parameter'!$E$6+'Data and Parameter'!$E$7)*'Data and Parameter'!$E$19*'Data and Parameter'!$E$14*'ER calculations'!N8248</f>
        <v>0.34045473524349501</v>
      </c>
    </row>
    <row r="8249" spans="1:15" ht="15">
      <c r="A8249" s="284">
        <v>8245</v>
      </c>
      <c r="B8249" s="287"/>
      <c r="C8249" s="287"/>
      <c r="D8249" s="284" t="s">
        <v>1054</v>
      </c>
      <c r="E8249" s="287"/>
      <c r="F8249" s="285" t="s">
        <v>8370</v>
      </c>
      <c r="G8249" s="266" t="s">
        <v>121</v>
      </c>
      <c r="H8249" s="266">
        <f>IF(G8249="Traditional Stove",0.1,0.2)</f>
        <v>0.1</v>
      </c>
      <c r="I8249" s="266">
        <f>YEAR(J8249)</f>
        <v>2023</v>
      </c>
      <c r="J8249" s="267">
        <v>45022</v>
      </c>
      <c r="K8249" s="267">
        <f>J8249+1</f>
        <v>45023</v>
      </c>
      <c r="L8249" s="266">
        <f>IF(M8249&lt;=365,1,2)</f>
        <v>1</v>
      </c>
      <c r="M8249" s="266">
        <f>IF(K8249&lt;$C$1,$C$2-$C$1+1,$C$2-K8249+1)</f>
        <v>24</v>
      </c>
      <c r="N8249" s="268">
        <f>M8249/365</f>
        <v>6.575342465753424E-2</v>
      </c>
      <c r="O8249" s="269">
        <f>'Data and Parameter'!$E$4*'Data and Parameter'!$E$5*('Data and Parameter'!$E$6+'Data and Parameter'!$E$7)*'Data and Parameter'!$E$19*'Data and Parameter'!$E$14*'ER calculations'!N8249</f>
        <v>0.34045473524349501</v>
      </c>
    </row>
    <row r="8250" spans="1:15" ht="15">
      <c r="A8250" s="284">
        <v>8246</v>
      </c>
      <c r="B8250" s="287"/>
      <c r="C8250" s="287"/>
      <c r="D8250" s="284" t="s">
        <v>1054</v>
      </c>
      <c r="E8250" s="287"/>
      <c r="F8250" s="285" t="s">
        <v>8371</v>
      </c>
      <c r="G8250" s="266" t="s">
        <v>121</v>
      </c>
      <c r="H8250" s="266">
        <f>IF(G8250="Traditional Stove",0.1,0.2)</f>
        <v>0.1</v>
      </c>
      <c r="I8250" s="266">
        <f>YEAR(J8250)</f>
        <v>2023</v>
      </c>
      <c r="J8250" s="267">
        <v>45022</v>
      </c>
      <c r="K8250" s="267">
        <f>J8250+1</f>
        <v>45023</v>
      </c>
      <c r="L8250" s="266">
        <f>IF(M8250&lt;=365,1,2)</f>
        <v>1</v>
      </c>
      <c r="M8250" s="266">
        <f>IF(K8250&lt;$C$1,$C$2-$C$1+1,$C$2-K8250+1)</f>
        <v>24</v>
      </c>
      <c r="N8250" s="268">
        <f>M8250/365</f>
        <v>6.575342465753424E-2</v>
      </c>
      <c r="O8250" s="269">
        <f>'Data and Parameter'!$E$4*'Data and Parameter'!$E$5*('Data and Parameter'!$E$6+'Data and Parameter'!$E$7)*'Data and Parameter'!$E$19*'Data and Parameter'!$E$14*'ER calculations'!N8250</f>
        <v>0.34045473524349501</v>
      </c>
    </row>
    <row r="8251" spans="1:15" ht="15">
      <c r="A8251" s="284">
        <v>8247</v>
      </c>
      <c r="B8251" s="287"/>
      <c r="C8251" s="287"/>
      <c r="D8251" s="284" t="s">
        <v>1054</v>
      </c>
      <c r="E8251" s="287"/>
      <c r="F8251" s="285" t="s">
        <v>8372</v>
      </c>
      <c r="G8251" s="266" t="s">
        <v>121</v>
      </c>
      <c r="H8251" s="266">
        <f>IF(G8251="Traditional Stove",0.1,0.2)</f>
        <v>0.1</v>
      </c>
      <c r="I8251" s="266">
        <f>YEAR(J8251)</f>
        <v>2023</v>
      </c>
      <c r="J8251" s="267">
        <v>45022</v>
      </c>
      <c r="K8251" s="267">
        <f>J8251+1</f>
        <v>45023</v>
      </c>
      <c r="L8251" s="266">
        <f>IF(M8251&lt;=365,1,2)</f>
        <v>1</v>
      </c>
      <c r="M8251" s="266">
        <f>IF(K8251&lt;$C$1,$C$2-$C$1+1,$C$2-K8251+1)</f>
        <v>24</v>
      </c>
      <c r="N8251" s="268">
        <f>M8251/365</f>
        <v>6.575342465753424E-2</v>
      </c>
      <c r="O8251" s="269">
        <f>'Data and Parameter'!$E$4*'Data and Parameter'!$E$5*('Data and Parameter'!$E$6+'Data and Parameter'!$E$7)*'Data and Parameter'!$E$19*'Data and Parameter'!$E$14*'ER calculations'!N8251</f>
        <v>0.34045473524349501</v>
      </c>
    </row>
    <row r="8252" spans="1:15" ht="15">
      <c r="A8252" s="284">
        <v>8248</v>
      </c>
      <c r="B8252" s="287"/>
      <c r="C8252" s="287"/>
      <c r="D8252" s="284" t="s">
        <v>1054</v>
      </c>
      <c r="E8252" s="287"/>
      <c r="F8252" s="285" t="s">
        <v>8373</v>
      </c>
      <c r="G8252" s="266" t="s">
        <v>121</v>
      </c>
      <c r="H8252" s="266">
        <f>IF(G8252="Traditional Stove",0.1,0.2)</f>
        <v>0.1</v>
      </c>
      <c r="I8252" s="266">
        <f>YEAR(J8252)</f>
        <v>2023</v>
      </c>
      <c r="J8252" s="267">
        <v>45022</v>
      </c>
      <c r="K8252" s="267">
        <f>J8252+1</f>
        <v>45023</v>
      </c>
      <c r="L8252" s="266">
        <f>IF(M8252&lt;=365,1,2)</f>
        <v>1</v>
      </c>
      <c r="M8252" s="266">
        <f>IF(K8252&lt;$C$1,$C$2-$C$1+1,$C$2-K8252+1)</f>
        <v>24</v>
      </c>
      <c r="N8252" s="268">
        <f>M8252/365</f>
        <v>6.575342465753424E-2</v>
      </c>
      <c r="O8252" s="269">
        <f>'Data and Parameter'!$E$4*'Data and Parameter'!$E$5*('Data and Parameter'!$E$6+'Data and Parameter'!$E$7)*'Data and Parameter'!$E$19*'Data and Parameter'!$E$14*'ER calculations'!N8252</f>
        <v>0.34045473524349501</v>
      </c>
    </row>
    <row r="8253" spans="1:15" ht="15">
      <c r="A8253" s="284">
        <v>8249</v>
      </c>
      <c r="B8253" s="287"/>
      <c r="C8253" s="287"/>
      <c r="D8253" s="284" t="s">
        <v>1054</v>
      </c>
      <c r="E8253" s="287"/>
      <c r="F8253" s="285" t="s">
        <v>8374</v>
      </c>
      <c r="G8253" s="266" t="s">
        <v>121</v>
      </c>
      <c r="H8253" s="266">
        <f>IF(G8253="Traditional Stove",0.1,0.2)</f>
        <v>0.1</v>
      </c>
      <c r="I8253" s="266">
        <f>YEAR(J8253)</f>
        <v>2023</v>
      </c>
      <c r="J8253" s="267">
        <v>45022</v>
      </c>
      <c r="K8253" s="267">
        <f>J8253+1</f>
        <v>45023</v>
      </c>
      <c r="L8253" s="266">
        <f>IF(M8253&lt;=365,1,2)</f>
        <v>1</v>
      </c>
      <c r="M8253" s="266">
        <f>IF(K8253&lt;$C$1,$C$2-$C$1+1,$C$2-K8253+1)</f>
        <v>24</v>
      </c>
      <c r="N8253" s="268">
        <f>M8253/365</f>
        <v>6.575342465753424E-2</v>
      </c>
      <c r="O8253" s="269">
        <f>'Data and Parameter'!$E$4*'Data and Parameter'!$E$5*('Data and Parameter'!$E$6+'Data and Parameter'!$E$7)*'Data and Parameter'!$E$19*'Data and Parameter'!$E$14*'ER calculations'!N8253</f>
        <v>0.34045473524349501</v>
      </c>
    </row>
    <row r="8254" spans="1:15" ht="15">
      <c r="A8254" s="284">
        <v>8250</v>
      </c>
      <c r="B8254" s="287"/>
      <c r="C8254" s="287"/>
      <c r="D8254" s="284" t="s">
        <v>1054</v>
      </c>
      <c r="E8254" s="287"/>
      <c r="F8254" s="285" t="s">
        <v>8375</v>
      </c>
      <c r="G8254" s="266" t="s">
        <v>121</v>
      </c>
      <c r="H8254" s="266">
        <f>IF(G8254="Traditional Stove",0.1,0.2)</f>
        <v>0.1</v>
      </c>
      <c r="I8254" s="266">
        <f>YEAR(J8254)</f>
        <v>2023</v>
      </c>
      <c r="J8254" s="267">
        <v>45022</v>
      </c>
      <c r="K8254" s="267">
        <f>J8254+1</f>
        <v>45023</v>
      </c>
      <c r="L8254" s="266">
        <f>IF(M8254&lt;=365,1,2)</f>
        <v>1</v>
      </c>
      <c r="M8254" s="266">
        <f>IF(K8254&lt;$C$1,$C$2-$C$1+1,$C$2-K8254+1)</f>
        <v>24</v>
      </c>
      <c r="N8254" s="268">
        <f>M8254/365</f>
        <v>6.575342465753424E-2</v>
      </c>
      <c r="O8254" s="269">
        <f>'Data and Parameter'!$E$4*'Data and Parameter'!$E$5*('Data and Parameter'!$E$6+'Data and Parameter'!$E$7)*'Data and Parameter'!$E$19*'Data and Parameter'!$E$14*'ER calculations'!N8254</f>
        <v>0.34045473524349501</v>
      </c>
    </row>
    <row r="8255" spans="1:15" ht="15">
      <c r="A8255" s="284">
        <v>8251</v>
      </c>
      <c r="B8255" s="287"/>
      <c r="C8255" s="287"/>
      <c r="D8255" s="284" t="s">
        <v>1054</v>
      </c>
      <c r="E8255" s="287"/>
      <c r="F8255" s="285" t="s">
        <v>8376</v>
      </c>
      <c r="G8255" s="266" t="s">
        <v>121</v>
      </c>
      <c r="H8255" s="266">
        <f>IF(G8255="Traditional Stove",0.1,0.2)</f>
        <v>0.1</v>
      </c>
      <c r="I8255" s="266">
        <f>YEAR(J8255)</f>
        <v>2023</v>
      </c>
      <c r="J8255" s="267">
        <v>45022</v>
      </c>
      <c r="K8255" s="267">
        <f>J8255+1</f>
        <v>45023</v>
      </c>
      <c r="L8255" s="266">
        <f>IF(M8255&lt;=365,1,2)</f>
        <v>1</v>
      </c>
      <c r="M8255" s="266">
        <f>IF(K8255&lt;$C$1,$C$2-$C$1+1,$C$2-K8255+1)</f>
        <v>24</v>
      </c>
      <c r="N8255" s="268">
        <f>M8255/365</f>
        <v>6.575342465753424E-2</v>
      </c>
      <c r="O8255" s="269">
        <f>'Data and Parameter'!$E$4*'Data and Parameter'!$E$5*('Data and Parameter'!$E$6+'Data and Parameter'!$E$7)*'Data and Parameter'!$E$19*'Data and Parameter'!$E$14*'ER calculations'!N8255</f>
        <v>0.34045473524349501</v>
      </c>
    </row>
    <row r="8256" spans="1:15" ht="15">
      <c r="A8256" s="284">
        <v>8252</v>
      </c>
      <c r="B8256" s="287"/>
      <c r="C8256" s="287"/>
      <c r="D8256" s="284" t="s">
        <v>1054</v>
      </c>
      <c r="E8256" s="287"/>
      <c r="F8256" s="285" t="s">
        <v>8377</v>
      </c>
      <c r="G8256" s="266" t="s">
        <v>121</v>
      </c>
      <c r="H8256" s="266">
        <f>IF(G8256="Traditional Stove",0.1,0.2)</f>
        <v>0.1</v>
      </c>
      <c r="I8256" s="266">
        <f>YEAR(J8256)</f>
        <v>2023</v>
      </c>
      <c r="J8256" s="267">
        <v>45022</v>
      </c>
      <c r="K8256" s="267">
        <f>J8256+1</f>
        <v>45023</v>
      </c>
      <c r="L8256" s="266">
        <f>IF(M8256&lt;=365,1,2)</f>
        <v>1</v>
      </c>
      <c r="M8256" s="266">
        <f>IF(K8256&lt;$C$1,$C$2-$C$1+1,$C$2-K8256+1)</f>
        <v>24</v>
      </c>
      <c r="N8256" s="268">
        <f>M8256/365</f>
        <v>6.575342465753424E-2</v>
      </c>
      <c r="O8256" s="269">
        <f>'Data and Parameter'!$E$4*'Data and Parameter'!$E$5*('Data and Parameter'!$E$6+'Data and Parameter'!$E$7)*'Data and Parameter'!$E$19*'Data and Parameter'!$E$14*'ER calculations'!N8256</f>
        <v>0.34045473524349501</v>
      </c>
    </row>
    <row r="8257" spans="1:15" ht="15">
      <c r="A8257" s="284">
        <v>8253</v>
      </c>
      <c r="B8257" s="287"/>
      <c r="C8257" s="287"/>
      <c r="D8257" s="284" t="s">
        <v>1054</v>
      </c>
      <c r="E8257" s="287"/>
      <c r="F8257" s="285" t="s">
        <v>8378</v>
      </c>
      <c r="G8257" s="266" t="s">
        <v>121</v>
      </c>
      <c r="H8257" s="266">
        <f>IF(G8257="Traditional Stove",0.1,0.2)</f>
        <v>0.1</v>
      </c>
      <c r="I8257" s="266">
        <f>YEAR(J8257)</f>
        <v>2023</v>
      </c>
      <c r="J8257" s="267">
        <v>45022</v>
      </c>
      <c r="K8257" s="267">
        <f>J8257+1</f>
        <v>45023</v>
      </c>
      <c r="L8257" s="266">
        <f>IF(M8257&lt;=365,1,2)</f>
        <v>1</v>
      </c>
      <c r="M8257" s="266">
        <f>IF(K8257&lt;$C$1,$C$2-$C$1+1,$C$2-K8257+1)</f>
        <v>24</v>
      </c>
      <c r="N8257" s="268">
        <f>M8257/365</f>
        <v>6.575342465753424E-2</v>
      </c>
      <c r="O8257" s="269">
        <f>'Data and Parameter'!$E$4*'Data and Parameter'!$E$5*('Data and Parameter'!$E$6+'Data and Parameter'!$E$7)*'Data and Parameter'!$E$19*'Data and Parameter'!$E$14*'ER calculations'!N8257</f>
        <v>0.34045473524349501</v>
      </c>
    </row>
    <row r="8258" spans="1:15" ht="15">
      <c r="A8258" s="284">
        <v>8254</v>
      </c>
      <c r="B8258" s="287"/>
      <c r="C8258" s="287"/>
      <c r="D8258" s="284" t="s">
        <v>1054</v>
      </c>
      <c r="E8258" s="287"/>
      <c r="F8258" s="285" t="s">
        <v>8379</v>
      </c>
      <c r="G8258" s="266" t="s">
        <v>121</v>
      </c>
      <c r="H8258" s="266">
        <f>IF(G8258="Traditional Stove",0.1,0.2)</f>
        <v>0.1</v>
      </c>
      <c r="I8258" s="266">
        <f>YEAR(J8258)</f>
        <v>2023</v>
      </c>
      <c r="J8258" s="267">
        <v>45022</v>
      </c>
      <c r="K8258" s="267">
        <f>J8258+1</f>
        <v>45023</v>
      </c>
      <c r="L8258" s="266">
        <f>IF(M8258&lt;=365,1,2)</f>
        <v>1</v>
      </c>
      <c r="M8258" s="266">
        <f>IF(K8258&lt;$C$1,$C$2-$C$1+1,$C$2-K8258+1)</f>
        <v>24</v>
      </c>
      <c r="N8258" s="268">
        <f>M8258/365</f>
        <v>6.575342465753424E-2</v>
      </c>
      <c r="O8258" s="269">
        <f>'Data and Parameter'!$E$4*'Data and Parameter'!$E$5*('Data and Parameter'!$E$6+'Data and Parameter'!$E$7)*'Data and Parameter'!$E$19*'Data and Parameter'!$E$14*'ER calculations'!N8258</f>
        <v>0.34045473524349501</v>
      </c>
    </row>
    <row r="8259" spans="1:15" ht="15">
      <c r="A8259" s="284">
        <v>8255</v>
      </c>
      <c r="B8259" s="287"/>
      <c r="C8259" s="287"/>
      <c r="D8259" s="284" t="s">
        <v>1054</v>
      </c>
      <c r="E8259" s="287"/>
      <c r="F8259" s="285" t="s">
        <v>8380</v>
      </c>
      <c r="G8259" s="266" t="s">
        <v>121</v>
      </c>
      <c r="H8259" s="266">
        <f>IF(G8259="Traditional Stove",0.1,0.2)</f>
        <v>0.1</v>
      </c>
      <c r="I8259" s="266">
        <f>YEAR(J8259)</f>
        <v>2023</v>
      </c>
      <c r="J8259" s="267">
        <v>45022</v>
      </c>
      <c r="K8259" s="267">
        <f>J8259+1</f>
        <v>45023</v>
      </c>
      <c r="L8259" s="266">
        <f>IF(M8259&lt;=365,1,2)</f>
        <v>1</v>
      </c>
      <c r="M8259" s="266">
        <f>IF(K8259&lt;$C$1,$C$2-$C$1+1,$C$2-K8259+1)</f>
        <v>24</v>
      </c>
      <c r="N8259" s="268">
        <f>M8259/365</f>
        <v>6.575342465753424E-2</v>
      </c>
      <c r="O8259" s="269">
        <f>'Data and Parameter'!$E$4*'Data and Parameter'!$E$5*('Data and Parameter'!$E$6+'Data and Parameter'!$E$7)*'Data and Parameter'!$E$19*'Data and Parameter'!$E$14*'ER calculations'!N8259</f>
        <v>0.34045473524349501</v>
      </c>
    </row>
    <row r="8260" spans="1:15" ht="15">
      <c r="A8260" s="284">
        <v>8256</v>
      </c>
      <c r="B8260" s="287"/>
      <c r="C8260" s="287"/>
      <c r="D8260" s="284" t="s">
        <v>1054</v>
      </c>
      <c r="E8260" s="287"/>
      <c r="F8260" s="285" t="s">
        <v>8381</v>
      </c>
      <c r="G8260" s="266" t="s">
        <v>121</v>
      </c>
      <c r="H8260" s="266">
        <f>IF(G8260="Traditional Stove",0.1,0.2)</f>
        <v>0.1</v>
      </c>
      <c r="I8260" s="266">
        <f>YEAR(J8260)</f>
        <v>2023</v>
      </c>
      <c r="J8260" s="267">
        <v>45022</v>
      </c>
      <c r="K8260" s="267">
        <f>J8260+1</f>
        <v>45023</v>
      </c>
      <c r="L8260" s="266">
        <f>IF(M8260&lt;=365,1,2)</f>
        <v>1</v>
      </c>
      <c r="M8260" s="266">
        <f>IF(K8260&lt;$C$1,$C$2-$C$1+1,$C$2-K8260+1)</f>
        <v>24</v>
      </c>
      <c r="N8260" s="268">
        <f>M8260/365</f>
        <v>6.575342465753424E-2</v>
      </c>
      <c r="O8260" s="269">
        <f>'Data and Parameter'!$E$4*'Data and Parameter'!$E$5*('Data and Parameter'!$E$6+'Data and Parameter'!$E$7)*'Data and Parameter'!$E$19*'Data and Parameter'!$E$14*'ER calculations'!N8260</f>
        <v>0.34045473524349501</v>
      </c>
    </row>
    <row r="8261" spans="1:15" ht="15">
      <c r="A8261" s="284">
        <v>8257</v>
      </c>
      <c r="B8261" s="287"/>
      <c r="C8261" s="287"/>
      <c r="D8261" s="284" t="s">
        <v>1054</v>
      </c>
      <c r="E8261" s="287"/>
      <c r="F8261" s="285" t="s">
        <v>8382</v>
      </c>
      <c r="G8261" s="266" t="s">
        <v>121</v>
      </c>
      <c r="H8261" s="266">
        <f>IF(G8261="Traditional Stove",0.1,0.2)</f>
        <v>0.1</v>
      </c>
      <c r="I8261" s="266">
        <f>YEAR(J8261)</f>
        <v>2023</v>
      </c>
      <c r="J8261" s="267">
        <v>45022</v>
      </c>
      <c r="K8261" s="267">
        <f>J8261+1</f>
        <v>45023</v>
      </c>
      <c r="L8261" s="266">
        <f>IF(M8261&lt;=365,1,2)</f>
        <v>1</v>
      </c>
      <c r="M8261" s="266">
        <f>IF(K8261&lt;$C$1,$C$2-$C$1+1,$C$2-K8261+1)</f>
        <v>24</v>
      </c>
      <c r="N8261" s="268">
        <f>M8261/365</f>
        <v>6.575342465753424E-2</v>
      </c>
      <c r="O8261" s="269">
        <f>'Data and Parameter'!$E$4*'Data and Parameter'!$E$5*('Data and Parameter'!$E$6+'Data and Parameter'!$E$7)*'Data and Parameter'!$E$19*'Data and Parameter'!$E$14*'ER calculations'!N8261</f>
        <v>0.34045473524349501</v>
      </c>
    </row>
    <row r="8262" spans="1:15" ht="15">
      <c r="A8262" s="284">
        <v>8258</v>
      </c>
      <c r="B8262" s="287"/>
      <c r="C8262" s="287"/>
      <c r="D8262" s="284" t="s">
        <v>1054</v>
      </c>
      <c r="E8262" s="287"/>
      <c r="F8262" s="285" t="s">
        <v>8383</v>
      </c>
      <c r="G8262" s="266" t="s">
        <v>121</v>
      </c>
      <c r="H8262" s="266">
        <f>IF(G8262="Traditional Stove",0.1,0.2)</f>
        <v>0.1</v>
      </c>
      <c r="I8262" s="266">
        <f>YEAR(J8262)</f>
        <v>2023</v>
      </c>
      <c r="J8262" s="267">
        <v>45013</v>
      </c>
      <c r="K8262" s="267">
        <f>J8262+1</f>
        <v>45014</v>
      </c>
      <c r="L8262" s="266">
        <f>IF(M8262&lt;=365,1,2)</f>
        <v>1</v>
      </c>
      <c r="M8262" s="266">
        <f>IF(K8262&lt;$C$1,$C$2-$C$1+1,$C$2-K8262+1)</f>
        <v>33</v>
      </c>
      <c r="N8262" s="268">
        <f>M8262/365</f>
        <v>9.0410958904109592E-2</v>
      </c>
      <c r="O8262" s="269">
        <f>'Data and Parameter'!$E$4*'Data and Parameter'!$E$5*('Data and Parameter'!$E$6+'Data and Parameter'!$E$7)*'Data and Parameter'!$E$19*'Data and Parameter'!$E$14*'ER calculations'!N8262</f>
        <v>0.46812526095980572</v>
      </c>
    </row>
    <row r="8263" spans="1:15" ht="15">
      <c r="A8263" s="284">
        <v>8259</v>
      </c>
      <c r="B8263" s="287"/>
      <c r="C8263" s="287"/>
      <c r="D8263" s="284" t="s">
        <v>1054</v>
      </c>
      <c r="E8263" s="287"/>
      <c r="F8263" s="285" t="s">
        <v>8384</v>
      </c>
      <c r="G8263" s="266" t="s">
        <v>121</v>
      </c>
      <c r="H8263" s="266">
        <f>IF(G8263="Traditional Stove",0.1,0.2)</f>
        <v>0.1</v>
      </c>
      <c r="I8263" s="266">
        <f>YEAR(J8263)</f>
        <v>2023</v>
      </c>
      <c r="J8263" s="267">
        <v>45013</v>
      </c>
      <c r="K8263" s="267">
        <f>J8263+1</f>
        <v>45014</v>
      </c>
      <c r="L8263" s="266">
        <f>IF(M8263&lt;=365,1,2)</f>
        <v>1</v>
      </c>
      <c r="M8263" s="266">
        <f>IF(K8263&lt;$C$1,$C$2-$C$1+1,$C$2-K8263+1)</f>
        <v>33</v>
      </c>
      <c r="N8263" s="268">
        <f>M8263/365</f>
        <v>9.0410958904109592E-2</v>
      </c>
      <c r="O8263" s="269">
        <f>'Data and Parameter'!$E$4*'Data and Parameter'!$E$5*('Data and Parameter'!$E$6+'Data and Parameter'!$E$7)*'Data and Parameter'!$E$19*'Data and Parameter'!$E$14*'ER calculations'!N8263</f>
        <v>0.46812526095980572</v>
      </c>
    </row>
    <row r="8264" spans="1:15" ht="15">
      <c r="A8264" s="284">
        <v>8260</v>
      </c>
      <c r="B8264" s="287"/>
      <c r="C8264" s="287"/>
      <c r="D8264" s="284" t="s">
        <v>1054</v>
      </c>
      <c r="E8264" s="287"/>
      <c r="F8264" s="285" t="s">
        <v>8385</v>
      </c>
      <c r="G8264" s="266" t="s">
        <v>121</v>
      </c>
      <c r="H8264" s="266">
        <f>IF(G8264="Traditional Stove",0.1,0.2)</f>
        <v>0.1</v>
      </c>
      <c r="I8264" s="266">
        <f>YEAR(J8264)</f>
        <v>2023</v>
      </c>
      <c r="J8264" s="267">
        <v>45013</v>
      </c>
      <c r="K8264" s="267">
        <f>J8264+1</f>
        <v>45014</v>
      </c>
      <c r="L8264" s="266">
        <f>IF(M8264&lt;=365,1,2)</f>
        <v>1</v>
      </c>
      <c r="M8264" s="266">
        <f>IF(K8264&lt;$C$1,$C$2-$C$1+1,$C$2-K8264+1)</f>
        <v>33</v>
      </c>
      <c r="N8264" s="268">
        <f>M8264/365</f>
        <v>9.0410958904109592E-2</v>
      </c>
      <c r="O8264" s="269">
        <f>'Data and Parameter'!$E$4*'Data and Parameter'!$E$5*('Data and Parameter'!$E$6+'Data and Parameter'!$E$7)*'Data and Parameter'!$E$19*'Data and Parameter'!$E$14*'ER calculations'!N8264</f>
        <v>0.46812526095980572</v>
      </c>
    </row>
    <row r="8265" spans="1:15" ht="15">
      <c r="A8265" s="284">
        <v>8261</v>
      </c>
      <c r="B8265" s="287"/>
      <c r="C8265" s="287"/>
      <c r="D8265" s="284" t="s">
        <v>1054</v>
      </c>
      <c r="E8265" s="287"/>
      <c r="F8265" s="285" t="s">
        <v>8386</v>
      </c>
      <c r="G8265" s="266" t="s">
        <v>121</v>
      </c>
      <c r="H8265" s="266">
        <f>IF(G8265="Traditional Stove",0.1,0.2)</f>
        <v>0.1</v>
      </c>
      <c r="I8265" s="266">
        <f>YEAR(J8265)</f>
        <v>2023</v>
      </c>
      <c r="J8265" s="267">
        <v>45013</v>
      </c>
      <c r="K8265" s="267">
        <f>J8265+1</f>
        <v>45014</v>
      </c>
      <c r="L8265" s="266">
        <f>IF(M8265&lt;=365,1,2)</f>
        <v>1</v>
      </c>
      <c r="M8265" s="266">
        <f>IF(K8265&lt;$C$1,$C$2-$C$1+1,$C$2-K8265+1)</f>
        <v>33</v>
      </c>
      <c r="N8265" s="268">
        <f>M8265/365</f>
        <v>9.0410958904109592E-2</v>
      </c>
      <c r="O8265" s="269">
        <f>'Data and Parameter'!$E$4*'Data and Parameter'!$E$5*('Data and Parameter'!$E$6+'Data and Parameter'!$E$7)*'Data and Parameter'!$E$19*'Data and Parameter'!$E$14*'ER calculations'!N8265</f>
        <v>0.46812526095980572</v>
      </c>
    </row>
    <row r="8266" spans="1:15" ht="15">
      <c r="A8266" s="284">
        <v>8262</v>
      </c>
      <c r="B8266" s="287"/>
      <c r="C8266" s="287"/>
      <c r="D8266" s="284" t="s">
        <v>1054</v>
      </c>
      <c r="E8266" s="287"/>
      <c r="F8266" s="285" t="s">
        <v>8387</v>
      </c>
      <c r="G8266" s="266" t="s">
        <v>121</v>
      </c>
      <c r="H8266" s="266">
        <f>IF(G8266="Traditional Stove",0.1,0.2)</f>
        <v>0.1</v>
      </c>
      <c r="I8266" s="266">
        <f>YEAR(J8266)</f>
        <v>2023</v>
      </c>
      <c r="J8266" s="267">
        <v>45013</v>
      </c>
      <c r="K8266" s="267">
        <f>J8266+1</f>
        <v>45014</v>
      </c>
      <c r="L8266" s="266">
        <f>IF(M8266&lt;=365,1,2)</f>
        <v>1</v>
      </c>
      <c r="M8266" s="266">
        <f>IF(K8266&lt;$C$1,$C$2-$C$1+1,$C$2-K8266+1)</f>
        <v>33</v>
      </c>
      <c r="N8266" s="268">
        <f>M8266/365</f>
        <v>9.0410958904109592E-2</v>
      </c>
      <c r="O8266" s="269">
        <f>'Data and Parameter'!$E$4*'Data and Parameter'!$E$5*('Data and Parameter'!$E$6+'Data and Parameter'!$E$7)*'Data and Parameter'!$E$19*'Data and Parameter'!$E$14*'ER calculations'!N8266</f>
        <v>0.46812526095980572</v>
      </c>
    </row>
    <row r="8267" spans="1:15" ht="15">
      <c r="A8267" s="284">
        <v>8263</v>
      </c>
      <c r="B8267" s="287"/>
      <c r="C8267" s="287"/>
      <c r="D8267" s="284" t="s">
        <v>1054</v>
      </c>
      <c r="E8267" s="287"/>
      <c r="F8267" s="285" t="s">
        <v>8388</v>
      </c>
      <c r="G8267" s="266" t="s">
        <v>121</v>
      </c>
      <c r="H8267" s="266">
        <f>IF(G8267="Traditional Stove",0.1,0.2)</f>
        <v>0.1</v>
      </c>
      <c r="I8267" s="266">
        <f>YEAR(J8267)</f>
        <v>2023</v>
      </c>
      <c r="J8267" s="267">
        <v>45013</v>
      </c>
      <c r="K8267" s="267">
        <f>J8267+1</f>
        <v>45014</v>
      </c>
      <c r="L8267" s="266">
        <f>IF(M8267&lt;=365,1,2)</f>
        <v>1</v>
      </c>
      <c r="M8267" s="266">
        <f>IF(K8267&lt;$C$1,$C$2-$C$1+1,$C$2-K8267+1)</f>
        <v>33</v>
      </c>
      <c r="N8267" s="268">
        <f>M8267/365</f>
        <v>9.0410958904109592E-2</v>
      </c>
      <c r="O8267" s="269">
        <f>'Data and Parameter'!$E$4*'Data and Parameter'!$E$5*('Data and Parameter'!$E$6+'Data and Parameter'!$E$7)*'Data and Parameter'!$E$19*'Data and Parameter'!$E$14*'ER calculations'!N8267</f>
        <v>0.46812526095980572</v>
      </c>
    </row>
    <row r="8268" spans="1:15" ht="15">
      <c r="A8268" s="284">
        <v>8264</v>
      </c>
      <c r="B8268" s="287"/>
      <c r="C8268" s="287"/>
      <c r="D8268" s="284" t="s">
        <v>119</v>
      </c>
      <c r="E8268" s="287"/>
      <c r="F8268" s="285" t="s">
        <v>8389</v>
      </c>
      <c r="G8268" s="266" t="s">
        <v>121</v>
      </c>
      <c r="H8268" s="266">
        <f>IF(G8268="Traditional Stove",0.1,0.2)</f>
        <v>0.1</v>
      </c>
      <c r="I8268" s="266">
        <f>YEAR(J8268)</f>
        <v>2023</v>
      </c>
      <c r="J8268" s="267">
        <v>44978</v>
      </c>
      <c r="K8268" s="267">
        <f>J8268+1</f>
        <v>44979</v>
      </c>
      <c r="L8268" s="266">
        <f>IF(M8268&lt;=365,1,2)</f>
        <v>1</v>
      </c>
      <c r="M8268" s="266">
        <f>IF(K8268&lt;$C$1,$C$2-$C$1+1,$C$2-K8268+1)</f>
        <v>68</v>
      </c>
      <c r="N8268" s="268">
        <f>M8268/365</f>
        <v>0.18630136986301371</v>
      </c>
      <c r="O8268" s="269">
        <f>'Data and Parameter'!$E$4*'Data and Parameter'!$E$5*('Data and Parameter'!$E$6+'Data and Parameter'!$E$7)*'Data and Parameter'!$E$19*'Data and Parameter'!$E$14*'ER calculations'!N8268</f>
        <v>0.96462174985656934</v>
      </c>
    </row>
    <row r="8269" spans="1:15" ht="15">
      <c r="A8269" s="284">
        <v>8265</v>
      </c>
      <c r="B8269" s="287"/>
      <c r="C8269" s="287"/>
      <c r="D8269" s="284" t="s">
        <v>3178</v>
      </c>
      <c r="E8269" s="287"/>
      <c r="F8269" s="285" t="s">
        <v>8390</v>
      </c>
      <c r="G8269" s="266" t="s">
        <v>121</v>
      </c>
      <c r="H8269" s="266">
        <f>IF(G8269="Traditional Stove",0.1,0.2)</f>
        <v>0.1</v>
      </c>
      <c r="I8269" s="266">
        <f>YEAR(J8269)</f>
        <v>2023</v>
      </c>
      <c r="J8269" s="267">
        <v>44978</v>
      </c>
      <c r="K8269" s="267">
        <f>J8269+1</f>
        <v>44979</v>
      </c>
      <c r="L8269" s="266">
        <f>IF(M8269&lt;=365,1,2)</f>
        <v>1</v>
      </c>
      <c r="M8269" s="266">
        <f>IF(K8269&lt;$C$1,$C$2-$C$1+1,$C$2-K8269+1)</f>
        <v>68</v>
      </c>
      <c r="N8269" s="268">
        <f>M8269/365</f>
        <v>0.18630136986301371</v>
      </c>
      <c r="O8269" s="269">
        <f>'Data and Parameter'!$E$4*'Data and Parameter'!$E$5*('Data and Parameter'!$E$6+'Data and Parameter'!$E$7)*'Data and Parameter'!$E$19*'Data and Parameter'!$E$14*'ER calculations'!N8269</f>
        <v>0.96462174985656934</v>
      </c>
    </row>
    <row r="8270" spans="1:15" ht="15">
      <c r="A8270" s="284">
        <v>8266</v>
      </c>
      <c r="B8270" s="287"/>
      <c r="C8270" s="287"/>
      <c r="D8270" s="284" t="s">
        <v>1054</v>
      </c>
      <c r="E8270" s="287"/>
      <c r="F8270" s="285" t="s">
        <v>8391</v>
      </c>
      <c r="G8270" s="266" t="s">
        <v>121</v>
      </c>
      <c r="H8270" s="266">
        <f>IF(G8270="Traditional Stove",0.1,0.2)</f>
        <v>0.1</v>
      </c>
      <c r="I8270" s="266">
        <f>YEAR(J8270)</f>
        <v>2023</v>
      </c>
      <c r="J8270" s="267">
        <v>45013</v>
      </c>
      <c r="K8270" s="267">
        <f>J8270+1</f>
        <v>45014</v>
      </c>
      <c r="L8270" s="266">
        <f>IF(M8270&lt;=365,1,2)</f>
        <v>1</v>
      </c>
      <c r="M8270" s="266">
        <f>IF(K8270&lt;$C$1,$C$2-$C$1+1,$C$2-K8270+1)</f>
        <v>33</v>
      </c>
      <c r="N8270" s="268">
        <f>M8270/365</f>
        <v>9.0410958904109592E-2</v>
      </c>
      <c r="O8270" s="269">
        <f>'Data and Parameter'!$E$4*'Data and Parameter'!$E$5*('Data and Parameter'!$E$6+'Data and Parameter'!$E$7)*'Data and Parameter'!$E$19*'Data and Parameter'!$E$14*'ER calculations'!N8270</f>
        <v>0.46812526095980572</v>
      </c>
    </row>
    <row r="8271" spans="1:15" ht="15">
      <c r="A8271" s="284">
        <v>8267</v>
      </c>
      <c r="B8271" s="287"/>
      <c r="C8271" s="287"/>
      <c r="D8271" s="284" t="s">
        <v>1054</v>
      </c>
      <c r="E8271" s="287"/>
      <c r="F8271" s="285" t="s">
        <v>8392</v>
      </c>
      <c r="G8271" s="266" t="s">
        <v>121</v>
      </c>
      <c r="H8271" s="266">
        <f>IF(G8271="Traditional Stove",0.1,0.2)</f>
        <v>0.1</v>
      </c>
      <c r="I8271" s="266">
        <f>YEAR(J8271)</f>
        <v>2023</v>
      </c>
      <c r="J8271" s="267">
        <v>45013</v>
      </c>
      <c r="K8271" s="267">
        <f>J8271+1</f>
        <v>45014</v>
      </c>
      <c r="L8271" s="266">
        <f>IF(M8271&lt;=365,1,2)</f>
        <v>1</v>
      </c>
      <c r="M8271" s="266">
        <f>IF(K8271&lt;$C$1,$C$2-$C$1+1,$C$2-K8271+1)</f>
        <v>33</v>
      </c>
      <c r="N8271" s="268">
        <f>M8271/365</f>
        <v>9.0410958904109592E-2</v>
      </c>
      <c r="O8271" s="269">
        <f>'Data and Parameter'!$E$4*'Data and Parameter'!$E$5*('Data and Parameter'!$E$6+'Data and Parameter'!$E$7)*'Data and Parameter'!$E$19*'Data and Parameter'!$E$14*'ER calculations'!N8271</f>
        <v>0.46812526095980572</v>
      </c>
    </row>
    <row r="8272" spans="1:15" ht="15">
      <c r="A8272" s="284">
        <v>8268</v>
      </c>
      <c r="B8272" s="287"/>
      <c r="C8272" s="287"/>
      <c r="D8272" s="284" t="s">
        <v>1054</v>
      </c>
      <c r="E8272" s="287"/>
      <c r="F8272" s="285" t="s">
        <v>8393</v>
      </c>
      <c r="G8272" s="266" t="s">
        <v>121</v>
      </c>
      <c r="H8272" s="266">
        <f>IF(G8272="Traditional Stove",0.1,0.2)</f>
        <v>0.1</v>
      </c>
      <c r="I8272" s="266">
        <f>YEAR(J8272)</f>
        <v>2023</v>
      </c>
      <c r="J8272" s="267">
        <v>45013</v>
      </c>
      <c r="K8272" s="267">
        <f>J8272+1</f>
        <v>45014</v>
      </c>
      <c r="L8272" s="266">
        <f>IF(M8272&lt;=365,1,2)</f>
        <v>1</v>
      </c>
      <c r="M8272" s="266">
        <f>IF(K8272&lt;$C$1,$C$2-$C$1+1,$C$2-K8272+1)</f>
        <v>33</v>
      </c>
      <c r="N8272" s="268">
        <f>M8272/365</f>
        <v>9.0410958904109592E-2</v>
      </c>
      <c r="O8272" s="269">
        <f>'Data and Parameter'!$E$4*'Data and Parameter'!$E$5*('Data and Parameter'!$E$6+'Data and Parameter'!$E$7)*'Data and Parameter'!$E$19*'Data and Parameter'!$E$14*'ER calculations'!N8272</f>
        <v>0.46812526095980572</v>
      </c>
    </row>
    <row r="8273" spans="1:15" ht="15">
      <c r="A8273" s="284">
        <v>8269</v>
      </c>
      <c r="B8273" s="287"/>
      <c r="C8273" s="287"/>
      <c r="D8273" s="284" t="s">
        <v>1054</v>
      </c>
      <c r="E8273" s="287"/>
      <c r="F8273" s="285" t="s">
        <v>8394</v>
      </c>
      <c r="G8273" s="266" t="s">
        <v>121</v>
      </c>
      <c r="H8273" s="266">
        <f>IF(G8273="Traditional Stove",0.1,0.2)</f>
        <v>0.1</v>
      </c>
      <c r="I8273" s="266">
        <f>YEAR(J8273)</f>
        <v>2023</v>
      </c>
      <c r="J8273" s="267">
        <v>44979</v>
      </c>
      <c r="K8273" s="267">
        <f>J8273+1</f>
        <v>44980</v>
      </c>
      <c r="L8273" s="266">
        <f>IF(M8273&lt;=365,1,2)</f>
        <v>1</v>
      </c>
      <c r="M8273" s="266">
        <f>IF(K8273&lt;$C$1,$C$2-$C$1+1,$C$2-K8273+1)</f>
        <v>67</v>
      </c>
      <c r="N8273" s="268">
        <f>M8273/365</f>
        <v>0.18356164383561643</v>
      </c>
      <c r="O8273" s="269">
        <f>'Data and Parameter'!$E$4*'Data and Parameter'!$E$5*('Data and Parameter'!$E$6+'Data and Parameter'!$E$7)*'Data and Parameter'!$E$19*'Data and Parameter'!$E$14*'ER calculations'!N8273</f>
        <v>0.95043613588809039</v>
      </c>
    </row>
    <row r="8274" spans="1:15" ht="15">
      <c r="A8274" s="284">
        <v>8270</v>
      </c>
      <c r="B8274" s="287"/>
      <c r="C8274" s="287"/>
      <c r="D8274" s="284" t="s">
        <v>1054</v>
      </c>
      <c r="E8274" s="287"/>
      <c r="F8274" s="285" t="s">
        <v>8395</v>
      </c>
      <c r="G8274" s="266" t="s">
        <v>121</v>
      </c>
      <c r="H8274" s="266">
        <f>IF(G8274="Traditional Stove",0.1,0.2)</f>
        <v>0.1</v>
      </c>
      <c r="I8274" s="266">
        <f>YEAR(J8274)</f>
        <v>2023</v>
      </c>
      <c r="J8274" s="267">
        <v>45013</v>
      </c>
      <c r="K8274" s="267">
        <f>J8274+1</f>
        <v>45014</v>
      </c>
      <c r="L8274" s="266">
        <f>IF(M8274&lt;=365,1,2)</f>
        <v>1</v>
      </c>
      <c r="M8274" s="266">
        <f>IF(K8274&lt;$C$1,$C$2-$C$1+1,$C$2-K8274+1)</f>
        <v>33</v>
      </c>
      <c r="N8274" s="268">
        <f>M8274/365</f>
        <v>9.0410958904109592E-2</v>
      </c>
      <c r="O8274" s="269">
        <f>'Data and Parameter'!$E$4*'Data and Parameter'!$E$5*('Data and Parameter'!$E$6+'Data and Parameter'!$E$7)*'Data and Parameter'!$E$19*'Data and Parameter'!$E$14*'ER calculations'!N8274</f>
        <v>0.46812526095980572</v>
      </c>
    </row>
    <row r="8275" spans="1:15" ht="15">
      <c r="A8275" s="284">
        <v>8271</v>
      </c>
      <c r="B8275" s="287"/>
      <c r="C8275" s="287"/>
      <c r="D8275" s="284" t="s">
        <v>1054</v>
      </c>
      <c r="E8275" s="287"/>
      <c r="F8275" s="285" t="s">
        <v>8396</v>
      </c>
      <c r="G8275" s="266" t="s">
        <v>121</v>
      </c>
      <c r="H8275" s="266">
        <f>IF(G8275="Traditional Stove",0.1,0.2)</f>
        <v>0.1</v>
      </c>
      <c r="I8275" s="266">
        <f>YEAR(J8275)</f>
        <v>2023</v>
      </c>
      <c r="J8275" s="267">
        <v>44979</v>
      </c>
      <c r="K8275" s="267">
        <f>J8275+1</f>
        <v>44980</v>
      </c>
      <c r="L8275" s="266">
        <f>IF(M8275&lt;=365,1,2)</f>
        <v>1</v>
      </c>
      <c r="M8275" s="266">
        <f>IF(K8275&lt;$C$1,$C$2-$C$1+1,$C$2-K8275+1)</f>
        <v>67</v>
      </c>
      <c r="N8275" s="268">
        <f>M8275/365</f>
        <v>0.18356164383561643</v>
      </c>
      <c r="O8275" s="269">
        <f>'Data and Parameter'!$E$4*'Data and Parameter'!$E$5*('Data and Parameter'!$E$6+'Data and Parameter'!$E$7)*'Data and Parameter'!$E$19*'Data and Parameter'!$E$14*'ER calculations'!N8275</f>
        <v>0.95043613588809039</v>
      </c>
    </row>
    <row r="8276" spans="1:15" ht="15">
      <c r="A8276" s="284">
        <v>8272</v>
      </c>
      <c r="B8276" s="287"/>
      <c r="C8276" s="287"/>
      <c r="D8276" s="284" t="s">
        <v>1054</v>
      </c>
      <c r="E8276" s="287"/>
      <c r="F8276" s="285" t="s">
        <v>8397</v>
      </c>
      <c r="G8276" s="266" t="s">
        <v>121</v>
      </c>
      <c r="H8276" s="266">
        <f>IF(G8276="Traditional Stove",0.1,0.2)</f>
        <v>0.1</v>
      </c>
      <c r="I8276" s="266">
        <f>YEAR(J8276)</f>
        <v>2023</v>
      </c>
      <c r="J8276" s="267">
        <v>44979</v>
      </c>
      <c r="K8276" s="267">
        <f>J8276+1</f>
        <v>44980</v>
      </c>
      <c r="L8276" s="266">
        <f>IF(M8276&lt;=365,1,2)</f>
        <v>1</v>
      </c>
      <c r="M8276" s="266">
        <f>IF(K8276&lt;$C$1,$C$2-$C$1+1,$C$2-K8276+1)</f>
        <v>67</v>
      </c>
      <c r="N8276" s="268">
        <f>M8276/365</f>
        <v>0.18356164383561643</v>
      </c>
      <c r="O8276" s="269">
        <f>'Data and Parameter'!$E$4*'Data and Parameter'!$E$5*('Data and Parameter'!$E$6+'Data and Parameter'!$E$7)*'Data and Parameter'!$E$19*'Data and Parameter'!$E$14*'ER calculations'!N8276</f>
        <v>0.95043613588809039</v>
      </c>
    </row>
    <row r="8277" spans="1:15" ht="15">
      <c r="A8277" s="284">
        <v>8273</v>
      </c>
      <c r="B8277" s="287"/>
      <c r="C8277" s="287"/>
      <c r="D8277" s="284" t="s">
        <v>1054</v>
      </c>
      <c r="E8277" s="287"/>
      <c r="F8277" s="285" t="s">
        <v>8398</v>
      </c>
      <c r="G8277" s="266" t="s">
        <v>121</v>
      </c>
      <c r="H8277" s="266">
        <f>IF(G8277="Traditional Stove",0.1,0.2)</f>
        <v>0.1</v>
      </c>
      <c r="I8277" s="266">
        <f>YEAR(J8277)</f>
        <v>2023</v>
      </c>
      <c r="J8277" s="267">
        <v>44979</v>
      </c>
      <c r="K8277" s="267">
        <f>J8277+1</f>
        <v>44980</v>
      </c>
      <c r="L8277" s="266">
        <f>IF(M8277&lt;=365,1,2)</f>
        <v>1</v>
      </c>
      <c r="M8277" s="266">
        <f>IF(K8277&lt;$C$1,$C$2-$C$1+1,$C$2-K8277+1)</f>
        <v>67</v>
      </c>
      <c r="N8277" s="268">
        <f>M8277/365</f>
        <v>0.18356164383561643</v>
      </c>
      <c r="O8277" s="269">
        <f>'Data and Parameter'!$E$4*'Data and Parameter'!$E$5*('Data and Parameter'!$E$6+'Data and Parameter'!$E$7)*'Data and Parameter'!$E$19*'Data and Parameter'!$E$14*'ER calculations'!N8277</f>
        <v>0.95043613588809039</v>
      </c>
    </row>
    <row r="8278" spans="1:15" ht="15">
      <c r="A8278" s="284">
        <v>8274</v>
      </c>
      <c r="B8278" s="287"/>
      <c r="C8278" s="287"/>
      <c r="D8278" s="284" t="s">
        <v>1054</v>
      </c>
      <c r="E8278" s="287"/>
      <c r="F8278" s="285" t="s">
        <v>8399</v>
      </c>
      <c r="G8278" s="266" t="s">
        <v>121</v>
      </c>
      <c r="H8278" s="266">
        <f>IF(G8278="Traditional Stove",0.1,0.2)</f>
        <v>0.1</v>
      </c>
      <c r="I8278" s="266">
        <f>YEAR(J8278)</f>
        <v>2023</v>
      </c>
      <c r="J8278" s="267">
        <v>44979</v>
      </c>
      <c r="K8278" s="267">
        <f>J8278+1</f>
        <v>44980</v>
      </c>
      <c r="L8278" s="266">
        <f>IF(M8278&lt;=365,1,2)</f>
        <v>1</v>
      </c>
      <c r="M8278" s="266">
        <f>IF(K8278&lt;$C$1,$C$2-$C$1+1,$C$2-K8278+1)</f>
        <v>67</v>
      </c>
      <c r="N8278" s="268">
        <f>M8278/365</f>
        <v>0.18356164383561643</v>
      </c>
      <c r="O8278" s="269">
        <f>'Data and Parameter'!$E$4*'Data and Parameter'!$E$5*('Data and Parameter'!$E$6+'Data and Parameter'!$E$7)*'Data and Parameter'!$E$19*'Data and Parameter'!$E$14*'ER calculations'!N8278</f>
        <v>0.95043613588809039</v>
      </c>
    </row>
    <row r="8279" spans="1:15" ht="15">
      <c r="A8279" s="284">
        <v>8275</v>
      </c>
      <c r="B8279" s="287"/>
      <c r="C8279" s="287"/>
      <c r="D8279" s="284" t="s">
        <v>1054</v>
      </c>
      <c r="E8279" s="287"/>
      <c r="F8279" s="285" t="s">
        <v>8400</v>
      </c>
      <c r="G8279" s="266" t="s">
        <v>121</v>
      </c>
      <c r="H8279" s="266">
        <f>IF(G8279="Traditional Stove",0.1,0.2)</f>
        <v>0.1</v>
      </c>
      <c r="I8279" s="266">
        <f>YEAR(J8279)</f>
        <v>2023</v>
      </c>
      <c r="J8279" s="267">
        <v>44979</v>
      </c>
      <c r="K8279" s="267">
        <f>J8279+1</f>
        <v>44980</v>
      </c>
      <c r="L8279" s="266">
        <f>IF(M8279&lt;=365,1,2)</f>
        <v>1</v>
      </c>
      <c r="M8279" s="266">
        <f>IF(K8279&lt;$C$1,$C$2-$C$1+1,$C$2-K8279+1)</f>
        <v>67</v>
      </c>
      <c r="N8279" s="268">
        <f>M8279/365</f>
        <v>0.18356164383561643</v>
      </c>
      <c r="O8279" s="269">
        <f>'Data and Parameter'!$E$4*'Data and Parameter'!$E$5*('Data and Parameter'!$E$6+'Data and Parameter'!$E$7)*'Data and Parameter'!$E$19*'Data and Parameter'!$E$14*'ER calculations'!N8279</f>
        <v>0.95043613588809039</v>
      </c>
    </row>
    <row r="8280" spans="1:15" ht="15">
      <c r="A8280" s="284">
        <v>8276</v>
      </c>
      <c r="B8280" s="287"/>
      <c r="C8280" s="287"/>
      <c r="D8280" s="284" t="s">
        <v>1054</v>
      </c>
      <c r="E8280" s="287"/>
      <c r="F8280" s="285" t="s">
        <v>8401</v>
      </c>
      <c r="G8280" s="266" t="s">
        <v>121</v>
      </c>
      <c r="H8280" s="266">
        <f>IF(G8280="Traditional Stove",0.1,0.2)</f>
        <v>0.1</v>
      </c>
      <c r="I8280" s="266">
        <f>YEAR(J8280)</f>
        <v>2023</v>
      </c>
      <c r="J8280" s="267">
        <v>44979</v>
      </c>
      <c r="K8280" s="267">
        <f>J8280+1</f>
        <v>44980</v>
      </c>
      <c r="L8280" s="266">
        <f>IF(M8280&lt;=365,1,2)</f>
        <v>1</v>
      </c>
      <c r="M8280" s="266">
        <f>IF(K8280&lt;$C$1,$C$2-$C$1+1,$C$2-K8280+1)</f>
        <v>67</v>
      </c>
      <c r="N8280" s="268">
        <f>M8280/365</f>
        <v>0.18356164383561643</v>
      </c>
      <c r="O8280" s="269">
        <f>'Data and Parameter'!$E$4*'Data and Parameter'!$E$5*('Data and Parameter'!$E$6+'Data and Parameter'!$E$7)*'Data and Parameter'!$E$19*'Data and Parameter'!$E$14*'ER calculations'!N8280</f>
        <v>0.95043613588809039</v>
      </c>
    </row>
    <row r="8281" spans="1:15" ht="15">
      <c r="A8281" s="284">
        <v>8277</v>
      </c>
      <c r="B8281" s="287"/>
      <c r="C8281" s="287"/>
      <c r="D8281" s="284" t="s">
        <v>1054</v>
      </c>
      <c r="E8281" s="287"/>
      <c r="F8281" s="285" t="s">
        <v>8402</v>
      </c>
      <c r="G8281" s="266" t="s">
        <v>121</v>
      </c>
      <c r="H8281" s="266">
        <f>IF(G8281="Traditional Stove",0.1,0.2)</f>
        <v>0.1</v>
      </c>
      <c r="I8281" s="266">
        <f>YEAR(J8281)</f>
        <v>2023</v>
      </c>
      <c r="J8281" s="267">
        <v>44979</v>
      </c>
      <c r="K8281" s="267">
        <f>J8281+1</f>
        <v>44980</v>
      </c>
      <c r="L8281" s="266">
        <f>IF(M8281&lt;=365,1,2)</f>
        <v>1</v>
      </c>
      <c r="M8281" s="266">
        <f>IF(K8281&lt;$C$1,$C$2-$C$1+1,$C$2-K8281+1)</f>
        <v>67</v>
      </c>
      <c r="N8281" s="268">
        <f>M8281/365</f>
        <v>0.18356164383561643</v>
      </c>
      <c r="O8281" s="269">
        <f>'Data and Parameter'!$E$4*'Data and Parameter'!$E$5*('Data and Parameter'!$E$6+'Data and Parameter'!$E$7)*'Data and Parameter'!$E$19*'Data and Parameter'!$E$14*'ER calculations'!N8281</f>
        <v>0.95043613588809039</v>
      </c>
    </row>
    <row r="8282" spans="1:15" ht="15">
      <c r="A8282" s="284">
        <v>8278</v>
      </c>
      <c r="B8282" s="287"/>
      <c r="C8282" s="287"/>
      <c r="D8282" s="284" t="s">
        <v>1054</v>
      </c>
      <c r="E8282" s="287"/>
      <c r="F8282" s="285" t="s">
        <v>8403</v>
      </c>
      <c r="G8282" s="266" t="s">
        <v>121</v>
      </c>
      <c r="H8282" s="266">
        <f>IF(G8282="Traditional Stove",0.1,0.2)</f>
        <v>0.1</v>
      </c>
      <c r="I8282" s="266">
        <f>YEAR(J8282)</f>
        <v>2023</v>
      </c>
      <c r="J8282" s="267">
        <v>44980</v>
      </c>
      <c r="K8282" s="267">
        <f>J8282+1</f>
        <v>44981</v>
      </c>
      <c r="L8282" s="266">
        <f>IF(M8282&lt;=365,1,2)</f>
        <v>1</v>
      </c>
      <c r="M8282" s="266">
        <f>IF(K8282&lt;$C$1,$C$2-$C$1+1,$C$2-K8282+1)</f>
        <v>66</v>
      </c>
      <c r="N8282" s="268">
        <f>M8282/365</f>
        <v>0.18082191780821918</v>
      </c>
      <c r="O8282" s="269">
        <f>'Data and Parameter'!$E$4*'Data and Parameter'!$E$5*('Data and Parameter'!$E$6+'Data and Parameter'!$E$7)*'Data and Parameter'!$E$19*'Data and Parameter'!$E$14*'ER calculations'!N8282</f>
        <v>0.93625052191961144</v>
      </c>
    </row>
    <row r="8283" spans="1:15" ht="15">
      <c r="A8283" s="284">
        <v>8279</v>
      </c>
      <c r="B8283" s="287"/>
      <c r="C8283" s="287"/>
      <c r="D8283" s="284" t="s">
        <v>1054</v>
      </c>
      <c r="E8283" s="287"/>
      <c r="F8283" s="285" t="s">
        <v>8404</v>
      </c>
      <c r="G8283" s="266" t="s">
        <v>121</v>
      </c>
      <c r="H8283" s="266">
        <f>IF(G8283="Traditional Stove",0.1,0.2)</f>
        <v>0.1</v>
      </c>
      <c r="I8283" s="266">
        <f>YEAR(J8283)</f>
        <v>2023</v>
      </c>
      <c r="J8283" s="267">
        <v>44979</v>
      </c>
      <c r="K8283" s="267">
        <f>J8283+1</f>
        <v>44980</v>
      </c>
      <c r="L8283" s="266">
        <f>IF(M8283&lt;=365,1,2)</f>
        <v>1</v>
      </c>
      <c r="M8283" s="266">
        <f>IF(K8283&lt;$C$1,$C$2-$C$1+1,$C$2-K8283+1)</f>
        <v>67</v>
      </c>
      <c r="N8283" s="268">
        <f>M8283/365</f>
        <v>0.18356164383561643</v>
      </c>
      <c r="O8283" s="269">
        <f>'Data and Parameter'!$E$4*'Data and Parameter'!$E$5*('Data and Parameter'!$E$6+'Data and Parameter'!$E$7)*'Data and Parameter'!$E$19*'Data and Parameter'!$E$14*'ER calculations'!N8283</f>
        <v>0.95043613588809039</v>
      </c>
    </row>
    <row r="8284" spans="1:15" ht="15">
      <c r="A8284" s="284">
        <v>8280</v>
      </c>
      <c r="B8284" s="287"/>
      <c r="C8284" s="287"/>
      <c r="D8284" s="284" t="s">
        <v>1054</v>
      </c>
      <c r="E8284" s="287"/>
      <c r="F8284" s="285" t="s">
        <v>8405</v>
      </c>
      <c r="G8284" s="266" t="s">
        <v>121</v>
      </c>
      <c r="H8284" s="266">
        <f>IF(G8284="Traditional Stove",0.1,0.2)</f>
        <v>0.1</v>
      </c>
      <c r="I8284" s="266">
        <f>YEAR(J8284)</f>
        <v>2023</v>
      </c>
      <c r="J8284" s="267">
        <v>44979</v>
      </c>
      <c r="K8284" s="267">
        <f>J8284+1</f>
        <v>44980</v>
      </c>
      <c r="L8284" s="266">
        <f>IF(M8284&lt;=365,1,2)</f>
        <v>1</v>
      </c>
      <c r="M8284" s="266">
        <f>IF(K8284&lt;$C$1,$C$2-$C$1+1,$C$2-K8284+1)</f>
        <v>67</v>
      </c>
      <c r="N8284" s="268">
        <f>M8284/365</f>
        <v>0.18356164383561643</v>
      </c>
      <c r="O8284" s="269">
        <f>'Data and Parameter'!$E$4*'Data and Parameter'!$E$5*('Data and Parameter'!$E$6+'Data and Parameter'!$E$7)*'Data and Parameter'!$E$19*'Data and Parameter'!$E$14*'ER calculations'!N8284</f>
        <v>0.95043613588809039</v>
      </c>
    </row>
    <row r="8285" spans="1:15" ht="15">
      <c r="A8285" s="284">
        <v>8281</v>
      </c>
      <c r="B8285" s="287"/>
      <c r="C8285" s="287"/>
      <c r="D8285" s="284" t="s">
        <v>1054</v>
      </c>
      <c r="E8285" s="287"/>
      <c r="F8285" s="285" t="s">
        <v>8406</v>
      </c>
      <c r="G8285" s="266" t="s">
        <v>121</v>
      </c>
      <c r="H8285" s="266">
        <f>IF(G8285="Traditional Stove",0.1,0.2)</f>
        <v>0.1</v>
      </c>
      <c r="I8285" s="266">
        <f>YEAR(J8285)</f>
        <v>2023</v>
      </c>
      <c r="J8285" s="267">
        <v>44979</v>
      </c>
      <c r="K8285" s="267">
        <f>J8285+1</f>
        <v>44980</v>
      </c>
      <c r="L8285" s="266">
        <f>IF(M8285&lt;=365,1,2)</f>
        <v>1</v>
      </c>
      <c r="M8285" s="266">
        <f>IF(K8285&lt;$C$1,$C$2-$C$1+1,$C$2-K8285+1)</f>
        <v>67</v>
      </c>
      <c r="N8285" s="268">
        <f>M8285/365</f>
        <v>0.18356164383561643</v>
      </c>
      <c r="O8285" s="269">
        <f>'Data and Parameter'!$E$4*'Data and Parameter'!$E$5*('Data and Parameter'!$E$6+'Data and Parameter'!$E$7)*'Data and Parameter'!$E$19*'Data and Parameter'!$E$14*'ER calculations'!N8285</f>
        <v>0.95043613588809039</v>
      </c>
    </row>
    <row r="8286" spans="1:15" ht="15">
      <c r="A8286" s="284">
        <v>8282</v>
      </c>
      <c r="B8286" s="287"/>
      <c r="C8286" s="287"/>
      <c r="D8286" s="284" t="s">
        <v>1054</v>
      </c>
      <c r="E8286" s="287"/>
      <c r="F8286" s="285" t="s">
        <v>8407</v>
      </c>
      <c r="G8286" s="266" t="s">
        <v>121</v>
      </c>
      <c r="H8286" s="266">
        <f>IF(G8286="Traditional Stove",0.1,0.2)</f>
        <v>0.1</v>
      </c>
      <c r="I8286" s="266">
        <f>YEAR(J8286)</f>
        <v>2023</v>
      </c>
      <c r="J8286" s="267">
        <v>44979</v>
      </c>
      <c r="K8286" s="267">
        <f>J8286+1</f>
        <v>44980</v>
      </c>
      <c r="L8286" s="266">
        <f>IF(M8286&lt;=365,1,2)</f>
        <v>1</v>
      </c>
      <c r="M8286" s="266">
        <f>IF(K8286&lt;$C$1,$C$2-$C$1+1,$C$2-K8286+1)</f>
        <v>67</v>
      </c>
      <c r="N8286" s="268">
        <f>M8286/365</f>
        <v>0.18356164383561643</v>
      </c>
      <c r="O8286" s="269">
        <f>'Data and Parameter'!$E$4*'Data and Parameter'!$E$5*('Data and Parameter'!$E$6+'Data and Parameter'!$E$7)*'Data and Parameter'!$E$19*'Data and Parameter'!$E$14*'ER calculations'!N8286</f>
        <v>0.95043613588809039</v>
      </c>
    </row>
    <row r="8287" spans="1:15" ht="15">
      <c r="A8287" s="284">
        <v>8283</v>
      </c>
      <c r="B8287" s="287"/>
      <c r="C8287" s="287"/>
      <c r="D8287" s="284" t="s">
        <v>1054</v>
      </c>
      <c r="E8287" s="287"/>
      <c r="F8287" s="285" t="s">
        <v>8408</v>
      </c>
      <c r="G8287" s="266" t="s">
        <v>121</v>
      </c>
      <c r="H8287" s="266">
        <f>IF(G8287="Traditional Stove",0.1,0.2)</f>
        <v>0.1</v>
      </c>
      <c r="I8287" s="266">
        <f>YEAR(J8287)</f>
        <v>2023</v>
      </c>
      <c r="J8287" s="267">
        <v>44979</v>
      </c>
      <c r="K8287" s="267">
        <f>J8287+1</f>
        <v>44980</v>
      </c>
      <c r="L8287" s="266">
        <f>IF(M8287&lt;=365,1,2)</f>
        <v>1</v>
      </c>
      <c r="M8287" s="266">
        <f>IF(K8287&lt;$C$1,$C$2-$C$1+1,$C$2-K8287+1)</f>
        <v>67</v>
      </c>
      <c r="N8287" s="268">
        <f>M8287/365</f>
        <v>0.18356164383561643</v>
      </c>
      <c r="O8287" s="269">
        <f>'Data and Parameter'!$E$4*'Data and Parameter'!$E$5*('Data and Parameter'!$E$6+'Data and Parameter'!$E$7)*'Data and Parameter'!$E$19*'Data and Parameter'!$E$14*'ER calculations'!N8287</f>
        <v>0.95043613588809039</v>
      </c>
    </row>
    <row r="8288" spans="1:15" ht="15">
      <c r="A8288" s="284">
        <v>8284</v>
      </c>
      <c r="B8288" s="287"/>
      <c r="C8288" s="287"/>
      <c r="D8288" s="284" t="s">
        <v>1054</v>
      </c>
      <c r="E8288" s="287"/>
      <c r="F8288" s="285" t="s">
        <v>8409</v>
      </c>
      <c r="G8288" s="266" t="s">
        <v>121</v>
      </c>
      <c r="H8288" s="266">
        <f>IF(G8288="Traditional Stove",0.1,0.2)</f>
        <v>0.1</v>
      </c>
      <c r="I8288" s="266">
        <f>YEAR(J8288)</f>
        <v>2023</v>
      </c>
      <c r="J8288" s="267">
        <v>44979</v>
      </c>
      <c r="K8288" s="267">
        <f>J8288+1</f>
        <v>44980</v>
      </c>
      <c r="L8288" s="266">
        <f>IF(M8288&lt;=365,1,2)</f>
        <v>1</v>
      </c>
      <c r="M8288" s="266">
        <f>IF(K8288&lt;$C$1,$C$2-$C$1+1,$C$2-K8288+1)</f>
        <v>67</v>
      </c>
      <c r="N8288" s="268">
        <f>M8288/365</f>
        <v>0.18356164383561643</v>
      </c>
      <c r="O8288" s="269">
        <f>'Data and Parameter'!$E$4*'Data and Parameter'!$E$5*('Data and Parameter'!$E$6+'Data and Parameter'!$E$7)*'Data and Parameter'!$E$19*'Data and Parameter'!$E$14*'ER calculations'!N8288</f>
        <v>0.95043613588809039</v>
      </c>
    </row>
    <row r="8289" spans="1:15" ht="15">
      <c r="A8289" s="284">
        <v>8285</v>
      </c>
      <c r="B8289" s="287"/>
      <c r="C8289" s="287"/>
      <c r="D8289" s="284" t="s">
        <v>1054</v>
      </c>
      <c r="E8289" s="287"/>
      <c r="F8289" s="285" t="s">
        <v>8410</v>
      </c>
      <c r="G8289" s="266" t="s">
        <v>121</v>
      </c>
      <c r="H8289" s="266">
        <f>IF(G8289="Traditional Stove",0.1,0.2)</f>
        <v>0.1</v>
      </c>
      <c r="I8289" s="266">
        <f>YEAR(J8289)</f>
        <v>2023</v>
      </c>
      <c r="J8289" s="267">
        <v>44979</v>
      </c>
      <c r="K8289" s="267">
        <f>J8289+1</f>
        <v>44980</v>
      </c>
      <c r="L8289" s="266">
        <f>IF(M8289&lt;=365,1,2)</f>
        <v>1</v>
      </c>
      <c r="M8289" s="266">
        <f>IF(K8289&lt;$C$1,$C$2-$C$1+1,$C$2-K8289+1)</f>
        <v>67</v>
      </c>
      <c r="N8289" s="268">
        <f>M8289/365</f>
        <v>0.18356164383561643</v>
      </c>
      <c r="O8289" s="269">
        <f>'Data and Parameter'!$E$4*'Data and Parameter'!$E$5*('Data and Parameter'!$E$6+'Data and Parameter'!$E$7)*'Data and Parameter'!$E$19*'Data and Parameter'!$E$14*'ER calculations'!N8289</f>
        <v>0.95043613588809039</v>
      </c>
    </row>
    <row r="8290" spans="1:15" ht="15">
      <c r="A8290" s="284">
        <v>8286</v>
      </c>
      <c r="B8290" s="287"/>
      <c r="C8290" s="287"/>
      <c r="D8290" s="284" t="s">
        <v>1054</v>
      </c>
      <c r="E8290" s="287"/>
      <c r="F8290" s="285" t="s">
        <v>8411</v>
      </c>
      <c r="G8290" s="266" t="s">
        <v>121</v>
      </c>
      <c r="H8290" s="266">
        <f>IF(G8290="Traditional Stove",0.1,0.2)</f>
        <v>0.1</v>
      </c>
      <c r="I8290" s="266">
        <f>YEAR(J8290)</f>
        <v>2023</v>
      </c>
      <c r="J8290" s="267">
        <v>44979</v>
      </c>
      <c r="K8290" s="267">
        <f>J8290+1</f>
        <v>44980</v>
      </c>
      <c r="L8290" s="266">
        <f>IF(M8290&lt;=365,1,2)</f>
        <v>1</v>
      </c>
      <c r="M8290" s="266">
        <f>IF(K8290&lt;$C$1,$C$2-$C$1+1,$C$2-K8290+1)</f>
        <v>67</v>
      </c>
      <c r="N8290" s="268">
        <f>M8290/365</f>
        <v>0.18356164383561643</v>
      </c>
      <c r="O8290" s="269">
        <f>'Data and Parameter'!$E$4*'Data and Parameter'!$E$5*('Data and Parameter'!$E$6+'Data and Parameter'!$E$7)*'Data and Parameter'!$E$19*'Data and Parameter'!$E$14*'ER calculations'!N8290</f>
        <v>0.95043613588809039</v>
      </c>
    </row>
    <row r="8291" spans="1:15" ht="15">
      <c r="A8291" s="284">
        <v>8287</v>
      </c>
      <c r="B8291" s="287"/>
      <c r="C8291" s="287"/>
      <c r="D8291" s="284" t="s">
        <v>1054</v>
      </c>
      <c r="E8291" s="287"/>
      <c r="F8291" s="285" t="s">
        <v>8412</v>
      </c>
      <c r="G8291" s="266" t="s">
        <v>121</v>
      </c>
      <c r="H8291" s="266">
        <f>IF(G8291="Traditional Stove",0.1,0.2)</f>
        <v>0.1</v>
      </c>
      <c r="I8291" s="266">
        <f>YEAR(J8291)</f>
        <v>2023</v>
      </c>
      <c r="J8291" s="267">
        <v>44979</v>
      </c>
      <c r="K8291" s="267">
        <f>J8291+1</f>
        <v>44980</v>
      </c>
      <c r="L8291" s="266">
        <f>IF(M8291&lt;=365,1,2)</f>
        <v>1</v>
      </c>
      <c r="M8291" s="266">
        <f>IF(K8291&lt;$C$1,$C$2-$C$1+1,$C$2-K8291+1)</f>
        <v>67</v>
      </c>
      <c r="N8291" s="268">
        <f>M8291/365</f>
        <v>0.18356164383561643</v>
      </c>
      <c r="O8291" s="269">
        <f>'Data and Parameter'!$E$4*'Data and Parameter'!$E$5*('Data and Parameter'!$E$6+'Data and Parameter'!$E$7)*'Data and Parameter'!$E$19*'Data and Parameter'!$E$14*'ER calculations'!N8291</f>
        <v>0.95043613588809039</v>
      </c>
    </row>
    <row r="8292" spans="1:15" ht="15">
      <c r="A8292" s="284">
        <v>8288</v>
      </c>
      <c r="B8292" s="287"/>
      <c r="C8292" s="287"/>
      <c r="D8292" s="284" t="s">
        <v>1054</v>
      </c>
      <c r="E8292" s="287"/>
      <c r="F8292" s="285" t="s">
        <v>8413</v>
      </c>
      <c r="G8292" s="266" t="s">
        <v>121</v>
      </c>
      <c r="H8292" s="266">
        <f>IF(G8292="Traditional Stove",0.1,0.2)</f>
        <v>0.1</v>
      </c>
      <c r="I8292" s="266">
        <f>YEAR(J8292)</f>
        <v>2023</v>
      </c>
      <c r="J8292" s="267">
        <v>44979</v>
      </c>
      <c r="K8292" s="267">
        <f>J8292+1</f>
        <v>44980</v>
      </c>
      <c r="L8292" s="266">
        <f>IF(M8292&lt;=365,1,2)</f>
        <v>1</v>
      </c>
      <c r="M8292" s="266">
        <f>IF(K8292&lt;$C$1,$C$2-$C$1+1,$C$2-K8292+1)</f>
        <v>67</v>
      </c>
      <c r="N8292" s="268">
        <f>M8292/365</f>
        <v>0.18356164383561643</v>
      </c>
      <c r="O8292" s="269">
        <f>'Data and Parameter'!$E$4*'Data and Parameter'!$E$5*('Data and Parameter'!$E$6+'Data and Parameter'!$E$7)*'Data and Parameter'!$E$19*'Data and Parameter'!$E$14*'ER calculations'!N8292</f>
        <v>0.95043613588809039</v>
      </c>
    </row>
    <row r="8293" spans="1:15" ht="15">
      <c r="A8293" s="284">
        <v>8289</v>
      </c>
      <c r="B8293" s="287"/>
      <c r="C8293" s="287"/>
      <c r="D8293" s="284" t="s">
        <v>1054</v>
      </c>
      <c r="E8293" s="287"/>
      <c r="F8293" s="285" t="s">
        <v>8414</v>
      </c>
      <c r="G8293" s="266" t="s">
        <v>121</v>
      </c>
      <c r="H8293" s="266">
        <f>IF(G8293="Traditional Stove",0.1,0.2)</f>
        <v>0.1</v>
      </c>
      <c r="I8293" s="266">
        <f>YEAR(J8293)</f>
        <v>2023</v>
      </c>
      <c r="J8293" s="267">
        <v>44979</v>
      </c>
      <c r="K8293" s="267">
        <f>J8293+1</f>
        <v>44980</v>
      </c>
      <c r="L8293" s="266">
        <f>IF(M8293&lt;=365,1,2)</f>
        <v>1</v>
      </c>
      <c r="M8293" s="266">
        <f>IF(K8293&lt;$C$1,$C$2-$C$1+1,$C$2-K8293+1)</f>
        <v>67</v>
      </c>
      <c r="N8293" s="268">
        <f>M8293/365</f>
        <v>0.18356164383561643</v>
      </c>
      <c r="O8293" s="269">
        <f>'Data and Parameter'!$E$4*'Data and Parameter'!$E$5*('Data and Parameter'!$E$6+'Data and Parameter'!$E$7)*'Data and Parameter'!$E$19*'Data and Parameter'!$E$14*'ER calculations'!N8293</f>
        <v>0.95043613588809039</v>
      </c>
    </row>
    <row r="8294" spans="1:15" ht="15">
      <c r="A8294" s="284">
        <v>8290</v>
      </c>
      <c r="B8294" s="287"/>
      <c r="C8294" s="287"/>
      <c r="D8294" s="284" t="s">
        <v>1054</v>
      </c>
      <c r="E8294" s="287"/>
      <c r="F8294" s="285" t="s">
        <v>8415</v>
      </c>
      <c r="G8294" s="266" t="s">
        <v>121</v>
      </c>
      <c r="H8294" s="266">
        <f>IF(G8294="Traditional Stove",0.1,0.2)</f>
        <v>0.1</v>
      </c>
      <c r="I8294" s="266">
        <f>YEAR(J8294)</f>
        <v>2023</v>
      </c>
      <c r="J8294" s="267">
        <v>44979</v>
      </c>
      <c r="K8294" s="267">
        <f>J8294+1</f>
        <v>44980</v>
      </c>
      <c r="L8294" s="266">
        <f>IF(M8294&lt;=365,1,2)</f>
        <v>1</v>
      </c>
      <c r="M8294" s="266">
        <f>IF(K8294&lt;$C$1,$C$2-$C$1+1,$C$2-K8294+1)</f>
        <v>67</v>
      </c>
      <c r="N8294" s="268">
        <f>M8294/365</f>
        <v>0.18356164383561643</v>
      </c>
      <c r="O8294" s="269">
        <f>'Data and Parameter'!$E$4*'Data and Parameter'!$E$5*('Data and Parameter'!$E$6+'Data and Parameter'!$E$7)*'Data and Parameter'!$E$19*'Data and Parameter'!$E$14*'ER calculations'!N8294</f>
        <v>0.95043613588809039</v>
      </c>
    </row>
    <row r="8295" spans="1:15" ht="15">
      <c r="A8295" s="284">
        <v>8291</v>
      </c>
      <c r="B8295" s="287"/>
      <c r="C8295" s="287"/>
      <c r="D8295" s="284" t="s">
        <v>1054</v>
      </c>
      <c r="E8295" s="287"/>
      <c r="F8295" s="285" t="s">
        <v>8416</v>
      </c>
      <c r="G8295" s="266" t="s">
        <v>121</v>
      </c>
      <c r="H8295" s="266">
        <f>IF(G8295="Traditional Stove",0.1,0.2)</f>
        <v>0.1</v>
      </c>
      <c r="I8295" s="266">
        <f>YEAR(J8295)</f>
        <v>2023</v>
      </c>
      <c r="J8295" s="267">
        <v>44979</v>
      </c>
      <c r="K8295" s="267">
        <f>J8295+1</f>
        <v>44980</v>
      </c>
      <c r="L8295" s="266">
        <f>IF(M8295&lt;=365,1,2)</f>
        <v>1</v>
      </c>
      <c r="M8295" s="266">
        <f>IF(K8295&lt;$C$1,$C$2-$C$1+1,$C$2-K8295+1)</f>
        <v>67</v>
      </c>
      <c r="N8295" s="268">
        <f>M8295/365</f>
        <v>0.18356164383561643</v>
      </c>
      <c r="O8295" s="269">
        <f>'Data and Parameter'!$E$4*'Data and Parameter'!$E$5*('Data and Parameter'!$E$6+'Data and Parameter'!$E$7)*'Data and Parameter'!$E$19*'Data and Parameter'!$E$14*'ER calculations'!N8295</f>
        <v>0.95043613588809039</v>
      </c>
    </row>
    <row r="8296" spans="1:15" ht="15">
      <c r="A8296" s="284">
        <v>8292</v>
      </c>
      <c r="B8296" s="287"/>
      <c r="C8296" s="287"/>
      <c r="D8296" s="284" t="s">
        <v>1054</v>
      </c>
      <c r="E8296" s="287"/>
      <c r="F8296" s="285" t="s">
        <v>8417</v>
      </c>
      <c r="G8296" s="266" t="s">
        <v>121</v>
      </c>
      <c r="H8296" s="266">
        <f>IF(G8296="Traditional Stove",0.1,0.2)</f>
        <v>0.1</v>
      </c>
      <c r="I8296" s="266">
        <f>YEAR(J8296)</f>
        <v>2023</v>
      </c>
      <c r="J8296" s="267">
        <v>44979</v>
      </c>
      <c r="K8296" s="267">
        <f>J8296+1</f>
        <v>44980</v>
      </c>
      <c r="L8296" s="266">
        <f>IF(M8296&lt;=365,1,2)</f>
        <v>1</v>
      </c>
      <c r="M8296" s="266">
        <f>IF(K8296&lt;$C$1,$C$2-$C$1+1,$C$2-K8296+1)</f>
        <v>67</v>
      </c>
      <c r="N8296" s="268">
        <f>M8296/365</f>
        <v>0.18356164383561643</v>
      </c>
      <c r="O8296" s="269">
        <f>'Data and Parameter'!$E$4*'Data and Parameter'!$E$5*('Data and Parameter'!$E$6+'Data and Parameter'!$E$7)*'Data and Parameter'!$E$19*'Data and Parameter'!$E$14*'ER calculations'!N8296</f>
        <v>0.95043613588809039</v>
      </c>
    </row>
    <row r="8297" spans="1:15" ht="15">
      <c r="A8297" s="284">
        <v>8293</v>
      </c>
      <c r="B8297" s="287"/>
      <c r="C8297" s="287"/>
      <c r="D8297" s="284" t="s">
        <v>1054</v>
      </c>
      <c r="E8297" s="287"/>
      <c r="F8297" s="285" t="s">
        <v>8418</v>
      </c>
      <c r="G8297" s="266" t="s">
        <v>121</v>
      </c>
      <c r="H8297" s="266">
        <f>IF(G8297="Traditional Stove",0.1,0.2)</f>
        <v>0.1</v>
      </c>
      <c r="I8297" s="266">
        <f>YEAR(J8297)</f>
        <v>2023</v>
      </c>
      <c r="J8297" s="267">
        <v>44979</v>
      </c>
      <c r="K8297" s="267">
        <f>J8297+1</f>
        <v>44980</v>
      </c>
      <c r="L8297" s="266">
        <f>IF(M8297&lt;=365,1,2)</f>
        <v>1</v>
      </c>
      <c r="M8297" s="266">
        <f>IF(K8297&lt;$C$1,$C$2-$C$1+1,$C$2-K8297+1)</f>
        <v>67</v>
      </c>
      <c r="N8297" s="268">
        <f>M8297/365</f>
        <v>0.18356164383561643</v>
      </c>
      <c r="O8297" s="269">
        <f>'Data and Parameter'!$E$4*'Data and Parameter'!$E$5*('Data and Parameter'!$E$6+'Data and Parameter'!$E$7)*'Data and Parameter'!$E$19*'Data and Parameter'!$E$14*'ER calculations'!N8297</f>
        <v>0.95043613588809039</v>
      </c>
    </row>
    <row r="8298" spans="1:15" ht="15">
      <c r="A8298" s="284">
        <v>8294</v>
      </c>
      <c r="B8298" s="287"/>
      <c r="C8298" s="287"/>
      <c r="D8298" s="284" t="s">
        <v>1054</v>
      </c>
      <c r="E8298" s="287"/>
      <c r="F8298" s="285" t="s">
        <v>8419</v>
      </c>
      <c r="G8298" s="266" t="s">
        <v>121</v>
      </c>
      <c r="H8298" s="266">
        <f>IF(G8298="Traditional Stove",0.1,0.2)</f>
        <v>0.1</v>
      </c>
      <c r="I8298" s="266">
        <f>YEAR(J8298)</f>
        <v>2023</v>
      </c>
      <c r="J8298" s="267">
        <v>44979</v>
      </c>
      <c r="K8298" s="267">
        <f>J8298+1</f>
        <v>44980</v>
      </c>
      <c r="L8298" s="266">
        <f>IF(M8298&lt;=365,1,2)</f>
        <v>1</v>
      </c>
      <c r="M8298" s="266">
        <f>IF(K8298&lt;$C$1,$C$2-$C$1+1,$C$2-K8298+1)</f>
        <v>67</v>
      </c>
      <c r="N8298" s="268">
        <f>M8298/365</f>
        <v>0.18356164383561643</v>
      </c>
      <c r="O8298" s="269">
        <f>'Data and Parameter'!$E$4*'Data and Parameter'!$E$5*('Data and Parameter'!$E$6+'Data and Parameter'!$E$7)*'Data and Parameter'!$E$19*'Data and Parameter'!$E$14*'ER calculations'!N8298</f>
        <v>0.95043613588809039</v>
      </c>
    </row>
    <row r="8299" spans="1:15" ht="15">
      <c r="A8299" s="284">
        <v>8295</v>
      </c>
      <c r="B8299" s="287"/>
      <c r="C8299" s="287"/>
      <c r="D8299" s="284" t="s">
        <v>1054</v>
      </c>
      <c r="E8299" s="287"/>
      <c r="F8299" s="285" t="s">
        <v>8420</v>
      </c>
      <c r="G8299" s="266" t="s">
        <v>121</v>
      </c>
      <c r="H8299" s="266">
        <f>IF(G8299="Traditional Stove",0.1,0.2)</f>
        <v>0.1</v>
      </c>
      <c r="I8299" s="266">
        <f>YEAR(J8299)</f>
        <v>2023</v>
      </c>
      <c r="J8299" s="267">
        <v>44979</v>
      </c>
      <c r="K8299" s="267">
        <f>J8299+1</f>
        <v>44980</v>
      </c>
      <c r="L8299" s="266">
        <f>IF(M8299&lt;=365,1,2)</f>
        <v>1</v>
      </c>
      <c r="M8299" s="266">
        <f>IF(K8299&lt;$C$1,$C$2-$C$1+1,$C$2-K8299+1)</f>
        <v>67</v>
      </c>
      <c r="N8299" s="268">
        <f>M8299/365</f>
        <v>0.18356164383561643</v>
      </c>
      <c r="O8299" s="269">
        <f>'Data and Parameter'!$E$4*'Data and Parameter'!$E$5*('Data and Parameter'!$E$6+'Data and Parameter'!$E$7)*'Data and Parameter'!$E$19*'Data and Parameter'!$E$14*'ER calculations'!N8299</f>
        <v>0.95043613588809039</v>
      </c>
    </row>
    <row r="8300" spans="1:15" ht="15">
      <c r="A8300" s="284">
        <v>8296</v>
      </c>
      <c r="B8300" s="287"/>
      <c r="C8300" s="287"/>
      <c r="D8300" s="284" t="s">
        <v>1054</v>
      </c>
      <c r="E8300" s="287"/>
      <c r="F8300" s="285" t="s">
        <v>8421</v>
      </c>
      <c r="G8300" s="266" t="s">
        <v>121</v>
      </c>
      <c r="H8300" s="266">
        <f>IF(G8300="Traditional Stove",0.1,0.2)</f>
        <v>0.1</v>
      </c>
      <c r="I8300" s="266">
        <f>YEAR(J8300)</f>
        <v>2023</v>
      </c>
      <c r="J8300" s="267">
        <v>44979</v>
      </c>
      <c r="K8300" s="267">
        <f>J8300+1</f>
        <v>44980</v>
      </c>
      <c r="L8300" s="266">
        <f>IF(M8300&lt;=365,1,2)</f>
        <v>1</v>
      </c>
      <c r="M8300" s="266">
        <f>IF(K8300&lt;$C$1,$C$2-$C$1+1,$C$2-K8300+1)</f>
        <v>67</v>
      </c>
      <c r="N8300" s="268">
        <f>M8300/365</f>
        <v>0.18356164383561643</v>
      </c>
      <c r="O8300" s="269">
        <f>'Data and Parameter'!$E$4*'Data and Parameter'!$E$5*('Data and Parameter'!$E$6+'Data and Parameter'!$E$7)*'Data and Parameter'!$E$19*'Data and Parameter'!$E$14*'ER calculations'!N8300</f>
        <v>0.95043613588809039</v>
      </c>
    </row>
    <row r="8301" spans="1:15" ht="15">
      <c r="A8301" s="284">
        <v>8297</v>
      </c>
      <c r="B8301" s="287"/>
      <c r="C8301" s="287"/>
      <c r="D8301" s="284" t="s">
        <v>1054</v>
      </c>
      <c r="E8301" s="287"/>
      <c r="F8301" s="285" t="s">
        <v>8422</v>
      </c>
      <c r="G8301" s="266" t="s">
        <v>121</v>
      </c>
      <c r="H8301" s="266">
        <f>IF(G8301="Traditional Stove",0.1,0.2)</f>
        <v>0.1</v>
      </c>
      <c r="I8301" s="266">
        <f>YEAR(J8301)</f>
        <v>2023</v>
      </c>
      <c r="J8301" s="267">
        <v>44979</v>
      </c>
      <c r="K8301" s="267">
        <f>J8301+1</f>
        <v>44980</v>
      </c>
      <c r="L8301" s="266">
        <f>IF(M8301&lt;=365,1,2)</f>
        <v>1</v>
      </c>
      <c r="M8301" s="266">
        <f>IF(K8301&lt;$C$1,$C$2-$C$1+1,$C$2-K8301+1)</f>
        <v>67</v>
      </c>
      <c r="N8301" s="268">
        <f>M8301/365</f>
        <v>0.18356164383561643</v>
      </c>
      <c r="O8301" s="269">
        <f>'Data and Parameter'!$E$4*'Data and Parameter'!$E$5*('Data and Parameter'!$E$6+'Data and Parameter'!$E$7)*'Data and Parameter'!$E$19*'Data and Parameter'!$E$14*'ER calculations'!N8301</f>
        <v>0.95043613588809039</v>
      </c>
    </row>
    <row r="8302" spans="1:15" ht="15">
      <c r="A8302" s="284">
        <v>8298</v>
      </c>
      <c r="B8302" s="287"/>
      <c r="C8302" s="287"/>
      <c r="D8302" s="284" t="s">
        <v>1054</v>
      </c>
      <c r="E8302" s="287"/>
      <c r="F8302" s="285" t="s">
        <v>8423</v>
      </c>
      <c r="G8302" s="266" t="s">
        <v>121</v>
      </c>
      <c r="H8302" s="266">
        <f>IF(G8302="Traditional Stove",0.1,0.2)</f>
        <v>0.1</v>
      </c>
      <c r="I8302" s="266">
        <f>YEAR(J8302)</f>
        <v>2023</v>
      </c>
      <c r="J8302" s="267">
        <v>44979</v>
      </c>
      <c r="K8302" s="267">
        <f>J8302+1</f>
        <v>44980</v>
      </c>
      <c r="L8302" s="266">
        <f>IF(M8302&lt;=365,1,2)</f>
        <v>1</v>
      </c>
      <c r="M8302" s="266">
        <f>IF(K8302&lt;$C$1,$C$2-$C$1+1,$C$2-K8302+1)</f>
        <v>67</v>
      </c>
      <c r="N8302" s="268">
        <f>M8302/365</f>
        <v>0.18356164383561643</v>
      </c>
      <c r="O8302" s="269">
        <f>'Data and Parameter'!$E$4*'Data and Parameter'!$E$5*('Data and Parameter'!$E$6+'Data and Parameter'!$E$7)*'Data and Parameter'!$E$19*'Data and Parameter'!$E$14*'ER calculations'!N8302</f>
        <v>0.95043613588809039</v>
      </c>
    </row>
    <row r="8303" spans="1:15" ht="15">
      <c r="A8303" s="284">
        <v>8299</v>
      </c>
      <c r="B8303" s="287"/>
      <c r="C8303" s="287"/>
      <c r="D8303" s="284" t="s">
        <v>1054</v>
      </c>
      <c r="E8303" s="287"/>
      <c r="F8303" s="285" t="s">
        <v>8424</v>
      </c>
      <c r="G8303" s="266" t="s">
        <v>121</v>
      </c>
      <c r="H8303" s="266">
        <f>IF(G8303="Traditional Stove",0.1,0.2)</f>
        <v>0.1</v>
      </c>
      <c r="I8303" s="266">
        <f>YEAR(J8303)</f>
        <v>2023</v>
      </c>
      <c r="J8303" s="267">
        <v>44980</v>
      </c>
      <c r="K8303" s="267">
        <f>J8303+1</f>
        <v>44981</v>
      </c>
      <c r="L8303" s="266">
        <f>IF(M8303&lt;=365,1,2)</f>
        <v>1</v>
      </c>
      <c r="M8303" s="266">
        <f>IF(K8303&lt;$C$1,$C$2-$C$1+1,$C$2-K8303+1)</f>
        <v>66</v>
      </c>
      <c r="N8303" s="268">
        <f>M8303/365</f>
        <v>0.18082191780821918</v>
      </c>
      <c r="O8303" s="269">
        <f>'Data and Parameter'!$E$4*'Data and Parameter'!$E$5*('Data and Parameter'!$E$6+'Data and Parameter'!$E$7)*'Data and Parameter'!$E$19*'Data and Parameter'!$E$14*'ER calculations'!N8303</f>
        <v>0.93625052191961144</v>
      </c>
    </row>
    <row r="8304" spans="1:15" ht="15">
      <c r="A8304" s="284">
        <v>8300</v>
      </c>
      <c r="B8304" s="287"/>
      <c r="C8304" s="287"/>
      <c r="D8304" s="284" t="s">
        <v>1054</v>
      </c>
      <c r="E8304" s="287"/>
      <c r="F8304" s="285" t="s">
        <v>8425</v>
      </c>
      <c r="G8304" s="266" t="s">
        <v>121</v>
      </c>
      <c r="H8304" s="266">
        <f>IF(G8304="Traditional Stove",0.1,0.2)</f>
        <v>0.1</v>
      </c>
      <c r="I8304" s="266">
        <f>YEAR(J8304)</f>
        <v>2023</v>
      </c>
      <c r="J8304" s="267">
        <v>44979</v>
      </c>
      <c r="K8304" s="267">
        <f>J8304+1</f>
        <v>44980</v>
      </c>
      <c r="L8304" s="266">
        <f>IF(M8304&lt;=365,1,2)</f>
        <v>1</v>
      </c>
      <c r="M8304" s="266">
        <f>IF(K8304&lt;$C$1,$C$2-$C$1+1,$C$2-K8304+1)</f>
        <v>67</v>
      </c>
      <c r="N8304" s="268">
        <f>M8304/365</f>
        <v>0.18356164383561643</v>
      </c>
      <c r="O8304" s="269">
        <f>'Data and Parameter'!$E$4*'Data and Parameter'!$E$5*('Data and Parameter'!$E$6+'Data and Parameter'!$E$7)*'Data and Parameter'!$E$19*'Data and Parameter'!$E$14*'ER calculations'!N8304</f>
        <v>0.95043613588809039</v>
      </c>
    </row>
    <row r="8305" spans="1:15" ht="15">
      <c r="A8305" s="284">
        <v>8301</v>
      </c>
      <c r="B8305" s="287"/>
      <c r="C8305" s="287"/>
      <c r="D8305" s="284" t="s">
        <v>1054</v>
      </c>
      <c r="E8305" s="287"/>
      <c r="F8305" s="285" t="s">
        <v>8426</v>
      </c>
      <c r="G8305" s="266" t="s">
        <v>121</v>
      </c>
      <c r="H8305" s="266">
        <f>IF(G8305="Traditional Stove",0.1,0.2)</f>
        <v>0.1</v>
      </c>
      <c r="I8305" s="266">
        <f>YEAR(J8305)</f>
        <v>2023</v>
      </c>
      <c r="J8305" s="267">
        <v>44979</v>
      </c>
      <c r="K8305" s="267">
        <f>J8305+1</f>
        <v>44980</v>
      </c>
      <c r="L8305" s="266">
        <f>IF(M8305&lt;=365,1,2)</f>
        <v>1</v>
      </c>
      <c r="M8305" s="266">
        <f>IF(K8305&lt;$C$1,$C$2-$C$1+1,$C$2-K8305+1)</f>
        <v>67</v>
      </c>
      <c r="N8305" s="268">
        <f>M8305/365</f>
        <v>0.18356164383561643</v>
      </c>
      <c r="O8305" s="269">
        <f>'Data and Parameter'!$E$4*'Data and Parameter'!$E$5*('Data and Parameter'!$E$6+'Data and Parameter'!$E$7)*'Data and Parameter'!$E$19*'Data and Parameter'!$E$14*'ER calculations'!N8305</f>
        <v>0.95043613588809039</v>
      </c>
    </row>
    <row r="8306" spans="1:15" ht="15">
      <c r="A8306" s="284">
        <v>8302</v>
      </c>
      <c r="B8306" s="287"/>
      <c r="C8306" s="287"/>
      <c r="D8306" s="284" t="s">
        <v>1054</v>
      </c>
      <c r="E8306" s="287"/>
      <c r="F8306" s="285" t="s">
        <v>8427</v>
      </c>
      <c r="G8306" s="266" t="s">
        <v>121</v>
      </c>
      <c r="H8306" s="266">
        <f>IF(G8306="Traditional Stove",0.1,0.2)</f>
        <v>0.1</v>
      </c>
      <c r="I8306" s="266">
        <f>YEAR(J8306)</f>
        <v>2023</v>
      </c>
      <c r="J8306" s="267">
        <v>44979</v>
      </c>
      <c r="K8306" s="267">
        <f>J8306+1</f>
        <v>44980</v>
      </c>
      <c r="L8306" s="266">
        <f>IF(M8306&lt;=365,1,2)</f>
        <v>1</v>
      </c>
      <c r="M8306" s="266">
        <f>IF(K8306&lt;$C$1,$C$2-$C$1+1,$C$2-K8306+1)</f>
        <v>67</v>
      </c>
      <c r="N8306" s="268">
        <f>M8306/365</f>
        <v>0.18356164383561643</v>
      </c>
      <c r="O8306" s="269">
        <f>'Data and Parameter'!$E$4*'Data and Parameter'!$E$5*('Data and Parameter'!$E$6+'Data and Parameter'!$E$7)*'Data and Parameter'!$E$19*'Data and Parameter'!$E$14*'ER calculations'!N8306</f>
        <v>0.95043613588809039</v>
      </c>
    </row>
    <row r="8307" spans="1:15" ht="15">
      <c r="A8307" s="284">
        <v>8303</v>
      </c>
      <c r="B8307" s="287"/>
      <c r="C8307" s="287"/>
      <c r="D8307" s="284" t="s">
        <v>1054</v>
      </c>
      <c r="E8307" s="287"/>
      <c r="F8307" s="285" t="s">
        <v>8428</v>
      </c>
      <c r="G8307" s="266" t="s">
        <v>121</v>
      </c>
      <c r="H8307" s="266">
        <f>IF(G8307="Traditional Stove",0.1,0.2)</f>
        <v>0.1</v>
      </c>
      <c r="I8307" s="266">
        <f>YEAR(J8307)</f>
        <v>2023</v>
      </c>
      <c r="J8307" s="267">
        <v>44979</v>
      </c>
      <c r="K8307" s="267">
        <f>J8307+1</f>
        <v>44980</v>
      </c>
      <c r="L8307" s="266">
        <f>IF(M8307&lt;=365,1,2)</f>
        <v>1</v>
      </c>
      <c r="M8307" s="266">
        <f>IF(K8307&lt;$C$1,$C$2-$C$1+1,$C$2-K8307+1)</f>
        <v>67</v>
      </c>
      <c r="N8307" s="268">
        <f>M8307/365</f>
        <v>0.18356164383561643</v>
      </c>
      <c r="O8307" s="269">
        <f>'Data and Parameter'!$E$4*'Data and Parameter'!$E$5*('Data and Parameter'!$E$6+'Data and Parameter'!$E$7)*'Data and Parameter'!$E$19*'Data and Parameter'!$E$14*'ER calculations'!N8307</f>
        <v>0.95043613588809039</v>
      </c>
    </row>
    <row r="8308" spans="1:15" ht="15">
      <c r="A8308" s="284">
        <v>8304</v>
      </c>
      <c r="B8308" s="287"/>
      <c r="C8308" s="287"/>
      <c r="D8308" s="284" t="s">
        <v>1054</v>
      </c>
      <c r="E8308" s="287"/>
      <c r="F8308" s="285" t="s">
        <v>8429</v>
      </c>
      <c r="G8308" s="266" t="s">
        <v>121</v>
      </c>
      <c r="H8308" s="266">
        <f>IF(G8308="Traditional Stove",0.1,0.2)</f>
        <v>0.1</v>
      </c>
      <c r="I8308" s="266">
        <f>YEAR(J8308)</f>
        <v>2023</v>
      </c>
      <c r="J8308" s="267">
        <v>44979</v>
      </c>
      <c r="K8308" s="267">
        <f>J8308+1</f>
        <v>44980</v>
      </c>
      <c r="L8308" s="266">
        <f>IF(M8308&lt;=365,1,2)</f>
        <v>1</v>
      </c>
      <c r="M8308" s="266">
        <f>IF(K8308&lt;$C$1,$C$2-$C$1+1,$C$2-K8308+1)</f>
        <v>67</v>
      </c>
      <c r="N8308" s="268">
        <f>M8308/365</f>
        <v>0.18356164383561643</v>
      </c>
      <c r="O8308" s="269">
        <f>'Data and Parameter'!$E$4*'Data and Parameter'!$E$5*('Data and Parameter'!$E$6+'Data and Parameter'!$E$7)*'Data and Parameter'!$E$19*'Data and Parameter'!$E$14*'ER calculations'!N8308</f>
        <v>0.95043613588809039</v>
      </c>
    </row>
    <row r="8309" spans="1:15" ht="15">
      <c r="A8309" s="284">
        <v>8305</v>
      </c>
      <c r="B8309" s="287"/>
      <c r="C8309" s="287"/>
      <c r="D8309" s="284" t="s">
        <v>1054</v>
      </c>
      <c r="E8309" s="287"/>
      <c r="F8309" s="285" t="s">
        <v>8430</v>
      </c>
      <c r="G8309" s="266" t="s">
        <v>121</v>
      </c>
      <c r="H8309" s="266">
        <f>IF(G8309="Traditional Stove",0.1,0.2)</f>
        <v>0.1</v>
      </c>
      <c r="I8309" s="266">
        <f>YEAR(J8309)</f>
        <v>2023</v>
      </c>
      <c r="J8309" s="267">
        <v>44979</v>
      </c>
      <c r="K8309" s="267">
        <f>J8309+1</f>
        <v>44980</v>
      </c>
      <c r="L8309" s="266">
        <f>IF(M8309&lt;=365,1,2)</f>
        <v>1</v>
      </c>
      <c r="M8309" s="266">
        <f>IF(K8309&lt;$C$1,$C$2-$C$1+1,$C$2-K8309+1)</f>
        <v>67</v>
      </c>
      <c r="N8309" s="268">
        <f>M8309/365</f>
        <v>0.18356164383561643</v>
      </c>
      <c r="O8309" s="269">
        <f>'Data and Parameter'!$E$4*'Data and Parameter'!$E$5*('Data and Parameter'!$E$6+'Data and Parameter'!$E$7)*'Data and Parameter'!$E$19*'Data and Parameter'!$E$14*'ER calculations'!N8309</f>
        <v>0.95043613588809039</v>
      </c>
    </row>
    <row r="8310" spans="1:15" ht="15">
      <c r="A8310" s="284">
        <v>8306</v>
      </c>
      <c r="B8310" s="287"/>
      <c r="C8310" s="287"/>
      <c r="D8310" s="284" t="s">
        <v>1054</v>
      </c>
      <c r="E8310" s="287"/>
      <c r="F8310" s="285" t="s">
        <v>8431</v>
      </c>
      <c r="G8310" s="266" t="s">
        <v>121</v>
      </c>
      <c r="H8310" s="266">
        <f>IF(G8310="Traditional Stove",0.1,0.2)</f>
        <v>0.1</v>
      </c>
      <c r="I8310" s="266">
        <f>YEAR(J8310)</f>
        <v>2023</v>
      </c>
      <c r="J8310" s="267">
        <v>44979</v>
      </c>
      <c r="K8310" s="267">
        <f>J8310+1</f>
        <v>44980</v>
      </c>
      <c r="L8310" s="266">
        <f>IF(M8310&lt;=365,1,2)</f>
        <v>1</v>
      </c>
      <c r="M8310" s="266">
        <f>IF(K8310&lt;$C$1,$C$2-$C$1+1,$C$2-K8310+1)</f>
        <v>67</v>
      </c>
      <c r="N8310" s="268">
        <f>M8310/365</f>
        <v>0.18356164383561643</v>
      </c>
      <c r="O8310" s="269">
        <f>'Data and Parameter'!$E$4*'Data and Parameter'!$E$5*('Data and Parameter'!$E$6+'Data and Parameter'!$E$7)*'Data and Parameter'!$E$19*'Data and Parameter'!$E$14*'ER calculations'!N8310</f>
        <v>0.95043613588809039</v>
      </c>
    </row>
    <row r="8311" spans="1:15" ht="15">
      <c r="A8311" s="284">
        <v>8307</v>
      </c>
      <c r="B8311" s="287"/>
      <c r="C8311" s="287"/>
      <c r="D8311" s="284" t="s">
        <v>1054</v>
      </c>
      <c r="E8311" s="287"/>
      <c r="F8311" s="285" t="s">
        <v>8432</v>
      </c>
      <c r="G8311" s="266" t="s">
        <v>121</v>
      </c>
      <c r="H8311" s="266">
        <f>IF(G8311="Traditional Stove",0.1,0.2)</f>
        <v>0.1</v>
      </c>
      <c r="I8311" s="266">
        <f>YEAR(J8311)</f>
        <v>2023</v>
      </c>
      <c r="J8311" s="267">
        <v>44979</v>
      </c>
      <c r="K8311" s="267">
        <f>J8311+1</f>
        <v>44980</v>
      </c>
      <c r="L8311" s="266">
        <f>IF(M8311&lt;=365,1,2)</f>
        <v>1</v>
      </c>
      <c r="M8311" s="266">
        <f>IF(K8311&lt;$C$1,$C$2-$C$1+1,$C$2-K8311+1)</f>
        <v>67</v>
      </c>
      <c r="N8311" s="268">
        <f>M8311/365</f>
        <v>0.18356164383561643</v>
      </c>
      <c r="O8311" s="269">
        <f>'Data and Parameter'!$E$4*'Data and Parameter'!$E$5*('Data and Parameter'!$E$6+'Data and Parameter'!$E$7)*'Data and Parameter'!$E$19*'Data and Parameter'!$E$14*'ER calculations'!N8311</f>
        <v>0.95043613588809039</v>
      </c>
    </row>
    <row r="8312" spans="1:15" ht="15">
      <c r="A8312" s="284">
        <v>8308</v>
      </c>
      <c r="B8312" s="287"/>
      <c r="C8312" s="287"/>
      <c r="D8312" s="284" t="s">
        <v>1054</v>
      </c>
      <c r="E8312" s="287"/>
      <c r="F8312" s="285" t="s">
        <v>8433</v>
      </c>
      <c r="G8312" s="266" t="s">
        <v>121</v>
      </c>
      <c r="H8312" s="266">
        <f>IF(G8312="Traditional Stove",0.1,0.2)</f>
        <v>0.1</v>
      </c>
      <c r="I8312" s="266">
        <f>YEAR(J8312)</f>
        <v>2023</v>
      </c>
      <c r="J8312" s="267">
        <v>44979</v>
      </c>
      <c r="K8312" s="267">
        <f>J8312+1</f>
        <v>44980</v>
      </c>
      <c r="L8312" s="266">
        <f>IF(M8312&lt;=365,1,2)</f>
        <v>1</v>
      </c>
      <c r="M8312" s="266">
        <f>IF(K8312&lt;$C$1,$C$2-$C$1+1,$C$2-K8312+1)</f>
        <v>67</v>
      </c>
      <c r="N8312" s="268">
        <f>M8312/365</f>
        <v>0.18356164383561643</v>
      </c>
      <c r="O8312" s="269">
        <f>'Data and Parameter'!$E$4*'Data and Parameter'!$E$5*('Data and Parameter'!$E$6+'Data and Parameter'!$E$7)*'Data and Parameter'!$E$19*'Data and Parameter'!$E$14*'ER calculations'!N8312</f>
        <v>0.95043613588809039</v>
      </c>
    </row>
    <row r="8313" spans="1:15" ht="15">
      <c r="A8313" s="284">
        <v>8309</v>
      </c>
      <c r="B8313" s="287"/>
      <c r="C8313" s="287"/>
      <c r="D8313" s="284" t="s">
        <v>1054</v>
      </c>
      <c r="E8313" s="287"/>
      <c r="F8313" s="285" t="s">
        <v>8434</v>
      </c>
      <c r="G8313" s="266" t="s">
        <v>121</v>
      </c>
      <c r="H8313" s="266">
        <f>IF(G8313="Traditional Stove",0.1,0.2)</f>
        <v>0.1</v>
      </c>
      <c r="I8313" s="266">
        <f>YEAR(J8313)</f>
        <v>2023</v>
      </c>
      <c r="J8313" s="267">
        <v>44979</v>
      </c>
      <c r="K8313" s="267">
        <f>J8313+1</f>
        <v>44980</v>
      </c>
      <c r="L8313" s="266">
        <f>IF(M8313&lt;=365,1,2)</f>
        <v>1</v>
      </c>
      <c r="M8313" s="266">
        <f>IF(K8313&lt;$C$1,$C$2-$C$1+1,$C$2-K8313+1)</f>
        <v>67</v>
      </c>
      <c r="N8313" s="268">
        <f>M8313/365</f>
        <v>0.18356164383561643</v>
      </c>
      <c r="O8313" s="269">
        <f>'Data and Parameter'!$E$4*'Data and Parameter'!$E$5*('Data and Parameter'!$E$6+'Data and Parameter'!$E$7)*'Data and Parameter'!$E$19*'Data and Parameter'!$E$14*'ER calculations'!N8313</f>
        <v>0.95043613588809039</v>
      </c>
    </row>
    <row r="8314" spans="1:15" ht="15">
      <c r="A8314" s="284">
        <v>8310</v>
      </c>
      <c r="B8314" s="287"/>
      <c r="C8314" s="287"/>
      <c r="D8314" s="284" t="s">
        <v>1054</v>
      </c>
      <c r="E8314" s="287"/>
      <c r="F8314" s="285" t="s">
        <v>8435</v>
      </c>
      <c r="G8314" s="266" t="s">
        <v>121</v>
      </c>
      <c r="H8314" s="266">
        <f>IF(G8314="Traditional Stove",0.1,0.2)</f>
        <v>0.1</v>
      </c>
      <c r="I8314" s="266">
        <f>YEAR(J8314)</f>
        <v>2023</v>
      </c>
      <c r="J8314" s="267">
        <v>44979</v>
      </c>
      <c r="K8314" s="267">
        <f>J8314+1</f>
        <v>44980</v>
      </c>
      <c r="L8314" s="266">
        <f>IF(M8314&lt;=365,1,2)</f>
        <v>1</v>
      </c>
      <c r="M8314" s="266">
        <f>IF(K8314&lt;$C$1,$C$2-$C$1+1,$C$2-K8314+1)</f>
        <v>67</v>
      </c>
      <c r="N8314" s="268">
        <f>M8314/365</f>
        <v>0.18356164383561643</v>
      </c>
      <c r="O8314" s="269">
        <f>'Data and Parameter'!$E$4*'Data and Parameter'!$E$5*('Data and Parameter'!$E$6+'Data and Parameter'!$E$7)*'Data and Parameter'!$E$19*'Data and Parameter'!$E$14*'ER calculations'!N8314</f>
        <v>0.95043613588809039</v>
      </c>
    </row>
    <row r="8315" spans="1:15" ht="15">
      <c r="A8315" s="284">
        <v>8311</v>
      </c>
      <c r="B8315" s="287"/>
      <c r="C8315" s="287"/>
      <c r="D8315" s="284" t="s">
        <v>1054</v>
      </c>
      <c r="E8315" s="287"/>
      <c r="F8315" s="285" t="s">
        <v>8436</v>
      </c>
      <c r="G8315" s="266" t="s">
        <v>121</v>
      </c>
      <c r="H8315" s="266">
        <f>IF(G8315="Traditional Stove",0.1,0.2)</f>
        <v>0.1</v>
      </c>
      <c r="I8315" s="266">
        <f>YEAR(J8315)</f>
        <v>2023</v>
      </c>
      <c r="J8315" s="267">
        <v>44979</v>
      </c>
      <c r="K8315" s="267">
        <f>J8315+1</f>
        <v>44980</v>
      </c>
      <c r="L8315" s="266">
        <f>IF(M8315&lt;=365,1,2)</f>
        <v>1</v>
      </c>
      <c r="M8315" s="266">
        <f>IF(K8315&lt;$C$1,$C$2-$C$1+1,$C$2-K8315+1)</f>
        <v>67</v>
      </c>
      <c r="N8315" s="268">
        <f>M8315/365</f>
        <v>0.18356164383561643</v>
      </c>
      <c r="O8315" s="269">
        <f>'Data and Parameter'!$E$4*'Data and Parameter'!$E$5*('Data and Parameter'!$E$6+'Data and Parameter'!$E$7)*'Data and Parameter'!$E$19*'Data and Parameter'!$E$14*'ER calculations'!N8315</f>
        <v>0.95043613588809039</v>
      </c>
    </row>
    <row r="8316" spans="1:15" ht="15">
      <c r="A8316" s="284">
        <v>8312</v>
      </c>
      <c r="B8316" s="287"/>
      <c r="C8316" s="287"/>
      <c r="D8316" s="284" t="s">
        <v>1054</v>
      </c>
      <c r="E8316" s="287"/>
      <c r="F8316" s="285" t="s">
        <v>8437</v>
      </c>
      <c r="G8316" s="266" t="s">
        <v>121</v>
      </c>
      <c r="H8316" s="266">
        <f>IF(G8316="Traditional Stove",0.1,0.2)</f>
        <v>0.1</v>
      </c>
      <c r="I8316" s="266">
        <f>YEAR(J8316)</f>
        <v>2023</v>
      </c>
      <c r="J8316" s="267">
        <v>44979</v>
      </c>
      <c r="K8316" s="267">
        <f>J8316+1</f>
        <v>44980</v>
      </c>
      <c r="L8316" s="266">
        <f>IF(M8316&lt;=365,1,2)</f>
        <v>1</v>
      </c>
      <c r="M8316" s="266">
        <f>IF(K8316&lt;$C$1,$C$2-$C$1+1,$C$2-K8316+1)</f>
        <v>67</v>
      </c>
      <c r="N8316" s="268">
        <f>M8316/365</f>
        <v>0.18356164383561643</v>
      </c>
      <c r="O8316" s="269">
        <f>'Data and Parameter'!$E$4*'Data and Parameter'!$E$5*('Data and Parameter'!$E$6+'Data and Parameter'!$E$7)*'Data and Parameter'!$E$19*'Data and Parameter'!$E$14*'ER calculations'!N8316</f>
        <v>0.95043613588809039</v>
      </c>
    </row>
    <row r="8317" spans="1:15" ht="15">
      <c r="A8317" s="284">
        <v>8313</v>
      </c>
      <c r="B8317" s="287"/>
      <c r="C8317" s="287"/>
      <c r="D8317" s="284" t="s">
        <v>1054</v>
      </c>
      <c r="E8317" s="287"/>
      <c r="F8317" s="285" t="s">
        <v>8438</v>
      </c>
      <c r="G8317" s="266" t="s">
        <v>121</v>
      </c>
      <c r="H8317" s="266">
        <f>IF(G8317="Traditional Stove",0.1,0.2)</f>
        <v>0.1</v>
      </c>
      <c r="I8317" s="266">
        <f>YEAR(J8317)</f>
        <v>2023</v>
      </c>
      <c r="J8317" s="267">
        <v>44979</v>
      </c>
      <c r="K8317" s="267">
        <f>J8317+1</f>
        <v>44980</v>
      </c>
      <c r="L8317" s="266">
        <f>IF(M8317&lt;=365,1,2)</f>
        <v>1</v>
      </c>
      <c r="M8317" s="266">
        <f>IF(K8317&lt;$C$1,$C$2-$C$1+1,$C$2-K8317+1)</f>
        <v>67</v>
      </c>
      <c r="N8317" s="268">
        <f>M8317/365</f>
        <v>0.18356164383561643</v>
      </c>
      <c r="O8317" s="269">
        <f>'Data and Parameter'!$E$4*'Data and Parameter'!$E$5*('Data and Parameter'!$E$6+'Data and Parameter'!$E$7)*'Data and Parameter'!$E$19*'Data and Parameter'!$E$14*'ER calculations'!N8317</f>
        <v>0.95043613588809039</v>
      </c>
    </row>
    <row r="8318" spans="1:15" ht="15">
      <c r="A8318" s="284">
        <v>8314</v>
      </c>
      <c r="B8318" s="287"/>
      <c r="C8318" s="287"/>
      <c r="D8318" s="284" t="s">
        <v>1054</v>
      </c>
      <c r="E8318" s="287"/>
      <c r="F8318" s="285" t="s">
        <v>8439</v>
      </c>
      <c r="G8318" s="266" t="s">
        <v>121</v>
      </c>
      <c r="H8318" s="266">
        <f>IF(G8318="Traditional Stove",0.1,0.2)</f>
        <v>0.1</v>
      </c>
      <c r="I8318" s="266">
        <f>YEAR(J8318)</f>
        <v>2023</v>
      </c>
      <c r="J8318" s="267">
        <v>44979</v>
      </c>
      <c r="K8318" s="267">
        <f>J8318+1</f>
        <v>44980</v>
      </c>
      <c r="L8318" s="266">
        <f>IF(M8318&lt;=365,1,2)</f>
        <v>1</v>
      </c>
      <c r="M8318" s="266">
        <f>IF(K8318&lt;$C$1,$C$2-$C$1+1,$C$2-K8318+1)</f>
        <v>67</v>
      </c>
      <c r="N8318" s="268">
        <f>M8318/365</f>
        <v>0.18356164383561643</v>
      </c>
      <c r="O8318" s="269">
        <f>'Data and Parameter'!$E$4*'Data and Parameter'!$E$5*('Data and Parameter'!$E$6+'Data and Parameter'!$E$7)*'Data and Parameter'!$E$19*'Data and Parameter'!$E$14*'ER calculations'!N8318</f>
        <v>0.95043613588809039</v>
      </c>
    </row>
    <row r="8319" spans="1:15" ht="15">
      <c r="A8319" s="284">
        <v>8315</v>
      </c>
      <c r="B8319" s="287"/>
      <c r="C8319" s="287"/>
      <c r="D8319" s="284" t="s">
        <v>1054</v>
      </c>
      <c r="E8319" s="287"/>
      <c r="F8319" s="285" t="s">
        <v>8440</v>
      </c>
      <c r="G8319" s="266" t="s">
        <v>121</v>
      </c>
      <c r="H8319" s="266">
        <f>IF(G8319="Traditional Stove",0.1,0.2)</f>
        <v>0.1</v>
      </c>
      <c r="I8319" s="266">
        <f>YEAR(J8319)</f>
        <v>2023</v>
      </c>
      <c r="J8319" s="267">
        <v>44979</v>
      </c>
      <c r="K8319" s="267">
        <f>J8319+1</f>
        <v>44980</v>
      </c>
      <c r="L8319" s="266">
        <f>IF(M8319&lt;=365,1,2)</f>
        <v>1</v>
      </c>
      <c r="M8319" s="266">
        <f>IF(K8319&lt;$C$1,$C$2-$C$1+1,$C$2-K8319+1)</f>
        <v>67</v>
      </c>
      <c r="N8319" s="268">
        <f>M8319/365</f>
        <v>0.18356164383561643</v>
      </c>
      <c r="O8319" s="269">
        <f>'Data and Parameter'!$E$4*'Data and Parameter'!$E$5*('Data and Parameter'!$E$6+'Data and Parameter'!$E$7)*'Data and Parameter'!$E$19*'Data and Parameter'!$E$14*'ER calculations'!N8319</f>
        <v>0.95043613588809039</v>
      </c>
    </row>
    <row r="8320" spans="1:15" ht="15">
      <c r="A8320" s="284">
        <v>8316</v>
      </c>
      <c r="B8320" s="287"/>
      <c r="C8320" s="287"/>
      <c r="D8320" s="284" t="s">
        <v>1054</v>
      </c>
      <c r="E8320" s="287"/>
      <c r="F8320" s="285" t="s">
        <v>8441</v>
      </c>
      <c r="G8320" s="266" t="s">
        <v>121</v>
      </c>
      <c r="H8320" s="266">
        <f>IF(G8320="Traditional Stove",0.1,0.2)</f>
        <v>0.1</v>
      </c>
      <c r="I8320" s="266">
        <f>YEAR(J8320)</f>
        <v>2023</v>
      </c>
      <c r="J8320" s="267">
        <v>44979</v>
      </c>
      <c r="K8320" s="267">
        <f>J8320+1</f>
        <v>44980</v>
      </c>
      <c r="L8320" s="266">
        <f>IF(M8320&lt;=365,1,2)</f>
        <v>1</v>
      </c>
      <c r="M8320" s="266">
        <f>IF(K8320&lt;$C$1,$C$2-$C$1+1,$C$2-K8320+1)</f>
        <v>67</v>
      </c>
      <c r="N8320" s="268">
        <f>M8320/365</f>
        <v>0.18356164383561643</v>
      </c>
      <c r="O8320" s="269">
        <f>'Data and Parameter'!$E$4*'Data and Parameter'!$E$5*('Data and Parameter'!$E$6+'Data and Parameter'!$E$7)*'Data and Parameter'!$E$19*'Data and Parameter'!$E$14*'ER calculations'!N8320</f>
        <v>0.95043613588809039</v>
      </c>
    </row>
    <row r="8321" spans="1:15" ht="15">
      <c r="A8321" s="284">
        <v>8317</v>
      </c>
      <c r="B8321" s="287"/>
      <c r="C8321" s="287"/>
      <c r="D8321" s="284" t="s">
        <v>1054</v>
      </c>
      <c r="E8321" s="287"/>
      <c r="F8321" s="285" t="s">
        <v>8442</v>
      </c>
      <c r="G8321" s="266" t="s">
        <v>121</v>
      </c>
      <c r="H8321" s="266">
        <f>IF(G8321="Traditional Stove",0.1,0.2)</f>
        <v>0.1</v>
      </c>
      <c r="I8321" s="266">
        <f>YEAR(J8321)</f>
        <v>2023</v>
      </c>
      <c r="J8321" s="267">
        <v>44979</v>
      </c>
      <c r="K8321" s="267">
        <f>J8321+1</f>
        <v>44980</v>
      </c>
      <c r="L8321" s="266">
        <f>IF(M8321&lt;=365,1,2)</f>
        <v>1</v>
      </c>
      <c r="M8321" s="266">
        <f>IF(K8321&lt;$C$1,$C$2-$C$1+1,$C$2-K8321+1)</f>
        <v>67</v>
      </c>
      <c r="N8321" s="268">
        <f>M8321/365</f>
        <v>0.18356164383561643</v>
      </c>
      <c r="O8321" s="269">
        <f>'Data and Parameter'!$E$4*'Data and Parameter'!$E$5*('Data and Parameter'!$E$6+'Data and Parameter'!$E$7)*'Data and Parameter'!$E$19*'Data and Parameter'!$E$14*'ER calculations'!N8321</f>
        <v>0.95043613588809039</v>
      </c>
    </row>
    <row r="8322" spans="1:15" ht="15">
      <c r="A8322" s="284">
        <v>8318</v>
      </c>
      <c r="B8322" s="287"/>
      <c r="C8322" s="287"/>
      <c r="D8322" s="284" t="s">
        <v>1054</v>
      </c>
      <c r="E8322" s="287"/>
      <c r="F8322" s="285" t="s">
        <v>8443</v>
      </c>
      <c r="G8322" s="266" t="s">
        <v>121</v>
      </c>
      <c r="H8322" s="266">
        <f>IF(G8322="Traditional Stove",0.1,0.2)</f>
        <v>0.1</v>
      </c>
      <c r="I8322" s="266">
        <f>YEAR(J8322)</f>
        <v>2023</v>
      </c>
      <c r="J8322" s="267">
        <v>44979</v>
      </c>
      <c r="K8322" s="267">
        <f>J8322+1</f>
        <v>44980</v>
      </c>
      <c r="L8322" s="266">
        <f>IF(M8322&lt;=365,1,2)</f>
        <v>1</v>
      </c>
      <c r="M8322" s="266">
        <f>IF(K8322&lt;$C$1,$C$2-$C$1+1,$C$2-K8322+1)</f>
        <v>67</v>
      </c>
      <c r="N8322" s="268">
        <f>M8322/365</f>
        <v>0.18356164383561643</v>
      </c>
      <c r="O8322" s="269">
        <f>'Data and Parameter'!$E$4*'Data and Parameter'!$E$5*('Data and Parameter'!$E$6+'Data and Parameter'!$E$7)*'Data and Parameter'!$E$19*'Data and Parameter'!$E$14*'ER calculations'!N8322</f>
        <v>0.95043613588809039</v>
      </c>
    </row>
    <row r="8323" spans="1:15" ht="15">
      <c r="A8323" s="284">
        <v>8319</v>
      </c>
      <c r="B8323" s="287"/>
      <c r="C8323" s="287"/>
      <c r="D8323" s="284" t="s">
        <v>3178</v>
      </c>
      <c r="E8323" s="287"/>
      <c r="F8323" s="285" t="s">
        <v>8444</v>
      </c>
      <c r="G8323" s="266" t="s">
        <v>121</v>
      </c>
      <c r="H8323" s="266">
        <f>IF(G8323="Traditional Stove",0.1,0.2)</f>
        <v>0.1</v>
      </c>
      <c r="I8323" s="266">
        <f>YEAR(J8323)</f>
        <v>2023</v>
      </c>
      <c r="J8323" s="267">
        <v>45000</v>
      </c>
      <c r="K8323" s="267">
        <f>J8323+1</f>
        <v>45001</v>
      </c>
      <c r="L8323" s="266">
        <f>IF(M8323&lt;=365,1,2)</f>
        <v>1</v>
      </c>
      <c r="M8323" s="266">
        <f>IF(K8323&lt;$C$1,$C$2-$C$1+1,$C$2-K8323+1)</f>
        <v>46</v>
      </c>
      <c r="N8323" s="268">
        <f>M8323/365</f>
        <v>0.12602739726027398</v>
      </c>
      <c r="O8323" s="269">
        <f>'Data and Parameter'!$E$4*'Data and Parameter'!$E$5*('Data and Parameter'!$E$6+'Data and Parameter'!$E$7)*'Data and Parameter'!$E$19*'Data and Parameter'!$E$14*'ER calculations'!N8323</f>
        <v>0.65253824255003223</v>
      </c>
    </row>
    <row r="8324" spans="1:15" ht="15">
      <c r="A8324" s="284">
        <v>8320</v>
      </c>
      <c r="B8324" s="287"/>
      <c r="C8324" s="287"/>
      <c r="D8324" s="284" t="s">
        <v>3178</v>
      </c>
      <c r="E8324" s="287"/>
      <c r="F8324" s="285" t="s">
        <v>8445</v>
      </c>
      <c r="G8324" s="266" t="s">
        <v>121</v>
      </c>
      <c r="H8324" s="266">
        <f>IF(G8324="Traditional Stove",0.1,0.2)</f>
        <v>0.1</v>
      </c>
      <c r="I8324" s="266">
        <f>YEAR(J8324)</f>
        <v>2023</v>
      </c>
      <c r="J8324" s="267">
        <v>44996</v>
      </c>
      <c r="K8324" s="267">
        <f>J8324+1</f>
        <v>44997</v>
      </c>
      <c r="L8324" s="266">
        <f>IF(M8324&lt;=365,1,2)</f>
        <v>1</v>
      </c>
      <c r="M8324" s="266">
        <f>IF(K8324&lt;$C$1,$C$2-$C$1+1,$C$2-K8324+1)</f>
        <v>50</v>
      </c>
      <c r="N8324" s="268">
        <f>M8324/365</f>
        <v>0.13698630136986301</v>
      </c>
      <c r="O8324" s="269">
        <f>'Data and Parameter'!$E$4*'Data and Parameter'!$E$5*('Data and Parameter'!$E$6+'Data and Parameter'!$E$7)*'Data and Parameter'!$E$19*'Data and Parameter'!$E$14*'ER calculations'!N8324</f>
        <v>0.70928069842394803</v>
      </c>
    </row>
    <row r="8325" spans="1:15" ht="15">
      <c r="A8325" s="284">
        <v>8321</v>
      </c>
      <c r="B8325" s="287"/>
      <c r="C8325" s="287"/>
      <c r="D8325" s="284" t="s">
        <v>1054</v>
      </c>
      <c r="E8325" s="287"/>
      <c r="F8325" s="285" t="s">
        <v>8446</v>
      </c>
      <c r="G8325" s="266" t="s">
        <v>121</v>
      </c>
      <c r="H8325" s="266">
        <f>IF(G8325="Traditional Stove",0.1,0.2)</f>
        <v>0.1</v>
      </c>
      <c r="I8325" s="266">
        <f>YEAR(J8325)</f>
        <v>2023</v>
      </c>
      <c r="J8325" s="267">
        <v>44971</v>
      </c>
      <c r="K8325" s="267">
        <f>J8325+1</f>
        <v>44972</v>
      </c>
      <c r="L8325" s="266">
        <f>IF(M8325&lt;=365,1,2)</f>
        <v>1</v>
      </c>
      <c r="M8325" s="266">
        <f>IF(K8325&lt;$C$1,$C$2-$C$1+1,$C$2-K8325+1)</f>
        <v>75</v>
      </c>
      <c r="N8325" s="268">
        <f>M8325/365</f>
        <v>0.20547945205479451</v>
      </c>
      <c r="O8325" s="269">
        <f>'Data and Parameter'!$E$4*'Data and Parameter'!$E$5*('Data and Parameter'!$E$6+'Data and Parameter'!$E$7)*'Data and Parameter'!$E$19*'Data and Parameter'!$E$14*'ER calculations'!N8325</f>
        <v>1.063921047635922</v>
      </c>
    </row>
    <row r="8326" spans="1:15" ht="15">
      <c r="A8326" s="284">
        <v>8322</v>
      </c>
      <c r="B8326" s="287"/>
      <c r="C8326" s="287"/>
      <c r="D8326" s="284" t="s">
        <v>1054</v>
      </c>
      <c r="E8326" s="287"/>
      <c r="F8326" s="285" t="s">
        <v>8447</v>
      </c>
      <c r="G8326" s="266" t="s">
        <v>121</v>
      </c>
      <c r="H8326" s="266">
        <f>IF(G8326="Traditional Stove",0.1,0.2)</f>
        <v>0.1</v>
      </c>
      <c r="I8326" s="266">
        <f>YEAR(J8326)</f>
        <v>2023</v>
      </c>
      <c r="J8326" s="267">
        <v>44971</v>
      </c>
      <c r="K8326" s="267">
        <f>J8326+1</f>
        <v>44972</v>
      </c>
      <c r="L8326" s="266">
        <f>IF(M8326&lt;=365,1,2)</f>
        <v>1</v>
      </c>
      <c r="M8326" s="266">
        <f>IF(K8326&lt;$C$1,$C$2-$C$1+1,$C$2-K8326+1)</f>
        <v>75</v>
      </c>
      <c r="N8326" s="268">
        <f>M8326/365</f>
        <v>0.20547945205479451</v>
      </c>
      <c r="O8326" s="269">
        <f>'Data and Parameter'!$E$4*'Data and Parameter'!$E$5*('Data and Parameter'!$E$6+'Data and Parameter'!$E$7)*'Data and Parameter'!$E$19*'Data and Parameter'!$E$14*'ER calculations'!N8326</f>
        <v>1.063921047635922</v>
      </c>
    </row>
    <row r="8327" spans="1:15" ht="15">
      <c r="A8327" s="284">
        <v>8323</v>
      </c>
      <c r="B8327" s="287"/>
      <c r="C8327" s="287"/>
      <c r="D8327" s="284" t="s">
        <v>1054</v>
      </c>
      <c r="E8327" s="287"/>
      <c r="F8327" s="285" t="s">
        <v>8448</v>
      </c>
      <c r="G8327" s="266" t="s">
        <v>121</v>
      </c>
      <c r="H8327" s="266">
        <f>IF(G8327="Traditional Stove",0.1,0.2)</f>
        <v>0.1</v>
      </c>
      <c r="I8327" s="266">
        <f>YEAR(J8327)</f>
        <v>2023</v>
      </c>
      <c r="J8327" s="267">
        <v>44971</v>
      </c>
      <c r="K8327" s="267">
        <f>J8327+1</f>
        <v>44972</v>
      </c>
      <c r="L8327" s="266">
        <f>IF(M8327&lt;=365,1,2)</f>
        <v>1</v>
      </c>
      <c r="M8327" s="266">
        <f>IF(K8327&lt;$C$1,$C$2-$C$1+1,$C$2-K8327+1)</f>
        <v>75</v>
      </c>
      <c r="N8327" s="268">
        <f>M8327/365</f>
        <v>0.20547945205479451</v>
      </c>
      <c r="O8327" s="269">
        <f>'Data and Parameter'!$E$4*'Data and Parameter'!$E$5*('Data and Parameter'!$E$6+'Data and Parameter'!$E$7)*'Data and Parameter'!$E$19*'Data and Parameter'!$E$14*'ER calculations'!N8327</f>
        <v>1.063921047635922</v>
      </c>
    </row>
    <row r="8328" spans="1:15" ht="15">
      <c r="A8328" s="284">
        <v>8324</v>
      </c>
      <c r="B8328" s="287"/>
      <c r="C8328" s="287"/>
      <c r="D8328" s="284" t="s">
        <v>1054</v>
      </c>
      <c r="E8328" s="287"/>
      <c r="F8328" s="285" t="s">
        <v>8449</v>
      </c>
      <c r="G8328" s="266" t="s">
        <v>121</v>
      </c>
      <c r="H8328" s="266">
        <f>IF(G8328="Traditional Stove",0.1,0.2)</f>
        <v>0.1</v>
      </c>
      <c r="I8328" s="266">
        <f>YEAR(J8328)</f>
        <v>2023</v>
      </c>
      <c r="J8328" s="267">
        <v>44971</v>
      </c>
      <c r="K8328" s="267">
        <f>J8328+1</f>
        <v>44972</v>
      </c>
      <c r="L8328" s="266">
        <f>IF(M8328&lt;=365,1,2)</f>
        <v>1</v>
      </c>
      <c r="M8328" s="266">
        <f>IF(K8328&lt;$C$1,$C$2-$C$1+1,$C$2-K8328+1)</f>
        <v>75</v>
      </c>
      <c r="N8328" s="268">
        <f>M8328/365</f>
        <v>0.20547945205479451</v>
      </c>
      <c r="O8328" s="269">
        <f>'Data and Parameter'!$E$4*'Data and Parameter'!$E$5*('Data and Parameter'!$E$6+'Data and Parameter'!$E$7)*'Data and Parameter'!$E$19*'Data and Parameter'!$E$14*'ER calculations'!N8328</f>
        <v>1.063921047635922</v>
      </c>
    </row>
    <row r="8329" spans="1:15" ht="15">
      <c r="A8329" s="284">
        <v>8325</v>
      </c>
      <c r="B8329" s="287"/>
      <c r="C8329" s="287"/>
      <c r="D8329" s="284" t="s">
        <v>1054</v>
      </c>
      <c r="E8329" s="287"/>
      <c r="F8329" s="285" t="s">
        <v>8450</v>
      </c>
      <c r="G8329" s="266" t="s">
        <v>121</v>
      </c>
      <c r="H8329" s="266">
        <f>IF(G8329="Traditional Stove",0.1,0.2)</f>
        <v>0.1</v>
      </c>
      <c r="I8329" s="266">
        <f>YEAR(J8329)</f>
        <v>2023</v>
      </c>
      <c r="J8329" s="267">
        <v>44971</v>
      </c>
      <c r="K8329" s="267">
        <f>J8329+1</f>
        <v>44972</v>
      </c>
      <c r="L8329" s="266">
        <f>IF(M8329&lt;=365,1,2)</f>
        <v>1</v>
      </c>
      <c r="M8329" s="266">
        <f>IF(K8329&lt;$C$1,$C$2-$C$1+1,$C$2-K8329+1)</f>
        <v>75</v>
      </c>
      <c r="N8329" s="268">
        <f>M8329/365</f>
        <v>0.20547945205479451</v>
      </c>
      <c r="O8329" s="269">
        <f>'Data and Parameter'!$E$4*'Data and Parameter'!$E$5*('Data and Parameter'!$E$6+'Data and Parameter'!$E$7)*'Data and Parameter'!$E$19*'Data and Parameter'!$E$14*'ER calculations'!N8329</f>
        <v>1.063921047635922</v>
      </c>
    </row>
    <row r="8330" spans="1:15" ht="15">
      <c r="A8330" s="284">
        <v>8326</v>
      </c>
      <c r="B8330" s="287"/>
      <c r="C8330" s="287"/>
      <c r="D8330" s="284" t="s">
        <v>1054</v>
      </c>
      <c r="E8330" s="287"/>
      <c r="F8330" s="285" t="s">
        <v>8451</v>
      </c>
      <c r="G8330" s="266" t="s">
        <v>121</v>
      </c>
      <c r="H8330" s="266">
        <f>IF(G8330="Traditional Stove",0.1,0.2)</f>
        <v>0.1</v>
      </c>
      <c r="I8330" s="266">
        <f>YEAR(J8330)</f>
        <v>2023</v>
      </c>
      <c r="J8330" s="267">
        <v>44971</v>
      </c>
      <c r="K8330" s="267">
        <f>J8330+1</f>
        <v>44972</v>
      </c>
      <c r="L8330" s="266">
        <f>IF(M8330&lt;=365,1,2)</f>
        <v>1</v>
      </c>
      <c r="M8330" s="266">
        <f>IF(K8330&lt;$C$1,$C$2-$C$1+1,$C$2-K8330+1)</f>
        <v>75</v>
      </c>
      <c r="N8330" s="268">
        <f>M8330/365</f>
        <v>0.20547945205479451</v>
      </c>
      <c r="O8330" s="269">
        <f>'Data and Parameter'!$E$4*'Data and Parameter'!$E$5*('Data and Parameter'!$E$6+'Data and Parameter'!$E$7)*'Data and Parameter'!$E$19*'Data and Parameter'!$E$14*'ER calculations'!N8330</f>
        <v>1.063921047635922</v>
      </c>
    </row>
    <row r="8331" spans="1:15" ht="15">
      <c r="A8331" s="284">
        <v>8327</v>
      </c>
      <c r="B8331" s="287"/>
      <c r="C8331" s="287"/>
      <c r="D8331" s="284" t="s">
        <v>1054</v>
      </c>
      <c r="E8331" s="287"/>
      <c r="F8331" s="285" t="s">
        <v>8452</v>
      </c>
      <c r="G8331" s="266" t="s">
        <v>121</v>
      </c>
      <c r="H8331" s="266">
        <f>IF(G8331="Traditional Stove",0.1,0.2)</f>
        <v>0.1</v>
      </c>
      <c r="I8331" s="266">
        <f>YEAR(J8331)</f>
        <v>2023</v>
      </c>
      <c r="J8331" s="267">
        <v>44971</v>
      </c>
      <c r="K8331" s="267">
        <f>J8331+1</f>
        <v>44972</v>
      </c>
      <c r="L8331" s="266">
        <f>IF(M8331&lt;=365,1,2)</f>
        <v>1</v>
      </c>
      <c r="M8331" s="266">
        <f>IF(K8331&lt;$C$1,$C$2-$C$1+1,$C$2-K8331+1)</f>
        <v>75</v>
      </c>
      <c r="N8331" s="268">
        <f>M8331/365</f>
        <v>0.20547945205479451</v>
      </c>
      <c r="O8331" s="269">
        <f>'Data and Parameter'!$E$4*'Data and Parameter'!$E$5*('Data and Parameter'!$E$6+'Data and Parameter'!$E$7)*'Data and Parameter'!$E$19*'Data and Parameter'!$E$14*'ER calculations'!N8331</f>
        <v>1.063921047635922</v>
      </c>
    </row>
    <row r="8332" spans="1:15" ht="15">
      <c r="A8332" s="284">
        <v>8328</v>
      </c>
      <c r="B8332" s="287"/>
      <c r="C8332" s="287"/>
      <c r="D8332" s="284" t="s">
        <v>1054</v>
      </c>
      <c r="E8332" s="287"/>
      <c r="F8332" s="285" t="s">
        <v>8453</v>
      </c>
      <c r="G8332" s="266" t="s">
        <v>121</v>
      </c>
      <c r="H8332" s="266">
        <f>IF(G8332="Traditional Stove",0.1,0.2)</f>
        <v>0.1</v>
      </c>
      <c r="I8332" s="266">
        <f>YEAR(J8332)</f>
        <v>2023</v>
      </c>
      <c r="J8332" s="267">
        <v>44971</v>
      </c>
      <c r="K8332" s="267">
        <f>J8332+1</f>
        <v>44972</v>
      </c>
      <c r="L8332" s="266">
        <f>IF(M8332&lt;=365,1,2)</f>
        <v>1</v>
      </c>
      <c r="M8332" s="266">
        <f>IF(K8332&lt;$C$1,$C$2-$C$1+1,$C$2-K8332+1)</f>
        <v>75</v>
      </c>
      <c r="N8332" s="268">
        <f>M8332/365</f>
        <v>0.20547945205479451</v>
      </c>
      <c r="O8332" s="269">
        <f>'Data and Parameter'!$E$4*'Data and Parameter'!$E$5*('Data and Parameter'!$E$6+'Data and Parameter'!$E$7)*'Data and Parameter'!$E$19*'Data and Parameter'!$E$14*'ER calculations'!N8332</f>
        <v>1.063921047635922</v>
      </c>
    </row>
    <row r="8333" spans="1:15" ht="15">
      <c r="A8333" s="284">
        <v>8329</v>
      </c>
      <c r="B8333" s="287"/>
      <c r="C8333" s="287"/>
      <c r="D8333" s="284" t="s">
        <v>1054</v>
      </c>
      <c r="E8333" s="287"/>
      <c r="F8333" s="285" t="s">
        <v>8454</v>
      </c>
      <c r="G8333" s="266" t="s">
        <v>121</v>
      </c>
      <c r="H8333" s="266">
        <f>IF(G8333="Traditional Stove",0.1,0.2)</f>
        <v>0.1</v>
      </c>
      <c r="I8333" s="266">
        <f>YEAR(J8333)</f>
        <v>2023</v>
      </c>
      <c r="J8333" s="267">
        <v>44971</v>
      </c>
      <c r="K8333" s="267">
        <f>J8333+1</f>
        <v>44972</v>
      </c>
      <c r="L8333" s="266">
        <f>IF(M8333&lt;=365,1,2)</f>
        <v>1</v>
      </c>
      <c r="M8333" s="266">
        <f>IF(K8333&lt;$C$1,$C$2-$C$1+1,$C$2-K8333+1)</f>
        <v>75</v>
      </c>
      <c r="N8333" s="268">
        <f>M8333/365</f>
        <v>0.20547945205479451</v>
      </c>
      <c r="O8333" s="269">
        <f>'Data and Parameter'!$E$4*'Data and Parameter'!$E$5*('Data and Parameter'!$E$6+'Data and Parameter'!$E$7)*'Data and Parameter'!$E$19*'Data and Parameter'!$E$14*'ER calculations'!N8333</f>
        <v>1.063921047635922</v>
      </c>
    </row>
    <row r="8334" spans="1:15" ht="15">
      <c r="A8334" s="284">
        <v>8330</v>
      </c>
      <c r="B8334" s="287"/>
      <c r="C8334" s="287"/>
      <c r="D8334" s="284" t="s">
        <v>1054</v>
      </c>
      <c r="E8334" s="287"/>
      <c r="F8334" s="285" t="s">
        <v>8455</v>
      </c>
      <c r="G8334" s="266" t="s">
        <v>121</v>
      </c>
      <c r="H8334" s="266">
        <f>IF(G8334="Traditional Stove",0.1,0.2)</f>
        <v>0.1</v>
      </c>
      <c r="I8334" s="266">
        <f>YEAR(J8334)</f>
        <v>2023</v>
      </c>
      <c r="J8334" s="267">
        <v>44971</v>
      </c>
      <c r="K8334" s="267">
        <f>J8334+1</f>
        <v>44972</v>
      </c>
      <c r="L8334" s="266">
        <f>IF(M8334&lt;=365,1,2)</f>
        <v>1</v>
      </c>
      <c r="M8334" s="266">
        <f>IF(K8334&lt;$C$1,$C$2-$C$1+1,$C$2-K8334+1)</f>
        <v>75</v>
      </c>
      <c r="N8334" s="268">
        <f>M8334/365</f>
        <v>0.20547945205479451</v>
      </c>
      <c r="O8334" s="269">
        <f>'Data and Parameter'!$E$4*'Data and Parameter'!$E$5*('Data and Parameter'!$E$6+'Data and Parameter'!$E$7)*'Data and Parameter'!$E$19*'Data and Parameter'!$E$14*'ER calculations'!N8334</f>
        <v>1.063921047635922</v>
      </c>
    </row>
    <row r="8335" spans="1:15" ht="15">
      <c r="A8335" s="284">
        <v>8331</v>
      </c>
      <c r="B8335" s="287"/>
      <c r="C8335" s="287"/>
      <c r="D8335" s="284" t="s">
        <v>1054</v>
      </c>
      <c r="E8335" s="287"/>
      <c r="F8335" s="285" t="s">
        <v>8456</v>
      </c>
      <c r="G8335" s="266" t="s">
        <v>121</v>
      </c>
      <c r="H8335" s="266">
        <f>IF(G8335="Traditional Stove",0.1,0.2)</f>
        <v>0.1</v>
      </c>
      <c r="I8335" s="266">
        <f>YEAR(J8335)</f>
        <v>2023</v>
      </c>
      <c r="J8335" s="267">
        <v>44971</v>
      </c>
      <c r="K8335" s="267">
        <f>J8335+1</f>
        <v>44972</v>
      </c>
      <c r="L8335" s="266">
        <f>IF(M8335&lt;=365,1,2)</f>
        <v>1</v>
      </c>
      <c r="M8335" s="266">
        <f>IF(K8335&lt;$C$1,$C$2-$C$1+1,$C$2-K8335+1)</f>
        <v>75</v>
      </c>
      <c r="N8335" s="268">
        <f>M8335/365</f>
        <v>0.20547945205479451</v>
      </c>
      <c r="O8335" s="269">
        <f>'Data and Parameter'!$E$4*'Data and Parameter'!$E$5*('Data and Parameter'!$E$6+'Data and Parameter'!$E$7)*'Data and Parameter'!$E$19*'Data and Parameter'!$E$14*'ER calculations'!N8335</f>
        <v>1.063921047635922</v>
      </c>
    </row>
    <row r="8336" spans="1:15" ht="15">
      <c r="A8336" s="284">
        <v>8332</v>
      </c>
      <c r="B8336" s="287"/>
      <c r="C8336" s="287"/>
      <c r="D8336" s="284" t="s">
        <v>1054</v>
      </c>
      <c r="E8336" s="287"/>
      <c r="F8336" s="285" t="s">
        <v>8457</v>
      </c>
      <c r="G8336" s="266" t="s">
        <v>121</v>
      </c>
      <c r="H8336" s="266">
        <f>IF(G8336="Traditional Stove",0.1,0.2)</f>
        <v>0.1</v>
      </c>
      <c r="I8336" s="266">
        <f>YEAR(J8336)</f>
        <v>2023</v>
      </c>
      <c r="J8336" s="267">
        <v>44971</v>
      </c>
      <c r="K8336" s="267">
        <f>J8336+1</f>
        <v>44972</v>
      </c>
      <c r="L8336" s="266">
        <f>IF(M8336&lt;=365,1,2)</f>
        <v>1</v>
      </c>
      <c r="M8336" s="266">
        <f>IF(K8336&lt;$C$1,$C$2-$C$1+1,$C$2-K8336+1)</f>
        <v>75</v>
      </c>
      <c r="N8336" s="268">
        <f>M8336/365</f>
        <v>0.20547945205479451</v>
      </c>
      <c r="O8336" s="269">
        <f>'Data and Parameter'!$E$4*'Data and Parameter'!$E$5*('Data and Parameter'!$E$6+'Data and Parameter'!$E$7)*'Data and Parameter'!$E$19*'Data and Parameter'!$E$14*'ER calculations'!N8336</f>
        <v>1.063921047635922</v>
      </c>
    </row>
    <row r="8337" spans="1:15" ht="15">
      <c r="A8337" s="284">
        <v>8333</v>
      </c>
      <c r="B8337" s="287"/>
      <c r="C8337" s="287"/>
      <c r="D8337" s="284" t="s">
        <v>1054</v>
      </c>
      <c r="E8337" s="287"/>
      <c r="F8337" s="285" t="s">
        <v>8458</v>
      </c>
      <c r="G8337" s="266" t="s">
        <v>121</v>
      </c>
      <c r="H8337" s="266">
        <f>IF(G8337="Traditional Stove",0.1,0.2)</f>
        <v>0.1</v>
      </c>
      <c r="I8337" s="266">
        <f>YEAR(J8337)</f>
        <v>2023</v>
      </c>
      <c r="J8337" s="267">
        <v>44971</v>
      </c>
      <c r="K8337" s="267">
        <f>J8337+1</f>
        <v>44972</v>
      </c>
      <c r="L8337" s="266">
        <f>IF(M8337&lt;=365,1,2)</f>
        <v>1</v>
      </c>
      <c r="M8337" s="266">
        <f>IF(K8337&lt;$C$1,$C$2-$C$1+1,$C$2-K8337+1)</f>
        <v>75</v>
      </c>
      <c r="N8337" s="268">
        <f>M8337/365</f>
        <v>0.20547945205479451</v>
      </c>
      <c r="O8337" s="269">
        <f>'Data and Parameter'!$E$4*'Data and Parameter'!$E$5*('Data and Parameter'!$E$6+'Data and Parameter'!$E$7)*'Data and Parameter'!$E$19*'Data and Parameter'!$E$14*'ER calculations'!N8337</f>
        <v>1.063921047635922</v>
      </c>
    </row>
    <row r="8338" spans="1:15" ht="15">
      <c r="A8338" s="284">
        <v>8334</v>
      </c>
      <c r="B8338" s="287"/>
      <c r="C8338" s="287"/>
      <c r="D8338" s="284" t="s">
        <v>1054</v>
      </c>
      <c r="E8338" s="287"/>
      <c r="F8338" s="285" t="s">
        <v>8459</v>
      </c>
      <c r="G8338" s="266" t="s">
        <v>121</v>
      </c>
      <c r="H8338" s="266">
        <f>IF(G8338="Traditional Stove",0.1,0.2)</f>
        <v>0.1</v>
      </c>
      <c r="I8338" s="266">
        <f>YEAR(J8338)</f>
        <v>2023</v>
      </c>
      <c r="J8338" s="267">
        <v>44971</v>
      </c>
      <c r="K8338" s="267">
        <f>J8338+1</f>
        <v>44972</v>
      </c>
      <c r="L8338" s="266">
        <f>IF(M8338&lt;=365,1,2)</f>
        <v>1</v>
      </c>
      <c r="M8338" s="266">
        <f>IF(K8338&lt;$C$1,$C$2-$C$1+1,$C$2-K8338+1)</f>
        <v>75</v>
      </c>
      <c r="N8338" s="268">
        <f>M8338/365</f>
        <v>0.20547945205479451</v>
      </c>
      <c r="O8338" s="269">
        <f>'Data and Parameter'!$E$4*'Data and Parameter'!$E$5*('Data and Parameter'!$E$6+'Data and Parameter'!$E$7)*'Data and Parameter'!$E$19*'Data and Parameter'!$E$14*'ER calculations'!N8338</f>
        <v>1.063921047635922</v>
      </c>
    </row>
    <row r="8339" spans="1:15" ht="15">
      <c r="A8339" s="284">
        <v>8335</v>
      </c>
      <c r="B8339" s="287"/>
      <c r="C8339" s="287"/>
      <c r="D8339" s="284" t="s">
        <v>1054</v>
      </c>
      <c r="E8339" s="287"/>
      <c r="F8339" s="285" t="s">
        <v>8460</v>
      </c>
      <c r="G8339" s="266" t="s">
        <v>121</v>
      </c>
      <c r="H8339" s="266">
        <f>IF(G8339="Traditional Stove",0.1,0.2)</f>
        <v>0.1</v>
      </c>
      <c r="I8339" s="266">
        <f>YEAR(J8339)</f>
        <v>2023</v>
      </c>
      <c r="J8339" s="267">
        <v>44971</v>
      </c>
      <c r="K8339" s="267">
        <f>J8339+1</f>
        <v>44972</v>
      </c>
      <c r="L8339" s="266">
        <f>IF(M8339&lt;=365,1,2)</f>
        <v>1</v>
      </c>
      <c r="M8339" s="266">
        <f>IF(K8339&lt;$C$1,$C$2-$C$1+1,$C$2-K8339+1)</f>
        <v>75</v>
      </c>
      <c r="N8339" s="268">
        <f>M8339/365</f>
        <v>0.20547945205479451</v>
      </c>
      <c r="O8339" s="269">
        <f>'Data and Parameter'!$E$4*'Data and Parameter'!$E$5*('Data and Parameter'!$E$6+'Data and Parameter'!$E$7)*'Data and Parameter'!$E$19*'Data and Parameter'!$E$14*'ER calculations'!N8339</f>
        <v>1.063921047635922</v>
      </c>
    </row>
    <row r="8340" spans="1:15" ht="15">
      <c r="A8340" s="284">
        <v>8336</v>
      </c>
      <c r="B8340" s="287"/>
      <c r="C8340" s="287"/>
      <c r="D8340" s="284" t="s">
        <v>1054</v>
      </c>
      <c r="E8340" s="287"/>
      <c r="F8340" s="285" t="s">
        <v>8461</v>
      </c>
      <c r="G8340" s="266" t="s">
        <v>121</v>
      </c>
      <c r="H8340" s="266">
        <f>IF(G8340="Traditional Stove",0.1,0.2)</f>
        <v>0.1</v>
      </c>
      <c r="I8340" s="266">
        <f>YEAR(J8340)</f>
        <v>2023</v>
      </c>
      <c r="J8340" s="267">
        <v>44971</v>
      </c>
      <c r="K8340" s="267">
        <f>J8340+1</f>
        <v>44972</v>
      </c>
      <c r="L8340" s="266">
        <f>IF(M8340&lt;=365,1,2)</f>
        <v>1</v>
      </c>
      <c r="M8340" s="266">
        <f>IF(K8340&lt;$C$1,$C$2-$C$1+1,$C$2-K8340+1)</f>
        <v>75</v>
      </c>
      <c r="N8340" s="268">
        <f>M8340/365</f>
        <v>0.20547945205479451</v>
      </c>
      <c r="O8340" s="269">
        <f>'Data and Parameter'!$E$4*'Data and Parameter'!$E$5*('Data and Parameter'!$E$6+'Data and Parameter'!$E$7)*'Data and Parameter'!$E$19*'Data and Parameter'!$E$14*'ER calculations'!N8340</f>
        <v>1.063921047635922</v>
      </c>
    </row>
    <row r="8341" spans="1:15" ht="15">
      <c r="A8341" s="284">
        <v>8337</v>
      </c>
      <c r="B8341" s="287"/>
      <c r="C8341" s="287"/>
      <c r="D8341" s="284" t="s">
        <v>1054</v>
      </c>
      <c r="E8341" s="287"/>
      <c r="F8341" s="285" t="s">
        <v>8462</v>
      </c>
      <c r="G8341" s="266" t="s">
        <v>121</v>
      </c>
      <c r="H8341" s="266">
        <f>IF(G8341="Traditional Stove",0.1,0.2)</f>
        <v>0.1</v>
      </c>
      <c r="I8341" s="266">
        <f>YEAR(J8341)</f>
        <v>2023</v>
      </c>
      <c r="J8341" s="267">
        <v>44971</v>
      </c>
      <c r="K8341" s="267">
        <f>J8341+1</f>
        <v>44972</v>
      </c>
      <c r="L8341" s="266">
        <f>IF(M8341&lt;=365,1,2)</f>
        <v>1</v>
      </c>
      <c r="M8341" s="266">
        <f>IF(K8341&lt;$C$1,$C$2-$C$1+1,$C$2-K8341+1)</f>
        <v>75</v>
      </c>
      <c r="N8341" s="268">
        <f>M8341/365</f>
        <v>0.20547945205479451</v>
      </c>
      <c r="O8341" s="269">
        <f>'Data and Parameter'!$E$4*'Data and Parameter'!$E$5*('Data and Parameter'!$E$6+'Data and Parameter'!$E$7)*'Data and Parameter'!$E$19*'Data and Parameter'!$E$14*'ER calculations'!N8341</f>
        <v>1.063921047635922</v>
      </c>
    </row>
    <row r="8342" spans="1:15" ht="15">
      <c r="A8342" s="284">
        <v>8338</v>
      </c>
      <c r="B8342" s="287"/>
      <c r="C8342" s="287"/>
      <c r="D8342" s="284" t="s">
        <v>1054</v>
      </c>
      <c r="E8342" s="287"/>
      <c r="F8342" s="285" t="s">
        <v>8463</v>
      </c>
      <c r="G8342" s="266" t="s">
        <v>121</v>
      </c>
      <c r="H8342" s="266">
        <f>IF(G8342="Traditional Stove",0.1,0.2)</f>
        <v>0.1</v>
      </c>
      <c r="I8342" s="266">
        <f>YEAR(J8342)</f>
        <v>2023</v>
      </c>
      <c r="J8342" s="267">
        <v>44971</v>
      </c>
      <c r="K8342" s="267">
        <f>J8342+1</f>
        <v>44972</v>
      </c>
      <c r="L8342" s="266">
        <f>IF(M8342&lt;=365,1,2)</f>
        <v>1</v>
      </c>
      <c r="M8342" s="266">
        <f>IF(K8342&lt;$C$1,$C$2-$C$1+1,$C$2-K8342+1)</f>
        <v>75</v>
      </c>
      <c r="N8342" s="268">
        <f>M8342/365</f>
        <v>0.20547945205479451</v>
      </c>
      <c r="O8342" s="269">
        <f>'Data and Parameter'!$E$4*'Data and Parameter'!$E$5*('Data and Parameter'!$E$6+'Data and Parameter'!$E$7)*'Data and Parameter'!$E$19*'Data and Parameter'!$E$14*'ER calculations'!N8342</f>
        <v>1.063921047635922</v>
      </c>
    </row>
    <row r="8343" spans="1:15" ht="15">
      <c r="A8343" s="284">
        <v>8339</v>
      </c>
      <c r="B8343" s="287"/>
      <c r="C8343" s="287"/>
      <c r="D8343" s="284" t="s">
        <v>1054</v>
      </c>
      <c r="E8343" s="287"/>
      <c r="F8343" s="285" t="s">
        <v>8464</v>
      </c>
      <c r="G8343" s="266" t="s">
        <v>121</v>
      </c>
      <c r="H8343" s="266">
        <f>IF(G8343="Traditional Stove",0.1,0.2)</f>
        <v>0.1</v>
      </c>
      <c r="I8343" s="266">
        <f>YEAR(J8343)</f>
        <v>2023</v>
      </c>
      <c r="J8343" s="267">
        <v>44971</v>
      </c>
      <c r="K8343" s="267">
        <f>J8343+1</f>
        <v>44972</v>
      </c>
      <c r="L8343" s="266">
        <f>IF(M8343&lt;=365,1,2)</f>
        <v>1</v>
      </c>
      <c r="M8343" s="266">
        <f>IF(K8343&lt;$C$1,$C$2-$C$1+1,$C$2-K8343+1)</f>
        <v>75</v>
      </c>
      <c r="N8343" s="268">
        <f>M8343/365</f>
        <v>0.20547945205479451</v>
      </c>
      <c r="O8343" s="269">
        <f>'Data and Parameter'!$E$4*'Data and Parameter'!$E$5*('Data and Parameter'!$E$6+'Data and Parameter'!$E$7)*'Data and Parameter'!$E$19*'Data and Parameter'!$E$14*'ER calculations'!N8343</f>
        <v>1.063921047635922</v>
      </c>
    </row>
    <row r="8344" spans="1:15" ht="15">
      <c r="A8344" s="284">
        <v>8340</v>
      </c>
      <c r="B8344" s="287"/>
      <c r="C8344" s="287"/>
      <c r="D8344" s="284" t="s">
        <v>1054</v>
      </c>
      <c r="E8344" s="287"/>
      <c r="F8344" s="285" t="s">
        <v>8465</v>
      </c>
      <c r="G8344" s="266" t="s">
        <v>121</v>
      </c>
      <c r="H8344" s="266">
        <f>IF(G8344="Traditional Stove",0.1,0.2)</f>
        <v>0.1</v>
      </c>
      <c r="I8344" s="266">
        <f>YEAR(J8344)</f>
        <v>2023</v>
      </c>
      <c r="J8344" s="267">
        <v>44971</v>
      </c>
      <c r="K8344" s="267">
        <f>J8344+1</f>
        <v>44972</v>
      </c>
      <c r="L8344" s="266">
        <f>IF(M8344&lt;=365,1,2)</f>
        <v>1</v>
      </c>
      <c r="M8344" s="266">
        <f>IF(K8344&lt;$C$1,$C$2-$C$1+1,$C$2-K8344+1)</f>
        <v>75</v>
      </c>
      <c r="N8344" s="268">
        <f>M8344/365</f>
        <v>0.20547945205479451</v>
      </c>
      <c r="O8344" s="269">
        <f>'Data and Parameter'!$E$4*'Data and Parameter'!$E$5*('Data and Parameter'!$E$6+'Data and Parameter'!$E$7)*'Data and Parameter'!$E$19*'Data and Parameter'!$E$14*'ER calculations'!N8344</f>
        <v>1.063921047635922</v>
      </c>
    </row>
    <row r="8345" spans="1:15" ht="15">
      <c r="A8345" s="284">
        <v>8341</v>
      </c>
      <c r="B8345" s="287"/>
      <c r="C8345" s="287"/>
      <c r="D8345" s="284" t="s">
        <v>1054</v>
      </c>
      <c r="E8345" s="287"/>
      <c r="F8345" s="285" t="s">
        <v>8466</v>
      </c>
      <c r="G8345" s="266" t="s">
        <v>121</v>
      </c>
      <c r="H8345" s="266">
        <f>IF(G8345="Traditional Stove",0.1,0.2)</f>
        <v>0.1</v>
      </c>
      <c r="I8345" s="266">
        <f>YEAR(J8345)</f>
        <v>2023</v>
      </c>
      <c r="J8345" s="267">
        <v>44971</v>
      </c>
      <c r="K8345" s="267">
        <f>J8345+1</f>
        <v>44972</v>
      </c>
      <c r="L8345" s="266">
        <f>IF(M8345&lt;=365,1,2)</f>
        <v>1</v>
      </c>
      <c r="M8345" s="266">
        <f>IF(K8345&lt;$C$1,$C$2-$C$1+1,$C$2-K8345+1)</f>
        <v>75</v>
      </c>
      <c r="N8345" s="268">
        <f>M8345/365</f>
        <v>0.20547945205479451</v>
      </c>
      <c r="O8345" s="269">
        <f>'Data and Parameter'!$E$4*'Data and Parameter'!$E$5*('Data and Parameter'!$E$6+'Data and Parameter'!$E$7)*'Data and Parameter'!$E$19*'Data and Parameter'!$E$14*'ER calculations'!N8345</f>
        <v>1.063921047635922</v>
      </c>
    </row>
    <row r="8346" spans="1:15" ht="15">
      <c r="A8346" s="284">
        <v>8342</v>
      </c>
      <c r="B8346" s="287"/>
      <c r="C8346" s="287"/>
      <c r="D8346" s="284" t="s">
        <v>1054</v>
      </c>
      <c r="E8346" s="287"/>
      <c r="F8346" s="285" t="s">
        <v>8467</v>
      </c>
      <c r="G8346" s="266" t="s">
        <v>121</v>
      </c>
      <c r="H8346" s="266">
        <f>IF(G8346="Traditional Stove",0.1,0.2)</f>
        <v>0.1</v>
      </c>
      <c r="I8346" s="266">
        <f>YEAR(J8346)</f>
        <v>2023</v>
      </c>
      <c r="J8346" s="267">
        <v>44971</v>
      </c>
      <c r="K8346" s="267">
        <f>J8346+1</f>
        <v>44972</v>
      </c>
      <c r="L8346" s="266">
        <f>IF(M8346&lt;=365,1,2)</f>
        <v>1</v>
      </c>
      <c r="M8346" s="266">
        <f>IF(K8346&lt;$C$1,$C$2-$C$1+1,$C$2-K8346+1)</f>
        <v>75</v>
      </c>
      <c r="N8346" s="268">
        <f>M8346/365</f>
        <v>0.20547945205479451</v>
      </c>
      <c r="O8346" s="269">
        <f>'Data and Parameter'!$E$4*'Data and Parameter'!$E$5*('Data and Parameter'!$E$6+'Data and Parameter'!$E$7)*'Data and Parameter'!$E$19*'Data and Parameter'!$E$14*'ER calculations'!N8346</f>
        <v>1.063921047635922</v>
      </c>
    </row>
    <row r="8347" spans="1:15" ht="15">
      <c r="A8347" s="284">
        <v>8343</v>
      </c>
      <c r="B8347" s="287"/>
      <c r="C8347" s="287"/>
      <c r="D8347" s="284" t="s">
        <v>1054</v>
      </c>
      <c r="E8347" s="287"/>
      <c r="F8347" s="285" t="s">
        <v>8468</v>
      </c>
      <c r="G8347" s="266" t="s">
        <v>121</v>
      </c>
      <c r="H8347" s="266">
        <f>IF(G8347="Traditional Stove",0.1,0.2)</f>
        <v>0.1</v>
      </c>
      <c r="I8347" s="266">
        <f>YEAR(J8347)</f>
        <v>2023</v>
      </c>
      <c r="J8347" s="267">
        <v>44971</v>
      </c>
      <c r="K8347" s="267">
        <f>J8347+1</f>
        <v>44972</v>
      </c>
      <c r="L8347" s="266">
        <f>IF(M8347&lt;=365,1,2)</f>
        <v>1</v>
      </c>
      <c r="M8347" s="266">
        <f>IF(K8347&lt;$C$1,$C$2-$C$1+1,$C$2-K8347+1)</f>
        <v>75</v>
      </c>
      <c r="N8347" s="268">
        <f>M8347/365</f>
        <v>0.20547945205479451</v>
      </c>
      <c r="O8347" s="269">
        <f>'Data and Parameter'!$E$4*'Data and Parameter'!$E$5*('Data and Parameter'!$E$6+'Data and Parameter'!$E$7)*'Data and Parameter'!$E$19*'Data and Parameter'!$E$14*'ER calculations'!N8347</f>
        <v>1.063921047635922</v>
      </c>
    </row>
    <row r="8348" spans="1:15" ht="15">
      <c r="A8348" s="284">
        <v>8344</v>
      </c>
      <c r="B8348" s="287"/>
      <c r="C8348" s="287"/>
      <c r="D8348" s="284" t="s">
        <v>1054</v>
      </c>
      <c r="E8348" s="287"/>
      <c r="F8348" s="285" t="s">
        <v>8469</v>
      </c>
      <c r="G8348" s="266" t="s">
        <v>121</v>
      </c>
      <c r="H8348" s="266">
        <f>IF(G8348="Traditional Stove",0.1,0.2)</f>
        <v>0.1</v>
      </c>
      <c r="I8348" s="266">
        <f>YEAR(J8348)</f>
        <v>2023</v>
      </c>
      <c r="J8348" s="267">
        <v>44971</v>
      </c>
      <c r="K8348" s="267">
        <f>J8348+1</f>
        <v>44972</v>
      </c>
      <c r="L8348" s="266">
        <f>IF(M8348&lt;=365,1,2)</f>
        <v>1</v>
      </c>
      <c r="M8348" s="266">
        <f>IF(K8348&lt;$C$1,$C$2-$C$1+1,$C$2-K8348+1)</f>
        <v>75</v>
      </c>
      <c r="N8348" s="268">
        <f>M8348/365</f>
        <v>0.20547945205479451</v>
      </c>
      <c r="O8348" s="269">
        <f>'Data and Parameter'!$E$4*'Data and Parameter'!$E$5*('Data and Parameter'!$E$6+'Data and Parameter'!$E$7)*'Data and Parameter'!$E$19*'Data and Parameter'!$E$14*'ER calculations'!N8348</f>
        <v>1.063921047635922</v>
      </c>
    </row>
    <row r="8349" spans="1:15" ht="15">
      <c r="A8349" s="284">
        <v>8345</v>
      </c>
      <c r="B8349" s="287"/>
      <c r="C8349" s="287"/>
      <c r="D8349" s="284" t="s">
        <v>1054</v>
      </c>
      <c r="E8349" s="287"/>
      <c r="F8349" s="285" t="s">
        <v>8470</v>
      </c>
      <c r="G8349" s="266" t="s">
        <v>121</v>
      </c>
      <c r="H8349" s="266">
        <f>IF(G8349="Traditional Stove",0.1,0.2)</f>
        <v>0.1</v>
      </c>
      <c r="I8349" s="266">
        <f>YEAR(J8349)</f>
        <v>2023</v>
      </c>
      <c r="J8349" s="267">
        <v>44971</v>
      </c>
      <c r="K8349" s="267">
        <f>J8349+1</f>
        <v>44972</v>
      </c>
      <c r="L8349" s="266">
        <f>IF(M8349&lt;=365,1,2)</f>
        <v>1</v>
      </c>
      <c r="M8349" s="266">
        <f>IF(K8349&lt;$C$1,$C$2-$C$1+1,$C$2-K8349+1)</f>
        <v>75</v>
      </c>
      <c r="N8349" s="268">
        <f>M8349/365</f>
        <v>0.20547945205479451</v>
      </c>
      <c r="O8349" s="269">
        <f>'Data and Parameter'!$E$4*'Data and Parameter'!$E$5*('Data and Parameter'!$E$6+'Data and Parameter'!$E$7)*'Data and Parameter'!$E$19*'Data and Parameter'!$E$14*'ER calculations'!N8349</f>
        <v>1.063921047635922</v>
      </c>
    </row>
    <row r="8350" spans="1:15" ht="15">
      <c r="A8350" s="284">
        <v>8346</v>
      </c>
      <c r="B8350" s="287"/>
      <c r="C8350" s="287"/>
      <c r="D8350" s="284" t="s">
        <v>1054</v>
      </c>
      <c r="E8350" s="287"/>
      <c r="F8350" s="285" t="s">
        <v>8471</v>
      </c>
      <c r="G8350" s="266" t="s">
        <v>121</v>
      </c>
      <c r="H8350" s="266">
        <f>IF(G8350="Traditional Stove",0.1,0.2)</f>
        <v>0.1</v>
      </c>
      <c r="I8350" s="266">
        <f>YEAR(J8350)</f>
        <v>2023</v>
      </c>
      <c r="J8350" s="267">
        <v>44971</v>
      </c>
      <c r="K8350" s="267">
        <f>J8350+1</f>
        <v>44972</v>
      </c>
      <c r="L8350" s="266">
        <f>IF(M8350&lt;=365,1,2)</f>
        <v>1</v>
      </c>
      <c r="M8350" s="266">
        <f>IF(K8350&lt;$C$1,$C$2-$C$1+1,$C$2-K8350+1)</f>
        <v>75</v>
      </c>
      <c r="N8350" s="268">
        <f>M8350/365</f>
        <v>0.20547945205479451</v>
      </c>
      <c r="O8350" s="269">
        <f>'Data and Parameter'!$E$4*'Data and Parameter'!$E$5*('Data and Parameter'!$E$6+'Data and Parameter'!$E$7)*'Data and Parameter'!$E$19*'Data and Parameter'!$E$14*'ER calculations'!N8350</f>
        <v>1.063921047635922</v>
      </c>
    </row>
    <row r="8351" spans="1:15" ht="15">
      <c r="A8351" s="284">
        <v>8347</v>
      </c>
      <c r="B8351" s="287"/>
      <c r="C8351" s="287"/>
      <c r="D8351" s="284" t="s">
        <v>1054</v>
      </c>
      <c r="E8351" s="287"/>
      <c r="F8351" s="285" t="s">
        <v>8472</v>
      </c>
      <c r="G8351" s="266" t="s">
        <v>121</v>
      </c>
      <c r="H8351" s="266">
        <f>IF(G8351="Traditional Stove",0.1,0.2)</f>
        <v>0.1</v>
      </c>
      <c r="I8351" s="266">
        <f>YEAR(J8351)</f>
        <v>2023</v>
      </c>
      <c r="J8351" s="267">
        <v>44971</v>
      </c>
      <c r="K8351" s="267">
        <f>J8351+1</f>
        <v>44972</v>
      </c>
      <c r="L8351" s="266">
        <f>IF(M8351&lt;=365,1,2)</f>
        <v>1</v>
      </c>
      <c r="M8351" s="266">
        <f>IF(K8351&lt;$C$1,$C$2-$C$1+1,$C$2-K8351+1)</f>
        <v>75</v>
      </c>
      <c r="N8351" s="268">
        <f>M8351/365</f>
        <v>0.20547945205479451</v>
      </c>
      <c r="O8351" s="269">
        <f>'Data and Parameter'!$E$4*'Data and Parameter'!$E$5*('Data and Parameter'!$E$6+'Data and Parameter'!$E$7)*'Data and Parameter'!$E$19*'Data and Parameter'!$E$14*'ER calculations'!N8351</f>
        <v>1.063921047635922</v>
      </c>
    </row>
    <row r="8352" spans="1:15" ht="15">
      <c r="A8352" s="284">
        <v>8348</v>
      </c>
      <c r="B8352" s="287"/>
      <c r="C8352" s="287"/>
      <c r="D8352" s="284" t="s">
        <v>1054</v>
      </c>
      <c r="E8352" s="287"/>
      <c r="F8352" s="285" t="s">
        <v>8473</v>
      </c>
      <c r="G8352" s="266" t="s">
        <v>121</v>
      </c>
      <c r="H8352" s="266">
        <f>IF(G8352="Traditional Stove",0.1,0.2)</f>
        <v>0.1</v>
      </c>
      <c r="I8352" s="266">
        <f>YEAR(J8352)</f>
        <v>2023</v>
      </c>
      <c r="J8352" s="267">
        <v>44971</v>
      </c>
      <c r="K8352" s="267">
        <f>J8352+1</f>
        <v>44972</v>
      </c>
      <c r="L8352" s="266">
        <f>IF(M8352&lt;=365,1,2)</f>
        <v>1</v>
      </c>
      <c r="M8352" s="266">
        <f>IF(K8352&lt;$C$1,$C$2-$C$1+1,$C$2-K8352+1)</f>
        <v>75</v>
      </c>
      <c r="N8352" s="268">
        <f>M8352/365</f>
        <v>0.20547945205479451</v>
      </c>
      <c r="O8352" s="269">
        <f>'Data and Parameter'!$E$4*'Data and Parameter'!$E$5*('Data and Parameter'!$E$6+'Data and Parameter'!$E$7)*'Data and Parameter'!$E$19*'Data and Parameter'!$E$14*'ER calculations'!N8352</f>
        <v>1.063921047635922</v>
      </c>
    </row>
    <row r="8353" spans="1:15" ht="15">
      <c r="A8353" s="284">
        <v>8349</v>
      </c>
      <c r="B8353" s="287"/>
      <c r="C8353" s="287"/>
      <c r="D8353" s="284" t="s">
        <v>1054</v>
      </c>
      <c r="E8353" s="287"/>
      <c r="F8353" s="285" t="s">
        <v>8474</v>
      </c>
      <c r="G8353" s="266" t="s">
        <v>121</v>
      </c>
      <c r="H8353" s="266">
        <f>IF(G8353="Traditional Stove",0.1,0.2)</f>
        <v>0.1</v>
      </c>
      <c r="I8353" s="266">
        <f>YEAR(J8353)</f>
        <v>2023</v>
      </c>
      <c r="J8353" s="267">
        <v>44971</v>
      </c>
      <c r="K8353" s="267">
        <f>J8353+1</f>
        <v>44972</v>
      </c>
      <c r="L8353" s="266">
        <f>IF(M8353&lt;=365,1,2)</f>
        <v>1</v>
      </c>
      <c r="M8353" s="266">
        <f>IF(K8353&lt;$C$1,$C$2-$C$1+1,$C$2-K8353+1)</f>
        <v>75</v>
      </c>
      <c r="N8353" s="268">
        <f>M8353/365</f>
        <v>0.20547945205479451</v>
      </c>
      <c r="O8353" s="269">
        <f>'Data and Parameter'!$E$4*'Data and Parameter'!$E$5*('Data and Parameter'!$E$6+'Data and Parameter'!$E$7)*'Data and Parameter'!$E$19*'Data and Parameter'!$E$14*'ER calculations'!N8353</f>
        <v>1.063921047635922</v>
      </c>
    </row>
    <row r="8354" spans="1:15" ht="15">
      <c r="A8354" s="284">
        <v>8350</v>
      </c>
      <c r="B8354" s="287"/>
      <c r="C8354" s="287"/>
      <c r="D8354" s="284" t="s">
        <v>1054</v>
      </c>
      <c r="E8354" s="287"/>
      <c r="F8354" s="285" t="s">
        <v>8475</v>
      </c>
      <c r="G8354" s="266" t="s">
        <v>121</v>
      </c>
      <c r="H8354" s="266">
        <f>IF(G8354="Traditional Stove",0.1,0.2)</f>
        <v>0.1</v>
      </c>
      <c r="I8354" s="266">
        <f>YEAR(J8354)</f>
        <v>2023</v>
      </c>
      <c r="J8354" s="267">
        <v>44971</v>
      </c>
      <c r="K8354" s="267">
        <f>J8354+1</f>
        <v>44972</v>
      </c>
      <c r="L8354" s="266">
        <f>IF(M8354&lt;=365,1,2)</f>
        <v>1</v>
      </c>
      <c r="M8354" s="266">
        <f>IF(K8354&lt;$C$1,$C$2-$C$1+1,$C$2-K8354+1)</f>
        <v>75</v>
      </c>
      <c r="N8354" s="268">
        <f>M8354/365</f>
        <v>0.20547945205479451</v>
      </c>
      <c r="O8354" s="269">
        <f>'Data and Parameter'!$E$4*'Data and Parameter'!$E$5*('Data and Parameter'!$E$6+'Data and Parameter'!$E$7)*'Data and Parameter'!$E$19*'Data and Parameter'!$E$14*'ER calculations'!N8354</f>
        <v>1.063921047635922</v>
      </c>
    </row>
    <row r="8355" spans="1:15" ht="15">
      <c r="A8355" s="284">
        <v>8351</v>
      </c>
      <c r="B8355" s="287"/>
      <c r="C8355" s="287"/>
      <c r="D8355" s="284" t="s">
        <v>1054</v>
      </c>
      <c r="E8355" s="287"/>
      <c r="F8355" s="285" t="s">
        <v>8476</v>
      </c>
      <c r="G8355" s="266" t="s">
        <v>121</v>
      </c>
      <c r="H8355" s="266">
        <f>IF(G8355="Traditional Stove",0.1,0.2)</f>
        <v>0.1</v>
      </c>
      <c r="I8355" s="266">
        <f>YEAR(J8355)</f>
        <v>2023</v>
      </c>
      <c r="J8355" s="267">
        <v>44971</v>
      </c>
      <c r="K8355" s="267">
        <f>J8355+1</f>
        <v>44972</v>
      </c>
      <c r="L8355" s="266">
        <f>IF(M8355&lt;=365,1,2)</f>
        <v>1</v>
      </c>
      <c r="M8355" s="266">
        <f>IF(K8355&lt;$C$1,$C$2-$C$1+1,$C$2-K8355+1)</f>
        <v>75</v>
      </c>
      <c r="N8355" s="268">
        <f>M8355/365</f>
        <v>0.20547945205479451</v>
      </c>
      <c r="O8355" s="269">
        <f>'Data and Parameter'!$E$4*'Data and Parameter'!$E$5*('Data and Parameter'!$E$6+'Data and Parameter'!$E$7)*'Data and Parameter'!$E$19*'Data and Parameter'!$E$14*'ER calculations'!N8355</f>
        <v>1.063921047635922</v>
      </c>
    </row>
    <row r="8356" spans="1:15" ht="15">
      <c r="A8356" s="284">
        <v>8352</v>
      </c>
      <c r="B8356" s="287"/>
      <c r="C8356" s="287"/>
      <c r="D8356" s="284" t="s">
        <v>1054</v>
      </c>
      <c r="E8356" s="287"/>
      <c r="F8356" s="285" t="s">
        <v>8477</v>
      </c>
      <c r="G8356" s="266" t="s">
        <v>121</v>
      </c>
      <c r="H8356" s="266">
        <f>IF(G8356="Traditional Stove",0.1,0.2)</f>
        <v>0.1</v>
      </c>
      <c r="I8356" s="266">
        <f>YEAR(J8356)</f>
        <v>2023</v>
      </c>
      <c r="J8356" s="267">
        <v>44971</v>
      </c>
      <c r="K8356" s="267">
        <f>J8356+1</f>
        <v>44972</v>
      </c>
      <c r="L8356" s="266">
        <f>IF(M8356&lt;=365,1,2)</f>
        <v>1</v>
      </c>
      <c r="M8356" s="266">
        <f>IF(K8356&lt;$C$1,$C$2-$C$1+1,$C$2-K8356+1)</f>
        <v>75</v>
      </c>
      <c r="N8356" s="268">
        <f>M8356/365</f>
        <v>0.20547945205479451</v>
      </c>
      <c r="O8356" s="269">
        <f>'Data and Parameter'!$E$4*'Data and Parameter'!$E$5*('Data and Parameter'!$E$6+'Data and Parameter'!$E$7)*'Data and Parameter'!$E$19*'Data and Parameter'!$E$14*'ER calculations'!N8356</f>
        <v>1.063921047635922</v>
      </c>
    </row>
    <row r="8357" spans="1:15" ht="15">
      <c r="A8357" s="284">
        <v>8353</v>
      </c>
      <c r="B8357" s="287"/>
      <c r="C8357" s="287"/>
      <c r="D8357" s="284" t="s">
        <v>1054</v>
      </c>
      <c r="E8357" s="287"/>
      <c r="F8357" s="285" t="s">
        <v>8478</v>
      </c>
      <c r="G8357" s="266" t="s">
        <v>121</v>
      </c>
      <c r="H8357" s="266">
        <f>IF(G8357="Traditional Stove",0.1,0.2)</f>
        <v>0.1</v>
      </c>
      <c r="I8357" s="266">
        <f>YEAR(J8357)</f>
        <v>2023</v>
      </c>
      <c r="J8357" s="267">
        <v>44971</v>
      </c>
      <c r="K8357" s="267">
        <f>J8357+1</f>
        <v>44972</v>
      </c>
      <c r="L8357" s="266">
        <f>IF(M8357&lt;=365,1,2)</f>
        <v>1</v>
      </c>
      <c r="M8357" s="266">
        <f>IF(K8357&lt;$C$1,$C$2-$C$1+1,$C$2-K8357+1)</f>
        <v>75</v>
      </c>
      <c r="N8357" s="268">
        <f>M8357/365</f>
        <v>0.20547945205479451</v>
      </c>
      <c r="O8357" s="269">
        <f>'Data and Parameter'!$E$4*'Data and Parameter'!$E$5*('Data and Parameter'!$E$6+'Data and Parameter'!$E$7)*'Data and Parameter'!$E$19*'Data and Parameter'!$E$14*'ER calculations'!N8357</f>
        <v>1.063921047635922</v>
      </c>
    </row>
    <row r="8358" spans="1:15" ht="15">
      <c r="A8358" s="284">
        <v>8354</v>
      </c>
      <c r="B8358" s="287"/>
      <c r="C8358" s="287"/>
      <c r="D8358" s="284" t="s">
        <v>1054</v>
      </c>
      <c r="E8358" s="287"/>
      <c r="F8358" s="285" t="s">
        <v>8479</v>
      </c>
      <c r="G8358" s="266" t="s">
        <v>121</v>
      </c>
      <c r="H8358" s="266">
        <f>IF(G8358="Traditional Stove",0.1,0.2)</f>
        <v>0.1</v>
      </c>
      <c r="I8358" s="266">
        <f>YEAR(J8358)</f>
        <v>2023</v>
      </c>
      <c r="J8358" s="267">
        <v>44955</v>
      </c>
      <c r="K8358" s="267">
        <f>J8358+1</f>
        <v>44956</v>
      </c>
      <c r="L8358" s="266">
        <f>IF(M8358&lt;=365,1,2)</f>
        <v>1</v>
      </c>
      <c r="M8358" s="266">
        <f>IF(K8358&lt;$C$1,$C$2-$C$1+1,$C$2-K8358+1)</f>
        <v>91</v>
      </c>
      <c r="N8358" s="268">
        <f>M8358/365</f>
        <v>0.24931506849315069</v>
      </c>
      <c r="O8358" s="269">
        <f>'Data and Parameter'!$E$4*'Data and Parameter'!$E$5*('Data and Parameter'!$E$6+'Data and Parameter'!$E$7)*'Data and Parameter'!$E$19*'Data and Parameter'!$E$14*'ER calculations'!N8358</f>
        <v>1.2908908711315854</v>
      </c>
    </row>
    <row r="8359" spans="1:15" ht="15">
      <c r="A8359" s="284">
        <v>8355</v>
      </c>
      <c r="B8359" s="287"/>
      <c r="C8359" s="287"/>
      <c r="D8359" s="284" t="s">
        <v>1054</v>
      </c>
      <c r="E8359" s="287"/>
      <c r="F8359" s="285" t="s">
        <v>8480</v>
      </c>
      <c r="G8359" s="266" t="s">
        <v>121</v>
      </c>
      <c r="H8359" s="266">
        <f>IF(G8359="Traditional Stove",0.1,0.2)</f>
        <v>0.1</v>
      </c>
      <c r="I8359" s="266">
        <f>YEAR(J8359)</f>
        <v>2023</v>
      </c>
      <c r="J8359" s="267">
        <v>44971</v>
      </c>
      <c r="K8359" s="267">
        <f>J8359+1</f>
        <v>44972</v>
      </c>
      <c r="L8359" s="266">
        <f>IF(M8359&lt;=365,1,2)</f>
        <v>1</v>
      </c>
      <c r="M8359" s="266">
        <f>IF(K8359&lt;$C$1,$C$2-$C$1+1,$C$2-K8359+1)</f>
        <v>75</v>
      </c>
      <c r="N8359" s="268">
        <f>M8359/365</f>
        <v>0.20547945205479451</v>
      </c>
      <c r="O8359" s="269">
        <f>'Data and Parameter'!$E$4*'Data and Parameter'!$E$5*('Data and Parameter'!$E$6+'Data and Parameter'!$E$7)*'Data and Parameter'!$E$19*'Data and Parameter'!$E$14*'ER calculations'!N8359</f>
        <v>1.063921047635922</v>
      </c>
    </row>
    <row r="8360" spans="1:15" ht="15">
      <c r="A8360" s="284">
        <v>8356</v>
      </c>
      <c r="B8360" s="287"/>
      <c r="C8360" s="287"/>
      <c r="D8360" s="284" t="s">
        <v>1054</v>
      </c>
      <c r="E8360" s="287"/>
      <c r="F8360" s="285" t="s">
        <v>8481</v>
      </c>
      <c r="G8360" s="266" t="s">
        <v>121</v>
      </c>
      <c r="H8360" s="266">
        <f>IF(G8360="Traditional Stove",0.1,0.2)</f>
        <v>0.1</v>
      </c>
      <c r="I8360" s="266">
        <f>YEAR(J8360)</f>
        <v>2023</v>
      </c>
      <c r="J8360" s="267">
        <v>44971</v>
      </c>
      <c r="K8360" s="267">
        <f>J8360+1</f>
        <v>44972</v>
      </c>
      <c r="L8360" s="266">
        <f>IF(M8360&lt;=365,1,2)</f>
        <v>1</v>
      </c>
      <c r="M8360" s="266">
        <f>IF(K8360&lt;$C$1,$C$2-$C$1+1,$C$2-K8360+1)</f>
        <v>75</v>
      </c>
      <c r="N8360" s="268">
        <f>M8360/365</f>
        <v>0.20547945205479451</v>
      </c>
      <c r="O8360" s="269">
        <f>'Data and Parameter'!$E$4*'Data and Parameter'!$E$5*('Data and Parameter'!$E$6+'Data and Parameter'!$E$7)*'Data and Parameter'!$E$19*'Data and Parameter'!$E$14*'ER calculations'!N8360</f>
        <v>1.063921047635922</v>
      </c>
    </row>
    <row r="8361" spans="1:15" ht="15">
      <c r="A8361" s="284">
        <v>8357</v>
      </c>
      <c r="B8361" s="287"/>
      <c r="C8361" s="287"/>
      <c r="D8361" s="284" t="s">
        <v>1054</v>
      </c>
      <c r="E8361" s="287"/>
      <c r="F8361" s="285" t="s">
        <v>8482</v>
      </c>
      <c r="G8361" s="266" t="s">
        <v>121</v>
      </c>
      <c r="H8361" s="266">
        <f>IF(G8361="Traditional Stove",0.1,0.2)</f>
        <v>0.1</v>
      </c>
      <c r="I8361" s="266">
        <f>YEAR(J8361)</f>
        <v>2023</v>
      </c>
      <c r="J8361" s="267">
        <v>44971</v>
      </c>
      <c r="K8361" s="267">
        <f>J8361+1</f>
        <v>44972</v>
      </c>
      <c r="L8361" s="266">
        <f>IF(M8361&lt;=365,1,2)</f>
        <v>1</v>
      </c>
      <c r="M8361" s="266">
        <f>IF(K8361&lt;$C$1,$C$2-$C$1+1,$C$2-K8361+1)</f>
        <v>75</v>
      </c>
      <c r="N8361" s="268">
        <f>M8361/365</f>
        <v>0.20547945205479451</v>
      </c>
      <c r="O8361" s="269">
        <f>'Data and Parameter'!$E$4*'Data and Parameter'!$E$5*('Data and Parameter'!$E$6+'Data and Parameter'!$E$7)*'Data and Parameter'!$E$19*'Data and Parameter'!$E$14*'ER calculations'!N8361</f>
        <v>1.063921047635922</v>
      </c>
    </row>
    <row r="8362" spans="1:15" ht="15">
      <c r="A8362" s="284">
        <v>8358</v>
      </c>
      <c r="B8362" s="287"/>
      <c r="C8362" s="287"/>
      <c r="D8362" s="284" t="s">
        <v>1054</v>
      </c>
      <c r="E8362" s="287"/>
      <c r="F8362" s="285" t="s">
        <v>8483</v>
      </c>
      <c r="G8362" s="266" t="s">
        <v>121</v>
      </c>
      <c r="H8362" s="266">
        <f>IF(G8362="Traditional Stove",0.1,0.2)</f>
        <v>0.1</v>
      </c>
      <c r="I8362" s="266">
        <f>YEAR(J8362)</f>
        <v>2023</v>
      </c>
      <c r="J8362" s="267">
        <v>44955</v>
      </c>
      <c r="K8362" s="267">
        <f>J8362+1</f>
        <v>44956</v>
      </c>
      <c r="L8362" s="266">
        <f>IF(M8362&lt;=365,1,2)</f>
        <v>1</v>
      </c>
      <c r="M8362" s="266">
        <f>IF(K8362&lt;$C$1,$C$2-$C$1+1,$C$2-K8362+1)</f>
        <v>91</v>
      </c>
      <c r="N8362" s="268">
        <f>M8362/365</f>
        <v>0.24931506849315069</v>
      </c>
      <c r="O8362" s="269">
        <f>'Data and Parameter'!$E$4*'Data and Parameter'!$E$5*('Data and Parameter'!$E$6+'Data and Parameter'!$E$7)*'Data and Parameter'!$E$19*'Data and Parameter'!$E$14*'ER calculations'!N8362</f>
        <v>1.2908908711315854</v>
      </c>
    </row>
    <row r="8363" spans="1:15" ht="15">
      <c r="A8363" s="284">
        <v>8359</v>
      </c>
      <c r="B8363" s="287"/>
      <c r="C8363" s="287"/>
      <c r="D8363" s="284" t="s">
        <v>1054</v>
      </c>
      <c r="E8363" s="287"/>
      <c r="F8363" s="285" t="s">
        <v>8484</v>
      </c>
      <c r="G8363" s="266" t="s">
        <v>121</v>
      </c>
      <c r="H8363" s="266">
        <f>IF(G8363="Traditional Stove",0.1,0.2)</f>
        <v>0.1</v>
      </c>
      <c r="I8363" s="266">
        <f>YEAR(J8363)</f>
        <v>2023</v>
      </c>
      <c r="J8363" s="267">
        <v>44971</v>
      </c>
      <c r="K8363" s="267">
        <f>J8363+1</f>
        <v>44972</v>
      </c>
      <c r="L8363" s="266">
        <f>IF(M8363&lt;=365,1,2)</f>
        <v>1</v>
      </c>
      <c r="M8363" s="266">
        <f>IF(K8363&lt;$C$1,$C$2-$C$1+1,$C$2-K8363+1)</f>
        <v>75</v>
      </c>
      <c r="N8363" s="268">
        <f>M8363/365</f>
        <v>0.20547945205479451</v>
      </c>
      <c r="O8363" s="269">
        <f>'Data and Parameter'!$E$4*'Data and Parameter'!$E$5*('Data and Parameter'!$E$6+'Data and Parameter'!$E$7)*'Data and Parameter'!$E$19*'Data and Parameter'!$E$14*'ER calculations'!N8363</f>
        <v>1.063921047635922</v>
      </c>
    </row>
    <row r="8364" spans="1:15" ht="15">
      <c r="A8364" s="284">
        <v>8360</v>
      </c>
      <c r="B8364" s="287"/>
      <c r="C8364" s="287"/>
      <c r="D8364" s="284" t="s">
        <v>1054</v>
      </c>
      <c r="E8364" s="287"/>
      <c r="F8364" s="285" t="s">
        <v>8485</v>
      </c>
      <c r="G8364" s="266" t="s">
        <v>121</v>
      </c>
      <c r="H8364" s="266">
        <f>IF(G8364="Traditional Stove",0.1,0.2)</f>
        <v>0.1</v>
      </c>
      <c r="I8364" s="266">
        <f>YEAR(J8364)</f>
        <v>2023</v>
      </c>
      <c r="J8364" s="267">
        <v>44971</v>
      </c>
      <c r="K8364" s="267">
        <f>J8364+1</f>
        <v>44972</v>
      </c>
      <c r="L8364" s="266">
        <f>IF(M8364&lt;=365,1,2)</f>
        <v>1</v>
      </c>
      <c r="M8364" s="266">
        <f>IF(K8364&lt;$C$1,$C$2-$C$1+1,$C$2-K8364+1)</f>
        <v>75</v>
      </c>
      <c r="N8364" s="268">
        <f>M8364/365</f>
        <v>0.20547945205479451</v>
      </c>
      <c r="O8364" s="269">
        <f>'Data and Parameter'!$E$4*'Data and Parameter'!$E$5*('Data and Parameter'!$E$6+'Data and Parameter'!$E$7)*'Data and Parameter'!$E$19*'Data and Parameter'!$E$14*'ER calculations'!N8364</f>
        <v>1.063921047635922</v>
      </c>
    </row>
    <row r="8365" spans="1:15" ht="15">
      <c r="A8365" s="284">
        <v>8361</v>
      </c>
      <c r="B8365" s="287"/>
      <c r="C8365" s="287"/>
      <c r="D8365" s="284" t="s">
        <v>1054</v>
      </c>
      <c r="E8365" s="287"/>
      <c r="F8365" s="285" t="s">
        <v>8486</v>
      </c>
      <c r="G8365" s="266" t="s">
        <v>121</v>
      </c>
      <c r="H8365" s="266">
        <f>IF(G8365="Traditional Stove",0.1,0.2)</f>
        <v>0.1</v>
      </c>
      <c r="I8365" s="266">
        <f>YEAR(J8365)</f>
        <v>2023</v>
      </c>
      <c r="J8365" s="267">
        <v>44971</v>
      </c>
      <c r="K8365" s="267">
        <f>J8365+1</f>
        <v>44972</v>
      </c>
      <c r="L8365" s="266">
        <f>IF(M8365&lt;=365,1,2)</f>
        <v>1</v>
      </c>
      <c r="M8365" s="266">
        <f>IF(K8365&lt;$C$1,$C$2-$C$1+1,$C$2-K8365+1)</f>
        <v>75</v>
      </c>
      <c r="N8365" s="268">
        <f>M8365/365</f>
        <v>0.20547945205479451</v>
      </c>
      <c r="O8365" s="269">
        <f>'Data and Parameter'!$E$4*'Data and Parameter'!$E$5*('Data and Parameter'!$E$6+'Data and Parameter'!$E$7)*'Data and Parameter'!$E$19*'Data and Parameter'!$E$14*'ER calculations'!N8365</f>
        <v>1.063921047635922</v>
      </c>
    </row>
    <row r="8366" spans="1:15" ht="15">
      <c r="A8366" s="284">
        <v>8362</v>
      </c>
      <c r="B8366" s="287"/>
      <c r="C8366" s="287"/>
      <c r="D8366" s="284" t="s">
        <v>1054</v>
      </c>
      <c r="E8366" s="287"/>
      <c r="F8366" s="285" t="s">
        <v>8487</v>
      </c>
      <c r="G8366" s="266" t="s">
        <v>121</v>
      </c>
      <c r="H8366" s="266">
        <f>IF(G8366="Traditional Stove",0.1,0.2)</f>
        <v>0.1</v>
      </c>
      <c r="I8366" s="266">
        <f>YEAR(J8366)</f>
        <v>2023</v>
      </c>
      <c r="J8366" s="267">
        <v>44971</v>
      </c>
      <c r="K8366" s="267">
        <f>J8366+1</f>
        <v>44972</v>
      </c>
      <c r="L8366" s="266">
        <f>IF(M8366&lt;=365,1,2)</f>
        <v>1</v>
      </c>
      <c r="M8366" s="266">
        <f>IF(K8366&lt;$C$1,$C$2-$C$1+1,$C$2-K8366+1)</f>
        <v>75</v>
      </c>
      <c r="N8366" s="268">
        <f>M8366/365</f>
        <v>0.20547945205479451</v>
      </c>
      <c r="O8366" s="269">
        <f>'Data and Parameter'!$E$4*'Data and Parameter'!$E$5*('Data and Parameter'!$E$6+'Data and Parameter'!$E$7)*'Data and Parameter'!$E$19*'Data and Parameter'!$E$14*'ER calculations'!N8366</f>
        <v>1.063921047635922</v>
      </c>
    </row>
    <row r="8367" spans="1:15" ht="15">
      <c r="A8367" s="284">
        <v>8363</v>
      </c>
      <c r="B8367" s="287"/>
      <c r="C8367" s="287"/>
      <c r="D8367" s="284" t="s">
        <v>1054</v>
      </c>
      <c r="E8367" s="287"/>
      <c r="F8367" s="285" t="s">
        <v>8488</v>
      </c>
      <c r="G8367" s="266" t="s">
        <v>121</v>
      </c>
      <c r="H8367" s="266">
        <f>IF(G8367="Traditional Stove",0.1,0.2)</f>
        <v>0.1</v>
      </c>
      <c r="I8367" s="266">
        <f>YEAR(J8367)</f>
        <v>2023</v>
      </c>
      <c r="J8367" s="267">
        <v>44955</v>
      </c>
      <c r="K8367" s="267">
        <f>J8367+1</f>
        <v>44956</v>
      </c>
      <c r="L8367" s="266">
        <f>IF(M8367&lt;=365,1,2)</f>
        <v>1</v>
      </c>
      <c r="M8367" s="266">
        <f>IF(K8367&lt;$C$1,$C$2-$C$1+1,$C$2-K8367+1)</f>
        <v>91</v>
      </c>
      <c r="N8367" s="268">
        <f>M8367/365</f>
        <v>0.24931506849315069</v>
      </c>
      <c r="O8367" s="269">
        <f>'Data and Parameter'!$E$4*'Data and Parameter'!$E$5*('Data and Parameter'!$E$6+'Data and Parameter'!$E$7)*'Data and Parameter'!$E$19*'Data and Parameter'!$E$14*'ER calculations'!N8367</f>
        <v>1.2908908711315854</v>
      </c>
    </row>
    <row r="8368" spans="1:15" ht="15">
      <c r="A8368" s="284">
        <v>8364</v>
      </c>
      <c r="B8368" s="287"/>
      <c r="C8368" s="287"/>
      <c r="D8368" s="284" t="s">
        <v>1054</v>
      </c>
      <c r="E8368" s="287"/>
      <c r="F8368" s="285" t="s">
        <v>8489</v>
      </c>
      <c r="G8368" s="266" t="s">
        <v>121</v>
      </c>
      <c r="H8368" s="266">
        <f>IF(G8368="Traditional Stove",0.1,0.2)</f>
        <v>0.1</v>
      </c>
      <c r="I8368" s="266">
        <f>YEAR(J8368)</f>
        <v>2023</v>
      </c>
      <c r="J8368" s="267">
        <v>44971</v>
      </c>
      <c r="K8368" s="267">
        <f>J8368+1</f>
        <v>44972</v>
      </c>
      <c r="L8368" s="266">
        <f>IF(M8368&lt;=365,1,2)</f>
        <v>1</v>
      </c>
      <c r="M8368" s="266">
        <f>IF(K8368&lt;$C$1,$C$2-$C$1+1,$C$2-K8368+1)</f>
        <v>75</v>
      </c>
      <c r="N8368" s="268">
        <f>M8368/365</f>
        <v>0.20547945205479451</v>
      </c>
      <c r="O8368" s="269">
        <f>'Data and Parameter'!$E$4*'Data and Parameter'!$E$5*('Data and Parameter'!$E$6+'Data and Parameter'!$E$7)*'Data and Parameter'!$E$19*'Data and Parameter'!$E$14*'ER calculations'!N8368</f>
        <v>1.063921047635922</v>
      </c>
    </row>
    <row r="8369" spans="1:15" ht="15">
      <c r="A8369" s="284">
        <v>8365</v>
      </c>
      <c r="B8369" s="287"/>
      <c r="C8369" s="287"/>
      <c r="D8369" s="284" t="s">
        <v>1054</v>
      </c>
      <c r="E8369" s="287"/>
      <c r="F8369" s="285" t="s">
        <v>8490</v>
      </c>
      <c r="G8369" s="266" t="s">
        <v>121</v>
      </c>
      <c r="H8369" s="266">
        <f>IF(G8369="Traditional Stove",0.1,0.2)</f>
        <v>0.1</v>
      </c>
      <c r="I8369" s="266">
        <f>YEAR(J8369)</f>
        <v>2023</v>
      </c>
      <c r="J8369" s="267">
        <v>44971</v>
      </c>
      <c r="K8369" s="267">
        <f>J8369+1</f>
        <v>44972</v>
      </c>
      <c r="L8369" s="266">
        <f>IF(M8369&lt;=365,1,2)</f>
        <v>1</v>
      </c>
      <c r="M8369" s="266">
        <f>IF(K8369&lt;$C$1,$C$2-$C$1+1,$C$2-K8369+1)</f>
        <v>75</v>
      </c>
      <c r="N8369" s="268">
        <f>M8369/365</f>
        <v>0.20547945205479451</v>
      </c>
      <c r="O8369" s="269">
        <f>'Data and Parameter'!$E$4*'Data and Parameter'!$E$5*('Data and Parameter'!$E$6+'Data and Parameter'!$E$7)*'Data and Parameter'!$E$19*'Data and Parameter'!$E$14*'ER calculations'!N8369</f>
        <v>1.063921047635922</v>
      </c>
    </row>
    <row r="8370" spans="1:15" ht="15">
      <c r="A8370" s="284">
        <v>8366</v>
      </c>
      <c r="B8370" s="287"/>
      <c r="C8370" s="287"/>
      <c r="D8370" s="284" t="s">
        <v>1054</v>
      </c>
      <c r="E8370" s="287"/>
      <c r="F8370" s="285" t="s">
        <v>8491</v>
      </c>
      <c r="G8370" s="266" t="s">
        <v>121</v>
      </c>
      <c r="H8370" s="266">
        <f>IF(G8370="Traditional Stove",0.1,0.2)</f>
        <v>0.1</v>
      </c>
      <c r="I8370" s="266">
        <f>YEAR(J8370)</f>
        <v>2023</v>
      </c>
      <c r="J8370" s="267">
        <v>44971</v>
      </c>
      <c r="K8370" s="267">
        <f>J8370+1</f>
        <v>44972</v>
      </c>
      <c r="L8370" s="266">
        <f>IF(M8370&lt;=365,1,2)</f>
        <v>1</v>
      </c>
      <c r="M8370" s="266">
        <f>IF(K8370&lt;$C$1,$C$2-$C$1+1,$C$2-K8370+1)</f>
        <v>75</v>
      </c>
      <c r="N8370" s="268">
        <f>M8370/365</f>
        <v>0.20547945205479451</v>
      </c>
      <c r="O8370" s="269">
        <f>'Data and Parameter'!$E$4*'Data and Parameter'!$E$5*('Data and Parameter'!$E$6+'Data and Parameter'!$E$7)*'Data and Parameter'!$E$19*'Data and Parameter'!$E$14*'ER calculations'!N8370</f>
        <v>1.063921047635922</v>
      </c>
    </row>
    <row r="8371" spans="1:15" ht="15">
      <c r="A8371" s="284">
        <v>8367</v>
      </c>
      <c r="B8371" s="287"/>
      <c r="C8371" s="287"/>
      <c r="D8371" s="284" t="s">
        <v>1054</v>
      </c>
      <c r="E8371" s="287"/>
      <c r="F8371" s="285" t="s">
        <v>8492</v>
      </c>
      <c r="G8371" s="266" t="s">
        <v>121</v>
      </c>
      <c r="H8371" s="266">
        <f>IF(G8371="Traditional Stove",0.1,0.2)</f>
        <v>0.1</v>
      </c>
      <c r="I8371" s="266">
        <f>YEAR(J8371)</f>
        <v>2023</v>
      </c>
      <c r="J8371" s="267">
        <v>44955</v>
      </c>
      <c r="K8371" s="267">
        <f>J8371+1</f>
        <v>44956</v>
      </c>
      <c r="L8371" s="266">
        <f>IF(M8371&lt;=365,1,2)</f>
        <v>1</v>
      </c>
      <c r="M8371" s="266">
        <f>IF(K8371&lt;$C$1,$C$2-$C$1+1,$C$2-K8371+1)</f>
        <v>91</v>
      </c>
      <c r="N8371" s="268">
        <f>M8371/365</f>
        <v>0.24931506849315069</v>
      </c>
      <c r="O8371" s="269">
        <f>'Data and Parameter'!$E$4*'Data and Parameter'!$E$5*('Data and Parameter'!$E$6+'Data and Parameter'!$E$7)*'Data and Parameter'!$E$19*'Data and Parameter'!$E$14*'ER calculations'!N8371</f>
        <v>1.2908908711315854</v>
      </c>
    </row>
    <row r="8372" spans="1:15" ht="15">
      <c r="A8372" s="284">
        <v>8368</v>
      </c>
      <c r="B8372" s="287"/>
      <c r="C8372" s="287"/>
      <c r="D8372" s="284" t="s">
        <v>1054</v>
      </c>
      <c r="E8372" s="287"/>
      <c r="F8372" s="285" t="s">
        <v>8493</v>
      </c>
      <c r="G8372" s="266" t="s">
        <v>121</v>
      </c>
      <c r="H8372" s="266">
        <f>IF(G8372="Traditional Stove",0.1,0.2)</f>
        <v>0.1</v>
      </c>
      <c r="I8372" s="266">
        <f>YEAR(J8372)</f>
        <v>2023</v>
      </c>
      <c r="J8372" s="267">
        <v>44955</v>
      </c>
      <c r="K8372" s="267">
        <f>J8372+1</f>
        <v>44956</v>
      </c>
      <c r="L8372" s="266">
        <f>IF(M8372&lt;=365,1,2)</f>
        <v>1</v>
      </c>
      <c r="M8372" s="266">
        <f>IF(K8372&lt;$C$1,$C$2-$C$1+1,$C$2-K8372+1)</f>
        <v>91</v>
      </c>
      <c r="N8372" s="268">
        <f>M8372/365</f>
        <v>0.24931506849315069</v>
      </c>
      <c r="O8372" s="269">
        <f>'Data and Parameter'!$E$4*'Data and Parameter'!$E$5*('Data and Parameter'!$E$6+'Data and Parameter'!$E$7)*'Data and Parameter'!$E$19*'Data and Parameter'!$E$14*'ER calculations'!N8372</f>
        <v>1.2908908711315854</v>
      </c>
    </row>
    <row r="8373" spans="1:15" ht="15">
      <c r="A8373" s="284">
        <v>8369</v>
      </c>
      <c r="B8373" s="287"/>
      <c r="C8373" s="287"/>
      <c r="D8373" s="284" t="s">
        <v>1054</v>
      </c>
      <c r="E8373" s="287"/>
      <c r="F8373" s="285" t="s">
        <v>8494</v>
      </c>
      <c r="G8373" s="266" t="s">
        <v>121</v>
      </c>
      <c r="H8373" s="266">
        <f>IF(G8373="Traditional Stove",0.1,0.2)</f>
        <v>0.1</v>
      </c>
      <c r="I8373" s="266">
        <f>YEAR(J8373)</f>
        <v>2023</v>
      </c>
      <c r="J8373" s="267">
        <v>44955</v>
      </c>
      <c r="K8373" s="267">
        <f>J8373+1</f>
        <v>44956</v>
      </c>
      <c r="L8373" s="266">
        <f>IF(M8373&lt;=365,1,2)</f>
        <v>1</v>
      </c>
      <c r="M8373" s="266">
        <f>IF(K8373&lt;$C$1,$C$2-$C$1+1,$C$2-K8373+1)</f>
        <v>91</v>
      </c>
      <c r="N8373" s="268">
        <f>M8373/365</f>
        <v>0.24931506849315069</v>
      </c>
      <c r="O8373" s="269">
        <f>'Data and Parameter'!$E$4*'Data and Parameter'!$E$5*('Data and Parameter'!$E$6+'Data and Parameter'!$E$7)*'Data and Parameter'!$E$19*'Data and Parameter'!$E$14*'ER calculations'!N8373</f>
        <v>1.2908908711315854</v>
      </c>
    </row>
    <row r="8374" spans="1:15" ht="15">
      <c r="A8374" s="284">
        <v>8370</v>
      </c>
      <c r="B8374" s="287"/>
      <c r="C8374" s="287"/>
      <c r="D8374" s="284" t="s">
        <v>1054</v>
      </c>
      <c r="E8374" s="287"/>
      <c r="F8374" s="285" t="s">
        <v>8495</v>
      </c>
      <c r="G8374" s="266" t="s">
        <v>121</v>
      </c>
      <c r="H8374" s="266">
        <f>IF(G8374="Traditional Stove",0.1,0.2)</f>
        <v>0.1</v>
      </c>
      <c r="I8374" s="266">
        <f>YEAR(J8374)</f>
        <v>2023</v>
      </c>
      <c r="J8374" s="267">
        <v>44955</v>
      </c>
      <c r="K8374" s="267">
        <f>J8374+1</f>
        <v>44956</v>
      </c>
      <c r="L8374" s="266">
        <f>IF(M8374&lt;=365,1,2)</f>
        <v>1</v>
      </c>
      <c r="M8374" s="266">
        <f>IF(K8374&lt;$C$1,$C$2-$C$1+1,$C$2-K8374+1)</f>
        <v>91</v>
      </c>
      <c r="N8374" s="268">
        <f>M8374/365</f>
        <v>0.24931506849315069</v>
      </c>
      <c r="O8374" s="269">
        <f>'Data and Parameter'!$E$4*'Data and Parameter'!$E$5*('Data and Parameter'!$E$6+'Data and Parameter'!$E$7)*'Data and Parameter'!$E$19*'Data and Parameter'!$E$14*'ER calculations'!N8374</f>
        <v>1.2908908711315854</v>
      </c>
    </row>
    <row r="8375" spans="1:15" ht="15">
      <c r="A8375" s="284">
        <v>8371</v>
      </c>
      <c r="B8375" s="287"/>
      <c r="C8375" s="287"/>
      <c r="D8375" s="284" t="s">
        <v>1054</v>
      </c>
      <c r="E8375" s="287"/>
      <c r="F8375" s="285" t="s">
        <v>8496</v>
      </c>
      <c r="G8375" s="266" t="s">
        <v>121</v>
      </c>
      <c r="H8375" s="266">
        <f>IF(G8375="Traditional Stove",0.1,0.2)</f>
        <v>0.1</v>
      </c>
      <c r="I8375" s="266">
        <f>YEAR(J8375)</f>
        <v>2023</v>
      </c>
      <c r="J8375" s="267">
        <v>44955</v>
      </c>
      <c r="K8375" s="267">
        <f>J8375+1</f>
        <v>44956</v>
      </c>
      <c r="L8375" s="266">
        <f>IF(M8375&lt;=365,1,2)</f>
        <v>1</v>
      </c>
      <c r="M8375" s="266">
        <f>IF(K8375&lt;$C$1,$C$2-$C$1+1,$C$2-K8375+1)</f>
        <v>91</v>
      </c>
      <c r="N8375" s="268">
        <f>M8375/365</f>
        <v>0.24931506849315069</v>
      </c>
      <c r="O8375" s="269">
        <f>'Data and Parameter'!$E$4*'Data and Parameter'!$E$5*('Data and Parameter'!$E$6+'Data and Parameter'!$E$7)*'Data and Parameter'!$E$19*'Data and Parameter'!$E$14*'ER calculations'!N8375</f>
        <v>1.2908908711315854</v>
      </c>
    </row>
    <row r="8376" spans="1:15" ht="15">
      <c r="A8376" s="284">
        <v>8372</v>
      </c>
      <c r="B8376" s="287"/>
      <c r="C8376" s="287"/>
      <c r="D8376" s="284" t="s">
        <v>1054</v>
      </c>
      <c r="E8376" s="287"/>
      <c r="F8376" s="285" t="s">
        <v>8497</v>
      </c>
      <c r="G8376" s="266" t="s">
        <v>121</v>
      </c>
      <c r="H8376" s="266">
        <f>IF(G8376="Traditional Stove",0.1,0.2)</f>
        <v>0.1</v>
      </c>
      <c r="I8376" s="266">
        <f>YEAR(J8376)</f>
        <v>2023</v>
      </c>
      <c r="J8376" s="267">
        <v>44955</v>
      </c>
      <c r="K8376" s="267">
        <f>J8376+1</f>
        <v>44956</v>
      </c>
      <c r="L8376" s="266">
        <f>IF(M8376&lt;=365,1,2)</f>
        <v>1</v>
      </c>
      <c r="M8376" s="266">
        <f>IF(K8376&lt;$C$1,$C$2-$C$1+1,$C$2-K8376+1)</f>
        <v>91</v>
      </c>
      <c r="N8376" s="268">
        <f>M8376/365</f>
        <v>0.24931506849315069</v>
      </c>
      <c r="O8376" s="269">
        <f>'Data and Parameter'!$E$4*'Data and Parameter'!$E$5*('Data and Parameter'!$E$6+'Data and Parameter'!$E$7)*'Data and Parameter'!$E$19*'Data and Parameter'!$E$14*'ER calculations'!N8376</f>
        <v>1.2908908711315854</v>
      </c>
    </row>
    <row r="8377" spans="1:15" ht="15">
      <c r="A8377" s="284">
        <v>8373</v>
      </c>
      <c r="B8377" s="287"/>
      <c r="C8377" s="287"/>
      <c r="D8377" s="284" t="s">
        <v>1054</v>
      </c>
      <c r="E8377" s="287"/>
      <c r="F8377" s="285" t="s">
        <v>8498</v>
      </c>
      <c r="G8377" s="266" t="s">
        <v>121</v>
      </c>
      <c r="H8377" s="266">
        <f>IF(G8377="Traditional Stove",0.1,0.2)</f>
        <v>0.1</v>
      </c>
      <c r="I8377" s="266">
        <f>YEAR(J8377)</f>
        <v>2023</v>
      </c>
      <c r="J8377" s="267">
        <v>44955</v>
      </c>
      <c r="K8377" s="267">
        <f>J8377+1</f>
        <v>44956</v>
      </c>
      <c r="L8377" s="266">
        <f>IF(M8377&lt;=365,1,2)</f>
        <v>1</v>
      </c>
      <c r="M8377" s="266">
        <f>IF(K8377&lt;$C$1,$C$2-$C$1+1,$C$2-K8377+1)</f>
        <v>91</v>
      </c>
      <c r="N8377" s="268">
        <f>M8377/365</f>
        <v>0.24931506849315069</v>
      </c>
      <c r="O8377" s="269">
        <f>'Data and Parameter'!$E$4*'Data and Parameter'!$E$5*('Data and Parameter'!$E$6+'Data and Parameter'!$E$7)*'Data and Parameter'!$E$19*'Data and Parameter'!$E$14*'ER calculations'!N8377</f>
        <v>1.2908908711315854</v>
      </c>
    </row>
    <row r="8378" spans="1:15" ht="15">
      <c r="A8378" s="284">
        <v>8374</v>
      </c>
      <c r="B8378" s="287"/>
      <c r="C8378" s="287"/>
      <c r="D8378" s="284" t="s">
        <v>1054</v>
      </c>
      <c r="E8378" s="287"/>
      <c r="F8378" s="285" t="s">
        <v>8499</v>
      </c>
      <c r="G8378" s="266" t="s">
        <v>121</v>
      </c>
      <c r="H8378" s="266">
        <f>IF(G8378="Traditional Stove",0.1,0.2)</f>
        <v>0.1</v>
      </c>
      <c r="I8378" s="266">
        <f>YEAR(J8378)</f>
        <v>2023</v>
      </c>
      <c r="J8378" s="267">
        <v>44955</v>
      </c>
      <c r="K8378" s="267">
        <f>J8378+1</f>
        <v>44956</v>
      </c>
      <c r="L8378" s="266">
        <f>IF(M8378&lt;=365,1,2)</f>
        <v>1</v>
      </c>
      <c r="M8378" s="266">
        <f>IF(K8378&lt;$C$1,$C$2-$C$1+1,$C$2-K8378+1)</f>
        <v>91</v>
      </c>
      <c r="N8378" s="268">
        <f>M8378/365</f>
        <v>0.24931506849315069</v>
      </c>
      <c r="O8378" s="269">
        <f>'Data and Parameter'!$E$4*'Data and Parameter'!$E$5*('Data and Parameter'!$E$6+'Data and Parameter'!$E$7)*'Data and Parameter'!$E$19*'Data and Parameter'!$E$14*'ER calculations'!N8378</f>
        <v>1.2908908711315854</v>
      </c>
    </row>
    <row r="8379" spans="1:15" ht="15">
      <c r="A8379" s="284">
        <v>8375</v>
      </c>
      <c r="B8379" s="287"/>
      <c r="C8379" s="287"/>
      <c r="D8379" s="284" t="s">
        <v>1054</v>
      </c>
      <c r="E8379" s="287"/>
      <c r="F8379" s="285" t="s">
        <v>8500</v>
      </c>
      <c r="G8379" s="266" t="s">
        <v>121</v>
      </c>
      <c r="H8379" s="266">
        <f>IF(G8379="Traditional Stove",0.1,0.2)</f>
        <v>0.1</v>
      </c>
      <c r="I8379" s="266">
        <f>YEAR(J8379)</f>
        <v>2023</v>
      </c>
      <c r="J8379" s="267">
        <v>44955</v>
      </c>
      <c r="K8379" s="267">
        <f>J8379+1</f>
        <v>44956</v>
      </c>
      <c r="L8379" s="266">
        <f>IF(M8379&lt;=365,1,2)</f>
        <v>1</v>
      </c>
      <c r="M8379" s="266">
        <f>IF(K8379&lt;$C$1,$C$2-$C$1+1,$C$2-K8379+1)</f>
        <v>91</v>
      </c>
      <c r="N8379" s="268">
        <f>M8379/365</f>
        <v>0.24931506849315069</v>
      </c>
      <c r="O8379" s="269">
        <f>'Data and Parameter'!$E$4*'Data and Parameter'!$E$5*('Data and Parameter'!$E$6+'Data and Parameter'!$E$7)*'Data and Parameter'!$E$19*'Data and Parameter'!$E$14*'ER calculations'!N8379</f>
        <v>1.2908908711315854</v>
      </c>
    </row>
    <row r="8380" spans="1:15" ht="15">
      <c r="A8380" s="284">
        <v>8376</v>
      </c>
      <c r="B8380" s="287"/>
      <c r="C8380" s="287"/>
      <c r="D8380" s="284" t="s">
        <v>1054</v>
      </c>
      <c r="E8380" s="287"/>
      <c r="F8380" s="285" t="s">
        <v>8501</v>
      </c>
      <c r="G8380" s="266" t="s">
        <v>121</v>
      </c>
      <c r="H8380" s="266">
        <f>IF(G8380="Traditional Stove",0.1,0.2)</f>
        <v>0.1</v>
      </c>
      <c r="I8380" s="266">
        <f>YEAR(J8380)</f>
        <v>2023</v>
      </c>
      <c r="J8380" s="267">
        <v>44955</v>
      </c>
      <c r="K8380" s="267">
        <f>J8380+1</f>
        <v>44956</v>
      </c>
      <c r="L8380" s="266">
        <f>IF(M8380&lt;=365,1,2)</f>
        <v>1</v>
      </c>
      <c r="M8380" s="266">
        <f>IF(K8380&lt;$C$1,$C$2-$C$1+1,$C$2-K8380+1)</f>
        <v>91</v>
      </c>
      <c r="N8380" s="268">
        <f>M8380/365</f>
        <v>0.24931506849315069</v>
      </c>
      <c r="O8380" s="269">
        <f>'Data and Parameter'!$E$4*'Data and Parameter'!$E$5*('Data and Parameter'!$E$6+'Data and Parameter'!$E$7)*'Data and Parameter'!$E$19*'Data and Parameter'!$E$14*'ER calculations'!N8380</f>
        <v>1.2908908711315854</v>
      </c>
    </row>
    <row r="8381" spans="1:15" ht="15">
      <c r="A8381" s="284">
        <v>8377</v>
      </c>
      <c r="B8381" s="287"/>
      <c r="C8381" s="287"/>
      <c r="D8381" s="284" t="s">
        <v>1054</v>
      </c>
      <c r="E8381" s="287"/>
      <c r="F8381" s="285" t="s">
        <v>8502</v>
      </c>
      <c r="G8381" s="266" t="s">
        <v>121</v>
      </c>
      <c r="H8381" s="266">
        <f>IF(G8381="Traditional Stove",0.1,0.2)</f>
        <v>0.1</v>
      </c>
      <c r="I8381" s="266">
        <f>YEAR(J8381)</f>
        <v>2023</v>
      </c>
      <c r="J8381" s="267">
        <v>44955</v>
      </c>
      <c r="K8381" s="267">
        <f>J8381+1</f>
        <v>44956</v>
      </c>
      <c r="L8381" s="266">
        <f>IF(M8381&lt;=365,1,2)</f>
        <v>1</v>
      </c>
      <c r="M8381" s="266">
        <f>IF(K8381&lt;$C$1,$C$2-$C$1+1,$C$2-K8381+1)</f>
        <v>91</v>
      </c>
      <c r="N8381" s="268">
        <f>M8381/365</f>
        <v>0.24931506849315069</v>
      </c>
      <c r="O8381" s="269">
        <f>'Data and Parameter'!$E$4*'Data and Parameter'!$E$5*('Data and Parameter'!$E$6+'Data and Parameter'!$E$7)*'Data and Parameter'!$E$19*'Data and Parameter'!$E$14*'ER calculations'!N8381</f>
        <v>1.2908908711315854</v>
      </c>
    </row>
    <row r="8382" spans="1:15" ht="15">
      <c r="A8382" s="284">
        <v>8378</v>
      </c>
      <c r="B8382" s="287"/>
      <c r="C8382" s="287"/>
      <c r="D8382" s="284" t="s">
        <v>1054</v>
      </c>
      <c r="E8382" s="287"/>
      <c r="F8382" s="285" t="s">
        <v>8503</v>
      </c>
      <c r="G8382" s="266" t="s">
        <v>121</v>
      </c>
      <c r="H8382" s="266">
        <f>IF(G8382="Traditional Stove",0.1,0.2)</f>
        <v>0.1</v>
      </c>
      <c r="I8382" s="266">
        <f>YEAR(J8382)</f>
        <v>2023</v>
      </c>
      <c r="J8382" s="267">
        <v>44955</v>
      </c>
      <c r="K8382" s="267">
        <f>J8382+1</f>
        <v>44956</v>
      </c>
      <c r="L8382" s="266">
        <f>IF(M8382&lt;=365,1,2)</f>
        <v>1</v>
      </c>
      <c r="M8382" s="266">
        <f>IF(K8382&lt;$C$1,$C$2-$C$1+1,$C$2-K8382+1)</f>
        <v>91</v>
      </c>
      <c r="N8382" s="268">
        <f>M8382/365</f>
        <v>0.24931506849315069</v>
      </c>
      <c r="O8382" s="269">
        <f>'Data and Parameter'!$E$4*'Data and Parameter'!$E$5*('Data and Parameter'!$E$6+'Data and Parameter'!$E$7)*'Data and Parameter'!$E$19*'Data and Parameter'!$E$14*'ER calculations'!N8382</f>
        <v>1.2908908711315854</v>
      </c>
    </row>
    <row r="8383" spans="1:15" ht="15">
      <c r="A8383" s="284">
        <v>8379</v>
      </c>
      <c r="B8383" s="287"/>
      <c r="C8383" s="287"/>
      <c r="D8383" s="284" t="s">
        <v>1054</v>
      </c>
      <c r="E8383" s="287"/>
      <c r="F8383" s="285" t="s">
        <v>8504</v>
      </c>
      <c r="G8383" s="266" t="s">
        <v>121</v>
      </c>
      <c r="H8383" s="266">
        <f>IF(G8383="Traditional Stove",0.1,0.2)</f>
        <v>0.1</v>
      </c>
      <c r="I8383" s="266">
        <f>YEAR(J8383)</f>
        <v>2023</v>
      </c>
      <c r="J8383" s="267">
        <v>44955</v>
      </c>
      <c r="K8383" s="267">
        <f>J8383+1</f>
        <v>44956</v>
      </c>
      <c r="L8383" s="266">
        <f>IF(M8383&lt;=365,1,2)</f>
        <v>1</v>
      </c>
      <c r="M8383" s="266">
        <f>IF(K8383&lt;$C$1,$C$2-$C$1+1,$C$2-K8383+1)</f>
        <v>91</v>
      </c>
      <c r="N8383" s="268">
        <f>M8383/365</f>
        <v>0.24931506849315069</v>
      </c>
      <c r="O8383" s="269">
        <f>'Data and Parameter'!$E$4*'Data and Parameter'!$E$5*('Data and Parameter'!$E$6+'Data and Parameter'!$E$7)*'Data and Parameter'!$E$19*'Data and Parameter'!$E$14*'ER calculations'!N8383</f>
        <v>1.2908908711315854</v>
      </c>
    </row>
    <row r="8384" spans="1:15" ht="15">
      <c r="A8384" s="284">
        <v>8380</v>
      </c>
      <c r="B8384" s="287"/>
      <c r="C8384" s="287"/>
      <c r="D8384" s="284" t="s">
        <v>1054</v>
      </c>
      <c r="E8384" s="287"/>
      <c r="F8384" s="285" t="s">
        <v>8505</v>
      </c>
      <c r="G8384" s="266" t="s">
        <v>121</v>
      </c>
      <c r="H8384" s="266">
        <f>IF(G8384="Traditional Stove",0.1,0.2)</f>
        <v>0.1</v>
      </c>
      <c r="I8384" s="266">
        <f>YEAR(J8384)</f>
        <v>2023</v>
      </c>
      <c r="J8384" s="267">
        <v>44955</v>
      </c>
      <c r="K8384" s="267">
        <f>J8384+1</f>
        <v>44956</v>
      </c>
      <c r="L8384" s="266">
        <f>IF(M8384&lt;=365,1,2)</f>
        <v>1</v>
      </c>
      <c r="M8384" s="266">
        <f>IF(K8384&lt;$C$1,$C$2-$C$1+1,$C$2-K8384+1)</f>
        <v>91</v>
      </c>
      <c r="N8384" s="268">
        <f>M8384/365</f>
        <v>0.24931506849315069</v>
      </c>
      <c r="O8384" s="269">
        <f>'Data and Parameter'!$E$4*'Data and Parameter'!$E$5*('Data and Parameter'!$E$6+'Data and Parameter'!$E$7)*'Data and Parameter'!$E$19*'Data and Parameter'!$E$14*'ER calculations'!N8384</f>
        <v>1.2908908711315854</v>
      </c>
    </row>
    <row r="8385" spans="1:15" ht="15">
      <c r="A8385" s="284">
        <v>8381</v>
      </c>
      <c r="B8385" s="287"/>
      <c r="C8385" s="287"/>
      <c r="D8385" s="284" t="s">
        <v>1054</v>
      </c>
      <c r="E8385" s="287"/>
      <c r="F8385" s="285" t="s">
        <v>8506</v>
      </c>
      <c r="G8385" s="266" t="s">
        <v>121</v>
      </c>
      <c r="H8385" s="266">
        <f>IF(G8385="Traditional Stove",0.1,0.2)</f>
        <v>0.1</v>
      </c>
      <c r="I8385" s="266">
        <f>YEAR(J8385)</f>
        <v>2023</v>
      </c>
      <c r="J8385" s="267">
        <v>44955</v>
      </c>
      <c r="K8385" s="267">
        <f>J8385+1</f>
        <v>44956</v>
      </c>
      <c r="L8385" s="266">
        <f>IF(M8385&lt;=365,1,2)</f>
        <v>1</v>
      </c>
      <c r="M8385" s="266">
        <f>IF(K8385&lt;$C$1,$C$2-$C$1+1,$C$2-K8385+1)</f>
        <v>91</v>
      </c>
      <c r="N8385" s="268">
        <f>M8385/365</f>
        <v>0.24931506849315069</v>
      </c>
      <c r="O8385" s="269">
        <f>'Data and Parameter'!$E$4*'Data and Parameter'!$E$5*('Data and Parameter'!$E$6+'Data and Parameter'!$E$7)*'Data and Parameter'!$E$19*'Data and Parameter'!$E$14*'ER calculations'!N8385</f>
        <v>1.2908908711315854</v>
      </c>
    </row>
    <row r="8386" spans="1:15" ht="15">
      <c r="A8386" s="284">
        <v>8382</v>
      </c>
      <c r="B8386" s="287"/>
      <c r="C8386" s="287"/>
      <c r="D8386" s="284" t="s">
        <v>1054</v>
      </c>
      <c r="E8386" s="287"/>
      <c r="F8386" s="285" t="s">
        <v>8507</v>
      </c>
      <c r="G8386" s="266" t="s">
        <v>121</v>
      </c>
      <c r="H8386" s="266">
        <f>IF(G8386="Traditional Stove",0.1,0.2)</f>
        <v>0.1</v>
      </c>
      <c r="I8386" s="266">
        <f>YEAR(J8386)</f>
        <v>2023</v>
      </c>
      <c r="J8386" s="267">
        <v>44955</v>
      </c>
      <c r="K8386" s="267">
        <f>J8386+1</f>
        <v>44956</v>
      </c>
      <c r="L8386" s="266">
        <f>IF(M8386&lt;=365,1,2)</f>
        <v>1</v>
      </c>
      <c r="M8386" s="266">
        <f>IF(K8386&lt;$C$1,$C$2-$C$1+1,$C$2-K8386+1)</f>
        <v>91</v>
      </c>
      <c r="N8386" s="268">
        <f>M8386/365</f>
        <v>0.24931506849315069</v>
      </c>
      <c r="O8386" s="269">
        <f>'Data and Parameter'!$E$4*'Data and Parameter'!$E$5*('Data and Parameter'!$E$6+'Data and Parameter'!$E$7)*'Data and Parameter'!$E$19*'Data and Parameter'!$E$14*'ER calculations'!N8386</f>
        <v>1.2908908711315854</v>
      </c>
    </row>
    <row r="8387" spans="1:15" ht="15">
      <c r="A8387" s="284">
        <v>8383</v>
      </c>
      <c r="B8387" s="287"/>
      <c r="C8387" s="287"/>
      <c r="D8387" s="284" t="s">
        <v>1054</v>
      </c>
      <c r="E8387" s="287"/>
      <c r="F8387" s="285" t="s">
        <v>8508</v>
      </c>
      <c r="G8387" s="266" t="s">
        <v>121</v>
      </c>
      <c r="H8387" s="266">
        <f>IF(G8387="Traditional Stove",0.1,0.2)</f>
        <v>0.1</v>
      </c>
      <c r="I8387" s="266">
        <f>YEAR(J8387)</f>
        <v>2023</v>
      </c>
      <c r="J8387" s="267">
        <v>44955</v>
      </c>
      <c r="K8387" s="267">
        <f>J8387+1</f>
        <v>44956</v>
      </c>
      <c r="L8387" s="266">
        <f>IF(M8387&lt;=365,1,2)</f>
        <v>1</v>
      </c>
      <c r="M8387" s="266">
        <f>IF(K8387&lt;$C$1,$C$2-$C$1+1,$C$2-K8387+1)</f>
        <v>91</v>
      </c>
      <c r="N8387" s="268">
        <f>M8387/365</f>
        <v>0.24931506849315069</v>
      </c>
      <c r="O8387" s="269">
        <f>'Data and Parameter'!$E$4*'Data and Parameter'!$E$5*('Data and Parameter'!$E$6+'Data and Parameter'!$E$7)*'Data and Parameter'!$E$19*'Data and Parameter'!$E$14*'ER calculations'!N8387</f>
        <v>1.2908908711315854</v>
      </c>
    </row>
    <row r="8388" spans="1:15" ht="15">
      <c r="A8388" s="284">
        <v>8384</v>
      </c>
      <c r="B8388" s="287"/>
      <c r="C8388" s="287"/>
      <c r="D8388" s="284" t="s">
        <v>1054</v>
      </c>
      <c r="E8388" s="287"/>
      <c r="F8388" s="285" t="s">
        <v>8509</v>
      </c>
      <c r="G8388" s="266" t="s">
        <v>121</v>
      </c>
      <c r="H8388" s="266">
        <f>IF(G8388="Traditional Stove",0.1,0.2)</f>
        <v>0.1</v>
      </c>
      <c r="I8388" s="266">
        <f>YEAR(J8388)</f>
        <v>2023</v>
      </c>
      <c r="J8388" s="267">
        <v>44955</v>
      </c>
      <c r="K8388" s="267">
        <f>J8388+1</f>
        <v>44956</v>
      </c>
      <c r="L8388" s="266">
        <f>IF(M8388&lt;=365,1,2)</f>
        <v>1</v>
      </c>
      <c r="M8388" s="266">
        <f>IF(K8388&lt;$C$1,$C$2-$C$1+1,$C$2-K8388+1)</f>
        <v>91</v>
      </c>
      <c r="N8388" s="268">
        <f>M8388/365</f>
        <v>0.24931506849315069</v>
      </c>
      <c r="O8388" s="269">
        <f>'Data and Parameter'!$E$4*'Data and Parameter'!$E$5*('Data and Parameter'!$E$6+'Data and Parameter'!$E$7)*'Data and Parameter'!$E$19*'Data and Parameter'!$E$14*'ER calculations'!N8388</f>
        <v>1.2908908711315854</v>
      </c>
    </row>
    <row r="8389" spans="1:15" ht="15">
      <c r="A8389" s="284">
        <v>8385</v>
      </c>
      <c r="B8389" s="287"/>
      <c r="C8389" s="287"/>
      <c r="D8389" s="284" t="s">
        <v>1054</v>
      </c>
      <c r="E8389" s="287"/>
      <c r="F8389" s="285" t="s">
        <v>8510</v>
      </c>
      <c r="G8389" s="266" t="s">
        <v>121</v>
      </c>
      <c r="H8389" s="266">
        <f>IF(G8389="Traditional Stove",0.1,0.2)</f>
        <v>0.1</v>
      </c>
      <c r="I8389" s="266">
        <f>YEAR(J8389)</f>
        <v>2023</v>
      </c>
      <c r="J8389" s="267">
        <v>44955</v>
      </c>
      <c r="K8389" s="267">
        <f>J8389+1</f>
        <v>44956</v>
      </c>
      <c r="L8389" s="266">
        <f>IF(M8389&lt;=365,1,2)</f>
        <v>1</v>
      </c>
      <c r="M8389" s="266">
        <f>IF(K8389&lt;$C$1,$C$2-$C$1+1,$C$2-K8389+1)</f>
        <v>91</v>
      </c>
      <c r="N8389" s="268">
        <f>M8389/365</f>
        <v>0.24931506849315069</v>
      </c>
      <c r="O8389" s="269">
        <f>'Data and Parameter'!$E$4*'Data and Parameter'!$E$5*('Data and Parameter'!$E$6+'Data and Parameter'!$E$7)*'Data and Parameter'!$E$19*'Data and Parameter'!$E$14*'ER calculations'!N8389</f>
        <v>1.2908908711315854</v>
      </c>
    </row>
    <row r="8390" spans="1:15" ht="15">
      <c r="A8390" s="284">
        <v>8386</v>
      </c>
      <c r="B8390" s="287"/>
      <c r="C8390" s="287"/>
      <c r="D8390" s="284" t="s">
        <v>1054</v>
      </c>
      <c r="E8390" s="287"/>
      <c r="F8390" s="285" t="s">
        <v>8511</v>
      </c>
      <c r="G8390" s="266" t="s">
        <v>121</v>
      </c>
      <c r="H8390" s="266">
        <f>IF(G8390="Traditional Stove",0.1,0.2)</f>
        <v>0.1</v>
      </c>
      <c r="I8390" s="266">
        <f>YEAR(J8390)</f>
        <v>2023</v>
      </c>
      <c r="J8390" s="267">
        <v>44955</v>
      </c>
      <c r="K8390" s="267">
        <f>J8390+1</f>
        <v>44956</v>
      </c>
      <c r="L8390" s="266">
        <f>IF(M8390&lt;=365,1,2)</f>
        <v>1</v>
      </c>
      <c r="M8390" s="266">
        <f>IF(K8390&lt;$C$1,$C$2-$C$1+1,$C$2-K8390+1)</f>
        <v>91</v>
      </c>
      <c r="N8390" s="268">
        <f>M8390/365</f>
        <v>0.24931506849315069</v>
      </c>
      <c r="O8390" s="269">
        <f>'Data and Parameter'!$E$4*'Data and Parameter'!$E$5*('Data and Parameter'!$E$6+'Data and Parameter'!$E$7)*'Data and Parameter'!$E$19*'Data and Parameter'!$E$14*'ER calculations'!N8390</f>
        <v>1.2908908711315854</v>
      </c>
    </row>
    <row r="8391" spans="1:15" ht="15">
      <c r="A8391" s="284">
        <v>8387</v>
      </c>
      <c r="B8391" s="287"/>
      <c r="C8391" s="287"/>
      <c r="D8391" s="284" t="s">
        <v>1054</v>
      </c>
      <c r="E8391" s="287"/>
      <c r="F8391" s="285" t="s">
        <v>8512</v>
      </c>
      <c r="G8391" s="266" t="s">
        <v>121</v>
      </c>
      <c r="H8391" s="266">
        <f>IF(G8391="Traditional Stove",0.1,0.2)</f>
        <v>0.1</v>
      </c>
      <c r="I8391" s="266">
        <f>YEAR(J8391)</f>
        <v>2023</v>
      </c>
      <c r="J8391" s="267">
        <v>44955</v>
      </c>
      <c r="K8391" s="267">
        <f>J8391+1</f>
        <v>44956</v>
      </c>
      <c r="L8391" s="266">
        <f>IF(M8391&lt;=365,1,2)</f>
        <v>1</v>
      </c>
      <c r="M8391" s="266">
        <f>IF(K8391&lt;$C$1,$C$2-$C$1+1,$C$2-K8391+1)</f>
        <v>91</v>
      </c>
      <c r="N8391" s="268">
        <f>M8391/365</f>
        <v>0.24931506849315069</v>
      </c>
      <c r="O8391" s="269">
        <f>'Data and Parameter'!$E$4*'Data and Parameter'!$E$5*('Data and Parameter'!$E$6+'Data and Parameter'!$E$7)*'Data and Parameter'!$E$19*'Data and Parameter'!$E$14*'ER calculations'!N8391</f>
        <v>1.2908908711315854</v>
      </c>
    </row>
    <row r="8392" spans="1:15" ht="15">
      <c r="A8392" s="284">
        <v>8388</v>
      </c>
      <c r="B8392" s="287"/>
      <c r="C8392" s="287"/>
      <c r="D8392" s="284" t="s">
        <v>1054</v>
      </c>
      <c r="E8392" s="287"/>
      <c r="F8392" s="285" t="s">
        <v>8513</v>
      </c>
      <c r="G8392" s="266" t="s">
        <v>121</v>
      </c>
      <c r="H8392" s="266">
        <f>IF(G8392="Traditional Stove",0.1,0.2)</f>
        <v>0.1</v>
      </c>
      <c r="I8392" s="266">
        <f>YEAR(J8392)</f>
        <v>2023</v>
      </c>
      <c r="J8392" s="267">
        <v>44955</v>
      </c>
      <c r="K8392" s="267">
        <f>J8392+1</f>
        <v>44956</v>
      </c>
      <c r="L8392" s="266">
        <f>IF(M8392&lt;=365,1,2)</f>
        <v>1</v>
      </c>
      <c r="M8392" s="266">
        <f>IF(K8392&lt;$C$1,$C$2-$C$1+1,$C$2-K8392+1)</f>
        <v>91</v>
      </c>
      <c r="N8392" s="268">
        <f>M8392/365</f>
        <v>0.24931506849315069</v>
      </c>
      <c r="O8392" s="269">
        <f>'Data and Parameter'!$E$4*'Data and Parameter'!$E$5*('Data and Parameter'!$E$6+'Data and Parameter'!$E$7)*'Data and Parameter'!$E$19*'Data and Parameter'!$E$14*'ER calculations'!N8392</f>
        <v>1.2908908711315854</v>
      </c>
    </row>
    <row r="8393" spans="1:15" ht="15">
      <c r="A8393" s="284">
        <v>8389</v>
      </c>
      <c r="B8393" s="287"/>
      <c r="C8393" s="287"/>
      <c r="D8393" s="284" t="s">
        <v>1054</v>
      </c>
      <c r="E8393" s="287"/>
      <c r="F8393" s="285" t="s">
        <v>8514</v>
      </c>
      <c r="G8393" s="266" t="s">
        <v>121</v>
      </c>
      <c r="H8393" s="266">
        <f>IF(G8393="Traditional Stove",0.1,0.2)</f>
        <v>0.1</v>
      </c>
      <c r="I8393" s="266">
        <f>YEAR(J8393)</f>
        <v>2023</v>
      </c>
      <c r="J8393" s="267">
        <v>44955</v>
      </c>
      <c r="K8393" s="267">
        <f>J8393+1</f>
        <v>44956</v>
      </c>
      <c r="L8393" s="266">
        <f>IF(M8393&lt;=365,1,2)</f>
        <v>1</v>
      </c>
      <c r="M8393" s="266">
        <f>IF(K8393&lt;$C$1,$C$2-$C$1+1,$C$2-K8393+1)</f>
        <v>91</v>
      </c>
      <c r="N8393" s="268">
        <f>M8393/365</f>
        <v>0.24931506849315069</v>
      </c>
      <c r="O8393" s="269">
        <f>'Data and Parameter'!$E$4*'Data and Parameter'!$E$5*('Data and Parameter'!$E$6+'Data and Parameter'!$E$7)*'Data and Parameter'!$E$19*'Data and Parameter'!$E$14*'ER calculations'!N8393</f>
        <v>1.2908908711315854</v>
      </c>
    </row>
    <row r="8394" spans="1:15" ht="15">
      <c r="A8394" s="284">
        <v>8390</v>
      </c>
      <c r="B8394" s="287"/>
      <c r="C8394" s="287"/>
      <c r="D8394" s="284" t="s">
        <v>1054</v>
      </c>
      <c r="E8394" s="287"/>
      <c r="F8394" s="285" t="s">
        <v>8515</v>
      </c>
      <c r="G8394" s="266" t="s">
        <v>121</v>
      </c>
      <c r="H8394" s="266">
        <f>IF(G8394="Traditional Stove",0.1,0.2)</f>
        <v>0.1</v>
      </c>
      <c r="I8394" s="266">
        <f>YEAR(J8394)</f>
        <v>2023</v>
      </c>
      <c r="J8394" s="267">
        <v>44955</v>
      </c>
      <c r="K8394" s="267">
        <f>J8394+1</f>
        <v>44956</v>
      </c>
      <c r="L8394" s="266">
        <f>IF(M8394&lt;=365,1,2)</f>
        <v>1</v>
      </c>
      <c r="M8394" s="266">
        <f>IF(K8394&lt;$C$1,$C$2-$C$1+1,$C$2-K8394+1)</f>
        <v>91</v>
      </c>
      <c r="N8394" s="268">
        <f>M8394/365</f>
        <v>0.24931506849315069</v>
      </c>
      <c r="O8394" s="269">
        <f>'Data and Parameter'!$E$4*'Data and Parameter'!$E$5*('Data and Parameter'!$E$6+'Data and Parameter'!$E$7)*'Data and Parameter'!$E$19*'Data and Parameter'!$E$14*'ER calculations'!N8394</f>
        <v>1.2908908711315854</v>
      </c>
    </row>
    <row r="8395" spans="1:15" ht="15">
      <c r="A8395" s="284">
        <v>8391</v>
      </c>
      <c r="B8395" s="287"/>
      <c r="C8395" s="287"/>
      <c r="D8395" s="284" t="s">
        <v>1054</v>
      </c>
      <c r="E8395" s="287"/>
      <c r="F8395" s="285" t="s">
        <v>8516</v>
      </c>
      <c r="G8395" s="266" t="s">
        <v>121</v>
      </c>
      <c r="H8395" s="266">
        <f>IF(G8395="Traditional Stove",0.1,0.2)</f>
        <v>0.1</v>
      </c>
      <c r="I8395" s="266">
        <f>YEAR(J8395)</f>
        <v>2023</v>
      </c>
      <c r="J8395" s="267">
        <v>44955</v>
      </c>
      <c r="K8395" s="267">
        <f>J8395+1</f>
        <v>44956</v>
      </c>
      <c r="L8395" s="266">
        <f>IF(M8395&lt;=365,1,2)</f>
        <v>1</v>
      </c>
      <c r="M8395" s="266">
        <f>IF(K8395&lt;$C$1,$C$2-$C$1+1,$C$2-K8395+1)</f>
        <v>91</v>
      </c>
      <c r="N8395" s="268">
        <f>M8395/365</f>
        <v>0.24931506849315069</v>
      </c>
      <c r="O8395" s="269">
        <f>'Data and Parameter'!$E$4*'Data and Parameter'!$E$5*('Data and Parameter'!$E$6+'Data and Parameter'!$E$7)*'Data and Parameter'!$E$19*'Data and Parameter'!$E$14*'ER calculations'!N8395</f>
        <v>1.2908908711315854</v>
      </c>
    </row>
    <row r="8396" spans="1:15" ht="15">
      <c r="A8396" s="284">
        <v>8392</v>
      </c>
      <c r="B8396" s="287"/>
      <c r="C8396" s="287"/>
      <c r="D8396" s="284" t="s">
        <v>1054</v>
      </c>
      <c r="E8396" s="287"/>
      <c r="F8396" s="285" t="s">
        <v>8517</v>
      </c>
      <c r="G8396" s="266" t="s">
        <v>121</v>
      </c>
      <c r="H8396" s="266">
        <f>IF(G8396="Traditional Stove",0.1,0.2)</f>
        <v>0.1</v>
      </c>
      <c r="I8396" s="266">
        <f>YEAR(J8396)</f>
        <v>2023</v>
      </c>
      <c r="J8396" s="267">
        <v>44955</v>
      </c>
      <c r="K8396" s="267">
        <f>J8396+1</f>
        <v>44956</v>
      </c>
      <c r="L8396" s="266">
        <f>IF(M8396&lt;=365,1,2)</f>
        <v>1</v>
      </c>
      <c r="M8396" s="266">
        <f>IF(K8396&lt;$C$1,$C$2-$C$1+1,$C$2-K8396+1)</f>
        <v>91</v>
      </c>
      <c r="N8396" s="268">
        <f>M8396/365</f>
        <v>0.24931506849315069</v>
      </c>
      <c r="O8396" s="269">
        <f>'Data and Parameter'!$E$4*'Data and Parameter'!$E$5*('Data and Parameter'!$E$6+'Data and Parameter'!$E$7)*'Data and Parameter'!$E$19*'Data and Parameter'!$E$14*'ER calculations'!N8396</f>
        <v>1.2908908711315854</v>
      </c>
    </row>
    <row r="8397" spans="1:15" ht="15">
      <c r="A8397" s="284">
        <v>8393</v>
      </c>
      <c r="B8397" s="287"/>
      <c r="C8397" s="287"/>
      <c r="D8397" s="284" t="s">
        <v>1054</v>
      </c>
      <c r="E8397" s="287"/>
      <c r="F8397" s="285" t="s">
        <v>8518</v>
      </c>
      <c r="G8397" s="266" t="s">
        <v>121</v>
      </c>
      <c r="H8397" s="266">
        <f>IF(G8397="Traditional Stove",0.1,0.2)</f>
        <v>0.1</v>
      </c>
      <c r="I8397" s="266">
        <f>YEAR(J8397)</f>
        <v>2023</v>
      </c>
      <c r="J8397" s="267">
        <v>44955</v>
      </c>
      <c r="K8397" s="267">
        <f>J8397+1</f>
        <v>44956</v>
      </c>
      <c r="L8397" s="266">
        <f>IF(M8397&lt;=365,1,2)</f>
        <v>1</v>
      </c>
      <c r="M8397" s="266">
        <f>IF(K8397&lt;$C$1,$C$2-$C$1+1,$C$2-K8397+1)</f>
        <v>91</v>
      </c>
      <c r="N8397" s="268">
        <f>M8397/365</f>
        <v>0.24931506849315069</v>
      </c>
      <c r="O8397" s="269">
        <f>'Data and Parameter'!$E$4*'Data and Parameter'!$E$5*('Data and Parameter'!$E$6+'Data and Parameter'!$E$7)*'Data and Parameter'!$E$19*'Data and Parameter'!$E$14*'ER calculations'!N8397</f>
        <v>1.2908908711315854</v>
      </c>
    </row>
    <row r="8398" spans="1:15" ht="15">
      <c r="A8398" s="284">
        <v>8394</v>
      </c>
      <c r="B8398" s="287"/>
      <c r="C8398" s="287"/>
      <c r="D8398" s="284" t="s">
        <v>1054</v>
      </c>
      <c r="E8398" s="287"/>
      <c r="F8398" s="285" t="s">
        <v>8519</v>
      </c>
      <c r="G8398" s="266" t="s">
        <v>121</v>
      </c>
      <c r="H8398" s="266">
        <f>IF(G8398="Traditional Stove",0.1,0.2)</f>
        <v>0.1</v>
      </c>
      <c r="I8398" s="266">
        <f>YEAR(J8398)</f>
        <v>2023</v>
      </c>
      <c r="J8398" s="267">
        <v>44955</v>
      </c>
      <c r="K8398" s="267">
        <f>J8398+1</f>
        <v>44956</v>
      </c>
      <c r="L8398" s="266">
        <f>IF(M8398&lt;=365,1,2)</f>
        <v>1</v>
      </c>
      <c r="M8398" s="266">
        <f>IF(K8398&lt;$C$1,$C$2-$C$1+1,$C$2-K8398+1)</f>
        <v>91</v>
      </c>
      <c r="N8398" s="268">
        <f>M8398/365</f>
        <v>0.24931506849315069</v>
      </c>
      <c r="O8398" s="269">
        <f>'Data and Parameter'!$E$4*'Data and Parameter'!$E$5*('Data and Parameter'!$E$6+'Data and Parameter'!$E$7)*'Data and Parameter'!$E$19*'Data and Parameter'!$E$14*'ER calculations'!N8398</f>
        <v>1.2908908711315854</v>
      </c>
    </row>
    <row r="8399" spans="1:15" ht="15">
      <c r="A8399" s="284">
        <v>8395</v>
      </c>
      <c r="B8399" s="287"/>
      <c r="C8399" s="287"/>
      <c r="D8399" s="284" t="s">
        <v>1054</v>
      </c>
      <c r="E8399" s="287"/>
      <c r="F8399" s="285" t="s">
        <v>8520</v>
      </c>
      <c r="G8399" s="266" t="s">
        <v>121</v>
      </c>
      <c r="H8399" s="266">
        <f>IF(G8399="Traditional Stove",0.1,0.2)</f>
        <v>0.1</v>
      </c>
      <c r="I8399" s="266">
        <f>YEAR(J8399)</f>
        <v>2023</v>
      </c>
      <c r="J8399" s="267">
        <v>44955</v>
      </c>
      <c r="K8399" s="267">
        <f>J8399+1</f>
        <v>44956</v>
      </c>
      <c r="L8399" s="266">
        <f>IF(M8399&lt;=365,1,2)</f>
        <v>1</v>
      </c>
      <c r="M8399" s="266">
        <f>IF(K8399&lt;$C$1,$C$2-$C$1+1,$C$2-K8399+1)</f>
        <v>91</v>
      </c>
      <c r="N8399" s="268">
        <f>M8399/365</f>
        <v>0.24931506849315069</v>
      </c>
      <c r="O8399" s="269">
        <f>'Data and Parameter'!$E$4*'Data and Parameter'!$E$5*('Data and Parameter'!$E$6+'Data and Parameter'!$E$7)*'Data and Parameter'!$E$19*'Data and Parameter'!$E$14*'ER calculations'!N8399</f>
        <v>1.2908908711315854</v>
      </c>
    </row>
    <row r="8400" spans="1:15" ht="15">
      <c r="A8400" s="284">
        <v>8396</v>
      </c>
      <c r="B8400" s="287"/>
      <c r="C8400" s="287"/>
      <c r="D8400" s="284" t="s">
        <v>1054</v>
      </c>
      <c r="E8400" s="287"/>
      <c r="F8400" s="285" t="s">
        <v>8521</v>
      </c>
      <c r="G8400" s="266" t="s">
        <v>121</v>
      </c>
      <c r="H8400" s="266">
        <f>IF(G8400="Traditional Stove",0.1,0.2)</f>
        <v>0.1</v>
      </c>
      <c r="I8400" s="266">
        <f>YEAR(J8400)</f>
        <v>2023</v>
      </c>
      <c r="J8400" s="267">
        <v>44955</v>
      </c>
      <c r="K8400" s="267">
        <f>J8400+1</f>
        <v>44956</v>
      </c>
      <c r="L8400" s="266">
        <f>IF(M8400&lt;=365,1,2)</f>
        <v>1</v>
      </c>
      <c r="M8400" s="266">
        <f>IF(K8400&lt;$C$1,$C$2-$C$1+1,$C$2-K8400+1)</f>
        <v>91</v>
      </c>
      <c r="N8400" s="268">
        <f>M8400/365</f>
        <v>0.24931506849315069</v>
      </c>
      <c r="O8400" s="269">
        <f>'Data and Parameter'!$E$4*'Data and Parameter'!$E$5*('Data and Parameter'!$E$6+'Data and Parameter'!$E$7)*'Data and Parameter'!$E$19*'Data and Parameter'!$E$14*'ER calculations'!N8400</f>
        <v>1.2908908711315854</v>
      </c>
    </row>
    <row r="8401" spans="1:15" ht="15">
      <c r="A8401" s="284">
        <v>8397</v>
      </c>
      <c r="B8401" s="287"/>
      <c r="C8401" s="287"/>
      <c r="D8401" s="284" t="s">
        <v>1054</v>
      </c>
      <c r="E8401" s="287"/>
      <c r="F8401" s="285" t="s">
        <v>8522</v>
      </c>
      <c r="G8401" s="266" t="s">
        <v>121</v>
      </c>
      <c r="H8401" s="266">
        <f>IF(G8401="Traditional Stove",0.1,0.2)</f>
        <v>0.1</v>
      </c>
      <c r="I8401" s="266">
        <f>YEAR(J8401)</f>
        <v>2023</v>
      </c>
      <c r="J8401" s="267">
        <v>44955</v>
      </c>
      <c r="K8401" s="267">
        <f>J8401+1</f>
        <v>44956</v>
      </c>
      <c r="L8401" s="266">
        <f>IF(M8401&lt;=365,1,2)</f>
        <v>1</v>
      </c>
      <c r="M8401" s="266">
        <f>IF(K8401&lt;$C$1,$C$2-$C$1+1,$C$2-K8401+1)</f>
        <v>91</v>
      </c>
      <c r="N8401" s="268">
        <f>M8401/365</f>
        <v>0.24931506849315069</v>
      </c>
      <c r="O8401" s="269">
        <f>'Data and Parameter'!$E$4*'Data and Parameter'!$E$5*('Data and Parameter'!$E$6+'Data and Parameter'!$E$7)*'Data and Parameter'!$E$19*'Data and Parameter'!$E$14*'ER calculations'!N8401</f>
        <v>1.2908908711315854</v>
      </c>
    </row>
    <row r="8402" spans="1:15" ht="15">
      <c r="A8402" s="284">
        <v>8398</v>
      </c>
      <c r="B8402" s="287"/>
      <c r="C8402" s="287"/>
      <c r="D8402" s="284" t="s">
        <v>1054</v>
      </c>
      <c r="E8402" s="287"/>
      <c r="F8402" s="285" t="s">
        <v>8523</v>
      </c>
      <c r="G8402" s="266" t="s">
        <v>121</v>
      </c>
      <c r="H8402" s="266">
        <f>IF(G8402="Traditional Stove",0.1,0.2)</f>
        <v>0.1</v>
      </c>
      <c r="I8402" s="266">
        <f>YEAR(J8402)</f>
        <v>2023</v>
      </c>
      <c r="J8402" s="267">
        <v>44955</v>
      </c>
      <c r="K8402" s="267">
        <f>J8402+1</f>
        <v>44956</v>
      </c>
      <c r="L8402" s="266">
        <f>IF(M8402&lt;=365,1,2)</f>
        <v>1</v>
      </c>
      <c r="M8402" s="266">
        <f>IF(K8402&lt;$C$1,$C$2-$C$1+1,$C$2-K8402+1)</f>
        <v>91</v>
      </c>
      <c r="N8402" s="268">
        <f>M8402/365</f>
        <v>0.24931506849315069</v>
      </c>
      <c r="O8402" s="269">
        <f>'Data and Parameter'!$E$4*'Data and Parameter'!$E$5*('Data and Parameter'!$E$6+'Data and Parameter'!$E$7)*'Data and Parameter'!$E$19*'Data and Parameter'!$E$14*'ER calculations'!N8402</f>
        <v>1.2908908711315854</v>
      </c>
    </row>
    <row r="8403" spans="1:15" ht="15">
      <c r="A8403" s="284">
        <v>8399</v>
      </c>
      <c r="B8403" s="287"/>
      <c r="C8403" s="287"/>
      <c r="D8403" s="284" t="s">
        <v>1054</v>
      </c>
      <c r="E8403" s="287"/>
      <c r="F8403" s="285" t="s">
        <v>8524</v>
      </c>
      <c r="G8403" s="266" t="s">
        <v>121</v>
      </c>
      <c r="H8403" s="266">
        <f>IF(G8403="Traditional Stove",0.1,0.2)</f>
        <v>0.1</v>
      </c>
      <c r="I8403" s="266">
        <f>YEAR(J8403)</f>
        <v>2023</v>
      </c>
      <c r="J8403" s="267">
        <v>44955</v>
      </c>
      <c r="K8403" s="267">
        <f>J8403+1</f>
        <v>44956</v>
      </c>
      <c r="L8403" s="266">
        <f>IF(M8403&lt;=365,1,2)</f>
        <v>1</v>
      </c>
      <c r="M8403" s="266">
        <f>IF(K8403&lt;$C$1,$C$2-$C$1+1,$C$2-K8403+1)</f>
        <v>91</v>
      </c>
      <c r="N8403" s="268">
        <f>M8403/365</f>
        <v>0.24931506849315069</v>
      </c>
      <c r="O8403" s="269">
        <f>'Data and Parameter'!$E$4*'Data and Parameter'!$E$5*('Data and Parameter'!$E$6+'Data and Parameter'!$E$7)*'Data and Parameter'!$E$19*'Data and Parameter'!$E$14*'ER calculations'!N8403</f>
        <v>1.2908908711315854</v>
      </c>
    </row>
    <row r="8404" spans="1:15" ht="15">
      <c r="A8404" s="284">
        <v>8400</v>
      </c>
      <c r="B8404" s="287"/>
      <c r="C8404" s="287"/>
      <c r="D8404" s="284" t="s">
        <v>1054</v>
      </c>
      <c r="E8404" s="287"/>
      <c r="F8404" s="285" t="s">
        <v>8525</v>
      </c>
      <c r="G8404" s="266" t="s">
        <v>121</v>
      </c>
      <c r="H8404" s="266">
        <f>IF(G8404="Traditional Stove",0.1,0.2)</f>
        <v>0.1</v>
      </c>
      <c r="I8404" s="266">
        <f>YEAR(J8404)</f>
        <v>2023</v>
      </c>
      <c r="J8404" s="267">
        <v>44955</v>
      </c>
      <c r="K8404" s="267">
        <f>J8404+1</f>
        <v>44956</v>
      </c>
      <c r="L8404" s="266">
        <f>IF(M8404&lt;=365,1,2)</f>
        <v>1</v>
      </c>
      <c r="M8404" s="266">
        <f>IF(K8404&lt;$C$1,$C$2-$C$1+1,$C$2-K8404+1)</f>
        <v>91</v>
      </c>
      <c r="N8404" s="268">
        <f>M8404/365</f>
        <v>0.24931506849315069</v>
      </c>
      <c r="O8404" s="269">
        <f>'Data and Parameter'!$E$4*'Data and Parameter'!$E$5*('Data and Parameter'!$E$6+'Data and Parameter'!$E$7)*'Data and Parameter'!$E$19*'Data and Parameter'!$E$14*'ER calculations'!N8404</f>
        <v>1.2908908711315854</v>
      </c>
    </row>
    <row r="8405" spans="1:15" ht="15">
      <c r="A8405" s="284">
        <v>8401</v>
      </c>
      <c r="B8405" s="287"/>
      <c r="C8405" s="287"/>
      <c r="D8405" s="284" t="s">
        <v>1054</v>
      </c>
      <c r="E8405" s="287"/>
      <c r="F8405" s="285" t="s">
        <v>8526</v>
      </c>
      <c r="G8405" s="266" t="s">
        <v>121</v>
      </c>
      <c r="H8405" s="266">
        <f>IF(G8405="Traditional Stove",0.1,0.2)</f>
        <v>0.1</v>
      </c>
      <c r="I8405" s="266">
        <f>YEAR(J8405)</f>
        <v>2023</v>
      </c>
      <c r="J8405" s="267">
        <v>44955</v>
      </c>
      <c r="K8405" s="267">
        <f>J8405+1</f>
        <v>44956</v>
      </c>
      <c r="L8405" s="266">
        <f>IF(M8405&lt;=365,1,2)</f>
        <v>1</v>
      </c>
      <c r="M8405" s="266">
        <f>IF(K8405&lt;$C$1,$C$2-$C$1+1,$C$2-K8405+1)</f>
        <v>91</v>
      </c>
      <c r="N8405" s="268">
        <f>M8405/365</f>
        <v>0.24931506849315069</v>
      </c>
      <c r="O8405" s="269">
        <f>'Data and Parameter'!$E$4*'Data and Parameter'!$E$5*('Data and Parameter'!$E$6+'Data and Parameter'!$E$7)*'Data and Parameter'!$E$19*'Data and Parameter'!$E$14*'ER calculations'!N8405</f>
        <v>1.2908908711315854</v>
      </c>
    </row>
    <row r="8406" spans="1:15" ht="15">
      <c r="A8406" s="284">
        <v>8402</v>
      </c>
      <c r="B8406" s="287"/>
      <c r="C8406" s="287"/>
      <c r="D8406" s="284" t="s">
        <v>119</v>
      </c>
      <c r="E8406" s="287"/>
      <c r="F8406" s="285" t="s">
        <v>8527</v>
      </c>
      <c r="G8406" s="266" t="s">
        <v>121</v>
      </c>
      <c r="H8406" s="266">
        <f>IF(G8406="Traditional Stove",0.1,0.2)</f>
        <v>0.1</v>
      </c>
      <c r="I8406" s="266">
        <f>YEAR(J8406)</f>
        <v>2023</v>
      </c>
      <c r="J8406" s="267">
        <v>44971</v>
      </c>
      <c r="K8406" s="267">
        <f>J8406+1</f>
        <v>44972</v>
      </c>
      <c r="L8406" s="266">
        <f>IF(M8406&lt;=365,1,2)</f>
        <v>1</v>
      </c>
      <c r="M8406" s="266">
        <f>IF(K8406&lt;$C$1,$C$2-$C$1+1,$C$2-K8406+1)</f>
        <v>75</v>
      </c>
      <c r="N8406" s="268">
        <f>M8406/365</f>
        <v>0.20547945205479451</v>
      </c>
      <c r="O8406" s="269">
        <f>'Data and Parameter'!$E$4*'Data and Parameter'!$E$5*('Data and Parameter'!$E$6+'Data and Parameter'!$E$7)*'Data and Parameter'!$E$19*'Data and Parameter'!$E$14*'ER calculations'!N8406</f>
        <v>1.063921047635922</v>
      </c>
    </row>
    <row r="8407" spans="1:15" ht="15">
      <c r="A8407" s="284">
        <v>8403</v>
      </c>
      <c r="B8407" s="287"/>
      <c r="C8407" s="287"/>
      <c r="D8407" s="284" t="s">
        <v>119</v>
      </c>
      <c r="E8407" s="287"/>
      <c r="F8407" s="285" t="s">
        <v>8528</v>
      </c>
      <c r="G8407" s="266" t="s">
        <v>121</v>
      </c>
      <c r="H8407" s="266">
        <f>IF(G8407="Traditional Stove",0.1,0.2)</f>
        <v>0.1</v>
      </c>
      <c r="I8407" s="266">
        <f>YEAR(J8407)</f>
        <v>2023</v>
      </c>
      <c r="J8407" s="267">
        <v>45000</v>
      </c>
      <c r="K8407" s="267">
        <f>J8407+1</f>
        <v>45001</v>
      </c>
      <c r="L8407" s="266">
        <f>IF(M8407&lt;=365,1,2)</f>
        <v>1</v>
      </c>
      <c r="M8407" s="266">
        <f>IF(K8407&lt;$C$1,$C$2-$C$1+1,$C$2-K8407+1)</f>
        <v>46</v>
      </c>
      <c r="N8407" s="268">
        <f>M8407/365</f>
        <v>0.12602739726027398</v>
      </c>
      <c r="O8407" s="269">
        <f>'Data and Parameter'!$E$4*'Data and Parameter'!$E$5*('Data and Parameter'!$E$6+'Data and Parameter'!$E$7)*'Data and Parameter'!$E$19*'Data and Parameter'!$E$14*'ER calculations'!N8407</f>
        <v>0.65253824255003223</v>
      </c>
    </row>
    <row r="8408" spans="1:15" ht="15">
      <c r="A8408" s="284">
        <v>8404</v>
      </c>
      <c r="B8408" s="287"/>
      <c r="C8408" s="287"/>
      <c r="D8408" s="284" t="s">
        <v>119</v>
      </c>
      <c r="E8408" s="287"/>
      <c r="F8408" s="285" t="s">
        <v>8529</v>
      </c>
      <c r="G8408" s="266" t="s">
        <v>121</v>
      </c>
      <c r="H8408" s="266">
        <f>IF(G8408="Traditional Stove",0.1,0.2)</f>
        <v>0.1</v>
      </c>
      <c r="I8408" s="266">
        <f>YEAR(J8408)</f>
        <v>2023</v>
      </c>
      <c r="J8408" s="267">
        <v>45000</v>
      </c>
      <c r="K8408" s="267">
        <f>J8408+1</f>
        <v>45001</v>
      </c>
      <c r="L8408" s="266">
        <f>IF(M8408&lt;=365,1,2)</f>
        <v>1</v>
      </c>
      <c r="M8408" s="266">
        <f>IF(K8408&lt;$C$1,$C$2-$C$1+1,$C$2-K8408+1)</f>
        <v>46</v>
      </c>
      <c r="N8408" s="268">
        <f>M8408/365</f>
        <v>0.12602739726027398</v>
      </c>
      <c r="O8408" s="269">
        <f>'Data and Parameter'!$E$4*'Data and Parameter'!$E$5*('Data and Parameter'!$E$6+'Data and Parameter'!$E$7)*'Data and Parameter'!$E$19*'Data and Parameter'!$E$14*'ER calculations'!N8408</f>
        <v>0.65253824255003223</v>
      </c>
    </row>
    <row r="8409" spans="1:15" ht="15">
      <c r="A8409" s="284">
        <v>8405</v>
      </c>
      <c r="B8409" s="287"/>
      <c r="C8409" s="287"/>
      <c r="D8409" s="284" t="s">
        <v>119</v>
      </c>
      <c r="E8409" s="287"/>
      <c r="F8409" s="285" t="s">
        <v>8530</v>
      </c>
      <c r="G8409" s="266" t="s">
        <v>121</v>
      </c>
      <c r="H8409" s="266">
        <f>IF(G8409="Traditional Stove",0.1,0.2)</f>
        <v>0.1</v>
      </c>
      <c r="I8409" s="266">
        <f>YEAR(J8409)</f>
        <v>2023</v>
      </c>
      <c r="J8409" s="267">
        <v>45000</v>
      </c>
      <c r="K8409" s="267">
        <f>J8409+1</f>
        <v>45001</v>
      </c>
      <c r="L8409" s="266">
        <f>IF(M8409&lt;=365,1,2)</f>
        <v>1</v>
      </c>
      <c r="M8409" s="266">
        <f>IF(K8409&lt;$C$1,$C$2-$C$1+1,$C$2-K8409+1)</f>
        <v>46</v>
      </c>
      <c r="N8409" s="268">
        <f>M8409/365</f>
        <v>0.12602739726027398</v>
      </c>
      <c r="O8409" s="269">
        <f>'Data and Parameter'!$E$4*'Data and Parameter'!$E$5*('Data and Parameter'!$E$6+'Data and Parameter'!$E$7)*'Data and Parameter'!$E$19*'Data and Parameter'!$E$14*'ER calculations'!N8409</f>
        <v>0.65253824255003223</v>
      </c>
    </row>
    <row r="8410" spans="1:15" ht="15">
      <c r="A8410" s="284">
        <v>8406</v>
      </c>
      <c r="B8410" s="287"/>
      <c r="C8410" s="287"/>
      <c r="D8410" s="284" t="s">
        <v>119</v>
      </c>
      <c r="E8410" s="287"/>
      <c r="F8410" s="285" t="s">
        <v>8531</v>
      </c>
      <c r="G8410" s="266" t="s">
        <v>121</v>
      </c>
      <c r="H8410" s="266">
        <f>IF(G8410="Traditional Stove",0.1,0.2)</f>
        <v>0.1</v>
      </c>
      <c r="I8410" s="266">
        <f>YEAR(J8410)</f>
        <v>2023</v>
      </c>
      <c r="J8410" s="267">
        <v>45000</v>
      </c>
      <c r="K8410" s="267">
        <f>J8410+1</f>
        <v>45001</v>
      </c>
      <c r="L8410" s="266">
        <f>IF(M8410&lt;=365,1,2)</f>
        <v>1</v>
      </c>
      <c r="M8410" s="266">
        <f>IF(K8410&lt;$C$1,$C$2-$C$1+1,$C$2-K8410+1)</f>
        <v>46</v>
      </c>
      <c r="N8410" s="268">
        <f>M8410/365</f>
        <v>0.12602739726027398</v>
      </c>
      <c r="O8410" s="269">
        <f>'Data and Parameter'!$E$4*'Data and Parameter'!$E$5*('Data and Parameter'!$E$6+'Data and Parameter'!$E$7)*'Data and Parameter'!$E$19*'Data and Parameter'!$E$14*'ER calculations'!N8410</f>
        <v>0.65253824255003223</v>
      </c>
    </row>
    <row r="8411" spans="1:15" ht="15">
      <c r="A8411" s="284">
        <v>8407</v>
      </c>
      <c r="B8411" s="287"/>
      <c r="C8411" s="287"/>
      <c r="D8411" s="284" t="s">
        <v>119</v>
      </c>
      <c r="E8411" s="287"/>
      <c r="F8411" s="285" t="s">
        <v>8532</v>
      </c>
      <c r="G8411" s="266" t="s">
        <v>121</v>
      </c>
      <c r="H8411" s="266">
        <f>IF(G8411="Traditional Stove",0.1,0.2)</f>
        <v>0.1</v>
      </c>
      <c r="I8411" s="266">
        <f>YEAR(J8411)</f>
        <v>2023</v>
      </c>
      <c r="J8411" s="267">
        <v>45000</v>
      </c>
      <c r="K8411" s="267">
        <f>J8411+1</f>
        <v>45001</v>
      </c>
      <c r="L8411" s="266">
        <f>IF(M8411&lt;=365,1,2)</f>
        <v>1</v>
      </c>
      <c r="M8411" s="266">
        <f>IF(K8411&lt;$C$1,$C$2-$C$1+1,$C$2-K8411+1)</f>
        <v>46</v>
      </c>
      <c r="N8411" s="268">
        <f>M8411/365</f>
        <v>0.12602739726027398</v>
      </c>
      <c r="O8411" s="269">
        <f>'Data and Parameter'!$E$4*'Data and Parameter'!$E$5*('Data and Parameter'!$E$6+'Data and Parameter'!$E$7)*'Data and Parameter'!$E$19*'Data and Parameter'!$E$14*'ER calculations'!N8411</f>
        <v>0.65253824255003223</v>
      </c>
    </row>
    <row r="8412" spans="1:15" ht="15">
      <c r="A8412" s="284">
        <v>8408</v>
      </c>
      <c r="B8412" s="287"/>
      <c r="C8412" s="287"/>
      <c r="D8412" s="284" t="s">
        <v>119</v>
      </c>
      <c r="E8412" s="287"/>
      <c r="F8412" s="285" t="s">
        <v>8533</v>
      </c>
      <c r="G8412" s="266" t="s">
        <v>121</v>
      </c>
      <c r="H8412" s="266">
        <f>IF(G8412="Traditional Stove",0.1,0.2)</f>
        <v>0.1</v>
      </c>
      <c r="I8412" s="266">
        <f>YEAR(J8412)</f>
        <v>2023</v>
      </c>
      <c r="J8412" s="267">
        <v>45000</v>
      </c>
      <c r="K8412" s="267">
        <f>J8412+1</f>
        <v>45001</v>
      </c>
      <c r="L8412" s="266">
        <f>IF(M8412&lt;=365,1,2)</f>
        <v>1</v>
      </c>
      <c r="M8412" s="266">
        <f>IF(K8412&lt;$C$1,$C$2-$C$1+1,$C$2-K8412+1)</f>
        <v>46</v>
      </c>
      <c r="N8412" s="268">
        <f>M8412/365</f>
        <v>0.12602739726027398</v>
      </c>
      <c r="O8412" s="269">
        <f>'Data and Parameter'!$E$4*'Data and Parameter'!$E$5*('Data and Parameter'!$E$6+'Data and Parameter'!$E$7)*'Data and Parameter'!$E$19*'Data and Parameter'!$E$14*'ER calculations'!N8412</f>
        <v>0.65253824255003223</v>
      </c>
    </row>
    <row r="8413" spans="1:15" ht="15">
      <c r="A8413" s="284">
        <v>8409</v>
      </c>
      <c r="B8413" s="287"/>
      <c r="C8413" s="287"/>
      <c r="D8413" s="284" t="s">
        <v>119</v>
      </c>
      <c r="E8413" s="287"/>
      <c r="F8413" s="285" t="s">
        <v>8534</v>
      </c>
      <c r="G8413" s="266" t="s">
        <v>121</v>
      </c>
      <c r="H8413" s="266">
        <f>IF(G8413="Traditional Stove",0.1,0.2)</f>
        <v>0.1</v>
      </c>
      <c r="I8413" s="266">
        <f>YEAR(J8413)</f>
        <v>2023</v>
      </c>
      <c r="J8413" s="267">
        <v>45000</v>
      </c>
      <c r="K8413" s="267">
        <f>J8413+1</f>
        <v>45001</v>
      </c>
      <c r="L8413" s="266">
        <f>IF(M8413&lt;=365,1,2)</f>
        <v>1</v>
      </c>
      <c r="M8413" s="266">
        <f>IF(K8413&lt;$C$1,$C$2-$C$1+1,$C$2-K8413+1)</f>
        <v>46</v>
      </c>
      <c r="N8413" s="268">
        <f>M8413/365</f>
        <v>0.12602739726027398</v>
      </c>
      <c r="O8413" s="269">
        <f>'Data and Parameter'!$E$4*'Data and Parameter'!$E$5*('Data and Parameter'!$E$6+'Data and Parameter'!$E$7)*'Data and Parameter'!$E$19*'Data and Parameter'!$E$14*'ER calculations'!N8413</f>
        <v>0.65253824255003223</v>
      </c>
    </row>
    <row r="8414" spans="1:15" ht="15">
      <c r="A8414" s="284">
        <v>8410</v>
      </c>
      <c r="B8414" s="287"/>
      <c r="C8414" s="287"/>
      <c r="D8414" s="284" t="s">
        <v>119</v>
      </c>
      <c r="E8414" s="287"/>
      <c r="F8414" s="285" t="s">
        <v>8535</v>
      </c>
      <c r="G8414" s="266" t="s">
        <v>121</v>
      </c>
      <c r="H8414" s="266">
        <f>IF(G8414="Traditional Stove",0.1,0.2)</f>
        <v>0.1</v>
      </c>
      <c r="I8414" s="266">
        <f>YEAR(J8414)</f>
        <v>2023</v>
      </c>
      <c r="J8414" s="267">
        <v>45000</v>
      </c>
      <c r="K8414" s="267">
        <f>J8414+1</f>
        <v>45001</v>
      </c>
      <c r="L8414" s="266">
        <f>IF(M8414&lt;=365,1,2)</f>
        <v>1</v>
      </c>
      <c r="M8414" s="266">
        <f>IF(K8414&lt;$C$1,$C$2-$C$1+1,$C$2-K8414+1)</f>
        <v>46</v>
      </c>
      <c r="N8414" s="268">
        <f>M8414/365</f>
        <v>0.12602739726027398</v>
      </c>
      <c r="O8414" s="269">
        <f>'Data and Parameter'!$E$4*'Data and Parameter'!$E$5*('Data and Parameter'!$E$6+'Data and Parameter'!$E$7)*'Data and Parameter'!$E$19*'Data and Parameter'!$E$14*'ER calculations'!N8414</f>
        <v>0.65253824255003223</v>
      </c>
    </row>
    <row r="8415" spans="1:15" ht="15">
      <c r="A8415" s="284">
        <v>8411</v>
      </c>
      <c r="B8415" s="287"/>
      <c r="C8415" s="287"/>
      <c r="D8415" s="284" t="s">
        <v>119</v>
      </c>
      <c r="E8415" s="287"/>
      <c r="F8415" s="285" t="s">
        <v>8536</v>
      </c>
      <c r="G8415" s="266" t="s">
        <v>121</v>
      </c>
      <c r="H8415" s="266">
        <f>IF(G8415="Traditional Stove",0.1,0.2)</f>
        <v>0.1</v>
      </c>
      <c r="I8415" s="266">
        <f>YEAR(J8415)</f>
        <v>2023</v>
      </c>
      <c r="J8415" s="267">
        <v>45000</v>
      </c>
      <c r="K8415" s="267">
        <f>J8415+1</f>
        <v>45001</v>
      </c>
      <c r="L8415" s="266">
        <f>IF(M8415&lt;=365,1,2)</f>
        <v>1</v>
      </c>
      <c r="M8415" s="266">
        <f>IF(K8415&lt;$C$1,$C$2-$C$1+1,$C$2-K8415+1)</f>
        <v>46</v>
      </c>
      <c r="N8415" s="268">
        <f>M8415/365</f>
        <v>0.12602739726027398</v>
      </c>
      <c r="O8415" s="269">
        <f>'Data and Parameter'!$E$4*'Data and Parameter'!$E$5*('Data and Parameter'!$E$6+'Data and Parameter'!$E$7)*'Data and Parameter'!$E$19*'Data and Parameter'!$E$14*'ER calculations'!N8415</f>
        <v>0.65253824255003223</v>
      </c>
    </row>
    <row r="8416" spans="1:15" ht="15">
      <c r="A8416" s="284">
        <v>8412</v>
      </c>
      <c r="B8416" s="287"/>
      <c r="C8416" s="287"/>
      <c r="D8416" s="284" t="s">
        <v>119</v>
      </c>
      <c r="E8416" s="287"/>
      <c r="F8416" s="285" t="s">
        <v>8537</v>
      </c>
      <c r="G8416" s="266" t="s">
        <v>121</v>
      </c>
      <c r="H8416" s="266">
        <f>IF(G8416="Traditional Stove",0.1,0.2)</f>
        <v>0.1</v>
      </c>
      <c r="I8416" s="266">
        <f>YEAR(J8416)</f>
        <v>2023</v>
      </c>
      <c r="J8416" s="267">
        <v>45000</v>
      </c>
      <c r="K8416" s="267">
        <f>J8416+1</f>
        <v>45001</v>
      </c>
      <c r="L8416" s="266">
        <f>IF(M8416&lt;=365,1,2)</f>
        <v>1</v>
      </c>
      <c r="M8416" s="266">
        <f>IF(K8416&lt;$C$1,$C$2-$C$1+1,$C$2-K8416+1)</f>
        <v>46</v>
      </c>
      <c r="N8416" s="268">
        <f>M8416/365</f>
        <v>0.12602739726027398</v>
      </c>
      <c r="O8416" s="269">
        <f>'Data and Parameter'!$E$4*'Data and Parameter'!$E$5*('Data and Parameter'!$E$6+'Data and Parameter'!$E$7)*'Data and Parameter'!$E$19*'Data and Parameter'!$E$14*'ER calculations'!N8416</f>
        <v>0.65253824255003223</v>
      </c>
    </row>
    <row r="8417" spans="1:15" ht="15">
      <c r="A8417" s="284">
        <v>8413</v>
      </c>
      <c r="B8417" s="287"/>
      <c r="C8417" s="287"/>
      <c r="D8417" s="284" t="s">
        <v>3178</v>
      </c>
      <c r="E8417" s="287"/>
      <c r="F8417" s="285" t="s">
        <v>8538</v>
      </c>
      <c r="G8417" s="266" t="s">
        <v>121</v>
      </c>
      <c r="H8417" s="266">
        <f>IF(G8417="Traditional Stove",0.1,0.2)</f>
        <v>0.1</v>
      </c>
      <c r="I8417" s="266">
        <f>YEAR(J8417)</f>
        <v>2023</v>
      </c>
      <c r="J8417" s="267">
        <v>44996</v>
      </c>
      <c r="K8417" s="267">
        <f>J8417+1</f>
        <v>44997</v>
      </c>
      <c r="L8417" s="266">
        <f>IF(M8417&lt;=365,1,2)</f>
        <v>1</v>
      </c>
      <c r="M8417" s="266">
        <f>IF(K8417&lt;$C$1,$C$2-$C$1+1,$C$2-K8417+1)</f>
        <v>50</v>
      </c>
      <c r="N8417" s="268">
        <f>M8417/365</f>
        <v>0.13698630136986301</v>
      </c>
      <c r="O8417" s="269">
        <f>'Data and Parameter'!$E$4*'Data and Parameter'!$E$5*('Data and Parameter'!$E$6+'Data and Parameter'!$E$7)*'Data and Parameter'!$E$19*'Data and Parameter'!$E$14*'ER calculations'!N8417</f>
        <v>0.70928069842394803</v>
      </c>
    </row>
    <row r="8418" spans="1:15" ht="15">
      <c r="A8418" s="284">
        <v>8414</v>
      </c>
      <c r="B8418" s="287"/>
      <c r="C8418" s="287"/>
      <c r="D8418" s="284" t="s">
        <v>1054</v>
      </c>
      <c r="E8418" s="287"/>
      <c r="F8418" s="285" t="s">
        <v>8539</v>
      </c>
      <c r="G8418" s="266" t="s">
        <v>121</v>
      </c>
      <c r="H8418" s="266">
        <f>IF(G8418="Traditional Stove",0.1,0.2)</f>
        <v>0.1</v>
      </c>
      <c r="I8418" s="266">
        <f>YEAR(J8418)</f>
        <v>2023</v>
      </c>
      <c r="J8418" s="267">
        <v>44955</v>
      </c>
      <c r="K8418" s="267">
        <f>J8418+1</f>
        <v>44956</v>
      </c>
      <c r="L8418" s="266">
        <f>IF(M8418&lt;=365,1,2)</f>
        <v>1</v>
      </c>
      <c r="M8418" s="266">
        <f>IF(K8418&lt;$C$1,$C$2-$C$1+1,$C$2-K8418+1)</f>
        <v>91</v>
      </c>
      <c r="N8418" s="268">
        <f>M8418/365</f>
        <v>0.24931506849315069</v>
      </c>
      <c r="O8418" s="269">
        <f>'Data and Parameter'!$E$4*'Data and Parameter'!$E$5*('Data and Parameter'!$E$6+'Data and Parameter'!$E$7)*'Data and Parameter'!$E$19*'Data and Parameter'!$E$14*'ER calculations'!N8418</f>
        <v>1.2908908711315854</v>
      </c>
    </row>
    <row r="8419" spans="1:15" ht="15">
      <c r="A8419" s="284">
        <v>8415</v>
      </c>
      <c r="B8419" s="287"/>
      <c r="C8419" s="287"/>
      <c r="D8419" s="284" t="s">
        <v>1054</v>
      </c>
      <c r="E8419" s="287"/>
      <c r="F8419" s="285" t="s">
        <v>8540</v>
      </c>
      <c r="G8419" s="266" t="s">
        <v>121</v>
      </c>
      <c r="H8419" s="266">
        <f>IF(G8419="Traditional Stove",0.1,0.2)</f>
        <v>0.1</v>
      </c>
      <c r="I8419" s="266">
        <f>YEAR(J8419)</f>
        <v>2023</v>
      </c>
      <c r="J8419" s="267">
        <v>44955</v>
      </c>
      <c r="K8419" s="267">
        <f>J8419+1</f>
        <v>44956</v>
      </c>
      <c r="L8419" s="266">
        <f>IF(M8419&lt;=365,1,2)</f>
        <v>1</v>
      </c>
      <c r="M8419" s="266">
        <f>IF(K8419&lt;$C$1,$C$2-$C$1+1,$C$2-K8419+1)</f>
        <v>91</v>
      </c>
      <c r="N8419" s="268">
        <f>M8419/365</f>
        <v>0.24931506849315069</v>
      </c>
      <c r="O8419" s="269">
        <f>'Data and Parameter'!$E$4*'Data and Parameter'!$E$5*('Data and Parameter'!$E$6+'Data and Parameter'!$E$7)*'Data and Parameter'!$E$19*'Data and Parameter'!$E$14*'ER calculations'!N8419</f>
        <v>1.2908908711315854</v>
      </c>
    </row>
    <row r="8420" spans="1:15" ht="15">
      <c r="A8420" s="284">
        <v>8416</v>
      </c>
      <c r="B8420" s="287"/>
      <c r="C8420" s="287"/>
      <c r="D8420" s="284" t="s">
        <v>1054</v>
      </c>
      <c r="E8420" s="287"/>
      <c r="F8420" s="285" t="s">
        <v>8541</v>
      </c>
      <c r="G8420" s="266" t="s">
        <v>121</v>
      </c>
      <c r="H8420" s="266">
        <f>IF(G8420="Traditional Stove",0.1,0.2)</f>
        <v>0.1</v>
      </c>
      <c r="I8420" s="266">
        <f>YEAR(J8420)</f>
        <v>2023</v>
      </c>
      <c r="J8420" s="267">
        <v>44955</v>
      </c>
      <c r="K8420" s="267">
        <f>J8420+1</f>
        <v>44956</v>
      </c>
      <c r="L8420" s="266">
        <f>IF(M8420&lt;=365,1,2)</f>
        <v>1</v>
      </c>
      <c r="M8420" s="266">
        <f>IF(K8420&lt;$C$1,$C$2-$C$1+1,$C$2-K8420+1)</f>
        <v>91</v>
      </c>
      <c r="N8420" s="268">
        <f>M8420/365</f>
        <v>0.24931506849315069</v>
      </c>
      <c r="O8420" s="269">
        <f>'Data and Parameter'!$E$4*'Data and Parameter'!$E$5*('Data and Parameter'!$E$6+'Data and Parameter'!$E$7)*'Data and Parameter'!$E$19*'Data and Parameter'!$E$14*'ER calculations'!N8420</f>
        <v>1.2908908711315854</v>
      </c>
    </row>
    <row r="8421" spans="1:15" ht="15">
      <c r="A8421" s="284">
        <v>8417</v>
      </c>
      <c r="B8421" s="287"/>
      <c r="C8421" s="287"/>
      <c r="D8421" s="284" t="s">
        <v>1054</v>
      </c>
      <c r="E8421" s="287"/>
      <c r="F8421" s="285" t="s">
        <v>8542</v>
      </c>
      <c r="G8421" s="266" t="s">
        <v>121</v>
      </c>
      <c r="H8421" s="266">
        <f>IF(G8421="Traditional Stove",0.1,0.2)</f>
        <v>0.1</v>
      </c>
      <c r="I8421" s="266">
        <f>YEAR(J8421)</f>
        <v>2023</v>
      </c>
      <c r="J8421" s="267">
        <v>44955</v>
      </c>
      <c r="K8421" s="267">
        <f>J8421+1</f>
        <v>44956</v>
      </c>
      <c r="L8421" s="266">
        <f>IF(M8421&lt;=365,1,2)</f>
        <v>1</v>
      </c>
      <c r="M8421" s="266">
        <f>IF(K8421&lt;$C$1,$C$2-$C$1+1,$C$2-K8421+1)</f>
        <v>91</v>
      </c>
      <c r="N8421" s="268">
        <f>M8421/365</f>
        <v>0.24931506849315069</v>
      </c>
      <c r="O8421" s="269">
        <f>'Data and Parameter'!$E$4*'Data and Parameter'!$E$5*('Data and Parameter'!$E$6+'Data and Parameter'!$E$7)*'Data and Parameter'!$E$19*'Data and Parameter'!$E$14*'ER calculations'!N8421</f>
        <v>1.2908908711315854</v>
      </c>
    </row>
    <row r="8422" spans="1:15" ht="15">
      <c r="A8422" s="284">
        <v>8418</v>
      </c>
      <c r="B8422" s="287"/>
      <c r="C8422" s="287"/>
      <c r="D8422" s="284" t="s">
        <v>1054</v>
      </c>
      <c r="E8422" s="287"/>
      <c r="F8422" s="285" t="s">
        <v>8543</v>
      </c>
      <c r="G8422" s="266" t="s">
        <v>121</v>
      </c>
      <c r="H8422" s="266">
        <f>IF(G8422="Traditional Stove",0.1,0.2)</f>
        <v>0.1</v>
      </c>
      <c r="I8422" s="266">
        <f>YEAR(J8422)</f>
        <v>2023</v>
      </c>
      <c r="J8422" s="267">
        <v>44955</v>
      </c>
      <c r="K8422" s="267">
        <f>J8422+1</f>
        <v>44956</v>
      </c>
      <c r="L8422" s="266">
        <f>IF(M8422&lt;=365,1,2)</f>
        <v>1</v>
      </c>
      <c r="M8422" s="266">
        <f>IF(K8422&lt;$C$1,$C$2-$C$1+1,$C$2-K8422+1)</f>
        <v>91</v>
      </c>
      <c r="N8422" s="268">
        <f>M8422/365</f>
        <v>0.24931506849315069</v>
      </c>
      <c r="O8422" s="269">
        <f>'Data and Parameter'!$E$4*'Data and Parameter'!$E$5*('Data and Parameter'!$E$6+'Data and Parameter'!$E$7)*'Data and Parameter'!$E$19*'Data and Parameter'!$E$14*'ER calculations'!N8422</f>
        <v>1.2908908711315854</v>
      </c>
    </row>
    <row r="8423" spans="1:15" ht="15">
      <c r="A8423" s="284">
        <v>8419</v>
      </c>
      <c r="B8423" s="287"/>
      <c r="C8423" s="287"/>
      <c r="D8423" s="284" t="s">
        <v>1054</v>
      </c>
      <c r="E8423" s="287"/>
      <c r="F8423" s="285" t="s">
        <v>8544</v>
      </c>
      <c r="G8423" s="266" t="s">
        <v>121</v>
      </c>
      <c r="H8423" s="266">
        <f>IF(G8423="Traditional Stove",0.1,0.2)</f>
        <v>0.1</v>
      </c>
      <c r="I8423" s="266">
        <f>YEAR(J8423)</f>
        <v>2023</v>
      </c>
      <c r="J8423" s="267">
        <v>44955</v>
      </c>
      <c r="K8423" s="267">
        <f>J8423+1</f>
        <v>44956</v>
      </c>
      <c r="L8423" s="266">
        <f>IF(M8423&lt;=365,1,2)</f>
        <v>1</v>
      </c>
      <c r="M8423" s="266">
        <f>IF(K8423&lt;$C$1,$C$2-$C$1+1,$C$2-K8423+1)</f>
        <v>91</v>
      </c>
      <c r="N8423" s="268">
        <f>M8423/365</f>
        <v>0.24931506849315069</v>
      </c>
      <c r="O8423" s="269">
        <f>'Data and Parameter'!$E$4*'Data and Parameter'!$E$5*('Data and Parameter'!$E$6+'Data and Parameter'!$E$7)*'Data and Parameter'!$E$19*'Data and Parameter'!$E$14*'ER calculations'!N8423</f>
        <v>1.2908908711315854</v>
      </c>
    </row>
    <row r="8424" spans="1:15" ht="15">
      <c r="A8424" s="284">
        <v>8420</v>
      </c>
      <c r="B8424" s="287"/>
      <c r="C8424" s="287"/>
      <c r="D8424" s="284" t="s">
        <v>1054</v>
      </c>
      <c r="E8424" s="287"/>
      <c r="F8424" s="285" t="s">
        <v>8545</v>
      </c>
      <c r="G8424" s="266" t="s">
        <v>121</v>
      </c>
      <c r="H8424" s="266">
        <f>IF(G8424="Traditional Stove",0.1,0.2)</f>
        <v>0.1</v>
      </c>
      <c r="I8424" s="266">
        <f>YEAR(J8424)</f>
        <v>2023</v>
      </c>
      <c r="J8424" s="267">
        <v>44955</v>
      </c>
      <c r="K8424" s="267">
        <f>J8424+1</f>
        <v>44956</v>
      </c>
      <c r="L8424" s="266">
        <f>IF(M8424&lt;=365,1,2)</f>
        <v>1</v>
      </c>
      <c r="M8424" s="266">
        <f>IF(K8424&lt;$C$1,$C$2-$C$1+1,$C$2-K8424+1)</f>
        <v>91</v>
      </c>
      <c r="N8424" s="268">
        <f>M8424/365</f>
        <v>0.24931506849315069</v>
      </c>
      <c r="O8424" s="269">
        <f>'Data and Parameter'!$E$4*'Data and Parameter'!$E$5*('Data and Parameter'!$E$6+'Data and Parameter'!$E$7)*'Data and Parameter'!$E$19*'Data and Parameter'!$E$14*'ER calculations'!N8424</f>
        <v>1.2908908711315854</v>
      </c>
    </row>
    <row r="8425" spans="1:15" ht="15">
      <c r="A8425" s="284">
        <v>8421</v>
      </c>
      <c r="B8425" s="287"/>
      <c r="C8425" s="287"/>
      <c r="D8425" s="284" t="s">
        <v>1054</v>
      </c>
      <c r="E8425" s="287"/>
      <c r="F8425" s="285" t="s">
        <v>8546</v>
      </c>
      <c r="G8425" s="266" t="s">
        <v>121</v>
      </c>
      <c r="H8425" s="266">
        <f>IF(G8425="Traditional Stove",0.1,0.2)</f>
        <v>0.1</v>
      </c>
      <c r="I8425" s="266">
        <f>YEAR(J8425)</f>
        <v>2023</v>
      </c>
      <c r="J8425" s="267">
        <v>44955</v>
      </c>
      <c r="K8425" s="267">
        <f>J8425+1</f>
        <v>44956</v>
      </c>
      <c r="L8425" s="266">
        <f>IF(M8425&lt;=365,1,2)</f>
        <v>1</v>
      </c>
      <c r="M8425" s="266">
        <f>IF(K8425&lt;$C$1,$C$2-$C$1+1,$C$2-K8425+1)</f>
        <v>91</v>
      </c>
      <c r="N8425" s="268">
        <f>M8425/365</f>
        <v>0.24931506849315069</v>
      </c>
      <c r="O8425" s="269">
        <f>'Data and Parameter'!$E$4*'Data and Parameter'!$E$5*('Data and Parameter'!$E$6+'Data and Parameter'!$E$7)*'Data and Parameter'!$E$19*'Data and Parameter'!$E$14*'ER calculations'!N8425</f>
        <v>1.2908908711315854</v>
      </c>
    </row>
    <row r="8426" spans="1:15" ht="15">
      <c r="A8426" s="284">
        <v>8422</v>
      </c>
      <c r="B8426" s="287"/>
      <c r="C8426" s="287"/>
      <c r="D8426" s="284" t="s">
        <v>1054</v>
      </c>
      <c r="E8426" s="287"/>
      <c r="F8426" s="285" t="s">
        <v>8547</v>
      </c>
      <c r="G8426" s="266" t="s">
        <v>121</v>
      </c>
      <c r="H8426" s="266">
        <f>IF(G8426="Traditional Stove",0.1,0.2)</f>
        <v>0.1</v>
      </c>
      <c r="I8426" s="266">
        <f>YEAR(J8426)</f>
        <v>2023</v>
      </c>
      <c r="J8426" s="267">
        <v>44955</v>
      </c>
      <c r="K8426" s="267">
        <f>J8426+1</f>
        <v>44956</v>
      </c>
      <c r="L8426" s="266">
        <f>IF(M8426&lt;=365,1,2)</f>
        <v>1</v>
      </c>
      <c r="M8426" s="266">
        <f>IF(K8426&lt;$C$1,$C$2-$C$1+1,$C$2-K8426+1)</f>
        <v>91</v>
      </c>
      <c r="N8426" s="268">
        <f>M8426/365</f>
        <v>0.24931506849315069</v>
      </c>
      <c r="O8426" s="269">
        <f>'Data and Parameter'!$E$4*'Data and Parameter'!$E$5*('Data and Parameter'!$E$6+'Data and Parameter'!$E$7)*'Data and Parameter'!$E$19*'Data and Parameter'!$E$14*'ER calculations'!N8426</f>
        <v>1.2908908711315854</v>
      </c>
    </row>
    <row r="8427" spans="1:15" ht="15">
      <c r="A8427" s="284">
        <v>8423</v>
      </c>
      <c r="B8427" s="287"/>
      <c r="C8427" s="287"/>
      <c r="D8427" s="284" t="s">
        <v>1054</v>
      </c>
      <c r="E8427" s="287"/>
      <c r="F8427" s="285" t="s">
        <v>8548</v>
      </c>
      <c r="G8427" s="266" t="s">
        <v>121</v>
      </c>
      <c r="H8427" s="266">
        <f>IF(G8427="Traditional Stove",0.1,0.2)</f>
        <v>0.1</v>
      </c>
      <c r="I8427" s="266">
        <f>YEAR(J8427)</f>
        <v>2023</v>
      </c>
      <c r="J8427" s="267">
        <v>44955</v>
      </c>
      <c r="K8427" s="267">
        <f>J8427+1</f>
        <v>44956</v>
      </c>
      <c r="L8427" s="266">
        <f>IF(M8427&lt;=365,1,2)</f>
        <v>1</v>
      </c>
      <c r="M8427" s="266">
        <f>IF(K8427&lt;$C$1,$C$2-$C$1+1,$C$2-K8427+1)</f>
        <v>91</v>
      </c>
      <c r="N8427" s="268">
        <f>M8427/365</f>
        <v>0.24931506849315069</v>
      </c>
      <c r="O8427" s="269">
        <f>'Data and Parameter'!$E$4*'Data and Parameter'!$E$5*('Data and Parameter'!$E$6+'Data and Parameter'!$E$7)*'Data and Parameter'!$E$19*'Data and Parameter'!$E$14*'ER calculations'!N8427</f>
        <v>1.2908908711315854</v>
      </c>
    </row>
    <row r="8428" spans="1:15" ht="15">
      <c r="A8428" s="284">
        <v>8424</v>
      </c>
      <c r="B8428" s="287"/>
      <c r="C8428" s="287"/>
      <c r="D8428" s="284" t="s">
        <v>1054</v>
      </c>
      <c r="E8428" s="287"/>
      <c r="F8428" s="285" t="s">
        <v>8549</v>
      </c>
      <c r="G8428" s="266" t="s">
        <v>121</v>
      </c>
      <c r="H8428" s="266">
        <f>IF(G8428="Traditional Stove",0.1,0.2)</f>
        <v>0.1</v>
      </c>
      <c r="I8428" s="266">
        <f>YEAR(J8428)</f>
        <v>2023</v>
      </c>
      <c r="J8428" s="267">
        <v>44955</v>
      </c>
      <c r="K8428" s="267">
        <f>J8428+1</f>
        <v>44956</v>
      </c>
      <c r="L8428" s="266">
        <f>IF(M8428&lt;=365,1,2)</f>
        <v>1</v>
      </c>
      <c r="M8428" s="266">
        <f>IF(K8428&lt;$C$1,$C$2-$C$1+1,$C$2-K8428+1)</f>
        <v>91</v>
      </c>
      <c r="N8428" s="268">
        <f>M8428/365</f>
        <v>0.24931506849315069</v>
      </c>
      <c r="O8428" s="269">
        <f>'Data and Parameter'!$E$4*'Data and Parameter'!$E$5*('Data and Parameter'!$E$6+'Data and Parameter'!$E$7)*'Data and Parameter'!$E$19*'Data and Parameter'!$E$14*'ER calculations'!N8428</f>
        <v>1.2908908711315854</v>
      </c>
    </row>
    <row r="8429" spans="1:15" ht="15">
      <c r="A8429" s="284">
        <v>8425</v>
      </c>
      <c r="B8429" s="287"/>
      <c r="C8429" s="287"/>
      <c r="D8429" s="284" t="s">
        <v>1054</v>
      </c>
      <c r="E8429" s="287"/>
      <c r="F8429" s="285" t="s">
        <v>8550</v>
      </c>
      <c r="G8429" s="266" t="s">
        <v>121</v>
      </c>
      <c r="H8429" s="266">
        <f>IF(G8429="Traditional Stove",0.1,0.2)</f>
        <v>0.1</v>
      </c>
      <c r="I8429" s="266">
        <f>YEAR(J8429)</f>
        <v>2023</v>
      </c>
      <c r="J8429" s="267">
        <v>44955</v>
      </c>
      <c r="K8429" s="267">
        <f>J8429+1</f>
        <v>44956</v>
      </c>
      <c r="L8429" s="266">
        <f>IF(M8429&lt;=365,1,2)</f>
        <v>1</v>
      </c>
      <c r="M8429" s="266">
        <f>IF(K8429&lt;$C$1,$C$2-$C$1+1,$C$2-K8429+1)</f>
        <v>91</v>
      </c>
      <c r="N8429" s="268">
        <f>M8429/365</f>
        <v>0.24931506849315069</v>
      </c>
      <c r="O8429" s="269">
        <f>'Data and Parameter'!$E$4*'Data and Parameter'!$E$5*('Data and Parameter'!$E$6+'Data and Parameter'!$E$7)*'Data and Parameter'!$E$19*'Data and Parameter'!$E$14*'ER calculations'!N8429</f>
        <v>1.2908908711315854</v>
      </c>
    </row>
    <row r="8430" spans="1:15" ht="15">
      <c r="A8430" s="284">
        <v>8426</v>
      </c>
      <c r="B8430" s="287"/>
      <c r="C8430" s="287"/>
      <c r="D8430" s="284" t="s">
        <v>1054</v>
      </c>
      <c r="E8430" s="287"/>
      <c r="F8430" s="285" t="s">
        <v>8551</v>
      </c>
      <c r="G8430" s="266" t="s">
        <v>121</v>
      </c>
      <c r="H8430" s="266">
        <f>IF(G8430="Traditional Stove",0.1,0.2)</f>
        <v>0.1</v>
      </c>
      <c r="I8430" s="266">
        <f>YEAR(J8430)</f>
        <v>2023</v>
      </c>
      <c r="J8430" s="267">
        <v>44956</v>
      </c>
      <c r="K8430" s="267">
        <f>J8430+1</f>
        <v>44957</v>
      </c>
      <c r="L8430" s="266">
        <f>IF(M8430&lt;=365,1,2)</f>
        <v>1</v>
      </c>
      <c r="M8430" s="266">
        <f>IF(K8430&lt;$C$1,$C$2-$C$1+1,$C$2-K8430+1)</f>
        <v>90</v>
      </c>
      <c r="N8430" s="268">
        <f>M8430/365</f>
        <v>0.24657534246575341</v>
      </c>
      <c r="O8430" s="269">
        <f>'Data and Parameter'!$E$4*'Data and Parameter'!$E$5*('Data and Parameter'!$E$6+'Data and Parameter'!$E$7)*'Data and Parameter'!$E$19*'Data and Parameter'!$E$14*'ER calculations'!N8430</f>
        <v>1.2767052571631063</v>
      </c>
    </row>
    <row r="8431" spans="1:15" ht="15">
      <c r="A8431" s="284">
        <v>8427</v>
      </c>
      <c r="B8431" s="287"/>
      <c r="C8431" s="287"/>
      <c r="D8431" s="284" t="s">
        <v>1054</v>
      </c>
      <c r="E8431" s="287"/>
      <c r="F8431" s="285" t="s">
        <v>8552</v>
      </c>
      <c r="G8431" s="266" t="s">
        <v>121</v>
      </c>
      <c r="H8431" s="266">
        <f>IF(G8431="Traditional Stove",0.1,0.2)</f>
        <v>0.1</v>
      </c>
      <c r="I8431" s="266">
        <f>YEAR(J8431)</f>
        <v>2023</v>
      </c>
      <c r="J8431" s="267">
        <v>44955</v>
      </c>
      <c r="K8431" s="267">
        <f>J8431+1</f>
        <v>44956</v>
      </c>
      <c r="L8431" s="266">
        <f>IF(M8431&lt;=365,1,2)</f>
        <v>1</v>
      </c>
      <c r="M8431" s="266">
        <f>IF(K8431&lt;$C$1,$C$2-$C$1+1,$C$2-K8431+1)</f>
        <v>91</v>
      </c>
      <c r="N8431" s="268">
        <f>M8431/365</f>
        <v>0.24931506849315069</v>
      </c>
      <c r="O8431" s="269">
        <f>'Data and Parameter'!$E$4*'Data and Parameter'!$E$5*('Data and Parameter'!$E$6+'Data and Parameter'!$E$7)*'Data and Parameter'!$E$19*'Data and Parameter'!$E$14*'ER calculations'!N8431</f>
        <v>1.2908908711315854</v>
      </c>
    </row>
    <row r="8432" spans="1:15" ht="15">
      <c r="A8432" s="284">
        <v>8428</v>
      </c>
      <c r="B8432" s="287"/>
      <c r="C8432" s="287"/>
      <c r="D8432" s="284" t="s">
        <v>1054</v>
      </c>
      <c r="E8432" s="287"/>
      <c r="F8432" s="285" t="s">
        <v>8553</v>
      </c>
      <c r="G8432" s="266" t="s">
        <v>121</v>
      </c>
      <c r="H8432" s="266">
        <f>IF(G8432="Traditional Stove",0.1,0.2)</f>
        <v>0.1</v>
      </c>
      <c r="I8432" s="266">
        <f>YEAR(J8432)</f>
        <v>2023</v>
      </c>
      <c r="J8432" s="267">
        <v>44955</v>
      </c>
      <c r="K8432" s="267">
        <f>J8432+1</f>
        <v>44956</v>
      </c>
      <c r="L8432" s="266">
        <f>IF(M8432&lt;=365,1,2)</f>
        <v>1</v>
      </c>
      <c r="M8432" s="266">
        <f>IF(K8432&lt;$C$1,$C$2-$C$1+1,$C$2-K8432+1)</f>
        <v>91</v>
      </c>
      <c r="N8432" s="268">
        <f>M8432/365</f>
        <v>0.24931506849315069</v>
      </c>
      <c r="O8432" s="269">
        <f>'Data and Parameter'!$E$4*'Data and Parameter'!$E$5*('Data and Parameter'!$E$6+'Data and Parameter'!$E$7)*'Data and Parameter'!$E$19*'Data and Parameter'!$E$14*'ER calculations'!N8432</f>
        <v>1.2908908711315854</v>
      </c>
    </row>
    <row r="8433" spans="1:15" ht="15">
      <c r="A8433" s="284">
        <v>8429</v>
      </c>
      <c r="B8433" s="287"/>
      <c r="C8433" s="287"/>
      <c r="D8433" s="284" t="s">
        <v>1054</v>
      </c>
      <c r="E8433" s="287"/>
      <c r="F8433" s="285" t="s">
        <v>8554</v>
      </c>
      <c r="G8433" s="266" t="s">
        <v>121</v>
      </c>
      <c r="H8433" s="266">
        <f>IF(G8433="Traditional Stove",0.1,0.2)</f>
        <v>0.1</v>
      </c>
      <c r="I8433" s="266">
        <f>YEAR(J8433)</f>
        <v>2023</v>
      </c>
      <c r="J8433" s="267">
        <v>44955</v>
      </c>
      <c r="K8433" s="267">
        <f>J8433+1</f>
        <v>44956</v>
      </c>
      <c r="L8433" s="266">
        <f>IF(M8433&lt;=365,1,2)</f>
        <v>1</v>
      </c>
      <c r="M8433" s="266">
        <f>IF(K8433&lt;$C$1,$C$2-$C$1+1,$C$2-K8433+1)</f>
        <v>91</v>
      </c>
      <c r="N8433" s="268">
        <f>M8433/365</f>
        <v>0.24931506849315069</v>
      </c>
      <c r="O8433" s="269">
        <f>'Data and Parameter'!$E$4*'Data and Parameter'!$E$5*('Data and Parameter'!$E$6+'Data and Parameter'!$E$7)*'Data and Parameter'!$E$19*'Data and Parameter'!$E$14*'ER calculations'!N8433</f>
        <v>1.2908908711315854</v>
      </c>
    </row>
    <row r="8434" spans="1:15" ht="15">
      <c r="A8434" s="284">
        <v>8430</v>
      </c>
      <c r="B8434" s="287"/>
      <c r="C8434" s="287"/>
      <c r="D8434" s="284" t="s">
        <v>1054</v>
      </c>
      <c r="E8434" s="287"/>
      <c r="F8434" s="285" t="s">
        <v>8555</v>
      </c>
      <c r="G8434" s="266" t="s">
        <v>121</v>
      </c>
      <c r="H8434" s="266">
        <f>IF(G8434="Traditional Stove",0.1,0.2)</f>
        <v>0.1</v>
      </c>
      <c r="I8434" s="266">
        <f>YEAR(J8434)</f>
        <v>2023</v>
      </c>
      <c r="J8434" s="267">
        <v>44955</v>
      </c>
      <c r="K8434" s="267">
        <f>J8434+1</f>
        <v>44956</v>
      </c>
      <c r="L8434" s="266">
        <f>IF(M8434&lt;=365,1,2)</f>
        <v>1</v>
      </c>
      <c r="M8434" s="266">
        <f>IF(K8434&lt;$C$1,$C$2-$C$1+1,$C$2-K8434+1)</f>
        <v>91</v>
      </c>
      <c r="N8434" s="268">
        <f>M8434/365</f>
        <v>0.24931506849315069</v>
      </c>
      <c r="O8434" s="269">
        <f>'Data and Parameter'!$E$4*'Data and Parameter'!$E$5*('Data and Parameter'!$E$6+'Data and Parameter'!$E$7)*'Data and Parameter'!$E$19*'Data and Parameter'!$E$14*'ER calculations'!N8434</f>
        <v>1.2908908711315854</v>
      </c>
    </row>
    <row r="8435" spans="1:15" ht="15">
      <c r="A8435" s="284">
        <v>8431</v>
      </c>
      <c r="B8435" s="287"/>
      <c r="C8435" s="287"/>
      <c r="D8435" s="284" t="s">
        <v>1054</v>
      </c>
      <c r="E8435" s="287"/>
      <c r="F8435" s="285" t="s">
        <v>8556</v>
      </c>
      <c r="G8435" s="266" t="s">
        <v>121</v>
      </c>
      <c r="H8435" s="266">
        <f>IF(G8435="Traditional Stove",0.1,0.2)</f>
        <v>0.1</v>
      </c>
      <c r="I8435" s="266">
        <f>YEAR(J8435)</f>
        <v>2023</v>
      </c>
      <c r="J8435" s="267">
        <v>44955</v>
      </c>
      <c r="K8435" s="267">
        <f>J8435+1</f>
        <v>44956</v>
      </c>
      <c r="L8435" s="266">
        <f>IF(M8435&lt;=365,1,2)</f>
        <v>1</v>
      </c>
      <c r="M8435" s="266">
        <f>IF(K8435&lt;$C$1,$C$2-$C$1+1,$C$2-K8435+1)</f>
        <v>91</v>
      </c>
      <c r="N8435" s="268">
        <f>M8435/365</f>
        <v>0.24931506849315069</v>
      </c>
      <c r="O8435" s="269">
        <f>'Data and Parameter'!$E$4*'Data and Parameter'!$E$5*('Data and Parameter'!$E$6+'Data and Parameter'!$E$7)*'Data and Parameter'!$E$19*'Data and Parameter'!$E$14*'ER calculations'!N8435</f>
        <v>1.2908908711315854</v>
      </c>
    </row>
    <row r="8436" spans="1:15" ht="15">
      <c r="A8436" s="284">
        <v>8432</v>
      </c>
      <c r="B8436" s="287"/>
      <c r="C8436" s="287"/>
      <c r="D8436" s="284" t="s">
        <v>1054</v>
      </c>
      <c r="E8436" s="287"/>
      <c r="F8436" s="285" t="s">
        <v>8557</v>
      </c>
      <c r="G8436" s="266" t="s">
        <v>121</v>
      </c>
      <c r="H8436" s="266">
        <f>IF(G8436="Traditional Stove",0.1,0.2)</f>
        <v>0.1</v>
      </c>
      <c r="I8436" s="266">
        <f>YEAR(J8436)</f>
        <v>2023</v>
      </c>
      <c r="J8436" s="267">
        <v>44955</v>
      </c>
      <c r="K8436" s="267">
        <f>J8436+1</f>
        <v>44956</v>
      </c>
      <c r="L8436" s="266">
        <f>IF(M8436&lt;=365,1,2)</f>
        <v>1</v>
      </c>
      <c r="M8436" s="266">
        <f>IF(K8436&lt;$C$1,$C$2-$C$1+1,$C$2-K8436+1)</f>
        <v>91</v>
      </c>
      <c r="N8436" s="268">
        <f>M8436/365</f>
        <v>0.24931506849315069</v>
      </c>
      <c r="O8436" s="269">
        <f>'Data and Parameter'!$E$4*'Data and Parameter'!$E$5*('Data and Parameter'!$E$6+'Data and Parameter'!$E$7)*'Data and Parameter'!$E$19*'Data and Parameter'!$E$14*'ER calculations'!N8436</f>
        <v>1.2908908711315854</v>
      </c>
    </row>
    <row r="8437" spans="1:15" ht="15">
      <c r="A8437" s="284">
        <v>8433</v>
      </c>
      <c r="B8437" s="287"/>
      <c r="C8437" s="287"/>
      <c r="D8437" s="284" t="s">
        <v>1054</v>
      </c>
      <c r="E8437" s="287"/>
      <c r="F8437" s="285" t="s">
        <v>8558</v>
      </c>
      <c r="G8437" s="266" t="s">
        <v>121</v>
      </c>
      <c r="H8437" s="266">
        <f>IF(G8437="Traditional Stove",0.1,0.2)</f>
        <v>0.1</v>
      </c>
      <c r="I8437" s="266">
        <f>YEAR(J8437)</f>
        <v>2023</v>
      </c>
      <c r="J8437" s="267">
        <v>44955</v>
      </c>
      <c r="K8437" s="267">
        <f>J8437+1</f>
        <v>44956</v>
      </c>
      <c r="L8437" s="266">
        <f>IF(M8437&lt;=365,1,2)</f>
        <v>1</v>
      </c>
      <c r="M8437" s="266">
        <f>IF(K8437&lt;$C$1,$C$2-$C$1+1,$C$2-K8437+1)</f>
        <v>91</v>
      </c>
      <c r="N8437" s="268">
        <f>M8437/365</f>
        <v>0.24931506849315069</v>
      </c>
      <c r="O8437" s="269">
        <f>'Data and Parameter'!$E$4*'Data and Parameter'!$E$5*('Data and Parameter'!$E$6+'Data and Parameter'!$E$7)*'Data and Parameter'!$E$19*'Data and Parameter'!$E$14*'ER calculations'!N8437</f>
        <v>1.2908908711315854</v>
      </c>
    </row>
    <row r="8438" spans="1:15" ht="15">
      <c r="A8438" s="284">
        <v>8434</v>
      </c>
      <c r="B8438" s="287"/>
      <c r="C8438" s="287"/>
      <c r="D8438" s="284" t="s">
        <v>1054</v>
      </c>
      <c r="E8438" s="287"/>
      <c r="F8438" s="285" t="s">
        <v>8559</v>
      </c>
      <c r="G8438" s="266" t="s">
        <v>121</v>
      </c>
      <c r="H8438" s="266">
        <f>IF(G8438="Traditional Stove",0.1,0.2)</f>
        <v>0.1</v>
      </c>
      <c r="I8438" s="266">
        <f>YEAR(J8438)</f>
        <v>2023</v>
      </c>
      <c r="J8438" s="267">
        <v>44955</v>
      </c>
      <c r="K8438" s="267">
        <f>J8438+1</f>
        <v>44956</v>
      </c>
      <c r="L8438" s="266">
        <f>IF(M8438&lt;=365,1,2)</f>
        <v>1</v>
      </c>
      <c r="M8438" s="266">
        <f>IF(K8438&lt;$C$1,$C$2-$C$1+1,$C$2-K8438+1)</f>
        <v>91</v>
      </c>
      <c r="N8438" s="268">
        <f>M8438/365</f>
        <v>0.24931506849315069</v>
      </c>
      <c r="O8438" s="269">
        <f>'Data and Parameter'!$E$4*'Data and Parameter'!$E$5*('Data and Parameter'!$E$6+'Data and Parameter'!$E$7)*'Data and Parameter'!$E$19*'Data and Parameter'!$E$14*'ER calculations'!N8438</f>
        <v>1.2908908711315854</v>
      </c>
    </row>
    <row r="8439" spans="1:15" ht="15">
      <c r="A8439" s="284">
        <v>8435</v>
      </c>
      <c r="B8439" s="287"/>
      <c r="C8439" s="287"/>
      <c r="D8439" s="284" t="s">
        <v>1054</v>
      </c>
      <c r="E8439" s="287"/>
      <c r="F8439" s="285" t="s">
        <v>8560</v>
      </c>
      <c r="G8439" s="266" t="s">
        <v>121</v>
      </c>
      <c r="H8439" s="266">
        <f>IF(G8439="Traditional Stove",0.1,0.2)</f>
        <v>0.1</v>
      </c>
      <c r="I8439" s="266">
        <f>YEAR(J8439)</f>
        <v>2023</v>
      </c>
      <c r="J8439" s="267">
        <v>44955</v>
      </c>
      <c r="K8439" s="267">
        <f>J8439+1</f>
        <v>44956</v>
      </c>
      <c r="L8439" s="266">
        <f>IF(M8439&lt;=365,1,2)</f>
        <v>1</v>
      </c>
      <c r="M8439" s="266">
        <f>IF(K8439&lt;$C$1,$C$2-$C$1+1,$C$2-K8439+1)</f>
        <v>91</v>
      </c>
      <c r="N8439" s="268">
        <f>M8439/365</f>
        <v>0.24931506849315069</v>
      </c>
      <c r="O8439" s="269">
        <f>'Data and Parameter'!$E$4*'Data and Parameter'!$E$5*('Data and Parameter'!$E$6+'Data and Parameter'!$E$7)*'Data and Parameter'!$E$19*'Data and Parameter'!$E$14*'ER calculations'!N8439</f>
        <v>1.2908908711315854</v>
      </c>
    </row>
    <row r="8440" spans="1:15" ht="15">
      <c r="A8440" s="284">
        <v>8436</v>
      </c>
      <c r="B8440" s="287"/>
      <c r="C8440" s="287"/>
      <c r="D8440" s="284" t="s">
        <v>1054</v>
      </c>
      <c r="E8440" s="287"/>
      <c r="F8440" s="285" t="s">
        <v>8561</v>
      </c>
      <c r="G8440" s="266" t="s">
        <v>121</v>
      </c>
      <c r="H8440" s="266">
        <f>IF(G8440="Traditional Stove",0.1,0.2)</f>
        <v>0.1</v>
      </c>
      <c r="I8440" s="266">
        <f>YEAR(J8440)</f>
        <v>2023</v>
      </c>
      <c r="J8440" s="267">
        <v>44955</v>
      </c>
      <c r="K8440" s="267">
        <f>J8440+1</f>
        <v>44956</v>
      </c>
      <c r="L8440" s="266">
        <f>IF(M8440&lt;=365,1,2)</f>
        <v>1</v>
      </c>
      <c r="M8440" s="266">
        <f>IF(K8440&lt;$C$1,$C$2-$C$1+1,$C$2-K8440+1)</f>
        <v>91</v>
      </c>
      <c r="N8440" s="268">
        <f>M8440/365</f>
        <v>0.24931506849315069</v>
      </c>
      <c r="O8440" s="269">
        <f>'Data and Parameter'!$E$4*'Data and Parameter'!$E$5*('Data and Parameter'!$E$6+'Data and Parameter'!$E$7)*'Data and Parameter'!$E$19*'Data and Parameter'!$E$14*'ER calculations'!N8440</f>
        <v>1.2908908711315854</v>
      </c>
    </row>
    <row r="8441" spans="1:15" ht="15">
      <c r="A8441" s="284">
        <v>8437</v>
      </c>
      <c r="B8441" s="287"/>
      <c r="C8441" s="287"/>
      <c r="D8441" s="284" t="s">
        <v>1054</v>
      </c>
      <c r="E8441" s="287"/>
      <c r="F8441" s="285" t="s">
        <v>8562</v>
      </c>
      <c r="G8441" s="266" t="s">
        <v>121</v>
      </c>
      <c r="H8441" s="266">
        <f>IF(G8441="Traditional Stove",0.1,0.2)</f>
        <v>0.1</v>
      </c>
      <c r="I8441" s="266">
        <f>YEAR(J8441)</f>
        <v>2023</v>
      </c>
      <c r="J8441" s="267">
        <v>44955</v>
      </c>
      <c r="K8441" s="267">
        <f>J8441+1</f>
        <v>44956</v>
      </c>
      <c r="L8441" s="266">
        <f>IF(M8441&lt;=365,1,2)</f>
        <v>1</v>
      </c>
      <c r="M8441" s="266">
        <f>IF(K8441&lt;$C$1,$C$2-$C$1+1,$C$2-K8441+1)</f>
        <v>91</v>
      </c>
      <c r="N8441" s="268">
        <f>M8441/365</f>
        <v>0.24931506849315069</v>
      </c>
      <c r="O8441" s="269">
        <f>'Data and Parameter'!$E$4*'Data and Parameter'!$E$5*('Data and Parameter'!$E$6+'Data and Parameter'!$E$7)*'Data and Parameter'!$E$19*'Data and Parameter'!$E$14*'ER calculations'!N8441</f>
        <v>1.2908908711315854</v>
      </c>
    </row>
    <row r="8442" spans="1:15" ht="15">
      <c r="A8442" s="284">
        <v>8438</v>
      </c>
      <c r="B8442" s="287"/>
      <c r="C8442" s="287"/>
      <c r="D8442" s="284" t="s">
        <v>1054</v>
      </c>
      <c r="E8442" s="287"/>
      <c r="F8442" s="285" t="s">
        <v>8563</v>
      </c>
      <c r="G8442" s="266" t="s">
        <v>121</v>
      </c>
      <c r="H8442" s="266">
        <f>IF(G8442="Traditional Stove",0.1,0.2)</f>
        <v>0.1</v>
      </c>
      <c r="I8442" s="266">
        <f>YEAR(J8442)</f>
        <v>2023</v>
      </c>
      <c r="J8442" s="267">
        <v>44955</v>
      </c>
      <c r="K8442" s="267">
        <f>J8442+1</f>
        <v>44956</v>
      </c>
      <c r="L8442" s="266">
        <f>IF(M8442&lt;=365,1,2)</f>
        <v>1</v>
      </c>
      <c r="M8442" s="266">
        <f>IF(K8442&lt;$C$1,$C$2-$C$1+1,$C$2-K8442+1)</f>
        <v>91</v>
      </c>
      <c r="N8442" s="268">
        <f>M8442/365</f>
        <v>0.24931506849315069</v>
      </c>
      <c r="O8442" s="269">
        <f>'Data and Parameter'!$E$4*'Data and Parameter'!$E$5*('Data and Parameter'!$E$6+'Data and Parameter'!$E$7)*'Data and Parameter'!$E$19*'Data and Parameter'!$E$14*'ER calculations'!N8442</f>
        <v>1.2908908711315854</v>
      </c>
    </row>
    <row r="8443" spans="1:15" ht="15">
      <c r="A8443" s="284">
        <v>8439</v>
      </c>
      <c r="B8443" s="287"/>
      <c r="C8443" s="287"/>
      <c r="D8443" s="284" t="s">
        <v>1054</v>
      </c>
      <c r="E8443" s="287"/>
      <c r="F8443" s="285" t="s">
        <v>8564</v>
      </c>
      <c r="G8443" s="266" t="s">
        <v>121</v>
      </c>
      <c r="H8443" s="266">
        <f>IF(G8443="Traditional Stove",0.1,0.2)</f>
        <v>0.1</v>
      </c>
      <c r="I8443" s="266">
        <f>YEAR(J8443)</f>
        <v>2023</v>
      </c>
      <c r="J8443" s="267">
        <v>44955</v>
      </c>
      <c r="K8443" s="267">
        <f>J8443+1</f>
        <v>44956</v>
      </c>
      <c r="L8443" s="266">
        <f>IF(M8443&lt;=365,1,2)</f>
        <v>1</v>
      </c>
      <c r="M8443" s="266">
        <f>IF(K8443&lt;$C$1,$C$2-$C$1+1,$C$2-K8443+1)</f>
        <v>91</v>
      </c>
      <c r="N8443" s="268">
        <f>M8443/365</f>
        <v>0.24931506849315069</v>
      </c>
      <c r="O8443" s="269">
        <f>'Data and Parameter'!$E$4*'Data and Parameter'!$E$5*('Data and Parameter'!$E$6+'Data and Parameter'!$E$7)*'Data and Parameter'!$E$19*'Data and Parameter'!$E$14*'ER calculations'!N8443</f>
        <v>1.2908908711315854</v>
      </c>
    </row>
    <row r="8444" spans="1:15" ht="15">
      <c r="A8444" s="284">
        <v>8440</v>
      </c>
      <c r="B8444" s="287"/>
      <c r="C8444" s="287"/>
      <c r="D8444" s="284" t="s">
        <v>1054</v>
      </c>
      <c r="E8444" s="287"/>
      <c r="F8444" s="285" t="s">
        <v>8565</v>
      </c>
      <c r="G8444" s="266" t="s">
        <v>121</v>
      </c>
      <c r="H8444" s="266">
        <f>IF(G8444="Traditional Stove",0.1,0.2)</f>
        <v>0.1</v>
      </c>
      <c r="I8444" s="266">
        <f>YEAR(J8444)</f>
        <v>2023</v>
      </c>
      <c r="J8444" s="267">
        <v>44955</v>
      </c>
      <c r="K8444" s="267">
        <f>J8444+1</f>
        <v>44956</v>
      </c>
      <c r="L8444" s="266">
        <f>IF(M8444&lt;=365,1,2)</f>
        <v>1</v>
      </c>
      <c r="M8444" s="266">
        <f>IF(K8444&lt;$C$1,$C$2-$C$1+1,$C$2-K8444+1)</f>
        <v>91</v>
      </c>
      <c r="N8444" s="268">
        <f>M8444/365</f>
        <v>0.24931506849315069</v>
      </c>
      <c r="O8444" s="269">
        <f>'Data and Parameter'!$E$4*'Data and Parameter'!$E$5*('Data and Parameter'!$E$6+'Data and Parameter'!$E$7)*'Data and Parameter'!$E$19*'Data and Parameter'!$E$14*'ER calculations'!N8444</f>
        <v>1.2908908711315854</v>
      </c>
    </row>
    <row r="8445" spans="1:15" ht="15">
      <c r="A8445" s="284">
        <v>8441</v>
      </c>
      <c r="B8445" s="287"/>
      <c r="C8445" s="287"/>
      <c r="D8445" s="284" t="s">
        <v>1054</v>
      </c>
      <c r="E8445" s="287"/>
      <c r="F8445" s="285" t="s">
        <v>8566</v>
      </c>
      <c r="G8445" s="266" t="s">
        <v>121</v>
      </c>
      <c r="H8445" s="266">
        <f>IF(G8445="Traditional Stove",0.1,0.2)</f>
        <v>0.1</v>
      </c>
      <c r="I8445" s="266">
        <f>YEAR(J8445)</f>
        <v>2023</v>
      </c>
      <c r="J8445" s="267">
        <v>44955</v>
      </c>
      <c r="K8445" s="267">
        <f>J8445+1</f>
        <v>44956</v>
      </c>
      <c r="L8445" s="266">
        <f>IF(M8445&lt;=365,1,2)</f>
        <v>1</v>
      </c>
      <c r="M8445" s="266">
        <f>IF(K8445&lt;$C$1,$C$2-$C$1+1,$C$2-K8445+1)</f>
        <v>91</v>
      </c>
      <c r="N8445" s="268">
        <f>M8445/365</f>
        <v>0.24931506849315069</v>
      </c>
      <c r="O8445" s="269">
        <f>'Data and Parameter'!$E$4*'Data and Parameter'!$E$5*('Data and Parameter'!$E$6+'Data and Parameter'!$E$7)*'Data and Parameter'!$E$19*'Data and Parameter'!$E$14*'ER calculations'!N8445</f>
        <v>1.2908908711315854</v>
      </c>
    </row>
    <row r="8446" spans="1:15" ht="15">
      <c r="A8446" s="284">
        <v>8442</v>
      </c>
      <c r="B8446" s="287"/>
      <c r="C8446" s="287"/>
      <c r="D8446" s="284" t="s">
        <v>1054</v>
      </c>
      <c r="E8446" s="287"/>
      <c r="F8446" s="285" t="s">
        <v>8567</v>
      </c>
      <c r="G8446" s="266" t="s">
        <v>121</v>
      </c>
      <c r="H8446" s="266">
        <f>IF(G8446="Traditional Stove",0.1,0.2)</f>
        <v>0.1</v>
      </c>
      <c r="I8446" s="266">
        <f>YEAR(J8446)</f>
        <v>2023</v>
      </c>
      <c r="J8446" s="267">
        <v>44955</v>
      </c>
      <c r="K8446" s="267">
        <f>J8446+1</f>
        <v>44956</v>
      </c>
      <c r="L8446" s="266">
        <f>IF(M8446&lt;=365,1,2)</f>
        <v>1</v>
      </c>
      <c r="M8446" s="266">
        <f>IF(K8446&lt;$C$1,$C$2-$C$1+1,$C$2-K8446+1)</f>
        <v>91</v>
      </c>
      <c r="N8446" s="268">
        <f>M8446/365</f>
        <v>0.24931506849315069</v>
      </c>
      <c r="O8446" s="269">
        <f>'Data and Parameter'!$E$4*'Data and Parameter'!$E$5*('Data and Parameter'!$E$6+'Data and Parameter'!$E$7)*'Data and Parameter'!$E$19*'Data and Parameter'!$E$14*'ER calculations'!N8446</f>
        <v>1.2908908711315854</v>
      </c>
    </row>
    <row r="8447" spans="1:15" ht="15">
      <c r="A8447" s="284">
        <v>8443</v>
      </c>
      <c r="B8447" s="287"/>
      <c r="C8447" s="287"/>
      <c r="D8447" s="284" t="s">
        <v>1054</v>
      </c>
      <c r="E8447" s="287"/>
      <c r="F8447" s="285" t="s">
        <v>8568</v>
      </c>
      <c r="G8447" s="266" t="s">
        <v>121</v>
      </c>
      <c r="H8447" s="266">
        <f>IF(G8447="Traditional Stove",0.1,0.2)</f>
        <v>0.1</v>
      </c>
      <c r="I8447" s="266">
        <f>YEAR(J8447)</f>
        <v>2023</v>
      </c>
      <c r="J8447" s="267">
        <v>44955</v>
      </c>
      <c r="K8447" s="267">
        <f>J8447+1</f>
        <v>44956</v>
      </c>
      <c r="L8447" s="266">
        <f>IF(M8447&lt;=365,1,2)</f>
        <v>1</v>
      </c>
      <c r="M8447" s="266">
        <f>IF(K8447&lt;$C$1,$C$2-$C$1+1,$C$2-K8447+1)</f>
        <v>91</v>
      </c>
      <c r="N8447" s="268">
        <f>M8447/365</f>
        <v>0.24931506849315069</v>
      </c>
      <c r="O8447" s="269">
        <f>'Data and Parameter'!$E$4*'Data and Parameter'!$E$5*('Data and Parameter'!$E$6+'Data and Parameter'!$E$7)*'Data and Parameter'!$E$19*'Data and Parameter'!$E$14*'ER calculations'!N8447</f>
        <v>1.2908908711315854</v>
      </c>
    </row>
    <row r="8448" spans="1:15" ht="15">
      <c r="A8448" s="284">
        <v>8444</v>
      </c>
      <c r="B8448" s="287"/>
      <c r="C8448" s="287"/>
      <c r="D8448" s="284" t="s">
        <v>1054</v>
      </c>
      <c r="E8448" s="287"/>
      <c r="F8448" s="285" t="s">
        <v>8569</v>
      </c>
      <c r="G8448" s="266" t="s">
        <v>121</v>
      </c>
      <c r="H8448" s="266">
        <f>IF(G8448="Traditional Stove",0.1,0.2)</f>
        <v>0.1</v>
      </c>
      <c r="I8448" s="266">
        <f>YEAR(J8448)</f>
        <v>2023</v>
      </c>
      <c r="J8448" s="267">
        <v>44955</v>
      </c>
      <c r="K8448" s="267">
        <f>J8448+1</f>
        <v>44956</v>
      </c>
      <c r="L8448" s="266">
        <f>IF(M8448&lt;=365,1,2)</f>
        <v>1</v>
      </c>
      <c r="M8448" s="266">
        <f>IF(K8448&lt;$C$1,$C$2-$C$1+1,$C$2-K8448+1)</f>
        <v>91</v>
      </c>
      <c r="N8448" s="268">
        <f>M8448/365</f>
        <v>0.24931506849315069</v>
      </c>
      <c r="O8448" s="269">
        <f>'Data and Parameter'!$E$4*'Data and Parameter'!$E$5*('Data and Parameter'!$E$6+'Data and Parameter'!$E$7)*'Data and Parameter'!$E$19*'Data and Parameter'!$E$14*'ER calculations'!N8448</f>
        <v>1.2908908711315854</v>
      </c>
    </row>
    <row r="8449" spans="1:15" ht="15">
      <c r="A8449" s="284">
        <v>8445</v>
      </c>
      <c r="B8449" s="287"/>
      <c r="C8449" s="287"/>
      <c r="D8449" s="284" t="s">
        <v>1054</v>
      </c>
      <c r="E8449" s="287"/>
      <c r="F8449" s="285" t="s">
        <v>8570</v>
      </c>
      <c r="G8449" s="266" t="s">
        <v>121</v>
      </c>
      <c r="H8449" s="266">
        <f>IF(G8449="Traditional Stove",0.1,0.2)</f>
        <v>0.1</v>
      </c>
      <c r="I8449" s="266">
        <f>YEAR(J8449)</f>
        <v>2023</v>
      </c>
      <c r="J8449" s="267">
        <v>44955</v>
      </c>
      <c r="K8449" s="267">
        <f>J8449+1</f>
        <v>44956</v>
      </c>
      <c r="L8449" s="266">
        <f>IF(M8449&lt;=365,1,2)</f>
        <v>1</v>
      </c>
      <c r="M8449" s="266">
        <f>IF(K8449&lt;$C$1,$C$2-$C$1+1,$C$2-K8449+1)</f>
        <v>91</v>
      </c>
      <c r="N8449" s="268">
        <f>M8449/365</f>
        <v>0.24931506849315069</v>
      </c>
      <c r="O8449" s="269">
        <f>'Data and Parameter'!$E$4*'Data and Parameter'!$E$5*('Data and Parameter'!$E$6+'Data and Parameter'!$E$7)*'Data and Parameter'!$E$19*'Data and Parameter'!$E$14*'ER calculations'!N8449</f>
        <v>1.2908908711315854</v>
      </c>
    </row>
    <row r="8450" spans="1:15" ht="15">
      <c r="A8450" s="284">
        <v>8446</v>
      </c>
      <c r="B8450" s="287"/>
      <c r="C8450" s="287"/>
      <c r="D8450" s="284" t="s">
        <v>1054</v>
      </c>
      <c r="E8450" s="287"/>
      <c r="F8450" s="285" t="s">
        <v>8571</v>
      </c>
      <c r="G8450" s="266" t="s">
        <v>121</v>
      </c>
      <c r="H8450" s="266">
        <f>IF(G8450="Traditional Stove",0.1,0.2)</f>
        <v>0.1</v>
      </c>
      <c r="I8450" s="266">
        <f>YEAR(J8450)</f>
        <v>2023</v>
      </c>
      <c r="J8450" s="267">
        <v>44955</v>
      </c>
      <c r="K8450" s="267">
        <f>J8450+1</f>
        <v>44956</v>
      </c>
      <c r="L8450" s="266">
        <f>IF(M8450&lt;=365,1,2)</f>
        <v>1</v>
      </c>
      <c r="M8450" s="266">
        <f>IF(K8450&lt;$C$1,$C$2-$C$1+1,$C$2-K8450+1)</f>
        <v>91</v>
      </c>
      <c r="N8450" s="268">
        <f>M8450/365</f>
        <v>0.24931506849315069</v>
      </c>
      <c r="O8450" s="269">
        <f>'Data and Parameter'!$E$4*'Data and Parameter'!$E$5*('Data and Parameter'!$E$6+'Data and Parameter'!$E$7)*'Data and Parameter'!$E$19*'Data and Parameter'!$E$14*'ER calculations'!N8450</f>
        <v>1.2908908711315854</v>
      </c>
    </row>
    <row r="8451" spans="1:15" ht="15">
      <c r="A8451" s="284">
        <v>8447</v>
      </c>
      <c r="B8451" s="287"/>
      <c r="C8451" s="287"/>
      <c r="D8451" s="284" t="s">
        <v>1054</v>
      </c>
      <c r="E8451" s="287"/>
      <c r="F8451" s="285" t="s">
        <v>8572</v>
      </c>
      <c r="G8451" s="266" t="s">
        <v>121</v>
      </c>
      <c r="H8451" s="266">
        <f>IF(G8451="Traditional Stove",0.1,0.2)</f>
        <v>0.1</v>
      </c>
      <c r="I8451" s="266">
        <f>YEAR(J8451)</f>
        <v>2023</v>
      </c>
      <c r="J8451" s="267">
        <v>44955</v>
      </c>
      <c r="K8451" s="267">
        <f>J8451+1</f>
        <v>44956</v>
      </c>
      <c r="L8451" s="266">
        <f>IF(M8451&lt;=365,1,2)</f>
        <v>1</v>
      </c>
      <c r="M8451" s="266">
        <f>IF(K8451&lt;$C$1,$C$2-$C$1+1,$C$2-K8451+1)</f>
        <v>91</v>
      </c>
      <c r="N8451" s="268">
        <f>M8451/365</f>
        <v>0.24931506849315069</v>
      </c>
      <c r="O8451" s="269">
        <f>'Data and Parameter'!$E$4*'Data and Parameter'!$E$5*('Data and Parameter'!$E$6+'Data and Parameter'!$E$7)*'Data and Parameter'!$E$19*'Data and Parameter'!$E$14*'ER calculations'!N8451</f>
        <v>1.2908908711315854</v>
      </c>
    </row>
    <row r="8452" spans="1:15" ht="15">
      <c r="A8452" s="284">
        <v>8448</v>
      </c>
      <c r="B8452" s="287"/>
      <c r="C8452" s="287"/>
      <c r="D8452" s="284" t="s">
        <v>1054</v>
      </c>
      <c r="E8452" s="287"/>
      <c r="F8452" s="285" t="s">
        <v>8573</v>
      </c>
      <c r="G8452" s="266" t="s">
        <v>121</v>
      </c>
      <c r="H8452" s="266">
        <f>IF(G8452="Traditional Stove",0.1,0.2)</f>
        <v>0.1</v>
      </c>
      <c r="I8452" s="266">
        <f>YEAR(J8452)</f>
        <v>2023</v>
      </c>
      <c r="J8452" s="267">
        <v>44955</v>
      </c>
      <c r="K8452" s="267">
        <f>J8452+1</f>
        <v>44956</v>
      </c>
      <c r="L8452" s="266">
        <f>IF(M8452&lt;=365,1,2)</f>
        <v>1</v>
      </c>
      <c r="M8452" s="266">
        <f>IF(K8452&lt;$C$1,$C$2-$C$1+1,$C$2-K8452+1)</f>
        <v>91</v>
      </c>
      <c r="N8452" s="268">
        <f>M8452/365</f>
        <v>0.24931506849315069</v>
      </c>
      <c r="O8452" s="269">
        <f>'Data and Parameter'!$E$4*'Data and Parameter'!$E$5*('Data and Parameter'!$E$6+'Data and Parameter'!$E$7)*'Data and Parameter'!$E$19*'Data and Parameter'!$E$14*'ER calculations'!N8452</f>
        <v>1.2908908711315854</v>
      </c>
    </row>
    <row r="8453" spans="1:15" ht="15">
      <c r="A8453" s="284">
        <v>8449</v>
      </c>
      <c r="B8453" s="287"/>
      <c r="C8453" s="287"/>
      <c r="D8453" s="284" t="s">
        <v>1054</v>
      </c>
      <c r="E8453" s="287"/>
      <c r="F8453" s="285" t="s">
        <v>8574</v>
      </c>
      <c r="G8453" s="266" t="s">
        <v>121</v>
      </c>
      <c r="H8453" s="266">
        <f>IF(G8453="Traditional Stove",0.1,0.2)</f>
        <v>0.1</v>
      </c>
      <c r="I8453" s="266">
        <f>YEAR(J8453)</f>
        <v>2023</v>
      </c>
      <c r="J8453" s="267">
        <v>44955</v>
      </c>
      <c r="K8453" s="267">
        <f>J8453+1</f>
        <v>44956</v>
      </c>
      <c r="L8453" s="266">
        <f>IF(M8453&lt;=365,1,2)</f>
        <v>1</v>
      </c>
      <c r="M8453" s="266">
        <f>IF(K8453&lt;$C$1,$C$2-$C$1+1,$C$2-K8453+1)</f>
        <v>91</v>
      </c>
      <c r="N8453" s="268">
        <f>M8453/365</f>
        <v>0.24931506849315069</v>
      </c>
      <c r="O8453" s="269">
        <f>'Data and Parameter'!$E$4*'Data and Parameter'!$E$5*('Data and Parameter'!$E$6+'Data and Parameter'!$E$7)*'Data and Parameter'!$E$19*'Data and Parameter'!$E$14*'ER calculations'!N8453</f>
        <v>1.2908908711315854</v>
      </c>
    </row>
    <row r="8454" spans="1:15" ht="15">
      <c r="A8454" s="284">
        <v>8450</v>
      </c>
      <c r="B8454" s="287"/>
      <c r="C8454" s="287"/>
      <c r="D8454" s="284" t="s">
        <v>1054</v>
      </c>
      <c r="E8454" s="287"/>
      <c r="F8454" s="285" t="s">
        <v>8575</v>
      </c>
      <c r="G8454" s="266" t="s">
        <v>121</v>
      </c>
      <c r="H8454" s="266">
        <f>IF(G8454="Traditional Stove",0.1,0.2)</f>
        <v>0.1</v>
      </c>
      <c r="I8454" s="266">
        <f>YEAR(J8454)</f>
        <v>2023</v>
      </c>
      <c r="J8454" s="267">
        <v>44955</v>
      </c>
      <c r="K8454" s="267">
        <f>J8454+1</f>
        <v>44956</v>
      </c>
      <c r="L8454" s="266">
        <f>IF(M8454&lt;=365,1,2)</f>
        <v>1</v>
      </c>
      <c r="M8454" s="266">
        <f>IF(K8454&lt;$C$1,$C$2-$C$1+1,$C$2-K8454+1)</f>
        <v>91</v>
      </c>
      <c r="N8454" s="268">
        <f>M8454/365</f>
        <v>0.24931506849315069</v>
      </c>
      <c r="O8454" s="269">
        <f>'Data and Parameter'!$E$4*'Data and Parameter'!$E$5*('Data and Parameter'!$E$6+'Data and Parameter'!$E$7)*'Data and Parameter'!$E$19*'Data and Parameter'!$E$14*'ER calculations'!N8454</f>
        <v>1.2908908711315854</v>
      </c>
    </row>
    <row r="8455" spans="1:15" ht="15">
      <c r="A8455" s="284">
        <v>8451</v>
      </c>
      <c r="B8455" s="287"/>
      <c r="C8455" s="287"/>
      <c r="D8455" s="284" t="s">
        <v>1054</v>
      </c>
      <c r="E8455" s="287"/>
      <c r="F8455" s="285" t="s">
        <v>8576</v>
      </c>
      <c r="G8455" s="266" t="s">
        <v>121</v>
      </c>
      <c r="H8455" s="266">
        <f>IF(G8455="Traditional Stove",0.1,0.2)</f>
        <v>0.1</v>
      </c>
      <c r="I8455" s="266">
        <f>YEAR(J8455)</f>
        <v>2023</v>
      </c>
      <c r="J8455" s="267">
        <v>44955</v>
      </c>
      <c r="K8455" s="267">
        <f>J8455+1</f>
        <v>44956</v>
      </c>
      <c r="L8455" s="266">
        <f>IF(M8455&lt;=365,1,2)</f>
        <v>1</v>
      </c>
      <c r="M8455" s="266">
        <f>IF(K8455&lt;$C$1,$C$2-$C$1+1,$C$2-K8455+1)</f>
        <v>91</v>
      </c>
      <c r="N8455" s="268">
        <f>M8455/365</f>
        <v>0.24931506849315069</v>
      </c>
      <c r="O8455" s="269">
        <f>'Data and Parameter'!$E$4*'Data and Parameter'!$E$5*('Data and Parameter'!$E$6+'Data and Parameter'!$E$7)*'Data and Parameter'!$E$19*'Data and Parameter'!$E$14*'ER calculations'!N8455</f>
        <v>1.2908908711315854</v>
      </c>
    </row>
    <row r="8456" spans="1:15" ht="15">
      <c r="A8456" s="284">
        <v>8452</v>
      </c>
      <c r="B8456" s="287"/>
      <c r="C8456" s="287"/>
      <c r="D8456" s="284" t="s">
        <v>1054</v>
      </c>
      <c r="E8456" s="287"/>
      <c r="F8456" s="285" t="s">
        <v>8577</v>
      </c>
      <c r="G8456" s="266" t="s">
        <v>121</v>
      </c>
      <c r="H8456" s="266">
        <f>IF(G8456="Traditional Stove",0.1,0.2)</f>
        <v>0.1</v>
      </c>
      <c r="I8456" s="266">
        <f>YEAR(J8456)</f>
        <v>2023</v>
      </c>
      <c r="J8456" s="267">
        <v>44955</v>
      </c>
      <c r="K8456" s="267">
        <f>J8456+1</f>
        <v>44956</v>
      </c>
      <c r="L8456" s="266">
        <f>IF(M8456&lt;=365,1,2)</f>
        <v>1</v>
      </c>
      <c r="M8456" s="266">
        <f>IF(K8456&lt;$C$1,$C$2-$C$1+1,$C$2-K8456+1)</f>
        <v>91</v>
      </c>
      <c r="N8456" s="268">
        <f>M8456/365</f>
        <v>0.24931506849315069</v>
      </c>
      <c r="O8456" s="269">
        <f>'Data and Parameter'!$E$4*'Data and Parameter'!$E$5*('Data and Parameter'!$E$6+'Data and Parameter'!$E$7)*'Data and Parameter'!$E$19*'Data and Parameter'!$E$14*'ER calculations'!N8456</f>
        <v>1.2908908711315854</v>
      </c>
    </row>
    <row r="8457" spans="1:15" ht="15">
      <c r="A8457" s="284">
        <v>8453</v>
      </c>
      <c r="B8457" s="287"/>
      <c r="C8457" s="287"/>
      <c r="D8457" s="284" t="s">
        <v>1054</v>
      </c>
      <c r="E8457" s="287"/>
      <c r="F8457" s="285" t="s">
        <v>8578</v>
      </c>
      <c r="G8457" s="266" t="s">
        <v>121</v>
      </c>
      <c r="H8457" s="266">
        <f>IF(G8457="Traditional Stove",0.1,0.2)</f>
        <v>0.1</v>
      </c>
      <c r="I8457" s="266">
        <f>YEAR(J8457)</f>
        <v>2023</v>
      </c>
      <c r="J8457" s="267">
        <v>44955</v>
      </c>
      <c r="K8457" s="267">
        <f>J8457+1</f>
        <v>44956</v>
      </c>
      <c r="L8457" s="266">
        <f>IF(M8457&lt;=365,1,2)</f>
        <v>1</v>
      </c>
      <c r="M8457" s="266">
        <f>IF(K8457&lt;$C$1,$C$2-$C$1+1,$C$2-K8457+1)</f>
        <v>91</v>
      </c>
      <c r="N8457" s="268">
        <f>M8457/365</f>
        <v>0.24931506849315069</v>
      </c>
      <c r="O8457" s="269">
        <f>'Data and Parameter'!$E$4*'Data and Parameter'!$E$5*('Data and Parameter'!$E$6+'Data and Parameter'!$E$7)*'Data and Parameter'!$E$19*'Data and Parameter'!$E$14*'ER calculations'!N8457</f>
        <v>1.2908908711315854</v>
      </c>
    </row>
    <row r="8458" spans="1:15" ht="15">
      <c r="A8458" s="284">
        <v>8454</v>
      </c>
      <c r="B8458" s="287"/>
      <c r="C8458" s="287"/>
      <c r="D8458" s="284" t="s">
        <v>1054</v>
      </c>
      <c r="E8458" s="287"/>
      <c r="F8458" s="285" t="s">
        <v>8579</v>
      </c>
      <c r="G8458" s="266" t="s">
        <v>121</v>
      </c>
      <c r="H8458" s="266">
        <f>IF(G8458="Traditional Stove",0.1,0.2)</f>
        <v>0.1</v>
      </c>
      <c r="I8458" s="266">
        <f>YEAR(J8458)</f>
        <v>2023</v>
      </c>
      <c r="J8458" s="267">
        <v>44955</v>
      </c>
      <c r="K8458" s="267">
        <f>J8458+1</f>
        <v>44956</v>
      </c>
      <c r="L8458" s="266">
        <f>IF(M8458&lt;=365,1,2)</f>
        <v>1</v>
      </c>
      <c r="M8458" s="266">
        <f>IF(K8458&lt;$C$1,$C$2-$C$1+1,$C$2-K8458+1)</f>
        <v>91</v>
      </c>
      <c r="N8458" s="268">
        <f>M8458/365</f>
        <v>0.24931506849315069</v>
      </c>
      <c r="O8458" s="269">
        <f>'Data and Parameter'!$E$4*'Data and Parameter'!$E$5*('Data and Parameter'!$E$6+'Data and Parameter'!$E$7)*'Data and Parameter'!$E$19*'Data and Parameter'!$E$14*'ER calculations'!N8458</f>
        <v>1.2908908711315854</v>
      </c>
    </row>
    <row r="8459" spans="1:15" ht="15">
      <c r="A8459" s="284">
        <v>8455</v>
      </c>
      <c r="B8459" s="287"/>
      <c r="C8459" s="287"/>
      <c r="D8459" s="284" t="s">
        <v>1054</v>
      </c>
      <c r="E8459" s="287"/>
      <c r="F8459" s="285" t="s">
        <v>8580</v>
      </c>
      <c r="G8459" s="266" t="s">
        <v>121</v>
      </c>
      <c r="H8459" s="266">
        <f>IF(G8459="Traditional Stove",0.1,0.2)</f>
        <v>0.1</v>
      </c>
      <c r="I8459" s="266">
        <f>YEAR(J8459)</f>
        <v>2023</v>
      </c>
      <c r="J8459" s="267">
        <v>44955</v>
      </c>
      <c r="K8459" s="267">
        <f>J8459+1</f>
        <v>44956</v>
      </c>
      <c r="L8459" s="266">
        <f>IF(M8459&lt;=365,1,2)</f>
        <v>1</v>
      </c>
      <c r="M8459" s="266">
        <f>IF(K8459&lt;$C$1,$C$2-$C$1+1,$C$2-K8459+1)</f>
        <v>91</v>
      </c>
      <c r="N8459" s="268">
        <f>M8459/365</f>
        <v>0.24931506849315069</v>
      </c>
      <c r="O8459" s="269">
        <f>'Data and Parameter'!$E$4*'Data and Parameter'!$E$5*('Data and Parameter'!$E$6+'Data and Parameter'!$E$7)*'Data and Parameter'!$E$19*'Data and Parameter'!$E$14*'ER calculations'!N8459</f>
        <v>1.2908908711315854</v>
      </c>
    </row>
    <row r="8460" spans="1:15" ht="15">
      <c r="A8460" s="284">
        <v>8456</v>
      </c>
      <c r="B8460" s="287"/>
      <c r="C8460" s="287"/>
      <c r="D8460" s="284" t="s">
        <v>1054</v>
      </c>
      <c r="E8460" s="287"/>
      <c r="F8460" s="285" t="s">
        <v>8581</v>
      </c>
      <c r="G8460" s="266" t="s">
        <v>121</v>
      </c>
      <c r="H8460" s="266">
        <f>IF(G8460="Traditional Stove",0.1,0.2)</f>
        <v>0.1</v>
      </c>
      <c r="I8460" s="266">
        <f>YEAR(J8460)</f>
        <v>2023</v>
      </c>
      <c r="J8460" s="267">
        <v>44955</v>
      </c>
      <c r="K8460" s="267">
        <f>J8460+1</f>
        <v>44956</v>
      </c>
      <c r="L8460" s="266">
        <f>IF(M8460&lt;=365,1,2)</f>
        <v>1</v>
      </c>
      <c r="M8460" s="266">
        <f>IF(K8460&lt;$C$1,$C$2-$C$1+1,$C$2-K8460+1)</f>
        <v>91</v>
      </c>
      <c r="N8460" s="268">
        <f>M8460/365</f>
        <v>0.24931506849315069</v>
      </c>
      <c r="O8460" s="269">
        <f>'Data and Parameter'!$E$4*'Data and Parameter'!$E$5*('Data and Parameter'!$E$6+'Data and Parameter'!$E$7)*'Data and Parameter'!$E$19*'Data and Parameter'!$E$14*'ER calculations'!N8460</f>
        <v>1.2908908711315854</v>
      </c>
    </row>
    <row r="8461" spans="1:15" ht="15">
      <c r="A8461" s="284">
        <v>8457</v>
      </c>
      <c r="B8461" s="287"/>
      <c r="C8461" s="287"/>
      <c r="D8461" s="284" t="s">
        <v>1054</v>
      </c>
      <c r="E8461" s="287"/>
      <c r="F8461" s="285" t="s">
        <v>8582</v>
      </c>
      <c r="G8461" s="266" t="s">
        <v>121</v>
      </c>
      <c r="H8461" s="266">
        <f>IF(G8461="Traditional Stove",0.1,0.2)</f>
        <v>0.1</v>
      </c>
      <c r="I8461" s="266">
        <f>YEAR(J8461)</f>
        <v>2023</v>
      </c>
      <c r="J8461" s="267">
        <v>44955</v>
      </c>
      <c r="K8461" s="267">
        <f>J8461+1</f>
        <v>44956</v>
      </c>
      <c r="L8461" s="266">
        <f>IF(M8461&lt;=365,1,2)</f>
        <v>1</v>
      </c>
      <c r="M8461" s="266">
        <f>IF(K8461&lt;$C$1,$C$2-$C$1+1,$C$2-K8461+1)</f>
        <v>91</v>
      </c>
      <c r="N8461" s="268">
        <f>M8461/365</f>
        <v>0.24931506849315069</v>
      </c>
      <c r="O8461" s="269">
        <f>'Data and Parameter'!$E$4*'Data and Parameter'!$E$5*('Data and Parameter'!$E$6+'Data and Parameter'!$E$7)*'Data and Parameter'!$E$19*'Data and Parameter'!$E$14*'ER calculations'!N8461</f>
        <v>1.2908908711315854</v>
      </c>
    </row>
    <row r="8462" spans="1:15" ht="15">
      <c r="A8462" s="284">
        <v>8458</v>
      </c>
      <c r="B8462" s="287"/>
      <c r="C8462" s="287"/>
      <c r="D8462" s="284" t="s">
        <v>1054</v>
      </c>
      <c r="E8462" s="287"/>
      <c r="F8462" s="285" t="s">
        <v>8583</v>
      </c>
      <c r="G8462" s="266" t="s">
        <v>121</v>
      </c>
      <c r="H8462" s="266">
        <f>IF(G8462="Traditional Stove",0.1,0.2)</f>
        <v>0.1</v>
      </c>
      <c r="I8462" s="266">
        <f>YEAR(J8462)</f>
        <v>2023</v>
      </c>
      <c r="J8462" s="267">
        <v>44955</v>
      </c>
      <c r="K8462" s="267">
        <f>J8462+1</f>
        <v>44956</v>
      </c>
      <c r="L8462" s="266">
        <f>IF(M8462&lt;=365,1,2)</f>
        <v>1</v>
      </c>
      <c r="M8462" s="266">
        <f>IF(K8462&lt;$C$1,$C$2-$C$1+1,$C$2-K8462+1)</f>
        <v>91</v>
      </c>
      <c r="N8462" s="268">
        <f>M8462/365</f>
        <v>0.24931506849315069</v>
      </c>
      <c r="O8462" s="269">
        <f>'Data and Parameter'!$E$4*'Data and Parameter'!$E$5*('Data and Parameter'!$E$6+'Data and Parameter'!$E$7)*'Data and Parameter'!$E$19*'Data and Parameter'!$E$14*'ER calculations'!N8462</f>
        <v>1.2908908711315854</v>
      </c>
    </row>
    <row r="8463" spans="1:15" ht="15">
      <c r="A8463" s="284">
        <v>8459</v>
      </c>
      <c r="B8463" s="287"/>
      <c r="C8463" s="287"/>
      <c r="D8463" s="284" t="s">
        <v>1054</v>
      </c>
      <c r="E8463" s="287"/>
      <c r="F8463" s="285" t="s">
        <v>8584</v>
      </c>
      <c r="G8463" s="266" t="s">
        <v>121</v>
      </c>
      <c r="H8463" s="266">
        <f>IF(G8463="Traditional Stove",0.1,0.2)</f>
        <v>0.1</v>
      </c>
      <c r="I8463" s="266">
        <f>YEAR(J8463)</f>
        <v>2023</v>
      </c>
      <c r="J8463" s="267">
        <v>44955</v>
      </c>
      <c r="K8463" s="267">
        <f>J8463+1</f>
        <v>44956</v>
      </c>
      <c r="L8463" s="266">
        <f>IF(M8463&lt;=365,1,2)</f>
        <v>1</v>
      </c>
      <c r="M8463" s="266">
        <f>IF(K8463&lt;$C$1,$C$2-$C$1+1,$C$2-K8463+1)</f>
        <v>91</v>
      </c>
      <c r="N8463" s="268">
        <f>M8463/365</f>
        <v>0.24931506849315069</v>
      </c>
      <c r="O8463" s="269">
        <f>'Data and Parameter'!$E$4*'Data and Parameter'!$E$5*('Data and Parameter'!$E$6+'Data and Parameter'!$E$7)*'Data and Parameter'!$E$19*'Data and Parameter'!$E$14*'ER calculations'!N8463</f>
        <v>1.2908908711315854</v>
      </c>
    </row>
    <row r="8464" spans="1:15" ht="15">
      <c r="A8464" s="284">
        <v>8460</v>
      </c>
      <c r="B8464" s="287"/>
      <c r="C8464" s="287"/>
      <c r="D8464" s="284" t="s">
        <v>1054</v>
      </c>
      <c r="E8464" s="287"/>
      <c r="F8464" s="285" t="s">
        <v>8585</v>
      </c>
      <c r="G8464" s="266" t="s">
        <v>121</v>
      </c>
      <c r="H8464" s="266">
        <f>IF(G8464="Traditional Stove",0.1,0.2)</f>
        <v>0.1</v>
      </c>
      <c r="I8464" s="266">
        <f>YEAR(J8464)</f>
        <v>2023</v>
      </c>
      <c r="J8464" s="267">
        <v>44971</v>
      </c>
      <c r="K8464" s="267">
        <f>J8464+1</f>
        <v>44972</v>
      </c>
      <c r="L8464" s="266">
        <f>IF(M8464&lt;=365,1,2)</f>
        <v>1</v>
      </c>
      <c r="M8464" s="266">
        <f>IF(K8464&lt;$C$1,$C$2-$C$1+1,$C$2-K8464+1)</f>
        <v>75</v>
      </c>
      <c r="N8464" s="268">
        <f>M8464/365</f>
        <v>0.20547945205479451</v>
      </c>
      <c r="O8464" s="269">
        <f>'Data and Parameter'!$E$4*'Data and Parameter'!$E$5*('Data and Parameter'!$E$6+'Data and Parameter'!$E$7)*'Data and Parameter'!$E$19*'Data and Parameter'!$E$14*'ER calculations'!N8464</f>
        <v>1.063921047635922</v>
      </c>
    </row>
    <row r="8465" spans="1:15" ht="15">
      <c r="A8465" s="284">
        <v>8461</v>
      </c>
      <c r="B8465" s="287"/>
      <c r="C8465" s="287"/>
      <c r="D8465" s="284" t="s">
        <v>1054</v>
      </c>
      <c r="E8465" s="287"/>
      <c r="F8465" s="285" t="s">
        <v>8586</v>
      </c>
      <c r="G8465" s="266" t="s">
        <v>121</v>
      </c>
      <c r="H8465" s="266">
        <f>IF(G8465="Traditional Stove",0.1,0.2)</f>
        <v>0.1</v>
      </c>
      <c r="I8465" s="266">
        <f>YEAR(J8465)</f>
        <v>2023</v>
      </c>
      <c r="J8465" s="267">
        <v>44971</v>
      </c>
      <c r="K8465" s="267">
        <f>J8465+1</f>
        <v>44972</v>
      </c>
      <c r="L8465" s="266">
        <f>IF(M8465&lt;=365,1,2)</f>
        <v>1</v>
      </c>
      <c r="M8465" s="266">
        <f>IF(K8465&lt;$C$1,$C$2-$C$1+1,$C$2-K8465+1)</f>
        <v>75</v>
      </c>
      <c r="N8465" s="268">
        <f>M8465/365</f>
        <v>0.20547945205479451</v>
      </c>
      <c r="O8465" s="269">
        <f>'Data and Parameter'!$E$4*'Data and Parameter'!$E$5*('Data and Parameter'!$E$6+'Data and Parameter'!$E$7)*'Data and Parameter'!$E$19*'Data and Parameter'!$E$14*'ER calculations'!N8465</f>
        <v>1.063921047635922</v>
      </c>
    </row>
    <row r="8466" spans="1:15" ht="15">
      <c r="A8466" s="284">
        <v>8462</v>
      </c>
      <c r="B8466" s="287"/>
      <c r="C8466" s="287"/>
      <c r="D8466" s="284" t="s">
        <v>1054</v>
      </c>
      <c r="E8466" s="287"/>
      <c r="F8466" s="285" t="s">
        <v>8587</v>
      </c>
      <c r="G8466" s="266" t="s">
        <v>121</v>
      </c>
      <c r="H8466" s="266">
        <f>IF(G8466="Traditional Stove",0.1,0.2)</f>
        <v>0.1</v>
      </c>
      <c r="I8466" s="266">
        <f>YEAR(J8466)</f>
        <v>2023</v>
      </c>
      <c r="J8466" s="267">
        <v>44971</v>
      </c>
      <c r="K8466" s="267">
        <f>J8466+1</f>
        <v>44972</v>
      </c>
      <c r="L8466" s="266">
        <f>IF(M8466&lt;=365,1,2)</f>
        <v>1</v>
      </c>
      <c r="M8466" s="266">
        <f>IF(K8466&lt;$C$1,$C$2-$C$1+1,$C$2-K8466+1)</f>
        <v>75</v>
      </c>
      <c r="N8466" s="268">
        <f>M8466/365</f>
        <v>0.20547945205479451</v>
      </c>
      <c r="O8466" s="269">
        <f>'Data and Parameter'!$E$4*'Data and Parameter'!$E$5*('Data and Parameter'!$E$6+'Data and Parameter'!$E$7)*'Data and Parameter'!$E$19*'Data and Parameter'!$E$14*'ER calculations'!N8466</f>
        <v>1.063921047635922</v>
      </c>
    </row>
    <row r="8467" spans="1:15" ht="15">
      <c r="A8467" s="284">
        <v>8463</v>
      </c>
      <c r="B8467" s="287"/>
      <c r="C8467" s="287"/>
      <c r="D8467" s="284" t="s">
        <v>1054</v>
      </c>
      <c r="E8467" s="287"/>
      <c r="F8467" s="285" t="s">
        <v>8588</v>
      </c>
      <c r="G8467" s="266" t="s">
        <v>121</v>
      </c>
      <c r="H8467" s="266">
        <f>IF(G8467="Traditional Stove",0.1,0.2)</f>
        <v>0.1</v>
      </c>
      <c r="I8467" s="266">
        <f>YEAR(J8467)</f>
        <v>2023</v>
      </c>
      <c r="J8467" s="267">
        <v>44971</v>
      </c>
      <c r="K8467" s="267">
        <f>J8467+1</f>
        <v>44972</v>
      </c>
      <c r="L8467" s="266">
        <f>IF(M8467&lt;=365,1,2)</f>
        <v>1</v>
      </c>
      <c r="M8467" s="266">
        <f>IF(K8467&lt;$C$1,$C$2-$C$1+1,$C$2-K8467+1)</f>
        <v>75</v>
      </c>
      <c r="N8467" s="268">
        <f>M8467/365</f>
        <v>0.20547945205479451</v>
      </c>
      <c r="O8467" s="269">
        <f>'Data and Parameter'!$E$4*'Data and Parameter'!$E$5*('Data and Parameter'!$E$6+'Data and Parameter'!$E$7)*'Data and Parameter'!$E$19*'Data and Parameter'!$E$14*'ER calculations'!N8467</f>
        <v>1.063921047635922</v>
      </c>
    </row>
    <row r="8468" spans="1:15" ht="15">
      <c r="A8468" s="284">
        <v>8464</v>
      </c>
      <c r="B8468" s="287"/>
      <c r="C8468" s="287"/>
      <c r="D8468" s="284" t="s">
        <v>1054</v>
      </c>
      <c r="E8468" s="287"/>
      <c r="F8468" s="285" t="s">
        <v>8589</v>
      </c>
      <c r="G8468" s="266" t="s">
        <v>121</v>
      </c>
      <c r="H8468" s="266">
        <f>IF(G8468="Traditional Stove",0.1,0.2)</f>
        <v>0.1</v>
      </c>
      <c r="I8468" s="266">
        <f>YEAR(J8468)</f>
        <v>2023</v>
      </c>
      <c r="J8468" s="267">
        <v>44971</v>
      </c>
      <c r="K8468" s="267">
        <f>J8468+1</f>
        <v>44972</v>
      </c>
      <c r="L8468" s="266">
        <f>IF(M8468&lt;=365,1,2)</f>
        <v>1</v>
      </c>
      <c r="M8468" s="266">
        <f>IF(K8468&lt;$C$1,$C$2-$C$1+1,$C$2-K8468+1)</f>
        <v>75</v>
      </c>
      <c r="N8468" s="268">
        <f>M8468/365</f>
        <v>0.20547945205479451</v>
      </c>
      <c r="O8468" s="269">
        <f>'Data and Parameter'!$E$4*'Data and Parameter'!$E$5*('Data and Parameter'!$E$6+'Data and Parameter'!$E$7)*'Data and Parameter'!$E$19*'Data and Parameter'!$E$14*'ER calculations'!N8468</f>
        <v>1.063921047635922</v>
      </c>
    </row>
    <row r="8469" spans="1:15" ht="15">
      <c r="A8469" s="284">
        <v>8465</v>
      </c>
      <c r="B8469" s="287"/>
      <c r="C8469" s="287"/>
      <c r="D8469" s="284" t="s">
        <v>1054</v>
      </c>
      <c r="E8469" s="287"/>
      <c r="F8469" s="285" t="s">
        <v>8590</v>
      </c>
      <c r="G8469" s="266" t="s">
        <v>121</v>
      </c>
      <c r="H8469" s="266">
        <f>IF(G8469="Traditional Stove",0.1,0.2)</f>
        <v>0.1</v>
      </c>
      <c r="I8469" s="266">
        <f>YEAR(J8469)</f>
        <v>2023</v>
      </c>
      <c r="J8469" s="267">
        <v>44971</v>
      </c>
      <c r="K8469" s="267">
        <f>J8469+1</f>
        <v>44972</v>
      </c>
      <c r="L8469" s="266">
        <f>IF(M8469&lt;=365,1,2)</f>
        <v>1</v>
      </c>
      <c r="M8469" s="266">
        <f>IF(K8469&lt;$C$1,$C$2-$C$1+1,$C$2-K8469+1)</f>
        <v>75</v>
      </c>
      <c r="N8469" s="268">
        <f>M8469/365</f>
        <v>0.20547945205479451</v>
      </c>
      <c r="O8469" s="269">
        <f>'Data and Parameter'!$E$4*'Data and Parameter'!$E$5*('Data and Parameter'!$E$6+'Data and Parameter'!$E$7)*'Data and Parameter'!$E$19*'Data and Parameter'!$E$14*'ER calculations'!N8469</f>
        <v>1.063921047635922</v>
      </c>
    </row>
    <row r="8470" spans="1:15" ht="15">
      <c r="A8470" s="284">
        <v>8466</v>
      </c>
      <c r="B8470" s="287"/>
      <c r="C8470" s="287"/>
      <c r="D8470" s="284" t="s">
        <v>1054</v>
      </c>
      <c r="E8470" s="287"/>
      <c r="F8470" s="285" t="s">
        <v>8591</v>
      </c>
      <c r="G8470" s="266" t="s">
        <v>121</v>
      </c>
      <c r="H8470" s="266">
        <f>IF(G8470="Traditional Stove",0.1,0.2)</f>
        <v>0.1</v>
      </c>
      <c r="I8470" s="266">
        <f>YEAR(J8470)</f>
        <v>2023</v>
      </c>
      <c r="J8470" s="267">
        <v>44971</v>
      </c>
      <c r="K8470" s="267">
        <f>J8470+1</f>
        <v>44972</v>
      </c>
      <c r="L8470" s="266">
        <f>IF(M8470&lt;=365,1,2)</f>
        <v>1</v>
      </c>
      <c r="M8470" s="266">
        <f>IF(K8470&lt;$C$1,$C$2-$C$1+1,$C$2-K8470+1)</f>
        <v>75</v>
      </c>
      <c r="N8470" s="268">
        <f>M8470/365</f>
        <v>0.20547945205479451</v>
      </c>
      <c r="O8470" s="269">
        <f>'Data and Parameter'!$E$4*'Data and Parameter'!$E$5*('Data and Parameter'!$E$6+'Data and Parameter'!$E$7)*'Data and Parameter'!$E$19*'Data and Parameter'!$E$14*'ER calculations'!N8470</f>
        <v>1.063921047635922</v>
      </c>
    </row>
    <row r="8471" spans="1:15" ht="15">
      <c r="A8471" s="284">
        <v>8467</v>
      </c>
      <c r="B8471" s="287"/>
      <c r="C8471" s="287"/>
      <c r="D8471" s="284" t="s">
        <v>1054</v>
      </c>
      <c r="E8471" s="287"/>
      <c r="F8471" s="285" t="s">
        <v>8592</v>
      </c>
      <c r="G8471" s="266" t="s">
        <v>121</v>
      </c>
      <c r="H8471" s="266">
        <f>IF(G8471="Traditional Stove",0.1,0.2)</f>
        <v>0.1</v>
      </c>
      <c r="I8471" s="266">
        <f>YEAR(J8471)</f>
        <v>2023</v>
      </c>
      <c r="J8471" s="267">
        <v>44955</v>
      </c>
      <c r="K8471" s="267">
        <f>J8471+1</f>
        <v>44956</v>
      </c>
      <c r="L8471" s="266">
        <f>IF(M8471&lt;=365,1,2)</f>
        <v>1</v>
      </c>
      <c r="M8471" s="266">
        <f>IF(K8471&lt;$C$1,$C$2-$C$1+1,$C$2-K8471+1)</f>
        <v>91</v>
      </c>
      <c r="N8471" s="268">
        <f>M8471/365</f>
        <v>0.24931506849315069</v>
      </c>
      <c r="O8471" s="269">
        <f>'Data and Parameter'!$E$4*'Data and Parameter'!$E$5*('Data and Parameter'!$E$6+'Data and Parameter'!$E$7)*'Data and Parameter'!$E$19*'Data and Parameter'!$E$14*'ER calculations'!N8471</f>
        <v>1.2908908711315854</v>
      </c>
    </row>
    <row r="8472" spans="1:15" ht="15">
      <c r="A8472" s="284">
        <v>8468</v>
      </c>
      <c r="B8472" s="287"/>
      <c r="C8472" s="287"/>
      <c r="D8472" s="284" t="s">
        <v>1054</v>
      </c>
      <c r="E8472" s="287"/>
      <c r="F8472" s="285" t="s">
        <v>8593</v>
      </c>
      <c r="G8472" s="266" t="s">
        <v>121</v>
      </c>
      <c r="H8472" s="266">
        <f>IF(G8472="Traditional Stove",0.1,0.2)</f>
        <v>0.1</v>
      </c>
      <c r="I8472" s="266">
        <f>YEAR(J8472)</f>
        <v>2023</v>
      </c>
      <c r="J8472" s="267">
        <v>44971</v>
      </c>
      <c r="K8472" s="267">
        <f>J8472+1</f>
        <v>44972</v>
      </c>
      <c r="L8472" s="266">
        <f>IF(M8472&lt;=365,1,2)</f>
        <v>1</v>
      </c>
      <c r="M8472" s="266">
        <f>IF(K8472&lt;$C$1,$C$2-$C$1+1,$C$2-K8472+1)</f>
        <v>75</v>
      </c>
      <c r="N8472" s="268">
        <f>M8472/365</f>
        <v>0.20547945205479451</v>
      </c>
      <c r="O8472" s="269">
        <f>'Data and Parameter'!$E$4*'Data and Parameter'!$E$5*('Data and Parameter'!$E$6+'Data and Parameter'!$E$7)*'Data and Parameter'!$E$19*'Data and Parameter'!$E$14*'ER calculations'!N8472</f>
        <v>1.063921047635922</v>
      </c>
    </row>
    <row r="8473" spans="1:15" ht="15">
      <c r="A8473" s="284">
        <v>8469</v>
      </c>
      <c r="B8473" s="287"/>
      <c r="C8473" s="287"/>
      <c r="D8473" s="284" t="s">
        <v>1054</v>
      </c>
      <c r="E8473" s="287"/>
      <c r="F8473" s="285" t="s">
        <v>8594</v>
      </c>
      <c r="G8473" s="266" t="s">
        <v>121</v>
      </c>
      <c r="H8473" s="266">
        <f>IF(G8473="Traditional Stove",0.1,0.2)</f>
        <v>0.1</v>
      </c>
      <c r="I8473" s="266">
        <f>YEAR(J8473)</f>
        <v>2023</v>
      </c>
      <c r="J8473" s="267">
        <v>44971</v>
      </c>
      <c r="K8473" s="267">
        <f>J8473+1</f>
        <v>44972</v>
      </c>
      <c r="L8473" s="266">
        <f>IF(M8473&lt;=365,1,2)</f>
        <v>1</v>
      </c>
      <c r="M8473" s="266">
        <f>IF(K8473&lt;$C$1,$C$2-$C$1+1,$C$2-K8473+1)</f>
        <v>75</v>
      </c>
      <c r="N8473" s="268">
        <f>M8473/365</f>
        <v>0.20547945205479451</v>
      </c>
      <c r="O8473" s="269">
        <f>'Data and Parameter'!$E$4*'Data and Parameter'!$E$5*('Data and Parameter'!$E$6+'Data and Parameter'!$E$7)*'Data and Parameter'!$E$19*'Data and Parameter'!$E$14*'ER calculations'!N8473</f>
        <v>1.063921047635922</v>
      </c>
    </row>
    <row r="8474" spans="1:15" ht="15">
      <c r="A8474" s="284">
        <v>8470</v>
      </c>
      <c r="B8474" s="287"/>
      <c r="C8474" s="287"/>
      <c r="D8474" s="284" t="s">
        <v>1054</v>
      </c>
      <c r="E8474" s="287"/>
      <c r="F8474" s="285" t="s">
        <v>8595</v>
      </c>
      <c r="G8474" s="266" t="s">
        <v>121</v>
      </c>
      <c r="H8474" s="266">
        <f>IF(G8474="Traditional Stove",0.1,0.2)</f>
        <v>0.1</v>
      </c>
      <c r="I8474" s="266">
        <f>YEAR(J8474)</f>
        <v>2023</v>
      </c>
      <c r="J8474" s="267">
        <v>44955</v>
      </c>
      <c r="K8474" s="267">
        <f>J8474+1</f>
        <v>44956</v>
      </c>
      <c r="L8474" s="266">
        <f>IF(M8474&lt;=365,1,2)</f>
        <v>1</v>
      </c>
      <c r="M8474" s="266">
        <f>IF(K8474&lt;$C$1,$C$2-$C$1+1,$C$2-K8474+1)</f>
        <v>91</v>
      </c>
      <c r="N8474" s="268">
        <f>M8474/365</f>
        <v>0.24931506849315069</v>
      </c>
      <c r="O8474" s="269">
        <f>'Data and Parameter'!$E$4*'Data and Parameter'!$E$5*('Data and Parameter'!$E$6+'Data and Parameter'!$E$7)*'Data and Parameter'!$E$19*'Data and Parameter'!$E$14*'ER calculations'!N8474</f>
        <v>1.2908908711315854</v>
      </c>
    </row>
    <row r="8475" spans="1:15" ht="15">
      <c r="A8475" s="284">
        <v>8471</v>
      </c>
      <c r="B8475" s="287"/>
      <c r="C8475" s="287"/>
      <c r="D8475" s="284" t="s">
        <v>1054</v>
      </c>
      <c r="E8475" s="287"/>
      <c r="F8475" s="285" t="s">
        <v>8596</v>
      </c>
      <c r="G8475" s="266" t="s">
        <v>121</v>
      </c>
      <c r="H8475" s="266">
        <f>IF(G8475="Traditional Stove",0.1,0.2)</f>
        <v>0.1</v>
      </c>
      <c r="I8475" s="266">
        <f>YEAR(J8475)</f>
        <v>2023</v>
      </c>
      <c r="J8475" s="267">
        <v>44971</v>
      </c>
      <c r="K8475" s="267">
        <f>J8475+1</f>
        <v>44972</v>
      </c>
      <c r="L8475" s="266">
        <f>IF(M8475&lt;=365,1,2)</f>
        <v>1</v>
      </c>
      <c r="M8475" s="266">
        <f>IF(K8475&lt;$C$1,$C$2-$C$1+1,$C$2-K8475+1)</f>
        <v>75</v>
      </c>
      <c r="N8475" s="268">
        <f>M8475/365</f>
        <v>0.20547945205479451</v>
      </c>
      <c r="O8475" s="269">
        <f>'Data and Parameter'!$E$4*'Data and Parameter'!$E$5*('Data and Parameter'!$E$6+'Data and Parameter'!$E$7)*'Data and Parameter'!$E$19*'Data and Parameter'!$E$14*'ER calculations'!N8475</f>
        <v>1.063921047635922</v>
      </c>
    </row>
    <row r="8476" spans="1:15" ht="15">
      <c r="A8476" s="284">
        <v>8472</v>
      </c>
      <c r="B8476" s="287"/>
      <c r="C8476" s="287"/>
      <c r="D8476" s="284" t="s">
        <v>1054</v>
      </c>
      <c r="E8476" s="287"/>
      <c r="F8476" s="285" t="s">
        <v>8597</v>
      </c>
      <c r="G8476" s="266" t="s">
        <v>121</v>
      </c>
      <c r="H8476" s="266">
        <f>IF(G8476="Traditional Stove",0.1,0.2)</f>
        <v>0.1</v>
      </c>
      <c r="I8476" s="266">
        <f>YEAR(J8476)</f>
        <v>2023</v>
      </c>
      <c r="J8476" s="267">
        <v>44955</v>
      </c>
      <c r="K8476" s="267">
        <f>J8476+1</f>
        <v>44956</v>
      </c>
      <c r="L8476" s="266">
        <f>IF(M8476&lt;=365,1,2)</f>
        <v>1</v>
      </c>
      <c r="M8476" s="266">
        <f>IF(K8476&lt;$C$1,$C$2-$C$1+1,$C$2-K8476+1)</f>
        <v>91</v>
      </c>
      <c r="N8476" s="268">
        <f>M8476/365</f>
        <v>0.24931506849315069</v>
      </c>
      <c r="O8476" s="269">
        <f>'Data and Parameter'!$E$4*'Data and Parameter'!$E$5*('Data and Parameter'!$E$6+'Data and Parameter'!$E$7)*'Data and Parameter'!$E$19*'Data and Parameter'!$E$14*'ER calculations'!N8476</f>
        <v>1.2908908711315854</v>
      </c>
    </row>
    <row r="8477" spans="1:15" ht="15">
      <c r="A8477" s="284">
        <v>8473</v>
      </c>
      <c r="B8477" s="287"/>
      <c r="C8477" s="287"/>
      <c r="D8477" s="284" t="s">
        <v>1054</v>
      </c>
      <c r="E8477" s="287"/>
      <c r="F8477" s="285" t="s">
        <v>8598</v>
      </c>
      <c r="G8477" s="266" t="s">
        <v>121</v>
      </c>
      <c r="H8477" s="266">
        <f>IF(G8477="Traditional Stove",0.1,0.2)</f>
        <v>0.1</v>
      </c>
      <c r="I8477" s="266">
        <f>YEAR(J8477)</f>
        <v>2023</v>
      </c>
      <c r="J8477" s="267">
        <v>44971</v>
      </c>
      <c r="K8477" s="267">
        <f>J8477+1</f>
        <v>44972</v>
      </c>
      <c r="L8477" s="266">
        <f>IF(M8477&lt;=365,1,2)</f>
        <v>1</v>
      </c>
      <c r="M8477" s="266">
        <f>IF(K8477&lt;$C$1,$C$2-$C$1+1,$C$2-K8477+1)</f>
        <v>75</v>
      </c>
      <c r="N8477" s="268">
        <f>M8477/365</f>
        <v>0.20547945205479451</v>
      </c>
      <c r="O8477" s="269">
        <f>'Data and Parameter'!$E$4*'Data and Parameter'!$E$5*('Data and Parameter'!$E$6+'Data and Parameter'!$E$7)*'Data and Parameter'!$E$19*'Data and Parameter'!$E$14*'ER calculations'!N8477</f>
        <v>1.063921047635922</v>
      </c>
    </row>
    <row r="8478" spans="1:15" ht="15">
      <c r="A8478" s="284">
        <v>8474</v>
      </c>
      <c r="B8478" s="287"/>
      <c r="C8478" s="287"/>
      <c r="D8478" s="284" t="s">
        <v>1054</v>
      </c>
      <c r="E8478" s="287"/>
      <c r="F8478" s="285" t="s">
        <v>8599</v>
      </c>
      <c r="G8478" s="266" t="s">
        <v>121</v>
      </c>
      <c r="H8478" s="266">
        <f>IF(G8478="Traditional Stove",0.1,0.2)</f>
        <v>0.1</v>
      </c>
      <c r="I8478" s="266">
        <f>YEAR(J8478)</f>
        <v>2023</v>
      </c>
      <c r="J8478" s="267">
        <v>44971</v>
      </c>
      <c r="K8478" s="267">
        <f>J8478+1</f>
        <v>44972</v>
      </c>
      <c r="L8478" s="266">
        <f>IF(M8478&lt;=365,1,2)</f>
        <v>1</v>
      </c>
      <c r="M8478" s="266">
        <f>IF(K8478&lt;$C$1,$C$2-$C$1+1,$C$2-K8478+1)</f>
        <v>75</v>
      </c>
      <c r="N8478" s="268">
        <f>M8478/365</f>
        <v>0.20547945205479451</v>
      </c>
      <c r="O8478" s="269">
        <f>'Data and Parameter'!$E$4*'Data and Parameter'!$E$5*('Data and Parameter'!$E$6+'Data and Parameter'!$E$7)*'Data and Parameter'!$E$19*'Data and Parameter'!$E$14*'ER calculations'!N8478</f>
        <v>1.063921047635922</v>
      </c>
    </row>
    <row r="8479" spans="1:15" ht="15">
      <c r="A8479" s="284">
        <v>8475</v>
      </c>
      <c r="B8479" s="287"/>
      <c r="C8479" s="287"/>
      <c r="D8479" s="284" t="s">
        <v>1054</v>
      </c>
      <c r="E8479" s="287"/>
      <c r="F8479" s="285" t="s">
        <v>8600</v>
      </c>
      <c r="G8479" s="266" t="s">
        <v>121</v>
      </c>
      <c r="H8479" s="266">
        <f>IF(G8479="Traditional Stove",0.1,0.2)</f>
        <v>0.1</v>
      </c>
      <c r="I8479" s="266">
        <f>YEAR(J8479)</f>
        <v>2023</v>
      </c>
      <c r="J8479" s="267">
        <v>44971</v>
      </c>
      <c r="K8479" s="267">
        <f>J8479+1</f>
        <v>44972</v>
      </c>
      <c r="L8479" s="266">
        <f>IF(M8479&lt;=365,1,2)</f>
        <v>1</v>
      </c>
      <c r="M8479" s="266">
        <f>IF(K8479&lt;$C$1,$C$2-$C$1+1,$C$2-K8479+1)</f>
        <v>75</v>
      </c>
      <c r="N8479" s="268">
        <f>M8479/365</f>
        <v>0.20547945205479451</v>
      </c>
      <c r="O8479" s="269">
        <f>'Data and Parameter'!$E$4*'Data and Parameter'!$E$5*('Data and Parameter'!$E$6+'Data and Parameter'!$E$7)*'Data and Parameter'!$E$19*'Data and Parameter'!$E$14*'ER calculations'!N8479</f>
        <v>1.063921047635922</v>
      </c>
    </row>
    <row r="8480" spans="1:15" ht="15">
      <c r="A8480" s="284">
        <v>8476</v>
      </c>
      <c r="B8480" s="287"/>
      <c r="C8480" s="287"/>
      <c r="D8480" s="284" t="s">
        <v>1054</v>
      </c>
      <c r="E8480" s="287"/>
      <c r="F8480" s="285" t="s">
        <v>8601</v>
      </c>
      <c r="G8480" s="266" t="s">
        <v>121</v>
      </c>
      <c r="H8480" s="266">
        <f>IF(G8480="Traditional Stove",0.1,0.2)</f>
        <v>0.1</v>
      </c>
      <c r="I8480" s="266">
        <f>YEAR(J8480)</f>
        <v>2023</v>
      </c>
      <c r="J8480" s="267">
        <v>44971</v>
      </c>
      <c r="K8480" s="267">
        <f>J8480+1</f>
        <v>44972</v>
      </c>
      <c r="L8480" s="266">
        <f>IF(M8480&lt;=365,1,2)</f>
        <v>1</v>
      </c>
      <c r="M8480" s="266">
        <f>IF(K8480&lt;$C$1,$C$2-$C$1+1,$C$2-K8480+1)</f>
        <v>75</v>
      </c>
      <c r="N8480" s="268">
        <f>M8480/365</f>
        <v>0.20547945205479451</v>
      </c>
      <c r="O8480" s="269">
        <f>'Data and Parameter'!$E$4*'Data and Parameter'!$E$5*('Data and Parameter'!$E$6+'Data and Parameter'!$E$7)*'Data and Parameter'!$E$19*'Data and Parameter'!$E$14*'ER calculations'!N8480</f>
        <v>1.063921047635922</v>
      </c>
    </row>
    <row r="8481" spans="1:15" ht="15">
      <c r="A8481" s="284">
        <v>8477</v>
      </c>
      <c r="B8481" s="287"/>
      <c r="C8481" s="287"/>
      <c r="D8481" s="284" t="s">
        <v>1054</v>
      </c>
      <c r="E8481" s="287"/>
      <c r="F8481" s="285" t="s">
        <v>8602</v>
      </c>
      <c r="G8481" s="266" t="s">
        <v>121</v>
      </c>
      <c r="H8481" s="266">
        <f>IF(G8481="Traditional Stove",0.1,0.2)</f>
        <v>0.1</v>
      </c>
      <c r="I8481" s="266">
        <f>YEAR(J8481)</f>
        <v>2023</v>
      </c>
      <c r="J8481" s="267">
        <v>44955</v>
      </c>
      <c r="K8481" s="267">
        <f>J8481+1</f>
        <v>44956</v>
      </c>
      <c r="L8481" s="266">
        <f>IF(M8481&lt;=365,1,2)</f>
        <v>1</v>
      </c>
      <c r="M8481" s="266">
        <f>IF(K8481&lt;$C$1,$C$2-$C$1+1,$C$2-K8481+1)</f>
        <v>91</v>
      </c>
      <c r="N8481" s="268">
        <f>M8481/365</f>
        <v>0.24931506849315069</v>
      </c>
      <c r="O8481" s="269">
        <f>'Data and Parameter'!$E$4*'Data and Parameter'!$E$5*('Data and Parameter'!$E$6+'Data and Parameter'!$E$7)*'Data and Parameter'!$E$19*'Data and Parameter'!$E$14*'ER calculations'!N8481</f>
        <v>1.2908908711315854</v>
      </c>
    </row>
    <row r="8482" spans="1:15" ht="15">
      <c r="A8482" s="284">
        <v>8478</v>
      </c>
      <c r="B8482" s="287"/>
      <c r="C8482" s="287"/>
      <c r="D8482" s="284" t="s">
        <v>1054</v>
      </c>
      <c r="E8482" s="287"/>
      <c r="F8482" s="285" t="s">
        <v>8603</v>
      </c>
      <c r="G8482" s="266" t="s">
        <v>121</v>
      </c>
      <c r="H8482" s="266">
        <f>IF(G8482="Traditional Stove",0.1,0.2)</f>
        <v>0.1</v>
      </c>
      <c r="I8482" s="266">
        <f>YEAR(J8482)</f>
        <v>2023</v>
      </c>
      <c r="J8482" s="267">
        <v>44955</v>
      </c>
      <c r="K8482" s="267">
        <f>J8482+1</f>
        <v>44956</v>
      </c>
      <c r="L8482" s="266">
        <f>IF(M8482&lt;=365,1,2)</f>
        <v>1</v>
      </c>
      <c r="M8482" s="266">
        <f>IF(K8482&lt;$C$1,$C$2-$C$1+1,$C$2-K8482+1)</f>
        <v>91</v>
      </c>
      <c r="N8482" s="268">
        <f>M8482/365</f>
        <v>0.24931506849315069</v>
      </c>
      <c r="O8482" s="269">
        <f>'Data and Parameter'!$E$4*'Data and Parameter'!$E$5*('Data and Parameter'!$E$6+'Data and Parameter'!$E$7)*'Data and Parameter'!$E$19*'Data and Parameter'!$E$14*'ER calculations'!N8482</f>
        <v>1.2908908711315854</v>
      </c>
    </row>
    <row r="8483" spans="1:15" ht="15">
      <c r="A8483" s="284">
        <v>8479</v>
      </c>
      <c r="B8483" s="287"/>
      <c r="C8483" s="287"/>
      <c r="D8483" s="284" t="s">
        <v>1054</v>
      </c>
      <c r="E8483" s="287"/>
      <c r="F8483" s="285" t="s">
        <v>8604</v>
      </c>
      <c r="G8483" s="266" t="s">
        <v>121</v>
      </c>
      <c r="H8483" s="266">
        <f>IF(G8483="Traditional Stove",0.1,0.2)</f>
        <v>0.1</v>
      </c>
      <c r="I8483" s="266">
        <f>YEAR(J8483)</f>
        <v>2023</v>
      </c>
      <c r="J8483" s="267">
        <v>44955</v>
      </c>
      <c r="K8483" s="267">
        <f>J8483+1</f>
        <v>44956</v>
      </c>
      <c r="L8483" s="266">
        <f>IF(M8483&lt;=365,1,2)</f>
        <v>1</v>
      </c>
      <c r="M8483" s="266">
        <f>IF(K8483&lt;$C$1,$C$2-$C$1+1,$C$2-K8483+1)</f>
        <v>91</v>
      </c>
      <c r="N8483" s="268">
        <f>M8483/365</f>
        <v>0.24931506849315069</v>
      </c>
      <c r="O8483" s="269">
        <f>'Data and Parameter'!$E$4*'Data and Parameter'!$E$5*('Data and Parameter'!$E$6+'Data and Parameter'!$E$7)*'Data and Parameter'!$E$19*'Data and Parameter'!$E$14*'ER calculations'!N8483</f>
        <v>1.2908908711315854</v>
      </c>
    </row>
    <row r="8484" spans="1:15" ht="15">
      <c r="A8484" s="284">
        <v>8480</v>
      </c>
      <c r="B8484" s="287"/>
      <c r="C8484" s="287"/>
      <c r="D8484" s="284" t="s">
        <v>1054</v>
      </c>
      <c r="E8484" s="287"/>
      <c r="F8484" s="285" t="s">
        <v>8605</v>
      </c>
      <c r="G8484" s="266" t="s">
        <v>121</v>
      </c>
      <c r="H8484" s="266">
        <f>IF(G8484="Traditional Stove",0.1,0.2)</f>
        <v>0.1</v>
      </c>
      <c r="I8484" s="266">
        <f>YEAR(J8484)</f>
        <v>2023</v>
      </c>
      <c r="J8484" s="267">
        <v>44971</v>
      </c>
      <c r="K8484" s="267">
        <f>J8484+1</f>
        <v>44972</v>
      </c>
      <c r="L8484" s="266">
        <f>IF(M8484&lt;=365,1,2)</f>
        <v>1</v>
      </c>
      <c r="M8484" s="266">
        <f>IF(K8484&lt;$C$1,$C$2-$C$1+1,$C$2-K8484+1)</f>
        <v>75</v>
      </c>
      <c r="N8484" s="268">
        <f>M8484/365</f>
        <v>0.20547945205479451</v>
      </c>
      <c r="O8484" s="269">
        <f>'Data and Parameter'!$E$4*'Data and Parameter'!$E$5*('Data and Parameter'!$E$6+'Data and Parameter'!$E$7)*'Data and Parameter'!$E$19*'Data and Parameter'!$E$14*'ER calculations'!N8484</f>
        <v>1.063921047635922</v>
      </c>
    </row>
    <row r="8485" spans="1:15" ht="15">
      <c r="A8485" s="284">
        <v>8481</v>
      </c>
      <c r="B8485" s="287"/>
      <c r="C8485" s="287"/>
      <c r="D8485" s="284" t="s">
        <v>1054</v>
      </c>
      <c r="E8485" s="287"/>
      <c r="F8485" s="285" t="s">
        <v>8606</v>
      </c>
      <c r="G8485" s="266" t="s">
        <v>121</v>
      </c>
      <c r="H8485" s="266">
        <f>IF(G8485="Traditional Stove",0.1,0.2)</f>
        <v>0.1</v>
      </c>
      <c r="I8485" s="266">
        <f>YEAR(J8485)</f>
        <v>2023</v>
      </c>
      <c r="J8485" s="267">
        <v>44955</v>
      </c>
      <c r="K8485" s="267">
        <f>J8485+1</f>
        <v>44956</v>
      </c>
      <c r="L8485" s="266">
        <f>IF(M8485&lt;=365,1,2)</f>
        <v>1</v>
      </c>
      <c r="M8485" s="266">
        <f>IF(K8485&lt;$C$1,$C$2-$C$1+1,$C$2-K8485+1)</f>
        <v>91</v>
      </c>
      <c r="N8485" s="268">
        <f>M8485/365</f>
        <v>0.24931506849315069</v>
      </c>
      <c r="O8485" s="269">
        <f>'Data and Parameter'!$E$4*'Data and Parameter'!$E$5*('Data and Parameter'!$E$6+'Data and Parameter'!$E$7)*'Data and Parameter'!$E$19*'Data and Parameter'!$E$14*'ER calculations'!N8485</f>
        <v>1.2908908711315854</v>
      </c>
    </row>
    <row r="8486" spans="1:15" ht="15">
      <c r="A8486" s="284">
        <v>8482</v>
      </c>
      <c r="B8486" s="287"/>
      <c r="C8486" s="287"/>
      <c r="D8486" s="284" t="s">
        <v>1054</v>
      </c>
      <c r="E8486" s="287"/>
      <c r="F8486" s="285" t="s">
        <v>8607</v>
      </c>
      <c r="G8486" s="266" t="s">
        <v>121</v>
      </c>
      <c r="H8486" s="266">
        <f>IF(G8486="Traditional Stove",0.1,0.2)</f>
        <v>0.1</v>
      </c>
      <c r="I8486" s="266">
        <f>YEAR(J8486)</f>
        <v>2023</v>
      </c>
      <c r="J8486" s="267">
        <v>44971</v>
      </c>
      <c r="K8486" s="267">
        <f>J8486+1</f>
        <v>44972</v>
      </c>
      <c r="L8486" s="266">
        <f>IF(M8486&lt;=365,1,2)</f>
        <v>1</v>
      </c>
      <c r="M8486" s="266">
        <f>IF(K8486&lt;$C$1,$C$2-$C$1+1,$C$2-K8486+1)</f>
        <v>75</v>
      </c>
      <c r="N8486" s="268">
        <f>M8486/365</f>
        <v>0.20547945205479451</v>
      </c>
      <c r="O8486" s="269">
        <f>'Data and Parameter'!$E$4*'Data and Parameter'!$E$5*('Data and Parameter'!$E$6+'Data and Parameter'!$E$7)*'Data and Parameter'!$E$19*'Data and Parameter'!$E$14*'ER calculations'!N8486</f>
        <v>1.063921047635922</v>
      </c>
    </row>
    <row r="8487" spans="1:15" ht="15">
      <c r="A8487" s="284">
        <v>8483</v>
      </c>
      <c r="B8487" s="287"/>
      <c r="C8487" s="287"/>
      <c r="D8487" s="284" t="s">
        <v>1054</v>
      </c>
      <c r="E8487" s="287"/>
      <c r="F8487" s="285" t="s">
        <v>8608</v>
      </c>
      <c r="G8487" s="266" t="s">
        <v>121</v>
      </c>
      <c r="H8487" s="266">
        <f>IF(G8487="Traditional Stove",0.1,0.2)</f>
        <v>0.1</v>
      </c>
      <c r="I8487" s="266">
        <f>YEAR(J8487)</f>
        <v>2023</v>
      </c>
      <c r="J8487" s="267">
        <v>44955</v>
      </c>
      <c r="K8487" s="267">
        <f>J8487+1</f>
        <v>44956</v>
      </c>
      <c r="L8487" s="266">
        <f>IF(M8487&lt;=365,1,2)</f>
        <v>1</v>
      </c>
      <c r="M8487" s="266">
        <f>IF(K8487&lt;$C$1,$C$2-$C$1+1,$C$2-K8487+1)</f>
        <v>91</v>
      </c>
      <c r="N8487" s="268">
        <f>M8487/365</f>
        <v>0.24931506849315069</v>
      </c>
      <c r="O8487" s="269">
        <f>'Data and Parameter'!$E$4*'Data and Parameter'!$E$5*('Data and Parameter'!$E$6+'Data and Parameter'!$E$7)*'Data and Parameter'!$E$19*'Data and Parameter'!$E$14*'ER calculations'!N8487</f>
        <v>1.2908908711315854</v>
      </c>
    </row>
    <row r="8488" spans="1:15" ht="15">
      <c r="A8488" s="284">
        <v>8484</v>
      </c>
      <c r="B8488" s="287"/>
      <c r="C8488" s="287"/>
      <c r="D8488" s="284" t="s">
        <v>1054</v>
      </c>
      <c r="E8488" s="287"/>
      <c r="F8488" s="285" t="s">
        <v>8609</v>
      </c>
      <c r="G8488" s="266" t="s">
        <v>121</v>
      </c>
      <c r="H8488" s="266">
        <f>IF(G8488="Traditional Stove",0.1,0.2)</f>
        <v>0.1</v>
      </c>
      <c r="I8488" s="266">
        <f>YEAR(J8488)</f>
        <v>2023</v>
      </c>
      <c r="J8488" s="267">
        <v>44971</v>
      </c>
      <c r="K8488" s="267">
        <f>J8488+1</f>
        <v>44972</v>
      </c>
      <c r="L8488" s="266">
        <f>IF(M8488&lt;=365,1,2)</f>
        <v>1</v>
      </c>
      <c r="M8488" s="266">
        <f>IF(K8488&lt;$C$1,$C$2-$C$1+1,$C$2-K8488+1)</f>
        <v>75</v>
      </c>
      <c r="N8488" s="268">
        <f>M8488/365</f>
        <v>0.20547945205479451</v>
      </c>
      <c r="O8488" s="269">
        <f>'Data and Parameter'!$E$4*'Data and Parameter'!$E$5*('Data and Parameter'!$E$6+'Data and Parameter'!$E$7)*'Data and Parameter'!$E$19*'Data and Parameter'!$E$14*'ER calculations'!N8488</f>
        <v>1.063921047635922</v>
      </c>
    </row>
    <row r="8489" spans="1:15" ht="15">
      <c r="A8489" s="284">
        <v>8485</v>
      </c>
      <c r="B8489" s="287"/>
      <c r="C8489" s="287"/>
      <c r="D8489" s="284" t="s">
        <v>1054</v>
      </c>
      <c r="E8489" s="287"/>
      <c r="F8489" s="285" t="s">
        <v>8610</v>
      </c>
      <c r="G8489" s="266" t="s">
        <v>121</v>
      </c>
      <c r="H8489" s="266">
        <f>IF(G8489="Traditional Stove",0.1,0.2)</f>
        <v>0.1</v>
      </c>
      <c r="I8489" s="266">
        <f>YEAR(J8489)</f>
        <v>2023</v>
      </c>
      <c r="J8489" s="267">
        <v>44955</v>
      </c>
      <c r="K8489" s="267">
        <f>J8489+1</f>
        <v>44956</v>
      </c>
      <c r="L8489" s="266">
        <f>IF(M8489&lt;=365,1,2)</f>
        <v>1</v>
      </c>
      <c r="M8489" s="266">
        <f>IF(K8489&lt;$C$1,$C$2-$C$1+1,$C$2-K8489+1)</f>
        <v>91</v>
      </c>
      <c r="N8489" s="268">
        <f>M8489/365</f>
        <v>0.24931506849315069</v>
      </c>
      <c r="O8489" s="269">
        <f>'Data and Parameter'!$E$4*'Data and Parameter'!$E$5*('Data and Parameter'!$E$6+'Data and Parameter'!$E$7)*'Data and Parameter'!$E$19*'Data and Parameter'!$E$14*'ER calculations'!N8489</f>
        <v>1.2908908711315854</v>
      </c>
    </row>
    <row r="8490" spans="1:15" ht="15">
      <c r="A8490" s="284">
        <v>8486</v>
      </c>
      <c r="B8490" s="287"/>
      <c r="C8490" s="287"/>
      <c r="D8490" s="284" t="s">
        <v>1054</v>
      </c>
      <c r="E8490" s="287"/>
      <c r="F8490" s="285" t="s">
        <v>8611</v>
      </c>
      <c r="G8490" s="266" t="s">
        <v>121</v>
      </c>
      <c r="H8490" s="266">
        <f>IF(G8490="Traditional Stove",0.1,0.2)</f>
        <v>0.1</v>
      </c>
      <c r="I8490" s="266">
        <f>YEAR(J8490)</f>
        <v>2023</v>
      </c>
      <c r="J8490" s="267">
        <v>44971</v>
      </c>
      <c r="K8490" s="267">
        <f>J8490+1</f>
        <v>44972</v>
      </c>
      <c r="L8490" s="266">
        <f>IF(M8490&lt;=365,1,2)</f>
        <v>1</v>
      </c>
      <c r="M8490" s="266">
        <f>IF(K8490&lt;$C$1,$C$2-$C$1+1,$C$2-K8490+1)</f>
        <v>75</v>
      </c>
      <c r="N8490" s="268">
        <f>M8490/365</f>
        <v>0.20547945205479451</v>
      </c>
      <c r="O8490" s="269">
        <f>'Data and Parameter'!$E$4*'Data and Parameter'!$E$5*('Data and Parameter'!$E$6+'Data and Parameter'!$E$7)*'Data and Parameter'!$E$19*'Data and Parameter'!$E$14*'ER calculations'!N8490</f>
        <v>1.063921047635922</v>
      </c>
    </row>
    <row r="8491" spans="1:15" ht="15">
      <c r="A8491" s="284">
        <v>8487</v>
      </c>
      <c r="B8491" s="287"/>
      <c r="C8491" s="287"/>
      <c r="D8491" s="284" t="s">
        <v>1054</v>
      </c>
      <c r="E8491" s="287"/>
      <c r="F8491" s="285" t="s">
        <v>8612</v>
      </c>
      <c r="G8491" s="266" t="s">
        <v>121</v>
      </c>
      <c r="H8491" s="266">
        <f>IF(G8491="Traditional Stove",0.1,0.2)</f>
        <v>0.1</v>
      </c>
      <c r="I8491" s="266">
        <f>YEAR(J8491)</f>
        <v>2023</v>
      </c>
      <c r="J8491" s="267">
        <v>44955</v>
      </c>
      <c r="K8491" s="267">
        <f>J8491+1</f>
        <v>44956</v>
      </c>
      <c r="L8491" s="266">
        <f>IF(M8491&lt;=365,1,2)</f>
        <v>1</v>
      </c>
      <c r="M8491" s="266">
        <f>IF(K8491&lt;$C$1,$C$2-$C$1+1,$C$2-K8491+1)</f>
        <v>91</v>
      </c>
      <c r="N8491" s="268">
        <f>M8491/365</f>
        <v>0.24931506849315069</v>
      </c>
      <c r="O8491" s="269">
        <f>'Data and Parameter'!$E$4*'Data and Parameter'!$E$5*('Data and Parameter'!$E$6+'Data and Parameter'!$E$7)*'Data and Parameter'!$E$19*'Data and Parameter'!$E$14*'ER calculations'!N8491</f>
        <v>1.2908908711315854</v>
      </c>
    </row>
    <row r="8492" spans="1:15" ht="15">
      <c r="A8492" s="284">
        <v>8488</v>
      </c>
      <c r="B8492" s="287"/>
      <c r="C8492" s="287"/>
      <c r="D8492" s="284" t="s">
        <v>1054</v>
      </c>
      <c r="E8492" s="287"/>
      <c r="F8492" s="285" t="s">
        <v>8613</v>
      </c>
      <c r="G8492" s="266" t="s">
        <v>121</v>
      </c>
      <c r="H8492" s="266">
        <f>IF(G8492="Traditional Stove",0.1,0.2)</f>
        <v>0.1</v>
      </c>
      <c r="I8492" s="266">
        <f>YEAR(J8492)</f>
        <v>2023</v>
      </c>
      <c r="J8492" s="267">
        <v>44955</v>
      </c>
      <c r="K8492" s="267">
        <f>J8492+1</f>
        <v>44956</v>
      </c>
      <c r="L8492" s="266">
        <f>IF(M8492&lt;=365,1,2)</f>
        <v>1</v>
      </c>
      <c r="M8492" s="266">
        <f>IF(K8492&lt;$C$1,$C$2-$C$1+1,$C$2-K8492+1)</f>
        <v>91</v>
      </c>
      <c r="N8492" s="268">
        <f>M8492/365</f>
        <v>0.24931506849315069</v>
      </c>
      <c r="O8492" s="269">
        <f>'Data and Parameter'!$E$4*'Data and Parameter'!$E$5*('Data and Parameter'!$E$6+'Data and Parameter'!$E$7)*'Data and Parameter'!$E$19*'Data and Parameter'!$E$14*'ER calculations'!N8492</f>
        <v>1.2908908711315854</v>
      </c>
    </row>
    <row r="8493" spans="1:15" ht="15">
      <c r="A8493" s="284">
        <v>8489</v>
      </c>
      <c r="B8493" s="287"/>
      <c r="C8493" s="287"/>
      <c r="D8493" s="284" t="s">
        <v>1054</v>
      </c>
      <c r="E8493" s="287"/>
      <c r="F8493" s="285" t="s">
        <v>8614</v>
      </c>
      <c r="G8493" s="266" t="s">
        <v>121</v>
      </c>
      <c r="H8493" s="266">
        <f>IF(G8493="Traditional Stove",0.1,0.2)</f>
        <v>0.1</v>
      </c>
      <c r="I8493" s="266">
        <f>YEAR(J8493)</f>
        <v>2023</v>
      </c>
      <c r="J8493" s="267">
        <v>44971</v>
      </c>
      <c r="K8493" s="267">
        <f>J8493+1</f>
        <v>44972</v>
      </c>
      <c r="L8493" s="266">
        <f>IF(M8493&lt;=365,1,2)</f>
        <v>1</v>
      </c>
      <c r="M8493" s="266">
        <f>IF(K8493&lt;$C$1,$C$2-$C$1+1,$C$2-K8493+1)</f>
        <v>75</v>
      </c>
      <c r="N8493" s="268">
        <f>M8493/365</f>
        <v>0.20547945205479451</v>
      </c>
      <c r="O8493" s="269">
        <f>'Data and Parameter'!$E$4*'Data and Parameter'!$E$5*('Data and Parameter'!$E$6+'Data and Parameter'!$E$7)*'Data and Parameter'!$E$19*'Data and Parameter'!$E$14*'ER calculations'!N8493</f>
        <v>1.063921047635922</v>
      </c>
    </row>
    <row r="8494" spans="1:15" ht="15">
      <c r="A8494" s="284">
        <v>8490</v>
      </c>
      <c r="B8494" s="287"/>
      <c r="C8494" s="287"/>
      <c r="D8494" s="284" t="s">
        <v>1054</v>
      </c>
      <c r="E8494" s="287"/>
      <c r="F8494" s="285" t="s">
        <v>8615</v>
      </c>
      <c r="G8494" s="266" t="s">
        <v>121</v>
      </c>
      <c r="H8494" s="266">
        <f>IF(G8494="Traditional Stove",0.1,0.2)</f>
        <v>0.1</v>
      </c>
      <c r="I8494" s="266">
        <f>YEAR(J8494)</f>
        <v>2023</v>
      </c>
      <c r="J8494" s="267">
        <v>44971</v>
      </c>
      <c r="K8494" s="267">
        <f>J8494+1</f>
        <v>44972</v>
      </c>
      <c r="L8494" s="266">
        <f>IF(M8494&lt;=365,1,2)</f>
        <v>1</v>
      </c>
      <c r="M8494" s="266">
        <f>IF(K8494&lt;$C$1,$C$2-$C$1+1,$C$2-K8494+1)</f>
        <v>75</v>
      </c>
      <c r="N8494" s="268">
        <f>M8494/365</f>
        <v>0.20547945205479451</v>
      </c>
      <c r="O8494" s="269">
        <f>'Data and Parameter'!$E$4*'Data and Parameter'!$E$5*('Data and Parameter'!$E$6+'Data and Parameter'!$E$7)*'Data and Parameter'!$E$19*'Data and Parameter'!$E$14*'ER calculations'!N8494</f>
        <v>1.063921047635922</v>
      </c>
    </row>
    <row r="8495" spans="1:15" ht="15">
      <c r="A8495" s="284">
        <v>8491</v>
      </c>
      <c r="B8495" s="287"/>
      <c r="C8495" s="287"/>
      <c r="D8495" s="284" t="s">
        <v>1054</v>
      </c>
      <c r="E8495" s="287"/>
      <c r="F8495" s="285" t="s">
        <v>8616</v>
      </c>
      <c r="G8495" s="266" t="s">
        <v>121</v>
      </c>
      <c r="H8495" s="266">
        <f>IF(G8495="Traditional Stove",0.1,0.2)</f>
        <v>0.1</v>
      </c>
      <c r="I8495" s="266">
        <f>YEAR(J8495)</f>
        <v>2023</v>
      </c>
      <c r="J8495" s="267">
        <v>44955</v>
      </c>
      <c r="K8495" s="267">
        <f>J8495+1</f>
        <v>44956</v>
      </c>
      <c r="L8495" s="266">
        <f>IF(M8495&lt;=365,1,2)</f>
        <v>1</v>
      </c>
      <c r="M8495" s="266">
        <f>IF(K8495&lt;$C$1,$C$2-$C$1+1,$C$2-K8495+1)</f>
        <v>91</v>
      </c>
      <c r="N8495" s="268">
        <f>M8495/365</f>
        <v>0.24931506849315069</v>
      </c>
      <c r="O8495" s="269">
        <f>'Data and Parameter'!$E$4*'Data and Parameter'!$E$5*('Data and Parameter'!$E$6+'Data and Parameter'!$E$7)*'Data and Parameter'!$E$19*'Data and Parameter'!$E$14*'ER calculations'!N8495</f>
        <v>1.2908908711315854</v>
      </c>
    </row>
    <row r="8496" spans="1:15" ht="15">
      <c r="A8496" s="284">
        <v>8492</v>
      </c>
      <c r="B8496" s="287"/>
      <c r="C8496" s="287"/>
      <c r="D8496" s="284" t="s">
        <v>1054</v>
      </c>
      <c r="E8496" s="287"/>
      <c r="F8496" s="285" t="s">
        <v>8617</v>
      </c>
      <c r="G8496" s="266" t="s">
        <v>121</v>
      </c>
      <c r="H8496" s="266">
        <f>IF(G8496="Traditional Stove",0.1,0.2)</f>
        <v>0.1</v>
      </c>
      <c r="I8496" s="266">
        <f>YEAR(J8496)</f>
        <v>2023</v>
      </c>
      <c r="J8496" s="267">
        <v>44971</v>
      </c>
      <c r="K8496" s="267">
        <f>J8496+1</f>
        <v>44972</v>
      </c>
      <c r="L8496" s="266">
        <f>IF(M8496&lt;=365,1,2)</f>
        <v>1</v>
      </c>
      <c r="M8496" s="266">
        <f>IF(K8496&lt;$C$1,$C$2-$C$1+1,$C$2-K8496+1)</f>
        <v>75</v>
      </c>
      <c r="N8496" s="268">
        <f>M8496/365</f>
        <v>0.20547945205479451</v>
      </c>
      <c r="O8496" s="269">
        <f>'Data and Parameter'!$E$4*'Data and Parameter'!$E$5*('Data and Parameter'!$E$6+'Data and Parameter'!$E$7)*'Data and Parameter'!$E$19*'Data and Parameter'!$E$14*'ER calculations'!N8496</f>
        <v>1.063921047635922</v>
      </c>
    </row>
    <row r="8497" spans="1:15" ht="15">
      <c r="A8497" s="284">
        <v>8493</v>
      </c>
      <c r="B8497" s="287"/>
      <c r="C8497" s="287"/>
      <c r="D8497" s="284" t="s">
        <v>1054</v>
      </c>
      <c r="E8497" s="287"/>
      <c r="F8497" s="285" t="s">
        <v>8618</v>
      </c>
      <c r="G8497" s="266" t="s">
        <v>121</v>
      </c>
      <c r="H8497" s="266">
        <f>IF(G8497="Traditional Stove",0.1,0.2)</f>
        <v>0.1</v>
      </c>
      <c r="I8497" s="266">
        <f>YEAR(J8497)</f>
        <v>2023</v>
      </c>
      <c r="J8497" s="267">
        <v>44971</v>
      </c>
      <c r="K8497" s="267">
        <f>J8497+1</f>
        <v>44972</v>
      </c>
      <c r="L8497" s="266">
        <f>IF(M8497&lt;=365,1,2)</f>
        <v>1</v>
      </c>
      <c r="M8497" s="266">
        <f>IF(K8497&lt;$C$1,$C$2-$C$1+1,$C$2-K8497+1)</f>
        <v>75</v>
      </c>
      <c r="N8497" s="268">
        <f>M8497/365</f>
        <v>0.20547945205479451</v>
      </c>
      <c r="O8497" s="269">
        <f>'Data and Parameter'!$E$4*'Data and Parameter'!$E$5*('Data and Parameter'!$E$6+'Data and Parameter'!$E$7)*'Data and Parameter'!$E$19*'Data and Parameter'!$E$14*'ER calculations'!N8497</f>
        <v>1.063921047635922</v>
      </c>
    </row>
    <row r="8498" spans="1:15" ht="15">
      <c r="A8498" s="284">
        <v>8494</v>
      </c>
      <c r="B8498" s="287"/>
      <c r="C8498" s="287"/>
      <c r="D8498" s="284" t="s">
        <v>1054</v>
      </c>
      <c r="E8498" s="287"/>
      <c r="F8498" s="285" t="s">
        <v>8619</v>
      </c>
      <c r="G8498" s="266" t="s">
        <v>121</v>
      </c>
      <c r="H8498" s="266">
        <f>IF(G8498="Traditional Stove",0.1,0.2)</f>
        <v>0.1</v>
      </c>
      <c r="I8498" s="266">
        <f>YEAR(J8498)</f>
        <v>2023</v>
      </c>
      <c r="J8498" s="267">
        <v>44971</v>
      </c>
      <c r="K8498" s="267">
        <f>J8498+1</f>
        <v>44972</v>
      </c>
      <c r="L8498" s="266">
        <f>IF(M8498&lt;=365,1,2)</f>
        <v>1</v>
      </c>
      <c r="M8498" s="266">
        <f>IF(K8498&lt;$C$1,$C$2-$C$1+1,$C$2-K8498+1)</f>
        <v>75</v>
      </c>
      <c r="N8498" s="268">
        <f>M8498/365</f>
        <v>0.20547945205479451</v>
      </c>
      <c r="O8498" s="269">
        <f>'Data and Parameter'!$E$4*'Data and Parameter'!$E$5*('Data and Parameter'!$E$6+'Data and Parameter'!$E$7)*'Data and Parameter'!$E$19*'Data and Parameter'!$E$14*'ER calculations'!N8498</f>
        <v>1.063921047635922</v>
      </c>
    </row>
    <row r="8499" spans="1:15" ht="15">
      <c r="A8499" s="284">
        <v>8495</v>
      </c>
      <c r="B8499" s="287"/>
      <c r="C8499" s="287"/>
      <c r="D8499" s="284" t="s">
        <v>1054</v>
      </c>
      <c r="E8499" s="287"/>
      <c r="F8499" s="285" t="s">
        <v>8620</v>
      </c>
      <c r="G8499" s="266" t="s">
        <v>121</v>
      </c>
      <c r="H8499" s="266">
        <f>IF(G8499="Traditional Stove",0.1,0.2)</f>
        <v>0.1</v>
      </c>
      <c r="I8499" s="266">
        <f>YEAR(J8499)</f>
        <v>2023</v>
      </c>
      <c r="J8499" s="267">
        <v>44971</v>
      </c>
      <c r="K8499" s="267">
        <f>J8499+1</f>
        <v>44972</v>
      </c>
      <c r="L8499" s="266">
        <f>IF(M8499&lt;=365,1,2)</f>
        <v>1</v>
      </c>
      <c r="M8499" s="266">
        <f>IF(K8499&lt;$C$1,$C$2-$C$1+1,$C$2-K8499+1)</f>
        <v>75</v>
      </c>
      <c r="N8499" s="268">
        <f>M8499/365</f>
        <v>0.20547945205479451</v>
      </c>
      <c r="O8499" s="269">
        <f>'Data and Parameter'!$E$4*'Data and Parameter'!$E$5*('Data and Parameter'!$E$6+'Data and Parameter'!$E$7)*'Data and Parameter'!$E$19*'Data and Parameter'!$E$14*'ER calculations'!N8499</f>
        <v>1.063921047635922</v>
      </c>
    </row>
    <row r="8500" spans="1:15" ht="15">
      <c r="A8500" s="284">
        <v>8496</v>
      </c>
      <c r="B8500" s="287"/>
      <c r="C8500" s="287"/>
      <c r="D8500" s="284" t="s">
        <v>1054</v>
      </c>
      <c r="E8500" s="287"/>
      <c r="F8500" s="285" t="s">
        <v>8621</v>
      </c>
      <c r="G8500" s="266" t="s">
        <v>121</v>
      </c>
      <c r="H8500" s="266">
        <f>IF(G8500="Traditional Stove",0.1,0.2)</f>
        <v>0.1</v>
      </c>
      <c r="I8500" s="266">
        <f>YEAR(J8500)</f>
        <v>2023</v>
      </c>
      <c r="J8500" s="267">
        <v>44971</v>
      </c>
      <c r="K8500" s="267">
        <f>J8500+1</f>
        <v>44972</v>
      </c>
      <c r="L8500" s="266">
        <f>IF(M8500&lt;=365,1,2)</f>
        <v>1</v>
      </c>
      <c r="M8500" s="266">
        <f>IF(K8500&lt;$C$1,$C$2-$C$1+1,$C$2-K8500+1)</f>
        <v>75</v>
      </c>
      <c r="N8500" s="268">
        <f>M8500/365</f>
        <v>0.20547945205479451</v>
      </c>
      <c r="O8500" s="269">
        <f>'Data and Parameter'!$E$4*'Data and Parameter'!$E$5*('Data and Parameter'!$E$6+'Data and Parameter'!$E$7)*'Data and Parameter'!$E$19*'Data and Parameter'!$E$14*'ER calculations'!N8500</f>
        <v>1.063921047635922</v>
      </c>
    </row>
    <row r="8501" spans="1:15" ht="15">
      <c r="A8501" s="284">
        <v>8497</v>
      </c>
      <c r="B8501" s="287"/>
      <c r="C8501" s="287"/>
      <c r="D8501" s="284" t="s">
        <v>1054</v>
      </c>
      <c r="E8501" s="287"/>
      <c r="F8501" s="285" t="s">
        <v>8622</v>
      </c>
      <c r="G8501" s="266" t="s">
        <v>121</v>
      </c>
      <c r="H8501" s="266">
        <f>IF(G8501="Traditional Stove",0.1,0.2)</f>
        <v>0.1</v>
      </c>
      <c r="I8501" s="266">
        <f>YEAR(J8501)</f>
        <v>2023</v>
      </c>
      <c r="J8501" s="267">
        <v>44955</v>
      </c>
      <c r="K8501" s="267">
        <f>J8501+1</f>
        <v>44956</v>
      </c>
      <c r="L8501" s="266">
        <f>IF(M8501&lt;=365,1,2)</f>
        <v>1</v>
      </c>
      <c r="M8501" s="266">
        <f>IF(K8501&lt;$C$1,$C$2-$C$1+1,$C$2-K8501+1)</f>
        <v>91</v>
      </c>
      <c r="N8501" s="268">
        <f>M8501/365</f>
        <v>0.24931506849315069</v>
      </c>
      <c r="O8501" s="269">
        <f>'Data and Parameter'!$E$4*'Data and Parameter'!$E$5*('Data and Parameter'!$E$6+'Data and Parameter'!$E$7)*'Data and Parameter'!$E$19*'Data and Parameter'!$E$14*'ER calculations'!N8501</f>
        <v>1.2908908711315854</v>
      </c>
    </row>
    <row r="8502" spans="1:15" ht="15">
      <c r="A8502" s="284">
        <v>8498</v>
      </c>
      <c r="B8502" s="287"/>
      <c r="C8502" s="287"/>
      <c r="D8502" s="284" t="s">
        <v>1054</v>
      </c>
      <c r="E8502" s="287"/>
      <c r="F8502" s="285" t="s">
        <v>8623</v>
      </c>
      <c r="G8502" s="266" t="s">
        <v>121</v>
      </c>
      <c r="H8502" s="266">
        <f>IF(G8502="Traditional Stove",0.1,0.2)</f>
        <v>0.1</v>
      </c>
      <c r="I8502" s="266">
        <f>YEAR(J8502)</f>
        <v>2023</v>
      </c>
      <c r="J8502" s="267">
        <v>44971</v>
      </c>
      <c r="K8502" s="267">
        <f>J8502+1</f>
        <v>44972</v>
      </c>
      <c r="L8502" s="266">
        <f>IF(M8502&lt;=365,1,2)</f>
        <v>1</v>
      </c>
      <c r="M8502" s="266">
        <f>IF(K8502&lt;$C$1,$C$2-$C$1+1,$C$2-K8502+1)</f>
        <v>75</v>
      </c>
      <c r="N8502" s="268">
        <f>M8502/365</f>
        <v>0.20547945205479451</v>
      </c>
      <c r="O8502" s="269">
        <f>'Data and Parameter'!$E$4*'Data and Parameter'!$E$5*('Data and Parameter'!$E$6+'Data and Parameter'!$E$7)*'Data and Parameter'!$E$19*'Data and Parameter'!$E$14*'ER calculations'!N8502</f>
        <v>1.063921047635922</v>
      </c>
    </row>
    <row r="8503" spans="1:15" ht="15">
      <c r="A8503" s="284">
        <v>8499</v>
      </c>
      <c r="B8503" s="287"/>
      <c r="C8503" s="287"/>
      <c r="D8503" s="284" t="s">
        <v>1054</v>
      </c>
      <c r="E8503" s="287"/>
      <c r="F8503" s="285" t="s">
        <v>8624</v>
      </c>
      <c r="G8503" s="266" t="s">
        <v>121</v>
      </c>
      <c r="H8503" s="266">
        <f>IF(G8503="Traditional Stove",0.1,0.2)</f>
        <v>0.1</v>
      </c>
      <c r="I8503" s="266">
        <f>YEAR(J8503)</f>
        <v>2023</v>
      </c>
      <c r="J8503" s="267">
        <v>44971</v>
      </c>
      <c r="K8503" s="267">
        <f>J8503+1</f>
        <v>44972</v>
      </c>
      <c r="L8503" s="266">
        <f>IF(M8503&lt;=365,1,2)</f>
        <v>1</v>
      </c>
      <c r="M8503" s="266">
        <f>IF(K8503&lt;$C$1,$C$2-$C$1+1,$C$2-K8503+1)</f>
        <v>75</v>
      </c>
      <c r="N8503" s="268">
        <f>M8503/365</f>
        <v>0.20547945205479451</v>
      </c>
      <c r="O8503" s="269">
        <f>'Data and Parameter'!$E$4*'Data and Parameter'!$E$5*('Data and Parameter'!$E$6+'Data and Parameter'!$E$7)*'Data and Parameter'!$E$19*'Data and Parameter'!$E$14*'ER calculations'!N8503</f>
        <v>1.063921047635922</v>
      </c>
    </row>
    <row r="8504" spans="1:15" ht="15">
      <c r="A8504" s="284">
        <v>8500</v>
      </c>
      <c r="B8504" s="287"/>
      <c r="C8504" s="287"/>
      <c r="D8504" s="284" t="s">
        <v>1054</v>
      </c>
      <c r="E8504" s="287"/>
      <c r="F8504" s="285" t="s">
        <v>8625</v>
      </c>
      <c r="G8504" s="266" t="s">
        <v>121</v>
      </c>
      <c r="H8504" s="266">
        <f>IF(G8504="Traditional Stove",0.1,0.2)</f>
        <v>0.1</v>
      </c>
      <c r="I8504" s="266">
        <f>YEAR(J8504)</f>
        <v>2023</v>
      </c>
      <c r="J8504" s="267">
        <v>44955</v>
      </c>
      <c r="K8504" s="267">
        <f>J8504+1</f>
        <v>44956</v>
      </c>
      <c r="L8504" s="266">
        <f>IF(M8504&lt;=365,1,2)</f>
        <v>1</v>
      </c>
      <c r="M8504" s="266">
        <f>IF(K8504&lt;$C$1,$C$2-$C$1+1,$C$2-K8504+1)</f>
        <v>91</v>
      </c>
      <c r="N8504" s="268">
        <f>M8504/365</f>
        <v>0.24931506849315069</v>
      </c>
      <c r="O8504" s="269">
        <f>'Data and Parameter'!$E$4*'Data and Parameter'!$E$5*('Data and Parameter'!$E$6+'Data and Parameter'!$E$7)*'Data and Parameter'!$E$19*'Data and Parameter'!$E$14*'ER calculations'!N8504</f>
        <v>1.2908908711315854</v>
      </c>
    </row>
    <row r="8505" spans="1:15" ht="15">
      <c r="A8505" s="284">
        <v>8501</v>
      </c>
      <c r="B8505" s="287"/>
      <c r="C8505" s="287"/>
      <c r="D8505" s="284" t="s">
        <v>1054</v>
      </c>
      <c r="E8505" s="287"/>
      <c r="F8505" s="285" t="s">
        <v>8626</v>
      </c>
      <c r="G8505" s="266" t="s">
        <v>121</v>
      </c>
      <c r="H8505" s="266">
        <f>IF(G8505="Traditional Stove",0.1,0.2)</f>
        <v>0.1</v>
      </c>
      <c r="I8505" s="266">
        <f>YEAR(J8505)</f>
        <v>2023</v>
      </c>
      <c r="J8505" s="267">
        <v>44971</v>
      </c>
      <c r="K8505" s="267">
        <f>J8505+1</f>
        <v>44972</v>
      </c>
      <c r="L8505" s="266">
        <f>IF(M8505&lt;=365,1,2)</f>
        <v>1</v>
      </c>
      <c r="M8505" s="266">
        <f>IF(K8505&lt;$C$1,$C$2-$C$1+1,$C$2-K8505+1)</f>
        <v>75</v>
      </c>
      <c r="N8505" s="268">
        <f>M8505/365</f>
        <v>0.20547945205479451</v>
      </c>
      <c r="O8505" s="269">
        <f>'Data and Parameter'!$E$4*'Data and Parameter'!$E$5*('Data and Parameter'!$E$6+'Data and Parameter'!$E$7)*'Data and Parameter'!$E$19*'Data and Parameter'!$E$14*'ER calculations'!N8505</f>
        <v>1.063921047635922</v>
      </c>
    </row>
    <row r="8506" spans="1:15" ht="15">
      <c r="A8506" s="284">
        <v>8502</v>
      </c>
      <c r="B8506" s="287"/>
      <c r="C8506" s="287"/>
      <c r="D8506" s="284" t="s">
        <v>1054</v>
      </c>
      <c r="E8506" s="287"/>
      <c r="F8506" s="285" t="s">
        <v>8627</v>
      </c>
      <c r="G8506" s="266" t="s">
        <v>121</v>
      </c>
      <c r="H8506" s="266">
        <f>IF(G8506="Traditional Stove",0.1,0.2)</f>
        <v>0.1</v>
      </c>
      <c r="I8506" s="266">
        <f>YEAR(J8506)</f>
        <v>2023</v>
      </c>
      <c r="J8506" s="267">
        <v>44955</v>
      </c>
      <c r="K8506" s="267">
        <f>J8506+1</f>
        <v>44956</v>
      </c>
      <c r="L8506" s="266">
        <f>IF(M8506&lt;=365,1,2)</f>
        <v>1</v>
      </c>
      <c r="M8506" s="266">
        <f>IF(K8506&lt;$C$1,$C$2-$C$1+1,$C$2-K8506+1)</f>
        <v>91</v>
      </c>
      <c r="N8506" s="268">
        <f>M8506/365</f>
        <v>0.24931506849315069</v>
      </c>
      <c r="O8506" s="269">
        <f>'Data and Parameter'!$E$4*'Data and Parameter'!$E$5*('Data and Parameter'!$E$6+'Data and Parameter'!$E$7)*'Data and Parameter'!$E$19*'Data and Parameter'!$E$14*'ER calculations'!N8506</f>
        <v>1.2908908711315854</v>
      </c>
    </row>
    <row r="8507" spans="1:15" ht="15">
      <c r="A8507" s="284">
        <v>8503</v>
      </c>
      <c r="B8507" s="287"/>
      <c r="C8507" s="287"/>
      <c r="D8507" s="284" t="s">
        <v>1054</v>
      </c>
      <c r="E8507" s="287"/>
      <c r="F8507" s="285" t="s">
        <v>8628</v>
      </c>
      <c r="G8507" s="266" t="s">
        <v>121</v>
      </c>
      <c r="H8507" s="266">
        <f>IF(G8507="Traditional Stove",0.1,0.2)</f>
        <v>0.1</v>
      </c>
      <c r="I8507" s="266">
        <f>YEAR(J8507)</f>
        <v>2023</v>
      </c>
      <c r="J8507" s="267">
        <v>44971</v>
      </c>
      <c r="K8507" s="267">
        <f>J8507+1</f>
        <v>44972</v>
      </c>
      <c r="L8507" s="266">
        <f>IF(M8507&lt;=365,1,2)</f>
        <v>1</v>
      </c>
      <c r="M8507" s="266">
        <f>IF(K8507&lt;$C$1,$C$2-$C$1+1,$C$2-K8507+1)</f>
        <v>75</v>
      </c>
      <c r="N8507" s="268">
        <f>M8507/365</f>
        <v>0.20547945205479451</v>
      </c>
      <c r="O8507" s="269">
        <f>'Data and Parameter'!$E$4*'Data and Parameter'!$E$5*('Data and Parameter'!$E$6+'Data and Parameter'!$E$7)*'Data and Parameter'!$E$19*'Data and Parameter'!$E$14*'ER calculations'!N8507</f>
        <v>1.063921047635922</v>
      </c>
    </row>
    <row r="8508" spans="1:15" ht="15">
      <c r="A8508" s="284">
        <v>8504</v>
      </c>
      <c r="B8508" s="287"/>
      <c r="C8508" s="287"/>
      <c r="D8508" s="284" t="s">
        <v>1054</v>
      </c>
      <c r="E8508" s="287"/>
      <c r="F8508" s="285" t="s">
        <v>8629</v>
      </c>
      <c r="G8508" s="266" t="s">
        <v>121</v>
      </c>
      <c r="H8508" s="266">
        <f>IF(G8508="Traditional Stove",0.1,0.2)</f>
        <v>0.1</v>
      </c>
      <c r="I8508" s="266">
        <f>YEAR(J8508)</f>
        <v>2023</v>
      </c>
      <c r="J8508" s="267">
        <v>44955</v>
      </c>
      <c r="K8508" s="267">
        <f>J8508+1</f>
        <v>44956</v>
      </c>
      <c r="L8508" s="266">
        <f>IF(M8508&lt;=365,1,2)</f>
        <v>1</v>
      </c>
      <c r="M8508" s="266">
        <f>IF(K8508&lt;$C$1,$C$2-$C$1+1,$C$2-K8508+1)</f>
        <v>91</v>
      </c>
      <c r="N8508" s="268">
        <f>M8508/365</f>
        <v>0.24931506849315069</v>
      </c>
      <c r="O8508" s="269">
        <f>'Data and Parameter'!$E$4*'Data and Parameter'!$E$5*('Data and Parameter'!$E$6+'Data and Parameter'!$E$7)*'Data and Parameter'!$E$19*'Data and Parameter'!$E$14*'ER calculations'!N8508</f>
        <v>1.2908908711315854</v>
      </c>
    </row>
    <row r="8509" spans="1:15" ht="15">
      <c r="A8509" s="284">
        <v>8505</v>
      </c>
      <c r="B8509" s="287"/>
      <c r="C8509" s="287"/>
      <c r="D8509" s="284" t="s">
        <v>1054</v>
      </c>
      <c r="E8509" s="287"/>
      <c r="F8509" s="285" t="s">
        <v>8630</v>
      </c>
      <c r="G8509" s="266" t="s">
        <v>121</v>
      </c>
      <c r="H8509" s="266">
        <f>IF(G8509="Traditional Stove",0.1,0.2)</f>
        <v>0.1</v>
      </c>
      <c r="I8509" s="266">
        <f>YEAR(J8509)</f>
        <v>2023</v>
      </c>
      <c r="J8509" s="267">
        <v>44955</v>
      </c>
      <c r="K8509" s="267">
        <f>J8509+1</f>
        <v>44956</v>
      </c>
      <c r="L8509" s="266">
        <f>IF(M8509&lt;=365,1,2)</f>
        <v>1</v>
      </c>
      <c r="M8509" s="266">
        <f>IF(K8509&lt;$C$1,$C$2-$C$1+1,$C$2-K8509+1)</f>
        <v>91</v>
      </c>
      <c r="N8509" s="268">
        <f>M8509/365</f>
        <v>0.24931506849315069</v>
      </c>
      <c r="O8509" s="269">
        <f>'Data and Parameter'!$E$4*'Data and Parameter'!$E$5*('Data and Parameter'!$E$6+'Data and Parameter'!$E$7)*'Data and Parameter'!$E$19*'Data and Parameter'!$E$14*'ER calculations'!N8509</f>
        <v>1.2908908711315854</v>
      </c>
    </row>
    <row r="8510" spans="1:15" ht="15">
      <c r="A8510" s="284">
        <v>8506</v>
      </c>
      <c r="B8510" s="287"/>
      <c r="C8510" s="287"/>
      <c r="D8510" s="284" t="s">
        <v>1054</v>
      </c>
      <c r="E8510" s="287"/>
      <c r="F8510" s="285" t="s">
        <v>8631</v>
      </c>
      <c r="G8510" s="266" t="s">
        <v>121</v>
      </c>
      <c r="H8510" s="266">
        <f>IF(G8510="Traditional Stove",0.1,0.2)</f>
        <v>0.1</v>
      </c>
      <c r="I8510" s="266">
        <f>YEAR(J8510)</f>
        <v>2023</v>
      </c>
      <c r="J8510" s="267">
        <v>44971</v>
      </c>
      <c r="K8510" s="267">
        <f>J8510+1</f>
        <v>44972</v>
      </c>
      <c r="L8510" s="266">
        <f>IF(M8510&lt;=365,1,2)</f>
        <v>1</v>
      </c>
      <c r="M8510" s="266">
        <f>IF(K8510&lt;$C$1,$C$2-$C$1+1,$C$2-K8510+1)</f>
        <v>75</v>
      </c>
      <c r="N8510" s="268">
        <f>M8510/365</f>
        <v>0.20547945205479451</v>
      </c>
      <c r="O8510" s="269">
        <f>'Data and Parameter'!$E$4*'Data and Parameter'!$E$5*('Data and Parameter'!$E$6+'Data and Parameter'!$E$7)*'Data and Parameter'!$E$19*'Data and Parameter'!$E$14*'ER calculations'!N8510</f>
        <v>1.063921047635922</v>
      </c>
    </row>
    <row r="8511" spans="1:15" ht="15">
      <c r="A8511" s="284">
        <v>8507</v>
      </c>
      <c r="B8511" s="287"/>
      <c r="C8511" s="287"/>
      <c r="D8511" s="284" t="s">
        <v>1054</v>
      </c>
      <c r="E8511" s="287"/>
      <c r="F8511" s="285" t="s">
        <v>8632</v>
      </c>
      <c r="G8511" s="266" t="s">
        <v>121</v>
      </c>
      <c r="H8511" s="266">
        <f>IF(G8511="Traditional Stove",0.1,0.2)</f>
        <v>0.1</v>
      </c>
      <c r="I8511" s="266">
        <f>YEAR(J8511)</f>
        <v>2023</v>
      </c>
      <c r="J8511" s="267">
        <v>44971</v>
      </c>
      <c r="K8511" s="267">
        <f>J8511+1</f>
        <v>44972</v>
      </c>
      <c r="L8511" s="266">
        <f>IF(M8511&lt;=365,1,2)</f>
        <v>1</v>
      </c>
      <c r="M8511" s="266">
        <f>IF(K8511&lt;$C$1,$C$2-$C$1+1,$C$2-K8511+1)</f>
        <v>75</v>
      </c>
      <c r="N8511" s="268">
        <f>M8511/365</f>
        <v>0.20547945205479451</v>
      </c>
      <c r="O8511" s="269">
        <f>'Data and Parameter'!$E$4*'Data and Parameter'!$E$5*('Data and Parameter'!$E$6+'Data and Parameter'!$E$7)*'Data and Parameter'!$E$19*'Data and Parameter'!$E$14*'ER calculations'!N8511</f>
        <v>1.063921047635922</v>
      </c>
    </row>
    <row r="8512" spans="1:15" ht="15">
      <c r="A8512" s="284">
        <v>8508</v>
      </c>
      <c r="B8512" s="287"/>
      <c r="C8512" s="287"/>
      <c r="D8512" s="284" t="s">
        <v>1054</v>
      </c>
      <c r="E8512" s="287"/>
      <c r="F8512" s="285" t="s">
        <v>8633</v>
      </c>
      <c r="G8512" s="266" t="s">
        <v>121</v>
      </c>
      <c r="H8512" s="266">
        <f>IF(G8512="Traditional Stove",0.1,0.2)</f>
        <v>0.1</v>
      </c>
      <c r="I8512" s="266">
        <f>YEAR(J8512)</f>
        <v>2023</v>
      </c>
      <c r="J8512" s="267">
        <v>44955</v>
      </c>
      <c r="K8512" s="267">
        <f>J8512+1</f>
        <v>44956</v>
      </c>
      <c r="L8512" s="266">
        <f>IF(M8512&lt;=365,1,2)</f>
        <v>1</v>
      </c>
      <c r="M8512" s="266">
        <f>IF(K8512&lt;$C$1,$C$2-$C$1+1,$C$2-K8512+1)</f>
        <v>91</v>
      </c>
      <c r="N8512" s="268">
        <f>M8512/365</f>
        <v>0.24931506849315069</v>
      </c>
      <c r="O8512" s="269">
        <f>'Data and Parameter'!$E$4*'Data and Parameter'!$E$5*('Data and Parameter'!$E$6+'Data and Parameter'!$E$7)*'Data and Parameter'!$E$19*'Data and Parameter'!$E$14*'ER calculations'!N8512</f>
        <v>1.2908908711315854</v>
      </c>
    </row>
    <row r="8513" spans="1:15" ht="15">
      <c r="A8513" s="284">
        <v>8509</v>
      </c>
      <c r="B8513" s="287"/>
      <c r="C8513" s="287"/>
      <c r="D8513" s="284" t="s">
        <v>1054</v>
      </c>
      <c r="E8513" s="287"/>
      <c r="F8513" s="285" t="s">
        <v>8634</v>
      </c>
      <c r="G8513" s="266" t="s">
        <v>121</v>
      </c>
      <c r="H8513" s="266">
        <f>IF(G8513="Traditional Stove",0.1,0.2)</f>
        <v>0.1</v>
      </c>
      <c r="I8513" s="266">
        <f>YEAR(J8513)</f>
        <v>2023</v>
      </c>
      <c r="J8513" s="267">
        <v>44955</v>
      </c>
      <c r="K8513" s="267">
        <f>J8513+1</f>
        <v>44956</v>
      </c>
      <c r="L8513" s="266">
        <f>IF(M8513&lt;=365,1,2)</f>
        <v>1</v>
      </c>
      <c r="M8513" s="266">
        <f>IF(K8513&lt;$C$1,$C$2-$C$1+1,$C$2-K8513+1)</f>
        <v>91</v>
      </c>
      <c r="N8513" s="268">
        <f>M8513/365</f>
        <v>0.24931506849315069</v>
      </c>
      <c r="O8513" s="269">
        <f>'Data and Parameter'!$E$4*'Data and Parameter'!$E$5*('Data and Parameter'!$E$6+'Data and Parameter'!$E$7)*'Data and Parameter'!$E$19*'Data and Parameter'!$E$14*'ER calculations'!N8513</f>
        <v>1.2908908711315854</v>
      </c>
    </row>
    <row r="8514" spans="1:15" ht="15">
      <c r="A8514" s="284">
        <v>8510</v>
      </c>
      <c r="B8514" s="287"/>
      <c r="C8514" s="287"/>
      <c r="D8514" s="284" t="s">
        <v>1054</v>
      </c>
      <c r="E8514" s="287"/>
      <c r="F8514" s="285" t="s">
        <v>8635</v>
      </c>
      <c r="G8514" s="266" t="s">
        <v>121</v>
      </c>
      <c r="H8514" s="266">
        <f>IF(G8514="Traditional Stove",0.1,0.2)</f>
        <v>0.1</v>
      </c>
      <c r="I8514" s="266">
        <f>YEAR(J8514)</f>
        <v>2023</v>
      </c>
      <c r="J8514" s="267">
        <v>44971</v>
      </c>
      <c r="K8514" s="267">
        <f>J8514+1</f>
        <v>44972</v>
      </c>
      <c r="L8514" s="266">
        <f>IF(M8514&lt;=365,1,2)</f>
        <v>1</v>
      </c>
      <c r="M8514" s="266">
        <f>IF(K8514&lt;$C$1,$C$2-$C$1+1,$C$2-K8514+1)</f>
        <v>75</v>
      </c>
      <c r="N8514" s="268">
        <f>M8514/365</f>
        <v>0.20547945205479451</v>
      </c>
      <c r="O8514" s="269">
        <f>'Data and Parameter'!$E$4*'Data and Parameter'!$E$5*('Data and Parameter'!$E$6+'Data and Parameter'!$E$7)*'Data and Parameter'!$E$19*'Data and Parameter'!$E$14*'ER calculations'!N8514</f>
        <v>1.063921047635922</v>
      </c>
    </row>
    <row r="8515" spans="1:15" ht="15">
      <c r="A8515" s="284">
        <v>8511</v>
      </c>
      <c r="B8515" s="287"/>
      <c r="C8515" s="287"/>
      <c r="D8515" s="284" t="s">
        <v>1054</v>
      </c>
      <c r="E8515" s="287"/>
      <c r="F8515" s="285" t="s">
        <v>8636</v>
      </c>
      <c r="G8515" s="266" t="s">
        <v>121</v>
      </c>
      <c r="H8515" s="266">
        <f>IF(G8515="Traditional Stove",0.1,0.2)</f>
        <v>0.1</v>
      </c>
      <c r="I8515" s="266">
        <f>YEAR(J8515)</f>
        <v>2023</v>
      </c>
      <c r="J8515" s="267">
        <v>44955</v>
      </c>
      <c r="K8515" s="267">
        <f>J8515+1</f>
        <v>44956</v>
      </c>
      <c r="L8515" s="266">
        <f>IF(M8515&lt;=365,1,2)</f>
        <v>1</v>
      </c>
      <c r="M8515" s="266">
        <f>IF(K8515&lt;$C$1,$C$2-$C$1+1,$C$2-K8515+1)</f>
        <v>91</v>
      </c>
      <c r="N8515" s="268">
        <f>M8515/365</f>
        <v>0.24931506849315069</v>
      </c>
      <c r="O8515" s="269">
        <f>'Data and Parameter'!$E$4*'Data and Parameter'!$E$5*('Data and Parameter'!$E$6+'Data and Parameter'!$E$7)*'Data and Parameter'!$E$19*'Data and Parameter'!$E$14*'ER calculations'!N8515</f>
        <v>1.2908908711315854</v>
      </c>
    </row>
    <row r="8516" spans="1:15" ht="15">
      <c r="A8516" s="284">
        <v>8512</v>
      </c>
      <c r="B8516" s="287"/>
      <c r="C8516" s="287"/>
      <c r="D8516" s="284" t="s">
        <v>1054</v>
      </c>
      <c r="E8516" s="287"/>
      <c r="F8516" s="285" t="s">
        <v>8637</v>
      </c>
      <c r="G8516" s="266" t="s">
        <v>121</v>
      </c>
      <c r="H8516" s="266">
        <f>IF(G8516="Traditional Stove",0.1,0.2)</f>
        <v>0.1</v>
      </c>
      <c r="I8516" s="266">
        <f>YEAR(J8516)</f>
        <v>2023</v>
      </c>
      <c r="J8516" s="267">
        <v>44955</v>
      </c>
      <c r="K8516" s="267">
        <f>J8516+1</f>
        <v>44956</v>
      </c>
      <c r="L8516" s="266">
        <f>IF(M8516&lt;=365,1,2)</f>
        <v>1</v>
      </c>
      <c r="M8516" s="266">
        <f>IF(K8516&lt;$C$1,$C$2-$C$1+1,$C$2-K8516+1)</f>
        <v>91</v>
      </c>
      <c r="N8516" s="268">
        <f>M8516/365</f>
        <v>0.24931506849315069</v>
      </c>
      <c r="O8516" s="269">
        <f>'Data and Parameter'!$E$4*'Data and Parameter'!$E$5*('Data and Parameter'!$E$6+'Data and Parameter'!$E$7)*'Data and Parameter'!$E$19*'Data and Parameter'!$E$14*'ER calculations'!N8516</f>
        <v>1.2908908711315854</v>
      </c>
    </row>
    <row r="8517" spans="1:15" ht="15">
      <c r="A8517" s="284">
        <v>8513</v>
      </c>
      <c r="B8517" s="287"/>
      <c r="C8517" s="287"/>
      <c r="D8517" s="284" t="s">
        <v>1054</v>
      </c>
      <c r="E8517" s="287"/>
      <c r="F8517" s="285" t="s">
        <v>8638</v>
      </c>
      <c r="G8517" s="266" t="s">
        <v>121</v>
      </c>
      <c r="H8517" s="266">
        <f>IF(G8517="Traditional Stove",0.1,0.2)</f>
        <v>0.1</v>
      </c>
      <c r="I8517" s="266">
        <f>YEAR(J8517)</f>
        <v>2023</v>
      </c>
      <c r="J8517" s="267">
        <v>44971</v>
      </c>
      <c r="K8517" s="267">
        <f>J8517+1</f>
        <v>44972</v>
      </c>
      <c r="L8517" s="266">
        <f>IF(M8517&lt;=365,1,2)</f>
        <v>1</v>
      </c>
      <c r="M8517" s="266">
        <f>IF(K8517&lt;$C$1,$C$2-$C$1+1,$C$2-K8517+1)</f>
        <v>75</v>
      </c>
      <c r="N8517" s="268">
        <f>M8517/365</f>
        <v>0.20547945205479451</v>
      </c>
      <c r="O8517" s="269">
        <f>'Data and Parameter'!$E$4*'Data and Parameter'!$E$5*('Data and Parameter'!$E$6+'Data and Parameter'!$E$7)*'Data and Parameter'!$E$19*'Data and Parameter'!$E$14*'ER calculations'!N8517</f>
        <v>1.063921047635922</v>
      </c>
    </row>
    <row r="8518" spans="1:15" ht="15">
      <c r="A8518" s="284">
        <v>8514</v>
      </c>
      <c r="B8518" s="287"/>
      <c r="C8518" s="287"/>
      <c r="D8518" s="284" t="s">
        <v>1054</v>
      </c>
      <c r="E8518" s="287"/>
      <c r="F8518" s="285" t="s">
        <v>8639</v>
      </c>
      <c r="G8518" s="266" t="s">
        <v>121</v>
      </c>
      <c r="H8518" s="266">
        <f>IF(G8518="Traditional Stove",0.1,0.2)</f>
        <v>0.1</v>
      </c>
      <c r="I8518" s="266">
        <f>YEAR(J8518)</f>
        <v>2023</v>
      </c>
      <c r="J8518" s="267">
        <v>44955</v>
      </c>
      <c r="K8518" s="267">
        <f>J8518+1</f>
        <v>44956</v>
      </c>
      <c r="L8518" s="266">
        <f>IF(M8518&lt;=365,1,2)</f>
        <v>1</v>
      </c>
      <c r="M8518" s="266">
        <f>IF(K8518&lt;$C$1,$C$2-$C$1+1,$C$2-K8518+1)</f>
        <v>91</v>
      </c>
      <c r="N8518" s="268">
        <f>M8518/365</f>
        <v>0.24931506849315069</v>
      </c>
      <c r="O8518" s="269">
        <f>'Data and Parameter'!$E$4*'Data and Parameter'!$E$5*('Data and Parameter'!$E$6+'Data and Parameter'!$E$7)*'Data and Parameter'!$E$19*'Data and Parameter'!$E$14*'ER calculations'!N8518</f>
        <v>1.2908908711315854</v>
      </c>
    </row>
    <row r="8519" spans="1:15" ht="15">
      <c r="A8519" s="284">
        <v>8515</v>
      </c>
      <c r="B8519" s="287"/>
      <c r="C8519" s="287"/>
      <c r="D8519" s="284" t="s">
        <v>1054</v>
      </c>
      <c r="E8519" s="287"/>
      <c r="F8519" s="285" t="s">
        <v>8640</v>
      </c>
      <c r="G8519" s="266" t="s">
        <v>121</v>
      </c>
      <c r="H8519" s="266">
        <f>IF(G8519="Traditional Stove",0.1,0.2)</f>
        <v>0.1</v>
      </c>
      <c r="I8519" s="266">
        <f>YEAR(J8519)</f>
        <v>2023</v>
      </c>
      <c r="J8519" s="267">
        <v>44971</v>
      </c>
      <c r="K8519" s="267">
        <f>J8519+1</f>
        <v>44972</v>
      </c>
      <c r="L8519" s="266">
        <f>IF(M8519&lt;=365,1,2)</f>
        <v>1</v>
      </c>
      <c r="M8519" s="266">
        <f>IF(K8519&lt;$C$1,$C$2-$C$1+1,$C$2-K8519+1)</f>
        <v>75</v>
      </c>
      <c r="N8519" s="268">
        <f>M8519/365</f>
        <v>0.20547945205479451</v>
      </c>
      <c r="O8519" s="269">
        <f>'Data and Parameter'!$E$4*'Data and Parameter'!$E$5*('Data and Parameter'!$E$6+'Data and Parameter'!$E$7)*'Data and Parameter'!$E$19*'Data and Parameter'!$E$14*'ER calculations'!N8519</f>
        <v>1.063921047635922</v>
      </c>
    </row>
    <row r="8520" spans="1:15" ht="15">
      <c r="A8520" s="284">
        <v>8516</v>
      </c>
      <c r="B8520" s="287"/>
      <c r="C8520" s="287"/>
      <c r="D8520" s="284" t="s">
        <v>1054</v>
      </c>
      <c r="E8520" s="287"/>
      <c r="F8520" s="285" t="s">
        <v>8641</v>
      </c>
      <c r="G8520" s="266" t="s">
        <v>121</v>
      </c>
      <c r="H8520" s="266">
        <f>IF(G8520="Traditional Stove",0.1,0.2)</f>
        <v>0.1</v>
      </c>
      <c r="I8520" s="266">
        <f>YEAR(J8520)</f>
        <v>2023</v>
      </c>
      <c r="J8520" s="267">
        <v>44971</v>
      </c>
      <c r="K8520" s="267">
        <f>J8520+1</f>
        <v>44972</v>
      </c>
      <c r="L8520" s="266">
        <f>IF(M8520&lt;=365,1,2)</f>
        <v>1</v>
      </c>
      <c r="M8520" s="266">
        <f>IF(K8520&lt;$C$1,$C$2-$C$1+1,$C$2-K8520+1)</f>
        <v>75</v>
      </c>
      <c r="N8520" s="268">
        <f>M8520/365</f>
        <v>0.20547945205479451</v>
      </c>
      <c r="O8520" s="269">
        <f>'Data and Parameter'!$E$4*'Data and Parameter'!$E$5*('Data and Parameter'!$E$6+'Data and Parameter'!$E$7)*'Data and Parameter'!$E$19*'Data and Parameter'!$E$14*'ER calculations'!N8520</f>
        <v>1.063921047635922</v>
      </c>
    </row>
    <row r="8521" spans="1:15" ht="15">
      <c r="A8521" s="284">
        <v>8517</v>
      </c>
      <c r="B8521" s="287"/>
      <c r="C8521" s="287"/>
      <c r="D8521" s="284" t="s">
        <v>1054</v>
      </c>
      <c r="E8521" s="287"/>
      <c r="F8521" s="285" t="s">
        <v>8642</v>
      </c>
      <c r="G8521" s="266" t="s">
        <v>121</v>
      </c>
      <c r="H8521" s="266">
        <f>IF(G8521="Traditional Stove",0.1,0.2)</f>
        <v>0.1</v>
      </c>
      <c r="I8521" s="266">
        <f>YEAR(J8521)</f>
        <v>2023</v>
      </c>
      <c r="J8521" s="267">
        <v>44955</v>
      </c>
      <c r="K8521" s="267">
        <f>J8521+1</f>
        <v>44956</v>
      </c>
      <c r="L8521" s="266">
        <f>IF(M8521&lt;=365,1,2)</f>
        <v>1</v>
      </c>
      <c r="M8521" s="266">
        <f>IF(K8521&lt;$C$1,$C$2-$C$1+1,$C$2-K8521+1)</f>
        <v>91</v>
      </c>
      <c r="N8521" s="268">
        <f>M8521/365</f>
        <v>0.24931506849315069</v>
      </c>
      <c r="O8521" s="269">
        <f>'Data and Parameter'!$E$4*'Data and Parameter'!$E$5*('Data and Parameter'!$E$6+'Data and Parameter'!$E$7)*'Data and Parameter'!$E$19*'Data and Parameter'!$E$14*'ER calculations'!N8521</f>
        <v>1.2908908711315854</v>
      </c>
    </row>
    <row r="8522" spans="1:15" ht="15">
      <c r="A8522" s="284">
        <v>8518</v>
      </c>
      <c r="B8522" s="287"/>
      <c r="C8522" s="287"/>
      <c r="D8522" s="284" t="s">
        <v>1054</v>
      </c>
      <c r="E8522" s="287"/>
      <c r="F8522" s="285" t="s">
        <v>8643</v>
      </c>
      <c r="G8522" s="266" t="s">
        <v>121</v>
      </c>
      <c r="H8522" s="266">
        <f>IF(G8522="Traditional Stove",0.1,0.2)</f>
        <v>0.1</v>
      </c>
      <c r="I8522" s="266">
        <f>YEAR(J8522)</f>
        <v>2023</v>
      </c>
      <c r="J8522" s="267">
        <v>44955</v>
      </c>
      <c r="K8522" s="267">
        <f>J8522+1</f>
        <v>44956</v>
      </c>
      <c r="L8522" s="266">
        <f>IF(M8522&lt;=365,1,2)</f>
        <v>1</v>
      </c>
      <c r="M8522" s="266">
        <f>IF(K8522&lt;$C$1,$C$2-$C$1+1,$C$2-K8522+1)</f>
        <v>91</v>
      </c>
      <c r="N8522" s="268">
        <f>M8522/365</f>
        <v>0.24931506849315069</v>
      </c>
      <c r="O8522" s="269">
        <f>'Data and Parameter'!$E$4*'Data and Parameter'!$E$5*('Data and Parameter'!$E$6+'Data and Parameter'!$E$7)*'Data and Parameter'!$E$19*'Data and Parameter'!$E$14*'ER calculations'!N8522</f>
        <v>1.2908908711315854</v>
      </c>
    </row>
    <row r="8523" spans="1:15" ht="15">
      <c r="A8523" s="284">
        <v>8519</v>
      </c>
      <c r="B8523" s="287"/>
      <c r="C8523" s="287"/>
      <c r="D8523" s="284" t="s">
        <v>1054</v>
      </c>
      <c r="E8523" s="287"/>
      <c r="F8523" s="285" t="s">
        <v>8644</v>
      </c>
      <c r="G8523" s="266" t="s">
        <v>121</v>
      </c>
      <c r="H8523" s="266">
        <f>IF(G8523="Traditional Stove",0.1,0.2)</f>
        <v>0.1</v>
      </c>
      <c r="I8523" s="266">
        <f>YEAR(J8523)</f>
        <v>2023</v>
      </c>
      <c r="J8523" s="267">
        <v>44955</v>
      </c>
      <c r="K8523" s="267">
        <f>J8523+1</f>
        <v>44956</v>
      </c>
      <c r="L8523" s="266">
        <f>IF(M8523&lt;=365,1,2)</f>
        <v>1</v>
      </c>
      <c r="M8523" s="266">
        <f>IF(K8523&lt;$C$1,$C$2-$C$1+1,$C$2-K8523+1)</f>
        <v>91</v>
      </c>
      <c r="N8523" s="268">
        <f>M8523/365</f>
        <v>0.24931506849315069</v>
      </c>
      <c r="O8523" s="269">
        <f>'Data and Parameter'!$E$4*'Data and Parameter'!$E$5*('Data and Parameter'!$E$6+'Data and Parameter'!$E$7)*'Data and Parameter'!$E$19*'Data and Parameter'!$E$14*'ER calculations'!N8523</f>
        <v>1.2908908711315854</v>
      </c>
    </row>
    <row r="8524" spans="1:15" ht="15">
      <c r="A8524" s="284">
        <v>8520</v>
      </c>
      <c r="B8524" s="287"/>
      <c r="C8524" s="287"/>
      <c r="D8524" s="284" t="s">
        <v>1054</v>
      </c>
      <c r="E8524" s="287"/>
      <c r="F8524" s="285" t="s">
        <v>8645</v>
      </c>
      <c r="G8524" s="266" t="s">
        <v>121</v>
      </c>
      <c r="H8524" s="266">
        <f>IF(G8524="Traditional Stove",0.1,0.2)</f>
        <v>0.1</v>
      </c>
      <c r="I8524" s="266">
        <f>YEAR(J8524)</f>
        <v>2023</v>
      </c>
      <c r="J8524" s="267">
        <v>44955</v>
      </c>
      <c r="K8524" s="267">
        <f>J8524+1</f>
        <v>44956</v>
      </c>
      <c r="L8524" s="266">
        <f>IF(M8524&lt;=365,1,2)</f>
        <v>1</v>
      </c>
      <c r="M8524" s="266">
        <f>IF(K8524&lt;$C$1,$C$2-$C$1+1,$C$2-K8524+1)</f>
        <v>91</v>
      </c>
      <c r="N8524" s="268">
        <f>M8524/365</f>
        <v>0.24931506849315069</v>
      </c>
      <c r="O8524" s="269">
        <f>'Data and Parameter'!$E$4*'Data and Parameter'!$E$5*('Data and Parameter'!$E$6+'Data and Parameter'!$E$7)*'Data and Parameter'!$E$19*'Data and Parameter'!$E$14*'ER calculations'!N8524</f>
        <v>1.2908908711315854</v>
      </c>
    </row>
    <row r="8525" spans="1:15" ht="15">
      <c r="A8525" s="284">
        <v>8521</v>
      </c>
      <c r="B8525" s="287"/>
      <c r="C8525" s="287"/>
      <c r="D8525" s="284" t="s">
        <v>1054</v>
      </c>
      <c r="E8525" s="287"/>
      <c r="F8525" s="285" t="s">
        <v>8646</v>
      </c>
      <c r="G8525" s="266" t="s">
        <v>121</v>
      </c>
      <c r="H8525" s="266">
        <f>IF(G8525="Traditional Stove",0.1,0.2)</f>
        <v>0.1</v>
      </c>
      <c r="I8525" s="266">
        <f>YEAR(J8525)</f>
        <v>2023</v>
      </c>
      <c r="J8525" s="267">
        <v>44955</v>
      </c>
      <c r="K8525" s="267">
        <f>J8525+1</f>
        <v>44956</v>
      </c>
      <c r="L8525" s="266">
        <f>IF(M8525&lt;=365,1,2)</f>
        <v>1</v>
      </c>
      <c r="M8525" s="266">
        <f>IF(K8525&lt;$C$1,$C$2-$C$1+1,$C$2-K8525+1)</f>
        <v>91</v>
      </c>
      <c r="N8525" s="268">
        <f>M8525/365</f>
        <v>0.24931506849315069</v>
      </c>
      <c r="O8525" s="269">
        <f>'Data and Parameter'!$E$4*'Data and Parameter'!$E$5*('Data and Parameter'!$E$6+'Data and Parameter'!$E$7)*'Data and Parameter'!$E$19*'Data and Parameter'!$E$14*'ER calculations'!N8525</f>
        <v>1.2908908711315854</v>
      </c>
    </row>
    <row r="8526" spans="1:15" ht="15">
      <c r="A8526" s="284">
        <v>8522</v>
      </c>
      <c r="B8526" s="287"/>
      <c r="C8526" s="287"/>
      <c r="D8526" s="284" t="s">
        <v>1054</v>
      </c>
      <c r="E8526" s="287"/>
      <c r="F8526" s="285" t="s">
        <v>8647</v>
      </c>
      <c r="G8526" s="266" t="s">
        <v>121</v>
      </c>
      <c r="H8526" s="266">
        <f>IF(G8526="Traditional Stove",0.1,0.2)</f>
        <v>0.1</v>
      </c>
      <c r="I8526" s="266">
        <f>YEAR(J8526)</f>
        <v>2023</v>
      </c>
      <c r="J8526" s="267">
        <v>44955</v>
      </c>
      <c r="K8526" s="267">
        <f>J8526+1</f>
        <v>44956</v>
      </c>
      <c r="L8526" s="266">
        <f>IF(M8526&lt;=365,1,2)</f>
        <v>1</v>
      </c>
      <c r="M8526" s="266">
        <f>IF(K8526&lt;$C$1,$C$2-$C$1+1,$C$2-K8526+1)</f>
        <v>91</v>
      </c>
      <c r="N8526" s="268">
        <f>M8526/365</f>
        <v>0.24931506849315069</v>
      </c>
      <c r="O8526" s="269">
        <f>'Data and Parameter'!$E$4*'Data and Parameter'!$E$5*('Data and Parameter'!$E$6+'Data and Parameter'!$E$7)*'Data and Parameter'!$E$19*'Data and Parameter'!$E$14*'ER calculations'!N8526</f>
        <v>1.2908908711315854</v>
      </c>
    </row>
    <row r="8527" spans="1:15" ht="15">
      <c r="A8527" s="284">
        <v>8523</v>
      </c>
      <c r="B8527" s="287"/>
      <c r="C8527" s="287"/>
      <c r="D8527" s="284" t="s">
        <v>1054</v>
      </c>
      <c r="E8527" s="287"/>
      <c r="F8527" s="285" t="s">
        <v>8648</v>
      </c>
      <c r="G8527" s="266" t="s">
        <v>121</v>
      </c>
      <c r="H8527" s="266">
        <f>IF(G8527="Traditional Stove",0.1,0.2)</f>
        <v>0.1</v>
      </c>
      <c r="I8527" s="266">
        <f>YEAR(J8527)</f>
        <v>2023</v>
      </c>
      <c r="J8527" s="267">
        <v>44955</v>
      </c>
      <c r="K8527" s="267">
        <f>J8527+1</f>
        <v>44956</v>
      </c>
      <c r="L8527" s="266">
        <f>IF(M8527&lt;=365,1,2)</f>
        <v>1</v>
      </c>
      <c r="M8527" s="266">
        <f>IF(K8527&lt;$C$1,$C$2-$C$1+1,$C$2-K8527+1)</f>
        <v>91</v>
      </c>
      <c r="N8527" s="268">
        <f>M8527/365</f>
        <v>0.24931506849315069</v>
      </c>
      <c r="O8527" s="269">
        <f>'Data and Parameter'!$E$4*'Data and Parameter'!$E$5*('Data and Parameter'!$E$6+'Data and Parameter'!$E$7)*'Data and Parameter'!$E$19*'Data and Parameter'!$E$14*'ER calculations'!N8527</f>
        <v>1.2908908711315854</v>
      </c>
    </row>
    <row r="8528" spans="1:15" ht="15">
      <c r="A8528" s="284">
        <v>8524</v>
      </c>
      <c r="B8528" s="287"/>
      <c r="C8528" s="287"/>
      <c r="D8528" s="284" t="s">
        <v>1054</v>
      </c>
      <c r="E8528" s="287"/>
      <c r="F8528" s="285" t="s">
        <v>8649</v>
      </c>
      <c r="G8528" s="266" t="s">
        <v>121</v>
      </c>
      <c r="H8528" s="266">
        <f>IF(G8528="Traditional Stove",0.1,0.2)</f>
        <v>0.1</v>
      </c>
      <c r="I8528" s="266">
        <f>YEAR(J8528)</f>
        <v>2023</v>
      </c>
      <c r="J8528" s="267">
        <v>44955</v>
      </c>
      <c r="K8528" s="267">
        <f>J8528+1</f>
        <v>44956</v>
      </c>
      <c r="L8528" s="266">
        <f>IF(M8528&lt;=365,1,2)</f>
        <v>1</v>
      </c>
      <c r="M8528" s="266">
        <f>IF(K8528&lt;$C$1,$C$2-$C$1+1,$C$2-K8528+1)</f>
        <v>91</v>
      </c>
      <c r="N8528" s="268">
        <f>M8528/365</f>
        <v>0.24931506849315069</v>
      </c>
      <c r="O8528" s="269">
        <f>'Data and Parameter'!$E$4*'Data and Parameter'!$E$5*('Data and Parameter'!$E$6+'Data and Parameter'!$E$7)*'Data and Parameter'!$E$19*'Data and Parameter'!$E$14*'ER calculations'!N8528</f>
        <v>1.2908908711315854</v>
      </c>
    </row>
    <row r="8529" spans="1:15" ht="15">
      <c r="A8529" s="284">
        <v>8525</v>
      </c>
      <c r="B8529" s="287"/>
      <c r="C8529" s="287"/>
      <c r="D8529" s="284" t="s">
        <v>1054</v>
      </c>
      <c r="E8529" s="287"/>
      <c r="F8529" s="285" t="s">
        <v>8650</v>
      </c>
      <c r="G8529" s="266" t="s">
        <v>121</v>
      </c>
      <c r="H8529" s="266">
        <f>IF(G8529="Traditional Stove",0.1,0.2)</f>
        <v>0.1</v>
      </c>
      <c r="I8529" s="266">
        <f>YEAR(J8529)</f>
        <v>2023</v>
      </c>
      <c r="J8529" s="267">
        <v>44955</v>
      </c>
      <c r="K8529" s="267">
        <f>J8529+1</f>
        <v>44956</v>
      </c>
      <c r="L8529" s="266">
        <f>IF(M8529&lt;=365,1,2)</f>
        <v>1</v>
      </c>
      <c r="M8529" s="266">
        <f>IF(K8529&lt;$C$1,$C$2-$C$1+1,$C$2-K8529+1)</f>
        <v>91</v>
      </c>
      <c r="N8529" s="268">
        <f>M8529/365</f>
        <v>0.24931506849315069</v>
      </c>
      <c r="O8529" s="269">
        <f>'Data and Parameter'!$E$4*'Data and Parameter'!$E$5*('Data and Parameter'!$E$6+'Data and Parameter'!$E$7)*'Data and Parameter'!$E$19*'Data and Parameter'!$E$14*'ER calculations'!N8529</f>
        <v>1.2908908711315854</v>
      </c>
    </row>
    <row r="8530" spans="1:15" ht="15">
      <c r="A8530" s="284">
        <v>8526</v>
      </c>
      <c r="B8530" s="287"/>
      <c r="C8530" s="287"/>
      <c r="D8530" s="284" t="s">
        <v>1054</v>
      </c>
      <c r="E8530" s="287"/>
      <c r="F8530" s="285" t="s">
        <v>8651</v>
      </c>
      <c r="G8530" s="266" t="s">
        <v>121</v>
      </c>
      <c r="H8530" s="266">
        <f>IF(G8530="Traditional Stove",0.1,0.2)</f>
        <v>0.1</v>
      </c>
      <c r="I8530" s="266">
        <f>YEAR(J8530)</f>
        <v>2023</v>
      </c>
      <c r="J8530" s="267">
        <v>44955</v>
      </c>
      <c r="K8530" s="267">
        <f>J8530+1</f>
        <v>44956</v>
      </c>
      <c r="L8530" s="266">
        <f>IF(M8530&lt;=365,1,2)</f>
        <v>1</v>
      </c>
      <c r="M8530" s="266">
        <f>IF(K8530&lt;$C$1,$C$2-$C$1+1,$C$2-K8530+1)</f>
        <v>91</v>
      </c>
      <c r="N8530" s="268">
        <f>M8530/365</f>
        <v>0.24931506849315069</v>
      </c>
      <c r="O8530" s="269">
        <f>'Data and Parameter'!$E$4*'Data and Parameter'!$E$5*('Data and Parameter'!$E$6+'Data and Parameter'!$E$7)*'Data and Parameter'!$E$19*'Data and Parameter'!$E$14*'ER calculations'!N8530</f>
        <v>1.2908908711315854</v>
      </c>
    </row>
    <row r="8531" spans="1:15" ht="15">
      <c r="A8531" s="284">
        <v>8527</v>
      </c>
      <c r="B8531" s="287"/>
      <c r="C8531" s="287"/>
      <c r="D8531" s="284" t="s">
        <v>1054</v>
      </c>
      <c r="E8531" s="287"/>
      <c r="F8531" s="285" t="s">
        <v>8652</v>
      </c>
      <c r="G8531" s="266" t="s">
        <v>121</v>
      </c>
      <c r="H8531" s="266">
        <f>IF(G8531="Traditional Stove",0.1,0.2)</f>
        <v>0.1</v>
      </c>
      <c r="I8531" s="266">
        <f>YEAR(J8531)</f>
        <v>2023</v>
      </c>
      <c r="J8531" s="267">
        <v>44955</v>
      </c>
      <c r="K8531" s="267">
        <f>J8531+1</f>
        <v>44956</v>
      </c>
      <c r="L8531" s="266">
        <f>IF(M8531&lt;=365,1,2)</f>
        <v>1</v>
      </c>
      <c r="M8531" s="266">
        <f>IF(K8531&lt;$C$1,$C$2-$C$1+1,$C$2-K8531+1)</f>
        <v>91</v>
      </c>
      <c r="N8531" s="268">
        <f>M8531/365</f>
        <v>0.24931506849315069</v>
      </c>
      <c r="O8531" s="269">
        <f>'Data and Parameter'!$E$4*'Data and Parameter'!$E$5*('Data and Parameter'!$E$6+'Data and Parameter'!$E$7)*'Data and Parameter'!$E$19*'Data and Parameter'!$E$14*'ER calculations'!N8531</f>
        <v>1.2908908711315854</v>
      </c>
    </row>
    <row r="8532" spans="1:15" ht="15">
      <c r="A8532" s="284">
        <v>8528</v>
      </c>
      <c r="B8532" s="287"/>
      <c r="C8532" s="287"/>
      <c r="D8532" s="284" t="s">
        <v>1054</v>
      </c>
      <c r="E8532" s="287"/>
      <c r="F8532" s="285" t="s">
        <v>8653</v>
      </c>
      <c r="G8532" s="266" t="s">
        <v>121</v>
      </c>
      <c r="H8532" s="266">
        <f>IF(G8532="Traditional Stove",0.1,0.2)</f>
        <v>0.1</v>
      </c>
      <c r="I8532" s="266">
        <f>YEAR(J8532)</f>
        <v>2023</v>
      </c>
      <c r="J8532" s="267">
        <v>44955</v>
      </c>
      <c r="K8532" s="267">
        <f>J8532+1</f>
        <v>44956</v>
      </c>
      <c r="L8532" s="266">
        <f>IF(M8532&lt;=365,1,2)</f>
        <v>1</v>
      </c>
      <c r="M8532" s="266">
        <f>IF(K8532&lt;$C$1,$C$2-$C$1+1,$C$2-K8532+1)</f>
        <v>91</v>
      </c>
      <c r="N8532" s="268">
        <f>M8532/365</f>
        <v>0.24931506849315069</v>
      </c>
      <c r="O8532" s="269">
        <f>'Data and Parameter'!$E$4*'Data and Parameter'!$E$5*('Data and Parameter'!$E$6+'Data and Parameter'!$E$7)*'Data and Parameter'!$E$19*'Data and Parameter'!$E$14*'ER calculations'!N8532</f>
        <v>1.2908908711315854</v>
      </c>
    </row>
    <row r="8533" spans="1:15" ht="15">
      <c r="A8533" s="284">
        <v>8529</v>
      </c>
      <c r="B8533" s="287"/>
      <c r="C8533" s="287"/>
      <c r="D8533" s="284" t="s">
        <v>1054</v>
      </c>
      <c r="E8533" s="287"/>
      <c r="F8533" s="285" t="s">
        <v>8654</v>
      </c>
      <c r="G8533" s="266" t="s">
        <v>121</v>
      </c>
      <c r="H8533" s="266">
        <f>IF(G8533="Traditional Stove",0.1,0.2)</f>
        <v>0.1</v>
      </c>
      <c r="I8533" s="266">
        <f>YEAR(J8533)</f>
        <v>2023</v>
      </c>
      <c r="J8533" s="267">
        <v>44955</v>
      </c>
      <c r="K8533" s="267">
        <f>J8533+1</f>
        <v>44956</v>
      </c>
      <c r="L8533" s="266">
        <f>IF(M8533&lt;=365,1,2)</f>
        <v>1</v>
      </c>
      <c r="M8533" s="266">
        <f>IF(K8533&lt;$C$1,$C$2-$C$1+1,$C$2-K8533+1)</f>
        <v>91</v>
      </c>
      <c r="N8533" s="268">
        <f>M8533/365</f>
        <v>0.24931506849315069</v>
      </c>
      <c r="O8533" s="269">
        <f>'Data and Parameter'!$E$4*'Data and Parameter'!$E$5*('Data and Parameter'!$E$6+'Data and Parameter'!$E$7)*'Data and Parameter'!$E$19*'Data and Parameter'!$E$14*'ER calculations'!N8533</f>
        <v>1.2908908711315854</v>
      </c>
    </row>
    <row r="8534" spans="1:15" ht="15">
      <c r="A8534" s="284">
        <v>8530</v>
      </c>
      <c r="B8534" s="287"/>
      <c r="C8534" s="287"/>
      <c r="D8534" s="284" t="s">
        <v>1054</v>
      </c>
      <c r="E8534" s="287"/>
      <c r="F8534" s="285" t="s">
        <v>8655</v>
      </c>
      <c r="G8534" s="266" t="s">
        <v>121</v>
      </c>
      <c r="H8534" s="266">
        <f>IF(G8534="Traditional Stove",0.1,0.2)</f>
        <v>0.1</v>
      </c>
      <c r="I8534" s="266">
        <f>YEAR(J8534)</f>
        <v>2023</v>
      </c>
      <c r="J8534" s="267">
        <v>44955</v>
      </c>
      <c r="K8534" s="267">
        <f>J8534+1</f>
        <v>44956</v>
      </c>
      <c r="L8534" s="266">
        <f>IF(M8534&lt;=365,1,2)</f>
        <v>1</v>
      </c>
      <c r="M8534" s="266">
        <f>IF(K8534&lt;$C$1,$C$2-$C$1+1,$C$2-K8534+1)</f>
        <v>91</v>
      </c>
      <c r="N8534" s="268">
        <f>M8534/365</f>
        <v>0.24931506849315069</v>
      </c>
      <c r="O8534" s="269">
        <f>'Data and Parameter'!$E$4*'Data and Parameter'!$E$5*('Data and Parameter'!$E$6+'Data and Parameter'!$E$7)*'Data and Parameter'!$E$19*'Data and Parameter'!$E$14*'ER calculations'!N8534</f>
        <v>1.2908908711315854</v>
      </c>
    </row>
    <row r="8535" spans="1:15" ht="15">
      <c r="A8535" s="284">
        <v>8531</v>
      </c>
      <c r="B8535" s="287"/>
      <c r="C8535" s="287"/>
      <c r="D8535" s="284" t="s">
        <v>1054</v>
      </c>
      <c r="E8535" s="287"/>
      <c r="F8535" s="285" t="s">
        <v>8656</v>
      </c>
      <c r="G8535" s="266" t="s">
        <v>121</v>
      </c>
      <c r="H8535" s="266">
        <f>IF(G8535="Traditional Stove",0.1,0.2)</f>
        <v>0.1</v>
      </c>
      <c r="I8535" s="266">
        <f>YEAR(J8535)</f>
        <v>2023</v>
      </c>
      <c r="J8535" s="267">
        <v>44955</v>
      </c>
      <c r="K8535" s="267">
        <f>J8535+1</f>
        <v>44956</v>
      </c>
      <c r="L8535" s="266">
        <f>IF(M8535&lt;=365,1,2)</f>
        <v>1</v>
      </c>
      <c r="M8535" s="266">
        <f>IF(K8535&lt;$C$1,$C$2-$C$1+1,$C$2-K8535+1)</f>
        <v>91</v>
      </c>
      <c r="N8535" s="268">
        <f>M8535/365</f>
        <v>0.24931506849315069</v>
      </c>
      <c r="O8535" s="269">
        <f>'Data and Parameter'!$E$4*'Data and Parameter'!$E$5*('Data and Parameter'!$E$6+'Data and Parameter'!$E$7)*'Data and Parameter'!$E$19*'Data and Parameter'!$E$14*'ER calculations'!N8535</f>
        <v>1.2908908711315854</v>
      </c>
    </row>
    <row r="8536" spans="1:15" ht="15">
      <c r="A8536" s="284">
        <v>8532</v>
      </c>
      <c r="B8536" s="287"/>
      <c r="C8536" s="287"/>
      <c r="D8536" s="284" t="s">
        <v>119</v>
      </c>
      <c r="E8536" s="287"/>
      <c r="F8536" s="285" t="s">
        <v>8657</v>
      </c>
      <c r="G8536" s="266" t="s">
        <v>121</v>
      </c>
      <c r="H8536" s="266">
        <f>IF(G8536="Traditional Stove",0.1,0.2)</f>
        <v>0.1</v>
      </c>
      <c r="I8536" s="266">
        <f>YEAR(J8536)</f>
        <v>2023</v>
      </c>
      <c r="J8536" s="267">
        <v>44969</v>
      </c>
      <c r="K8536" s="267">
        <f>J8536+1</f>
        <v>44970</v>
      </c>
      <c r="L8536" s="266">
        <f>IF(M8536&lt;=365,1,2)</f>
        <v>1</v>
      </c>
      <c r="M8536" s="266">
        <f>IF(K8536&lt;$C$1,$C$2-$C$1+1,$C$2-K8536+1)</f>
        <v>77</v>
      </c>
      <c r="N8536" s="268">
        <f>M8536/365</f>
        <v>0.21095890410958903</v>
      </c>
      <c r="O8536" s="269">
        <f>'Data and Parameter'!$E$4*'Data and Parameter'!$E$5*('Data and Parameter'!$E$6+'Data and Parameter'!$E$7)*'Data and Parameter'!$E$19*'Data and Parameter'!$E$14*'ER calculations'!N8536</f>
        <v>1.0922922755728799</v>
      </c>
    </row>
    <row r="8537" spans="1:15" ht="15">
      <c r="A8537" s="284">
        <v>8533</v>
      </c>
      <c r="B8537" s="287"/>
      <c r="C8537" s="287"/>
      <c r="D8537" s="284" t="s">
        <v>119</v>
      </c>
      <c r="E8537" s="287"/>
      <c r="F8537" s="285" t="s">
        <v>8658</v>
      </c>
      <c r="G8537" s="266" t="s">
        <v>121</v>
      </c>
      <c r="H8537" s="266">
        <f>IF(G8537="Traditional Stove",0.1,0.2)</f>
        <v>0.1</v>
      </c>
      <c r="I8537" s="266">
        <f>YEAR(J8537)</f>
        <v>2023</v>
      </c>
      <c r="J8537" s="267">
        <v>44969</v>
      </c>
      <c r="K8537" s="267">
        <f>J8537+1</f>
        <v>44970</v>
      </c>
      <c r="L8537" s="266">
        <f>IF(M8537&lt;=365,1,2)</f>
        <v>1</v>
      </c>
      <c r="M8537" s="266">
        <f>IF(K8537&lt;$C$1,$C$2-$C$1+1,$C$2-K8537+1)</f>
        <v>77</v>
      </c>
      <c r="N8537" s="268">
        <f>M8537/365</f>
        <v>0.21095890410958903</v>
      </c>
      <c r="O8537" s="269">
        <f>'Data and Parameter'!$E$4*'Data and Parameter'!$E$5*('Data and Parameter'!$E$6+'Data and Parameter'!$E$7)*'Data and Parameter'!$E$19*'Data and Parameter'!$E$14*'ER calculations'!N8537</f>
        <v>1.0922922755728799</v>
      </c>
    </row>
    <row r="8538" spans="1:15" ht="15">
      <c r="A8538" s="284">
        <v>8534</v>
      </c>
      <c r="B8538" s="287"/>
      <c r="C8538" s="287"/>
      <c r="D8538" s="284" t="s">
        <v>119</v>
      </c>
      <c r="E8538" s="287"/>
      <c r="F8538" s="285" t="s">
        <v>8659</v>
      </c>
      <c r="G8538" s="266" t="s">
        <v>121</v>
      </c>
      <c r="H8538" s="266">
        <f>IF(G8538="Traditional Stove",0.1,0.2)</f>
        <v>0.1</v>
      </c>
      <c r="I8538" s="266">
        <f>YEAR(J8538)</f>
        <v>2023</v>
      </c>
      <c r="J8538" s="267">
        <v>44969</v>
      </c>
      <c r="K8538" s="267">
        <f>J8538+1</f>
        <v>44970</v>
      </c>
      <c r="L8538" s="266">
        <f>IF(M8538&lt;=365,1,2)</f>
        <v>1</v>
      </c>
      <c r="M8538" s="266">
        <f>IF(K8538&lt;$C$1,$C$2-$C$1+1,$C$2-K8538+1)</f>
        <v>77</v>
      </c>
      <c r="N8538" s="268">
        <f>M8538/365</f>
        <v>0.21095890410958903</v>
      </c>
      <c r="O8538" s="269">
        <f>'Data and Parameter'!$E$4*'Data and Parameter'!$E$5*('Data and Parameter'!$E$6+'Data and Parameter'!$E$7)*'Data and Parameter'!$E$19*'Data and Parameter'!$E$14*'ER calculations'!N8538</f>
        <v>1.0922922755728799</v>
      </c>
    </row>
    <row r="8539" spans="1:15" ht="15">
      <c r="A8539" s="284">
        <v>8535</v>
      </c>
      <c r="B8539" s="287"/>
      <c r="C8539" s="287"/>
      <c r="D8539" s="284" t="s">
        <v>119</v>
      </c>
      <c r="E8539" s="287"/>
      <c r="F8539" s="285" t="s">
        <v>8660</v>
      </c>
      <c r="G8539" s="266" t="s">
        <v>121</v>
      </c>
      <c r="H8539" s="266">
        <f>IF(G8539="Traditional Stove",0.1,0.2)</f>
        <v>0.1</v>
      </c>
      <c r="I8539" s="266">
        <f>YEAR(J8539)</f>
        <v>2023</v>
      </c>
      <c r="J8539" s="267">
        <v>44969</v>
      </c>
      <c r="K8539" s="267">
        <f>J8539+1</f>
        <v>44970</v>
      </c>
      <c r="L8539" s="266">
        <f>IF(M8539&lt;=365,1,2)</f>
        <v>1</v>
      </c>
      <c r="M8539" s="266">
        <f>IF(K8539&lt;$C$1,$C$2-$C$1+1,$C$2-K8539+1)</f>
        <v>77</v>
      </c>
      <c r="N8539" s="268">
        <f>M8539/365</f>
        <v>0.21095890410958903</v>
      </c>
      <c r="O8539" s="269">
        <f>'Data and Parameter'!$E$4*'Data and Parameter'!$E$5*('Data and Parameter'!$E$6+'Data and Parameter'!$E$7)*'Data and Parameter'!$E$19*'Data and Parameter'!$E$14*'ER calculations'!N8539</f>
        <v>1.0922922755728799</v>
      </c>
    </row>
    <row r="8540" spans="1:15" ht="15">
      <c r="A8540" s="284">
        <v>8536</v>
      </c>
      <c r="B8540" s="287"/>
      <c r="C8540" s="287"/>
      <c r="D8540" s="284" t="s">
        <v>119</v>
      </c>
      <c r="E8540" s="287"/>
      <c r="F8540" s="285" t="s">
        <v>8661</v>
      </c>
      <c r="G8540" s="266" t="s">
        <v>121</v>
      </c>
      <c r="H8540" s="266">
        <f>IF(G8540="Traditional Stove",0.1,0.2)</f>
        <v>0.1</v>
      </c>
      <c r="I8540" s="266">
        <f>YEAR(J8540)</f>
        <v>2023</v>
      </c>
      <c r="J8540" s="267">
        <v>44969</v>
      </c>
      <c r="K8540" s="267">
        <f>J8540+1</f>
        <v>44970</v>
      </c>
      <c r="L8540" s="266">
        <f>IF(M8540&lt;=365,1,2)</f>
        <v>1</v>
      </c>
      <c r="M8540" s="266">
        <f>IF(K8540&lt;$C$1,$C$2-$C$1+1,$C$2-K8540+1)</f>
        <v>77</v>
      </c>
      <c r="N8540" s="268">
        <f>M8540/365</f>
        <v>0.21095890410958903</v>
      </c>
      <c r="O8540" s="269">
        <f>'Data and Parameter'!$E$4*'Data and Parameter'!$E$5*('Data and Parameter'!$E$6+'Data and Parameter'!$E$7)*'Data and Parameter'!$E$19*'Data and Parameter'!$E$14*'ER calculations'!N8540</f>
        <v>1.0922922755728799</v>
      </c>
    </row>
    <row r="8541" spans="1:15" ht="15">
      <c r="A8541" s="284">
        <v>8537</v>
      </c>
      <c r="B8541" s="287"/>
      <c r="C8541" s="287"/>
      <c r="D8541" s="284" t="s">
        <v>1054</v>
      </c>
      <c r="E8541" s="287"/>
      <c r="F8541" s="285" t="s">
        <v>8662</v>
      </c>
      <c r="G8541" s="266" t="s">
        <v>121</v>
      </c>
      <c r="H8541" s="266">
        <f>IF(G8541="Traditional Stove",0.1,0.2)</f>
        <v>0.1</v>
      </c>
      <c r="I8541" s="266">
        <f>YEAR(J8541)</f>
        <v>2023</v>
      </c>
      <c r="J8541" s="267">
        <v>44955</v>
      </c>
      <c r="K8541" s="267">
        <f>J8541+1</f>
        <v>44956</v>
      </c>
      <c r="L8541" s="266">
        <f>IF(M8541&lt;=365,1,2)</f>
        <v>1</v>
      </c>
      <c r="M8541" s="266">
        <f>IF(K8541&lt;$C$1,$C$2-$C$1+1,$C$2-K8541+1)</f>
        <v>91</v>
      </c>
      <c r="N8541" s="268">
        <f>M8541/365</f>
        <v>0.24931506849315069</v>
      </c>
      <c r="O8541" s="269">
        <f>'Data and Parameter'!$E$4*'Data and Parameter'!$E$5*('Data and Parameter'!$E$6+'Data and Parameter'!$E$7)*'Data and Parameter'!$E$19*'Data and Parameter'!$E$14*'ER calculations'!N8541</f>
        <v>1.2908908711315854</v>
      </c>
    </row>
    <row r="8542" spans="1:15" ht="15">
      <c r="A8542" s="284">
        <v>8538</v>
      </c>
      <c r="B8542" s="287"/>
      <c r="C8542" s="287"/>
      <c r="D8542" s="284" t="s">
        <v>1054</v>
      </c>
      <c r="E8542" s="287"/>
      <c r="F8542" s="285" t="s">
        <v>8663</v>
      </c>
      <c r="G8542" s="266" t="s">
        <v>121</v>
      </c>
      <c r="H8542" s="266">
        <f>IF(G8542="Traditional Stove",0.1,0.2)</f>
        <v>0.1</v>
      </c>
      <c r="I8542" s="266">
        <f>YEAR(J8542)</f>
        <v>2023</v>
      </c>
      <c r="J8542" s="267">
        <v>44955</v>
      </c>
      <c r="K8542" s="267">
        <f>J8542+1</f>
        <v>44956</v>
      </c>
      <c r="L8542" s="266">
        <f>IF(M8542&lt;=365,1,2)</f>
        <v>1</v>
      </c>
      <c r="M8542" s="266">
        <f>IF(K8542&lt;$C$1,$C$2-$C$1+1,$C$2-K8542+1)</f>
        <v>91</v>
      </c>
      <c r="N8542" s="268">
        <f>M8542/365</f>
        <v>0.24931506849315069</v>
      </c>
      <c r="O8542" s="269">
        <f>'Data and Parameter'!$E$4*'Data and Parameter'!$E$5*('Data and Parameter'!$E$6+'Data and Parameter'!$E$7)*'Data and Parameter'!$E$19*'Data and Parameter'!$E$14*'ER calculations'!N8542</f>
        <v>1.2908908711315854</v>
      </c>
    </row>
    <row r="8543" spans="1:15" ht="15">
      <c r="A8543" s="284">
        <v>8539</v>
      </c>
      <c r="B8543" s="287"/>
      <c r="C8543" s="287"/>
      <c r="D8543" s="284" t="s">
        <v>119</v>
      </c>
      <c r="E8543" s="287"/>
      <c r="F8543" s="285" t="s">
        <v>8664</v>
      </c>
      <c r="G8543" s="266" t="s">
        <v>121</v>
      </c>
      <c r="H8543" s="266">
        <f>IF(G8543="Traditional Stove",0.1,0.2)</f>
        <v>0.1</v>
      </c>
      <c r="I8543" s="266">
        <f>YEAR(J8543)</f>
        <v>2023</v>
      </c>
      <c r="J8543" s="267">
        <v>44971</v>
      </c>
      <c r="K8543" s="267">
        <f>J8543+1</f>
        <v>44972</v>
      </c>
      <c r="L8543" s="266">
        <f>IF(M8543&lt;=365,1,2)</f>
        <v>1</v>
      </c>
      <c r="M8543" s="266">
        <f>IF(K8543&lt;$C$1,$C$2-$C$1+1,$C$2-K8543+1)</f>
        <v>75</v>
      </c>
      <c r="N8543" s="268">
        <f>M8543/365</f>
        <v>0.20547945205479451</v>
      </c>
      <c r="O8543" s="269">
        <f>'Data and Parameter'!$E$4*'Data and Parameter'!$E$5*('Data and Parameter'!$E$6+'Data and Parameter'!$E$7)*'Data and Parameter'!$E$19*'Data and Parameter'!$E$14*'ER calculations'!N8543</f>
        <v>1.063921047635922</v>
      </c>
    </row>
    <row r="8544" spans="1:15" ht="15">
      <c r="A8544" s="284">
        <v>8540</v>
      </c>
      <c r="B8544" s="287"/>
      <c r="C8544" s="287"/>
      <c r="D8544" s="284" t="s">
        <v>119</v>
      </c>
      <c r="E8544" s="287"/>
      <c r="F8544" s="285" t="s">
        <v>8665</v>
      </c>
      <c r="G8544" s="266" t="s">
        <v>121</v>
      </c>
      <c r="H8544" s="266">
        <f>IF(G8544="Traditional Stove",0.1,0.2)</f>
        <v>0.1</v>
      </c>
      <c r="I8544" s="266">
        <f>YEAR(J8544)</f>
        <v>2023</v>
      </c>
      <c r="J8544" s="267">
        <v>44959</v>
      </c>
      <c r="K8544" s="267">
        <f>J8544+1</f>
        <v>44960</v>
      </c>
      <c r="L8544" s="266">
        <f>IF(M8544&lt;=365,1,2)</f>
        <v>1</v>
      </c>
      <c r="M8544" s="266">
        <f>IF(K8544&lt;$C$1,$C$2-$C$1+1,$C$2-K8544+1)</f>
        <v>87</v>
      </c>
      <c r="N8544" s="268">
        <f>M8544/365</f>
        <v>0.23835616438356164</v>
      </c>
      <c r="O8544" s="269">
        <f>'Data and Parameter'!$E$4*'Data and Parameter'!$E$5*('Data and Parameter'!$E$6+'Data and Parameter'!$E$7)*'Data and Parameter'!$E$19*'Data and Parameter'!$E$14*'ER calculations'!N8544</f>
        <v>1.2341484152576696</v>
      </c>
    </row>
    <row r="8545" spans="1:15" ht="15">
      <c r="A8545" s="284">
        <v>8541</v>
      </c>
      <c r="B8545" s="287"/>
      <c r="C8545" s="287"/>
      <c r="D8545" s="284" t="s">
        <v>119</v>
      </c>
      <c r="E8545" s="287"/>
      <c r="F8545" s="285" t="s">
        <v>8666</v>
      </c>
      <c r="G8545" s="266" t="s">
        <v>121</v>
      </c>
      <c r="H8545" s="266">
        <f>IF(G8545="Traditional Stove",0.1,0.2)</f>
        <v>0.1</v>
      </c>
      <c r="I8545" s="266">
        <f>YEAR(J8545)</f>
        <v>2023</v>
      </c>
      <c r="J8545" s="267">
        <v>44959</v>
      </c>
      <c r="K8545" s="267">
        <f>J8545+1</f>
        <v>44960</v>
      </c>
      <c r="L8545" s="266">
        <f>IF(M8545&lt;=365,1,2)</f>
        <v>1</v>
      </c>
      <c r="M8545" s="266">
        <f>IF(K8545&lt;$C$1,$C$2-$C$1+1,$C$2-K8545+1)</f>
        <v>87</v>
      </c>
      <c r="N8545" s="268">
        <f>M8545/365</f>
        <v>0.23835616438356164</v>
      </c>
      <c r="O8545" s="269">
        <f>'Data and Parameter'!$E$4*'Data and Parameter'!$E$5*('Data and Parameter'!$E$6+'Data and Parameter'!$E$7)*'Data and Parameter'!$E$19*'Data and Parameter'!$E$14*'ER calculations'!N8545</f>
        <v>1.2341484152576696</v>
      </c>
    </row>
    <row r="8546" spans="1:15" ht="15">
      <c r="A8546" s="284">
        <v>8542</v>
      </c>
      <c r="B8546" s="287"/>
      <c r="C8546" s="287"/>
      <c r="D8546" s="284" t="s">
        <v>119</v>
      </c>
      <c r="E8546" s="287"/>
      <c r="F8546" s="285" t="s">
        <v>8667</v>
      </c>
      <c r="G8546" s="266" t="s">
        <v>121</v>
      </c>
      <c r="H8546" s="266">
        <f>IF(G8546="Traditional Stove",0.1,0.2)</f>
        <v>0.1</v>
      </c>
      <c r="I8546" s="266">
        <f>YEAR(J8546)</f>
        <v>2023</v>
      </c>
      <c r="J8546" s="267">
        <v>44971</v>
      </c>
      <c r="K8546" s="267">
        <f>J8546+1</f>
        <v>44972</v>
      </c>
      <c r="L8546" s="266">
        <f>IF(M8546&lt;=365,1,2)</f>
        <v>1</v>
      </c>
      <c r="M8546" s="266">
        <f>IF(K8546&lt;$C$1,$C$2-$C$1+1,$C$2-K8546+1)</f>
        <v>75</v>
      </c>
      <c r="N8546" s="268">
        <f>M8546/365</f>
        <v>0.20547945205479451</v>
      </c>
      <c r="O8546" s="269">
        <f>'Data and Parameter'!$E$4*'Data and Parameter'!$E$5*('Data and Parameter'!$E$6+'Data and Parameter'!$E$7)*'Data and Parameter'!$E$19*'Data and Parameter'!$E$14*'ER calculations'!N8546</f>
        <v>1.063921047635922</v>
      </c>
    </row>
    <row r="8547" spans="1:15" ht="15">
      <c r="A8547" s="284">
        <v>8543</v>
      </c>
      <c r="B8547" s="287"/>
      <c r="C8547" s="287"/>
      <c r="D8547" s="284" t="s">
        <v>3178</v>
      </c>
      <c r="E8547" s="287"/>
      <c r="F8547" s="285" t="s">
        <v>8668</v>
      </c>
      <c r="G8547" s="266" t="s">
        <v>121</v>
      </c>
      <c r="H8547" s="266">
        <f>IF(G8547="Traditional Stove",0.1,0.2)</f>
        <v>0.1</v>
      </c>
      <c r="I8547" s="266">
        <f>YEAR(J8547)</f>
        <v>2023</v>
      </c>
      <c r="J8547" s="267">
        <v>45006</v>
      </c>
      <c r="K8547" s="267">
        <f>J8547+1</f>
        <v>45007</v>
      </c>
      <c r="L8547" s="266">
        <f>IF(M8547&lt;=365,1,2)</f>
        <v>1</v>
      </c>
      <c r="M8547" s="266">
        <f>IF(K8547&lt;$C$1,$C$2-$C$1+1,$C$2-K8547+1)</f>
        <v>40</v>
      </c>
      <c r="N8547" s="268">
        <f>M8547/365</f>
        <v>0.1095890410958904</v>
      </c>
      <c r="O8547" s="269">
        <f>'Data and Parameter'!$E$4*'Data and Parameter'!$E$5*('Data and Parameter'!$E$6+'Data and Parameter'!$E$7)*'Data and Parameter'!$E$19*'Data and Parameter'!$E$14*'ER calculations'!N8547</f>
        <v>0.56742455873915842</v>
      </c>
    </row>
    <row r="8548" spans="1:15" ht="15">
      <c r="A8548" s="284">
        <v>8544</v>
      </c>
      <c r="B8548" s="287"/>
      <c r="C8548" s="287"/>
      <c r="D8548" s="284" t="s">
        <v>119</v>
      </c>
      <c r="E8548" s="287"/>
      <c r="F8548" s="285" t="s">
        <v>8669</v>
      </c>
      <c r="G8548" s="266" t="s">
        <v>121</v>
      </c>
      <c r="H8548" s="266">
        <f>IF(G8548="Traditional Stove",0.1,0.2)</f>
        <v>0.1</v>
      </c>
      <c r="I8548" s="266">
        <f>YEAR(J8548)</f>
        <v>2023</v>
      </c>
      <c r="J8548" s="267">
        <v>44959</v>
      </c>
      <c r="K8548" s="267">
        <f>J8548+1</f>
        <v>44960</v>
      </c>
      <c r="L8548" s="266">
        <f>IF(M8548&lt;=365,1,2)</f>
        <v>1</v>
      </c>
      <c r="M8548" s="266">
        <f>IF(K8548&lt;$C$1,$C$2-$C$1+1,$C$2-K8548+1)</f>
        <v>87</v>
      </c>
      <c r="N8548" s="268">
        <f>M8548/365</f>
        <v>0.23835616438356164</v>
      </c>
      <c r="O8548" s="269">
        <f>'Data and Parameter'!$E$4*'Data and Parameter'!$E$5*('Data and Parameter'!$E$6+'Data and Parameter'!$E$7)*'Data and Parameter'!$E$19*'Data and Parameter'!$E$14*'ER calculations'!N8548</f>
        <v>1.2341484152576696</v>
      </c>
    </row>
    <row r="8549" spans="1:15" ht="15">
      <c r="A8549" s="284">
        <v>8545</v>
      </c>
      <c r="B8549" s="287"/>
      <c r="C8549" s="287"/>
      <c r="D8549" s="284" t="s">
        <v>3178</v>
      </c>
      <c r="E8549" s="287"/>
      <c r="F8549" s="285" t="s">
        <v>8670</v>
      </c>
      <c r="G8549" s="266" t="s">
        <v>121</v>
      </c>
      <c r="H8549" s="266">
        <f>IF(G8549="Traditional Stove",0.1,0.2)</f>
        <v>0.1</v>
      </c>
      <c r="I8549" s="266">
        <f>YEAR(J8549)</f>
        <v>2023</v>
      </c>
      <c r="J8549" s="267">
        <v>45005</v>
      </c>
      <c r="K8549" s="267">
        <f>J8549+1</f>
        <v>45006</v>
      </c>
      <c r="L8549" s="266">
        <f>IF(M8549&lt;=365,1,2)</f>
        <v>1</v>
      </c>
      <c r="M8549" s="266">
        <f>IF(K8549&lt;$C$1,$C$2-$C$1+1,$C$2-K8549+1)</f>
        <v>41</v>
      </c>
      <c r="N8549" s="268">
        <f>M8549/365</f>
        <v>0.11232876712328767</v>
      </c>
      <c r="O8549" s="269">
        <f>'Data and Parameter'!$E$4*'Data and Parameter'!$E$5*('Data and Parameter'!$E$6+'Data and Parameter'!$E$7)*'Data and Parameter'!$E$19*'Data and Parameter'!$E$14*'ER calculations'!N8549</f>
        <v>0.58161017270763737</v>
      </c>
    </row>
    <row r="8550" spans="1:15" ht="15">
      <c r="A8550" s="284">
        <v>8546</v>
      </c>
      <c r="B8550" s="287"/>
      <c r="C8550" s="287"/>
      <c r="D8550" s="284" t="s">
        <v>3178</v>
      </c>
      <c r="E8550" s="287"/>
      <c r="F8550" s="285" t="s">
        <v>8671</v>
      </c>
      <c r="G8550" s="266" t="s">
        <v>121</v>
      </c>
      <c r="H8550" s="266">
        <f>IF(G8550="Traditional Stove",0.1,0.2)</f>
        <v>0.1</v>
      </c>
      <c r="I8550" s="266">
        <f>YEAR(J8550)</f>
        <v>2023</v>
      </c>
      <c r="J8550" s="267">
        <v>45001</v>
      </c>
      <c r="K8550" s="267">
        <f>J8550+1</f>
        <v>45002</v>
      </c>
      <c r="L8550" s="266">
        <f>IF(M8550&lt;=365,1,2)</f>
        <v>1</v>
      </c>
      <c r="M8550" s="266">
        <f>IF(K8550&lt;$C$1,$C$2-$C$1+1,$C$2-K8550+1)</f>
        <v>45</v>
      </c>
      <c r="N8550" s="268">
        <f>M8550/365</f>
        <v>0.12328767123287671</v>
      </c>
      <c r="O8550" s="269">
        <f>'Data and Parameter'!$E$4*'Data and Parameter'!$E$5*('Data and Parameter'!$E$6+'Data and Parameter'!$E$7)*'Data and Parameter'!$E$19*'Data and Parameter'!$E$14*'ER calculations'!N8550</f>
        <v>0.63835262858155317</v>
      </c>
    </row>
    <row r="8551" spans="1:15" ht="15">
      <c r="A8551" s="284">
        <v>8547</v>
      </c>
      <c r="B8551" s="287"/>
      <c r="C8551" s="287"/>
      <c r="D8551" s="284" t="s">
        <v>119</v>
      </c>
      <c r="E8551" s="287"/>
      <c r="F8551" s="285" t="s">
        <v>8672</v>
      </c>
      <c r="G8551" s="266" t="s">
        <v>121</v>
      </c>
      <c r="H8551" s="266">
        <f>IF(G8551="Traditional Stove",0.1,0.2)</f>
        <v>0.1</v>
      </c>
      <c r="I8551" s="266">
        <f>YEAR(J8551)</f>
        <v>2023</v>
      </c>
      <c r="J8551" s="267">
        <v>44959</v>
      </c>
      <c r="K8551" s="267">
        <f>J8551+1</f>
        <v>44960</v>
      </c>
      <c r="L8551" s="266">
        <f>IF(M8551&lt;=365,1,2)</f>
        <v>1</v>
      </c>
      <c r="M8551" s="266">
        <f>IF(K8551&lt;$C$1,$C$2-$C$1+1,$C$2-K8551+1)</f>
        <v>87</v>
      </c>
      <c r="N8551" s="268">
        <f>M8551/365</f>
        <v>0.23835616438356164</v>
      </c>
      <c r="O8551" s="269">
        <f>'Data and Parameter'!$E$4*'Data and Parameter'!$E$5*('Data and Parameter'!$E$6+'Data and Parameter'!$E$7)*'Data and Parameter'!$E$19*'Data and Parameter'!$E$14*'ER calculations'!N8551</f>
        <v>1.2341484152576696</v>
      </c>
    </row>
    <row r="8552" spans="1:15" ht="15">
      <c r="A8552" s="284">
        <v>8548</v>
      </c>
      <c r="B8552" s="287"/>
      <c r="C8552" s="287"/>
      <c r="D8552" s="284" t="s">
        <v>119</v>
      </c>
      <c r="E8552" s="287"/>
      <c r="F8552" s="285" t="s">
        <v>8673</v>
      </c>
      <c r="G8552" s="266" t="s">
        <v>121</v>
      </c>
      <c r="H8552" s="266">
        <f>IF(G8552="Traditional Stove",0.1,0.2)</f>
        <v>0.1</v>
      </c>
      <c r="I8552" s="266">
        <f>YEAR(J8552)</f>
        <v>2023</v>
      </c>
      <c r="J8552" s="267">
        <v>44971</v>
      </c>
      <c r="K8552" s="267">
        <f>J8552+1</f>
        <v>44972</v>
      </c>
      <c r="L8552" s="266">
        <f>IF(M8552&lt;=365,1,2)</f>
        <v>1</v>
      </c>
      <c r="M8552" s="266">
        <f>IF(K8552&lt;$C$1,$C$2-$C$1+1,$C$2-K8552+1)</f>
        <v>75</v>
      </c>
      <c r="N8552" s="268">
        <f>M8552/365</f>
        <v>0.20547945205479451</v>
      </c>
      <c r="O8552" s="269">
        <f>'Data and Parameter'!$E$4*'Data and Parameter'!$E$5*('Data and Parameter'!$E$6+'Data and Parameter'!$E$7)*'Data and Parameter'!$E$19*'Data and Parameter'!$E$14*'ER calculations'!N8552</f>
        <v>1.063921047635922</v>
      </c>
    </row>
    <row r="8553" spans="1:15" ht="15">
      <c r="A8553" s="284">
        <v>8549</v>
      </c>
      <c r="B8553" s="287"/>
      <c r="C8553" s="287"/>
      <c r="D8553" s="284" t="s">
        <v>3178</v>
      </c>
      <c r="E8553" s="287"/>
      <c r="F8553" s="285" t="s">
        <v>8674</v>
      </c>
      <c r="G8553" s="266" t="s">
        <v>121</v>
      </c>
      <c r="H8553" s="266">
        <f>IF(G8553="Traditional Stove",0.1,0.2)</f>
        <v>0.1</v>
      </c>
      <c r="I8553" s="266">
        <f>YEAR(J8553)</f>
        <v>2023</v>
      </c>
      <c r="J8553" s="267">
        <v>45001</v>
      </c>
      <c r="K8553" s="267">
        <f>J8553+1</f>
        <v>45002</v>
      </c>
      <c r="L8553" s="266">
        <f>IF(M8553&lt;=365,1,2)</f>
        <v>1</v>
      </c>
      <c r="M8553" s="266">
        <f>IF(K8553&lt;$C$1,$C$2-$C$1+1,$C$2-K8553+1)</f>
        <v>45</v>
      </c>
      <c r="N8553" s="268">
        <f>M8553/365</f>
        <v>0.12328767123287671</v>
      </c>
      <c r="O8553" s="269">
        <f>'Data and Parameter'!$E$4*'Data and Parameter'!$E$5*('Data and Parameter'!$E$6+'Data and Parameter'!$E$7)*'Data and Parameter'!$E$19*'Data and Parameter'!$E$14*'ER calculations'!N8553</f>
        <v>0.63835262858155317</v>
      </c>
    </row>
    <row r="8554" spans="1:15" ht="15">
      <c r="A8554" s="284">
        <v>8550</v>
      </c>
      <c r="B8554" s="287"/>
      <c r="C8554" s="287"/>
      <c r="D8554" s="284" t="s">
        <v>119</v>
      </c>
      <c r="E8554" s="287"/>
      <c r="F8554" s="285" t="s">
        <v>8675</v>
      </c>
      <c r="G8554" s="266" t="s">
        <v>121</v>
      </c>
      <c r="H8554" s="266">
        <f>IF(G8554="Traditional Stove",0.1,0.2)</f>
        <v>0.1</v>
      </c>
      <c r="I8554" s="266">
        <f>YEAR(J8554)</f>
        <v>2023</v>
      </c>
      <c r="J8554" s="267">
        <v>44959</v>
      </c>
      <c r="K8554" s="267">
        <f>J8554+1</f>
        <v>44960</v>
      </c>
      <c r="L8554" s="266">
        <f>IF(M8554&lt;=365,1,2)</f>
        <v>1</v>
      </c>
      <c r="M8554" s="266">
        <f>IF(K8554&lt;$C$1,$C$2-$C$1+1,$C$2-K8554+1)</f>
        <v>87</v>
      </c>
      <c r="N8554" s="268">
        <f>M8554/365</f>
        <v>0.23835616438356164</v>
      </c>
      <c r="O8554" s="269">
        <f>'Data and Parameter'!$E$4*'Data and Parameter'!$E$5*('Data and Parameter'!$E$6+'Data and Parameter'!$E$7)*'Data and Parameter'!$E$19*'Data and Parameter'!$E$14*'ER calculations'!N8554</f>
        <v>1.2341484152576696</v>
      </c>
    </row>
    <row r="8555" spans="1:15" ht="15">
      <c r="A8555" s="284">
        <v>8551</v>
      </c>
      <c r="B8555" s="287"/>
      <c r="C8555" s="287"/>
      <c r="D8555" s="284" t="s">
        <v>119</v>
      </c>
      <c r="E8555" s="287"/>
      <c r="F8555" s="285" t="s">
        <v>8676</v>
      </c>
      <c r="G8555" s="266" t="s">
        <v>121</v>
      </c>
      <c r="H8555" s="266">
        <f>IF(G8555="Traditional Stove",0.1,0.2)</f>
        <v>0.1</v>
      </c>
      <c r="I8555" s="266">
        <f>YEAR(J8555)</f>
        <v>2023</v>
      </c>
      <c r="J8555" s="267">
        <v>44959</v>
      </c>
      <c r="K8555" s="267">
        <f>J8555+1</f>
        <v>44960</v>
      </c>
      <c r="L8555" s="266">
        <f>IF(M8555&lt;=365,1,2)</f>
        <v>1</v>
      </c>
      <c r="M8555" s="266">
        <f>IF(K8555&lt;$C$1,$C$2-$C$1+1,$C$2-K8555+1)</f>
        <v>87</v>
      </c>
      <c r="N8555" s="268">
        <f>M8555/365</f>
        <v>0.23835616438356164</v>
      </c>
      <c r="O8555" s="269">
        <f>'Data and Parameter'!$E$4*'Data and Parameter'!$E$5*('Data and Parameter'!$E$6+'Data and Parameter'!$E$7)*'Data and Parameter'!$E$19*'Data and Parameter'!$E$14*'ER calculations'!N8555</f>
        <v>1.2341484152576696</v>
      </c>
    </row>
    <row r="8556" spans="1:15" ht="15">
      <c r="A8556" s="284">
        <v>8552</v>
      </c>
      <c r="B8556" s="287"/>
      <c r="C8556" s="287"/>
      <c r="D8556" s="284" t="s">
        <v>3178</v>
      </c>
      <c r="E8556" s="287"/>
      <c r="F8556" s="285" t="s">
        <v>8677</v>
      </c>
      <c r="G8556" s="266" t="s">
        <v>121</v>
      </c>
      <c r="H8556" s="266">
        <f>IF(G8556="Traditional Stove",0.1,0.2)</f>
        <v>0.1</v>
      </c>
      <c r="I8556" s="266">
        <f>YEAR(J8556)</f>
        <v>2023</v>
      </c>
      <c r="J8556" s="267">
        <v>44997</v>
      </c>
      <c r="K8556" s="267">
        <f>J8556+1</f>
        <v>44998</v>
      </c>
      <c r="L8556" s="266">
        <f>IF(M8556&lt;=365,1,2)</f>
        <v>1</v>
      </c>
      <c r="M8556" s="266">
        <f>IF(K8556&lt;$C$1,$C$2-$C$1+1,$C$2-K8556+1)</f>
        <v>49</v>
      </c>
      <c r="N8556" s="268">
        <f>M8556/365</f>
        <v>0.13424657534246576</v>
      </c>
      <c r="O8556" s="269">
        <f>'Data and Parameter'!$E$4*'Data and Parameter'!$E$5*('Data and Parameter'!$E$6+'Data and Parameter'!$E$7)*'Data and Parameter'!$E$19*'Data and Parameter'!$E$14*'ER calculations'!N8556</f>
        <v>0.69509508445546908</v>
      </c>
    </row>
    <row r="8557" spans="1:15" ht="15">
      <c r="A8557" s="284">
        <v>8553</v>
      </c>
      <c r="B8557" s="287"/>
      <c r="C8557" s="287"/>
      <c r="D8557" s="284" t="s">
        <v>119</v>
      </c>
      <c r="E8557" s="287"/>
      <c r="F8557" s="285" t="s">
        <v>8678</v>
      </c>
      <c r="G8557" s="266" t="s">
        <v>121</v>
      </c>
      <c r="H8557" s="266">
        <f>IF(G8557="Traditional Stove",0.1,0.2)</f>
        <v>0.1</v>
      </c>
      <c r="I8557" s="266">
        <f>YEAR(J8557)</f>
        <v>2023</v>
      </c>
      <c r="J8557" s="267">
        <v>44959</v>
      </c>
      <c r="K8557" s="267">
        <f>J8557+1</f>
        <v>44960</v>
      </c>
      <c r="L8557" s="266">
        <f>IF(M8557&lt;=365,1,2)</f>
        <v>1</v>
      </c>
      <c r="M8557" s="266">
        <f>IF(K8557&lt;$C$1,$C$2-$C$1+1,$C$2-K8557+1)</f>
        <v>87</v>
      </c>
      <c r="N8557" s="268">
        <f>M8557/365</f>
        <v>0.23835616438356164</v>
      </c>
      <c r="O8557" s="269">
        <f>'Data and Parameter'!$E$4*'Data and Parameter'!$E$5*('Data and Parameter'!$E$6+'Data and Parameter'!$E$7)*'Data and Parameter'!$E$19*'Data and Parameter'!$E$14*'ER calculations'!N8557</f>
        <v>1.2341484152576696</v>
      </c>
    </row>
    <row r="8558" spans="1:15" ht="15">
      <c r="A8558" s="284">
        <v>8554</v>
      </c>
      <c r="B8558" s="287"/>
      <c r="C8558" s="287"/>
      <c r="D8558" s="284" t="s">
        <v>3178</v>
      </c>
      <c r="E8558" s="287"/>
      <c r="F8558" s="285" t="s">
        <v>8679</v>
      </c>
      <c r="G8558" s="266" t="s">
        <v>121</v>
      </c>
      <c r="H8558" s="266">
        <f>IF(G8558="Traditional Stove",0.1,0.2)</f>
        <v>0.1</v>
      </c>
      <c r="I8558" s="266">
        <f>YEAR(J8558)</f>
        <v>2023</v>
      </c>
      <c r="J8558" s="267">
        <v>44997</v>
      </c>
      <c r="K8558" s="267">
        <f>J8558+1</f>
        <v>44998</v>
      </c>
      <c r="L8558" s="266">
        <f>IF(M8558&lt;=365,1,2)</f>
        <v>1</v>
      </c>
      <c r="M8558" s="266">
        <f>IF(K8558&lt;$C$1,$C$2-$C$1+1,$C$2-K8558+1)</f>
        <v>49</v>
      </c>
      <c r="N8558" s="268">
        <f>M8558/365</f>
        <v>0.13424657534246576</v>
      </c>
      <c r="O8558" s="269">
        <f>'Data and Parameter'!$E$4*'Data and Parameter'!$E$5*('Data and Parameter'!$E$6+'Data and Parameter'!$E$7)*'Data and Parameter'!$E$19*'Data and Parameter'!$E$14*'ER calculations'!N8558</f>
        <v>0.69509508445546908</v>
      </c>
    </row>
    <row r="8559" spans="1:15" ht="15">
      <c r="A8559" s="284">
        <v>8555</v>
      </c>
      <c r="B8559" s="287"/>
      <c r="C8559" s="287"/>
      <c r="D8559" s="284" t="s">
        <v>119</v>
      </c>
      <c r="E8559" s="287"/>
      <c r="F8559" s="285" t="s">
        <v>8680</v>
      </c>
      <c r="G8559" s="266" t="s">
        <v>121</v>
      </c>
      <c r="H8559" s="266">
        <f>IF(G8559="Traditional Stove",0.1,0.2)</f>
        <v>0.1</v>
      </c>
      <c r="I8559" s="266">
        <f>YEAR(J8559)</f>
        <v>2023</v>
      </c>
      <c r="J8559" s="267">
        <v>44971</v>
      </c>
      <c r="K8559" s="267">
        <f>J8559+1</f>
        <v>44972</v>
      </c>
      <c r="L8559" s="266">
        <f>IF(M8559&lt;=365,1,2)</f>
        <v>1</v>
      </c>
      <c r="M8559" s="266">
        <f>IF(K8559&lt;$C$1,$C$2-$C$1+1,$C$2-K8559+1)</f>
        <v>75</v>
      </c>
      <c r="N8559" s="268">
        <f>M8559/365</f>
        <v>0.20547945205479451</v>
      </c>
      <c r="O8559" s="269">
        <f>'Data and Parameter'!$E$4*'Data and Parameter'!$E$5*('Data and Parameter'!$E$6+'Data and Parameter'!$E$7)*'Data and Parameter'!$E$19*'Data and Parameter'!$E$14*'ER calculations'!N8559</f>
        <v>1.063921047635922</v>
      </c>
    </row>
    <row r="8560" spans="1:15" ht="15">
      <c r="A8560" s="284">
        <v>8556</v>
      </c>
      <c r="B8560" s="287"/>
      <c r="C8560" s="287"/>
      <c r="D8560" s="284" t="s">
        <v>3178</v>
      </c>
      <c r="E8560" s="287"/>
      <c r="F8560" s="285" t="s">
        <v>8681</v>
      </c>
      <c r="G8560" s="266" t="s">
        <v>121</v>
      </c>
      <c r="H8560" s="266">
        <f>IF(G8560="Traditional Stove",0.1,0.2)</f>
        <v>0.1</v>
      </c>
      <c r="I8560" s="266">
        <f>YEAR(J8560)</f>
        <v>2023</v>
      </c>
      <c r="J8560" s="267">
        <v>45001</v>
      </c>
      <c r="K8560" s="267">
        <f>J8560+1</f>
        <v>45002</v>
      </c>
      <c r="L8560" s="266">
        <f>IF(M8560&lt;=365,1,2)</f>
        <v>1</v>
      </c>
      <c r="M8560" s="266">
        <f>IF(K8560&lt;$C$1,$C$2-$C$1+1,$C$2-K8560+1)</f>
        <v>45</v>
      </c>
      <c r="N8560" s="268">
        <f>M8560/365</f>
        <v>0.12328767123287671</v>
      </c>
      <c r="O8560" s="269">
        <f>'Data and Parameter'!$E$4*'Data and Parameter'!$E$5*('Data and Parameter'!$E$6+'Data and Parameter'!$E$7)*'Data and Parameter'!$E$19*'Data and Parameter'!$E$14*'ER calculations'!N8560</f>
        <v>0.63835262858155317</v>
      </c>
    </row>
    <row r="8561" spans="1:15" ht="15">
      <c r="A8561" s="284">
        <v>8557</v>
      </c>
      <c r="B8561" s="287"/>
      <c r="C8561" s="287"/>
      <c r="D8561" s="284" t="s">
        <v>3178</v>
      </c>
      <c r="E8561" s="287"/>
      <c r="F8561" s="285" t="s">
        <v>8682</v>
      </c>
      <c r="G8561" s="266" t="s">
        <v>121</v>
      </c>
      <c r="H8561" s="266">
        <f>IF(G8561="Traditional Stove",0.1,0.2)</f>
        <v>0.1</v>
      </c>
      <c r="I8561" s="266">
        <f>YEAR(J8561)</f>
        <v>2023</v>
      </c>
      <c r="J8561" s="267">
        <v>44996</v>
      </c>
      <c r="K8561" s="267">
        <f>J8561+1</f>
        <v>44997</v>
      </c>
      <c r="L8561" s="266">
        <f>IF(M8561&lt;=365,1,2)</f>
        <v>1</v>
      </c>
      <c r="M8561" s="266">
        <f>IF(K8561&lt;$C$1,$C$2-$C$1+1,$C$2-K8561+1)</f>
        <v>50</v>
      </c>
      <c r="N8561" s="268">
        <f>M8561/365</f>
        <v>0.13698630136986301</v>
      </c>
      <c r="O8561" s="269">
        <f>'Data and Parameter'!$E$4*'Data and Parameter'!$E$5*('Data and Parameter'!$E$6+'Data and Parameter'!$E$7)*'Data and Parameter'!$E$19*'Data and Parameter'!$E$14*'ER calculations'!N8561</f>
        <v>0.70928069842394803</v>
      </c>
    </row>
    <row r="8562" spans="1:15" ht="15">
      <c r="A8562" s="284">
        <v>8558</v>
      </c>
      <c r="B8562" s="287"/>
      <c r="C8562" s="287"/>
      <c r="D8562" s="284" t="s">
        <v>3178</v>
      </c>
      <c r="E8562" s="287"/>
      <c r="F8562" s="285" t="s">
        <v>8683</v>
      </c>
      <c r="G8562" s="266" t="s">
        <v>121</v>
      </c>
      <c r="H8562" s="266">
        <f>IF(G8562="Traditional Stove",0.1,0.2)</f>
        <v>0.1</v>
      </c>
      <c r="I8562" s="266">
        <f>YEAR(J8562)</f>
        <v>2023</v>
      </c>
      <c r="J8562" s="267">
        <v>44996</v>
      </c>
      <c r="K8562" s="267">
        <f>J8562+1</f>
        <v>44997</v>
      </c>
      <c r="L8562" s="266">
        <f>IF(M8562&lt;=365,1,2)</f>
        <v>1</v>
      </c>
      <c r="M8562" s="266">
        <f>IF(K8562&lt;$C$1,$C$2-$C$1+1,$C$2-K8562+1)</f>
        <v>50</v>
      </c>
      <c r="N8562" s="268">
        <f>M8562/365</f>
        <v>0.13698630136986301</v>
      </c>
      <c r="O8562" s="269">
        <f>'Data and Parameter'!$E$4*'Data and Parameter'!$E$5*('Data and Parameter'!$E$6+'Data and Parameter'!$E$7)*'Data and Parameter'!$E$19*'Data and Parameter'!$E$14*'ER calculations'!N8562</f>
        <v>0.70928069842394803</v>
      </c>
    </row>
    <row r="8563" spans="1:15" ht="15">
      <c r="A8563" s="284">
        <v>8559</v>
      </c>
      <c r="B8563" s="287"/>
      <c r="C8563" s="287"/>
      <c r="D8563" s="284" t="s">
        <v>119</v>
      </c>
      <c r="E8563" s="287"/>
      <c r="F8563" s="285" t="s">
        <v>8684</v>
      </c>
      <c r="G8563" s="266" t="s">
        <v>121</v>
      </c>
      <c r="H8563" s="266">
        <f>IF(G8563="Traditional Stove",0.1,0.2)</f>
        <v>0.1</v>
      </c>
      <c r="I8563" s="266">
        <f>YEAR(J8563)</f>
        <v>2023</v>
      </c>
      <c r="J8563" s="267">
        <v>44971</v>
      </c>
      <c r="K8563" s="267">
        <f>J8563+1</f>
        <v>44972</v>
      </c>
      <c r="L8563" s="266">
        <f>IF(M8563&lt;=365,1,2)</f>
        <v>1</v>
      </c>
      <c r="M8563" s="266">
        <f>IF(K8563&lt;$C$1,$C$2-$C$1+1,$C$2-K8563+1)</f>
        <v>75</v>
      </c>
      <c r="N8563" s="268">
        <f>M8563/365</f>
        <v>0.20547945205479451</v>
      </c>
      <c r="O8563" s="269">
        <f>'Data and Parameter'!$E$4*'Data and Parameter'!$E$5*('Data and Parameter'!$E$6+'Data and Parameter'!$E$7)*'Data and Parameter'!$E$19*'Data and Parameter'!$E$14*'ER calculations'!N8563</f>
        <v>1.063921047635922</v>
      </c>
    </row>
    <row r="8564" spans="1:15" ht="15">
      <c r="A8564" s="284">
        <v>8560</v>
      </c>
      <c r="B8564" s="287"/>
      <c r="C8564" s="287"/>
      <c r="D8564" s="284" t="s">
        <v>3178</v>
      </c>
      <c r="E8564" s="287"/>
      <c r="F8564" s="285" t="s">
        <v>8685</v>
      </c>
      <c r="G8564" s="266" t="s">
        <v>121</v>
      </c>
      <c r="H8564" s="266">
        <f>IF(G8564="Traditional Stove",0.1,0.2)</f>
        <v>0.1</v>
      </c>
      <c r="I8564" s="266">
        <f>YEAR(J8564)</f>
        <v>2023</v>
      </c>
      <c r="J8564" s="267">
        <v>45001</v>
      </c>
      <c r="K8564" s="267">
        <f>J8564+1</f>
        <v>45002</v>
      </c>
      <c r="L8564" s="266">
        <f>IF(M8564&lt;=365,1,2)</f>
        <v>1</v>
      </c>
      <c r="M8564" s="266">
        <f>IF(K8564&lt;$C$1,$C$2-$C$1+1,$C$2-K8564+1)</f>
        <v>45</v>
      </c>
      <c r="N8564" s="268">
        <f>M8564/365</f>
        <v>0.12328767123287671</v>
      </c>
      <c r="O8564" s="269">
        <f>'Data and Parameter'!$E$4*'Data and Parameter'!$E$5*('Data and Parameter'!$E$6+'Data and Parameter'!$E$7)*'Data and Parameter'!$E$19*'Data and Parameter'!$E$14*'ER calculations'!N8564</f>
        <v>0.63835262858155317</v>
      </c>
    </row>
    <row r="8565" spans="1:15" ht="15">
      <c r="A8565" s="284">
        <v>8561</v>
      </c>
      <c r="B8565" s="287"/>
      <c r="C8565" s="287"/>
      <c r="D8565" s="284" t="s">
        <v>3178</v>
      </c>
      <c r="E8565" s="287"/>
      <c r="F8565" s="285" t="s">
        <v>8686</v>
      </c>
      <c r="G8565" s="266" t="s">
        <v>121</v>
      </c>
      <c r="H8565" s="266">
        <f>IF(G8565="Traditional Stove",0.1,0.2)</f>
        <v>0.1</v>
      </c>
      <c r="I8565" s="266">
        <f>YEAR(J8565)</f>
        <v>2023</v>
      </c>
      <c r="J8565" s="267">
        <v>45001</v>
      </c>
      <c r="K8565" s="267">
        <f>J8565+1</f>
        <v>45002</v>
      </c>
      <c r="L8565" s="266">
        <f>IF(M8565&lt;=365,1,2)</f>
        <v>1</v>
      </c>
      <c r="M8565" s="266">
        <f>IF(K8565&lt;$C$1,$C$2-$C$1+1,$C$2-K8565+1)</f>
        <v>45</v>
      </c>
      <c r="N8565" s="268">
        <f>M8565/365</f>
        <v>0.12328767123287671</v>
      </c>
      <c r="O8565" s="269">
        <f>'Data and Parameter'!$E$4*'Data and Parameter'!$E$5*('Data and Parameter'!$E$6+'Data and Parameter'!$E$7)*'Data and Parameter'!$E$19*'Data and Parameter'!$E$14*'ER calculations'!N8565</f>
        <v>0.63835262858155317</v>
      </c>
    </row>
    <row r="8566" spans="1:15" ht="15">
      <c r="A8566" s="284">
        <v>8562</v>
      </c>
      <c r="B8566" s="287"/>
      <c r="C8566" s="287"/>
      <c r="D8566" s="284" t="s">
        <v>3178</v>
      </c>
      <c r="E8566" s="287"/>
      <c r="F8566" s="285" t="s">
        <v>8687</v>
      </c>
      <c r="G8566" s="266" t="s">
        <v>121</v>
      </c>
      <c r="H8566" s="266">
        <f>IF(G8566="Traditional Stove",0.1,0.2)</f>
        <v>0.1</v>
      </c>
      <c r="I8566" s="266">
        <f>YEAR(J8566)</f>
        <v>2023</v>
      </c>
      <c r="J8566" s="267">
        <v>45001</v>
      </c>
      <c r="K8566" s="267">
        <f>J8566+1</f>
        <v>45002</v>
      </c>
      <c r="L8566" s="266">
        <f>IF(M8566&lt;=365,1,2)</f>
        <v>1</v>
      </c>
      <c r="M8566" s="266">
        <f>IF(K8566&lt;$C$1,$C$2-$C$1+1,$C$2-K8566+1)</f>
        <v>45</v>
      </c>
      <c r="N8566" s="268">
        <f>M8566/365</f>
        <v>0.12328767123287671</v>
      </c>
      <c r="O8566" s="269">
        <f>'Data and Parameter'!$E$4*'Data and Parameter'!$E$5*('Data and Parameter'!$E$6+'Data and Parameter'!$E$7)*'Data and Parameter'!$E$19*'Data and Parameter'!$E$14*'ER calculations'!N8566</f>
        <v>0.63835262858155317</v>
      </c>
    </row>
    <row r="8567" spans="1:15" ht="15">
      <c r="A8567" s="284">
        <v>8563</v>
      </c>
      <c r="B8567" s="287"/>
      <c r="C8567" s="287"/>
      <c r="D8567" s="284" t="s">
        <v>3178</v>
      </c>
      <c r="E8567" s="287"/>
      <c r="F8567" s="285" t="s">
        <v>8688</v>
      </c>
      <c r="G8567" s="266" t="s">
        <v>121</v>
      </c>
      <c r="H8567" s="266">
        <f>IF(G8567="Traditional Stove",0.1,0.2)</f>
        <v>0.1</v>
      </c>
      <c r="I8567" s="266">
        <f>YEAR(J8567)</f>
        <v>2023</v>
      </c>
      <c r="J8567" s="267">
        <v>45001</v>
      </c>
      <c r="K8567" s="267">
        <f>J8567+1</f>
        <v>45002</v>
      </c>
      <c r="L8567" s="266">
        <f>IF(M8567&lt;=365,1,2)</f>
        <v>1</v>
      </c>
      <c r="M8567" s="266">
        <f>IF(K8567&lt;$C$1,$C$2-$C$1+1,$C$2-K8567+1)</f>
        <v>45</v>
      </c>
      <c r="N8567" s="268">
        <f>M8567/365</f>
        <v>0.12328767123287671</v>
      </c>
      <c r="O8567" s="269">
        <f>'Data and Parameter'!$E$4*'Data and Parameter'!$E$5*('Data and Parameter'!$E$6+'Data and Parameter'!$E$7)*'Data and Parameter'!$E$19*'Data and Parameter'!$E$14*'ER calculations'!N8567</f>
        <v>0.63835262858155317</v>
      </c>
    </row>
    <row r="8568" spans="1:15" ht="15">
      <c r="A8568" s="284">
        <v>8564</v>
      </c>
      <c r="B8568" s="287"/>
      <c r="C8568" s="287"/>
      <c r="D8568" s="284" t="s">
        <v>3178</v>
      </c>
      <c r="E8568" s="287"/>
      <c r="F8568" s="285" t="s">
        <v>8689</v>
      </c>
      <c r="G8568" s="266" t="s">
        <v>121</v>
      </c>
      <c r="H8568" s="266">
        <f>IF(G8568="Traditional Stove",0.1,0.2)</f>
        <v>0.1</v>
      </c>
      <c r="I8568" s="266">
        <f>YEAR(J8568)</f>
        <v>2023</v>
      </c>
      <c r="J8568" s="267">
        <v>45001</v>
      </c>
      <c r="K8568" s="267">
        <f>J8568+1</f>
        <v>45002</v>
      </c>
      <c r="L8568" s="266">
        <f>IF(M8568&lt;=365,1,2)</f>
        <v>1</v>
      </c>
      <c r="M8568" s="266">
        <f>IF(K8568&lt;$C$1,$C$2-$C$1+1,$C$2-K8568+1)</f>
        <v>45</v>
      </c>
      <c r="N8568" s="268">
        <f>M8568/365</f>
        <v>0.12328767123287671</v>
      </c>
      <c r="O8568" s="269">
        <f>'Data and Parameter'!$E$4*'Data and Parameter'!$E$5*('Data and Parameter'!$E$6+'Data and Parameter'!$E$7)*'Data and Parameter'!$E$19*'Data and Parameter'!$E$14*'ER calculations'!N8568</f>
        <v>0.63835262858155317</v>
      </c>
    </row>
    <row r="8569" spans="1:15" ht="15">
      <c r="A8569" s="284">
        <v>8565</v>
      </c>
      <c r="B8569" s="287"/>
      <c r="C8569" s="287"/>
      <c r="D8569" s="284" t="s">
        <v>3178</v>
      </c>
      <c r="E8569" s="287"/>
      <c r="F8569" s="285" t="s">
        <v>8690</v>
      </c>
      <c r="G8569" s="266" t="s">
        <v>121</v>
      </c>
      <c r="H8569" s="266">
        <f>IF(G8569="Traditional Stove",0.1,0.2)</f>
        <v>0.1</v>
      </c>
      <c r="I8569" s="266">
        <f>YEAR(J8569)</f>
        <v>2023</v>
      </c>
      <c r="J8569" s="267">
        <v>45001</v>
      </c>
      <c r="K8569" s="267">
        <f>J8569+1</f>
        <v>45002</v>
      </c>
      <c r="L8569" s="266">
        <f>IF(M8569&lt;=365,1,2)</f>
        <v>1</v>
      </c>
      <c r="M8569" s="266">
        <f>IF(K8569&lt;$C$1,$C$2-$C$1+1,$C$2-K8569+1)</f>
        <v>45</v>
      </c>
      <c r="N8569" s="268">
        <f>M8569/365</f>
        <v>0.12328767123287671</v>
      </c>
      <c r="O8569" s="269">
        <f>'Data and Parameter'!$E$4*'Data and Parameter'!$E$5*('Data and Parameter'!$E$6+'Data and Parameter'!$E$7)*'Data and Parameter'!$E$19*'Data and Parameter'!$E$14*'ER calculations'!N8569</f>
        <v>0.63835262858155317</v>
      </c>
    </row>
    <row r="8570" spans="1:15" ht="15">
      <c r="A8570" s="284">
        <v>8566</v>
      </c>
      <c r="B8570" s="287"/>
      <c r="C8570" s="287"/>
      <c r="D8570" s="284" t="s">
        <v>3178</v>
      </c>
      <c r="E8570" s="287"/>
      <c r="F8570" s="285" t="s">
        <v>8691</v>
      </c>
      <c r="G8570" s="266" t="s">
        <v>121</v>
      </c>
      <c r="H8570" s="266">
        <f>IF(G8570="Traditional Stove",0.1,0.2)</f>
        <v>0.1</v>
      </c>
      <c r="I8570" s="266">
        <f>YEAR(J8570)</f>
        <v>2023</v>
      </c>
      <c r="J8570" s="267">
        <v>45001</v>
      </c>
      <c r="K8570" s="267">
        <f>J8570+1</f>
        <v>45002</v>
      </c>
      <c r="L8570" s="266">
        <f>IF(M8570&lt;=365,1,2)</f>
        <v>1</v>
      </c>
      <c r="M8570" s="266">
        <f>IF(K8570&lt;$C$1,$C$2-$C$1+1,$C$2-K8570+1)</f>
        <v>45</v>
      </c>
      <c r="N8570" s="268">
        <f>M8570/365</f>
        <v>0.12328767123287671</v>
      </c>
      <c r="O8570" s="269">
        <f>'Data and Parameter'!$E$4*'Data and Parameter'!$E$5*('Data and Parameter'!$E$6+'Data and Parameter'!$E$7)*'Data and Parameter'!$E$19*'Data and Parameter'!$E$14*'ER calculations'!N8570</f>
        <v>0.63835262858155317</v>
      </c>
    </row>
    <row r="8571" spans="1:15" ht="15">
      <c r="A8571" s="284">
        <v>8567</v>
      </c>
      <c r="B8571" s="287"/>
      <c r="C8571" s="287"/>
      <c r="D8571" s="284" t="s">
        <v>3178</v>
      </c>
      <c r="E8571" s="287"/>
      <c r="F8571" s="285" t="s">
        <v>8692</v>
      </c>
      <c r="G8571" s="266" t="s">
        <v>121</v>
      </c>
      <c r="H8571" s="266">
        <f>IF(G8571="Traditional Stove",0.1,0.2)</f>
        <v>0.1</v>
      </c>
      <c r="I8571" s="266">
        <f>YEAR(J8571)</f>
        <v>2023</v>
      </c>
      <c r="J8571" s="267">
        <v>45001</v>
      </c>
      <c r="K8571" s="267">
        <f>J8571+1</f>
        <v>45002</v>
      </c>
      <c r="L8571" s="266">
        <f>IF(M8571&lt;=365,1,2)</f>
        <v>1</v>
      </c>
      <c r="M8571" s="266">
        <f>IF(K8571&lt;$C$1,$C$2-$C$1+1,$C$2-K8571+1)</f>
        <v>45</v>
      </c>
      <c r="N8571" s="268">
        <f>M8571/365</f>
        <v>0.12328767123287671</v>
      </c>
      <c r="O8571" s="269">
        <f>'Data and Parameter'!$E$4*'Data and Parameter'!$E$5*('Data and Parameter'!$E$6+'Data and Parameter'!$E$7)*'Data and Parameter'!$E$19*'Data and Parameter'!$E$14*'ER calculations'!N8571</f>
        <v>0.63835262858155317</v>
      </c>
    </row>
    <row r="8572" spans="1:15" ht="15">
      <c r="A8572" s="284">
        <v>8568</v>
      </c>
      <c r="B8572" s="287"/>
      <c r="C8572" s="287"/>
      <c r="D8572" s="284" t="s">
        <v>119</v>
      </c>
      <c r="E8572" s="287"/>
      <c r="F8572" s="285" t="s">
        <v>8693</v>
      </c>
      <c r="G8572" s="266" t="s">
        <v>121</v>
      </c>
      <c r="H8572" s="266">
        <f>IF(G8572="Traditional Stove",0.1,0.2)</f>
        <v>0.1</v>
      </c>
      <c r="I8572" s="266">
        <f>YEAR(J8572)</f>
        <v>2023</v>
      </c>
      <c r="J8572" s="267">
        <v>45000</v>
      </c>
      <c r="K8572" s="267">
        <f>J8572+1</f>
        <v>45001</v>
      </c>
      <c r="L8572" s="266">
        <f>IF(M8572&lt;=365,1,2)</f>
        <v>1</v>
      </c>
      <c r="M8572" s="266">
        <f>IF(K8572&lt;$C$1,$C$2-$C$1+1,$C$2-K8572+1)</f>
        <v>46</v>
      </c>
      <c r="N8572" s="268">
        <f>M8572/365</f>
        <v>0.12602739726027398</v>
      </c>
      <c r="O8572" s="269">
        <f>'Data and Parameter'!$E$4*'Data and Parameter'!$E$5*('Data and Parameter'!$E$6+'Data and Parameter'!$E$7)*'Data and Parameter'!$E$19*'Data and Parameter'!$E$14*'ER calculations'!N8572</f>
        <v>0.65253824255003223</v>
      </c>
    </row>
    <row r="8573" spans="1:15" ht="15">
      <c r="A8573" s="284">
        <v>8569</v>
      </c>
      <c r="B8573" s="287"/>
      <c r="C8573" s="287"/>
      <c r="D8573" s="284" t="s">
        <v>3178</v>
      </c>
      <c r="E8573" s="287"/>
      <c r="F8573" s="285" t="s">
        <v>8694</v>
      </c>
      <c r="G8573" s="266" t="s">
        <v>121</v>
      </c>
      <c r="H8573" s="266">
        <f>IF(G8573="Traditional Stove",0.1,0.2)</f>
        <v>0.1</v>
      </c>
      <c r="I8573" s="266">
        <f>YEAR(J8573)</f>
        <v>2023</v>
      </c>
      <c r="J8573" s="267">
        <v>45001</v>
      </c>
      <c r="K8573" s="267">
        <f>J8573+1</f>
        <v>45002</v>
      </c>
      <c r="L8573" s="266">
        <f>IF(M8573&lt;=365,1,2)</f>
        <v>1</v>
      </c>
      <c r="M8573" s="266">
        <f>IF(K8573&lt;$C$1,$C$2-$C$1+1,$C$2-K8573+1)</f>
        <v>45</v>
      </c>
      <c r="N8573" s="268">
        <f>M8573/365</f>
        <v>0.12328767123287671</v>
      </c>
      <c r="O8573" s="269">
        <f>'Data and Parameter'!$E$4*'Data and Parameter'!$E$5*('Data and Parameter'!$E$6+'Data and Parameter'!$E$7)*'Data and Parameter'!$E$19*'Data and Parameter'!$E$14*'ER calculations'!N8573</f>
        <v>0.63835262858155317</v>
      </c>
    </row>
    <row r="8574" spans="1:15" ht="15">
      <c r="A8574" s="284">
        <v>8570</v>
      </c>
      <c r="B8574" s="287"/>
      <c r="C8574" s="287"/>
      <c r="D8574" s="284" t="s">
        <v>3178</v>
      </c>
      <c r="E8574" s="287"/>
      <c r="F8574" s="285" t="s">
        <v>8695</v>
      </c>
      <c r="G8574" s="266" t="s">
        <v>121</v>
      </c>
      <c r="H8574" s="266">
        <f>IF(G8574="Traditional Stove",0.1,0.2)</f>
        <v>0.1</v>
      </c>
      <c r="I8574" s="266">
        <f>YEAR(J8574)</f>
        <v>2023</v>
      </c>
      <c r="J8574" s="267">
        <v>45005</v>
      </c>
      <c r="K8574" s="267">
        <f>J8574+1</f>
        <v>45006</v>
      </c>
      <c r="L8574" s="266">
        <f>IF(M8574&lt;=365,1,2)</f>
        <v>1</v>
      </c>
      <c r="M8574" s="266">
        <f>IF(K8574&lt;$C$1,$C$2-$C$1+1,$C$2-K8574+1)</f>
        <v>41</v>
      </c>
      <c r="N8574" s="268">
        <f>M8574/365</f>
        <v>0.11232876712328767</v>
      </c>
      <c r="O8574" s="269">
        <f>'Data and Parameter'!$E$4*'Data and Parameter'!$E$5*('Data and Parameter'!$E$6+'Data and Parameter'!$E$7)*'Data and Parameter'!$E$19*'Data and Parameter'!$E$14*'ER calculations'!N8574</f>
        <v>0.58161017270763737</v>
      </c>
    </row>
    <row r="8575" spans="1:15" ht="15">
      <c r="A8575" s="284">
        <v>8571</v>
      </c>
      <c r="B8575" s="287"/>
      <c r="C8575" s="287"/>
      <c r="D8575" s="284" t="s">
        <v>3178</v>
      </c>
      <c r="E8575" s="287"/>
      <c r="F8575" s="285" t="s">
        <v>8696</v>
      </c>
      <c r="G8575" s="266" t="s">
        <v>121</v>
      </c>
      <c r="H8575" s="266">
        <f>IF(G8575="Traditional Stove",0.1,0.2)</f>
        <v>0.1</v>
      </c>
      <c r="I8575" s="266">
        <f>YEAR(J8575)</f>
        <v>2023</v>
      </c>
      <c r="J8575" s="267">
        <v>45005</v>
      </c>
      <c r="K8575" s="267">
        <f>J8575+1</f>
        <v>45006</v>
      </c>
      <c r="L8575" s="266">
        <f>IF(M8575&lt;=365,1,2)</f>
        <v>1</v>
      </c>
      <c r="M8575" s="266">
        <f>IF(K8575&lt;$C$1,$C$2-$C$1+1,$C$2-K8575+1)</f>
        <v>41</v>
      </c>
      <c r="N8575" s="268">
        <f>M8575/365</f>
        <v>0.11232876712328767</v>
      </c>
      <c r="O8575" s="269">
        <f>'Data and Parameter'!$E$4*'Data and Parameter'!$E$5*('Data and Parameter'!$E$6+'Data and Parameter'!$E$7)*'Data and Parameter'!$E$19*'Data and Parameter'!$E$14*'ER calculations'!N8575</f>
        <v>0.58161017270763737</v>
      </c>
    </row>
    <row r="8576" spans="1:15" ht="15">
      <c r="A8576" s="284">
        <v>8572</v>
      </c>
      <c r="B8576" s="287"/>
      <c r="C8576" s="287"/>
      <c r="D8576" s="284" t="s">
        <v>3178</v>
      </c>
      <c r="E8576" s="287"/>
      <c r="F8576" s="285" t="s">
        <v>8697</v>
      </c>
      <c r="G8576" s="266" t="s">
        <v>121</v>
      </c>
      <c r="H8576" s="266">
        <f>IF(G8576="Traditional Stove",0.1,0.2)</f>
        <v>0.1</v>
      </c>
      <c r="I8576" s="266">
        <f>YEAR(J8576)</f>
        <v>2023</v>
      </c>
      <c r="J8576" s="267">
        <v>44998</v>
      </c>
      <c r="K8576" s="267">
        <f>J8576+1</f>
        <v>44999</v>
      </c>
      <c r="L8576" s="266">
        <f>IF(M8576&lt;=365,1,2)</f>
        <v>1</v>
      </c>
      <c r="M8576" s="266">
        <f>IF(K8576&lt;$C$1,$C$2-$C$1+1,$C$2-K8576+1)</f>
        <v>48</v>
      </c>
      <c r="N8576" s="268">
        <f>M8576/365</f>
        <v>0.13150684931506848</v>
      </c>
      <c r="O8576" s="269">
        <f>'Data and Parameter'!$E$4*'Data and Parameter'!$E$5*('Data and Parameter'!$E$6+'Data and Parameter'!$E$7)*'Data and Parameter'!$E$19*'Data and Parameter'!$E$14*'ER calculations'!N8576</f>
        <v>0.68090947048699002</v>
      </c>
    </row>
    <row r="8577" spans="1:15" ht="15">
      <c r="A8577" s="284">
        <v>8573</v>
      </c>
      <c r="B8577" s="287"/>
      <c r="C8577" s="287"/>
      <c r="D8577" s="284" t="s">
        <v>119</v>
      </c>
      <c r="E8577" s="287"/>
      <c r="F8577" s="285" t="s">
        <v>8698</v>
      </c>
      <c r="G8577" s="266" t="s">
        <v>121</v>
      </c>
      <c r="H8577" s="266">
        <f>IF(G8577="Traditional Stove",0.1,0.2)</f>
        <v>0.1</v>
      </c>
      <c r="I8577" s="266">
        <f>YEAR(J8577)</f>
        <v>2023</v>
      </c>
      <c r="J8577" s="267">
        <v>45000</v>
      </c>
      <c r="K8577" s="267">
        <f>J8577+1</f>
        <v>45001</v>
      </c>
      <c r="L8577" s="266">
        <f>IF(M8577&lt;=365,1,2)</f>
        <v>1</v>
      </c>
      <c r="M8577" s="266">
        <f>IF(K8577&lt;$C$1,$C$2-$C$1+1,$C$2-K8577+1)</f>
        <v>46</v>
      </c>
      <c r="N8577" s="268">
        <f>M8577/365</f>
        <v>0.12602739726027398</v>
      </c>
      <c r="O8577" s="269">
        <f>'Data and Parameter'!$E$4*'Data and Parameter'!$E$5*('Data and Parameter'!$E$6+'Data and Parameter'!$E$7)*'Data and Parameter'!$E$19*'Data and Parameter'!$E$14*'ER calculations'!N8577</f>
        <v>0.65253824255003223</v>
      </c>
    </row>
    <row r="8578" spans="1:15" ht="15">
      <c r="A8578" s="284">
        <v>8574</v>
      </c>
      <c r="B8578" s="287"/>
      <c r="C8578" s="287"/>
      <c r="D8578" s="284" t="s">
        <v>3178</v>
      </c>
      <c r="E8578" s="287"/>
      <c r="F8578" s="285" t="s">
        <v>8699</v>
      </c>
      <c r="G8578" s="266" t="s">
        <v>121</v>
      </c>
      <c r="H8578" s="266">
        <f>IF(G8578="Traditional Stove",0.1,0.2)</f>
        <v>0.1</v>
      </c>
      <c r="I8578" s="266">
        <f>YEAR(J8578)</f>
        <v>2023</v>
      </c>
      <c r="J8578" s="267">
        <v>45001</v>
      </c>
      <c r="K8578" s="267">
        <f>J8578+1</f>
        <v>45002</v>
      </c>
      <c r="L8578" s="266">
        <f>IF(M8578&lt;=365,1,2)</f>
        <v>1</v>
      </c>
      <c r="M8578" s="266">
        <f>IF(K8578&lt;$C$1,$C$2-$C$1+1,$C$2-K8578+1)</f>
        <v>45</v>
      </c>
      <c r="N8578" s="268">
        <f>M8578/365</f>
        <v>0.12328767123287671</v>
      </c>
      <c r="O8578" s="269">
        <f>'Data and Parameter'!$E$4*'Data and Parameter'!$E$5*('Data and Parameter'!$E$6+'Data and Parameter'!$E$7)*'Data and Parameter'!$E$19*'Data and Parameter'!$E$14*'ER calculations'!N8578</f>
        <v>0.63835262858155317</v>
      </c>
    </row>
    <row r="8579" spans="1:15" ht="15">
      <c r="A8579" s="284">
        <v>8575</v>
      </c>
      <c r="B8579" s="287"/>
      <c r="C8579" s="287"/>
      <c r="D8579" s="284" t="s">
        <v>3178</v>
      </c>
      <c r="E8579" s="287"/>
      <c r="F8579" s="285" t="s">
        <v>8700</v>
      </c>
      <c r="G8579" s="266" t="s">
        <v>121</v>
      </c>
      <c r="H8579" s="266">
        <f>IF(G8579="Traditional Stove",0.1,0.2)</f>
        <v>0.1</v>
      </c>
      <c r="I8579" s="266">
        <f>YEAR(J8579)</f>
        <v>2023</v>
      </c>
      <c r="J8579" s="267">
        <v>45010</v>
      </c>
      <c r="K8579" s="267">
        <f>J8579+1</f>
        <v>45011</v>
      </c>
      <c r="L8579" s="266">
        <f>IF(M8579&lt;=365,1,2)</f>
        <v>1</v>
      </c>
      <c r="M8579" s="266">
        <f>IF(K8579&lt;$C$1,$C$2-$C$1+1,$C$2-K8579+1)</f>
        <v>36</v>
      </c>
      <c r="N8579" s="268">
        <f>M8579/365</f>
        <v>9.8630136986301367E-2</v>
      </c>
      <c r="O8579" s="269">
        <f>'Data and Parameter'!$E$4*'Data and Parameter'!$E$5*('Data and Parameter'!$E$6+'Data and Parameter'!$E$7)*'Data and Parameter'!$E$19*'Data and Parameter'!$E$14*'ER calculations'!N8579</f>
        <v>0.51068210286524263</v>
      </c>
    </row>
    <row r="8580" spans="1:15" ht="15">
      <c r="A8580" s="284">
        <v>8576</v>
      </c>
      <c r="B8580" s="287"/>
      <c r="C8580" s="287"/>
      <c r="D8580" s="284" t="s">
        <v>119</v>
      </c>
      <c r="E8580" s="287"/>
      <c r="F8580" s="285" t="s">
        <v>8701</v>
      </c>
      <c r="G8580" s="266" t="s">
        <v>121</v>
      </c>
      <c r="H8580" s="266">
        <f>IF(G8580="Traditional Stove",0.1,0.2)</f>
        <v>0.1</v>
      </c>
      <c r="I8580" s="266">
        <f>YEAR(J8580)</f>
        <v>2023</v>
      </c>
      <c r="J8580" s="267">
        <v>45000</v>
      </c>
      <c r="K8580" s="267">
        <f>J8580+1</f>
        <v>45001</v>
      </c>
      <c r="L8580" s="266">
        <f>IF(M8580&lt;=365,1,2)</f>
        <v>1</v>
      </c>
      <c r="M8580" s="266">
        <f>IF(K8580&lt;$C$1,$C$2-$C$1+1,$C$2-K8580+1)</f>
        <v>46</v>
      </c>
      <c r="N8580" s="268">
        <f>M8580/365</f>
        <v>0.12602739726027398</v>
      </c>
      <c r="O8580" s="269">
        <f>'Data and Parameter'!$E$4*'Data and Parameter'!$E$5*('Data and Parameter'!$E$6+'Data and Parameter'!$E$7)*'Data and Parameter'!$E$19*'Data and Parameter'!$E$14*'ER calculations'!N8580</f>
        <v>0.65253824255003223</v>
      </c>
    </row>
    <row r="8581" spans="1:15" ht="15">
      <c r="A8581" s="284">
        <v>8577</v>
      </c>
      <c r="B8581" s="287"/>
      <c r="C8581" s="287"/>
      <c r="D8581" s="284" t="s">
        <v>119</v>
      </c>
      <c r="E8581" s="287"/>
      <c r="F8581" s="285" t="s">
        <v>8702</v>
      </c>
      <c r="G8581" s="266" t="s">
        <v>121</v>
      </c>
      <c r="H8581" s="266">
        <f>IF(G8581="Traditional Stove",0.1,0.2)</f>
        <v>0.1</v>
      </c>
      <c r="I8581" s="266">
        <f>YEAR(J8581)</f>
        <v>2023</v>
      </c>
      <c r="J8581" s="267">
        <v>44959</v>
      </c>
      <c r="K8581" s="267">
        <f>J8581+1</f>
        <v>44960</v>
      </c>
      <c r="L8581" s="266">
        <f>IF(M8581&lt;=365,1,2)</f>
        <v>1</v>
      </c>
      <c r="M8581" s="266">
        <f>IF(K8581&lt;$C$1,$C$2-$C$1+1,$C$2-K8581+1)</f>
        <v>87</v>
      </c>
      <c r="N8581" s="268">
        <f>M8581/365</f>
        <v>0.23835616438356164</v>
      </c>
      <c r="O8581" s="269">
        <f>'Data and Parameter'!$E$4*'Data and Parameter'!$E$5*('Data and Parameter'!$E$6+'Data and Parameter'!$E$7)*'Data and Parameter'!$E$19*'Data and Parameter'!$E$14*'ER calculations'!N8581</f>
        <v>1.2341484152576696</v>
      </c>
    </row>
    <row r="8582" spans="1:15" ht="15">
      <c r="A8582" s="284">
        <v>8578</v>
      </c>
      <c r="B8582" s="287"/>
      <c r="C8582" s="287"/>
      <c r="D8582" s="284" t="s">
        <v>3178</v>
      </c>
      <c r="E8582" s="287"/>
      <c r="F8582" s="285" t="s">
        <v>8703</v>
      </c>
      <c r="G8582" s="266" t="s">
        <v>121</v>
      </c>
      <c r="H8582" s="266">
        <f>IF(G8582="Traditional Stove",0.1,0.2)</f>
        <v>0.1</v>
      </c>
      <c r="I8582" s="266">
        <f>YEAR(J8582)</f>
        <v>2023</v>
      </c>
      <c r="J8582" s="267">
        <v>44998</v>
      </c>
      <c r="K8582" s="267">
        <f>J8582+1</f>
        <v>44999</v>
      </c>
      <c r="L8582" s="266">
        <f>IF(M8582&lt;=365,1,2)</f>
        <v>1</v>
      </c>
      <c r="M8582" s="266">
        <f>IF(K8582&lt;$C$1,$C$2-$C$1+1,$C$2-K8582+1)</f>
        <v>48</v>
      </c>
      <c r="N8582" s="268">
        <f>M8582/365</f>
        <v>0.13150684931506848</v>
      </c>
      <c r="O8582" s="269">
        <f>'Data and Parameter'!$E$4*'Data and Parameter'!$E$5*('Data and Parameter'!$E$6+'Data and Parameter'!$E$7)*'Data and Parameter'!$E$19*'Data and Parameter'!$E$14*'ER calculations'!N8582</f>
        <v>0.68090947048699002</v>
      </c>
    </row>
    <row r="8583" spans="1:15" ht="15">
      <c r="A8583" s="284">
        <v>8579</v>
      </c>
      <c r="B8583" s="287"/>
      <c r="C8583" s="287"/>
      <c r="D8583" s="284" t="s">
        <v>3178</v>
      </c>
      <c r="E8583" s="287"/>
      <c r="F8583" s="285" t="s">
        <v>8704</v>
      </c>
      <c r="G8583" s="266" t="s">
        <v>121</v>
      </c>
      <c r="H8583" s="266">
        <f>IF(G8583="Traditional Stove",0.1,0.2)</f>
        <v>0.1</v>
      </c>
      <c r="I8583" s="266">
        <f>YEAR(J8583)</f>
        <v>2023</v>
      </c>
      <c r="J8583" s="267">
        <v>44998</v>
      </c>
      <c r="K8583" s="267">
        <f>J8583+1</f>
        <v>44999</v>
      </c>
      <c r="L8583" s="266">
        <f>IF(M8583&lt;=365,1,2)</f>
        <v>1</v>
      </c>
      <c r="M8583" s="266">
        <f>IF(K8583&lt;$C$1,$C$2-$C$1+1,$C$2-K8583+1)</f>
        <v>48</v>
      </c>
      <c r="N8583" s="268">
        <f>M8583/365</f>
        <v>0.13150684931506848</v>
      </c>
      <c r="O8583" s="269">
        <f>'Data and Parameter'!$E$4*'Data and Parameter'!$E$5*('Data and Parameter'!$E$6+'Data and Parameter'!$E$7)*'Data and Parameter'!$E$19*'Data and Parameter'!$E$14*'ER calculations'!N8583</f>
        <v>0.68090947048699002</v>
      </c>
    </row>
    <row r="8584" spans="1:15" ht="15">
      <c r="A8584" s="284">
        <v>8580</v>
      </c>
      <c r="B8584" s="287"/>
      <c r="C8584" s="287"/>
      <c r="D8584" s="284" t="s">
        <v>119</v>
      </c>
      <c r="E8584" s="287"/>
      <c r="F8584" s="285" t="s">
        <v>8705</v>
      </c>
      <c r="G8584" s="266" t="s">
        <v>121</v>
      </c>
      <c r="H8584" s="266">
        <f>IF(G8584="Traditional Stove",0.1,0.2)</f>
        <v>0.1</v>
      </c>
      <c r="I8584" s="266">
        <f>YEAR(J8584)</f>
        <v>2023</v>
      </c>
      <c r="J8584" s="267">
        <v>44959</v>
      </c>
      <c r="K8584" s="267">
        <f>J8584+1</f>
        <v>44960</v>
      </c>
      <c r="L8584" s="266">
        <f>IF(M8584&lt;=365,1,2)</f>
        <v>1</v>
      </c>
      <c r="M8584" s="266">
        <f>IF(K8584&lt;$C$1,$C$2-$C$1+1,$C$2-K8584+1)</f>
        <v>87</v>
      </c>
      <c r="N8584" s="268">
        <f>M8584/365</f>
        <v>0.23835616438356164</v>
      </c>
      <c r="O8584" s="269">
        <f>'Data and Parameter'!$E$4*'Data and Parameter'!$E$5*('Data and Parameter'!$E$6+'Data and Parameter'!$E$7)*'Data and Parameter'!$E$19*'Data and Parameter'!$E$14*'ER calculations'!N8584</f>
        <v>1.2341484152576696</v>
      </c>
    </row>
    <row r="8585" spans="1:15" ht="15">
      <c r="A8585" s="284">
        <v>8581</v>
      </c>
      <c r="B8585" s="287"/>
      <c r="C8585" s="287"/>
      <c r="D8585" s="284" t="s">
        <v>119</v>
      </c>
      <c r="E8585" s="287"/>
      <c r="F8585" s="285" t="s">
        <v>8706</v>
      </c>
      <c r="G8585" s="266" t="s">
        <v>121</v>
      </c>
      <c r="H8585" s="266">
        <f>IF(G8585="Traditional Stove",0.1,0.2)</f>
        <v>0.1</v>
      </c>
      <c r="I8585" s="266">
        <f>YEAR(J8585)</f>
        <v>2023</v>
      </c>
      <c r="J8585" s="267">
        <v>45000</v>
      </c>
      <c r="K8585" s="267">
        <f>J8585+1</f>
        <v>45001</v>
      </c>
      <c r="L8585" s="266">
        <f>IF(M8585&lt;=365,1,2)</f>
        <v>1</v>
      </c>
      <c r="M8585" s="266">
        <f>IF(K8585&lt;$C$1,$C$2-$C$1+1,$C$2-K8585+1)</f>
        <v>46</v>
      </c>
      <c r="N8585" s="268">
        <f>M8585/365</f>
        <v>0.12602739726027398</v>
      </c>
      <c r="O8585" s="269">
        <f>'Data and Parameter'!$E$4*'Data and Parameter'!$E$5*('Data and Parameter'!$E$6+'Data and Parameter'!$E$7)*'Data and Parameter'!$E$19*'Data and Parameter'!$E$14*'ER calculations'!N8585</f>
        <v>0.65253824255003223</v>
      </c>
    </row>
    <row r="8586" spans="1:15" ht="15">
      <c r="A8586" s="284">
        <v>8582</v>
      </c>
      <c r="B8586" s="287"/>
      <c r="C8586" s="287"/>
      <c r="D8586" s="284" t="s">
        <v>3178</v>
      </c>
      <c r="E8586" s="287"/>
      <c r="F8586" s="285" t="s">
        <v>8707</v>
      </c>
      <c r="G8586" s="266" t="s">
        <v>121</v>
      </c>
      <c r="H8586" s="266">
        <f>IF(G8586="Traditional Stove",0.1,0.2)</f>
        <v>0.1</v>
      </c>
      <c r="I8586" s="266">
        <f>YEAR(J8586)</f>
        <v>2023</v>
      </c>
      <c r="J8586" s="267">
        <v>44998</v>
      </c>
      <c r="K8586" s="267">
        <f>J8586+1</f>
        <v>44999</v>
      </c>
      <c r="L8586" s="266">
        <f>IF(M8586&lt;=365,1,2)</f>
        <v>1</v>
      </c>
      <c r="M8586" s="266">
        <f>IF(K8586&lt;$C$1,$C$2-$C$1+1,$C$2-K8586+1)</f>
        <v>48</v>
      </c>
      <c r="N8586" s="268">
        <f>M8586/365</f>
        <v>0.13150684931506848</v>
      </c>
      <c r="O8586" s="269">
        <f>'Data and Parameter'!$E$4*'Data and Parameter'!$E$5*('Data and Parameter'!$E$6+'Data and Parameter'!$E$7)*'Data and Parameter'!$E$19*'Data and Parameter'!$E$14*'ER calculations'!N8586</f>
        <v>0.68090947048699002</v>
      </c>
    </row>
    <row r="8587" spans="1:15" ht="15">
      <c r="A8587" s="284">
        <v>8583</v>
      </c>
      <c r="B8587" s="287"/>
      <c r="C8587" s="287"/>
      <c r="D8587" s="284" t="s">
        <v>3178</v>
      </c>
      <c r="E8587" s="287"/>
      <c r="F8587" s="285" t="s">
        <v>8708</v>
      </c>
      <c r="G8587" s="266" t="s">
        <v>121</v>
      </c>
      <c r="H8587" s="266">
        <f>IF(G8587="Traditional Stove",0.1,0.2)</f>
        <v>0.1</v>
      </c>
      <c r="I8587" s="266">
        <f>YEAR(J8587)</f>
        <v>2023</v>
      </c>
      <c r="J8587" s="267">
        <v>44998</v>
      </c>
      <c r="K8587" s="267">
        <f>J8587+1</f>
        <v>44999</v>
      </c>
      <c r="L8587" s="266">
        <f>IF(M8587&lt;=365,1,2)</f>
        <v>1</v>
      </c>
      <c r="M8587" s="266">
        <f>IF(K8587&lt;$C$1,$C$2-$C$1+1,$C$2-K8587+1)</f>
        <v>48</v>
      </c>
      <c r="N8587" s="268">
        <f>M8587/365</f>
        <v>0.13150684931506848</v>
      </c>
      <c r="O8587" s="269">
        <f>'Data and Parameter'!$E$4*'Data and Parameter'!$E$5*('Data and Parameter'!$E$6+'Data and Parameter'!$E$7)*'Data and Parameter'!$E$19*'Data and Parameter'!$E$14*'ER calculations'!N8587</f>
        <v>0.68090947048699002</v>
      </c>
    </row>
    <row r="8588" spans="1:15" ht="15">
      <c r="A8588" s="284">
        <v>8584</v>
      </c>
      <c r="B8588" s="287"/>
      <c r="C8588" s="287"/>
      <c r="D8588" s="284" t="s">
        <v>119</v>
      </c>
      <c r="E8588" s="287"/>
      <c r="F8588" s="285" t="s">
        <v>8709</v>
      </c>
      <c r="G8588" s="266" t="s">
        <v>121</v>
      </c>
      <c r="H8588" s="266">
        <f>IF(G8588="Traditional Stove",0.1,0.2)</f>
        <v>0.1</v>
      </c>
      <c r="I8588" s="266">
        <f>YEAR(J8588)</f>
        <v>2023</v>
      </c>
      <c r="J8588" s="267">
        <v>44959</v>
      </c>
      <c r="K8588" s="267">
        <f>J8588+1</f>
        <v>44960</v>
      </c>
      <c r="L8588" s="266">
        <f>IF(M8588&lt;=365,1,2)</f>
        <v>1</v>
      </c>
      <c r="M8588" s="266">
        <f>IF(K8588&lt;$C$1,$C$2-$C$1+1,$C$2-K8588+1)</f>
        <v>87</v>
      </c>
      <c r="N8588" s="268">
        <f>M8588/365</f>
        <v>0.23835616438356164</v>
      </c>
      <c r="O8588" s="269">
        <f>'Data and Parameter'!$E$4*'Data and Parameter'!$E$5*('Data and Parameter'!$E$6+'Data and Parameter'!$E$7)*'Data and Parameter'!$E$19*'Data and Parameter'!$E$14*'ER calculations'!N8588</f>
        <v>1.2341484152576696</v>
      </c>
    </row>
    <row r="8589" spans="1:15" ht="15">
      <c r="A8589" s="284">
        <v>8585</v>
      </c>
      <c r="B8589" s="287"/>
      <c r="C8589" s="287"/>
      <c r="D8589" s="284" t="s">
        <v>119</v>
      </c>
      <c r="E8589" s="287"/>
      <c r="F8589" s="285" t="s">
        <v>8710</v>
      </c>
      <c r="G8589" s="266" t="s">
        <v>121</v>
      </c>
      <c r="H8589" s="266">
        <f>IF(G8589="Traditional Stove",0.1,0.2)</f>
        <v>0.1</v>
      </c>
      <c r="I8589" s="266">
        <f>YEAR(J8589)</f>
        <v>2023</v>
      </c>
      <c r="J8589" s="267">
        <v>45000</v>
      </c>
      <c r="K8589" s="267">
        <f>J8589+1</f>
        <v>45001</v>
      </c>
      <c r="L8589" s="266">
        <f>IF(M8589&lt;=365,1,2)</f>
        <v>1</v>
      </c>
      <c r="M8589" s="266">
        <f>IF(K8589&lt;$C$1,$C$2-$C$1+1,$C$2-K8589+1)</f>
        <v>46</v>
      </c>
      <c r="N8589" s="268">
        <f>M8589/365</f>
        <v>0.12602739726027398</v>
      </c>
      <c r="O8589" s="269">
        <f>'Data and Parameter'!$E$4*'Data and Parameter'!$E$5*('Data and Parameter'!$E$6+'Data and Parameter'!$E$7)*'Data and Parameter'!$E$19*'Data and Parameter'!$E$14*'ER calculations'!N8589</f>
        <v>0.65253824255003223</v>
      </c>
    </row>
    <row r="8590" spans="1:15" ht="15">
      <c r="A8590" s="284">
        <v>8586</v>
      </c>
      <c r="B8590" s="287"/>
      <c r="C8590" s="287"/>
      <c r="D8590" s="284" t="s">
        <v>3178</v>
      </c>
      <c r="E8590" s="287"/>
      <c r="F8590" s="285" t="s">
        <v>8711</v>
      </c>
      <c r="G8590" s="266" t="s">
        <v>121</v>
      </c>
      <c r="H8590" s="266">
        <f>IF(G8590="Traditional Stove",0.1,0.2)</f>
        <v>0.1</v>
      </c>
      <c r="I8590" s="266">
        <f>YEAR(J8590)</f>
        <v>2023</v>
      </c>
      <c r="J8590" s="267">
        <v>44998</v>
      </c>
      <c r="K8590" s="267">
        <f>J8590+1</f>
        <v>44999</v>
      </c>
      <c r="L8590" s="266">
        <f>IF(M8590&lt;=365,1,2)</f>
        <v>1</v>
      </c>
      <c r="M8590" s="266">
        <f>IF(K8590&lt;$C$1,$C$2-$C$1+1,$C$2-K8590+1)</f>
        <v>48</v>
      </c>
      <c r="N8590" s="268">
        <f>M8590/365</f>
        <v>0.13150684931506848</v>
      </c>
      <c r="O8590" s="269">
        <f>'Data and Parameter'!$E$4*'Data and Parameter'!$E$5*('Data and Parameter'!$E$6+'Data and Parameter'!$E$7)*'Data and Parameter'!$E$19*'Data and Parameter'!$E$14*'ER calculations'!N8590</f>
        <v>0.68090947048699002</v>
      </c>
    </row>
    <row r="8591" spans="1:15" ht="15">
      <c r="A8591" s="284">
        <v>8587</v>
      </c>
      <c r="B8591" s="287"/>
      <c r="C8591" s="287"/>
      <c r="D8591" s="284" t="s">
        <v>3178</v>
      </c>
      <c r="E8591" s="287"/>
      <c r="F8591" s="285" t="s">
        <v>8712</v>
      </c>
      <c r="G8591" s="266" t="s">
        <v>121</v>
      </c>
      <c r="H8591" s="266">
        <f>IF(G8591="Traditional Stove",0.1,0.2)</f>
        <v>0.1</v>
      </c>
      <c r="I8591" s="266">
        <f>YEAR(J8591)</f>
        <v>2023</v>
      </c>
      <c r="J8591" s="267">
        <v>44998</v>
      </c>
      <c r="K8591" s="267">
        <f>J8591+1</f>
        <v>44999</v>
      </c>
      <c r="L8591" s="266">
        <f>IF(M8591&lt;=365,1,2)</f>
        <v>1</v>
      </c>
      <c r="M8591" s="266">
        <f>IF(K8591&lt;$C$1,$C$2-$C$1+1,$C$2-K8591+1)</f>
        <v>48</v>
      </c>
      <c r="N8591" s="268">
        <f>M8591/365</f>
        <v>0.13150684931506848</v>
      </c>
      <c r="O8591" s="269">
        <f>'Data and Parameter'!$E$4*'Data and Parameter'!$E$5*('Data and Parameter'!$E$6+'Data and Parameter'!$E$7)*'Data and Parameter'!$E$19*'Data and Parameter'!$E$14*'ER calculations'!N8591</f>
        <v>0.68090947048699002</v>
      </c>
    </row>
    <row r="8592" spans="1:15" ht="15">
      <c r="A8592" s="284">
        <v>8588</v>
      </c>
      <c r="B8592" s="287"/>
      <c r="C8592" s="287"/>
      <c r="D8592" s="284" t="s">
        <v>119</v>
      </c>
      <c r="E8592" s="287"/>
      <c r="F8592" s="285" t="s">
        <v>8713</v>
      </c>
      <c r="G8592" s="266" t="s">
        <v>121</v>
      </c>
      <c r="H8592" s="266">
        <f>IF(G8592="Traditional Stove",0.1,0.2)</f>
        <v>0.1</v>
      </c>
      <c r="I8592" s="266">
        <f>YEAR(J8592)</f>
        <v>2023</v>
      </c>
      <c r="J8592" s="267">
        <v>44959</v>
      </c>
      <c r="K8592" s="267">
        <f>J8592+1</f>
        <v>44960</v>
      </c>
      <c r="L8592" s="266">
        <f>IF(M8592&lt;=365,1,2)</f>
        <v>1</v>
      </c>
      <c r="M8592" s="266">
        <f>IF(K8592&lt;$C$1,$C$2-$C$1+1,$C$2-K8592+1)</f>
        <v>87</v>
      </c>
      <c r="N8592" s="268">
        <f>M8592/365</f>
        <v>0.23835616438356164</v>
      </c>
      <c r="O8592" s="269">
        <f>'Data and Parameter'!$E$4*'Data and Parameter'!$E$5*('Data and Parameter'!$E$6+'Data and Parameter'!$E$7)*'Data and Parameter'!$E$19*'Data and Parameter'!$E$14*'ER calculations'!N8592</f>
        <v>1.2341484152576696</v>
      </c>
    </row>
    <row r="8593" spans="1:15" ht="15">
      <c r="A8593" s="284">
        <v>8589</v>
      </c>
      <c r="B8593" s="287"/>
      <c r="C8593" s="287"/>
      <c r="D8593" s="284" t="s">
        <v>119</v>
      </c>
      <c r="E8593" s="287"/>
      <c r="F8593" s="285" t="s">
        <v>8714</v>
      </c>
      <c r="G8593" s="266" t="s">
        <v>121</v>
      </c>
      <c r="H8593" s="266">
        <f>IF(G8593="Traditional Stove",0.1,0.2)</f>
        <v>0.1</v>
      </c>
      <c r="I8593" s="266">
        <f>YEAR(J8593)</f>
        <v>2023</v>
      </c>
      <c r="J8593" s="267">
        <v>45000</v>
      </c>
      <c r="K8593" s="267">
        <f>J8593+1</f>
        <v>45001</v>
      </c>
      <c r="L8593" s="266">
        <f>IF(M8593&lt;=365,1,2)</f>
        <v>1</v>
      </c>
      <c r="M8593" s="266">
        <f>IF(K8593&lt;$C$1,$C$2-$C$1+1,$C$2-K8593+1)</f>
        <v>46</v>
      </c>
      <c r="N8593" s="268">
        <f>M8593/365</f>
        <v>0.12602739726027398</v>
      </c>
      <c r="O8593" s="269">
        <f>'Data and Parameter'!$E$4*'Data and Parameter'!$E$5*('Data and Parameter'!$E$6+'Data and Parameter'!$E$7)*'Data and Parameter'!$E$19*'Data and Parameter'!$E$14*'ER calculations'!N8593</f>
        <v>0.65253824255003223</v>
      </c>
    </row>
    <row r="8594" spans="1:15" ht="15">
      <c r="A8594" s="284">
        <v>8590</v>
      </c>
      <c r="B8594" s="287"/>
      <c r="C8594" s="287"/>
      <c r="D8594" s="284" t="s">
        <v>3178</v>
      </c>
      <c r="E8594" s="287"/>
      <c r="F8594" s="285" t="s">
        <v>8715</v>
      </c>
      <c r="G8594" s="266" t="s">
        <v>121</v>
      </c>
      <c r="H8594" s="266">
        <f>IF(G8594="Traditional Stove",0.1,0.2)</f>
        <v>0.1</v>
      </c>
      <c r="I8594" s="266">
        <f>YEAR(J8594)</f>
        <v>2023</v>
      </c>
      <c r="J8594" s="267">
        <v>44998</v>
      </c>
      <c r="K8594" s="267">
        <f>J8594+1</f>
        <v>44999</v>
      </c>
      <c r="L8594" s="266">
        <f>IF(M8594&lt;=365,1,2)</f>
        <v>1</v>
      </c>
      <c r="M8594" s="266">
        <f>IF(K8594&lt;$C$1,$C$2-$C$1+1,$C$2-K8594+1)</f>
        <v>48</v>
      </c>
      <c r="N8594" s="268">
        <f>M8594/365</f>
        <v>0.13150684931506848</v>
      </c>
      <c r="O8594" s="269">
        <f>'Data and Parameter'!$E$4*'Data and Parameter'!$E$5*('Data and Parameter'!$E$6+'Data and Parameter'!$E$7)*'Data and Parameter'!$E$19*'Data and Parameter'!$E$14*'ER calculations'!N8594</f>
        <v>0.68090947048699002</v>
      </c>
    </row>
    <row r="8595" spans="1:15" ht="15">
      <c r="A8595" s="284">
        <v>8591</v>
      </c>
      <c r="B8595" s="287"/>
      <c r="C8595" s="287"/>
      <c r="D8595" s="284" t="s">
        <v>119</v>
      </c>
      <c r="E8595" s="287"/>
      <c r="F8595" s="285" t="s">
        <v>8716</v>
      </c>
      <c r="G8595" s="266" t="s">
        <v>121</v>
      </c>
      <c r="H8595" s="266">
        <f>IF(G8595="Traditional Stove",0.1,0.2)</f>
        <v>0.1</v>
      </c>
      <c r="I8595" s="266">
        <f>YEAR(J8595)</f>
        <v>2023</v>
      </c>
      <c r="J8595" s="267">
        <v>44959</v>
      </c>
      <c r="K8595" s="267">
        <f>J8595+1</f>
        <v>44960</v>
      </c>
      <c r="L8595" s="266">
        <f>IF(M8595&lt;=365,1,2)</f>
        <v>1</v>
      </c>
      <c r="M8595" s="266">
        <f>IF(K8595&lt;$C$1,$C$2-$C$1+1,$C$2-K8595+1)</f>
        <v>87</v>
      </c>
      <c r="N8595" s="268">
        <f>M8595/365</f>
        <v>0.23835616438356164</v>
      </c>
      <c r="O8595" s="269">
        <f>'Data and Parameter'!$E$4*'Data and Parameter'!$E$5*('Data and Parameter'!$E$6+'Data and Parameter'!$E$7)*'Data and Parameter'!$E$19*'Data and Parameter'!$E$14*'ER calculations'!N8595</f>
        <v>1.2341484152576696</v>
      </c>
    </row>
    <row r="8596" spans="1:15" ht="15">
      <c r="A8596" s="284">
        <v>8592</v>
      </c>
      <c r="B8596" s="287"/>
      <c r="C8596" s="287"/>
      <c r="D8596" s="284" t="s">
        <v>119</v>
      </c>
      <c r="E8596" s="287"/>
      <c r="F8596" s="285" t="s">
        <v>8717</v>
      </c>
      <c r="G8596" s="266" t="s">
        <v>121</v>
      </c>
      <c r="H8596" s="266">
        <f>IF(G8596="Traditional Stove",0.1,0.2)</f>
        <v>0.1</v>
      </c>
      <c r="I8596" s="266">
        <f>YEAR(J8596)</f>
        <v>2023</v>
      </c>
      <c r="J8596" s="267">
        <v>45000</v>
      </c>
      <c r="K8596" s="267">
        <f>J8596+1</f>
        <v>45001</v>
      </c>
      <c r="L8596" s="266">
        <f>IF(M8596&lt;=365,1,2)</f>
        <v>1</v>
      </c>
      <c r="M8596" s="266">
        <f>IF(K8596&lt;$C$1,$C$2-$C$1+1,$C$2-K8596+1)</f>
        <v>46</v>
      </c>
      <c r="N8596" s="268">
        <f>M8596/365</f>
        <v>0.12602739726027398</v>
      </c>
      <c r="O8596" s="269">
        <f>'Data and Parameter'!$E$4*'Data and Parameter'!$E$5*('Data and Parameter'!$E$6+'Data and Parameter'!$E$7)*'Data and Parameter'!$E$19*'Data and Parameter'!$E$14*'ER calculations'!N8596</f>
        <v>0.65253824255003223</v>
      </c>
    </row>
    <row r="8597" spans="1:15" ht="15">
      <c r="A8597" s="284">
        <v>8593</v>
      </c>
      <c r="B8597" s="287"/>
      <c r="C8597" s="287"/>
      <c r="D8597" s="284" t="s">
        <v>3178</v>
      </c>
      <c r="E8597" s="287"/>
      <c r="F8597" s="285" t="s">
        <v>8718</v>
      </c>
      <c r="G8597" s="266" t="s">
        <v>121</v>
      </c>
      <c r="H8597" s="266">
        <f>IF(G8597="Traditional Stove",0.1,0.2)</f>
        <v>0.1</v>
      </c>
      <c r="I8597" s="266">
        <f>YEAR(J8597)</f>
        <v>2023</v>
      </c>
      <c r="J8597" s="267">
        <v>44998</v>
      </c>
      <c r="K8597" s="267">
        <f>J8597+1</f>
        <v>44999</v>
      </c>
      <c r="L8597" s="266">
        <f>IF(M8597&lt;=365,1,2)</f>
        <v>1</v>
      </c>
      <c r="M8597" s="266">
        <f>IF(K8597&lt;$C$1,$C$2-$C$1+1,$C$2-K8597+1)</f>
        <v>48</v>
      </c>
      <c r="N8597" s="268">
        <f>M8597/365</f>
        <v>0.13150684931506848</v>
      </c>
      <c r="O8597" s="269">
        <f>'Data and Parameter'!$E$4*'Data and Parameter'!$E$5*('Data and Parameter'!$E$6+'Data and Parameter'!$E$7)*'Data and Parameter'!$E$19*'Data and Parameter'!$E$14*'ER calculations'!N8597</f>
        <v>0.68090947048699002</v>
      </c>
    </row>
    <row r="8598" spans="1:15" ht="15">
      <c r="A8598" s="284">
        <v>8594</v>
      </c>
      <c r="B8598" s="287"/>
      <c r="C8598" s="287"/>
      <c r="D8598" s="284" t="s">
        <v>3178</v>
      </c>
      <c r="E8598" s="287"/>
      <c r="F8598" s="285" t="s">
        <v>8719</v>
      </c>
      <c r="G8598" s="266" t="s">
        <v>121</v>
      </c>
      <c r="H8598" s="266">
        <f>IF(G8598="Traditional Stove",0.1,0.2)</f>
        <v>0.1</v>
      </c>
      <c r="I8598" s="266">
        <f>YEAR(J8598)</f>
        <v>2023</v>
      </c>
      <c r="J8598" s="267">
        <v>44998</v>
      </c>
      <c r="K8598" s="267">
        <f>J8598+1</f>
        <v>44999</v>
      </c>
      <c r="L8598" s="266">
        <f>IF(M8598&lt;=365,1,2)</f>
        <v>1</v>
      </c>
      <c r="M8598" s="266">
        <f>IF(K8598&lt;$C$1,$C$2-$C$1+1,$C$2-K8598+1)</f>
        <v>48</v>
      </c>
      <c r="N8598" s="268">
        <f>M8598/365</f>
        <v>0.13150684931506848</v>
      </c>
      <c r="O8598" s="269">
        <f>'Data and Parameter'!$E$4*'Data and Parameter'!$E$5*('Data and Parameter'!$E$6+'Data and Parameter'!$E$7)*'Data and Parameter'!$E$19*'Data and Parameter'!$E$14*'ER calculations'!N8598</f>
        <v>0.68090947048699002</v>
      </c>
    </row>
    <row r="8599" spans="1:15" ht="15">
      <c r="A8599" s="284">
        <v>8595</v>
      </c>
      <c r="B8599" s="287"/>
      <c r="C8599" s="287"/>
      <c r="D8599" s="284" t="s">
        <v>119</v>
      </c>
      <c r="E8599" s="287"/>
      <c r="F8599" s="285" t="s">
        <v>8720</v>
      </c>
      <c r="G8599" s="266" t="s">
        <v>121</v>
      </c>
      <c r="H8599" s="266">
        <f>IF(G8599="Traditional Stove",0.1,0.2)</f>
        <v>0.1</v>
      </c>
      <c r="I8599" s="266">
        <f>YEAR(J8599)</f>
        <v>2023</v>
      </c>
      <c r="J8599" s="267">
        <v>45000</v>
      </c>
      <c r="K8599" s="267">
        <f>J8599+1</f>
        <v>45001</v>
      </c>
      <c r="L8599" s="266">
        <f>IF(M8599&lt;=365,1,2)</f>
        <v>1</v>
      </c>
      <c r="M8599" s="266">
        <f>IF(K8599&lt;$C$1,$C$2-$C$1+1,$C$2-K8599+1)</f>
        <v>46</v>
      </c>
      <c r="N8599" s="268">
        <f>M8599/365</f>
        <v>0.12602739726027398</v>
      </c>
      <c r="O8599" s="269">
        <f>'Data and Parameter'!$E$4*'Data and Parameter'!$E$5*('Data and Parameter'!$E$6+'Data and Parameter'!$E$7)*'Data and Parameter'!$E$19*'Data and Parameter'!$E$14*'ER calculations'!N8599</f>
        <v>0.65253824255003223</v>
      </c>
    </row>
    <row r="8600" spans="1:15" ht="15">
      <c r="A8600" s="284">
        <v>8596</v>
      </c>
      <c r="B8600" s="287"/>
      <c r="C8600" s="287"/>
      <c r="D8600" s="284" t="s">
        <v>119</v>
      </c>
      <c r="E8600" s="287"/>
      <c r="F8600" s="285" t="s">
        <v>8721</v>
      </c>
      <c r="G8600" s="266" t="s">
        <v>121</v>
      </c>
      <c r="H8600" s="266">
        <f>IF(G8600="Traditional Stove",0.1,0.2)</f>
        <v>0.1</v>
      </c>
      <c r="I8600" s="266">
        <f>YEAR(J8600)</f>
        <v>2023</v>
      </c>
      <c r="J8600" s="267">
        <v>44959</v>
      </c>
      <c r="K8600" s="267">
        <f>J8600+1</f>
        <v>44960</v>
      </c>
      <c r="L8600" s="266">
        <f>IF(M8600&lt;=365,1,2)</f>
        <v>1</v>
      </c>
      <c r="M8600" s="266">
        <f>IF(K8600&lt;$C$1,$C$2-$C$1+1,$C$2-K8600+1)</f>
        <v>87</v>
      </c>
      <c r="N8600" s="268">
        <f>M8600/365</f>
        <v>0.23835616438356164</v>
      </c>
      <c r="O8600" s="269">
        <f>'Data and Parameter'!$E$4*'Data and Parameter'!$E$5*('Data and Parameter'!$E$6+'Data and Parameter'!$E$7)*'Data and Parameter'!$E$19*'Data and Parameter'!$E$14*'ER calculations'!N8600</f>
        <v>1.2341484152576696</v>
      </c>
    </row>
    <row r="8601" spans="1:15" ht="15">
      <c r="A8601" s="284">
        <v>8597</v>
      </c>
      <c r="B8601" s="287"/>
      <c r="C8601" s="287"/>
      <c r="D8601" s="284" t="s">
        <v>3178</v>
      </c>
      <c r="E8601" s="287"/>
      <c r="F8601" s="285" t="s">
        <v>8722</v>
      </c>
      <c r="G8601" s="266" t="s">
        <v>121</v>
      </c>
      <c r="H8601" s="266">
        <f>IF(G8601="Traditional Stove",0.1,0.2)</f>
        <v>0.1</v>
      </c>
      <c r="I8601" s="266">
        <f>YEAR(J8601)</f>
        <v>2023</v>
      </c>
      <c r="J8601" s="267">
        <v>45009</v>
      </c>
      <c r="K8601" s="267">
        <f>J8601+1</f>
        <v>45010</v>
      </c>
      <c r="L8601" s="266">
        <f>IF(M8601&lt;=365,1,2)</f>
        <v>1</v>
      </c>
      <c r="M8601" s="266">
        <f>IF(K8601&lt;$C$1,$C$2-$C$1+1,$C$2-K8601+1)</f>
        <v>37</v>
      </c>
      <c r="N8601" s="268">
        <f>M8601/365</f>
        <v>0.10136986301369863</v>
      </c>
      <c r="O8601" s="269">
        <f>'Data and Parameter'!$E$4*'Data and Parameter'!$E$5*('Data and Parameter'!$E$6+'Data and Parameter'!$E$7)*'Data and Parameter'!$E$19*'Data and Parameter'!$E$14*'ER calculations'!N8601</f>
        <v>0.52486771683372158</v>
      </c>
    </row>
    <row r="8602" spans="1:15" ht="15">
      <c r="A8602" s="284">
        <v>8598</v>
      </c>
      <c r="B8602" s="287"/>
      <c r="C8602" s="287"/>
      <c r="D8602" s="284" t="s">
        <v>119</v>
      </c>
      <c r="E8602" s="287"/>
      <c r="F8602" s="285" t="s">
        <v>8723</v>
      </c>
      <c r="G8602" s="266" t="s">
        <v>121</v>
      </c>
      <c r="H8602" s="266">
        <f>IF(G8602="Traditional Stove",0.1,0.2)</f>
        <v>0.1</v>
      </c>
      <c r="I8602" s="266">
        <f>YEAR(J8602)</f>
        <v>2023</v>
      </c>
      <c r="J8602" s="267">
        <v>44959</v>
      </c>
      <c r="K8602" s="267">
        <f>J8602+1</f>
        <v>44960</v>
      </c>
      <c r="L8602" s="266">
        <f>IF(M8602&lt;=365,1,2)</f>
        <v>1</v>
      </c>
      <c r="M8602" s="266">
        <f>IF(K8602&lt;$C$1,$C$2-$C$1+1,$C$2-K8602+1)</f>
        <v>87</v>
      </c>
      <c r="N8602" s="268">
        <f>M8602/365</f>
        <v>0.23835616438356164</v>
      </c>
      <c r="O8602" s="269">
        <f>'Data and Parameter'!$E$4*'Data and Parameter'!$E$5*('Data and Parameter'!$E$6+'Data and Parameter'!$E$7)*'Data and Parameter'!$E$19*'Data and Parameter'!$E$14*'ER calculations'!N8602</f>
        <v>1.2341484152576696</v>
      </c>
    </row>
    <row r="8603" spans="1:15" ht="15">
      <c r="A8603" s="284">
        <v>8599</v>
      </c>
      <c r="B8603" s="287"/>
      <c r="C8603" s="287"/>
      <c r="D8603" s="284" t="s">
        <v>3178</v>
      </c>
      <c r="E8603" s="287"/>
      <c r="F8603" s="285" t="s">
        <v>8724</v>
      </c>
      <c r="G8603" s="266" t="s">
        <v>121</v>
      </c>
      <c r="H8603" s="266">
        <f>IF(G8603="Traditional Stove",0.1,0.2)</f>
        <v>0.1</v>
      </c>
      <c r="I8603" s="266">
        <f>YEAR(J8603)</f>
        <v>2023</v>
      </c>
      <c r="J8603" s="267">
        <v>45013</v>
      </c>
      <c r="K8603" s="267">
        <f>J8603+1</f>
        <v>45014</v>
      </c>
      <c r="L8603" s="266">
        <f>IF(M8603&lt;=365,1,2)</f>
        <v>1</v>
      </c>
      <c r="M8603" s="266">
        <f>IF(K8603&lt;$C$1,$C$2-$C$1+1,$C$2-K8603+1)</f>
        <v>33</v>
      </c>
      <c r="N8603" s="268">
        <f>M8603/365</f>
        <v>9.0410958904109592E-2</v>
      </c>
      <c r="O8603" s="269">
        <f>'Data and Parameter'!$E$4*'Data and Parameter'!$E$5*('Data and Parameter'!$E$6+'Data and Parameter'!$E$7)*'Data and Parameter'!$E$19*'Data and Parameter'!$E$14*'ER calculations'!N8603</f>
        <v>0.46812526095980572</v>
      </c>
    </row>
    <row r="8604" spans="1:15" ht="15">
      <c r="A8604" s="284">
        <v>8600</v>
      </c>
      <c r="B8604" s="287"/>
      <c r="C8604" s="287"/>
      <c r="D8604" s="284" t="s">
        <v>119</v>
      </c>
      <c r="E8604" s="287"/>
      <c r="F8604" s="285" t="s">
        <v>8725</v>
      </c>
      <c r="G8604" s="266" t="s">
        <v>121</v>
      </c>
      <c r="H8604" s="266">
        <f>IF(G8604="Traditional Stove",0.1,0.2)</f>
        <v>0.1</v>
      </c>
      <c r="I8604" s="266">
        <f>YEAR(J8604)</f>
        <v>2023</v>
      </c>
      <c r="J8604" s="267">
        <v>44959</v>
      </c>
      <c r="K8604" s="267">
        <f>J8604+1</f>
        <v>44960</v>
      </c>
      <c r="L8604" s="266">
        <f>IF(M8604&lt;=365,1,2)</f>
        <v>1</v>
      </c>
      <c r="M8604" s="266">
        <f>IF(K8604&lt;$C$1,$C$2-$C$1+1,$C$2-K8604+1)</f>
        <v>87</v>
      </c>
      <c r="N8604" s="268">
        <f>M8604/365</f>
        <v>0.23835616438356164</v>
      </c>
      <c r="O8604" s="269">
        <f>'Data and Parameter'!$E$4*'Data and Parameter'!$E$5*('Data and Parameter'!$E$6+'Data and Parameter'!$E$7)*'Data and Parameter'!$E$19*'Data and Parameter'!$E$14*'ER calculations'!N8604</f>
        <v>1.2341484152576696</v>
      </c>
    </row>
    <row r="8605" spans="1:15" ht="15">
      <c r="A8605" s="284">
        <v>8601</v>
      </c>
      <c r="B8605" s="287"/>
      <c r="C8605" s="287"/>
      <c r="D8605" s="284" t="s">
        <v>119</v>
      </c>
      <c r="E8605" s="287"/>
      <c r="F8605" s="285" t="s">
        <v>8726</v>
      </c>
      <c r="G8605" s="266" t="s">
        <v>121</v>
      </c>
      <c r="H8605" s="266">
        <f>IF(G8605="Traditional Stove",0.1,0.2)</f>
        <v>0.1</v>
      </c>
      <c r="I8605" s="266">
        <f>YEAR(J8605)</f>
        <v>2023</v>
      </c>
      <c r="J8605" s="267">
        <v>45000</v>
      </c>
      <c r="K8605" s="267">
        <f>J8605+1</f>
        <v>45001</v>
      </c>
      <c r="L8605" s="266">
        <f>IF(M8605&lt;=365,1,2)</f>
        <v>1</v>
      </c>
      <c r="M8605" s="266">
        <f>IF(K8605&lt;$C$1,$C$2-$C$1+1,$C$2-K8605+1)</f>
        <v>46</v>
      </c>
      <c r="N8605" s="268">
        <f>M8605/365</f>
        <v>0.12602739726027398</v>
      </c>
      <c r="O8605" s="269">
        <f>'Data and Parameter'!$E$4*'Data and Parameter'!$E$5*('Data and Parameter'!$E$6+'Data and Parameter'!$E$7)*'Data and Parameter'!$E$19*'Data and Parameter'!$E$14*'ER calculations'!N8605</f>
        <v>0.65253824255003223</v>
      </c>
    </row>
    <row r="8606" spans="1:15" ht="15">
      <c r="A8606" s="284">
        <v>8602</v>
      </c>
      <c r="B8606" s="287"/>
      <c r="C8606" s="287"/>
      <c r="D8606" s="284" t="s">
        <v>119</v>
      </c>
      <c r="E8606" s="287"/>
      <c r="F8606" s="285" t="s">
        <v>8727</v>
      </c>
      <c r="G8606" s="266" t="s">
        <v>121</v>
      </c>
      <c r="H8606" s="266">
        <f>IF(G8606="Traditional Stove",0.1,0.2)</f>
        <v>0.1</v>
      </c>
      <c r="I8606" s="266">
        <f>YEAR(J8606)</f>
        <v>2023</v>
      </c>
      <c r="J8606" s="267">
        <v>45000</v>
      </c>
      <c r="K8606" s="267">
        <f>J8606+1</f>
        <v>45001</v>
      </c>
      <c r="L8606" s="266">
        <f>IF(M8606&lt;=365,1,2)</f>
        <v>1</v>
      </c>
      <c r="M8606" s="266">
        <f>IF(K8606&lt;$C$1,$C$2-$C$1+1,$C$2-K8606+1)</f>
        <v>46</v>
      </c>
      <c r="N8606" s="268">
        <f>M8606/365</f>
        <v>0.12602739726027398</v>
      </c>
      <c r="O8606" s="269">
        <f>'Data and Parameter'!$E$4*'Data and Parameter'!$E$5*('Data and Parameter'!$E$6+'Data and Parameter'!$E$7)*'Data and Parameter'!$E$19*'Data and Parameter'!$E$14*'ER calculations'!N8606</f>
        <v>0.65253824255003223</v>
      </c>
    </row>
    <row r="8607" spans="1:15" ht="15">
      <c r="A8607" s="284">
        <v>8603</v>
      </c>
      <c r="B8607" s="287"/>
      <c r="C8607" s="287"/>
      <c r="D8607" s="284" t="s">
        <v>119</v>
      </c>
      <c r="E8607" s="287"/>
      <c r="F8607" s="285" t="s">
        <v>8728</v>
      </c>
      <c r="G8607" s="266" t="s">
        <v>121</v>
      </c>
      <c r="H8607" s="266">
        <f>IF(G8607="Traditional Stove",0.1,0.2)</f>
        <v>0.1</v>
      </c>
      <c r="I8607" s="266">
        <f>YEAR(J8607)</f>
        <v>2023</v>
      </c>
      <c r="J8607" s="267">
        <v>45000</v>
      </c>
      <c r="K8607" s="267">
        <f>J8607+1</f>
        <v>45001</v>
      </c>
      <c r="L8607" s="266">
        <f>IF(M8607&lt;=365,1,2)</f>
        <v>1</v>
      </c>
      <c r="M8607" s="266">
        <f>IF(K8607&lt;$C$1,$C$2-$C$1+1,$C$2-K8607+1)</f>
        <v>46</v>
      </c>
      <c r="N8607" s="268">
        <f>M8607/365</f>
        <v>0.12602739726027398</v>
      </c>
      <c r="O8607" s="269">
        <f>'Data and Parameter'!$E$4*'Data and Parameter'!$E$5*('Data and Parameter'!$E$6+'Data and Parameter'!$E$7)*'Data and Parameter'!$E$19*'Data and Parameter'!$E$14*'ER calculations'!N8607</f>
        <v>0.65253824255003223</v>
      </c>
    </row>
    <row r="8608" spans="1:15" ht="15">
      <c r="A8608" s="284">
        <v>8604</v>
      </c>
      <c r="B8608" s="287"/>
      <c r="C8608" s="287"/>
      <c r="D8608" s="284" t="s">
        <v>119</v>
      </c>
      <c r="E8608" s="287"/>
      <c r="F8608" s="285" t="s">
        <v>8729</v>
      </c>
      <c r="G8608" s="266" t="s">
        <v>121</v>
      </c>
      <c r="H8608" s="266">
        <f>IF(G8608="Traditional Stove",0.1,0.2)</f>
        <v>0.1</v>
      </c>
      <c r="I8608" s="266">
        <f>YEAR(J8608)</f>
        <v>2023</v>
      </c>
      <c r="J8608" s="267">
        <v>44971</v>
      </c>
      <c r="K8608" s="267">
        <f>J8608+1</f>
        <v>44972</v>
      </c>
      <c r="L8608" s="266">
        <f>IF(M8608&lt;=365,1,2)</f>
        <v>1</v>
      </c>
      <c r="M8608" s="266">
        <f>IF(K8608&lt;$C$1,$C$2-$C$1+1,$C$2-K8608+1)</f>
        <v>75</v>
      </c>
      <c r="N8608" s="268">
        <f>M8608/365</f>
        <v>0.20547945205479451</v>
      </c>
      <c r="O8608" s="269">
        <f>'Data and Parameter'!$E$4*'Data and Parameter'!$E$5*('Data and Parameter'!$E$6+'Data and Parameter'!$E$7)*'Data and Parameter'!$E$19*'Data and Parameter'!$E$14*'ER calculations'!N8608</f>
        <v>1.063921047635922</v>
      </c>
    </row>
    <row r="8609" spans="1:15" ht="15">
      <c r="A8609" s="284">
        <v>8605</v>
      </c>
      <c r="B8609" s="287"/>
      <c r="C8609" s="287"/>
      <c r="D8609" s="284" t="s">
        <v>119</v>
      </c>
      <c r="E8609" s="287"/>
      <c r="F8609" s="285" t="s">
        <v>8730</v>
      </c>
      <c r="G8609" s="266" t="s">
        <v>121</v>
      </c>
      <c r="H8609" s="266">
        <f>IF(G8609="Traditional Stove",0.1,0.2)</f>
        <v>0.1</v>
      </c>
      <c r="I8609" s="266">
        <f>YEAR(J8609)</f>
        <v>2023</v>
      </c>
      <c r="J8609" s="267">
        <v>44971</v>
      </c>
      <c r="K8609" s="267">
        <f>J8609+1</f>
        <v>44972</v>
      </c>
      <c r="L8609" s="266">
        <f>IF(M8609&lt;=365,1,2)</f>
        <v>1</v>
      </c>
      <c r="M8609" s="266">
        <f>IF(K8609&lt;$C$1,$C$2-$C$1+1,$C$2-K8609+1)</f>
        <v>75</v>
      </c>
      <c r="N8609" s="268">
        <f>M8609/365</f>
        <v>0.20547945205479451</v>
      </c>
      <c r="O8609" s="269">
        <f>'Data and Parameter'!$E$4*'Data and Parameter'!$E$5*('Data and Parameter'!$E$6+'Data and Parameter'!$E$7)*'Data and Parameter'!$E$19*'Data and Parameter'!$E$14*'ER calculations'!N8609</f>
        <v>1.063921047635922</v>
      </c>
    </row>
    <row r="8610" spans="1:15" ht="15">
      <c r="A8610" s="284">
        <v>8606</v>
      </c>
      <c r="B8610" s="287"/>
      <c r="C8610" s="287"/>
      <c r="D8610" s="284" t="s">
        <v>119</v>
      </c>
      <c r="E8610" s="287"/>
      <c r="F8610" s="285" t="s">
        <v>8731</v>
      </c>
      <c r="G8610" s="266" t="s">
        <v>121</v>
      </c>
      <c r="H8610" s="266">
        <f>IF(G8610="Traditional Stove",0.1,0.2)</f>
        <v>0.1</v>
      </c>
      <c r="I8610" s="266">
        <f>YEAR(J8610)</f>
        <v>2023</v>
      </c>
      <c r="J8610" s="267">
        <v>44971</v>
      </c>
      <c r="K8610" s="267">
        <f>J8610+1</f>
        <v>44972</v>
      </c>
      <c r="L8610" s="266">
        <f>IF(M8610&lt;=365,1,2)</f>
        <v>1</v>
      </c>
      <c r="M8610" s="266">
        <f>IF(K8610&lt;$C$1,$C$2-$C$1+1,$C$2-K8610+1)</f>
        <v>75</v>
      </c>
      <c r="N8610" s="268">
        <f>M8610/365</f>
        <v>0.20547945205479451</v>
      </c>
      <c r="O8610" s="269">
        <f>'Data and Parameter'!$E$4*'Data and Parameter'!$E$5*('Data and Parameter'!$E$6+'Data and Parameter'!$E$7)*'Data and Parameter'!$E$19*'Data and Parameter'!$E$14*'ER calculations'!N8610</f>
        <v>1.063921047635922</v>
      </c>
    </row>
    <row r="8611" spans="1:15" ht="15">
      <c r="A8611" s="284">
        <v>8607</v>
      </c>
      <c r="B8611" s="287"/>
      <c r="C8611" s="287"/>
      <c r="D8611" s="284" t="s">
        <v>119</v>
      </c>
      <c r="E8611" s="287"/>
      <c r="F8611" s="285" t="s">
        <v>8732</v>
      </c>
      <c r="G8611" s="266" t="s">
        <v>121</v>
      </c>
      <c r="H8611" s="266">
        <f>IF(G8611="Traditional Stove",0.1,0.2)</f>
        <v>0.1</v>
      </c>
      <c r="I8611" s="266">
        <f>YEAR(J8611)</f>
        <v>2023</v>
      </c>
      <c r="J8611" s="267">
        <v>44971</v>
      </c>
      <c r="K8611" s="267">
        <f>J8611+1</f>
        <v>44972</v>
      </c>
      <c r="L8611" s="266">
        <f>IF(M8611&lt;=365,1,2)</f>
        <v>1</v>
      </c>
      <c r="M8611" s="266">
        <f>IF(K8611&lt;$C$1,$C$2-$C$1+1,$C$2-K8611+1)</f>
        <v>75</v>
      </c>
      <c r="N8611" s="268">
        <f>M8611/365</f>
        <v>0.20547945205479451</v>
      </c>
      <c r="O8611" s="269">
        <f>'Data and Parameter'!$E$4*'Data and Parameter'!$E$5*('Data and Parameter'!$E$6+'Data and Parameter'!$E$7)*'Data and Parameter'!$E$19*'Data and Parameter'!$E$14*'ER calculations'!N8611</f>
        <v>1.063921047635922</v>
      </c>
    </row>
    <row r="8612" spans="1:15" ht="15">
      <c r="A8612" s="284">
        <v>8608</v>
      </c>
      <c r="B8612" s="287"/>
      <c r="C8612" s="287"/>
      <c r="D8612" s="284" t="s">
        <v>119</v>
      </c>
      <c r="E8612" s="287"/>
      <c r="F8612" s="285" t="s">
        <v>8733</v>
      </c>
      <c r="G8612" s="266" t="s">
        <v>121</v>
      </c>
      <c r="H8612" s="266">
        <f>IF(G8612="Traditional Stove",0.1,0.2)</f>
        <v>0.1</v>
      </c>
      <c r="I8612" s="266">
        <f>YEAR(J8612)</f>
        <v>2023</v>
      </c>
      <c r="J8612" s="267">
        <v>44971</v>
      </c>
      <c r="K8612" s="267">
        <f>J8612+1</f>
        <v>44972</v>
      </c>
      <c r="L8612" s="266">
        <f>IF(M8612&lt;=365,1,2)</f>
        <v>1</v>
      </c>
      <c r="M8612" s="266">
        <f>IF(K8612&lt;$C$1,$C$2-$C$1+1,$C$2-K8612+1)</f>
        <v>75</v>
      </c>
      <c r="N8612" s="268">
        <f>M8612/365</f>
        <v>0.20547945205479451</v>
      </c>
      <c r="O8612" s="269">
        <f>'Data and Parameter'!$E$4*'Data and Parameter'!$E$5*('Data and Parameter'!$E$6+'Data and Parameter'!$E$7)*'Data and Parameter'!$E$19*'Data and Parameter'!$E$14*'ER calculations'!N8612</f>
        <v>1.063921047635922</v>
      </c>
    </row>
    <row r="8613" spans="1:15" ht="15">
      <c r="A8613" s="284">
        <v>8609</v>
      </c>
      <c r="B8613" s="287"/>
      <c r="C8613" s="287"/>
      <c r="D8613" s="284" t="s">
        <v>119</v>
      </c>
      <c r="E8613" s="287"/>
      <c r="F8613" s="285" t="s">
        <v>8734</v>
      </c>
      <c r="G8613" s="266" t="s">
        <v>121</v>
      </c>
      <c r="H8613" s="266">
        <f>IF(G8613="Traditional Stove",0.1,0.2)</f>
        <v>0.1</v>
      </c>
      <c r="I8613" s="266">
        <f>YEAR(J8613)</f>
        <v>2023</v>
      </c>
      <c r="J8613" s="267">
        <v>44971</v>
      </c>
      <c r="K8613" s="267">
        <f>J8613+1</f>
        <v>44972</v>
      </c>
      <c r="L8613" s="266">
        <f>IF(M8613&lt;=365,1,2)</f>
        <v>1</v>
      </c>
      <c r="M8613" s="266">
        <f>IF(K8613&lt;$C$1,$C$2-$C$1+1,$C$2-K8613+1)</f>
        <v>75</v>
      </c>
      <c r="N8613" s="268">
        <f>M8613/365</f>
        <v>0.20547945205479451</v>
      </c>
      <c r="O8613" s="269">
        <f>'Data and Parameter'!$E$4*'Data and Parameter'!$E$5*('Data and Parameter'!$E$6+'Data and Parameter'!$E$7)*'Data and Parameter'!$E$19*'Data and Parameter'!$E$14*'ER calculations'!N8613</f>
        <v>1.063921047635922</v>
      </c>
    </row>
    <row r="8614" spans="1:15" ht="15">
      <c r="A8614" s="284">
        <v>8610</v>
      </c>
      <c r="B8614" s="287"/>
      <c r="C8614" s="287"/>
      <c r="D8614" s="284" t="s">
        <v>1054</v>
      </c>
      <c r="E8614" s="287"/>
      <c r="F8614" s="285" t="s">
        <v>8735</v>
      </c>
      <c r="G8614" s="266" t="s">
        <v>121</v>
      </c>
      <c r="H8614" s="266">
        <f>IF(G8614="Traditional Stove",0.1,0.2)</f>
        <v>0.1</v>
      </c>
      <c r="I8614" s="266">
        <f>YEAR(J8614)</f>
        <v>2023</v>
      </c>
      <c r="J8614" s="267">
        <v>44966</v>
      </c>
      <c r="K8614" s="267">
        <f>J8614+1</f>
        <v>44967</v>
      </c>
      <c r="L8614" s="266">
        <f>IF(M8614&lt;=365,1,2)</f>
        <v>1</v>
      </c>
      <c r="M8614" s="266">
        <f>IF(K8614&lt;$C$1,$C$2-$C$1+1,$C$2-K8614+1)</f>
        <v>80</v>
      </c>
      <c r="N8614" s="268">
        <f>M8614/365</f>
        <v>0.21917808219178081</v>
      </c>
      <c r="O8614" s="269">
        <f>'Data and Parameter'!$E$4*'Data and Parameter'!$E$5*('Data and Parameter'!$E$6+'Data and Parameter'!$E$7)*'Data and Parameter'!$E$19*'Data and Parameter'!$E$14*'ER calculations'!N8614</f>
        <v>1.1348491174783168</v>
      </c>
    </row>
    <row r="8615" spans="1:15" ht="15">
      <c r="A8615" s="284">
        <v>8611</v>
      </c>
      <c r="B8615" s="287"/>
      <c r="C8615" s="287"/>
      <c r="D8615" s="284" t="s">
        <v>1054</v>
      </c>
      <c r="E8615" s="287"/>
      <c r="F8615" s="285" t="s">
        <v>8736</v>
      </c>
      <c r="G8615" s="266" t="s">
        <v>121</v>
      </c>
      <c r="H8615" s="266">
        <f>IF(G8615="Traditional Stove",0.1,0.2)</f>
        <v>0.1</v>
      </c>
      <c r="I8615" s="266">
        <f>YEAR(J8615)</f>
        <v>2023</v>
      </c>
      <c r="J8615" s="267">
        <v>44966</v>
      </c>
      <c r="K8615" s="267">
        <f>J8615+1</f>
        <v>44967</v>
      </c>
      <c r="L8615" s="266">
        <f>IF(M8615&lt;=365,1,2)</f>
        <v>1</v>
      </c>
      <c r="M8615" s="266">
        <f>IF(K8615&lt;$C$1,$C$2-$C$1+1,$C$2-K8615+1)</f>
        <v>80</v>
      </c>
      <c r="N8615" s="268">
        <f>M8615/365</f>
        <v>0.21917808219178081</v>
      </c>
      <c r="O8615" s="269">
        <f>'Data and Parameter'!$E$4*'Data and Parameter'!$E$5*('Data and Parameter'!$E$6+'Data and Parameter'!$E$7)*'Data and Parameter'!$E$19*'Data and Parameter'!$E$14*'ER calculations'!N8615</f>
        <v>1.1348491174783168</v>
      </c>
    </row>
    <row r="8616" spans="1:15" ht="15">
      <c r="A8616" s="284">
        <v>8612</v>
      </c>
      <c r="B8616" s="287"/>
      <c r="C8616" s="287"/>
      <c r="D8616" s="284" t="s">
        <v>1054</v>
      </c>
      <c r="E8616" s="287"/>
      <c r="F8616" s="285" t="s">
        <v>8737</v>
      </c>
      <c r="G8616" s="266" t="s">
        <v>121</v>
      </c>
      <c r="H8616" s="266">
        <f>IF(G8616="Traditional Stove",0.1,0.2)</f>
        <v>0.1</v>
      </c>
      <c r="I8616" s="266">
        <f>YEAR(J8616)</f>
        <v>2023</v>
      </c>
      <c r="J8616" s="267">
        <v>44966</v>
      </c>
      <c r="K8616" s="267">
        <f>J8616+1</f>
        <v>44967</v>
      </c>
      <c r="L8616" s="266">
        <f>IF(M8616&lt;=365,1,2)</f>
        <v>1</v>
      </c>
      <c r="M8616" s="266">
        <f>IF(K8616&lt;$C$1,$C$2-$C$1+1,$C$2-K8616+1)</f>
        <v>80</v>
      </c>
      <c r="N8616" s="268">
        <f>M8616/365</f>
        <v>0.21917808219178081</v>
      </c>
      <c r="O8616" s="269">
        <f>'Data and Parameter'!$E$4*'Data and Parameter'!$E$5*('Data and Parameter'!$E$6+'Data and Parameter'!$E$7)*'Data and Parameter'!$E$19*'Data and Parameter'!$E$14*'ER calculations'!N8616</f>
        <v>1.1348491174783168</v>
      </c>
    </row>
    <row r="8617" spans="1:15" ht="15">
      <c r="A8617" s="284">
        <v>8613</v>
      </c>
      <c r="B8617" s="287"/>
      <c r="C8617" s="287"/>
      <c r="D8617" s="284" t="s">
        <v>1054</v>
      </c>
      <c r="E8617" s="287"/>
      <c r="F8617" s="285" t="s">
        <v>8738</v>
      </c>
      <c r="G8617" s="266" t="s">
        <v>121</v>
      </c>
      <c r="H8617" s="266">
        <f>IF(G8617="Traditional Stove",0.1,0.2)</f>
        <v>0.1</v>
      </c>
      <c r="I8617" s="266">
        <f>YEAR(J8617)</f>
        <v>2023</v>
      </c>
      <c r="J8617" s="267">
        <v>44966</v>
      </c>
      <c r="K8617" s="267">
        <f>J8617+1</f>
        <v>44967</v>
      </c>
      <c r="L8617" s="266">
        <f>IF(M8617&lt;=365,1,2)</f>
        <v>1</v>
      </c>
      <c r="M8617" s="266">
        <f>IF(K8617&lt;$C$1,$C$2-$C$1+1,$C$2-K8617+1)</f>
        <v>80</v>
      </c>
      <c r="N8617" s="268">
        <f>M8617/365</f>
        <v>0.21917808219178081</v>
      </c>
      <c r="O8617" s="269">
        <f>'Data and Parameter'!$E$4*'Data and Parameter'!$E$5*('Data and Parameter'!$E$6+'Data and Parameter'!$E$7)*'Data and Parameter'!$E$19*'Data and Parameter'!$E$14*'ER calculations'!N8617</f>
        <v>1.1348491174783168</v>
      </c>
    </row>
    <row r="8618" spans="1:15" ht="15">
      <c r="A8618" s="284">
        <v>8614</v>
      </c>
      <c r="B8618" s="287"/>
      <c r="C8618" s="287"/>
      <c r="D8618" s="284" t="s">
        <v>1054</v>
      </c>
      <c r="E8618" s="287"/>
      <c r="F8618" s="285" t="s">
        <v>8739</v>
      </c>
      <c r="G8618" s="266" t="s">
        <v>121</v>
      </c>
      <c r="H8618" s="266">
        <f>IF(G8618="Traditional Stove",0.1,0.2)</f>
        <v>0.1</v>
      </c>
      <c r="I8618" s="266">
        <f>YEAR(J8618)</f>
        <v>2023</v>
      </c>
      <c r="J8618" s="267">
        <v>44966</v>
      </c>
      <c r="K8618" s="267">
        <f>J8618+1</f>
        <v>44967</v>
      </c>
      <c r="L8618" s="266">
        <f>IF(M8618&lt;=365,1,2)</f>
        <v>1</v>
      </c>
      <c r="M8618" s="266">
        <f>IF(K8618&lt;$C$1,$C$2-$C$1+1,$C$2-K8618+1)</f>
        <v>80</v>
      </c>
      <c r="N8618" s="268">
        <f>M8618/365</f>
        <v>0.21917808219178081</v>
      </c>
      <c r="O8618" s="269">
        <f>'Data and Parameter'!$E$4*'Data and Parameter'!$E$5*('Data and Parameter'!$E$6+'Data and Parameter'!$E$7)*'Data and Parameter'!$E$19*'Data and Parameter'!$E$14*'ER calculations'!N8618</f>
        <v>1.1348491174783168</v>
      </c>
    </row>
    <row r="8619" spans="1:15" ht="15">
      <c r="A8619" s="284">
        <v>8615</v>
      </c>
      <c r="B8619" s="287"/>
      <c r="C8619" s="287"/>
      <c r="D8619" s="284" t="s">
        <v>119</v>
      </c>
      <c r="E8619" s="287"/>
      <c r="F8619" s="285" t="s">
        <v>8740</v>
      </c>
      <c r="G8619" s="266" t="s">
        <v>121</v>
      </c>
      <c r="H8619" s="266">
        <f>IF(G8619="Traditional Stove",0.1,0.2)</f>
        <v>0.1</v>
      </c>
      <c r="I8619" s="266">
        <f>YEAR(J8619)</f>
        <v>2023</v>
      </c>
      <c r="J8619" s="267">
        <v>44969</v>
      </c>
      <c r="K8619" s="267">
        <f>J8619+1</f>
        <v>44970</v>
      </c>
      <c r="L8619" s="266">
        <f>IF(M8619&lt;=365,1,2)</f>
        <v>1</v>
      </c>
      <c r="M8619" s="266">
        <f>IF(K8619&lt;$C$1,$C$2-$C$1+1,$C$2-K8619+1)</f>
        <v>77</v>
      </c>
      <c r="N8619" s="268">
        <f>M8619/365</f>
        <v>0.21095890410958903</v>
      </c>
      <c r="O8619" s="269">
        <f>'Data and Parameter'!$E$4*'Data and Parameter'!$E$5*('Data and Parameter'!$E$6+'Data and Parameter'!$E$7)*'Data and Parameter'!$E$19*'Data and Parameter'!$E$14*'ER calculations'!N8619</f>
        <v>1.0922922755728799</v>
      </c>
    </row>
    <row r="8620" spans="1:15" ht="15">
      <c r="A8620" s="284">
        <v>8616</v>
      </c>
      <c r="B8620" s="287"/>
      <c r="C8620" s="287"/>
      <c r="D8620" s="284" t="s">
        <v>119</v>
      </c>
      <c r="E8620" s="287"/>
      <c r="F8620" s="285" t="s">
        <v>8741</v>
      </c>
      <c r="G8620" s="266" t="s">
        <v>121</v>
      </c>
      <c r="H8620" s="266">
        <f>IF(G8620="Traditional Stove",0.1,0.2)</f>
        <v>0.1</v>
      </c>
      <c r="I8620" s="266">
        <f>YEAR(J8620)</f>
        <v>2023</v>
      </c>
      <c r="J8620" s="267">
        <v>44969</v>
      </c>
      <c r="K8620" s="267">
        <f>J8620+1</f>
        <v>44970</v>
      </c>
      <c r="L8620" s="266">
        <f>IF(M8620&lt;=365,1,2)</f>
        <v>1</v>
      </c>
      <c r="M8620" s="266">
        <f>IF(K8620&lt;$C$1,$C$2-$C$1+1,$C$2-K8620+1)</f>
        <v>77</v>
      </c>
      <c r="N8620" s="268">
        <f>M8620/365</f>
        <v>0.21095890410958903</v>
      </c>
      <c r="O8620" s="269">
        <f>'Data and Parameter'!$E$4*'Data and Parameter'!$E$5*('Data and Parameter'!$E$6+'Data and Parameter'!$E$7)*'Data and Parameter'!$E$19*'Data and Parameter'!$E$14*'ER calculations'!N8620</f>
        <v>1.0922922755728799</v>
      </c>
    </row>
    <row r="8621" spans="1:15" ht="15">
      <c r="A8621" s="284">
        <v>8617</v>
      </c>
      <c r="B8621" s="287"/>
      <c r="C8621" s="287"/>
      <c r="D8621" s="284" t="s">
        <v>119</v>
      </c>
      <c r="E8621" s="287"/>
      <c r="F8621" s="285" t="s">
        <v>8742</v>
      </c>
      <c r="G8621" s="266" t="s">
        <v>121</v>
      </c>
      <c r="H8621" s="266">
        <f>IF(G8621="Traditional Stove",0.1,0.2)</f>
        <v>0.1</v>
      </c>
      <c r="I8621" s="266">
        <f>YEAR(J8621)</f>
        <v>2023</v>
      </c>
      <c r="J8621" s="267">
        <v>44969</v>
      </c>
      <c r="K8621" s="267">
        <f>J8621+1</f>
        <v>44970</v>
      </c>
      <c r="L8621" s="266">
        <f>IF(M8621&lt;=365,1,2)</f>
        <v>1</v>
      </c>
      <c r="M8621" s="266">
        <f>IF(K8621&lt;$C$1,$C$2-$C$1+1,$C$2-K8621+1)</f>
        <v>77</v>
      </c>
      <c r="N8621" s="268">
        <f>M8621/365</f>
        <v>0.21095890410958903</v>
      </c>
      <c r="O8621" s="269">
        <f>'Data and Parameter'!$E$4*'Data and Parameter'!$E$5*('Data and Parameter'!$E$6+'Data and Parameter'!$E$7)*'Data and Parameter'!$E$19*'Data and Parameter'!$E$14*'ER calculations'!N8621</f>
        <v>1.0922922755728799</v>
      </c>
    </row>
    <row r="8622" spans="1:15" ht="15">
      <c r="A8622" s="284">
        <v>8618</v>
      </c>
      <c r="B8622" s="287"/>
      <c r="C8622" s="287"/>
      <c r="D8622" s="284" t="s">
        <v>119</v>
      </c>
      <c r="E8622" s="287"/>
      <c r="F8622" s="285" t="s">
        <v>8743</v>
      </c>
      <c r="G8622" s="266" t="s">
        <v>121</v>
      </c>
      <c r="H8622" s="266">
        <f>IF(G8622="Traditional Stove",0.1,0.2)</f>
        <v>0.1</v>
      </c>
      <c r="I8622" s="266">
        <f>YEAR(J8622)</f>
        <v>2023</v>
      </c>
      <c r="J8622" s="267">
        <v>44969</v>
      </c>
      <c r="K8622" s="267">
        <f>J8622+1</f>
        <v>44970</v>
      </c>
      <c r="L8622" s="266">
        <f>IF(M8622&lt;=365,1,2)</f>
        <v>1</v>
      </c>
      <c r="M8622" s="266">
        <f>IF(K8622&lt;$C$1,$C$2-$C$1+1,$C$2-K8622+1)</f>
        <v>77</v>
      </c>
      <c r="N8622" s="268">
        <f>M8622/365</f>
        <v>0.21095890410958903</v>
      </c>
      <c r="O8622" s="269">
        <f>'Data and Parameter'!$E$4*'Data and Parameter'!$E$5*('Data and Parameter'!$E$6+'Data and Parameter'!$E$7)*'Data and Parameter'!$E$19*'Data and Parameter'!$E$14*'ER calculations'!N8622</f>
        <v>1.0922922755728799</v>
      </c>
    </row>
    <row r="8623" spans="1:15" ht="15">
      <c r="A8623" s="284">
        <v>8619</v>
      </c>
      <c r="B8623" s="287"/>
      <c r="C8623" s="287"/>
      <c r="D8623" s="284" t="s">
        <v>119</v>
      </c>
      <c r="E8623" s="287"/>
      <c r="F8623" s="285" t="s">
        <v>8744</v>
      </c>
      <c r="G8623" s="266" t="s">
        <v>121</v>
      </c>
      <c r="H8623" s="266">
        <f>IF(G8623="Traditional Stove",0.1,0.2)</f>
        <v>0.1</v>
      </c>
      <c r="I8623" s="266">
        <f>YEAR(J8623)</f>
        <v>2023</v>
      </c>
      <c r="J8623" s="267">
        <v>44969</v>
      </c>
      <c r="K8623" s="267">
        <f>J8623+1</f>
        <v>44970</v>
      </c>
      <c r="L8623" s="266">
        <f>IF(M8623&lt;=365,1,2)</f>
        <v>1</v>
      </c>
      <c r="M8623" s="266">
        <f>IF(K8623&lt;$C$1,$C$2-$C$1+1,$C$2-K8623+1)</f>
        <v>77</v>
      </c>
      <c r="N8623" s="268">
        <f>M8623/365</f>
        <v>0.21095890410958903</v>
      </c>
      <c r="O8623" s="269">
        <f>'Data and Parameter'!$E$4*'Data and Parameter'!$E$5*('Data and Parameter'!$E$6+'Data and Parameter'!$E$7)*'Data and Parameter'!$E$19*'Data and Parameter'!$E$14*'ER calculations'!N8623</f>
        <v>1.0922922755728799</v>
      </c>
    </row>
    <row r="8624" spans="1:15" ht="15">
      <c r="A8624" s="284">
        <v>8620</v>
      </c>
      <c r="B8624" s="287"/>
      <c r="C8624" s="287"/>
      <c r="D8624" s="284" t="s">
        <v>119</v>
      </c>
      <c r="E8624" s="287"/>
      <c r="F8624" s="285" t="s">
        <v>8745</v>
      </c>
      <c r="G8624" s="266" t="s">
        <v>121</v>
      </c>
      <c r="H8624" s="266">
        <f>IF(G8624="Traditional Stove",0.1,0.2)</f>
        <v>0.1</v>
      </c>
      <c r="I8624" s="266">
        <f>YEAR(J8624)</f>
        <v>2023</v>
      </c>
      <c r="J8624" s="267">
        <v>44969</v>
      </c>
      <c r="K8624" s="267">
        <f>J8624+1</f>
        <v>44970</v>
      </c>
      <c r="L8624" s="266">
        <f>IF(M8624&lt;=365,1,2)</f>
        <v>1</v>
      </c>
      <c r="M8624" s="266">
        <f>IF(K8624&lt;$C$1,$C$2-$C$1+1,$C$2-K8624+1)</f>
        <v>77</v>
      </c>
      <c r="N8624" s="268">
        <f>M8624/365</f>
        <v>0.21095890410958903</v>
      </c>
      <c r="O8624" s="269">
        <f>'Data and Parameter'!$E$4*'Data and Parameter'!$E$5*('Data and Parameter'!$E$6+'Data and Parameter'!$E$7)*'Data and Parameter'!$E$19*'Data and Parameter'!$E$14*'ER calculations'!N8624</f>
        <v>1.0922922755728799</v>
      </c>
    </row>
    <row r="8625" spans="1:15" ht="15">
      <c r="A8625" s="284">
        <v>8621</v>
      </c>
      <c r="B8625" s="287"/>
      <c r="C8625" s="287"/>
      <c r="D8625" s="284" t="s">
        <v>119</v>
      </c>
      <c r="E8625" s="287"/>
      <c r="F8625" s="285" t="s">
        <v>8746</v>
      </c>
      <c r="G8625" s="266" t="s">
        <v>121</v>
      </c>
      <c r="H8625" s="266">
        <f>IF(G8625="Traditional Stove",0.1,0.2)</f>
        <v>0.1</v>
      </c>
      <c r="I8625" s="266">
        <f>YEAR(J8625)</f>
        <v>2023</v>
      </c>
      <c r="J8625" s="267">
        <v>44969</v>
      </c>
      <c r="K8625" s="267">
        <f>J8625+1</f>
        <v>44970</v>
      </c>
      <c r="L8625" s="266">
        <f>IF(M8625&lt;=365,1,2)</f>
        <v>1</v>
      </c>
      <c r="M8625" s="266">
        <f>IF(K8625&lt;$C$1,$C$2-$C$1+1,$C$2-K8625+1)</f>
        <v>77</v>
      </c>
      <c r="N8625" s="268">
        <f>M8625/365</f>
        <v>0.21095890410958903</v>
      </c>
      <c r="O8625" s="269">
        <f>'Data and Parameter'!$E$4*'Data and Parameter'!$E$5*('Data and Parameter'!$E$6+'Data and Parameter'!$E$7)*'Data and Parameter'!$E$19*'Data and Parameter'!$E$14*'ER calculations'!N8625</f>
        <v>1.0922922755728799</v>
      </c>
    </row>
    <row r="8626" spans="1:15" ht="15">
      <c r="A8626" s="284">
        <v>8622</v>
      </c>
      <c r="B8626" s="287"/>
      <c r="C8626" s="287"/>
      <c r="D8626" s="284" t="s">
        <v>119</v>
      </c>
      <c r="E8626" s="287"/>
      <c r="F8626" s="285" t="s">
        <v>8747</v>
      </c>
      <c r="G8626" s="266" t="s">
        <v>121</v>
      </c>
      <c r="H8626" s="266">
        <f>IF(G8626="Traditional Stove",0.1,0.2)</f>
        <v>0.1</v>
      </c>
      <c r="I8626" s="266">
        <f>YEAR(J8626)</f>
        <v>2023</v>
      </c>
      <c r="J8626" s="267">
        <v>44969</v>
      </c>
      <c r="K8626" s="267">
        <f>J8626+1</f>
        <v>44970</v>
      </c>
      <c r="L8626" s="266">
        <f>IF(M8626&lt;=365,1,2)</f>
        <v>1</v>
      </c>
      <c r="M8626" s="266">
        <f>IF(K8626&lt;$C$1,$C$2-$C$1+1,$C$2-K8626+1)</f>
        <v>77</v>
      </c>
      <c r="N8626" s="268">
        <f>M8626/365</f>
        <v>0.21095890410958903</v>
      </c>
      <c r="O8626" s="269">
        <f>'Data and Parameter'!$E$4*'Data and Parameter'!$E$5*('Data and Parameter'!$E$6+'Data and Parameter'!$E$7)*'Data and Parameter'!$E$19*'Data and Parameter'!$E$14*'ER calculations'!N8626</f>
        <v>1.0922922755728799</v>
      </c>
    </row>
    <row r="8627" spans="1:15" ht="15">
      <c r="A8627" s="284">
        <v>8623</v>
      </c>
      <c r="B8627" s="287"/>
      <c r="C8627" s="287"/>
      <c r="D8627" s="284" t="s">
        <v>119</v>
      </c>
      <c r="E8627" s="287"/>
      <c r="F8627" s="285" t="s">
        <v>8748</v>
      </c>
      <c r="G8627" s="266" t="s">
        <v>121</v>
      </c>
      <c r="H8627" s="266">
        <f>IF(G8627="Traditional Stove",0.1,0.2)</f>
        <v>0.1</v>
      </c>
      <c r="I8627" s="266">
        <f>YEAR(J8627)</f>
        <v>2023</v>
      </c>
      <c r="J8627" s="267">
        <v>44971</v>
      </c>
      <c r="K8627" s="267">
        <f>J8627+1</f>
        <v>44972</v>
      </c>
      <c r="L8627" s="266">
        <f>IF(M8627&lt;=365,1,2)</f>
        <v>1</v>
      </c>
      <c r="M8627" s="266">
        <f>IF(K8627&lt;$C$1,$C$2-$C$1+1,$C$2-K8627+1)</f>
        <v>75</v>
      </c>
      <c r="N8627" s="268">
        <f>M8627/365</f>
        <v>0.20547945205479451</v>
      </c>
      <c r="O8627" s="269">
        <f>'Data and Parameter'!$E$4*'Data and Parameter'!$E$5*('Data and Parameter'!$E$6+'Data and Parameter'!$E$7)*'Data and Parameter'!$E$19*'Data and Parameter'!$E$14*'ER calculations'!N8627</f>
        <v>1.063921047635922</v>
      </c>
    </row>
    <row r="8628" spans="1:15" ht="15">
      <c r="A8628" s="284">
        <v>8624</v>
      </c>
      <c r="B8628" s="287"/>
      <c r="C8628" s="287"/>
      <c r="D8628" s="284" t="s">
        <v>119</v>
      </c>
      <c r="E8628" s="287"/>
      <c r="F8628" s="285" t="s">
        <v>8749</v>
      </c>
      <c r="G8628" s="266" t="s">
        <v>121</v>
      </c>
      <c r="H8628" s="266">
        <f>IF(G8628="Traditional Stove",0.1,0.2)</f>
        <v>0.1</v>
      </c>
      <c r="I8628" s="266">
        <f>YEAR(J8628)</f>
        <v>2023</v>
      </c>
      <c r="J8628" s="267">
        <v>44971</v>
      </c>
      <c r="K8628" s="267">
        <f>J8628+1</f>
        <v>44972</v>
      </c>
      <c r="L8628" s="266">
        <f>IF(M8628&lt;=365,1,2)</f>
        <v>1</v>
      </c>
      <c r="M8628" s="266">
        <f>IF(K8628&lt;$C$1,$C$2-$C$1+1,$C$2-K8628+1)</f>
        <v>75</v>
      </c>
      <c r="N8628" s="268">
        <f>M8628/365</f>
        <v>0.20547945205479451</v>
      </c>
      <c r="O8628" s="269">
        <f>'Data and Parameter'!$E$4*'Data and Parameter'!$E$5*('Data and Parameter'!$E$6+'Data and Parameter'!$E$7)*'Data and Parameter'!$E$19*'Data and Parameter'!$E$14*'ER calculations'!N8628</f>
        <v>1.063921047635922</v>
      </c>
    </row>
    <row r="8629" spans="1:15" ht="15">
      <c r="A8629" s="284">
        <v>8625</v>
      </c>
      <c r="B8629" s="287"/>
      <c r="C8629" s="287"/>
      <c r="D8629" s="284" t="s">
        <v>119</v>
      </c>
      <c r="E8629" s="287"/>
      <c r="F8629" s="285" t="s">
        <v>8750</v>
      </c>
      <c r="G8629" s="266" t="s">
        <v>121</v>
      </c>
      <c r="H8629" s="266">
        <f>IF(G8629="Traditional Stove",0.1,0.2)</f>
        <v>0.1</v>
      </c>
      <c r="I8629" s="266">
        <f>YEAR(J8629)</f>
        <v>2023</v>
      </c>
      <c r="J8629" s="267">
        <v>44971</v>
      </c>
      <c r="K8629" s="267">
        <f>J8629+1</f>
        <v>44972</v>
      </c>
      <c r="L8629" s="266">
        <f>IF(M8629&lt;=365,1,2)</f>
        <v>1</v>
      </c>
      <c r="M8629" s="266">
        <f>IF(K8629&lt;$C$1,$C$2-$C$1+1,$C$2-K8629+1)</f>
        <v>75</v>
      </c>
      <c r="N8629" s="268">
        <f>M8629/365</f>
        <v>0.20547945205479451</v>
      </c>
      <c r="O8629" s="269">
        <f>'Data and Parameter'!$E$4*'Data and Parameter'!$E$5*('Data and Parameter'!$E$6+'Data and Parameter'!$E$7)*'Data and Parameter'!$E$19*'Data and Parameter'!$E$14*'ER calculations'!N8629</f>
        <v>1.063921047635922</v>
      </c>
    </row>
    <row r="8630" spans="1:15" ht="15">
      <c r="A8630" s="284">
        <v>8626</v>
      </c>
      <c r="B8630" s="287"/>
      <c r="C8630" s="287"/>
      <c r="D8630" s="284" t="s">
        <v>119</v>
      </c>
      <c r="E8630" s="287"/>
      <c r="F8630" s="285" t="s">
        <v>8751</v>
      </c>
      <c r="G8630" s="266" t="s">
        <v>121</v>
      </c>
      <c r="H8630" s="266">
        <f>IF(G8630="Traditional Stove",0.1,0.2)</f>
        <v>0.1</v>
      </c>
      <c r="I8630" s="266">
        <f>YEAR(J8630)</f>
        <v>2023</v>
      </c>
      <c r="J8630" s="267">
        <v>44971</v>
      </c>
      <c r="K8630" s="267">
        <f>J8630+1</f>
        <v>44972</v>
      </c>
      <c r="L8630" s="266">
        <f>IF(M8630&lt;=365,1,2)</f>
        <v>1</v>
      </c>
      <c r="M8630" s="266">
        <f>IF(K8630&lt;$C$1,$C$2-$C$1+1,$C$2-K8630+1)</f>
        <v>75</v>
      </c>
      <c r="N8630" s="268">
        <f>M8630/365</f>
        <v>0.20547945205479451</v>
      </c>
      <c r="O8630" s="269">
        <f>'Data and Parameter'!$E$4*'Data and Parameter'!$E$5*('Data and Parameter'!$E$6+'Data and Parameter'!$E$7)*'Data and Parameter'!$E$19*'Data and Parameter'!$E$14*'ER calculations'!N8630</f>
        <v>1.063921047635922</v>
      </c>
    </row>
    <row r="8631" spans="1:15" ht="15">
      <c r="A8631" s="284">
        <v>8627</v>
      </c>
      <c r="B8631" s="287"/>
      <c r="C8631" s="287"/>
      <c r="D8631" s="284" t="s">
        <v>119</v>
      </c>
      <c r="E8631" s="287"/>
      <c r="F8631" s="285" t="s">
        <v>8752</v>
      </c>
      <c r="G8631" s="266" t="s">
        <v>121</v>
      </c>
      <c r="H8631" s="266">
        <f>IF(G8631="Traditional Stove",0.1,0.2)</f>
        <v>0.1</v>
      </c>
      <c r="I8631" s="266">
        <f>YEAR(J8631)</f>
        <v>2023</v>
      </c>
      <c r="J8631" s="267">
        <v>44971</v>
      </c>
      <c r="K8631" s="267">
        <f>J8631+1</f>
        <v>44972</v>
      </c>
      <c r="L8631" s="266">
        <f>IF(M8631&lt;=365,1,2)</f>
        <v>1</v>
      </c>
      <c r="M8631" s="266">
        <f>IF(K8631&lt;$C$1,$C$2-$C$1+1,$C$2-K8631+1)</f>
        <v>75</v>
      </c>
      <c r="N8631" s="268">
        <f>M8631/365</f>
        <v>0.20547945205479451</v>
      </c>
      <c r="O8631" s="269">
        <f>'Data and Parameter'!$E$4*'Data and Parameter'!$E$5*('Data and Parameter'!$E$6+'Data and Parameter'!$E$7)*'Data and Parameter'!$E$19*'Data and Parameter'!$E$14*'ER calculations'!N8631</f>
        <v>1.063921047635922</v>
      </c>
    </row>
    <row r="8632" spans="1:15" ht="15">
      <c r="A8632" s="284">
        <v>8628</v>
      </c>
      <c r="B8632" s="287"/>
      <c r="C8632" s="287"/>
      <c r="D8632" s="284" t="s">
        <v>119</v>
      </c>
      <c r="E8632" s="287"/>
      <c r="F8632" s="285" t="s">
        <v>8753</v>
      </c>
      <c r="G8632" s="266" t="s">
        <v>121</v>
      </c>
      <c r="H8632" s="266">
        <f>IF(G8632="Traditional Stove",0.1,0.2)</f>
        <v>0.1</v>
      </c>
      <c r="I8632" s="266">
        <f>YEAR(J8632)</f>
        <v>2023</v>
      </c>
      <c r="J8632" s="267">
        <v>44971</v>
      </c>
      <c r="K8632" s="267">
        <f>J8632+1</f>
        <v>44972</v>
      </c>
      <c r="L8632" s="266">
        <f>IF(M8632&lt;=365,1,2)</f>
        <v>1</v>
      </c>
      <c r="M8632" s="266">
        <f>IF(K8632&lt;$C$1,$C$2-$C$1+1,$C$2-K8632+1)</f>
        <v>75</v>
      </c>
      <c r="N8632" s="268">
        <f>M8632/365</f>
        <v>0.20547945205479451</v>
      </c>
      <c r="O8632" s="269">
        <f>'Data and Parameter'!$E$4*'Data and Parameter'!$E$5*('Data and Parameter'!$E$6+'Data and Parameter'!$E$7)*'Data and Parameter'!$E$19*'Data and Parameter'!$E$14*'ER calculations'!N8632</f>
        <v>1.063921047635922</v>
      </c>
    </row>
    <row r="8633" spans="1:15" ht="15">
      <c r="A8633" s="284">
        <v>8629</v>
      </c>
      <c r="B8633" s="287"/>
      <c r="C8633" s="287"/>
      <c r="D8633" s="284" t="s">
        <v>1376</v>
      </c>
      <c r="E8633" s="287"/>
      <c r="F8633" s="285" t="s">
        <v>8754</v>
      </c>
      <c r="G8633" s="266" t="s">
        <v>121</v>
      </c>
      <c r="H8633" s="266">
        <f>IF(G8633="Traditional Stove",0.1,0.2)</f>
        <v>0.1</v>
      </c>
      <c r="I8633" s="266">
        <f>YEAR(J8633)</f>
        <v>2023</v>
      </c>
      <c r="J8633" s="267">
        <v>45012</v>
      </c>
      <c r="K8633" s="267">
        <f>J8633+1</f>
        <v>45013</v>
      </c>
      <c r="L8633" s="266">
        <f>IF(M8633&lt;=365,1,2)</f>
        <v>1</v>
      </c>
      <c r="M8633" s="266">
        <f>IF(K8633&lt;$C$1,$C$2-$C$1+1,$C$2-K8633+1)</f>
        <v>34</v>
      </c>
      <c r="N8633" s="268">
        <f>M8633/365</f>
        <v>9.3150684931506855E-2</v>
      </c>
      <c r="O8633" s="269">
        <f>'Data and Parameter'!$E$4*'Data and Parameter'!$E$5*('Data and Parameter'!$E$6+'Data and Parameter'!$E$7)*'Data and Parameter'!$E$19*'Data and Parameter'!$E$14*'ER calculations'!N8633</f>
        <v>0.48231087492828467</v>
      </c>
    </row>
    <row r="8634" spans="1:15" ht="15">
      <c r="A8634" s="284">
        <v>8630</v>
      </c>
      <c r="B8634" s="287"/>
      <c r="C8634" s="287"/>
      <c r="D8634" s="284" t="s">
        <v>1376</v>
      </c>
      <c r="E8634" s="287"/>
      <c r="F8634" s="285" t="s">
        <v>8755</v>
      </c>
      <c r="G8634" s="266" t="s">
        <v>121</v>
      </c>
      <c r="H8634" s="266">
        <f>IF(G8634="Traditional Stove",0.1,0.2)</f>
        <v>0.1</v>
      </c>
      <c r="I8634" s="266">
        <f>YEAR(J8634)</f>
        <v>2023</v>
      </c>
      <c r="J8634" s="267">
        <v>45015</v>
      </c>
      <c r="K8634" s="267">
        <f>J8634+1</f>
        <v>45016</v>
      </c>
      <c r="L8634" s="266">
        <f>IF(M8634&lt;=365,1,2)</f>
        <v>1</v>
      </c>
      <c r="M8634" s="266">
        <f>IF(K8634&lt;$C$1,$C$2-$C$1+1,$C$2-K8634+1)</f>
        <v>31</v>
      </c>
      <c r="N8634" s="268">
        <f>M8634/365</f>
        <v>8.4931506849315067E-2</v>
      </c>
      <c r="O8634" s="269">
        <f>'Data and Parameter'!$E$4*'Data and Parameter'!$E$5*('Data and Parameter'!$E$6+'Data and Parameter'!$E$7)*'Data and Parameter'!$E$19*'Data and Parameter'!$E$14*'ER calculations'!N8634</f>
        <v>0.43975403302284777</v>
      </c>
    </row>
    <row r="8635" spans="1:15" ht="15">
      <c r="A8635" s="284">
        <v>8631</v>
      </c>
      <c r="B8635" s="287"/>
      <c r="C8635" s="287"/>
      <c r="D8635" s="284" t="s">
        <v>1376</v>
      </c>
      <c r="E8635" s="287"/>
      <c r="F8635" s="285" t="s">
        <v>8756</v>
      </c>
      <c r="G8635" s="266" t="s">
        <v>121</v>
      </c>
      <c r="H8635" s="266">
        <f>IF(G8635="Traditional Stove",0.1,0.2)</f>
        <v>0.1</v>
      </c>
      <c r="I8635" s="266">
        <f>YEAR(J8635)</f>
        <v>2023</v>
      </c>
      <c r="J8635" s="267">
        <v>45015</v>
      </c>
      <c r="K8635" s="267">
        <f>J8635+1</f>
        <v>45016</v>
      </c>
      <c r="L8635" s="266">
        <f>IF(M8635&lt;=365,1,2)</f>
        <v>1</v>
      </c>
      <c r="M8635" s="266">
        <f>IF(K8635&lt;$C$1,$C$2-$C$1+1,$C$2-K8635+1)</f>
        <v>31</v>
      </c>
      <c r="N8635" s="268">
        <f>M8635/365</f>
        <v>8.4931506849315067E-2</v>
      </c>
      <c r="O8635" s="269">
        <f>'Data and Parameter'!$E$4*'Data and Parameter'!$E$5*('Data and Parameter'!$E$6+'Data and Parameter'!$E$7)*'Data and Parameter'!$E$19*'Data and Parameter'!$E$14*'ER calculations'!N8635</f>
        <v>0.43975403302284777</v>
      </c>
    </row>
    <row r="8636" spans="1:15" ht="15">
      <c r="A8636" s="284">
        <v>8632</v>
      </c>
      <c r="B8636" s="287"/>
      <c r="C8636" s="287"/>
      <c r="D8636" s="284" t="s">
        <v>1376</v>
      </c>
      <c r="E8636" s="287"/>
      <c r="F8636" s="285" t="s">
        <v>8757</v>
      </c>
      <c r="G8636" s="266" t="s">
        <v>121</v>
      </c>
      <c r="H8636" s="266">
        <f>IF(G8636="Traditional Stove",0.1,0.2)</f>
        <v>0.1</v>
      </c>
      <c r="I8636" s="266">
        <f>YEAR(J8636)</f>
        <v>2023</v>
      </c>
      <c r="J8636" s="267">
        <v>45012</v>
      </c>
      <c r="K8636" s="267">
        <f>J8636+1</f>
        <v>45013</v>
      </c>
      <c r="L8636" s="266">
        <f>IF(M8636&lt;=365,1,2)</f>
        <v>1</v>
      </c>
      <c r="M8636" s="266">
        <f>IF(K8636&lt;$C$1,$C$2-$C$1+1,$C$2-K8636+1)</f>
        <v>34</v>
      </c>
      <c r="N8636" s="268">
        <f>M8636/365</f>
        <v>9.3150684931506855E-2</v>
      </c>
      <c r="O8636" s="269">
        <f>'Data and Parameter'!$E$4*'Data and Parameter'!$E$5*('Data and Parameter'!$E$6+'Data and Parameter'!$E$7)*'Data and Parameter'!$E$19*'Data and Parameter'!$E$14*'ER calculations'!N8636</f>
        <v>0.48231087492828467</v>
      </c>
    </row>
    <row r="8637" spans="1:15" ht="15">
      <c r="A8637" s="284">
        <v>8633</v>
      </c>
      <c r="B8637" s="287"/>
      <c r="C8637" s="287"/>
      <c r="D8637" s="284" t="s">
        <v>1376</v>
      </c>
      <c r="E8637" s="287"/>
      <c r="F8637" s="285" t="s">
        <v>8758</v>
      </c>
      <c r="G8637" s="266" t="s">
        <v>121</v>
      </c>
      <c r="H8637" s="266">
        <f>IF(G8637="Traditional Stove",0.1,0.2)</f>
        <v>0.1</v>
      </c>
      <c r="I8637" s="266">
        <f>YEAR(J8637)</f>
        <v>2023</v>
      </c>
      <c r="J8637" s="267">
        <v>45012</v>
      </c>
      <c r="K8637" s="267">
        <f>J8637+1</f>
        <v>45013</v>
      </c>
      <c r="L8637" s="266">
        <f>IF(M8637&lt;=365,1,2)</f>
        <v>1</v>
      </c>
      <c r="M8637" s="266">
        <f>IF(K8637&lt;$C$1,$C$2-$C$1+1,$C$2-K8637+1)</f>
        <v>34</v>
      </c>
      <c r="N8637" s="268">
        <f>M8637/365</f>
        <v>9.3150684931506855E-2</v>
      </c>
      <c r="O8637" s="269">
        <f>'Data and Parameter'!$E$4*'Data and Parameter'!$E$5*('Data and Parameter'!$E$6+'Data and Parameter'!$E$7)*'Data and Parameter'!$E$19*'Data and Parameter'!$E$14*'ER calculations'!N8637</f>
        <v>0.48231087492828467</v>
      </c>
    </row>
    <row r="8638" spans="1:15" ht="15">
      <c r="A8638" s="284">
        <v>8634</v>
      </c>
      <c r="B8638" s="287"/>
      <c r="C8638" s="287"/>
      <c r="D8638" s="284" t="s">
        <v>1376</v>
      </c>
      <c r="E8638" s="287"/>
      <c r="F8638" s="285" t="s">
        <v>8759</v>
      </c>
      <c r="G8638" s="266" t="s">
        <v>121</v>
      </c>
      <c r="H8638" s="266">
        <f>IF(G8638="Traditional Stove",0.1,0.2)</f>
        <v>0.1</v>
      </c>
      <c r="I8638" s="266">
        <f>YEAR(J8638)</f>
        <v>2023</v>
      </c>
      <c r="J8638" s="267">
        <v>45012</v>
      </c>
      <c r="K8638" s="267">
        <f>J8638+1</f>
        <v>45013</v>
      </c>
      <c r="L8638" s="266">
        <f>IF(M8638&lt;=365,1,2)</f>
        <v>1</v>
      </c>
      <c r="M8638" s="266">
        <f>IF(K8638&lt;$C$1,$C$2-$C$1+1,$C$2-K8638+1)</f>
        <v>34</v>
      </c>
      <c r="N8638" s="268">
        <f>M8638/365</f>
        <v>9.3150684931506855E-2</v>
      </c>
      <c r="O8638" s="269">
        <f>'Data and Parameter'!$E$4*'Data and Parameter'!$E$5*('Data and Parameter'!$E$6+'Data and Parameter'!$E$7)*'Data and Parameter'!$E$19*'Data and Parameter'!$E$14*'ER calculations'!N8638</f>
        <v>0.48231087492828467</v>
      </c>
    </row>
    <row r="8639" spans="1:15" ht="15">
      <c r="A8639" s="284">
        <v>8635</v>
      </c>
      <c r="B8639" s="287"/>
      <c r="C8639" s="287"/>
      <c r="D8639" s="284" t="s">
        <v>1376</v>
      </c>
      <c r="E8639" s="287"/>
      <c r="F8639" s="285" t="s">
        <v>8760</v>
      </c>
      <c r="G8639" s="266" t="s">
        <v>121</v>
      </c>
      <c r="H8639" s="266">
        <f>IF(G8639="Traditional Stove",0.1,0.2)</f>
        <v>0.1</v>
      </c>
      <c r="I8639" s="266">
        <f>YEAR(J8639)</f>
        <v>2023</v>
      </c>
      <c r="J8639" s="267">
        <v>45012</v>
      </c>
      <c r="K8639" s="267">
        <f>J8639+1</f>
        <v>45013</v>
      </c>
      <c r="L8639" s="266">
        <f>IF(M8639&lt;=365,1,2)</f>
        <v>1</v>
      </c>
      <c r="M8639" s="266">
        <f>IF(K8639&lt;$C$1,$C$2-$C$1+1,$C$2-K8639+1)</f>
        <v>34</v>
      </c>
      <c r="N8639" s="268">
        <f>M8639/365</f>
        <v>9.3150684931506855E-2</v>
      </c>
      <c r="O8639" s="269">
        <f>'Data and Parameter'!$E$4*'Data and Parameter'!$E$5*('Data and Parameter'!$E$6+'Data and Parameter'!$E$7)*'Data and Parameter'!$E$19*'Data and Parameter'!$E$14*'ER calculations'!N8639</f>
        <v>0.48231087492828467</v>
      </c>
    </row>
    <row r="8640" spans="1:15" ht="15">
      <c r="A8640" s="284">
        <v>8636</v>
      </c>
      <c r="B8640" s="287"/>
      <c r="C8640" s="287"/>
      <c r="D8640" s="284" t="s">
        <v>1376</v>
      </c>
      <c r="E8640" s="287"/>
      <c r="F8640" s="285" t="s">
        <v>8761</v>
      </c>
      <c r="G8640" s="266" t="s">
        <v>121</v>
      </c>
      <c r="H8640" s="266">
        <f>IF(G8640="Traditional Stove",0.1,0.2)</f>
        <v>0.1</v>
      </c>
      <c r="I8640" s="266">
        <f>YEAR(J8640)</f>
        <v>2023</v>
      </c>
      <c r="J8640" s="267">
        <v>45012</v>
      </c>
      <c r="K8640" s="267">
        <f>J8640+1</f>
        <v>45013</v>
      </c>
      <c r="L8640" s="266">
        <f>IF(M8640&lt;=365,1,2)</f>
        <v>1</v>
      </c>
      <c r="M8640" s="266">
        <f>IF(K8640&lt;$C$1,$C$2-$C$1+1,$C$2-K8640+1)</f>
        <v>34</v>
      </c>
      <c r="N8640" s="268">
        <f>M8640/365</f>
        <v>9.3150684931506855E-2</v>
      </c>
      <c r="O8640" s="269">
        <f>'Data and Parameter'!$E$4*'Data and Parameter'!$E$5*('Data and Parameter'!$E$6+'Data and Parameter'!$E$7)*'Data and Parameter'!$E$19*'Data and Parameter'!$E$14*'ER calculations'!N8640</f>
        <v>0.48231087492828467</v>
      </c>
    </row>
    <row r="8641" spans="1:15" ht="15">
      <c r="A8641" s="284">
        <v>8637</v>
      </c>
      <c r="B8641" s="287"/>
      <c r="C8641" s="287"/>
      <c r="D8641" s="284" t="s">
        <v>1376</v>
      </c>
      <c r="E8641" s="287"/>
      <c r="F8641" s="285" t="s">
        <v>8762</v>
      </c>
      <c r="G8641" s="266" t="s">
        <v>121</v>
      </c>
      <c r="H8641" s="266">
        <f>IF(G8641="Traditional Stove",0.1,0.2)</f>
        <v>0.1</v>
      </c>
      <c r="I8641" s="266">
        <f>YEAR(J8641)</f>
        <v>2023</v>
      </c>
      <c r="J8641" s="267">
        <v>45012</v>
      </c>
      <c r="K8641" s="267">
        <f>J8641+1</f>
        <v>45013</v>
      </c>
      <c r="L8641" s="266">
        <f>IF(M8641&lt;=365,1,2)</f>
        <v>1</v>
      </c>
      <c r="M8641" s="266">
        <f>IF(K8641&lt;$C$1,$C$2-$C$1+1,$C$2-K8641+1)</f>
        <v>34</v>
      </c>
      <c r="N8641" s="268">
        <f>M8641/365</f>
        <v>9.3150684931506855E-2</v>
      </c>
      <c r="O8641" s="269">
        <f>'Data and Parameter'!$E$4*'Data and Parameter'!$E$5*('Data and Parameter'!$E$6+'Data and Parameter'!$E$7)*'Data and Parameter'!$E$19*'Data and Parameter'!$E$14*'ER calculations'!N8641</f>
        <v>0.48231087492828467</v>
      </c>
    </row>
    <row r="8642" spans="1:15" ht="15">
      <c r="A8642" s="284">
        <v>8638</v>
      </c>
      <c r="B8642" s="287"/>
      <c r="C8642" s="287"/>
      <c r="D8642" s="284" t="s">
        <v>1376</v>
      </c>
      <c r="E8642" s="287"/>
      <c r="F8642" s="285" t="s">
        <v>8763</v>
      </c>
      <c r="G8642" s="266" t="s">
        <v>121</v>
      </c>
      <c r="H8642" s="266">
        <f>IF(G8642="Traditional Stove",0.1,0.2)</f>
        <v>0.1</v>
      </c>
      <c r="I8642" s="266">
        <f>YEAR(J8642)</f>
        <v>2023</v>
      </c>
      <c r="J8642" s="267">
        <v>45012</v>
      </c>
      <c r="K8642" s="267">
        <f>J8642+1</f>
        <v>45013</v>
      </c>
      <c r="L8642" s="266">
        <f>IF(M8642&lt;=365,1,2)</f>
        <v>1</v>
      </c>
      <c r="M8642" s="266">
        <f>IF(K8642&lt;$C$1,$C$2-$C$1+1,$C$2-K8642+1)</f>
        <v>34</v>
      </c>
      <c r="N8642" s="268">
        <f>M8642/365</f>
        <v>9.3150684931506855E-2</v>
      </c>
      <c r="O8642" s="269">
        <f>'Data and Parameter'!$E$4*'Data and Parameter'!$E$5*('Data and Parameter'!$E$6+'Data and Parameter'!$E$7)*'Data and Parameter'!$E$19*'Data and Parameter'!$E$14*'ER calculations'!N8642</f>
        <v>0.48231087492828467</v>
      </c>
    </row>
    <row r="8643" spans="1:15" ht="15">
      <c r="A8643" s="284">
        <v>8639</v>
      </c>
      <c r="B8643" s="287"/>
      <c r="C8643" s="287"/>
      <c r="D8643" s="284" t="s">
        <v>1376</v>
      </c>
      <c r="E8643" s="287"/>
      <c r="F8643" s="285" t="s">
        <v>8764</v>
      </c>
      <c r="G8643" s="266" t="s">
        <v>121</v>
      </c>
      <c r="H8643" s="266">
        <f>IF(G8643="Traditional Stove",0.1,0.2)</f>
        <v>0.1</v>
      </c>
      <c r="I8643" s="266">
        <f>YEAR(J8643)</f>
        <v>2023</v>
      </c>
      <c r="J8643" s="267">
        <v>45012</v>
      </c>
      <c r="K8643" s="267">
        <f>J8643+1</f>
        <v>45013</v>
      </c>
      <c r="L8643" s="266">
        <f>IF(M8643&lt;=365,1,2)</f>
        <v>1</v>
      </c>
      <c r="M8643" s="266">
        <f>IF(K8643&lt;$C$1,$C$2-$C$1+1,$C$2-K8643+1)</f>
        <v>34</v>
      </c>
      <c r="N8643" s="268">
        <f>M8643/365</f>
        <v>9.3150684931506855E-2</v>
      </c>
      <c r="O8643" s="269">
        <f>'Data and Parameter'!$E$4*'Data and Parameter'!$E$5*('Data and Parameter'!$E$6+'Data and Parameter'!$E$7)*'Data and Parameter'!$E$19*'Data and Parameter'!$E$14*'ER calculations'!N8643</f>
        <v>0.48231087492828467</v>
      </c>
    </row>
    <row r="8644" spans="1:15" ht="15">
      <c r="A8644" s="284">
        <v>8640</v>
      </c>
      <c r="B8644" s="287"/>
      <c r="C8644" s="287"/>
      <c r="D8644" s="284" t="s">
        <v>119</v>
      </c>
      <c r="E8644" s="287"/>
      <c r="F8644" s="285" t="s">
        <v>8765</v>
      </c>
      <c r="G8644" s="266" t="s">
        <v>121</v>
      </c>
      <c r="H8644" s="266">
        <f>IF(G8644="Traditional Stove",0.1,0.2)</f>
        <v>0.1</v>
      </c>
      <c r="I8644" s="266">
        <f>YEAR(J8644)</f>
        <v>2023</v>
      </c>
      <c r="J8644" s="267">
        <v>44959</v>
      </c>
      <c r="K8644" s="267">
        <f>J8644+1</f>
        <v>44960</v>
      </c>
      <c r="L8644" s="266">
        <f>IF(M8644&lt;=365,1,2)</f>
        <v>1</v>
      </c>
      <c r="M8644" s="266">
        <f>IF(K8644&lt;$C$1,$C$2-$C$1+1,$C$2-K8644+1)</f>
        <v>87</v>
      </c>
      <c r="N8644" s="268">
        <f>M8644/365</f>
        <v>0.23835616438356164</v>
      </c>
      <c r="O8644" s="269">
        <f>'Data and Parameter'!$E$4*'Data and Parameter'!$E$5*('Data and Parameter'!$E$6+'Data and Parameter'!$E$7)*'Data and Parameter'!$E$19*'Data and Parameter'!$E$14*'ER calculations'!N8644</f>
        <v>1.2341484152576696</v>
      </c>
    </row>
    <row r="8645" spans="1:15" ht="15">
      <c r="A8645" s="284">
        <v>8641</v>
      </c>
      <c r="B8645" s="287"/>
      <c r="C8645" s="287"/>
      <c r="D8645" s="284" t="s">
        <v>119</v>
      </c>
      <c r="E8645" s="287"/>
      <c r="F8645" s="285" t="s">
        <v>8766</v>
      </c>
      <c r="G8645" s="266" t="s">
        <v>121</v>
      </c>
      <c r="H8645" s="266">
        <f>IF(G8645="Traditional Stove",0.1,0.2)</f>
        <v>0.1</v>
      </c>
      <c r="I8645" s="266">
        <f>YEAR(J8645)</f>
        <v>2023</v>
      </c>
      <c r="J8645" s="267">
        <v>44959</v>
      </c>
      <c r="K8645" s="267">
        <f>J8645+1</f>
        <v>44960</v>
      </c>
      <c r="L8645" s="266">
        <f>IF(M8645&lt;=365,1,2)</f>
        <v>1</v>
      </c>
      <c r="M8645" s="266">
        <f>IF(K8645&lt;$C$1,$C$2-$C$1+1,$C$2-K8645+1)</f>
        <v>87</v>
      </c>
      <c r="N8645" s="268">
        <f>M8645/365</f>
        <v>0.23835616438356164</v>
      </c>
      <c r="O8645" s="269">
        <f>'Data and Parameter'!$E$4*'Data and Parameter'!$E$5*('Data and Parameter'!$E$6+'Data and Parameter'!$E$7)*'Data and Parameter'!$E$19*'Data and Parameter'!$E$14*'ER calculations'!N8645</f>
        <v>1.2341484152576696</v>
      </c>
    </row>
    <row r="8646" spans="1:15" ht="15">
      <c r="A8646" s="284">
        <v>8642</v>
      </c>
      <c r="B8646" s="287"/>
      <c r="C8646" s="287"/>
      <c r="D8646" s="284" t="s">
        <v>119</v>
      </c>
      <c r="E8646" s="287"/>
      <c r="F8646" s="285" t="s">
        <v>8767</v>
      </c>
      <c r="G8646" s="266" t="s">
        <v>121</v>
      </c>
      <c r="H8646" s="266">
        <f>IF(G8646="Traditional Stove",0.1,0.2)</f>
        <v>0.1</v>
      </c>
      <c r="I8646" s="266">
        <f>YEAR(J8646)</f>
        <v>2023</v>
      </c>
      <c r="J8646" s="267">
        <v>44959</v>
      </c>
      <c r="K8646" s="267">
        <f>J8646+1</f>
        <v>44960</v>
      </c>
      <c r="L8646" s="266">
        <f>IF(M8646&lt;=365,1,2)</f>
        <v>1</v>
      </c>
      <c r="M8646" s="266">
        <f>IF(K8646&lt;$C$1,$C$2-$C$1+1,$C$2-K8646+1)</f>
        <v>87</v>
      </c>
      <c r="N8646" s="268">
        <f>M8646/365</f>
        <v>0.23835616438356164</v>
      </c>
      <c r="O8646" s="269">
        <f>'Data and Parameter'!$E$4*'Data and Parameter'!$E$5*('Data and Parameter'!$E$6+'Data and Parameter'!$E$7)*'Data and Parameter'!$E$19*'Data and Parameter'!$E$14*'ER calculations'!N8646</f>
        <v>1.2341484152576696</v>
      </c>
    </row>
    <row r="8647" spans="1:15" ht="15">
      <c r="A8647" s="284">
        <v>8643</v>
      </c>
      <c r="B8647" s="287"/>
      <c r="C8647" s="287"/>
      <c r="D8647" s="284" t="s">
        <v>119</v>
      </c>
      <c r="E8647" s="287"/>
      <c r="F8647" s="285" t="s">
        <v>8768</v>
      </c>
      <c r="G8647" s="266" t="s">
        <v>121</v>
      </c>
      <c r="H8647" s="266">
        <f>IF(G8647="Traditional Stove",0.1,0.2)</f>
        <v>0.1</v>
      </c>
      <c r="I8647" s="266">
        <f>YEAR(J8647)</f>
        <v>2023</v>
      </c>
      <c r="J8647" s="267">
        <v>44970</v>
      </c>
      <c r="K8647" s="267">
        <f>J8647+1</f>
        <v>44971</v>
      </c>
      <c r="L8647" s="266">
        <f>IF(M8647&lt;=365,1,2)</f>
        <v>1</v>
      </c>
      <c r="M8647" s="266">
        <f>IF(K8647&lt;$C$1,$C$2-$C$1+1,$C$2-K8647+1)</f>
        <v>76</v>
      </c>
      <c r="N8647" s="268">
        <f>M8647/365</f>
        <v>0.20821917808219179</v>
      </c>
      <c r="O8647" s="269">
        <f>'Data and Parameter'!$E$4*'Data and Parameter'!$E$5*('Data and Parameter'!$E$6+'Data and Parameter'!$E$7)*'Data and Parameter'!$E$19*'Data and Parameter'!$E$14*'ER calculations'!N8647</f>
        <v>1.0781066616044011</v>
      </c>
    </row>
    <row r="8648" spans="1:15" ht="15">
      <c r="A8648" s="284">
        <v>8644</v>
      </c>
      <c r="B8648" s="287"/>
      <c r="C8648" s="287"/>
      <c r="D8648" s="284" t="s">
        <v>119</v>
      </c>
      <c r="E8648" s="287"/>
      <c r="F8648" s="285" t="s">
        <v>8769</v>
      </c>
      <c r="G8648" s="266" t="s">
        <v>121</v>
      </c>
      <c r="H8648" s="266">
        <f>IF(G8648="Traditional Stove",0.1,0.2)</f>
        <v>0.1</v>
      </c>
      <c r="I8648" s="266">
        <f>YEAR(J8648)</f>
        <v>2023</v>
      </c>
      <c r="J8648" s="267">
        <v>44970</v>
      </c>
      <c r="K8648" s="267">
        <f>J8648+1</f>
        <v>44971</v>
      </c>
      <c r="L8648" s="266">
        <f>IF(M8648&lt;=365,1,2)</f>
        <v>1</v>
      </c>
      <c r="M8648" s="266">
        <f>IF(K8648&lt;$C$1,$C$2-$C$1+1,$C$2-K8648+1)</f>
        <v>76</v>
      </c>
      <c r="N8648" s="268">
        <f>M8648/365</f>
        <v>0.20821917808219179</v>
      </c>
      <c r="O8648" s="269">
        <f>'Data and Parameter'!$E$4*'Data and Parameter'!$E$5*('Data and Parameter'!$E$6+'Data and Parameter'!$E$7)*'Data and Parameter'!$E$19*'Data and Parameter'!$E$14*'ER calculations'!N8648</f>
        <v>1.0781066616044011</v>
      </c>
    </row>
    <row r="8649" spans="1:15" ht="15">
      <c r="A8649" s="284">
        <v>8645</v>
      </c>
      <c r="B8649" s="287"/>
      <c r="C8649" s="287"/>
      <c r="D8649" s="284" t="s">
        <v>119</v>
      </c>
      <c r="E8649" s="287"/>
      <c r="F8649" s="285" t="s">
        <v>8770</v>
      </c>
      <c r="G8649" s="266" t="s">
        <v>121</v>
      </c>
      <c r="H8649" s="266">
        <f>IF(G8649="Traditional Stove",0.1,0.2)</f>
        <v>0.1</v>
      </c>
      <c r="I8649" s="266">
        <f>YEAR(J8649)</f>
        <v>2023</v>
      </c>
      <c r="J8649" s="267">
        <v>44970</v>
      </c>
      <c r="K8649" s="267">
        <f>J8649+1</f>
        <v>44971</v>
      </c>
      <c r="L8649" s="266">
        <f>IF(M8649&lt;=365,1,2)</f>
        <v>1</v>
      </c>
      <c r="M8649" s="266">
        <f>IF(K8649&lt;$C$1,$C$2-$C$1+1,$C$2-K8649+1)</f>
        <v>76</v>
      </c>
      <c r="N8649" s="268">
        <f>M8649/365</f>
        <v>0.20821917808219179</v>
      </c>
      <c r="O8649" s="269">
        <f>'Data and Parameter'!$E$4*'Data and Parameter'!$E$5*('Data and Parameter'!$E$6+'Data and Parameter'!$E$7)*'Data and Parameter'!$E$19*'Data and Parameter'!$E$14*'ER calculations'!N8649</f>
        <v>1.0781066616044011</v>
      </c>
    </row>
    <row r="8650" spans="1:15" ht="15">
      <c r="A8650" s="284">
        <v>8646</v>
      </c>
      <c r="B8650" s="287"/>
      <c r="C8650" s="287"/>
      <c r="D8650" s="284" t="s">
        <v>119</v>
      </c>
      <c r="E8650" s="287"/>
      <c r="F8650" s="285" t="s">
        <v>8771</v>
      </c>
      <c r="G8650" s="266" t="s">
        <v>121</v>
      </c>
      <c r="H8650" s="266">
        <f>IF(G8650="Traditional Stove",0.1,0.2)</f>
        <v>0.1</v>
      </c>
      <c r="I8650" s="266">
        <f>YEAR(J8650)</f>
        <v>2023</v>
      </c>
      <c r="J8650" s="267">
        <v>44970</v>
      </c>
      <c r="K8650" s="267">
        <f>J8650+1</f>
        <v>44971</v>
      </c>
      <c r="L8650" s="266">
        <f>IF(M8650&lt;=365,1,2)</f>
        <v>1</v>
      </c>
      <c r="M8650" s="266">
        <f>IF(K8650&lt;$C$1,$C$2-$C$1+1,$C$2-K8650+1)</f>
        <v>76</v>
      </c>
      <c r="N8650" s="268">
        <f>M8650/365</f>
        <v>0.20821917808219179</v>
      </c>
      <c r="O8650" s="269">
        <f>'Data and Parameter'!$E$4*'Data and Parameter'!$E$5*('Data and Parameter'!$E$6+'Data and Parameter'!$E$7)*'Data and Parameter'!$E$19*'Data and Parameter'!$E$14*'ER calculations'!N8650</f>
        <v>1.0781066616044011</v>
      </c>
    </row>
    <row r="8651" spans="1:15" ht="15">
      <c r="A8651" s="284">
        <v>8647</v>
      </c>
      <c r="B8651" s="287"/>
      <c r="C8651" s="287"/>
      <c r="D8651" s="284" t="s">
        <v>119</v>
      </c>
      <c r="E8651" s="287"/>
      <c r="F8651" s="285" t="s">
        <v>8772</v>
      </c>
      <c r="G8651" s="266" t="s">
        <v>121</v>
      </c>
      <c r="H8651" s="266">
        <f>IF(G8651="Traditional Stove",0.1,0.2)</f>
        <v>0.1</v>
      </c>
      <c r="I8651" s="266">
        <f>YEAR(J8651)</f>
        <v>2023</v>
      </c>
      <c r="J8651" s="267">
        <v>44970</v>
      </c>
      <c r="K8651" s="267">
        <f>J8651+1</f>
        <v>44971</v>
      </c>
      <c r="L8651" s="266">
        <f>IF(M8651&lt;=365,1,2)</f>
        <v>1</v>
      </c>
      <c r="M8651" s="266">
        <f>IF(K8651&lt;$C$1,$C$2-$C$1+1,$C$2-K8651+1)</f>
        <v>76</v>
      </c>
      <c r="N8651" s="268">
        <f>M8651/365</f>
        <v>0.20821917808219179</v>
      </c>
      <c r="O8651" s="269">
        <f>'Data and Parameter'!$E$4*'Data and Parameter'!$E$5*('Data and Parameter'!$E$6+'Data and Parameter'!$E$7)*'Data and Parameter'!$E$19*'Data and Parameter'!$E$14*'ER calculations'!N8651</f>
        <v>1.0781066616044011</v>
      </c>
    </row>
    <row r="8652" spans="1:15" ht="15">
      <c r="A8652" s="284">
        <v>8648</v>
      </c>
      <c r="B8652" s="287"/>
      <c r="C8652" s="287"/>
      <c r="D8652" s="284" t="s">
        <v>119</v>
      </c>
      <c r="E8652" s="287"/>
      <c r="F8652" s="285" t="s">
        <v>8773</v>
      </c>
      <c r="G8652" s="266" t="s">
        <v>121</v>
      </c>
      <c r="H8652" s="266">
        <f>IF(G8652="Traditional Stove",0.1,0.2)</f>
        <v>0.1</v>
      </c>
      <c r="I8652" s="266">
        <f>YEAR(J8652)</f>
        <v>2023</v>
      </c>
      <c r="J8652" s="267">
        <v>44970</v>
      </c>
      <c r="K8652" s="267">
        <f>J8652+1</f>
        <v>44971</v>
      </c>
      <c r="L8652" s="266">
        <f>IF(M8652&lt;=365,1,2)</f>
        <v>1</v>
      </c>
      <c r="M8652" s="266">
        <f>IF(K8652&lt;$C$1,$C$2-$C$1+1,$C$2-K8652+1)</f>
        <v>76</v>
      </c>
      <c r="N8652" s="268">
        <f>M8652/365</f>
        <v>0.20821917808219179</v>
      </c>
      <c r="O8652" s="269">
        <f>'Data and Parameter'!$E$4*'Data and Parameter'!$E$5*('Data and Parameter'!$E$6+'Data and Parameter'!$E$7)*'Data and Parameter'!$E$19*'Data and Parameter'!$E$14*'ER calculations'!N8652</f>
        <v>1.0781066616044011</v>
      </c>
    </row>
    <row r="8653" spans="1:15" ht="15">
      <c r="A8653" s="284">
        <v>8649</v>
      </c>
      <c r="B8653" s="287"/>
      <c r="C8653" s="287"/>
      <c r="D8653" s="284" t="s">
        <v>119</v>
      </c>
      <c r="E8653" s="287"/>
      <c r="F8653" s="285" t="s">
        <v>8774</v>
      </c>
      <c r="G8653" s="266" t="s">
        <v>121</v>
      </c>
      <c r="H8653" s="266">
        <f>IF(G8653="Traditional Stove",0.1,0.2)</f>
        <v>0.1</v>
      </c>
      <c r="I8653" s="266">
        <f>YEAR(J8653)</f>
        <v>2023</v>
      </c>
      <c r="J8653" s="267">
        <v>44970</v>
      </c>
      <c r="K8653" s="267">
        <f>J8653+1</f>
        <v>44971</v>
      </c>
      <c r="L8653" s="266">
        <f>IF(M8653&lt;=365,1,2)</f>
        <v>1</v>
      </c>
      <c r="M8653" s="266">
        <f>IF(K8653&lt;$C$1,$C$2-$C$1+1,$C$2-K8653+1)</f>
        <v>76</v>
      </c>
      <c r="N8653" s="268">
        <f>M8653/365</f>
        <v>0.20821917808219179</v>
      </c>
      <c r="O8653" s="269">
        <f>'Data and Parameter'!$E$4*'Data and Parameter'!$E$5*('Data and Parameter'!$E$6+'Data and Parameter'!$E$7)*'Data and Parameter'!$E$19*'Data and Parameter'!$E$14*'ER calculations'!N8653</f>
        <v>1.0781066616044011</v>
      </c>
    </row>
    <row r="8654" spans="1:15" ht="15">
      <c r="A8654" s="284">
        <v>8650</v>
      </c>
      <c r="B8654" s="287"/>
      <c r="C8654" s="287"/>
      <c r="D8654" s="284" t="s">
        <v>119</v>
      </c>
      <c r="E8654" s="287"/>
      <c r="F8654" s="285" t="s">
        <v>8775</v>
      </c>
      <c r="G8654" s="266" t="s">
        <v>121</v>
      </c>
      <c r="H8654" s="266">
        <f>IF(G8654="Traditional Stove",0.1,0.2)</f>
        <v>0.1</v>
      </c>
      <c r="I8654" s="266">
        <f>YEAR(J8654)</f>
        <v>2023</v>
      </c>
      <c r="J8654" s="267">
        <v>44970</v>
      </c>
      <c r="K8654" s="267">
        <f>J8654+1</f>
        <v>44971</v>
      </c>
      <c r="L8654" s="266">
        <f>IF(M8654&lt;=365,1,2)</f>
        <v>1</v>
      </c>
      <c r="M8654" s="266">
        <f>IF(K8654&lt;$C$1,$C$2-$C$1+1,$C$2-K8654+1)</f>
        <v>76</v>
      </c>
      <c r="N8654" s="268">
        <f>M8654/365</f>
        <v>0.20821917808219179</v>
      </c>
      <c r="O8654" s="269">
        <f>'Data and Parameter'!$E$4*'Data and Parameter'!$E$5*('Data and Parameter'!$E$6+'Data and Parameter'!$E$7)*'Data and Parameter'!$E$19*'Data and Parameter'!$E$14*'ER calculations'!N8654</f>
        <v>1.0781066616044011</v>
      </c>
    </row>
    <row r="8655" spans="1:15" ht="15">
      <c r="A8655" s="284">
        <v>8651</v>
      </c>
      <c r="B8655" s="287"/>
      <c r="C8655" s="287"/>
      <c r="D8655" s="284" t="s">
        <v>119</v>
      </c>
      <c r="E8655" s="287"/>
      <c r="F8655" s="285" t="s">
        <v>8776</v>
      </c>
      <c r="G8655" s="266" t="s">
        <v>121</v>
      </c>
      <c r="H8655" s="266">
        <f>IF(G8655="Traditional Stove",0.1,0.2)</f>
        <v>0.1</v>
      </c>
      <c r="I8655" s="266">
        <f>YEAR(J8655)</f>
        <v>2023</v>
      </c>
      <c r="J8655" s="267">
        <v>44969</v>
      </c>
      <c r="K8655" s="267">
        <f>J8655+1</f>
        <v>44970</v>
      </c>
      <c r="L8655" s="266">
        <f>IF(M8655&lt;=365,1,2)</f>
        <v>1</v>
      </c>
      <c r="M8655" s="266">
        <f>IF(K8655&lt;$C$1,$C$2-$C$1+1,$C$2-K8655+1)</f>
        <v>77</v>
      </c>
      <c r="N8655" s="268">
        <f>M8655/365</f>
        <v>0.21095890410958903</v>
      </c>
      <c r="O8655" s="269">
        <f>'Data and Parameter'!$E$4*'Data and Parameter'!$E$5*('Data and Parameter'!$E$6+'Data and Parameter'!$E$7)*'Data and Parameter'!$E$19*'Data and Parameter'!$E$14*'ER calculations'!N8655</f>
        <v>1.0922922755728799</v>
      </c>
    </row>
    <row r="8656" spans="1:15" ht="15">
      <c r="A8656" s="284">
        <v>8652</v>
      </c>
      <c r="B8656" s="287"/>
      <c r="C8656" s="287"/>
      <c r="D8656" s="284" t="s">
        <v>119</v>
      </c>
      <c r="E8656" s="287"/>
      <c r="F8656" s="285" t="s">
        <v>8777</v>
      </c>
      <c r="G8656" s="266" t="s">
        <v>121</v>
      </c>
      <c r="H8656" s="266">
        <f>IF(G8656="Traditional Stove",0.1,0.2)</f>
        <v>0.1</v>
      </c>
      <c r="I8656" s="266">
        <f>YEAR(J8656)</f>
        <v>2023</v>
      </c>
      <c r="J8656" s="267">
        <v>44969</v>
      </c>
      <c r="K8656" s="267">
        <f>J8656+1</f>
        <v>44970</v>
      </c>
      <c r="L8656" s="266">
        <f>IF(M8656&lt;=365,1,2)</f>
        <v>1</v>
      </c>
      <c r="M8656" s="266">
        <f>IF(K8656&lt;$C$1,$C$2-$C$1+1,$C$2-K8656+1)</f>
        <v>77</v>
      </c>
      <c r="N8656" s="268">
        <f>M8656/365</f>
        <v>0.21095890410958903</v>
      </c>
      <c r="O8656" s="269">
        <f>'Data and Parameter'!$E$4*'Data and Parameter'!$E$5*('Data and Parameter'!$E$6+'Data and Parameter'!$E$7)*'Data and Parameter'!$E$19*'Data and Parameter'!$E$14*'ER calculations'!N8656</f>
        <v>1.0922922755728799</v>
      </c>
    </row>
    <row r="8657" spans="1:15" ht="15">
      <c r="A8657" s="284">
        <v>8653</v>
      </c>
      <c r="B8657" s="287"/>
      <c r="C8657" s="287"/>
      <c r="D8657" s="284" t="s">
        <v>119</v>
      </c>
      <c r="E8657" s="287"/>
      <c r="F8657" s="285" t="s">
        <v>8778</v>
      </c>
      <c r="G8657" s="266" t="s">
        <v>121</v>
      </c>
      <c r="H8657" s="266">
        <f>IF(G8657="Traditional Stove",0.1,0.2)</f>
        <v>0.1</v>
      </c>
      <c r="I8657" s="266">
        <f>YEAR(J8657)</f>
        <v>2023</v>
      </c>
      <c r="J8657" s="267">
        <v>44970</v>
      </c>
      <c r="K8657" s="267">
        <f>J8657+1</f>
        <v>44971</v>
      </c>
      <c r="L8657" s="266">
        <f>IF(M8657&lt;=365,1,2)</f>
        <v>1</v>
      </c>
      <c r="M8657" s="266">
        <f>IF(K8657&lt;$C$1,$C$2-$C$1+1,$C$2-K8657+1)</f>
        <v>76</v>
      </c>
      <c r="N8657" s="268">
        <f>M8657/365</f>
        <v>0.20821917808219179</v>
      </c>
      <c r="O8657" s="269">
        <f>'Data and Parameter'!$E$4*'Data and Parameter'!$E$5*('Data and Parameter'!$E$6+'Data and Parameter'!$E$7)*'Data and Parameter'!$E$19*'Data and Parameter'!$E$14*'ER calculations'!N8657</f>
        <v>1.0781066616044011</v>
      </c>
    </row>
    <row r="8658" spans="1:15" ht="15">
      <c r="A8658" s="284">
        <v>8654</v>
      </c>
      <c r="B8658" s="287"/>
      <c r="C8658" s="287"/>
      <c r="D8658" s="284" t="s">
        <v>119</v>
      </c>
      <c r="E8658" s="287"/>
      <c r="F8658" s="285" t="s">
        <v>8779</v>
      </c>
      <c r="G8658" s="266" t="s">
        <v>121</v>
      </c>
      <c r="H8658" s="266">
        <f>IF(G8658="Traditional Stove",0.1,0.2)</f>
        <v>0.1</v>
      </c>
      <c r="I8658" s="266">
        <f>YEAR(J8658)</f>
        <v>2023</v>
      </c>
      <c r="J8658" s="267">
        <v>44970</v>
      </c>
      <c r="K8658" s="267">
        <f>J8658+1</f>
        <v>44971</v>
      </c>
      <c r="L8658" s="266">
        <f>IF(M8658&lt;=365,1,2)</f>
        <v>1</v>
      </c>
      <c r="M8658" s="266">
        <f>IF(K8658&lt;$C$1,$C$2-$C$1+1,$C$2-K8658+1)</f>
        <v>76</v>
      </c>
      <c r="N8658" s="268">
        <f>M8658/365</f>
        <v>0.20821917808219179</v>
      </c>
      <c r="O8658" s="269">
        <f>'Data and Parameter'!$E$4*'Data and Parameter'!$E$5*('Data and Parameter'!$E$6+'Data and Parameter'!$E$7)*'Data and Parameter'!$E$19*'Data and Parameter'!$E$14*'ER calculations'!N8658</f>
        <v>1.0781066616044011</v>
      </c>
    </row>
    <row r="8659" spans="1:15" ht="15">
      <c r="A8659" s="284">
        <v>8655</v>
      </c>
      <c r="B8659" s="287"/>
      <c r="C8659" s="287"/>
      <c r="D8659" s="284" t="s">
        <v>119</v>
      </c>
      <c r="E8659" s="287"/>
      <c r="F8659" s="285" t="s">
        <v>8780</v>
      </c>
      <c r="G8659" s="266" t="s">
        <v>121</v>
      </c>
      <c r="H8659" s="266">
        <f>IF(G8659="Traditional Stove",0.1,0.2)</f>
        <v>0.1</v>
      </c>
      <c r="I8659" s="266">
        <f>YEAR(J8659)</f>
        <v>2023</v>
      </c>
      <c r="J8659" s="267">
        <v>44969</v>
      </c>
      <c r="K8659" s="267">
        <f>J8659+1</f>
        <v>44970</v>
      </c>
      <c r="L8659" s="266">
        <f>IF(M8659&lt;=365,1,2)</f>
        <v>1</v>
      </c>
      <c r="M8659" s="266">
        <f>IF(K8659&lt;$C$1,$C$2-$C$1+1,$C$2-K8659+1)</f>
        <v>77</v>
      </c>
      <c r="N8659" s="268">
        <f>M8659/365</f>
        <v>0.21095890410958903</v>
      </c>
      <c r="O8659" s="269">
        <f>'Data and Parameter'!$E$4*'Data and Parameter'!$E$5*('Data and Parameter'!$E$6+'Data and Parameter'!$E$7)*'Data and Parameter'!$E$19*'Data and Parameter'!$E$14*'ER calculations'!N8659</f>
        <v>1.0922922755728799</v>
      </c>
    </row>
    <row r="8660" spans="1:15" ht="15">
      <c r="A8660" s="284">
        <v>8656</v>
      </c>
      <c r="B8660" s="287"/>
      <c r="C8660" s="287"/>
      <c r="D8660" s="284" t="s">
        <v>119</v>
      </c>
      <c r="E8660" s="287"/>
      <c r="F8660" s="285" t="s">
        <v>8781</v>
      </c>
      <c r="G8660" s="266" t="s">
        <v>121</v>
      </c>
      <c r="H8660" s="266">
        <f>IF(G8660="Traditional Stove",0.1,0.2)</f>
        <v>0.1</v>
      </c>
      <c r="I8660" s="266">
        <f>YEAR(J8660)</f>
        <v>2023</v>
      </c>
      <c r="J8660" s="267">
        <v>44970</v>
      </c>
      <c r="K8660" s="267">
        <f>J8660+1</f>
        <v>44971</v>
      </c>
      <c r="L8660" s="266">
        <f>IF(M8660&lt;=365,1,2)</f>
        <v>1</v>
      </c>
      <c r="M8660" s="266">
        <f>IF(K8660&lt;$C$1,$C$2-$C$1+1,$C$2-K8660+1)</f>
        <v>76</v>
      </c>
      <c r="N8660" s="268">
        <f>M8660/365</f>
        <v>0.20821917808219179</v>
      </c>
      <c r="O8660" s="269">
        <f>'Data and Parameter'!$E$4*'Data and Parameter'!$E$5*('Data and Parameter'!$E$6+'Data and Parameter'!$E$7)*'Data and Parameter'!$E$19*'Data and Parameter'!$E$14*'ER calculations'!N8660</f>
        <v>1.0781066616044011</v>
      </c>
    </row>
    <row r="8661" spans="1:15" ht="15">
      <c r="A8661" s="284">
        <v>8657</v>
      </c>
      <c r="B8661" s="287"/>
      <c r="C8661" s="287"/>
      <c r="D8661" s="284" t="s">
        <v>119</v>
      </c>
      <c r="E8661" s="287"/>
      <c r="F8661" s="285" t="s">
        <v>8782</v>
      </c>
      <c r="G8661" s="266" t="s">
        <v>121</v>
      </c>
      <c r="H8661" s="266">
        <f>IF(G8661="Traditional Stove",0.1,0.2)</f>
        <v>0.1</v>
      </c>
      <c r="I8661" s="266">
        <f>YEAR(J8661)</f>
        <v>2023</v>
      </c>
      <c r="J8661" s="267">
        <v>44970</v>
      </c>
      <c r="K8661" s="267">
        <f>J8661+1</f>
        <v>44971</v>
      </c>
      <c r="L8661" s="266">
        <f>IF(M8661&lt;=365,1,2)</f>
        <v>1</v>
      </c>
      <c r="M8661" s="266">
        <f>IF(K8661&lt;$C$1,$C$2-$C$1+1,$C$2-K8661+1)</f>
        <v>76</v>
      </c>
      <c r="N8661" s="268">
        <f>M8661/365</f>
        <v>0.20821917808219179</v>
      </c>
      <c r="O8661" s="269">
        <f>'Data and Parameter'!$E$4*'Data and Parameter'!$E$5*('Data and Parameter'!$E$6+'Data and Parameter'!$E$7)*'Data and Parameter'!$E$19*'Data and Parameter'!$E$14*'ER calculations'!N8661</f>
        <v>1.0781066616044011</v>
      </c>
    </row>
    <row r="8662" spans="1:15" ht="15">
      <c r="A8662" s="284">
        <v>8658</v>
      </c>
      <c r="B8662" s="287"/>
      <c r="C8662" s="287"/>
      <c r="D8662" s="284" t="s">
        <v>119</v>
      </c>
      <c r="E8662" s="287"/>
      <c r="F8662" s="285" t="s">
        <v>8783</v>
      </c>
      <c r="G8662" s="266" t="s">
        <v>121</v>
      </c>
      <c r="H8662" s="266">
        <f>IF(G8662="Traditional Stove",0.1,0.2)</f>
        <v>0.1</v>
      </c>
      <c r="I8662" s="266">
        <f>YEAR(J8662)</f>
        <v>2023</v>
      </c>
      <c r="J8662" s="267">
        <v>44970</v>
      </c>
      <c r="K8662" s="267">
        <f>J8662+1</f>
        <v>44971</v>
      </c>
      <c r="L8662" s="266">
        <f>IF(M8662&lt;=365,1,2)</f>
        <v>1</v>
      </c>
      <c r="M8662" s="266">
        <f>IF(K8662&lt;$C$1,$C$2-$C$1+1,$C$2-K8662+1)</f>
        <v>76</v>
      </c>
      <c r="N8662" s="268">
        <f>M8662/365</f>
        <v>0.20821917808219179</v>
      </c>
      <c r="O8662" s="269">
        <f>'Data and Parameter'!$E$4*'Data and Parameter'!$E$5*('Data and Parameter'!$E$6+'Data and Parameter'!$E$7)*'Data and Parameter'!$E$19*'Data and Parameter'!$E$14*'ER calculations'!N8662</f>
        <v>1.0781066616044011</v>
      </c>
    </row>
    <row r="8663" spans="1:15" ht="15">
      <c r="A8663" s="284">
        <v>8659</v>
      </c>
      <c r="B8663" s="287"/>
      <c r="C8663" s="287"/>
      <c r="D8663" s="284" t="s">
        <v>119</v>
      </c>
      <c r="E8663" s="287"/>
      <c r="F8663" s="285" t="s">
        <v>8784</v>
      </c>
      <c r="G8663" s="266" t="s">
        <v>121</v>
      </c>
      <c r="H8663" s="266">
        <f>IF(G8663="Traditional Stove",0.1,0.2)</f>
        <v>0.1</v>
      </c>
      <c r="I8663" s="266">
        <f>YEAR(J8663)</f>
        <v>2023</v>
      </c>
      <c r="J8663" s="267">
        <v>44970</v>
      </c>
      <c r="K8663" s="267">
        <f>J8663+1</f>
        <v>44971</v>
      </c>
      <c r="L8663" s="266">
        <f>IF(M8663&lt;=365,1,2)</f>
        <v>1</v>
      </c>
      <c r="M8663" s="266">
        <f>IF(K8663&lt;$C$1,$C$2-$C$1+1,$C$2-K8663+1)</f>
        <v>76</v>
      </c>
      <c r="N8663" s="268">
        <f>M8663/365</f>
        <v>0.20821917808219179</v>
      </c>
      <c r="O8663" s="269">
        <f>'Data and Parameter'!$E$4*'Data and Parameter'!$E$5*('Data and Parameter'!$E$6+'Data and Parameter'!$E$7)*'Data and Parameter'!$E$19*'Data and Parameter'!$E$14*'ER calculations'!N8663</f>
        <v>1.0781066616044011</v>
      </c>
    </row>
    <row r="8664" spans="1:15" ht="15">
      <c r="A8664" s="284">
        <v>8660</v>
      </c>
      <c r="B8664" s="287"/>
      <c r="C8664" s="287"/>
      <c r="D8664" s="284" t="s">
        <v>119</v>
      </c>
      <c r="E8664" s="287"/>
      <c r="F8664" s="285" t="s">
        <v>8785</v>
      </c>
      <c r="G8664" s="266" t="s">
        <v>121</v>
      </c>
      <c r="H8664" s="266">
        <f>IF(G8664="Traditional Stove",0.1,0.2)</f>
        <v>0.1</v>
      </c>
      <c r="I8664" s="266">
        <f>YEAR(J8664)</f>
        <v>2023</v>
      </c>
      <c r="J8664" s="267">
        <v>44970</v>
      </c>
      <c r="K8664" s="267">
        <f>J8664+1</f>
        <v>44971</v>
      </c>
      <c r="L8664" s="266">
        <f>IF(M8664&lt;=365,1,2)</f>
        <v>1</v>
      </c>
      <c r="M8664" s="266">
        <f>IF(K8664&lt;$C$1,$C$2-$C$1+1,$C$2-K8664+1)</f>
        <v>76</v>
      </c>
      <c r="N8664" s="268">
        <f>M8664/365</f>
        <v>0.20821917808219179</v>
      </c>
      <c r="O8664" s="269">
        <f>'Data and Parameter'!$E$4*'Data and Parameter'!$E$5*('Data and Parameter'!$E$6+'Data and Parameter'!$E$7)*'Data and Parameter'!$E$19*'Data and Parameter'!$E$14*'ER calculations'!N8664</f>
        <v>1.0781066616044011</v>
      </c>
    </row>
    <row r="8665" spans="1:15" ht="15">
      <c r="A8665" s="284">
        <v>8661</v>
      </c>
      <c r="B8665" s="287"/>
      <c r="C8665" s="287"/>
      <c r="D8665" s="284" t="s">
        <v>119</v>
      </c>
      <c r="E8665" s="287"/>
      <c r="F8665" s="285" t="s">
        <v>8786</v>
      </c>
      <c r="G8665" s="266" t="s">
        <v>121</v>
      </c>
      <c r="H8665" s="266">
        <f>IF(G8665="Traditional Stove",0.1,0.2)</f>
        <v>0.1</v>
      </c>
      <c r="I8665" s="266">
        <f>YEAR(J8665)</f>
        <v>2023</v>
      </c>
      <c r="J8665" s="267">
        <v>44970</v>
      </c>
      <c r="K8665" s="267">
        <f>J8665+1</f>
        <v>44971</v>
      </c>
      <c r="L8665" s="266">
        <f>IF(M8665&lt;=365,1,2)</f>
        <v>1</v>
      </c>
      <c r="M8665" s="266">
        <f>IF(K8665&lt;$C$1,$C$2-$C$1+1,$C$2-K8665+1)</f>
        <v>76</v>
      </c>
      <c r="N8665" s="268">
        <f>M8665/365</f>
        <v>0.20821917808219179</v>
      </c>
      <c r="O8665" s="269">
        <f>'Data and Parameter'!$E$4*'Data and Parameter'!$E$5*('Data and Parameter'!$E$6+'Data and Parameter'!$E$7)*'Data and Parameter'!$E$19*'Data and Parameter'!$E$14*'ER calculations'!N8665</f>
        <v>1.0781066616044011</v>
      </c>
    </row>
    <row r="8666" spans="1:15" ht="15">
      <c r="A8666" s="284">
        <v>8662</v>
      </c>
      <c r="B8666" s="287"/>
      <c r="C8666" s="287"/>
      <c r="D8666" s="284" t="s">
        <v>119</v>
      </c>
      <c r="E8666" s="287"/>
      <c r="F8666" s="285" t="s">
        <v>8787</v>
      </c>
      <c r="G8666" s="266" t="s">
        <v>121</v>
      </c>
      <c r="H8666" s="266">
        <f>IF(G8666="Traditional Stove",0.1,0.2)</f>
        <v>0.1</v>
      </c>
      <c r="I8666" s="266">
        <f>YEAR(J8666)</f>
        <v>2023</v>
      </c>
      <c r="J8666" s="267">
        <v>44970</v>
      </c>
      <c r="K8666" s="267">
        <f>J8666+1</f>
        <v>44971</v>
      </c>
      <c r="L8666" s="266">
        <f>IF(M8666&lt;=365,1,2)</f>
        <v>1</v>
      </c>
      <c r="M8666" s="266">
        <f>IF(K8666&lt;$C$1,$C$2-$C$1+1,$C$2-K8666+1)</f>
        <v>76</v>
      </c>
      <c r="N8666" s="268">
        <f>M8666/365</f>
        <v>0.20821917808219179</v>
      </c>
      <c r="O8666" s="269">
        <f>'Data and Parameter'!$E$4*'Data and Parameter'!$E$5*('Data and Parameter'!$E$6+'Data and Parameter'!$E$7)*'Data and Parameter'!$E$19*'Data and Parameter'!$E$14*'ER calculations'!N8666</f>
        <v>1.0781066616044011</v>
      </c>
    </row>
    <row r="8667" spans="1:15" ht="15">
      <c r="A8667" s="284">
        <v>8663</v>
      </c>
      <c r="B8667" s="287"/>
      <c r="C8667" s="287"/>
      <c r="D8667" s="284" t="s">
        <v>1054</v>
      </c>
      <c r="E8667" s="287"/>
      <c r="F8667" s="285" t="s">
        <v>8788</v>
      </c>
      <c r="G8667" s="266" t="s">
        <v>121</v>
      </c>
      <c r="H8667" s="266">
        <f>IF(G8667="Traditional Stove",0.1,0.2)</f>
        <v>0.1</v>
      </c>
      <c r="I8667" s="266">
        <f>YEAR(J8667)</f>
        <v>2023</v>
      </c>
      <c r="J8667" s="267">
        <v>44972</v>
      </c>
      <c r="K8667" s="267">
        <f>J8667+1</f>
        <v>44973</v>
      </c>
      <c r="L8667" s="266">
        <f>IF(M8667&lt;=365,1,2)</f>
        <v>1</v>
      </c>
      <c r="M8667" s="266">
        <f>IF(K8667&lt;$C$1,$C$2-$C$1+1,$C$2-K8667+1)</f>
        <v>74</v>
      </c>
      <c r="N8667" s="268">
        <f>M8667/365</f>
        <v>0.20273972602739726</v>
      </c>
      <c r="O8667" s="269">
        <f>'Data and Parameter'!$E$4*'Data and Parameter'!$E$5*('Data and Parameter'!$E$6+'Data and Parameter'!$E$7)*'Data and Parameter'!$E$19*'Data and Parameter'!$E$14*'ER calculations'!N8667</f>
        <v>1.0497354336674432</v>
      </c>
    </row>
    <row r="8668" spans="1:15" ht="15">
      <c r="A8668" s="284">
        <v>8664</v>
      </c>
      <c r="B8668" s="287"/>
      <c r="C8668" s="287"/>
      <c r="D8668" s="284" t="s">
        <v>1054</v>
      </c>
      <c r="E8668" s="287"/>
      <c r="F8668" s="285" t="s">
        <v>8789</v>
      </c>
      <c r="G8668" s="266" t="s">
        <v>121</v>
      </c>
      <c r="H8668" s="266">
        <f>IF(G8668="Traditional Stove",0.1,0.2)</f>
        <v>0.1</v>
      </c>
      <c r="I8668" s="266">
        <f>YEAR(J8668)</f>
        <v>2023</v>
      </c>
      <c r="J8668" s="267">
        <v>45008</v>
      </c>
      <c r="K8668" s="267">
        <f>J8668+1</f>
        <v>45009</v>
      </c>
      <c r="L8668" s="266">
        <f>IF(M8668&lt;=365,1,2)</f>
        <v>1</v>
      </c>
      <c r="M8668" s="266">
        <f>IF(K8668&lt;$C$1,$C$2-$C$1+1,$C$2-K8668+1)</f>
        <v>38</v>
      </c>
      <c r="N8668" s="268">
        <f>M8668/365</f>
        <v>0.10410958904109589</v>
      </c>
      <c r="O8668" s="269">
        <f>'Data and Parameter'!$E$4*'Data and Parameter'!$E$5*('Data and Parameter'!$E$6+'Data and Parameter'!$E$7)*'Data and Parameter'!$E$19*'Data and Parameter'!$E$14*'ER calculations'!N8668</f>
        <v>0.53905333080220053</v>
      </c>
    </row>
    <row r="8669" spans="1:15" ht="15">
      <c r="A8669" s="284">
        <v>8665</v>
      </c>
      <c r="B8669" s="287"/>
      <c r="C8669" s="287"/>
      <c r="D8669" s="284" t="s">
        <v>1054</v>
      </c>
      <c r="E8669" s="287"/>
      <c r="F8669" s="285" t="s">
        <v>8790</v>
      </c>
      <c r="G8669" s="266" t="s">
        <v>121</v>
      </c>
      <c r="H8669" s="266">
        <f>IF(G8669="Traditional Stove",0.1,0.2)</f>
        <v>0.1</v>
      </c>
      <c r="I8669" s="266">
        <f>YEAR(J8669)</f>
        <v>2023</v>
      </c>
      <c r="J8669" s="267">
        <v>45008</v>
      </c>
      <c r="K8669" s="267">
        <f>J8669+1</f>
        <v>45009</v>
      </c>
      <c r="L8669" s="266">
        <f>IF(M8669&lt;=365,1,2)</f>
        <v>1</v>
      </c>
      <c r="M8669" s="266">
        <f>IF(K8669&lt;$C$1,$C$2-$C$1+1,$C$2-K8669+1)</f>
        <v>38</v>
      </c>
      <c r="N8669" s="268">
        <f>M8669/365</f>
        <v>0.10410958904109589</v>
      </c>
      <c r="O8669" s="269">
        <f>'Data and Parameter'!$E$4*'Data and Parameter'!$E$5*('Data and Parameter'!$E$6+'Data and Parameter'!$E$7)*'Data and Parameter'!$E$19*'Data and Parameter'!$E$14*'ER calculations'!N8669</f>
        <v>0.53905333080220053</v>
      </c>
    </row>
    <row r="8670" spans="1:15" ht="15">
      <c r="A8670" s="284">
        <v>8666</v>
      </c>
      <c r="B8670" s="287"/>
      <c r="C8670" s="287"/>
      <c r="D8670" s="284" t="s">
        <v>1054</v>
      </c>
      <c r="E8670" s="287"/>
      <c r="F8670" s="285" t="s">
        <v>8791</v>
      </c>
      <c r="G8670" s="266" t="s">
        <v>121</v>
      </c>
      <c r="H8670" s="266">
        <f>IF(G8670="Traditional Stove",0.1,0.2)</f>
        <v>0.1</v>
      </c>
      <c r="I8670" s="266">
        <f>YEAR(J8670)</f>
        <v>2023</v>
      </c>
      <c r="J8670" s="267">
        <v>45008</v>
      </c>
      <c r="K8670" s="267">
        <f>J8670+1</f>
        <v>45009</v>
      </c>
      <c r="L8670" s="266">
        <f>IF(M8670&lt;=365,1,2)</f>
        <v>1</v>
      </c>
      <c r="M8670" s="266">
        <f>IF(K8670&lt;$C$1,$C$2-$C$1+1,$C$2-K8670+1)</f>
        <v>38</v>
      </c>
      <c r="N8670" s="268">
        <f>M8670/365</f>
        <v>0.10410958904109589</v>
      </c>
      <c r="O8670" s="269">
        <f>'Data and Parameter'!$E$4*'Data and Parameter'!$E$5*('Data and Parameter'!$E$6+'Data and Parameter'!$E$7)*'Data and Parameter'!$E$19*'Data and Parameter'!$E$14*'ER calculations'!N8670</f>
        <v>0.53905333080220053</v>
      </c>
    </row>
    <row r="8671" spans="1:15" ht="15">
      <c r="A8671" s="284">
        <v>8667</v>
      </c>
      <c r="B8671" s="287"/>
      <c r="C8671" s="287"/>
      <c r="D8671" s="284" t="s">
        <v>1376</v>
      </c>
      <c r="E8671" s="287"/>
      <c r="F8671" s="285" t="s">
        <v>8792</v>
      </c>
      <c r="G8671" s="266" t="s">
        <v>121</v>
      </c>
      <c r="H8671" s="266">
        <f>IF(G8671="Traditional Stove",0.1,0.2)</f>
        <v>0.1</v>
      </c>
      <c r="I8671" s="266">
        <f>YEAR(J8671)</f>
        <v>2023</v>
      </c>
      <c r="J8671" s="267">
        <v>44988</v>
      </c>
      <c r="K8671" s="267">
        <f>J8671+1</f>
        <v>44989</v>
      </c>
      <c r="L8671" s="266">
        <f>IF(M8671&lt;=365,1,2)</f>
        <v>1</v>
      </c>
      <c r="M8671" s="266">
        <f>IF(K8671&lt;$C$1,$C$2-$C$1+1,$C$2-K8671+1)</f>
        <v>58</v>
      </c>
      <c r="N8671" s="268">
        <f>M8671/365</f>
        <v>0.15890410958904111</v>
      </c>
      <c r="O8671" s="269">
        <f>'Data and Parameter'!$E$4*'Data and Parameter'!$E$5*('Data and Parameter'!$E$6+'Data and Parameter'!$E$7)*'Data and Parameter'!$E$19*'Data and Parameter'!$E$14*'ER calculations'!N8671</f>
        <v>0.82276561017177985</v>
      </c>
    </row>
    <row r="8672" spans="1:15" ht="15">
      <c r="A8672" s="284">
        <v>8668</v>
      </c>
      <c r="B8672" s="287"/>
      <c r="C8672" s="287"/>
      <c r="D8672" s="284" t="s">
        <v>1376</v>
      </c>
      <c r="E8672" s="287"/>
      <c r="F8672" s="285" t="s">
        <v>8793</v>
      </c>
      <c r="G8672" s="266" t="s">
        <v>121</v>
      </c>
      <c r="H8672" s="266">
        <f>IF(G8672="Traditional Stove",0.1,0.2)</f>
        <v>0.1</v>
      </c>
      <c r="I8672" s="266">
        <f>YEAR(J8672)</f>
        <v>2023</v>
      </c>
      <c r="J8672" s="267">
        <v>44988</v>
      </c>
      <c r="K8672" s="267">
        <f>J8672+1</f>
        <v>44989</v>
      </c>
      <c r="L8672" s="266">
        <f>IF(M8672&lt;=365,1,2)</f>
        <v>1</v>
      </c>
      <c r="M8672" s="266">
        <f>IF(K8672&lt;$C$1,$C$2-$C$1+1,$C$2-K8672+1)</f>
        <v>58</v>
      </c>
      <c r="N8672" s="268">
        <f>M8672/365</f>
        <v>0.15890410958904111</v>
      </c>
      <c r="O8672" s="269">
        <f>'Data and Parameter'!$E$4*'Data and Parameter'!$E$5*('Data and Parameter'!$E$6+'Data and Parameter'!$E$7)*'Data and Parameter'!$E$19*'Data and Parameter'!$E$14*'ER calculations'!N8672</f>
        <v>0.82276561017177985</v>
      </c>
    </row>
    <row r="8673" spans="1:15" ht="15">
      <c r="A8673" s="284">
        <v>8669</v>
      </c>
      <c r="B8673" s="287"/>
      <c r="C8673" s="287"/>
      <c r="D8673" s="284" t="s">
        <v>1376</v>
      </c>
      <c r="E8673" s="287"/>
      <c r="F8673" s="285" t="s">
        <v>8794</v>
      </c>
      <c r="G8673" s="266" t="s">
        <v>121</v>
      </c>
      <c r="H8673" s="266">
        <f>IF(G8673="Traditional Stove",0.1,0.2)</f>
        <v>0.1</v>
      </c>
      <c r="I8673" s="266">
        <f>YEAR(J8673)</f>
        <v>2023</v>
      </c>
      <c r="J8673" s="267">
        <v>44988</v>
      </c>
      <c r="K8673" s="267">
        <f>J8673+1</f>
        <v>44989</v>
      </c>
      <c r="L8673" s="266">
        <f>IF(M8673&lt;=365,1,2)</f>
        <v>1</v>
      </c>
      <c r="M8673" s="266">
        <f>IF(K8673&lt;$C$1,$C$2-$C$1+1,$C$2-K8673+1)</f>
        <v>58</v>
      </c>
      <c r="N8673" s="268">
        <f>M8673/365</f>
        <v>0.15890410958904111</v>
      </c>
      <c r="O8673" s="269">
        <f>'Data and Parameter'!$E$4*'Data and Parameter'!$E$5*('Data and Parameter'!$E$6+'Data and Parameter'!$E$7)*'Data and Parameter'!$E$19*'Data and Parameter'!$E$14*'ER calculations'!N8673</f>
        <v>0.82276561017177985</v>
      </c>
    </row>
    <row r="8674" spans="1:15" ht="15">
      <c r="A8674" s="284">
        <v>8670</v>
      </c>
      <c r="B8674" s="287"/>
      <c r="C8674" s="287"/>
      <c r="D8674" s="284" t="s">
        <v>1376</v>
      </c>
      <c r="E8674" s="287"/>
      <c r="F8674" s="285" t="s">
        <v>8795</v>
      </c>
      <c r="G8674" s="266" t="s">
        <v>121</v>
      </c>
      <c r="H8674" s="266">
        <f>IF(G8674="Traditional Stove",0.1,0.2)</f>
        <v>0.1</v>
      </c>
      <c r="I8674" s="266">
        <f>YEAR(J8674)</f>
        <v>2023</v>
      </c>
      <c r="J8674" s="267">
        <v>44988</v>
      </c>
      <c r="K8674" s="267">
        <f>J8674+1</f>
        <v>44989</v>
      </c>
      <c r="L8674" s="266">
        <f>IF(M8674&lt;=365,1,2)</f>
        <v>1</v>
      </c>
      <c r="M8674" s="266">
        <f>IF(K8674&lt;$C$1,$C$2-$C$1+1,$C$2-K8674+1)</f>
        <v>58</v>
      </c>
      <c r="N8674" s="268">
        <f>M8674/365</f>
        <v>0.15890410958904111</v>
      </c>
      <c r="O8674" s="269">
        <f>'Data and Parameter'!$E$4*'Data and Parameter'!$E$5*('Data and Parameter'!$E$6+'Data and Parameter'!$E$7)*'Data and Parameter'!$E$19*'Data and Parameter'!$E$14*'ER calculations'!N8674</f>
        <v>0.82276561017177985</v>
      </c>
    </row>
    <row r="8675" spans="1:15" ht="15">
      <c r="A8675" s="284">
        <v>8671</v>
      </c>
      <c r="B8675" s="287"/>
      <c r="C8675" s="287"/>
      <c r="D8675" s="284" t="s">
        <v>1376</v>
      </c>
      <c r="E8675" s="287"/>
      <c r="F8675" s="285" t="s">
        <v>8796</v>
      </c>
      <c r="G8675" s="266" t="s">
        <v>121</v>
      </c>
      <c r="H8675" s="266">
        <f>IF(G8675="Traditional Stove",0.1,0.2)</f>
        <v>0.1</v>
      </c>
      <c r="I8675" s="266">
        <f>YEAR(J8675)</f>
        <v>2023</v>
      </c>
      <c r="J8675" s="267">
        <v>44993</v>
      </c>
      <c r="K8675" s="267">
        <f>J8675+1</f>
        <v>44994</v>
      </c>
      <c r="L8675" s="266">
        <f>IF(M8675&lt;=365,1,2)</f>
        <v>1</v>
      </c>
      <c r="M8675" s="266">
        <f>IF(K8675&lt;$C$1,$C$2-$C$1+1,$C$2-K8675+1)</f>
        <v>53</v>
      </c>
      <c r="N8675" s="268">
        <f>M8675/365</f>
        <v>0.14520547945205478</v>
      </c>
      <c r="O8675" s="269">
        <f>'Data and Parameter'!$E$4*'Data and Parameter'!$E$5*('Data and Parameter'!$E$6+'Data and Parameter'!$E$7)*'Data and Parameter'!$E$19*'Data and Parameter'!$E$14*'ER calculations'!N8675</f>
        <v>0.75183754032938488</v>
      </c>
    </row>
    <row r="8676" spans="1:15" ht="15">
      <c r="A8676" s="284">
        <v>8672</v>
      </c>
      <c r="B8676" s="287"/>
      <c r="C8676" s="287"/>
      <c r="D8676" s="284" t="s">
        <v>1376</v>
      </c>
      <c r="E8676" s="287"/>
      <c r="F8676" s="285" t="s">
        <v>8797</v>
      </c>
      <c r="G8676" s="266" t="s">
        <v>121</v>
      </c>
      <c r="H8676" s="266">
        <f>IF(G8676="Traditional Stove",0.1,0.2)</f>
        <v>0.1</v>
      </c>
      <c r="I8676" s="266">
        <f>YEAR(J8676)</f>
        <v>2023</v>
      </c>
      <c r="J8676" s="267">
        <v>44993</v>
      </c>
      <c r="K8676" s="267">
        <f>J8676+1</f>
        <v>44994</v>
      </c>
      <c r="L8676" s="266">
        <f>IF(M8676&lt;=365,1,2)</f>
        <v>1</v>
      </c>
      <c r="M8676" s="266">
        <f>IF(K8676&lt;$C$1,$C$2-$C$1+1,$C$2-K8676+1)</f>
        <v>53</v>
      </c>
      <c r="N8676" s="268">
        <f>M8676/365</f>
        <v>0.14520547945205478</v>
      </c>
      <c r="O8676" s="269">
        <f>'Data and Parameter'!$E$4*'Data and Parameter'!$E$5*('Data and Parameter'!$E$6+'Data and Parameter'!$E$7)*'Data and Parameter'!$E$19*'Data and Parameter'!$E$14*'ER calculations'!N8676</f>
        <v>0.75183754032938488</v>
      </c>
    </row>
    <row r="8677" spans="1:15" ht="15">
      <c r="A8677" s="284">
        <v>8673</v>
      </c>
      <c r="B8677" s="287"/>
      <c r="C8677" s="287"/>
      <c r="D8677" s="284" t="s">
        <v>1376</v>
      </c>
      <c r="E8677" s="287"/>
      <c r="F8677" s="285" t="s">
        <v>8798</v>
      </c>
      <c r="G8677" s="266" t="s">
        <v>121</v>
      </c>
      <c r="H8677" s="266">
        <f>IF(G8677="Traditional Stove",0.1,0.2)</f>
        <v>0.1</v>
      </c>
      <c r="I8677" s="266">
        <f>YEAR(J8677)</f>
        <v>2023</v>
      </c>
      <c r="J8677" s="267">
        <v>44993</v>
      </c>
      <c r="K8677" s="267">
        <f>J8677+1</f>
        <v>44994</v>
      </c>
      <c r="L8677" s="266">
        <f>IF(M8677&lt;=365,1,2)</f>
        <v>1</v>
      </c>
      <c r="M8677" s="266">
        <f>IF(K8677&lt;$C$1,$C$2-$C$1+1,$C$2-K8677+1)</f>
        <v>53</v>
      </c>
      <c r="N8677" s="268">
        <f>M8677/365</f>
        <v>0.14520547945205478</v>
      </c>
      <c r="O8677" s="269">
        <f>'Data and Parameter'!$E$4*'Data and Parameter'!$E$5*('Data and Parameter'!$E$6+'Data and Parameter'!$E$7)*'Data and Parameter'!$E$19*'Data and Parameter'!$E$14*'ER calculations'!N8677</f>
        <v>0.75183754032938488</v>
      </c>
    </row>
    <row r="8678" spans="1:15" ht="15">
      <c r="A8678" s="284">
        <v>8674</v>
      </c>
      <c r="B8678" s="287"/>
      <c r="C8678" s="287"/>
      <c r="D8678" s="284" t="s">
        <v>1376</v>
      </c>
      <c r="E8678" s="287"/>
      <c r="F8678" s="285" t="s">
        <v>8799</v>
      </c>
      <c r="G8678" s="266" t="s">
        <v>121</v>
      </c>
      <c r="H8678" s="266">
        <f>IF(G8678="Traditional Stove",0.1,0.2)</f>
        <v>0.1</v>
      </c>
      <c r="I8678" s="266">
        <f>YEAR(J8678)</f>
        <v>2023</v>
      </c>
      <c r="J8678" s="267">
        <v>44993</v>
      </c>
      <c r="K8678" s="267">
        <f>J8678+1</f>
        <v>44994</v>
      </c>
      <c r="L8678" s="266">
        <f>IF(M8678&lt;=365,1,2)</f>
        <v>1</v>
      </c>
      <c r="M8678" s="266">
        <f>IF(K8678&lt;$C$1,$C$2-$C$1+1,$C$2-K8678+1)</f>
        <v>53</v>
      </c>
      <c r="N8678" s="268">
        <f>M8678/365</f>
        <v>0.14520547945205478</v>
      </c>
      <c r="O8678" s="269">
        <f>'Data and Parameter'!$E$4*'Data and Parameter'!$E$5*('Data and Parameter'!$E$6+'Data and Parameter'!$E$7)*'Data and Parameter'!$E$19*'Data and Parameter'!$E$14*'ER calculations'!N8678</f>
        <v>0.75183754032938488</v>
      </c>
    </row>
    <row r="8679" spans="1:15" ht="15">
      <c r="A8679" s="284">
        <v>8675</v>
      </c>
      <c r="B8679" s="287"/>
      <c r="C8679" s="287"/>
      <c r="D8679" s="284" t="s">
        <v>1376</v>
      </c>
      <c r="E8679" s="287"/>
      <c r="F8679" s="285" t="s">
        <v>8800</v>
      </c>
      <c r="G8679" s="266" t="s">
        <v>121</v>
      </c>
      <c r="H8679" s="266">
        <f>IF(G8679="Traditional Stove",0.1,0.2)</f>
        <v>0.1</v>
      </c>
      <c r="I8679" s="266">
        <f>YEAR(J8679)</f>
        <v>2023</v>
      </c>
      <c r="J8679" s="267">
        <v>44993</v>
      </c>
      <c r="K8679" s="267">
        <f>J8679+1</f>
        <v>44994</v>
      </c>
      <c r="L8679" s="266">
        <f>IF(M8679&lt;=365,1,2)</f>
        <v>1</v>
      </c>
      <c r="M8679" s="266">
        <f>IF(K8679&lt;$C$1,$C$2-$C$1+1,$C$2-K8679+1)</f>
        <v>53</v>
      </c>
      <c r="N8679" s="268">
        <f>M8679/365</f>
        <v>0.14520547945205478</v>
      </c>
      <c r="O8679" s="269">
        <f>'Data and Parameter'!$E$4*'Data and Parameter'!$E$5*('Data and Parameter'!$E$6+'Data and Parameter'!$E$7)*'Data and Parameter'!$E$19*'Data and Parameter'!$E$14*'ER calculations'!N8679</f>
        <v>0.75183754032938488</v>
      </c>
    </row>
    <row r="8680" spans="1:15" ht="15">
      <c r="A8680" s="284">
        <v>8676</v>
      </c>
      <c r="B8680" s="287"/>
      <c r="C8680" s="287"/>
      <c r="D8680" s="284" t="s">
        <v>1376</v>
      </c>
      <c r="E8680" s="287"/>
      <c r="F8680" s="285" t="s">
        <v>8801</v>
      </c>
      <c r="G8680" s="266" t="s">
        <v>121</v>
      </c>
      <c r="H8680" s="266">
        <f>IF(G8680="Traditional Stove",0.1,0.2)</f>
        <v>0.1</v>
      </c>
      <c r="I8680" s="266">
        <f>YEAR(J8680)</f>
        <v>2023</v>
      </c>
      <c r="J8680" s="267">
        <v>44990</v>
      </c>
      <c r="K8680" s="267">
        <f>J8680+1</f>
        <v>44991</v>
      </c>
      <c r="L8680" s="266">
        <f>IF(M8680&lt;=365,1,2)</f>
        <v>1</v>
      </c>
      <c r="M8680" s="266">
        <f>IF(K8680&lt;$C$1,$C$2-$C$1+1,$C$2-K8680+1)</f>
        <v>56</v>
      </c>
      <c r="N8680" s="268">
        <f>M8680/365</f>
        <v>0.15342465753424658</v>
      </c>
      <c r="O8680" s="269">
        <f>'Data and Parameter'!$E$4*'Data and Parameter'!$E$5*('Data and Parameter'!$E$6+'Data and Parameter'!$E$7)*'Data and Parameter'!$E$19*'Data and Parameter'!$E$14*'ER calculations'!N8680</f>
        <v>0.79439438223482184</v>
      </c>
    </row>
    <row r="8681" spans="1:15" ht="15">
      <c r="A8681" s="284">
        <v>8677</v>
      </c>
      <c r="B8681" s="287"/>
      <c r="C8681" s="287"/>
      <c r="D8681" s="284" t="s">
        <v>1376</v>
      </c>
      <c r="E8681" s="287"/>
      <c r="F8681" s="285" t="s">
        <v>8802</v>
      </c>
      <c r="G8681" s="266" t="s">
        <v>121</v>
      </c>
      <c r="H8681" s="266">
        <f>IF(G8681="Traditional Stove",0.1,0.2)</f>
        <v>0.1</v>
      </c>
      <c r="I8681" s="266">
        <f>YEAR(J8681)</f>
        <v>2023</v>
      </c>
      <c r="J8681" s="267">
        <v>44990</v>
      </c>
      <c r="K8681" s="267">
        <f>J8681+1</f>
        <v>44991</v>
      </c>
      <c r="L8681" s="266">
        <f>IF(M8681&lt;=365,1,2)</f>
        <v>1</v>
      </c>
      <c r="M8681" s="266">
        <f>IF(K8681&lt;$C$1,$C$2-$C$1+1,$C$2-K8681+1)</f>
        <v>56</v>
      </c>
      <c r="N8681" s="268">
        <f>M8681/365</f>
        <v>0.15342465753424658</v>
      </c>
      <c r="O8681" s="269">
        <f>'Data and Parameter'!$E$4*'Data and Parameter'!$E$5*('Data and Parameter'!$E$6+'Data and Parameter'!$E$7)*'Data and Parameter'!$E$19*'Data and Parameter'!$E$14*'ER calculations'!N8681</f>
        <v>0.79439438223482184</v>
      </c>
    </row>
    <row r="8682" spans="1:15" ht="15">
      <c r="A8682" s="284">
        <v>8678</v>
      </c>
      <c r="B8682" s="287"/>
      <c r="C8682" s="287"/>
      <c r="D8682" s="284" t="s">
        <v>1376</v>
      </c>
      <c r="E8682" s="287"/>
      <c r="F8682" s="285" t="s">
        <v>8803</v>
      </c>
      <c r="G8682" s="266" t="s">
        <v>121</v>
      </c>
      <c r="H8682" s="266">
        <f>IF(G8682="Traditional Stove",0.1,0.2)</f>
        <v>0.1</v>
      </c>
      <c r="I8682" s="266">
        <f>YEAR(J8682)</f>
        <v>2023</v>
      </c>
      <c r="J8682" s="267">
        <v>44990</v>
      </c>
      <c r="K8682" s="267">
        <f>J8682+1</f>
        <v>44991</v>
      </c>
      <c r="L8682" s="266">
        <f>IF(M8682&lt;=365,1,2)</f>
        <v>1</v>
      </c>
      <c r="M8682" s="266">
        <f>IF(K8682&lt;$C$1,$C$2-$C$1+1,$C$2-K8682+1)</f>
        <v>56</v>
      </c>
      <c r="N8682" s="268">
        <f>M8682/365</f>
        <v>0.15342465753424658</v>
      </c>
      <c r="O8682" s="269">
        <f>'Data and Parameter'!$E$4*'Data and Parameter'!$E$5*('Data and Parameter'!$E$6+'Data and Parameter'!$E$7)*'Data and Parameter'!$E$19*'Data and Parameter'!$E$14*'ER calculations'!N8682</f>
        <v>0.79439438223482184</v>
      </c>
    </row>
    <row r="8683" spans="1:15" ht="15">
      <c r="A8683" s="284">
        <v>8679</v>
      </c>
      <c r="B8683" s="287"/>
      <c r="C8683" s="287"/>
      <c r="D8683" s="284" t="s">
        <v>1376</v>
      </c>
      <c r="E8683" s="287"/>
      <c r="F8683" s="285" t="s">
        <v>8804</v>
      </c>
      <c r="G8683" s="266" t="s">
        <v>121</v>
      </c>
      <c r="H8683" s="266">
        <f>IF(G8683="Traditional Stove",0.1,0.2)</f>
        <v>0.1</v>
      </c>
      <c r="I8683" s="266">
        <f>YEAR(J8683)</f>
        <v>2023</v>
      </c>
      <c r="J8683" s="267">
        <v>44990</v>
      </c>
      <c r="K8683" s="267">
        <f>J8683+1</f>
        <v>44991</v>
      </c>
      <c r="L8683" s="266">
        <f>IF(M8683&lt;=365,1,2)</f>
        <v>1</v>
      </c>
      <c r="M8683" s="266">
        <f>IF(K8683&lt;$C$1,$C$2-$C$1+1,$C$2-K8683+1)</f>
        <v>56</v>
      </c>
      <c r="N8683" s="268">
        <f>M8683/365</f>
        <v>0.15342465753424658</v>
      </c>
      <c r="O8683" s="269">
        <f>'Data and Parameter'!$E$4*'Data and Parameter'!$E$5*('Data and Parameter'!$E$6+'Data and Parameter'!$E$7)*'Data and Parameter'!$E$19*'Data and Parameter'!$E$14*'ER calculations'!N8683</f>
        <v>0.79439438223482184</v>
      </c>
    </row>
    <row r="8684" spans="1:15" ht="15">
      <c r="A8684" s="284">
        <v>8680</v>
      </c>
      <c r="B8684" s="287"/>
      <c r="C8684" s="287"/>
      <c r="D8684" s="284" t="s">
        <v>1376</v>
      </c>
      <c r="E8684" s="287"/>
      <c r="F8684" s="285" t="s">
        <v>8805</v>
      </c>
      <c r="G8684" s="266" t="s">
        <v>121</v>
      </c>
      <c r="H8684" s="266">
        <f>IF(G8684="Traditional Stove",0.1,0.2)</f>
        <v>0.1</v>
      </c>
      <c r="I8684" s="266">
        <f>YEAR(J8684)</f>
        <v>2023</v>
      </c>
      <c r="J8684" s="267">
        <v>44990</v>
      </c>
      <c r="K8684" s="267">
        <f>J8684+1</f>
        <v>44991</v>
      </c>
      <c r="L8684" s="266">
        <f>IF(M8684&lt;=365,1,2)</f>
        <v>1</v>
      </c>
      <c r="M8684" s="266">
        <f>IF(K8684&lt;$C$1,$C$2-$C$1+1,$C$2-K8684+1)</f>
        <v>56</v>
      </c>
      <c r="N8684" s="268">
        <f>M8684/365</f>
        <v>0.15342465753424658</v>
      </c>
      <c r="O8684" s="269">
        <f>'Data and Parameter'!$E$4*'Data and Parameter'!$E$5*('Data and Parameter'!$E$6+'Data and Parameter'!$E$7)*'Data and Parameter'!$E$19*'Data and Parameter'!$E$14*'ER calculations'!N8684</f>
        <v>0.79439438223482184</v>
      </c>
    </row>
    <row r="8685" spans="1:15" ht="15">
      <c r="A8685" s="284">
        <v>8681</v>
      </c>
      <c r="B8685" s="287"/>
      <c r="C8685" s="287"/>
      <c r="D8685" s="284" t="s">
        <v>1376</v>
      </c>
      <c r="E8685" s="287"/>
      <c r="F8685" s="285" t="s">
        <v>8806</v>
      </c>
      <c r="G8685" s="266" t="s">
        <v>121</v>
      </c>
      <c r="H8685" s="266">
        <f>IF(G8685="Traditional Stove",0.1,0.2)</f>
        <v>0.1</v>
      </c>
      <c r="I8685" s="266">
        <f>YEAR(J8685)</f>
        <v>2023</v>
      </c>
      <c r="J8685" s="267">
        <v>44990</v>
      </c>
      <c r="K8685" s="267">
        <f>J8685+1</f>
        <v>44991</v>
      </c>
      <c r="L8685" s="266">
        <f>IF(M8685&lt;=365,1,2)</f>
        <v>1</v>
      </c>
      <c r="M8685" s="266">
        <f>IF(K8685&lt;$C$1,$C$2-$C$1+1,$C$2-K8685+1)</f>
        <v>56</v>
      </c>
      <c r="N8685" s="268">
        <f>M8685/365</f>
        <v>0.15342465753424658</v>
      </c>
      <c r="O8685" s="269">
        <f>'Data and Parameter'!$E$4*'Data and Parameter'!$E$5*('Data and Parameter'!$E$6+'Data and Parameter'!$E$7)*'Data and Parameter'!$E$19*'Data and Parameter'!$E$14*'ER calculations'!N8685</f>
        <v>0.79439438223482184</v>
      </c>
    </row>
    <row r="8686" spans="1:15" ht="15">
      <c r="A8686" s="284">
        <v>8682</v>
      </c>
      <c r="B8686" s="287"/>
      <c r="C8686" s="287"/>
      <c r="D8686" s="284" t="s">
        <v>1376</v>
      </c>
      <c r="E8686" s="287"/>
      <c r="F8686" s="285" t="s">
        <v>8807</v>
      </c>
      <c r="G8686" s="266" t="s">
        <v>121</v>
      </c>
      <c r="H8686" s="266">
        <f>IF(G8686="Traditional Stove",0.1,0.2)</f>
        <v>0.1</v>
      </c>
      <c r="I8686" s="266">
        <f>YEAR(J8686)</f>
        <v>2023</v>
      </c>
      <c r="J8686" s="267">
        <v>44990</v>
      </c>
      <c r="K8686" s="267">
        <f>J8686+1</f>
        <v>44991</v>
      </c>
      <c r="L8686" s="266">
        <f>IF(M8686&lt;=365,1,2)</f>
        <v>1</v>
      </c>
      <c r="M8686" s="266">
        <f>IF(K8686&lt;$C$1,$C$2-$C$1+1,$C$2-K8686+1)</f>
        <v>56</v>
      </c>
      <c r="N8686" s="268">
        <f>M8686/365</f>
        <v>0.15342465753424658</v>
      </c>
      <c r="O8686" s="269">
        <f>'Data and Parameter'!$E$4*'Data and Parameter'!$E$5*('Data and Parameter'!$E$6+'Data and Parameter'!$E$7)*'Data and Parameter'!$E$19*'Data and Parameter'!$E$14*'ER calculations'!N8686</f>
        <v>0.79439438223482184</v>
      </c>
    </row>
    <row r="8687" spans="1:15" ht="15">
      <c r="A8687" s="284">
        <v>8683</v>
      </c>
      <c r="B8687" s="287"/>
      <c r="C8687" s="287"/>
      <c r="D8687" s="284" t="s">
        <v>1376</v>
      </c>
      <c r="E8687" s="287"/>
      <c r="F8687" s="285" t="s">
        <v>8808</v>
      </c>
      <c r="G8687" s="266" t="s">
        <v>121</v>
      </c>
      <c r="H8687" s="266">
        <f>IF(G8687="Traditional Stove",0.1,0.2)</f>
        <v>0.1</v>
      </c>
      <c r="I8687" s="266">
        <f>YEAR(J8687)</f>
        <v>2023</v>
      </c>
      <c r="J8687" s="267">
        <v>44990</v>
      </c>
      <c r="K8687" s="267">
        <f>J8687+1</f>
        <v>44991</v>
      </c>
      <c r="L8687" s="266">
        <f>IF(M8687&lt;=365,1,2)</f>
        <v>1</v>
      </c>
      <c r="M8687" s="266">
        <f>IF(K8687&lt;$C$1,$C$2-$C$1+1,$C$2-K8687+1)</f>
        <v>56</v>
      </c>
      <c r="N8687" s="268">
        <f>M8687/365</f>
        <v>0.15342465753424658</v>
      </c>
      <c r="O8687" s="269">
        <f>'Data and Parameter'!$E$4*'Data and Parameter'!$E$5*('Data and Parameter'!$E$6+'Data and Parameter'!$E$7)*'Data and Parameter'!$E$19*'Data and Parameter'!$E$14*'ER calculations'!N8687</f>
        <v>0.79439438223482184</v>
      </c>
    </row>
    <row r="8688" spans="1:15" ht="15">
      <c r="A8688" s="284">
        <v>8684</v>
      </c>
      <c r="B8688" s="287"/>
      <c r="C8688" s="287"/>
      <c r="D8688" s="284" t="s">
        <v>1376</v>
      </c>
      <c r="E8688" s="287"/>
      <c r="F8688" s="285" t="s">
        <v>8809</v>
      </c>
      <c r="G8688" s="266" t="s">
        <v>121</v>
      </c>
      <c r="H8688" s="266">
        <f>IF(G8688="Traditional Stove",0.1,0.2)</f>
        <v>0.1</v>
      </c>
      <c r="I8688" s="266">
        <f>YEAR(J8688)</f>
        <v>2023</v>
      </c>
      <c r="J8688" s="267">
        <v>44990</v>
      </c>
      <c r="K8688" s="267">
        <f>J8688+1</f>
        <v>44991</v>
      </c>
      <c r="L8688" s="266">
        <f>IF(M8688&lt;=365,1,2)</f>
        <v>1</v>
      </c>
      <c r="M8688" s="266">
        <f>IF(K8688&lt;$C$1,$C$2-$C$1+1,$C$2-K8688+1)</f>
        <v>56</v>
      </c>
      <c r="N8688" s="268">
        <f>M8688/365</f>
        <v>0.15342465753424658</v>
      </c>
      <c r="O8688" s="269">
        <f>'Data and Parameter'!$E$4*'Data and Parameter'!$E$5*('Data and Parameter'!$E$6+'Data and Parameter'!$E$7)*'Data and Parameter'!$E$19*'Data and Parameter'!$E$14*'ER calculations'!N8688</f>
        <v>0.79439438223482184</v>
      </c>
    </row>
    <row r="8689" spans="1:15" ht="15">
      <c r="A8689" s="284">
        <v>8685</v>
      </c>
      <c r="B8689" s="287"/>
      <c r="C8689" s="287"/>
      <c r="D8689" s="284" t="s">
        <v>1376</v>
      </c>
      <c r="E8689" s="287"/>
      <c r="F8689" s="285" t="s">
        <v>8810</v>
      </c>
      <c r="G8689" s="266" t="s">
        <v>121</v>
      </c>
      <c r="H8689" s="266">
        <f>IF(G8689="Traditional Stove",0.1,0.2)</f>
        <v>0.1</v>
      </c>
      <c r="I8689" s="266">
        <f>YEAR(J8689)</f>
        <v>2023</v>
      </c>
      <c r="J8689" s="267">
        <v>44990</v>
      </c>
      <c r="K8689" s="267">
        <f>J8689+1</f>
        <v>44991</v>
      </c>
      <c r="L8689" s="266">
        <f>IF(M8689&lt;=365,1,2)</f>
        <v>1</v>
      </c>
      <c r="M8689" s="266">
        <f>IF(K8689&lt;$C$1,$C$2-$C$1+1,$C$2-K8689+1)</f>
        <v>56</v>
      </c>
      <c r="N8689" s="268">
        <f>M8689/365</f>
        <v>0.15342465753424658</v>
      </c>
      <c r="O8689" s="269">
        <f>'Data and Parameter'!$E$4*'Data and Parameter'!$E$5*('Data and Parameter'!$E$6+'Data and Parameter'!$E$7)*'Data and Parameter'!$E$19*'Data and Parameter'!$E$14*'ER calculations'!N8689</f>
        <v>0.79439438223482184</v>
      </c>
    </row>
    <row r="8690" spans="1:15" ht="15">
      <c r="A8690" s="284">
        <v>8686</v>
      </c>
      <c r="B8690" s="287"/>
      <c r="C8690" s="287"/>
      <c r="D8690" s="284" t="s">
        <v>1376</v>
      </c>
      <c r="E8690" s="287"/>
      <c r="F8690" s="285" t="s">
        <v>8811</v>
      </c>
      <c r="G8690" s="266" t="s">
        <v>121</v>
      </c>
      <c r="H8690" s="266">
        <f>IF(G8690="Traditional Stove",0.1,0.2)</f>
        <v>0.1</v>
      </c>
      <c r="I8690" s="266">
        <f>YEAR(J8690)</f>
        <v>2023</v>
      </c>
      <c r="J8690" s="267">
        <v>44990</v>
      </c>
      <c r="K8690" s="267">
        <f>J8690+1</f>
        <v>44991</v>
      </c>
      <c r="L8690" s="266">
        <f>IF(M8690&lt;=365,1,2)</f>
        <v>1</v>
      </c>
      <c r="M8690" s="266">
        <f>IF(K8690&lt;$C$1,$C$2-$C$1+1,$C$2-K8690+1)</f>
        <v>56</v>
      </c>
      <c r="N8690" s="268">
        <f>M8690/365</f>
        <v>0.15342465753424658</v>
      </c>
      <c r="O8690" s="269">
        <f>'Data and Parameter'!$E$4*'Data and Parameter'!$E$5*('Data and Parameter'!$E$6+'Data and Parameter'!$E$7)*'Data and Parameter'!$E$19*'Data and Parameter'!$E$14*'ER calculations'!N8690</f>
        <v>0.79439438223482184</v>
      </c>
    </row>
    <row r="8691" spans="1:15" ht="15">
      <c r="A8691" s="284">
        <v>8687</v>
      </c>
      <c r="B8691" s="287"/>
      <c r="C8691" s="287"/>
      <c r="D8691" s="284" t="s">
        <v>1376</v>
      </c>
      <c r="E8691" s="287"/>
      <c r="F8691" s="285" t="s">
        <v>8812</v>
      </c>
      <c r="G8691" s="266" t="s">
        <v>121</v>
      </c>
      <c r="H8691" s="266">
        <f>IF(G8691="Traditional Stove",0.1,0.2)</f>
        <v>0.1</v>
      </c>
      <c r="I8691" s="266">
        <f>YEAR(J8691)</f>
        <v>2023</v>
      </c>
      <c r="J8691" s="267">
        <v>44990</v>
      </c>
      <c r="K8691" s="267">
        <f>J8691+1</f>
        <v>44991</v>
      </c>
      <c r="L8691" s="266">
        <f>IF(M8691&lt;=365,1,2)</f>
        <v>1</v>
      </c>
      <c r="M8691" s="266">
        <f>IF(K8691&lt;$C$1,$C$2-$C$1+1,$C$2-K8691+1)</f>
        <v>56</v>
      </c>
      <c r="N8691" s="268">
        <f>M8691/365</f>
        <v>0.15342465753424658</v>
      </c>
      <c r="O8691" s="269">
        <f>'Data and Parameter'!$E$4*'Data and Parameter'!$E$5*('Data and Parameter'!$E$6+'Data and Parameter'!$E$7)*'Data and Parameter'!$E$19*'Data and Parameter'!$E$14*'ER calculations'!N8691</f>
        <v>0.79439438223482184</v>
      </c>
    </row>
    <row r="8692" spans="1:15" ht="15">
      <c r="A8692" s="284">
        <v>8688</v>
      </c>
      <c r="B8692" s="287"/>
      <c r="C8692" s="287"/>
      <c r="D8692" s="284" t="s">
        <v>1376</v>
      </c>
      <c r="E8692" s="287"/>
      <c r="F8692" s="285" t="s">
        <v>8813</v>
      </c>
      <c r="G8692" s="266" t="s">
        <v>121</v>
      </c>
      <c r="H8692" s="266">
        <f>IF(G8692="Traditional Stove",0.1,0.2)</f>
        <v>0.1</v>
      </c>
      <c r="I8692" s="266">
        <f>YEAR(J8692)</f>
        <v>2023</v>
      </c>
      <c r="J8692" s="267">
        <v>44990</v>
      </c>
      <c r="K8692" s="267">
        <f>J8692+1</f>
        <v>44991</v>
      </c>
      <c r="L8692" s="266">
        <f>IF(M8692&lt;=365,1,2)</f>
        <v>1</v>
      </c>
      <c r="M8692" s="266">
        <f>IF(K8692&lt;$C$1,$C$2-$C$1+1,$C$2-K8692+1)</f>
        <v>56</v>
      </c>
      <c r="N8692" s="268">
        <f>M8692/365</f>
        <v>0.15342465753424658</v>
      </c>
      <c r="O8692" s="269">
        <f>'Data and Parameter'!$E$4*'Data and Parameter'!$E$5*('Data and Parameter'!$E$6+'Data and Parameter'!$E$7)*'Data and Parameter'!$E$19*'Data and Parameter'!$E$14*'ER calculations'!N8692</f>
        <v>0.79439438223482184</v>
      </c>
    </row>
    <row r="8693" spans="1:15" ht="15">
      <c r="A8693" s="284">
        <v>8689</v>
      </c>
      <c r="B8693" s="287"/>
      <c r="C8693" s="287"/>
      <c r="D8693" s="284" t="s">
        <v>1376</v>
      </c>
      <c r="E8693" s="287"/>
      <c r="F8693" s="285" t="s">
        <v>8814</v>
      </c>
      <c r="G8693" s="266" t="s">
        <v>121</v>
      </c>
      <c r="H8693" s="266">
        <f>IF(G8693="Traditional Stove",0.1,0.2)</f>
        <v>0.1</v>
      </c>
      <c r="I8693" s="266">
        <f>YEAR(J8693)</f>
        <v>2023</v>
      </c>
      <c r="J8693" s="267">
        <v>44990</v>
      </c>
      <c r="K8693" s="267">
        <f>J8693+1</f>
        <v>44991</v>
      </c>
      <c r="L8693" s="266">
        <f>IF(M8693&lt;=365,1,2)</f>
        <v>1</v>
      </c>
      <c r="M8693" s="266">
        <f>IF(K8693&lt;$C$1,$C$2-$C$1+1,$C$2-K8693+1)</f>
        <v>56</v>
      </c>
      <c r="N8693" s="268">
        <f>M8693/365</f>
        <v>0.15342465753424658</v>
      </c>
      <c r="O8693" s="269">
        <f>'Data and Parameter'!$E$4*'Data and Parameter'!$E$5*('Data and Parameter'!$E$6+'Data and Parameter'!$E$7)*'Data and Parameter'!$E$19*'Data and Parameter'!$E$14*'ER calculations'!N8693</f>
        <v>0.79439438223482184</v>
      </c>
    </row>
    <row r="8694" spans="1:15" ht="15">
      <c r="A8694" s="284">
        <v>8690</v>
      </c>
      <c r="B8694" s="287"/>
      <c r="C8694" s="287"/>
      <c r="D8694" s="284" t="s">
        <v>1376</v>
      </c>
      <c r="E8694" s="287"/>
      <c r="F8694" s="285" t="s">
        <v>8815</v>
      </c>
      <c r="G8694" s="266" t="s">
        <v>121</v>
      </c>
      <c r="H8694" s="266">
        <f>IF(G8694="Traditional Stove",0.1,0.2)</f>
        <v>0.1</v>
      </c>
      <c r="I8694" s="266">
        <f>YEAR(J8694)</f>
        <v>2023</v>
      </c>
      <c r="J8694" s="267">
        <v>44990</v>
      </c>
      <c r="K8694" s="267">
        <f>J8694+1</f>
        <v>44991</v>
      </c>
      <c r="L8694" s="266">
        <f>IF(M8694&lt;=365,1,2)</f>
        <v>1</v>
      </c>
      <c r="M8694" s="266">
        <f>IF(K8694&lt;$C$1,$C$2-$C$1+1,$C$2-K8694+1)</f>
        <v>56</v>
      </c>
      <c r="N8694" s="268">
        <f>M8694/365</f>
        <v>0.15342465753424658</v>
      </c>
      <c r="O8694" s="269">
        <f>'Data and Parameter'!$E$4*'Data and Parameter'!$E$5*('Data and Parameter'!$E$6+'Data and Parameter'!$E$7)*'Data and Parameter'!$E$19*'Data and Parameter'!$E$14*'ER calculations'!N8694</f>
        <v>0.79439438223482184</v>
      </c>
    </row>
    <row r="8695" spans="1:15" ht="15">
      <c r="A8695" s="284">
        <v>8691</v>
      </c>
      <c r="B8695" s="287"/>
      <c r="C8695" s="287"/>
      <c r="D8695" s="284" t="s">
        <v>1376</v>
      </c>
      <c r="E8695" s="287"/>
      <c r="F8695" s="285" t="s">
        <v>8816</v>
      </c>
      <c r="G8695" s="266" t="s">
        <v>121</v>
      </c>
      <c r="H8695" s="266">
        <f>IF(G8695="Traditional Stove",0.1,0.2)</f>
        <v>0.1</v>
      </c>
      <c r="I8695" s="266">
        <f>YEAR(J8695)</f>
        <v>2023</v>
      </c>
      <c r="J8695" s="267">
        <v>44990</v>
      </c>
      <c r="K8695" s="267">
        <f>J8695+1</f>
        <v>44991</v>
      </c>
      <c r="L8695" s="266">
        <f>IF(M8695&lt;=365,1,2)</f>
        <v>1</v>
      </c>
      <c r="M8695" s="266">
        <f>IF(K8695&lt;$C$1,$C$2-$C$1+1,$C$2-K8695+1)</f>
        <v>56</v>
      </c>
      <c r="N8695" s="268">
        <f>M8695/365</f>
        <v>0.15342465753424658</v>
      </c>
      <c r="O8695" s="269">
        <f>'Data and Parameter'!$E$4*'Data and Parameter'!$E$5*('Data and Parameter'!$E$6+'Data and Parameter'!$E$7)*'Data and Parameter'!$E$19*'Data and Parameter'!$E$14*'ER calculations'!N8695</f>
        <v>0.79439438223482184</v>
      </c>
    </row>
    <row r="8696" spans="1:15" ht="15">
      <c r="A8696" s="284">
        <v>8692</v>
      </c>
      <c r="B8696" s="287"/>
      <c r="C8696" s="287"/>
      <c r="D8696" s="284" t="s">
        <v>1376</v>
      </c>
      <c r="E8696" s="287"/>
      <c r="F8696" s="285" t="s">
        <v>8817</v>
      </c>
      <c r="G8696" s="266" t="s">
        <v>121</v>
      </c>
      <c r="H8696" s="266">
        <f>IF(G8696="Traditional Stove",0.1,0.2)</f>
        <v>0.1</v>
      </c>
      <c r="I8696" s="266">
        <f>YEAR(J8696)</f>
        <v>2023</v>
      </c>
      <c r="J8696" s="267">
        <v>44990</v>
      </c>
      <c r="K8696" s="267">
        <f>J8696+1</f>
        <v>44991</v>
      </c>
      <c r="L8696" s="266">
        <f>IF(M8696&lt;=365,1,2)</f>
        <v>1</v>
      </c>
      <c r="M8696" s="266">
        <f>IF(K8696&lt;$C$1,$C$2-$C$1+1,$C$2-K8696+1)</f>
        <v>56</v>
      </c>
      <c r="N8696" s="268">
        <f>M8696/365</f>
        <v>0.15342465753424658</v>
      </c>
      <c r="O8696" s="269">
        <f>'Data and Parameter'!$E$4*'Data and Parameter'!$E$5*('Data and Parameter'!$E$6+'Data and Parameter'!$E$7)*'Data and Parameter'!$E$19*'Data and Parameter'!$E$14*'ER calculations'!N8696</f>
        <v>0.79439438223482184</v>
      </c>
    </row>
    <row r="8697" spans="1:15" ht="15">
      <c r="A8697" s="284">
        <v>8693</v>
      </c>
      <c r="B8697" s="287"/>
      <c r="C8697" s="287"/>
      <c r="D8697" s="284" t="s">
        <v>1376</v>
      </c>
      <c r="E8697" s="287"/>
      <c r="F8697" s="285" t="s">
        <v>8818</v>
      </c>
      <c r="G8697" s="266" t="s">
        <v>121</v>
      </c>
      <c r="H8697" s="266">
        <f>IF(G8697="Traditional Stove",0.1,0.2)</f>
        <v>0.1</v>
      </c>
      <c r="I8697" s="266">
        <f>YEAR(J8697)</f>
        <v>2023</v>
      </c>
      <c r="J8697" s="267">
        <v>44990</v>
      </c>
      <c r="K8697" s="267">
        <f>J8697+1</f>
        <v>44991</v>
      </c>
      <c r="L8697" s="266">
        <f>IF(M8697&lt;=365,1,2)</f>
        <v>1</v>
      </c>
      <c r="M8697" s="266">
        <f>IF(K8697&lt;$C$1,$C$2-$C$1+1,$C$2-K8697+1)</f>
        <v>56</v>
      </c>
      <c r="N8697" s="268">
        <f>M8697/365</f>
        <v>0.15342465753424658</v>
      </c>
      <c r="O8697" s="269">
        <f>'Data and Parameter'!$E$4*'Data and Parameter'!$E$5*('Data and Parameter'!$E$6+'Data and Parameter'!$E$7)*'Data and Parameter'!$E$19*'Data and Parameter'!$E$14*'ER calculations'!N8697</f>
        <v>0.79439438223482184</v>
      </c>
    </row>
    <row r="8698" spans="1:15" ht="15">
      <c r="A8698" s="284">
        <v>8694</v>
      </c>
      <c r="B8698" s="287"/>
      <c r="C8698" s="287"/>
      <c r="D8698" s="284" t="s">
        <v>1376</v>
      </c>
      <c r="E8698" s="287"/>
      <c r="F8698" s="285" t="s">
        <v>8819</v>
      </c>
      <c r="G8698" s="266" t="s">
        <v>121</v>
      </c>
      <c r="H8698" s="266">
        <f>IF(G8698="Traditional Stove",0.1,0.2)</f>
        <v>0.1</v>
      </c>
      <c r="I8698" s="266">
        <f>YEAR(J8698)</f>
        <v>2023</v>
      </c>
      <c r="J8698" s="267">
        <v>44990</v>
      </c>
      <c r="K8698" s="267">
        <f>J8698+1</f>
        <v>44991</v>
      </c>
      <c r="L8698" s="266">
        <f>IF(M8698&lt;=365,1,2)</f>
        <v>1</v>
      </c>
      <c r="M8698" s="266">
        <f>IF(K8698&lt;$C$1,$C$2-$C$1+1,$C$2-K8698+1)</f>
        <v>56</v>
      </c>
      <c r="N8698" s="268">
        <f>M8698/365</f>
        <v>0.15342465753424658</v>
      </c>
      <c r="O8698" s="269">
        <f>'Data and Parameter'!$E$4*'Data and Parameter'!$E$5*('Data and Parameter'!$E$6+'Data and Parameter'!$E$7)*'Data and Parameter'!$E$19*'Data and Parameter'!$E$14*'ER calculations'!N8698</f>
        <v>0.79439438223482184</v>
      </c>
    </row>
    <row r="8699" spans="1:15" ht="15">
      <c r="A8699" s="284">
        <v>8695</v>
      </c>
      <c r="B8699" s="287"/>
      <c r="C8699" s="287"/>
      <c r="D8699" s="284" t="s">
        <v>1376</v>
      </c>
      <c r="E8699" s="287"/>
      <c r="F8699" s="285" t="s">
        <v>8820</v>
      </c>
      <c r="G8699" s="266" t="s">
        <v>121</v>
      </c>
      <c r="H8699" s="266">
        <f>IF(G8699="Traditional Stove",0.1,0.2)</f>
        <v>0.1</v>
      </c>
      <c r="I8699" s="266">
        <f>YEAR(J8699)</f>
        <v>2023</v>
      </c>
      <c r="J8699" s="267">
        <v>44990</v>
      </c>
      <c r="K8699" s="267">
        <f>J8699+1</f>
        <v>44991</v>
      </c>
      <c r="L8699" s="266">
        <f>IF(M8699&lt;=365,1,2)</f>
        <v>1</v>
      </c>
      <c r="M8699" s="266">
        <f>IF(K8699&lt;$C$1,$C$2-$C$1+1,$C$2-K8699+1)</f>
        <v>56</v>
      </c>
      <c r="N8699" s="268">
        <f>M8699/365</f>
        <v>0.15342465753424658</v>
      </c>
      <c r="O8699" s="269">
        <f>'Data and Parameter'!$E$4*'Data and Parameter'!$E$5*('Data and Parameter'!$E$6+'Data and Parameter'!$E$7)*'Data and Parameter'!$E$19*'Data and Parameter'!$E$14*'ER calculations'!N8699</f>
        <v>0.79439438223482184</v>
      </c>
    </row>
    <row r="8700" spans="1:15" ht="15">
      <c r="A8700" s="284">
        <v>8696</v>
      </c>
      <c r="B8700" s="287"/>
      <c r="C8700" s="287"/>
      <c r="D8700" s="284" t="s">
        <v>1054</v>
      </c>
      <c r="E8700" s="287"/>
      <c r="F8700" s="285" t="s">
        <v>8821</v>
      </c>
      <c r="G8700" s="266" t="s">
        <v>121</v>
      </c>
      <c r="H8700" s="266">
        <f>IF(G8700="Traditional Stove",0.1,0.2)</f>
        <v>0.1</v>
      </c>
      <c r="I8700" s="266">
        <f>YEAR(J8700)</f>
        <v>2023</v>
      </c>
      <c r="J8700" s="267">
        <v>45003</v>
      </c>
      <c r="K8700" s="267">
        <f>J8700+1</f>
        <v>45004</v>
      </c>
      <c r="L8700" s="266">
        <f>IF(M8700&lt;=365,1,2)</f>
        <v>1</v>
      </c>
      <c r="M8700" s="266">
        <f>IF(K8700&lt;$C$1,$C$2-$C$1+1,$C$2-K8700+1)</f>
        <v>43</v>
      </c>
      <c r="N8700" s="268">
        <f>M8700/365</f>
        <v>0.11780821917808219</v>
      </c>
      <c r="O8700" s="269">
        <f>'Data and Parameter'!$E$4*'Data and Parameter'!$E$5*('Data and Parameter'!$E$6+'Data and Parameter'!$E$7)*'Data and Parameter'!$E$19*'Data and Parameter'!$E$14*'ER calculations'!N8700</f>
        <v>0.60998140064459527</v>
      </c>
    </row>
    <row r="8701" spans="1:15" ht="15">
      <c r="A8701" s="284">
        <v>8697</v>
      </c>
      <c r="B8701" s="287"/>
      <c r="C8701" s="287"/>
      <c r="D8701" s="284" t="s">
        <v>1054</v>
      </c>
      <c r="E8701" s="287"/>
      <c r="F8701" s="285" t="s">
        <v>8822</v>
      </c>
      <c r="G8701" s="266" t="s">
        <v>121</v>
      </c>
      <c r="H8701" s="266">
        <f>IF(G8701="Traditional Stove",0.1,0.2)</f>
        <v>0.1</v>
      </c>
      <c r="I8701" s="266">
        <f>YEAR(J8701)</f>
        <v>2023</v>
      </c>
      <c r="J8701" s="267">
        <v>45003</v>
      </c>
      <c r="K8701" s="267">
        <f>J8701+1</f>
        <v>45004</v>
      </c>
      <c r="L8701" s="266">
        <f>IF(M8701&lt;=365,1,2)</f>
        <v>1</v>
      </c>
      <c r="M8701" s="266">
        <f>IF(K8701&lt;$C$1,$C$2-$C$1+1,$C$2-K8701+1)</f>
        <v>43</v>
      </c>
      <c r="N8701" s="268">
        <f>M8701/365</f>
        <v>0.11780821917808219</v>
      </c>
      <c r="O8701" s="269">
        <f>'Data and Parameter'!$E$4*'Data and Parameter'!$E$5*('Data and Parameter'!$E$6+'Data and Parameter'!$E$7)*'Data and Parameter'!$E$19*'Data and Parameter'!$E$14*'ER calculations'!N8701</f>
        <v>0.60998140064459527</v>
      </c>
    </row>
    <row r="8702" spans="1:15" ht="15">
      <c r="A8702" s="284">
        <v>8698</v>
      </c>
      <c r="B8702" s="287"/>
      <c r="C8702" s="287"/>
      <c r="D8702" s="284" t="s">
        <v>1054</v>
      </c>
      <c r="E8702" s="287"/>
      <c r="F8702" s="285" t="s">
        <v>8823</v>
      </c>
      <c r="G8702" s="266" t="s">
        <v>121</v>
      </c>
      <c r="H8702" s="266">
        <f>IF(G8702="Traditional Stove",0.1,0.2)</f>
        <v>0.1</v>
      </c>
      <c r="I8702" s="266">
        <f>YEAR(J8702)</f>
        <v>2023</v>
      </c>
      <c r="J8702" s="267">
        <v>45003</v>
      </c>
      <c r="K8702" s="267">
        <f>J8702+1</f>
        <v>45004</v>
      </c>
      <c r="L8702" s="266">
        <f>IF(M8702&lt;=365,1,2)</f>
        <v>1</v>
      </c>
      <c r="M8702" s="266">
        <f>IF(K8702&lt;$C$1,$C$2-$C$1+1,$C$2-K8702+1)</f>
        <v>43</v>
      </c>
      <c r="N8702" s="268">
        <f>M8702/365</f>
        <v>0.11780821917808219</v>
      </c>
      <c r="O8702" s="269">
        <f>'Data and Parameter'!$E$4*'Data and Parameter'!$E$5*('Data and Parameter'!$E$6+'Data and Parameter'!$E$7)*'Data and Parameter'!$E$19*'Data and Parameter'!$E$14*'ER calculations'!N8702</f>
        <v>0.60998140064459527</v>
      </c>
    </row>
    <row r="8703" spans="1:15" ht="15">
      <c r="A8703" s="284">
        <v>8699</v>
      </c>
      <c r="B8703" s="287"/>
      <c r="C8703" s="287"/>
      <c r="D8703" s="284" t="s">
        <v>1054</v>
      </c>
      <c r="E8703" s="287"/>
      <c r="F8703" s="285" t="s">
        <v>8824</v>
      </c>
      <c r="G8703" s="266" t="s">
        <v>121</v>
      </c>
      <c r="H8703" s="266">
        <f>IF(G8703="Traditional Stove",0.1,0.2)</f>
        <v>0.1</v>
      </c>
      <c r="I8703" s="266">
        <f>YEAR(J8703)</f>
        <v>2023</v>
      </c>
      <c r="J8703" s="267">
        <v>45003</v>
      </c>
      <c r="K8703" s="267">
        <f>J8703+1</f>
        <v>45004</v>
      </c>
      <c r="L8703" s="266">
        <f>IF(M8703&lt;=365,1,2)</f>
        <v>1</v>
      </c>
      <c r="M8703" s="266">
        <f>IF(K8703&lt;$C$1,$C$2-$C$1+1,$C$2-K8703+1)</f>
        <v>43</v>
      </c>
      <c r="N8703" s="268">
        <f>M8703/365</f>
        <v>0.11780821917808219</v>
      </c>
      <c r="O8703" s="269">
        <f>'Data and Parameter'!$E$4*'Data and Parameter'!$E$5*('Data and Parameter'!$E$6+'Data and Parameter'!$E$7)*'Data and Parameter'!$E$19*'Data and Parameter'!$E$14*'ER calculations'!N8703</f>
        <v>0.60998140064459527</v>
      </c>
    </row>
    <row r="8704" spans="1:15" ht="15">
      <c r="A8704" s="284">
        <v>8700</v>
      </c>
      <c r="B8704" s="287"/>
      <c r="C8704" s="287"/>
      <c r="D8704" s="284" t="s">
        <v>1054</v>
      </c>
      <c r="E8704" s="287"/>
      <c r="F8704" s="285" t="s">
        <v>8825</v>
      </c>
      <c r="G8704" s="266" t="s">
        <v>121</v>
      </c>
      <c r="H8704" s="266">
        <f>IF(G8704="Traditional Stove",0.1,0.2)</f>
        <v>0.1</v>
      </c>
      <c r="I8704" s="266">
        <f>YEAR(J8704)</f>
        <v>2023</v>
      </c>
      <c r="J8704" s="267">
        <v>45003</v>
      </c>
      <c r="K8704" s="267">
        <f>J8704+1</f>
        <v>45004</v>
      </c>
      <c r="L8704" s="266">
        <f>IF(M8704&lt;=365,1,2)</f>
        <v>1</v>
      </c>
      <c r="M8704" s="266">
        <f>IF(K8704&lt;$C$1,$C$2-$C$1+1,$C$2-K8704+1)</f>
        <v>43</v>
      </c>
      <c r="N8704" s="268">
        <f>M8704/365</f>
        <v>0.11780821917808219</v>
      </c>
      <c r="O8704" s="269">
        <f>'Data and Parameter'!$E$4*'Data and Parameter'!$E$5*('Data and Parameter'!$E$6+'Data and Parameter'!$E$7)*'Data and Parameter'!$E$19*'Data and Parameter'!$E$14*'ER calculations'!N8704</f>
        <v>0.60998140064459527</v>
      </c>
    </row>
    <row r="8705" spans="1:15" ht="15">
      <c r="A8705" s="284">
        <v>8701</v>
      </c>
      <c r="B8705" s="287"/>
      <c r="C8705" s="287"/>
      <c r="D8705" s="284" t="s">
        <v>1054</v>
      </c>
      <c r="E8705" s="287"/>
      <c r="F8705" s="285" t="s">
        <v>8826</v>
      </c>
      <c r="G8705" s="266" t="s">
        <v>121</v>
      </c>
      <c r="H8705" s="266">
        <f>IF(G8705="Traditional Stove",0.1,0.2)</f>
        <v>0.1</v>
      </c>
      <c r="I8705" s="266">
        <f>YEAR(J8705)</f>
        <v>2023</v>
      </c>
      <c r="J8705" s="267">
        <v>45003</v>
      </c>
      <c r="K8705" s="267">
        <f>J8705+1</f>
        <v>45004</v>
      </c>
      <c r="L8705" s="266">
        <f>IF(M8705&lt;=365,1,2)</f>
        <v>1</v>
      </c>
      <c r="M8705" s="266">
        <f>IF(K8705&lt;$C$1,$C$2-$C$1+1,$C$2-K8705+1)</f>
        <v>43</v>
      </c>
      <c r="N8705" s="268">
        <f>M8705/365</f>
        <v>0.11780821917808219</v>
      </c>
      <c r="O8705" s="269">
        <f>'Data and Parameter'!$E$4*'Data and Parameter'!$E$5*('Data and Parameter'!$E$6+'Data and Parameter'!$E$7)*'Data and Parameter'!$E$19*'Data and Parameter'!$E$14*'ER calculations'!N8705</f>
        <v>0.60998140064459527</v>
      </c>
    </row>
    <row r="8706" spans="1:15" ht="15">
      <c r="A8706" s="284">
        <v>8702</v>
      </c>
      <c r="B8706" s="287"/>
      <c r="C8706" s="287"/>
      <c r="D8706" s="284" t="s">
        <v>1054</v>
      </c>
      <c r="E8706" s="287"/>
      <c r="F8706" s="285" t="s">
        <v>8827</v>
      </c>
      <c r="G8706" s="266" t="s">
        <v>121</v>
      </c>
      <c r="H8706" s="266">
        <f>IF(G8706="Traditional Stove",0.1,0.2)</f>
        <v>0.1</v>
      </c>
      <c r="I8706" s="266">
        <f>YEAR(J8706)</f>
        <v>2023</v>
      </c>
      <c r="J8706" s="267">
        <v>45003</v>
      </c>
      <c r="K8706" s="267">
        <f>J8706+1</f>
        <v>45004</v>
      </c>
      <c r="L8706" s="266">
        <f>IF(M8706&lt;=365,1,2)</f>
        <v>1</v>
      </c>
      <c r="M8706" s="266">
        <f>IF(K8706&lt;$C$1,$C$2-$C$1+1,$C$2-K8706+1)</f>
        <v>43</v>
      </c>
      <c r="N8706" s="268">
        <f>M8706/365</f>
        <v>0.11780821917808219</v>
      </c>
      <c r="O8706" s="269">
        <f>'Data and Parameter'!$E$4*'Data and Parameter'!$E$5*('Data and Parameter'!$E$6+'Data and Parameter'!$E$7)*'Data and Parameter'!$E$19*'Data and Parameter'!$E$14*'ER calculations'!N8706</f>
        <v>0.60998140064459527</v>
      </c>
    </row>
    <row r="8707" spans="1:15" ht="15">
      <c r="A8707" s="284">
        <v>8703</v>
      </c>
      <c r="B8707" s="287"/>
      <c r="C8707" s="287"/>
      <c r="D8707" s="284" t="s">
        <v>1054</v>
      </c>
      <c r="E8707" s="287"/>
      <c r="F8707" s="285" t="s">
        <v>8828</v>
      </c>
      <c r="G8707" s="266" t="s">
        <v>121</v>
      </c>
      <c r="H8707" s="266">
        <f>IF(G8707="Traditional Stove",0.1,0.2)</f>
        <v>0.1</v>
      </c>
      <c r="I8707" s="266">
        <f>YEAR(J8707)</f>
        <v>2023</v>
      </c>
      <c r="J8707" s="267">
        <v>45003</v>
      </c>
      <c r="K8707" s="267">
        <f>J8707+1</f>
        <v>45004</v>
      </c>
      <c r="L8707" s="266">
        <f>IF(M8707&lt;=365,1,2)</f>
        <v>1</v>
      </c>
      <c r="M8707" s="266">
        <f>IF(K8707&lt;$C$1,$C$2-$C$1+1,$C$2-K8707+1)</f>
        <v>43</v>
      </c>
      <c r="N8707" s="268">
        <f>M8707/365</f>
        <v>0.11780821917808219</v>
      </c>
      <c r="O8707" s="269">
        <f>'Data and Parameter'!$E$4*'Data and Parameter'!$E$5*('Data and Parameter'!$E$6+'Data and Parameter'!$E$7)*'Data and Parameter'!$E$19*'Data and Parameter'!$E$14*'ER calculations'!N8707</f>
        <v>0.60998140064459527</v>
      </c>
    </row>
    <row r="8708" spans="1:15" ht="15">
      <c r="A8708" s="284">
        <v>8704</v>
      </c>
      <c r="B8708" s="287"/>
      <c r="C8708" s="287"/>
      <c r="D8708" s="284" t="s">
        <v>1054</v>
      </c>
      <c r="E8708" s="287"/>
      <c r="F8708" s="285" t="s">
        <v>8829</v>
      </c>
      <c r="G8708" s="266" t="s">
        <v>121</v>
      </c>
      <c r="H8708" s="266">
        <f>IF(G8708="Traditional Stove",0.1,0.2)</f>
        <v>0.1</v>
      </c>
      <c r="I8708" s="266">
        <f>YEAR(J8708)</f>
        <v>2023</v>
      </c>
      <c r="J8708" s="267">
        <v>45003</v>
      </c>
      <c r="K8708" s="267">
        <f>J8708+1</f>
        <v>45004</v>
      </c>
      <c r="L8708" s="266">
        <f>IF(M8708&lt;=365,1,2)</f>
        <v>1</v>
      </c>
      <c r="M8708" s="266">
        <f>IF(K8708&lt;$C$1,$C$2-$C$1+1,$C$2-K8708+1)</f>
        <v>43</v>
      </c>
      <c r="N8708" s="268">
        <f>M8708/365</f>
        <v>0.11780821917808219</v>
      </c>
      <c r="O8708" s="269">
        <f>'Data and Parameter'!$E$4*'Data and Parameter'!$E$5*('Data and Parameter'!$E$6+'Data and Parameter'!$E$7)*'Data and Parameter'!$E$19*'Data and Parameter'!$E$14*'ER calculations'!N8708</f>
        <v>0.60998140064459527</v>
      </c>
    </row>
    <row r="8709" spans="1:15" ht="15">
      <c r="A8709" s="284">
        <v>8705</v>
      </c>
      <c r="B8709" s="287"/>
      <c r="C8709" s="287"/>
      <c r="D8709" s="284" t="s">
        <v>1054</v>
      </c>
      <c r="E8709" s="287"/>
      <c r="F8709" s="285" t="s">
        <v>8830</v>
      </c>
      <c r="G8709" s="266" t="s">
        <v>121</v>
      </c>
      <c r="H8709" s="266">
        <f>IF(G8709="Traditional Stove",0.1,0.2)</f>
        <v>0.1</v>
      </c>
      <c r="I8709" s="266">
        <f>YEAR(J8709)</f>
        <v>2023</v>
      </c>
      <c r="J8709" s="267">
        <v>45003</v>
      </c>
      <c r="K8709" s="267">
        <f>J8709+1</f>
        <v>45004</v>
      </c>
      <c r="L8709" s="266">
        <f>IF(M8709&lt;=365,1,2)</f>
        <v>1</v>
      </c>
      <c r="M8709" s="266">
        <f>IF(K8709&lt;$C$1,$C$2-$C$1+1,$C$2-K8709+1)</f>
        <v>43</v>
      </c>
      <c r="N8709" s="268">
        <f>M8709/365</f>
        <v>0.11780821917808219</v>
      </c>
      <c r="O8709" s="269">
        <f>'Data and Parameter'!$E$4*'Data and Parameter'!$E$5*('Data and Parameter'!$E$6+'Data and Parameter'!$E$7)*'Data and Parameter'!$E$19*'Data and Parameter'!$E$14*'ER calculations'!N8709</f>
        <v>0.60998140064459527</v>
      </c>
    </row>
    <row r="8710" spans="1:15" ht="15">
      <c r="A8710" s="284">
        <v>8706</v>
      </c>
      <c r="B8710" s="287"/>
      <c r="C8710" s="287"/>
      <c r="D8710" s="284" t="s">
        <v>1054</v>
      </c>
      <c r="E8710" s="287"/>
      <c r="F8710" s="285" t="s">
        <v>8831</v>
      </c>
      <c r="G8710" s="266" t="s">
        <v>121</v>
      </c>
      <c r="H8710" s="266">
        <f>IF(G8710="Traditional Stove",0.1,0.2)</f>
        <v>0.1</v>
      </c>
      <c r="I8710" s="266">
        <f>YEAR(J8710)</f>
        <v>2023</v>
      </c>
      <c r="J8710" s="267">
        <v>45003</v>
      </c>
      <c r="K8710" s="267">
        <f>J8710+1</f>
        <v>45004</v>
      </c>
      <c r="L8710" s="266">
        <f>IF(M8710&lt;=365,1,2)</f>
        <v>1</v>
      </c>
      <c r="M8710" s="266">
        <f>IF(K8710&lt;$C$1,$C$2-$C$1+1,$C$2-K8710+1)</f>
        <v>43</v>
      </c>
      <c r="N8710" s="268">
        <f>M8710/365</f>
        <v>0.11780821917808219</v>
      </c>
      <c r="O8710" s="269">
        <f>'Data and Parameter'!$E$4*'Data and Parameter'!$E$5*('Data and Parameter'!$E$6+'Data and Parameter'!$E$7)*'Data and Parameter'!$E$19*'Data and Parameter'!$E$14*'ER calculations'!N8710</f>
        <v>0.60998140064459527</v>
      </c>
    </row>
    <row r="8711" spans="1:15" ht="15">
      <c r="A8711" s="284">
        <v>8707</v>
      </c>
      <c r="B8711" s="287"/>
      <c r="C8711" s="287"/>
      <c r="D8711" s="284" t="s">
        <v>1054</v>
      </c>
      <c r="E8711" s="287"/>
      <c r="F8711" s="285" t="s">
        <v>8832</v>
      </c>
      <c r="G8711" s="266" t="s">
        <v>121</v>
      </c>
      <c r="H8711" s="266">
        <f>IF(G8711="Traditional Stove",0.1,0.2)</f>
        <v>0.1</v>
      </c>
      <c r="I8711" s="266">
        <f>YEAR(J8711)</f>
        <v>2023</v>
      </c>
      <c r="J8711" s="267">
        <v>45003</v>
      </c>
      <c r="K8711" s="267">
        <f>J8711+1</f>
        <v>45004</v>
      </c>
      <c r="L8711" s="266">
        <f>IF(M8711&lt;=365,1,2)</f>
        <v>1</v>
      </c>
      <c r="M8711" s="266">
        <f>IF(K8711&lt;$C$1,$C$2-$C$1+1,$C$2-K8711+1)</f>
        <v>43</v>
      </c>
      <c r="N8711" s="268">
        <f>M8711/365</f>
        <v>0.11780821917808219</v>
      </c>
      <c r="O8711" s="269">
        <f>'Data and Parameter'!$E$4*'Data and Parameter'!$E$5*('Data and Parameter'!$E$6+'Data and Parameter'!$E$7)*'Data and Parameter'!$E$19*'Data and Parameter'!$E$14*'ER calculations'!N8711</f>
        <v>0.60998140064459527</v>
      </c>
    </row>
    <row r="8712" spans="1:15" ht="15">
      <c r="A8712" s="284">
        <v>8708</v>
      </c>
      <c r="B8712" s="287"/>
      <c r="C8712" s="287"/>
      <c r="D8712" s="284" t="s">
        <v>1054</v>
      </c>
      <c r="E8712" s="287"/>
      <c r="F8712" s="285" t="s">
        <v>8833</v>
      </c>
      <c r="G8712" s="266" t="s">
        <v>121</v>
      </c>
      <c r="H8712" s="266">
        <f>IF(G8712="Traditional Stove",0.1,0.2)</f>
        <v>0.1</v>
      </c>
      <c r="I8712" s="266">
        <f>YEAR(J8712)</f>
        <v>2023</v>
      </c>
      <c r="J8712" s="267">
        <v>45003</v>
      </c>
      <c r="K8712" s="267">
        <f>J8712+1</f>
        <v>45004</v>
      </c>
      <c r="L8712" s="266">
        <f>IF(M8712&lt;=365,1,2)</f>
        <v>1</v>
      </c>
      <c r="M8712" s="266">
        <f>IF(K8712&lt;$C$1,$C$2-$C$1+1,$C$2-K8712+1)</f>
        <v>43</v>
      </c>
      <c r="N8712" s="268">
        <f>M8712/365</f>
        <v>0.11780821917808219</v>
      </c>
      <c r="O8712" s="269">
        <f>'Data and Parameter'!$E$4*'Data and Parameter'!$E$5*('Data and Parameter'!$E$6+'Data and Parameter'!$E$7)*'Data and Parameter'!$E$19*'Data and Parameter'!$E$14*'ER calculations'!N8712</f>
        <v>0.60998140064459527</v>
      </c>
    </row>
    <row r="8713" spans="1:15" ht="15">
      <c r="A8713" s="284">
        <v>8709</v>
      </c>
      <c r="B8713" s="287"/>
      <c r="C8713" s="287"/>
      <c r="D8713" s="284" t="s">
        <v>1054</v>
      </c>
      <c r="E8713" s="287"/>
      <c r="F8713" s="285" t="s">
        <v>8834</v>
      </c>
      <c r="G8713" s="266" t="s">
        <v>121</v>
      </c>
      <c r="H8713" s="266">
        <f>IF(G8713="Traditional Stove",0.1,0.2)</f>
        <v>0.1</v>
      </c>
      <c r="I8713" s="266">
        <f>YEAR(J8713)</f>
        <v>2023</v>
      </c>
      <c r="J8713" s="267">
        <v>45003</v>
      </c>
      <c r="K8713" s="267">
        <f>J8713+1</f>
        <v>45004</v>
      </c>
      <c r="L8713" s="266">
        <f>IF(M8713&lt;=365,1,2)</f>
        <v>1</v>
      </c>
      <c r="M8713" s="266">
        <f>IF(K8713&lt;$C$1,$C$2-$C$1+1,$C$2-K8713+1)</f>
        <v>43</v>
      </c>
      <c r="N8713" s="268">
        <f>M8713/365</f>
        <v>0.11780821917808219</v>
      </c>
      <c r="O8713" s="269">
        <f>'Data and Parameter'!$E$4*'Data and Parameter'!$E$5*('Data and Parameter'!$E$6+'Data and Parameter'!$E$7)*'Data and Parameter'!$E$19*'Data and Parameter'!$E$14*'ER calculations'!N8713</f>
        <v>0.60998140064459527</v>
      </c>
    </row>
    <row r="8714" spans="1:15" ht="15">
      <c r="A8714" s="284">
        <v>8710</v>
      </c>
      <c r="B8714" s="287"/>
      <c r="C8714" s="287"/>
      <c r="D8714" s="284" t="s">
        <v>1054</v>
      </c>
      <c r="E8714" s="287"/>
      <c r="F8714" s="285" t="s">
        <v>8835</v>
      </c>
      <c r="G8714" s="266" t="s">
        <v>121</v>
      </c>
      <c r="H8714" s="266">
        <f>IF(G8714="Traditional Stove",0.1,0.2)</f>
        <v>0.1</v>
      </c>
      <c r="I8714" s="266">
        <f>YEAR(J8714)</f>
        <v>2023</v>
      </c>
      <c r="J8714" s="267">
        <v>45003</v>
      </c>
      <c r="K8714" s="267">
        <f>J8714+1</f>
        <v>45004</v>
      </c>
      <c r="L8714" s="266">
        <f>IF(M8714&lt;=365,1,2)</f>
        <v>1</v>
      </c>
      <c r="M8714" s="266">
        <f>IF(K8714&lt;$C$1,$C$2-$C$1+1,$C$2-K8714+1)</f>
        <v>43</v>
      </c>
      <c r="N8714" s="268">
        <f>M8714/365</f>
        <v>0.11780821917808219</v>
      </c>
      <c r="O8714" s="269">
        <f>'Data and Parameter'!$E$4*'Data and Parameter'!$E$5*('Data and Parameter'!$E$6+'Data and Parameter'!$E$7)*'Data and Parameter'!$E$19*'Data and Parameter'!$E$14*'ER calculations'!N8714</f>
        <v>0.60998140064459527</v>
      </c>
    </row>
    <row r="8715" spans="1:15" ht="15">
      <c r="A8715" s="284">
        <v>8711</v>
      </c>
      <c r="B8715" s="287"/>
      <c r="C8715" s="287"/>
      <c r="D8715" s="284" t="s">
        <v>1054</v>
      </c>
      <c r="E8715" s="287"/>
      <c r="F8715" s="285" t="s">
        <v>8836</v>
      </c>
      <c r="G8715" s="266" t="s">
        <v>121</v>
      </c>
      <c r="H8715" s="266">
        <f>IF(G8715="Traditional Stove",0.1,0.2)</f>
        <v>0.1</v>
      </c>
      <c r="I8715" s="266">
        <f>YEAR(J8715)</f>
        <v>2023</v>
      </c>
      <c r="J8715" s="267">
        <v>44994</v>
      </c>
      <c r="K8715" s="267">
        <f>J8715+1</f>
        <v>44995</v>
      </c>
      <c r="L8715" s="266">
        <f>IF(M8715&lt;=365,1,2)</f>
        <v>1</v>
      </c>
      <c r="M8715" s="266">
        <f>IF(K8715&lt;$C$1,$C$2-$C$1+1,$C$2-K8715+1)</f>
        <v>52</v>
      </c>
      <c r="N8715" s="268">
        <f>M8715/365</f>
        <v>0.14246575342465753</v>
      </c>
      <c r="O8715" s="269">
        <f>'Data and Parameter'!$E$4*'Data and Parameter'!$E$5*('Data and Parameter'!$E$6+'Data and Parameter'!$E$7)*'Data and Parameter'!$E$19*'Data and Parameter'!$E$14*'ER calculations'!N8715</f>
        <v>0.73765192636090593</v>
      </c>
    </row>
    <row r="8716" spans="1:15" ht="15">
      <c r="A8716" s="284">
        <v>8712</v>
      </c>
      <c r="B8716" s="287"/>
      <c r="C8716" s="287"/>
      <c r="D8716" s="284" t="s">
        <v>1054</v>
      </c>
      <c r="E8716" s="287"/>
      <c r="F8716" s="285" t="s">
        <v>8837</v>
      </c>
      <c r="G8716" s="266" t="s">
        <v>121</v>
      </c>
      <c r="H8716" s="266">
        <f>IF(G8716="Traditional Stove",0.1,0.2)</f>
        <v>0.1</v>
      </c>
      <c r="I8716" s="266">
        <f>YEAR(J8716)</f>
        <v>2023</v>
      </c>
      <c r="J8716" s="267">
        <v>44994</v>
      </c>
      <c r="K8716" s="267">
        <f>J8716+1</f>
        <v>44995</v>
      </c>
      <c r="L8716" s="266">
        <f>IF(M8716&lt;=365,1,2)</f>
        <v>1</v>
      </c>
      <c r="M8716" s="266">
        <f>IF(K8716&lt;$C$1,$C$2-$C$1+1,$C$2-K8716+1)</f>
        <v>52</v>
      </c>
      <c r="N8716" s="268">
        <f>M8716/365</f>
        <v>0.14246575342465753</v>
      </c>
      <c r="O8716" s="269">
        <f>'Data and Parameter'!$E$4*'Data and Parameter'!$E$5*('Data and Parameter'!$E$6+'Data and Parameter'!$E$7)*'Data and Parameter'!$E$19*'Data and Parameter'!$E$14*'ER calculations'!N8716</f>
        <v>0.73765192636090593</v>
      </c>
    </row>
    <row r="8717" spans="1:15" ht="15">
      <c r="A8717" s="284">
        <v>8713</v>
      </c>
      <c r="B8717" s="287"/>
      <c r="C8717" s="287"/>
      <c r="D8717" s="284" t="s">
        <v>1054</v>
      </c>
      <c r="E8717" s="287"/>
      <c r="F8717" s="285" t="s">
        <v>8838</v>
      </c>
      <c r="G8717" s="266" t="s">
        <v>121</v>
      </c>
      <c r="H8717" s="266">
        <f>IF(G8717="Traditional Stove",0.1,0.2)</f>
        <v>0.1</v>
      </c>
      <c r="I8717" s="266">
        <f>YEAR(J8717)</f>
        <v>2023</v>
      </c>
      <c r="J8717" s="267">
        <v>44994</v>
      </c>
      <c r="K8717" s="267">
        <f>J8717+1</f>
        <v>44995</v>
      </c>
      <c r="L8717" s="266">
        <f>IF(M8717&lt;=365,1,2)</f>
        <v>1</v>
      </c>
      <c r="M8717" s="266">
        <f>IF(K8717&lt;$C$1,$C$2-$C$1+1,$C$2-K8717+1)</f>
        <v>52</v>
      </c>
      <c r="N8717" s="268">
        <f>M8717/365</f>
        <v>0.14246575342465753</v>
      </c>
      <c r="O8717" s="269">
        <f>'Data and Parameter'!$E$4*'Data and Parameter'!$E$5*('Data and Parameter'!$E$6+'Data and Parameter'!$E$7)*'Data and Parameter'!$E$19*'Data and Parameter'!$E$14*'ER calculations'!N8717</f>
        <v>0.73765192636090593</v>
      </c>
    </row>
    <row r="8718" spans="1:15" ht="15">
      <c r="A8718" s="284">
        <v>8714</v>
      </c>
      <c r="B8718" s="287"/>
      <c r="C8718" s="287"/>
      <c r="D8718" s="284" t="s">
        <v>1054</v>
      </c>
      <c r="E8718" s="287"/>
      <c r="F8718" s="285" t="s">
        <v>8839</v>
      </c>
      <c r="G8718" s="266" t="s">
        <v>121</v>
      </c>
      <c r="H8718" s="266">
        <f>IF(G8718="Traditional Stove",0.1,0.2)</f>
        <v>0.1</v>
      </c>
      <c r="I8718" s="266">
        <f>YEAR(J8718)</f>
        <v>2023</v>
      </c>
      <c r="J8718" s="267">
        <v>44994</v>
      </c>
      <c r="K8718" s="267">
        <f>J8718+1</f>
        <v>44995</v>
      </c>
      <c r="L8718" s="266">
        <f>IF(M8718&lt;=365,1,2)</f>
        <v>1</v>
      </c>
      <c r="M8718" s="266">
        <f>IF(K8718&lt;$C$1,$C$2-$C$1+1,$C$2-K8718+1)</f>
        <v>52</v>
      </c>
      <c r="N8718" s="268">
        <f>M8718/365</f>
        <v>0.14246575342465753</v>
      </c>
      <c r="O8718" s="269">
        <f>'Data and Parameter'!$E$4*'Data and Parameter'!$E$5*('Data and Parameter'!$E$6+'Data and Parameter'!$E$7)*'Data and Parameter'!$E$19*'Data and Parameter'!$E$14*'ER calculations'!N8718</f>
        <v>0.73765192636090593</v>
      </c>
    </row>
    <row r="8719" spans="1:15" ht="15">
      <c r="A8719" s="284">
        <v>8715</v>
      </c>
      <c r="B8719" s="287"/>
      <c r="C8719" s="287"/>
      <c r="D8719" s="284" t="s">
        <v>1054</v>
      </c>
      <c r="E8719" s="287"/>
      <c r="F8719" s="285" t="s">
        <v>8840</v>
      </c>
      <c r="G8719" s="266" t="s">
        <v>121</v>
      </c>
      <c r="H8719" s="266">
        <f>IF(G8719="Traditional Stove",0.1,0.2)</f>
        <v>0.1</v>
      </c>
      <c r="I8719" s="266">
        <f>YEAR(J8719)</f>
        <v>2023</v>
      </c>
      <c r="J8719" s="267">
        <v>44994</v>
      </c>
      <c r="K8719" s="267">
        <f>J8719+1</f>
        <v>44995</v>
      </c>
      <c r="L8719" s="266">
        <f>IF(M8719&lt;=365,1,2)</f>
        <v>1</v>
      </c>
      <c r="M8719" s="266">
        <f>IF(K8719&lt;$C$1,$C$2-$C$1+1,$C$2-K8719+1)</f>
        <v>52</v>
      </c>
      <c r="N8719" s="268">
        <f>M8719/365</f>
        <v>0.14246575342465753</v>
      </c>
      <c r="O8719" s="269">
        <f>'Data and Parameter'!$E$4*'Data and Parameter'!$E$5*('Data and Parameter'!$E$6+'Data and Parameter'!$E$7)*'Data and Parameter'!$E$19*'Data and Parameter'!$E$14*'ER calculations'!N8719</f>
        <v>0.73765192636090593</v>
      </c>
    </row>
    <row r="8720" spans="1:15" ht="15">
      <c r="A8720" s="284">
        <v>8716</v>
      </c>
      <c r="B8720" s="287"/>
      <c r="C8720" s="287"/>
      <c r="D8720" s="284" t="s">
        <v>1054</v>
      </c>
      <c r="E8720" s="287"/>
      <c r="F8720" s="285" t="s">
        <v>8841</v>
      </c>
      <c r="G8720" s="266" t="s">
        <v>121</v>
      </c>
      <c r="H8720" s="266">
        <f>IF(G8720="Traditional Stove",0.1,0.2)</f>
        <v>0.1</v>
      </c>
      <c r="I8720" s="266">
        <f>YEAR(J8720)</f>
        <v>2023</v>
      </c>
      <c r="J8720" s="267">
        <v>44994</v>
      </c>
      <c r="K8720" s="267">
        <f>J8720+1</f>
        <v>44995</v>
      </c>
      <c r="L8720" s="266">
        <f>IF(M8720&lt;=365,1,2)</f>
        <v>1</v>
      </c>
      <c r="M8720" s="266">
        <f>IF(K8720&lt;$C$1,$C$2-$C$1+1,$C$2-K8720+1)</f>
        <v>52</v>
      </c>
      <c r="N8720" s="268">
        <f>M8720/365</f>
        <v>0.14246575342465753</v>
      </c>
      <c r="O8720" s="269">
        <f>'Data and Parameter'!$E$4*'Data and Parameter'!$E$5*('Data and Parameter'!$E$6+'Data and Parameter'!$E$7)*'Data and Parameter'!$E$19*'Data and Parameter'!$E$14*'ER calculations'!N8720</f>
        <v>0.73765192636090593</v>
      </c>
    </row>
    <row r="8721" spans="1:15" ht="15">
      <c r="A8721" s="284">
        <v>8717</v>
      </c>
      <c r="B8721" s="287"/>
      <c r="C8721" s="287"/>
      <c r="D8721" s="284" t="s">
        <v>1054</v>
      </c>
      <c r="E8721" s="287"/>
      <c r="F8721" s="285" t="s">
        <v>8842</v>
      </c>
      <c r="G8721" s="266" t="s">
        <v>121</v>
      </c>
      <c r="H8721" s="266">
        <f>IF(G8721="Traditional Stove",0.1,0.2)</f>
        <v>0.1</v>
      </c>
      <c r="I8721" s="266">
        <f>YEAR(J8721)</f>
        <v>2023</v>
      </c>
      <c r="J8721" s="267">
        <v>44994</v>
      </c>
      <c r="K8721" s="267">
        <f>J8721+1</f>
        <v>44995</v>
      </c>
      <c r="L8721" s="266">
        <f>IF(M8721&lt;=365,1,2)</f>
        <v>1</v>
      </c>
      <c r="M8721" s="266">
        <f>IF(K8721&lt;$C$1,$C$2-$C$1+1,$C$2-K8721+1)</f>
        <v>52</v>
      </c>
      <c r="N8721" s="268">
        <f>M8721/365</f>
        <v>0.14246575342465753</v>
      </c>
      <c r="O8721" s="269">
        <f>'Data and Parameter'!$E$4*'Data and Parameter'!$E$5*('Data and Parameter'!$E$6+'Data and Parameter'!$E$7)*'Data and Parameter'!$E$19*'Data and Parameter'!$E$14*'ER calculations'!N8721</f>
        <v>0.73765192636090593</v>
      </c>
    </row>
    <row r="8722" spans="1:15" ht="15">
      <c r="A8722" s="284">
        <v>8718</v>
      </c>
      <c r="B8722" s="287"/>
      <c r="C8722" s="287"/>
      <c r="D8722" s="284" t="s">
        <v>1054</v>
      </c>
      <c r="E8722" s="287"/>
      <c r="F8722" s="285" t="s">
        <v>8843</v>
      </c>
      <c r="G8722" s="266" t="s">
        <v>121</v>
      </c>
      <c r="H8722" s="266">
        <f>IF(G8722="Traditional Stove",0.1,0.2)</f>
        <v>0.1</v>
      </c>
      <c r="I8722" s="266">
        <f>YEAR(J8722)</f>
        <v>2023</v>
      </c>
      <c r="J8722" s="267">
        <v>44994</v>
      </c>
      <c r="K8722" s="267">
        <f>J8722+1</f>
        <v>44995</v>
      </c>
      <c r="L8722" s="266">
        <f>IF(M8722&lt;=365,1,2)</f>
        <v>1</v>
      </c>
      <c r="M8722" s="266">
        <f>IF(K8722&lt;$C$1,$C$2-$C$1+1,$C$2-K8722+1)</f>
        <v>52</v>
      </c>
      <c r="N8722" s="268">
        <f>M8722/365</f>
        <v>0.14246575342465753</v>
      </c>
      <c r="O8722" s="269">
        <f>'Data and Parameter'!$E$4*'Data and Parameter'!$E$5*('Data and Parameter'!$E$6+'Data and Parameter'!$E$7)*'Data and Parameter'!$E$19*'Data and Parameter'!$E$14*'ER calculations'!N8722</f>
        <v>0.73765192636090593</v>
      </c>
    </row>
    <row r="8723" spans="1:15" ht="15">
      <c r="A8723" s="284">
        <v>8719</v>
      </c>
      <c r="B8723" s="287"/>
      <c r="C8723" s="287"/>
      <c r="D8723" s="284" t="s">
        <v>1054</v>
      </c>
      <c r="E8723" s="287"/>
      <c r="F8723" s="285" t="s">
        <v>8844</v>
      </c>
      <c r="G8723" s="266" t="s">
        <v>121</v>
      </c>
      <c r="H8723" s="266">
        <f>IF(G8723="Traditional Stove",0.1,0.2)</f>
        <v>0.1</v>
      </c>
      <c r="I8723" s="266">
        <f>YEAR(J8723)</f>
        <v>2023</v>
      </c>
      <c r="J8723" s="267">
        <v>44994</v>
      </c>
      <c r="K8723" s="267">
        <f>J8723+1</f>
        <v>44995</v>
      </c>
      <c r="L8723" s="266">
        <f>IF(M8723&lt;=365,1,2)</f>
        <v>1</v>
      </c>
      <c r="M8723" s="266">
        <f>IF(K8723&lt;$C$1,$C$2-$C$1+1,$C$2-K8723+1)</f>
        <v>52</v>
      </c>
      <c r="N8723" s="268">
        <f>M8723/365</f>
        <v>0.14246575342465753</v>
      </c>
      <c r="O8723" s="269">
        <f>'Data and Parameter'!$E$4*'Data and Parameter'!$E$5*('Data and Parameter'!$E$6+'Data and Parameter'!$E$7)*'Data and Parameter'!$E$19*'Data and Parameter'!$E$14*'ER calculations'!N8723</f>
        <v>0.73765192636090593</v>
      </c>
    </row>
    <row r="8724" spans="1:15" ht="15">
      <c r="A8724" s="284">
        <v>8720</v>
      </c>
      <c r="B8724" s="287"/>
      <c r="C8724" s="287"/>
      <c r="D8724" s="284" t="s">
        <v>1054</v>
      </c>
      <c r="E8724" s="287"/>
      <c r="F8724" s="285" t="s">
        <v>8845</v>
      </c>
      <c r="G8724" s="266" t="s">
        <v>121</v>
      </c>
      <c r="H8724" s="266">
        <f>IF(G8724="Traditional Stove",0.1,0.2)</f>
        <v>0.1</v>
      </c>
      <c r="I8724" s="266">
        <f>YEAR(J8724)</f>
        <v>2023</v>
      </c>
      <c r="J8724" s="267">
        <v>44965</v>
      </c>
      <c r="K8724" s="267">
        <f>J8724+1</f>
        <v>44966</v>
      </c>
      <c r="L8724" s="266">
        <f>IF(M8724&lt;=365,1,2)</f>
        <v>1</v>
      </c>
      <c r="M8724" s="266">
        <f>IF(K8724&lt;$C$1,$C$2-$C$1+1,$C$2-K8724+1)</f>
        <v>81</v>
      </c>
      <c r="N8724" s="268">
        <f>M8724/365</f>
        <v>0.22191780821917809</v>
      </c>
      <c r="O8724" s="269">
        <f>'Data and Parameter'!$E$4*'Data and Parameter'!$E$5*('Data and Parameter'!$E$6+'Data and Parameter'!$E$7)*'Data and Parameter'!$E$19*'Data and Parameter'!$E$14*'ER calculations'!N8724</f>
        <v>1.1490347314467959</v>
      </c>
    </row>
    <row r="8725" spans="1:15" ht="15">
      <c r="A8725" s="284">
        <v>8721</v>
      </c>
      <c r="B8725" s="287"/>
      <c r="C8725" s="287"/>
      <c r="D8725" s="284" t="s">
        <v>1054</v>
      </c>
      <c r="E8725" s="287"/>
      <c r="F8725" s="285" t="s">
        <v>8846</v>
      </c>
      <c r="G8725" s="266" t="s">
        <v>121</v>
      </c>
      <c r="H8725" s="266">
        <f>IF(G8725="Traditional Stove",0.1,0.2)</f>
        <v>0.1</v>
      </c>
      <c r="I8725" s="266">
        <f>YEAR(J8725)</f>
        <v>2023</v>
      </c>
      <c r="J8725" s="267">
        <v>44947</v>
      </c>
      <c r="K8725" s="267">
        <f>J8725+1</f>
        <v>44948</v>
      </c>
      <c r="L8725" s="266">
        <f>IF(M8725&lt;=365,1,2)</f>
        <v>1</v>
      </c>
      <c r="M8725" s="266">
        <f>IF(K8725&lt;$C$1,$C$2-$C$1+1,$C$2-K8725+1)</f>
        <v>99</v>
      </c>
      <c r="N8725" s="268">
        <f>M8725/365</f>
        <v>0.27123287671232876</v>
      </c>
      <c r="O8725" s="269">
        <f>'Data and Parameter'!$E$4*'Data and Parameter'!$E$5*('Data and Parameter'!$E$6+'Data and Parameter'!$E$7)*'Data and Parameter'!$E$19*'Data and Parameter'!$E$14*'ER calculations'!N8725</f>
        <v>1.404375782879417</v>
      </c>
    </row>
    <row r="8726" spans="1:15" ht="15">
      <c r="A8726" s="284">
        <v>8722</v>
      </c>
      <c r="B8726" s="287"/>
      <c r="C8726" s="287"/>
      <c r="D8726" s="284" t="s">
        <v>1054</v>
      </c>
      <c r="E8726" s="287"/>
      <c r="F8726" s="285" t="s">
        <v>8847</v>
      </c>
      <c r="G8726" s="266" t="s">
        <v>121</v>
      </c>
      <c r="H8726" s="266">
        <f>IF(G8726="Traditional Stove",0.1,0.2)</f>
        <v>0.1</v>
      </c>
      <c r="I8726" s="266">
        <f>YEAR(J8726)</f>
        <v>2023</v>
      </c>
      <c r="J8726" s="267">
        <v>44965</v>
      </c>
      <c r="K8726" s="267">
        <f>J8726+1</f>
        <v>44966</v>
      </c>
      <c r="L8726" s="266">
        <f>IF(M8726&lt;=365,1,2)</f>
        <v>1</v>
      </c>
      <c r="M8726" s="266">
        <f>IF(K8726&lt;$C$1,$C$2-$C$1+1,$C$2-K8726+1)</f>
        <v>81</v>
      </c>
      <c r="N8726" s="268">
        <f>M8726/365</f>
        <v>0.22191780821917809</v>
      </c>
      <c r="O8726" s="269">
        <f>'Data and Parameter'!$E$4*'Data and Parameter'!$E$5*('Data and Parameter'!$E$6+'Data and Parameter'!$E$7)*'Data and Parameter'!$E$19*'Data and Parameter'!$E$14*'ER calculations'!N8726</f>
        <v>1.1490347314467959</v>
      </c>
    </row>
    <row r="8727" spans="1:15" ht="15">
      <c r="A8727" s="284">
        <v>8723</v>
      </c>
      <c r="B8727" s="287"/>
      <c r="C8727" s="287"/>
      <c r="D8727" s="284" t="s">
        <v>1054</v>
      </c>
      <c r="E8727" s="287"/>
      <c r="F8727" s="285" t="s">
        <v>8848</v>
      </c>
      <c r="G8727" s="266" t="s">
        <v>121</v>
      </c>
      <c r="H8727" s="266">
        <f>IF(G8727="Traditional Stove",0.1,0.2)</f>
        <v>0.1</v>
      </c>
      <c r="I8727" s="266">
        <f>YEAR(J8727)</f>
        <v>2023</v>
      </c>
      <c r="J8727" s="267">
        <v>44965</v>
      </c>
      <c r="K8727" s="267">
        <f>J8727+1</f>
        <v>44966</v>
      </c>
      <c r="L8727" s="266">
        <f>IF(M8727&lt;=365,1,2)</f>
        <v>1</v>
      </c>
      <c r="M8727" s="266">
        <f>IF(K8727&lt;$C$1,$C$2-$C$1+1,$C$2-K8727+1)</f>
        <v>81</v>
      </c>
      <c r="N8727" s="268">
        <f>M8727/365</f>
        <v>0.22191780821917809</v>
      </c>
      <c r="O8727" s="269">
        <f>'Data and Parameter'!$E$4*'Data and Parameter'!$E$5*('Data and Parameter'!$E$6+'Data and Parameter'!$E$7)*'Data and Parameter'!$E$19*'Data and Parameter'!$E$14*'ER calculations'!N8727</f>
        <v>1.1490347314467959</v>
      </c>
    </row>
    <row r="8728" spans="1:15" ht="15">
      <c r="A8728" s="284">
        <v>8724</v>
      </c>
      <c r="B8728" s="287"/>
      <c r="C8728" s="287"/>
      <c r="D8728" s="284" t="s">
        <v>1054</v>
      </c>
      <c r="E8728" s="287"/>
      <c r="F8728" s="285" t="s">
        <v>8849</v>
      </c>
      <c r="G8728" s="266" t="s">
        <v>121</v>
      </c>
      <c r="H8728" s="266">
        <f>IF(G8728="Traditional Stove",0.1,0.2)</f>
        <v>0.1</v>
      </c>
      <c r="I8728" s="266">
        <f>YEAR(J8728)</f>
        <v>2023</v>
      </c>
      <c r="J8728" s="267">
        <v>44947</v>
      </c>
      <c r="K8728" s="267">
        <f>J8728+1</f>
        <v>44948</v>
      </c>
      <c r="L8728" s="266">
        <f>IF(M8728&lt;=365,1,2)</f>
        <v>1</v>
      </c>
      <c r="M8728" s="266">
        <f>IF(K8728&lt;$C$1,$C$2-$C$1+1,$C$2-K8728+1)</f>
        <v>99</v>
      </c>
      <c r="N8728" s="268">
        <f>M8728/365</f>
        <v>0.27123287671232876</v>
      </c>
      <c r="O8728" s="269">
        <f>'Data and Parameter'!$E$4*'Data and Parameter'!$E$5*('Data and Parameter'!$E$6+'Data and Parameter'!$E$7)*'Data and Parameter'!$E$19*'Data and Parameter'!$E$14*'ER calculations'!N8728</f>
        <v>1.404375782879417</v>
      </c>
    </row>
    <row r="8729" spans="1:15" ht="15">
      <c r="A8729" s="284">
        <v>8725</v>
      </c>
      <c r="B8729" s="287"/>
      <c r="C8729" s="287"/>
      <c r="D8729" s="284" t="s">
        <v>1054</v>
      </c>
      <c r="E8729" s="287"/>
      <c r="F8729" s="285" t="s">
        <v>8850</v>
      </c>
      <c r="G8729" s="266" t="s">
        <v>121</v>
      </c>
      <c r="H8729" s="266">
        <f>IF(G8729="Traditional Stove",0.1,0.2)</f>
        <v>0.1</v>
      </c>
      <c r="I8729" s="266">
        <f>YEAR(J8729)</f>
        <v>2023</v>
      </c>
      <c r="J8729" s="267">
        <v>44999</v>
      </c>
      <c r="K8729" s="267">
        <f>J8729+1</f>
        <v>45000</v>
      </c>
      <c r="L8729" s="266">
        <f>IF(M8729&lt;=365,1,2)</f>
        <v>1</v>
      </c>
      <c r="M8729" s="266">
        <f>IF(K8729&lt;$C$1,$C$2-$C$1+1,$C$2-K8729+1)</f>
        <v>47</v>
      </c>
      <c r="N8729" s="268">
        <f>M8729/365</f>
        <v>0.12876712328767123</v>
      </c>
      <c r="O8729" s="269">
        <f>'Data and Parameter'!$E$4*'Data and Parameter'!$E$5*('Data and Parameter'!$E$6+'Data and Parameter'!$E$7)*'Data and Parameter'!$E$19*'Data and Parameter'!$E$14*'ER calculations'!N8729</f>
        <v>0.66672385651851118</v>
      </c>
    </row>
    <row r="8730" spans="1:15" ht="15">
      <c r="A8730" s="284">
        <v>8726</v>
      </c>
      <c r="B8730" s="287"/>
      <c r="C8730" s="287"/>
      <c r="D8730" s="284" t="s">
        <v>1054</v>
      </c>
      <c r="E8730" s="287"/>
      <c r="F8730" s="285" t="s">
        <v>8851</v>
      </c>
      <c r="G8730" s="266" t="s">
        <v>121</v>
      </c>
      <c r="H8730" s="266">
        <f>IF(G8730="Traditional Stove",0.1,0.2)</f>
        <v>0.1</v>
      </c>
      <c r="I8730" s="266">
        <f>YEAR(J8730)</f>
        <v>2023</v>
      </c>
      <c r="J8730" s="267">
        <v>44999</v>
      </c>
      <c r="K8730" s="267">
        <f>J8730+1</f>
        <v>45000</v>
      </c>
      <c r="L8730" s="266">
        <f>IF(M8730&lt;=365,1,2)</f>
        <v>1</v>
      </c>
      <c r="M8730" s="266">
        <f>IF(K8730&lt;$C$1,$C$2-$C$1+1,$C$2-K8730+1)</f>
        <v>47</v>
      </c>
      <c r="N8730" s="268">
        <f>M8730/365</f>
        <v>0.12876712328767123</v>
      </c>
      <c r="O8730" s="269">
        <f>'Data and Parameter'!$E$4*'Data and Parameter'!$E$5*('Data and Parameter'!$E$6+'Data and Parameter'!$E$7)*'Data and Parameter'!$E$19*'Data and Parameter'!$E$14*'ER calculations'!N8730</f>
        <v>0.66672385651851118</v>
      </c>
    </row>
    <row r="8731" spans="1:15" ht="15">
      <c r="A8731" s="284">
        <v>8727</v>
      </c>
      <c r="B8731" s="287"/>
      <c r="C8731" s="287"/>
      <c r="D8731" s="284" t="s">
        <v>1054</v>
      </c>
      <c r="E8731" s="287"/>
      <c r="F8731" s="285" t="s">
        <v>8852</v>
      </c>
      <c r="G8731" s="266" t="s">
        <v>121</v>
      </c>
      <c r="H8731" s="266">
        <f>IF(G8731="Traditional Stove",0.1,0.2)</f>
        <v>0.1</v>
      </c>
      <c r="I8731" s="266">
        <f>YEAR(J8731)</f>
        <v>2023</v>
      </c>
      <c r="J8731" s="267">
        <v>45008</v>
      </c>
      <c r="K8731" s="267">
        <f>J8731+1</f>
        <v>45009</v>
      </c>
      <c r="L8731" s="266">
        <f>IF(M8731&lt;=365,1,2)</f>
        <v>1</v>
      </c>
      <c r="M8731" s="266">
        <f>IF(K8731&lt;$C$1,$C$2-$C$1+1,$C$2-K8731+1)</f>
        <v>38</v>
      </c>
      <c r="N8731" s="268">
        <f>M8731/365</f>
        <v>0.10410958904109589</v>
      </c>
      <c r="O8731" s="269">
        <f>'Data and Parameter'!$E$4*'Data and Parameter'!$E$5*('Data and Parameter'!$E$6+'Data and Parameter'!$E$7)*'Data and Parameter'!$E$19*'Data and Parameter'!$E$14*'ER calculations'!N8731</f>
        <v>0.53905333080220053</v>
      </c>
    </row>
    <row r="8732" spans="1:15" ht="15">
      <c r="A8732" s="284">
        <v>8728</v>
      </c>
      <c r="B8732" s="287"/>
      <c r="C8732" s="287"/>
      <c r="D8732" s="284" t="s">
        <v>1054</v>
      </c>
      <c r="E8732" s="287"/>
      <c r="F8732" s="285" t="s">
        <v>8853</v>
      </c>
      <c r="G8732" s="266" t="s">
        <v>121</v>
      </c>
      <c r="H8732" s="266">
        <f>IF(G8732="Traditional Stove",0.1,0.2)</f>
        <v>0.1</v>
      </c>
      <c r="I8732" s="266">
        <f>YEAR(J8732)</f>
        <v>2023</v>
      </c>
      <c r="J8732" s="267">
        <v>45008</v>
      </c>
      <c r="K8732" s="267">
        <f>J8732+1</f>
        <v>45009</v>
      </c>
      <c r="L8732" s="266">
        <f>IF(M8732&lt;=365,1,2)</f>
        <v>1</v>
      </c>
      <c r="M8732" s="266">
        <f>IF(K8732&lt;$C$1,$C$2-$C$1+1,$C$2-K8732+1)</f>
        <v>38</v>
      </c>
      <c r="N8732" s="268">
        <f>M8732/365</f>
        <v>0.10410958904109589</v>
      </c>
      <c r="O8732" s="269">
        <f>'Data and Parameter'!$E$4*'Data and Parameter'!$E$5*('Data and Parameter'!$E$6+'Data and Parameter'!$E$7)*'Data and Parameter'!$E$19*'Data and Parameter'!$E$14*'ER calculations'!N8732</f>
        <v>0.53905333080220053</v>
      </c>
    </row>
    <row r="8733" spans="1:15" ht="15">
      <c r="A8733" s="284">
        <v>8729</v>
      </c>
      <c r="B8733" s="287"/>
      <c r="C8733" s="287"/>
      <c r="D8733" s="284" t="s">
        <v>1054</v>
      </c>
      <c r="E8733" s="287"/>
      <c r="F8733" s="285" t="s">
        <v>8854</v>
      </c>
      <c r="G8733" s="266" t="s">
        <v>121</v>
      </c>
      <c r="H8733" s="266">
        <f>IF(G8733="Traditional Stove",0.1,0.2)</f>
        <v>0.1</v>
      </c>
      <c r="I8733" s="266">
        <f>YEAR(J8733)</f>
        <v>2023</v>
      </c>
      <c r="J8733" s="267">
        <v>45008</v>
      </c>
      <c r="K8733" s="267">
        <f>J8733+1</f>
        <v>45009</v>
      </c>
      <c r="L8733" s="266">
        <f>IF(M8733&lt;=365,1,2)</f>
        <v>1</v>
      </c>
      <c r="M8733" s="266">
        <f>IF(K8733&lt;$C$1,$C$2-$C$1+1,$C$2-K8733+1)</f>
        <v>38</v>
      </c>
      <c r="N8733" s="268">
        <f>M8733/365</f>
        <v>0.10410958904109589</v>
      </c>
      <c r="O8733" s="269">
        <f>'Data and Parameter'!$E$4*'Data and Parameter'!$E$5*('Data and Parameter'!$E$6+'Data and Parameter'!$E$7)*'Data and Parameter'!$E$19*'Data and Parameter'!$E$14*'ER calculations'!N8733</f>
        <v>0.53905333080220053</v>
      </c>
    </row>
    <row r="8734" spans="1:15" ht="15">
      <c r="A8734" s="284">
        <v>8730</v>
      </c>
      <c r="B8734" s="287"/>
      <c r="C8734" s="287"/>
      <c r="D8734" s="284" t="s">
        <v>1054</v>
      </c>
      <c r="E8734" s="287"/>
      <c r="F8734" s="285" t="s">
        <v>8855</v>
      </c>
      <c r="G8734" s="266" t="s">
        <v>121</v>
      </c>
      <c r="H8734" s="266">
        <f>IF(G8734="Traditional Stove",0.1,0.2)</f>
        <v>0.1</v>
      </c>
      <c r="I8734" s="266">
        <f>YEAR(J8734)</f>
        <v>2023</v>
      </c>
      <c r="J8734" s="267">
        <v>45008</v>
      </c>
      <c r="K8734" s="267">
        <f>J8734+1</f>
        <v>45009</v>
      </c>
      <c r="L8734" s="266">
        <f>IF(M8734&lt;=365,1,2)</f>
        <v>1</v>
      </c>
      <c r="M8734" s="266">
        <f>IF(K8734&lt;$C$1,$C$2-$C$1+1,$C$2-K8734+1)</f>
        <v>38</v>
      </c>
      <c r="N8734" s="268">
        <f>M8734/365</f>
        <v>0.10410958904109589</v>
      </c>
      <c r="O8734" s="269">
        <f>'Data and Parameter'!$E$4*'Data and Parameter'!$E$5*('Data and Parameter'!$E$6+'Data and Parameter'!$E$7)*'Data and Parameter'!$E$19*'Data and Parameter'!$E$14*'ER calculations'!N8734</f>
        <v>0.53905333080220053</v>
      </c>
    </row>
    <row r="8735" spans="1:15" ht="15">
      <c r="A8735" s="284">
        <v>8731</v>
      </c>
      <c r="B8735" s="287"/>
      <c r="C8735" s="287"/>
      <c r="D8735" s="284" t="s">
        <v>1054</v>
      </c>
      <c r="E8735" s="287"/>
      <c r="F8735" s="285" t="s">
        <v>8856</v>
      </c>
      <c r="G8735" s="266" t="s">
        <v>121</v>
      </c>
      <c r="H8735" s="266">
        <f>IF(G8735="Traditional Stove",0.1,0.2)</f>
        <v>0.1</v>
      </c>
      <c r="I8735" s="266">
        <f>YEAR(J8735)</f>
        <v>2023</v>
      </c>
      <c r="J8735" s="267">
        <v>45008</v>
      </c>
      <c r="K8735" s="267">
        <f>J8735+1</f>
        <v>45009</v>
      </c>
      <c r="L8735" s="266">
        <f>IF(M8735&lt;=365,1,2)</f>
        <v>1</v>
      </c>
      <c r="M8735" s="266">
        <f>IF(K8735&lt;$C$1,$C$2-$C$1+1,$C$2-K8735+1)</f>
        <v>38</v>
      </c>
      <c r="N8735" s="268">
        <f>M8735/365</f>
        <v>0.10410958904109589</v>
      </c>
      <c r="O8735" s="269">
        <f>'Data and Parameter'!$E$4*'Data and Parameter'!$E$5*('Data and Parameter'!$E$6+'Data and Parameter'!$E$7)*'Data and Parameter'!$E$19*'Data and Parameter'!$E$14*'ER calculations'!N8735</f>
        <v>0.53905333080220053</v>
      </c>
    </row>
    <row r="8736" spans="1:15" ht="15">
      <c r="A8736" s="284">
        <v>8732</v>
      </c>
      <c r="B8736" s="287"/>
      <c r="C8736" s="287"/>
      <c r="D8736" s="284" t="s">
        <v>1054</v>
      </c>
      <c r="E8736" s="287"/>
      <c r="F8736" s="285" t="s">
        <v>8857</v>
      </c>
      <c r="G8736" s="266" t="s">
        <v>121</v>
      </c>
      <c r="H8736" s="266">
        <f>IF(G8736="Traditional Stove",0.1,0.2)</f>
        <v>0.1</v>
      </c>
      <c r="I8736" s="266">
        <f>YEAR(J8736)</f>
        <v>2023</v>
      </c>
      <c r="J8736" s="267">
        <v>45008</v>
      </c>
      <c r="K8736" s="267">
        <f>J8736+1</f>
        <v>45009</v>
      </c>
      <c r="L8736" s="266">
        <f>IF(M8736&lt;=365,1,2)</f>
        <v>1</v>
      </c>
      <c r="M8736" s="266">
        <f>IF(K8736&lt;$C$1,$C$2-$C$1+1,$C$2-K8736+1)</f>
        <v>38</v>
      </c>
      <c r="N8736" s="268">
        <f>M8736/365</f>
        <v>0.10410958904109589</v>
      </c>
      <c r="O8736" s="269">
        <f>'Data and Parameter'!$E$4*'Data and Parameter'!$E$5*('Data and Parameter'!$E$6+'Data and Parameter'!$E$7)*'Data and Parameter'!$E$19*'Data and Parameter'!$E$14*'ER calculations'!N8736</f>
        <v>0.53905333080220053</v>
      </c>
    </row>
    <row r="8737" spans="1:15" ht="15">
      <c r="A8737" s="284">
        <v>8733</v>
      </c>
      <c r="B8737" s="287"/>
      <c r="C8737" s="287"/>
      <c r="D8737" s="284" t="s">
        <v>1054</v>
      </c>
      <c r="E8737" s="287"/>
      <c r="F8737" s="285" t="s">
        <v>8858</v>
      </c>
      <c r="G8737" s="266" t="s">
        <v>121</v>
      </c>
      <c r="H8737" s="266">
        <f>IF(G8737="Traditional Stove",0.1,0.2)</f>
        <v>0.1</v>
      </c>
      <c r="I8737" s="266">
        <f>YEAR(J8737)</f>
        <v>2023</v>
      </c>
      <c r="J8737" s="267">
        <v>45008</v>
      </c>
      <c r="K8737" s="267">
        <f>J8737+1</f>
        <v>45009</v>
      </c>
      <c r="L8737" s="266">
        <f>IF(M8737&lt;=365,1,2)</f>
        <v>1</v>
      </c>
      <c r="M8737" s="266">
        <f>IF(K8737&lt;$C$1,$C$2-$C$1+1,$C$2-K8737+1)</f>
        <v>38</v>
      </c>
      <c r="N8737" s="268">
        <f>M8737/365</f>
        <v>0.10410958904109589</v>
      </c>
      <c r="O8737" s="269">
        <f>'Data and Parameter'!$E$4*'Data and Parameter'!$E$5*('Data and Parameter'!$E$6+'Data and Parameter'!$E$7)*'Data and Parameter'!$E$19*'Data and Parameter'!$E$14*'ER calculations'!N8737</f>
        <v>0.53905333080220053</v>
      </c>
    </row>
    <row r="8738" spans="1:15" ht="15">
      <c r="A8738" s="284">
        <v>8734</v>
      </c>
      <c r="B8738" s="287"/>
      <c r="C8738" s="287"/>
      <c r="D8738" s="284" t="s">
        <v>1054</v>
      </c>
      <c r="E8738" s="287"/>
      <c r="F8738" s="285" t="s">
        <v>8859</v>
      </c>
      <c r="G8738" s="266" t="s">
        <v>121</v>
      </c>
      <c r="H8738" s="266">
        <f>IF(G8738="Traditional Stove",0.1,0.2)</f>
        <v>0.1</v>
      </c>
      <c r="I8738" s="266">
        <f>YEAR(J8738)</f>
        <v>2023</v>
      </c>
      <c r="J8738" s="267">
        <v>45008</v>
      </c>
      <c r="K8738" s="267">
        <f>J8738+1</f>
        <v>45009</v>
      </c>
      <c r="L8738" s="266">
        <f>IF(M8738&lt;=365,1,2)</f>
        <v>1</v>
      </c>
      <c r="M8738" s="266">
        <f>IF(K8738&lt;$C$1,$C$2-$C$1+1,$C$2-K8738+1)</f>
        <v>38</v>
      </c>
      <c r="N8738" s="268">
        <f>M8738/365</f>
        <v>0.10410958904109589</v>
      </c>
      <c r="O8738" s="269">
        <f>'Data and Parameter'!$E$4*'Data and Parameter'!$E$5*('Data and Parameter'!$E$6+'Data and Parameter'!$E$7)*'Data and Parameter'!$E$19*'Data and Parameter'!$E$14*'ER calculations'!N8738</f>
        <v>0.53905333080220053</v>
      </c>
    </row>
    <row r="8739" spans="1:15" ht="15">
      <c r="A8739" s="284">
        <v>8735</v>
      </c>
      <c r="B8739" s="287"/>
      <c r="C8739" s="287"/>
      <c r="D8739" s="284" t="s">
        <v>1054</v>
      </c>
      <c r="E8739" s="287"/>
      <c r="F8739" s="285" t="s">
        <v>8860</v>
      </c>
      <c r="G8739" s="266" t="s">
        <v>121</v>
      </c>
      <c r="H8739" s="266">
        <f>IF(G8739="Traditional Stove",0.1,0.2)</f>
        <v>0.1</v>
      </c>
      <c r="I8739" s="266">
        <f>YEAR(J8739)</f>
        <v>2023</v>
      </c>
      <c r="J8739" s="267">
        <v>44969</v>
      </c>
      <c r="K8739" s="267">
        <f>J8739+1</f>
        <v>44970</v>
      </c>
      <c r="L8739" s="266">
        <f>IF(M8739&lt;=365,1,2)</f>
        <v>1</v>
      </c>
      <c r="M8739" s="266">
        <f>IF(K8739&lt;$C$1,$C$2-$C$1+1,$C$2-K8739+1)</f>
        <v>77</v>
      </c>
      <c r="N8739" s="268">
        <f>M8739/365</f>
        <v>0.21095890410958903</v>
      </c>
      <c r="O8739" s="269">
        <f>'Data and Parameter'!$E$4*'Data and Parameter'!$E$5*('Data and Parameter'!$E$6+'Data and Parameter'!$E$7)*'Data and Parameter'!$E$19*'Data and Parameter'!$E$14*'ER calculations'!N8739</f>
        <v>1.0922922755728799</v>
      </c>
    </row>
    <row r="8740" spans="1:15" ht="15">
      <c r="A8740" s="284">
        <v>8736</v>
      </c>
      <c r="B8740" s="287"/>
      <c r="C8740" s="287"/>
      <c r="D8740" s="284" t="s">
        <v>1054</v>
      </c>
      <c r="E8740" s="287"/>
      <c r="F8740" s="285" t="s">
        <v>8861</v>
      </c>
      <c r="G8740" s="266" t="s">
        <v>121</v>
      </c>
      <c r="H8740" s="266">
        <f>IF(G8740="Traditional Stove",0.1,0.2)</f>
        <v>0.1</v>
      </c>
      <c r="I8740" s="266">
        <f>YEAR(J8740)</f>
        <v>2023</v>
      </c>
      <c r="J8740" s="267">
        <v>44969</v>
      </c>
      <c r="K8740" s="267">
        <f>J8740+1</f>
        <v>44970</v>
      </c>
      <c r="L8740" s="266">
        <f>IF(M8740&lt;=365,1,2)</f>
        <v>1</v>
      </c>
      <c r="M8740" s="266">
        <f>IF(K8740&lt;$C$1,$C$2-$C$1+1,$C$2-K8740+1)</f>
        <v>77</v>
      </c>
      <c r="N8740" s="268">
        <f>M8740/365</f>
        <v>0.21095890410958903</v>
      </c>
      <c r="O8740" s="269">
        <f>'Data and Parameter'!$E$4*'Data and Parameter'!$E$5*('Data and Parameter'!$E$6+'Data and Parameter'!$E$7)*'Data and Parameter'!$E$19*'Data and Parameter'!$E$14*'ER calculations'!N8740</f>
        <v>1.0922922755728799</v>
      </c>
    </row>
    <row r="8741" spans="1:15" ht="15">
      <c r="A8741" s="284">
        <v>8737</v>
      </c>
      <c r="B8741" s="287"/>
      <c r="C8741" s="287"/>
      <c r="D8741" s="284" t="s">
        <v>1054</v>
      </c>
      <c r="E8741" s="287"/>
      <c r="F8741" s="285" t="s">
        <v>8862</v>
      </c>
      <c r="G8741" s="266" t="s">
        <v>121</v>
      </c>
      <c r="H8741" s="266">
        <f>IF(G8741="Traditional Stove",0.1,0.2)</f>
        <v>0.1</v>
      </c>
      <c r="I8741" s="266">
        <f>YEAR(J8741)</f>
        <v>2023</v>
      </c>
      <c r="J8741" s="267">
        <v>44969</v>
      </c>
      <c r="K8741" s="267">
        <f>J8741+1</f>
        <v>44970</v>
      </c>
      <c r="L8741" s="266">
        <f>IF(M8741&lt;=365,1,2)</f>
        <v>1</v>
      </c>
      <c r="M8741" s="266">
        <f>IF(K8741&lt;$C$1,$C$2-$C$1+1,$C$2-K8741+1)</f>
        <v>77</v>
      </c>
      <c r="N8741" s="268">
        <f>M8741/365</f>
        <v>0.21095890410958903</v>
      </c>
      <c r="O8741" s="269">
        <f>'Data and Parameter'!$E$4*'Data and Parameter'!$E$5*('Data and Parameter'!$E$6+'Data and Parameter'!$E$7)*'Data and Parameter'!$E$19*'Data and Parameter'!$E$14*'ER calculations'!N8741</f>
        <v>1.0922922755728799</v>
      </c>
    </row>
    <row r="8742" spans="1:15" ht="15">
      <c r="A8742" s="284">
        <v>8738</v>
      </c>
      <c r="B8742" s="287"/>
      <c r="C8742" s="287"/>
      <c r="D8742" s="284" t="s">
        <v>1054</v>
      </c>
      <c r="E8742" s="287"/>
      <c r="F8742" s="285" t="s">
        <v>8863</v>
      </c>
      <c r="G8742" s="266" t="s">
        <v>121</v>
      </c>
      <c r="H8742" s="266">
        <f>IF(G8742="Traditional Stove",0.1,0.2)</f>
        <v>0.1</v>
      </c>
      <c r="I8742" s="266">
        <f>YEAR(J8742)</f>
        <v>2023</v>
      </c>
      <c r="J8742" s="267">
        <v>44969</v>
      </c>
      <c r="K8742" s="267">
        <f>J8742+1</f>
        <v>44970</v>
      </c>
      <c r="L8742" s="266">
        <f>IF(M8742&lt;=365,1,2)</f>
        <v>1</v>
      </c>
      <c r="M8742" s="266">
        <f>IF(K8742&lt;$C$1,$C$2-$C$1+1,$C$2-K8742+1)</f>
        <v>77</v>
      </c>
      <c r="N8742" s="268">
        <f>M8742/365</f>
        <v>0.21095890410958903</v>
      </c>
      <c r="O8742" s="269">
        <f>'Data and Parameter'!$E$4*'Data and Parameter'!$E$5*('Data and Parameter'!$E$6+'Data and Parameter'!$E$7)*'Data and Parameter'!$E$19*'Data and Parameter'!$E$14*'ER calculations'!N8742</f>
        <v>1.0922922755728799</v>
      </c>
    </row>
    <row r="8743" spans="1:15" ht="15">
      <c r="A8743" s="284">
        <v>8739</v>
      </c>
      <c r="B8743" s="287"/>
      <c r="C8743" s="287"/>
      <c r="D8743" s="284" t="s">
        <v>1376</v>
      </c>
      <c r="E8743" s="287"/>
      <c r="F8743" s="285" t="s">
        <v>8864</v>
      </c>
      <c r="G8743" s="266" t="s">
        <v>121</v>
      </c>
      <c r="H8743" s="266">
        <f>IF(G8743="Traditional Stove",0.1,0.2)</f>
        <v>0.1</v>
      </c>
      <c r="I8743" s="266">
        <f>YEAR(J8743)</f>
        <v>2023</v>
      </c>
      <c r="J8743" s="267">
        <v>44989</v>
      </c>
      <c r="K8743" s="267">
        <f>J8743+1</f>
        <v>44990</v>
      </c>
      <c r="L8743" s="266">
        <f>IF(M8743&lt;=365,1,2)</f>
        <v>1</v>
      </c>
      <c r="M8743" s="266">
        <f>IF(K8743&lt;$C$1,$C$2-$C$1+1,$C$2-K8743+1)</f>
        <v>57</v>
      </c>
      <c r="N8743" s="268">
        <f>M8743/365</f>
        <v>0.15616438356164383</v>
      </c>
      <c r="O8743" s="269">
        <f>'Data and Parameter'!$E$4*'Data and Parameter'!$E$5*('Data and Parameter'!$E$6+'Data and Parameter'!$E$7)*'Data and Parameter'!$E$19*'Data and Parameter'!$E$14*'ER calculations'!N8743</f>
        <v>0.80857999620330079</v>
      </c>
    </row>
    <row r="8744" spans="1:15" ht="15">
      <c r="A8744" s="284">
        <v>8740</v>
      </c>
      <c r="B8744" s="287"/>
      <c r="C8744" s="287"/>
      <c r="D8744" s="284" t="s">
        <v>1376</v>
      </c>
      <c r="E8744" s="287"/>
      <c r="F8744" s="285" t="s">
        <v>8865</v>
      </c>
      <c r="G8744" s="266" t="s">
        <v>121</v>
      </c>
      <c r="H8744" s="266">
        <f>IF(G8744="Traditional Stove",0.1,0.2)</f>
        <v>0.1</v>
      </c>
      <c r="I8744" s="266">
        <f>YEAR(J8744)</f>
        <v>2023</v>
      </c>
      <c r="J8744" s="267">
        <v>44989</v>
      </c>
      <c r="K8744" s="267">
        <f>J8744+1</f>
        <v>44990</v>
      </c>
      <c r="L8744" s="266">
        <f>IF(M8744&lt;=365,1,2)</f>
        <v>1</v>
      </c>
      <c r="M8744" s="266">
        <f>IF(K8744&lt;$C$1,$C$2-$C$1+1,$C$2-K8744+1)</f>
        <v>57</v>
      </c>
      <c r="N8744" s="268">
        <f>M8744/365</f>
        <v>0.15616438356164383</v>
      </c>
      <c r="O8744" s="269">
        <f>'Data and Parameter'!$E$4*'Data and Parameter'!$E$5*('Data and Parameter'!$E$6+'Data and Parameter'!$E$7)*'Data and Parameter'!$E$19*'Data and Parameter'!$E$14*'ER calculations'!N8744</f>
        <v>0.80857999620330079</v>
      </c>
    </row>
    <row r="8745" spans="1:15" ht="15">
      <c r="A8745" s="284">
        <v>8741</v>
      </c>
      <c r="B8745" s="287"/>
      <c r="C8745" s="287"/>
      <c r="D8745" s="284" t="s">
        <v>1376</v>
      </c>
      <c r="E8745" s="287"/>
      <c r="F8745" s="285" t="s">
        <v>8866</v>
      </c>
      <c r="G8745" s="266" t="s">
        <v>121</v>
      </c>
      <c r="H8745" s="266">
        <f>IF(G8745="Traditional Stove",0.1,0.2)</f>
        <v>0.1</v>
      </c>
      <c r="I8745" s="266">
        <f>YEAR(J8745)</f>
        <v>2023</v>
      </c>
      <c r="J8745" s="267">
        <v>44989</v>
      </c>
      <c r="K8745" s="267">
        <f>J8745+1</f>
        <v>44990</v>
      </c>
      <c r="L8745" s="266">
        <f>IF(M8745&lt;=365,1,2)</f>
        <v>1</v>
      </c>
      <c r="M8745" s="266">
        <f>IF(K8745&lt;$C$1,$C$2-$C$1+1,$C$2-K8745+1)</f>
        <v>57</v>
      </c>
      <c r="N8745" s="268">
        <f>M8745/365</f>
        <v>0.15616438356164383</v>
      </c>
      <c r="O8745" s="269">
        <f>'Data and Parameter'!$E$4*'Data and Parameter'!$E$5*('Data and Parameter'!$E$6+'Data and Parameter'!$E$7)*'Data and Parameter'!$E$19*'Data and Parameter'!$E$14*'ER calculations'!N8745</f>
        <v>0.80857999620330079</v>
      </c>
    </row>
    <row r="8746" spans="1:15" ht="15">
      <c r="A8746" s="284">
        <v>8742</v>
      </c>
      <c r="B8746" s="287"/>
      <c r="C8746" s="287"/>
      <c r="D8746" s="284" t="s">
        <v>1054</v>
      </c>
      <c r="E8746" s="287"/>
      <c r="F8746" s="285" t="s">
        <v>8867</v>
      </c>
      <c r="G8746" s="266" t="s">
        <v>121</v>
      </c>
      <c r="H8746" s="266">
        <f>IF(G8746="Traditional Stove",0.1,0.2)</f>
        <v>0.1</v>
      </c>
      <c r="I8746" s="266">
        <f>YEAR(J8746)</f>
        <v>2023</v>
      </c>
      <c r="J8746" s="267">
        <v>45008</v>
      </c>
      <c r="K8746" s="267">
        <f>J8746+1</f>
        <v>45009</v>
      </c>
      <c r="L8746" s="266">
        <f>IF(M8746&lt;=365,1,2)</f>
        <v>1</v>
      </c>
      <c r="M8746" s="266">
        <f>IF(K8746&lt;$C$1,$C$2-$C$1+1,$C$2-K8746+1)</f>
        <v>38</v>
      </c>
      <c r="N8746" s="268">
        <f>M8746/365</f>
        <v>0.10410958904109589</v>
      </c>
      <c r="O8746" s="269">
        <f>'Data and Parameter'!$E$4*'Data and Parameter'!$E$5*('Data and Parameter'!$E$6+'Data and Parameter'!$E$7)*'Data and Parameter'!$E$19*'Data and Parameter'!$E$14*'ER calculations'!N8746</f>
        <v>0.53905333080220053</v>
      </c>
    </row>
    <row r="8747" spans="1:15" ht="15">
      <c r="A8747" s="284">
        <v>8743</v>
      </c>
      <c r="B8747" s="287"/>
      <c r="C8747" s="287"/>
      <c r="D8747" s="284" t="s">
        <v>1376</v>
      </c>
      <c r="E8747" s="287"/>
      <c r="F8747" s="285" t="s">
        <v>8868</v>
      </c>
      <c r="G8747" s="266" t="s">
        <v>121</v>
      </c>
      <c r="H8747" s="266">
        <f>IF(G8747="Traditional Stove",0.1,0.2)</f>
        <v>0.1</v>
      </c>
      <c r="I8747" s="266">
        <f>YEAR(J8747)</f>
        <v>2023</v>
      </c>
      <c r="J8747" s="267">
        <v>44989</v>
      </c>
      <c r="K8747" s="267">
        <f>J8747+1</f>
        <v>44990</v>
      </c>
      <c r="L8747" s="266">
        <f>IF(M8747&lt;=365,1,2)</f>
        <v>1</v>
      </c>
      <c r="M8747" s="266">
        <f>IF(K8747&lt;$C$1,$C$2-$C$1+1,$C$2-K8747+1)</f>
        <v>57</v>
      </c>
      <c r="N8747" s="268">
        <f>M8747/365</f>
        <v>0.15616438356164383</v>
      </c>
      <c r="O8747" s="269">
        <f>'Data and Parameter'!$E$4*'Data and Parameter'!$E$5*('Data and Parameter'!$E$6+'Data and Parameter'!$E$7)*'Data and Parameter'!$E$19*'Data and Parameter'!$E$14*'ER calculations'!N8747</f>
        <v>0.80857999620330079</v>
      </c>
    </row>
    <row r="8748" spans="1:15" ht="15">
      <c r="A8748" s="284">
        <v>8744</v>
      </c>
      <c r="B8748" s="287"/>
      <c r="C8748" s="287"/>
      <c r="D8748" s="284" t="s">
        <v>1054</v>
      </c>
      <c r="E8748" s="287"/>
      <c r="F8748" s="285" t="s">
        <v>8869</v>
      </c>
      <c r="G8748" s="266" t="s">
        <v>121</v>
      </c>
      <c r="H8748" s="266">
        <f>IF(G8748="Traditional Stove",0.1,0.2)</f>
        <v>0.1</v>
      </c>
      <c r="I8748" s="266">
        <f>YEAR(J8748)</f>
        <v>2023</v>
      </c>
      <c r="J8748" s="267">
        <v>45008</v>
      </c>
      <c r="K8748" s="267">
        <f>J8748+1</f>
        <v>45009</v>
      </c>
      <c r="L8748" s="266">
        <f>IF(M8748&lt;=365,1,2)</f>
        <v>1</v>
      </c>
      <c r="M8748" s="266">
        <f>IF(K8748&lt;$C$1,$C$2-$C$1+1,$C$2-K8748+1)</f>
        <v>38</v>
      </c>
      <c r="N8748" s="268">
        <f>M8748/365</f>
        <v>0.10410958904109589</v>
      </c>
      <c r="O8748" s="269">
        <f>'Data and Parameter'!$E$4*'Data and Parameter'!$E$5*('Data and Parameter'!$E$6+'Data and Parameter'!$E$7)*'Data and Parameter'!$E$19*'Data and Parameter'!$E$14*'ER calculations'!N8748</f>
        <v>0.53905333080220053</v>
      </c>
    </row>
    <row r="8749" spans="1:15" ht="15">
      <c r="A8749" s="284">
        <v>8745</v>
      </c>
      <c r="B8749" s="287"/>
      <c r="C8749" s="287"/>
      <c r="D8749" s="284" t="s">
        <v>1054</v>
      </c>
      <c r="E8749" s="287"/>
      <c r="F8749" s="285" t="s">
        <v>8870</v>
      </c>
      <c r="G8749" s="266" t="s">
        <v>121</v>
      </c>
      <c r="H8749" s="266">
        <f>IF(G8749="Traditional Stove",0.1,0.2)</f>
        <v>0.1</v>
      </c>
      <c r="I8749" s="266">
        <f>YEAR(J8749)</f>
        <v>2023</v>
      </c>
      <c r="J8749" s="267">
        <v>45008</v>
      </c>
      <c r="K8749" s="267">
        <f>J8749+1</f>
        <v>45009</v>
      </c>
      <c r="L8749" s="266">
        <f>IF(M8749&lt;=365,1,2)</f>
        <v>1</v>
      </c>
      <c r="M8749" s="266">
        <f>IF(K8749&lt;$C$1,$C$2-$C$1+1,$C$2-K8749+1)</f>
        <v>38</v>
      </c>
      <c r="N8749" s="268">
        <f>M8749/365</f>
        <v>0.10410958904109589</v>
      </c>
      <c r="O8749" s="269">
        <f>'Data and Parameter'!$E$4*'Data and Parameter'!$E$5*('Data and Parameter'!$E$6+'Data and Parameter'!$E$7)*'Data and Parameter'!$E$19*'Data and Parameter'!$E$14*'ER calculations'!N8749</f>
        <v>0.53905333080220053</v>
      </c>
    </row>
    <row r="8750" spans="1:15" ht="15">
      <c r="A8750" s="284">
        <v>8746</v>
      </c>
      <c r="B8750" s="287"/>
      <c r="C8750" s="287"/>
      <c r="D8750" s="284" t="s">
        <v>1054</v>
      </c>
      <c r="E8750" s="287"/>
      <c r="F8750" s="285" t="s">
        <v>8871</v>
      </c>
      <c r="G8750" s="266" t="s">
        <v>121</v>
      </c>
      <c r="H8750" s="266">
        <f>IF(G8750="Traditional Stove",0.1,0.2)</f>
        <v>0.1</v>
      </c>
      <c r="I8750" s="266">
        <f>YEAR(J8750)</f>
        <v>2023</v>
      </c>
      <c r="J8750" s="267">
        <v>45008</v>
      </c>
      <c r="K8750" s="267">
        <f>J8750+1</f>
        <v>45009</v>
      </c>
      <c r="L8750" s="266">
        <f>IF(M8750&lt;=365,1,2)</f>
        <v>1</v>
      </c>
      <c r="M8750" s="266">
        <f>IF(K8750&lt;$C$1,$C$2-$C$1+1,$C$2-K8750+1)</f>
        <v>38</v>
      </c>
      <c r="N8750" s="268">
        <f>M8750/365</f>
        <v>0.10410958904109589</v>
      </c>
      <c r="O8750" s="269">
        <f>'Data and Parameter'!$E$4*'Data and Parameter'!$E$5*('Data and Parameter'!$E$6+'Data and Parameter'!$E$7)*'Data and Parameter'!$E$19*'Data and Parameter'!$E$14*'ER calculations'!N8750</f>
        <v>0.53905333080220053</v>
      </c>
    </row>
    <row r="8751" spans="1:15" ht="15">
      <c r="A8751" s="284">
        <v>8747</v>
      </c>
      <c r="B8751" s="287"/>
      <c r="C8751" s="287"/>
      <c r="D8751" s="284" t="s">
        <v>1054</v>
      </c>
      <c r="E8751" s="287"/>
      <c r="F8751" s="285" t="s">
        <v>8872</v>
      </c>
      <c r="G8751" s="266" t="s">
        <v>121</v>
      </c>
      <c r="H8751" s="266">
        <f>IF(G8751="Traditional Stove",0.1,0.2)</f>
        <v>0.1</v>
      </c>
      <c r="I8751" s="266">
        <f>YEAR(J8751)</f>
        <v>2023</v>
      </c>
      <c r="J8751" s="267">
        <v>45008</v>
      </c>
      <c r="K8751" s="267">
        <f>J8751+1</f>
        <v>45009</v>
      </c>
      <c r="L8751" s="266">
        <f>IF(M8751&lt;=365,1,2)</f>
        <v>1</v>
      </c>
      <c r="M8751" s="266">
        <f>IF(K8751&lt;$C$1,$C$2-$C$1+1,$C$2-K8751+1)</f>
        <v>38</v>
      </c>
      <c r="N8751" s="268">
        <f>M8751/365</f>
        <v>0.10410958904109589</v>
      </c>
      <c r="O8751" s="269">
        <f>'Data and Parameter'!$E$4*'Data and Parameter'!$E$5*('Data and Parameter'!$E$6+'Data and Parameter'!$E$7)*'Data and Parameter'!$E$19*'Data and Parameter'!$E$14*'ER calculations'!N8751</f>
        <v>0.53905333080220053</v>
      </c>
    </row>
    <row r="8752" spans="1:15" ht="15">
      <c r="A8752" s="284">
        <v>8748</v>
      </c>
      <c r="B8752" s="287"/>
      <c r="C8752" s="287"/>
      <c r="D8752" s="284" t="s">
        <v>1054</v>
      </c>
      <c r="E8752" s="287"/>
      <c r="F8752" s="285" t="s">
        <v>8873</v>
      </c>
      <c r="G8752" s="266" t="s">
        <v>121</v>
      </c>
      <c r="H8752" s="266">
        <f>IF(G8752="Traditional Stove",0.1,0.2)</f>
        <v>0.1</v>
      </c>
      <c r="I8752" s="266">
        <f>YEAR(J8752)</f>
        <v>2023</v>
      </c>
      <c r="J8752" s="267">
        <v>45008</v>
      </c>
      <c r="K8752" s="267">
        <f>J8752+1</f>
        <v>45009</v>
      </c>
      <c r="L8752" s="266">
        <f>IF(M8752&lt;=365,1,2)</f>
        <v>1</v>
      </c>
      <c r="M8752" s="266">
        <f>IF(K8752&lt;$C$1,$C$2-$C$1+1,$C$2-K8752+1)</f>
        <v>38</v>
      </c>
      <c r="N8752" s="268">
        <f>M8752/365</f>
        <v>0.10410958904109589</v>
      </c>
      <c r="O8752" s="269">
        <f>'Data and Parameter'!$E$4*'Data and Parameter'!$E$5*('Data and Parameter'!$E$6+'Data and Parameter'!$E$7)*'Data and Parameter'!$E$19*'Data and Parameter'!$E$14*'ER calculations'!N8752</f>
        <v>0.53905333080220053</v>
      </c>
    </row>
    <row r="8753" spans="1:15" ht="15">
      <c r="A8753" s="284">
        <v>8749</v>
      </c>
      <c r="B8753" s="287"/>
      <c r="C8753" s="287"/>
      <c r="D8753" s="284" t="s">
        <v>1054</v>
      </c>
      <c r="E8753" s="287"/>
      <c r="F8753" s="285" t="s">
        <v>8874</v>
      </c>
      <c r="G8753" s="266" t="s">
        <v>121</v>
      </c>
      <c r="H8753" s="266">
        <f>IF(G8753="Traditional Stove",0.1,0.2)</f>
        <v>0.1</v>
      </c>
      <c r="I8753" s="266">
        <f>YEAR(J8753)</f>
        <v>2023</v>
      </c>
      <c r="J8753" s="267">
        <v>45008</v>
      </c>
      <c r="K8753" s="267">
        <f>J8753+1</f>
        <v>45009</v>
      </c>
      <c r="L8753" s="266">
        <f>IF(M8753&lt;=365,1,2)</f>
        <v>1</v>
      </c>
      <c r="M8753" s="266">
        <f>IF(K8753&lt;$C$1,$C$2-$C$1+1,$C$2-K8753+1)</f>
        <v>38</v>
      </c>
      <c r="N8753" s="268">
        <f>M8753/365</f>
        <v>0.10410958904109589</v>
      </c>
      <c r="O8753" s="269">
        <f>'Data and Parameter'!$E$4*'Data and Parameter'!$E$5*('Data and Parameter'!$E$6+'Data and Parameter'!$E$7)*'Data and Parameter'!$E$19*'Data and Parameter'!$E$14*'ER calculations'!N8753</f>
        <v>0.53905333080220053</v>
      </c>
    </row>
    <row r="8754" spans="1:15" ht="15">
      <c r="A8754" s="284">
        <v>8750</v>
      </c>
      <c r="B8754" s="287"/>
      <c r="C8754" s="287"/>
      <c r="D8754" s="284" t="s">
        <v>1054</v>
      </c>
      <c r="E8754" s="287"/>
      <c r="F8754" s="285" t="s">
        <v>8875</v>
      </c>
      <c r="G8754" s="266" t="s">
        <v>121</v>
      </c>
      <c r="H8754" s="266">
        <f>IF(G8754="Traditional Stove",0.1,0.2)</f>
        <v>0.1</v>
      </c>
      <c r="I8754" s="266">
        <f>YEAR(J8754)</f>
        <v>2023</v>
      </c>
      <c r="J8754" s="267">
        <v>45008</v>
      </c>
      <c r="K8754" s="267">
        <f>J8754+1</f>
        <v>45009</v>
      </c>
      <c r="L8754" s="266">
        <f>IF(M8754&lt;=365,1,2)</f>
        <v>1</v>
      </c>
      <c r="M8754" s="266">
        <f>IF(K8754&lt;$C$1,$C$2-$C$1+1,$C$2-K8754+1)</f>
        <v>38</v>
      </c>
      <c r="N8754" s="268">
        <f>M8754/365</f>
        <v>0.10410958904109589</v>
      </c>
      <c r="O8754" s="269">
        <f>'Data and Parameter'!$E$4*'Data and Parameter'!$E$5*('Data and Parameter'!$E$6+'Data and Parameter'!$E$7)*'Data and Parameter'!$E$19*'Data and Parameter'!$E$14*'ER calculations'!N8754</f>
        <v>0.53905333080220053</v>
      </c>
    </row>
    <row r="8755" spans="1:15" ht="15">
      <c r="A8755" s="284">
        <v>8751</v>
      </c>
      <c r="B8755" s="287"/>
      <c r="C8755" s="287"/>
      <c r="D8755" s="284" t="s">
        <v>1054</v>
      </c>
      <c r="E8755" s="287"/>
      <c r="F8755" s="285" t="s">
        <v>8876</v>
      </c>
      <c r="G8755" s="266" t="s">
        <v>121</v>
      </c>
      <c r="H8755" s="266">
        <f>IF(G8755="Traditional Stove",0.1,0.2)</f>
        <v>0.1</v>
      </c>
      <c r="I8755" s="266">
        <f>YEAR(J8755)</f>
        <v>2023</v>
      </c>
      <c r="J8755" s="267">
        <v>45008</v>
      </c>
      <c r="K8755" s="267">
        <f>J8755+1</f>
        <v>45009</v>
      </c>
      <c r="L8755" s="266">
        <f>IF(M8755&lt;=365,1,2)</f>
        <v>1</v>
      </c>
      <c r="M8755" s="266">
        <f>IF(K8755&lt;$C$1,$C$2-$C$1+1,$C$2-K8755+1)</f>
        <v>38</v>
      </c>
      <c r="N8755" s="268">
        <f>M8755/365</f>
        <v>0.10410958904109589</v>
      </c>
      <c r="O8755" s="269">
        <f>'Data and Parameter'!$E$4*'Data and Parameter'!$E$5*('Data and Parameter'!$E$6+'Data and Parameter'!$E$7)*'Data and Parameter'!$E$19*'Data and Parameter'!$E$14*'ER calculations'!N8755</f>
        <v>0.53905333080220053</v>
      </c>
    </row>
    <row r="8756" spans="1:15" ht="15">
      <c r="A8756" s="284">
        <v>8752</v>
      </c>
      <c r="B8756" s="287"/>
      <c r="C8756" s="287"/>
      <c r="D8756" s="284" t="s">
        <v>1054</v>
      </c>
      <c r="E8756" s="287"/>
      <c r="F8756" s="285" t="s">
        <v>8877</v>
      </c>
      <c r="G8756" s="266" t="s">
        <v>121</v>
      </c>
      <c r="H8756" s="266">
        <f>IF(G8756="Traditional Stove",0.1,0.2)</f>
        <v>0.1</v>
      </c>
      <c r="I8756" s="266">
        <f>YEAR(J8756)</f>
        <v>2023</v>
      </c>
      <c r="J8756" s="267">
        <v>45008</v>
      </c>
      <c r="K8756" s="267">
        <f>J8756+1</f>
        <v>45009</v>
      </c>
      <c r="L8756" s="266">
        <f>IF(M8756&lt;=365,1,2)</f>
        <v>1</v>
      </c>
      <c r="M8756" s="266">
        <f>IF(K8756&lt;$C$1,$C$2-$C$1+1,$C$2-K8756+1)</f>
        <v>38</v>
      </c>
      <c r="N8756" s="268">
        <f>M8756/365</f>
        <v>0.10410958904109589</v>
      </c>
      <c r="O8756" s="269">
        <f>'Data and Parameter'!$E$4*'Data and Parameter'!$E$5*('Data and Parameter'!$E$6+'Data and Parameter'!$E$7)*'Data and Parameter'!$E$19*'Data and Parameter'!$E$14*'ER calculations'!N8756</f>
        <v>0.53905333080220053</v>
      </c>
    </row>
    <row r="8757" spans="1:15" ht="15">
      <c r="A8757" s="284">
        <v>8753</v>
      </c>
      <c r="B8757" s="287"/>
      <c r="C8757" s="287"/>
      <c r="D8757" s="284" t="s">
        <v>1054</v>
      </c>
      <c r="E8757" s="287"/>
      <c r="F8757" s="285" t="s">
        <v>8878</v>
      </c>
      <c r="G8757" s="266" t="s">
        <v>121</v>
      </c>
      <c r="H8757" s="266">
        <f>IF(G8757="Traditional Stove",0.1,0.2)</f>
        <v>0.1</v>
      </c>
      <c r="I8757" s="266">
        <f>YEAR(J8757)</f>
        <v>2023</v>
      </c>
      <c r="J8757" s="267">
        <v>45008</v>
      </c>
      <c r="K8757" s="267">
        <f>J8757+1</f>
        <v>45009</v>
      </c>
      <c r="L8757" s="266">
        <f>IF(M8757&lt;=365,1,2)</f>
        <v>1</v>
      </c>
      <c r="M8757" s="266">
        <f>IF(K8757&lt;$C$1,$C$2-$C$1+1,$C$2-K8757+1)</f>
        <v>38</v>
      </c>
      <c r="N8757" s="268">
        <f>M8757/365</f>
        <v>0.10410958904109589</v>
      </c>
      <c r="O8757" s="269">
        <f>'Data and Parameter'!$E$4*'Data and Parameter'!$E$5*('Data and Parameter'!$E$6+'Data and Parameter'!$E$7)*'Data and Parameter'!$E$19*'Data and Parameter'!$E$14*'ER calculations'!N8757</f>
        <v>0.53905333080220053</v>
      </c>
    </row>
    <row r="8758" spans="1:15" ht="15">
      <c r="A8758" s="284">
        <v>8754</v>
      </c>
      <c r="B8758" s="287"/>
      <c r="C8758" s="287"/>
      <c r="D8758" s="284" t="s">
        <v>1054</v>
      </c>
      <c r="E8758" s="287"/>
      <c r="F8758" s="285" t="s">
        <v>8879</v>
      </c>
      <c r="G8758" s="266" t="s">
        <v>121</v>
      </c>
      <c r="H8758" s="266">
        <f>IF(G8758="Traditional Stove",0.1,0.2)</f>
        <v>0.1</v>
      </c>
      <c r="I8758" s="266">
        <f>YEAR(J8758)</f>
        <v>2023</v>
      </c>
      <c r="J8758" s="267">
        <v>45008</v>
      </c>
      <c r="K8758" s="267">
        <f>J8758+1</f>
        <v>45009</v>
      </c>
      <c r="L8758" s="266">
        <f>IF(M8758&lt;=365,1,2)</f>
        <v>1</v>
      </c>
      <c r="M8758" s="266">
        <f>IF(K8758&lt;$C$1,$C$2-$C$1+1,$C$2-K8758+1)</f>
        <v>38</v>
      </c>
      <c r="N8758" s="268">
        <f>M8758/365</f>
        <v>0.10410958904109589</v>
      </c>
      <c r="O8758" s="269">
        <f>'Data and Parameter'!$E$4*'Data and Parameter'!$E$5*('Data and Parameter'!$E$6+'Data and Parameter'!$E$7)*'Data and Parameter'!$E$19*'Data and Parameter'!$E$14*'ER calculations'!N8758</f>
        <v>0.53905333080220053</v>
      </c>
    </row>
    <row r="8759" spans="1:15" ht="15">
      <c r="A8759" s="284">
        <v>8755</v>
      </c>
      <c r="B8759" s="287"/>
      <c r="C8759" s="287"/>
      <c r="D8759" s="284" t="s">
        <v>1054</v>
      </c>
      <c r="E8759" s="287"/>
      <c r="F8759" s="285" t="s">
        <v>8880</v>
      </c>
      <c r="G8759" s="266" t="s">
        <v>121</v>
      </c>
      <c r="H8759" s="266">
        <f>IF(G8759="Traditional Stove",0.1,0.2)</f>
        <v>0.1</v>
      </c>
      <c r="I8759" s="266">
        <f>YEAR(J8759)</f>
        <v>2023</v>
      </c>
      <c r="J8759" s="267">
        <v>45008</v>
      </c>
      <c r="K8759" s="267">
        <f>J8759+1</f>
        <v>45009</v>
      </c>
      <c r="L8759" s="266">
        <f>IF(M8759&lt;=365,1,2)</f>
        <v>1</v>
      </c>
      <c r="M8759" s="266">
        <f>IF(K8759&lt;$C$1,$C$2-$C$1+1,$C$2-K8759+1)</f>
        <v>38</v>
      </c>
      <c r="N8759" s="268">
        <f>M8759/365</f>
        <v>0.10410958904109589</v>
      </c>
      <c r="O8759" s="269">
        <f>'Data and Parameter'!$E$4*'Data and Parameter'!$E$5*('Data and Parameter'!$E$6+'Data and Parameter'!$E$7)*'Data and Parameter'!$E$19*'Data and Parameter'!$E$14*'ER calculations'!N8759</f>
        <v>0.53905333080220053</v>
      </c>
    </row>
    <row r="8760" spans="1:15" ht="15">
      <c r="A8760" s="284">
        <v>8756</v>
      </c>
      <c r="B8760" s="287"/>
      <c r="C8760" s="287"/>
      <c r="D8760" s="284" t="s">
        <v>1054</v>
      </c>
      <c r="E8760" s="287"/>
      <c r="F8760" s="285" t="s">
        <v>8881</v>
      </c>
      <c r="G8760" s="266" t="s">
        <v>121</v>
      </c>
      <c r="H8760" s="266">
        <f>IF(G8760="Traditional Stove",0.1,0.2)</f>
        <v>0.1</v>
      </c>
      <c r="I8760" s="266">
        <f>YEAR(J8760)</f>
        <v>2023</v>
      </c>
      <c r="J8760" s="267">
        <v>45008</v>
      </c>
      <c r="K8760" s="267">
        <f>J8760+1</f>
        <v>45009</v>
      </c>
      <c r="L8760" s="266">
        <f>IF(M8760&lt;=365,1,2)</f>
        <v>1</v>
      </c>
      <c r="M8760" s="266">
        <f>IF(K8760&lt;$C$1,$C$2-$C$1+1,$C$2-K8760+1)</f>
        <v>38</v>
      </c>
      <c r="N8760" s="268">
        <f>M8760/365</f>
        <v>0.10410958904109589</v>
      </c>
      <c r="O8760" s="269">
        <f>'Data and Parameter'!$E$4*'Data and Parameter'!$E$5*('Data and Parameter'!$E$6+'Data and Parameter'!$E$7)*'Data and Parameter'!$E$19*'Data and Parameter'!$E$14*'ER calculations'!N8760</f>
        <v>0.53905333080220053</v>
      </c>
    </row>
    <row r="8761" spans="1:15" ht="15">
      <c r="A8761" s="284">
        <v>8757</v>
      </c>
      <c r="B8761" s="287"/>
      <c r="C8761" s="287"/>
      <c r="D8761" s="284" t="s">
        <v>1054</v>
      </c>
      <c r="E8761" s="287"/>
      <c r="F8761" s="285" t="s">
        <v>8882</v>
      </c>
      <c r="G8761" s="266" t="s">
        <v>121</v>
      </c>
      <c r="H8761" s="266">
        <f>IF(G8761="Traditional Stove",0.1,0.2)</f>
        <v>0.1</v>
      </c>
      <c r="I8761" s="266">
        <f>YEAR(J8761)</f>
        <v>2023</v>
      </c>
      <c r="J8761" s="267">
        <v>45008</v>
      </c>
      <c r="K8761" s="267">
        <f>J8761+1</f>
        <v>45009</v>
      </c>
      <c r="L8761" s="266">
        <f>IF(M8761&lt;=365,1,2)</f>
        <v>1</v>
      </c>
      <c r="M8761" s="266">
        <f>IF(K8761&lt;$C$1,$C$2-$C$1+1,$C$2-K8761+1)</f>
        <v>38</v>
      </c>
      <c r="N8761" s="268">
        <f>M8761/365</f>
        <v>0.10410958904109589</v>
      </c>
      <c r="O8761" s="269">
        <f>'Data and Parameter'!$E$4*'Data and Parameter'!$E$5*('Data and Parameter'!$E$6+'Data and Parameter'!$E$7)*'Data and Parameter'!$E$19*'Data and Parameter'!$E$14*'ER calculations'!N8761</f>
        <v>0.53905333080220053</v>
      </c>
    </row>
    <row r="8762" spans="1:15" ht="15">
      <c r="A8762" s="284">
        <v>8758</v>
      </c>
      <c r="B8762" s="287"/>
      <c r="C8762" s="287"/>
      <c r="D8762" s="284" t="s">
        <v>1054</v>
      </c>
      <c r="E8762" s="287"/>
      <c r="F8762" s="285" t="s">
        <v>8883</v>
      </c>
      <c r="G8762" s="266" t="s">
        <v>121</v>
      </c>
      <c r="H8762" s="266">
        <f>IF(G8762="Traditional Stove",0.1,0.2)</f>
        <v>0.1</v>
      </c>
      <c r="I8762" s="266">
        <f>YEAR(J8762)</f>
        <v>2023</v>
      </c>
      <c r="J8762" s="267">
        <v>45008</v>
      </c>
      <c r="K8762" s="267">
        <f>J8762+1</f>
        <v>45009</v>
      </c>
      <c r="L8762" s="266">
        <f>IF(M8762&lt;=365,1,2)</f>
        <v>1</v>
      </c>
      <c r="M8762" s="266">
        <f>IF(K8762&lt;$C$1,$C$2-$C$1+1,$C$2-K8762+1)</f>
        <v>38</v>
      </c>
      <c r="N8762" s="268">
        <f>M8762/365</f>
        <v>0.10410958904109589</v>
      </c>
      <c r="O8762" s="269">
        <f>'Data and Parameter'!$E$4*'Data and Parameter'!$E$5*('Data and Parameter'!$E$6+'Data and Parameter'!$E$7)*'Data and Parameter'!$E$19*'Data and Parameter'!$E$14*'ER calculations'!N8762</f>
        <v>0.53905333080220053</v>
      </c>
    </row>
    <row r="8763" spans="1:15" ht="15">
      <c r="A8763" s="284">
        <v>8759</v>
      </c>
      <c r="B8763" s="287"/>
      <c r="C8763" s="287"/>
      <c r="D8763" s="284" t="s">
        <v>1054</v>
      </c>
      <c r="E8763" s="287"/>
      <c r="F8763" s="285" t="s">
        <v>8884</v>
      </c>
      <c r="G8763" s="266" t="s">
        <v>121</v>
      </c>
      <c r="H8763" s="266">
        <f>IF(G8763="Traditional Stove",0.1,0.2)</f>
        <v>0.1</v>
      </c>
      <c r="I8763" s="266">
        <f>YEAR(J8763)</f>
        <v>2023</v>
      </c>
      <c r="J8763" s="267">
        <v>45008</v>
      </c>
      <c r="K8763" s="267">
        <f>J8763+1</f>
        <v>45009</v>
      </c>
      <c r="L8763" s="266">
        <f>IF(M8763&lt;=365,1,2)</f>
        <v>1</v>
      </c>
      <c r="M8763" s="266">
        <f>IF(K8763&lt;$C$1,$C$2-$C$1+1,$C$2-K8763+1)</f>
        <v>38</v>
      </c>
      <c r="N8763" s="268">
        <f>M8763/365</f>
        <v>0.10410958904109589</v>
      </c>
      <c r="O8763" s="269">
        <f>'Data and Parameter'!$E$4*'Data and Parameter'!$E$5*('Data and Parameter'!$E$6+'Data and Parameter'!$E$7)*'Data and Parameter'!$E$19*'Data and Parameter'!$E$14*'ER calculations'!N8763</f>
        <v>0.53905333080220053</v>
      </c>
    </row>
    <row r="8764" spans="1:15" ht="15">
      <c r="A8764" s="284">
        <v>8760</v>
      </c>
      <c r="B8764" s="287"/>
      <c r="C8764" s="287"/>
      <c r="D8764" s="284" t="s">
        <v>1054</v>
      </c>
      <c r="E8764" s="287"/>
      <c r="F8764" s="285" t="s">
        <v>8885</v>
      </c>
      <c r="G8764" s="266" t="s">
        <v>121</v>
      </c>
      <c r="H8764" s="266">
        <f>IF(G8764="Traditional Stove",0.1,0.2)</f>
        <v>0.1</v>
      </c>
      <c r="I8764" s="266">
        <f>YEAR(J8764)</f>
        <v>2023</v>
      </c>
      <c r="J8764" s="267">
        <v>45008</v>
      </c>
      <c r="K8764" s="267">
        <f>J8764+1</f>
        <v>45009</v>
      </c>
      <c r="L8764" s="266">
        <f>IF(M8764&lt;=365,1,2)</f>
        <v>1</v>
      </c>
      <c r="M8764" s="266">
        <f>IF(K8764&lt;$C$1,$C$2-$C$1+1,$C$2-K8764+1)</f>
        <v>38</v>
      </c>
      <c r="N8764" s="268">
        <f>M8764/365</f>
        <v>0.10410958904109589</v>
      </c>
      <c r="O8764" s="269">
        <f>'Data and Parameter'!$E$4*'Data and Parameter'!$E$5*('Data and Parameter'!$E$6+'Data and Parameter'!$E$7)*'Data and Parameter'!$E$19*'Data and Parameter'!$E$14*'ER calculations'!N8764</f>
        <v>0.53905333080220053</v>
      </c>
    </row>
    <row r="8765" spans="1:15" ht="15">
      <c r="A8765" s="284">
        <v>8761</v>
      </c>
      <c r="B8765" s="287"/>
      <c r="C8765" s="287"/>
      <c r="D8765" s="284" t="s">
        <v>1054</v>
      </c>
      <c r="E8765" s="287"/>
      <c r="F8765" s="285" t="s">
        <v>8886</v>
      </c>
      <c r="G8765" s="266" t="s">
        <v>121</v>
      </c>
      <c r="H8765" s="266">
        <f>IF(G8765="Traditional Stove",0.1,0.2)</f>
        <v>0.1</v>
      </c>
      <c r="I8765" s="266">
        <f>YEAR(J8765)</f>
        <v>2023</v>
      </c>
      <c r="J8765" s="267">
        <v>45008</v>
      </c>
      <c r="K8765" s="267">
        <f>J8765+1</f>
        <v>45009</v>
      </c>
      <c r="L8765" s="266">
        <f>IF(M8765&lt;=365,1,2)</f>
        <v>1</v>
      </c>
      <c r="M8765" s="266">
        <f>IF(K8765&lt;$C$1,$C$2-$C$1+1,$C$2-K8765+1)</f>
        <v>38</v>
      </c>
      <c r="N8765" s="268">
        <f>M8765/365</f>
        <v>0.10410958904109589</v>
      </c>
      <c r="O8765" s="269">
        <f>'Data and Parameter'!$E$4*'Data and Parameter'!$E$5*('Data and Parameter'!$E$6+'Data and Parameter'!$E$7)*'Data and Parameter'!$E$19*'Data and Parameter'!$E$14*'ER calculations'!N8765</f>
        <v>0.53905333080220053</v>
      </c>
    </row>
    <row r="8766" spans="1:15" ht="15">
      <c r="A8766" s="284">
        <v>8762</v>
      </c>
      <c r="B8766" s="287"/>
      <c r="C8766" s="287"/>
      <c r="D8766" s="284" t="s">
        <v>1054</v>
      </c>
      <c r="E8766" s="287"/>
      <c r="F8766" s="285" t="s">
        <v>8887</v>
      </c>
      <c r="G8766" s="266" t="s">
        <v>121</v>
      </c>
      <c r="H8766" s="266">
        <f>IF(G8766="Traditional Stove",0.1,0.2)</f>
        <v>0.1</v>
      </c>
      <c r="I8766" s="266">
        <f>YEAR(J8766)</f>
        <v>2023</v>
      </c>
      <c r="J8766" s="267">
        <v>45008</v>
      </c>
      <c r="K8766" s="267">
        <f>J8766+1</f>
        <v>45009</v>
      </c>
      <c r="L8766" s="266">
        <f>IF(M8766&lt;=365,1,2)</f>
        <v>1</v>
      </c>
      <c r="M8766" s="266">
        <f>IF(K8766&lt;$C$1,$C$2-$C$1+1,$C$2-K8766+1)</f>
        <v>38</v>
      </c>
      <c r="N8766" s="268">
        <f>M8766/365</f>
        <v>0.10410958904109589</v>
      </c>
      <c r="O8766" s="269">
        <f>'Data and Parameter'!$E$4*'Data and Parameter'!$E$5*('Data and Parameter'!$E$6+'Data and Parameter'!$E$7)*'Data and Parameter'!$E$19*'Data and Parameter'!$E$14*'ER calculations'!N8766</f>
        <v>0.53905333080220053</v>
      </c>
    </row>
    <row r="8767" spans="1:15" ht="15">
      <c r="A8767" s="284">
        <v>8763</v>
      </c>
      <c r="B8767" s="287"/>
      <c r="C8767" s="287"/>
      <c r="D8767" s="284" t="s">
        <v>1054</v>
      </c>
      <c r="E8767" s="287"/>
      <c r="F8767" s="285" t="s">
        <v>8888</v>
      </c>
      <c r="G8767" s="266" t="s">
        <v>121</v>
      </c>
      <c r="H8767" s="266">
        <f>IF(G8767="Traditional Stove",0.1,0.2)</f>
        <v>0.1</v>
      </c>
      <c r="I8767" s="266">
        <f>YEAR(J8767)</f>
        <v>2023</v>
      </c>
      <c r="J8767" s="267">
        <v>45008</v>
      </c>
      <c r="K8767" s="267">
        <f>J8767+1</f>
        <v>45009</v>
      </c>
      <c r="L8767" s="266">
        <f>IF(M8767&lt;=365,1,2)</f>
        <v>1</v>
      </c>
      <c r="M8767" s="266">
        <f>IF(K8767&lt;$C$1,$C$2-$C$1+1,$C$2-K8767+1)</f>
        <v>38</v>
      </c>
      <c r="N8767" s="268">
        <f>M8767/365</f>
        <v>0.10410958904109589</v>
      </c>
      <c r="O8767" s="269">
        <f>'Data and Parameter'!$E$4*'Data and Parameter'!$E$5*('Data and Parameter'!$E$6+'Data and Parameter'!$E$7)*'Data and Parameter'!$E$19*'Data and Parameter'!$E$14*'ER calculations'!N8767</f>
        <v>0.53905333080220053</v>
      </c>
    </row>
    <row r="8768" spans="1:15" ht="15">
      <c r="A8768" s="284">
        <v>8764</v>
      </c>
      <c r="B8768" s="287"/>
      <c r="C8768" s="287"/>
      <c r="D8768" s="284" t="s">
        <v>1054</v>
      </c>
      <c r="E8768" s="287"/>
      <c r="F8768" s="285" t="s">
        <v>8889</v>
      </c>
      <c r="G8768" s="266" t="s">
        <v>121</v>
      </c>
      <c r="H8768" s="266">
        <f>IF(G8768="Traditional Stove",0.1,0.2)</f>
        <v>0.1</v>
      </c>
      <c r="I8768" s="266">
        <f>YEAR(J8768)</f>
        <v>2023</v>
      </c>
      <c r="J8768" s="267">
        <v>45008</v>
      </c>
      <c r="K8768" s="267">
        <f>J8768+1</f>
        <v>45009</v>
      </c>
      <c r="L8768" s="266">
        <f>IF(M8768&lt;=365,1,2)</f>
        <v>1</v>
      </c>
      <c r="M8768" s="266">
        <f>IF(K8768&lt;$C$1,$C$2-$C$1+1,$C$2-K8768+1)</f>
        <v>38</v>
      </c>
      <c r="N8768" s="268">
        <f>M8768/365</f>
        <v>0.10410958904109589</v>
      </c>
      <c r="O8768" s="269">
        <f>'Data and Parameter'!$E$4*'Data and Parameter'!$E$5*('Data and Parameter'!$E$6+'Data and Parameter'!$E$7)*'Data and Parameter'!$E$19*'Data and Parameter'!$E$14*'ER calculations'!N8768</f>
        <v>0.53905333080220053</v>
      </c>
    </row>
    <row r="8769" spans="1:15" ht="15">
      <c r="A8769" s="284">
        <v>8765</v>
      </c>
      <c r="B8769" s="287"/>
      <c r="C8769" s="287"/>
      <c r="D8769" s="284" t="s">
        <v>1054</v>
      </c>
      <c r="E8769" s="287"/>
      <c r="F8769" s="285" t="s">
        <v>8890</v>
      </c>
      <c r="G8769" s="266" t="s">
        <v>121</v>
      </c>
      <c r="H8769" s="266">
        <f>IF(G8769="Traditional Stove",0.1,0.2)</f>
        <v>0.1</v>
      </c>
      <c r="I8769" s="266">
        <f>YEAR(J8769)</f>
        <v>2023</v>
      </c>
      <c r="J8769" s="267">
        <v>44969</v>
      </c>
      <c r="K8769" s="267">
        <f>J8769+1</f>
        <v>44970</v>
      </c>
      <c r="L8769" s="266">
        <f>IF(M8769&lt;=365,1,2)</f>
        <v>1</v>
      </c>
      <c r="M8769" s="266">
        <f>IF(K8769&lt;$C$1,$C$2-$C$1+1,$C$2-K8769+1)</f>
        <v>77</v>
      </c>
      <c r="N8769" s="268">
        <f>M8769/365</f>
        <v>0.21095890410958903</v>
      </c>
      <c r="O8769" s="269">
        <f>'Data and Parameter'!$E$4*'Data and Parameter'!$E$5*('Data and Parameter'!$E$6+'Data and Parameter'!$E$7)*'Data and Parameter'!$E$19*'Data and Parameter'!$E$14*'ER calculations'!N8769</f>
        <v>1.0922922755728799</v>
      </c>
    </row>
    <row r="8770" spans="1:15" ht="15">
      <c r="A8770" s="284">
        <v>8766</v>
      </c>
      <c r="B8770" s="287"/>
      <c r="C8770" s="287"/>
      <c r="D8770" s="284" t="s">
        <v>1054</v>
      </c>
      <c r="E8770" s="287"/>
      <c r="F8770" s="285" t="s">
        <v>8891</v>
      </c>
      <c r="G8770" s="266" t="s">
        <v>121</v>
      </c>
      <c r="H8770" s="266">
        <f>IF(G8770="Traditional Stove",0.1,0.2)</f>
        <v>0.1</v>
      </c>
      <c r="I8770" s="266">
        <f>YEAR(J8770)</f>
        <v>2023</v>
      </c>
      <c r="J8770" s="267">
        <v>44969</v>
      </c>
      <c r="K8770" s="267">
        <f>J8770+1</f>
        <v>44970</v>
      </c>
      <c r="L8770" s="266">
        <f>IF(M8770&lt;=365,1,2)</f>
        <v>1</v>
      </c>
      <c r="M8770" s="266">
        <f>IF(K8770&lt;$C$1,$C$2-$C$1+1,$C$2-K8770+1)</f>
        <v>77</v>
      </c>
      <c r="N8770" s="268">
        <f>M8770/365</f>
        <v>0.21095890410958903</v>
      </c>
      <c r="O8770" s="269">
        <f>'Data and Parameter'!$E$4*'Data and Parameter'!$E$5*('Data and Parameter'!$E$6+'Data and Parameter'!$E$7)*'Data and Parameter'!$E$19*'Data and Parameter'!$E$14*'ER calculations'!N8770</f>
        <v>1.0922922755728799</v>
      </c>
    </row>
    <row r="8771" spans="1:15" ht="15">
      <c r="A8771" s="284">
        <v>8767</v>
      </c>
      <c r="B8771" s="287"/>
      <c r="C8771" s="287"/>
      <c r="D8771" s="284" t="s">
        <v>1054</v>
      </c>
      <c r="E8771" s="287"/>
      <c r="F8771" s="285" t="s">
        <v>8892</v>
      </c>
      <c r="G8771" s="266" t="s">
        <v>121</v>
      </c>
      <c r="H8771" s="266">
        <f>IF(G8771="Traditional Stove",0.1,0.2)</f>
        <v>0.1</v>
      </c>
      <c r="I8771" s="266">
        <f>YEAR(J8771)</f>
        <v>2023</v>
      </c>
      <c r="J8771" s="267">
        <v>44969</v>
      </c>
      <c r="K8771" s="267">
        <f>J8771+1</f>
        <v>44970</v>
      </c>
      <c r="L8771" s="266">
        <f>IF(M8771&lt;=365,1,2)</f>
        <v>1</v>
      </c>
      <c r="M8771" s="266">
        <f>IF(K8771&lt;$C$1,$C$2-$C$1+1,$C$2-K8771+1)</f>
        <v>77</v>
      </c>
      <c r="N8771" s="268">
        <f>M8771/365</f>
        <v>0.21095890410958903</v>
      </c>
      <c r="O8771" s="269">
        <f>'Data and Parameter'!$E$4*'Data and Parameter'!$E$5*('Data and Parameter'!$E$6+'Data and Parameter'!$E$7)*'Data and Parameter'!$E$19*'Data and Parameter'!$E$14*'ER calculations'!N8771</f>
        <v>1.0922922755728799</v>
      </c>
    </row>
    <row r="8772" spans="1:15" ht="15">
      <c r="A8772" s="284">
        <v>8768</v>
      </c>
      <c r="B8772" s="287"/>
      <c r="C8772" s="287"/>
      <c r="D8772" s="284" t="s">
        <v>1054</v>
      </c>
      <c r="E8772" s="287"/>
      <c r="F8772" s="285" t="s">
        <v>8893</v>
      </c>
      <c r="G8772" s="266" t="s">
        <v>121</v>
      </c>
      <c r="H8772" s="266">
        <f>IF(G8772="Traditional Stove",0.1,0.2)</f>
        <v>0.1</v>
      </c>
      <c r="I8772" s="266">
        <f>YEAR(J8772)</f>
        <v>2023</v>
      </c>
      <c r="J8772" s="267">
        <v>44969</v>
      </c>
      <c r="K8772" s="267">
        <f>J8772+1</f>
        <v>44970</v>
      </c>
      <c r="L8772" s="266">
        <f>IF(M8772&lt;=365,1,2)</f>
        <v>1</v>
      </c>
      <c r="M8772" s="266">
        <f>IF(K8772&lt;$C$1,$C$2-$C$1+1,$C$2-K8772+1)</f>
        <v>77</v>
      </c>
      <c r="N8772" s="268">
        <f>M8772/365</f>
        <v>0.21095890410958903</v>
      </c>
      <c r="O8772" s="269">
        <f>'Data and Parameter'!$E$4*'Data and Parameter'!$E$5*('Data and Parameter'!$E$6+'Data and Parameter'!$E$7)*'Data and Parameter'!$E$19*'Data and Parameter'!$E$14*'ER calculations'!N8772</f>
        <v>1.0922922755728799</v>
      </c>
    </row>
    <row r="8773" spans="1:15" ht="15">
      <c r="A8773" s="284">
        <v>8769</v>
      </c>
      <c r="B8773" s="287"/>
      <c r="C8773" s="287"/>
      <c r="D8773" s="284" t="s">
        <v>1054</v>
      </c>
      <c r="E8773" s="287"/>
      <c r="F8773" s="285" t="s">
        <v>8894</v>
      </c>
      <c r="G8773" s="266" t="s">
        <v>121</v>
      </c>
      <c r="H8773" s="266">
        <f>IF(G8773="Traditional Stove",0.1,0.2)</f>
        <v>0.1</v>
      </c>
      <c r="I8773" s="266">
        <f>YEAR(J8773)</f>
        <v>2023</v>
      </c>
      <c r="J8773" s="267">
        <v>44969</v>
      </c>
      <c r="K8773" s="267">
        <f>J8773+1</f>
        <v>44970</v>
      </c>
      <c r="L8773" s="266">
        <f>IF(M8773&lt;=365,1,2)</f>
        <v>1</v>
      </c>
      <c r="M8773" s="266">
        <f>IF(K8773&lt;$C$1,$C$2-$C$1+1,$C$2-K8773+1)</f>
        <v>77</v>
      </c>
      <c r="N8773" s="268">
        <f>M8773/365</f>
        <v>0.21095890410958903</v>
      </c>
      <c r="O8773" s="269">
        <f>'Data and Parameter'!$E$4*'Data and Parameter'!$E$5*('Data and Parameter'!$E$6+'Data and Parameter'!$E$7)*'Data and Parameter'!$E$19*'Data and Parameter'!$E$14*'ER calculations'!N8773</f>
        <v>1.0922922755728799</v>
      </c>
    </row>
    <row r="8774" spans="1:15" ht="15">
      <c r="A8774" s="284">
        <v>8770</v>
      </c>
      <c r="B8774" s="287"/>
      <c r="C8774" s="287"/>
      <c r="D8774" s="284" t="s">
        <v>1054</v>
      </c>
      <c r="E8774" s="287"/>
      <c r="F8774" s="285" t="s">
        <v>8895</v>
      </c>
      <c r="G8774" s="266" t="s">
        <v>121</v>
      </c>
      <c r="H8774" s="266">
        <f>IF(G8774="Traditional Stove",0.1,0.2)</f>
        <v>0.1</v>
      </c>
      <c r="I8774" s="266">
        <f>YEAR(J8774)</f>
        <v>2023</v>
      </c>
      <c r="J8774" s="267">
        <v>44969</v>
      </c>
      <c r="K8774" s="267">
        <f>J8774+1</f>
        <v>44970</v>
      </c>
      <c r="L8774" s="266">
        <f>IF(M8774&lt;=365,1,2)</f>
        <v>1</v>
      </c>
      <c r="M8774" s="266">
        <f>IF(K8774&lt;$C$1,$C$2-$C$1+1,$C$2-K8774+1)</f>
        <v>77</v>
      </c>
      <c r="N8774" s="268">
        <f>M8774/365</f>
        <v>0.21095890410958903</v>
      </c>
      <c r="O8774" s="269">
        <f>'Data and Parameter'!$E$4*'Data and Parameter'!$E$5*('Data and Parameter'!$E$6+'Data and Parameter'!$E$7)*'Data and Parameter'!$E$19*'Data and Parameter'!$E$14*'ER calculations'!N8774</f>
        <v>1.0922922755728799</v>
      </c>
    </row>
    <row r="8775" spans="1:15" ht="15">
      <c r="A8775" s="284">
        <v>8771</v>
      </c>
      <c r="B8775" s="287"/>
      <c r="C8775" s="287"/>
      <c r="D8775" s="284" t="s">
        <v>1054</v>
      </c>
      <c r="E8775" s="287"/>
      <c r="F8775" s="285" t="s">
        <v>8896</v>
      </c>
      <c r="G8775" s="266" t="s">
        <v>121</v>
      </c>
      <c r="H8775" s="266">
        <f>IF(G8775="Traditional Stove",0.1,0.2)</f>
        <v>0.1</v>
      </c>
      <c r="I8775" s="266">
        <f>YEAR(J8775)</f>
        <v>2023</v>
      </c>
      <c r="J8775" s="267">
        <v>44969</v>
      </c>
      <c r="K8775" s="267">
        <f>J8775+1</f>
        <v>44970</v>
      </c>
      <c r="L8775" s="266">
        <f>IF(M8775&lt;=365,1,2)</f>
        <v>1</v>
      </c>
      <c r="M8775" s="266">
        <f>IF(K8775&lt;$C$1,$C$2-$C$1+1,$C$2-K8775+1)</f>
        <v>77</v>
      </c>
      <c r="N8775" s="268">
        <f>M8775/365</f>
        <v>0.21095890410958903</v>
      </c>
      <c r="O8775" s="269">
        <f>'Data and Parameter'!$E$4*'Data and Parameter'!$E$5*('Data and Parameter'!$E$6+'Data and Parameter'!$E$7)*'Data and Parameter'!$E$19*'Data and Parameter'!$E$14*'ER calculations'!N8775</f>
        <v>1.0922922755728799</v>
      </c>
    </row>
    <row r="8776" spans="1:15" ht="15">
      <c r="A8776" s="284">
        <v>8772</v>
      </c>
      <c r="B8776" s="287"/>
      <c r="C8776" s="287"/>
      <c r="D8776" s="284" t="s">
        <v>1054</v>
      </c>
      <c r="E8776" s="287"/>
      <c r="F8776" s="285" t="s">
        <v>8897</v>
      </c>
      <c r="G8776" s="266" t="s">
        <v>121</v>
      </c>
      <c r="H8776" s="266">
        <f>IF(G8776="Traditional Stove",0.1,0.2)</f>
        <v>0.1</v>
      </c>
      <c r="I8776" s="266">
        <f>YEAR(J8776)</f>
        <v>2023</v>
      </c>
      <c r="J8776" s="267">
        <v>44969</v>
      </c>
      <c r="K8776" s="267">
        <f>J8776+1</f>
        <v>44970</v>
      </c>
      <c r="L8776" s="266">
        <f>IF(M8776&lt;=365,1,2)</f>
        <v>1</v>
      </c>
      <c r="M8776" s="266">
        <f>IF(K8776&lt;$C$1,$C$2-$C$1+1,$C$2-K8776+1)</f>
        <v>77</v>
      </c>
      <c r="N8776" s="268">
        <f>M8776/365</f>
        <v>0.21095890410958903</v>
      </c>
      <c r="O8776" s="269">
        <f>'Data and Parameter'!$E$4*'Data and Parameter'!$E$5*('Data and Parameter'!$E$6+'Data and Parameter'!$E$7)*'Data and Parameter'!$E$19*'Data and Parameter'!$E$14*'ER calculations'!N8776</f>
        <v>1.0922922755728799</v>
      </c>
    </row>
    <row r="8777" spans="1:15" ht="15">
      <c r="A8777" s="284">
        <v>8773</v>
      </c>
      <c r="B8777" s="287"/>
      <c r="C8777" s="287"/>
      <c r="D8777" s="284" t="s">
        <v>1054</v>
      </c>
      <c r="E8777" s="287"/>
      <c r="F8777" s="285" t="s">
        <v>8898</v>
      </c>
      <c r="G8777" s="266" t="s">
        <v>121</v>
      </c>
      <c r="H8777" s="266">
        <f>IF(G8777="Traditional Stove",0.1,0.2)</f>
        <v>0.1</v>
      </c>
      <c r="I8777" s="266">
        <f>YEAR(J8777)</f>
        <v>2023</v>
      </c>
      <c r="J8777" s="267">
        <v>44969</v>
      </c>
      <c r="K8777" s="267">
        <f>J8777+1</f>
        <v>44970</v>
      </c>
      <c r="L8777" s="266">
        <f>IF(M8777&lt;=365,1,2)</f>
        <v>1</v>
      </c>
      <c r="M8777" s="266">
        <f>IF(K8777&lt;$C$1,$C$2-$C$1+1,$C$2-K8777+1)</f>
        <v>77</v>
      </c>
      <c r="N8777" s="268">
        <f>M8777/365</f>
        <v>0.21095890410958903</v>
      </c>
      <c r="O8777" s="269">
        <f>'Data and Parameter'!$E$4*'Data and Parameter'!$E$5*('Data and Parameter'!$E$6+'Data and Parameter'!$E$7)*'Data and Parameter'!$E$19*'Data and Parameter'!$E$14*'ER calculations'!N8777</f>
        <v>1.0922922755728799</v>
      </c>
    </row>
    <row r="8778" spans="1:15" ht="15">
      <c r="A8778" s="284">
        <v>8774</v>
      </c>
      <c r="B8778" s="287"/>
      <c r="C8778" s="287"/>
      <c r="D8778" s="284" t="s">
        <v>1054</v>
      </c>
      <c r="E8778" s="287"/>
      <c r="F8778" s="285" t="s">
        <v>8899</v>
      </c>
      <c r="G8778" s="266" t="s">
        <v>121</v>
      </c>
      <c r="H8778" s="266">
        <f>IF(G8778="Traditional Stove",0.1,0.2)</f>
        <v>0.1</v>
      </c>
      <c r="I8778" s="266">
        <f>YEAR(J8778)</f>
        <v>2023</v>
      </c>
      <c r="J8778" s="267">
        <v>44971</v>
      </c>
      <c r="K8778" s="267">
        <f>J8778+1</f>
        <v>44972</v>
      </c>
      <c r="L8778" s="266">
        <f>IF(M8778&lt;=365,1,2)</f>
        <v>1</v>
      </c>
      <c r="M8778" s="266">
        <f>IF(K8778&lt;$C$1,$C$2-$C$1+1,$C$2-K8778+1)</f>
        <v>75</v>
      </c>
      <c r="N8778" s="268">
        <f>M8778/365</f>
        <v>0.20547945205479451</v>
      </c>
      <c r="O8778" s="269">
        <f>'Data and Parameter'!$E$4*'Data and Parameter'!$E$5*('Data and Parameter'!$E$6+'Data and Parameter'!$E$7)*'Data and Parameter'!$E$19*'Data and Parameter'!$E$14*'ER calculations'!N8778</f>
        <v>1.063921047635922</v>
      </c>
    </row>
    <row r="8779" spans="1:15" ht="15">
      <c r="A8779" s="284">
        <v>8775</v>
      </c>
      <c r="B8779" s="287"/>
      <c r="C8779" s="287"/>
      <c r="D8779" s="284" t="s">
        <v>1054</v>
      </c>
      <c r="E8779" s="287"/>
      <c r="F8779" s="285" t="s">
        <v>8900</v>
      </c>
      <c r="G8779" s="266" t="s">
        <v>121</v>
      </c>
      <c r="H8779" s="266">
        <f>IF(G8779="Traditional Stove",0.1,0.2)</f>
        <v>0.1</v>
      </c>
      <c r="I8779" s="266">
        <f>YEAR(J8779)</f>
        <v>2023</v>
      </c>
      <c r="J8779" s="267">
        <v>44969</v>
      </c>
      <c r="K8779" s="267">
        <f>J8779+1</f>
        <v>44970</v>
      </c>
      <c r="L8779" s="266">
        <f>IF(M8779&lt;=365,1,2)</f>
        <v>1</v>
      </c>
      <c r="M8779" s="266">
        <f>IF(K8779&lt;$C$1,$C$2-$C$1+1,$C$2-K8779+1)</f>
        <v>77</v>
      </c>
      <c r="N8779" s="268">
        <f>M8779/365</f>
        <v>0.21095890410958903</v>
      </c>
      <c r="O8779" s="269">
        <f>'Data and Parameter'!$E$4*'Data and Parameter'!$E$5*('Data and Parameter'!$E$6+'Data and Parameter'!$E$7)*'Data and Parameter'!$E$19*'Data and Parameter'!$E$14*'ER calculations'!N8779</f>
        <v>1.0922922755728799</v>
      </c>
    </row>
    <row r="8780" spans="1:15" ht="15">
      <c r="A8780" s="284">
        <v>8776</v>
      </c>
      <c r="B8780" s="287"/>
      <c r="C8780" s="287"/>
      <c r="D8780" s="284" t="s">
        <v>1376</v>
      </c>
      <c r="E8780" s="287"/>
      <c r="F8780" s="285" t="s">
        <v>8901</v>
      </c>
      <c r="G8780" s="266" t="s">
        <v>121</v>
      </c>
      <c r="H8780" s="266">
        <f>IF(G8780="Traditional Stove",0.1,0.2)</f>
        <v>0.1</v>
      </c>
      <c r="I8780" s="266">
        <f>YEAR(J8780)</f>
        <v>2023</v>
      </c>
      <c r="J8780" s="267">
        <v>44989</v>
      </c>
      <c r="K8780" s="267">
        <f>J8780+1</f>
        <v>44990</v>
      </c>
      <c r="L8780" s="266">
        <f>IF(M8780&lt;=365,1,2)</f>
        <v>1</v>
      </c>
      <c r="M8780" s="266">
        <f>IF(K8780&lt;$C$1,$C$2-$C$1+1,$C$2-K8780+1)</f>
        <v>57</v>
      </c>
      <c r="N8780" s="268">
        <f>M8780/365</f>
        <v>0.15616438356164383</v>
      </c>
      <c r="O8780" s="269">
        <f>'Data and Parameter'!$E$4*'Data and Parameter'!$E$5*('Data and Parameter'!$E$6+'Data and Parameter'!$E$7)*'Data and Parameter'!$E$19*'Data and Parameter'!$E$14*'ER calculations'!N8780</f>
        <v>0.80857999620330079</v>
      </c>
    </row>
    <row r="8781" spans="1:15" ht="15">
      <c r="A8781" s="284">
        <v>8777</v>
      </c>
      <c r="B8781" s="287"/>
      <c r="C8781" s="287"/>
      <c r="D8781" s="284" t="s">
        <v>1054</v>
      </c>
      <c r="E8781" s="287"/>
      <c r="F8781" s="285" t="s">
        <v>8902</v>
      </c>
      <c r="G8781" s="266" t="s">
        <v>121</v>
      </c>
      <c r="H8781" s="266">
        <f>IF(G8781="Traditional Stove",0.1,0.2)</f>
        <v>0.1</v>
      </c>
      <c r="I8781" s="266">
        <f>YEAR(J8781)</f>
        <v>2023</v>
      </c>
      <c r="J8781" s="267">
        <v>44969</v>
      </c>
      <c r="K8781" s="267">
        <f>J8781+1</f>
        <v>44970</v>
      </c>
      <c r="L8781" s="266">
        <f>IF(M8781&lt;=365,1,2)</f>
        <v>1</v>
      </c>
      <c r="M8781" s="266">
        <f>IF(K8781&lt;$C$1,$C$2-$C$1+1,$C$2-K8781+1)</f>
        <v>77</v>
      </c>
      <c r="N8781" s="268">
        <f>M8781/365</f>
        <v>0.21095890410958903</v>
      </c>
      <c r="O8781" s="269">
        <f>'Data and Parameter'!$E$4*'Data and Parameter'!$E$5*('Data and Parameter'!$E$6+'Data and Parameter'!$E$7)*'Data and Parameter'!$E$19*'Data and Parameter'!$E$14*'ER calculations'!N8781</f>
        <v>1.0922922755728799</v>
      </c>
    </row>
    <row r="8782" spans="1:15" ht="15">
      <c r="A8782" s="284">
        <v>8778</v>
      </c>
      <c r="B8782" s="287"/>
      <c r="C8782" s="287"/>
      <c r="D8782" s="284" t="s">
        <v>1376</v>
      </c>
      <c r="E8782" s="287"/>
      <c r="F8782" s="285" t="s">
        <v>8903</v>
      </c>
      <c r="G8782" s="266" t="s">
        <v>121</v>
      </c>
      <c r="H8782" s="266">
        <f>IF(G8782="Traditional Stove",0.1,0.2)</f>
        <v>0.1</v>
      </c>
      <c r="I8782" s="266">
        <f>YEAR(J8782)</f>
        <v>2023</v>
      </c>
      <c r="J8782" s="267">
        <v>44989</v>
      </c>
      <c r="K8782" s="267">
        <f>J8782+1</f>
        <v>44990</v>
      </c>
      <c r="L8782" s="266">
        <f>IF(M8782&lt;=365,1,2)</f>
        <v>1</v>
      </c>
      <c r="M8782" s="266">
        <f>IF(K8782&lt;$C$1,$C$2-$C$1+1,$C$2-K8782+1)</f>
        <v>57</v>
      </c>
      <c r="N8782" s="268">
        <f>M8782/365</f>
        <v>0.15616438356164383</v>
      </c>
      <c r="O8782" s="269">
        <f>'Data and Parameter'!$E$4*'Data and Parameter'!$E$5*('Data and Parameter'!$E$6+'Data and Parameter'!$E$7)*'Data and Parameter'!$E$19*'Data and Parameter'!$E$14*'ER calculations'!N8782</f>
        <v>0.80857999620330079</v>
      </c>
    </row>
    <row r="8783" spans="1:15" ht="15">
      <c r="A8783" s="284">
        <v>8779</v>
      </c>
      <c r="B8783" s="287"/>
      <c r="C8783" s="287"/>
      <c r="D8783" s="284" t="s">
        <v>1376</v>
      </c>
      <c r="E8783" s="287"/>
      <c r="F8783" s="285" t="s">
        <v>8904</v>
      </c>
      <c r="G8783" s="266" t="s">
        <v>121</v>
      </c>
      <c r="H8783" s="266">
        <f>IF(G8783="Traditional Stove",0.1,0.2)</f>
        <v>0.1</v>
      </c>
      <c r="I8783" s="266">
        <f>YEAR(J8783)</f>
        <v>2023</v>
      </c>
      <c r="J8783" s="267">
        <v>44989</v>
      </c>
      <c r="K8783" s="267">
        <f>J8783+1</f>
        <v>44990</v>
      </c>
      <c r="L8783" s="266">
        <f>IF(M8783&lt;=365,1,2)</f>
        <v>1</v>
      </c>
      <c r="M8783" s="266">
        <f>IF(K8783&lt;$C$1,$C$2-$C$1+1,$C$2-K8783+1)</f>
        <v>57</v>
      </c>
      <c r="N8783" s="268">
        <f>M8783/365</f>
        <v>0.15616438356164383</v>
      </c>
      <c r="O8783" s="269">
        <f>'Data and Parameter'!$E$4*'Data and Parameter'!$E$5*('Data and Parameter'!$E$6+'Data and Parameter'!$E$7)*'Data and Parameter'!$E$19*'Data and Parameter'!$E$14*'ER calculations'!N8783</f>
        <v>0.80857999620330079</v>
      </c>
    </row>
    <row r="8784" spans="1:15" ht="15">
      <c r="A8784" s="284">
        <v>8780</v>
      </c>
      <c r="B8784" s="287"/>
      <c r="C8784" s="287"/>
      <c r="D8784" s="284" t="s">
        <v>1376</v>
      </c>
      <c r="E8784" s="287"/>
      <c r="F8784" s="285" t="s">
        <v>8905</v>
      </c>
      <c r="G8784" s="266" t="s">
        <v>121</v>
      </c>
      <c r="H8784" s="266">
        <f>IF(G8784="Traditional Stove",0.1,0.2)</f>
        <v>0.1</v>
      </c>
      <c r="I8784" s="266">
        <f>YEAR(J8784)</f>
        <v>2023</v>
      </c>
      <c r="J8784" s="267">
        <v>44989</v>
      </c>
      <c r="K8784" s="267">
        <f>J8784+1</f>
        <v>44990</v>
      </c>
      <c r="L8784" s="266">
        <f>IF(M8784&lt;=365,1,2)</f>
        <v>1</v>
      </c>
      <c r="M8784" s="266">
        <f>IF(K8784&lt;$C$1,$C$2-$C$1+1,$C$2-K8784+1)</f>
        <v>57</v>
      </c>
      <c r="N8784" s="268">
        <f>M8784/365</f>
        <v>0.15616438356164383</v>
      </c>
      <c r="O8784" s="269">
        <f>'Data and Parameter'!$E$4*'Data and Parameter'!$E$5*('Data and Parameter'!$E$6+'Data and Parameter'!$E$7)*'Data and Parameter'!$E$19*'Data and Parameter'!$E$14*'ER calculations'!N8784</f>
        <v>0.80857999620330079</v>
      </c>
    </row>
    <row r="8785" spans="1:15" ht="15">
      <c r="A8785" s="284">
        <v>8781</v>
      </c>
      <c r="B8785" s="287"/>
      <c r="C8785" s="287"/>
      <c r="D8785" s="284" t="s">
        <v>1376</v>
      </c>
      <c r="E8785" s="287"/>
      <c r="F8785" s="285" t="s">
        <v>8906</v>
      </c>
      <c r="G8785" s="266" t="s">
        <v>121</v>
      </c>
      <c r="H8785" s="266">
        <f>IF(G8785="Traditional Stove",0.1,0.2)</f>
        <v>0.1</v>
      </c>
      <c r="I8785" s="266">
        <f>YEAR(J8785)</f>
        <v>2023</v>
      </c>
      <c r="J8785" s="267">
        <v>44990</v>
      </c>
      <c r="K8785" s="267">
        <f>J8785+1</f>
        <v>44991</v>
      </c>
      <c r="L8785" s="266">
        <f>IF(M8785&lt;=365,1,2)</f>
        <v>1</v>
      </c>
      <c r="M8785" s="266">
        <f>IF(K8785&lt;$C$1,$C$2-$C$1+1,$C$2-K8785+1)</f>
        <v>56</v>
      </c>
      <c r="N8785" s="268">
        <f>M8785/365</f>
        <v>0.15342465753424658</v>
      </c>
      <c r="O8785" s="269">
        <f>'Data and Parameter'!$E$4*'Data and Parameter'!$E$5*('Data and Parameter'!$E$6+'Data and Parameter'!$E$7)*'Data and Parameter'!$E$19*'Data and Parameter'!$E$14*'ER calculations'!N8785</f>
        <v>0.79439438223482184</v>
      </c>
    </row>
    <row r="8786" spans="1:15" ht="15">
      <c r="A8786" s="284">
        <v>8782</v>
      </c>
      <c r="B8786" s="287"/>
      <c r="C8786" s="287"/>
      <c r="D8786" s="284" t="s">
        <v>1376</v>
      </c>
      <c r="E8786" s="287"/>
      <c r="F8786" s="285" t="s">
        <v>8907</v>
      </c>
      <c r="G8786" s="266" t="s">
        <v>121</v>
      </c>
      <c r="H8786" s="266">
        <f>IF(G8786="Traditional Stove",0.1,0.2)</f>
        <v>0.1</v>
      </c>
      <c r="I8786" s="266">
        <f>YEAR(J8786)</f>
        <v>2023</v>
      </c>
      <c r="J8786" s="267">
        <v>44989</v>
      </c>
      <c r="K8786" s="267">
        <f>J8786+1</f>
        <v>44990</v>
      </c>
      <c r="L8786" s="266">
        <f>IF(M8786&lt;=365,1,2)</f>
        <v>1</v>
      </c>
      <c r="M8786" s="266">
        <f>IF(K8786&lt;$C$1,$C$2-$C$1+1,$C$2-K8786+1)</f>
        <v>57</v>
      </c>
      <c r="N8786" s="268">
        <f>M8786/365</f>
        <v>0.15616438356164383</v>
      </c>
      <c r="O8786" s="269">
        <f>'Data and Parameter'!$E$4*'Data and Parameter'!$E$5*('Data and Parameter'!$E$6+'Data and Parameter'!$E$7)*'Data and Parameter'!$E$19*'Data and Parameter'!$E$14*'ER calculations'!N8786</f>
        <v>0.80857999620330079</v>
      </c>
    </row>
    <row r="8787" spans="1:15" ht="15">
      <c r="A8787" s="284">
        <v>8783</v>
      </c>
      <c r="B8787" s="287"/>
      <c r="C8787" s="287"/>
      <c r="D8787" s="284" t="s">
        <v>1376</v>
      </c>
      <c r="E8787" s="287"/>
      <c r="F8787" s="285" t="s">
        <v>8908</v>
      </c>
      <c r="G8787" s="266" t="s">
        <v>121</v>
      </c>
      <c r="H8787" s="266">
        <f>IF(G8787="Traditional Stove",0.1,0.2)</f>
        <v>0.1</v>
      </c>
      <c r="I8787" s="266">
        <f>YEAR(J8787)</f>
        <v>2023</v>
      </c>
      <c r="J8787" s="267">
        <v>44990</v>
      </c>
      <c r="K8787" s="267">
        <f>J8787+1</f>
        <v>44991</v>
      </c>
      <c r="L8787" s="266">
        <f>IF(M8787&lt;=365,1,2)</f>
        <v>1</v>
      </c>
      <c r="M8787" s="266">
        <f>IF(K8787&lt;$C$1,$C$2-$C$1+1,$C$2-K8787+1)</f>
        <v>56</v>
      </c>
      <c r="N8787" s="268">
        <f>M8787/365</f>
        <v>0.15342465753424658</v>
      </c>
      <c r="O8787" s="269">
        <f>'Data and Parameter'!$E$4*'Data and Parameter'!$E$5*('Data and Parameter'!$E$6+'Data and Parameter'!$E$7)*'Data and Parameter'!$E$19*'Data and Parameter'!$E$14*'ER calculations'!N8787</f>
        <v>0.79439438223482184</v>
      </c>
    </row>
    <row r="8788" spans="1:15" ht="15">
      <c r="A8788" s="284">
        <v>8784</v>
      </c>
      <c r="B8788" s="287"/>
      <c r="C8788" s="287"/>
      <c r="D8788" s="284" t="s">
        <v>1376</v>
      </c>
      <c r="E8788" s="287"/>
      <c r="F8788" s="285" t="s">
        <v>8909</v>
      </c>
      <c r="G8788" s="266" t="s">
        <v>121</v>
      </c>
      <c r="H8788" s="266">
        <f>IF(G8788="Traditional Stove",0.1,0.2)</f>
        <v>0.1</v>
      </c>
      <c r="I8788" s="266">
        <f>YEAR(J8788)</f>
        <v>2023</v>
      </c>
      <c r="J8788" s="267">
        <v>44990</v>
      </c>
      <c r="K8788" s="267">
        <f>J8788+1</f>
        <v>44991</v>
      </c>
      <c r="L8788" s="266">
        <f>IF(M8788&lt;=365,1,2)</f>
        <v>1</v>
      </c>
      <c r="M8788" s="266">
        <f>IF(K8788&lt;$C$1,$C$2-$C$1+1,$C$2-K8788+1)</f>
        <v>56</v>
      </c>
      <c r="N8788" s="268">
        <f>M8788/365</f>
        <v>0.15342465753424658</v>
      </c>
      <c r="O8788" s="269">
        <f>'Data and Parameter'!$E$4*'Data and Parameter'!$E$5*('Data and Parameter'!$E$6+'Data and Parameter'!$E$7)*'Data and Parameter'!$E$19*'Data and Parameter'!$E$14*'ER calculations'!N8788</f>
        <v>0.79439438223482184</v>
      </c>
    </row>
    <row r="8789" spans="1:15" ht="15">
      <c r="A8789" s="284">
        <v>8785</v>
      </c>
      <c r="B8789" s="287"/>
      <c r="C8789" s="287"/>
      <c r="D8789" s="284" t="s">
        <v>119</v>
      </c>
      <c r="E8789" s="287"/>
      <c r="F8789" s="285" t="s">
        <v>8910</v>
      </c>
      <c r="G8789" s="266" t="s">
        <v>121</v>
      </c>
      <c r="H8789" s="266">
        <f>IF(G8789="Traditional Stove",0.1,0.2)</f>
        <v>0.1</v>
      </c>
      <c r="I8789" s="266">
        <f>YEAR(J8789)</f>
        <v>2023</v>
      </c>
      <c r="J8789" s="267">
        <v>44990</v>
      </c>
      <c r="K8789" s="267">
        <f>J8789+1</f>
        <v>44991</v>
      </c>
      <c r="L8789" s="266">
        <f>IF(M8789&lt;=365,1,2)</f>
        <v>1</v>
      </c>
      <c r="M8789" s="266">
        <f>IF(K8789&lt;$C$1,$C$2-$C$1+1,$C$2-K8789+1)</f>
        <v>56</v>
      </c>
      <c r="N8789" s="268">
        <f>M8789/365</f>
        <v>0.15342465753424658</v>
      </c>
      <c r="O8789" s="269">
        <f>'Data and Parameter'!$E$4*'Data and Parameter'!$E$5*('Data and Parameter'!$E$6+'Data and Parameter'!$E$7)*'Data and Parameter'!$E$19*'Data and Parameter'!$E$14*'ER calculations'!N8789</f>
        <v>0.79439438223482184</v>
      </c>
    </row>
    <row r="8790" spans="1:15" ht="15">
      <c r="A8790" s="284">
        <v>8786</v>
      </c>
      <c r="B8790" s="287"/>
      <c r="C8790" s="287"/>
      <c r="D8790" s="284" t="s">
        <v>119</v>
      </c>
      <c r="E8790" s="287"/>
      <c r="F8790" s="285" t="s">
        <v>8911</v>
      </c>
      <c r="G8790" s="266" t="s">
        <v>121</v>
      </c>
      <c r="H8790" s="266">
        <f>IF(G8790="Traditional Stove",0.1,0.2)</f>
        <v>0.1</v>
      </c>
      <c r="I8790" s="266">
        <f>YEAR(J8790)</f>
        <v>2023</v>
      </c>
      <c r="J8790" s="267">
        <v>44990</v>
      </c>
      <c r="K8790" s="267">
        <f>J8790+1</f>
        <v>44991</v>
      </c>
      <c r="L8790" s="266">
        <f>IF(M8790&lt;=365,1,2)</f>
        <v>1</v>
      </c>
      <c r="M8790" s="266">
        <f>IF(K8790&lt;$C$1,$C$2-$C$1+1,$C$2-K8790+1)</f>
        <v>56</v>
      </c>
      <c r="N8790" s="268">
        <f>M8790/365</f>
        <v>0.15342465753424658</v>
      </c>
      <c r="O8790" s="269">
        <f>'Data and Parameter'!$E$4*'Data and Parameter'!$E$5*('Data and Parameter'!$E$6+'Data and Parameter'!$E$7)*'Data and Parameter'!$E$19*'Data and Parameter'!$E$14*'ER calculations'!N8790</f>
        <v>0.79439438223482184</v>
      </c>
    </row>
    <row r="8791" spans="1:15" ht="15">
      <c r="A8791" s="284">
        <v>8787</v>
      </c>
      <c r="B8791" s="287"/>
      <c r="C8791" s="287"/>
      <c r="D8791" s="284" t="s">
        <v>1376</v>
      </c>
      <c r="E8791" s="287"/>
      <c r="F8791" s="285" t="s">
        <v>8912</v>
      </c>
      <c r="G8791" s="266" t="s">
        <v>121</v>
      </c>
      <c r="H8791" s="266">
        <f>IF(G8791="Traditional Stove",0.1,0.2)</f>
        <v>0.1</v>
      </c>
      <c r="I8791" s="266">
        <f>YEAR(J8791)</f>
        <v>2023</v>
      </c>
      <c r="J8791" s="267">
        <v>44990</v>
      </c>
      <c r="K8791" s="267">
        <f>J8791+1</f>
        <v>44991</v>
      </c>
      <c r="L8791" s="266">
        <f>IF(M8791&lt;=365,1,2)</f>
        <v>1</v>
      </c>
      <c r="M8791" s="266">
        <f>IF(K8791&lt;$C$1,$C$2-$C$1+1,$C$2-K8791+1)</f>
        <v>56</v>
      </c>
      <c r="N8791" s="268">
        <f>M8791/365</f>
        <v>0.15342465753424658</v>
      </c>
      <c r="O8791" s="269">
        <f>'Data and Parameter'!$E$4*'Data and Parameter'!$E$5*('Data and Parameter'!$E$6+'Data and Parameter'!$E$7)*'Data and Parameter'!$E$19*'Data and Parameter'!$E$14*'ER calculations'!N8791</f>
        <v>0.79439438223482184</v>
      </c>
    </row>
    <row r="8792" spans="1:15" ht="15">
      <c r="A8792" s="284">
        <v>8788</v>
      </c>
      <c r="B8792" s="287"/>
      <c r="C8792" s="287"/>
      <c r="D8792" s="284" t="s">
        <v>119</v>
      </c>
      <c r="E8792" s="287"/>
      <c r="F8792" s="285" t="s">
        <v>8913</v>
      </c>
      <c r="G8792" s="266" t="s">
        <v>121</v>
      </c>
      <c r="H8792" s="266">
        <f>IF(G8792="Traditional Stove",0.1,0.2)</f>
        <v>0.1</v>
      </c>
      <c r="I8792" s="266">
        <f>YEAR(J8792)</f>
        <v>2023</v>
      </c>
      <c r="J8792" s="267">
        <v>44990</v>
      </c>
      <c r="K8792" s="267">
        <f>J8792+1</f>
        <v>44991</v>
      </c>
      <c r="L8792" s="266">
        <f>IF(M8792&lt;=365,1,2)</f>
        <v>1</v>
      </c>
      <c r="M8792" s="266">
        <f>IF(K8792&lt;$C$1,$C$2-$C$1+1,$C$2-K8792+1)</f>
        <v>56</v>
      </c>
      <c r="N8792" s="268">
        <f>M8792/365</f>
        <v>0.15342465753424658</v>
      </c>
      <c r="O8792" s="269">
        <f>'Data and Parameter'!$E$4*'Data and Parameter'!$E$5*('Data and Parameter'!$E$6+'Data and Parameter'!$E$7)*'Data and Parameter'!$E$19*'Data and Parameter'!$E$14*'ER calculations'!N8792</f>
        <v>0.79439438223482184</v>
      </c>
    </row>
    <row r="8793" spans="1:15" ht="15">
      <c r="A8793" s="284">
        <v>8789</v>
      </c>
      <c r="B8793" s="287"/>
      <c r="C8793" s="287"/>
      <c r="D8793" s="284" t="s">
        <v>119</v>
      </c>
      <c r="E8793" s="287"/>
      <c r="F8793" s="285" t="s">
        <v>8914</v>
      </c>
      <c r="G8793" s="266" t="s">
        <v>121</v>
      </c>
      <c r="H8793" s="266">
        <f>IF(G8793="Traditional Stove",0.1,0.2)</f>
        <v>0.1</v>
      </c>
      <c r="I8793" s="266">
        <f>YEAR(J8793)</f>
        <v>2023</v>
      </c>
      <c r="J8793" s="267">
        <v>44990</v>
      </c>
      <c r="K8793" s="267">
        <f>J8793+1</f>
        <v>44991</v>
      </c>
      <c r="L8793" s="266">
        <f>IF(M8793&lt;=365,1,2)</f>
        <v>1</v>
      </c>
      <c r="M8793" s="266">
        <f>IF(K8793&lt;$C$1,$C$2-$C$1+1,$C$2-K8793+1)</f>
        <v>56</v>
      </c>
      <c r="N8793" s="268">
        <f>M8793/365</f>
        <v>0.15342465753424658</v>
      </c>
      <c r="O8793" s="269">
        <f>'Data and Parameter'!$E$4*'Data and Parameter'!$E$5*('Data and Parameter'!$E$6+'Data and Parameter'!$E$7)*'Data and Parameter'!$E$19*'Data and Parameter'!$E$14*'ER calculations'!N8793</f>
        <v>0.79439438223482184</v>
      </c>
    </row>
    <row r="8794" spans="1:15" ht="15">
      <c r="A8794" s="284">
        <v>8790</v>
      </c>
      <c r="B8794" s="287"/>
      <c r="C8794" s="287"/>
      <c r="D8794" s="284" t="s">
        <v>1376</v>
      </c>
      <c r="E8794" s="287"/>
      <c r="F8794" s="285" t="s">
        <v>8915</v>
      </c>
      <c r="G8794" s="266" t="s">
        <v>121</v>
      </c>
      <c r="H8794" s="266">
        <f>IF(G8794="Traditional Stove",0.1,0.2)</f>
        <v>0.1</v>
      </c>
      <c r="I8794" s="266">
        <f>YEAR(J8794)</f>
        <v>2023</v>
      </c>
      <c r="J8794" s="267">
        <v>44971</v>
      </c>
      <c r="K8794" s="267">
        <f>J8794+1</f>
        <v>44972</v>
      </c>
      <c r="L8794" s="266">
        <f>IF(M8794&lt;=365,1,2)</f>
        <v>1</v>
      </c>
      <c r="M8794" s="266">
        <f>IF(K8794&lt;$C$1,$C$2-$C$1+1,$C$2-K8794+1)</f>
        <v>75</v>
      </c>
      <c r="N8794" s="268">
        <f>M8794/365</f>
        <v>0.20547945205479451</v>
      </c>
      <c r="O8794" s="269">
        <f>'Data and Parameter'!$E$4*'Data and Parameter'!$E$5*('Data and Parameter'!$E$6+'Data and Parameter'!$E$7)*'Data and Parameter'!$E$19*'Data and Parameter'!$E$14*'ER calculations'!N8794</f>
        <v>1.063921047635922</v>
      </c>
    </row>
    <row r="8795" spans="1:15" ht="15">
      <c r="A8795" s="284">
        <v>8791</v>
      </c>
      <c r="B8795" s="287"/>
      <c r="C8795" s="287"/>
      <c r="D8795" s="284" t="s">
        <v>119</v>
      </c>
      <c r="E8795" s="287"/>
      <c r="F8795" s="285" t="s">
        <v>8916</v>
      </c>
      <c r="G8795" s="266" t="s">
        <v>121</v>
      </c>
      <c r="H8795" s="266">
        <f>IF(G8795="Traditional Stove",0.1,0.2)</f>
        <v>0.1</v>
      </c>
      <c r="I8795" s="266">
        <f>YEAR(J8795)</f>
        <v>2023</v>
      </c>
      <c r="J8795" s="267">
        <v>44990</v>
      </c>
      <c r="K8795" s="267">
        <f>J8795+1</f>
        <v>44991</v>
      </c>
      <c r="L8795" s="266">
        <f>IF(M8795&lt;=365,1,2)</f>
        <v>1</v>
      </c>
      <c r="M8795" s="266">
        <f>IF(K8795&lt;$C$1,$C$2-$C$1+1,$C$2-K8795+1)</f>
        <v>56</v>
      </c>
      <c r="N8795" s="268">
        <f>M8795/365</f>
        <v>0.15342465753424658</v>
      </c>
      <c r="O8795" s="269">
        <f>'Data and Parameter'!$E$4*'Data and Parameter'!$E$5*('Data and Parameter'!$E$6+'Data and Parameter'!$E$7)*'Data and Parameter'!$E$19*'Data and Parameter'!$E$14*'ER calculations'!N8795</f>
        <v>0.79439438223482184</v>
      </c>
    </row>
    <row r="8796" spans="1:15" ht="15">
      <c r="A8796" s="284">
        <v>8792</v>
      </c>
      <c r="B8796" s="287"/>
      <c r="C8796" s="287"/>
      <c r="D8796" s="284" t="s">
        <v>119</v>
      </c>
      <c r="E8796" s="287"/>
      <c r="F8796" s="285" t="s">
        <v>8917</v>
      </c>
      <c r="G8796" s="266" t="s">
        <v>121</v>
      </c>
      <c r="H8796" s="266">
        <f>IF(G8796="Traditional Stove",0.1,0.2)</f>
        <v>0.1</v>
      </c>
      <c r="I8796" s="266">
        <f>YEAR(J8796)</f>
        <v>2023</v>
      </c>
      <c r="J8796" s="267">
        <v>44990</v>
      </c>
      <c r="K8796" s="267">
        <f>J8796+1</f>
        <v>44991</v>
      </c>
      <c r="L8796" s="266">
        <f>IF(M8796&lt;=365,1,2)</f>
        <v>1</v>
      </c>
      <c r="M8796" s="266">
        <f>IF(K8796&lt;$C$1,$C$2-$C$1+1,$C$2-K8796+1)</f>
        <v>56</v>
      </c>
      <c r="N8796" s="268">
        <f>M8796/365</f>
        <v>0.15342465753424658</v>
      </c>
      <c r="O8796" s="269">
        <f>'Data and Parameter'!$E$4*'Data and Parameter'!$E$5*('Data and Parameter'!$E$6+'Data and Parameter'!$E$7)*'Data and Parameter'!$E$19*'Data and Parameter'!$E$14*'ER calculations'!N8796</f>
        <v>0.79439438223482184</v>
      </c>
    </row>
    <row r="8797" spans="1:15" ht="15">
      <c r="A8797" s="284">
        <v>8793</v>
      </c>
      <c r="B8797" s="287"/>
      <c r="C8797" s="287"/>
      <c r="D8797" s="284" t="s">
        <v>1054</v>
      </c>
      <c r="E8797" s="287"/>
      <c r="F8797" s="285" t="s">
        <v>8918</v>
      </c>
      <c r="G8797" s="266" t="s">
        <v>121</v>
      </c>
      <c r="H8797" s="266">
        <f>IF(G8797="Traditional Stove",0.1,0.2)</f>
        <v>0.1</v>
      </c>
      <c r="I8797" s="266">
        <f>YEAR(J8797)</f>
        <v>2023</v>
      </c>
      <c r="J8797" s="267">
        <v>45008</v>
      </c>
      <c r="K8797" s="267">
        <f>J8797+1</f>
        <v>45009</v>
      </c>
      <c r="L8797" s="266">
        <f>IF(M8797&lt;=365,1,2)</f>
        <v>1</v>
      </c>
      <c r="M8797" s="266">
        <f>IF(K8797&lt;$C$1,$C$2-$C$1+1,$C$2-K8797+1)</f>
        <v>38</v>
      </c>
      <c r="N8797" s="268">
        <f>M8797/365</f>
        <v>0.10410958904109589</v>
      </c>
      <c r="O8797" s="269">
        <f>'Data and Parameter'!$E$4*'Data and Parameter'!$E$5*('Data and Parameter'!$E$6+'Data and Parameter'!$E$7)*'Data and Parameter'!$E$19*'Data and Parameter'!$E$14*'ER calculations'!N8797</f>
        <v>0.53905333080220053</v>
      </c>
    </row>
    <row r="8798" spans="1:15" ht="15">
      <c r="A8798" s="284">
        <v>8794</v>
      </c>
      <c r="B8798" s="287"/>
      <c r="C8798" s="287"/>
      <c r="D8798" s="284" t="s">
        <v>1054</v>
      </c>
      <c r="E8798" s="287"/>
      <c r="F8798" s="285" t="s">
        <v>8919</v>
      </c>
      <c r="G8798" s="266" t="s">
        <v>121</v>
      </c>
      <c r="H8798" s="266">
        <f>IF(G8798="Traditional Stove",0.1,0.2)</f>
        <v>0.1</v>
      </c>
      <c r="I8798" s="266">
        <f>YEAR(J8798)</f>
        <v>2023</v>
      </c>
      <c r="J8798" s="267">
        <v>44971</v>
      </c>
      <c r="K8798" s="267">
        <f>J8798+1</f>
        <v>44972</v>
      </c>
      <c r="L8798" s="266">
        <f>IF(M8798&lt;=365,1,2)</f>
        <v>1</v>
      </c>
      <c r="M8798" s="266">
        <f>IF(K8798&lt;$C$1,$C$2-$C$1+1,$C$2-K8798+1)</f>
        <v>75</v>
      </c>
      <c r="N8798" s="268">
        <f>M8798/365</f>
        <v>0.20547945205479451</v>
      </c>
      <c r="O8798" s="269">
        <f>'Data and Parameter'!$E$4*'Data and Parameter'!$E$5*('Data and Parameter'!$E$6+'Data and Parameter'!$E$7)*'Data and Parameter'!$E$19*'Data and Parameter'!$E$14*'ER calculations'!N8798</f>
        <v>1.063921047635922</v>
      </c>
    </row>
    <row r="8799" spans="1:15" ht="15">
      <c r="A8799" s="284">
        <v>8795</v>
      </c>
      <c r="B8799" s="287"/>
      <c r="C8799" s="287"/>
      <c r="D8799" s="284" t="s">
        <v>1054</v>
      </c>
      <c r="E8799" s="287"/>
      <c r="F8799" s="285" t="s">
        <v>8920</v>
      </c>
      <c r="G8799" s="266" t="s">
        <v>121</v>
      </c>
      <c r="H8799" s="266">
        <f>IF(G8799="Traditional Stove",0.1,0.2)</f>
        <v>0.1</v>
      </c>
      <c r="I8799" s="266">
        <f>YEAR(J8799)</f>
        <v>2023</v>
      </c>
      <c r="J8799" s="267">
        <v>45008</v>
      </c>
      <c r="K8799" s="267">
        <f>J8799+1</f>
        <v>45009</v>
      </c>
      <c r="L8799" s="266">
        <f>IF(M8799&lt;=365,1,2)</f>
        <v>1</v>
      </c>
      <c r="M8799" s="266">
        <f>IF(K8799&lt;$C$1,$C$2-$C$1+1,$C$2-K8799+1)</f>
        <v>38</v>
      </c>
      <c r="N8799" s="268">
        <f>M8799/365</f>
        <v>0.10410958904109589</v>
      </c>
      <c r="O8799" s="269">
        <f>'Data and Parameter'!$E$4*'Data and Parameter'!$E$5*('Data and Parameter'!$E$6+'Data and Parameter'!$E$7)*'Data and Parameter'!$E$19*'Data and Parameter'!$E$14*'ER calculations'!N8799</f>
        <v>0.53905333080220053</v>
      </c>
    </row>
    <row r="8800" spans="1:15" ht="15">
      <c r="A8800" s="284">
        <v>8796</v>
      </c>
      <c r="B8800" s="287"/>
      <c r="C8800" s="287"/>
      <c r="D8800" s="284" t="s">
        <v>1054</v>
      </c>
      <c r="E8800" s="287"/>
      <c r="F8800" s="285" t="s">
        <v>8921</v>
      </c>
      <c r="G8800" s="266" t="s">
        <v>121</v>
      </c>
      <c r="H8800" s="266">
        <f>IF(G8800="Traditional Stove",0.1,0.2)</f>
        <v>0.1</v>
      </c>
      <c r="I8800" s="266">
        <f>YEAR(J8800)</f>
        <v>2023</v>
      </c>
      <c r="J8800" s="267">
        <v>44971</v>
      </c>
      <c r="K8800" s="267">
        <f>J8800+1</f>
        <v>44972</v>
      </c>
      <c r="L8800" s="266">
        <f>IF(M8800&lt;=365,1,2)</f>
        <v>1</v>
      </c>
      <c r="M8800" s="266">
        <f>IF(K8800&lt;$C$1,$C$2-$C$1+1,$C$2-K8800+1)</f>
        <v>75</v>
      </c>
      <c r="N8800" s="268">
        <f>M8800/365</f>
        <v>0.20547945205479451</v>
      </c>
      <c r="O8800" s="269">
        <f>'Data and Parameter'!$E$4*'Data and Parameter'!$E$5*('Data and Parameter'!$E$6+'Data and Parameter'!$E$7)*'Data and Parameter'!$E$19*'Data and Parameter'!$E$14*'ER calculations'!N8800</f>
        <v>1.063921047635922</v>
      </c>
    </row>
    <row r="8801" spans="1:15" ht="15">
      <c r="A8801" s="284">
        <v>8797</v>
      </c>
      <c r="B8801" s="287"/>
      <c r="C8801" s="287"/>
      <c r="D8801" s="284" t="s">
        <v>1054</v>
      </c>
      <c r="E8801" s="287"/>
      <c r="F8801" s="285" t="s">
        <v>8922</v>
      </c>
      <c r="G8801" s="266" t="s">
        <v>121</v>
      </c>
      <c r="H8801" s="266">
        <f>IF(G8801="Traditional Stove",0.1,0.2)</f>
        <v>0.1</v>
      </c>
      <c r="I8801" s="266">
        <f>YEAR(J8801)</f>
        <v>2023</v>
      </c>
      <c r="J8801" s="267">
        <v>45008</v>
      </c>
      <c r="K8801" s="267">
        <f>J8801+1</f>
        <v>45009</v>
      </c>
      <c r="L8801" s="266">
        <f>IF(M8801&lt;=365,1,2)</f>
        <v>1</v>
      </c>
      <c r="M8801" s="266">
        <f>IF(K8801&lt;$C$1,$C$2-$C$1+1,$C$2-K8801+1)</f>
        <v>38</v>
      </c>
      <c r="N8801" s="268">
        <f>M8801/365</f>
        <v>0.10410958904109589</v>
      </c>
      <c r="O8801" s="269">
        <f>'Data and Parameter'!$E$4*'Data and Parameter'!$E$5*('Data and Parameter'!$E$6+'Data and Parameter'!$E$7)*'Data and Parameter'!$E$19*'Data and Parameter'!$E$14*'ER calculations'!N8801</f>
        <v>0.53905333080220053</v>
      </c>
    </row>
    <row r="8802" spans="1:15" ht="15">
      <c r="A8802" s="284">
        <v>8798</v>
      </c>
      <c r="B8802" s="287"/>
      <c r="C8802" s="287"/>
      <c r="D8802" s="284" t="s">
        <v>1054</v>
      </c>
      <c r="E8802" s="287"/>
      <c r="F8802" s="285" t="s">
        <v>8923</v>
      </c>
      <c r="G8802" s="266" t="s">
        <v>121</v>
      </c>
      <c r="H8802" s="266">
        <f>IF(G8802="Traditional Stove",0.1,0.2)</f>
        <v>0.1</v>
      </c>
      <c r="I8802" s="266">
        <f>YEAR(J8802)</f>
        <v>2023</v>
      </c>
      <c r="J8802" s="267">
        <v>45008</v>
      </c>
      <c r="K8802" s="267">
        <f>J8802+1</f>
        <v>45009</v>
      </c>
      <c r="L8802" s="266">
        <f>IF(M8802&lt;=365,1,2)</f>
        <v>1</v>
      </c>
      <c r="M8802" s="266">
        <f>IF(K8802&lt;$C$1,$C$2-$C$1+1,$C$2-K8802+1)</f>
        <v>38</v>
      </c>
      <c r="N8802" s="268">
        <f>M8802/365</f>
        <v>0.10410958904109589</v>
      </c>
      <c r="O8802" s="269">
        <f>'Data and Parameter'!$E$4*'Data and Parameter'!$E$5*('Data and Parameter'!$E$6+'Data and Parameter'!$E$7)*'Data and Parameter'!$E$19*'Data and Parameter'!$E$14*'ER calculations'!N8802</f>
        <v>0.53905333080220053</v>
      </c>
    </row>
    <row r="8803" spans="1:15" ht="15">
      <c r="A8803" s="284">
        <v>8799</v>
      </c>
      <c r="B8803" s="287"/>
      <c r="C8803" s="287"/>
      <c r="D8803" s="284" t="s">
        <v>1054</v>
      </c>
      <c r="E8803" s="287"/>
      <c r="F8803" s="285" t="s">
        <v>8924</v>
      </c>
      <c r="G8803" s="266" t="s">
        <v>121</v>
      </c>
      <c r="H8803" s="266">
        <f>IF(G8803="Traditional Stove",0.1,0.2)</f>
        <v>0.1</v>
      </c>
      <c r="I8803" s="266">
        <f>YEAR(J8803)</f>
        <v>2023</v>
      </c>
      <c r="J8803" s="267">
        <v>45008</v>
      </c>
      <c r="K8803" s="267">
        <f>J8803+1</f>
        <v>45009</v>
      </c>
      <c r="L8803" s="266">
        <f>IF(M8803&lt;=365,1,2)</f>
        <v>1</v>
      </c>
      <c r="M8803" s="266">
        <f>IF(K8803&lt;$C$1,$C$2-$C$1+1,$C$2-K8803+1)</f>
        <v>38</v>
      </c>
      <c r="N8803" s="268">
        <f>M8803/365</f>
        <v>0.10410958904109589</v>
      </c>
      <c r="O8803" s="269">
        <f>'Data and Parameter'!$E$4*'Data and Parameter'!$E$5*('Data and Parameter'!$E$6+'Data and Parameter'!$E$7)*'Data and Parameter'!$E$19*'Data and Parameter'!$E$14*'ER calculations'!N8803</f>
        <v>0.53905333080220053</v>
      </c>
    </row>
    <row r="8804" spans="1:15" ht="15">
      <c r="A8804" s="284">
        <v>8800</v>
      </c>
      <c r="B8804" s="287"/>
      <c r="C8804" s="287"/>
      <c r="D8804" s="284" t="s">
        <v>1054</v>
      </c>
      <c r="E8804" s="287"/>
      <c r="F8804" s="285" t="s">
        <v>8925</v>
      </c>
      <c r="G8804" s="266" t="s">
        <v>121</v>
      </c>
      <c r="H8804" s="266">
        <f>IF(G8804="Traditional Stove",0.1,0.2)</f>
        <v>0.1</v>
      </c>
      <c r="I8804" s="266">
        <f>YEAR(J8804)</f>
        <v>2023</v>
      </c>
      <c r="J8804" s="267">
        <v>45008</v>
      </c>
      <c r="K8804" s="267">
        <f>J8804+1</f>
        <v>45009</v>
      </c>
      <c r="L8804" s="266">
        <f>IF(M8804&lt;=365,1,2)</f>
        <v>1</v>
      </c>
      <c r="M8804" s="266">
        <f>IF(K8804&lt;$C$1,$C$2-$C$1+1,$C$2-K8804+1)</f>
        <v>38</v>
      </c>
      <c r="N8804" s="268">
        <f>M8804/365</f>
        <v>0.10410958904109589</v>
      </c>
      <c r="O8804" s="269">
        <f>'Data and Parameter'!$E$4*'Data and Parameter'!$E$5*('Data and Parameter'!$E$6+'Data and Parameter'!$E$7)*'Data and Parameter'!$E$19*'Data and Parameter'!$E$14*'ER calculations'!N8804</f>
        <v>0.53905333080220053</v>
      </c>
    </row>
    <row r="8805" spans="1:15" ht="15">
      <c r="A8805" s="284">
        <v>8801</v>
      </c>
      <c r="B8805" s="287"/>
      <c r="C8805" s="287"/>
      <c r="D8805" s="284" t="s">
        <v>1054</v>
      </c>
      <c r="E8805" s="287"/>
      <c r="F8805" s="285" t="s">
        <v>8926</v>
      </c>
      <c r="G8805" s="266" t="s">
        <v>121</v>
      </c>
      <c r="H8805" s="266">
        <f>IF(G8805="Traditional Stove",0.1,0.2)</f>
        <v>0.1</v>
      </c>
      <c r="I8805" s="266">
        <f>YEAR(J8805)</f>
        <v>2023</v>
      </c>
      <c r="J8805" s="267">
        <v>45008</v>
      </c>
      <c r="K8805" s="267">
        <f>J8805+1</f>
        <v>45009</v>
      </c>
      <c r="L8805" s="266">
        <f>IF(M8805&lt;=365,1,2)</f>
        <v>1</v>
      </c>
      <c r="M8805" s="266">
        <f>IF(K8805&lt;$C$1,$C$2-$C$1+1,$C$2-K8805+1)</f>
        <v>38</v>
      </c>
      <c r="N8805" s="268">
        <f>M8805/365</f>
        <v>0.10410958904109589</v>
      </c>
      <c r="O8805" s="269">
        <f>'Data and Parameter'!$E$4*'Data and Parameter'!$E$5*('Data and Parameter'!$E$6+'Data and Parameter'!$E$7)*'Data and Parameter'!$E$19*'Data and Parameter'!$E$14*'ER calculations'!N8805</f>
        <v>0.53905333080220053</v>
      </c>
    </row>
    <row r="8806" spans="1:15" ht="15">
      <c r="A8806" s="284">
        <v>8802</v>
      </c>
      <c r="B8806" s="287"/>
      <c r="C8806" s="287"/>
      <c r="D8806" s="284" t="s">
        <v>1054</v>
      </c>
      <c r="E8806" s="287"/>
      <c r="F8806" s="285" t="s">
        <v>8927</v>
      </c>
      <c r="G8806" s="266" t="s">
        <v>121</v>
      </c>
      <c r="H8806" s="266">
        <f>IF(G8806="Traditional Stove",0.1,0.2)</f>
        <v>0.1</v>
      </c>
      <c r="I8806" s="266">
        <f>YEAR(J8806)</f>
        <v>2023</v>
      </c>
      <c r="J8806" s="267">
        <v>45008</v>
      </c>
      <c r="K8806" s="267">
        <f>J8806+1</f>
        <v>45009</v>
      </c>
      <c r="L8806" s="266">
        <f>IF(M8806&lt;=365,1,2)</f>
        <v>1</v>
      </c>
      <c r="M8806" s="266">
        <f>IF(K8806&lt;$C$1,$C$2-$C$1+1,$C$2-K8806+1)</f>
        <v>38</v>
      </c>
      <c r="N8806" s="268">
        <f>M8806/365</f>
        <v>0.10410958904109589</v>
      </c>
      <c r="O8806" s="269">
        <f>'Data and Parameter'!$E$4*'Data and Parameter'!$E$5*('Data and Parameter'!$E$6+'Data and Parameter'!$E$7)*'Data and Parameter'!$E$19*'Data and Parameter'!$E$14*'ER calculations'!N8806</f>
        <v>0.53905333080220053</v>
      </c>
    </row>
    <row r="8807" spans="1:15" ht="15">
      <c r="A8807" s="284">
        <v>8803</v>
      </c>
      <c r="B8807" s="287"/>
      <c r="C8807" s="287"/>
      <c r="D8807" s="284" t="s">
        <v>1054</v>
      </c>
      <c r="E8807" s="287"/>
      <c r="F8807" s="285" t="s">
        <v>8928</v>
      </c>
      <c r="G8807" s="266" t="s">
        <v>121</v>
      </c>
      <c r="H8807" s="266">
        <f>IF(G8807="Traditional Stove",0.1,0.2)</f>
        <v>0.1</v>
      </c>
      <c r="I8807" s="266">
        <f>YEAR(J8807)</f>
        <v>2023</v>
      </c>
      <c r="J8807" s="267">
        <v>45008</v>
      </c>
      <c r="K8807" s="267">
        <f>J8807+1</f>
        <v>45009</v>
      </c>
      <c r="L8807" s="266">
        <f>IF(M8807&lt;=365,1,2)</f>
        <v>1</v>
      </c>
      <c r="M8807" s="266">
        <f>IF(K8807&lt;$C$1,$C$2-$C$1+1,$C$2-K8807+1)</f>
        <v>38</v>
      </c>
      <c r="N8807" s="268">
        <f>M8807/365</f>
        <v>0.10410958904109589</v>
      </c>
      <c r="O8807" s="269">
        <f>'Data and Parameter'!$E$4*'Data and Parameter'!$E$5*('Data and Parameter'!$E$6+'Data and Parameter'!$E$7)*'Data and Parameter'!$E$19*'Data and Parameter'!$E$14*'ER calculations'!N8807</f>
        <v>0.53905333080220053</v>
      </c>
    </row>
    <row r="8808" spans="1:15" ht="15">
      <c r="A8808" s="284">
        <v>8804</v>
      </c>
      <c r="B8808" s="287"/>
      <c r="C8808" s="287"/>
      <c r="D8808" s="284" t="s">
        <v>1054</v>
      </c>
      <c r="E8808" s="287"/>
      <c r="F8808" s="285" t="s">
        <v>8929</v>
      </c>
      <c r="G8808" s="266" t="s">
        <v>121</v>
      </c>
      <c r="H8808" s="266">
        <f>IF(G8808="Traditional Stove",0.1,0.2)</f>
        <v>0.1</v>
      </c>
      <c r="I8808" s="266">
        <f>YEAR(J8808)</f>
        <v>2023</v>
      </c>
      <c r="J8808" s="267">
        <v>45008</v>
      </c>
      <c r="K8808" s="267">
        <f>J8808+1</f>
        <v>45009</v>
      </c>
      <c r="L8808" s="266">
        <f>IF(M8808&lt;=365,1,2)</f>
        <v>1</v>
      </c>
      <c r="M8808" s="266">
        <f>IF(K8808&lt;$C$1,$C$2-$C$1+1,$C$2-K8808+1)</f>
        <v>38</v>
      </c>
      <c r="N8808" s="268">
        <f>M8808/365</f>
        <v>0.10410958904109589</v>
      </c>
      <c r="O8808" s="269">
        <f>'Data and Parameter'!$E$4*'Data and Parameter'!$E$5*('Data and Parameter'!$E$6+'Data and Parameter'!$E$7)*'Data and Parameter'!$E$19*'Data and Parameter'!$E$14*'ER calculations'!N8808</f>
        <v>0.53905333080220053</v>
      </c>
    </row>
    <row r="8809" spans="1:15" ht="15">
      <c r="A8809" s="284">
        <v>8805</v>
      </c>
      <c r="B8809" s="287"/>
      <c r="C8809" s="287"/>
      <c r="D8809" s="284" t="s">
        <v>1054</v>
      </c>
      <c r="E8809" s="287"/>
      <c r="F8809" s="285" t="s">
        <v>8930</v>
      </c>
      <c r="G8809" s="266" t="s">
        <v>121</v>
      </c>
      <c r="H8809" s="266">
        <f>IF(G8809="Traditional Stove",0.1,0.2)</f>
        <v>0.1</v>
      </c>
      <c r="I8809" s="266">
        <f>YEAR(J8809)</f>
        <v>2023</v>
      </c>
      <c r="J8809" s="267">
        <v>45008</v>
      </c>
      <c r="K8809" s="267">
        <f>J8809+1</f>
        <v>45009</v>
      </c>
      <c r="L8809" s="266">
        <f>IF(M8809&lt;=365,1,2)</f>
        <v>1</v>
      </c>
      <c r="M8809" s="266">
        <f>IF(K8809&lt;$C$1,$C$2-$C$1+1,$C$2-K8809+1)</f>
        <v>38</v>
      </c>
      <c r="N8809" s="268">
        <f>M8809/365</f>
        <v>0.10410958904109589</v>
      </c>
      <c r="O8809" s="269">
        <f>'Data and Parameter'!$E$4*'Data and Parameter'!$E$5*('Data and Parameter'!$E$6+'Data and Parameter'!$E$7)*'Data and Parameter'!$E$19*'Data and Parameter'!$E$14*'ER calculations'!N8809</f>
        <v>0.53905333080220053</v>
      </c>
    </row>
    <row r="8810" spans="1:15" ht="15">
      <c r="A8810" s="284">
        <v>8806</v>
      </c>
      <c r="B8810" s="287"/>
      <c r="C8810" s="287"/>
      <c r="D8810" s="284" t="s">
        <v>1054</v>
      </c>
      <c r="E8810" s="287"/>
      <c r="F8810" s="285" t="s">
        <v>8931</v>
      </c>
      <c r="G8810" s="266" t="s">
        <v>121</v>
      </c>
      <c r="H8810" s="266">
        <f>IF(G8810="Traditional Stove",0.1,0.2)</f>
        <v>0.1</v>
      </c>
      <c r="I8810" s="266">
        <f>YEAR(J8810)</f>
        <v>2023</v>
      </c>
      <c r="J8810" s="267">
        <v>45008</v>
      </c>
      <c r="K8810" s="267">
        <f>J8810+1</f>
        <v>45009</v>
      </c>
      <c r="L8810" s="266">
        <f>IF(M8810&lt;=365,1,2)</f>
        <v>1</v>
      </c>
      <c r="M8810" s="266">
        <f>IF(K8810&lt;$C$1,$C$2-$C$1+1,$C$2-K8810+1)</f>
        <v>38</v>
      </c>
      <c r="N8810" s="268">
        <f>M8810/365</f>
        <v>0.10410958904109589</v>
      </c>
      <c r="O8810" s="269">
        <f>'Data and Parameter'!$E$4*'Data and Parameter'!$E$5*('Data and Parameter'!$E$6+'Data and Parameter'!$E$7)*'Data and Parameter'!$E$19*'Data and Parameter'!$E$14*'ER calculations'!N8810</f>
        <v>0.53905333080220053</v>
      </c>
    </row>
    <row r="8811" spans="1:15" ht="15">
      <c r="A8811" s="284">
        <v>8807</v>
      </c>
      <c r="B8811" s="287"/>
      <c r="C8811" s="287"/>
      <c r="D8811" s="284" t="s">
        <v>1054</v>
      </c>
      <c r="E8811" s="287"/>
      <c r="F8811" s="285" t="s">
        <v>8932</v>
      </c>
      <c r="G8811" s="266" t="s">
        <v>121</v>
      </c>
      <c r="H8811" s="266">
        <f>IF(G8811="Traditional Stove",0.1,0.2)</f>
        <v>0.1</v>
      </c>
      <c r="I8811" s="266">
        <f>YEAR(J8811)</f>
        <v>2023</v>
      </c>
      <c r="J8811" s="267">
        <v>45008</v>
      </c>
      <c r="K8811" s="267">
        <f>J8811+1</f>
        <v>45009</v>
      </c>
      <c r="L8811" s="266">
        <f>IF(M8811&lt;=365,1,2)</f>
        <v>1</v>
      </c>
      <c r="M8811" s="266">
        <f>IF(K8811&lt;$C$1,$C$2-$C$1+1,$C$2-K8811+1)</f>
        <v>38</v>
      </c>
      <c r="N8811" s="268">
        <f>M8811/365</f>
        <v>0.10410958904109589</v>
      </c>
      <c r="O8811" s="269">
        <f>'Data and Parameter'!$E$4*'Data and Parameter'!$E$5*('Data and Parameter'!$E$6+'Data and Parameter'!$E$7)*'Data and Parameter'!$E$19*'Data and Parameter'!$E$14*'ER calculations'!N8811</f>
        <v>0.53905333080220053</v>
      </c>
    </row>
    <row r="8812" spans="1:15" ht="15">
      <c r="A8812" s="284">
        <v>8808</v>
      </c>
      <c r="B8812" s="287"/>
      <c r="C8812" s="287"/>
      <c r="D8812" s="284" t="s">
        <v>1054</v>
      </c>
      <c r="E8812" s="287"/>
      <c r="F8812" s="285" t="s">
        <v>8933</v>
      </c>
      <c r="G8812" s="266" t="s">
        <v>121</v>
      </c>
      <c r="H8812" s="266">
        <f>IF(G8812="Traditional Stove",0.1,0.2)</f>
        <v>0.1</v>
      </c>
      <c r="I8812" s="266">
        <f>YEAR(J8812)</f>
        <v>2023</v>
      </c>
      <c r="J8812" s="267">
        <v>45008</v>
      </c>
      <c r="K8812" s="267">
        <f>J8812+1</f>
        <v>45009</v>
      </c>
      <c r="L8812" s="266">
        <f>IF(M8812&lt;=365,1,2)</f>
        <v>1</v>
      </c>
      <c r="M8812" s="266">
        <f>IF(K8812&lt;$C$1,$C$2-$C$1+1,$C$2-K8812+1)</f>
        <v>38</v>
      </c>
      <c r="N8812" s="268">
        <f>M8812/365</f>
        <v>0.10410958904109589</v>
      </c>
      <c r="O8812" s="269">
        <f>'Data and Parameter'!$E$4*'Data and Parameter'!$E$5*('Data and Parameter'!$E$6+'Data and Parameter'!$E$7)*'Data and Parameter'!$E$19*'Data and Parameter'!$E$14*'ER calculations'!N8812</f>
        <v>0.53905333080220053</v>
      </c>
    </row>
    <row r="8813" spans="1:15" ht="15">
      <c r="A8813" s="284">
        <v>8809</v>
      </c>
      <c r="B8813" s="287"/>
      <c r="C8813" s="287"/>
      <c r="D8813" s="284" t="s">
        <v>1054</v>
      </c>
      <c r="E8813" s="287"/>
      <c r="F8813" s="285" t="s">
        <v>8934</v>
      </c>
      <c r="G8813" s="266" t="s">
        <v>121</v>
      </c>
      <c r="H8813" s="266">
        <f>IF(G8813="Traditional Stove",0.1,0.2)</f>
        <v>0.1</v>
      </c>
      <c r="I8813" s="266">
        <f>YEAR(J8813)</f>
        <v>2023</v>
      </c>
      <c r="J8813" s="267">
        <v>45008</v>
      </c>
      <c r="K8813" s="267">
        <f>J8813+1</f>
        <v>45009</v>
      </c>
      <c r="L8813" s="266">
        <f>IF(M8813&lt;=365,1,2)</f>
        <v>1</v>
      </c>
      <c r="M8813" s="266">
        <f>IF(K8813&lt;$C$1,$C$2-$C$1+1,$C$2-K8813+1)</f>
        <v>38</v>
      </c>
      <c r="N8813" s="268">
        <f>M8813/365</f>
        <v>0.10410958904109589</v>
      </c>
      <c r="O8813" s="269">
        <f>'Data and Parameter'!$E$4*'Data and Parameter'!$E$5*('Data and Parameter'!$E$6+'Data and Parameter'!$E$7)*'Data and Parameter'!$E$19*'Data and Parameter'!$E$14*'ER calculations'!N8813</f>
        <v>0.53905333080220053</v>
      </c>
    </row>
    <row r="8814" spans="1:15" ht="15">
      <c r="A8814" s="284">
        <v>8810</v>
      </c>
      <c r="B8814" s="287"/>
      <c r="C8814" s="287"/>
      <c r="D8814" s="284" t="s">
        <v>1054</v>
      </c>
      <c r="E8814" s="287"/>
      <c r="F8814" s="285" t="s">
        <v>8935</v>
      </c>
      <c r="G8814" s="266" t="s">
        <v>121</v>
      </c>
      <c r="H8814" s="266">
        <f>IF(G8814="Traditional Stove",0.1,0.2)</f>
        <v>0.1</v>
      </c>
      <c r="I8814" s="266">
        <f>YEAR(J8814)</f>
        <v>2023</v>
      </c>
      <c r="J8814" s="267">
        <v>45008</v>
      </c>
      <c r="K8814" s="267">
        <f>J8814+1</f>
        <v>45009</v>
      </c>
      <c r="L8814" s="266">
        <f>IF(M8814&lt;=365,1,2)</f>
        <v>1</v>
      </c>
      <c r="M8814" s="266">
        <f>IF(K8814&lt;$C$1,$C$2-$C$1+1,$C$2-K8814+1)</f>
        <v>38</v>
      </c>
      <c r="N8814" s="268">
        <f>M8814/365</f>
        <v>0.10410958904109589</v>
      </c>
      <c r="O8814" s="269">
        <f>'Data and Parameter'!$E$4*'Data and Parameter'!$E$5*('Data and Parameter'!$E$6+'Data and Parameter'!$E$7)*'Data and Parameter'!$E$19*'Data and Parameter'!$E$14*'ER calculations'!N8814</f>
        <v>0.53905333080220053</v>
      </c>
    </row>
    <row r="8815" spans="1:15" ht="15">
      <c r="A8815" s="284">
        <v>8811</v>
      </c>
      <c r="B8815" s="287"/>
      <c r="C8815" s="287"/>
      <c r="D8815" s="284" t="s">
        <v>1054</v>
      </c>
      <c r="E8815" s="287"/>
      <c r="F8815" s="285" t="s">
        <v>8936</v>
      </c>
      <c r="G8815" s="266" t="s">
        <v>121</v>
      </c>
      <c r="H8815" s="266">
        <f>IF(G8815="Traditional Stove",0.1,0.2)</f>
        <v>0.1</v>
      </c>
      <c r="I8815" s="266">
        <f>YEAR(J8815)</f>
        <v>2023</v>
      </c>
      <c r="J8815" s="267">
        <v>45008</v>
      </c>
      <c r="K8815" s="267">
        <f>J8815+1</f>
        <v>45009</v>
      </c>
      <c r="L8815" s="266">
        <f>IF(M8815&lt;=365,1,2)</f>
        <v>1</v>
      </c>
      <c r="M8815" s="266">
        <f>IF(K8815&lt;$C$1,$C$2-$C$1+1,$C$2-K8815+1)</f>
        <v>38</v>
      </c>
      <c r="N8815" s="268">
        <f>M8815/365</f>
        <v>0.10410958904109589</v>
      </c>
      <c r="O8815" s="269">
        <f>'Data and Parameter'!$E$4*'Data and Parameter'!$E$5*('Data and Parameter'!$E$6+'Data and Parameter'!$E$7)*'Data and Parameter'!$E$19*'Data and Parameter'!$E$14*'ER calculations'!N8815</f>
        <v>0.53905333080220053</v>
      </c>
    </row>
    <row r="8816" spans="1:15" ht="15">
      <c r="A8816" s="284">
        <v>8812</v>
      </c>
      <c r="B8816" s="287"/>
      <c r="C8816" s="287"/>
      <c r="D8816" s="284" t="s">
        <v>1054</v>
      </c>
      <c r="E8816" s="287"/>
      <c r="F8816" s="285" t="s">
        <v>8937</v>
      </c>
      <c r="G8816" s="266" t="s">
        <v>121</v>
      </c>
      <c r="H8816" s="266">
        <f>IF(G8816="Traditional Stove",0.1,0.2)</f>
        <v>0.1</v>
      </c>
      <c r="I8816" s="266">
        <f>YEAR(J8816)</f>
        <v>2023</v>
      </c>
      <c r="J8816" s="267">
        <v>45008</v>
      </c>
      <c r="K8816" s="267">
        <f>J8816+1</f>
        <v>45009</v>
      </c>
      <c r="L8816" s="266">
        <f>IF(M8816&lt;=365,1,2)</f>
        <v>1</v>
      </c>
      <c r="M8816" s="266">
        <f>IF(K8816&lt;$C$1,$C$2-$C$1+1,$C$2-K8816+1)</f>
        <v>38</v>
      </c>
      <c r="N8816" s="268">
        <f>M8816/365</f>
        <v>0.10410958904109589</v>
      </c>
      <c r="O8816" s="269">
        <f>'Data and Parameter'!$E$4*'Data and Parameter'!$E$5*('Data and Parameter'!$E$6+'Data and Parameter'!$E$7)*'Data and Parameter'!$E$19*'Data and Parameter'!$E$14*'ER calculations'!N8816</f>
        <v>0.53905333080220053</v>
      </c>
    </row>
    <row r="8817" spans="1:15" ht="15">
      <c r="A8817" s="284">
        <v>8813</v>
      </c>
      <c r="B8817" s="287"/>
      <c r="C8817" s="287"/>
      <c r="D8817" s="284" t="s">
        <v>1054</v>
      </c>
      <c r="E8817" s="287"/>
      <c r="F8817" s="285" t="s">
        <v>8938</v>
      </c>
      <c r="G8817" s="266" t="s">
        <v>121</v>
      </c>
      <c r="H8817" s="266">
        <f>IF(G8817="Traditional Stove",0.1,0.2)</f>
        <v>0.1</v>
      </c>
      <c r="I8817" s="266">
        <f>YEAR(J8817)</f>
        <v>2023</v>
      </c>
      <c r="J8817" s="267">
        <v>45008</v>
      </c>
      <c r="K8817" s="267">
        <f>J8817+1</f>
        <v>45009</v>
      </c>
      <c r="L8817" s="266">
        <f>IF(M8817&lt;=365,1,2)</f>
        <v>1</v>
      </c>
      <c r="M8817" s="266">
        <f>IF(K8817&lt;$C$1,$C$2-$C$1+1,$C$2-K8817+1)</f>
        <v>38</v>
      </c>
      <c r="N8817" s="268">
        <f>M8817/365</f>
        <v>0.10410958904109589</v>
      </c>
      <c r="O8817" s="269">
        <f>'Data and Parameter'!$E$4*'Data and Parameter'!$E$5*('Data and Parameter'!$E$6+'Data and Parameter'!$E$7)*'Data and Parameter'!$E$19*'Data and Parameter'!$E$14*'ER calculations'!N8817</f>
        <v>0.53905333080220053</v>
      </c>
    </row>
    <row r="8818" spans="1:15" ht="15">
      <c r="A8818" s="284">
        <v>8814</v>
      </c>
      <c r="B8818" s="287"/>
      <c r="C8818" s="287"/>
      <c r="D8818" s="284" t="s">
        <v>1054</v>
      </c>
      <c r="E8818" s="287"/>
      <c r="F8818" s="285" t="s">
        <v>8939</v>
      </c>
      <c r="G8818" s="266" t="s">
        <v>121</v>
      </c>
      <c r="H8818" s="266">
        <f>IF(G8818="Traditional Stove",0.1,0.2)</f>
        <v>0.1</v>
      </c>
      <c r="I8818" s="266">
        <f>YEAR(J8818)</f>
        <v>2023</v>
      </c>
      <c r="J8818" s="267">
        <v>45008</v>
      </c>
      <c r="K8818" s="267">
        <f>J8818+1</f>
        <v>45009</v>
      </c>
      <c r="L8818" s="266">
        <f>IF(M8818&lt;=365,1,2)</f>
        <v>1</v>
      </c>
      <c r="M8818" s="266">
        <f>IF(K8818&lt;$C$1,$C$2-$C$1+1,$C$2-K8818+1)</f>
        <v>38</v>
      </c>
      <c r="N8818" s="268">
        <f>M8818/365</f>
        <v>0.10410958904109589</v>
      </c>
      <c r="O8818" s="269">
        <f>'Data and Parameter'!$E$4*'Data and Parameter'!$E$5*('Data and Parameter'!$E$6+'Data and Parameter'!$E$7)*'Data and Parameter'!$E$19*'Data and Parameter'!$E$14*'ER calculations'!N8818</f>
        <v>0.53905333080220053</v>
      </c>
    </row>
    <row r="8819" spans="1:15" ht="15">
      <c r="A8819" s="284">
        <v>8815</v>
      </c>
      <c r="B8819" s="287"/>
      <c r="C8819" s="287"/>
      <c r="D8819" s="284" t="s">
        <v>1054</v>
      </c>
      <c r="E8819" s="287"/>
      <c r="F8819" s="285" t="s">
        <v>8940</v>
      </c>
      <c r="G8819" s="266" t="s">
        <v>121</v>
      </c>
      <c r="H8819" s="266">
        <f>IF(G8819="Traditional Stove",0.1,0.2)</f>
        <v>0.1</v>
      </c>
      <c r="I8819" s="266">
        <f>YEAR(J8819)</f>
        <v>2023</v>
      </c>
      <c r="J8819" s="267">
        <v>45008</v>
      </c>
      <c r="K8819" s="267">
        <f>J8819+1</f>
        <v>45009</v>
      </c>
      <c r="L8819" s="266">
        <f>IF(M8819&lt;=365,1,2)</f>
        <v>1</v>
      </c>
      <c r="M8819" s="266">
        <f>IF(K8819&lt;$C$1,$C$2-$C$1+1,$C$2-K8819+1)</f>
        <v>38</v>
      </c>
      <c r="N8819" s="268">
        <f>M8819/365</f>
        <v>0.10410958904109589</v>
      </c>
      <c r="O8819" s="269">
        <f>'Data and Parameter'!$E$4*'Data and Parameter'!$E$5*('Data and Parameter'!$E$6+'Data and Parameter'!$E$7)*'Data and Parameter'!$E$19*'Data and Parameter'!$E$14*'ER calculations'!N8819</f>
        <v>0.53905333080220053</v>
      </c>
    </row>
    <row r="8820" spans="1:15" ht="15">
      <c r="A8820" s="284">
        <v>8816</v>
      </c>
      <c r="B8820" s="287"/>
      <c r="C8820" s="287"/>
      <c r="D8820" s="284" t="s">
        <v>1054</v>
      </c>
      <c r="E8820" s="287"/>
      <c r="F8820" s="285" t="s">
        <v>8941</v>
      </c>
      <c r="G8820" s="266" t="s">
        <v>121</v>
      </c>
      <c r="H8820" s="266">
        <f>IF(G8820="Traditional Stove",0.1,0.2)</f>
        <v>0.1</v>
      </c>
      <c r="I8820" s="266">
        <f>YEAR(J8820)</f>
        <v>2023</v>
      </c>
      <c r="J8820" s="267">
        <v>45008</v>
      </c>
      <c r="K8820" s="267">
        <f>J8820+1</f>
        <v>45009</v>
      </c>
      <c r="L8820" s="266">
        <f>IF(M8820&lt;=365,1,2)</f>
        <v>1</v>
      </c>
      <c r="M8820" s="266">
        <f>IF(K8820&lt;$C$1,$C$2-$C$1+1,$C$2-K8820+1)</f>
        <v>38</v>
      </c>
      <c r="N8820" s="268">
        <f>M8820/365</f>
        <v>0.10410958904109589</v>
      </c>
      <c r="O8820" s="269">
        <f>'Data and Parameter'!$E$4*'Data and Parameter'!$E$5*('Data and Parameter'!$E$6+'Data and Parameter'!$E$7)*'Data and Parameter'!$E$19*'Data and Parameter'!$E$14*'ER calculations'!N8820</f>
        <v>0.53905333080220053</v>
      </c>
    </row>
    <row r="8821" spans="1:15" ht="15">
      <c r="A8821" s="284">
        <v>8817</v>
      </c>
      <c r="B8821" s="287"/>
      <c r="C8821" s="287"/>
      <c r="D8821" s="284" t="s">
        <v>1054</v>
      </c>
      <c r="E8821" s="287"/>
      <c r="F8821" s="285" t="s">
        <v>8942</v>
      </c>
      <c r="G8821" s="266" t="s">
        <v>121</v>
      </c>
      <c r="H8821" s="266">
        <f>IF(G8821="Traditional Stove",0.1,0.2)</f>
        <v>0.1</v>
      </c>
      <c r="I8821" s="266">
        <f>YEAR(J8821)</f>
        <v>2023</v>
      </c>
      <c r="J8821" s="267">
        <v>45008</v>
      </c>
      <c r="K8821" s="267">
        <f>J8821+1</f>
        <v>45009</v>
      </c>
      <c r="L8821" s="266">
        <f>IF(M8821&lt;=365,1,2)</f>
        <v>1</v>
      </c>
      <c r="M8821" s="266">
        <f>IF(K8821&lt;$C$1,$C$2-$C$1+1,$C$2-K8821+1)</f>
        <v>38</v>
      </c>
      <c r="N8821" s="268">
        <f>M8821/365</f>
        <v>0.10410958904109589</v>
      </c>
      <c r="O8821" s="269">
        <f>'Data and Parameter'!$E$4*'Data and Parameter'!$E$5*('Data and Parameter'!$E$6+'Data and Parameter'!$E$7)*'Data and Parameter'!$E$19*'Data and Parameter'!$E$14*'ER calculations'!N8821</f>
        <v>0.53905333080220053</v>
      </c>
    </row>
    <row r="8822" spans="1:15" ht="15">
      <c r="A8822" s="284">
        <v>8818</v>
      </c>
      <c r="B8822" s="287"/>
      <c r="C8822" s="287"/>
      <c r="D8822" s="284" t="s">
        <v>1054</v>
      </c>
      <c r="E8822" s="287"/>
      <c r="F8822" s="285" t="s">
        <v>8943</v>
      </c>
      <c r="G8822" s="266" t="s">
        <v>121</v>
      </c>
      <c r="H8822" s="266">
        <f>IF(G8822="Traditional Stove",0.1,0.2)</f>
        <v>0.1</v>
      </c>
      <c r="I8822" s="266">
        <f>YEAR(J8822)</f>
        <v>2023</v>
      </c>
      <c r="J8822" s="267">
        <v>45008</v>
      </c>
      <c r="K8822" s="267">
        <f>J8822+1</f>
        <v>45009</v>
      </c>
      <c r="L8822" s="266">
        <f>IF(M8822&lt;=365,1,2)</f>
        <v>1</v>
      </c>
      <c r="M8822" s="266">
        <f>IF(K8822&lt;$C$1,$C$2-$C$1+1,$C$2-K8822+1)</f>
        <v>38</v>
      </c>
      <c r="N8822" s="268">
        <f>M8822/365</f>
        <v>0.10410958904109589</v>
      </c>
      <c r="O8822" s="269">
        <f>'Data and Parameter'!$E$4*'Data and Parameter'!$E$5*('Data and Parameter'!$E$6+'Data and Parameter'!$E$7)*'Data and Parameter'!$E$19*'Data and Parameter'!$E$14*'ER calculations'!N8822</f>
        <v>0.53905333080220053</v>
      </c>
    </row>
    <row r="8823" spans="1:15" ht="15">
      <c r="A8823" s="284">
        <v>8819</v>
      </c>
      <c r="B8823" s="287"/>
      <c r="C8823" s="287"/>
      <c r="D8823" s="284" t="s">
        <v>1054</v>
      </c>
      <c r="E8823" s="287"/>
      <c r="F8823" s="285" t="s">
        <v>8944</v>
      </c>
      <c r="G8823" s="266" t="s">
        <v>121</v>
      </c>
      <c r="H8823" s="266">
        <f>IF(G8823="Traditional Stove",0.1,0.2)</f>
        <v>0.1</v>
      </c>
      <c r="I8823" s="266">
        <f>YEAR(J8823)</f>
        <v>2023</v>
      </c>
      <c r="J8823" s="267">
        <v>45008</v>
      </c>
      <c r="K8823" s="267">
        <f>J8823+1</f>
        <v>45009</v>
      </c>
      <c r="L8823" s="266">
        <f>IF(M8823&lt;=365,1,2)</f>
        <v>1</v>
      </c>
      <c r="M8823" s="266">
        <f>IF(K8823&lt;$C$1,$C$2-$C$1+1,$C$2-K8823+1)</f>
        <v>38</v>
      </c>
      <c r="N8823" s="268">
        <f>M8823/365</f>
        <v>0.10410958904109589</v>
      </c>
      <c r="O8823" s="269">
        <f>'Data and Parameter'!$E$4*'Data and Parameter'!$E$5*('Data and Parameter'!$E$6+'Data and Parameter'!$E$7)*'Data and Parameter'!$E$19*'Data and Parameter'!$E$14*'ER calculations'!N8823</f>
        <v>0.53905333080220053</v>
      </c>
    </row>
    <row r="8824" spans="1:15" ht="15">
      <c r="A8824" s="284">
        <v>8820</v>
      </c>
      <c r="B8824" s="287"/>
      <c r="C8824" s="287"/>
      <c r="D8824" s="284" t="s">
        <v>1054</v>
      </c>
      <c r="E8824" s="287"/>
      <c r="F8824" s="285" t="s">
        <v>8945</v>
      </c>
      <c r="G8824" s="266" t="s">
        <v>121</v>
      </c>
      <c r="H8824" s="266">
        <f>IF(G8824="Traditional Stove",0.1,0.2)</f>
        <v>0.1</v>
      </c>
      <c r="I8824" s="266">
        <f>YEAR(J8824)</f>
        <v>2023</v>
      </c>
      <c r="J8824" s="267">
        <v>45008</v>
      </c>
      <c r="K8824" s="267">
        <f>J8824+1</f>
        <v>45009</v>
      </c>
      <c r="L8824" s="266">
        <f>IF(M8824&lt;=365,1,2)</f>
        <v>1</v>
      </c>
      <c r="M8824" s="266">
        <f>IF(K8824&lt;$C$1,$C$2-$C$1+1,$C$2-K8824+1)</f>
        <v>38</v>
      </c>
      <c r="N8824" s="268">
        <f>M8824/365</f>
        <v>0.10410958904109589</v>
      </c>
      <c r="O8824" s="269">
        <f>'Data and Parameter'!$E$4*'Data and Parameter'!$E$5*('Data and Parameter'!$E$6+'Data and Parameter'!$E$7)*'Data and Parameter'!$E$19*'Data and Parameter'!$E$14*'ER calculations'!N8824</f>
        <v>0.53905333080220053</v>
      </c>
    </row>
    <row r="8825" spans="1:15" ht="15">
      <c r="A8825" s="284">
        <v>8821</v>
      </c>
      <c r="B8825" s="287"/>
      <c r="C8825" s="287"/>
      <c r="D8825" s="284" t="s">
        <v>1054</v>
      </c>
      <c r="E8825" s="287"/>
      <c r="F8825" s="285" t="s">
        <v>8946</v>
      </c>
      <c r="G8825" s="266" t="s">
        <v>121</v>
      </c>
      <c r="H8825" s="266">
        <f>IF(G8825="Traditional Stove",0.1,0.2)</f>
        <v>0.1</v>
      </c>
      <c r="I8825" s="266">
        <f>YEAR(J8825)</f>
        <v>2023</v>
      </c>
      <c r="J8825" s="267">
        <v>45008</v>
      </c>
      <c r="K8825" s="267">
        <f>J8825+1</f>
        <v>45009</v>
      </c>
      <c r="L8825" s="266">
        <f>IF(M8825&lt;=365,1,2)</f>
        <v>1</v>
      </c>
      <c r="M8825" s="266">
        <f>IF(K8825&lt;$C$1,$C$2-$C$1+1,$C$2-K8825+1)</f>
        <v>38</v>
      </c>
      <c r="N8825" s="268">
        <f>M8825/365</f>
        <v>0.10410958904109589</v>
      </c>
      <c r="O8825" s="269">
        <f>'Data and Parameter'!$E$4*'Data and Parameter'!$E$5*('Data and Parameter'!$E$6+'Data and Parameter'!$E$7)*'Data and Parameter'!$E$19*'Data and Parameter'!$E$14*'ER calculations'!N8825</f>
        <v>0.53905333080220053</v>
      </c>
    </row>
    <row r="8826" spans="1:15" ht="15">
      <c r="A8826" s="284">
        <v>8822</v>
      </c>
      <c r="B8826" s="287"/>
      <c r="C8826" s="287"/>
      <c r="D8826" s="284" t="s">
        <v>1054</v>
      </c>
      <c r="E8826" s="287"/>
      <c r="F8826" s="285" t="s">
        <v>8947</v>
      </c>
      <c r="G8826" s="266" t="s">
        <v>121</v>
      </c>
      <c r="H8826" s="266">
        <f>IF(G8826="Traditional Stove",0.1,0.2)</f>
        <v>0.1</v>
      </c>
      <c r="I8826" s="266">
        <f>YEAR(J8826)</f>
        <v>2023</v>
      </c>
      <c r="J8826" s="267">
        <v>45008</v>
      </c>
      <c r="K8826" s="267">
        <f>J8826+1</f>
        <v>45009</v>
      </c>
      <c r="L8826" s="266">
        <f>IF(M8826&lt;=365,1,2)</f>
        <v>1</v>
      </c>
      <c r="M8826" s="266">
        <f>IF(K8826&lt;$C$1,$C$2-$C$1+1,$C$2-K8826+1)</f>
        <v>38</v>
      </c>
      <c r="N8826" s="268">
        <f>M8826/365</f>
        <v>0.10410958904109589</v>
      </c>
      <c r="O8826" s="269">
        <f>'Data and Parameter'!$E$4*'Data and Parameter'!$E$5*('Data and Parameter'!$E$6+'Data and Parameter'!$E$7)*'Data and Parameter'!$E$19*'Data and Parameter'!$E$14*'ER calculations'!N8826</f>
        <v>0.53905333080220053</v>
      </c>
    </row>
    <row r="8827" spans="1:15" ht="15">
      <c r="A8827" s="284">
        <v>8823</v>
      </c>
      <c r="B8827" s="287"/>
      <c r="C8827" s="287"/>
      <c r="D8827" s="284" t="s">
        <v>1054</v>
      </c>
      <c r="E8827" s="287"/>
      <c r="F8827" s="285" t="s">
        <v>8948</v>
      </c>
      <c r="G8827" s="266" t="s">
        <v>121</v>
      </c>
      <c r="H8827" s="266">
        <f>IF(G8827="Traditional Stove",0.1,0.2)</f>
        <v>0.1</v>
      </c>
      <c r="I8827" s="266">
        <f>YEAR(J8827)</f>
        <v>2023</v>
      </c>
      <c r="J8827" s="267">
        <v>45008</v>
      </c>
      <c r="K8827" s="267">
        <f>J8827+1</f>
        <v>45009</v>
      </c>
      <c r="L8827" s="266">
        <f>IF(M8827&lt;=365,1,2)</f>
        <v>1</v>
      </c>
      <c r="M8827" s="266">
        <f>IF(K8827&lt;$C$1,$C$2-$C$1+1,$C$2-K8827+1)</f>
        <v>38</v>
      </c>
      <c r="N8827" s="268">
        <f>M8827/365</f>
        <v>0.10410958904109589</v>
      </c>
      <c r="O8827" s="269">
        <f>'Data and Parameter'!$E$4*'Data and Parameter'!$E$5*('Data and Parameter'!$E$6+'Data and Parameter'!$E$7)*'Data and Parameter'!$E$19*'Data and Parameter'!$E$14*'ER calculations'!N8827</f>
        <v>0.53905333080220053</v>
      </c>
    </row>
    <row r="8828" spans="1:15" ht="15">
      <c r="A8828" s="284">
        <v>8824</v>
      </c>
      <c r="B8828" s="287"/>
      <c r="C8828" s="287"/>
      <c r="D8828" s="284" t="s">
        <v>1054</v>
      </c>
      <c r="E8828" s="287"/>
      <c r="F8828" s="285" t="s">
        <v>8949</v>
      </c>
      <c r="G8828" s="266" t="s">
        <v>121</v>
      </c>
      <c r="H8828" s="266">
        <f>IF(G8828="Traditional Stove",0.1,0.2)</f>
        <v>0.1</v>
      </c>
      <c r="I8828" s="266">
        <f>YEAR(J8828)</f>
        <v>2023</v>
      </c>
      <c r="J8828" s="267">
        <v>45008</v>
      </c>
      <c r="K8828" s="267">
        <f>J8828+1</f>
        <v>45009</v>
      </c>
      <c r="L8828" s="266">
        <f>IF(M8828&lt;=365,1,2)</f>
        <v>1</v>
      </c>
      <c r="M8828" s="266">
        <f>IF(K8828&lt;$C$1,$C$2-$C$1+1,$C$2-K8828+1)</f>
        <v>38</v>
      </c>
      <c r="N8828" s="268">
        <f>M8828/365</f>
        <v>0.10410958904109589</v>
      </c>
      <c r="O8828" s="269">
        <f>'Data and Parameter'!$E$4*'Data and Parameter'!$E$5*('Data and Parameter'!$E$6+'Data and Parameter'!$E$7)*'Data and Parameter'!$E$19*'Data and Parameter'!$E$14*'ER calculations'!N8828</f>
        <v>0.53905333080220053</v>
      </c>
    </row>
    <row r="8829" spans="1:15" ht="15">
      <c r="A8829" s="284">
        <v>8825</v>
      </c>
      <c r="B8829" s="287"/>
      <c r="C8829" s="287"/>
      <c r="D8829" s="284" t="s">
        <v>1054</v>
      </c>
      <c r="E8829" s="287"/>
      <c r="F8829" s="285" t="s">
        <v>8950</v>
      </c>
      <c r="G8829" s="266" t="s">
        <v>121</v>
      </c>
      <c r="H8829" s="266">
        <f>IF(G8829="Traditional Stove",0.1,0.2)</f>
        <v>0.1</v>
      </c>
      <c r="I8829" s="266">
        <f>YEAR(J8829)</f>
        <v>2023</v>
      </c>
      <c r="J8829" s="267">
        <v>45008</v>
      </c>
      <c r="K8829" s="267">
        <f>J8829+1</f>
        <v>45009</v>
      </c>
      <c r="L8829" s="266">
        <f>IF(M8829&lt;=365,1,2)</f>
        <v>1</v>
      </c>
      <c r="M8829" s="266">
        <f>IF(K8829&lt;$C$1,$C$2-$C$1+1,$C$2-K8829+1)</f>
        <v>38</v>
      </c>
      <c r="N8829" s="268">
        <f>M8829/365</f>
        <v>0.10410958904109589</v>
      </c>
      <c r="O8829" s="269">
        <f>'Data and Parameter'!$E$4*'Data and Parameter'!$E$5*('Data and Parameter'!$E$6+'Data and Parameter'!$E$7)*'Data and Parameter'!$E$19*'Data and Parameter'!$E$14*'ER calculations'!N8829</f>
        <v>0.53905333080220053</v>
      </c>
    </row>
    <row r="8830" spans="1:15" ht="15">
      <c r="A8830" s="284">
        <v>8826</v>
      </c>
      <c r="B8830" s="287"/>
      <c r="C8830" s="287"/>
      <c r="D8830" s="284" t="s">
        <v>1054</v>
      </c>
      <c r="E8830" s="287"/>
      <c r="F8830" s="285" t="s">
        <v>8951</v>
      </c>
      <c r="G8830" s="266" t="s">
        <v>121</v>
      </c>
      <c r="H8830" s="266">
        <f>IF(G8830="Traditional Stove",0.1,0.2)</f>
        <v>0.1</v>
      </c>
      <c r="I8830" s="266">
        <f>YEAR(J8830)</f>
        <v>2023</v>
      </c>
      <c r="J8830" s="267">
        <v>45008</v>
      </c>
      <c r="K8830" s="267">
        <f>J8830+1</f>
        <v>45009</v>
      </c>
      <c r="L8830" s="266">
        <f>IF(M8830&lt;=365,1,2)</f>
        <v>1</v>
      </c>
      <c r="M8830" s="266">
        <f>IF(K8830&lt;$C$1,$C$2-$C$1+1,$C$2-K8830+1)</f>
        <v>38</v>
      </c>
      <c r="N8830" s="268">
        <f>M8830/365</f>
        <v>0.10410958904109589</v>
      </c>
      <c r="O8830" s="269">
        <f>'Data and Parameter'!$E$4*'Data and Parameter'!$E$5*('Data and Parameter'!$E$6+'Data and Parameter'!$E$7)*'Data and Parameter'!$E$19*'Data and Parameter'!$E$14*'ER calculations'!N8830</f>
        <v>0.53905333080220053</v>
      </c>
    </row>
    <row r="8831" spans="1:15" ht="15">
      <c r="A8831" s="284">
        <v>8827</v>
      </c>
      <c r="B8831" s="287"/>
      <c r="C8831" s="287"/>
      <c r="D8831" s="284" t="s">
        <v>1054</v>
      </c>
      <c r="E8831" s="287"/>
      <c r="F8831" s="285" t="s">
        <v>8952</v>
      </c>
      <c r="G8831" s="266" t="s">
        <v>121</v>
      </c>
      <c r="H8831" s="266">
        <f>IF(G8831="Traditional Stove",0.1,0.2)</f>
        <v>0.1</v>
      </c>
      <c r="I8831" s="266">
        <f>YEAR(J8831)</f>
        <v>2023</v>
      </c>
      <c r="J8831" s="267">
        <v>45008</v>
      </c>
      <c r="K8831" s="267">
        <f>J8831+1</f>
        <v>45009</v>
      </c>
      <c r="L8831" s="266">
        <f>IF(M8831&lt;=365,1,2)</f>
        <v>1</v>
      </c>
      <c r="M8831" s="266">
        <f>IF(K8831&lt;$C$1,$C$2-$C$1+1,$C$2-K8831+1)</f>
        <v>38</v>
      </c>
      <c r="N8831" s="268">
        <f>M8831/365</f>
        <v>0.10410958904109589</v>
      </c>
      <c r="O8831" s="269">
        <f>'Data and Parameter'!$E$4*'Data and Parameter'!$E$5*('Data and Parameter'!$E$6+'Data and Parameter'!$E$7)*'Data and Parameter'!$E$19*'Data and Parameter'!$E$14*'ER calculations'!N8831</f>
        <v>0.53905333080220053</v>
      </c>
    </row>
    <row r="8832" spans="1:15" ht="15">
      <c r="A8832" s="284">
        <v>8828</v>
      </c>
      <c r="B8832" s="287"/>
      <c r="C8832" s="287"/>
      <c r="D8832" s="284" t="s">
        <v>1054</v>
      </c>
      <c r="E8832" s="287"/>
      <c r="F8832" s="285" t="s">
        <v>8953</v>
      </c>
      <c r="G8832" s="266" t="s">
        <v>121</v>
      </c>
      <c r="H8832" s="266">
        <f>IF(G8832="Traditional Stove",0.1,0.2)</f>
        <v>0.1</v>
      </c>
      <c r="I8832" s="266">
        <f>YEAR(J8832)</f>
        <v>2023</v>
      </c>
      <c r="J8832" s="267">
        <v>45008</v>
      </c>
      <c r="K8832" s="267">
        <f>J8832+1</f>
        <v>45009</v>
      </c>
      <c r="L8832" s="266">
        <f>IF(M8832&lt;=365,1,2)</f>
        <v>1</v>
      </c>
      <c r="M8832" s="266">
        <f>IF(K8832&lt;$C$1,$C$2-$C$1+1,$C$2-K8832+1)</f>
        <v>38</v>
      </c>
      <c r="N8832" s="268">
        <f>M8832/365</f>
        <v>0.10410958904109589</v>
      </c>
      <c r="O8832" s="269">
        <f>'Data and Parameter'!$E$4*'Data and Parameter'!$E$5*('Data and Parameter'!$E$6+'Data and Parameter'!$E$7)*'Data and Parameter'!$E$19*'Data and Parameter'!$E$14*'ER calculations'!N8832</f>
        <v>0.53905333080220053</v>
      </c>
    </row>
    <row r="8833" spans="1:15" ht="15">
      <c r="A8833" s="284">
        <v>8829</v>
      </c>
      <c r="B8833" s="287"/>
      <c r="C8833" s="287"/>
      <c r="D8833" s="284" t="s">
        <v>1054</v>
      </c>
      <c r="E8833" s="287"/>
      <c r="F8833" s="285" t="s">
        <v>8954</v>
      </c>
      <c r="G8833" s="266" t="s">
        <v>121</v>
      </c>
      <c r="H8833" s="266">
        <f>IF(G8833="Traditional Stove",0.1,0.2)</f>
        <v>0.1</v>
      </c>
      <c r="I8833" s="266">
        <f>YEAR(J8833)</f>
        <v>2023</v>
      </c>
      <c r="J8833" s="267">
        <v>45008</v>
      </c>
      <c r="K8833" s="267">
        <f>J8833+1</f>
        <v>45009</v>
      </c>
      <c r="L8833" s="266">
        <f>IF(M8833&lt;=365,1,2)</f>
        <v>1</v>
      </c>
      <c r="M8833" s="266">
        <f>IF(K8833&lt;$C$1,$C$2-$C$1+1,$C$2-K8833+1)</f>
        <v>38</v>
      </c>
      <c r="N8833" s="268">
        <f>M8833/365</f>
        <v>0.10410958904109589</v>
      </c>
      <c r="O8833" s="269">
        <f>'Data and Parameter'!$E$4*'Data and Parameter'!$E$5*('Data and Parameter'!$E$6+'Data and Parameter'!$E$7)*'Data and Parameter'!$E$19*'Data and Parameter'!$E$14*'ER calculations'!N8833</f>
        <v>0.53905333080220053</v>
      </c>
    </row>
    <row r="8834" spans="1:15" ht="15">
      <c r="A8834" s="284">
        <v>8830</v>
      </c>
      <c r="B8834" s="287"/>
      <c r="C8834" s="287"/>
      <c r="D8834" s="284" t="s">
        <v>1054</v>
      </c>
      <c r="E8834" s="287"/>
      <c r="F8834" s="285" t="s">
        <v>8955</v>
      </c>
      <c r="G8834" s="266" t="s">
        <v>121</v>
      </c>
      <c r="H8834" s="266">
        <f>IF(G8834="Traditional Stove",0.1,0.2)</f>
        <v>0.1</v>
      </c>
      <c r="I8834" s="266">
        <f>YEAR(J8834)</f>
        <v>2023</v>
      </c>
      <c r="J8834" s="267">
        <v>45008</v>
      </c>
      <c r="K8834" s="267">
        <f>J8834+1</f>
        <v>45009</v>
      </c>
      <c r="L8834" s="266">
        <f>IF(M8834&lt;=365,1,2)</f>
        <v>1</v>
      </c>
      <c r="M8834" s="266">
        <f>IF(K8834&lt;$C$1,$C$2-$C$1+1,$C$2-K8834+1)</f>
        <v>38</v>
      </c>
      <c r="N8834" s="268">
        <f>M8834/365</f>
        <v>0.10410958904109589</v>
      </c>
      <c r="O8834" s="269">
        <f>'Data and Parameter'!$E$4*'Data and Parameter'!$E$5*('Data and Parameter'!$E$6+'Data and Parameter'!$E$7)*'Data and Parameter'!$E$19*'Data and Parameter'!$E$14*'ER calculations'!N8834</f>
        <v>0.53905333080220053</v>
      </c>
    </row>
    <row r="8835" spans="1:15" ht="15">
      <c r="A8835" s="284">
        <v>8831</v>
      </c>
      <c r="B8835" s="287"/>
      <c r="C8835" s="287"/>
      <c r="D8835" s="284" t="s">
        <v>1054</v>
      </c>
      <c r="E8835" s="287"/>
      <c r="F8835" s="285" t="s">
        <v>8956</v>
      </c>
      <c r="G8835" s="266" t="s">
        <v>121</v>
      </c>
      <c r="H8835" s="266">
        <f>IF(G8835="Traditional Stove",0.1,0.2)</f>
        <v>0.1</v>
      </c>
      <c r="I8835" s="266">
        <f>YEAR(J8835)</f>
        <v>2023</v>
      </c>
      <c r="J8835" s="267">
        <v>45008</v>
      </c>
      <c r="K8835" s="267">
        <f>J8835+1</f>
        <v>45009</v>
      </c>
      <c r="L8835" s="266">
        <f>IF(M8835&lt;=365,1,2)</f>
        <v>1</v>
      </c>
      <c r="M8835" s="266">
        <f>IF(K8835&lt;$C$1,$C$2-$C$1+1,$C$2-K8835+1)</f>
        <v>38</v>
      </c>
      <c r="N8835" s="268">
        <f>M8835/365</f>
        <v>0.10410958904109589</v>
      </c>
      <c r="O8835" s="269">
        <f>'Data and Parameter'!$E$4*'Data and Parameter'!$E$5*('Data and Parameter'!$E$6+'Data and Parameter'!$E$7)*'Data and Parameter'!$E$19*'Data and Parameter'!$E$14*'ER calculations'!N8835</f>
        <v>0.53905333080220053</v>
      </c>
    </row>
    <row r="8836" spans="1:15" ht="15">
      <c r="A8836" s="284">
        <v>8832</v>
      </c>
      <c r="B8836" s="287"/>
      <c r="C8836" s="287"/>
      <c r="D8836" s="284" t="s">
        <v>1054</v>
      </c>
      <c r="E8836" s="287"/>
      <c r="F8836" s="285" t="s">
        <v>8957</v>
      </c>
      <c r="G8836" s="266" t="s">
        <v>121</v>
      </c>
      <c r="H8836" s="266">
        <f>IF(G8836="Traditional Stove",0.1,0.2)</f>
        <v>0.1</v>
      </c>
      <c r="I8836" s="266">
        <f>YEAR(J8836)</f>
        <v>2023</v>
      </c>
      <c r="J8836" s="267">
        <v>45008</v>
      </c>
      <c r="K8836" s="267">
        <f>J8836+1</f>
        <v>45009</v>
      </c>
      <c r="L8836" s="266">
        <f>IF(M8836&lt;=365,1,2)</f>
        <v>1</v>
      </c>
      <c r="M8836" s="266">
        <f>IF(K8836&lt;$C$1,$C$2-$C$1+1,$C$2-K8836+1)</f>
        <v>38</v>
      </c>
      <c r="N8836" s="268">
        <f>M8836/365</f>
        <v>0.10410958904109589</v>
      </c>
      <c r="O8836" s="269">
        <f>'Data and Parameter'!$E$4*'Data and Parameter'!$E$5*('Data and Parameter'!$E$6+'Data and Parameter'!$E$7)*'Data and Parameter'!$E$19*'Data and Parameter'!$E$14*'ER calculations'!N8836</f>
        <v>0.53905333080220053</v>
      </c>
    </row>
    <row r="8837" spans="1:15" ht="15">
      <c r="A8837" s="284">
        <v>8833</v>
      </c>
      <c r="B8837" s="287"/>
      <c r="C8837" s="287"/>
      <c r="D8837" s="284" t="s">
        <v>1054</v>
      </c>
      <c r="E8837" s="287"/>
      <c r="F8837" s="285" t="s">
        <v>8958</v>
      </c>
      <c r="G8837" s="266" t="s">
        <v>121</v>
      </c>
      <c r="H8837" s="266">
        <f>IF(G8837="Traditional Stove",0.1,0.2)</f>
        <v>0.1</v>
      </c>
      <c r="I8837" s="266">
        <f>YEAR(J8837)</f>
        <v>2023</v>
      </c>
      <c r="J8837" s="267">
        <v>45008</v>
      </c>
      <c r="K8837" s="267">
        <f>J8837+1</f>
        <v>45009</v>
      </c>
      <c r="L8837" s="266">
        <f>IF(M8837&lt;=365,1,2)</f>
        <v>1</v>
      </c>
      <c r="M8837" s="266">
        <f>IF(K8837&lt;$C$1,$C$2-$C$1+1,$C$2-K8837+1)</f>
        <v>38</v>
      </c>
      <c r="N8837" s="268">
        <f>M8837/365</f>
        <v>0.10410958904109589</v>
      </c>
      <c r="O8837" s="269">
        <f>'Data and Parameter'!$E$4*'Data and Parameter'!$E$5*('Data and Parameter'!$E$6+'Data and Parameter'!$E$7)*'Data and Parameter'!$E$19*'Data and Parameter'!$E$14*'ER calculations'!N8837</f>
        <v>0.53905333080220053</v>
      </c>
    </row>
    <row r="8838" spans="1:15" ht="15">
      <c r="A8838" s="284">
        <v>8834</v>
      </c>
      <c r="B8838" s="287"/>
      <c r="C8838" s="287"/>
      <c r="D8838" s="284" t="s">
        <v>1054</v>
      </c>
      <c r="E8838" s="287"/>
      <c r="F8838" s="285" t="s">
        <v>8959</v>
      </c>
      <c r="G8838" s="266" t="s">
        <v>121</v>
      </c>
      <c r="H8838" s="266">
        <f>IF(G8838="Traditional Stove",0.1,0.2)</f>
        <v>0.1</v>
      </c>
      <c r="I8838" s="266">
        <f>YEAR(J8838)</f>
        <v>2023</v>
      </c>
      <c r="J8838" s="267">
        <v>45008</v>
      </c>
      <c r="K8838" s="267">
        <f>J8838+1</f>
        <v>45009</v>
      </c>
      <c r="L8838" s="266">
        <f>IF(M8838&lt;=365,1,2)</f>
        <v>1</v>
      </c>
      <c r="M8838" s="266">
        <f>IF(K8838&lt;$C$1,$C$2-$C$1+1,$C$2-K8838+1)</f>
        <v>38</v>
      </c>
      <c r="N8838" s="268">
        <f>M8838/365</f>
        <v>0.10410958904109589</v>
      </c>
      <c r="O8838" s="269">
        <f>'Data and Parameter'!$E$4*'Data and Parameter'!$E$5*('Data and Parameter'!$E$6+'Data and Parameter'!$E$7)*'Data and Parameter'!$E$19*'Data and Parameter'!$E$14*'ER calculations'!N8838</f>
        <v>0.53905333080220053</v>
      </c>
    </row>
    <row r="8839" spans="1:15" ht="15">
      <c r="A8839" s="284">
        <v>8835</v>
      </c>
      <c r="B8839" s="287"/>
      <c r="C8839" s="287"/>
      <c r="D8839" s="284" t="s">
        <v>1054</v>
      </c>
      <c r="E8839" s="287"/>
      <c r="F8839" s="285" t="s">
        <v>8960</v>
      </c>
      <c r="G8839" s="266" t="s">
        <v>121</v>
      </c>
      <c r="H8839" s="266">
        <f>IF(G8839="Traditional Stove",0.1,0.2)</f>
        <v>0.1</v>
      </c>
      <c r="I8839" s="266">
        <f>YEAR(J8839)</f>
        <v>2023</v>
      </c>
      <c r="J8839" s="267">
        <v>45008</v>
      </c>
      <c r="K8839" s="267">
        <f>J8839+1</f>
        <v>45009</v>
      </c>
      <c r="L8839" s="266">
        <f>IF(M8839&lt;=365,1,2)</f>
        <v>1</v>
      </c>
      <c r="M8839" s="266">
        <f>IF(K8839&lt;$C$1,$C$2-$C$1+1,$C$2-K8839+1)</f>
        <v>38</v>
      </c>
      <c r="N8839" s="268">
        <f>M8839/365</f>
        <v>0.10410958904109589</v>
      </c>
      <c r="O8839" s="269">
        <f>'Data and Parameter'!$E$4*'Data and Parameter'!$E$5*('Data and Parameter'!$E$6+'Data and Parameter'!$E$7)*'Data and Parameter'!$E$19*'Data and Parameter'!$E$14*'ER calculations'!N8839</f>
        <v>0.53905333080220053</v>
      </c>
    </row>
    <row r="8840" spans="1:15" ht="15">
      <c r="A8840" s="284">
        <v>8836</v>
      </c>
      <c r="B8840" s="287"/>
      <c r="C8840" s="287"/>
      <c r="D8840" s="284" t="s">
        <v>1054</v>
      </c>
      <c r="E8840" s="287"/>
      <c r="F8840" s="285" t="s">
        <v>8961</v>
      </c>
      <c r="G8840" s="266" t="s">
        <v>121</v>
      </c>
      <c r="H8840" s="266">
        <f>IF(G8840="Traditional Stove",0.1,0.2)</f>
        <v>0.1</v>
      </c>
      <c r="I8840" s="266">
        <f>YEAR(J8840)</f>
        <v>2023</v>
      </c>
      <c r="J8840" s="267">
        <v>45008</v>
      </c>
      <c r="K8840" s="267">
        <f>J8840+1</f>
        <v>45009</v>
      </c>
      <c r="L8840" s="266">
        <f>IF(M8840&lt;=365,1,2)</f>
        <v>1</v>
      </c>
      <c r="M8840" s="266">
        <f>IF(K8840&lt;$C$1,$C$2-$C$1+1,$C$2-K8840+1)</f>
        <v>38</v>
      </c>
      <c r="N8840" s="268">
        <f>M8840/365</f>
        <v>0.10410958904109589</v>
      </c>
      <c r="O8840" s="269">
        <f>'Data and Parameter'!$E$4*'Data and Parameter'!$E$5*('Data and Parameter'!$E$6+'Data and Parameter'!$E$7)*'Data and Parameter'!$E$19*'Data and Parameter'!$E$14*'ER calculations'!N8840</f>
        <v>0.53905333080220053</v>
      </c>
    </row>
    <row r="8841" spans="1:15" ht="15">
      <c r="A8841" s="284">
        <v>8837</v>
      </c>
      <c r="B8841" s="287"/>
      <c r="C8841" s="287"/>
      <c r="D8841" s="284" t="s">
        <v>119</v>
      </c>
      <c r="E8841" s="287"/>
      <c r="F8841" s="285" t="s">
        <v>8962</v>
      </c>
      <c r="G8841" s="266" t="s">
        <v>121</v>
      </c>
      <c r="H8841" s="266">
        <f>IF(G8841="Traditional Stove",0.1,0.2)</f>
        <v>0.1</v>
      </c>
      <c r="I8841" s="266">
        <f>YEAR(J8841)</f>
        <v>2023</v>
      </c>
      <c r="J8841" s="267">
        <v>44969</v>
      </c>
      <c r="K8841" s="267">
        <f>J8841+1</f>
        <v>44970</v>
      </c>
      <c r="L8841" s="266">
        <f>IF(M8841&lt;=365,1,2)</f>
        <v>1</v>
      </c>
      <c r="M8841" s="266">
        <f>IF(K8841&lt;$C$1,$C$2-$C$1+1,$C$2-K8841+1)</f>
        <v>77</v>
      </c>
      <c r="N8841" s="268">
        <f>M8841/365</f>
        <v>0.21095890410958903</v>
      </c>
      <c r="O8841" s="269">
        <f>'Data and Parameter'!$E$4*'Data and Parameter'!$E$5*('Data and Parameter'!$E$6+'Data and Parameter'!$E$7)*'Data and Parameter'!$E$19*'Data and Parameter'!$E$14*'ER calculations'!N8841</f>
        <v>1.0922922755728799</v>
      </c>
    </row>
    <row r="8842" spans="1:15" ht="15">
      <c r="A8842" s="284">
        <v>8838</v>
      </c>
      <c r="B8842" s="287"/>
      <c r="C8842" s="287"/>
      <c r="D8842" s="284" t="s">
        <v>1054</v>
      </c>
      <c r="E8842" s="287"/>
      <c r="F8842" s="285" t="s">
        <v>8963</v>
      </c>
      <c r="G8842" s="266" t="s">
        <v>121</v>
      </c>
      <c r="H8842" s="266">
        <f>IF(G8842="Traditional Stove",0.1,0.2)</f>
        <v>0.1</v>
      </c>
      <c r="I8842" s="266">
        <f>YEAR(J8842)</f>
        <v>2023</v>
      </c>
      <c r="J8842" s="267">
        <v>44969</v>
      </c>
      <c r="K8842" s="267">
        <f>J8842+1</f>
        <v>44970</v>
      </c>
      <c r="L8842" s="266">
        <f>IF(M8842&lt;=365,1,2)</f>
        <v>1</v>
      </c>
      <c r="M8842" s="266">
        <f>IF(K8842&lt;$C$1,$C$2-$C$1+1,$C$2-K8842+1)</f>
        <v>77</v>
      </c>
      <c r="N8842" s="268">
        <f>M8842/365</f>
        <v>0.21095890410958903</v>
      </c>
      <c r="O8842" s="269">
        <f>'Data and Parameter'!$E$4*'Data and Parameter'!$E$5*('Data and Parameter'!$E$6+'Data and Parameter'!$E$7)*'Data and Parameter'!$E$19*'Data and Parameter'!$E$14*'ER calculations'!N8842</f>
        <v>1.0922922755728799</v>
      </c>
    </row>
    <row r="8843" spans="1:15" ht="15">
      <c r="A8843" s="284">
        <v>8839</v>
      </c>
      <c r="B8843" s="287"/>
      <c r="C8843" s="287"/>
      <c r="D8843" s="284" t="s">
        <v>1054</v>
      </c>
      <c r="E8843" s="287"/>
      <c r="F8843" s="285" t="s">
        <v>8964</v>
      </c>
      <c r="G8843" s="266" t="s">
        <v>121</v>
      </c>
      <c r="H8843" s="266">
        <f>IF(G8843="Traditional Stove",0.1,0.2)</f>
        <v>0.1</v>
      </c>
      <c r="I8843" s="266">
        <f>YEAR(J8843)</f>
        <v>2023</v>
      </c>
      <c r="J8843" s="267">
        <v>44969</v>
      </c>
      <c r="K8843" s="267">
        <f>J8843+1</f>
        <v>44970</v>
      </c>
      <c r="L8843" s="266">
        <f>IF(M8843&lt;=365,1,2)</f>
        <v>1</v>
      </c>
      <c r="M8843" s="266">
        <f>IF(K8843&lt;$C$1,$C$2-$C$1+1,$C$2-K8843+1)</f>
        <v>77</v>
      </c>
      <c r="N8843" s="268">
        <f>M8843/365</f>
        <v>0.21095890410958903</v>
      </c>
      <c r="O8843" s="269">
        <f>'Data and Parameter'!$E$4*'Data and Parameter'!$E$5*('Data and Parameter'!$E$6+'Data and Parameter'!$E$7)*'Data and Parameter'!$E$19*'Data and Parameter'!$E$14*'ER calculations'!N8843</f>
        <v>1.0922922755728799</v>
      </c>
    </row>
    <row r="8844" spans="1:15" ht="15">
      <c r="A8844" s="284">
        <v>8840</v>
      </c>
      <c r="B8844" s="287"/>
      <c r="C8844" s="287"/>
      <c r="D8844" s="284" t="s">
        <v>1054</v>
      </c>
      <c r="E8844" s="287"/>
      <c r="F8844" s="285" t="s">
        <v>8965</v>
      </c>
      <c r="G8844" s="266" t="s">
        <v>121</v>
      </c>
      <c r="H8844" s="266">
        <f>IF(G8844="Traditional Stove",0.1,0.2)</f>
        <v>0.1</v>
      </c>
      <c r="I8844" s="266">
        <f>YEAR(J8844)</f>
        <v>2023</v>
      </c>
      <c r="J8844" s="267">
        <v>44969</v>
      </c>
      <c r="K8844" s="267">
        <f>J8844+1</f>
        <v>44970</v>
      </c>
      <c r="L8844" s="266">
        <f>IF(M8844&lt;=365,1,2)</f>
        <v>1</v>
      </c>
      <c r="M8844" s="266">
        <f>IF(K8844&lt;$C$1,$C$2-$C$1+1,$C$2-K8844+1)</f>
        <v>77</v>
      </c>
      <c r="N8844" s="268">
        <f>M8844/365</f>
        <v>0.21095890410958903</v>
      </c>
      <c r="O8844" s="269">
        <f>'Data and Parameter'!$E$4*'Data and Parameter'!$E$5*('Data and Parameter'!$E$6+'Data and Parameter'!$E$7)*'Data and Parameter'!$E$19*'Data and Parameter'!$E$14*'ER calculations'!N8844</f>
        <v>1.0922922755728799</v>
      </c>
    </row>
    <row r="8845" spans="1:15" ht="15">
      <c r="A8845" s="284">
        <v>8841</v>
      </c>
      <c r="B8845" s="287"/>
      <c r="C8845" s="287"/>
      <c r="D8845" s="284" t="s">
        <v>1054</v>
      </c>
      <c r="E8845" s="287"/>
      <c r="F8845" s="285" t="s">
        <v>8966</v>
      </c>
      <c r="G8845" s="266" t="s">
        <v>121</v>
      </c>
      <c r="H8845" s="266">
        <f>IF(G8845="Traditional Stove",0.1,0.2)</f>
        <v>0.1</v>
      </c>
      <c r="I8845" s="266">
        <f>YEAR(J8845)</f>
        <v>2023</v>
      </c>
      <c r="J8845" s="267">
        <v>44969</v>
      </c>
      <c r="K8845" s="267">
        <f>J8845+1</f>
        <v>44970</v>
      </c>
      <c r="L8845" s="266">
        <f>IF(M8845&lt;=365,1,2)</f>
        <v>1</v>
      </c>
      <c r="M8845" s="266">
        <f>IF(K8845&lt;$C$1,$C$2-$C$1+1,$C$2-K8845+1)</f>
        <v>77</v>
      </c>
      <c r="N8845" s="268">
        <f>M8845/365</f>
        <v>0.21095890410958903</v>
      </c>
      <c r="O8845" s="269">
        <f>'Data and Parameter'!$E$4*'Data and Parameter'!$E$5*('Data and Parameter'!$E$6+'Data and Parameter'!$E$7)*'Data and Parameter'!$E$19*'Data and Parameter'!$E$14*'ER calculations'!N8845</f>
        <v>1.0922922755728799</v>
      </c>
    </row>
    <row r="8846" spans="1:15" ht="15">
      <c r="A8846" s="284">
        <v>8842</v>
      </c>
      <c r="B8846" s="287"/>
      <c r="C8846" s="287"/>
      <c r="D8846" s="284" t="s">
        <v>1054</v>
      </c>
      <c r="E8846" s="287"/>
      <c r="F8846" s="285" t="s">
        <v>8967</v>
      </c>
      <c r="G8846" s="266" t="s">
        <v>121</v>
      </c>
      <c r="H8846" s="266">
        <f>IF(G8846="Traditional Stove",0.1,0.2)</f>
        <v>0.1</v>
      </c>
      <c r="I8846" s="266">
        <f>YEAR(J8846)</f>
        <v>2023</v>
      </c>
      <c r="J8846" s="267">
        <v>44969</v>
      </c>
      <c r="K8846" s="267">
        <f>J8846+1</f>
        <v>44970</v>
      </c>
      <c r="L8846" s="266">
        <f>IF(M8846&lt;=365,1,2)</f>
        <v>1</v>
      </c>
      <c r="M8846" s="266">
        <f>IF(K8846&lt;$C$1,$C$2-$C$1+1,$C$2-K8846+1)</f>
        <v>77</v>
      </c>
      <c r="N8846" s="268">
        <f>M8846/365</f>
        <v>0.21095890410958903</v>
      </c>
      <c r="O8846" s="269">
        <f>'Data and Parameter'!$E$4*'Data and Parameter'!$E$5*('Data and Parameter'!$E$6+'Data and Parameter'!$E$7)*'Data and Parameter'!$E$19*'Data and Parameter'!$E$14*'ER calculations'!N8846</f>
        <v>1.0922922755728799</v>
      </c>
    </row>
    <row r="8847" spans="1:15" ht="15">
      <c r="A8847" s="284">
        <v>8843</v>
      </c>
      <c r="B8847" s="287"/>
      <c r="C8847" s="287"/>
      <c r="D8847" s="284" t="s">
        <v>119</v>
      </c>
      <c r="E8847" s="287"/>
      <c r="F8847" s="285" t="s">
        <v>8968</v>
      </c>
      <c r="G8847" s="266" t="s">
        <v>121</v>
      </c>
      <c r="H8847" s="266">
        <f>IF(G8847="Traditional Stove",0.1,0.2)</f>
        <v>0.1</v>
      </c>
      <c r="I8847" s="266">
        <f>YEAR(J8847)</f>
        <v>2023</v>
      </c>
      <c r="J8847" s="267">
        <v>44969</v>
      </c>
      <c r="K8847" s="267">
        <f>J8847+1</f>
        <v>44970</v>
      </c>
      <c r="L8847" s="266">
        <f>IF(M8847&lt;=365,1,2)</f>
        <v>1</v>
      </c>
      <c r="M8847" s="266">
        <f>IF(K8847&lt;$C$1,$C$2-$C$1+1,$C$2-K8847+1)</f>
        <v>77</v>
      </c>
      <c r="N8847" s="268">
        <f>M8847/365</f>
        <v>0.21095890410958903</v>
      </c>
      <c r="O8847" s="269">
        <f>'Data and Parameter'!$E$4*'Data and Parameter'!$E$5*('Data and Parameter'!$E$6+'Data and Parameter'!$E$7)*'Data and Parameter'!$E$19*'Data and Parameter'!$E$14*'ER calculations'!N8847</f>
        <v>1.0922922755728799</v>
      </c>
    </row>
    <row r="8848" spans="1:15" ht="15">
      <c r="A8848" s="284">
        <v>8844</v>
      </c>
      <c r="B8848" s="287"/>
      <c r="C8848" s="287"/>
      <c r="D8848" s="284" t="s">
        <v>119</v>
      </c>
      <c r="E8848" s="287"/>
      <c r="F8848" s="285" t="s">
        <v>8969</v>
      </c>
      <c r="G8848" s="266" t="s">
        <v>121</v>
      </c>
      <c r="H8848" s="266">
        <f>IF(G8848="Traditional Stove",0.1,0.2)</f>
        <v>0.1</v>
      </c>
      <c r="I8848" s="266">
        <f>YEAR(J8848)</f>
        <v>2023</v>
      </c>
      <c r="J8848" s="267">
        <v>44969</v>
      </c>
      <c r="K8848" s="267">
        <f>J8848+1</f>
        <v>44970</v>
      </c>
      <c r="L8848" s="266">
        <f>IF(M8848&lt;=365,1,2)</f>
        <v>1</v>
      </c>
      <c r="M8848" s="266">
        <f>IF(K8848&lt;$C$1,$C$2-$C$1+1,$C$2-K8848+1)</f>
        <v>77</v>
      </c>
      <c r="N8848" s="268">
        <f>M8848/365</f>
        <v>0.21095890410958903</v>
      </c>
      <c r="O8848" s="269">
        <f>'Data and Parameter'!$E$4*'Data and Parameter'!$E$5*('Data and Parameter'!$E$6+'Data and Parameter'!$E$7)*'Data and Parameter'!$E$19*'Data and Parameter'!$E$14*'ER calculations'!N8848</f>
        <v>1.0922922755728799</v>
      </c>
    </row>
    <row r="8849" spans="1:15" ht="15">
      <c r="A8849" s="284">
        <v>8845</v>
      </c>
      <c r="B8849" s="287"/>
      <c r="C8849" s="287"/>
      <c r="D8849" s="284" t="s">
        <v>119</v>
      </c>
      <c r="E8849" s="287"/>
      <c r="F8849" s="285" t="s">
        <v>8970</v>
      </c>
      <c r="G8849" s="266" t="s">
        <v>121</v>
      </c>
      <c r="H8849" s="266">
        <f>IF(G8849="Traditional Stove",0.1,0.2)</f>
        <v>0.1</v>
      </c>
      <c r="I8849" s="266">
        <f>YEAR(J8849)</f>
        <v>2023</v>
      </c>
      <c r="J8849" s="267">
        <v>44969</v>
      </c>
      <c r="K8849" s="267">
        <f>J8849+1</f>
        <v>44970</v>
      </c>
      <c r="L8849" s="266">
        <f>IF(M8849&lt;=365,1,2)</f>
        <v>1</v>
      </c>
      <c r="M8849" s="266">
        <f>IF(K8849&lt;$C$1,$C$2-$C$1+1,$C$2-K8849+1)</f>
        <v>77</v>
      </c>
      <c r="N8849" s="268">
        <f>M8849/365</f>
        <v>0.21095890410958903</v>
      </c>
      <c r="O8849" s="269">
        <f>'Data and Parameter'!$E$4*'Data and Parameter'!$E$5*('Data and Parameter'!$E$6+'Data and Parameter'!$E$7)*'Data and Parameter'!$E$19*'Data and Parameter'!$E$14*'ER calculations'!N8849</f>
        <v>1.0922922755728799</v>
      </c>
    </row>
    <row r="8850" spans="1:15" ht="15">
      <c r="A8850" s="284">
        <v>8846</v>
      </c>
      <c r="B8850" s="287"/>
      <c r="C8850" s="287"/>
      <c r="D8850" s="284" t="s">
        <v>119</v>
      </c>
      <c r="E8850" s="287"/>
      <c r="F8850" s="285" t="s">
        <v>8971</v>
      </c>
      <c r="G8850" s="266" t="s">
        <v>121</v>
      </c>
      <c r="H8850" s="266">
        <f>IF(G8850="Traditional Stove",0.1,0.2)</f>
        <v>0.1</v>
      </c>
      <c r="I8850" s="266">
        <f>YEAR(J8850)</f>
        <v>2023</v>
      </c>
      <c r="J8850" s="267">
        <v>44969</v>
      </c>
      <c r="K8850" s="267">
        <f>J8850+1</f>
        <v>44970</v>
      </c>
      <c r="L8850" s="266">
        <f>IF(M8850&lt;=365,1,2)</f>
        <v>1</v>
      </c>
      <c r="M8850" s="266">
        <f>IF(K8850&lt;$C$1,$C$2-$C$1+1,$C$2-K8850+1)</f>
        <v>77</v>
      </c>
      <c r="N8850" s="268">
        <f>M8850/365</f>
        <v>0.21095890410958903</v>
      </c>
      <c r="O8850" s="269">
        <f>'Data and Parameter'!$E$4*'Data and Parameter'!$E$5*('Data and Parameter'!$E$6+'Data and Parameter'!$E$7)*'Data and Parameter'!$E$19*'Data and Parameter'!$E$14*'ER calculations'!N8850</f>
        <v>1.0922922755728799</v>
      </c>
    </row>
    <row r="8851" spans="1:15" ht="15">
      <c r="A8851" s="284">
        <v>8847</v>
      </c>
      <c r="B8851" s="287"/>
      <c r="C8851" s="287"/>
      <c r="D8851" s="284" t="s">
        <v>119</v>
      </c>
      <c r="E8851" s="287"/>
      <c r="F8851" s="285" t="s">
        <v>8972</v>
      </c>
      <c r="G8851" s="266" t="s">
        <v>121</v>
      </c>
      <c r="H8851" s="266">
        <f>IF(G8851="Traditional Stove",0.1,0.2)</f>
        <v>0.1</v>
      </c>
      <c r="I8851" s="266">
        <f>YEAR(J8851)</f>
        <v>2023</v>
      </c>
      <c r="J8851" s="267">
        <v>44969</v>
      </c>
      <c r="K8851" s="267">
        <f>J8851+1</f>
        <v>44970</v>
      </c>
      <c r="L8851" s="266">
        <f>IF(M8851&lt;=365,1,2)</f>
        <v>1</v>
      </c>
      <c r="M8851" s="266">
        <f>IF(K8851&lt;$C$1,$C$2-$C$1+1,$C$2-K8851+1)</f>
        <v>77</v>
      </c>
      <c r="N8851" s="268">
        <f>M8851/365</f>
        <v>0.21095890410958903</v>
      </c>
      <c r="O8851" s="269">
        <f>'Data and Parameter'!$E$4*'Data and Parameter'!$E$5*('Data and Parameter'!$E$6+'Data and Parameter'!$E$7)*'Data and Parameter'!$E$19*'Data and Parameter'!$E$14*'ER calculations'!N8851</f>
        <v>1.0922922755728799</v>
      </c>
    </row>
    <row r="8852" spans="1:15" ht="15">
      <c r="A8852" s="284">
        <v>8848</v>
      </c>
      <c r="B8852" s="287"/>
      <c r="C8852" s="287"/>
      <c r="D8852" s="284" t="s">
        <v>119</v>
      </c>
      <c r="E8852" s="287"/>
      <c r="F8852" s="285" t="s">
        <v>8973</v>
      </c>
      <c r="G8852" s="266" t="s">
        <v>121</v>
      </c>
      <c r="H8852" s="266">
        <f>IF(G8852="Traditional Stove",0.1,0.2)</f>
        <v>0.1</v>
      </c>
      <c r="I8852" s="266">
        <f>YEAR(J8852)</f>
        <v>2023</v>
      </c>
      <c r="J8852" s="267">
        <v>44969</v>
      </c>
      <c r="K8852" s="267">
        <f>J8852+1</f>
        <v>44970</v>
      </c>
      <c r="L8852" s="266">
        <f>IF(M8852&lt;=365,1,2)</f>
        <v>1</v>
      </c>
      <c r="M8852" s="266">
        <f>IF(K8852&lt;$C$1,$C$2-$C$1+1,$C$2-K8852+1)</f>
        <v>77</v>
      </c>
      <c r="N8852" s="268">
        <f>M8852/365</f>
        <v>0.21095890410958903</v>
      </c>
      <c r="O8852" s="269">
        <f>'Data and Parameter'!$E$4*'Data and Parameter'!$E$5*('Data and Parameter'!$E$6+'Data and Parameter'!$E$7)*'Data and Parameter'!$E$19*'Data and Parameter'!$E$14*'ER calculations'!N8852</f>
        <v>1.0922922755728799</v>
      </c>
    </row>
    <row r="8853" spans="1:15" ht="15">
      <c r="A8853" s="284">
        <v>8849</v>
      </c>
      <c r="B8853" s="287"/>
      <c r="C8853" s="287"/>
      <c r="D8853" s="284" t="s">
        <v>1054</v>
      </c>
      <c r="E8853" s="287"/>
      <c r="F8853" s="285" t="s">
        <v>8974</v>
      </c>
      <c r="G8853" s="266" t="s">
        <v>121</v>
      </c>
      <c r="H8853" s="266">
        <f>IF(G8853="Traditional Stove",0.1,0.2)</f>
        <v>0.1</v>
      </c>
      <c r="I8853" s="266">
        <f>YEAR(J8853)</f>
        <v>2023</v>
      </c>
      <c r="J8853" s="267">
        <v>45008</v>
      </c>
      <c r="K8853" s="267">
        <f>J8853+1</f>
        <v>45009</v>
      </c>
      <c r="L8853" s="266">
        <f>IF(M8853&lt;=365,1,2)</f>
        <v>1</v>
      </c>
      <c r="M8853" s="266">
        <f>IF(K8853&lt;$C$1,$C$2-$C$1+1,$C$2-K8853+1)</f>
        <v>38</v>
      </c>
      <c r="N8853" s="268">
        <f>M8853/365</f>
        <v>0.10410958904109589</v>
      </c>
      <c r="O8853" s="269">
        <f>'Data and Parameter'!$E$4*'Data and Parameter'!$E$5*('Data and Parameter'!$E$6+'Data and Parameter'!$E$7)*'Data and Parameter'!$E$19*'Data and Parameter'!$E$14*'ER calculations'!N8853</f>
        <v>0.53905333080220053</v>
      </c>
    </row>
    <row r="8854" spans="1:15" ht="15">
      <c r="A8854" s="284">
        <v>8850</v>
      </c>
      <c r="B8854" s="287"/>
      <c r="C8854" s="287"/>
      <c r="D8854" s="284" t="s">
        <v>1054</v>
      </c>
      <c r="E8854" s="287"/>
      <c r="F8854" s="285" t="s">
        <v>8975</v>
      </c>
      <c r="G8854" s="266" t="s">
        <v>121</v>
      </c>
      <c r="H8854" s="266">
        <f>IF(G8854="Traditional Stove",0.1,0.2)</f>
        <v>0.1</v>
      </c>
      <c r="I8854" s="266">
        <f>YEAR(J8854)</f>
        <v>2023</v>
      </c>
      <c r="J8854" s="267">
        <v>45008</v>
      </c>
      <c r="K8854" s="267">
        <f>J8854+1</f>
        <v>45009</v>
      </c>
      <c r="L8854" s="266">
        <f>IF(M8854&lt;=365,1,2)</f>
        <v>1</v>
      </c>
      <c r="M8854" s="266">
        <f>IF(K8854&lt;$C$1,$C$2-$C$1+1,$C$2-K8854+1)</f>
        <v>38</v>
      </c>
      <c r="N8854" s="268">
        <f>M8854/365</f>
        <v>0.10410958904109589</v>
      </c>
      <c r="O8854" s="269">
        <f>'Data and Parameter'!$E$4*'Data and Parameter'!$E$5*('Data and Parameter'!$E$6+'Data and Parameter'!$E$7)*'Data and Parameter'!$E$19*'Data and Parameter'!$E$14*'ER calculations'!N8854</f>
        <v>0.53905333080220053</v>
      </c>
    </row>
    <row r="8855" spans="1:15" ht="15">
      <c r="A8855" s="284">
        <v>8851</v>
      </c>
      <c r="B8855" s="287"/>
      <c r="C8855" s="287"/>
      <c r="D8855" s="284" t="s">
        <v>1054</v>
      </c>
      <c r="E8855" s="287"/>
      <c r="F8855" s="285" t="s">
        <v>8976</v>
      </c>
      <c r="G8855" s="266" t="s">
        <v>121</v>
      </c>
      <c r="H8855" s="266">
        <f>IF(G8855="Traditional Stove",0.1,0.2)</f>
        <v>0.1</v>
      </c>
      <c r="I8855" s="266">
        <f>YEAR(J8855)</f>
        <v>2023</v>
      </c>
      <c r="J8855" s="267">
        <v>44969</v>
      </c>
      <c r="K8855" s="267">
        <f>J8855+1</f>
        <v>44970</v>
      </c>
      <c r="L8855" s="266">
        <f>IF(M8855&lt;=365,1,2)</f>
        <v>1</v>
      </c>
      <c r="M8855" s="266">
        <f>IF(K8855&lt;$C$1,$C$2-$C$1+1,$C$2-K8855+1)</f>
        <v>77</v>
      </c>
      <c r="N8855" s="268">
        <f>M8855/365</f>
        <v>0.21095890410958903</v>
      </c>
      <c r="O8855" s="269">
        <f>'Data and Parameter'!$E$4*'Data and Parameter'!$E$5*('Data and Parameter'!$E$6+'Data and Parameter'!$E$7)*'Data and Parameter'!$E$19*'Data and Parameter'!$E$14*'ER calculations'!N8855</f>
        <v>1.0922922755728799</v>
      </c>
    </row>
    <row r="8856" spans="1:15" ht="15">
      <c r="A8856" s="284">
        <v>8852</v>
      </c>
      <c r="B8856" s="287"/>
      <c r="C8856" s="287"/>
      <c r="D8856" s="284" t="s">
        <v>1054</v>
      </c>
      <c r="E8856" s="287"/>
      <c r="F8856" s="285" t="s">
        <v>8977</v>
      </c>
      <c r="G8856" s="266" t="s">
        <v>121</v>
      </c>
      <c r="H8856" s="266">
        <f>IF(G8856="Traditional Stove",0.1,0.2)</f>
        <v>0.1</v>
      </c>
      <c r="I8856" s="266">
        <f>YEAR(J8856)</f>
        <v>2023</v>
      </c>
      <c r="J8856" s="267">
        <v>45008</v>
      </c>
      <c r="K8856" s="267">
        <f>J8856+1</f>
        <v>45009</v>
      </c>
      <c r="L8856" s="266">
        <f>IF(M8856&lt;=365,1,2)</f>
        <v>1</v>
      </c>
      <c r="M8856" s="266">
        <f>IF(K8856&lt;$C$1,$C$2-$C$1+1,$C$2-K8856+1)</f>
        <v>38</v>
      </c>
      <c r="N8856" s="268">
        <f>M8856/365</f>
        <v>0.10410958904109589</v>
      </c>
      <c r="O8856" s="269">
        <f>'Data and Parameter'!$E$4*'Data and Parameter'!$E$5*('Data and Parameter'!$E$6+'Data and Parameter'!$E$7)*'Data and Parameter'!$E$19*'Data and Parameter'!$E$14*'ER calculations'!N8856</f>
        <v>0.53905333080220053</v>
      </c>
    </row>
    <row r="8857" spans="1:15" ht="15">
      <c r="A8857" s="284">
        <v>8853</v>
      </c>
      <c r="B8857" s="287"/>
      <c r="C8857" s="287"/>
      <c r="D8857" s="284" t="s">
        <v>1054</v>
      </c>
      <c r="E8857" s="287"/>
      <c r="F8857" s="285" t="s">
        <v>8978</v>
      </c>
      <c r="G8857" s="266" t="s">
        <v>121</v>
      </c>
      <c r="H8857" s="266">
        <f>IF(G8857="Traditional Stove",0.1,0.2)</f>
        <v>0.1</v>
      </c>
      <c r="I8857" s="266">
        <f>YEAR(J8857)</f>
        <v>2023</v>
      </c>
      <c r="J8857" s="267">
        <v>44969</v>
      </c>
      <c r="K8857" s="267">
        <f>J8857+1</f>
        <v>44970</v>
      </c>
      <c r="L8857" s="266">
        <f>IF(M8857&lt;=365,1,2)</f>
        <v>1</v>
      </c>
      <c r="M8857" s="266">
        <f>IF(K8857&lt;$C$1,$C$2-$C$1+1,$C$2-K8857+1)</f>
        <v>77</v>
      </c>
      <c r="N8857" s="268">
        <f>M8857/365</f>
        <v>0.21095890410958903</v>
      </c>
      <c r="O8857" s="269">
        <f>'Data and Parameter'!$E$4*'Data and Parameter'!$E$5*('Data and Parameter'!$E$6+'Data and Parameter'!$E$7)*'Data and Parameter'!$E$19*'Data and Parameter'!$E$14*'ER calculations'!N8857</f>
        <v>1.0922922755728799</v>
      </c>
    </row>
    <row r="8858" spans="1:15" ht="15">
      <c r="A8858" s="284">
        <v>8854</v>
      </c>
      <c r="B8858" s="287"/>
      <c r="C8858" s="287"/>
      <c r="D8858" s="284" t="s">
        <v>1054</v>
      </c>
      <c r="E8858" s="287"/>
      <c r="F8858" s="285" t="s">
        <v>8979</v>
      </c>
      <c r="G8858" s="266" t="s">
        <v>121</v>
      </c>
      <c r="H8858" s="266">
        <f>IF(G8858="Traditional Stove",0.1,0.2)</f>
        <v>0.1</v>
      </c>
      <c r="I8858" s="266">
        <f>YEAR(J8858)</f>
        <v>2023</v>
      </c>
      <c r="J8858" s="267">
        <v>44969</v>
      </c>
      <c r="K8858" s="267">
        <f>J8858+1</f>
        <v>44970</v>
      </c>
      <c r="L8858" s="266">
        <f>IF(M8858&lt;=365,1,2)</f>
        <v>1</v>
      </c>
      <c r="M8858" s="266">
        <f>IF(K8858&lt;$C$1,$C$2-$C$1+1,$C$2-K8858+1)</f>
        <v>77</v>
      </c>
      <c r="N8858" s="268">
        <f>M8858/365</f>
        <v>0.21095890410958903</v>
      </c>
      <c r="O8858" s="269">
        <f>'Data and Parameter'!$E$4*'Data and Parameter'!$E$5*('Data and Parameter'!$E$6+'Data and Parameter'!$E$7)*'Data and Parameter'!$E$19*'Data and Parameter'!$E$14*'ER calculations'!N8858</f>
        <v>1.0922922755728799</v>
      </c>
    </row>
    <row r="8859" spans="1:15" ht="15">
      <c r="A8859" s="284">
        <v>8855</v>
      </c>
      <c r="B8859" s="287"/>
      <c r="C8859" s="287"/>
      <c r="D8859" s="284" t="s">
        <v>1054</v>
      </c>
      <c r="E8859" s="287"/>
      <c r="F8859" s="285" t="s">
        <v>8980</v>
      </c>
      <c r="G8859" s="266" t="s">
        <v>121</v>
      </c>
      <c r="H8859" s="266">
        <f>IF(G8859="Traditional Stove",0.1,0.2)</f>
        <v>0.1</v>
      </c>
      <c r="I8859" s="266">
        <f>YEAR(J8859)</f>
        <v>2023</v>
      </c>
      <c r="J8859" s="267">
        <v>45008</v>
      </c>
      <c r="K8859" s="267">
        <f>J8859+1</f>
        <v>45009</v>
      </c>
      <c r="L8859" s="266">
        <f>IF(M8859&lt;=365,1,2)</f>
        <v>1</v>
      </c>
      <c r="M8859" s="266">
        <f>IF(K8859&lt;$C$1,$C$2-$C$1+1,$C$2-K8859+1)</f>
        <v>38</v>
      </c>
      <c r="N8859" s="268">
        <f>M8859/365</f>
        <v>0.10410958904109589</v>
      </c>
      <c r="O8859" s="269">
        <f>'Data and Parameter'!$E$4*'Data and Parameter'!$E$5*('Data and Parameter'!$E$6+'Data and Parameter'!$E$7)*'Data and Parameter'!$E$19*'Data and Parameter'!$E$14*'ER calculations'!N8859</f>
        <v>0.53905333080220053</v>
      </c>
    </row>
    <row r="8860" spans="1:15" ht="15">
      <c r="A8860" s="284">
        <v>8856</v>
      </c>
      <c r="B8860" s="287"/>
      <c r="C8860" s="287"/>
      <c r="D8860" s="284" t="s">
        <v>1054</v>
      </c>
      <c r="E8860" s="287"/>
      <c r="F8860" s="285" t="s">
        <v>8981</v>
      </c>
      <c r="G8860" s="266" t="s">
        <v>121</v>
      </c>
      <c r="H8860" s="266">
        <f>IF(G8860="Traditional Stove",0.1,0.2)</f>
        <v>0.1</v>
      </c>
      <c r="I8860" s="266">
        <f>YEAR(J8860)</f>
        <v>2023</v>
      </c>
      <c r="J8860" s="267">
        <v>44969</v>
      </c>
      <c r="K8860" s="267">
        <f>J8860+1</f>
        <v>44970</v>
      </c>
      <c r="L8860" s="266">
        <f>IF(M8860&lt;=365,1,2)</f>
        <v>1</v>
      </c>
      <c r="M8860" s="266">
        <f>IF(K8860&lt;$C$1,$C$2-$C$1+1,$C$2-K8860+1)</f>
        <v>77</v>
      </c>
      <c r="N8860" s="268">
        <f>M8860/365</f>
        <v>0.21095890410958903</v>
      </c>
      <c r="O8860" s="269">
        <f>'Data and Parameter'!$E$4*'Data and Parameter'!$E$5*('Data and Parameter'!$E$6+'Data and Parameter'!$E$7)*'Data and Parameter'!$E$19*'Data and Parameter'!$E$14*'ER calculations'!N8860</f>
        <v>1.0922922755728799</v>
      </c>
    </row>
    <row r="8861" spans="1:15" ht="15">
      <c r="A8861" s="284">
        <v>8857</v>
      </c>
      <c r="B8861" s="287"/>
      <c r="C8861" s="287"/>
      <c r="D8861" s="284" t="s">
        <v>1054</v>
      </c>
      <c r="E8861" s="287"/>
      <c r="F8861" s="285" t="s">
        <v>8982</v>
      </c>
      <c r="G8861" s="266" t="s">
        <v>121</v>
      </c>
      <c r="H8861" s="266">
        <f>IF(G8861="Traditional Stove",0.1,0.2)</f>
        <v>0.1</v>
      </c>
      <c r="I8861" s="266">
        <f>YEAR(J8861)</f>
        <v>2023</v>
      </c>
      <c r="J8861" s="267">
        <v>45008</v>
      </c>
      <c r="K8861" s="267">
        <f>J8861+1</f>
        <v>45009</v>
      </c>
      <c r="L8861" s="266">
        <f>IF(M8861&lt;=365,1,2)</f>
        <v>1</v>
      </c>
      <c r="M8861" s="266">
        <f>IF(K8861&lt;$C$1,$C$2-$C$1+1,$C$2-K8861+1)</f>
        <v>38</v>
      </c>
      <c r="N8861" s="268">
        <f>M8861/365</f>
        <v>0.10410958904109589</v>
      </c>
      <c r="O8861" s="269">
        <f>'Data and Parameter'!$E$4*'Data and Parameter'!$E$5*('Data and Parameter'!$E$6+'Data and Parameter'!$E$7)*'Data and Parameter'!$E$19*'Data and Parameter'!$E$14*'ER calculations'!N8861</f>
        <v>0.53905333080220053</v>
      </c>
    </row>
    <row r="8862" spans="1:15" ht="15">
      <c r="A8862" s="284">
        <v>8858</v>
      </c>
      <c r="B8862" s="287"/>
      <c r="C8862" s="287"/>
      <c r="D8862" s="284" t="s">
        <v>1054</v>
      </c>
      <c r="E8862" s="287"/>
      <c r="F8862" s="285" t="s">
        <v>8983</v>
      </c>
      <c r="G8862" s="266" t="s">
        <v>121</v>
      </c>
      <c r="H8862" s="266">
        <f>IF(G8862="Traditional Stove",0.1,0.2)</f>
        <v>0.1</v>
      </c>
      <c r="I8862" s="266">
        <f>YEAR(J8862)</f>
        <v>2023</v>
      </c>
      <c r="J8862" s="267">
        <v>44969</v>
      </c>
      <c r="K8862" s="267">
        <f>J8862+1</f>
        <v>44970</v>
      </c>
      <c r="L8862" s="266">
        <f>IF(M8862&lt;=365,1,2)</f>
        <v>1</v>
      </c>
      <c r="M8862" s="266">
        <f>IF(K8862&lt;$C$1,$C$2-$C$1+1,$C$2-K8862+1)</f>
        <v>77</v>
      </c>
      <c r="N8862" s="268">
        <f>M8862/365</f>
        <v>0.21095890410958903</v>
      </c>
      <c r="O8862" s="269">
        <f>'Data and Parameter'!$E$4*'Data and Parameter'!$E$5*('Data and Parameter'!$E$6+'Data and Parameter'!$E$7)*'Data and Parameter'!$E$19*'Data and Parameter'!$E$14*'ER calculations'!N8862</f>
        <v>1.0922922755728799</v>
      </c>
    </row>
    <row r="8863" spans="1:15" ht="15">
      <c r="A8863" s="284">
        <v>8859</v>
      </c>
      <c r="B8863" s="287"/>
      <c r="C8863" s="287"/>
      <c r="D8863" s="284" t="s">
        <v>1054</v>
      </c>
      <c r="E8863" s="287"/>
      <c r="F8863" s="285" t="s">
        <v>8984</v>
      </c>
      <c r="G8863" s="266" t="s">
        <v>121</v>
      </c>
      <c r="H8863" s="266">
        <f>IF(G8863="Traditional Stove",0.1,0.2)</f>
        <v>0.1</v>
      </c>
      <c r="I8863" s="266">
        <f>YEAR(J8863)</f>
        <v>2023</v>
      </c>
      <c r="J8863" s="267">
        <v>45008</v>
      </c>
      <c r="K8863" s="267">
        <f>J8863+1</f>
        <v>45009</v>
      </c>
      <c r="L8863" s="266">
        <f>IF(M8863&lt;=365,1,2)</f>
        <v>1</v>
      </c>
      <c r="M8863" s="266">
        <f>IF(K8863&lt;$C$1,$C$2-$C$1+1,$C$2-K8863+1)</f>
        <v>38</v>
      </c>
      <c r="N8863" s="268">
        <f>M8863/365</f>
        <v>0.10410958904109589</v>
      </c>
      <c r="O8863" s="269">
        <f>'Data and Parameter'!$E$4*'Data and Parameter'!$E$5*('Data and Parameter'!$E$6+'Data and Parameter'!$E$7)*'Data and Parameter'!$E$19*'Data and Parameter'!$E$14*'ER calculations'!N8863</f>
        <v>0.53905333080220053</v>
      </c>
    </row>
    <row r="8864" spans="1:15" ht="15">
      <c r="A8864" s="284">
        <v>8860</v>
      </c>
      <c r="B8864" s="287"/>
      <c r="C8864" s="287"/>
      <c r="D8864" s="284" t="s">
        <v>1054</v>
      </c>
      <c r="E8864" s="287"/>
      <c r="F8864" s="285" t="s">
        <v>8985</v>
      </c>
      <c r="G8864" s="266" t="s">
        <v>121</v>
      </c>
      <c r="H8864" s="266">
        <f>IF(G8864="Traditional Stove",0.1,0.2)</f>
        <v>0.1</v>
      </c>
      <c r="I8864" s="266">
        <f>YEAR(J8864)</f>
        <v>2023</v>
      </c>
      <c r="J8864" s="267">
        <v>44969</v>
      </c>
      <c r="K8864" s="267">
        <f>J8864+1</f>
        <v>44970</v>
      </c>
      <c r="L8864" s="266">
        <f>IF(M8864&lt;=365,1,2)</f>
        <v>1</v>
      </c>
      <c r="M8864" s="266">
        <f>IF(K8864&lt;$C$1,$C$2-$C$1+1,$C$2-K8864+1)</f>
        <v>77</v>
      </c>
      <c r="N8864" s="268">
        <f>M8864/365</f>
        <v>0.21095890410958903</v>
      </c>
      <c r="O8864" s="269">
        <f>'Data and Parameter'!$E$4*'Data and Parameter'!$E$5*('Data and Parameter'!$E$6+'Data and Parameter'!$E$7)*'Data and Parameter'!$E$19*'Data and Parameter'!$E$14*'ER calculations'!N8864</f>
        <v>1.0922922755728799</v>
      </c>
    </row>
    <row r="8865" spans="1:15" ht="15">
      <c r="A8865" s="284">
        <v>8861</v>
      </c>
      <c r="B8865" s="287"/>
      <c r="C8865" s="287"/>
      <c r="D8865" s="284" t="s">
        <v>1054</v>
      </c>
      <c r="E8865" s="287"/>
      <c r="F8865" s="285" t="s">
        <v>8986</v>
      </c>
      <c r="G8865" s="266" t="s">
        <v>121</v>
      </c>
      <c r="H8865" s="266">
        <f>IF(G8865="Traditional Stove",0.1,0.2)</f>
        <v>0.1</v>
      </c>
      <c r="I8865" s="266">
        <f>YEAR(J8865)</f>
        <v>2023</v>
      </c>
      <c r="J8865" s="267">
        <v>45008</v>
      </c>
      <c r="K8865" s="267">
        <f>J8865+1</f>
        <v>45009</v>
      </c>
      <c r="L8865" s="266">
        <f>IF(M8865&lt;=365,1,2)</f>
        <v>1</v>
      </c>
      <c r="M8865" s="266">
        <f>IF(K8865&lt;$C$1,$C$2-$C$1+1,$C$2-K8865+1)</f>
        <v>38</v>
      </c>
      <c r="N8865" s="268">
        <f>M8865/365</f>
        <v>0.10410958904109589</v>
      </c>
      <c r="O8865" s="269">
        <f>'Data and Parameter'!$E$4*'Data and Parameter'!$E$5*('Data and Parameter'!$E$6+'Data and Parameter'!$E$7)*'Data and Parameter'!$E$19*'Data and Parameter'!$E$14*'ER calculations'!N8865</f>
        <v>0.53905333080220053</v>
      </c>
    </row>
    <row r="8866" spans="1:15" ht="15">
      <c r="A8866" s="284">
        <v>8862</v>
      </c>
      <c r="B8866" s="287"/>
      <c r="C8866" s="287"/>
      <c r="D8866" s="284" t="s">
        <v>1054</v>
      </c>
      <c r="E8866" s="287"/>
      <c r="F8866" s="285" t="s">
        <v>8987</v>
      </c>
      <c r="G8866" s="266" t="s">
        <v>121</v>
      </c>
      <c r="H8866" s="266">
        <f>IF(G8866="Traditional Stove",0.1,0.2)</f>
        <v>0.1</v>
      </c>
      <c r="I8866" s="266">
        <f>YEAR(J8866)</f>
        <v>2023</v>
      </c>
      <c r="J8866" s="267">
        <v>44969</v>
      </c>
      <c r="K8866" s="267">
        <f>J8866+1</f>
        <v>44970</v>
      </c>
      <c r="L8866" s="266">
        <f>IF(M8866&lt;=365,1,2)</f>
        <v>1</v>
      </c>
      <c r="M8866" s="266">
        <f>IF(K8866&lt;$C$1,$C$2-$C$1+1,$C$2-K8866+1)</f>
        <v>77</v>
      </c>
      <c r="N8866" s="268">
        <f>M8866/365</f>
        <v>0.21095890410958903</v>
      </c>
      <c r="O8866" s="269">
        <f>'Data and Parameter'!$E$4*'Data and Parameter'!$E$5*('Data and Parameter'!$E$6+'Data and Parameter'!$E$7)*'Data and Parameter'!$E$19*'Data and Parameter'!$E$14*'ER calculations'!N8866</f>
        <v>1.0922922755728799</v>
      </c>
    </row>
    <row r="8867" spans="1:15" ht="15">
      <c r="A8867" s="284">
        <v>8863</v>
      </c>
      <c r="B8867" s="287"/>
      <c r="C8867" s="287"/>
      <c r="D8867" s="284" t="s">
        <v>1054</v>
      </c>
      <c r="E8867" s="287"/>
      <c r="F8867" s="285" t="s">
        <v>8988</v>
      </c>
      <c r="G8867" s="266" t="s">
        <v>121</v>
      </c>
      <c r="H8867" s="266">
        <f>IF(G8867="Traditional Stove",0.1,0.2)</f>
        <v>0.1</v>
      </c>
      <c r="I8867" s="266">
        <f>YEAR(J8867)</f>
        <v>2023</v>
      </c>
      <c r="J8867" s="267">
        <v>45008</v>
      </c>
      <c r="K8867" s="267">
        <f>J8867+1</f>
        <v>45009</v>
      </c>
      <c r="L8867" s="266">
        <f>IF(M8867&lt;=365,1,2)</f>
        <v>1</v>
      </c>
      <c r="M8867" s="266">
        <f>IF(K8867&lt;$C$1,$C$2-$C$1+1,$C$2-K8867+1)</f>
        <v>38</v>
      </c>
      <c r="N8867" s="268">
        <f>M8867/365</f>
        <v>0.10410958904109589</v>
      </c>
      <c r="O8867" s="269">
        <f>'Data and Parameter'!$E$4*'Data and Parameter'!$E$5*('Data and Parameter'!$E$6+'Data and Parameter'!$E$7)*'Data and Parameter'!$E$19*'Data and Parameter'!$E$14*'ER calculations'!N8867</f>
        <v>0.53905333080220053</v>
      </c>
    </row>
    <row r="8868" spans="1:15" ht="15">
      <c r="A8868" s="284">
        <v>8864</v>
      </c>
      <c r="B8868" s="287"/>
      <c r="C8868" s="287"/>
      <c r="D8868" s="284" t="s">
        <v>1054</v>
      </c>
      <c r="E8868" s="287"/>
      <c r="F8868" s="285" t="s">
        <v>8989</v>
      </c>
      <c r="G8868" s="266" t="s">
        <v>121</v>
      </c>
      <c r="H8868" s="266">
        <f>IF(G8868="Traditional Stove",0.1,0.2)</f>
        <v>0.1</v>
      </c>
      <c r="I8868" s="266">
        <f>YEAR(J8868)</f>
        <v>2023</v>
      </c>
      <c r="J8868" s="267">
        <v>44969</v>
      </c>
      <c r="K8868" s="267">
        <f>J8868+1</f>
        <v>44970</v>
      </c>
      <c r="L8868" s="266">
        <f>IF(M8868&lt;=365,1,2)</f>
        <v>1</v>
      </c>
      <c r="M8868" s="266">
        <f>IF(K8868&lt;$C$1,$C$2-$C$1+1,$C$2-K8868+1)</f>
        <v>77</v>
      </c>
      <c r="N8868" s="268">
        <f>M8868/365</f>
        <v>0.21095890410958903</v>
      </c>
      <c r="O8868" s="269">
        <f>'Data and Parameter'!$E$4*'Data and Parameter'!$E$5*('Data and Parameter'!$E$6+'Data and Parameter'!$E$7)*'Data and Parameter'!$E$19*'Data and Parameter'!$E$14*'ER calculations'!N8868</f>
        <v>1.0922922755728799</v>
      </c>
    </row>
    <row r="8869" spans="1:15" ht="15">
      <c r="A8869" s="284">
        <v>8865</v>
      </c>
      <c r="B8869" s="287"/>
      <c r="C8869" s="287"/>
      <c r="D8869" s="284" t="s">
        <v>1054</v>
      </c>
      <c r="E8869" s="287"/>
      <c r="F8869" s="285" t="s">
        <v>8990</v>
      </c>
      <c r="G8869" s="266" t="s">
        <v>121</v>
      </c>
      <c r="H8869" s="266">
        <f>IF(G8869="Traditional Stove",0.1,0.2)</f>
        <v>0.1</v>
      </c>
      <c r="I8869" s="266">
        <f>YEAR(J8869)</f>
        <v>2023</v>
      </c>
      <c r="J8869" s="267">
        <v>45008</v>
      </c>
      <c r="K8869" s="267">
        <f>J8869+1</f>
        <v>45009</v>
      </c>
      <c r="L8869" s="266">
        <f>IF(M8869&lt;=365,1,2)</f>
        <v>1</v>
      </c>
      <c r="M8869" s="266">
        <f>IF(K8869&lt;$C$1,$C$2-$C$1+1,$C$2-K8869+1)</f>
        <v>38</v>
      </c>
      <c r="N8869" s="268">
        <f>M8869/365</f>
        <v>0.10410958904109589</v>
      </c>
      <c r="O8869" s="269">
        <f>'Data and Parameter'!$E$4*'Data and Parameter'!$E$5*('Data and Parameter'!$E$6+'Data and Parameter'!$E$7)*'Data and Parameter'!$E$19*'Data and Parameter'!$E$14*'ER calculations'!N8869</f>
        <v>0.53905333080220053</v>
      </c>
    </row>
    <row r="8870" spans="1:15" ht="15">
      <c r="A8870" s="284">
        <v>8866</v>
      </c>
      <c r="B8870" s="287"/>
      <c r="C8870" s="287"/>
      <c r="D8870" s="284" t="s">
        <v>1054</v>
      </c>
      <c r="E8870" s="287"/>
      <c r="F8870" s="285" t="s">
        <v>8991</v>
      </c>
      <c r="G8870" s="266" t="s">
        <v>121</v>
      </c>
      <c r="H8870" s="266">
        <f>IF(G8870="Traditional Stove",0.1,0.2)</f>
        <v>0.1</v>
      </c>
      <c r="I8870" s="266">
        <f>YEAR(J8870)</f>
        <v>2023</v>
      </c>
      <c r="J8870" s="267">
        <v>45008</v>
      </c>
      <c r="K8870" s="267">
        <f>J8870+1</f>
        <v>45009</v>
      </c>
      <c r="L8870" s="266">
        <f>IF(M8870&lt;=365,1,2)</f>
        <v>1</v>
      </c>
      <c r="M8870" s="266">
        <f>IF(K8870&lt;$C$1,$C$2-$C$1+1,$C$2-K8870+1)</f>
        <v>38</v>
      </c>
      <c r="N8870" s="268">
        <f>M8870/365</f>
        <v>0.10410958904109589</v>
      </c>
      <c r="O8870" s="269">
        <f>'Data and Parameter'!$E$4*'Data and Parameter'!$E$5*('Data and Parameter'!$E$6+'Data and Parameter'!$E$7)*'Data and Parameter'!$E$19*'Data and Parameter'!$E$14*'ER calculations'!N8870</f>
        <v>0.53905333080220053</v>
      </c>
    </row>
    <row r="8871" spans="1:15" ht="15">
      <c r="A8871" s="284">
        <v>8867</v>
      </c>
      <c r="B8871" s="287"/>
      <c r="C8871" s="287"/>
      <c r="D8871" s="284" t="s">
        <v>1054</v>
      </c>
      <c r="E8871" s="287"/>
      <c r="F8871" s="285" t="s">
        <v>8992</v>
      </c>
      <c r="G8871" s="266" t="s">
        <v>121</v>
      </c>
      <c r="H8871" s="266">
        <f>IF(G8871="Traditional Stove",0.1,0.2)</f>
        <v>0.1</v>
      </c>
      <c r="I8871" s="266">
        <f>YEAR(J8871)</f>
        <v>2023</v>
      </c>
      <c r="J8871" s="267">
        <v>44969</v>
      </c>
      <c r="K8871" s="267">
        <f>J8871+1</f>
        <v>44970</v>
      </c>
      <c r="L8871" s="266">
        <f>IF(M8871&lt;=365,1,2)</f>
        <v>1</v>
      </c>
      <c r="M8871" s="266">
        <f>IF(K8871&lt;$C$1,$C$2-$C$1+1,$C$2-K8871+1)</f>
        <v>77</v>
      </c>
      <c r="N8871" s="268">
        <f>M8871/365</f>
        <v>0.21095890410958903</v>
      </c>
      <c r="O8871" s="269">
        <f>'Data and Parameter'!$E$4*'Data and Parameter'!$E$5*('Data and Parameter'!$E$6+'Data and Parameter'!$E$7)*'Data and Parameter'!$E$19*'Data and Parameter'!$E$14*'ER calculations'!N8871</f>
        <v>1.0922922755728799</v>
      </c>
    </row>
    <row r="8872" spans="1:15" ht="15">
      <c r="A8872" s="284">
        <v>8868</v>
      </c>
      <c r="B8872" s="287"/>
      <c r="C8872" s="287"/>
      <c r="D8872" s="284" t="s">
        <v>1054</v>
      </c>
      <c r="E8872" s="287"/>
      <c r="F8872" s="285" t="s">
        <v>8993</v>
      </c>
      <c r="G8872" s="266" t="s">
        <v>121</v>
      </c>
      <c r="H8872" s="266">
        <f>IF(G8872="Traditional Stove",0.1,0.2)</f>
        <v>0.1</v>
      </c>
      <c r="I8872" s="266">
        <f>YEAR(J8872)</f>
        <v>2023</v>
      </c>
      <c r="J8872" s="267">
        <v>45008</v>
      </c>
      <c r="K8872" s="267">
        <f>J8872+1</f>
        <v>45009</v>
      </c>
      <c r="L8872" s="266">
        <f>IF(M8872&lt;=365,1,2)</f>
        <v>1</v>
      </c>
      <c r="M8872" s="266">
        <f>IF(K8872&lt;$C$1,$C$2-$C$1+1,$C$2-K8872+1)</f>
        <v>38</v>
      </c>
      <c r="N8872" s="268">
        <f>M8872/365</f>
        <v>0.10410958904109589</v>
      </c>
      <c r="O8872" s="269">
        <f>'Data and Parameter'!$E$4*'Data and Parameter'!$E$5*('Data and Parameter'!$E$6+'Data and Parameter'!$E$7)*'Data and Parameter'!$E$19*'Data and Parameter'!$E$14*'ER calculations'!N8872</f>
        <v>0.53905333080220053</v>
      </c>
    </row>
    <row r="8873" spans="1:15" ht="15">
      <c r="A8873" s="284">
        <v>8869</v>
      </c>
      <c r="B8873" s="287"/>
      <c r="C8873" s="287"/>
      <c r="D8873" s="284" t="s">
        <v>1054</v>
      </c>
      <c r="E8873" s="287"/>
      <c r="F8873" s="285" t="s">
        <v>8994</v>
      </c>
      <c r="G8873" s="266" t="s">
        <v>121</v>
      </c>
      <c r="H8873" s="266">
        <f>IF(G8873="Traditional Stove",0.1,0.2)</f>
        <v>0.1</v>
      </c>
      <c r="I8873" s="266">
        <f>YEAR(J8873)</f>
        <v>2023</v>
      </c>
      <c r="J8873" s="267">
        <v>44969</v>
      </c>
      <c r="K8873" s="267">
        <f>J8873+1</f>
        <v>44970</v>
      </c>
      <c r="L8873" s="266">
        <f>IF(M8873&lt;=365,1,2)</f>
        <v>1</v>
      </c>
      <c r="M8873" s="266">
        <f>IF(K8873&lt;$C$1,$C$2-$C$1+1,$C$2-K8873+1)</f>
        <v>77</v>
      </c>
      <c r="N8873" s="268">
        <f>M8873/365</f>
        <v>0.21095890410958903</v>
      </c>
      <c r="O8873" s="269">
        <f>'Data and Parameter'!$E$4*'Data and Parameter'!$E$5*('Data and Parameter'!$E$6+'Data and Parameter'!$E$7)*'Data and Parameter'!$E$19*'Data and Parameter'!$E$14*'ER calculations'!N8873</f>
        <v>1.0922922755728799</v>
      </c>
    </row>
    <row r="8874" spans="1:15" ht="15">
      <c r="A8874" s="284">
        <v>8870</v>
      </c>
      <c r="B8874" s="287"/>
      <c r="C8874" s="287"/>
      <c r="D8874" s="284" t="s">
        <v>1054</v>
      </c>
      <c r="E8874" s="287"/>
      <c r="F8874" s="285" t="s">
        <v>8995</v>
      </c>
      <c r="G8874" s="266" t="s">
        <v>121</v>
      </c>
      <c r="H8874" s="266">
        <f>IF(G8874="Traditional Stove",0.1,0.2)</f>
        <v>0.1</v>
      </c>
      <c r="I8874" s="266">
        <f>YEAR(J8874)</f>
        <v>2023</v>
      </c>
      <c r="J8874" s="267">
        <v>45008</v>
      </c>
      <c r="K8874" s="267">
        <f>J8874+1</f>
        <v>45009</v>
      </c>
      <c r="L8874" s="266">
        <f>IF(M8874&lt;=365,1,2)</f>
        <v>1</v>
      </c>
      <c r="M8874" s="266">
        <f>IF(K8874&lt;$C$1,$C$2-$C$1+1,$C$2-K8874+1)</f>
        <v>38</v>
      </c>
      <c r="N8874" s="268">
        <f>M8874/365</f>
        <v>0.10410958904109589</v>
      </c>
      <c r="O8874" s="269">
        <f>'Data and Parameter'!$E$4*'Data and Parameter'!$E$5*('Data and Parameter'!$E$6+'Data and Parameter'!$E$7)*'Data and Parameter'!$E$19*'Data and Parameter'!$E$14*'ER calculations'!N8874</f>
        <v>0.53905333080220053</v>
      </c>
    </row>
    <row r="8875" spans="1:15" ht="15">
      <c r="A8875" s="284">
        <v>8871</v>
      </c>
      <c r="B8875" s="287"/>
      <c r="C8875" s="287"/>
      <c r="D8875" s="284" t="s">
        <v>1054</v>
      </c>
      <c r="E8875" s="287"/>
      <c r="F8875" s="285" t="s">
        <v>8996</v>
      </c>
      <c r="G8875" s="266" t="s">
        <v>121</v>
      </c>
      <c r="H8875" s="266">
        <f>IF(G8875="Traditional Stove",0.1,0.2)</f>
        <v>0.1</v>
      </c>
      <c r="I8875" s="266">
        <f>YEAR(J8875)</f>
        <v>2023</v>
      </c>
      <c r="J8875" s="267">
        <v>44969</v>
      </c>
      <c r="K8875" s="267">
        <f>J8875+1</f>
        <v>44970</v>
      </c>
      <c r="L8875" s="266">
        <f>IF(M8875&lt;=365,1,2)</f>
        <v>1</v>
      </c>
      <c r="M8875" s="266">
        <f>IF(K8875&lt;$C$1,$C$2-$C$1+1,$C$2-K8875+1)</f>
        <v>77</v>
      </c>
      <c r="N8875" s="268">
        <f>M8875/365</f>
        <v>0.21095890410958903</v>
      </c>
      <c r="O8875" s="269">
        <f>'Data and Parameter'!$E$4*'Data and Parameter'!$E$5*('Data and Parameter'!$E$6+'Data and Parameter'!$E$7)*'Data and Parameter'!$E$19*'Data and Parameter'!$E$14*'ER calculations'!N8875</f>
        <v>1.0922922755728799</v>
      </c>
    </row>
    <row r="8876" spans="1:15" ht="15">
      <c r="A8876" s="284">
        <v>8872</v>
      </c>
      <c r="B8876" s="287"/>
      <c r="C8876" s="287"/>
      <c r="D8876" s="284" t="s">
        <v>1054</v>
      </c>
      <c r="E8876" s="287"/>
      <c r="F8876" s="285" t="s">
        <v>8997</v>
      </c>
      <c r="G8876" s="266" t="s">
        <v>121</v>
      </c>
      <c r="H8876" s="266">
        <f>IF(G8876="Traditional Stove",0.1,0.2)</f>
        <v>0.1</v>
      </c>
      <c r="I8876" s="266">
        <f>YEAR(J8876)</f>
        <v>2023</v>
      </c>
      <c r="J8876" s="267">
        <v>45008</v>
      </c>
      <c r="K8876" s="267">
        <f>J8876+1</f>
        <v>45009</v>
      </c>
      <c r="L8876" s="266">
        <f>IF(M8876&lt;=365,1,2)</f>
        <v>1</v>
      </c>
      <c r="M8876" s="266">
        <f>IF(K8876&lt;$C$1,$C$2-$C$1+1,$C$2-K8876+1)</f>
        <v>38</v>
      </c>
      <c r="N8876" s="268">
        <f>M8876/365</f>
        <v>0.10410958904109589</v>
      </c>
      <c r="O8876" s="269">
        <f>'Data and Parameter'!$E$4*'Data and Parameter'!$E$5*('Data and Parameter'!$E$6+'Data and Parameter'!$E$7)*'Data and Parameter'!$E$19*'Data and Parameter'!$E$14*'ER calculations'!N8876</f>
        <v>0.53905333080220053</v>
      </c>
    </row>
    <row r="8877" spans="1:15" ht="15">
      <c r="A8877" s="284">
        <v>8873</v>
      </c>
      <c r="B8877" s="287"/>
      <c r="C8877" s="287"/>
      <c r="D8877" s="284" t="s">
        <v>1054</v>
      </c>
      <c r="E8877" s="287"/>
      <c r="F8877" s="285" t="s">
        <v>8998</v>
      </c>
      <c r="G8877" s="266" t="s">
        <v>121</v>
      </c>
      <c r="H8877" s="266">
        <f>IF(G8877="Traditional Stove",0.1,0.2)</f>
        <v>0.1</v>
      </c>
      <c r="I8877" s="266">
        <f>YEAR(J8877)</f>
        <v>2023</v>
      </c>
      <c r="J8877" s="267">
        <v>44969</v>
      </c>
      <c r="K8877" s="267">
        <f>J8877+1</f>
        <v>44970</v>
      </c>
      <c r="L8877" s="266">
        <f>IF(M8877&lt;=365,1,2)</f>
        <v>1</v>
      </c>
      <c r="M8877" s="266">
        <f>IF(K8877&lt;$C$1,$C$2-$C$1+1,$C$2-K8877+1)</f>
        <v>77</v>
      </c>
      <c r="N8877" s="268">
        <f>M8877/365</f>
        <v>0.21095890410958903</v>
      </c>
      <c r="O8877" s="269">
        <f>'Data and Parameter'!$E$4*'Data and Parameter'!$E$5*('Data and Parameter'!$E$6+'Data and Parameter'!$E$7)*'Data and Parameter'!$E$19*'Data and Parameter'!$E$14*'ER calculations'!N8877</f>
        <v>1.0922922755728799</v>
      </c>
    </row>
    <row r="8878" spans="1:15" ht="15">
      <c r="A8878" s="284">
        <v>8874</v>
      </c>
      <c r="B8878" s="287"/>
      <c r="C8878" s="287"/>
      <c r="D8878" s="284" t="s">
        <v>1054</v>
      </c>
      <c r="E8878" s="287"/>
      <c r="F8878" s="285" t="s">
        <v>8999</v>
      </c>
      <c r="G8878" s="266" t="s">
        <v>121</v>
      </c>
      <c r="H8878" s="266">
        <f>IF(G8878="Traditional Stove",0.1,0.2)</f>
        <v>0.1</v>
      </c>
      <c r="I8878" s="266">
        <f>YEAR(J8878)</f>
        <v>2023</v>
      </c>
      <c r="J8878" s="267">
        <v>44969</v>
      </c>
      <c r="K8878" s="267">
        <f>J8878+1</f>
        <v>44970</v>
      </c>
      <c r="L8878" s="266">
        <f>IF(M8878&lt;=365,1,2)</f>
        <v>1</v>
      </c>
      <c r="M8878" s="266">
        <f>IF(K8878&lt;$C$1,$C$2-$C$1+1,$C$2-K8878+1)</f>
        <v>77</v>
      </c>
      <c r="N8878" s="268">
        <f>M8878/365</f>
        <v>0.21095890410958903</v>
      </c>
      <c r="O8878" s="269">
        <f>'Data and Parameter'!$E$4*'Data and Parameter'!$E$5*('Data and Parameter'!$E$6+'Data and Parameter'!$E$7)*'Data and Parameter'!$E$19*'Data and Parameter'!$E$14*'ER calculations'!N8878</f>
        <v>1.0922922755728799</v>
      </c>
    </row>
    <row r="8879" spans="1:15" ht="15">
      <c r="A8879" s="284">
        <v>8875</v>
      </c>
      <c r="B8879" s="287"/>
      <c r="C8879" s="287"/>
      <c r="D8879" s="284" t="s">
        <v>1054</v>
      </c>
      <c r="E8879" s="287"/>
      <c r="F8879" s="285" t="s">
        <v>9000</v>
      </c>
      <c r="G8879" s="266" t="s">
        <v>121</v>
      </c>
      <c r="H8879" s="266">
        <f>IF(G8879="Traditional Stove",0.1,0.2)</f>
        <v>0.1</v>
      </c>
      <c r="I8879" s="266">
        <f>YEAR(J8879)</f>
        <v>2023</v>
      </c>
      <c r="J8879" s="267">
        <v>45008</v>
      </c>
      <c r="K8879" s="267">
        <f>J8879+1</f>
        <v>45009</v>
      </c>
      <c r="L8879" s="266">
        <f>IF(M8879&lt;=365,1,2)</f>
        <v>1</v>
      </c>
      <c r="M8879" s="266">
        <f>IF(K8879&lt;$C$1,$C$2-$C$1+1,$C$2-K8879+1)</f>
        <v>38</v>
      </c>
      <c r="N8879" s="268">
        <f>M8879/365</f>
        <v>0.10410958904109589</v>
      </c>
      <c r="O8879" s="269">
        <f>'Data and Parameter'!$E$4*'Data and Parameter'!$E$5*('Data and Parameter'!$E$6+'Data and Parameter'!$E$7)*'Data and Parameter'!$E$19*'Data and Parameter'!$E$14*'ER calculations'!N8879</f>
        <v>0.53905333080220053</v>
      </c>
    </row>
    <row r="8880" spans="1:15" ht="15">
      <c r="A8880" s="284">
        <v>8876</v>
      </c>
      <c r="B8880" s="287"/>
      <c r="C8880" s="287"/>
      <c r="D8880" s="284" t="s">
        <v>1054</v>
      </c>
      <c r="E8880" s="287"/>
      <c r="F8880" s="285" t="s">
        <v>9001</v>
      </c>
      <c r="G8880" s="266" t="s">
        <v>121</v>
      </c>
      <c r="H8880" s="266">
        <f>IF(G8880="Traditional Stove",0.1,0.2)</f>
        <v>0.1</v>
      </c>
      <c r="I8880" s="266">
        <f>YEAR(J8880)</f>
        <v>2023</v>
      </c>
      <c r="J8880" s="267">
        <v>45008</v>
      </c>
      <c r="K8880" s="267">
        <f>J8880+1</f>
        <v>45009</v>
      </c>
      <c r="L8880" s="266">
        <f>IF(M8880&lt;=365,1,2)</f>
        <v>1</v>
      </c>
      <c r="M8880" s="266">
        <f>IF(K8880&lt;$C$1,$C$2-$C$1+1,$C$2-K8880+1)</f>
        <v>38</v>
      </c>
      <c r="N8880" s="268">
        <f>M8880/365</f>
        <v>0.10410958904109589</v>
      </c>
      <c r="O8880" s="269">
        <f>'Data and Parameter'!$E$4*'Data and Parameter'!$E$5*('Data and Parameter'!$E$6+'Data and Parameter'!$E$7)*'Data and Parameter'!$E$19*'Data and Parameter'!$E$14*'ER calculations'!N8880</f>
        <v>0.53905333080220053</v>
      </c>
    </row>
    <row r="8881" spans="1:15" ht="15">
      <c r="A8881" s="284">
        <v>8877</v>
      </c>
      <c r="B8881" s="287"/>
      <c r="C8881" s="287"/>
      <c r="D8881" s="284" t="s">
        <v>1054</v>
      </c>
      <c r="E8881" s="287"/>
      <c r="F8881" s="285" t="s">
        <v>9002</v>
      </c>
      <c r="G8881" s="266" t="s">
        <v>121</v>
      </c>
      <c r="H8881" s="266">
        <f>IF(G8881="Traditional Stove",0.1,0.2)</f>
        <v>0.1</v>
      </c>
      <c r="I8881" s="266">
        <f>YEAR(J8881)</f>
        <v>2023</v>
      </c>
      <c r="J8881" s="267">
        <v>44969</v>
      </c>
      <c r="K8881" s="267">
        <f>J8881+1</f>
        <v>44970</v>
      </c>
      <c r="L8881" s="266">
        <f>IF(M8881&lt;=365,1,2)</f>
        <v>1</v>
      </c>
      <c r="M8881" s="266">
        <f>IF(K8881&lt;$C$1,$C$2-$C$1+1,$C$2-K8881+1)</f>
        <v>77</v>
      </c>
      <c r="N8881" s="268">
        <f>M8881/365</f>
        <v>0.21095890410958903</v>
      </c>
      <c r="O8881" s="269">
        <f>'Data and Parameter'!$E$4*'Data and Parameter'!$E$5*('Data and Parameter'!$E$6+'Data and Parameter'!$E$7)*'Data and Parameter'!$E$19*'Data and Parameter'!$E$14*'ER calculations'!N8881</f>
        <v>1.0922922755728799</v>
      </c>
    </row>
    <row r="8882" spans="1:15" ht="15">
      <c r="A8882" s="284">
        <v>8878</v>
      </c>
      <c r="B8882" s="287"/>
      <c r="C8882" s="287"/>
      <c r="D8882" s="284" t="s">
        <v>1054</v>
      </c>
      <c r="E8882" s="287"/>
      <c r="F8882" s="285" t="s">
        <v>9003</v>
      </c>
      <c r="G8882" s="266" t="s">
        <v>121</v>
      </c>
      <c r="H8882" s="266">
        <f>IF(G8882="Traditional Stove",0.1,0.2)</f>
        <v>0.1</v>
      </c>
      <c r="I8882" s="266">
        <f>YEAR(J8882)</f>
        <v>2023</v>
      </c>
      <c r="J8882" s="267">
        <v>45008</v>
      </c>
      <c r="K8882" s="267">
        <f>J8882+1</f>
        <v>45009</v>
      </c>
      <c r="L8882" s="266">
        <f>IF(M8882&lt;=365,1,2)</f>
        <v>1</v>
      </c>
      <c r="M8882" s="266">
        <f>IF(K8882&lt;$C$1,$C$2-$C$1+1,$C$2-K8882+1)</f>
        <v>38</v>
      </c>
      <c r="N8882" s="268">
        <f>M8882/365</f>
        <v>0.10410958904109589</v>
      </c>
      <c r="O8882" s="269">
        <f>'Data and Parameter'!$E$4*'Data and Parameter'!$E$5*('Data and Parameter'!$E$6+'Data and Parameter'!$E$7)*'Data and Parameter'!$E$19*'Data and Parameter'!$E$14*'ER calculations'!N8882</f>
        <v>0.53905333080220053</v>
      </c>
    </row>
    <row r="8883" spans="1:15" ht="15">
      <c r="A8883" s="284">
        <v>8879</v>
      </c>
      <c r="B8883" s="287"/>
      <c r="C8883" s="287"/>
      <c r="D8883" s="284" t="s">
        <v>1054</v>
      </c>
      <c r="E8883" s="287"/>
      <c r="F8883" s="285" t="s">
        <v>9004</v>
      </c>
      <c r="G8883" s="266" t="s">
        <v>121</v>
      </c>
      <c r="H8883" s="266">
        <f>IF(G8883="Traditional Stove",0.1,0.2)</f>
        <v>0.1</v>
      </c>
      <c r="I8883" s="266">
        <f>YEAR(J8883)</f>
        <v>2023</v>
      </c>
      <c r="J8883" s="267">
        <v>44969</v>
      </c>
      <c r="K8883" s="267">
        <f>J8883+1</f>
        <v>44970</v>
      </c>
      <c r="L8883" s="266">
        <f>IF(M8883&lt;=365,1,2)</f>
        <v>1</v>
      </c>
      <c r="M8883" s="266">
        <f>IF(K8883&lt;$C$1,$C$2-$C$1+1,$C$2-K8883+1)</f>
        <v>77</v>
      </c>
      <c r="N8883" s="268">
        <f>M8883/365</f>
        <v>0.21095890410958903</v>
      </c>
      <c r="O8883" s="269">
        <f>'Data and Parameter'!$E$4*'Data and Parameter'!$E$5*('Data and Parameter'!$E$6+'Data and Parameter'!$E$7)*'Data and Parameter'!$E$19*'Data and Parameter'!$E$14*'ER calculations'!N8883</f>
        <v>1.0922922755728799</v>
      </c>
    </row>
    <row r="8884" spans="1:15" ht="15">
      <c r="A8884" s="284">
        <v>8880</v>
      </c>
      <c r="B8884" s="287"/>
      <c r="C8884" s="287"/>
      <c r="D8884" s="284" t="s">
        <v>1054</v>
      </c>
      <c r="E8884" s="287"/>
      <c r="F8884" s="285" t="s">
        <v>9005</v>
      </c>
      <c r="G8884" s="266" t="s">
        <v>121</v>
      </c>
      <c r="H8884" s="266">
        <f>IF(G8884="Traditional Stove",0.1,0.2)</f>
        <v>0.1</v>
      </c>
      <c r="I8884" s="266">
        <f>YEAR(J8884)</f>
        <v>2023</v>
      </c>
      <c r="J8884" s="267">
        <v>45008</v>
      </c>
      <c r="K8884" s="267">
        <f>J8884+1</f>
        <v>45009</v>
      </c>
      <c r="L8884" s="266">
        <f>IF(M8884&lt;=365,1,2)</f>
        <v>1</v>
      </c>
      <c r="M8884" s="266">
        <f>IF(K8884&lt;$C$1,$C$2-$C$1+1,$C$2-K8884+1)</f>
        <v>38</v>
      </c>
      <c r="N8884" s="268">
        <f>M8884/365</f>
        <v>0.10410958904109589</v>
      </c>
      <c r="O8884" s="269">
        <f>'Data and Parameter'!$E$4*'Data and Parameter'!$E$5*('Data and Parameter'!$E$6+'Data and Parameter'!$E$7)*'Data and Parameter'!$E$19*'Data and Parameter'!$E$14*'ER calculations'!N8884</f>
        <v>0.53905333080220053</v>
      </c>
    </row>
    <row r="8885" spans="1:15" ht="15">
      <c r="A8885" s="284">
        <v>8881</v>
      </c>
      <c r="B8885" s="287"/>
      <c r="C8885" s="287"/>
      <c r="D8885" s="284" t="s">
        <v>1054</v>
      </c>
      <c r="E8885" s="287"/>
      <c r="F8885" s="285" t="s">
        <v>9006</v>
      </c>
      <c r="G8885" s="266" t="s">
        <v>121</v>
      </c>
      <c r="H8885" s="266">
        <f>IF(G8885="Traditional Stove",0.1,0.2)</f>
        <v>0.1</v>
      </c>
      <c r="I8885" s="266">
        <f>YEAR(J8885)</f>
        <v>2023</v>
      </c>
      <c r="J8885" s="267">
        <v>44969</v>
      </c>
      <c r="K8885" s="267">
        <f>J8885+1</f>
        <v>44970</v>
      </c>
      <c r="L8885" s="266">
        <f>IF(M8885&lt;=365,1,2)</f>
        <v>1</v>
      </c>
      <c r="M8885" s="266">
        <f>IF(K8885&lt;$C$1,$C$2-$C$1+1,$C$2-K8885+1)</f>
        <v>77</v>
      </c>
      <c r="N8885" s="268">
        <f>M8885/365</f>
        <v>0.21095890410958903</v>
      </c>
      <c r="O8885" s="269">
        <f>'Data and Parameter'!$E$4*'Data and Parameter'!$E$5*('Data and Parameter'!$E$6+'Data and Parameter'!$E$7)*'Data and Parameter'!$E$19*'Data and Parameter'!$E$14*'ER calculations'!N8885</f>
        <v>1.0922922755728799</v>
      </c>
    </row>
    <row r="8886" spans="1:15" ht="15">
      <c r="A8886" s="284">
        <v>8882</v>
      </c>
      <c r="B8886" s="287"/>
      <c r="C8886" s="287"/>
      <c r="D8886" s="284" t="s">
        <v>1054</v>
      </c>
      <c r="E8886" s="287"/>
      <c r="F8886" s="285" t="s">
        <v>9007</v>
      </c>
      <c r="G8886" s="266" t="s">
        <v>121</v>
      </c>
      <c r="H8886" s="266">
        <f>IF(G8886="Traditional Stove",0.1,0.2)</f>
        <v>0.1</v>
      </c>
      <c r="I8886" s="266">
        <f>YEAR(J8886)</f>
        <v>2023</v>
      </c>
      <c r="J8886" s="267">
        <v>45008</v>
      </c>
      <c r="K8886" s="267">
        <f>J8886+1</f>
        <v>45009</v>
      </c>
      <c r="L8886" s="266">
        <f>IF(M8886&lt;=365,1,2)</f>
        <v>1</v>
      </c>
      <c r="M8886" s="266">
        <f>IF(K8886&lt;$C$1,$C$2-$C$1+1,$C$2-K8886+1)</f>
        <v>38</v>
      </c>
      <c r="N8886" s="268">
        <f>M8886/365</f>
        <v>0.10410958904109589</v>
      </c>
      <c r="O8886" s="269">
        <f>'Data and Parameter'!$E$4*'Data and Parameter'!$E$5*('Data and Parameter'!$E$6+'Data and Parameter'!$E$7)*'Data and Parameter'!$E$19*'Data and Parameter'!$E$14*'ER calculations'!N8886</f>
        <v>0.53905333080220053</v>
      </c>
    </row>
    <row r="8887" spans="1:15" ht="15">
      <c r="A8887" s="284">
        <v>8883</v>
      </c>
      <c r="B8887" s="287"/>
      <c r="C8887" s="287"/>
      <c r="D8887" s="284" t="s">
        <v>1054</v>
      </c>
      <c r="E8887" s="287"/>
      <c r="F8887" s="285" t="s">
        <v>9008</v>
      </c>
      <c r="G8887" s="266" t="s">
        <v>121</v>
      </c>
      <c r="H8887" s="266">
        <f>IF(G8887="Traditional Stove",0.1,0.2)</f>
        <v>0.1</v>
      </c>
      <c r="I8887" s="266">
        <f>YEAR(J8887)</f>
        <v>2023</v>
      </c>
      <c r="J8887" s="267">
        <v>45008</v>
      </c>
      <c r="K8887" s="267">
        <f>J8887+1</f>
        <v>45009</v>
      </c>
      <c r="L8887" s="266">
        <f>IF(M8887&lt;=365,1,2)</f>
        <v>1</v>
      </c>
      <c r="M8887" s="266">
        <f>IF(K8887&lt;$C$1,$C$2-$C$1+1,$C$2-K8887+1)</f>
        <v>38</v>
      </c>
      <c r="N8887" s="268">
        <f>M8887/365</f>
        <v>0.10410958904109589</v>
      </c>
      <c r="O8887" s="269">
        <f>'Data and Parameter'!$E$4*'Data and Parameter'!$E$5*('Data and Parameter'!$E$6+'Data and Parameter'!$E$7)*'Data and Parameter'!$E$19*'Data and Parameter'!$E$14*'ER calculations'!N8887</f>
        <v>0.53905333080220053</v>
      </c>
    </row>
    <row r="8888" spans="1:15" ht="15">
      <c r="A8888" s="284">
        <v>8884</v>
      </c>
      <c r="B8888" s="287"/>
      <c r="C8888" s="287"/>
      <c r="D8888" s="284" t="s">
        <v>1054</v>
      </c>
      <c r="E8888" s="287"/>
      <c r="F8888" s="285" t="s">
        <v>9009</v>
      </c>
      <c r="G8888" s="266" t="s">
        <v>121</v>
      </c>
      <c r="H8888" s="266">
        <f>IF(G8888="Traditional Stove",0.1,0.2)</f>
        <v>0.1</v>
      </c>
      <c r="I8888" s="266">
        <f>YEAR(J8888)</f>
        <v>2023</v>
      </c>
      <c r="J8888" s="267">
        <v>44969</v>
      </c>
      <c r="K8888" s="267">
        <f>J8888+1</f>
        <v>44970</v>
      </c>
      <c r="L8888" s="266">
        <f>IF(M8888&lt;=365,1,2)</f>
        <v>1</v>
      </c>
      <c r="M8888" s="266">
        <f>IF(K8888&lt;$C$1,$C$2-$C$1+1,$C$2-K8888+1)</f>
        <v>77</v>
      </c>
      <c r="N8888" s="268">
        <f>M8888/365</f>
        <v>0.21095890410958903</v>
      </c>
      <c r="O8888" s="269">
        <f>'Data and Parameter'!$E$4*'Data and Parameter'!$E$5*('Data and Parameter'!$E$6+'Data and Parameter'!$E$7)*'Data and Parameter'!$E$19*'Data and Parameter'!$E$14*'ER calculations'!N8888</f>
        <v>1.0922922755728799</v>
      </c>
    </row>
    <row r="8889" spans="1:15" ht="15">
      <c r="A8889" s="284">
        <v>8885</v>
      </c>
      <c r="B8889" s="287"/>
      <c r="C8889" s="287"/>
      <c r="D8889" s="284" t="s">
        <v>1054</v>
      </c>
      <c r="E8889" s="287"/>
      <c r="F8889" s="285" t="s">
        <v>9010</v>
      </c>
      <c r="G8889" s="266" t="s">
        <v>121</v>
      </c>
      <c r="H8889" s="266">
        <f>IF(G8889="Traditional Stove",0.1,0.2)</f>
        <v>0.1</v>
      </c>
      <c r="I8889" s="266">
        <f>YEAR(J8889)</f>
        <v>2023</v>
      </c>
      <c r="J8889" s="267">
        <v>44969</v>
      </c>
      <c r="K8889" s="267">
        <f>J8889+1</f>
        <v>44970</v>
      </c>
      <c r="L8889" s="266">
        <f>IF(M8889&lt;=365,1,2)</f>
        <v>1</v>
      </c>
      <c r="M8889" s="266">
        <f>IF(K8889&lt;$C$1,$C$2-$C$1+1,$C$2-K8889+1)</f>
        <v>77</v>
      </c>
      <c r="N8889" s="268">
        <f>M8889/365</f>
        <v>0.21095890410958903</v>
      </c>
      <c r="O8889" s="269">
        <f>'Data and Parameter'!$E$4*'Data and Parameter'!$E$5*('Data and Parameter'!$E$6+'Data and Parameter'!$E$7)*'Data and Parameter'!$E$19*'Data and Parameter'!$E$14*'ER calculations'!N8889</f>
        <v>1.0922922755728799</v>
      </c>
    </row>
    <row r="8890" spans="1:15" ht="15">
      <c r="A8890" s="284">
        <v>8886</v>
      </c>
      <c r="B8890" s="287"/>
      <c r="C8890" s="287"/>
      <c r="D8890" s="284" t="s">
        <v>1054</v>
      </c>
      <c r="E8890" s="287"/>
      <c r="F8890" s="285" t="s">
        <v>9011</v>
      </c>
      <c r="G8890" s="266" t="s">
        <v>121</v>
      </c>
      <c r="H8890" s="266">
        <f>IF(G8890="Traditional Stove",0.1,0.2)</f>
        <v>0.1</v>
      </c>
      <c r="I8890" s="266">
        <f>YEAR(J8890)</f>
        <v>2023</v>
      </c>
      <c r="J8890" s="267">
        <v>44995</v>
      </c>
      <c r="K8890" s="267">
        <f>J8890+1</f>
        <v>44996</v>
      </c>
      <c r="L8890" s="266">
        <f>IF(M8890&lt;=365,1,2)</f>
        <v>1</v>
      </c>
      <c r="M8890" s="266">
        <f>IF(K8890&lt;$C$1,$C$2-$C$1+1,$C$2-K8890+1)</f>
        <v>51</v>
      </c>
      <c r="N8890" s="268">
        <f>M8890/365</f>
        <v>0.13972602739726028</v>
      </c>
      <c r="O8890" s="269">
        <f>'Data and Parameter'!$E$4*'Data and Parameter'!$E$5*('Data and Parameter'!$E$6+'Data and Parameter'!$E$7)*'Data and Parameter'!$E$19*'Data and Parameter'!$E$14*'ER calculations'!N8890</f>
        <v>0.72346631239242709</v>
      </c>
    </row>
    <row r="8891" spans="1:15" ht="15">
      <c r="A8891" s="284">
        <v>8887</v>
      </c>
      <c r="B8891" s="287"/>
      <c r="C8891" s="287"/>
      <c r="D8891" s="284" t="s">
        <v>1054</v>
      </c>
      <c r="E8891" s="287"/>
      <c r="F8891" s="285" t="s">
        <v>9012</v>
      </c>
      <c r="G8891" s="266" t="s">
        <v>121</v>
      </c>
      <c r="H8891" s="266">
        <f>IF(G8891="Traditional Stove",0.1,0.2)</f>
        <v>0.1</v>
      </c>
      <c r="I8891" s="266">
        <f>YEAR(J8891)</f>
        <v>2023</v>
      </c>
      <c r="J8891" s="267">
        <v>44969</v>
      </c>
      <c r="K8891" s="267">
        <f>J8891+1</f>
        <v>44970</v>
      </c>
      <c r="L8891" s="266">
        <f>IF(M8891&lt;=365,1,2)</f>
        <v>1</v>
      </c>
      <c r="M8891" s="266">
        <f>IF(K8891&lt;$C$1,$C$2-$C$1+1,$C$2-K8891+1)</f>
        <v>77</v>
      </c>
      <c r="N8891" s="268">
        <f>M8891/365</f>
        <v>0.21095890410958903</v>
      </c>
      <c r="O8891" s="269">
        <f>'Data and Parameter'!$E$4*'Data and Parameter'!$E$5*('Data and Parameter'!$E$6+'Data and Parameter'!$E$7)*'Data and Parameter'!$E$19*'Data and Parameter'!$E$14*'ER calculations'!N8891</f>
        <v>1.0922922755728799</v>
      </c>
    </row>
    <row r="8892" spans="1:15" ht="15">
      <c r="A8892" s="284">
        <v>8888</v>
      </c>
      <c r="B8892" s="287"/>
      <c r="C8892" s="287"/>
      <c r="D8892" s="284" t="s">
        <v>1054</v>
      </c>
      <c r="E8892" s="287"/>
      <c r="F8892" s="285" t="s">
        <v>9013</v>
      </c>
      <c r="G8892" s="266" t="s">
        <v>121</v>
      </c>
      <c r="H8892" s="266">
        <f>IF(G8892="Traditional Stove",0.1,0.2)</f>
        <v>0.1</v>
      </c>
      <c r="I8892" s="266">
        <f>YEAR(J8892)</f>
        <v>2023</v>
      </c>
      <c r="J8892" s="267">
        <v>44969</v>
      </c>
      <c r="K8892" s="267">
        <f>J8892+1</f>
        <v>44970</v>
      </c>
      <c r="L8892" s="266">
        <f>IF(M8892&lt;=365,1,2)</f>
        <v>1</v>
      </c>
      <c r="M8892" s="266">
        <f>IF(K8892&lt;$C$1,$C$2-$C$1+1,$C$2-K8892+1)</f>
        <v>77</v>
      </c>
      <c r="N8892" s="268">
        <f>M8892/365</f>
        <v>0.21095890410958903</v>
      </c>
      <c r="O8892" s="269">
        <f>'Data and Parameter'!$E$4*'Data and Parameter'!$E$5*('Data and Parameter'!$E$6+'Data and Parameter'!$E$7)*'Data and Parameter'!$E$19*'Data and Parameter'!$E$14*'ER calculations'!N8892</f>
        <v>1.0922922755728799</v>
      </c>
    </row>
    <row r="8893" spans="1:15" ht="15">
      <c r="A8893" s="284">
        <v>8889</v>
      </c>
      <c r="B8893" s="287"/>
      <c r="C8893" s="287"/>
      <c r="D8893" s="284" t="s">
        <v>1054</v>
      </c>
      <c r="E8893" s="287"/>
      <c r="F8893" s="285" t="s">
        <v>9014</v>
      </c>
      <c r="G8893" s="266" t="s">
        <v>121</v>
      </c>
      <c r="H8893" s="266">
        <f>IF(G8893="Traditional Stove",0.1,0.2)</f>
        <v>0.1</v>
      </c>
      <c r="I8893" s="266">
        <f>YEAR(J8893)</f>
        <v>2023</v>
      </c>
      <c r="J8893" s="267">
        <v>44969</v>
      </c>
      <c r="K8893" s="267">
        <f>J8893+1</f>
        <v>44970</v>
      </c>
      <c r="L8893" s="266">
        <f>IF(M8893&lt;=365,1,2)</f>
        <v>1</v>
      </c>
      <c r="M8893" s="266">
        <f>IF(K8893&lt;$C$1,$C$2-$C$1+1,$C$2-K8893+1)</f>
        <v>77</v>
      </c>
      <c r="N8893" s="268">
        <f>M8893/365</f>
        <v>0.21095890410958903</v>
      </c>
      <c r="O8893" s="269">
        <f>'Data and Parameter'!$E$4*'Data and Parameter'!$E$5*('Data and Parameter'!$E$6+'Data and Parameter'!$E$7)*'Data and Parameter'!$E$19*'Data and Parameter'!$E$14*'ER calculations'!N8893</f>
        <v>1.0922922755728799</v>
      </c>
    </row>
    <row r="8894" spans="1:15" ht="15">
      <c r="A8894" s="284">
        <v>8890</v>
      </c>
      <c r="B8894" s="287"/>
      <c r="C8894" s="287"/>
      <c r="D8894" s="284" t="s">
        <v>1054</v>
      </c>
      <c r="E8894" s="287"/>
      <c r="F8894" s="285" t="s">
        <v>9015</v>
      </c>
      <c r="G8894" s="266" t="s">
        <v>121</v>
      </c>
      <c r="H8894" s="266">
        <f>IF(G8894="Traditional Stove",0.1,0.2)</f>
        <v>0.1</v>
      </c>
      <c r="I8894" s="266">
        <f>YEAR(J8894)</f>
        <v>2023</v>
      </c>
      <c r="J8894" s="267">
        <v>44969</v>
      </c>
      <c r="K8894" s="267">
        <f>J8894+1</f>
        <v>44970</v>
      </c>
      <c r="L8894" s="266">
        <f>IF(M8894&lt;=365,1,2)</f>
        <v>1</v>
      </c>
      <c r="M8894" s="266">
        <f>IF(K8894&lt;$C$1,$C$2-$C$1+1,$C$2-K8894+1)</f>
        <v>77</v>
      </c>
      <c r="N8894" s="268">
        <f>M8894/365</f>
        <v>0.21095890410958903</v>
      </c>
      <c r="O8894" s="269">
        <f>'Data and Parameter'!$E$4*'Data and Parameter'!$E$5*('Data and Parameter'!$E$6+'Data and Parameter'!$E$7)*'Data and Parameter'!$E$19*'Data and Parameter'!$E$14*'ER calculations'!N8894</f>
        <v>1.0922922755728799</v>
      </c>
    </row>
    <row r="8895" spans="1:15" ht="15">
      <c r="A8895" s="284">
        <v>8891</v>
      </c>
      <c r="B8895" s="287"/>
      <c r="C8895" s="287"/>
      <c r="D8895" s="284" t="s">
        <v>1054</v>
      </c>
      <c r="E8895" s="287"/>
      <c r="F8895" s="285" t="s">
        <v>9016</v>
      </c>
      <c r="G8895" s="266" t="s">
        <v>121</v>
      </c>
      <c r="H8895" s="266">
        <f>IF(G8895="Traditional Stove",0.1,0.2)</f>
        <v>0.1</v>
      </c>
      <c r="I8895" s="266">
        <f>YEAR(J8895)</f>
        <v>2023</v>
      </c>
      <c r="J8895" s="267">
        <v>44969</v>
      </c>
      <c r="K8895" s="267">
        <f>J8895+1</f>
        <v>44970</v>
      </c>
      <c r="L8895" s="266">
        <f>IF(M8895&lt;=365,1,2)</f>
        <v>1</v>
      </c>
      <c r="M8895" s="266">
        <f>IF(K8895&lt;$C$1,$C$2-$C$1+1,$C$2-K8895+1)</f>
        <v>77</v>
      </c>
      <c r="N8895" s="268">
        <f>M8895/365</f>
        <v>0.21095890410958903</v>
      </c>
      <c r="O8895" s="269">
        <f>'Data and Parameter'!$E$4*'Data and Parameter'!$E$5*('Data and Parameter'!$E$6+'Data and Parameter'!$E$7)*'Data and Parameter'!$E$19*'Data and Parameter'!$E$14*'ER calculations'!N8895</f>
        <v>1.0922922755728799</v>
      </c>
    </row>
    <row r="8896" spans="1:15" ht="15">
      <c r="A8896" s="284">
        <v>8892</v>
      </c>
      <c r="B8896" s="287"/>
      <c r="C8896" s="287"/>
      <c r="D8896" s="284" t="s">
        <v>1054</v>
      </c>
      <c r="E8896" s="287"/>
      <c r="F8896" s="285" t="s">
        <v>9017</v>
      </c>
      <c r="G8896" s="266" t="s">
        <v>121</v>
      </c>
      <c r="H8896" s="266">
        <f>IF(G8896="Traditional Stove",0.1,0.2)</f>
        <v>0.1</v>
      </c>
      <c r="I8896" s="266">
        <f>YEAR(J8896)</f>
        <v>2023</v>
      </c>
      <c r="J8896" s="267">
        <v>44969</v>
      </c>
      <c r="K8896" s="267">
        <f>J8896+1</f>
        <v>44970</v>
      </c>
      <c r="L8896" s="266">
        <f>IF(M8896&lt;=365,1,2)</f>
        <v>1</v>
      </c>
      <c r="M8896" s="266">
        <f>IF(K8896&lt;$C$1,$C$2-$C$1+1,$C$2-K8896+1)</f>
        <v>77</v>
      </c>
      <c r="N8896" s="268">
        <f>M8896/365</f>
        <v>0.21095890410958903</v>
      </c>
      <c r="O8896" s="269">
        <f>'Data and Parameter'!$E$4*'Data and Parameter'!$E$5*('Data and Parameter'!$E$6+'Data and Parameter'!$E$7)*'Data and Parameter'!$E$19*'Data and Parameter'!$E$14*'ER calculations'!N8896</f>
        <v>1.0922922755728799</v>
      </c>
    </row>
    <row r="8897" spans="1:15" ht="15">
      <c r="A8897" s="284">
        <v>8893</v>
      </c>
      <c r="B8897" s="287"/>
      <c r="C8897" s="287"/>
      <c r="D8897" s="284" t="s">
        <v>1054</v>
      </c>
      <c r="E8897" s="287"/>
      <c r="F8897" s="285" t="s">
        <v>9018</v>
      </c>
      <c r="G8897" s="266" t="s">
        <v>121</v>
      </c>
      <c r="H8897" s="266">
        <f>IF(G8897="Traditional Stove",0.1,0.2)</f>
        <v>0.1</v>
      </c>
      <c r="I8897" s="266">
        <f>YEAR(J8897)</f>
        <v>2023</v>
      </c>
      <c r="J8897" s="267">
        <v>44969</v>
      </c>
      <c r="K8897" s="267">
        <f>J8897+1</f>
        <v>44970</v>
      </c>
      <c r="L8897" s="266">
        <f>IF(M8897&lt;=365,1,2)</f>
        <v>1</v>
      </c>
      <c r="M8897" s="266">
        <f>IF(K8897&lt;$C$1,$C$2-$C$1+1,$C$2-K8897+1)</f>
        <v>77</v>
      </c>
      <c r="N8897" s="268">
        <f>M8897/365</f>
        <v>0.21095890410958903</v>
      </c>
      <c r="O8897" s="269">
        <f>'Data and Parameter'!$E$4*'Data and Parameter'!$E$5*('Data and Parameter'!$E$6+'Data and Parameter'!$E$7)*'Data and Parameter'!$E$19*'Data and Parameter'!$E$14*'ER calculations'!N8897</f>
        <v>1.0922922755728799</v>
      </c>
    </row>
    <row r="8898" spans="1:15" ht="15">
      <c r="A8898" s="284">
        <v>8894</v>
      </c>
      <c r="B8898" s="287"/>
      <c r="C8898" s="287"/>
      <c r="D8898" s="284" t="s">
        <v>1054</v>
      </c>
      <c r="E8898" s="287"/>
      <c r="F8898" s="285" t="s">
        <v>9019</v>
      </c>
      <c r="G8898" s="266" t="s">
        <v>121</v>
      </c>
      <c r="H8898" s="266">
        <f>IF(G8898="Traditional Stove",0.1,0.2)</f>
        <v>0.1</v>
      </c>
      <c r="I8898" s="266">
        <f>YEAR(J8898)</f>
        <v>2023</v>
      </c>
      <c r="J8898" s="267">
        <v>44969</v>
      </c>
      <c r="K8898" s="267">
        <f>J8898+1</f>
        <v>44970</v>
      </c>
      <c r="L8898" s="266">
        <f>IF(M8898&lt;=365,1,2)</f>
        <v>1</v>
      </c>
      <c r="M8898" s="266">
        <f>IF(K8898&lt;$C$1,$C$2-$C$1+1,$C$2-K8898+1)</f>
        <v>77</v>
      </c>
      <c r="N8898" s="268">
        <f>M8898/365</f>
        <v>0.21095890410958903</v>
      </c>
      <c r="O8898" s="269">
        <f>'Data and Parameter'!$E$4*'Data and Parameter'!$E$5*('Data and Parameter'!$E$6+'Data and Parameter'!$E$7)*'Data and Parameter'!$E$19*'Data and Parameter'!$E$14*'ER calculations'!N8898</f>
        <v>1.0922922755728799</v>
      </c>
    </row>
    <row r="8899" spans="1:15" ht="15">
      <c r="A8899" s="284">
        <v>8895</v>
      </c>
      <c r="B8899" s="287"/>
      <c r="C8899" s="287"/>
      <c r="D8899" s="284" t="s">
        <v>1054</v>
      </c>
      <c r="E8899" s="287"/>
      <c r="F8899" s="285" t="s">
        <v>9020</v>
      </c>
      <c r="G8899" s="266" t="s">
        <v>121</v>
      </c>
      <c r="H8899" s="266">
        <f>IF(G8899="Traditional Stove",0.1,0.2)</f>
        <v>0.1</v>
      </c>
      <c r="I8899" s="266">
        <f>YEAR(J8899)</f>
        <v>2023</v>
      </c>
      <c r="J8899" s="267">
        <v>44969</v>
      </c>
      <c r="K8899" s="267">
        <f>J8899+1</f>
        <v>44970</v>
      </c>
      <c r="L8899" s="266">
        <f>IF(M8899&lt;=365,1,2)</f>
        <v>1</v>
      </c>
      <c r="M8899" s="266">
        <f>IF(K8899&lt;$C$1,$C$2-$C$1+1,$C$2-K8899+1)</f>
        <v>77</v>
      </c>
      <c r="N8899" s="268">
        <f>M8899/365</f>
        <v>0.21095890410958903</v>
      </c>
      <c r="O8899" s="269">
        <f>'Data and Parameter'!$E$4*'Data and Parameter'!$E$5*('Data and Parameter'!$E$6+'Data and Parameter'!$E$7)*'Data and Parameter'!$E$19*'Data and Parameter'!$E$14*'ER calculations'!N8899</f>
        <v>1.0922922755728799</v>
      </c>
    </row>
    <row r="8900" spans="1:15" ht="15">
      <c r="A8900" s="284">
        <v>8896</v>
      </c>
      <c r="B8900" s="287"/>
      <c r="C8900" s="287"/>
      <c r="D8900" s="284" t="s">
        <v>1054</v>
      </c>
      <c r="E8900" s="287"/>
      <c r="F8900" s="285" t="s">
        <v>9021</v>
      </c>
      <c r="G8900" s="266" t="s">
        <v>121</v>
      </c>
      <c r="H8900" s="266">
        <f>IF(G8900="Traditional Stove",0.1,0.2)</f>
        <v>0.1</v>
      </c>
      <c r="I8900" s="266">
        <f>YEAR(J8900)</f>
        <v>2023</v>
      </c>
      <c r="J8900" s="267">
        <v>44969</v>
      </c>
      <c r="K8900" s="267">
        <f>J8900+1</f>
        <v>44970</v>
      </c>
      <c r="L8900" s="266">
        <f>IF(M8900&lt;=365,1,2)</f>
        <v>1</v>
      </c>
      <c r="M8900" s="266">
        <f>IF(K8900&lt;$C$1,$C$2-$C$1+1,$C$2-K8900+1)</f>
        <v>77</v>
      </c>
      <c r="N8900" s="268">
        <f>M8900/365</f>
        <v>0.21095890410958903</v>
      </c>
      <c r="O8900" s="269">
        <f>'Data and Parameter'!$E$4*'Data and Parameter'!$E$5*('Data and Parameter'!$E$6+'Data and Parameter'!$E$7)*'Data and Parameter'!$E$19*'Data and Parameter'!$E$14*'ER calculations'!N8900</f>
        <v>1.0922922755728799</v>
      </c>
    </row>
    <row r="8901" spans="1:15" ht="15">
      <c r="A8901" s="284">
        <v>8897</v>
      </c>
      <c r="B8901" s="287"/>
      <c r="C8901" s="287"/>
      <c r="D8901" s="284" t="s">
        <v>1054</v>
      </c>
      <c r="E8901" s="287"/>
      <c r="F8901" s="285" t="s">
        <v>9022</v>
      </c>
      <c r="G8901" s="266" t="s">
        <v>121</v>
      </c>
      <c r="H8901" s="266">
        <f>IF(G8901="Traditional Stove",0.1,0.2)</f>
        <v>0.1</v>
      </c>
      <c r="I8901" s="266">
        <f>YEAR(J8901)</f>
        <v>2023</v>
      </c>
      <c r="J8901" s="267">
        <v>44969</v>
      </c>
      <c r="K8901" s="267">
        <f>J8901+1</f>
        <v>44970</v>
      </c>
      <c r="L8901" s="266">
        <f>IF(M8901&lt;=365,1,2)</f>
        <v>1</v>
      </c>
      <c r="M8901" s="266">
        <f>IF(K8901&lt;$C$1,$C$2-$C$1+1,$C$2-K8901+1)</f>
        <v>77</v>
      </c>
      <c r="N8901" s="268">
        <f>M8901/365</f>
        <v>0.21095890410958903</v>
      </c>
      <c r="O8901" s="269">
        <f>'Data and Parameter'!$E$4*'Data and Parameter'!$E$5*('Data and Parameter'!$E$6+'Data and Parameter'!$E$7)*'Data and Parameter'!$E$19*'Data and Parameter'!$E$14*'ER calculations'!N8901</f>
        <v>1.0922922755728799</v>
      </c>
    </row>
    <row r="8902" spans="1:15" ht="15">
      <c r="A8902" s="284">
        <v>8898</v>
      </c>
      <c r="B8902" s="287"/>
      <c r="C8902" s="287"/>
      <c r="D8902" s="284" t="s">
        <v>1054</v>
      </c>
      <c r="E8902" s="287"/>
      <c r="F8902" s="285" t="s">
        <v>9023</v>
      </c>
      <c r="G8902" s="266" t="s">
        <v>121</v>
      </c>
      <c r="H8902" s="266">
        <f>IF(G8902="Traditional Stove",0.1,0.2)</f>
        <v>0.1</v>
      </c>
      <c r="I8902" s="266">
        <f>YEAR(J8902)</f>
        <v>2023</v>
      </c>
      <c r="J8902" s="267">
        <v>45008</v>
      </c>
      <c r="K8902" s="267">
        <f>J8902+1</f>
        <v>45009</v>
      </c>
      <c r="L8902" s="266">
        <f>IF(M8902&lt;=365,1,2)</f>
        <v>1</v>
      </c>
      <c r="M8902" s="266">
        <f>IF(K8902&lt;$C$1,$C$2-$C$1+1,$C$2-K8902+1)</f>
        <v>38</v>
      </c>
      <c r="N8902" s="268">
        <f>M8902/365</f>
        <v>0.10410958904109589</v>
      </c>
      <c r="O8902" s="269">
        <f>'Data and Parameter'!$E$4*'Data and Parameter'!$E$5*('Data and Parameter'!$E$6+'Data and Parameter'!$E$7)*'Data and Parameter'!$E$19*'Data and Parameter'!$E$14*'ER calculations'!N8902</f>
        <v>0.53905333080220053</v>
      </c>
    </row>
    <row r="8903" spans="1:15" ht="15">
      <c r="A8903" s="284">
        <v>8899</v>
      </c>
      <c r="B8903" s="287"/>
      <c r="C8903" s="287"/>
      <c r="D8903" s="284" t="s">
        <v>1054</v>
      </c>
      <c r="E8903" s="287"/>
      <c r="F8903" s="285" t="s">
        <v>9024</v>
      </c>
      <c r="G8903" s="266" t="s">
        <v>121</v>
      </c>
      <c r="H8903" s="266">
        <f>IF(G8903="Traditional Stove",0.1,0.2)</f>
        <v>0.1</v>
      </c>
      <c r="I8903" s="266">
        <f>YEAR(J8903)</f>
        <v>2023</v>
      </c>
      <c r="J8903" s="267">
        <v>44969</v>
      </c>
      <c r="K8903" s="267">
        <f>J8903+1</f>
        <v>44970</v>
      </c>
      <c r="L8903" s="266">
        <f>IF(M8903&lt;=365,1,2)</f>
        <v>1</v>
      </c>
      <c r="M8903" s="266">
        <f>IF(K8903&lt;$C$1,$C$2-$C$1+1,$C$2-K8903+1)</f>
        <v>77</v>
      </c>
      <c r="N8903" s="268">
        <f>M8903/365</f>
        <v>0.21095890410958903</v>
      </c>
      <c r="O8903" s="269">
        <f>'Data and Parameter'!$E$4*'Data and Parameter'!$E$5*('Data and Parameter'!$E$6+'Data and Parameter'!$E$7)*'Data and Parameter'!$E$19*'Data and Parameter'!$E$14*'ER calculations'!N8903</f>
        <v>1.0922922755728799</v>
      </c>
    </row>
    <row r="8904" spans="1:15" ht="15">
      <c r="A8904" s="284">
        <v>8900</v>
      </c>
      <c r="B8904" s="287"/>
      <c r="C8904" s="287"/>
      <c r="D8904" s="284" t="s">
        <v>1054</v>
      </c>
      <c r="E8904" s="287"/>
      <c r="F8904" s="285" t="s">
        <v>9025</v>
      </c>
      <c r="G8904" s="266" t="s">
        <v>121</v>
      </c>
      <c r="H8904" s="266">
        <f>IF(G8904="Traditional Stove",0.1,0.2)</f>
        <v>0.1</v>
      </c>
      <c r="I8904" s="266">
        <f>YEAR(J8904)</f>
        <v>2023</v>
      </c>
      <c r="J8904" s="267">
        <v>45008</v>
      </c>
      <c r="K8904" s="267">
        <f>J8904+1</f>
        <v>45009</v>
      </c>
      <c r="L8904" s="266">
        <f>IF(M8904&lt;=365,1,2)</f>
        <v>1</v>
      </c>
      <c r="M8904" s="266">
        <f>IF(K8904&lt;$C$1,$C$2-$C$1+1,$C$2-K8904+1)</f>
        <v>38</v>
      </c>
      <c r="N8904" s="268">
        <f>M8904/365</f>
        <v>0.10410958904109589</v>
      </c>
      <c r="O8904" s="269">
        <f>'Data and Parameter'!$E$4*'Data and Parameter'!$E$5*('Data and Parameter'!$E$6+'Data and Parameter'!$E$7)*'Data and Parameter'!$E$19*'Data and Parameter'!$E$14*'ER calculations'!N8904</f>
        <v>0.53905333080220053</v>
      </c>
    </row>
    <row r="8905" spans="1:15" ht="15">
      <c r="A8905" s="284">
        <v>8901</v>
      </c>
      <c r="B8905" s="287"/>
      <c r="C8905" s="287"/>
      <c r="D8905" s="284" t="s">
        <v>1054</v>
      </c>
      <c r="E8905" s="287"/>
      <c r="F8905" s="285" t="s">
        <v>9026</v>
      </c>
      <c r="G8905" s="266" t="s">
        <v>121</v>
      </c>
      <c r="H8905" s="266">
        <f>IF(G8905="Traditional Stove",0.1,0.2)</f>
        <v>0.1</v>
      </c>
      <c r="I8905" s="266">
        <f>YEAR(J8905)</f>
        <v>2023</v>
      </c>
      <c r="J8905" s="267">
        <v>44969</v>
      </c>
      <c r="K8905" s="267">
        <f>J8905+1</f>
        <v>44970</v>
      </c>
      <c r="L8905" s="266">
        <f>IF(M8905&lt;=365,1,2)</f>
        <v>1</v>
      </c>
      <c r="M8905" s="266">
        <f>IF(K8905&lt;$C$1,$C$2-$C$1+1,$C$2-K8905+1)</f>
        <v>77</v>
      </c>
      <c r="N8905" s="268">
        <f>M8905/365</f>
        <v>0.21095890410958903</v>
      </c>
      <c r="O8905" s="269">
        <f>'Data and Parameter'!$E$4*'Data and Parameter'!$E$5*('Data and Parameter'!$E$6+'Data and Parameter'!$E$7)*'Data and Parameter'!$E$19*'Data and Parameter'!$E$14*'ER calculations'!N8905</f>
        <v>1.0922922755728799</v>
      </c>
    </row>
    <row r="8906" spans="1:15" ht="15">
      <c r="A8906" s="284">
        <v>8902</v>
      </c>
      <c r="B8906" s="287"/>
      <c r="C8906" s="287"/>
      <c r="D8906" s="284" t="s">
        <v>1054</v>
      </c>
      <c r="E8906" s="287"/>
      <c r="F8906" s="285" t="s">
        <v>9027</v>
      </c>
      <c r="G8906" s="266" t="s">
        <v>121</v>
      </c>
      <c r="H8906" s="266">
        <f>IF(G8906="Traditional Stove",0.1,0.2)</f>
        <v>0.1</v>
      </c>
      <c r="I8906" s="266">
        <f>YEAR(J8906)</f>
        <v>2023</v>
      </c>
      <c r="J8906" s="267">
        <v>44969</v>
      </c>
      <c r="K8906" s="267">
        <f>J8906+1</f>
        <v>44970</v>
      </c>
      <c r="L8906" s="266">
        <f>IF(M8906&lt;=365,1,2)</f>
        <v>1</v>
      </c>
      <c r="M8906" s="266">
        <f>IF(K8906&lt;$C$1,$C$2-$C$1+1,$C$2-K8906+1)</f>
        <v>77</v>
      </c>
      <c r="N8906" s="268">
        <f>M8906/365</f>
        <v>0.21095890410958903</v>
      </c>
      <c r="O8906" s="269">
        <f>'Data and Parameter'!$E$4*'Data and Parameter'!$E$5*('Data and Parameter'!$E$6+'Data and Parameter'!$E$7)*'Data and Parameter'!$E$19*'Data and Parameter'!$E$14*'ER calculations'!N8906</f>
        <v>1.0922922755728799</v>
      </c>
    </row>
    <row r="8907" spans="1:15" ht="15">
      <c r="A8907" s="284">
        <v>8903</v>
      </c>
      <c r="B8907" s="287"/>
      <c r="C8907" s="287"/>
      <c r="D8907" s="284" t="s">
        <v>1054</v>
      </c>
      <c r="E8907" s="287"/>
      <c r="F8907" s="285" t="s">
        <v>9028</v>
      </c>
      <c r="G8907" s="266" t="s">
        <v>121</v>
      </c>
      <c r="H8907" s="266">
        <f>IF(G8907="Traditional Stove",0.1,0.2)</f>
        <v>0.1</v>
      </c>
      <c r="I8907" s="266">
        <f>YEAR(J8907)</f>
        <v>2023</v>
      </c>
      <c r="J8907" s="267">
        <v>44969</v>
      </c>
      <c r="K8907" s="267">
        <f>J8907+1</f>
        <v>44970</v>
      </c>
      <c r="L8907" s="266">
        <f>IF(M8907&lt;=365,1,2)</f>
        <v>1</v>
      </c>
      <c r="M8907" s="266">
        <f>IF(K8907&lt;$C$1,$C$2-$C$1+1,$C$2-K8907+1)</f>
        <v>77</v>
      </c>
      <c r="N8907" s="268">
        <f>M8907/365</f>
        <v>0.21095890410958903</v>
      </c>
      <c r="O8907" s="269">
        <f>'Data and Parameter'!$E$4*'Data and Parameter'!$E$5*('Data and Parameter'!$E$6+'Data and Parameter'!$E$7)*'Data and Parameter'!$E$19*'Data and Parameter'!$E$14*'ER calculations'!N8907</f>
        <v>1.0922922755728799</v>
      </c>
    </row>
    <row r="8908" spans="1:15" ht="15">
      <c r="A8908" s="284">
        <v>8904</v>
      </c>
      <c r="B8908" s="287"/>
      <c r="C8908" s="287"/>
      <c r="D8908" s="284" t="s">
        <v>1054</v>
      </c>
      <c r="E8908" s="287"/>
      <c r="F8908" s="285" t="s">
        <v>9029</v>
      </c>
      <c r="G8908" s="266" t="s">
        <v>121</v>
      </c>
      <c r="H8908" s="266">
        <f>IF(G8908="Traditional Stove",0.1,0.2)</f>
        <v>0.1</v>
      </c>
      <c r="I8908" s="266">
        <f>YEAR(J8908)</f>
        <v>2023</v>
      </c>
      <c r="J8908" s="267">
        <v>44969</v>
      </c>
      <c r="K8908" s="267">
        <f>J8908+1</f>
        <v>44970</v>
      </c>
      <c r="L8908" s="266">
        <f>IF(M8908&lt;=365,1,2)</f>
        <v>1</v>
      </c>
      <c r="M8908" s="266">
        <f>IF(K8908&lt;$C$1,$C$2-$C$1+1,$C$2-K8908+1)</f>
        <v>77</v>
      </c>
      <c r="N8908" s="268">
        <f>M8908/365</f>
        <v>0.21095890410958903</v>
      </c>
      <c r="O8908" s="269">
        <f>'Data and Parameter'!$E$4*'Data and Parameter'!$E$5*('Data and Parameter'!$E$6+'Data and Parameter'!$E$7)*'Data and Parameter'!$E$19*'Data and Parameter'!$E$14*'ER calculations'!N8908</f>
        <v>1.0922922755728799</v>
      </c>
    </row>
    <row r="8909" spans="1:15" ht="15">
      <c r="A8909" s="284">
        <v>8905</v>
      </c>
      <c r="B8909" s="287"/>
      <c r="C8909" s="287"/>
      <c r="D8909" s="284" t="s">
        <v>1054</v>
      </c>
      <c r="E8909" s="287"/>
      <c r="F8909" s="285" t="s">
        <v>9030</v>
      </c>
      <c r="G8909" s="266" t="s">
        <v>121</v>
      </c>
      <c r="H8909" s="266">
        <f>IF(G8909="Traditional Stove",0.1,0.2)</f>
        <v>0.1</v>
      </c>
      <c r="I8909" s="266">
        <f>YEAR(J8909)</f>
        <v>2023</v>
      </c>
      <c r="J8909" s="267">
        <v>44969</v>
      </c>
      <c r="K8909" s="267">
        <f>J8909+1</f>
        <v>44970</v>
      </c>
      <c r="L8909" s="266">
        <f>IF(M8909&lt;=365,1,2)</f>
        <v>1</v>
      </c>
      <c r="M8909" s="266">
        <f>IF(K8909&lt;$C$1,$C$2-$C$1+1,$C$2-K8909+1)</f>
        <v>77</v>
      </c>
      <c r="N8909" s="268">
        <f>M8909/365</f>
        <v>0.21095890410958903</v>
      </c>
      <c r="O8909" s="269">
        <f>'Data and Parameter'!$E$4*'Data and Parameter'!$E$5*('Data and Parameter'!$E$6+'Data and Parameter'!$E$7)*'Data and Parameter'!$E$19*'Data and Parameter'!$E$14*'ER calculations'!N8909</f>
        <v>1.0922922755728799</v>
      </c>
    </row>
    <row r="8910" spans="1:15" ht="15">
      <c r="A8910" s="284">
        <v>8906</v>
      </c>
      <c r="B8910" s="287"/>
      <c r="C8910" s="287"/>
      <c r="D8910" s="284" t="s">
        <v>1054</v>
      </c>
      <c r="E8910" s="287"/>
      <c r="F8910" s="285" t="s">
        <v>9031</v>
      </c>
      <c r="G8910" s="266" t="s">
        <v>121</v>
      </c>
      <c r="H8910" s="266">
        <f>IF(G8910="Traditional Stove",0.1,0.2)</f>
        <v>0.1</v>
      </c>
      <c r="I8910" s="266">
        <f>YEAR(J8910)</f>
        <v>2023</v>
      </c>
      <c r="J8910" s="267">
        <v>44969</v>
      </c>
      <c r="K8910" s="267">
        <f>J8910+1</f>
        <v>44970</v>
      </c>
      <c r="L8910" s="266">
        <f>IF(M8910&lt;=365,1,2)</f>
        <v>1</v>
      </c>
      <c r="M8910" s="266">
        <f>IF(K8910&lt;$C$1,$C$2-$C$1+1,$C$2-K8910+1)</f>
        <v>77</v>
      </c>
      <c r="N8910" s="268">
        <f>M8910/365</f>
        <v>0.21095890410958903</v>
      </c>
      <c r="O8910" s="269">
        <f>'Data and Parameter'!$E$4*'Data and Parameter'!$E$5*('Data and Parameter'!$E$6+'Data and Parameter'!$E$7)*'Data and Parameter'!$E$19*'Data and Parameter'!$E$14*'ER calculations'!N8910</f>
        <v>1.0922922755728799</v>
      </c>
    </row>
    <row r="8911" spans="1:15" ht="15">
      <c r="A8911" s="284">
        <v>8907</v>
      </c>
      <c r="B8911" s="287"/>
      <c r="C8911" s="287"/>
      <c r="D8911" s="284" t="s">
        <v>1054</v>
      </c>
      <c r="E8911" s="287"/>
      <c r="F8911" s="285" t="s">
        <v>9032</v>
      </c>
      <c r="G8911" s="266" t="s">
        <v>121</v>
      </c>
      <c r="H8911" s="266">
        <f>IF(G8911="Traditional Stove",0.1,0.2)</f>
        <v>0.1</v>
      </c>
      <c r="I8911" s="266">
        <f>YEAR(J8911)</f>
        <v>2023</v>
      </c>
      <c r="J8911" s="267">
        <v>44969</v>
      </c>
      <c r="K8911" s="267">
        <f>J8911+1</f>
        <v>44970</v>
      </c>
      <c r="L8911" s="266">
        <f>IF(M8911&lt;=365,1,2)</f>
        <v>1</v>
      </c>
      <c r="M8911" s="266">
        <f>IF(K8911&lt;$C$1,$C$2-$C$1+1,$C$2-K8911+1)</f>
        <v>77</v>
      </c>
      <c r="N8911" s="268">
        <f>M8911/365</f>
        <v>0.21095890410958903</v>
      </c>
      <c r="O8911" s="269">
        <f>'Data and Parameter'!$E$4*'Data and Parameter'!$E$5*('Data and Parameter'!$E$6+'Data and Parameter'!$E$7)*'Data and Parameter'!$E$19*'Data and Parameter'!$E$14*'ER calculations'!N8911</f>
        <v>1.0922922755728799</v>
      </c>
    </row>
    <row r="8912" spans="1:15" ht="15">
      <c r="A8912" s="284">
        <v>8908</v>
      </c>
      <c r="B8912" s="287"/>
      <c r="C8912" s="287"/>
      <c r="D8912" s="284" t="s">
        <v>1054</v>
      </c>
      <c r="E8912" s="287"/>
      <c r="F8912" s="285" t="s">
        <v>9033</v>
      </c>
      <c r="G8912" s="266" t="s">
        <v>121</v>
      </c>
      <c r="H8912" s="266">
        <f>IF(G8912="Traditional Stove",0.1,0.2)</f>
        <v>0.1</v>
      </c>
      <c r="I8912" s="266">
        <f>YEAR(J8912)</f>
        <v>2023</v>
      </c>
      <c r="J8912" s="267">
        <v>44969</v>
      </c>
      <c r="K8912" s="267">
        <f>J8912+1</f>
        <v>44970</v>
      </c>
      <c r="L8912" s="266">
        <f>IF(M8912&lt;=365,1,2)</f>
        <v>1</v>
      </c>
      <c r="M8912" s="266">
        <f>IF(K8912&lt;$C$1,$C$2-$C$1+1,$C$2-K8912+1)</f>
        <v>77</v>
      </c>
      <c r="N8912" s="268">
        <f>M8912/365</f>
        <v>0.21095890410958903</v>
      </c>
      <c r="O8912" s="269">
        <f>'Data and Parameter'!$E$4*'Data and Parameter'!$E$5*('Data and Parameter'!$E$6+'Data and Parameter'!$E$7)*'Data and Parameter'!$E$19*'Data and Parameter'!$E$14*'ER calculations'!N8912</f>
        <v>1.0922922755728799</v>
      </c>
    </row>
    <row r="8913" spans="1:15" ht="15">
      <c r="A8913" s="284">
        <v>8909</v>
      </c>
      <c r="B8913" s="287"/>
      <c r="C8913" s="287"/>
      <c r="D8913" s="284" t="s">
        <v>1054</v>
      </c>
      <c r="E8913" s="287"/>
      <c r="F8913" s="285" t="s">
        <v>9034</v>
      </c>
      <c r="G8913" s="266" t="s">
        <v>121</v>
      </c>
      <c r="H8913" s="266">
        <f>IF(G8913="Traditional Stove",0.1,0.2)</f>
        <v>0.1</v>
      </c>
      <c r="I8913" s="266">
        <f>YEAR(J8913)</f>
        <v>2023</v>
      </c>
      <c r="J8913" s="267">
        <v>44969</v>
      </c>
      <c r="K8913" s="267">
        <f>J8913+1</f>
        <v>44970</v>
      </c>
      <c r="L8913" s="266">
        <f>IF(M8913&lt;=365,1,2)</f>
        <v>1</v>
      </c>
      <c r="M8913" s="266">
        <f>IF(K8913&lt;$C$1,$C$2-$C$1+1,$C$2-K8913+1)</f>
        <v>77</v>
      </c>
      <c r="N8913" s="268">
        <f>M8913/365</f>
        <v>0.21095890410958903</v>
      </c>
      <c r="O8913" s="269">
        <f>'Data and Parameter'!$E$4*'Data and Parameter'!$E$5*('Data and Parameter'!$E$6+'Data and Parameter'!$E$7)*'Data and Parameter'!$E$19*'Data and Parameter'!$E$14*'ER calculations'!N8913</f>
        <v>1.0922922755728799</v>
      </c>
    </row>
    <row r="8914" spans="1:15" ht="15">
      <c r="A8914" s="284">
        <v>8910</v>
      </c>
      <c r="B8914" s="287"/>
      <c r="C8914" s="287"/>
      <c r="D8914" s="284" t="s">
        <v>1054</v>
      </c>
      <c r="E8914" s="287"/>
      <c r="F8914" s="285" t="s">
        <v>9035</v>
      </c>
      <c r="G8914" s="266" t="s">
        <v>121</v>
      </c>
      <c r="H8914" s="266">
        <f>IF(G8914="Traditional Stove",0.1,0.2)</f>
        <v>0.1</v>
      </c>
      <c r="I8914" s="266">
        <f>YEAR(J8914)</f>
        <v>2023</v>
      </c>
      <c r="J8914" s="267">
        <v>44969</v>
      </c>
      <c r="K8914" s="267">
        <f>J8914+1</f>
        <v>44970</v>
      </c>
      <c r="L8914" s="266">
        <f>IF(M8914&lt;=365,1,2)</f>
        <v>1</v>
      </c>
      <c r="M8914" s="266">
        <f>IF(K8914&lt;$C$1,$C$2-$C$1+1,$C$2-K8914+1)</f>
        <v>77</v>
      </c>
      <c r="N8914" s="268">
        <f>M8914/365</f>
        <v>0.21095890410958903</v>
      </c>
      <c r="O8914" s="269">
        <f>'Data and Parameter'!$E$4*'Data and Parameter'!$E$5*('Data and Parameter'!$E$6+'Data and Parameter'!$E$7)*'Data and Parameter'!$E$19*'Data and Parameter'!$E$14*'ER calculations'!N8914</f>
        <v>1.0922922755728799</v>
      </c>
    </row>
    <row r="8915" spans="1:15" ht="15">
      <c r="A8915" s="284">
        <v>8911</v>
      </c>
      <c r="B8915" s="287"/>
      <c r="C8915" s="287"/>
      <c r="D8915" s="284" t="s">
        <v>1054</v>
      </c>
      <c r="E8915" s="287"/>
      <c r="F8915" s="285" t="s">
        <v>9036</v>
      </c>
      <c r="G8915" s="266" t="s">
        <v>121</v>
      </c>
      <c r="H8915" s="266">
        <f>IF(G8915="Traditional Stove",0.1,0.2)</f>
        <v>0.1</v>
      </c>
      <c r="I8915" s="266">
        <f>YEAR(J8915)</f>
        <v>2023</v>
      </c>
      <c r="J8915" s="267">
        <v>44969</v>
      </c>
      <c r="K8915" s="267">
        <f>J8915+1</f>
        <v>44970</v>
      </c>
      <c r="L8915" s="266">
        <f>IF(M8915&lt;=365,1,2)</f>
        <v>1</v>
      </c>
      <c r="M8915" s="266">
        <f>IF(K8915&lt;$C$1,$C$2-$C$1+1,$C$2-K8915+1)</f>
        <v>77</v>
      </c>
      <c r="N8915" s="268">
        <f>M8915/365</f>
        <v>0.21095890410958903</v>
      </c>
      <c r="O8915" s="269">
        <f>'Data and Parameter'!$E$4*'Data and Parameter'!$E$5*('Data and Parameter'!$E$6+'Data and Parameter'!$E$7)*'Data and Parameter'!$E$19*'Data and Parameter'!$E$14*'ER calculations'!N8915</f>
        <v>1.0922922755728799</v>
      </c>
    </row>
    <row r="8916" spans="1:15" ht="15">
      <c r="A8916" s="284">
        <v>8912</v>
      </c>
      <c r="B8916" s="287"/>
      <c r="C8916" s="287"/>
      <c r="D8916" s="284" t="s">
        <v>1054</v>
      </c>
      <c r="E8916" s="287"/>
      <c r="F8916" s="285" t="s">
        <v>9037</v>
      </c>
      <c r="G8916" s="266" t="s">
        <v>121</v>
      </c>
      <c r="H8916" s="266">
        <f>IF(G8916="Traditional Stove",0.1,0.2)</f>
        <v>0.1</v>
      </c>
      <c r="I8916" s="266">
        <f>YEAR(J8916)</f>
        <v>2023</v>
      </c>
      <c r="J8916" s="267">
        <v>44969</v>
      </c>
      <c r="K8916" s="267">
        <f>J8916+1</f>
        <v>44970</v>
      </c>
      <c r="L8916" s="266">
        <f>IF(M8916&lt;=365,1,2)</f>
        <v>1</v>
      </c>
      <c r="M8916" s="266">
        <f>IF(K8916&lt;$C$1,$C$2-$C$1+1,$C$2-K8916+1)</f>
        <v>77</v>
      </c>
      <c r="N8916" s="268">
        <f>M8916/365</f>
        <v>0.21095890410958903</v>
      </c>
      <c r="O8916" s="269">
        <f>'Data and Parameter'!$E$4*'Data and Parameter'!$E$5*('Data and Parameter'!$E$6+'Data and Parameter'!$E$7)*'Data and Parameter'!$E$19*'Data and Parameter'!$E$14*'ER calculations'!N8916</f>
        <v>1.0922922755728799</v>
      </c>
    </row>
    <row r="8917" spans="1:15" ht="15">
      <c r="A8917" s="284">
        <v>8913</v>
      </c>
      <c r="B8917" s="287"/>
      <c r="C8917" s="287"/>
      <c r="D8917" s="284" t="s">
        <v>1054</v>
      </c>
      <c r="E8917" s="287"/>
      <c r="F8917" s="285" t="s">
        <v>9038</v>
      </c>
      <c r="G8917" s="266" t="s">
        <v>121</v>
      </c>
      <c r="H8917" s="266">
        <f>IF(G8917="Traditional Stove",0.1,0.2)</f>
        <v>0.1</v>
      </c>
      <c r="I8917" s="266">
        <f>YEAR(J8917)</f>
        <v>2023</v>
      </c>
      <c r="J8917" s="267">
        <v>44969</v>
      </c>
      <c r="K8917" s="267">
        <f>J8917+1</f>
        <v>44970</v>
      </c>
      <c r="L8917" s="266">
        <f>IF(M8917&lt;=365,1,2)</f>
        <v>1</v>
      </c>
      <c r="M8917" s="266">
        <f>IF(K8917&lt;$C$1,$C$2-$C$1+1,$C$2-K8917+1)</f>
        <v>77</v>
      </c>
      <c r="N8917" s="268">
        <f>M8917/365</f>
        <v>0.21095890410958903</v>
      </c>
      <c r="O8917" s="269">
        <f>'Data and Parameter'!$E$4*'Data and Parameter'!$E$5*('Data and Parameter'!$E$6+'Data and Parameter'!$E$7)*'Data and Parameter'!$E$19*'Data and Parameter'!$E$14*'ER calculations'!N8917</f>
        <v>1.0922922755728799</v>
      </c>
    </row>
    <row r="8918" spans="1:15" ht="15">
      <c r="A8918" s="284">
        <v>8914</v>
      </c>
      <c r="B8918" s="287"/>
      <c r="C8918" s="287"/>
      <c r="D8918" s="284" t="s">
        <v>1054</v>
      </c>
      <c r="E8918" s="287"/>
      <c r="F8918" s="285" t="s">
        <v>9039</v>
      </c>
      <c r="G8918" s="266" t="s">
        <v>121</v>
      </c>
      <c r="H8918" s="266">
        <f>IF(G8918="Traditional Stove",0.1,0.2)</f>
        <v>0.1</v>
      </c>
      <c r="I8918" s="266">
        <f>YEAR(J8918)</f>
        <v>2023</v>
      </c>
      <c r="J8918" s="267">
        <v>44969</v>
      </c>
      <c r="K8918" s="267">
        <f>J8918+1</f>
        <v>44970</v>
      </c>
      <c r="L8918" s="266">
        <f>IF(M8918&lt;=365,1,2)</f>
        <v>1</v>
      </c>
      <c r="M8918" s="266">
        <f>IF(K8918&lt;$C$1,$C$2-$C$1+1,$C$2-K8918+1)</f>
        <v>77</v>
      </c>
      <c r="N8918" s="268">
        <f>M8918/365</f>
        <v>0.21095890410958903</v>
      </c>
      <c r="O8918" s="269">
        <f>'Data and Parameter'!$E$4*'Data and Parameter'!$E$5*('Data and Parameter'!$E$6+'Data and Parameter'!$E$7)*'Data and Parameter'!$E$19*'Data and Parameter'!$E$14*'ER calculations'!N8918</f>
        <v>1.0922922755728799</v>
      </c>
    </row>
    <row r="8919" spans="1:15" ht="15">
      <c r="A8919" s="284">
        <v>8915</v>
      </c>
      <c r="B8919" s="287"/>
      <c r="C8919" s="287"/>
      <c r="D8919" s="284" t="s">
        <v>1376</v>
      </c>
      <c r="E8919" s="287"/>
      <c r="F8919" s="285" t="s">
        <v>9040</v>
      </c>
      <c r="G8919" s="266" t="s">
        <v>121</v>
      </c>
      <c r="H8919" s="266">
        <f>IF(G8919="Traditional Stove",0.1,0.2)</f>
        <v>0.1</v>
      </c>
      <c r="I8919" s="266">
        <f>YEAR(J8919)</f>
        <v>2023</v>
      </c>
      <c r="J8919" s="267">
        <v>45013</v>
      </c>
      <c r="K8919" s="267">
        <f>J8919+1</f>
        <v>45014</v>
      </c>
      <c r="L8919" s="266">
        <f>IF(M8919&lt;=365,1,2)</f>
        <v>1</v>
      </c>
      <c r="M8919" s="266">
        <f>IF(K8919&lt;$C$1,$C$2-$C$1+1,$C$2-K8919+1)</f>
        <v>33</v>
      </c>
      <c r="N8919" s="268">
        <f>M8919/365</f>
        <v>9.0410958904109592E-2</v>
      </c>
      <c r="O8919" s="269">
        <f>'Data and Parameter'!$E$4*'Data and Parameter'!$E$5*('Data and Parameter'!$E$6+'Data and Parameter'!$E$7)*'Data and Parameter'!$E$19*'Data and Parameter'!$E$14*'ER calculations'!N8919</f>
        <v>0.46812526095980572</v>
      </c>
    </row>
    <row r="8920" spans="1:15" ht="15">
      <c r="A8920" s="284">
        <v>8916</v>
      </c>
      <c r="B8920" s="287"/>
      <c r="C8920" s="287"/>
      <c r="D8920" s="284" t="s">
        <v>1376</v>
      </c>
      <c r="E8920" s="287"/>
      <c r="F8920" s="285" t="s">
        <v>9041</v>
      </c>
      <c r="G8920" s="266" t="s">
        <v>121</v>
      </c>
      <c r="H8920" s="266">
        <f>IF(G8920="Traditional Stove",0.1,0.2)</f>
        <v>0.1</v>
      </c>
      <c r="I8920" s="266">
        <f>YEAR(J8920)</f>
        <v>2023</v>
      </c>
      <c r="J8920" s="267">
        <v>44984</v>
      </c>
      <c r="K8920" s="267">
        <f>J8920+1</f>
        <v>44985</v>
      </c>
      <c r="L8920" s="266">
        <f>IF(M8920&lt;=365,1,2)</f>
        <v>1</v>
      </c>
      <c r="M8920" s="266">
        <f>IF(K8920&lt;$C$1,$C$2-$C$1+1,$C$2-K8920+1)</f>
        <v>62</v>
      </c>
      <c r="N8920" s="268">
        <f>M8920/365</f>
        <v>0.16986301369863013</v>
      </c>
      <c r="O8920" s="269">
        <f>'Data and Parameter'!$E$4*'Data and Parameter'!$E$5*('Data and Parameter'!$E$6+'Data and Parameter'!$E$7)*'Data and Parameter'!$E$19*'Data and Parameter'!$E$14*'ER calculations'!N8920</f>
        <v>0.87950806604569554</v>
      </c>
    </row>
    <row r="8921" spans="1:15" ht="15">
      <c r="A8921" s="284">
        <v>8917</v>
      </c>
      <c r="B8921" s="287"/>
      <c r="C8921" s="287"/>
      <c r="D8921" s="284" t="s">
        <v>1376</v>
      </c>
      <c r="E8921" s="287"/>
      <c r="F8921" s="285" t="s">
        <v>9042</v>
      </c>
      <c r="G8921" s="266" t="s">
        <v>121</v>
      </c>
      <c r="H8921" s="266">
        <f>IF(G8921="Traditional Stove",0.1,0.2)</f>
        <v>0.1</v>
      </c>
      <c r="I8921" s="266">
        <f>YEAR(J8921)</f>
        <v>2023</v>
      </c>
      <c r="J8921" s="267">
        <v>44990</v>
      </c>
      <c r="K8921" s="267">
        <f>J8921+1</f>
        <v>44991</v>
      </c>
      <c r="L8921" s="266">
        <f>IF(M8921&lt;=365,1,2)</f>
        <v>1</v>
      </c>
      <c r="M8921" s="266">
        <f>IF(K8921&lt;$C$1,$C$2-$C$1+1,$C$2-K8921+1)</f>
        <v>56</v>
      </c>
      <c r="N8921" s="268">
        <f>M8921/365</f>
        <v>0.15342465753424658</v>
      </c>
      <c r="O8921" s="269">
        <f>'Data and Parameter'!$E$4*'Data and Parameter'!$E$5*('Data and Parameter'!$E$6+'Data and Parameter'!$E$7)*'Data and Parameter'!$E$19*'Data and Parameter'!$E$14*'ER calculations'!N8921</f>
        <v>0.79439438223482184</v>
      </c>
    </row>
    <row r="8922" spans="1:15" ht="15">
      <c r="A8922" s="284">
        <v>8918</v>
      </c>
      <c r="B8922" s="287"/>
      <c r="C8922" s="287"/>
      <c r="D8922" s="284" t="s">
        <v>1376</v>
      </c>
      <c r="E8922" s="287"/>
      <c r="F8922" s="285" t="s">
        <v>9043</v>
      </c>
      <c r="G8922" s="266" t="s">
        <v>121</v>
      </c>
      <c r="H8922" s="266">
        <f>IF(G8922="Traditional Stove",0.1,0.2)</f>
        <v>0.1</v>
      </c>
      <c r="I8922" s="266">
        <f>YEAR(J8922)</f>
        <v>2023</v>
      </c>
      <c r="J8922" s="267">
        <v>45013</v>
      </c>
      <c r="K8922" s="267">
        <f>J8922+1</f>
        <v>45014</v>
      </c>
      <c r="L8922" s="266">
        <f>IF(M8922&lt;=365,1,2)</f>
        <v>1</v>
      </c>
      <c r="M8922" s="266">
        <f>IF(K8922&lt;$C$1,$C$2-$C$1+1,$C$2-K8922+1)</f>
        <v>33</v>
      </c>
      <c r="N8922" s="268">
        <f>M8922/365</f>
        <v>9.0410958904109592E-2</v>
      </c>
      <c r="O8922" s="269">
        <f>'Data and Parameter'!$E$4*'Data and Parameter'!$E$5*('Data and Parameter'!$E$6+'Data and Parameter'!$E$7)*'Data and Parameter'!$E$19*'Data and Parameter'!$E$14*'ER calculations'!N8922</f>
        <v>0.46812526095980572</v>
      </c>
    </row>
    <row r="8923" spans="1:15" ht="15">
      <c r="A8923" s="284">
        <v>8919</v>
      </c>
      <c r="B8923" s="287"/>
      <c r="C8923" s="287"/>
      <c r="D8923" s="284" t="s">
        <v>1054</v>
      </c>
      <c r="E8923" s="287"/>
      <c r="F8923" s="285" t="s">
        <v>9044</v>
      </c>
      <c r="G8923" s="266" t="s">
        <v>121</v>
      </c>
      <c r="H8923" s="266">
        <f>IF(G8923="Traditional Stove",0.1,0.2)</f>
        <v>0.1</v>
      </c>
      <c r="I8923" s="266">
        <f>YEAR(J8923)</f>
        <v>2023</v>
      </c>
      <c r="J8923" s="267">
        <v>44969</v>
      </c>
      <c r="K8923" s="267">
        <f>J8923+1</f>
        <v>44970</v>
      </c>
      <c r="L8923" s="266">
        <f>IF(M8923&lt;=365,1,2)</f>
        <v>1</v>
      </c>
      <c r="M8923" s="266">
        <f>IF(K8923&lt;$C$1,$C$2-$C$1+1,$C$2-K8923+1)</f>
        <v>77</v>
      </c>
      <c r="N8923" s="268">
        <f>M8923/365</f>
        <v>0.21095890410958903</v>
      </c>
      <c r="O8923" s="269">
        <f>'Data and Parameter'!$E$4*'Data and Parameter'!$E$5*('Data and Parameter'!$E$6+'Data and Parameter'!$E$7)*'Data and Parameter'!$E$19*'Data and Parameter'!$E$14*'ER calculations'!N8923</f>
        <v>1.0922922755728799</v>
      </c>
    </row>
    <row r="8924" spans="1:15" ht="15">
      <c r="A8924" s="284">
        <v>8920</v>
      </c>
      <c r="B8924" s="287"/>
      <c r="C8924" s="287"/>
      <c r="D8924" s="284" t="s">
        <v>1054</v>
      </c>
      <c r="E8924" s="287"/>
      <c r="F8924" s="285" t="s">
        <v>9045</v>
      </c>
      <c r="G8924" s="266" t="s">
        <v>121</v>
      </c>
      <c r="H8924" s="266">
        <f>IF(G8924="Traditional Stove",0.1,0.2)</f>
        <v>0.1</v>
      </c>
      <c r="I8924" s="266">
        <f>YEAR(J8924)</f>
        <v>2023</v>
      </c>
      <c r="J8924" s="267">
        <v>44969</v>
      </c>
      <c r="K8924" s="267">
        <f>J8924+1</f>
        <v>44970</v>
      </c>
      <c r="L8924" s="266">
        <f>IF(M8924&lt;=365,1,2)</f>
        <v>1</v>
      </c>
      <c r="M8924" s="266">
        <f>IF(K8924&lt;$C$1,$C$2-$C$1+1,$C$2-K8924+1)</f>
        <v>77</v>
      </c>
      <c r="N8924" s="268">
        <f>M8924/365</f>
        <v>0.21095890410958903</v>
      </c>
      <c r="O8924" s="269">
        <f>'Data and Parameter'!$E$4*'Data and Parameter'!$E$5*('Data and Parameter'!$E$6+'Data and Parameter'!$E$7)*'Data and Parameter'!$E$19*'Data and Parameter'!$E$14*'ER calculations'!N8924</f>
        <v>1.0922922755728799</v>
      </c>
    </row>
    <row r="8925" spans="1:15" ht="15">
      <c r="A8925" s="284">
        <v>8921</v>
      </c>
      <c r="B8925" s="287"/>
      <c r="C8925" s="287"/>
      <c r="D8925" s="284" t="s">
        <v>1054</v>
      </c>
      <c r="E8925" s="287"/>
      <c r="F8925" s="285" t="s">
        <v>9046</v>
      </c>
      <c r="G8925" s="266" t="s">
        <v>121</v>
      </c>
      <c r="H8925" s="266">
        <f>IF(G8925="Traditional Stove",0.1,0.2)</f>
        <v>0.1</v>
      </c>
      <c r="I8925" s="266">
        <f>YEAR(J8925)</f>
        <v>2023</v>
      </c>
      <c r="J8925" s="267">
        <v>44969</v>
      </c>
      <c r="K8925" s="267">
        <f>J8925+1</f>
        <v>44970</v>
      </c>
      <c r="L8925" s="266">
        <f>IF(M8925&lt;=365,1,2)</f>
        <v>1</v>
      </c>
      <c r="M8925" s="266">
        <f>IF(K8925&lt;$C$1,$C$2-$C$1+1,$C$2-K8925+1)</f>
        <v>77</v>
      </c>
      <c r="N8925" s="268">
        <f>M8925/365</f>
        <v>0.21095890410958903</v>
      </c>
      <c r="O8925" s="269">
        <f>'Data and Parameter'!$E$4*'Data and Parameter'!$E$5*('Data and Parameter'!$E$6+'Data and Parameter'!$E$7)*'Data and Parameter'!$E$19*'Data and Parameter'!$E$14*'ER calculations'!N8925</f>
        <v>1.0922922755728799</v>
      </c>
    </row>
    <row r="8926" spans="1:15" ht="15">
      <c r="A8926" s="284">
        <v>8922</v>
      </c>
      <c r="B8926" s="287"/>
      <c r="C8926" s="287"/>
      <c r="D8926" s="284" t="s">
        <v>1054</v>
      </c>
      <c r="E8926" s="287"/>
      <c r="F8926" s="285" t="s">
        <v>9047</v>
      </c>
      <c r="G8926" s="266" t="s">
        <v>121</v>
      </c>
      <c r="H8926" s="266">
        <f>IF(G8926="Traditional Stove",0.1,0.2)</f>
        <v>0.1</v>
      </c>
      <c r="I8926" s="266">
        <f>YEAR(J8926)</f>
        <v>2023</v>
      </c>
      <c r="J8926" s="267">
        <v>44969</v>
      </c>
      <c r="K8926" s="267">
        <f>J8926+1</f>
        <v>44970</v>
      </c>
      <c r="L8926" s="266">
        <f>IF(M8926&lt;=365,1,2)</f>
        <v>1</v>
      </c>
      <c r="M8926" s="266">
        <f>IF(K8926&lt;$C$1,$C$2-$C$1+1,$C$2-K8926+1)</f>
        <v>77</v>
      </c>
      <c r="N8926" s="268">
        <f>M8926/365</f>
        <v>0.21095890410958903</v>
      </c>
      <c r="O8926" s="269">
        <f>'Data and Parameter'!$E$4*'Data and Parameter'!$E$5*('Data and Parameter'!$E$6+'Data and Parameter'!$E$7)*'Data and Parameter'!$E$19*'Data and Parameter'!$E$14*'ER calculations'!N8926</f>
        <v>1.0922922755728799</v>
      </c>
    </row>
    <row r="8927" spans="1:15" ht="15">
      <c r="A8927" s="284">
        <v>8923</v>
      </c>
      <c r="B8927" s="287"/>
      <c r="C8927" s="287"/>
      <c r="D8927" s="284" t="s">
        <v>1054</v>
      </c>
      <c r="E8927" s="287"/>
      <c r="F8927" s="285" t="s">
        <v>9048</v>
      </c>
      <c r="G8927" s="266" t="s">
        <v>121</v>
      </c>
      <c r="H8927" s="266">
        <f>IF(G8927="Traditional Stove",0.1,0.2)</f>
        <v>0.1</v>
      </c>
      <c r="I8927" s="266">
        <f>YEAR(J8927)</f>
        <v>2023</v>
      </c>
      <c r="J8927" s="267">
        <v>44969</v>
      </c>
      <c r="K8927" s="267">
        <f>J8927+1</f>
        <v>44970</v>
      </c>
      <c r="L8927" s="266">
        <f>IF(M8927&lt;=365,1,2)</f>
        <v>1</v>
      </c>
      <c r="M8927" s="266">
        <f>IF(K8927&lt;$C$1,$C$2-$C$1+1,$C$2-K8927+1)</f>
        <v>77</v>
      </c>
      <c r="N8927" s="268">
        <f>M8927/365</f>
        <v>0.21095890410958903</v>
      </c>
      <c r="O8927" s="269">
        <f>'Data and Parameter'!$E$4*'Data and Parameter'!$E$5*('Data and Parameter'!$E$6+'Data and Parameter'!$E$7)*'Data and Parameter'!$E$19*'Data and Parameter'!$E$14*'ER calculations'!N8927</f>
        <v>1.0922922755728799</v>
      </c>
    </row>
    <row r="8928" spans="1:15" ht="15">
      <c r="A8928" s="284">
        <v>8924</v>
      </c>
      <c r="B8928" s="287"/>
      <c r="C8928" s="287"/>
      <c r="D8928" s="284" t="s">
        <v>1054</v>
      </c>
      <c r="E8928" s="287"/>
      <c r="F8928" s="285" t="s">
        <v>9049</v>
      </c>
      <c r="G8928" s="266" t="s">
        <v>121</v>
      </c>
      <c r="H8928" s="266">
        <f>IF(G8928="Traditional Stove",0.1,0.2)</f>
        <v>0.1</v>
      </c>
      <c r="I8928" s="266">
        <f>YEAR(J8928)</f>
        <v>2023</v>
      </c>
      <c r="J8928" s="267">
        <v>44995</v>
      </c>
      <c r="K8928" s="267">
        <f>J8928+1</f>
        <v>44996</v>
      </c>
      <c r="L8928" s="266">
        <f>IF(M8928&lt;=365,1,2)</f>
        <v>1</v>
      </c>
      <c r="M8928" s="266">
        <f>IF(K8928&lt;$C$1,$C$2-$C$1+1,$C$2-K8928+1)</f>
        <v>51</v>
      </c>
      <c r="N8928" s="268">
        <f>M8928/365</f>
        <v>0.13972602739726028</v>
      </c>
      <c r="O8928" s="269">
        <f>'Data and Parameter'!$E$4*'Data and Parameter'!$E$5*('Data and Parameter'!$E$6+'Data and Parameter'!$E$7)*'Data and Parameter'!$E$19*'Data and Parameter'!$E$14*'ER calculations'!N8928</f>
        <v>0.72346631239242709</v>
      </c>
    </row>
    <row r="8929" spans="1:15" ht="15">
      <c r="A8929" s="284">
        <v>8925</v>
      </c>
      <c r="B8929" s="287"/>
      <c r="C8929" s="287"/>
      <c r="D8929" s="284" t="s">
        <v>1054</v>
      </c>
      <c r="E8929" s="287"/>
      <c r="F8929" s="285" t="s">
        <v>9050</v>
      </c>
      <c r="G8929" s="266" t="s">
        <v>121</v>
      </c>
      <c r="H8929" s="266">
        <f>IF(G8929="Traditional Stove",0.1,0.2)</f>
        <v>0.1</v>
      </c>
      <c r="I8929" s="266">
        <f>YEAR(J8929)</f>
        <v>2023</v>
      </c>
      <c r="J8929" s="267">
        <v>44969</v>
      </c>
      <c r="K8929" s="267">
        <f>J8929+1</f>
        <v>44970</v>
      </c>
      <c r="L8929" s="266">
        <f>IF(M8929&lt;=365,1,2)</f>
        <v>1</v>
      </c>
      <c r="M8929" s="266">
        <f>IF(K8929&lt;$C$1,$C$2-$C$1+1,$C$2-K8929+1)</f>
        <v>77</v>
      </c>
      <c r="N8929" s="268">
        <f>M8929/365</f>
        <v>0.21095890410958903</v>
      </c>
      <c r="O8929" s="269">
        <f>'Data and Parameter'!$E$4*'Data and Parameter'!$E$5*('Data and Parameter'!$E$6+'Data and Parameter'!$E$7)*'Data and Parameter'!$E$19*'Data and Parameter'!$E$14*'ER calculations'!N8929</f>
        <v>1.0922922755728799</v>
      </c>
    </row>
    <row r="8930" spans="1:15" ht="15">
      <c r="A8930" s="284">
        <v>8926</v>
      </c>
      <c r="B8930" s="287"/>
      <c r="C8930" s="287"/>
      <c r="D8930" s="284" t="s">
        <v>1054</v>
      </c>
      <c r="E8930" s="287"/>
      <c r="F8930" s="285" t="s">
        <v>9051</v>
      </c>
      <c r="G8930" s="266" t="s">
        <v>121</v>
      </c>
      <c r="H8930" s="266">
        <f>IF(G8930="Traditional Stove",0.1,0.2)</f>
        <v>0.1</v>
      </c>
      <c r="I8930" s="266">
        <f>YEAR(J8930)</f>
        <v>2023</v>
      </c>
      <c r="J8930" s="267">
        <v>44969</v>
      </c>
      <c r="K8930" s="267">
        <f>J8930+1</f>
        <v>44970</v>
      </c>
      <c r="L8930" s="266">
        <f>IF(M8930&lt;=365,1,2)</f>
        <v>1</v>
      </c>
      <c r="M8930" s="266">
        <f>IF(K8930&lt;$C$1,$C$2-$C$1+1,$C$2-K8930+1)</f>
        <v>77</v>
      </c>
      <c r="N8930" s="268">
        <f>M8930/365</f>
        <v>0.21095890410958903</v>
      </c>
      <c r="O8930" s="269">
        <f>'Data and Parameter'!$E$4*'Data and Parameter'!$E$5*('Data and Parameter'!$E$6+'Data and Parameter'!$E$7)*'Data and Parameter'!$E$19*'Data and Parameter'!$E$14*'ER calculations'!N8930</f>
        <v>1.0922922755728799</v>
      </c>
    </row>
    <row r="8931" spans="1:15" ht="15">
      <c r="A8931" s="284">
        <v>8927</v>
      </c>
      <c r="B8931" s="287"/>
      <c r="C8931" s="287"/>
      <c r="D8931" s="284" t="s">
        <v>1054</v>
      </c>
      <c r="E8931" s="287"/>
      <c r="F8931" s="285" t="s">
        <v>9052</v>
      </c>
      <c r="G8931" s="266" t="s">
        <v>121</v>
      </c>
      <c r="H8931" s="266">
        <f>IF(G8931="Traditional Stove",0.1,0.2)</f>
        <v>0.1</v>
      </c>
      <c r="I8931" s="266">
        <f>YEAR(J8931)</f>
        <v>2023</v>
      </c>
      <c r="J8931" s="267">
        <v>44969</v>
      </c>
      <c r="K8931" s="267">
        <f>J8931+1</f>
        <v>44970</v>
      </c>
      <c r="L8931" s="266">
        <f>IF(M8931&lt;=365,1,2)</f>
        <v>1</v>
      </c>
      <c r="M8931" s="266">
        <f>IF(K8931&lt;$C$1,$C$2-$C$1+1,$C$2-K8931+1)</f>
        <v>77</v>
      </c>
      <c r="N8931" s="268">
        <f>M8931/365</f>
        <v>0.21095890410958903</v>
      </c>
      <c r="O8931" s="269">
        <f>'Data and Parameter'!$E$4*'Data and Parameter'!$E$5*('Data and Parameter'!$E$6+'Data and Parameter'!$E$7)*'Data and Parameter'!$E$19*'Data and Parameter'!$E$14*'ER calculations'!N8931</f>
        <v>1.0922922755728799</v>
      </c>
    </row>
    <row r="8932" spans="1:15" ht="15">
      <c r="A8932" s="284">
        <v>8928</v>
      </c>
      <c r="B8932" s="287"/>
      <c r="C8932" s="287"/>
      <c r="D8932" s="284" t="s">
        <v>1054</v>
      </c>
      <c r="E8932" s="287"/>
      <c r="F8932" s="285" t="s">
        <v>9053</v>
      </c>
      <c r="G8932" s="266" t="s">
        <v>121</v>
      </c>
      <c r="H8932" s="266">
        <f>IF(G8932="Traditional Stove",0.1,0.2)</f>
        <v>0.1</v>
      </c>
      <c r="I8932" s="266">
        <f>YEAR(J8932)</f>
        <v>2023</v>
      </c>
      <c r="J8932" s="267">
        <v>44969</v>
      </c>
      <c r="K8932" s="267">
        <f>J8932+1</f>
        <v>44970</v>
      </c>
      <c r="L8932" s="266">
        <f>IF(M8932&lt;=365,1,2)</f>
        <v>1</v>
      </c>
      <c r="M8932" s="266">
        <f>IF(K8932&lt;$C$1,$C$2-$C$1+1,$C$2-K8932+1)</f>
        <v>77</v>
      </c>
      <c r="N8932" s="268">
        <f>M8932/365</f>
        <v>0.21095890410958903</v>
      </c>
      <c r="O8932" s="269">
        <f>'Data and Parameter'!$E$4*'Data and Parameter'!$E$5*('Data and Parameter'!$E$6+'Data and Parameter'!$E$7)*'Data and Parameter'!$E$19*'Data and Parameter'!$E$14*'ER calculations'!N8932</f>
        <v>1.0922922755728799</v>
      </c>
    </row>
    <row r="8933" spans="1:15" ht="15">
      <c r="A8933" s="284">
        <v>8929</v>
      </c>
      <c r="B8933" s="287"/>
      <c r="C8933" s="287"/>
      <c r="D8933" s="284" t="s">
        <v>1054</v>
      </c>
      <c r="E8933" s="287"/>
      <c r="F8933" s="285" t="s">
        <v>9054</v>
      </c>
      <c r="G8933" s="266" t="s">
        <v>121</v>
      </c>
      <c r="H8933" s="266">
        <f>IF(G8933="Traditional Stove",0.1,0.2)</f>
        <v>0.1</v>
      </c>
      <c r="I8933" s="266">
        <f>YEAR(J8933)</f>
        <v>2023</v>
      </c>
      <c r="J8933" s="267">
        <v>44969</v>
      </c>
      <c r="K8933" s="267">
        <f>J8933+1</f>
        <v>44970</v>
      </c>
      <c r="L8933" s="266">
        <f>IF(M8933&lt;=365,1,2)</f>
        <v>1</v>
      </c>
      <c r="M8933" s="266">
        <f>IF(K8933&lt;$C$1,$C$2-$C$1+1,$C$2-K8933+1)</f>
        <v>77</v>
      </c>
      <c r="N8933" s="268">
        <f>M8933/365</f>
        <v>0.21095890410958903</v>
      </c>
      <c r="O8933" s="269">
        <f>'Data and Parameter'!$E$4*'Data and Parameter'!$E$5*('Data and Parameter'!$E$6+'Data and Parameter'!$E$7)*'Data and Parameter'!$E$19*'Data and Parameter'!$E$14*'ER calculations'!N8933</f>
        <v>1.0922922755728799</v>
      </c>
    </row>
    <row r="8934" spans="1:15" ht="15">
      <c r="A8934" s="284">
        <v>8930</v>
      </c>
      <c r="B8934" s="287"/>
      <c r="C8934" s="287"/>
      <c r="D8934" s="284" t="s">
        <v>1054</v>
      </c>
      <c r="E8934" s="287"/>
      <c r="F8934" s="285" t="s">
        <v>9055</v>
      </c>
      <c r="G8934" s="266" t="s">
        <v>121</v>
      </c>
      <c r="H8934" s="266">
        <f>IF(G8934="Traditional Stove",0.1,0.2)</f>
        <v>0.1</v>
      </c>
      <c r="I8934" s="266">
        <f>YEAR(J8934)</f>
        <v>2023</v>
      </c>
      <c r="J8934" s="267">
        <v>44969</v>
      </c>
      <c r="K8934" s="267">
        <f>J8934+1</f>
        <v>44970</v>
      </c>
      <c r="L8934" s="266">
        <f>IF(M8934&lt;=365,1,2)</f>
        <v>1</v>
      </c>
      <c r="M8934" s="266">
        <f>IF(K8934&lt;$C$1,$C$2-$C$1+1,$C$2-K8934+1)</f>
        <v>77</v>
      </c>
      <c r="N8934" s="268">
        <f>M8934/365</f>
        <v>0.21095890410958903</v>
      </c>
      <c r="O8934" s="269">
        <f>'Data and Parameter'!$E$4*'Data and Parameter'!$E$5*('Data and Parameter'!$E$6+'Data and Parameter'!$E$7)*'Data and Parameter'!$E$19*'Data and Parameter'!$E$14*'ER calculations'!N8934</f>
        <v>1.0922922755728799</v>
      </c>
    </row>
    <row r="8935" spans="1:15" ht="15">
      <c r="A8935" s="284">
        <v>8931</v>
      </c>
      <c r="B8935" s="287"/>
      <c r="C8935" s="287"/>
      <c r="D8935" s="284" t="s">
        <v>1054</v>
      </c>
      <c r="E8935" s="287"/>
      <c r="F8935" s="285" t="s">
        <v>9056</v>
      </c>
      <c r="G8935" s="266" t="s">
        <v>121</v>
      </c>
      <c r="H8935" s="266">
        <f>IF(G8935="Traditional Stove",0.1,0.2)</f>
        <v>0.1</v>
      </c>
      <c r="I8935" s="266">
        <f>YEAR(J8935)</f>
        <v>2023</v>
      </c>
      <c r="J8935" s="267">
        <v>45008</v>
      </c>
      <c r="K8935" s="267">
        <f>J8935+1</f>
        <v>45009</v>
      </c>
      <c r="L8935" s="266">
        <f>IF(M8935&lt;=365,1,2)</f>
        <v>1</v>
      </c>
      <c r="M8935" s="266">
        <f>IF(K8935&lt;$C$1,$C$2-$C$1+1,$C$2-K8935+1)</f>
        <v>38</v>
      </c>
      <c r="N8935" s="268">
        <f>M8935/365</f>
        <v>0.10410958904109589</v>
      </c>
      <c r="O8935" s="269">
        <f>'Data and Parameter'!$E$4*'Data and Parameter'!$E$5*('Data and Parameter'!$E$6+'Data and Parameter'!$E$7)*'Data and Parameter'!$E$19*'Data and Parameter'!$E$14*'ER calculations'!N8935</f>
        <v>0.53905333080220053</v>
      </c>
    </row>
    <row r="8936" spans="1:15" ht="15">
      <c r="A8936" s="284">
        <v>8932</v>
      </c>
      <c r="B8936" s="287"/>
      <c r="C8936" s="287"/>
      <c r="D8936" s="284" t="s">
        <v>1054</v>
      </c>
      <c r="E8936" s="287"/>
      <c r="F8936" s="285" t="s">
        <v>9057</v>
      </c>
      <c r="G8936" s="266" t="s">
        <v>121</v>
      </c>
      <c r="H8936" s="266">
        <f>IF(G8936="Traditional Stove",0.1,0.2)</f>
        <v>0.1</v>
      </c>
      <c r="I8936" s="266">
        <f>YEAR(J8936)</f>
        <v>2023</v>
      </c>
      <c r="J8936" s="267">
        <v>44969</v>
      </c>
      <c r="K8936" s="267">
        <f>J8936+1</f>
        <v>44970</v>
      </c>
      <c r="L8936" s="266">
        <f>IF(M8936&lt;=365,1,2)</f>
        <v>1</v>
      </c>
      <c r="M8936" s="266">
        <f>IF(K8936&lt;$C$1,$C$2-$C$1+1,$C$2-K8936+1)</f>
        <v>77</v>
      </c>
      <c r="N8936" s="268">
        <f>M8936/365</f>
        <v>0.21095890410958903</v>
      </c>
      <c r="O8936" s="269">
        <f>'Data and Parameter'!$E$4*'Data and Parameter'!$E$5*('Data and Parameter'!$E$6+'Data and Parameter'!$E$7)*'Data and Parameter'!$E$19*'Data and Parameter'!$E$14*'ER calculations'!N8936</f>
        <v>1.0922922755728799</v>
      </c>
    </row>
    <row r="8937" spans="1:15" ht="15">
      <c r="A8937" s="284">
        <v>8933</v>
      </c>
      <c r="B8937" s="287"/>
      <c r="C8937" s="287"/>
      <c r="D8937" s="284" t="s">
        <v>1054</v>
      </c>
      <c r="E8937" s="287"/>
      <c r="F8937" s="285" t="s">
        <v>9058</v>
      </c>
      <c r="G8937" s="266" t="s">
        <v>121</v>
      </c>
      <c r="H8937" s="266">
        <f>IF(G8937="Traditional Stove",0.1,0.2)</f>
        <v>0.1</v>
      </c>
      <c r="I8937" s="266">
        <f>YEAR(J8937)</f>
        <v>2023</v>
      </c>
      <c r="J8937" s="267">
        <v>44969</v>
      </c>
      <c r="K8937" s="267">
        <f>J8937+1</f>
        <v>44970</v>
      </c>
      <c r="L8937" s="266">
        <f>IF(M8937&lt;=365,1,2)</f>
        <v>1</v>
      </c>
      <c r="M8937" s="266">
        <f>IF(K8937&lt;$C$1,$C$2-$C$1+1,$C$2-K8937+1)</f>
        <v>77</v>
      </c>
      <c r="N8937" s="268">
        <f>M8937/365</f>
        <v>0.21095890410958903</v>
      </c>
      <c r="O8937" s="269">
        <f>'Data and Parameter'!$E$4*'Data and Parameter'!$E$5*('Data and Parameter'!$E$6+'Data and Parameter'!$E$7)*'Data and Parameter'!$E$19*'Data and Parameter'!$E$14*'ER calculations'!N8937</f>
        <v>1.0922922755728799</v>
      </c>
    </row>
    <row r="8938" spans="1:15" ht="15">
      <c r="A8938" s="284">
        <v>8934</v>
      </c>
      <c r="B8938" s="287"/>
      <c r="C8938" s="287"/>
      <c r="D8938" s="284" t="s">
        <v>1054</v>
      </c>
      <c r="E8938" s="287"/>
      <c r="F8938" s="285" t="s">
        <v>9059</v>
      </c>
      <c r="G8938" s="266" t="s">
        <v>121</v>
      </c>
      <c r="H8938" s="266">
        <f>IF(G8938="Traditional Stove",0.1,0.2)</f>
        <v>0.1</v>
      </c>
      <c r="I8938" s="266">
        <f>YEAR(J8938)</f>
        <v>2023</v>
      </c>
      <c r="J8938" s="267">
        <v>44969</v>
      </c>
      <c r="K8938" s="267">
        <f>J8938+1</f>
        <v>44970</v>
      </c>
      <c r="L8938" s="266">
        <f>IF(M8938&lt;=365,1,2)</f>
        <v>1</v>
      </c>
      <c r="M8938" s="266">
        <f>IF(K8938&lt;$C$1,$C$2-$C$1+1,$C$2-K8938+1)</f>
        <v>77</v>
      </c>
      <c r="N8938" s="268">
        <f>M8938/365</f>
        <v>0.21095890410958903</v>
      </c>
      <c r="O8938" s="269">
        <f>'Data and Parameter'!$E$4*'Data and Parameter'!$E$5*('Data and Parameter'!$E$6+'Data and Parameter'!$E$7)*'Data and Parameter'!$E$19*'Data and Parameter'!$E$14*'ER calculations'!N8938</f>
        <v>1.0922922755728799</v>
      </c>
    </row>
    <row r="8939" spans="1:15" ht="15">
      <c r="A8939" s="284">
        <v>8935</v>
      </c>
      <c r="B8939" s="287"/>
      <c r="C8939" s="287"/>
      <c r="D8939" s="284" t="s">
        <v>1054</v>
      </c>
      <c r="E8939" s="287"/>
      <c r="F8939" s="285" t="s">
        <v>9060</v>
      </c>
      <c r="G8939" s="266" t="s">
        <v>121</v>
      </c>
      <c r="H8939" s="266">
        <f>IF(G8939="Traditional Stove",0.1,0.2)</f>
        <v>0.1</v>
      </c>
      <c r="I8939" s="266">
        <f>YEAR(J8939)</f>
        <v>2023</v>
      </c>
      <c r="J8939" s="267">
        <v>44969</v>
      </c>
      <c r="K8939" s="267">
        <f>J8939+1</f>
        <v>44970</v>
      </c>
      <c r="L8939" s="266">
        <f>IF(M8939&lt;=365,1,2)</f>
        <v>1</v>
      </c>
      <c r="M8939" s="266">
        <f>IF(K8939&lt;$C$1,$C$2-$C$1+1,$C$2-K8939+1)</f>
        <v>77</v>
      </c>
      <c r="N8939" s="268">
        <f>M8939/365</f>
        <v>0.21095890410958903</v>
      </c>
      <c r="O8939" s="269">
        <f>'Data and Parameter'!$E$4*'Data and Parameter'!$E$5*('Data and Parameter'!$E$6+'Data and Parameter'!$E$7)*'Data and Parameter'!$E$19*'Data and Parameter'!$E$14*'ER calculations'!N8939</f>
        <v>1.0922922755728799</v>
      </c>
    </row>
    <row r="8940" spans="1:15" ht="15">
      <c r="A8940" s="284">
        <v>8936</v>
      </c>
      <c r="B8940" s="287"/>
      <c r="C8940" s="287"/>
      <c r="D8940" s="284" t="s">
        <v>1054</v>
      </c>
      <c r="E8940" s="287"/>
      <c r="F8940" s="285" t="s">
        <v>9061</v>
      </c>
      <c r="G8940" s="266" t="s">
        <v>121</v>
      </c>
      <c r="H8940" s="266">
        <f>IF(G8940="Traditional Stove",0.1,0.2)</f>
        <v>0.1</v>
      </c>
      <c r="I8940" s="266">
        <f>YEAR(J8940)</f>
        <v>2023</v>
      </c>
      <c r="J8940" s="267">
        <v>45008</v>
      </c>
      <c r="K8940" s="267">
        <f>J8940+1</f>
        <v>45009</v>
      </c>
      <c r="L8940" s="266">
        <f>IF(M8940&lt;=365,1,2)</f>
        <v>1</v>
      </c>
      <c r="M8940" s="266">
        <f>IF(K8940&lt;$C$1,$C$2-$C$1+1,$C$2-K8940+1)</f>
        <v>38</v>
      </c>
      <c r="N8940" s="268">
        <f>M8940/365</f>
        <v>0.10410958904109589</v>
      </c>
      <c r="O8940" s="269">
        <f>'Data and Parameter'!$E$4*'Data and Parameter'!$E$5*('Data and Parameter'!$E$6+'Data and Parameter'!$E$7)*'Data and Parameter'!$E$19*'Data and Parameter'!$E$14*'ER calculations'!N8940</f>
        <v>0.53905333080220053</v>
      </c>
    </row>
    <row r="8941" spans="1:15" ht="15">
      <c r="A8941" s="284">
        <v>8937</v>
      </c>
      <c r="B8941" s="287"/>
      <c r="C8941" s="287"/>
      <c r="D8941" s="284" t="s">
        <v>1054</v>
      </c>
      <c r="E8941" s="287"/>
      <c r="F8941" s="285" t="s">
        <v>9062</v>
      </c>
      <c r="G8941" s="266" t="s">
        <v>121</v>
      </c>
      <c r="H8941" s="266">
        <f>IF(G8941="Traditional Stove",0.1,0.2)</f>
        <v>0.1</v>
      </c>
      <c r="I8941" s="266">
        <f>YEAR(J8941)</f>
        <v>2023</v>
      </c>
      <c r="J8941" s="267">
        <v>45008</v>
      </c>
      <c r="K8941" s="267">
        <f>J8941+1</f>
        <v>45009</v>
      </c>
      <c r="L8941" s="266">
        <f>IF(M8941&lt;=365,1,2)</f>
        <v>1</v>
      </c>
      <c r="M8941" s="266">
        <f>IF(K8941&lt;$C$1,$C$2-$C$1+1,$C$2-K8941+1)</f>
        <v>38</v>
      </c>
      <c r="N8941" s="268">
        <f>M8941/365</f>
        <v>0.10410958904109589</v>
      </c>
      <c r="O8941" s="269">
        <f>'Data and Parameter'!$E$4*'Data and Parameter'!$E$5*('Data and Parameter'!$E$6+'Data and Parameter'!$E$7)*'Data and Parameter'!$E$19*'Data and Parameter'!$E$14*'ER calculations'!N8941</f>
        <v>0.53905333080220053</v>
      </c>
    </row>
    <row r="8942" spans="1:15" ht="15">
      <c r="A8942" s="284">
        <v>8938</v>
      </c>
      <c r="B8942" s="287"/>
      <c r="C8942" s="287"/>
      <c r="D8942" s="284" t="s">
        <v>1054</v>
      </c>
      <c r="E8942" s="287"/>
      <c r="F8942" s="285" t="s">
        <v>9063</v>
      </c>
      <c r="G8942" s="266" t="s">
        <v>121</v>
      </c>
      <c r="H8942" s="266">
        <f>IF(G8942="Traditional Stove",0.1,0.2)</f>
        <v>0.1</v>
      </c>
      <c r="I8942" s="266">
        <f>YEAR(J8942)</f>
        <v>2023</v>
      </c>
      <c r="J8942" s="267">
        <v>44969</v>
      </c>
      <c r="K8942" s="267">
        <f>J8942+1</f>
        <v>44970</v>
      </c>
      <c r="L8942" s="266">
        <f>IF(M8942&lt;=365,1,2)</f>
        <v>1</v>
      </c>
      <c r="M8942" s="266">
        <f>IF(K8942&lt;$C$1,$C$2-$C$1+1,$C$2-K8942+1)</f>
        <v>77</v>
      </c>
      <c r="N8942" s="268">
        <f>M8942/365</f>
        <v>0.21095890410958903</v>
      </c>
      <c r="O8942" s="269">
        <f>'Data and Parameter'!$E$4*'Data and Parameter'!$E$5*('Data and Parameter'!$E$6+'Data and Parameter'!$E$7)*'Data and Parameter'!$E$19*'Data and Parameter'!$E$14*'ER calculations'!N8942</f>
        <v>1.0922922755728799</v>
      </c>
    </row>
    <row r="8943" spans="1:15" ht="15">
      <c r="A8943" s="284">
        <v>8939</v>
      </c>
      <c r="B8943" s="287"/>
      <c r="C8943" s="287"/>
      <c r="D8943" s="284" t="s">
        <v>1054</v>
      </c>
      <c r="E8943" s="287"/>
      <c r="F8943" s="285" t="s">
        <v>9064</v>
      </c>
      <c r="G8943" s="266" t="s">
        <v>121</v>
      </c>
      <c r="H8943" s="266">
        <f>IF(G8943="Traditional Stove",0.1,0.2)</f>
        <v>0.1</v>
      </c>
      <c r="I8943" s="266">
        <f>YEAR(J8943)</f>
        <v>2023</v>
      </c>
      <c r="J8943" s="267">
        <v>45008</v>
      </c>
      <c r="K8943" s="267">
        <f>J8943+1</f>
        <v>45009</v>
      </c>
      <c r="L8943" s="266">
        <f>IF(M8943&lt;=365,1,2)</f>
        <v>1</v>
      </c>
      <c r="M8943" s="266">
        <f>IF(K8943&lt;$C$1,$C$2-$C$1+1,$C$2-K8943+1)</f>
        <v>38</v>
      </c>
      <c r="N8943" s="268">
        <f>M8943/365</f>
        <v>0.10410958904109589</v>
      </c>
      <c r="O8943" s="269">
        <f>'Data and Parameter'!$E$4*'Data and Parameter'!$E$5*('Data and Parameter'!$E$6+'Data and Parameter'!$E$7)*'Data and Parameter'!$E$19*'Data and Parameter'!$E$14*'ER calculations'!N8943</f>
        <v>0.53905333080220053</v>
      </c>
    </row>
    <row r="8944" spans="1:15" ht="15">
      <c r="A8944" s="284">
        <v>8940</v>
      </c>
      <c r="B8944" s="287"/>
      <c r="C8944" s="287"/>
      <c r="D8944" s="284" t="s">
        <v>1054</v>
      </c>
      <c r="E8944" s="287"/>
      <c r="F8944" s="285" t="s">
        <v>9065</v>
      </c>
      <c r="G8944" s="266" t="s">
        <v>121</v>
      </c>
      <c r="H8944" s="266">
        <f>IF(G8944="Traditional Stove",0.1,0.2)</f>
        <v>0.1</v>
      </c>
      <c r="I8944" s="266">
        <f>YEAR(J8944)</f>
        <v>2023</v>
      </c>
      <c r="J8944" s="267">
        <v>44969</v>
      </c>
      <c r="K8944" s="267">
        <f>J8944+1</f>
        <v>44970</v>
      </c>
      <c r="L8944" s="266">
        <f>IF(M8944&lt;=365,1,2)</f>
        <v>1</v>
      </c>
      <c r="M8944" s="266">
        <f>IF(K8944&lt;$C$1,$C$2-$C$1+1,$C$2-K8944+1)</f>
        <v>77</v>
      </c>
      <c r="N8944" s="268">
        <f>M8944/365</f>
        <v>0.21095890410958903</v>
      </c>
      <c r="O8944" s="269">
        <f>'Data and Parameter'!$E$4*'Data and Parameter'!$E$5*('Data and Parameter'!$E$6+'Data and Parameter'!$E$7)*'Data and Parameter'!$E$19*'Data and Parameter'!$E$14*'ER calculations'!N8944</f>
        <v>1.0922922755728799</v>
      </c>
    </row>
    <row r="8945" spans="1:15" ht="15">
      <c r="A8945" s="284">
        <v>8941</v>
      </c>
      <c r="B8945" s="287"/>
      <c r="C8945" s="287"/>
      <c r="D8945" s="284" t="s">
        <v>1054</v>
      </c>
      <c r="E8945" s="287"/>
      <c r="F8945" s="285" t="s">
        <v>9066</v>
      </c>
      <c r="G8945" s="266" t="s">
        <v>121</v>
      </c>
      <c r="H8945" s="266">
        <f>IF(G8945="Traditional Stove",0.1,0.2)</f>
        <v>0.1</v>
      </c>
      <c r="I8945" s="266">
        <f>YEAR(J8945)</f>
        <v>2023</v>
      </c>
      <c r="J8945" s="267">
        <v>45008</v>
      </c>
      <c r="K8945" s="267">
        <f>J8945+1</f>
        <v>45009</v>
      </c>
      <c r="L8945" s="266">
        <f>IF(M8945&lt;=365,1,2)</f>
        <v>1</v>
      </c>
      <c r="M8945" s="266">
        <f>IF(K8945&lt;$C$1,$C$2-$C$1+1,$C$2-K8945+1)</f>
        <v>38</v>
      </c>
      <c r="N8945" s="268">
        <f>M8945/365</f>
        <v>0.10410958904109589</v>
      </c>
      <c r="O8945" s="269">
        <f>'Data and Parameter'!$E$4*'Data and Parameter'!$E$5*('Data and Parameter'!$E$6+'Data and Parameter'!$E$7)*'Data and Parameter'!$E$19*'Data and Parameter'!$E$14*'ER calculations'!N8945</f>
        <v>0.53905333080220053</v>
      </c>
    </row>
    <row r="8946" spans="1:15" ht="15">
      <c r="A8946" s="284">
        <v>8942</v>
      </c>
      <c r="B8946" s="287"/>
      <c r="C8946" s="287"/>
      <c r="D8946" s="284" t="s">
        <v>1054</v>
      </c>
      <c r="E8946" s="287"/>
      <c r="F8946" s="285" t="s">
        <v>9067</v>
      </c>
      <c r="G8946" s="266" t="s">
        <v>121</v>
      </c>
      <c r="H8946" s="266">
        <f>IF(G8946="Traditional Stove",0.1,0.2)</f>
        <v>0.1</v>
      </c>
      <c r="I8946" s="266">
        <f>YEAR(J8946)</f>
        <v>2023</v>
      </c>
      <c r="J8946" s="267">
        <v>44969</v>
      </c>
      <c r="K8946" s="267">
        <f>J8946+1</f>
        <v>44970</v>
      </c>
      <c r="L8946" s="266">
        <f>IF(M8946&lt;=365,1,2)</f>
        <v>1</v>
      </c>
      <c r="M8946" s="266">
        <f>IF(K8946&lt;$C$1,$C$2-$C$1+1,$C$2-K8946+1)</f>
        <v>77</v>
      </c>
      <c r="N8946" s="268">
        <f>M8946/365</f>
        <v>0.21095890410958903</v>
      </c>
      <c r="O8946" s="269">
        <f>'Data and Parameter'!$E$4*'Data and Parameter'!$E$5*('Data and Parameter'!$E$6+'Data and Parameter'!$E$7)*'Data and Parameter'!$E$19*'Data and Parameter'!$E$14*'ER calculations'!N8946</f>
        <v>1.0922922755728799</v>
      </c>
    </row>
    <row r="8947" spans="1:15" ht="15">
      <c r="A8947" s="284">
        <v>8943</v>
      </c>
      <c r="B8947" s="287"/>
      <c r="C8947" s="287"/>
      <c r="D8947" s="284" t="s">
        <v>1054</v>
      </c>
      <c r="E8947" s="287"/>
      <c r="F8947" s="285" t="s">
        <v>9068</v>
      </c>
      <c r="G8947" s="266" t="s">
        <v>121</v>
      </c>
      <c r="H8947" s="266">
        <f>IF(G8947="Traditional Stove",0.1,0.2)</f>
        <v>0.1</v>
      </c>
      <c r="I8947" s="266">
        <f>YEAR(J8947)</f>
        <v>2023</v>
      </c>
      <c r="J8947" s="267">
        <v>44969</v>
      </c>
      <c r="K8947" s="267">
        <f>J8947+1</f>
        <v>44970</v>
      </c>
      <c r="L8947" s="266">
        <f>IF(M8947&lt;=365,1,2)</f>
        <v>1</v>
      </c>
      <c r="M8947" s="266">
        <f>IF(K8947&lt;$C$1,$C$2-$C$1+1,$C$2-K8947+1)</f>
        <v>77</v>
      </c>
      <c r="N8947" s="268">
        <f>M8947/365</f>
        <v>0.21095890410958903</v>
      </c>
      <c r="O8947" s="269">
        <f>'Data and Parameter'!$E$4*'Data and Parameter'!$E$5*('Data and Parameter'!$E$6+'Data and Parameter'!$E$7)*'Data and Parameter'!$E$19*'Data and Parameter'!$E$14*'ER calculations'!N8947</f>
        <v>1.0922922755728799</v>
      </c>
    </row>
    <row r="8948" spans="1:15" ht="15">
      <c r="A8948" s="284">
        <v>8944</v>
      </c>
      <c r="B8948" s="287"/>
      <c r="C8948" s="287"/>
      <c r="D8948" s="284" t="s">
        <v>1054</v>
      </c>
      <c r="E8948" s="287"/>
      <c r="F8948" s="285" t="s">
        <v>9069</v>
      </c>
      <c r="G8948" s="266" t="s">
        <v>121</v>
      </c>
      <c r="H8948" s="266">
        <f>IF(G8948="Traditional Stove",0.1,0.2)</f>
        <v>0.1</v>
      </c>
      <c r="I8948" s="266">
        <f>YEAR(J8948)</f>
        <v>2023</v>
      </c>
      <c r="J8948" s="267">
        <v>45008</v>
      </c>
      <c r="K8948" s="267">
        <f>J8948+1</f>
        <v>45009</v>
      </c>
      <c r="L8948" s="266">
        <f>IF(M8948&lt;=365,1,2)</f>
        <v>1</v>
      </c>
      <c r="M8948" s="266">
        <f>IF(K8948&lt;$C$1,$C$2-$C$1+1,$C$2-K8948+1)</f>
        <v>38</v>
      </c>
      <c r="N8948" s="268">
        <f>M8948/365</f>
        <v>0.10410958904109589</v>
      </c>
      <c r="O8948" s="269">
        <f>'Data and Parameter'!$E$4*'Data and Parameter'!$E$5*('Data and Parameter'!$E$6+'Data and Parameter'!$E$7)*'Data and Parameter'!$E$19*'Data and Parameter'!$E$14*'ER calculations'!N8948</f>
        <v>0.53905333080220053</v>
      </c>
    </row>
    <row r="8949" spans="1:15" ht="15">
      <c r="A8949" s="284">
        <v>8945</v>
      </c>
      <c r="B8949" s="287"/>
      <c r="C8949" s="287"/>
      <c r="D8949" s="284" t="s">
        <v>1054</v>
      </c>
      <c r="E8949" s="287"/>
      <c r="F8949" s="285" t="s">
        <v>9070</v>
      </c>
      <c r="G8949" s="266" t="s">
        <v>121</v>
      </c>
      <c r="H8949" s="266">
        <f>IF(G8949="Traditional Stove",0.1,0.2)</f>
        <v>0.1</v>
      </c>
      <c r="I8949" s="266">
        <f>YEAR(J8949)</f>
        <v>2023</v>
      </c>
      <c r="J8949" s="267">
        <v>45008</v>
      </c>
      <c r="K8949" s="267">
        <f>J8949+1</f>
        <v>45009</v>
      </c>
      <c r="L8949" s="266">
        <f>IF(M8949&lt;=365,1,2)</f>
        <v>1</v>
      </c>
      <c r="M8949" s="266">
        <f>IF(K8949&lt;$C$1,$C$2-$C$1+1,$C$2-K8949+1)</f>
        <v>38</v>
      </c>
      <c r="N8949" s="268">
        <f>M8949/365</f>
        <v>0.10410958904109589</v>
      </c>
      <c r="O8949" s="269">
        <f>'Data and Parameter'!$E$4*'Data and Parameter'!$E$5*('Data and Parameter'!$E$6+'Data and Parameter'!$E$7)*'Data and Parameter'!$E$19*'Data and Parameter'!$E$14*'ER calculations'!N8949</f>
        <v>0.53905333080220053</v>
      </c>
    </row>
    <row r="8950" spans="1:15" ht="15">
      <c r="A8950" s="284">
        <v>8946</v>
      </c>
      <c r="B8950" s="287"/>
      <c r="C8950" s="287"/>
      <c r="D8950" s="284" t="s">
        <v>1054</v>
      </c>
      <c r="E8950" s="287"/>
      <c r="F8950" s="285" t="s">
        <v>9071</v>
      </c>
      <c r="G8950" s="266" t="s">
        <v>121</v>
      </c>
      <c r="H8950" s="266">
        <f>IF(G8950="Traditional Stove",0.1,0.2)</f>
        <v>0.1</v>
      </c>
      <c r="I8950" s="266">
        <f>YEAR(J8950)</f>
        <v>2023</v>
      </c>
      <c r="J8950" s="267">
        <v>44969</v>
      </c>
      <c r="K8950" s="267">
        <f>J8950+1</f>
        <v>44970</v>
      </c>
      <c r="L8950" s="266">
        <f>IF(M8950&lt;=365,1,2)</f>
        <v>1</v>
      </c>
      <c r="M8950" s="266">
        <f>IF(K8950&lt;$C$1,$C$2-$C$1+1,$C$2-K8950+1)</f>
        <v>77</v>
      </c>
      <c r="N8950" s="268">
        <f>M8950/365</f>
        <v>0.21095890410958903</v>
      </c>
      <c r="O8950" s="269">
        <f>'Data and Parameter'!$E$4*'Data and Parameter'!$E$5*('Data and Parameter'!$E$6+'Data and Parameter'!$E$7)*'Data and Parameter'!$E$19*'Data and Parameter'!$E$14*'ER calculations'!N8950</f>
        <v>1.0922922755728799</v>
      </c>
    </row>
    <row r="8951" spans="1:15" ht="15">
      <c r="A8951" s="284">
        <v>8947</v>
      </c>
      <c r="B8951" s="287"/>
      <c r="C8951" s="287"/>
      <c r="D8951" s="284" t="s">
        <v>1054</v>
      </c>
      <c r="E8951" s="287"/>
      <c r="F8951" s="285" t="s">
        <v>9072</v>
      </c>
      <c r="G8951" s="266" t="s">
        <v>121</v>
      </c>
      <c r="H8951" s="266">
        <f>IF(G8951="Traditional Stove",0.1,0.2)</f>
        <v>0.1</v>
      </c>
      <c r="I8951" s="266">
        <f>YEAR(J8951)</f>
        <v>2023</v>
      </c>
      <c r="J8951" s="267">
        <v>45008</v>
      </c>
      <c r="K8951" s="267">
        <f>J8951+1</f>
        <v>45009</v>
      </c>
      <c r="L8951" s="266">
        <f>IF(M8951&lt;=365,1,2)</f>
        <v>1</v>
      </c>
      <c r="M8951" s="266">
        <f>IF(K8951&lt;$C$1,$C$2-$C$1+1,$C$2-K8951+1)</f>
        <v>38</v>
      </c>
      <c r="N8951" s="268">
        <f>M8951/365</f>
        <v>0.10410958904109589</v>
      </c>
      <c r="O8951" s="269">
        <f>'Data and Parameter'!$E$4*'Data and Parameter'!$E$5*('Data and Parameter'!$E$6+'Data and Parameter'!$E$7)*'Data and Parameter'!$E$19*'Data and Parameter'!$E$14*'ER calculations'!N8951</f>
        <v>0.53905333080220053</v>
      </c>
    </row>
    <row r="8952" spans="1:15" ht="15">
      <c r="A8952" s="284">
        <v>8948</v>
      </c>
      <c r="B8952" s="287"/>
      <c r="C8952" s="287"/>
      <c r="D8952" s="284" t="s">
        <v>1054</v>
      </c>
      <c r="E8952" s="287"/>
      <c r="F8952" s="285" t="s">
        <v>9073</v>
      </c>
      <c r="G8952" s="266" t="s">
        <v>121</v>
      </c>
      <c r="H8952" s="266">
        <f>IF(G8952="Traditional Stove",0.1,0.2)</f>
        <v>0.1</v>
      </c>
      <c r="I8952" s="266">
        <f>YEAR(J8952)</f>
        <v>2023</v>
      </c>
      <c r="J8952" s="267">
        <v>44969</v>
      </c>
      <c r="K8952" s="267">
        <f>J8952+1</f>
        <v>44970</v>
      </c>
      <c r="L8952" s="266">
        <f>IF(M8952&lt;=365,1,2)</f>
        <v>1</v>
      </c>
      <c r="M8952" s="266">
        <f>IF(K8952&lt;$C$1,$C$2-$C$1+1,$C$2-K8952+1)</f>
        <v>77</v>
      </c>
      <c r="N8952" s="268">
        <f>M8952/365</f>
        <v>0.21095890410958903</v>
      </c>
      <c r="O8952" s="269">
        <f>'Data and Parameter'!$E$4*'Data and Parameter'!$E$5*('Data and Parameter'!$E$6+'Data and Parameter'!$E$7)*'Data and Parameter'!$E$19*'Data and Parameter'!$E$14*'ER calculations'!N8952</f>
        <v>1.0922922755728799</v>
      </c>
    </row>
    <row r="8953" spans="1:15" ht="15">
      <c r="A8953" s="284">
        <v>8949</v>
      </c>
      <c r="B8953" s="287"/>
      <c r="C8953" s="287"/>
      <c r="D8953" s="284" t="s">
        <v>1054</v>
      </c>
      <c r="E8953" s="287"/>
      <c r="F8953" s="285" t="s">
        <v>9074</v>
      </c>
      <c r="G8953" s="266" t="s">
        <v>121</v>
      </c>
      <c r="H8953" s="266">
        <f>IF(G8953="Traditional Stove",0.1,0.2)</f>
        <v>0.1</v>
      </c>
      <c r="I8953" s="266">
        <f>YEAR(J8953)</f>
        <v>2023</v>
      </c>
      <c r="J8953" s="267">
        <v>44969</v>
      </c>
      <c r="K8953" s="267">
        <f>J8953+1</f>
        <v>44970</v>
      </c>
      <c r="L8953" s="266">
        <f>IF(M8953&lt;=365,1,2)</f>
        <v>1</v>
      </c>
      <c r="M8953" s="266">
        <f>IF(K8953&lt;$C$1,$C$2-$C$1+1,$C$2-K8953+1)</f>
        <v>77</v>
      </c>
      <c r="N8953" s="268">
        <f>M8953/365</f>
        <v>0.21095890410958903</v>
      </c>
      <c r="O8953" s="269">
        <f>'Data and Parameter'!$E$4*'Data and Parameter'!$E$5*('Data and Parameter'!$E$6+'Data and Parameter'!$E$7)*'Data and Parameter'!$E$19*'Data and Parameter'!$E$14*'ER calculations'!N8953</f>
        <v>1.0922922755728799</v>
      </c>
    </row>
    <row r="8954" spans="1:15" ht="15">
      <c r="A8954" s="284">
        <v>8950</v>
      </c>
      <c r="B8954" s="287"/>
      <c r="C8954" s="287"/>
      <c r="D8954" s="284" t="s">
        <v>1054</v>
      </c>
      <c r="E8954" s="287"/>
      <c r="F8954" s="285" t="s">
        <v>9075</v>
      </c>
      <c r="G8954" s="266" t="s">
        <v>121</v>
      </c>
      <c r="H8954" s="266">
        <f>IF(G8954="Traditional Stove",0.1,0.2)</f>
        <v>0.1</v>
      </c>
      <c r="I8954" s="266">
        <f>YEAR(J8954)</f>
        <v>2023</v>
      </c>
      <c r="J8954" s="267">
        <v>44969</v>
      </c>
      <c r="K8954" s="267">
        <f>J8954+1</f>
        <v>44970</v>
      </c>
      <c r="L8954" s="266">
        <f>IF(M8954&lt;=365,1,2)</f>
        <v>1</v>
      </c>
      <c r="M8954" s="266">
        <f>IF(K8954&lt;$C$1,$C$2-$C$1+1,$C$2-K8954+1)</f>
        <v>77</v>
      </c>
      <c r="N8954" s="268">
        <f>M8954/365</f>
        <v>0.21095890410958903</v>
      </c>
      <c r="O8954" s="269">
        <f>'Data and Parameter'!$E$4*'Data and Parameter'!$E$5*('Data and Parameter'!$E$6+'Data and Parameter'!$E$7)*'Data and Parameter'!$E$19*'Data and Parameter'!$E$14*'ER calculations'!N8954</f>
        <v>1.0922922755728799</v>
      </c>
    </row>
    <row r="8955" spans="1:15" ht="15">
      <c r="A8955" s="284">
        <v>8951</v>
      </c>
      <c r="B8955" s="287"/>
      <c r="C8955" s="287"/>
      <c r="D8955" s="284" t="s">
        <v>1054</v>
      </c>
      <c r="E8955" s="287"/>
      <c r="F8955" s="285" t="s">
        <v>9076</v>
      </c>
      <c r="G8955" s="266" t="s">
        <v>121</v>
      </c>
      <c r="H8955" s="266">
        <f>IF(G8955="Traditional Stove",0.1,0.2)</f>
        <v>0.1</v>
      </c>
      <c r="I8955" s="266">
        <f>YEAR(J8955)</f>
        <v>2023</v>
      </c>
      <c r="J8955" s="267">
        <v>45008</v>
      </c>
      <c r="K8955" s="267">
        <f>J8955+1</f>
        <v>45009</v>
      </c>
      <c r="L8955" s="266">
        <f>IF(M8955&lt;=365,1,2)</f>
        <v>1</v>
      </c>
      <c r="M8955" s="266">
        <f>IF(K8955&lt;$C$1,$C$2-$C$1+1,$C$2-K8955+1)</f>
        <v>38</v>
      </c>
      <c r="N8955" s="268">
        <f>M8955/365</f>
        <v>0.10410958904109589</v>
      </c>
      <c r="O8955" s="269">
        <f>'Data and Parameter'!$E$4*'Data and Parameter'!$E$5*('Data and Parameter'!$E$6+'Data and Parameter'!$E$7)*'Data and Parameter'!$E$19*'Data and Parameter'!$E$14*'ER calculations'!N8955</f>
        <v>0.53905333080220053</v>
      </c>
    </row>
    <row r="8956" spans="1:15" ht="15">
      <c r="A8956" s="284">
        <v>8952</v>
      </c>
      <c r="B8956" s="287"/>
      <c r="C8956" s="287"/>
      <c r="D8956" s="284" t="s">
        <v>1054</v>
      </c>
      <c r="E8956" s="287"/>
      <c r="F8956" s="285" t="s">
        <v>9077</v>
      </c>
      <c r="G8956" s="266" t="s">
        <v>121</v>
      </c>
      <c r="H8956" s="266">
        <f>IF(G8956="Traditional Stove",0.1,0.2)</f>
        <v>0.1</v>
      </c>
      <c r="I8956" s="266">
        <f>YEAR(J8956)</f>
        <v>2023</v>
      </c>
      <c r="J8956" s="267">
        <v>45008</v>
      </c>
      <c r="K8956" s="267">
        <f>J8956+1</f>
        <v>45009</v>
      </c>
      <c r="L8956" s="266">
        <f>IF(M8956&lt;=365,1,2)</f>
        <v>1</v>
      </c>
      <c r="M8956" s="266">
        <f>IF(K8956&lt;$C$1,$C$2-$C$1+1,$C$2-K8956+1)</f>
        <v>38</v>
      </c>
      <c r="N8956" s="268">
        <f>M8956/365</f>
        <v>0.10410958904109589</v>
      </c>
      <c r="O8956" s="269">
        <f>'Data and Parameter'!$E$4*'Data and Parameter'!$E$5*('Data and Parameter'!$E$6+'Data and Parameter'!$E$7)*'Data and Parameter'!$E$19*'Data and Parameter'!$E$14*'ER calculations'!N8956</f>
        <v>0.53905333080220053</v>
      </c>
    </row>
    <row r="8957" spans="1:15" ht="15">
      <c r="A8957" s="284">
        <v>8953</v>
      </c>
      <c r="B8957" s="287"/>
      <c r="C8957" s="287"/>
      <c r="D8957" s="284" t="s">
        <v>1054</v>
      </c>
      <c r="E8957" s="287"/>
      <c r="F8957" s="285" t="s">
        <v>9078</v>
      </c>
      <c r="G8957" s="266" t="s">
        <v>121</v>
      </c>
      <c r="H8957" s="266">
        <f>IF(G8957="Traditional Stove",0.1,0.2)</f>
        <v>0.1</v>
      </c>
      <c r="I8957" s="266">
        <f>YEAR(J8957)</f>
        <v>2023</v>
      </c>
      <c r="J8957" s="267">
        <v>44969</v>
      </c>
      <c r="K8957" s="267">
        <f>J8957+1</f>
        <v>44970</v>
      </c>
      <c r="L8957" s="266">
        <f>IF(M8957&lt;=365,1,2)</f>
        <v>1</v>
      </c>
      <c r="M8957" s="266">
        <f>IF(K8957&lt;$C$1,$C$2-$C$1+1,$C$2-K8957+1)</f>
        <v>77</v>
      </c>
      <c r="N8957" s="268">
        <f>M8957/365</f>
        <v>0.21095890410958903</v>
      </c>
      <c r="O8957" s="269">
        <f>'Data and Parameter'!$E$4*'Data and Parameter'!$E$5*('Data and Parameter'!$E$6+'Data and Parameter'!$E$7)*'Data and Parameter'!$E$19*'Data and Parameter'!$E$14*'ER calculations'!N8957</f>
        <v>1.0922922755728799</v>
      </c>
    </row>
    <row r="8958" spans="1:15" ht="15">
      <c r="A8958" s="284">
        <v>8954</v>
      </c>
      <c r="B8958" s="287"/>
      <c r="C8958" s="287"/>
      <c r="D8958" s="284" t="s">
        <v>1054</v>
      </c>
      <c r="E8958" s="287"/>
      <c r="F8958" s="285" t="s">
        <v>9079</v>
      </c>
      <c r="G8958" s="266" t="s">
        <v>121</v>
      </c>
      <c r="H8958" s="266">
        <f>IF(G8958="Traditional Stove",0.1,0.2)</f>
        <v>0.1</v>
      </c>
      <c r="I8958" s="266">
        <f>YEAR(J8958)</f>
        <v>2023</v>
      </c>
      <c r="J8958" s="267">
        <v>45008</v>
      </c>
      <c r="K8958" s="267">
        <f>J8958+1</f>
        <v>45009</v>
      </c>
      <c r="L8958" s="266">
        <f>IF(M8958&lt;=365,1,2)</f>
        <v>1</v>
      </c>
      <c r="M8958" s="266">
        <f>IF(K8958&lt;$C$1,$C$2-$C$1+1,$C$2-K8958+1)</f>
        <v>38</v>
      </c>
      <c r="N8958" s="268">
        <f>M8958/365</f>
        <v>0.10410958904109589</v>
      </c>
      <c r="O8958" s="269">
        <f>'Data and Parameter'!$E$4*'Data and Parameter'!$E$5*('Data and Parameter'!$E$6+'Data and Parameter'!$E$7)*'Data and Parameter'!$E$19*'Data and Parameter'!$E$14*'ER calculations'!N8958</f>
        <v>0.53905333080220053</v>
      </c>
    </row>
    <row r="8959" spans="1:15" ht="15">
      <c r="A8959" s="284">
        <v>8955</v>
      </c>
      <c r="B8959" s="287"/>
      <c r="C8959" s="287"/>
      <c r="D8959" s="284" t="s">
        <v>1054</v>
      </c>
      <c r="E8959" s="287"/>
      <c r="F8959" s="285" t="s">
        <v>9080</v>
      </c>
      <c r="G8959" s="266" t="s">
        <v>121</v>
      </c>
      <c r="H8959" s="266">
        <f>IF(G8959="Traditional Stove",0.1,0.2)</f>
        <v>0.1</v>
      </c>
      <c r="I8959" s="266">
        <f>YEAR(J8959)</f>
        <v>2023</v>
      </c>
      <c r="J8959" s="267">
        <v>44969</v>
      </c>
      <c r="K8959" s="267">
        <f>J8959+1</f>
        <v>44970</v>
      </c>
      <c r="L8959" s="266">
        <f>IF(M8959&lt;=365,1,2)</f>
        <v>1</v>
      </c>
      <c r="M8959" s="266">
        <f>IF(K8959&lt;$C$1,$C$2-$C$1+1,$C$2-K8959+1)</f>
        <v>77</v>
      </c>
      <c r="N8959" s="268">
        <f>M8959/365</f>
        <v>0.21095890410958903</v>
      </c>
      <c r="O8959" s="269">
        <f>'Data and Parameter'!$E$4*'Data and Parameter'!$E$5*('Data and Parameter'!$E$6+'Data and Parameter'!$E$7)*'Data and Parameter'!$E$19*'Data and Parameter'!$E$14*'ER calculations'!N8959</f>
        <v>1.0922922755728799</v>
      </c>
    </row>
    <row r="8960" spans="1:15" ht="15">
      <c r="A8960" s="284">
        <v>8956</v>
      </c>
      <c r="B8960" s="287"/>
      <c r="C8960" s="287"/>
      <c r="D8960" s="284" t="s">
        <v>1054</v>
      </c>
      <c r="E8960" s="287"/>
      <c r="F8960" s="285" t="s">
        <v>9081</v>
      </c>
      <c r="G8960" s="266" t="s">
        <v>121</v>
      </c>
      <c r="H8960" s="266">
        <f>IF(G8960="Traditional Stove",0.1,0.2)</f>
        <v>0.1</v>
      </c>
      <c r="I8960" s="266">
        <f>YEAR(J8960)</f>
        <v>2023</v>
      </c>
      <c r="J8960" s="267">
        <v>44969</v>
      </c>
      <c r="K8960" s="267">
        <f>J8960+1</f>
        <v>44970</v>
      </c>
      <c r="L8960" s="266">
        <f>IF(M8960&lt;=365,1,2)</f>
        <v>1</v>
      </c>
      <c r="M8960" s="266">
        <f>IF(K8960&lt;$C$1,$C$2-$C$1+1,$C$2-K8960+1)</f>
        <v>77</v>
      </c>
      <c r="N8960" s="268">
        <f>M8960/365</f>
        <v>0.21095890410958903</v>
      </c>
      <c r="O8960" s="269">
        <f>'Data and Parameter'!$E$4*'Data and Parameter'!$E$5*('Data and Parameter'!$E$6+'Data and Parameter'!$E$7)*'Data and Parameter'!$E$19*'Data and Parameter'!$E$14*'ER calculations'!N8960</f>
        <v>1.0922922755728799</v>
      </c>
    </row>
    <row r="8961" spans="1:15" ht="15">
      <c r="A8961" s="284">
        <v>8957</v>
      </c>
      <c r="B8961" s="287"/>
      <c r="C8961" s="287"/>
      <c r="D8961" s="284" t="s">
        <v>1054</v>
      </c>
      <c r="E8961" s="287"/>
      <c r="F8961" s="285" t="s">
        <v>9082</v>
      </c>
      <c r="G8961" s="266" t="s">
        <v>121</v>
      </c>
      <c r="H8961" s="266">
        <f>IF(G8961="Traditional Stove",0.1,0.2)</f>
        <v>0.1</v>
      </c>
      <c r="I8961" s="266">
        <f>YEAR(J8961)</f>
        <v>2023</v>
      </c>
      <c r="J8961" s="267">
        <v>44969</v>
      </c>
      <c r="K8961" s="267">
        <f>J8961+1</f>
        <v>44970</v>
      </c>
      <c r="L8961" s="266">
        <f>IF(M8961&lt;=365,1,2)</f>
        <v>1</v>
      </c>
      <c r="M8961" s="266">
        <f>IF(K8961&lt;$C$1,$C$2-$C$1+1,$C$2-K8961+1)</f>
        <v>77</v>
      </c>
      <c r="N8961" s="268">
        <f>M8961/365</f>
        <v>0.21095890410958903</v>
      </c>
      <c r="O8961" s="269">
        <f>'Data and Parameter'!$E$4*'Data and Parameter'!$E$5*('Data and Parameter'!$E$6+'Data and Parameter'!$E$7)*'Data and Parameter'!$E$19*'Data and Parameter'!$E$14*'ER calculations'!N8961</f>
        <v>1.0922922755728799</v>
      </c>
    </row>
    <row r="8962" spans="1:15" ht="15">
      <c r="A8962" s="284">
        <v>8958</v>
      </c>
      <c r="B8962" s="287"/>
      <c r="C8962" s="287"/>
      <c r="D8962" s="284" t="s">
        <v>1054</v>
      </c>
      <c r="E8962" s="287"/>
      <c r="F8962" s="285" t="s">
        <v>9083</v>
      </c>
      <c r="G8962" s="266" t="s">
        <v>121</v>
      </c>
      <c r="H8962" s="266">
        <f>IF(G8962="Traditional Stove",0.1,0.2)</f>
        <v>0.1</v>
      </c>
      <c r="I8962" s="266">
        <f>YEAR(J8962)</f>
        <v>2023</v>
      </c>
      <c r="J8962" s="267">
        <v>44969</v>
      </c>
      <c r="K8962" s="267">
        <f>J8962+1</f>
        <v>44970</v>
      </c>
      <c r="L8962" s="266">
        <f>IF(M8962&lt;=365,1,2)</f>
        <v>1</v>
      </c>
      <c r="M8962" s="266">
        <f>IF(K8962&lt;$C$1,$C$2-$C$1+1,$C$2-K8962+1)</f>
        <v>77</v>
      </c>
      <c r="N8962" s="268">
        <f>M8962/365</f>
        <v>0.21095890410958903</v>
      </c>
      <c r="O8962" s="269">
        <f>'Data and Parameter'!$E$4*'Data and Parameter'!$E$5*('Data and Parameter'!$E$6+'Data and Parameter'!$E$7)*'Data and Parameter'!$E$19*'Data and Parameter'!$E$14*'ER calculations'!N8962</f>
        <v>1.0922922755728799</v>
      </c>
    </row>
    <row r="8963" spans="1:15" ht="15">
      <c r="A8963" s="284">
        <v>8959</v>
      </c>
      <c r="B8963" s="287"/>
      <c r="C8963" s="287"/>
      <c r="D8963" s="284" t="s">
        <v>1054</v>
      </c>
      <c r="E8963" s="287"/>
      <c r="F8963" s="285" t="s">
        <v>9084</v>
      </c>
      <c r="G8963" s="266" t="s">
        <v>121</v>
      </c>
      <c r="H8963" s="266">
        <f>IF(G8963="Traditional Stove",0.1,0.2)</f>
        <v>0.1</v>
      </c>
      <c r="I8963" s="266">
        <f>YEAR(J8963)</f>
        <v>2023</v>
      </c>
      <c r="J8963" s="267">
        <v>44969</v>
      </c>
      <c r="K8963" s="267">
        <f>J8963+1</f>
        <v>44970</v>
      </c>
      <c r="L8963" s="266">
        <f>IF(M8963&lt;=365,1,2)</f>
        <v>1</v>
      </c>
      <c r="M8963" s="266">
        <f>IF(K8963&lt;$C$1,$C$2-$C$1+1,$C$2-K8963+1)</f>
        <v>77</v>
      </c>
      <c r="N8963" s="268">
        <f>M8963/365</f>
        <v>0.21095890410958903</v>
      </c>
      <c r="O8963" s="269">
        <f>'Data and Parameter'!$E$4*'Data and Parameter'!$E$5*('Data and Parameter'!$E$6+'Data and Parameter'!$E$7)*'Data and Parameter'!$E$19*'Data and Parameter'!$E$14*'ER calculations'!N8963</f>
        <v>1.0922922755728799</v>
      </c>
    </row>
    <row r="8964" spans="1:15" ht="15">
      <c r="A8964" s="284">
        <v>8960</v>
      </c>
      <c r="B8964" s="287"/>
      <c r="C8964" s="287"/>
      <c r="D8964" s="284" t="s">
        <v>1054</v>
      </c>
      <c r="E8964" s="287"/>
      <c r="F8964" s="285" t="s">
        <v>9085</v>
      </c>
      <c r="G8964" s="266" t="s">
        <v>121</v>
      </c>
      <c r="H8964" s="266">
        <f>IF(G8964="Traditional Stove",0.1,0.2)</f>
        <v>0.1</v>
      </c>
      <c r="I8964" s="266">
        <f>YEAR(J8964)</f>
        <v>2023</v>
      </c>
      <c r="J8964" s="267">
        <v>44969</v>
      </c>
      <c r="K8964" s="267">
        <f>J8964+1</f>
        <v>44970</v>
      </c>
      <c r="L8964" s="266">
        <f>IF(M8964&lt;=365,1,2)</f>
        <v>1</v>
      </c>
      <c r="M8964" s="266">
        <f>IF(K8964&lt;$C$1,$C$2-$C$1+1,$C$2-K8964+1)</f>
        <v>77</v>
      </c>
      <c r="N8964" s="268">
        <f>M8964/365</f>
        <v>0.21095890410958903</v>
      </c>
      <c r="O8964" s="269">
        <f>'Data and Parameter'!$E$4*'Data and Parameter'!$E$5*('Data and Parameter'!$E$6+'Data and Parameter'!$E$7)*'Data and Parameter'!$E$19*'Data and Parameter'!$E$14*'ER calculations'!N8964</f>
        <v>1.0922922755728799</v>
      </c>
    </row>
    <row r="8965" spans="1:15" ht="15">
      <c r="A8965" s="284">
        <v>8961</v>
      </c>
      <c r="B8965" s="287"/>
      <c r="C8965" s="287"/>
      <c r="D8965" s="284" t="s">
        <v>1054</v>
      </c>
      <c r="E8965" s="287"/>
      <c r="F8965" s="285" t="s">
        <v>9086</v>
      </c>
      <c r="G8965" s="266" t="s">
        <v>121</v>
      </c>
      <c r="H8965" s="266">
        <f>IF(G8965="Traditional Stove",0.1,0.2)</f>
        <v>0.1</v>
      </c>
      <c r="I8965" s="266">
        <f>YEAR(J8965)</f>
        <v>2023</v>
      </c>
      <c r="J8965" s="267">
        <v>44969</v>
      </c>
      <c r="K8965" s="267">
        <f>J8965+1</f>
        <v>44970</v>
      </c>
      <c r="L8965" s="266">
        <f>IF(M8965&lt;=365,1,2)</f>
        <v>1</v>
      </c>
      <c r="M8965" s="266">
        <f>IF(K8965&lt;$C$1,$C$2-$C$1+1,$C$2-K8965+1)</f>
        <v>77</v>
      </c>
      <c r="N8965" s="268">
        <f>M8965/365</f>
        <v>0.21095890410958903</v>
      </c>
      <c r="O8965" s="269">
        <f>'Data and Parameter'!$E$4*'Data and Parameter'!$E$5*('Data and Parameter'!$E$6+'Data and Parameter'!$E$7)*'Data and Parameter'!$E$19*'Data and Parameter'!$E$14*'ER calculations'!N8965</f>
        <v>1.0922922755728799</v>
      </c>
    </row>
    <row r="8966" spans="1:15" ht="15">
      <c r="A8966" s="284">
        <v>8962</v>
      </c>
      <c r="B8966" s="287"/>
      <c r="C8966" s="287"/>
      <c r="D8966" s="284" t="s">
        <v>1054</v>
      </c>
      <c r="E8966" s="287"/>
      <c r="F8966" s="285" t="s">
        <v>9087</v>
      </c>
      <c r="G8966" s="266" t="s">
        <v>121</v>
      </c>
      <c r="H8966" s="266">
        <f>IF(G8966="Traditional Stove",0.1,0.2)</f>
        <v>0.1</v>
      </c>
      <c r="I8966" s="266">
        <f>YEAR(J8966)</f>
        <v>2023</v>
      </c>
      <c r="J8966" s="267">
        <v>45008</v>
      </c>
      <c r="K8966" s="267">
        <f>J8966+1</f>
        <v>45009</v>
      </c>
      <c r="L8966" s="266">
        <f>IF(M8966&lt;=365,1,2)</f>
        <v>1</v>
      </c>
      <c r="M8966" s="266">
        <f>IF(K8966&lt;$C$1,$C$2-$C$1+1,$C$2-K8966+1)</f>
        <v>38</v>
      </c>
      <c r="N8966" s="268">
        <f>M8966/365</f>
        <v>0.10410958904109589</v>
      </c>
      <c r="O8966" s="269">
        <f>'Data and Parameter'!$E$4*'Data and Parameter'!$E$5*('Data and Parameter'!$E$6+'Data and Parameter'!$E$7)*'Data and Parameter'!$E$19*'Data and Parameter'!$E$14*'ER calculations'!N8966</f>
        <v>0.53905333080220053</v>
      </c>
    </row>
    <row r="8967" spans="1:15" ht="15">
      <c r="A8967" s="284">
        <v>8963</v>
      </c>
      <c r="B8967" s="287"/>
      <c r="C8967" s="287"/>
      <c r="D8967" s="284" t="s">
        <v>1054</v>
      </c>
      <c r="E8967" s="287"/>
      <c r="F8967" s="285" t="s">
        <v>9088</v>
      </c>
      <c r="G8967" s="266" t="s">
        <v>121</v>
      </c>
      <c r="H8967" s="266">
        <f>IF(G8967="Traditional Stove",0.1,0.2)</f>
        <v>0.1</v>
      </c>
      <c r="I8967" s="266">
        <f>YEAR(J8967)</f>
        <v>2023</v>
      </c>
      <c r="J8967" s="267">
        <v>44969</v>
      </c>
      <c r="K8967" s="267">
        <f>J8967+1</f>
        <v>44970</v>
      </c>
      <c r="L8967" s="266">
        <f>IF(M8967&lt;=365,1,2)</f>
        <v>1</v>
      </c>
      <c r="M8967" s="266">
        <f>IF(K8967&lt;$C$1,$C$2-$C$1+1,$C$2-K8967+1)</f>
        <v>77</v>
      </c>
      <c r="N8967" s="268">
        <f>M8967/365</f>
        <v>0.21095890410958903</v>
      </c>
      <c r="O8967" s="269">
        <f>'Data and Parameter'!$E$4*'Data and Parameter'!$E$5*('Data and Parameter'!$E$6+'Data and Parameter'!$E$7)*'Data and Parameter'!$E$19*'Data and Parameter'!$E$14*'ER calculations'!N8967</f>
        <v>1.0922922755728799</v>
      </c>
    </row>
    <row r="8968" spans="1:15" ht="15">
      <c r="A8968" s="284">
        <v>8964</v>
      </c>
      <c r="B8968" s="287"/>
      <c r="C8968" s="287"/>
      <c r="D8968" s="284" t="s">
        <v>1054</v>
      </c>
      <c r="E8968" s="287"/>
      <c r="F8968" s="285" t="s">
        <v>9089</v>
      </c>
      <c r="G8968" s="266" t="s">
        <v>121</v>
      </c>
      <c r="H8968" s="266">
        <f>IF(G8968="Traditional Stove",0.1,0.2)</f>
        <v>0.1</v>
      </c>
      <c r="I8968" s="266">
        <f>YEAR(J8968)</f>
        <v>2023</v>
      </c>
      <c r="J8968" s="267">
        <v>45008</v>
      </c>
      <c r="K8968" s="267">
        <f>J8968+1</f>
        <v>45009</v>
      </c>
      <c r="L8968" s="266">
        <f>IF(M8968&lt;=365,1,2)</f>
        <v>1</v>
      </c>
      <c r="M8968" s="266">
        <f>IF(K8968&lt;$C$1,$C$2-$C$1+1,$C$2-K8968+1)</f>
        <v>38</v>
      </c>
      <c r="N8968" s="268">
        <f>M8968/365</f>
        <v>0.10410958904109589</v>
      </c>
      <c r="O8968" s="269">
        <f>'Data and Parameter'!$E$4*'Data and Parameter'!$E$5*('Data and Parameter'!$E$6+'Data and Parameter'!$E$7)*'Data and Parameter'!$E$19*'Data and Parameter'!$E$14*'ER calculations'!N8968</f>
        <v>0.53905333080220053</v>
      </c>
    </row>
    <row r="8969" spans="1:15" ht="15">
      <c r="A8969" s="284">
        <v>8965</v>
      </c>
      <c r="B8969" s="287"/>
      <c r="C8969" s="287"/>
      <c r="D8969" s="284" t="s">
        <v>1054</v>
      </c>
      <c r="E8969" s="287"/>
      <c r="F8969" s="285" t="s">
        <v>9090</v>
      </c>
      <c r="G8969" s="266" t="s">
        <v>121</v>
      </c>
      <c r="H8969" s="266">
        <f>IF(G8969="Traditional Stove",0.1,0.2)</f>
        <v>0.1</v>
      </c>
      <c r="I8969" s="266">
        <f>YEAR(J8969)</f>
        <v>2023</v>
      </c>
      <c r="J8969" s="267">
        <v>44969</v>
      </c>
      <c r="K8969" s="267">
        <f>J8969+1</f>
        <v>44970</v>
      </c>
      <c r="L8969" s="266">
        <f>IF(M8969&lt;=365,1,2)</f>
        <v>1</v>
      </c>
      <c r="M8969" s="266">
        <f>IF(K8969&lt;$C$1,$C$2-$C$1+1,$C$2-K8969+1)</f>
        <v>77</v>
      </c>
      <c r="N8969" s="268">
        <f>M8969/365</f>
        <v>0.21095890410958903</v>
      </c>
      <c r="O8969" s="269">
        <f>'Data and Parameter'!$E$4*'Data and Parameter'!$E$5*('Data and Parameter'!$E$6+'Data and Parameter'!$E$7)*'Data and Parameter'!$E$19*'Data and Parameter'!$E$14*'ER calculations'!N8969</f>
        <v>1.0922922755728799</v>
      </c>
    </row>
    <row r="8970" spans="1:15" ht="15">
      <c r="A8970" s="284">
        <v>8966</v>
      </c>
      <c r="B8970" s="287"/>
      <c r="C8970" s="287"/>
      <c r="D8970" s="284" t="s">
        <v>1054</v>
      </c>
      <c r="E8970" s="287"/>
      <c r="F8970" s="285" t="s">
        <v>9091</v>
      </c>
      <c r="G8970" s="266" t="s">
        <v>121</v>
      </c>
      <c r="H8970" s="266">
        <f>IF(G8970="Traditional Stove",0.1,0.2)</f>
        <v>0.1</v>
      </c>
      <c r="I8970" s="266">
        <f>YEAR(J8970)</f>
        <v>2023</v>
      </c>
      <c r="J8970" s="267">
        <v>45008</v>
      </c>
      <c r="K8970" s="267">
        <f>J8970+1</f>
        <v>45009</v>
      </c>
      <c r="L8970" s="266">
        <f>IF(M8970&lt;=365,1,2)</f>
        <v>1</v>
      </c>
      <c r="M8970" s="266">
        <f>IF(K8970&lt;$C$1,$C$2-$C$1+1,$C$2-K8970+1)</f>
        <v>38</v>
      </c>
      <c r="N8970" s="268">
        <f>M8970/365</f>
        <v>0.10410958904109589</v>
      </c>
      <c r="O8970" s="269">
        <f>'Data and Parameter'!$E$4*'Data and Parameter'!$E$5*('Data and Parameter'!$E$6+'Data and Parameter'!$E$7)*'Data and Parameter'!$E$19*'Data and Parameter'!$E$14*'ER calculations'!N8970</f>
        <v>0.53905333080220053</v>
      </c>
    </row>
    <row r="8971" spans="1:15" ht="15">
      <c r="A8971" s="284">
        <v>8967</v>
      </c>
      <c r="B8971" s="287"/>
      <c r="C8971" s="287"/>
      <c r="D8971" s="284" t="s">
        <v>1054</v>
      </c>
      <c r="E8971" s="287"/>
      <c r="F8971" s="285" t="s">
        <v>9092</v>
      </c>
      <c r="G8971" s="266" t="s">
        <v>121</v>
      </c>
      <c r="H8971" s="266">
        <f>IF(G8971="Traditional Stove",0.1,0.2)</f>
        <v>0.1</v>
      </c>
      <c r="I8971" s="266">
        <f>YEAR(J8971)</f>
        <v>2023</v>
      </c>
      <c r="J8971" s="267">
        <v>44969</v>
      </c>
      <c r="K8971" s="267">
        <f>J8971+1</f>
        <v>44970</v>
      </c>
      <c r="L8971" s="266">
        <f>IF(M8971&lt;=365,1,2)</f>
        <v>1</v>
      </c>
      <c r="M8971" s="266">
        <f>IF(K8971&lt;$C$1,$C$2-$C$1+1,$C$2-K8971+1)</f>
        <v>77</v>
      </c>
      <c r="N8971" s="268">
        <f>M8971/365</f>
        <v>0.21095890410958903</v>
      </c>
      <c r="O8971" s="269">
        <f>'Data and Parameter'!$E$4*'Data and Parameter'!$E$5*('Data and Parameter'!$E$6+'Data and Parameter'!$E$7)*'Data and Parameter'!$E$19*'Data and Parameter'!$E$14*'ER calculations'!N8971</f>
        <v>1.0922922755728799</v>
      </c>
    </row>
    <row r="8972" spans="1:15" ht="15">
      <c r="A8972" s="284">
        <v>8968</v>
      </c>
      <c r="B8972" s="287"/>
      <c r="C8972" s="287"/>
      <c r="D8972" s="284" t="s">
        <v>1054</v>
      </c>
      <c r="E8972" s="287"/>
      <c r="F8972" s="285" t="s">
        <v>9093</v>
      </c>
      <c r="G8972" s="266" t="s">
        <v>121</v>
      </c>
      <c r="H8972" s="266">
        <f>IF(G8972="Traditional Stove",0.1,0.2)</f>
        <v>0.1</v>
      </c>
      <c r="I8972" s="266">
        <f>YEAR(J8972)</f>
        <v>2023</v>
      </c>
      <c r="J8972" s="267">
        <v>44969</v>
      </c>
      <c r="K8972" s="267">
        <f>J8972+1</f>
        <v>44970</v>
      </c>
      <c r="L8972" s="266">
        <f>IF(M8972&lt;=365,1,2)</f>
        <v>1</v>
      </c>
      <c r="M8972" s="266">
        <f>IF(K8972&lt;$C$1,$C$2-$C$1+1,$C$2-K8972+1)</f>
        <v>77</v>
      </c>
      <c r="N8972" s="268">
        <f>M8972/365</f>
        <v>0.21095890410958903</v>
      </c>
      <c r="O8972" s="269">
        <f>'Data and Parameter'!$E$4*'Data and Parameter'!$E$5*('Data and Parameter'!$E$6+'Data and Parameter'!$E$7)*'Data and Parameter'!$E$19*'Data and Parameter'!$E$14*'ER calculations'!N8972</f>
        <v>1.0922922755728799</v>
      </c>
    </row>
    <row r="8973" spans="1:15" ht="15">
      <c r="A8973" s="284">
        <v>8969</v>
      </c>
      <c r="B8973" s="287"/>
      <c r="C8973" s="287"/>
      <c r="D8973" s="284" t="s">
        <v>1054</v>
      </c>
      <c r="E8973" s="287"/>
      <c r="F8973" s="285" t="s">
        <v>9094</v>
      </c>
      <c r="G8973" s="266" t="s">
        <v>121</v>
      </c>
      <c r="H8973" s="266">
        <f>IF(G8973="Traditional Stove",0.1,0.2)</f>
        <v>0.1</v>
      </c>
      <c r="I8973" s="266">
        <f>YEAR(J8973)</f>
        <v>2023</v>
      </c>
      <c r="J8973" s="267">
        <v>45014</v>
      </c>
      <c r="K8973" s="267">
        <f>J8973+1</f>
        <v>45015</v>
      </c>
      <c r="L8973" s="266">
        <f>IF(M8973&lt;=365,1,2)</f>
        <v>1</v>
      </c>
      <c r="M8973" s="266">
        <f>IF(K8973&lt;$C$1,$C$2-$C$1+1,$C$2-K8973+1)</f>
        <v>32</v>
      </c>
      <c r="N8973" s="268">
        <f>M8973/365</f>
        <v>8.7671232876712329E-2</v>
      </c>
      <c r="O8973" s="269">
        <f>'Data and Parameter'!$E$4*'Data and Parameter'!$E$5*('Data and Parameter'!$E$6+'Data and Parameter'!$E$7)*'Data and Parameter'!$E$19*'Data and Parameter'!$E$14*'ER calculations'!N8973</f>
        <v>0.45393964699132677</v>
      </c>
    </row>
    <row r="8974" spans="1:15" ht="15">
      <c r="A8974" s="284">
        <v>8970</v>
      </c>
      <c r="B8974" s="287"/>
      <c r="C8974" s="287"/>
      <c r="D8974" s="284" t="s">
        <v>1054</v>
      </c>
      <c r="E8974" s="287"/>
      <c r="F8974" s="285" t="s">
        <v>9095</v>
      </c>
      <c r="G8974" s="266" t="s">
        <v>121</v>
      </c>
      <c r="H8974" s="266">
        <f>IF(G8974="Traditional Stove",0.1,0.2)</f>
        <v>0.1</v>
      </c>
      <c r="I8974" s="266">
        <f>YEAR(J8974)</f>
        <v>2023</v>
      </c>
      <c r="J8974" s="267">
        <v>45014</v>
      </c>
      <c r="K8974" s="267">
        <f>J8974+1</f>
        <v>45015</v>
      </c>
      <c r="L8974" s="266">
        <f>IF(M8974&lt;=365,1,2)</f>
        <v>1</v>
      </c>
      <c r="M8974" s="266">
        <f>IF(K8974&lt;$C$1,$C$2-$C$1+1,$C$2-K8974+1)</f>
        <v>32</v>
      </c>
      <c r="N8974" s="268">
        <f>M8974/365</f>
        <v>8.7671232876712329E-2</v>
      </c>
      <c r="O8974" s="269">
        <f>'Data and Parameter'!$E$4*'Data and Parameter'!$E$5*('Data and Parameter'!$E$6+'Data and Parameter'!$E$7)*'Data and Parameter'!$E$19*'Data and Parameter'!$E$14*'ER calculations'!N8974</f>
        <v>0.45393964699132677</v>
      </c>
    </row>
    <row r="8975" spans="1:15" ht="15">
      <c r="A8975" s="284">
        <v>8971</v>
      </c>
      <c r="B8975" s="287"/>
      <c r="C8975" s="287"/>
      <c r="D8975" s="284" t="s">
        <v>1054</v>
      </c>
      <c r="E8975" s="287"/>
      <c r="F8975" s="285" t="s">
        <v>9096</v>
      </c>
      <c r="G8975" s="266" t="s">
        <v>121</v>
      </c>
      <c r="H8975" s="266">
        <f>IF(G8975="Traditional Stove",0.1,0.2)</f>
        <v>0.1</v>
      </c>
      <c r="I8975" s="266">
        <f>YEAR(J8975)</f>
        <v>2023</v>
      </c>
      <c r="J8975" s="267">
        <v>45014</v>
      </c>
      <c r="K8975" s="267">
        <f>J8975+1</f>
        <v>45015</v>
      </c>
      <c r="L8975" s="266">
        <f>IF(M8975&lt;=365,1,2)</f>
        <v>1</v>
      </c>
      <c r="M8975" s="266">
        <f>IF(K8975&lt;$C$1,$C$2-$C$1+1,$C$2-K8975+1)</f>
        <v>32</v>
      </c>
      <c r="N8975" s="268">
        <f>M8975/365</f>
        <v>8.7671232876712329E-2</v>
      </c>
      <c r="O8975" s="269">
        <f>'Data and Parameter'!$E$4*'Data and Parameter'!$E$5*('Data and Parameter'!$E$6+'Data and Parameter'!$E$7)*'Data and Parameter'!$E$19*'Data and Parameter'!$E$14*'ER calculations'!N8975</f>
        <v>0.45393964699132677</v>
      </c>
    </row>
    <row r="8976" spans="1:15" ht="15">
      <c r="A8976" s="284">
        <v>8972</v>
      </c>
      <c r="B8976" s="287"/>
      <c r="C8976" s="287"/>
      <c r="D8976" s="284" t="s">
        <v>1054</v>
      </c>
      <c r="E8976" s="287"/>
      <c r="F8976" s="285" t="s">
        <v>9097</v>
      </c>
      <c r="G8976" s="266" t="s">
        <v>121</v>
      </c>
      <c r="H8976" s="266">
        <f>IF(G8976="Traditional Stove",0.1,0.2)</f>
        <v>0.1</v>
      </c>
      <c r="I8976" s="266">
        <f>YEAR(J8976)</f>
        <v>2023</v>
      </c>
      <c r="J8976" s="267">
        <v>45014</v>
      </c>
      <c r="K8976" s="267">
        <f>J8976+1</f>
        <v>45015</v>
      </c>
      <c r="L8976" s="266">
        <f>IF(M8976&lt;=365,1,2)</f>
        <v>1</v>
      </c>
      <c r="M8976" s="266">
        <f>IF(K8976&lt;$C$1,$C$2-$C$1+1,$C$2-K8976+1)</f>
        <v>32</v>
      </c>
      <c r="N8976" s="268">
        <f>M8976/365</f>
        <v>8.7671232876712329E-2</v>
      </c>
      <c r="O8976" s="269">
        <f>'Data and Parameter'!$E$4*'Data and Parameter'!$E$5*('Data and Parameter'!$E$6+'Data and Parameter'!$E$7)*'Data and Parameter'!$E$19*'Data and Parameter'!$E$14*'ER calculations'!N8976</f>
        <v>0.45393964699132677</v>
      </c>
    </row>
    <row r="8977" spans="1:15" ht="15">
      <c r="A8977" s="284">
        <v>8973</v>
      </c>
      <c r="B8977" s="287"/>
      <c r="C8977" s="287"/>
      <c r="D8977" s="284" t="s">
        <v>1054</v>
      </c>
      <c r="E8977" s="287"/>
      <c r="F8977" s="285" t="s">
        <v>9098</v>
      </c>
      <c r="G8977" s="266" t="s">
        <v>121</v>
      </c>
      <c r="H8977" s="266">
        <f>IF(G8977="Traditional Stove",0.1,0.2)</f>
        <v>0.1</v>
      </c>
      <c r="I8977" s="266">
        <f>YEAR(J8977)</f>
        <v>2023</v>
      </c>
      <c r="J8977" s="267">
        <v>45014</v>
      </c>
      <c r="K8977" s="267">
        <f>J8977+1</f>
        <v>45015</v>
      </c>
      <c r="L8977" s="266">
        <f>IF(M8977&lt;=365,1,2)</f>
        <v>1</v>
      </c>
      <c r="M8977" s="266">
        <f>IF(K8977&lt;$C$1,$C$2-$C$1+1,$C$2-K8977+1)</f>
        <v>32</v>
      </c>
      <c r="N8977" s="268">
        <f>M8977/365</f>
        <v>8.7671232876712329E-2</v>
      </c>
      <c r="O8977" s="269">
        <f>'Data and Parameter'!$E$4*'Data and Parameter'!$E$5*('Data and Parameter'!$E$6+'Data and Parameter'!$E$7)*'Data and Parameter'!$E$19*'Data and Parameter'!$E$14*'ER calculations'!N8977</f>
        <v>0.45393964699132677</v>
      </c>
    </row>
    <row r="8978" spans="1:15" ht="15">
      <c r="A8978" s="284">
        <v>8974</v>
      </c>
      <c r="B8978" s="287"/>
      <c r="C8978" s="287"/>
      <c r="D8978" s="284" t="s">
        <v>1054</v>
      </c>
      <c r="E8978" s="287"/>
      <c r="F8978" s="285" t="s">
        <v>9099</v>
      </c>
      <c r="G8978" s="266" t="s">
        <v>121</v>
      </c>
      <c r="H8978" s="266">
        <f>IF(G8978="Traditional Stove",0.1,0.2)</f>
        <v>0.1</v>
      </c>
      <c r="I8978" s="266">
        <f>YEAR(J8978)</f>
        <v>2023</v>
      </c>
      <c r="J8978" s="267">
        <v>45014</v>
      </c>
      <c r="K8978" s="267">
        <f>J8978+1</f>
        <v>45015</v>
      </c>
      <c r="L8978" s="266">
        <f>IF(M8978&lt;=365,1,2)</f>
        <v>1</v>
      </c>
      <c r="M8978" s="266">
        <f>IF(K8978&lt;$C$1,$C$2-$C$1+1,$C$2-K8978+1)</f>
        <v>32</v>
      </c>
      <c r="N8978" s="268">
        <f>M8978/365</f>
        <v>8.7671232876712329E-2</v>
      </c>
      <c r="O8978" s="269">
        <f>'Data and Parameter'!$E$4*'Data and Parameter'!$E$5*('Data and Parameter'!$E$6+'Data and Parameter'!$E$7)*'Data and Parameter'!$E$19*'Data and Parameter'!$E$14*'ER calculations'!N8978</f>
        <v>0.45393964699132677</v>
      </c>
    </row>
    <row r="8979" spans="1:15" ht="15">
      <c r="A8979" s="284">
        <v>8975</v>
      </c>
      <c r="B8979" s="287"/>
      <c r="C8979" s="287"/>
      <c r="D8979" s="284" t="s">
        <v>1054</v>
      </c>
      <c r="E8979" s="287"/>
      <c r="F8979" s="285" t="s">
        <v>9100</v>
      </c>
      <c r="G8979" s="266" t="s">
        <v>121</v>
      </c>
      <c r="H8979" s="266">
        <f>IF(G8979="Traditional Stove",0.1,0.2)</f>
        <v>0.1</v>
      </c>
      <c r="I8979" s="266">
        <f>YEAR(J8979)</f>
        <v>2023</v>
      </c>
      <c r="J8979" s="267">
        <v>45014</v>
      </c>
      <c r="K8979" s="267">
        <f>J8979+1</f>
        <v>45015</v>
      </c>
      <c r="L8979" s="266">
        <f>IF(M8979&lt;=365,1,2)</f>
        <v>1</v>
      </c>
      <c r="M8979" s="266">
        <f>IF(K8979&lt;$C$1,$C$2-$C$1+1,$C$2-K8979+1)</f>
        <v>32</v>
      </c>
      <c r="N8979" s="268">
        <f>M8979/365</f>
        <v>8.7671232876712329E-2</v>
      </c>
      <c r="O8979" s="269">
        <f>'Data and Parameter'!$E$4*'Data and Parameter'!$E$5*('Data and Parameter'!$E$6+'Data and Parameter'!$E$7)*'Data and Parameter'!$E$19*'Data and Parameter'!$E$14*'ER calculations'!N8979</f>
        <v>0.45393964699132677</v>
      </c>
    </row>
    <row r="8980" spans="1:15" ht="15">
      <c r="A8980" s="284">
        <v>8976</v>
      </c>
      <c r="B8980" s="287"/>
      <c r="C8980" s="287"/>
      <c r="D8980" s="284" t="s">
        <v>1054</v>
      </c>
      <c r="E8980" s="287"/>
      <c r="F8980" s="285" t="s">
        <v>9101</v>
      </c>
      <c r="G8980" s="266" t="s">
        <v>121</v>
      </c>
      <c r="H8980" s="266">
        <f>IF(G8980="Traditional Stove",0.1,0.2)</f>
        <v>0.1</v>
      </c>
      <c r="I8980" s="266">
        <f>YEAR(J8980)</f>
        <v>2023</v>
      </c>
      <c r="J8980" s="267">
        <v>45014</v>
      </c>
      <c r="K8980" s="267">
        <f>J8980+1</f>
        <v>45015</v>
      </c>
      <c r="L8980" s="266">
        <f>IF(M8980&lt;=365,1,2)</f>
        <v>1</v>
      </c>
      <c r="M8980" s="266">
        <f>IF(K8980&lt;$C$1,$C$2-$C$1+1,$C$2-K8980+1)</f>
        <v>32</v>
      </c>
      <c r="N8980" s="268">
        <f>M8980/365</f>
        <v>8.7671232876712329E-2</v>
      </c>
      <c r="O8980" s="269">
        <f>'Data and Parameter'!$E$4*'Data and Parameter'!$E$5*('Data and Parameter'!$E$6+'Data and Parameter'!$E$7)*'Data and Parameter'!$E$19*'Data and Parameter'!$E$14*'ER calculations'!N8980</f>
        <v>0.45393964699132677</v>
      </c>
    </row>
    <row r="8981" spans="1:15" ht="15">
      <c r="A8981" s="284">
        <v>8977</v>
      </c>
      <c r="B8981" s="287"/>
      <c r="C8981" s="287"/>
      <c r="D8981" s="284" t="s">
        <v>1054</v>
      </c>
      <c r="E8981" s="287"/>
      <c r="F8981" s="285" t="s">
        <v>9102</v>
      </c>
      <c r="G8981" s="266" t="s">
        <v>121</v>
      </c>
      <c r="H8981" s="266">
        <f>IF(G8981="Traditional Stove",0.1,0.2)</f>
        <v>0.1</v>
      </c>
      <c r="I8981" s="266">
        <f>YEAR(J8981)</f>
        <v>2023</v>
      </c>
      <c r="J8981" s="267">
        <v>45014</v>
      </c>
      <c r="K8981" s="267">
        <f>J8981+1</f>
        <v>45015</v>
      </c>
      <c r="L8981" s="266">
        <f>IF(M8981&lt;=365,1,2)</f>
        <v>1</v>
      </c>
      <c r="M8981" s="266">
        <f>IF(K8981&lt;$C$1,$C$2-$C$1+1,$C$2-K8981+1)</f>
        <v>32</v>
      </c>
      <c r="N8981" s="268">
        <f>M8981/365</f>
        <v>8.7671232876712329E-2</v>
      </c>
      <c r="O8981" s="269">
        <f>'Data and Parameter'!$E$4*'Data and Parameter'!$E$5*('Data and Parameter'!$E$6+'Data and Parameter'!$E$7)*'Data and Parameter'!$E$19*'Data and Parameter'!$E$14*'ER calculations'!N8981</f>
        <v>0.45393964699132677</v>
      </c>
    </row>
    <row r="8982" spans="1:15" ht="15">
      <c r="A8982" s="284">
        <v>8978</v>
      </c>
      <c r="B8982" s="287"/>
      <c r="C8982" s="287"/>
      <c r="D8982" s="284" t="s">
        <v>1054</v>
      </c>
      <c r="E8982" s="287"/>
      <c r="F8982" s="285" t="s">
        <v>9103</v>
      </c>
      <c r="G8982" s="266" t="s">
        <v>121</v>
      </c>
      <c r="H8982" s="266">
        <f>IF(G8982="Traditional Stove",0.1,0.2)</f>
        <v>0.1</v>
      </c>
      <c r="I8982" s="266">
        <f>YEAR(J8982)</f>
        <v>2023</v>
      </c>
      <c r="J8982" s="267">
        <v>45014</v>
      </c>
      <c r="K8982" s="267">
        <f>J8982+1</f>
        <v>45015</v>
      </c>
      <c r="L8982" s="266">
        <f>IF(M8982&lt;=365,1,2)</f>
        <v>1</v>
      </c>
      <c r="M8982" s="266">
        <f>IF(K8982&lt;$C$1,$C$2-$C$1+1,$C$2-K8982+1)</f>
        <v>32</v>
      </c>
      <c r="N8982" s="268">
        <f>M8982/365</f>
        <v>8.7671232876712329E-2</v>
      </c>
      <c r="O8982" s="269">
        <f>'Data and Parameter'!$E$4*'Data and Parameter'!$E$5*('Data and Parameter'!$E$6+'Data and Parameter'!$E$7)*'Data and Parameter'!$E$19*'Data and Parameter'!$E$14*'ER calculations'!N8982</f>
        <v>0.45393964699132677</v>
      </c>
    </row>
    <row r="8983" spans="1:15" ht="15">
      <c r="A8983" s="284">
        <v>8979</v>
      </c>
      <c r="B8983" s="287"/>
      <c r="C8983" s="287"/>
      <c r="D8983" s="284" t="s">
        <v>1054</v>
      </c>
      <c r="E8983" s="287"/>
      <c r="F8983" s="285" t="s">
        <v>9104</v>
      </c>
      <c r="G8983" s="266" t="s">
        <v>121</v>
      </c>
      <c r="H8983" s="266">
        <f>IF(G8983="Traditional Stove",0.1,0.2)</f>
        <v>0.1</v>
      </c>
      <c r="I8983" s="266">
        <f>YEAR(J8983)</f>
        <v>2023</v>
      </c>
      <c r="J8983" s="267">
        <v>45014</v>
      </c>
      <c r="K8983" s="267">
        <f>J8983+1</f>
        <v>45015</v>
      </c>
      <c r="L8983" s="266">
        <f>IF(M8983&lt;=365,1,2)</f>
        <v>1</v>
      </c>
      <c r="M8983" s="266">
        <f>IF(K8983&lt;$C$1,$C$2-$C$1+1,$C$2-K8983+1)</f>
        <v>32</v>
      </c>
      <c r="N8983" s="268">
        <f>M8983/365</f>
        <v>8.7671232876712329E-2</v>
      </c>
      <c r="O8983" s="269">
        <f>'Data and Parameter'!$E$4*'Data and Parameter'!$E$5*('Data and Parameter'!$E$6+'Data and Parameter'!$E$7)*'Data and Parameter'!$E$19*'Data and Parameter'!$E$14*'ER calculations'!N8983</f>
        <v>0.45393964699132677</v>
      </c>
    </row>
    <row r="8984" spans="1:15" ht="15">
      <c r="A8984" s="284">
        <v>8980</v>
      </c>
      <c r="B8984" s="287"/>
      <c r="C8984" s="287"/>
      <c r="D8984" s="284" t="s">
        <v>1054</v>
      </c>
      <c r="E8984" s="287"/>
      <c r="F8984" s="285" t="s">
        <v>9105</v>
      </c>
      <c r="G8984" s="266" t="s">
        <v>121</v>
      </c>
      <c r="H8984" s="266">
        <f>IF(G8984="Traditional Stove",0.1,0.2)</f>
        <v>0.1</v>
      </c>
      <c r="I8984" s="266">
        <f>YEAR(J8984)</f>
        <v>2023</v>
      </c>
      <c r="J8984" s="267">
        <v>45014</v>
      </c>
      <c r="K8984" s="267">
        <f>J8984+1</f>
        <v>45015</v>
      </c>
      <c r="L8984" s="266">
        <f>IF(M8984&lt;=365,1,2)</f>
        <v>1</v>
      </c>
      <c r="M8984" s="266">
        <f>IF(K8984&lt;$C$1,$C$2-$C$1+1,$C$2-K8984+1)</f>
        <v>32</v>
      </c>
      <c r="N8984" s="268">
        <f>M8984/365</f>
        <v>8.7671232876712329E-2</v>
      </c>
      <c r="O8984" s="269">
        <f>'Data and Parameter'!$E$4*'Data and Parameter'!$E$5*('Data and Parameter'!$E$6+'Data and Parameter'!$E$7)*'Data and Parameter'!$E$19*'Data and Parameter'!$E$14*'ER calculations'!N8984</f>
        <v>0.45393964699132677</v>
      </c>
    </row>
    <row r="8985" spans="1:15" ht="15">
      <c r="A8985" s="284">
        <v>8981</v>
      </c>
      <c r="B8985" s="287"/>
      <c r="C8985" s="287"/>
      <c r="D8985" s="284" t="s">
        <v>1054</v>
      </c>
      <c r="E8985" s="287"/>
      <c r="F8985" s="285" t="s">
        <v>9106</v>
      </c>
      <c r="G8985" s="266" t="s">
        <v>121</v>
      </c>
      <c r="H8985" s="266">
        <f>IF(G8985="Traditional Stove",0.1,0.2)</f>
        <v>0.1</v>
      </c>
      <c r="I8985" s="266">
        <f>YEAR(J8985)</f>
        <v>2023</v>
      </c>
      <c r="J8985" s="267">
        <v>45014</v>
      </c>
      <c r="K8985" s="267">
        <f>J8985+1</f>
        <v>45015</v>
      </c>
      <c r="L8985" s="266">
        <f>IF(M8985&lt;=365,1,2)</f>
        <v>1</v>
      </c>
      <c r="M8985" s="266">
        <f>IF(K8985&lt;$C$1,$C$2-$C$1+1,$C$2-K8985+1)</f>
        <v>32</v>
      </c>
      <c r="N8985" s="268">
        <f>M8985/365</f>
        <v>8.7671232876712329E-2</v>
      </c>
      <c r="O8985" s="269">
        <f>'Data and Parameter'!$E$4*'Data and Parameter'!$E$5*('Data and Parameter'!$E$6+'Data and Parameter'!$E$7)*'Data and Parameter'!$E$19*'Data and Parameter'!$E$14*'ER calculations'!N8985</f>
        <v>0.45393964699132677</v>
      </c>
    </row>
    <row r="8986" spans="1:15" ht="15">
      <c r="A8986" s="284">
        <v>8982</v>
      </c>
      <c r="B8986" s="287"/>
      <c r="C8986" s="287"/>
      <c r="D8986" s="284" t="s">
        <v>1054</v>
      </c>
      <c r="E8986" s="287"/>
      <c r="F8986" s="285" t="s">
        <v>9107</v>
      </c>
      <c r="G8986" s="266" t="s">
        <v>121</v>
      </c>
      <c r="H8986" s="266">
        <f>IF(G8986="Traditional Stove",0.1,0.2)</f>
        <v>0.1</v>
      </c>
      <c r="I8986" s="266">
        <f>YEAR(J8986)</f>
        <v>2023</v>
      </c>
      <c r="J8986" s="267">
        <v>45014</v>
      </c>
      <c r="K8986" s="267">
        <f>J8986+1</f>
        <v>45015</v>
      </c>
      <c r="L8986" s="266">
        <f>IF(M8986&lt;=365,1,2)</f>
        <v>1</v>
      </c>
      <c r="M8986" s="266">
        <f>IF(K8986&lt;$C$1,$C$2-$C$1+1,$C$2-K8986+1)</f>
        <v>32</v>
      </c>
      <c r="N8986" s="268">
        <f>M8986/365</f>
        <v>8.7671232876712329E-2</v>
      </c>
      <c r="O8986" s="269">
        <f>'Data and Parameter'!$E$4*'Data and Parameter'!$E$5*('Data and Parameter'!$E$6+'Data and Parameter'!$E$7)*'Data and Parameter'!$E$19*'Data and Parameter'!$E$14*'ER calculations'!N8986</f>
        <v>0.45393964699132677</v>
      </c>
    </row>
    <row r="8987" spans="1:15" ht="15">
      <c r="A8987" s="284">
        <v>8983</v>
      </c>
      <c r="B8987" s="287"/>
      <c r="C8987" s="287"/>
      <c r="D8987" s="284" t="s">
        <v>1054</v>
      </c>
      <c r="E8987" s="287"/>
      <c r="F8987" s="285" t="s">
        <v>9108</v>
      </c>
      <c r="G8987" s="266" t="s">
        <v>121</v>
      </c>
      <c r="H8987" s="266">
        <f>IF(G8987="Traditional Stove",0.1,0.2)</f>
        <v>0.1</v>
      </c>
      <c r="I8987" s="266">
        <f>YEAR(J8987)</f>
        <v>2023</v>
      </c>
      <c r="J8987" s="267">
        <v>45014</v>
      </c>
      <c r="K8987" s="267">
        <f>J8987+1</f>
        <v>45015</v>
      </c>
      <c r="L8987" s="266">
        <f>IF(M8987&lt;=365,1,2)</f>
        <v>1</v>
      </c>
      <c r="M8987" s="266">
        <f>IF(K8987&lt;$C$1,$C$2-$C$1+1,$C$2-K8987+1)</f>
        <v>32</v>
      </c>
      <c r="N8987" s="268">
        <f>M8987/365</f>
        <v>8.7671232876712329E-2</v>
      </c>
      <c r="O8987" s="269">
        <f>'Data and Parameter'!$E$4*'Data and Parameter'!$E$5*('Data and Parameter'!$E$6+'Data and Parameter'!$E$7)*'Data and Parameter'!$E$19*'Data and Parameter'!$E$14*'ER calculations'!N8987</f>
        <v>0.45393964699132677</v>
      </c>
    </row>
    <row r="8988" spans="1:15" ht="15">
      <c r="A8988" s="284">
        <v>8984</v>
      </c>
      <c r="B8988" s="287"/>
      <c r="C8988" s="287"/>
      <c r="D8988" s="284" t="s">
        <v>1054</v>
      </c>
      <c r="E8988" s="287"/>
      <c r="F8988" s="285" t="s">
        <v>9109</v>
      </c>
      <c r="G8988" s="266" t="s">
        <v>121</v>
      </c>
      <c r="H8988" s="266">
        <f>IF(G8988="Traditional Stove",0.1,0.2)</f>
        <v>0.1</v>
      </c>
      <c r="I8988" s="266">
        <f>YEAR(J8988)</f>
        <v>2023</v>
      </c>
      <c r="J8988" s="267">
        <v>45014</v>
      </c>
      <c r="K8988" s="267">
        <f>J8988+1</f>
        <v>45015</v>
      </c>
      <c r="L8988" s="266">
        <f>IF(M8988&lt;=365,1,2)</f>
        <v>1</v>
      </c>
      <c r="M8988" s="266">
        <f>IF(K8988&lt;$C$1,$C$2-$C$1+1,$C$2-K8988+1)</f>
        <v>32</v>
      </c>
      <c r="N8988" s="268">
        <f>M8988/365</f>
        <v>8.7671232876712329E-2</v>
      </c>
      <c r="O8988" s="269">
        <f>'Data and Parameter'!$E$4*'Data and Parameter'!$E$5*('Data and Parameter'!$E$6+'Data and Parameter'!$E$7)*'Data and Parameter'!$E$19*'Data and Parameter'!$E$14*'ER calculations'!N8988</f>
        <v>0.45393964699132677</v>
      </c>
    </row>
    <row r="8989" spans="1:15" ht="15">
      <c r="A8989" s="284">
        <v>8985</v>
      </c>
      <c r="B8989" s="287"/>
      <c r="C8989" s="287"/>
      <c r="D8989" s="284" t="s">
        <v>1054</v>
      </c>
      <c r="E8989" s="287"/>
      <c r="F8989" s="285" t="s">
        <v>9110</v>
      </c>
      <c r="G8989" s="266" t="s">
        <v>121</v>
      </c>
      <c r="H8989" s="266">
        <f>IF(G8989="Traditional Stove",0.1,0.2)</f>
        <v>0.1</v>
      </c>
      <c r="I8989" s="266">
        <f>YEAR(J8989)</f>
        <v>2023</v>
      </c>
      <c r="J8989" s="267">
        <v>45014</v>
      </c>
      <c r="K8989" s="267">
        <f>J8989+1</f>
        <v>45015</v>
      </c>
      <c r="L8989" s="266">
        <f>IF(M8989&lt;=365,1,2)</f>
        <v>1</v>
      </c>
      <c r="M8989" s="266">
        <f>IF(K8989&lt;$C$1,$C$2-$C$1+1,$C$2-K8989+1)</f>
        <v>32</v>
      </c>
      <c r="N8989" s="268">
        <f>M8989/365</f>
        <v>8.7671232876712329E-2</v>
      </c>
      <c r="O8989" s="269">
        <f>'Data and Parameter'!$E$4*'Data and Parameter'!$E$5*('Data and Parameter'!$E$6+'Data and Parameter'!$E$7)*'Data and Parameter'!$E$19*'Data and Parameter'!$E$14*'ER calculations'!N8989</f>
        <v>0.45393964699132677</v>
      </c>
    </row>
    <row r="8990" spans="1:15" ht="15">
      <c r="A8990" s="284">
        <v>8986</v>
      </c>
      <c r="B8990" s="287"/>
      <c r="C8990" s="287"/>
      <c r="D8990" s="284" t="s">
        <v>1054</v>
      </c>
      <c r="E8990" s="287"/>
      <c r="F8990" s="285" t="s">
        <v>9111</v>
      </c>
      <c r="G8990" s="266" t="s">
        <v>121</v>
      </c>
      <c r="H8990" s="266">
        <f>IF(G8990="Traditional Stove",0.1,0.2)</f>
        <v>0.1</v>
      </c>
      <c r="I8990" s="266">
        <f>YEAR(J8990)</f>
        <v>2023</v>
      </c>
      <c r="J8990" s="267">
        <v>45014</v>
      </c>
      <c r="K8990" s="267">
        <f>J8990+1</f>
        <v>45015</v>
      </c>
      <c r="L8990" s="266">
        <f>IF(M8990&lt;=365,1,2)</f>
        <v>1</v>
      </c>
      <c r="M8990" s="266">
        <f>IF(K8990&lt;$C$1,$C$2-$C$1+1,$C$2-K8990+1)</f>
        <v>32</v>
      </c>
      <c r="N8990" s="268">
        <f>M8990/365</f>
        <v>8.7671232876712329E-2</v>
      </c>
      <c r="O8990" s="269">
        <f>'Data and Parameter'!$E$4*'Data and Parameter'!$E$5*('Data and Parameter'!$E$6+'Data and Parameter'!$E$7)*'Data and Parameter'!$E$19*'Data and Parameter'!$E$14*'ER calculations'!N8990</f>
        <v>0.45393964699132677</v>
      </c>
    </row>
    <row r="8991" spans="1:15" ht="15">
      <c r="A8991" s="284">
        <v>8987</v>
      </c>
      <c r="B8991" s="287"/>
      <c r="C8991" s="287"/>
      <c r="D8991" s="284" t="s">
        <v>1054</v>
      </c>
      <c r="E8991" s="287"/>
      <c r="F8991" s="285" t="s">
        <v>9112</v>
      </c>
      <c r="G8991" s="266" t="s">
        <v>121</v>
      </c>
      <c r="H8991" s="266">
        <f>IF(G8991="Traditional Stove",0.1,0.2)</f>
        <v>0.1</v>
      </c>
      <c r="I8991" s="266">
        <f>YEAR(J8991)</f>
        <v>2023</v>
      </c>
      <c r="J8991" s="267">
        <v>45014</v>
      </c>
      <c r="K8991" s="267">
        <f>J8991+1</f>
        <v>45015</v>
      </c>
      <c r="L8991" s="266">
        <f>IF(M8991&lt;=365,1,2)</f>
        <v>1</v>
      </c>
      <c r="M8991" s="266">
        <f>IF(K8991&lt;$C$1,$C$2-$C$1+1,$C$2-K8991+1)</f>
        <v>32</v>
      </c>
      <c r="N8991" s="268">
        <f>M8991/365</f>
        <v>8.7671232876712329E-2</v>
      </c>
      <c r="O8991" s="269">
        <f>'Data and Parameter'!$E$4*'Data and Parameter'!$E$5*('Data and Parameter'!$E$6+'Data and Parameter'!$E$7)*'Data and Parameter'!$E$19*'Data and Parameter'!$E$14*'ER calculations'!N8991</f>
        <v>0.45393964699132677</v>
      </c>
    </row>
    <row r="8992" spans="1:15" ht="15">
      <c r="A8992" s="284">
        <v>8988</v>
      </c>
      <c r="B8992" s="287"/>
      <c r="C8992" s="287"/>
      <c r="D8992" s="284" t="s">
        <v>1054</v>
      </c>
      <c r="E8992" s="287"/>
      <c r="F8992" s="285" t="s">
        <v>9113</v>
      </c>
      <c r="G8992" s="266" t="s">
        <v>121</v>
      </c>
      <c r="H8992" s="266">
        <f>IF(G8992="Traditional Stove",0.1,0.2)</f>
        <v>0.1</v>
      </c>
      <c r="I8992" s="266">
        <f>YEAR(J8992)</f>
        <v>2023</v>
      </c>
      <c r="J8992" s="267">
        <v>45014</v>
      </c>
      <c r="K8992" s="267">
        <f>J8992+1</f>
        <v>45015</v>
      </c>
      <c r="L8992" s="266">
        <f>IF(M8992&lt;=365,1,2)</f>
        <v>1</v>
      </c>
      <c r="M8992" s="266">
        <f>IF(K8992&lt;$C$1,$C$2-$C$1+1,$C$2-K8992+1)</f>
        <v>32</v>
      </c>
      <c r="N8992" s="268">
        <f>M8992/365</f>
        <v>8.7671232876712329E-2</v>
      </c>
      <c r="O8992" s="269">
        <f>'Data and Parameter'!$E$4*'Data and Parameter'!$E$5*('Data and Parameter'!$E$6+'Data and Parameter'!$E$7)*'Data and Parameter'!$E$19*'Data and Parameter'!$E$14*'ER calculations'!N8992</f>
        <v>0.45393964699132677</v>
      </c>
    </row>
    <row r="8993" spans="1:15" ht="15">
      <c r="A8993" s="284">
        <v>8989</v>
      </c>
      <c r="B8993" s="287"/>
      <c r="C8993" s="287"/>
      <c r="D8993" s="284" t="s">
        <v>1054</v>
      </c>
      <c r="E8993" s="287"/>
      <c r="F8993" s="285" t="s">
        <v>9114</v>
      </c>
      <c r="G8993" s="266" t="s">
        <v>121</v>
      </c>
      <c r="H8993" s="266">
        <f>IF(G8993="Traditional Stove",0.1,0.2)</f>
        <v>0.1</v>
      </c>
      <c r="I8993" s="266">
        <f>YEAR(J8993)</f>
        <v>2023</v>
      </c>
      <c r="J8993" s="267">
        <v>45014</v>
      </c>
      <c r="K8993" s="267">
        <f>J8993+1</f>
        <v>45015</v>
      </c>
      <c r="L8993" s="266">
        <f>IF(M8993&lt;=365,1,2)</f>
        <v>1</v>
      </c>
      <c r="M8993" s="266">
        <f>IF(K8993&lt;$C$1,$C$2-$C$1+1,$C$2-K8993+1)</f>
        <v>32</v>
      </c>
      <c r="N8993" s="268">
        <f>M8993/365</f>
        <v>8.7671232876712329E-2</v>
      </c>
      <c r="O8993" s="269">
        <f>'Data and Parameter'!$E$4*'Data and Parameter'!$E$5*('Data and Parameter'!$E$6+'Data and Parameter'!$E$7)*'Data and Parameter'!$E$19*'Data and Parameter'!$E$14*'ER calculations'!N8993</f>
        <v>0.45393964699132677</v>
      </c>
    </row>
    <row r="8994" spans="1:15" ht="15">
      <c r="A8994" s="284">
        <v>8990</v>
      </c>
      <c r="B8994" s="287"/>
      <c r="C8994" s="287"/>
      <c r="D8994" s="284" t="s">
        <v>1054</v>
      </c>
      <c r="E8994" s="287"/>
      <c r="F8994" s="285" t="s">
        <v>9115</v>
      </c>
      <c r="G8994" s="266" t="s">
        <v>121</v>
      </c>
      <c r="H8994" s="266">
        <f>IF(G8994="Traditional Stove",0.1,0.2)</f>
        <v>0.1</v>
      </c>
      <c r="I8994" s="266">
        <f>YEAR(J8994)</f>
        <v>2023</v>
      </c>
      <c r="J8994" s="267">
        <v>45014</v>
      </c>
      <c r="K8994" s="267">
        <f>J8994+1</f>
        <v>45015</v>
      </c>
      <c r="L8994" s="266">
        <f>IF(M8994&lt;=365,1,2)</f>
        <v>1</v>
      </c>
      <c r="M8994" s="266">
        <f>IF(K8994&lt;$C$1,$C$2-$C$1+1,$C$2-K8994+1)</f>
        <v>32</v>
      </c>
      <c r="N8994" s="268">
        <f>M8994/365</f>
        <v>8.7671232876712329E-2</v>
      </c>
      <c r="O8994" s="269">
        <f>'Data and Parameter'!$E$4*'Data and Parameter'!$E$5*('Data and Parameter'!$E$6+'Data and Parameter'!$E$7)*'Data and Parameter'!$E$19*'Data and Parameter'!$E$14*'ER calculations'!N8994</f>
        <v>0.45393964699132677</v>
      </c>
    </row>
    <row r="8995" spans="1:15" ht="15">
      <c r="A8995" s="284">
        <v>8991</v>
      </c>
      <c r="B8995" s="287"/>
      <c r="C8995" s="287"/>
      <c r="D8995" s="284" t="s">
        <v>1054</v>
      </c>
      <c r="E8995" s="287"/>
      <c r="F8995" s="285" t="s">
        <v>9116</v>
      </c>
      <c r="G8995" s="266" t="s">
        <v>121</v>
      </c>
      <c r="H8995" s="266">
        <f>IF(G8995="Traditional Stove",0.1,0.2)</f>
        <v>0.1</v>
      </c>
      <c r="I8995" s="266">
        <f>YEAR(J8995)</f>
        <v>2023</v>
      </c>
      <c r="J8995" s="267">
        <v>44971</v>
      </c>
      <c r="K8995" s="267">
        <f>J8995+1</f>
        <v>44972</v>
      </c>
      <c r="L8995" s="266">
        <f>IF(M8995&lt;=365,1,2)</f>
        <v>1</v>
      </c>
      <c r="M8995" s="266">
        <f>IF(K8995&lt;$C$1,$C$2-$C$1+1,$C$2-K8995+1)</f>
        <v>75</v>
      </c>
      <c r="N8995" s="268">
        <f>M8995/365</f>
        <v>0.20547945205479451</v>
      </c>
      <c r="O8995" s="269">
        <f>'Data and Parameter'!$E$4*'Data and Parameter'!$E$5*('Data and Parameter'!$E$6+'Data and Parameter'!$E$7)*'Data and Parameter'!$E$19*'Data and Parameter'!$E$14*'ER calculations'!N8995</f>
        <v>1.063921047635922</v>
      </c>
    </row>
    <row r="8996" spans="1:15" ht="15">
      <c r="A8996" s="284">
        <v>8992</v>
      </c>
      <c r="B8996" s="287"/>
      <c r="C8996" s="287"/>
      <c r="D8996" s="284" t="s">
        <v>1054</v>
      </c>
      <c r="E8996" s="287"/>
      <c r="F8996" s="285" t="s">
        <v>9117</v>
      </c>
      <c r="G8996" s="266" t="s">
        <v>121</v>
      </c>
      <c r="H8996" s="266">
        <f>IF(G8996="Traditional Stove",0.1,0.2)</f>
        <v>0.1</v>
      </c>
      <c r="I8996" s="266">
        <f>YEAR(J8996)</f>
        <v>2023</v>
      </c>
      <c r="J8996" s="267">
        <v>45014</v>
      </c>
      <c r="K8996" s="267">
        <f>J8996+1</f>
        <v>45015</v>
      </c>
      <c r="L8996" s="266">
        <f>IF(M8996&lt;=365,1,2)</f>
        <v>1</v>
      </c>
      <c r="M8996" s="266">
        <f>IF(K8996&lt;$C$1,$C$2-$C$1+1,$C$2-K8996+1)</f>
        <v>32</v>
      </c>
      <c r="N8996" s="268">
        <f>M8996/365</f>
        <v>8.7671232876712329E-2</v>
      </c>
      <c r="O8996" s="269">
        <f>'Data and Parameter'!$E$4*'Data and Parameter'!$E$5*('Data and Parameter'!$E$6+'Data and Parameter'!$E$7)*'Data and Parameter'!$E$19*'Data and Parameter'!$E$14*'ER calculations'!N8996</f>
        <v>0.45393964699132677</v>
      </c>
    </row>
    <row r="8997" spans="1:15" ht="15">
      <c r="A8997" s="284">
        <v>8993</v>
      </c>
      <c r="B8997" s="287"/>
      <c r="C8997" s="287"/>
      <c r="D8997" s="284" t="s">
        <v>1054</v>
      </c>
      <c r="E8997" s="287"/>
      <c r="F8997" s="285" t="s">
        <v>9118</v>
      </c>
      <c r="G8997" s="266" t="s">
        <v>121</v>
      </c>
      <c r="H8997" s="266">
        <f>IF(G8997="Traditional Stove",0.1,0.2)</f>
        <v>0.1</v>
      </c>
      <c r="I8997" s="266">
        <f>YEAR(J8997)</f>
        <v>2023</v>
      </c>
      <c r="J8997" s="267">
        <v>45014</v>
      </c>
      <c r="K8997" s="267">
        <f>J8997+1</f>
        <v>45015</v>
      </c>
      <c r="L8997" s="266">
        <f>IF(M8997&lt;=365,1,2)</f>
        <v>1</v>
      </c>
      <c r="M8997" s="266">
        <f>IF(K8997&lt;$C$1,$C$2-$C$1+1,$C$2-K8997+1)</f>
        <v>32</v>
      </c>
      <c r="N8997" s="268">
        <f>M8997/365</f>
        <v>8.7671232876712329E-2</v>
      </c>
      <c r="O8997" s="269">
        <f>'Data and Parameter'!$E$4*'Data and Parameter'!$E$5*('Data and Parameter'!$E$6+'Data and Parameter'!$E$7)*'Data and Parameter'!$E$19*'Data and Parameter'!$E$14*'ER calculations'!N8997</f>
        <v>0.45393964699132677</v>
      </c>
    </row>
    <row r="8998" spans="1:15" ht="15">
      <c r="A8998" s="284">
        <v>8994</v>
      </c>
      <c r="B8998" s="287"/>
      <c r="C8998" s="287"/>
      <c r="D8998" s="284" t="s">
        <v>1054</v>
      </c>
      <c r="E8998" s="287"/>
      <c r="F8998" s="285" t="s">
        <v>9119</v>
      </c>
      <c r="G8998" s="266" t="s">
        <v>121</v>
      </c>
      <c r="H8998" s="266">
        <f>IF(G8998="Traditional Stove",0.1,0.2)</f>
        <v>0.1</v>
      </c>
      <c r="I8998" s="266">
        <f>YEAR(J8998)</f>
        <v>2023</v>
      </c>
      <c r="J8998" s="267">
        <v>45014</v>
      </c>
      <c r="K8998" s="267">
        <f>J8998+1</f>
        <v>45015</v>
      </c>
      <c r="L8998" s="266">
        <f>IF(M8998&lt;=365,1,2)</f>
        <v>1</v>
      </c>
      <c r="M8998" s="266">
        <f>IF(K8998&lt;$C$1,$C$2-$C$1+1,$C$2-K8998+1)</f>
        <v>32</v>
      </c>
      <c r="N8998" s="268">
        <f>M8998/365</f>
        <v>8.7671232876712329E-2</v>
      </c>
      <c r="O8998" s="269">
        <f>'Data and Parameter'!$E$4*'Data and Parameter'!$E$5*('Data and Parameter'!$E$6+'Data and Parameter'!$E$7)*'Data and Parameter'!$E$19*'Data and Parameter'!$E$14*'ER calculations'!N8998</f>
        <v>0.45393964699132677</v>
      </c>
    </row>
    <row r="8999" spans="1:15" ht="15">
      <c r="A8999" s="284">
        <v>8995</v>
      </c>
      <c r="B8999" s="287"/>
      <c r="C8999" s="287"/>
      <c r="D8999" s="284" t="s">
        <v>1054</v>
      </c>
      <c r="E8999" s="287"/>
      <c r="F8999" s="285" t="s">
        <v>9120</v>
      </c>
      <c r="G8999" s="266" t="s">
        <v>121</v>
      </c>
      <c r="H8999" s="266">
        <f>IF(G8999="Traditional Stove",0.1,0.2)</f>
        <v>0.1</v>
      </c>
      <c r="I8999" s="266">
        <f>YEAR(J8999)</f>
        <v>2023</v>
      </c>
      <c r="J8999" s="267">
        <v>45014</v>
      </c>
      <c r="K8999" s="267">
        <f>J8999+1</f>
        <v>45015</v>
      </c>
      <c r="L8999" s="266">
        <f>IF(M8999&lt;=365,1,2)</f>
        <v>1</v>
      </c>
      <c r="M8999" s="266">
        <f>IF(K8999&lt;$C$1,$C$2-$C$1+1,$C$2-K8999+1)</f>
        <v>32</v>
      </c>
      <c r="N8999" s="268">
        <f>M8999/365</f>
        <v>8.7671232876712329E-2</v>
      </c>
      <c r="O8999" s="269">
        <f>'Data and Parameter'!$E$4*'Data and Parameter'!$E$5*('Data and Parameter'!$E$6+'Data and Parameter'!$E$7)*'Data and Parameter'!$E$19*'Data and Parameter'!$E$14*'ER calculations'!N8999</f>
        <v>0.45393964699132677</v>
      </c>
    </row>
    <row r="9000" spans="1:15" ht="15">
      <c r="A9000" s="284">
        <v>8996</v>
      </c>
      <c r="B9000" s="287"/>
      <c r="C9000" s="287"/>
      <c r="D9000" s="284" t="s">
        <v>1054</v>
      </c>
      <c r="E9000" s="287"/>
      <c r="F9000" s="285" t="s">
        <v>9121</v>
      </c>
      <c r="G9000" s="266" t="s">
        <v>121</v>
      </c>
      <c r="H9000" s="266">
        <f>IF(G9000="Traditional Stove",0.1,0.2)</f>
        <v>0.1</v>
      </c>
      <c r="I9000" s="266">
        <f>YEAR(J9000)</f>
        <v>2023</v>
      </c>
      <c r="J9000" s="267">
        <v>45014</v>
      </c>
      <c r="K9000" s="267">
        <f>J9000+1</f>
        <v>45015</v>
      </c>
      <c r="L9000" s="266">
        <f>IF(M9000&lt;=365,1,2)</f>
        <v>1</v>
      </c>
      <c r="M9000" s="266">
        <f>IF(K9000&lt;$C$1,$C$2-$C$1+1,$C$2-K9000+1)</f>
        <v>32</v>
      </c>
      <c r="N9000" s="268">
        <f>M9000/365</f>
        <v>8.7671232876712329E-2</v>
      </c>
      <c r="O9000" s="269">
        <f>'Data and Parameter'!$E$4*'Data and Parameter'!$E$5*('Data and Parameter'!$E$6+'Data and Parameter'!$E$7)*'Data and Parameter'!$E$19*'Data and Parameter'!$E$14*'ER calculations'!N9000</f>
        <v>0.45393964699132677</v>
      </c>
    </row>
    <row r="9001" spans="1:15" ht="15">
      <c r="A9001" s="284">
        <v>8997</v>
      </c>
      <c r="B9001" s="287"/>
      <c r="C9001" s="287"/>
      <c r="D9001" s="284" t="s">
        <v>1054</v>
      </c>
      <c r="E9001" s="287"/>
      <c r="F9001" s="285" t="s">
        <v>9122</v>
      </c>
      <c r="G9001" s="266" t="s">
        <v>121</v>
      </c>
      <c r="H9001" s="266">
        <f>IF(G9001="Traditional Stove",0.1,0.2)</f>
        <v>0.1</v>
      </c>
      <c r="I9001" s="266">
        <f>YEAR(J9001)</f>
        <v>2023</v>
      </c>
      <c r="J9001" s="267">
        <v>45014</v>
      </c>
      <c r="K9001" s="267">
        <f>J9001+1</f>
        <v>45015</v>
      </c>
      <c r="L9001" s="266">
        <f>IF(M9001&lt;=365,1,2)</f>
        <v>1</v>
      </c>
      <c r="M9001" s="266">
        <f>IF(K9001&lt;$C$1,$C$2-$C$1+1,$C$2-K9001+1)</f>
        <v>32</v>
      </c>
      <c r="N9001" s="268">
        <f>M9001/365</f>
        <v>8.7671232876712329E-2</v>
      </c>
      <c r="O9001" s="269">
        <f>'Data and Parameter'!$E$4*'Data and Parameter'!$E$5*('Data and Parameter'!$E$6+'Data and Parameter'!$E$7)*'Data and Parameter'!$E$19*'Data and Parameter'!$E$14*'ER calculations'!N9001</f>
        <v>0.45393964699132677</v>
      </c>
    </row>
    <row r="9002" spans="1:15" ht="15">
      <c r="A9002" s="284">
        <v>8998</v>
      </c>
      <c r="B9002" s="287"/>
      <c r="C9002" s="287"/>
      <c r="D9002" s="284" t="s">
        <v>1054</v>
      </c>
      <c r="E9002" s="287"/>
      <c r="F9002" s="285" t="s">
        <v>9123</v>
      </c>
      <c r="G9002" s="266" t="s">
        <v>121</v>
      </c>
      <c r="H9002" s="266">
        <f>IF(G9002="Traditional Stove",0.1,0.2)</f>
        <v>0.1</v>
      </c>
      <c r="I9002" s="266">
        <f>YEAR(J9002)</f>
        <v>2023</v>
      </c>
      <c r="J9002" s="267">
        <v>45014</v>
      </c>
      <c r="K9002" s="267">
        <f>J9002+1</f>
        <v>45015</v>
      </c>
      <c r="L9002" s="266">
        <f>IF(M9002&lt;=365,1,2)</f>
        <v>1</v>
      </c>
      <c r="M9002" s="266">
        <f>IF(K9002&lt;$C$1,$C$2-$C$1+1,$C$2-K9002+1)</f>
        <v>32</v>
      </c>
      <c r="N9002" s="268">
        <f>M9002/365</f>
        <v>8.7671232876712329E-2</v>
      </c>
      <c r="O9002" s="269">
        <f>'Data and Parameter'!$E$4*'Data and Parameter'!$E$5*('Data and Parameter'!$E$6+'Data and Parameter'!$E$7)*'Data and Parameter'!$E$19*'Data and Parameter'!$E$14*'ER calculations'!N9002</f>
        <v>0.45393964699132677</v>
      </c>
    </row>
    <row r="9003" spans="1:15" ht="15">
      <c r="A9003" s="284">
        <v>8999</v>
      </c>
      <c r="B9003" s="287"/>
      <c r="C9003" s="287"/>
      <c r="D9003" s="284" t="s">
        <v>1054</v>
      </c>
      <c r="E9003" s="287"/>
      <c r="F9003" s="285" t="s">
        <v>9124</v>
      </c>
      <c r="G9003" s="266" t="s">
        <v>121</v>
      </c>
      <c r="H9003" s="266">
        <f>IF(G9003="Traditional Stove",0.1,0.2)</f>
        <v>0.1</v>
      </c>
      <c r="I9003" s="266">
        <f>YEAR(J9003)</f>
        <v>2023</v>
      </c>
      <c r="J9003" s="267">
        <v>45014</v>
      </c>
      <c r="K9003" s="267">
        <f>J9003+1</f>
        <v>45015</v>
      </c>
      <c r="L9003" s="266">
        <f>IF(M9003&lt;=365,1,2)</f>
        <v>1</v>
      </c>
      <c r="M9003" s="266">
        <f>IF(K9003&lt;$C$1,$C$2-$C$1+1,$C$2-K9003+1)</f>
        <v>32</v>
      </c>
      <c r="N9003" s="268">
        <f>M9003/365</f>
        <v>8.7671232876712329E-2</v>
      </c>
      <c r="O9003" s="269">
        <f>'Data and Parameter'!$E$4*'Data and Parameter'!$E$5*('Data and Parameter'!$E$6+'Data and Parameter'!$E$7)*'Data and Parameter'!$E$19*'Data and Parameter'!$E$14*'ER calculations'!N9003</f>
        <v>0.45393964699132677</v>
      </c>
    </row>
    <row r="9004" spans="1:15" ht="15">
      <c r="A9004" s="284">
        <v>9000</v>
      </c>
      <c r="B9004" s="287"/>
      <c r="C9004" s="287"/>
      <c r="D9004" s="284" t="s">
        <v>1054</v>
      </c>
      <c r="E9004" s="287"/>
      <c r="F9004" s="285" t="s">
        <v>9125</v>
      </c>
      <c r="G9004" s="266" t="s">
        <v>121</v>
      </c>
      <c r="H9004" s="266">
        <f>IF(G9004="Traditional Stove",0.1,0.2)</f>
        <v>0.1</v>
      </c>
      <c r="I9004" s="266">
        <f>YEAR(J9004)</f>
        <v>2023</v>
      </c>
      <c r="J9004" s="267">
        <v>45014</v>
      </c>
      <c r="K9004" s="267">
        <f>J9004+1</f>
        <v>45015</v>
      </c>
      <c r="L9004" s="266">
        <f>IF(M9004&lt;=365,1,2)</f>
        <v>1</v>
      </c>
      <c r="M9004" s="266">
        <f>IF(K9004&lt;$C$1,$C$2-$C$1+1,$C$2-K9004+1)</f>
        <v>32</v>
      </c>
      <c r="N9004" s="268">
        <f>M9004/365</f>
        <v>8.7671232876712329E-2</v>
      </c>
      <c r="O9004" s="269">
        <f>'Data and Parameter'!$E$4*'Data and Parameter'!$E$5*('Data and Parameter'!$E$6+'Data and Parameter'!$E$7)*'Data and Parameter'!$E$19*'Data and Parameter'!$E$14*'ER calculations'!N9004</f>
        <v>0.45393964699132677</v>
      </c>
    </row>
    <row r="9005" spans="1:15" ht="15">
      <c r="A9005" s="284">
        <v>9001</v>
      </c>
      <c r="B9005" s="287"/>
      <c r="C9005" s="287"/>
      <c r="D9005" s="284" t="s">
        <v>1054</v>
      </c>
      <c r="E9005" s="287"/>
      <c r="F9005" s="285" t="s">
        <v>9126</v>
      </c>
      <c r="G9005" s="266" t="s">
        <v>121</v>
      </c>
      <c r="H9005" s="266">
        <f>IF(G9005="Traditional Stove",0.1,0.2)</f>
        <v>0.1</v>
      </c>
      <c r="I9005" s="266">
        <f>YEAR(J9005)</f>
        <v>2023</v>
      </c>
      <c r="J9005" s="267">
        <v>45014</v>
      </c>
      <c r="K9005" s="267">
        <f>J9005+1</f>
        <v>45015</v>
      </c>
      <c r="L9005" s="266">
        <f>IF(M9005&lt;=365,1,2)</f>
        <v>1</v>
      </c>
      <c r="M9005" s="266">
        <f>IF(K9005&lt;$C$1,$C$2-$C$1+1,$C$2-K9005+1)</f>
        <v>32</v>
      </c>
      <c r="N9005" s="268">
        <f>M9005/365</f>
        <v>8.7671232876712329E-2</v>
      </c>
      <c r="O9005" s="269">
        <f>'Data and Parameter'!$E$4*'Data and Parameter'!$E$5*('Data and Parameter'!$E$6+'Data and Parameter'!$E$7)*'Data and Parameter'!$E$19*'Data and Parameter'!$E$14*'ER calculations'!N9005</f>
        <v>0.45393964699132677</v>
      </c>
    </row>
    <row r="9006" spans="1:15" ht="15">
      <c r="A9006" s="284">
        <v>9002</v>
      </c>
      <c r="B9006" s="287"/>
      <c r="C9006" s="287"/>
      <c r="D9006" s="284" t="s">
        <v>1054</v>
      </c>
      <c r="E9006" s="287"/>
      <c r="F9006" s="285" t="s">
        <v>9127</v>
      </c>
      <c r="G9006" s="266" t="s">
        <v>121</v>
      </c>
      <c r="H9006" s="266">
        <f>IF(G9006="Traditional Stove",0.1,0.2)</f>
        <v>0.1</v>
      </c>
      <c r="I9006" s="266">
        <f>YEAR(J9006)</f>
        <v>2023</v>
      </c>
      <c r="J9006" s="267">
        <v>45014</v>
      </c>
      <c r="K9006" s="267">
        <f>J9006+1</f>
        <v>45015</v>
      </c>
      <c r="L9006" s="266">
        <f>IF(M9006&lt;=365,1,2)</f>
        <v>1</v>
      </c>
      <c r="M9006" s="266">
        <f>IF(K9006&lt;$C$1,$C$2-$C$1+1,$C$2-K9006+1)</f>
        <v>32</v>
      </c>
      <c r="N9006" s="268">
        <f>M9006/365</f>
        <v>8.7671232876712329E-2</v>
      </c>
      <c r="O9006" s="269">
        <f>'Data and Parameter'!$E$4*'Data and Parameter'!$E$5*('Data and Parameter'!$E$6+'Data and Parameter'!$E$7)*'Data and Parameter'!$E$19*'Data and Parameter'!$E$14*'ER calculations'!N9006</f>
        <v>0.45393964699132677</v>
      </c>
    </row>
    <row r="9007" spans="1:15" ht="15">
      <c r="A9007" s="284">
        <v>9003</v>
      </c>
      <c r="B9007" s="287"/>
      <c r="C9007" s="287"/>
      <c r="D9007" s="284" t="s">
        <v>1054</v>
      </c>
      <c r="E9007" s="287"/>
      <c r="F9007" s="285" t="s">
        <v>9128</v>
      </c>
      <c r="G9007" s="266" t="s">
        <v>121</v>
      </c>
      <c r="H9007" s="266">
        <f>IF(G9007="Traditional Stove",0.1,0.2)</f>
        <v>0.1</v>
      </c>
      <c r="I9007" s="266">
        <f>YEAR(J9007)</f>
        <v>2023</v>
      </c>
      <c r="J9007" s="267">
        <v>45014</v>
      </c>
      <c r="K9007" s="267">
        <f>J9007+1</f>
        <v>45015</v>
      </c>
      <c r="L9007" s="266">
        <f>IF(M9007&lt;=365,1,2)</f>
        <v>1</v>
      </c>
      <c r="M9007" s="266">
        <f>IF(K9007&lt;$C$1,$C$2-$C$1+1,$C$2-K9007+1)</f>
        <v>32</v>
      </c>
      <c r="N9007" s="268">
        <f>M9007/365</f>
        <v>8.7671232876712329E-2</v>
      </c>
      <c r="O9007" s="269">
        <f>'Data and Parameter'!$E$4*'Data and Parameter'!$E$5*('Data and Parameter'!$E$6+'Data and Parameter'!$E$7)*'Data and Parameter'!$E$19*'Data and Parameter'!$E$14*'ER calculations'!N9007</f>
        <v>0.45393964699132677</v>
      </c>
    </row>
    <row r="9008" spans="1:15" ht="15">
      <c r="A9008" s="284">
        <v>9004</v>
      </c>
      <c r="B9008" s="287"/>
      <c r="C9008" s="287"/>
      <c r="D9008" s="284" t="s">
        <v>1054</v>
      </c>
      <c r="E9008" s="287"/>
      <c r="F9008" s="285" t="s">
        <v>9129</v>
      </c>
      <c r="G9008" s="266" t="s">
        <v>121</v>
      </c>
      <c r="H9008" s="266">
        <f>IF(G9008="Traditional Stove",0.1,0.2)</f>
        <v>0.1</v>
      </c>
      <c r="I9008" s="266">
        <f>YEAR(J9008)</f>
        <v>2023</v>
      </c>
      <c r="J9008" s="267">
        <v>45014</v>
      </c>
      <c r="K9008" s="267">
        <f>J9008+1</f>
        <v>45015</v>
      </c>
      <c r="L9008" s="266">
        <f>IF(M9008&lt;=365,1,2)</f>
        <v>1</v>
      </c>
      <c r="M9008" s="266">
        <f>IF(K9008&lt;$C$1,$C$2-$C$1+1,$C$2-K9008+1)</f>
        <v>32</v>
      </c>
      <c r="N9008" s="268">
        <f>M9008/365</f>
        <v>8.7671232876712329E-2</v>
      </c>
      <c r="O9008" s="269">
        <f>'Data and Parameter'!$E$4*'Data and Parameter'!$E$5*('Data and Parameter'!$E$6+'Data and Parameter'!$E$7)*'Data and Parameter'!$E$19*'Data and Parameter'!$E$14*'ER calculations'!N9008</f>
        <v>0.45393964699132677</v>
      </c>
    </row>
    <row r="9009" spans="1:15" ht="15">
      <c r="A9009" s="284">
        <v>9005</v>
      </c>
      <c r="B9009" s="287"/>
      <c r="C9009" s="287"/>
      <c r="D9009" s="284" t="s">
        <v>1054</v>
      </c>
      <c r="E9009" s="287"/>
      <c r="F9009" s="285" t="s">
        <v>9130</v>
      </c>
      <c r="G9009" s="266" t="s">
        <v>121</v>
      </c>
      <c r="H9009" s="266">
        <f>IF(G9009="Traditional Stove",0.1,0.2)</f>
        <v>0.1</v>
      </c>
      <c r="I9009" s="266">
        <f>YEAR(J9009)</f>
        <v>2023</v>
      </c>
      <c r="J9009" s="267">
        <v>45014</v>
      </c>
      <c r="K9009" s="267">
        <f>J9009+1</f>
        <v>45015</v>
      </c>
      <c r="L9009" s="266">
        <f>IF(M9009&lt;=365,1,2)</f>
        <v>1</v>
      </c>
      <c r="M9009" s="266">
        <f>IF(K9009&lt;$C$1,$C$2-$C$1+1,$C$2-K9009+1)</f>
        <v>32</v>
      </c>
      <c r="N9009" s="268">
        <f>M9009/365</f>
        <v>8.7671232876712329E-2</v>
      </c>
      <c r="O9009" s="269">
        <f>'Data and Parameter'!$E$4*'Data and Parameter'!$E$5*('Data and Parameter'!$E$6+'Data and Parameter'!$E$7)*'Data and Parameter'!$E$19*'Data and Parameter'!$E$14*'ER calculations'!N9009</f>
        <v>0.45393964699132677</v>
      </c>
    </row>
    <row r="9010" spans="1:15" ht="15">
      <c r="A9010" s="284">
        <v>9006</v>
      </c>
      <c r="B9010" s="287"/>
      <c r="C9010" s="287"/>
      <c r="D9010" s="284" t="s">
        <v>1054</v>
      </c>
      <c r="E9010" s="287"/>
      <c r="F9010" s="285" t="s">
        <v>9131</v>
      </c>
      <c r="G9010" s="266" t="s">
        <v>121</v>
      </c>
      <c r="H9010" s="266">
        <f>IF(G9010="Traditional Stove",0.1,0.2)</f>
        <v>0.1</v>
      </c>
      <c r="I9010" s="266">
        <f>YEAR(J9010)</f>
        <v>2023</v>
      </c>
      <c r="J9010" s="267">
        <v>45014</v>
      </c>
      <c r="K9010" s="267">
        <f>J9010+1</f>
        <v>45015</v>
      </c>
      <c r="L9010" s="266">
        <f>IF(M9010&lt;=365,1,2)</f>
        <v>1</v>
      </c>
      <c r="M9010" s="266">
        <f>IF(K9010&lt;$C$1,$C$2-$C$1+1,$C$2-K9010+1)</f>
        <v>32</v>
      </c>
      <c r="N9010" s="268">
        <f>M9010/365</f>
        <v>8.7671232876712329E-2</v>
      </c>
      <c r="O9010" s="269">
        <f>'Data and Parameter'!$E$4*'Data and Parameter'!$E$5*('Data and Parameter'!$E$6+'Data and Parameter'!$E$7)*'Data and Parameter'!$E$19*'Data and Parameter'!$E$14*'ER calculations'!N9010</f>
        <v>0.45393964699132677</v>
      </c>
    </row>
    <row r="9011" spans="1:15" ht="15">
      <c r="A9011" s="284">
        <v>9007</v>
      </c>
      <c r="B9011" s="287"/>
      <c r="C9011" s="287"/>
      <c r="D9011" s="284" t="s">
        <v>1054</v>
      </c>
      <c r="E9011" s="287"/>
      <c r="F9011" s="285" t="s">
        <v>9132</v>
      </c>
      <c r="G9011" s="266" t="s">
        <v>121</v>
      </c>
      <c r="H9011" s="266">
        <f>IF(G9011="Traditional Stove",0.1,0.2)</f>
        <v>0.1</v>
      </c>
      <c r="I9011" s="266">
        <f>YEAR(J9011)</f>
        <v>2023</v>
      </c>
      <c r="J9011" s="267">
        <v>45014</v>
      </c>
      <c r="K9011" s="267">
        <f>J9011+1</f>
        <v>45015</v>
      </c>
      <c r="L9011" s="266">
        <f>IF(M9011&lt;=365,1,2)</f>
        <v>1</v>
      </c>
      <c r="M9011" s="266">
        <f>IF(K9011&lt;$C$1,$C$2-$C$1+1,$C$2-K9011+1)</f>
        <v>32</v>
      </c>
      <c r="N9011" s="268">
        <f>M9011/365</f>
        <v>8.7671232876712329E-2</v>
      </c>
      <c r="O9011" s="269">
        <f>'Data and Parameter'!$E$4*'Data and Parameter'!$E$5*('Data and Parameter'!$E$6+'Data and Parameter'!$E$7)*'Data and Parameter'!$E$19*'Data and Parameter'!$E$14*'ER calculations'!N9011</f>
        <v>0.45393964699132677</v>
      </c>
    </row>
    <row r="9012" spans="1:15" ht="15">
      <c r="A9012" s="284">
        <v>9008</v>
      </c>
      <c r="B9012" s="287"/>
      <c r="C9012" s="287"/>
      <c r="D9012" s="284" t="s">
        <v>1054</v>
      </c>
      <c r="E9012" s="287"/>
      <c r="F9012" s="285" t="s">
        <v>9133</v>
      </c>
      <c r="G9012" s="266" t="s">
        <v>121</v>
      </c>
      <c r="H9012" s="266">
        <f>IF(G9012="Traditional Stove",0.1,0.2)</f>
        <v>0.1</v>
      </c>
      <c r="I9012" s="266">
        <f>YEAR(J9012)</f>
        <v>2023</v>
      </c>
      <c r="J9012" s="267">
        <v>45014</v>
      </c>
      <c r="K9012" s="267">
        <f>J9012+1</f>
        <v>45015</v>
      </c>
      <c r="L9012" s="266">
        <f>IF(M9012&lt;=365,1,2)</f>
        <v>1</v>
      </c>
      <c r="M9012" s="266">
        <f>IF(K9012&lt;$C$1,$C$2-$C$1+1,$C$2-K9012+1)</f>
        <v>32</v>
      </c>
      <c r="N9012" s="268">
        <f>M9012/365</f>
        <v>8.7671232876712329E-2</v>
      </c>
      <c r="O9012" s="269">
        <f>'Data and Parameter'!$E$4*'Data and Parameter'!$E$5*('Data and Parameter'!$E$6+'Data and Parameter'!$E$7)*'Data and Parameter'!$E$19*'Data and Parameter'!$E$14*'ER calculations'!N9012</f>
        <v>0.45393964699132677</v>
      </c>
    </row>
    <row r="9013" spans="1:15" ht="15">
      <c r="A9013" s="284">
        <v>9009</v>
      </c>
      <c r="B9013" s="287"/>
      <c r="C9013" s="287"/>
      <c r="D9013" s="284" t="s">
        <v>1054</v>
      </c>
      <c r="E9013" s="287"/>
      <c r="F9013" s="285" t="s">
        <v>9134</v>
      </c>
      <c r="G9013" s="266" t="s">
        <v>121</v>
      </c>
      <c r="H9013" s="266">
        <f>IF(G9013="Traditional Stove",0.1,0.2)</f>
        <v>0.1</v>
      </c>
      <c r="I9013" s="266">
        <f>YEAR(J9013)</f>
        <v>2023</v>
      </c>
      <c r="J9013" s="267">
        <v>45014</v>
      </c>
      <c r="K9013" s="267">
        <f>J9013+1</f>
        <v>45015</v>
      </c>
      <c r="L9013" s="266">
        <f>IF(M9013&lt;=365,1,2)</f>
        <v>1</v>
      </c>
      <c r="M9013" s="266">
        <f>IF(K9013&lt;$C$1,$C$2-$C$1+1,$C$2-K9013+1)</f>
        <v>32</v>
      </c>
      <c r="N9013" s="268">
        <f>M9013/365</f>
        <v>8.7671232876712329E-2</v>
      </c>
      <c r="O9013" s="269">
        <f>'Data and Parameter'!$E$4*'Data and Parameter'!$E$5*('Data and Parameter'!$E$6+'Data and Parameter'!$E$7)*'Data and Parameter'!$E$19*'Data and Parameter'!$E$14*'ER calculations'!N9013</f>
        <v>0.45393964699132677</v>
      </c>
    </row>
    <row r="9014" spans="1:15" ht="15">
      <c r="A9014" s="284">
        <v>9010</v>
      </c>
      <c r="B9014" s="287"/>
      <c r="C9014" s="287"/>
      <c r="D9014" s="284" t="s">
        <v>1054</v>
      </c>
      <c r="E9014" s="287"/>
      <c r="F9014" s="285" t="s">
        <v>9135</v>
      </c>
      <c r="G9014" s="266" t="s">
        <v>121</v>
      </c>
      <c r="H9014" s="266">
        <f>IF(G9014="Traditional Stove",0.1,0.2)</f>
        <v>0.1</v>
      </c>
      <c r="I9014" s="266">
        <f>YEAR(J9014)</f>
        <v>2023</v>
      </c>
      <c r="J9014" s="267">
        <v>45014</v>
      </c>
      <c r="K9014" s="267">
        <f>J9014+1</f>
        <v>45015</v>
      </c>
      <c r="L9014" s="266">
        <f>IF(M9014&lt;=365,1,2)</f>
        <v>1</v>
      </c>
      <c r="M9014" s="266">
        <f>IF(K9014&lt;$C$1,$C$2-$C$1+1,$C$2-K9014+1)</f>
        <v>32</v>
      </c>
      <c r="N9014" s="268">
        <f>M9014/365</f>
        <v>8.7671232876712329E-2</v>
      </c>
      <c r="O9014" s="269">
        <f>'Data and Parameter'!$E$4*'Data and Parameter'!$E$5*('Data and Parameter'!$E$6+'Data and Parameter'!$E$7)*'Data and Parameter'!$E$19*'Data and Parameter'!$E$14*'ER calculations'!N9014</f>
        <v>0.45393964699132677</v>
      </c>
    </row>
    <row r="9015" spans="1:15" ht="15">
      <c r="A9015" s="284">
        <v>9011</v>
      </c>
      <c r="B9015" s="287"/>
      <c r="C9015" s="287"/>
      <c r="D9015" s="284" t="s">
        <v>1054</v>
      </c>
      <c r="E9015" s="287"/>
      <c r="F9015" s="285" t="s">
        <v>9136</v>
      </c>
      <c r="G9015" s="266" t="s">
        <v>121</v>
      </c>
      <c r="H9015" s="266">
        <f>IF(G9015="Traditional Stove",0.1,0.2)</f>
        <v>0.1</v>
      </c>
      <c r="I9015" s="266">
        <f>YEAR(J9015)</f>
        <v>2023</v>
      </c>
      <c r="J9015" s="267">
        <v>45014</v>
      </c>
      <c r="K9015" s="267">
        <f>J9015+1</f>
        <v>45015</v>
      </c>
      <c r="L9015" s="266">
        <f>IF(M9015&lt;=365,1,2)</f>
        <v>1</v>
      </c>
      <c r="M9015" s="266">
        <f>IF(K9015&lt;$C$1,$C$2-$C$1+1,$C$2-K9015+1)</f>
        <v>32</v>
      </c>
      <c r="N9015" s="268">
        <f>M9015/365</f>
        <v>8.7671232876712329E-2</v>
      </c>
      <c r="O9015" s="269">
        <f>'Data and Parameter'!$E$4*'Data and Parameter'!$E$5*('Data and Parameter'!$E$6+'Data and Parameter'!$E$7)*'Data and Parameter'!$E$19*'Data and Parameter'!$E$14*'ER calculations'!N9015</f>
        <v>0.45393964699132677</v>
      </c>
    </row>
    <row r="9016" spans="1:15" ht="15">
      <c r="A9016" s="284">
        <v>9012</v>
      </c>
      <c r="B9016" s="287"/>
      <c r="C9016" s="287"/>
      <c r="D9016" s="284" t="s">
        <v>1054</v>
      </c>
      <c r="E9016" s="287"/>
      <c r="F9016" s="285" t="s">
        <v>9137</v>
      </c>
      <c r="G9016" s="266" t="s">
        <v>121</v>
      </c>
      <c r="H9016" s="266">
        <f>IF(G9016="Traditional Stove",0.1,0.2)</f>
        <v>0.1</v>
      </c>
      <c r="I9016" s="266">
        <f>YEAR(J9016)</f>
        <v>2023</v>
      </c>
      <c r="J9016" s="267">
        <v>45014</v>
      </c>
      <c r="K9016" s="267">
        <f>J9016+1</f>
        <v>45015</v>
      </c>
      <c r="L9016" s="266">
        <f>IF(M9016&lt;=365,1,2)</f>
        <v>1</v>
      </c>
      <c r="M9016" s="266">
        <f>IF(K9016&lt;$C$1,$C$2-$C$1+1,$C$2-K9016+1)</f>
        <v>32</v>
      </c>
      <c r="N9016" s="268">
        <f>M9016/365</f>
        <v>8.7671232876712329E-2</v>
      </c>
      <c r="O9016" s="269">
        <f>'Data and Parameter'!$E$4*'Data and Parameter'!$E$5*('Data and Parameter'!$E$6+'Data and Parameter'!$E$7)*'Data and Parameter'!$E$19*'Data and Parameter'!$E$14*'ER calculations'!N9016</f>
        <v>0.45393964699132677</v>
      </c>
    </row>
    <row r="9017" spans="1:15" ht="15">
      <c r="A9017" s="284">
        <v>9013</v>
      </c>
      <c r="B9017" s="287"/>
      <c r="C9017" s="287"/>
      <c r="D9017" s="284" t="s">
        <v>1054</v>
      </c>
      <c r="E9017" s="287"/>
      <c r="F9017" s="285" t="s">
        <v>9138</v>
      </c>
      <c r="G9017" s="266" t="s">
        <v>121</v>
      </c>
      <c r="H9017" s="266">
        <f>IF(G9017="Traditional Stove",0.1,0.2)</f>
        <v>0.1</v>
      </c>
      <c r="I9017" s="266">
        <f>YEAR(J9017)</f>
        <v>2023</v>
      </c>
      <c r="J9017" s="267">
        <v>45014</v>
      </c>
      <c r="K9017" s="267">
        <f>J9017+1</f>
        <v>45015</v>
      </c>
      <c r="L9017" s="266">
        <f>IF(M9017&lt;=365,1,2)</f>
        <v>1</v>
      </c>
      <c r="M9017" s="266">
        <f>IF(K9017&lt;$C$1,$C$2-$C$1+1,$C$2-K9017+1)</f>
        <v>32</v>
      </c>
      <c r="N9017" s="268">
        <f>M9017/365</f>
        <v>8.7671232876712329E-2</v>
      </c>
      <c r="O9017" s="269">
        <f>'Data and Parameter'!$E$4*'Data and Parameter'!$E$5*('Data and Parameter'!$E$6+'Data and Parameter'!$E$7)*'Data and Parameter'!$E$19*'Data and Parameter'!$E$14*'ER calculations'!N9017</f>
        <v>0.45393964699132677</v>
      </c>
    </row>
    <row r="9018" spans="1:15" ht="15">
      <c r="A9018" s="284">
        <v>9014</v>
      </c>
      <c r="B9018" s="287"/>
      <c r="C9018" s="287"/>
      <c r="D9018" s="284" t="s">
        <v>1054</v>
      </c>
      <c r="E9018" s="287"/>
      <c r="F9018" s="285" t="s">
        <v>9139</v>
      </c>
      <c r="G9018" s="266" t="s">
        <v>121</v>
      </c>
      <c r="H9018" s="266">
        <f>IF(G9018="Traditional Stove",0.1,0.2)</f>
        <v>0.1</v>
      </c>
      <c r="I9018" s="266">
        <f>YEAR(J9018)</f>
        <v>2023</v>
      </c>
      <c r="J9018" s="267">
        <v>45014</v>
      </c>
      <c r="K9018" s="267">
        <f>J9018+1</f>
        <v>45015</v>
      </c>
      <c r="L9018" s="266">
        <f>IF(M9018&lt;=365,1,2)</f>
        <v>1</v>
      </c>
      <c r="M9018" s="266">
        <f>IF(K9018&lt;$C$1,$C$2-$C$1+1,$C$2-K9018+1)</f>
        <v>32</v>
      </c>
      <c r="N9018" s="268">
        <f>M9018/365</f>
        <v>8.7671232876712329E-2</v>
      </c>
      <c r="O9018" s="269">
        <f>'Data and Parameter'!$E$4*'Data and Parameter'!$E$5*('Data and Parameter'!$E$6+'Data and Parameter'!$E$7)*'Data and Parameter'!$E$19*'Data and Parameter'!$E$14*'ER calculations'!N9018</f>
        <v>0.45393964699132677</v>
      </c>
    </row>
    <row r="9019" spans="1:15" ht="15">
      <c r="A9019" s="284">
        <v>9015</v>
      </c>
      <c r="B9019" s="287"/>
      <c r="C9019" s="287"/>
      <c r="D9019" s="284" t="s">
        <v>1054</v>
      </c>
      <c r="E9019" s="287"/>
      <c r="F9019" s="285" t="s">
        <v>9140</v>
      </c>
      <c r="G9019" s="266" t="s">
        <v>121</v>
      </c>
      <c r="H9019" s="266">
        <f>IF(G9019="Traditional Stove",0.1,0.2)</f>
        <v>0.1</v>
      </c>
      <c r="I9019" s="266">
        <f>YEAR(J9019)</f>
        <v>2023</v>
      </c>
      <c r="J9019" s="267">
        <v>45014</v>
      </c>
      <c r="K9019" s="267">
        <f>J9019+1</f>
        <v>45015</v>
      </c>
      <c r="L9019" s="266">
        <f>IF(M9019&lt;=365,1,2)</f>
        <v>1</v>
      </c>
      <c r="M9019" s="266">
        <f>IF(K9019&lt;$C$1,$C$2-$C$1+1,$C$2-K9019+1)</f>
        <v>32</v>
      </c>
      <c r="N9019" s="268">
        <f>M9019/365</f>
        <v>8.7671232876712329E-2</v>
      </c>
      <c r="O9019" s="269">
        <f>'Data and Parameter'!$E$4*'Data and Parameter'!$E$5*('Data and Parameter'!$E$6+'Data and Parameter'!$E$7)*'Data and Parameter'!$E$19*'Data and Parameter'!$E$14*'ER calculations'!N9019</f>
        <v>0.45393964699132677</v>
      </c>
    </row>
    <row r="9020" spans="1:15" ht="15">
      <c r="A9020" s="284">
        <v>9016</v>
      </c>
      <c r="B9020" s="287"/>
      <c r="C9020" s="287"/>
      <c r="D9020" s="284" t="s">
        <v>1054</v>
      </c>
      <c r="E9020" s="287"/>
      <c r="F9020" s="285" t="s">
        <v>9141</v>
      </c>
      <c r="G9020" s="266" t="s">
        <v>121</v>
      </c>
      <c r="H9020" s="266">
        <f>IF(G9020="Traditional Stove",0.1,0.2)</f>
        <v>0.1</v>
      </c>
      <c r="I9020" s="266">
        <f>YEAR(J9020)</f>
        <v>2023</v>
      </c>
      <c r="J9020" s="267">
        <v>45008</v>
      </c>
      <c r="K9020" s="267">
        <f>J9020+1</f>
        <v>45009</v>
      </c>
      <c r="L9020" s="266">
        <f>IF(M9020&lt;=365,1,2)</f>
        <v>1</v>
      </c>
      <c r="M9020" s="266">
        <f>IF(K9020&lt;$C$1,$C$2-$C$1+1,$C$2-K9020+1)</f>
        <v>38</v>
      </c>
      <c r="N9020" s="268">
        <f>M9020/365</f>
        <v>0.10410958904109589</v>
      </c>
      <c r="O9020" s="269">
        <f>'Data and Parameter'!$E$4*'Data and Parameter'!$E$5*('Data and Parameter'!$E$6+'Data and Parameter'!$E$7)*'Data and Parameter'!$E$19*'Data and Parameter'!$E$14*'ER calculations'!N9020</f>
        <v>0.53905333080220053</v>
      </c>
    </row>
    <row r="9021" spans="1:15" ht="15">
      <c r="A9021" s="284">
        <v>9017</v>
      </c>
      <c r="B9021" s="287"/>
      <c r="C9021" s="287"/>
      <c r="D9021" s="284" t="s">
        <v>1054</v>
      </c>
      <c r="E9021" s="287"/>
      <c r="F9021" s="285" t="s">
        <v>9142</v>
      </c>
      <c r="G9021" s="266" t="s">
        <v>121</v>
      </c>
      <c r="H9021" s="266">
        <f>IF(G9021="Traditional Stove",0.1,0.2)</f>
        <v>0.1</v>
      </c>
      <c r="I9021" s="266">
        <f>YEAR(J9021)</f>
        <v>2023</v>
      </c>
      <c r="J9021" s="267">
        <v>45014</v>
      </c>
      <c r="K9021" s="267">
        <f>J9021+1</f>
        <v>45015</v>
      </c>
      <c r="L9021" s="266">
        <f>IF(M9021&lt;=365,1,2)</f>
        <v>1</v>
      </c>
      <c r="M9021" s="266">
        <f>IF(K9021&lt;$C$1,$C$2-$C$1+1,$C$2-K9021+1)</f>
        <v>32</v>
      </c>
      <c r="N9021" s="268">
        <f>M9021/365</f>
        <v>8.7671232876712329E-2</v>
      </c>
      <c r="O9021" s="269">
        <f>'Data and Parameter'!$E$4*'Data and Parameter'!$E$5*('Data and Parameter'!$E$6+'Data and Parameter'!$E$7)*'Data and Parameter'!$E$19*'Data and Parameter'!$E$14*'ER calculations'!N9021</f>
        <v>0.45393964699132677</v>
      </c>
    </row>
    <row r="9022" spans="1:15" ht="15">
      <c r="A9022" s="284">
        <v>9018</v>
      </c>
      <c r="B9022" s="287"/>
      <c r="C9022" s="287"/>
      <c r="D9022" s="284" t="s">
        <v>1054</v>
      </c>
      <c r="E9022" s="287"/>
      <c r="F9022" s="285" t="s">
        <v>9143</v>
      </c>
      <c r="G9022" s="266" t="s">
        <v>121</v>
      </c>
      <c r="H9022" s="266">
        <f>IF(G9022="Traditional Stove",0.1,0.2)</f>
        <v>0.1</v>
      </c>
      <c r="I9022" s="266">
        <f>YEAR(J9022)</f>
        <v>2023</v>
      </c>
      <c r="J9022" s="267">
        <v>45008</v>
      </c>
      <c r="K9022" s="267">
        <f>J9022+1</f>
        <v>45009</v>
      </c>
      <c r="L9022" s="266">
        <f>IF(M9022&lt;=365,1,2)</f>
        <v>1</v>
      </c>
      <c r="M9022" s="266">
        <f>IF(K9022&lt;$C$1,$C$2-$C$1+1,$C$2-K9022+1)</f>
        <v>38</v>
      </c>
      <c r="N9022" s="268">
        <f>M9022/365</f>
        <v>0.10410958904109589</v>
      </c>
      <c r="O9022" s="269">
        <f>'Data and Parameter'!$E$4*'Data and Parameter'!$E$5*('Data and Parameter'!$E$6+'Data and Parameter'!$E$7)*'Data and Parameter'!$E$19*'Data and Parameter'!$E$14*'ER calculations'!N9022</f>
        <v>0.53905333080220053</v>
      </c>
    </row>
    <row r="9023" spans="1:15" ht="15">
      <c r="A9023" s="284">
        <v>9019</v>
      </c>
      <c r="B9023" s="287"/>
      <c r="C9023" s="287"/>
      <c r="D9023" s="284" t="s">
        <v>1054</v>
      </c>
      <c r="E9023" s="287"/>
      <c r="F9023" s="285" t="s">
        <v>9144</v>
      </c>
      <c r="G9023" s="266" t="s">
        <v>121</v>
      </c>
      <c r="H9023" s="266">
        <f>IF(G9023="Traditional Stove",0.1,0.2)</f>
        <v>0.1</v>
      </c>
      <c r="I9023" s="266">
        <f>YEAR(J9023)</f>
        <v>2023</v>
      </c>
      <c r="J9023" s="267">
        <v>44971</v>
      </c>
      <c r="K9023" s="267">
        <f>J9023+1</f>
        <v>44972</v>
      </c>
      <c r="L9023" s="266">
        <f>IF(M9023&lt;=365,1,2)</f>
        <v>1</v>
      </c>
      <c r="M9023" s="266">
        <f>IF(K9023&lt;$C$1,$C$2-$C$1+1,$C$2-K9023+1)</f>
        <v>75</v>
      </c>
      <c r="N9023" s="268">
        <f>M9023/365</f>
        <v>0.20547945205479451</v>
      </c>
      <c r="O9023" s="269">
        <f>'Data and Parameter'!$E$4*'Data and Parameter'!$E$5*('Data and Parameter'!$E$6+'Data and Parameter'!$E$7)*'Data and Parameter'!$E$19*'Data and Parameter'!$E$14*'ER calculations'!N9023</f>
        <v>1.063921047635922</v>
      </c>
    </row>
    <row r="9024" spans="1:15" ht="15">
      <c r="A9024" s="284">
        <v>9020</v>
      </c>
      <c r="B9024" s="287"/>
      <c r="C9024" s="287"/>
      <c r="D9024" s="284" t="s">
        <v>1054</v>
      </c>
      <c r="E9024" s="287"/>
      <c r="F9024" s="285" t="s">
        <v>9145</v>
      </c>
      <c r="G9024" s="266" t="s">
        <v>121</v>
      </c>
      <c r="H9024" s="266">
        <f>IF(G9024="Traditional Stove",0.1,0.2)</f>
        <v>0.1</v>
      </c>
      <c r="I9024" s="266">
        <f>YEAR(J9024)</f>
        <v>2023</v>
      </c>
      <c r="J9024" s="267">
        <v>45008</v>
      </c>
      <c r="K9024" s="267">
        <f>J9024+1</f>
        <v>45009</v>
      </c>
      <c r="L9024" s="266">
        <f>IF(M9024&lt;=365,1,2)</f>
        <v>1</v>
      </c>
      <c r="M9024" s="266">
        <f>IF(K9024&lt;$C$1,$C$2-$C$1+1,$C$2-K9024+1)</f>
        <v>38</v>
      </c>
      <c r="N9024" s="268">
        <f>M9024/365</f>
        <v>0.10410958904109589</v>
      </c>
      <c r="O9024" s="269">
        <f>'Data and Parameter'!$E$4*'Data and Parameter'!$E$5*('Data and Parameter'!$E$6+'Data and Parameter'!$E$7)*'Data and Parameter'!$E$19*'Data and Parameter'!$E$14*'ER calculations'!N9024</f>
        <v>0.53905333080220053</v>
      </c>
    </row>
    <row r="9025" spans="1:15" ht="15">
      <c r="A9025" s="284">
        <v>9021</v>
      </c>
      <c r="B9025" s="287"/>
      <c r="C9025" s="287"/>
      <c r="D9025" s="284" t="s">
        <v>1054</v>
      </c>
      <c r="E9025" s="287"/>
      <c r="F9025" s="285" t="s">
        <v>9146</v>
      </c>
      <c r="G9025" s="266" t="s">
        <v>121</v>
      </c>
      <c r="H9025" s="266">
        <f>IF(G9025="Traditional Stove",0.1,0.2)</f>
        <v>0.1</v>
      </c>
      <c r="I9025" s="266">
        <f>YEAR(J9025)</f>
        <v>2023</v>
      </c>
      <c r="J9025" s="267">
        <v>45008</v>
      </c>
      <c r="K9025" s="267">
        <f>J9025+1</f>
        <v>45009</v>
      </c>
      <c r="L9025" s="266">
        <f>IF(M9025&lt;=365,1,2)</f>
        <v>1</v>
      </c>
      <c r="M9025" s="266">
        <f>IF(K9025&lt;$C$1,$C$2-$C$1+1,$C$2-K9025+1)</f>
        <v>38</v>
      </c>
      <c r="N9025" s="268">
        <f>M9025/365</f>
        <v>0.10410958904109589</v>
      </c>
      <c r="O9025" s="269">
        <f>'Data and Parameter'!$E$4*'Data and Parameter'!$E$5*('Data and Parameter'!$E$6+'Data and Parameter'!$E$7)*'Data and Parameter'!$E$19*'Data and Parameter'!$E$14*'ER calculations'!N9025</f>
        <v>0.53905333080220053</v>
      </c>
    </row>
    <row r="9026" spans="1:15" ht="15">
      <c r="A9026" s="284">
        <v>9022</v>
      </c>
      <c r="B9026" s="287"/>
      <c r="C9026" s="287"/>
      <c r="D9026" s="284" t="s">
        <v>1054</v>
      </c>
      <c r="E9026" s="287"/>
      <c r="F9026" s="285" t="s">
        <v>9147</v>
      </c>
      <c r="G9026" s="266" t="s">
        <v>121</v>
      </c>
      <c r="H9026" s="266">
        <f>IF(G9026="Traditional Stove",0.1,0.2)</f>
        <v>0.1</v>
      </c>
      <c r="I9026" s="266">
        <f>YEAR(J9026)</f>
        <v>2023</v>
      </c>
      <c r="J9026" s="267">
        <v>45008</v>
      </c>
      <c r="K9026" s="267">
        <f>J9026+1</f>
        <v>45009</v>
      </c>
      <c r="L9026" s="266">
        <f>IF(M9026&lt;=365,1,2)</f>
        <v>1</v>
      </c>
      <c r="M9026" s="266">
        <f>IF(K9026&lt;$C$1,$C$2-$C$1+1,$C$2-K9026+1)</f>
        <v>38</v>
      </c>
      <c r="N9026" s="268">
        <f>M9026/365</f>
        <v>0.10410958904109589</v>
      </c>
      <c r="O9026" s="269">
        <f>'Data and Parameter'!$E$4*'Data and Parameter'!$E$5*('Data and Parameter'!$E$6+'Data and Parameter'!$E$7)*'Data and Parameter'!$E$19*'Data and Parameter'!$E$14*'ER calculations'!N9026</f>
        <v>0.53905333080220053</v>
      </c>
    </row>
    <row r="9027" spans="1:15" ht="15">
      <c r="A9027" s="284">
        <v>9023</v>
      </c>
      <c r="B9027" s="287"/>
      <c r="C9027" s="287"/>
      <c r="D9027" s="284" t="s">
        <v>1054</v>
      </c>
      <c r="E9027" s="287"/>
      <c r="F9027" s="285" t="s">
        <v>9148</v>
      </c>
      <c r="G9027" s="266" t="s">
        <v>121</v>
      </c>
      <c r="H9027" s="266">
        <f>IF(G9027="Traditional Stove",0.1,0.2)</f>
        <v>0.1</v>
      </c>
      <c r="I9027" s="266">
        <f>YEAR(J9027)</f>
        <v>2023</v>
      </c>
      <c r="J9027" s="267">
        <v>45008</v>
      </c>
      <c r="K9027" s="267">
        <f>J9027+1</f>
        <v>45009</v>
      </c>
      <c r="L9027" s="266">
        <f>IF(M9027&lt;=365,1,2)</f>
        <v>1</v>
      </c>
      <c r="M9027" s="266">
        <f>IF(K9027&lt;$C$1,$C$2-$C$1+1,$C$2-K9027+1)</f>
        <v>38</v>
      </c>
      <c r="N9027" s="268">
        <f>M9027/365</f>
        <v>0.10410958904109589</v>
      </c>
      <c r="O9027" s="269">
        <f>'Data and Parameter'!$E$4*'Data and Parameter'!$E$5*('Data and Parameter'!$E$6+'Data and Parameter'!$E$7)*'Data and Parameter'!$E$19*'Data and Parameter'!$E$14*'ER calculations'!N9027</f>
        <v>0.53905333080220053</v>
      </c>
    </row>
    <row r="9028" spans="1:15" ht="15">
      <c r="A9028" s="284">
        <v>9024</v>
      </c>
      <c r="B9028" s="287"/>
      <c r="C9028" s="287"/>
      <c r="D9028" s="284" t="s">
        <v>1054</v>
      </c>
      <c r="E9028" s="287"/>
      <c r="F9028" s="285" t="s">
        <v>9149</v>
      </c>
      <c r="G9028" s="266" t="s">
        <v>121</v>
      </c>
      <c r="H9028" s="266">
        <f>IF(G9028="Traditional Stove",0.1,0.2)</f>
        <v>0.1</v>
      </c>
      <c r="I9028" s="266">
        <f>YEAR(J9028)</f>
        <v>2023</v>
      </c>
      <c r="J9028" s="267">
        <v>45008</v>
      </c>
      <c r="K9028" s="267">
        <f>J9028+1</f>
        <v>45009</v>
      </c>
      <c r="L9028" s="266">
        <f>IF(M9028&lt;=365,1,2)</f>
        <v>1</v>
      </c>
      <c r="M9028" s="266">
        <f>IF(K9028&lt;$C$1,$C$2-$C$1+1,$C$2-K9028+1)</f>
        <v>38</v>
      </c>
      <c r="N9028" s="268">
        <f>M9028/365</f>
        <v>0.10410958904109589</v>
      </c>
      <c r="O9028" s="269">
        <f>'Data and Parameter'!$E$4*'Data and Parameter'!$E$5*('Data and Parameter'!$E$6+'Data and Parameter'!$E$7)*'Data and Parameter'!$E$19*'Data and Parameter'!$E$14*'ER calculations'!N9028</f>
        <v>0.53905333080220053</v>
      </c>
    </row>
    <row r="9029" spans="1:15" ht="15">
      <c r="A9029" s="284">
        <v>9025</v>
      </c>
      <c r="B9029" s="287"/>
      <c r="C9029" s="287"/>
      <c r="D9029" s="284" t="s">
        <v>1054</v>
      </c>
      <c r="E9029" s="287"/>
      <c r="F9029" s="285" t="s">
        <v>9150</v>
      </c>
      <c r="G9029" s="266" t="s">
        <v>121</v>
      </c>
      <c r="H9029" s="266">
        <f>IF(G9029="Traditional Stove",0.1,0.2)</f>
        <v>0.1</v>
      </c>
      <c r="I9029" s="266">
        <f>YEAR(J9029)</f>
        <v>2023</v>
      </c>
      <c r="J9029" s="267">
        <v>45008</v>
      </c>
      <c r="K9029" s="267">
        <f>J9029+1</f>
        <v>45009</v>
      </c>
      <c r="L9029" s="266">
        <f>IF(M9029&lt;=365,1,2)</f>
        <v>1</v>
      </c>
      <c r="M9029" s="266">
        <f>IF(K9029&lt;$C$1,$C$2-$C$1+1,$C$2-K9029+1)</f>
        <v>38</v>
      </c>
      <c r="N9029" s="268">
        <f>M9029/365</f>
        <v>0.10410958904109589</v>
      </c>
      <c r="O9029" s="269">
        <f>'Data and Parameter'!$E$4*'Data and Parameter'!$E$5*('Data and Parameter'!$E$6+'Data and Parameter'!$E$7)*'Data and Parameter'!$E$19*'Data and Parameter'!$E$14*'ER calculations'!N9029</f>
        <v>0.53905333080220053</v>
      </c>
    </row>
    <row r="9030" spans="1:15" ht="15">
      <c r="A9030" s="284">
        <v>9026</v>
      </c>
      <c r="B9030" s="287"/>
      <c r="C9030" s="287"/>
      <c r="D9030" s="284" t="s">
        <v>1054</v>
      </c>
      <c r="E9030" s="287"/>
      <c r="F9030" s="285" t="s">
        <v>9151</v>
      </c>
      <c r="G9030" s="266" t="s">
        <v>121</v>
      </c>
      <c r="H9030" s="266">
        <f>IF(G9030="Traditional Stove",0.1,0.2)</f>
        <v>0.1</v>
      </c>
      <c r="I9030" s="266">
        <f>YEAR(J9030)</f>
        <v>2023</v>
      </c>
      <c r="J9030" s="267">
        <v>45008</v>
      </c>
      <c r="K9030" s="267">
        <f>J9030+1</f>
        <v>45009</v>
      </c>
      <c r="L9030" s="266">
        <f>IF(M9030&lt;=365,1,2)</f>
        <v>1</v>
      </c>
      <c r="M9030" s="266">
        <f>IF(K9030&lt;$C$1,$C$2-$C$1+1,$C$2-K9030+1)</f>
        <v>38</v>
      </c>
      <c r="N9030" s="268">
        <f>M9030/365</f>
        <v>0.10410958904109589</v>
      </c>
      <c r="O9030" s="269">
        <f>'Data and Parameter'!$E$4*'Data and Parameter'!$E$5*('Data and Parameter'!$E$6+'Data and Parameter'!$E$7)*'Data and Parameter'!$E$19*'Data and Parameter'!$E$14*'ER calculations'!N9030</f>
        <v>0.53905333080220053</v>
      </c>
    </row>
    <row r="9031" spans="1:15" ht="15">
      <c r="A9031" s="284">
        <v>9027</v>
      </c>
      <c r="B9031" s="287"/>
      <c r="C9031" s="287"/>
      <c r="D9031" s="284" t="s">
        <v>1054</v>
      </c>
      <c r="E9031" s="287"/>
      <c r="F9031" s="285" t="s">
        <v>9152</v>
      </c>
      <c r="G9031" s="266" t="s">
        <v>121</v>
      </c>
      <c r="H9031" s="266">
        <f>IF(G9031="Traditional Stove",0.1,0.2)</f>
        <v>0.1</v>
      </c>
      <c r="I9031" s="266">
        <f>YEAR(J9031)</f>
        <v>2023</v>
      </c>
      <c r="J9031" s="267">
        <v>45008</v>
      </c>
      <c r="K9031" s="267">
        <f>J9031+1</f>
        <v>45009</v>
      </c>
      <c r="L9031" s="266">
        <f>IF(M9031&lt;=365,1,2)</f>
        <v>1</v>
      </c>
      <c r="M9031" s="266">
        <f>IF(K9031&lt;$C$1,$C$2-$C$1+1,$C$2-K9031+1)</f>
        <v>38</v>
      </c>
      <c r="N9031" s="268">
        <f>M9031/365</f>
        <v>0.10410958904109589</v>
      </c>
      <c r="O9031" s="269">
        <f>'Data and Parameter'!$E$4*'Data and Parameter'!$E$5*('Data and Parameter'!$E$6+'Data and Parameter'!$E$7)*'Data and Parameter'!$E$19*'Data and Parameter'!$E$14*'ER calculations'!N9031</f>
        <v>0.53905333080220053</v>
      </c>
    </row>
    <row r="9032" spans="1:15" ht="15">
      <c r="A9032" s="284">
        <v>9028</v>
      </c>
      <c r="B9032" s="287"/>
      <c r="C9032" s="287"/>
      <c r="D9032" s="284" t="s">
        <v>1054</v>
      </c>
      <c r="E9032" s="287"/>
      <c r="F9032" s="285" t="s">
        <v>9153</v>
      </c>
      <c r="G9032" s="266" t="s">
        <v>121</v>
      </c>
      <c r="H9032" s="266">
        <f>IF(G9032="Traditional Stove",0.1,0.2)</f>
        <v>0.1</v>
      </c>
      <c r="I9032" s="266">
        <f>YEAR(J9032)</f>
        <v>2023</v>
      </c>
      <c r="J9032" s="267">
        <v>45008</v>
      </c>
      <c r="K9032" s="267">
        <f>J9032+1</f>
        <v>45009</v>
      </c>
      <c r="L9032" s="266">
        <f>IF(M9032&lt;=365,1,2)</f>
        <v>1</v>
      </c>
      <c r="M9032" s="266">
        <f>IF(K9032&lt;$C$1,$C$2-$C$1+1,$C$2-K9032+1)</f>
        <v>38</v>
      </c>
      <c r="N9032" s="268">
        <f>M9032/365</f>
        <v>0.10410958904109589</v>
      </c>
      <c r="O9032" s="269">
        <f>'Data and Parameter'!$E$4*'Data and Parameter'!$E$5*('Data and Parameter'!$E$6+'Data and Parameter'!$E$7)*'Data and Parameter'!$E$19*'Data and Parameter'!$E$14*'ER calculations'!N9032</f>
        <v>0.53905333080220053</v>
      </c>
    </row>
    <row r="9033" spans="1:15" ht="15">
      <c r="A9033" s="284">
        <v>9029</v>
      </c>
      <c r="B9033" s="287"/>
      <c r="C9033" s="287"/>
      <c r="D9033" s="284" t="s">
        <v>1054</v>
      </c>
      <c r="E9033" s="287"/>
      <c r="F9033" s="285" t="s">
        <v>9154</v>
      </c>
      <c r="G9033" s="266" t="s">
        <v>121</v>
      </c>
      <c r="H9033" s="266">
        <f>IF(G9033="Traditional Stove",0.1,0.2)</f>
        <v>0.1</v>
      </c>
      <c r="I9033" s="266">
        <f>YEAR(J9033)</f>
        <v>2023</v>
      </c>
      <c r="J9033" s="267">
        <v>45008</v>
      </c>
      <c r="K9033" s="267">
        <f>J9033+1</f>
        <v>45009</v>
      </c>
      <c r="L9033" s="266">
        <f>IF(M9033&lt;=365,1,2)</f>
        <v>1</v>
      </c>
      <c r="M9033" s="266">
        <f>IF(K9033&lt;$C$1,$C$2-$C$1+1,$C$2-K9033+1)</f>
        <v>38</v>
      </c>
      <c r="N9033" s="268">
        <f>M9033/365</f>
        <v>0.10410958904109589</v>
      </c>
      <c r="O9033" s="269">
        <f>'Data and Parameter'!$E$4*'Data and Parameter'!$E$5*('Data and Parameter'!$E$6+'Data and Parameter'!$E$7)*'Data and Parameter'!$E$19*'Data and Parameter'!$E$14*'ER calculations'!N9033</f>
        <v>0.53905333080220053</v>
      </c>
    </row>
    <row r="9034" spans="1:15" ht="15">
      <c r="A9034" s="284">
        <v>9030</v>
      </c>
      <c r="B9034" s="287"/>
      <c r="C9034" s="287"/>
      <c r="D9034" s="284" t="s">
        <v>1054</v>
      </c>
      <c r="E9034" s="287"/>
      <c r="F9034" s="285" t="s">
        <v>9155</v>
      </c>
      <c r="G9034" s="266" t="s">
        <v>121</v>
      </c>
      <c r="H9034" s="266">
        <f>IF(G9034="Traditional Stove",0.1,0.2)</f>
        <v>0.1</v>
      </c>
      <c r="I9034" s="266">
        <f>YEAR(J9034)</f>
        <v>2023</v>
      </c>
      <c r="J9034" s="267">
        <v>45008</v>
      </c>
      <c r="K9034" s="267">
        <f>J9034+1</f>
        <v>45009</v>
      </c>
      <c r="L9034" s="266">
        <f>IF(M9034&lt;=365,1,2)</f>
        <v>1</v>
      </c>
      <c r="M9034" s="266">
        <f>IF(K9034&lt;$C$1,$C$2-$C$1+1,$C$2-K9034+1)</f>
        <v>38</v>
      </c>
      <c r="N9034" s="268">
        <f>M9034/365</f>
        <v>0.10410958904109589</v>
      </c>
      <c r="O9034" s="269">
        <f>'Data and Parameter'!$E$4*'Data and Parameter'!$E$5*('Data and Parameter'!$E$6+'Data and Parameter'!$E$7)*'Data and Parameter'!$E$19*'Data and Parameter'!$E$14*'ER calculations'!N9034</f>
        <v>0.53905333080220053</v>
      </c>
    </row>
    <row r="9035" spans="1:15" ht="15">
      <c r="A9035" s="284">
        <v>9031</v>
      </c>
      <c r="B9035" s="287"/>
      <c r="C9035" s="287"/>
      <c r="D9035" s="284" t="s">
        <v>1054</v>
      </c>
      <c r="E9035" s="287"/>
      <c r="F9035" s="285" t="s">
        <v>9156</v>
      </c>
      <c r="G9035" s="266" t="s">
        <v>121</v>
      </c>
      <c r="H9035" s="266">
        <f>IF(G9035="Traditional Stove",0.1,0.2)</f>
        <v>0.1</v>
      </c>
      <c r="I9035" s="266">
        <f>YEAR(J9035)</f>
        <v>2023</v>
      </c>
      <c r="J9035" s="267">
        <v>45008</v>
      </c>
      <c r="K9035" s="267">
        <f>J9035+1</f>
        <v>45009</v>
      </c>
      <c r="L9035" s="266">
        <f>IF(M9035&lt;=365,1,2)</f>
        <v>1</v>
      </c>
      <c r="M9035" s="266">
        <f>IF(K9035&lt;$C$1,$C$2-$C$1+1,$C$2-K9035+1)</f>
        <v>38</v>
      </c>
      <c r="N9035" s="268">
        <f>M9035/365</f>
        <v>0.10410958904109589</v>
      </c>
      <c r="O9035" s="269">
        <f>'Data and Parameter'!$E$4*'Data and Parameter'!$E$5*('Data and Parameter'!$E$6+'Data and Parameter'!$E$7)*'Data and Parameter'!$E$19*'Data and Parameter'!$E$14*'ER calculations'!N9035</f>
        <v>0.53905333080220053</v>
      </c>
    </row>
    <row r="9036" spans="1:15" ht="15">
      <c r="A9036" s="284">
        <v>9032</v>
      </c>
      <c r="B9036" s="287"/>
      <c r="C9036" s="287"/>
      <c r="D9036" s="284" t="s">
        <v>1054</v>
      </c>
      <c r="E9036" s="287"/>
      <c r="F9036" s="285" t="s">
        <v>9157</v>
      </c>
      <c r="G9036" s="266" t="s">
        <v>121</v>
      </c>
      <c r="H9036" s="266">
        <f>IF(G9036="Traditional Stove",0.1,0.2)</f>
        <v>0.1</v>
      </c>
      <c r="I9036" s="266">
        <f>YEAR(J9036)</f>
        <v>2023</v>
      </c>
      <c r="J9036" s="267">
        <v>45008</v>
      </c>
      <c r="K9036" s="267">
        <f>J9036+1</f>
        <v>45009</v>
      </c>
      <c r="L9036" s="266">
        <f>IF(M9036&lt;=365,1,2)</f>
        <v>1</v>
      </c>
      <c r="M9036" s="266">
        <f>IF(K9036&lt;$C$1,$C$2-$C$1+1,$C$2-K9036+1)</f>
        <v>38</v>
      </c>
      <c r="N9036" s="268">
        <f>M9036/365</f>
        <v>0.10410958904109589</v>
      </c>
      <c r="O9036" s="269">
        <f>'Data and Parameter'!$E$4*'Data and Parameter'!$E$5*('Data and Parameter'!$E$6+'Data and Parameter'!$E$7)*'Data and Parameter'!$E$19*'Data and Parameter'!$E$14*'ER calculations'!N9036</f>
        <v>0.53905333080220053</v>
      </c>
    </row>
    <row r="9037" spans="1:15" ht="15">
      <c r="A9037" s="284">
        <v>9033</v>
      </c>
      <c r="B9037" s="287"/>
      <c r="C9037" s="287"/>
      <c r="D9037" s="284" t="s">
        <v>1054</v>
      </c>
      <c r="E9037" s="287"/>
      <c r="F9037" s="285" t="s">
        <v>9158</v>
      </c>
      <c r="G9037" s="266" t="s">
        <v>121</v>
      </c>
      <c r="H9037" s="266">
        <f>IF(G9037="Traditional Stove",0.1,0.2)</f>
        <v>0.1</v>
      </c>
      <c r="I9037" s="266">
        <f>YEAR(J9037)</f>
        <v>2023</v>
      </c>
      <c r="J9037" s="267">
        <v>45008</v>
      </c>
      <c r="K9037" s="267">
        <f>J9037+1</f>
        <v>45009</v>
      </c>
      <c r="L9037" s="266">
        <f>IF(M9037&lt;=365,1,2)</f>
        <v>1</v>
      </c>
      <c r="M9037" s="266">
        <f>IF(K9037&lt;$C$1,$C$2-$C$1+1,$C$2-K9037+1)</f>
        <v>38</v>
      </c>
      <c r="N9037" s="268">
        <f>M9037/365</f>
        <v>0.10410958904109589</v>
      </c>
      <c r="O9037" s="269">
        <f>'Data and Parameter'!$E$4*'Data and Parameter'!$E$5*('Data and Parameter'!$E$6+'Data and Parameter'!$E$7)*'Data and Parameter'!$E$19*'Data and Parameter'!$E$14*'ER calculations'!N9037</f>
        <v>0.53905333080220053</v>
      </c>
    </row>
    <row r="9038" spans="1:15" ht="15">
      <c r="A9038" s="284">
        <v>9034</v>
      </c>
      <c r="B9038" s="287"/>
      <c r="C9038" s="287"/>
      <c r="D9038" s="284" t="s">
        <v>1054</v>
      </c>
      <c r="E9038" s="287"/>
      <c r="F9038" s="285" t="s">
        <v>9159</v>
      </c>
      <c r="G9038" s="266" t="s">
        <v>121</v>
      </c>
      <c r="H9038" s="266">
        <f>IF(G9038="Traditional Stove",0.1,0.2)</f>
        <v>0.1</v>
      </c>
      <c r="I9038" s="266">
        <f>YEAR(J9038)</f>
        <v>2023</v>
      </c>
      <c r="J9038" s="267">
        <v>45008</v>
      </c>
      <c r="K9038" s="267">
        <f>J9038+1</f>
        <v>45009</v>
      </c>
      <c r="L9038" s="266">
        <f>IF(M9038&lt;=365,1,2)</f>
        <v>1</v>
      </c>
      <c r="M9038" s="266">
        <f>IF(K9038&lt;$C$1,$C$2-$C$1+1,$C$2-K9038+1)</f>
        <v>38</v>
      </c>
      <c r="N9038" s="268">
        <f>M9038/365</f>
        <v>0.10410958904109589</v>
      </c>
      <c r="O9038" s="269">
        <f>'Data and Parameter'!$E$4*'Data and Parameter'!$E$5*('Data and Parameter'!$E$6+'Data and Parameter'!$E$7)*'Data and Parameter'!$E$19*'Data and Parameter'!$E$14*'ER calculations'!N9038</f>
        <v>0.53905333080220053</v>
      </c>
    </row>
    <row r="9039" spans="1:15" ht="15">
      <c r="A9039" s="284">
        <v>9035</v>
      </c>
      <c r="B9039" s="287"/>
      <c r="C9039" s="287"/>
      <c r="D9039" s="284" t="s">
        <v>1054</v>
      </c>
      <c r="E9039" s="287"/>
      <c r="F9039" s="285" t="s">
        <v>9160</v>
      </c>
      <c r="G9039" s="266" t="s">
        <v>121</v>
      </c>
      <c r="H9039" s="266">
        <f>IF(G9039="Traditional Stove",0.1,0.2)</f>
        <v>0.1</v>
      </c>
      <c r="I9039" s="266">
        <f>YEAR(J9039)</f>
        <v>2023</v>
      </c>
      <c r="J9039" s="267">
        <v>45008</v>
      </c>
      <c r="K9039" s="267">
        <f>J9039+1</f>
        <v>45009</v>
      </c>
      <c r="L9039" s="266">
        <f>IF(M9039&lt;=365,1,2)</f>
        <v>1</v>
      </c>
      <c r="M9039" s="266">
        <f>IF(K9039&lt;$C$1,$C$2-$C$1+1,$C$2-K9039+1)</f>
        <v>38</v>
      </c>
      <c r="N9039" s="268">
        <f>M9039/365</f>
        <v>0.10410958904109589</v>
      </c>
      <c r="O9039" s="269">
        <f>'Data and Parameter'!$E$4*'Data and Parameter'!$E$5*('Data and Parameter'!$E$6+'Data and Parameter'!$E$7)*'Data and Parameter'!$E$19*'Data and Parameter'!$E$14*'ER calculations'!N9039</f>
        <v>0.53905333080220053</v>
      </c>
    </row>
    <row r="9040" spans="1:15" ht="15">
      <c r="A9040" s="284">
        <v>9036</v>
      </c>
      <c r="B9040" s="287"/>
      <c r="C9040" s="287"/>
      <c r="D9040" s="284" t="s">
        <v>1054</v>
      </c>
      <c r="E9040" s="287"/>
      <c r="F9040" s="285" t="s">
        <v>9161</v>
      </c>
      <c r="G9040" s="266" t="s">
        <v>121</v>
      </c>
      <c r="H9040" s="266">
        <f>IF(G9040="Traditional Stove",0.1,0.2)</f>
        <v>0.1</v>
      </c>
      <c r="I9040" s="266">
        <f>YEAR(J9040)</f>
        <v>2023</v>
      </c>
      <c r="J9040" s="267">
        <v>45008</v>
      </c>
      <c r="K9040" s="267">
        <f>J9040+1</f>
        <v>45009</v>
      </c>
      <c r="L9040" s="266">
        <f>IF(M9040&lt;=365,1,2)</f>
        <v>1</v>
      </c>
      <c r="M9040" s="266">
        <f>IF(K9040&lt;$C$1,$C$2-$C$1+1,$C$2-K9040+1)</f>
        <v>38</v>
      </c>
      <c r="N9040" s="268">
        <f>M9040/365</f>
        <v>0.10410958904109589</v>
      </c>
      <c r="O9040" s="269">
        <f>'Data and Parameter'!$E$4*'Data and Parameter'!$E$5*('Data and Parameter'!$E$6+'Data and Parameter'!$E$7)*'Data and Parameter'!$E$19*'Data and Parameter'!$E$14*'ER calculations'!N9040</f>
        <v>0.53905333080220053</v>
      </c>
    </row>
    <row r="9041" spans="1:15" ht="15">
      <c r="A9041" s="284">
        <v>9037</v>
      </c>
      <c r="B9041" s="287"/>
      <c r="C9041" s="287"/>
      <c r="D9041" s="284" t="s">
        <v>1054</v>
      </c>
      <c r="E9041" s="287"/>
      <c r="F9041" s="285" t="s">
        <v>9162</v>
      </c>
      <c r="G9041" s="266" t="s">
        <v>121</v>
      </c>
      <c r="H9041" s="266">
        <f>IF(G9041="Traditional Stove",0.1,0.2)</f>
        <v>0.1</v>
      </c>
      <c r="I9041" s="266">
        <f>YEAR(J9041)</f>
        <v>2023</v>
      </c>
      <c r="J9041" s="267">
        <v>45008</v>
      </c>
      <c r="K9041" s="267">
        <f>J9041+1</f>
        <v>45009</v>
      </c>
      <c r="L9041" s="266">
        <f>IF(M9041&lt;=365,1,2)</f>
        <v>1</v>
      </c>
      <c r="M9041" s="266">
        <f>IF(K9041&lt;$C$1,$C$2-$C$1+1,$C$2-K9041+1)</f>
        <v>38</v>
      </c>
      <c r="N9041" s="268">
        <f>M9041/365</f>
        <v>0.10410958904109589</v>
      </c>
      <c r="O9041" s="269">
        <f>'Data and Parameter'!$E$4*'Data and Parameter'!$E$5*('Data and Parameter'!$E$6+'Data and Parameter'!$E$7)*'Data and Parameter'!$E$19*'Data and Parameter'!$E$14*'ER calculations'!N9041</f>
        <v>0.53905333080220053</v>
      </c>
    </row>
    <row r="9042" spans="1:15" ht="15">
      <c r="A9042" s="284">
        <v>9038</v>
      </c>
      <c r="B9042" s="287"/>
      <c r="C9042" s="287"/>
      <c r="D9042" s="284" t="s">
        <v>1054</v>
      </c>
      <c r="E9042" s="287"/>
      <c r="F9042" s="285" t="s">
        <v>9163</v>
      </c>
      <c r="G9042" s="266" t="s">
        <v>121</v>
      </c>
      <c r="H9042" s="266">
        <f>IF(G9042="Traditional Stove",0.1,0.2)</f>
        <v>0.1</v>
      </c>
      <c r="I9042" s="266">
        <f>YEAR(J9042)</f>
        <v>2023</v>
      </c>
      <c r="J9042" s="267">
        <v>45008</v>
      </c>
      <c r="K9042" s="267">
        <f>J9042+1</f>
        <v>45009</v>
      </c>
      <c r="L9042" s="266">
        <f>IF(M9042&lt;=365,1,2)</f>
        <v>1</v>
      </c>
      <c r="M9042" s="266">
        <f>IF(K9042&lt;$C$1,$C$2-$C$1+1,$C$2-K9042+1)</f>
        <v>38</v>
      </c>
      <c r="N9042" s="268">
        <f>M9042/365</f>
        <v>0.10410958904109589</v>
      </c>
      <c r="O9042" s="269">
        <f>'Data and Parameter'!$E$4*'Data and Parameter'!$E$5*('Data and Parameter'!$E$6+'Data and Parameter'!$E$7)*'Data and Parameter'!$E$19*'Data and Parameter'!$E$14*'ER calculations'!N9042</f>
        <v>0.53905333080220053</v>
      </c>
    </row>
    <row r="9043" spans="1:15" ht="15">
      <c r="A9043" s="284">
        <v>9039</v>
      </c>
      <c r="B9043" s="287"/>
      <c r="C9043" s="287"/>
      <c r="D9043" s="284" t="s">
        <v>1054</v>
      </c>
      <c r="E9043" s="287"/>
      <c r="F9043" s="285" t="s">
        <v>9164</v>
      </c>
      <c r="G9043" s="266" t="s">
        <v>121</v>
      </c>
      <c r="H9043" s="266">
        <f>IF(G9043="Traditional Stove",0.1,0.2)</f>
        <v>0.1</v>
      </c>
      <c r="I9043" s="266">
        <f>YEAR(J9043)</f>
        <v>2023</v>
      </c>
      <c r="J9043" s="267">
        <v>45008</v>
      </c>
      <c r="K9043" s="267">
        <f>J9043+1</f>
        <v>45009</v>
      </c>
      <c r="L9043" s="266">
        <f>IF(M9043&lt;=365,1,2)</f>
        <v>1</v>
      </c>
      <c r="M9043" s="266">
        <f>IF(K9043&lt;$C$1,$C$2-$C$1+1,$C$2-K9043+1)</f>
        <v>38</v>
      </c>
      <c r="N9043" s="268">
        <f>M9043/365</f>
        <v>0.10410958904109589</v>
      </c>
      <c r="O9043" s="269">
        <f>'Data and Parameter'!$E$4*'Data and Parameter'!$E$5*('Data and Parameter'!$E$6+'Data and Parameter'!$E$7)*'Data and Parameter'!$E$19*'Data and Parameter'!$E$14*'ER calculations'!N9043</f>
        <v>0.53905333080220053</v>
      </c>
    </row>
    <row r="9044" spans="1:15" ht="15">
      <c r="A9044" s="284">
        <v>9040</v>
      </c>
      <c r="B9044" s="287"/>
      <c r="C9044" s="287"/>
      <c r="D9044" s="284" t="s">
        <v>1054</v>
      </c>
      <c r="E9044" s="287"/>
      <c r="F9044" s="285" t="s">
        <v>9165</v>
      </c>
      <c r="G9044" s="266" t="s">
        <v>121</v>
      </c>
      <c r="H9044" s="266">
        <f>IF(G9044="Traditional Stove",0.1,0.2)</f>
        <v>0.1</v>
      </c>
      <c r="I9044" s="266">
        <f>YEAR(J9044)</f>
        <v>2023</v>
      </c>
      <c r="J9044" s="267">
        <v>45008</v>
      </c>
      <c r="K9044" s="267">
        <f>J9044+1</f>
        <v>45009</v>
      </c>
      <c r="L9044" s="266">
        <f>IF(M9044&lt;=365,1,2)</f>
        <v>1</v>
      </c>
      <c r="M9044" s="266">
        <f>IF(K9044&lt;$C$1,$C$2-$C$1+1,$C$2-K9044+1)</f>
        <v>38</v>
      </c>
      <c r="N9044" s="268">
        <f>M9044/365</f>
        <v>0.10410958904109589</v>
      </c>
      <c r="O9044" s="269">
        <f>'Data and Parameter'!$E$4*'Data and Parameter'!$E$5*('Data and Parameter'!$E$6+'Data and Parameter'!$E$7)*'Data and Parameter'!$E$19*'Data and Parameter'!$E$14*'ER calculations'!N9044</f>
        <v>0.53905333080220053</v>
      </c>
    </row>
    <row r="9045" spans="1:15" ht="15">
      <c r="A9045" s="284">
        <v>9041</v>
      </c>
      <c r="B9045" s="287"/>
      <c r="C9045" s="287"/>
      <c r="D9045" s="284" t="s">
        <v>1054</v>
      </c>
      <c r="E9045" s="287"/>
      <c r="F9045" s="285" t="s">
        <v>9166</v>
      </c>
      <c r="G9045" s="266" t="s">
        <v>121</v>
      </c>
      <c r="H9045" s="266">
        <f>IF(G9045="Traditional Stove",0.1,0.2)</f>
        <v>0.1</v>
      </c>
      <c r="I9045" s="266">
        <f>YEAR(J9045)</f>
        <v>2023</v>
      </c>
      <c r="J9045" s="267">
        <v>45008</v>
      </c>
      <c r="K9045" s="267">
        <f>J9045+1</f>
        <v>45009</v>
      </c>
      <c r="L9045" s="266">
        <f>IF(M9045&lt;=365,1,2)</f>
        <v>1</v>
      </c>
      <c r="M9045" s="266">
        <f>IF(K9045&lt;$C$1,$C$2-$C$1+1,$C$2-K9045+1)</f>
        <v>38</v>
      </c>
      <c r="N9045" s="268">
        <f>M9045/365</f>
        <v>0.10410958904109589</v>
      </c>
      <c r="O9045" s="269">
        <f>'Data and Parameter'!$E$4*'Data and Parameter'!$E$5*('Data and Parameter'!$E$6+'Data and Parameter'!$E$7)*'Data and Parameter'!$E$19*'Data and Parameter'!$E$14*'ER calculations'!N9045</f>
        <v>0.53905333080220053</v>
      </c>
    </row>
    <row r="9046" spans="1:15" ht="15">
      <c r="A9046" s="284">
        <v>9042</v>
      </c>
      <c r="B9046" s="287"/>
      <c r="C9046" s="287"/>
      <c r="D9046" s="284" t="s">
        <v>1054</v>
      </c>
      <c r="E9046" s="287"/>
      <c r="F9046" s="285" t="s">
        <v>9167</v>
      </c>
      <c r="G9046" s="266" t="s">
        <v>121</v>
      </c>
      <c r="H9046" s="266">
        <f>IF(G9046="Traditional Stove",0.1,0.2)</f>
        <v>0.1</v>
      </c>
      <c r="I9046" s="266">
        <f>YEAR(J9046)</f>
        <v>2023</v>
      </c>
      <c r="J9046" s="267">
        <v>45008</v>
      </c>
      <c r="K9046" s="267">
        <f>J9046+1</f>
        <v>45009</v>
      </c>
      <c r="L9046" s="266">
        <f>IF(M9046&lt;=365,1,2)</f>
        <v>1</v>
      </c>
      <c r="M9046" s="266">
        <f>IF(K9046&lt;$C$1,$C$2-$C$1+1,$C$2-K9046+1)</f>
        <v>38</v>
      </c>
      <c r="N9046" s="268">
        <f>M9046/365</f>
        <v>0.10410958904109589</v>
      </c>
      <c r="O9046" s="269">
        <f>'Data and Parameter'!$E$4*'Data and Parameter'!$E$5*('Data and Parameter'!$E$6+'Data and Parameter'!$E$7)*'Data and Parameter'!$E$19*'Data and Parameter'!$E$14*'ER calculations'!N9046</f>
        <v>0.53905333080220053</v>
      </c>
    </row>
    <row r="9047" spans="1:15" ht="15">
      <c r="A9047" s="284">
        <v>9043</v>
      </c>
      <c r="B9047" s="287"/>
      <c r="C9047" s="287"/>
      <c r="D9047" s="284" t="s">
        <v>1054</v>
      </c>
      <c r="E9047" s="287"/>
      <c r="F9047" s="285" t="s">
        <v>9168</v>
      </c>
      <c r="G9047" s="266" t="s">
        <v>121</v>
      </c>
      <c r="H9047" s="266">
        <f>IF(G9047="Traditional Stove",0.1,0.2)</f>
        <v>0.1</v>
      </c>
      <c r="I9047" s="266">
        <f>YEAR(J9047)</f>
        <v>2023</v>
      </c>
      <c r="J9047" s="267">
        <v>45008</v>
      </c>
      <c r="K9047" s="267">
        <f>J9047+1</f>
        <v>45009</v>
      </c>
      <c r="L9047" s="266">
        <f>IF(M9047&lt;=365,1,2)</f>
        <v>1</v>
      </c>
      <c r="M9047" s="266">
        <f>IF(K9047&lt;$C$1,$C$2-$C$1+1,$C$2-K9047+1)</f>
        <v>38</v>
      </c>
      <c r="N9047" s="268">
        <f>M9047/365</f>
        <v>0.10410958904109589</v>
      </c>
      <c r="O9047" s="269">
        <f>'Data and Parameter'!$E$4*'Data and Parameter'!$E$5*('Data and Parameter'!$E$6+'Data and Parameter'!$E$7)*'Data and Parameter'!$E$19*'Data and Parameter'!$E$14*'ER calculations'!N9047</f>
        <v>0.53905333080220053</v>
      </c>
    </row>
    <row r="9048" spans="1:15" ht="15">
      <c r="A9048" s="284">
        <v>9044</v>
      </c>
      <c r="B9048" s="287"/>
      <c r="C9048" s="287"/>
      <c r="D9048" s="284" t="s">
        <v>1054</v>
      </c>
      <c r="E9048" s="287"/>
      <c r="F9048" s="285" t="s">
        <v>9169</v>
      </c>
      <c r="G9048" s="266" t="s">
        <v>121</v>
      </c>
      <c r="H9048" s="266">
        <f>IF(G9048="Traditional Stove",0.1,0.2)</f>
        <v>0.1</v>
      </c>
      <c r="I9048" s="266">
        <f>YEAR(J9048)</f>
        <v>2023</v>
      </c>
      <c r="J9048" s="267">
        <v>45008</v>
      </c>
      <c r="K9048" s="267">
        <f>J9048+1</f>
        <v>45009</v>
      </c>
      <c r="L9048" s="266">
        <f>IF(M9048&lt;=365,1,2)</f>
        <v>1</v>
      </c>
      <c r="M9048" s="266">
        <f>IF(K9048&lt;$C$1,$C$2-$C$1+1,$C$2-K9048+1)</f>
        <v>38</v>
      </c>
      <c r="N9048" s="268">
        <f>M9048/365</f>
        <v>0.10410958904109589</v>
      </c>
      <c r="O9048" s="269">
        <f>'Data and Parameter'!$E$4*'Data and Parameter'!$E$5*('Data and Parameter'!$E$6+'Data and Parameter'!$E$7)*'Data and Parameter'!$E$19*'Data and Parameter'!$E$14*'ER calculations'!N9048</f>
        <v>0.53905333080220053</v>
      </c>
    </row>
    <row r="9049" spans="1:15" ht="15">
      <c r="A9049" s="284">
        <v>9045</v>
      </c>
      <c r="B9049" s="287"/>
      <c r="C9049" s="287"/>
      <c r="D9049" s="284" t="s">
        <v>1054</v>
      </c>
      <c r="E9049" s="287"/>
      <c r="F9049" s="285" t="s">
        <v>9170</v>
      </c>
      <c r="G9049" s="266" t="s">
        <v>121</v>
      </c>
      <c r="H9049" s="266">
        <f>IF(G9049="Traditional Stove",0.1,0.2)</f>
        <v>0.1</v>
      </c>
      <c r="I9049" s="266">
        <f>YEAR(J9049)</f>
        <v>2023</v>
      </c>
      <c r="J9049" s="267">
        <v>45008</v>
      </c>
      <c r="K9049" s="267">
        <f>J9049+1</f>
        <v>45009</v>
      </c>
      <c r="L9049" s="266">
        <f>IF(M9049&lt;=365,1,2)</f>
        <v>1</v>
      </c>
      <c r="M9049" s="266">
        <f>IF(K9049&lt;$C$1,$C$2-$C$1+1,$C$2-K9049+1)</f>
        <v>38</v>
      </c>
      <c r="N9049" s="268">
        <f>M9049/365</f>
        <v>0.10410958904109589</v>
      </c>
      <c r="O9049" s="269">
        <f>'Data and Parameter'!$E$4*'Data and Parameter'!$E$5*('Data and Parameter'!$E$6+'Data and Parameter'!$E$7)*'Data and Parameter'!$E$19*'Data and Parameter'!$E$14*'ER calculations'!N9049</f>
        <v>0.53905333080220053</v>
      </c>
    </row>
    <row r="9050" spans="1:15" ht="15">
      <c r="A9050" s="284">
        <v>9046</v>
      </c>
      <c r="B9050" s="287"/>
      <c r="C9050" s="287"/>
      <c r="D9050" s="284" t="s">
        <v>1054</v>
      </c>
      <c r="E9050" s="287"/>
      <c r="F9050" s="285" t="s">
        <v>9171</v>
      </c>
      <c r="G9050" s="266" t="s">
        <v>121</v>
      </c>
      <c r="H9050" s="266">
        <f>IF(G9050="Traditional Stove",0.1,0.2)</f>
        <v>0.1</v>
      </c>
      <c r="I9050" s="266">
        <f>YEAR(J9050)</f>
        <v>2023</v>
      </c>
      <c r="J9050" s="267">
        <v>45008</v>
      </c>
      <c r="K9050" s="267">
        <f>J9050+1</f>
        <v>45009</v>
      </c>
      <c r="L9050" s="266">
        <f>IF(M9050&lt;=365,1,2)</f>
        <v>1</v>
      </c>
      <c r="M9050" s="266">
        <f>IF(K9050&lt;$C$1,$C$2-$C$1+1,$C$2-K9050+1)</f>
        <v>38</v>
      </c>
      <c r="N9050" s="268">
        <f>M9050/365</f>
        <v>0.10410958904109589</v>
      </c>
      <c r="O9050" s="269">
        <f>'Data and Parameter'!$E$4*'Data and Parameter'!$E$5*('Data and Parameter'!$E$6+'Data and Parameter'!$E$7)*'Data and Parameter'!$E$19*'Data and Parameter'!$E$14*'ER calculations'!N9050</f>
        <v>0.53905333080220053</v>
      </c>
    </row>
    <row r="9051" spans="1:15" ht="15">
      <c r="A9051" s="284">
        <v>9047</v>
      </c>
      <c r="B9051" s="287"/>
      <c r="C9051" s="287"/>
      <c r="D9051" s="284" t="s">
        <v>1054</v>
      </c>
      <c r="E9051" s="287"/>
      <c r="F9051" s="285" t="s">
        <v>9172</v>
      </c>
      <c r="G9051" s="266" t="s">
        <v>121</v>
      </c>
      <c r="H9051" s="266">
        <f>IF(G9051="Traditional Stove",0.1,0.2)</f>
        <v>0.1</v>
      </c>
      <c r="I9051" s="266">
        <f>YEAR(J9051)</f>
        <v>2023</v>
      </c>
      <c r="J9051" s="267">
        <v>45008</v>
      </c>
      <c r="K9051" s="267">
        <f>J9051+1</f>
        <v>45009</v>
      </c>
      <c r="L9051" s="266">
        <f>IF(M9051&lt;=365,1,2)</f>
        <v>1</v>
      </c>
      <c r="M9051" s="266">
        <f>IF(K9051&lt;$C$1,$C$2-$C$1+1,$C$2-K9051+1)</f>
        <v>38</v>
      </c>
      <c r="N9051" s="268">
        <f>M9051/365</f>
        <v>0.10410958904109589</v>
      </c>
      <c r="O9051" s="269">
        <f>'Data and Parameter'!$E$4*'Data and Parameter'!$E$5*('Data and Parameter'!$E$6+'Data and Parameter'!$E$7)*'Data and Parameter'!$E$19*'Data and Parameter'!$E$14*'ER calculations'!N9051</f>
        <v>0.53905333080220053</v>
      </c>
    </row>
    <row r="9052" spans="1:15" ht="15">
      <c r="A9052" s="284">
        <v>9048</v>
      </c>
      <c r="B9052" s="287"/>
      <c r="C9052" s="287"/>
      <c r="D9052" s="284" t="s">
        <v>1054</v>
      </c>
      <c r="E9052" s="287"/>
      <c r="F9052" s="285" t="s">
        <v>9173</v>
      </c>
      <c r="G9052" s="266" t="s">
        <v>121</v>
      </c>
      <c r="H9052" s="266">
        <f>IF(G9052="Traditional Stove",0.1,0.2)</f>
        <v>0.1</v>
      </c>
      <c r="I9052" s="266">
        <f>YEAR(J9052)</f>
        <v>2023</v>
      </c>
      <c r="J9052" s="267">
        <v>45008</v>
      </c>
      <c r="K9052" s="267">
        <f>J9052+1</f>
        <v>45009</v>
      </c>
      <c r="L9052" s="266">
        <f>IF(M9052&lt;=365,1,2)</f>
        <v>1</v>
      </c>
      <c r="M9052" s="266">
        <f>IF(K9052&lt;$C$1,$C$2-$C$1+1,$C$2-K9052+1)</f>
        <v>38</v>
      </c>
      <c r="N9052" s="268">
        <f>M9052/365</f>
        <v>0.10410958904109589</v>
      </c>
      <c r="O9052" s="269">
        <f>'Data and Parameter'!$E$4*'Data and Parameter'!$E$5*('Data and Parameter'!$E$6+'Data and Parameter'!$E$7)*'Data and Parameter'!$E$19*'Data and Parameter'!$E$14*'ER calculations'!N9052</f>
        <v>0.53905333080220053</v>
      </c>
    </row>
    <row r="9053" spans="1:15" ht="15">
      <c r="A9053" s="284">
        <v>9049</v>
      </c>
      <c r="B9053" s="287"/>
      <c r="C9053" s="287"/>
      <c r="D9053" s="284" t="s">
        <v>1054</v>
      </c>
      <c r="E9053" s="287"/>
      <c r="F9053" s="285" t="s">
        <v>9174</v>
      </c>
      <c r="G9053" s="266" t="s">
        <v>121</v>
      </c>
      <c r="H9053" s="266">
        <f>IF(G9053="Traditional Stove",0.1,0.2)</f>
        <v>0.1</v>
      </c>
      <c r="I9053" s="266">
        <f>YEAR(J9053)</f>
        <v>2023</v>
      </c>
      <c r="J9053" s="267">
        <v>45008</v>
      </c>
      <c r="K9053" s="267">
        <f>J9053+1</f>
        <v>45009</v>
      </c>
      <c r="L9053" s="266">
        <f>IF(M9053&lt;=365,1,2)</f>
        <v>1</v>
      </c>
      <c r="M9053" s="266">
        <f>IF(K9053&lt;$C$1,$C$2-$C$1+1,$C$2-K9053+1)</f>
        <v>38</v>
      </c>
      <c r="N9053" s="268">
        <f>M9053/365</f>
        <v>0.10410958904109589</v>
      </c>
      <c r="O9053" s="269">
        <f>'Data and Parameter'!$E$4*'Data and Parameter'!$E$5*('Data and Parameter'!$E$6+'Data and Parameter'!$E$7)*'Data and Parameter'!$E$19*'Data and Parameter'!$E$14*'ER calculations'!N9053</f>
        <v>0.53905333080220053</v>
      </c>
    </row>
    <row r="9054" spans="1:15" ht="15">
      <c r="A9054" s="284">
        <v>9050</v>
      </c>
      <c r="B9054" s="287"/>
      <c r="C9054" s="287"/>
      <c r="D9054" s="284" t="s">
        <v>1054</v>
      </c>
      <c r="E9054" s="287"/>
      <c r="F9054" s="285" t="s">
        <v>9175</v>
      </c>
      <c r="G9054" s="266" t="s">
        <v>121</v>
      </c>
      <c r="H9054" s="266">
        <f>IF(G9054="Traditional Stove",0.1,0.2)</f>
        <v>0.1</v>
      </c>
      <c r="I9054" s="266">
        <f>YEAR(J9054)</f>
        <v>2023</v>
      </c>
      <c r="J9054" s="267">
        <v>45008</v>
      </c>
      <c r="K9054" s="267">
        <f>J9054+1</f>
        <v>45009</v>
      </c>
      <c r="L9054" s="266">
        <f>IF(M9054&lt;=365,1,2)</f>
        <v>1</v>
      </c>
      <c r="M9054" s="266">
        <f>IF(K9054&lt;$C$1,$C$2-$C$1+1,$C$2-K9054+1)</f>
        <v>38</v>
      </c>
      <c r="N9054" s="268">
        <f>M9054/365</f>
        <v>0.10410958904109589</v>
      </c>
      <c r="O9054" s="269">
        <f>'Data and Parameter'!$E$4*'Data and Parameter'!$E$5*('Data and Parameter'!$E$6+'Data and Parameter'!$E$7)*'Data and Parameter'!$E$19*'Data and Parameter'!$E$14*'ER calculations'!N9054</f>
        <v>0.53905333080220053</v>
      </c>
    </row>
    <row r="9055" spans="1:15" ht="15">
      <c r="A9055" s="284">
        <v>9051</v>
      </c>
      <c r="B9055" s="287"/>
      <c r="C9055" s="287"/>
      <c r="D9055" s="284" t="s">
        <v>1054</v>
      </c>
      <c r="E9055" s="287"/>
      <c r="F9055" s="285" t="s">
        <v>9176</v>
      </c>
      <c r="G9055" s="266" t="s">
        <v>121</v>
      </c>
      <c r="H9055" s="266">
        <f>IF(G9055="Traditional Stove",0.1,0.2)</f>
        <v>0.1</v>
      </c>
      <c r="I9055" s="266">
        <f>YEAR(J9055)</f>
        <v>2023</v>
      </c>
      <c r="J9055" s="267">
        <v>45008</v>
      </c>
      <c r="K9055" s="267">
        <f>J9055+1</f>
        <v>45009</v>
      </c>
      <c r="L9055" s="266">
        <f>IF(M9055&lt;=365,1,2)</f>
        <v>1</v>
      </c>
      <c r="M9055" s="266">
        <f>IF(K9055&lt;$C$1,$C$2-$C$1+1,$C$2-K9055+1)</f>
        <v>38</v>
      </c>
      <c r="N9055" s="268">
        <f>M9055/365</f>
        <v>0.10410958904109589</v>
      </c>
      <c r="O9055" s="269">
        <f>'Data and Parameter'!$E$4*'Data and Parameter'!$E$5*('Data and Parameter'!$E$6+'Data and Parameter'!$E$7)*'Data and Parameter'!$E$19*'Data and Parameter'!$E$14*'ER calculations'!N9055</f>
        <v>0.53905333080220053</v>
      </c>
    </row>
    <row r="9056" spans="1:15" ht="15">
      <c r="A9056" s="284">
        <v>9052</v>
      </c>
      <c r="B9056" s="287"/>
      <c r="C9056" s="287"/>
      <c r="D9056" s="284" t="s">
        <v>1054</v>
      </c>
      <c r="E9056" s="287"/>
      <c r="F9056" s="285" t="s">
        <v>9177</v>
      </c>
      <c r="G9056" s="266" t="s">
        <v>121</v>
      </c>
      <c r="H9056" s="266">
        <f>IF(G9056="Traditional Stove",0.1,0.2)</f>
        <v>0.1</v>
      </c>
      <c r="I9056" s="266">
        <f>YEAR(J9056)</f>
        <v>2023</v>
      </c>
      <c r="J9056" s="267">
        <v>45008</v>
      </c>
      <c r="K9056" s="267">
        <f>J9056+1</f>
        <v>45009</v>
      </c>
      <c r="L9056" s="266">
        <f>IF(M9056&lt;=365,1,2)</f>
        <v>1</v>
      </c>
      <c r="M9056" s="266">
        <f>IF(K9056&lt;$C$1,$C$2-$C$1+1,$C$2-K9056+1)</f>
        <v>38</v>
      </c>
      <c r="N9056" s="268">
        <f>M9056/365</f>
        <v>0.10410958904109589</v>
      </c>
      <c r="O9056" s="269">
        <f>'Data and Parameter'!$E$4*'Data and Parameter'!$E$5*('Data and Parameter'!$E$6+'Data and Parameter'!$E$7)*'Data and Parameter'!$E$19*'Data and Parameter'!$E$14*'ER calculations'!N9056</f>
        <v>0.53905333080220053</v>
      </c>
    </row>
    <row r="9057" spans="1:15" ht="15">
      <c r="A9057" s="284">
        <v>9053</v>
      </c>
      <c r="B9057" s="287"/>
      <c r="C9057" s="287"/>
      <c r="D9057" s="284" t="s">
        <v>1054</v>
      </c>
      <c r="E9057" s="287"/>
      <c r="F9057" s="285" t="s">
        <v>9178</v>
      </c>
      <c r="G9057" s="266" t="s">
        <v>121</v>
      </c>
      <c r="H9057" s="266">
        <f>IF(G9057="Traditional Stove",0.1,0.2)</f>
        <v>0.1</v>
      </c>
      <c r="I9057" s="266">
        <f>YEAR(J9057)</f>
        <v>2023</v>
      </c>
      <c r="J9057" s="267">
        <v>45008</v>
      </c>
      <c r="K9057" s="267">
        <f>J9057+1</f>
        <v>45009</v>
      </c>
      <c r="L9057" s="266">
        <f>IF(M9057&lt;=365,1,2)</f>
        <v>1</v>
      </c>
      <c r="M9057" s="266">
        <f>IF(K9057&lt;$C$1,$C$2-$C$1+1,$C$2-K9057+1)</f>
        <v>38</v>
      </c>
      <c r="N9057" s="268">
        <f>M9057/365</f>
        <v>0.10410958904109589</v>
      </c>
      <c r="O9057" s="269">
        <f>'Data and Parameter'!$E$4*'Data and Parameter'!$E$5*('Data and Parameter'!$E$6+'Data and Parameter'!$E$7)*'Data and Parameter'!$E$19*'Data and Parameter'!$E$14*'ER calculations'!N9057</f>
        <v>0.53905333080220053</v>
      </c>
    </row>
    <row r="9058" spans="1:15" ht="15">
      <c r="A9058" s="284">
        <v>9054</v>
      </c>
      <c r="B9058" s="287"/>
      <c r="C9058" s="287"/>
      <c r="D9058" s="284" t="s">
        <v>1054</v>
      </c>
      <c r="E9058" s="287"/>
      <c r="F9058" s="285" t="s">
        <v>9179</v>
      </c>
      <c r="G9058" s="266" t="s">
        <v>121</v>
      </c>
      <c r="H9058" s="266">
        <f>IF(G9058="Traditional Stove",0.1,0.2)</f>
        <v>0.1</v>
      </c>
      <c r="I9058" s="266">
        <f>YEAR(J9058)</f>
        <v>2023</v>
      </c>
      <c r="J9058" s="267">
        <v>45008</v>
      </c>
      <c r="K9058" s="267">
        <f>J9058+1</f>
        <v>45009</v>
      </c>
      <c r="L9058" s="266">
        <f>IF(M9058&lt;=365,1,2)</f>
        <v>1</v>
      </c>
      <c r="M9058" s="266">
        <f>IF(K9058&lt;$C$1,$C$2-$C$1+1,$C$2-K9058+1)</f>
        <v>38</v>
      </c>
      <c r="N9058" s="268">
        <f>M9058/365</f>
        <v>0.10410958904109589</v>
      </c>
      <c r="O9058" s="269">
        <f>'Data and Parameter'!$E$4*'Data and Parameter'!$E$5*('Data and Parameter'!$E$6+'Data and Parameter'!$E$7)*'Data and Parameter'!$E$19*'Data and Parameter'!$E$14*'ER calculations'!N9058</f>
        <v>0.53905333080220053</v>
      </c>
    </row>
    <row r="9059" spans="1:15" ht="15">
      <c r="A9059" s="284">
        <v>9055</v>
      </c>
      <c r="B9059" s="287"/>
      <c r="C9059" s="287"/>
      <c r="D9059" s="284" t="s">
        <v>1054</v>
      </c>
      <c r="E9059" s="287"/>
      <c r="F9059" s="285" t="s">
        <v>9180</v>
      </c>
      <c r="G9059" s="266" t="s">
        <v>121</v>
      </c>
      <c r="H9059" s="266">
        <f>IF(G9059="Traditional Stove",0.1,0.2)</f>
        <v>0.1</v>
      </c>
      <c r="I9059" s="266">
        <f>YEAR(J9059)</f>
        <v>2023</v>
      </c>
      <c r="J9059" s="267">
        <v>45008</v>
      </c>
      <c r="K9059" s="267">
        <f>J9059+1</f>
        <v>45009</v>
      </c>
      <c r="L9059" s="266">
        <f>IF(M9059&lt;=365,1,2)</f>
        <v>1</v>
      </c>
      <c r="M9059" s="266">
        <f>IF(K9059&lt;$C$1,$C$2-$C$1+1,$C$2-K9059+1)</f>
        <v>38</v>
      </c>
      <c r="N9059" s="268">
        <f>M9059/365</f>
        <v>0.10410958904109589</v>
      </c>
      <c r="O9059" s="269">
        <f>'Data and Parameter'!$E$4*'Data and Parameter'!$E$5*('Data and Parameter'!$E$6+'Data and Parameter'!$E$7)*'Data and Parameter'!$E$19*'Data and Parameter'!$E$14*'ER calculations'!N9059</f>
        <v>0.53905333080220053</v>
      </c>
    </row>
    <row r="9060" spans="1:15" ht="15">
      <c r="A9060" s="284">
        <v>9056</v>
      </c>
      <c r="B9060" s="287"/>
      <c r="C9060" s="287"/>
      <c r="D9060" s="284" t="s">
        <v>1054</v>
      </c>
      <c r="E9060" s="287"/>
      <c r="F9060" s="285" t="s">
        <v>9181</v>
      </c>
      <c r="G9060" s="266" t="s">
        <v>121</v>
      </c>
      <c r="H9060" s="266">
        <f>IF(G9060="Traditional Stove",0.1,0.2)</f>
        <v>0.1</v>
      </c>
      <c r="I9060" s="266">
        <f>YEAR(J9060)</f>
        <v>2023</v>
      </c>
      <c r="J9060" s="267">
        <v>45008</v>
      </c>
      <c r="K9060" s="267">
        <f>J9060+1</f>
        <v>45009</v>
      </c>
      <c r="L9060" s="266">
        <f>IF(M9060&lt;=365,1,2)</f>
        <v>1</v>
      </c>
      <c r="M9060" s="266">
        <f>IF(K9060&lt;$C$1,$C$2-$C$1+1,$C$2-K9060+1)</f>
        <v>38</v>
      </c>
      <c r="N9060" s="268">
        <f>M9060/365</f>
        <v>0.10410958904109589</v>
      </c>
      <c r="O9060" s="269">
        <f>'Data and Parameter'!$E$4*'Data and Parameter'!$E$5*('Data and Parameter'!$E$6+'Data and Parameter'!$E$7)*'Data and Parameter'!$E$19*'Data and Parameter'!$E$14*'ER calculations'!N9060</f>
        <v>0.53905333080220053</v>
      </c>
    </row>
    <row r="9061" spans="1:15" ht="15">
      <c r="A9061" s="284">
        <v>9057</v>
      </c>
      <c r="B9061" s="287"/>
      <c r="C9061" s="287"/>
      <c r="D9061" s="284" t="s">
        <v>1054</v>
      </c>
      <c r="E9061" s="287"/>
      <c r="F9061" s="285" t="s">
        <v>9182</v>
      </c>
      <c r="G9061" s="266" t="s">
        <v>121</v>
      </c>
      <c r="H9061" s="266">
        <f>IF(G9061="Traditional Stove",0.1,0.2)</f>
        <v>0.1</v>
      </c>
      <c r="I9061" s="266">
        <f>YEAR(J9061)</f>
        <v>2023</v>
      </c>
      <c r="J9061" s="267">
        <v>45008</v>
      </c>
      <c r="K9061" s="267">
        <f>J9061+1</f>
        <v>45009</v>
      </c>
      <c r="L9061" s="266">
        <f>IF(M9061&lt;=365,1,2)</f>
        <v>1</v>
      </c>
      <c r="M9061" s="266">
        <f>IF(K9061&lt;$C$1,$C$2-$C$1+1,$C$2-K9061+1)</f>
        <v>38</v>
      </c>
      <c r="N9061" s="268">
        <f>M9061/365</f>
        <v>0.10410958904109589</v>
      </c>
      <c r="O9061" s="269">
        <f>'Data and Parameter'!$E$4*'Data and Parameter'!$E$5*('Data and Parameter'!$E$6+'Data and Parameter'!$E$7)*'Data and Parameter'!$E$19*'Data and Parameter'!$E$14*'ER calculations'!N9061</f>
        <v>0.53905333080220053</v>
      </c>
    </row>
    <row r="9062" spans="1:15" ht="15">
      <c r="A9062" s="284">
        <v>9058</v>
      </c>
      <c r="B9062" s="287"/>
      <c r="C9062" s="287"/>
      <c r="D9062" s="284" t="s">
        <v>1054</v>
      </c>
      <c r="E9062" s="287"/>
      <c r="F9062" s="285" t="s">
        <v>9183</v>
      </c>
      <c r="G9062" s="266" t="s">
        <v>121</v>
      </c>
      <c r="H9062" s="266">
        <f>IF(G9062="Traditional Stove",0.1,0.2)</f>
        <v>0.1</v>
      </c>
      <c r="I9062" s="266">
        <f>YEAR(J9062)</f>
        <v>2023</v>
      </c>
      <c r="J9062" s="267">
        <v>45008</v>
      </c>
      <c r="K9062" s="267">
        <f>J9062+1</f>
        <v>45009</v>
      </c>
      <c r="L9062" s="266">
        <f>IF(M9062&lt;=365,1,2)</f>
        <v>1</v>
      </c>
      <c r="M9062" s="266">
        <f>IF(K9062&lt;$C$1,$C$2-$C$1+1,$C$2-K9062+1)</f>
        <v>38</v>
      </c>
      <c r="N9062" s="268">
        <f>M9062/365</f>
        <v>0.10410958904109589</v>
      </c>
      <c r="O9062" s="269">
        <f>'Data and Parameter'!$E$4*'Data and Parameter'!$E$5*('Data and Parameter'!$E$6+'Data and Parameter'!$E$7)*'Data and Parameter'!$E$19*'Data and Parameter'!$E$14*'ER calculations'!N9062</f>
        <v>0.53905333080220053</v>
      </c>
    </row>
    <row r="9063" spans="1:15" ht="15">
      <c r="A9063" s="284">
        <v>9059</v>
      </c>
      <c r="B9063" s="287"/>
      <c r="C9063" s="287"/>
      <c r="D9063" s="284" t="s">
        <v>1054</v>
      </c>
      <c r="E9063" s="287"/>
      <c r="F9063" s="285" t="s">
        <v>9184</v>
      </c>
      <c r="G9063" s="266" t="s">
        <v>121</v>
      </c>
      <c r="H9063" s="266">
        <f>IF(G9063="Traditional Stove",0.1,0.2)</f>
        <v>0.1</v>
      </c>
      <c r="I9063" s="266">
        <f>YEAR(J9063)</f>
        <v>2023</v>
      </c>
      <c r="J9063" s="267">
        <v>45008</v>
      </c>
      <c r="K9063" s="267">
        <f>J9063+1</f>
        <v>45009</v>
      </c>
      <c r="L9063" s="266">
        <f>IF(M9063&lt;=365,1,2)</f>
        <v>1</v>
      </c>
      <c r="M9063" s="266">
        <f>IF(K9063&lt;$C$1,$C$2-$C$1+1,$C$2-K9063+1)</f>
        <v>38</v>
      </c>
      <c r="N9063" s="268">
        <f>M9063/365</f>
        <v>0.10410958904109589</v>
      </c>
      <c r="O9063" s="269">
        <f>'Data and Parameter'!$E$4*'Data and Parameter'!$E$5*('Data and Parameter'!$E$6+'Data and Parameter'!$E$7)*'Data and Parameter'!$E$19*'Data and Parameter'!$E$14*'ER calculations'!N9063</f>
        <v>0.53905333080220053</v>
      </c>
    </row>
    <row r="9064" spans="1:15" ht="15">
      <c r="A9064" s="284">
        <v>9060</v>
      </c>
      <c r="B9064" s="287"/>
      <c r="C9064" s="287"/>
      <c r="D9064" s="284" t="s">
        <v>1054</v>
      </c>
      <c r="E9064" s="287"/>
      <c r="F9064" s="285" t="s">
        <v>9185</v>
      </c>
      <c r="G9064" s="266" t="s">
        <v>121</v>
      </c>
      <c r="H9064" s="266">
        <f>IF(G9064="Traditional Stove",0.1,0.2)</f>
        <v>0.1</v>
      </c>
      <c r="I9064" s="266">
        <f>YEAR(J9064)</f>
        <v>2023</v>
      </c>
      <c r="J9064" s="267">
        <v>45008</v>
      </c>
      <c r="K9064" s="267">
        <f>J9064+1</f>
        <v>45009</v>
      </c>
      <c r="L9064" s="266">
        <f>IF(M9064&lt;=365,1,2)</f>
        <v>1</v>
      </c>
      <c r="M9064" s="266">
        <f>IF(K9064&lt;$C$1,$C$2-$C$1+1,$C$2-K9064+1)</f>
        <v>38</v>
      </c>
      <c r="N9064" s="268">
        <f>M9064/365</f>
        <v>0.10410958904109589</v>
      </c>
      <c r="O9064" s="269">
        <f>'Data and Parameter'!$E$4*'Data and Parameter'!$E$5*('Data and Parameter'!$E$6+'Data and Parameter'!$E$7)*'Data and Parameter'!$E$19*'Data and Parameter'!$E$14*'ER calculations'!N9064</f>
        <v>0.53905333080220053</v>
      </c>
    </row>
    <row r="9065" spans="1:15" ht="15">
      <c r="A9065" s="284">
        <v>9061</v>
      </c>
      <c r="B9065" s="287"/>
      <c r="C9065" s="287"/>
      <c r="D9065" s="284" t="s">
        <v>1054</v>
      </c>
      <c r="E9065" s="287"/>
      <c r="F9065" s="285" t="s">
        <v>9186</v>
      </c>
      <c r="G9065" s="266" t="s">
        <v>121</v>
      </c>
      <c r="H9065" s="266">
        <f>IF(G9065="Traditional Stove",0.1,0.2)</f>
        <v>0.1</v>
      </c>
      <c r="I9065" s="266">
        <f>YEAR(J9065)</f>
        <v>2023</v>
      </c>
      <c r="J9065" s="267">
        <v>45008</v>
      </c>
      <c r="K9065" s="267">
        <f>J9065+1</f>
        <v>45009</v>
      </c>
      <c r="L9065" s="266">
        <f>IF(M9065&lt;=365,1,2)</f>
        <v>1</v>
      </c>
      <c r="M9065" s="266">
        <f>IF(K9065&lt;$C$1,$C$2-$C$1+1,$C$2-K9065+1)</f>
        <v>38</v>
      </c>
      <c r="N9065" s="268">
        <f>M9065/365</f>
        <v>0.10410958904109589</v>
      </c>
      <c r="O9065" s="269">
        <f>'Data and Parameter'!$E$4*'Data and Parameter'!$E$5*('Data and Parameter'!$E$6+'Data and Parameter'!$E$7)*'Data and Parameter'!$E$19*'Data and Parameter'!$E$14*'ER calculations'!N9065</f>
        <v>0.53905333080220053</v>
      </c>
    </row>
    <row r="9066" spans="1:15" ht="15">
      <c r="A9066" s="284">
        <v>9062</v>
      </c>
      <c r="B9066" s="287"/>
      <c r="C9066" s="287"/>
      <c r="D9066" s="284" t="s">
        <v>1054</v>
      </c>
      <c r="E9066" s="287"/>
      <c r="F9066" s="285" t="s">
        <v>9187</v>
      </c>
      <c r="G9066" s="266" t="s">
        <v>121</v>
      </c>
      <c r="H9066" s="266">
        <f>IF(G9066="Traditional Stove",0.1,0.2)</f>
        <v>0.1</v>
      </c>
      <c r="I9066" s="266">
        <f>YEAR(J9066)</f>
        <v>2023</v>
      </c>
      <c r="J9066" s="267">
        <v>45008</v>
      </c>
      <c r="K9066" s="267">
        <f>J9066+1</f>
        <v>45009</v>
      </c>
      <c r="L9066" s="266">
        <f>IF(M9066&lt;=365,1,2)</f>
        <v>1</v>
      </c>
      <c r="M9066" s="266">
        <f>IF(K9066&lt;$C$1,$C$2-$C$1+1,$C$2-K9066+1)</f>
        <v>38</v>
      </c>
      <c r="N9066" s="268">
        <f>M9066/365</f>
        <v>0.10410958904109589</v>
      </c>
      <c r="O9066" s="269">
        <f>'Data and Parameter'!$E$4*'Data and Parameter'!$E$5*('Data and Parameter'!$E$6+'Data and Parameter'!$E$7)*'Data and Parameter'!$E$19*'Data and Parameter'!$E$14*'ER calculations'!N9066</f>
        <v>0.53905333080220053</v>
      </c>
    </row>
    <row r="9067" spans="1:15" ht="15">
      <c r="A9067" s="284">
        <v>9063</v>
      </c>
      <c r="B9067" s="287"/>
      <c r="C9067" s="287"/>
      <c r="D9067" s="284" t="s">
        <v>1054</v>
      </c>
      <c r="E9067" s="287"/>
      <c r="F9067" s="285" t="s">
        <v>9188</v>
      </c>
      <c r="G9067" s="266" t="s">
        <v>121</v>
      </c>
      <c r="H9067" s="266">
        <f>IF(G9067="Traditional Stove",0.1,0.2)</f>
        <v>0.1</v>
      </c>
      <c r="I9067" s="266">
        <f>YEAR(J9067)</f>
        <v>2023</v>
      </c>
      <c r="J9067" s="267">
        <v>45008</v>
      </c>
      <c r="K9067" s="267">
        <f>J9067+1</f>
        <v>45009</v>
      </c>
      <c r="L9067" s="266">
        <f>IF(M9067&lt;=365,1,2)</f>
        <v>1</v>
      </c>
      <c r="M9067" s="266">
        <f>IF(K9067&lt;$C$1,$C$2-$C$1+1,$C$2-K9067+1)</f>
        <v>38</v>
      </c>
      <c r="N9067" s="268">
        <f>M9067/365</f>
        <v>0.10410958904109589</v>
      </c>
      <c r="O9067" s="269">
        <f>'Data and Parameter'!$E$4*'Data and Parameter'!$E$5*('Data and Parameter'!$E$6+'Data and Parameter'!$E$7)*'Data and Parameter'!$E$19*'Data and Parameter'!$E$14*'ER calculations'!N9067</f>
        <v>0.53905333080220053</v>
      </c>
    </row>
    <row r="9068" spans="1:15" ht="15">
      <c r="A9068" s="284">
        <v>9064</v>
      </c>
      <c r="B9068" s="287"/>
      <c r="C9068" s="287"/>
      <c r="D9068" s="284" t="s">
        <v>1054</v>
      </c>
      <c r="E9068" s="287"/>
      <c r="F9068" s="285" t="s">
        <v>9189</v>
      </c>
      <c r="G9068" s="266" t="s">
        <v>121</v>
      </c>
      <c r="H9068" s="266">
        <f>IF(G9068="Traditional Stove",0.1,0.2)</f>
        <v>0.1</v>
      </c>
      <c r="I9068" s="266">
        <f>YEAR(J9068)</f>
        <v>2023</v>
      </c>
      <c r="J9068" s="267">
        <v>45008</v>
      </c>
      <c r="K9068" s="267">
        <f>J9068+1</f>
        <v>45009</v>
      </c>
      <c r="L9068" s="266">
        <f>IF(M9068&lt;=365,1,2)</f>
        <v>1</v>
      </c>
      <c r="M9068" s="266">
        <f>IF(K9068&lt;$C$1,$C$2-$C$1+1,$C$2-K9068+1)</f>
        <v>38</v>
      </c>
      <c r="N9068" s="268">
        <f>M9068/365</f>
        <v>0.10410958904109589</v>
      </c>
      <c r="O9068" s="269">
        <f>'Data and Parameter'!$E$4*'Data and Parameter'!$E$5*('Data and Parameter'!$E$6+'Data and Parameter'!$E$7)*'Data and Parameter'!$E$19*'Data and Parameter'!$E$14*'ER calculations'!N9068</f>
        <v>0.53905333080220053</v>
      </c>
    </row>
    <row r="9069" spans="1:15" ht="15">
      <c r="A9069" s="284">
        <v>9065</v>
      </c>
      <c r="B9069" s="287"/>
      <c r="C9069" s="287"/>
      <c r="D9069" s="284" t="s">
        <v>1054</v>
      </c>
      <c r="E9069" s="287"/>
      <c r="F9069" s="285" t="s">
        <v>9190</v>
      </c>
      <c r="G9069" s="266" t="s">
        <v>121</v>
      </c>
      <c r="H9069" s="266">
        <f>IF(G9069="Traditional Stove",0.1,0.2)</f>
        <v>0.1</v>
      </c>
      <c r="I9069" s="266">
        <f>YEAR(J9069)</f>
        <v>2023</v>
      </c>
      <c r="J9069" s="267">
        <v>45008</v>
      </c>
      <c r="K9069" s="267">
        <f>J9069+1</f>
        <v>45009</v>
      </c>
      <c r="L9069" s="266">
        <f>IF(M9069&lt;=365,1,2)</f>
        <v>1</v>
      </c>
      <c r="M9069" s="266">
        <f>IF(K9069&lt;$C$1,$C$2-$C$1+1,$C$2-K9069+1)</f>
        <v>38</v>
      </c>
      <c r="N9069" s="268">
        <f>M9069/365</f>
        <v>0.10410958904109589</v>
      </c>
      <c r="O9069" s="269">
        <f>'Data and Parameter'!$E$4*'Data and Parameter'!$E$5*('Data and Parameter'!$E$6+'Data and Parameter'!$E$7)*'Data and Parameter'!$E$19*'Data and Parameter'!$E$14*'ER calculations'!N9069</f>
        <v>0.53905333080220053</v>
      </c>
    </row>
    <row r="9070" spans="1:15" ht="15">
      <c r="A9070" s="284">
        <v>9066</v>
      </c>
      <c r="B9070" s="287"/>
      <c r="C9070" s="287"/>
      <c r="D9070" s="284" t="s">
        <v>1054</v>
      </c>
      <c r="E9070" s="287"/>
      <c r="F9070" s="285" t="s">
        <v>9191</v>
      </c>
      <c r="G9070" s="266" t="s">
        <v>121</v>
      </c>
      <c r="H9070" s="266">
        <f>IF(G9070="Traditional Stove",0.1,0.2)</f>
        <v>0.1</v>
      </c>
      <c r="I9070" s="266">
        <f>YEAR(J9070)</f>
        <v>2023</v>
      </c>
      <c r="J9070" s="267">
        <v>45008</v>
      </c>
      <c r="K9070" s="267">
        <f>J9070+1</f>
        <v>45009</v>
      </c>
      <c r="L9070" s="266">
        <f>IF(M9070&lt;=365,1,2)</f>
        <v>1</v>
      </c>
      <c r="M9070" s="266">
        <f>IF(K9070&lt;$C$1,$C$2-$C$1+1,$C$2-K9070+1)</f>
        <v>38</v>
      </c>
      <c r="N9070" s="268">
        <f>M9070/365</f>
        <v>0.10410958904109589</v>
      </c>
      <c r="O9070" s="269">
        <f>'Data and Parameter'!$E$4*'Data and Parameter'!$E$5*('Data and Parameter'!$E$6+'Data and Parameter'!$E$7)*'Data and Parameter'!$E$19*'Data and Parameter'!$E$14*'ER calculations'!N9070</f>
        <v>0.53905333080220053</v>
      </c>
    </row>
    <row r="9071" spans="1:15" ht="15">
      <c r="A9071" s="284">
        <v>9067</v>
      </c>
      <c r="B9071" s="287"/>
      <c r="C9071" s="287"/>
      <c r="D9071" s="284" t="s">
        <v>1054</v>
      </c>
      <c r="E9071" s="287"/>
      <c r="F9071" s="285" t="s">
        <v>9192</v>
      </c>
      <c r="G9071" s="266" t="s">
        <v>121</v>
      </c>
      <c r="H9071" s="266">
        <f>IF(G9071="Traditional Stove",0.1,0.2)</f>
        <v>0.1</v>
      </c>
      <c r="I9071" s="266">
        <f>YEAR(J9071)</f>
        <v>2023</v>
      </c>
      <c r="J9071" s="267">
        <v>45008</v>
      </c>
      <c r="K9071" s="267">
        <f>J9071+1</f>
        <v>45009</v>
      </c>
      <c r="L9071" s="266">
        <f>IF(M9071&lt;=365,1,2)</f>
        <v>1</v>
      </c>
      <c r="M9071" s="266">
        <f>IF(K9071&lt;$C$1,$C$2-$C$1+1,$C$2-K9071+1)</f>
        <v>38</v>
      </c>
      <c r="N9071" s="268">
        <f>M9071/365</f>
        <v>0.10410958904109589</v>
      </c>
      <c r="O9071" s="269">
        <f>'Data and Parameter'!$E$4*'Data and Parameter'!$E$5*('Data and Parameter'!$E$6+'Data and Parameter'!$E$7)*'Data and Parameter'!$E$19*'Data and Parameter'!$E$14*'ER calculations'!N9071</f>
        <v>0.53905333080220053</v>
      </c>
    </row>
    <row r="9072" spans="1:15" ht="15">
      <c r="A9072" s="284">
        <v>9068</v>
      </c>
      <c r="B9072" s="287"/>
      <c r="C9072" s="287"/>
      <c r="D9072" s="284" t="s">
        <v>1054</v>
      </c>
      <c r="E9072" s="287"/>
      <c r="F9072" s="285" t="s">
        <v>9193</v>
      </c>
      <c r="G9072" s="266" t="s">
        <v>121</v>
      </c>
      <c r="H9072" s="266">
        <f>IF(G9072="Traditional Stove",0.1,0.2)</f>
        <v>0.1</v>
      </c>
      <c r="I9072" s="266">
        <f>YEAR(J9072)</f>
        <v>2023</v>
      </c>
      <c r="J9072" s="267">
        <v>45008</v>
      </c>
      <c r="K9072" s="267">
        <f>J9072+1</f>
        <v>45009</v>
      </c>
      <c r="L9072" s="266">
        <f>IF(M9072&lt;=365,1,2)</f>
        <v>1</v>
      </c>
      <c r="M9072" s="266">
        <f>IF(K9072&lt;$C$1,$C$2-$C$1+1,$C$2-K9072+1)</f>
        <v>38</v>
      </c>
      <c r="N9072" s="268">
        <f>M9072/365</f>
        <v>0.10410958904109589</v>
      </c>
      <c r="O9072" s="269">
        <f>'Data and Parameter'!$E$4*'Data and Parameter'!$E$5*('Data and Parameter'!$E$6+'Data and Parameter'!$E$7)*'Data and Parameter'!$E$19*'Data and Parameter'!$E$14*'ER calculations'!N9072</f>
        <v>0.53905333080220053</v>
      </c>
    </row>
    <row r="9073" spans="1:15" ht="15">
      <c r="A9073" s="284">
        <v>9069</v>
      </c>
      <c r="B9073" s="287"/>
      <c r="C9073" s="287"/>
      <c r="D9073" s="284" t="s">
        <v>1054</v>
      </c>
      <c r="E9073" s="287"/>
      <c r="F9073" s="285" t="s">
        <v>9194</v>
      </c>
      <c r="G9073" s="266" t="s">
        <v>121</v>
      </c>
      <c r="H9073" s="266">
        <f>IF(G9073="Traditional Stove",0.1,0.2)</f>
        <v>0.1</v>
      </c>
      <c r="I9073" s="266">
        <f>YEAR(J9073)</f>
        <v>2023</v>
      </c>
      <c r="J9073" s="267">
        <v>45008</v>
      </c>
      <c r="K9073" s="267">
        <f>J9073+1</f>
        <v>45009</v>
      </c>
      <c r="L9073" s="266">
        <f>IF(M9073&lt;=365,1,2)</f>
        <v>1</v>
      </c>
      <c r="M9073" s="266">
        <f>IF(K9073&lt;$C$1,$C$2-$C$1+1,$C$2-K9073+1)</f>
        <v>38</v>
      </c>
      <c r="N9073" s="268">
        <f>M9073/365</f>
        <v>0.10410958904109589</v>
      </c>
      <c r="O9073" s="269">
        <f>'Data and Parameter'!$E$4*'Data and Parameter'!$E$5*('Data and Parameter'!$E$6+'Data and Parameter'!$E$7)*'Data and Parameter'!$E$19*'Data and Parameter'!$E$14*'ER calculations'!N9073</f>
        <v>0.53905333080220053</v>
      </c>
    </row>
    <row r="9074" spans="1:15" ht="15">
      <c r="A9074" s="284">
        <v>9070</v>
      </c>
      <c r="B9074" s="287"/>
      <c r="C9074" s="287"/>
      <c r="D9074" s="284" t="s">
        <v>1054</v>
      </c>
      <c r="E9074" s="287"/>
      <c r="F9074" s="285" t="s">
        <v>9195</v>
      </c>
      <c r="G9074" s="266" t="s">
        <v>121</v>
      </c>
      <c r="H9074" s="266">
        <f>IF(G9074="Traditional Stove",0.1,0.2)</f>
        <v>0.1</v>
      </c>
      <c r="I9074" s="266">
        <f>YEAR(J9074)</f>
        <v>2023</v>
      </c>
      <c r="J9074" s="267">
        <v>45008</v>
      </c>
      <c r="K9074" s="267">
        <f>J9074+1</f>
        <v>45009</v>
      </c>
      <c r="L9074" s="266">
        <f>IF(M9074&lt;=365,1,2)</f>
        <v>1</v>
      </c>
      <c r="M9074" s="266">
        <f>IF(K9074&lt;$C$1,$C$2-$C$1+1,$C$2-K9074+1)</f>
        <v>38</v>
      </c>
      <c r="N9074" s="268">
        <f>M9074/365</f>
        <v>0.10410958904109589</v>
      </c>
      <c r="O9074" s="269">
        <f>'Data and Parameter'!$E$4*'Data and Parameter'!$E$5*('Data and Parameter'!$E$6+'Data and Parameter'!$E$7)*'Data and Parameter'!$E$19*'Data and Parameter'!$E$14*'ER calculations'!N9074</f>
        <v>0.53905333080220053</v>
      </c>
    </row>
    <row r="9075" spans="1:15" ht="15">
      <c r="A9075" s="284">
        <v>9071</v>
      </c>
      <c r="B9075" s="287"/>
      <c r="C9075" s="287"/>
      <c r="D9075" s="284" t="s">
        <v>1054</v>
      </c>
      <c r="E9075" s="287"/>
      <c r="F9075" s="285" t="s">
        <v>9196</v>
      </c>
      <c r="G9075" s="266" t="s">
        <v>121</v>
      </c>
      <c r="H9075" s="266">
        <f>IF(G9075="Traditional Stove",0.1,0.2)</f>
        <v>0.1</v>
      </c>
      <c r="I9075" s="266">
        <f>YEAR(J9075)</f>
        <v>2023</v>
      </c>
      <c r="J9075" s="267">
        <v>45008</v>
      </c>
      <c r="K9075" s="267">
        <f>J9075+1</f>
        <v>45009</v>
      </c>
      <c r="L9075" s="266">
        <f>IF(M9075&lt;=365,1,2)</f>
        <v>1</v>
      </c>
      <c r="M9075" s="266">
        <f>IF(K9075&lt;$C$1,$C$2-$C$1+1,$C$2-K9075+1)</f>
        <v>38</v>
      </c>
      <c r="N9075" s="268">
        <f>M9075/365</f>
        <v>0.10410958904109589</v>
      </c>
      <c r="O9075" s="269">
        <f>'Data and Parameter'!$E$4*'Data and Parameter'!$E$5*('Data and Parameter'!$E$6+'Data and Parameter'!$E$7)*'Data and Parameter'!$E$19*'Data and Parameter'!$E$14*'ER calculations'!N9075</f>
        <v>0.53905333080220053</v>
      </c>
    </row>
    <row r="9076" spans="1:15" ht="15">
      <c r="A9076" s="284">
        <v>9072</v>
      </c>
      <c r="B9076" s="287"/>
      <c r="C9076" s="287"/>
      <c r="D9076" s="284" t="s">
        <v>1054</v>
      </c>
      <c r="E9076" s="287"/>
      <c r="F9076" s="285" t="s">
        <v>9197</v>
      </c>
      <c r="G9076" s="266" t="s">
        <v>121</v>
      </c>
      <c r="H9076" s="266">
        <f>IF(G9076="Traditional Stove",0.1,0.2)</f>
        <v>0.1</v>
      </c>
      <c r="I9076" s="266">
        <f>YEAR(J9076)</f>
        <v>2023</v>
      </c>
      <c r="J9076" s="267">
        <v>45008</v>
      </c>
      <c r="K9076" s="267">
        <f>J9076+1</f>
        <v>45009</v>
      </c>
      <c r="L9076" s="266">
        <f>IF(M9076&lt;=365,1,2)</f>
        <v>1</v>
      </c>
      <c r="M9076" s="266">
        <f>IF(K9076&lt;$C$1,$C$2-$C$1+1,$C$2-K9076+1)</f>
        <v>38</v>
      </c>
      <c r="N9076" s="268">
        <f>M9076/365</f>
        <v>0.10410958904109589</v>
      </c>
      <c r="O9076" s="269">
        <f>'Data and Parameter'!$E$4*'Data and Parameter'!$E$5*('Data and Parameter'!$E$6+'Data and Parameter'!$E$7)*'Data and Parameter'!$E$19*'Data and Parameter'!$E$14*'ER calculations'!N9076</f>
        <v>0.53905333080220053</v>
      </c>
    </row>
    <row r="9077" spans="1:15" ht="15">
      <c r="A9077" s="284">
        <v>9073</v>
      </c>
      <c r="B9077" s="287"/>
      <c r="C9077" s="287"/>
      <c r="D9077" s="284" t="s">
        <v>1054</v>
      </c>
      <c r="E9077" s="287"/>
      <c r="F9077" s="285" t="s">
        <v>9198</v>
      </c>
      <c r="G9077" s="266" t="s">
        <v>121</v>
      </c>
      <c r="H9077" s="266">
        <f>IF(G9077="Traditional Stove",0.1,0.2)</f>
        <v>0.1</v>
      </c>
      <c r="I9077" s="266">
        <f>YEAR(J9077)</f>
        <v>2023</v>
      </c>
      <c r="J9077" s="267">
        <v>45008</v>
      </c>
      <c r="K9077" s="267">
        <f>J9077+1</f>
        <v>45009</v>
      </c>
      <c r="L9077" s="266">
        <f>IF(M9077&lt;=365,1,2)</f>
        <v>1</v>
      </c>
      <c r="M9077" s="266">
        <f>IF(K9077&lt;$C$1,$C$2-$C$1+1,$C$2-K9077+1)</f>
        <v>38</v>
      </c>
      <c r="N9077" s="268">
        <f>M9077/365</f>
        <v>0.10410958904109589</v>
      </c>
      <c r="O9077" s="269">
        <f>'Data and Parameter'!$E$4*'Data and Parameter'!$E$5*('Data and Parameter'!$E$6+'Data and Parameter'!$E$7)*'Data and Parameter'!$E$19*'Data and Parameter'!$E$14*'ER calculations'!N9077</f>
        <v>0.53905333080220053</v>
      </c>
    </row>
    <row r="9078" spans="1:15" ht="15">
      <c r="A9078" s="284">
        <v>9074</v>
      </c>
      <c r="B9078" s="287"/>
      <c r="C9078" s="287"/>
      <c r="D9078" s="284" t="s">
        <v>1054</v>
      </c>
      <c r="E9078" s="287"/>
      <c r="F9078" s="285" t="s">
        <v>9199</v>
      </c>
      <c r="G9078" s="266" t="s">
        <v>121</v>
      </c>
      <c r="H9078" s="266">
        <f>IF(G9078="Traditional Stove",0.1,0.2)</f>
        <v>0.1</v>
      </c>
      <c r="I9078" s="266">
        <f>YEAR(J9078)</f>
        <v>2023</v>
      </c>
      <c r="J9078" s="267">
        <v>45008</v>
      </c>
      <c r="K9078" s="267">
        <f>J9078+1</f>
        <v>45009</v>
      </c>
      <c r="L9078" s="266">
        <f>IF(M9078&lt;=365,1,2)</f>
        <v>1</v>
      </c>
      <c r="M9078" s="266">
        <f>IF(K9078&lt;$C$1,$C$2-$C$1+1,$C$2-K9078+1)</f>
        <v>38</v>
      </c>
      <c r="N9078" s="268">
        <f>M9078/365</f>
        <v>0.10410958904109589</v>
      </c>
      <c r="O9078" s="269">
        <f>'Data and Parameter'!$E$4*'Data and Parameter'!$E$5*('Data and Parameter'!$E$6+'Data and Parameter'!$E$7)*'Data and Parameter'!$E$19*'Data and Parameter'!$E$14*'ER calculations'!N9078</f>
        <v>0.53905333080220053</v>
      </c>
    </row>
    <row r="9079" spans="1:15" ht="15">
      <c r="A9079" s="284">
        <v>9075</v>
      </c>
      <c r="B9079" s="287"/>
      <c r="C9079" s="287"/>
      <c r="D9079" s="284" t="s">
        <v>1054</v>
      </c>
      <c r="E9079" s="287"/>
      <c r="F9079" s="285" t="s">
        <v>9200</v>
      </c>
      <c r="G9079" s="266" t="s">
        <v>121</v>
      </c>
      <c r="H9079" s="266">
        <f>IF(G9079="Traditional Stove",0.1,0.2)</f>
        <v>0.1</v>
      </c>
      <c r="I9079" s="266">
        <f>YEAR(J9079)</f>
        <v>2023</v>
      </c>
      <c r="J9079" s="267">
        <v>45008</v>
      </c>
      <c r="K9079" s="267">
        <f>J9079+1</f>
        <v>45009</v>
      </c>
      <c r="L9079" s="266">
        <f>IF(M9079&lt;=365,1,2)</f>
        <v>1</v>
      </c>
      <c r="M9079" s="266">
        <f>IF(K9079&lt;$C$1,$C$2-$C$1+1,$C$2-K9079+1)</f>
        <v>38</v>
      </c>
      <c r="N9079" s="268">
        <f>M9079/365</f>
        <v>0.10410958904109589</v>
      </c>
      <c r="O9079" s="269">
        <f>'Data and Parameter'!$E$4*'Data and Parameter'!$E$5*('Data and Parameter'!$E$6+'Data and Parameter'!$E$7)*'Data and Parameter'!$E$19*'Data and Parameter'!$E$14*'ER calculations'!N9079</f>
        <v>0.53905333080220053</v>
      </c>
    </row>
    <row r="9080" spans="1:15" ht="15">
      <c r="A9080" s="284">
        <v>9076</v>
      </c>
      <c r="B9080" s="287"/>
      <c r="C9080" s="287"/>
      <c r="D9080" s="284" t="s">
        <v>1054</v>
      </c>
      <c r="E9080" s="287"/>
      <c r="F9080" s="285" t="s">
        <v>9201</v>
      </c>
      <c r="G9080" s="266" t="s">
        <v>121</v>
      </c>
      <c r="H9080" s="266">
        <f>IF(G9080="Traditional Stove",0.1,0.2)</f>
        <v>0.1</v>
      </c>
      <c r="I9080" s="266">
        <f>YEAR(J9080)</f>
        <v>2023</v>
      </c>
      <c r="J9080" s="267">
        <v>45008</v>
      </c>
      <c r="K9080" s="267">
        <f>J9080+1</f>
        <v>45009</v>
      </c>
      <c r="L9080" s="266">
        <f>IF(M9080&lt;=365,1,2)</f>
        <v>1</v>
      </c>
      <c r="M9080" s="266">
        <f>IF(K9080&lt;$C$1,$C$2-$C$1+1,$C$2-K9080+1)</f>
        <v>38</v>
      </c>
      <c r="N9080" s="268">
        <f>M9080/365</f>
        <v>0.10410958904109589</v>
      </c>
      <c r="O9080" s="269">
        <f>'Data and Parameter'!$E$4*'Data and Parameter'!$E$5*('Data and Parameter'!$E$6+'Data and Parameter'!$E$7)*'Data and Parameter'!$E$19*'Data and Parameter'!$E$14*'ER calculations'!N9080</f>
        <v>0.53905333080220053</v>
      </c>
    </row>
    <row r="9081" spans="1:15" ht="15">
      <c r="A9081" s="284">
        <v>9077</v>
      </c>
      <c r="B9081" s="287"/>
      <c r="C9081" s="287"/>
      <c r="D9081" s="284" t="s">
        <v>1054</v>
      </c>
      <c r="E9081" s="287"/>
      <c r="F9081" s="285" t="s">
        <v>9202</v>
      </c>
      <c r="G9081" s="266" t="s">
        <v>121</v>
      </c>
      <c r="H9081" s="266">
        <f>IF(G9081="Traditional Stove",0.1,0.2)</f>
        <v>0.1</v>
      </c>
      <c r="I9081" s="266">
        <f>YEAR(J9081)</f>
        <v>2023</v>
      </c>
      <c r="J9081" s="267">
        <v>45008</v>
      </c>
      <c r="K9081" s="267">
        <f>J9081+1</f>
        <v>45009</v>
      </c>
      <c r="L9081" s="266">
        <f>IF(M9081&lt;=365,1,2)</f>
        <v>1</v>
      </c>
      <c r="M9081" s="266">
        <f>IF(K9081&lt;$C$1,$C$2-$C$1+1,$C$2-K9081+1)</f>
        <v>38</v>
      </c>
      <c r="N9081" s="268">
        <f>M9081/365</f>
        <v>0.10410958904109589</v>
      </c>
      <c r="O9081" s="269">
        <f>'Data and Parameter'!$E$4*'Data and Parameter'!$E$5*('Data and Parameter'!$E$6+'Data and Parameter'!$E$7)*'Data and Parameter'!$E$19*'Data and Parameter'!$E$14*'ER calculations'!N9081</f>
        <v>0.53905333080220053</v>
      </c>
    </row>
    <row r="9082" spans="1:15" ht="15">
      <c r="A9082" s="284">
        <v>9078</v>
      </c>
      <c r="B9082" s="287"/>
      <c r="C9082" s="287"/>
      <c r="D9082" s="284" t="s">
        <v>1054</v>
      </c>
      <c r="E9082" s="287"/>
      <c r="F9082" s="285" t="s">
        <v>9203</v>
      </c>
      <c r="G9082" s="266" t="s">
        <v>121</v>
      </c>
      <c r="H9082" s="266">
        <f>IF(G9082="Traditional Stove",0.1,0.2)</f>
        <v>0.1</v>
      </c>
      <c r="I9082" s="266">
        <f>YEAR(J9082)</f>
        <v>2023</v>
      </c>
      <c r="J9082" s="267">
        <v>45008</v>
      </c>
      <c r="K9082" s="267">
        <f>J9082+1</f>
        <v>45009</v>
      </c>
      <c r="L9082" s="266">
        <f>IF(M9082&lt;=365,1,2)</f>
        <v>1</v>
      </c>
      <c r="M9082" s="266">
        <f>IF(K9082&lt;$C$1,$C$2-$C$1+1,$C$2-K9082+1)</f>
        <v>38</v>
      </c>
      <c r="N9082" s="268">
        <f>M9082/365</f>
        <v>0.10410958904109589</v>
      </c>
      <c r="O9082" s="269">
        <f>'Data and Parameter'!$E$4*'Data and Parameter'!$E$5*('Data and Parameter'!$E$6+'Data and Parameter'!$E$7)*'Data and Parameter'!$E$19*'Data and Parameter'!$E$14*'ER calculations'!N9082</f>
        <v>0.53905333080220053</v>
      </c>
    </row>
    <row r="9083" spans="1:15" ht="15">
      <c r="A9083" s="284">
        <v>9079</v>
      </c>
      <c r="B9083" s="287"/>
      <c r="C9083" s="287"/>
      <c r="D9083" s="284" t="s">
        <v>1054</v>
      </c>
      <c r="E9083" s="287"/>
      <c r="F9083" s="285" t="s">
        <v>9204</v>
      </c>
      <c r="G9083" s="266" t="s">
        <v>121</v>
      </c>
      <c r="H9083" s="266">
        <f>IF(G9083="Traditional Stove",0.1,0.2)</f>
        <v>0.1</v>
      </c>
      <c r="I9083" s="266">
        <f>YEAR(J9083)</f>
        <v>2023</v>
      </c>
      <c r="J9083" s="267">
        <v>45008</v>
      </c>
      <c r="K9083" s="267">
        <f>J9083+1</f>
        <v>45009</v>
      </c>
      <c r="L9083" s="266">
        <f>IF(M9083&lt;=365,1,2)</f>
        <v>1</v>
      </c>
      <c r="M9083" s="266">
        <f>IF(K9083&lt;$C$1,$C$2-$C$1+1,$C$2-K9083+1)</f>
        <v>38</v>
      </c>
      <c r="N9083" s="268">
        <f>M9083/365</f>
        <v>0.10410958904109589</v>
      </c>
      <c r="O9083" s="269">
        <f>'Data and Parameter'!$E$4*'Data and Parameter'!$E$5*('Data and Parameter'!$E$6+'Data and Parameter'!$E$7)*'Data and Parameter'!$E$19*'Data and Parameter'!$E$14*'ER calculations'!N9083</f>
        <v>0.53905333080220053</v>
      </c>
    </row>
    <row r="9084" spans="1:15" ht="15">
      <c r="A9084" s="284">
        <v>9080</v>
      </c>
      <c r="B9084" s="287"/>
      <c r="C9084" s="287"/>
      <c r="D9084" s="284" t="s">
        <v>1054</v>
      </c>
      <c r="E9084" s="287"/>
      <c r="F9084" s="285" t="s">
        <v>9205</v>
      </c>
      <c r="G9084" s="266" t="s">
        <v>121</v>
      </c>
      <c r="H9084" s="266">
        <f>IF(G9084="Traditional Stove",0.1,0.2)</f>
        <v>0.1</v>
      </c>
      <c r="I9084" s="266">
        <f>YEAR(J9084)</f>
        <v>2023</v>
      </c>
      <c r="J9084" s="267">
        <v>45008</v>
      </c>
      <c r="K9084" s="267">
        <f>J9084+1</f>
        <v>45009</v>
      </c>
      <c r="L9084" s="266">
        <f>IF(M9084&lt;=365,1,2)</f>
        <v>1</v>
      </c>
      <c r="M9084" s="266">
        <f>IF(K9084&lt;$C$1,$C$2-$C$1+1,$C$2-K9084+1)</f>
        <v>38</v>
      </c>
      <c r="N9084" s="268">
        <f>M9084/365</f>
        <v>0.10410958904109589</v>
      </c>
      <c r="O9084" s="269">
        <f>'Data and Parameter'!$E$4*'Data and Parameter'!$E$5*('Data and Parameter'!$E$6+'Data and Parameter'!$E$7)*'Data and Parameter'!$E$19*'Data and Parameter'!$E$14*'ER calculations'!N9084</f>
        <v>0.53905333080220053</v>
      </c>
    </row>
    <row r="9085" spans="1:15" ht="15">
      <c r="A9085" s="284">
        <v>9081</v>
      </c>
      <c r="B9085" s="287"/>
      <c r="C9085" s="287"/>
      <c r="D9085" s="284" t="s">
        <v>1054</v>
      </c>
      <c r="E9085" s="287"/>
      <c r="F9085" s="285" t="s">
        <v>9206</v>
      </c>
      <c r="G9085" s="266" t="s">
        <v>121</v>
      </c>
      <c r="H9085" s="266">
        <f>IF(G9085="Traditional Stove",0.1,0.2)</f>
        <v>0.1</v>
      </c>
      <c r="I9085" s="266">
        <f>YEAR(J9085)</f>
        <v>2023</v>
      </c>
      <c r="J9085" s="267">
        <v>45008</v>
      </c>
      <c r="K9085" s="267">
        <f>J9085+1</f>
        <v>45009</v>
      </c>
      <c r="L9085" s="266">
        <f>IF(M9085&lt;=365,1,2)</f>
        <v>1</v>
      </c>
      <c r="M9085" s="266">
        <f>IF(K9085&lt;$C$1,$C$2-$C$1+1,$C$2-K9085+1)</f>
        <v>38</v>
      </c>
      <c r="N9085" s="268">
        <f>M9085/365</f>
        <v>0.10410958904109589</v>
      </c>
      <c r="O9085" s="269">
        <f>'Data and Parameter'!$E$4*'Data and Parameter'!$E$5*('Data and Parameter'!$E$6+'Data and Parameter'!$E$7)*'Data and Parameter'!$E$19*'Data and Parameter'!$E$14*'ER calculations'!N9085</f>
        <v>0.53905333080220053</v>
      </c>
    </row>
    <row r="9086" spans="1:15" ht="15">
      <c r="A9086" s="284">
        <v>9082</v>
      </c>
      <c r="B9086" s="287"/>
      <c r="C9086" s="287"/>
      <c r="D9086" s="284" t="s">
        <v>1054</v>
      </c>
      <c r="E9086" s="287"/>
      <c r="F9086" s="285" t="s">
        <v>9207</v>
      </c>
      <c r="G9086" s="266" t="s">
        <v>121</v>
      </c>
      <c r="H9086" s="266">
        <f>IF(G9086="Traditional Stove",0.1,0.2)</f>
        <v>0.1</v>
      </c>
      <c r="I9086" s="266">
        <f>YEAR(J9086)</f>
        <v>2023</v>
      </c>
      <c r="J9086" s="267">
        <v>45008</v>
      </c>
      <c r="K9086" s="267">
        <f>J9086+1</f>
        <v>45009</v>
      </c>
      <c r="L9086" s="266">
        <f>IF(M9086&lt;=365,1,2)</f>
        <v>1</v>
      </c>
      <c r="M9086" s="266">
        <f>IF(K9086&lt;$C$1,$C$2-$C$1+1,$C$2-K9086+1)</f>
        <v>38</v>
      </c>
      <c r="N9086" s="268">
        <f>M9086/365</f>
        <v>0.10410958904109589</v>
      </c>
      <c r="O9086" s="269">
        <f>'Data and Parameter'!$E$4*'Data and Parameter'!$E$5*('Data and Parameter'!$E$6+'Data and Parameter'!$E$7)*'Data and Parameter'!$E$19*'Data and Parameter'!$E$14*'ER calculations'!N9086</f>
        <v>0.53905333080220053</v>
      </c>
    </row>
    <row r="9087" spans="1:15" ht="15">
      <c r="A9087" s="284">
        <v>9083</v>
      </c>
      <c r="B9087" s="287"/>
      <c r="C9087" s="287"/>
      <c r="D9087" s="284" t="s">
        <v>1054</v>
      </c>
      <c r="E9087" s="287"/>
      <c r="F9087" s="285" t="s">
        <v>9208</v>
      </c>
      <c r="G9087" s="266" t="s">
        <v>121</v>
      </c>
      <c r="H9087" s="266">
        <f>IF(G9087="Traditional Stove",0.1,0.2)</f>
        <v>0.1</v>
      </c>
      <c r="I9087" s="266">
        <f>YEAR(J9087)</f>
        <v>2023</v>
      </c>
      <c r="J9087" s="267">
        <v>45008</v>
      </c>
      <c r="K9087" s="267">
        <f>J9087+1</f>
        <v>45009</v>
      </c>
      <c r="L9087" s="266">
        <f>IF(M9087&lt;=365,1,2)</f>
        <v>1</v>
      </c>
      <c r="M9087" s="266">
        <f>IF(K9087&lt;$C$1,$C$2-$C$1+1,$C$2-K9087+1)</f>
        <v>38</v>
      </c>
      <c r="N9087" s="268">
        <f>M9087/365</f>
        <v>0.10410958904109589</v>
      </c>
      <c r="O9087" s="269">
        <f>'Data and Parameter'!$E$4*'Data and Parameter'!$E$5*('Data and Parameter'!$E$6+'Data and Parameter'!$E$7)*'Data and Parameter'!$E$19*'Data and Parameter'!$E$14*'ER calculations'!N9087</f>
        <v>0.53905333080220053</v>
      </c>
    </row>
    <row r="9088" spans="1:15" ht="15">
      <c r="A9088" s="284">
        <v>9084</v>
      </c>
      <c r="B9088" s="287"/>
      <c r="C9088" s="287"/>
      <c r="D9088" s="284" t="s">
        <v>1054</v>
      </c>
      <c r="E9088" s="287"/>
      <c r="F9088" s="285" t="s">
        <v>9209</v>
      </c>
      <c r="G9088" s="266" t="s">
        <v>121</v>
      </c>
      <c r="H9088" s="266">
        <f>IF(G9088="Traditional Stove",0.1,0.2)</f>
        <v>0.1</v>
      </c>
      <c r="I9088" s="266">
        <f>YEAR(J9088)</f>
        <v>2023</v>
      </c>
      <c r="J9088" s="267">
        <v>45008</v>
      </c>
      <c r="K9088" s="267">
        <f>J9088+1</f>
        <v>45009</v>
      </c>
      <c r="L9088" s="266">
        <f>IF(M9088&lt;=365,1,2)</f>
        <v>1</v>
      </c>
      <c r="M9088" s="266">
        <f>IF(K9088&lt;$C$1,$C$2-$C$1+1,$C$2-K9088+1)</f>
        <v>38</v>
      </c>
      <c r="N9088" s="268">
        <f>M9088/365</f>
        <v>0.10410958904109589</v>
      </c>
      <c r="O9088" s="269">
        <f>'Data and Parameter'!$E$4*'Data and Parameter'!$E$5*('Data and Parameter'!$E$6+'Data and Parameter'!$E$7)*'Data and Parameter'!$E$19*'Data and Parameter'!$E$14*'ER calculations'!N9088</f>
        <v>0.53905333080220053</v>
      </c>
    </row>
    <row r="9089" spans="1:15" ht="15">
      <c r="A9089" s="284">
        <v>9085</v>
      </c>
      <c r="B9089" s="287"/>
      <c r="C9089" s="287"/>
      <c r="D9089" s="284" t="s">
        <v>1054</v>
      </c>
      <c r="E9089" s="287"/>
      <c r="F9089" s="285" t="s">
        <v>9210</v>
      </c>
      <c r="G9089" s="266" t="s">
        <v>121</v>
      </c>
      <c r="H9089" s="266">
        <f>IF(G9089="Traditional Stove",0.1,0.2)</f>
        <v>0.1</v>
      </c>
      <c r="I9089" s="266">
        <f>YEAR(J9089)</f>
        <v>2023</v>
      </c>
      <c r="J9089" s="267">
        <v>45008</v>
      </c>
      <c r="K9089" s="267">
        <f>J9089+1</f>
        <v>45009</v>
      </c>
      <c r="L9089" s="266">
        <f>IF(M9089&lt;=365,1,2)</f>
        <v>1</v>
      </c>
      <c r="M9089" s="266">
        <f>IF(K9089&lt;$C$1,$C$2-$C$1+1,$C$2-K9089+1)</f>
        <v>38</v>
      </c>
      <c r="N9089" s="268">
        <f>M9089/365</f>
        <v>0.10410958904109589</v>
      </c>
      <c r="O9089" s="269">
        <f>'Data and Parameter'!$E$4*'Data and Parameter'!$E$5*('Data and Parameter'!$E$6+'Data and Parameter'!$E$7)*'Data and Parameter'!$E$19*'Data and Parameter'!$E$14*'ER calculations'!N9089</f>
        <v>0.53905333080220053</v>
      </c>
    </row>
    <row r="9090" spans="1:15" ht="15">
      <c r="A9090" s="284">
        <v>9086</v>
      </c>
      <c r="B9090" s="287"/>
      <c r="C9090" s="287"/>
      <c r="D9090" s="284" t="s">
        <v>1054</v>
      </c>
      <c r="E9090" s="287"/>
      <c r="F9090" s="285" t="s">
        <v>9211</v>
      </c>
      <c r="G9090" s="266" t="s">
        <v>121</v>
      </c>
      <c r="H9090" s="266">
        <f>IF(G9090="Traditional Stove",0.1,0.2)</f>
        <v>0.1</v>
      </c>
      <c r="I9090" s="266">
        <f>YEAR(J9090)</f>
        <v>2023</v>
      </c>
      <c r="J9090" s="267">
        <v>45008</v>
      </c>
      <c r="K9090" s="267">
        <f>J9090+1</f>
        <v>45009</v>
      </c>
      <c r="L9090" s="266">
        <f>IF(M9090&lt;=365,1,2)</f>
        <v>1</v>
      </c>
      <c r="M9090" s="266">
        <f>IF(K9090&lt;$C$1,$C$2-$C$1+1,$C$2-K9090+1)</f>
        <v>38</v>
      </c>
      <c r="N9090" s="268">
        <f>M9090/365</f>
        <v>0.10410958904109589</v>
      </c>
      <c r="O9090" s="269">
        <f>'Data and Parameter'!$E$4*'Data and Parameter'!$E$5*('Data and Parameter'!$E$6+'Data and Parameter'!$E$7)*'Data and Parameter'!$E$19*'Data and Parameter'!$E$14*'ER calculations'!N9090</f>
        <v>0.53905333080220053</v>
      </c>
    </row>
    <row r="9091" spans="1:15" ht="15">
      <c r="A9091" s="284">
        <v>9087</v>
      </c>
      <c r="B9091" s="287"/>
      <c r="C9091" s="287"/>
      <c r="D9091" s="284" t="s">
        <v>1054</v>
      </c>
      <c r="E9091" s="287"/>
      <c r="F9091" s="285" t="s">
        <v>9212</v>
      </c>
      <c r="G9091" s="266" t="s">
        <v>121</v>
      </c>
      <c r="H9091" s="266">
        <f>IF(G9091="Traditional Stove",0.1,0.2)</f>
        <v>0.1</v>
      </c>
      <c r="I9091" s="266">
        <f>YEAR(J9091)</f>
        <v>2023</v>
      </c>
      <c r="J9091" s="267">
        <v>45008</v>
      </c>
      <c r="K9091" s="267">
        <f>J9091+1</f>
        <v>45009</v>
      </c>
      <c r="L9091" s="266">
        <f>IF(M9091&lt;=365,1,2)</f>
        <v>1</v>
      </c>
      <c r="M9091" s="266">
        <f>IF(K9091&lt;$C$1,$C$2-$C$1+1,$C$2-K9091+1)</f>
        <v>38</v>
      </c>
      <c r="N9091" s="268">
        <f>M9091/365</f>
        <v>0.10410958904109589</v>
      </c>
      <c r="O9091" s="269">
        <f>'Data and Parameter'!$E$4*'Data and Parameter'!$E$5*('Data and Parameter'!$E$6+'Data and Parameter'!$E$7)*'Data and Parameter'!$E$19*'Data and Parameter'!$E$14*'ER calculations'!N9091</f>
        <v>0.53905333080220053</v>
      </c>
    </row>
    <row r="9092" spans="1:15" ht="15">
      <c r="A9092" s="284">
        <v>9088</v>
      </c>
      <c r="B9092" s="287"/>
      <c r="C9092" s="287"/>
      <c r="D9092" s="284" t="s">
        <v>1054</v>
      </c>
      <c r="E9092" s="287"/>
      <c r="F9092" s="285" t="s">
        <v>9213</v>
      </c>
      <c r="G9092" s="266" t="s">
        <v>121</v>
      </c>
      <c r="H9092" s="266">
        <f>IF(G9092="Traditional Stove",0.1,0.2)</f>
        <v>0.1</v>
      </c>
      <c r="I9092" s="266">
        <f>YEAR(J9092)</f>
        <v>2023</v>
      </c>
      <c r="J9092" s="267">
        <v>45008</v>
      </c>
      <c r="K9092" s="267">
        <f>J9092+1</f>
        <v>45009</v>
      </c>
      <c r="L9092" s="266">
        <f>IF(M9092&lt;=365,1,2)</f>
        <v>1</v>
      </c>
      <c r="M9092" s="266">
        <f>IF(K9092&lt;$C$1,$C$2-$C$1+1,$C$2-K9092+1)</f>
        <v>38</v>
      </c>
      <c r="N9092" s="268">
        <f>M9092/365</f>
        <v>0.10410958904109589</v>
      </c>
      <c r="O9092" s="269">
        <f>'Data and Parameter'!$E$4*'Data and Parameter'!$E$5*('Data and Parameter'!$E$6+'Data and Parameter'!$E$7)*'Data and Parameter'!$E$19*'Data and Parameter'!$E$14*'ER calculations'!N9092</f>
        <v>0.53905333080220053</v>
      </c>
    </row>
    <row r="9093" spans="1:15" ht="15">
      <c r="A9093" s="284">
        <v>9089</v>
      </c>
      <c r="B9093" s="287"/>
      <c r="C9093" s="287"/>
      <c r="D9093" s="284" t="s">
        <v>1054</v>
      </c>
      <c r="E9093" s="287"/>
      <c r="F9093" s="285" t="s">
        <v>9214</v>
      </c>
      <c r="G9093" s="266" t="s">
        <v>121</v>
      </c>
      <c r="H9093" s="266">
        <f>IF(G9093="Traditional Stove",0.1,0.2)</f>
        <v>0.1</v>
      </c>
      <c r="I9093" s="266">
        <f>YEAR(J9093)</f>
        <v>2023</v>
      </c>
      <c r="J9093" s="267">
        <v>45008</v>
      </c>
      <c r="K9093" s="267">
        <f>J9093+1</f>
        <v>45009</v>
      </c>
      <c r="L9093" s="266">
        <f>IF(M9093&lt;=365,1,2)</f>
        <v>1</v>
      </c>
      <c r="M9093" s="266">
        <f>IF(K9093&lt;$C$1,$C$2-$C$1+1,$C$2-K9093+1)</f>
        <v>38</v>
      </c>
      <c r="N9093" s="268">
        <f>M9093/365</f>
        <v>0.10410958904109589</v>
      </c>
      <c r="O9093" s="269">
        <f>'Data and Parameter'!$E$4*'Data and Parameter'!$E$5*('Data and Parameter'!$E$6+'Data and Parameter'!$E$7)*'Data and Parameter'!$E$19*'Data and Parameter'!$E$14*'ER calculations'!N9093</f>
        <v>0.53905333080220053</v>
      </c>
    </row>
    <row r="9094" spans="1:15" ht="15">
      <c r="A9094" s="284">
        <v>9090</v>
      </c>
      <c r="B9094" s="287"/>
      <c r="C9094" s="287"/>
      <c r="D9094" s="284" t="s">
        <v>1054</v>
      </c>
      <c r="E9094" s="287"/>
      <c r="F9094" s="285" t="s">
        <v>9215</v>
      </c>
      <c r="G9094" s="266" t="s">
        <v>121</v>
      </c>
      <c r="H9094" s="266">
        <f>IF(G9094="Traditional Stove",0.1,0.2)</f>
        <v>0.1</v>
      </c>
      <c r="I9094" s="266">
        <f>YEAR(J9094)</f>
        <v>2023</v>
      </c>
      <c r="J9094" s="267">
        <v>45008</v>
      </c>
      <c r="K9094" s="267">
        <f>J9094+1</f>
        <v>45009</v>
      </c>
      <c r="L9094" s="266">
        <f>IF(M9094&lt;=365,1,2)</f>
        <v>1</v>
      </c>
      <c r="M9094" s="266">
        <f>IF(K9094&lt;$C$1,$C$2-$C$1+1,$C$2-K9094+1)</f>
        <v>38</v>
      </c>
      <c r="N9094" s="268">
        <f>M9094/365</f>
        <v>0.10410958904109589</v>
      </c>
      <c r="O9094" s="269">
        <f>'Data and Parameter'!$E$4*'Data and Parameter'!$E$5*('Data and Parameter'!$E$6+'Data and Parameter'!$E$7)*'Data and Parameter'!$E$19*'Data and Parameter'!$E$14*'ER calculations'!N9094</f>
        <v>0.53905333080220053</v>
      </c>
    </row>
    <row r="9095" spans="1:15" ht="15">
      <c r="A9095" s="284">
        <v>9091</v>
      </c>
      <c r="B9095" s="287"/>
      <c r="C9095" s="287"/>
      <c r="D9095" s="284" t="s">
        <v>1054</v>
      </c>
      <c r="E9095" s="287"/>
      <c r="F9095" s="285" t="s">
        <v>9216</v>
      </c>
      <c r="G9095" s="266" t="s">
        <v>121</v>
      </c>
      <c r="H9095" s="266">
        <f>IF(G9095="Traditional Stove",0.1,0.2)</f>
        <v>0.1</v>
      </c>
      <c r="I9095" s="266">
        <f>YEAR(J9095)</f>
        <v>2023</v>
      </c>
      <c r="J9095" s="267">
        <v>45008</v>
      </c>
      <c r="K9095" s="267">
        <f>J9095+1</f>
        <v>45009</v>
      </c>
      <c r="L9095" s="266">
        <f>IF(M9095&lt;=365,1,2)</f>
        <v>1</v>
      </c>
      <c r="M9095" s="266">
        <f>IF(K9095&lt;$C$1,$C$2-$C$1+1,$C$2-K9095+1)</f>
        <v>38</v>
      </c>
      <c r="N9095" s="268">
        <f>M9095/365</f>
        <v>0.10410958904109589</v>
      </c>
      <c r="O9095" s="269">
        <f>'Data and Parameter'!$E$4*'Data and Parameter'!$E$5*('Data and Parameter'!$E$6+'Data and Parameter'!$E$7)*'Data and Parameter'!$E$19*'Data and Parameter'!$E$14*'ER calculations'!N9095</f>
        <v>0.53905333080220053</v>
      </c>
    </row>
    <row r="9096" spans="1:15" ht="15">
      <c r="A9096" s="284">
        <v>9092</v>
      </c>
      <c r="B9096" s="287"/>
      <c r="C9096" s="287"/>
      <c r="D9096" s="284" t="s">
        <v>1054</v>
      </c>
      <c r="E9096" s="287"/>
      <c r="F9096" s="285" t="s">
        <v>9217</v>
      </c>
      <c r="G9096" s="266" t="s">
        <v>121</v>
      </c>
      <c r="H9096" s="266">
        <f>IF(G9096="Traditional Stove",0.1,0.2)</f>
        <v>0.1</v>
      </c>
      <c r="I9096" s="266">
        <f>YEAR(J9096)</f>
        <v>2023</v>
      </c>
      <c r="J9096" s="267">
        <v>45008</v>
      </c>
      <c r="K9096" s="267">
        <f>J9096+1</f>
        <v>45009</v>
      </c>
      <c r="L9096" s="266">
        <f>IF(M9096&lt;=365,1,2)</f>
        <v>1</v>
      </c>
      <c r="M9096" s="266">
        <f>IF(K9096&lt;$C$1,$C$2-$C$1+1,$C$2-K9096+1)</f>
        <v>38</v>
      </c>
      <c r="N9096" s="268">
        <f>M9096/365</f>
        <v>0.10410958904109589</v>
      </c>
      <c r="O9096" s="269">
        <f>'Data and Parameter'!$E$4*'Data and Parameter'!$E$5*('Data and Parameter'!$E$6+'Data and Parameter'!$E$7)*'Data and Parameter'!$E$19*'Data and Parameter'!$E$14*'ER calculations'!N9096</f>
        <v>0.53905333080220053</v>
      </c>
    </row>
    <row r="9097" spans="1:15" ht="15">
      <c r="A9097" s="284">
        <v>9093</v>
      </c>
      <c r="B9097" s="287"/>
      <c r="C9097" s="287"/>
      <c r="D9097" s="284" t="s">
        <v>1054</v>
      </c>
      <c r="E9097" s="287"/>
      <c r="F9097" s="285" t="s">
        <v>9218</v>
      </c>
      <c r="G9097" s="266" t="s">
        <v>121</v>
      </c>
      <c r="H9097" s="266">
        <f>IF(G9097="Traditional Stove",0.1,0.2)</f>
        <v>0.1</v>
      </c>
      <c r="I9097" s="266">
        <f>YEAR(J9097)</f>
        <v>2023</v>
      </c>
      <c r="J9097" s="267">
        <v>45008</v>
      </c>
      <c r="K9097" s="267">
        <f>J9097+1</f>
        <v>45009</v>
      </c>
      <c r="L9097" s="266">
        <f>IF(M9097&lt;=365,1,2)</f>
        <v>1</v>
      </c>
      <c r="M9097" s="266">
        <f>IF(K9097&lt;$C$1,$C$2-$C$1+1,$C$2-K9097+1)</f>
        <v>38</v>
      </c>
      <c r="N9097" s="268">
        <f>M9097/365</f>
        <v>0.10410958904109589</v>
      </c>
      <c r="O9097" s="269">
        <f>'Data and Parameter'!$E$4*'Data and Parameter'!$E$5*('Data and Parameter'!$E$6+'Data and Parameter'!$E$7)*'Data and Parameter'!$E$19*'Data and Parameter'!$E$14*'ER calculations'!N9097</f>
        <v>0.53905333080220053</v>
      </c>
    </row>
    <row r="9098" spans="1:15" ht="15">
      <c r="A9098" s="284">
        <v>9094</v>
      </c>
      <c r="B9098" s="287"/>
      <c r="C9098" s="287"/>
      <c r="D9098" s="284" t="s">
        <v>1054</v>
      </c>
      <c r="E9098" s="287"/>
      <c r="F9098" s="285" t="s">
        <v>9219</v>
      </c>
      <c r="G9098" s="266" t="s">
        <v>121</v>
      </c>
      <c r="H9098" s="266">
        <f>IF(G9098="Traditional Stove",0.1,0.2)</f>
        <v>0.1</v>
      </c>
      <c r="I9098" s="266">
        <f>YEAR(J9098)</f>
        <v>2023</v>
      </c>
      <c r="J9098" s="267">
        <v>45008</v>
      </c>
      <c r="K9098" s="267">
        <f>J9098+1</f>
        <v>45009</v>
      </c>
      <c r="L9098" s="266">
        <f>IF(M9098&lt;=365,1,2)</f>
        <v>1</v>
      </c>
      <c r="M9098" s="266">
        <f>IF(K9098&lt;$C$1,$C$2-$C$1+1,$C$2-K9098+1)</f>
        <v>38</v>
      </c>
      <c r="N9098" s="268">
        <f>M9098/365</f>
        <v>0.10410958904109589</v>
      </c>
      <c r="O9098" s="269">
        <f>'Data and Parameter'!$E$4*'Data and Parameter'!$E$5*('Data and Parameter'!$E$6+'Data and Parameter'!$E$7)*'Data and Parameter'!$E$19*'Data and Parameter'!$E$14*'ER calculations'!N9098</f>
        <v>0.53905333080220053</v>
      </c>
    </row>
    <row r="9099" spans="1:15" ht="15">
      <c r="A9099" s="284">
        <v>9095</v>
      </c>
      <c r="B9099" s="287"/>
      <c r="C9099" s="287"/>
      <c r="D9099" s="284" t="s">
        <v>1054</v>
      </c>
      <c r="E9099" s="287"/>
      <c r="F9099" s="285" t="s">
        <v>9220</v>
      </c>
      <c r="G9099" s="266" t="s">
        <v>121</v>
      </c>
      <c r="H9099" s="266">
        <f>IF(G9099="Traditional Stove",0.1,0.2)</f>
        <v>0.1</v>
      </c>
      <c r="I9099" s="266">
        <f>YEAR(J9099)</f>
        <v>2023</v>
      </c>
      <c r="J9099" s="267">
        <v>45008</v>
      </c>
      <c r="K9099" s="267">
        <f>J9099+1</f>
        <v>45009</v>
      </c>
      <c r="L9099" s="266">
        <f>IF(M9099&lt;=365,1,2)</f>
        <v>1</v>
      </c>
      <c r="M9099" s="266">
        <f>IF(K9099&lt;$C$1,$C$2-$C$1+1,$C$2-K9099+1)</f>
        <v>38</v>
      </c>
      <c r="N9099" s="268">
        <f>M9099/365</f>
        <v>0.10410958904109589</v>
      </c>
      <c r="O9099" s="269">
        <f>'Data and Parameter'!$E$4*'Data and Parameter'!$E$5*('Data and Parameter'!$E$6+'Data and Parameter'!$E$7)*'Data and Parameter'!$E$19*'Data and Parameter'!$E$14*'ER calculations'!N9099</f>
        <v>0.53905333080220053</v>
      </c>
    </row>
    <row r="9100" spans="1:15" ht="15">
      <c r="A9100" s="284">
        <v>9096</v>
      </c>
      <c r="B9100" s="287"/>
      <c r="C9100" s="287"/>
      <c r="D9100" s="284" t="s">
        <v>1054</v>
      </c>
      <c r="E9100" s="287"/>
      <c r="F9100" s="285" t="s">
        <v>9221</v>
      </c>
      <c r="G9100" s="266" t="s">
        <v>121</v>
      </c>
      <c r="H9100" s="266">
        <f>IF(G9100="Traditional Stove",0.1,0.2)</f>
        <v>0.1</v>
      </c>
      <c r="I9100" s="266">
        <f>YEAR(J9100)</f>
        <v>2023</v>
      </c>
      <c r="J9100" s="267">
        <v>45008</v>
      </c>
      <c r="K9100" s="267">
        <f>J9100+1</f>
        <v>45009</v>
      </c>
      <c r="L9100" s="266">
        <f>IF(M9100&lt;=365,1,2)</f>
        <v>1</v>
      </c>
      <c r="M9100" s="266">
        <f>IF(K9100&lt;$C$1,$C$2-$C$1+1,$C$2-K9100+1)</f>
        <v>38</v>
      </c>
      <c r="N9100" s="268">
        <f>M9100/365</f>
        <v>0.10410958904109589</v>
      </c>
      <c r="O9100" s="269">
        <f>'Data and Parameter'!$E$4*'Data and Parameter'!$E$5*('Data and Parameter'!$E$6+'Data and Parameter'!$E$7)*'Data and Parameter'!$E$19*'Data and Parameter'!$E$14*'ER calculations'!N9100</f>
        <v>0.53905333080220053</v>
      </c>
    </row>
    <row r="9101" spans="1:15" ht="15">
      <c r="A9101" s="284">
        <v>9097</v>
      </c>
      <c r="B9101" s="287"/>
      <c r="C9101" s="287"/>
      <c r="D9101" s="284" t="s">
        <v>1054</v>
      </c>
      <c r="E9101" s="287"/>
      <c r="F9101" s="285" t="s">
        <v>9222</v>
      </c>
      <c r="G9101" s="266" t="s">
        <v>121</v>
      </c>
      <c r="H9101" s="266">
        <f>IF(G9101="Traditional Stove",0.1,0.2)</f>
        <v>0.1</v>
      </c>
      <c r="I9101" s="266">
        <f>YEAR(J9101)</f>
        <v>2023</v>
      </c>
      <c r="J9101" s="267">
        <v>45008</v>
      </c>
      <c r="K9101" s="267">
        <f>J9101+1</f>
        <v>45009</v>
      </c>
      <c r="L9101" s="266">
        <f>IF(M9101&lt;=365,1,2)</f>
        <v>1</v>
      </c>
      <c r="M9101" s="266">
        <f>IF(K9101&lt;$C$1,$C$2-$C$1+1,$C$2-K9101+1)</f>
        <v>38</v>
      </c>
      <c r="N9101" s="268">
        <f>M9101/365</f>
        <v>0.10410958904109589</v>
      </c>
      <c r="O9101" s="269">
        <f>'Data and Parameter'!$E$4*'Data and Parameter'!$E$5*('Data and Parameter'!$E$6+'Data and Parameter'!$E$7)*'Data and Parameter'!$E$19*'Data and Parameter'!$E$14*'ER calculations'!N9101</f>
        <v>0.53905333080220053</v>
      </c>
    </row>
    <row r="9102" spans="1:15" ht="15">
      <c r="A9102" s="284">
        <v>9098</v>
      </c>
      <c r="B9102" s="287"/>
      <c r="C9102" s="287"/>
      <c r="D9102" s="284" t="s">
        <v>1054</v>
      </c>
      <c r="E9102" s="287"/>
      <c r="F9102" s="285" t="s">
        <v>9223</v>
      </c>
      <c r="G9102" s="266" t="s">
        <v>121</v>
      </c>
      <c r="H9102" s="266">
        <f>IF(G9102="Traditional Stove",0.1,0.2)</f>
        <v>0.1</v>
      </c>
      <c r="I9102" s="266">
        <f>YEAR(J9102)</f>
        <v>2023</v>
      </c>
      <c r="J9102" s="267">
        <v>45008</v>
      </c>
      <c r="K9102" s="267">
        <f>J9102+1</f>
        <v>45009</v>
      </c>
      <c r="L9102" s="266">
        <f>IF(M9102&lt;=365,1,2)</f>
        <v>1</v>
      </c>
      <c r="M9102" s="266">
        <f>IF(K9102&lt;$C$1,$C$2-$C$1+1,$C$2-K9102+1)</f>
        <v>38</v>
      </c>
      <c r="N9102" s="268">
        <f>M9102/365</f>
        <v>0.10410958904109589</v>
      </c>
      <c r="O9102" s="269">
        <f>'Data and Parameter'!$E$4*'Data and Parameter'!$E$5*('Data and Parameter'!$E$6+'Data and Parameter'!$E$7)*'Data and Parameter'!$E$19*'Data and Parameter'!$E$14*'ER calculations'!N9102</f>
        <v>0.53905333080220053</v>
      </c>
    </row>
    <row r="9103" spans="1:15" ht="15">
      <c r="A9103" s="284">
        <v>9099</v>
      </c>
      <c r="B9103" s="287"/>
      <c r="C9103" s="287"/>
      <c r="D9103" s="284" t="s">
        <v>1054</v>
      </c>
      <c r="E9103" s="287"/>
      <c r="F9103" s="285" t="s">
        <v>9224</v>
      </c>
      <c r="G9103" s="266" t="s">
        <v>121</v>
      </c>
      <c r="H9103" s="266">
        <f>IF(G9103="Traditional Stove",0.1,0.2)</f>
        <v>0.1</v>
      </c>
      <c r="I9103" s="266">
        <f>YEAR(J9103)</f>
        <v>2023</v>
      </c>
      <c r="J9103" s="267">
        <v>45008</v>
      </c>
      <c r="K9103" s="267">
        <f>J9103+1</f>
        <v>45009</v>
      </c>
      <c r="L9103" s="266">
        <f>IF(M9103&lt;=365,1,2)</f>
        <v>1</v>
      </c>
      <c r="M9103" s="266">
        <f>IF(K9103&lt;$C$1,$C$2-$C$1+1,$C$2-K9103+1)</f>
        <v>38</v>
      </c>
      <c r="N9103" s="268">
        <f>M9103/365</f>
        <v>0.10410958904109589</v>
      </c>
      <c r="O9103" s="269">
        <f>'Data and Parameter'!$E$4*'Data and Parameter'!$E$5*('Data and Parameter'!$E$6+'Data and Parameter'!$E$7)*'Data and Parameter'!$E$19*'Data and Parameter'!$E$14*'ER calculations'!N9103</f>
        <v>0.53905333080220053</v>
      </c>
    </row>
    <row r="9104" spans="1:15" ht="15">
      <c r="A9104" s="284">
        <v>9100</v>
      </c>
      <c r="B9104" s="287"/>
      <c r="C9104" s="287"/>
      <c r="D9104" s="284" t="s">
        <v>1054</v>
      </c>
      <c r="E9104" s="287"/>
      <c r="F9104" s="285" t="s">
        <v>9225</v>
      </c>
      <c r="G9104" s="266" t="s">
        <v>121</v>
      </c>
      <c r="H9104" s="266">
        <f>IF(G9104="Traditional Stove",0.1,0.2)</f>
        <v>0.1</v>
      </c>
      <c r="I9104" s="266">
        <f>YEAR(J9104)</f>
        <v>2023</v>
      </c>
      <c r="J9104" s="267">
        <v>45008</v>
      </c>
      <c r="K9104" s="267">
        <f>J9104+1</f>
        <v>45009</v>
      </c>
      <c r="L9104" s="266">
        <f>IF(M9104&lt;=365,1,2)</f>
        <v>1</v>
      </c>
      <c r="M9104" s="266">
        <f>IF(K9104&lt;$C$1,$C$2-$C$1+1,$C$2-K9104+1)</f>
        <v>38</v>
      </c>
      <c r="N9104" s="268">
        <f>M9104/365</f>
        <v>0.10410958904109589</v>
      </c>
      <c r="O9104" s="269">
        <f>'Data and Parameter'!$E$4*'Data and Parameter'!$E$5*('Data and Parameter'!$E$6+'Data and Parameter'!$E$7)*'Data and Parameter'!$E$19*'Data and Parameter'!$E$14*'ER calculations'!N9104</f>
        <v>0.53905333080220053</v>
      </c>
    </row>
    <row r="9105" spans="1:15" ht="15">
      <c r="A9105" s="284">
        <v>9101</v>
      </c>
      <c r="B9105" s="287"/>
      <c r="C9105" s="287"/>
      <c r="D9105" s="284" t="s">
        <v>1054</v>
      </c>
      <c r="E9105" s="287"/>
      <c r="F9105" s="285" t="s">
        <v>9226</v>
      </c>
      <c r="G9105" s="266" t="s">
        <v>121</v>
      </c>
      <c r="H9105" s="266">
        <f>IF(G9105="Traditional Stove",0.1,0.2)</f>
        <v>0.1</v>
      </c>
      <c r="I9105" s="266">
        <f>YEAR(J9105)</f>
        <v>2023</v>
      </c>
      <c r="J9105" s="267">
        <v>45008</v>
      </c>
      <c r="K9105" s="267">
        <f>J9105+1</f>
        <v>45009</v>
      </c>
      <c r="L9105" s="266">
        <f>IF(M9105&lt;=365,1,2)</f>
        <v>1</v>
      </c>
      <c r="M9105" s="266">
        <f>IF(K9105&lt;$C$1,$C$2-$C$1+1,$C$2-K9105+1)</f>
        <v>38</v>
      </c>
      <c r="N9105" s="268">
        <f>M9105/365</f>
        <v>0.10410958904109589</v>
      </c>
      <c r="O9105" s="269">
        <f>'Data and Parameter'!$E$4*'Data and Parameter'!$E$5*('Data and Parameter'!$E$6+'Data and Parameter'!$E$7)*'Data and Parameter'!$E$19*'Data and Parameter'!$E$14*'ER calculations'!N9105</f>
        <v>0.53905333080220053</v>
      </c>
    </row>
    <row r="9106" spans="1:15" ht="15">
      <c r="A9106" s="284">
        <v>9102</v>
      </c>
      <c r="B9106" s="287"/>
      <c r="C9106" s="287"/>
      <c r="D9106" s="284" t="s">
        <v>1054</v>
      </c>
      <c r="E9106" s="287"/>
      <c r="F9106" s="285" t="s">
        <v>9227</v>
      </c>
      <c r="G9106" s="266" t="s">
        <v>121</v>
      </c>
      <c r="H9106" s="266">
        <f>IF(G9106="Traditional Stove",0.1,0.2)</f>
        <v>0.1</v>
      </c>
      <c r="I9106" s="266">
        <f>YEAR(J9106)</f>
        <v>2023</v>
      </c>
      <c r="J9106" s="267">
        <v>45008</v>
      </c>
      <c r="K9106" s="267">
        <f>J9106+1</f>
        <v>45009</v>
      </c>
      <c r="L9106" s="266">
        <f>IF(M9106&lt;=365,1,2)</f>
        <v>1</v>
      </c>
      <c r="M9106" s="266">
        <f>IF(K9106&lt;$C$1,$C$2-$C$1+1,$C$2-K9106+1)</f>
        <v>38</v>
      </c>
      <c r="N9106" s="268">
        <f>M9106/365</f>
        <v>0.10410958904109589</v>
      </c>
      <c r="O9106" s="269">
        <f>'Data and Parameter'!$E$4*'Data and Parameter'!$E$5*('Data and Parameter'!$E$6+'Data and Parameter'!$E$7)*'Data and Parameter'!$E$19*'Data and Parameter'!$E$14*'ER calculations'!N9106</f>
        <v>0.53905333080220053</v>
      </c>
    </row>
    <row r="9107" spans="1:15" ht="15">
      <c r="A9107" s="284">
        <v>9103</v>
      </c>
      <c r="B9107" s="287"/>
      <c r="C9107" s="287"/>
      <c r="D9107" s="284" t="s">
        <v>1054</v>
      </c>
      <c r="E9107" s="287"/>
      <c r="F9107" s="285" t="s">
        <v>9228</v>
      </c>
      <c r="G9107" s="266" t="s">
        <v>121</v>
      </c>
      <c r="H9107" s="266">
        <f>IF(G9107="Traditional Stove",0.1,0.2)</f>
        <v>0.1</v>
      </c>
      <c r="I9107" s="266">
        <f>YEAR(J9107)</f>
        <v>2023</v>
      </c>
      <c r="J9107" s="267">
        <v>45008</v>
      </c>
      <c r="K9107" s="267">
        <f>J9107+1</f>
        <v>45009</v>
      </c>
      <c r="L9107" s="266">
        <f>IF(M9107&lt;=365,1,2)</f>
        <v>1</v>
      </c>
      <c r="M9107" s="266">
        <f>IF(K9107&lt;$C$1,$C$2-$C$1+1,$C$2-K9107+1)</f>
        <v>38</v>
      </c>
      <c r="N9107" s="268">
        <f>M9107/365</f>
        <v>0.10410958904109589</v>
      </c>
      <c r="O9107" s="269">
        <f>'Data and Parameter'!$E$4*'Data and Parameter'!$E$5*('Data and Parameter'!$E$6+'Data and Parameter'!$E$7)*'Data and Parameter'!$E$19*'Data and Parameter'!$E$14*'ER calculations'!N9107</f>
        <v>0.53905333080220053</v>
      </c>
    </row>
    <row r="9108" spans="1:15" ht="15">
      <c r="A9108" s="284">
        <v>9104</v>
      </c>
      <c r="B9108" s="287"/>
      <c r="C9108" s="287"/>
      <c r="D9108" s="284" t="s">
        <v>1054</v>
      </c>
      <c r="E9108" s="287"/>
      <c r="F9108" s="285" t="s">
        <v>9229</v>
      </c>
      <c r="G9108" s="266" t="s">
        <v>121</v>
      </c>
      <c r="H9108" s="266">
        <f>IF(G9108="Traditional Stove",0.1,0.2)</f>
        <v>0.1</v>
      </c>
      <c r="I9108" s="266">
        <f>YEAR(J9108)</f>
        <v>2023</v>
      </c>
      <c r="J9108" s="267">
        <v>45008</v>
      </c>
      <c r="K9108" s="267">
        <f>J9108+1</f>
        <v>45009</v>
      </c>
      <c r="L9108" s="266">
        <f>IF(M9108&lt;=365,1,2)</f>
        <v>1</v>
      </c>
      <c r="M9108" s="266">
        <f>IF(K9108&lt;$C$1,$C$2-$C$1+1,$C$2-K9108+1)</f>
        <v>38</v>
      </c>
      <c r="N9108" s="268">
        <f>M9108/365</f>
        <v>0.10410958904109589</v>
      </c>
      <c r="O9108" s="269">
        <f>'Data and Parameter'!$E$4*'Data and Parameter'!$E$5*('Data and Parameter'!$E$6+'Data and Parameter'!$E$7)*'Data and Parameter'!$E$19*'Data and Parameter'!$E$14*'ER calculations'!N9108</f>
        <v>0.53905333080220053</v>
      </c>
    </row>
    <row r="9109" spans="1:15" ht="15">
      <c r="A9109" s="284">
        <v>9105</v>
      </c>
      <c r="B9109" s="287"/>
      <c r="C9109" s="287"/>
      <c r="D9109" s="284" t="s">
        <v>1054</v>
      </c>
      <c r="E9109" s="287"/>
      <c r="F9109" s="285" t="s">
        <v>9230</v>
      </c>
      <c r="G9109" s="266" t="s">
        <v>121</v>
      </c>
      <c r="H9109" s="266">
        <f>IF(G9109="Traditional Stove",0.1,0.2)</f>
        <v>0.1</v>
      </c>
      <c r="I9109" s="266">
        <f>YEAR(J9109)</f>
        <v>2023</v>
      </c>
      <c r="J9109" s="267">
        <v>45008</v>
      </c>
      <c r="K9109" s="267">
        <f>J9109+1</f>
        <v>45009</v>
      </c>
      <c r="L9109" s="266">
        <f>IF(M9109&lt;=365,1,2)</f>
        <v>1</v>
      </c>
      <c r="M9109" s="266">
        <f>IF(K9109&lt;$C$1,$C$2-$C$1+1,$C$2-K9109+1)</f>
        <v>38</v>
      </c>
      <c r="N9109" s="268">
        <f>M9109/365</f>
        <v>0.10410958904109589</v>
      </c>
      <c r="O9109" s="269">
        <f>'Data and Parameter'!$E$4*'Data and Parameter'!$E$5*('Data and Parameter'!$E$6+'Data and Parameter'!$E$7)*'Data and Parameter'!$E$19*'Data and Parameter'!$E$14*'ER calculations'!N9109</f>
        <v>0.53905333080220053</v>
      </c>
    </row>
    <row r="9110" spans="1:15" ht="15">
      <c r="A9110" s="284">
        <v>9106</v>
      </c>
      <c r="B9110" s="287"/>
      <c r="C9110" s="287"/>
      <c r="D9110" s="284" t="s">
        <v>1054</v>
      </c>
      <c r="E9110" s="287"/>
      <c r="F9110" s="285" t="s">
        <v>9231</v>
      </c>
      <c r="G9110" s="266" t="s">
        <v>121</v>
      </c>
      <c r="H9110" s="266">
        <f>IF(G9110="Traditional Stove",0.1,0.2)</f>
        <v>0.1</v>
      </c>
      <c r="I9110" s="266">
        <f>YEAR(J9110)</f>
        <v>2023</v>
      </c>
      <c r="J9110" s="267">
        <v>45008</v>
      </c>
      <c r="K9110" s="267">
        <f>J9110+1</f>
        <v>45009</v>
      </c>
      <c r="L9110" s="266">
        <f>IF(M9110&lt;=365,1,2)</f>
        <v>1</v>
      </c>
      <c r="M9110" s="266">
        <f>IF(K9110&lt;$C$1,$C$2-$C$1+1,$C$2-K9110+1)</f>
        <v>38</v>
      </c>
      <c r="N9110" s="268">
        <f>M9110/365</f>
        <v>0.10410958904109589</v>
      </c>
      <c r="O9110" s="269">
        <f>'Data and Parameter'!$E$4*'Data and Parameter'!$E$5*('Data and Parameter'!$E$6+'Data and Parameter'!$E$7)*'Data and Parameter'!$E$19*'Data and Parameter'!$E$14*'ER calculations'!N9110</f>
        <v>0.53905333080220053</v>
      </c>
    </row>
    <row r="9111" spans="1:15" ht="15">
      <c r="A9111" s="284">
        <v>9107</v>
      </c>
      <c r="B9111" s="287"/>
      <c r="C9111" s="287"/>
      <c r="D9111" s="284" t="s">
        <v>1054</v>
      </c>
      <c r="E9111" s="287"/>
      <c r="F9111" s="285" t="s">
        <v>9232</v>
      </c>
      <c r="G9111" s="266" t="s">
        <v>121</v>
      </c>
      <c r="H9111" s="266">
        <f>IF(G9111="Traditional Stove",0.1,0.2)</f>
        <v>0.1</v>
      </c>
      <c r="I9111" s="266">
        <f>YEAR(J9111)</f>
        <v>2023</v>
      </c>
      <c r="J9111" s="267">
        <v>45008</v>
      </c>
      <c r="K9111" s="267">
        <f>J9111+1</f>
        <v>45009</v>
      </c>
      <c r="L9111" s="266">
        <f>IF(M9111&lt;=365,1,2)</f>
        <v>1</v>
      </c>
      <c r="M9111" s="266">
        <f>IF(K9111&lt;$C$1,$C$2-$C$1+1,$C$2-K9111+1)</f>
        <v>38</v>
      </c>
      <c r="N9111" s="268">
        <f>M9111/365</f>
        <v>0.10410958904109589</v>
      </c>
      <c r="O9111" s="269">
        <f>'Data and Parameter'!$E$4*'Data and Parameter'!$E$5*('Data and Parameter'!$E$6+'Data and Parameter'!$E$7)*'Data and Parameter'!$E$19*'Data and Parameter'!$E$14*'ER calculations'!N9111</f>
        <v>0.53905333080220053</v>
      </c>
    </row>
    <row r="9112" spans="1:15" ht="15">
      <c r="A9112" s="284">
        <v>9108</v>
      </c>
      <c r="B9112" s="287"/>
      <c r="C9112" s="287"/>
      <c r="D9112" s="284" t="s">
        <v>1054</v>
      </c>
      <c r="E9112" s="287"/>
      <c r="F9112" s="285" t="s">
        <v>9233</v>
      </c>
      <c r="G9112" s="266" t="s">
        <v>121</v>
      </c>
      <c r="H9112" s="266">
        <f>IF(G9112="Traditional Stove",0.1,0.2)</f>
        <v>0.1</v>
      </c>
      <c r="I9112" s="266">
        <f>YEAR(J9112)</f>
        <v>2023</v>
      </c>
      <c r="J9112" s="267">
        <v>45008</v>
      </c>
      <c r="K9112" s="267">
        <f>J9112+1</f>
        <v>45009</v>
      </c>
      <c r="L9112" s="266">
        <f>IF(M9112&lt;=365,1,2)</f>
        <v>1</v>
      </c>
      <c r="M9112" s="266">
        <f>IF(K9112&lt;$C$1,$C$2-$C$1+1,$C$2-K9112+1)</f>
        <v>38</v>
      </c>
      <c r="N9112" s="268">
        <f>M9112/365</f>
        <v>0.10410958904109589</v>
      </c>
      <c r="O9112" s="269">
        <f>'Data and Parameter'!$E$4*'Data and Parameter'!$E$5*('Data and Parameter'!$E$6+'Data and Parameter'!$E$7)*'Data and Parameter'!$E$19*'Data and Parameter'!$E$14*'ER calculations'!N9112</f>
        <v>0.53905333080220053</v>
      </c>
    </row>
    <row r="9113" spans="1:15" ht="15">
      <c r="A9113" s="284">
        <v>9109</v>
      </c>
      <c r="B9113" s="287"/>
      <c r="C9113" s="287"/>
      <c r="D9113" s="284" t="s">
        <v>1054</v>
      </c>
      <c r="E9113" s="287"/>
      <c r="F9113" s="285" t="s">
        <v>9234</v>
      </c>
      <c r="G9113" s="266" t="s">
        <v>121</v>
      </c>
      <c r="H9113" s="266">
        <f>IF(G9113="Traditional Stove",0.1,0.2)</f>
        <v>0.1</v>
      </c>
      <c r="I9113" s="266">
        <f>YEAR(J9113)</f>
        <v>2023</v>
      </c>
      <c r="J9113" s="267">
        <v>45008</v>
      </c>
      <c r="K9113" s="267">
        <f>J9113+1</f>
        <v>45009</v>
      </c>
      <c r="L9113" s="266">
        <f>IF(M9113&lt;=365,1,2)</f>
        <v>1</v>
      </c>
      <c r="M9113" s="266">
        <f>IF(K9113&lt;$C$1,$C$2-$C$1+1,$C$2-K9113+1)</f>
        <v>38</v>
      </c>
      <c r="N9113" s="268">
        <f>M9113/365</f>
        <v>0.10410958904109589</v>
      </c>
      <c r="O9113" s="269">
        <f>'Data and Parameter'!$E$4*'Data and Parameter'!$E$5*('Data and Parameter'!$E$6+'Data and Parameter'!$E$7)*'Data and Parameter'!$E$19*'Data and Parameter'!$E$14*'ER calculations'!N9113</f>
        <v>0.53905333080220053</v>
      </c>
    </row>
    <row r="9114" spans="1:15" ht="15">
      <c r="A9114" s="284">
        <v>9110</v>
      </c>
      <c r="B9114" s="287"/>
      <c r="C9114" s="287"/>
      <c r="D9114" s="284" t="s">
        <v>1054</v>
      </c>
      <c r="E9114" s="287"/>
      <c r="F9114" s="285" t="s">
        <v>9235</v>
      </c>
      <c r="G9114" s="266" t="s">
        <v>121</v>
      </c>
      <c r="H9114" s="266">
        <f>IF(G9114="Traditional Stove",0.1,0.2)</f>
        <v>0.1</v>
      </c>
      <c r="I9114" s="266">
        <f>YEAR(J9114)</f>
        <v>2023</v>
      </c>
      <c r="J9114" s="267">
        <v>45008</v>
      </c>
      <c r="K9114" s="267">
        <f>J9114+1</f>
        <v>45009</v>
      </c>
      <c r="L9114" s="266">
        <f>IF(M9114&lt;=365,1,2)</f>
        <v>1</v>
      </c>
      <c r="M9114" s="266">
        <f>IF(K9114&lt;$C$1,$C$2-$C$1+1,$C$2-K9114+1)</f>
        <v>38</v>
      </c>
      <c r="N9114" s="268">
        <f>M9114/365</f>
        <v>0.10410958904109589</v>
      </c>
      <c r="O9114" s="269">
        <f>'Data and Parameter'!$E$4*'Data and Parameter'!$E$5*('Data and Parameter'!$E$6+'Data and Parameter'!$E$7)*'Data and Parameter'!$E$19*'Data and Parameter'!$E$14*'ER calculations'!N9114</f>
        <v>0.53905333080220053</v>
      </c>
    </row>
    <row r="9115" spans="1:15" ht="15">
      <c r="A9115" s="284">
        <v>9111</v>
      </c>
      <c r="B9115" s="287"/>
      <c r="C9115" s="287"/>
      <c r="D9115" s="284" t="s">
        <v>1054</v>
      </c>
      <c r="E9115" s="287"/>
      <c r="F9115" s="285" t="s">
        <v>9236</v>
      </c>
      <c r="G9115" s="266" t="s">
        <v>121</v>
      </c>
      <c r="H9115" s="266">
        <f>IF(G9115="Traditional Stove",0.1,0.2)</f>
        <v>0.1</v>
      </c>
      <c r="I9115" s="266">
        <f>YEAR(J9115)</f>
        <v>2023</v>
      </c>
      <c r="J9115" s="267">
        <v>45009</v>
      </c>
      <c r="K9115" s="267">
        <f>J9115+1</f>
        <v>45010</v>
      </c>
      <c r="L9115" s="266">
        <f>IF(M9115&lt;=365,1,2)</f>
        <v>1</v>
      </c>
      <c r="M9115" s="266">
        <f>IF(K9115&lt;$C$1,$C$2-$C$1+1,$C$2-K9115+1)</f>
        <v>37</v>
      </c>
      <c r="N9115" s="268">
        <f>M9115/365</f>
        <v>0.10136986301369863</v>
      </c>
      <c r="O9115" s="269">
        <f>'Data and Parameter'!$E$4*'Data and Parameter'!$E$5*('Data and Parameter'!$E$6+'Data and Parameter'!$E$7)*'Data and Parameter'!$E$19*'Data and Parameter'!$E$14*'ER calculations'!N9115</f>
        <v>0.52486771683372158</v>
      </c>
    </row>
    <row r="9116" spans="1:15" ht="15">
      <c r="A9116" s="284">
        <v>9112</v>
      </c>
      <c r="B9116" s="287"/>
      <c r="C9116" s="287"/>
      <c r="D9116" s="284" t="s">
        <v>1054</v>
      </c>
      <c r="E9116" s="287"/>
      <c r="F9116" s="285" t="s">
        <v>9237</v>
      </c>
      <c r="G9116" s="266" t="s">
        <v>121</v>
      </c>
      <c r="H9116" s="266">
        <f>IF(G9116="Traditional Stove",0.1,0.2)</f>
        <v>0.1</v>
      </c>
      <c r="I9116" s="266">
        <f>YEAR(J9116)</f>
        <v>2023</v>
      </c>
      <c r="J9116" s="267">
        <v>45008</v>
      </c>
      <c r="K9116" s="267">
        <f>J9116+1</f>
        <v>45009</v>
      </c>
      <c r="L9116" s="266">
        <f>IF(M9116&lt;=365,1,2)</f>
        <v>1</v>
      </c>
      <c r="M9116" s="266">
        <f>IF(K9116&lt;$C$1,$C$2-$C$1+1,$C$2-K9116+1)</f>
        <v>38</v>
      </c>
      <c r="N9116" s="268">
        <f>M9116/365</f>
        <v>0.10410958904109589</v>
      </c>
      <c r="O9116" s="269">
        <f>'Data and Parameter'!$E$4*'Data and Parameter'!$E$5*('Data and Parameter'!$E$6+'Data and Parameter'!$E$7)*'Data and Parameter'!$E$19*'Data and Parameter'!$E$14*'ER calculations'!N9116</f>
        <v>0.53905333080220053</v>
      </c>
    </row>
    <row r="9117" spans="1:15" ht="15">
      <c r="A9117" s="284">
        <v>9113</v>
      </c>
      <c r="B9117" s="287"/>
      <c r="C9117" s="287"/>
      <c r="D9117" s="284" t="s">
        <v>1054</v>
      </c>
      <c r="E9117" s="287"/>
      <c r="F9117" s="285" t="s">
        <v>9238</v>
      </c>
      <c r="G9117" s="266" t="s">
        <v>121</v>
      </c>
      <c r="H9117" s="266">
        <f>IF(G9117="Traditional Stove",0.1,0.2)</f>
        <v>0.1</v>
      </c>
      <c r="I9117" s="266">
        <f>YEAR(J9117)</f>
        <v>2023</v>
      </c>
      <c r="J9117" s="267">
        <v>45008</v>
      </c>
      <c r="K9117" s="267">
        <f>J9117+1</f>
        <v>45009</v>
      </c>
      <c r="L9117" s="266">
        <f>IF(M9117&lt;=365,1,2)</f>
        <v>1</v>
      </c>
      <c r="M9117" s="266">
        <f>IF(K9117&lt;$C$1,$C$2-$C$1+1,$C$2-K9117+1)</f>
        <v>38</v>
      </c>
      <c r="N9117" s="268">
        <f>M9117/365</f>
        <v>0.10410958904109589</v>
      </c>
      <c r="O9117" s="269">
        <f>'Data and Parameter'!$E$4*'Data and Parameter'!$E$5*('Data and Parameter'!$E$6+'Data and Parameter'!$E$7)*'Data and Parameter'!$E$19*'Data and Parameter'!$E$14*'ER calculations'!N9117</f>
        <v>0.53905333080220053</v>
      </c>
    </row>
    <row r="9118" spans="1:15" ht="15">
      <c r="A9118" s="284">
        <v>9114</v>
      </c>
      <c r="B9118" s="287"/>
      <c r="C9118" s="287"/>
      <c r="D9118" s="284" t="s">
        <v>1054</v>
      </c>
      <c r="E9118" s="287"/>
      <c r="F9118" s="285" t="s">
        <v>9239</v>
      </c>
      <c r="G9118" s="266" t="s">
        <v>121</v>
      </c>
      <c r="H9118" s="266">
        <f>IF(G9118="Traditional Stove",0.1,0.2)</f>
        <v>0.1</v>
      </c>
      <c r="I9118" s="266">
        <f>YEAR(J9118)</f>
        <v>2023</v>
      </c>
      <c r="J9118" s="267">
        <v>45008</v>
      </c>
      <c r="K9118" s="267">
        <f>J9118+1</f>
        <v>45009</v>
      </c>
      <c r="L9118" s="266">
        <f>IF(M9118&lt;=365,1,2)</f>
        <v>1</v>
      </c>
      <c r="M9118" s="266">
        <f>IF(K9118&lt;$C$1,$C$2-$C$1+1,$C$2-K9118+1)</f>
        <v>38</v>
      </c>
      <c r="N9118" s="268">
        <f>M9118/365</f>
        <v>0.10410958904109589</v>
      </c>
      <c r="O9118" s="269">
        <f>'Data and Parameter'!$E$4*'Data and Parameter'!$E$5*('Data and Parameter'!$E$6+'Data and Parameter'!$E$7)*'Data and Parameter'!$E$19*'Data and Parameter'!$E$14*'ER calculations'!N9118</f>
        <v>0.53905333080220053</v>
      </c>
    </row>
    <row r="9119" spans="1:15" ht="15">
      <c r="A9119" s="284">
        <v>9115</v>
      </c>
      <c r="B9119" s="287"/>
      <c r="C9119" s="287"/>
      <c r="D9119" s="284" t="s">
        <v>1054</v>
      </c>
      <c r="E9119" s="287"/>
      <c r="F9119" s="285" t="s">
        <v>9240</v>
      </c>
      <c r="G9119" s="266" t="s">
        <v>121</v>
      </c>
      <c r="H9119" s="266">
        <f>IF(G9119="Traditional Stove",0.1,0.2)</f>
        <v>0.1</v>
      </c>
      <c r="I9119" s="266">
        <f>YEAR(J9119)</f>
        <v>2023</v>
      </c>
      <c r="J9119" s="267">
        <v>45008</v>
      </c>
      <c r="K9119" s="267">
        <f>J9119+1</f>
        <v>45009</v>
      </c>
      <c r="L9119" s="266">
        <f>IF(M9119&lt;=365,1,2)</f>
        <v>1</v>
      </c>
      <c r="M9119" s="266">
        <f>IF(K9119&lt;$C$1,$C$2-$C$1+1,$C$2-K9119+1)</f>
        <v>38</v>
      </c>
      <c r="N9119" s="268">
        <f>M9119/365</f>
        <v>0.10410958904109589</v>
      </c>
      <c r="O9119" s="269">
        <f>'Data and Parameter'!$E$4*'Data and Parameter'!$E$5*('Data and Parameter'!$E$6+'Data and Parameter'!$E$7)*'Data and Parameter'!$E$19*'Data and Parameter'!$E$14*'ER calculations'!N9119</f>
        <v>0.53905333080220053</v>
      </c>
    </row>
    <row r="9120" spans="1:15" ht="15">
      <c r="A9120" s="284">
        <v>9116</v>
      </c>
      <c r="B9120" s="287"/>
      <c r="C9120" s="287"/>
      <c r="D9120" s="284" t="s">
        <v>1054</v>
      </c>
      <c r="E9120" s="287"/>
      <c r="F9120" s="285" t="s">
        <v>9241</v>
      </c>
      <c r="G9120" s="266" t="s">
        <v>121</v>
      </c>
      <c r="H9120" s="266">
        <f>IF(G9120="Traditional Stove",0.1,0.2)</f>
        <v>0.1</v>
      </c>
      <c r="I9120" s="266">
        <f>YEAR(J9120)</f>
        <v>2023</v>
      </c>
      <c r="J9120" s="267">
        <v>45008</v>
      </c>
      <c r="K9120" s="267">
        <f>J9120+1</f>
        <v>45009</v>
      </c>
      <c r="L9120" s="266">
        <f>IF(M9120&lt;=365,1,2)</f>
        <v>1</v>
      </c>
      <c r="M9120" s="266">
        <f>IF(K9120&lt;$C$1,$C$2-$C$1+1,$C$2-K9120+1)</f>
        <v>38</v>
      </c>
      <c r="N9120" s="268">
        <f>M9120/365</f>
        <v>0.10410958904109589</v>
      </c>
      <c r="O9120" s="269">
        <f>'Data and Parameter'!$E$4*'Data and Parameter'!$E$5*('Data and Parameter'!$E$6+'Data and Parameter'!$E$7)*'Data and Parameter'!$E$19*'Data and Parameter'!$E$14*'ER calculations'!N9120</f>
        <v>0.53905333080220053</v>
      </c>
    </row>
    <row r="9121" spans="1:15" ht="15">
      <c r="A9121" s="284">
        <v>9117</v>
      </c>
      <c r="B9121" s="287"/>
      <c r="C9121" s="287"/>
      <c r="D9121" s="284" t="s">
        <v>1054</v>
      </c>
      <c r="E9121" s="287"/>
      <c r="F9121" s="285" t="s">
        <v>9242</v>
      </c>
      <c r="G9121" s="266" t="s">
        <v>121</v>
      </c>
      <c r="H9121" s="266">
        <f>IF(G9121="Traditional Stove",0.1,0.2)</f>
        <v>0.1</v>
      </c>
      <c r="I9121" s="266">
        <f>YEAR(J9121)</f>
        <v>2023</v>
      </c>
      <c r="J9121" s="267">
        <v>45008</v>
      </c>
      <c r="K9121" s="267">
        <f>J9121+1</f>
        <v>45009</v>
      </c>
      <c r="L9121" s="266">
        <f>IF(M9121&lt;=365,1,2)</f>
        <v>1</v>
      </c>
      <c r="M9121" s="266">
        <f>IF(K9121&lt;$C$1,$C$2-$C$1+1,$C$2-K9121+1)</f>
        <v>38</v>
      </c>
      <c r="N9121" s="268">
        <f>M9121/365</f>
        <v>0.10410958904109589</v>
      </c>
      <c r="O9121" s="269">
        <f>'Data and Parameter'!$E$4*'Data and Parameter'!$E$5*('Data and Parameter'!$E$6+'Data and Parameter'!$E$7)*'Data and Parameter'!$E$19*'Data and Parameter'!$E$14*'ER calculations'!N9121</f>
        <v>0.53905333080220053</v>
      </c>
    </row>
    <row r="9122" spans="1:15" ht="15">
      <c r="A9122" s="284">
        <v>9118</v>
      </c>
      <c r="B9122" s="287"/>
      <c r="C9122" s="287"/>
      <c r="D9122" s="284" t="s">
        <v>1054</v>
      </c>
      <c r="E9122" s="287"/>
      <c r="F9122" s="285" t="s">
        <v>9243</v>
      </c>
      <c r="G9122" s="266" t="s">
        <v>121</v>
      </c>
      <c r="H9122" s="266">
        <f>IF(G9122="Traditional Stove",0.1,0.2)</f>
        <v>0.1</v>
      </c>
      <c r="I9122" s="266">
        <f>YEAR(J9122)</f>
        <v>2023</v>
      </c>
      <c r="J9122" s="267">
        <v>45008</v>
      </c>
      <c r="K9122" s="267">
        <f>J9122+1</f>
        <v>45009</v>
      </c>
      <c r="L9122" s="266">
        <f>IF(M9122&lt;=365,1,2)</f>
        <v>1</v>
      </c>
      <c r="M9122" s="266">
        <f>IF(K9122&lt;$C$1,$C$2-$C$1+1,$C$2-K9122+1)</f>
        <v>38</v>
      </c>
      <c r="N9122" s="268">
        <f>M9122/365</f>
        <v>0.10410958904109589</v>
      </c>
      <c r="O9122" s="269">
        <f>'Data and Parameter'!$E$4*'Data and Parameter'!$E$5*('Data and Parameter'!$E$6+'Data and Parameter'!$E$7)*'Data and Parameter'!$E$19*'Data and Parameter'!$E$14*'ER calculations'!N9122</f>
        <v>0.53905333080220053</v>
      </c>
    </row>
    <row r="9123" spans="1:15" ht="15">
      <c r="A9123" s="284">
        <v>9119</v>
      </c>
      <c r="B9123" s="287"/>
      <c r="C9123" s="287"/>
      <c r="D9123" s="284" t="s">
        <v>1054</v>
      </c>
      <c r="E9123" s="287"/>
      <c r="F9123" s="285" t="s">
        <v>9244</v>
      </c>
      <c r="G9123" s="266" t="s">
        <v>121</v>
      </c>
      <c r="H9123" s="266">
        <f>IF(G9123="Traditional Stove",0.1,0.2)</f>
        <v>0.1</v>
      </c>
      <c r="I9123" s="266">
        <f>YEAR(J9123)</f>
        <v>2023</v>
      </c>
      <c r="J9123" s="267">
        <v>45008</v>
      </c>
      <c r="K9123" s="267">
        <f>J9123+1</f>
        <v>45009</v>
      </c>
      <c r="L9123" s="266">
        <f>IF(M9123&lt;=365,1,2)</f>
        <v>1</v>
      </c>
      <c r="M9123" s="266">
        <f>IF(K9123&lt;$C$1,$C$2-$C$1+1,$C$2-K9123+1)</f>
        <v>38</v>
      </c>
      <c r="N9123" s="268">
        <f>M9123/365</f>
        <v>0.10410958904109589</v>
      </c>
      <c r="O9123" s="269">
        <f>'Data and Parameter'!$E$4*'Data and Parameter'!$E$5*('Data and Parameter'!$E$6+'Data and Parameter'!$E$7)*'Data and Parameter'!$E$19*'Data and Parameter'!$E$14*'ER calculations'!N9123</f>
        <v>0.53905333080220053</v>
      </c>
    </row>
    <row r="9124" spans="1:15" ht="15">
      <c r="A9124" s="284">
        <v>9120</v>
      </c>
      <c r="B9124" s="287"/>
      <c r="C9124" s="287"/>
      <c r="D9124" s="284" t="s">
        <v>1054</v>
      </c>
      <c r="E9124" s="287"/>
      <c r="F9124" s="285" t="s">
        <v>9245</v>
      </c>
      <c r="G9124" s="266" t="s">
        <v>121</v>
      </c>
      <c r="H9124" s="266">
        <f>IF(G9124="Traditional Stove",0.1,0.2)</f>
        <v>0.1</v>
      </c>
      <c r="I9124" s="266">
        <f>YEAR(J9124)</f>
        <v>2023</v>
      </c>
      <c r="J9124" s="267">
        <v>45008</v>
      </c>
      <c r="K9124" s="267">
        <f>J9124+1</f>
        <v>45009</v>
      </c>
      <c r="L9124" s="266">
        <f>IF(M9124&lt;=365,1,2)</f>
        <v>1</v>
      </c>
      <c r="M9124" s="266">
        <f>IF(K9124&lt;$C$1,$C$2-$C$1+1,$C$2-K9124+1)</f>
        <v>38</v>
      </c>
      <c r="N9124" s="268">
        <f>M9124/365</f>
        <v>0.10410958904109589</v>
      </c>
      <c r="O9124" s="269">
        <f>'Data and Parameter'!$E$4*'Data and Parameter'!$E$5*('Data and Parameter'!$E$6+'Data and Parameter'!$E$7)*'Data and Parameter'!$E$19*'Data and Parameter'!$E$14*'ER calculations'!N9124</f>
        <v>0.53905333080220053</v>
      </c>
    </row>
    <row r="9125" spans="1:15" ht="15">
      <c r="A9125" s="284">
        <v>9121</v>
      </c>
      <c r="B9125" s="287"/>
      <c r="C9125" s="287"/>
      <c r="D9125" s="284" t="s">
        <v>1054</v>
      </c>
      <c r="E9125" s="287"/>
      <c r="F9125" s="285" t="s">
        <v>9246</v>
      </c>
      <c r="G9125" s="266" t="s">
        <v>121</v>
      </c>
      <c r="H9125" s="266">
        <f>IF(G9125="Traditional Stove",0.1,0.2)</f>
        <v>0.1</v>
      </c>
      <c r="I9125" s="266">
        <f>YEAR(J9125)</f>
        <v>2023</v>
      </c>
      <c r="J9125" s="267">
        <v>45008</v>
      </c>
      <c r="K9125" s="267">
        <f>J9125+1</f>
        <v>45009</v>
      </c>
      <c r="L9125" s="266">
        <f>IF(M9125&lt;=365,1,2)</f>
        <v>1</v>
      </c>
      <c r="M9125" s="266">
        <f>IF(K9125&lt;$C$1,$C$2-$C$1+1,$C$2-K9125+1)</f>
        <v>38</v>
      </c>
      <c r="N9125" s="268">
        <f>M9125/365</f>
        <v>0.10410958904109589</v>
      </c>
      <c r="O9125" s="269">
        <f>'Data and Parameter'!$E$4*'Data and Parameter'!$E$5*('Data and Parameter'!$E$6+'Data and Parameter'!$E$7)*'Data and Parameter'!$E$19*'Data and Parameter'!$E$14*'ER calculations'!N9125</f>
        <v>0.53905333080220053</v>
      </c>
    </row>
    <row r="9126" spans="1:15" ht="15">
      <c r="A9126" s="284">
        <v>9122</v>
      </c>
      <c r="B9126" s="287"/>
      <c r="C9126" s="287"/>
      <c r="D9126" s="284" t="s">
        <v>1054</v>
      </c>
      <c r="E9126" s="287"/>
      <c r="F9126" s="285" t="s">
        <v>9247</v>
      </c>
      <c r="G9126" s="266" t="s">
        <v>121</v>
      </c>
      <c r="H9126" s="266">
        <f>IF(G9126="Traditional Stove",0.1,0.2)</f>
        <v>0.1</v>
      </c>
      <c r="I9126" s="266">
        <f>YEAR(J9126)</f>
        <v>2023</v>
      </c>
      <c r="J9126" s="267">
        <v>45008</v>
      </c>
      <c r="K9126" s="267">
        <f>J9126+1</f>
        <v>45009</v>
      </c>
      <c r="L9126" s="266">
        <f>IF(M9126&lt;=365,1,2)</f>
        <v>1</v>
      </c>
      <c r="M9126" s="266">
        <f>IF(K9126&lt;$C$1,$C$2-$C$1+1,$C$2-K9126+1)</f>
        <v>38</v>
      </c>
      <c r="N9126" s="268">
        <f>M9126/365</f>
        <v>0.10410958904109589</v>
      </c>
      <c r="O9126" s="269">
        <f>'Data and Parameter'!$E$4*'Data and Parameter'!$E$5*('Data and Parameter'!$E$6+'Data and Parameter'!$E$7)*'Data and Parameter'!$E$19*'Data and Parameter'!$E$14*'ER calculations'!N9126</f>
        <v>0.53905333080220053</v>
      </c>
    </row>
    <row r="9127" spans="1:15" ht="15">
      <c r="A9127" s="284">
        <v>9123</v>
      </c>
      <c r="B9127" s="287"/>
      <c r="C9127" s="287"/>
      <c r="D9127" s="284" t="s">
        <v>1054</v>
      </c>
      <c r="E9127" s="287"/>
      <c r="F9127" s="285" t="s">
        <v>9248</v>
      </c>
      <c r="G9127" s="266" t="s">
        <v>121</v>
      </c>
      <c r="H9127" s="266">
        <f>IF(G9127="Traditional Stove",0.1,0.2)</f>
        <v>0.1</v>
      </c>
      <c r="I9127" s="266">
        <f>YEAR(J9127)</f>
        <v>2023</v>
      </c>
      <c r="J9127" s="267">
        <v>45008</v>
      </c>
      <c r="K9127" s="267">
        <f>J9127+1</f>
        <v>45009</v>
      </c>
      <c r="L9127" s="266">
        <f>IF(M9127&lt;=365,1,2)</f>
        <v>1</v>
      </c>
      <c r="M9127" s="266">
        <f>IF(K9127&lt;$C$1,$C$2-$C$1+1,$C$2-K9127+1)</f>
        <v>38</v>
      </c>
      <c r="N9127" s="268">
        <f>M9127/365</f>
        <v>0.10410958904109589</v>
      </c>
      <c r="O9127" s="269">
        <f>'Data and Parameter'!$E$4*'Data and Parameter'!$E$5*('Data and Parameter'!$E$6+'Data and Parameter'!$E$7)*'Data and Parameter'!$E$19*'Data and Parameter'!$E$14*'ER calculations'!N9127</f>
        <v>0.53905333080220053</v>
      </c>
    </row>
    <row r="9128" spans="1:15" ht="15">
      <c r="A9128" s="284">
        <v>9124</v>
      </c>
      <c r="B9128" s="287"/>
      <c r="C9128" s="287"/>
      <c r="D9128" s="284" t="s">
        <v>1054</v>
      </c>
      <c r="E9128" s="287"/>
      <c r="F9128" s="285" t="s">
        <v>9249</v>
      </c>
      <c r="G9128" s="266" t="s">
        <v>121</v>
      </c>
      <c r="H9128" s="266">
        <f>IF(G9128="Traditional Stove",0.1,0.2)</f>
        <v>0.1</v>
      </c>
      <c r="I9128" s="266">
        <f>YEAR(J9128)</f>
        <v>2023</v>
      </c>
      <c r="J9128" s="267">
        <v>44985</v>
      </c>
      <c r="K9128" s="267">
        <f>J9128+1</f>
        <v>44986</v>
      </c>
      <c r="L9128" s="266">
        <f>IF(M9128&lt;=365,1,2)</f>
        <v>1</v>
      </c>
      <c r="M9128" s="266">
        <f>IF(K9128&lt;$C$1,$C$2-$C$1+1,$C$2-K9128+1)</f>
        <v>61</v>
      </c>
      <c r="N9128" s="268">
        <f>M9128/365</f>
        <v>0.16712328767123288</v>
      </c>
      <c r="O9128" s="269">
        <f>'Data and Parameter'!$E$4*'Data and Parameter'!$E$5*('Data and Parameter'!$E$6+'Data and Parameter'!$E$7)*'Data and Parameter'!$E$19*'Data and Parameter'!$E$14*'ER calculations'!N9128</f>
        <v>0.8653224520772167</v>
      </c>
    </row>
    <row r="9129" spans="1:15" ht="15">
      <c r="A9129" s="284">
        <v>9125</v>
      </c>
      <c r="B9129" s="287"/>
      <c r="C9129" s="287"/>
      <c r="D9129" s="284" t="s">
        <v>1054</v>
      </c>
      <c r="E9129" s="287"/>
      <c r="F9129" s="285" t="s">
        <v>9250</v>
      </c>
      <c r="G9129" s="266" t="s">
        <v>121</v>
      </c>
      <c r="H9129" s="266">
        <f>IF(G9129="Traditional Stove",0.1,0.2)</f>
        <v>0.1</v>
      </c>
      <c r="I9129" s="266">
        <f>YEAR(J9129)</f>
        <v>2023</v>
      </c>
      <c r="J9129" s="267">
        <v>44985</v>
      </c>
      <c r="K9129" s="267">
        <f>J9129+1</f>
        <v>44986</v>
      </c>
      <c r="L9129" s="266">
        <f>IF(M9129&lt;=365,1,2)</f>
        <v>1</v>
      </c>
      <c r="M9129" s="266">
        <f>IF(K9129&lt;$C$1,$C$2-$C$1+1,$C$2-K9129+1)</f>
        <v>61</v>
      </c>
      <c r="N9129" s="268">
        <f>M9129/365</f>
        <v>0.16712328767123288</v>
      </c>
      <c r="O9129" s="269">
        <f>'Data and Parameter'!$E$4*'Data and Parameter'!$E$5*('Data and Parameter'!$E$6+'Data and Parameter'!$E$7)*'Data and Parameter'!$E$19*'Data and Parameter'!$E$14*'ER calculations'!N9129</f>
        <v>0.8653224520772167</v>
      </c>
    </row>
    <row r="9130" spans="1:15" ht="15">
      <c r="A9130" s="284">
        <v>9126</v>
      </c>
      <c r="B9130" s="287"/>
      <c r="C9130" s="287"/>
      <c r="D9130" s="284" t="s">
        <v>1054</v>
      </c>
      <c r="E9130" s="287"/>
      <c r="F9130" s="285" t="s">
        <v>9251</v>
      </c>
      <c r="G9130" s="266" t="s">
        <v>121</v>
      </c>
      <c r="H9130" s="266">
        <f>IF(G9130="Traditional Stove",0.1,0.2)</f>
        <v>0.1</v>
      </c>
      <c r="I9130" s="266">
        <f>YEAR(J9130)</f>
        <v>2023</v>
      </c>
      <c r="J9130" s="267">
        <v>45009</v>
      </c>
      <c r="K9130" s="267">
        <f>J9130+1</f>
        <v>45010</v>
      </c>
      <c r="L9130" s="266">
        <f>IF(M9130&lt;=365,1,2)</f>
        <v>1</v>
      </c>
      <c r="M9130" s="266">
        <f>IF(K9130&lt;$C$1,$C$2-$C$1+1,$C$2-K9130+1)</f>
        <v>37</v>
      </c>
      <c r="N9130" s="268">
        <f>M9130/365</f>
        <v>0.10136986301369863</v>
      </c>
      <c r="O9130" s="269">
        <f>'Data and Parameter'!$E$4*'Data and Parameter'!$E$5*('Data and Parameter'!$E$6+'Data and Parameter'!$E$7)*'Data and Parameter'!$E$19*'Data and Parameter'!$E$14*'ER calculations'!N9130</f>
        <v>0.52486771683372158</v>
      </c>
    </row>
    <row r="9131" spans="1:15" ht="15">
      <c r="A9131" s="284">
        <v>9127</v>
      </c>
      <c r="B9131" s="287"/>
      <c r="C9131" s="287"/>
      <c r="D9131" s="284" t="s">
        <v>1054</v>
      </c>
      <c r="E9131" s="287"/>
      <c r="F9131" s="285" t="s">
        <v>9252</v>
      </c>
      <c r="G9131" s="266" t="s">
        <v>121</v>
      </c>
      <c r="H9131" s="266">
        <f>IF(G9131="Traditional Stove",0.1,0.2)</f>
        <v>0.1</v>
      </c>
      <c r="I9131" s="266">
        <f>YEAR(J9131)</f>
        <v>2023</v>
      </c>
      <c r="J9131" s="267">
        <v>44985</v>
      </c>
      <c r="K9131" s="267">
        <f>J9131+1</f>
        <v>44986</v>
      </c>
      <c r="L9131" s="266">
        <f>IF(M9131&lt;=365,1,2)</f>
        <v>1</v>
      </c>
      <c r="M9131" s="266">
        <f>IF(K9131&lt;$C$1,$C$2-$C$1+1,$C$2-K9131+1)</f>
        <v>61</v>
      </c>
      <c r="N9131" s="268">
        <f>M9131/365</f>
        <v>0.16712328767123288</v>
      </c>
      <c r="O9131" s="269">
        <f>'Data and Parameter'!$E$4*'Data and Parameter'!$E$5*('Data and Parameter'!$E$6+'Data and Parameter'!$E$7)*'Data and Parameter'!$E$19*'Data and Parameter'!$E$14*'ER calculations'!N9131</f>
        <v>0.8653224520772167</v>
      </c>
    </row>
    <row r="9132" spans="1:15" ht="15">
      <c r="A9132" s="284">
        <v>9128</v>
      </c>
      <c r="B9132" s="287"/>
      <c r="C9132" s="287"/>
      <c r="D9132" s="284" t="s">
        <v>1054</v>
      </c>
      <c r="E9132" s="287"/>
      <c r="F9132" s="285" t="s">
        <v>9253</v>
      </c>
      <c r="G9132" s="266" t="s">
        <v>121</v>
      </c>
      <c r="H9132" s="266">
        <f>IF(G9132="Traditional Stove",0.1,0.2)</f>
        <v>0.1</v>
      </c>
      <c r="I9132" s="266">
        <f>YEAR(J9132)</f>
        <v>2023</v>
      </c>
      <c r="J9132" s="267">
        <v>45009</v>
      </c>
      <c r="K9132" s="267">
        <f>J9132+1</f>
        <v>45010</v>
      </c>
      <c r="L9132" s="266">
        <f>IF(M9132&lt;=365,1,2)</f>
        <v>1</v>
      </c>
      <c r="M9132" s="266">
        <f>IF(K9132&lt;$C$1,$C$2-$C$1+1,$C$2-K9132+1)</f>
        <v>37</v>
      </c>
      <c r="N9132" s="268">
        <f>M9132/365</f>
        <v>0.10136986301369863</v>
      </c>
      <c r="O9132" s="269">
        <f>'Data and Parameter'!$E$4*'Data and Parameter'!$E$5*('Data and Parameter'!$E$6+'Data and Parameter'!$E$7)*'Data and Parameter'!$E$19*'Data and Parameter'!$E$14*'ER calculations'!N9132</f>
        <v>0.52486771683372158</v>
      </c>
    </row>
    <row r="9133" spans="1:15" ht="15">
      <c r="A9133" s="284">
        <v>9129</v>
      </c>
      <c r="B9133" s="287"/>
      <c r="C9133" s="287"/>
      <c r="D9133" s="284" t="s">
        <v>1054</v>
      </c>
      <c r="E9133" s="287"/>
      <c r="F9133" s="285" t="s">
        <v>9254</v>
      </c>
      <c r="G9133" s="266" t="s">
        <v>121</v>
      </c>
      <c r="H9133" s="266">
        <f>IF(G9133="Traditional Stove",0.1,0.2)</f>
        <v>0.1</v>
      </c>
      <c r="I9133" s="266">
        <f>YEAR(J9133)</f>
        <v>2023</v>
      </c>
      <c r="J9133" s="267">
        <v>44985</v>
      </c>
      <c r="K9133" s="267">
        <f>J9133+1</f>
        <v>44986</v>
      </c>
      <c r="L9133" s="266">
        <f>IF(M9133&lt;=365,1,2)</f>
        <v>1</v>
      </c>
      <c r="M9133" s="266">
        <f>IF(K9133&lt;$C$1,$C$2-$C$1+1,$C$2-K9133+1)</f>
        <v>61</v>
      </c>
      <c r="N9133" s="268">
        <f>M9133/365</f>
        <v>0.16712328767123288</v>
      </c>
      <c r="O9133" s="269">
        <f>'Data and Parameter'!$E$4*'Data and Parameter'!$E$5*('Data and Parameter'!$E$6+'Data and Parameter'!$E$7)*'Data and Parameter'!$E$19*'Data and Parameter'!$E$14*'ER calculations'!N9133</f>
        <v>0.8653224520772167</v>
      </c>
    </row>
    <row r="9134" spans="1:15" ht="15">
      <c r="A9134" s="284">
        <v>9130</v>
      </c>
      <c r="B9134" s="287"/>
      <c r="C9134" s="287"/>
      <c r="D9134" s="284" t="s">
        <v>1054</v>
      </c>
      <c r="E9134" s="287"/>
      <c r="F9134" s="285" t="s">
        <v>9255</v>
      </c>
      <c r="G9134" s="266" t="s">
        <v>121</v>
      </c>
      <c r="H9134" s="266">
        <f>IF(G9134="Traditional Stove",0.1,0.2)</f>
        <v>0.1</v>
      </c>
      <c r="I9134" s="266">
        <f>YEAR(J9134)</f>
        <v>2023</v>
      </c>
      <c r="J9134" s="267">
        <v>45009</v>
      </c>
      <c r="K9134" s="267">
        <f>J9134+1</f>
        <v>45010</v>
      </c>
      <c r="L9134" s="266">
        <f>IF(M9134&lt;=365,1,2)</f>
        <v>1</v>
      </c>
      <c r="M9134" s="266">
        <f>IF(K9134&lt;$C$1,$C$2-$C$1+1,$C$2-K9134+1)</f>
        <v>37</v>
      </c>
      <c r="N9134" s="268">
        <f>M9134/365</f>
        <v>0.10136986301369863</v>
      </c>
      <c r="O9134" s="269">
        <f>'Data and Parameter'!$E$4*'Data and Parameter'!$E$5*('Data and Parameter'!$E$6+'Data and Parameter'!$E$7)*'Data and Parameter'!$E$19*'Data and Parameter'!$E$14*'ER calculations'!N9134</f>
        <v>0.52486771683372158</v>
      </c>
    </row>
    <row r="9135" spans="1:15" ht="15">
      <c r="A9135" s="284">
        <v>9131</v>
      </c>
      <c r="B9135" s="287"/>
      <c r="C9135" s="287"/>
      <c r="D9135" s="284" t="s">
        <v>1054</v>
      </c>
      <c r="E9135" s="287"/>
      <c r="F9135" s="285" t="s">
        <v>9256</v>
      </c>
      <c r="G9135" s="266" t="s">
        <v>121</v>
      </c>
      <c r="H9135" s="266">
        <f>IF(G9135="Traditional Stove",0.1,0.2)</f>
        <v>0.1</v>
      </c>
      <c r="I9135" s="266">
        <f>YEAR(J9135)</f>
        <v>2023</v>
      </c>
      <c r="J9135" s="267">
        <v>45009</v>
      </c>
      <c r="K9135" s="267">
        <f>J9135+1</f>
        <v>45010</v>
      </c>
      <c r="L9135" s="266">
        <f>IF(M9135&lt;=365,1,2)</f>
        <v>1</v>
      </c>
      <c r="M9135" s="266">
        <f>IF(K9135&lt;$C$1,$C$2-$C$1+1,$C$2-K9135+1)</f>
        <v>37</v>
      </c>
      <c r="N9135" s="268">
        <f>M9135/365</f>
        <v>0.10136986301369863</v>
      </c>
      <c r="O9135" s="269">
        <f>'Data and Parameter'!$E$4*'Data and Parameter'!$E$5*('Data and Parameter'!$E$6+'Data and Parameter'!$E$7)*'Data and Parameter'!$E$19*'Data and Parameter'!$E$14*'ER calculations'!N9135</f>
        <v>0.52486771683372158</v>
      </c>
    </row>
    <row r="9136" spans="1:15" ht="15">
      <c r="A9136" s="284">
        <v>9132</v>
      </c>
      <c r="B9136" s="287"/>
      <c r="C9136" s="287"/>
      <c r="D9136" s="284" t="s">
        <v>1054</v>
      </c>
      <c r="E9136" s="287"/>
      <c r="F9136" s="285" t="s">
        <v>9257</v>
      </c>
      <c r="G9136" s="266" t="s">
        <v>121</v>
      </c>
      <c r="H9136" s="266">
        <f>IF(G9136="Traditional Stove",0.1,0.2)</f>
        <v>0.1</v>
      </c>
      <c r="I9136" s="266">
        <f>YEAR(J9136)</f>
        <v>2023</v>
      </c>
      <c r="J9136" s="267">
        <v>44985</v>
      </c>
      <c r="K9136" s="267">
        <f>J9136+1</f>
        <v>44986</v>
      </c>
      <c r="L9136" s="266">
        <f>IF(M9136&lt;=365,1,2)</f>
        <v>1</v>
      </c>
      <c r="M9136" s="266">
        <f>IF(K9136&lt;$C$1,$C$2-$C$1+1,$C$2-K9136+1)</f>
        <v>61</v>
      </c>
      <c r="N9136" s="268">
        <f>M9136/365</f>
        <v>0.16712328767123288</v>
      </c>
      <c r="O9136" s="269">
        <f>'Data and Parameter'!$E$4*'Data and Parameter'!$E$5*('Data and Parameter'!$E$6+'Data and Parameter'!$E$7)*'Data and Parameter'!$E$19*'Data and Parameter'!$E$14*'ER calculations'!N9136</f>
        <v>0.8653224520772167</v>
      </c>
    </row>
    <row r="9137" spans="1:15" ht="15">
      <c r="A9137" s="284">
        <v>9133</v>
      </c>
      <c r="B9137" s="287"/>
      <c r="C9137" s="287"/>
      <c r="D9137" s="284" t="s">
        <v>1054</v>
      </c>
      <c r="E9137" s="287"/>
      <c r="F9137" s="285" t="s">
        <v>9258</v>
      </c>
      <c r="G9137" s="266" t="s">
        <v>121</v>
      </c>
      <c r="H9137" s="266">
        <f>IF(G9137="Traditional Stove",0.1,0.2)</f>
        <v>0.1</v>
      </c>
      <c r="I9137" s="266">
        <f>YEAR(J9137)</f>
        <v>2023</v>
      </c>
      <c r="J9137" s="267">
        <v>45009</v>
      </c>
      <c r="K9137" s="267">
        <f>J9137+1</f>
        <v>45010</v>
      </c>
      <c r="L9137" s="266">
        <f>IF(M9137&lt;=365,1,2)</f>
        <v>1</v>
      </c>
      <c r="M9137" s="266">
        <f>IF(K9137&lt;$C$1,$C$2-$C$1+1,$C$2-K9137+1)</f>
        <v>37</v>
      </c>
      <c r="N9137" s="268">
        <f>M9137/365</f>
        <v>0.10136986301369863</v>
      </c>
      <c r="O9137" s="269">
        <f>'Data and Parameter'!$E$4*'Data and Parameter'!$E$5*('Data and Parameter'!$E$6+'Data and Parameter'!$E$7)*'Data and Parameter'!$E$19*'Data and Parameter'!$E$14*'ER calculations'!N9137</f>
        <v>0.52486771683372158</v>
      </c>
    </row>
    <row r="9138" spans="1:15" ht="15">
      <c r="A9138" s="284">
        <v>9134</v>
      </c>
      <c r="B9138" s="287"/>
      <c r="C9138" s="287"/>
      <c r="D9138" s="284" t="s">
        <v>1054</v>
      </c>
      <c r="E9138" s="287"/>
      <c r="F9138" s="285" t="s">
        <v>9259</v>
      </c>
      <c r="G9138" s="266" t="s">
        <v>121</v>
      </c>
      <c r="H9138" s="266">
        <f>IF(G9138="Traditional Stove",0.1,0.2)</f>
        <v>0.1</v>
      </c>
      <c r="I9138" s="266">
        <f>YEAR(J9138)</f>
        <v>2023</v>
      </c>
      <c r="J9138" s="267">
        <v>44985</v>
      </c>
      <c r="K9138" s="267">
        <f>J9138+1</f>
        <v>44986</v>
      </c>
      <c r="L9138" s="266">
        <f>IF(M9138&lt;=365,1,2)</f>
        <v>1</v>
      </c>
      <c r="M9138" s="266">
        <f>IF(K9138&lt;$C$1,$C$2-$C$1+1,$C$2-K9138+1)</f>
        <v>61</v>
      </c>
      <c r="N9138" s="268">
        <f>M9138/365</f>
        <v>0.16712328767123288</v>
      </c>
      <c r="O9138" s="269">
        <f>'Data and Parameter'!$E$4*'Data and Parameter'!$E$5*('Data and Parameter'!$E$6+'Data and Parameter'!$E$7)*'Data and Parameter'!$E$19*'Data and Parameter'!$E$14*'ER calculations'!N9138</f>
        <v>0.8653224520772167</v>
      </c>
    </row>
    <row r="9139" spans="1:15" ht="15">
      <c r="A9139" s="284">
        <v>9135</v>
      </c>
      <c r="B9139" s="287"/>
      <c r="C9139" s="287"/>
      <c r="D9139" s="284" t="s">
        <v>1054</v>
      </c>
      <c r="E9139" s="287"/>
      <c r="F9139" s="285" t="s">
        <v>9260</v>
      </c>
      <c r="G9139" s="266" t="s">
        <v>121</v>
      </c>
      <c r="H9139" s="266">
        <f>IF(G9139="Traditional Stove",0.1,0.2)</f>
        <v>0.1</v>
      </c>
      <c r="I9139" s="266">
        <f>YEAR(J9139)</f>
        <v>2023</v>
      </c>
      <c r="J9139" s="267">
        <v>44985</v>
      </c>
      <c r="K9139" s="267">
        <f>J9139+1</f>
        <v>44986</v>
      </c>
      <c r="L9139" s="266">
        <f>IF(M9139&lt;=365,1,2)</f>
        <v>1</v>
      </c>
      <c r="M9139" s="266">
        <f>IF(K9139&lt;$C$1,$C$2-$C$1+1,$C$2-K9139+1)</f>
        <v>61</v>
      </c>
      <c r="N9139" s="268">
        <f>M9139/365</f>
        <v>0.16712328767123288</v>
      </c>
      <c r="O9139" s="269">
        <f>'Data and Parameter'!$E$4*'Data and Parameter'!$E$5*('Data and Parameter'!$E$6+'Data and Parameter'!$E$7)*'Data and Parameter'!$E$19*'Data and Parameter'!$E$14*'ER calculations'!N9139</f>
        <v>0.8653224520772167</v>
      </c>
    </row>
    <row r="9140" spans="1:15" ht="15">
      <c r="A9140" s="284">
        <v>9136</v>
      </c>
      <c r="B9140" s="287"/>
      <c r="C9140" s="287"/>
      <c r="D9140" s="284" t="s">
        <v>1054</v>
      </c>
      <c r="E9140" s="287"/>
      <c r="F9140" s="285" t="s">
        <v>9261</v>
      </c>
      <c r="G9140" s="266" t="s">
        <v>121</v>
      </c>
      <c r="H9140" s="266">
        <f>IF(G9140="Traditional Stove",0.1,0.2)</f>
        <v>0.1</v>
      </c>
      <c r="I9140" s="266">
        <f>YEAR(J9140)</f>
        <v>2023</v>
      </c>
      <c r="J9140" s="267">
        <v>44985</v>
      </c>
      <c r="K9140" s="267">
        <f>J9140+1</f>
        <v>44986</v>
      </c>
      <c r="L9140" s="266">
        <f>IF(M9140&lt;=365,1,2)</f>
        <v>1</v>
      </c>
      <c r="M9140" s="266">
        <f>IF(K9140&lt;$C$1,$C$2-$C$1+1,$C$2-K9140+1)</f>
        <v>61</v>
      </c>
      <c r="N9140" s="268">
        <f>M9140/365</f>
        <v>0.16712328767123288</v>
      </c>
      <c r="O9140" s="269">
        <f>'Data and Parameter'!$E$4*'Data and Parameter'!$E$5*('Data and Parameter'!$E$6+'Data and Parameter'!$E$7)*'Data and Parameter'!$E$19*'Data and Parameter'!$E$14*'ER calculations'!N9140</f>
        <v>0.8653224520772167</v>
      </c>
    </row>
    <row r="9141" spans="1:15" ht="15">
      <c r="A9141" s="284">
        <v>9137</v>
      </c>
      <c r="B9141" s="287"/>
      <c r="C9141" s="287"/>
      <c r="D9141" s="284" t="s">
        <v>1054</v>
      </c>
      <c r="E9141" s="287"/>
      <c r="F9141" s="285" t="s">
        <v>9262</v>
      </c>
      <c r="G9141" s="266" t="s">
        <v>121</v>
      </c>
      <c r="H9141" s="266">
        <f>IF(G9141="Traditional Stove",0.1,0.2)</f>
        <v>0.1</v>
      </c>
      <c r="I9141" s="266">
        <f>YEAR(J9141)</f>
        <v>2023</v>
      </c>
      <c r="J9141" s="267">
        <v>45009</v>
      </c>
      <c r="K9141" s="267">
        <f>J9141+1</f>
        <v>45010</v>
      </c>
      <c r="L9141" s="266">
        <f>IF(M9141&lt;=365,1,2)</f>
        <v>1</v>
      </c>
      <c r="M9141" s="266">
        <f>IF(K9141&lt;$C$1,$C$2-$C$1+1,$C$2-K9141+1)</f>
        <v>37</v>
      </c>
      <c r="N9141" s="268">
        <f>M9141/365</f>
        <v>0.10136986301369863</v>
      </c>
      <c r="O9141" s="269">
        <f>'Data and Parameter'!$E$4*'Data and Parameter'!$E$5*('Data and Parameter'!$E$6+'Data and Parameter'!$E$7)*'Data and Parameter'!$E$19*'Data and Parameter'!$E$14*'ER calculations'!N9141</f>
        <v>0.52486771683372158</v>
      </c>
    </row>
    <row r="9142" spans="1:15" ht="15">
      <c r="A9142" s="284">
        <v>9138</v>
      </c>
      <c r="B9142" s="287"/>
      <c r="C9142" s="287"/>
      <c r="D9142" s="284" t="s">
        <v>1054</v>
      </c>
      <c r="E9142" s="287"/>
      <c r="F9142" s="285" t="s">
        <v>9263</v>
      </c>
      <c r="G9142" s="266" t="s">
        <v>121</v>
      </c>
      <c r="H9142" s="266">
        <f>IF(G9142="Traditional Stove",0.1,0.2)</f>
        <v>0.1</v>
      </c>
      <c r="I9142" s="266">
        <f>YEAR(J9142)</f>
        <v>2023</v>
      </c>
      <c r="J9142" s="267">
        <v>45009</v>
      </c>
      <c r="K9142" s="267">
        <f>J9142+1</f>
        <v>45010</v>
      </c>
      <c r="L9142" s="266">
        <f>IF(M9142&lt;=365,1,2)</f>
        <v>1</v>
      </c>
      <c r="M9142" s="266">
        <f>IF(K9142&lt;$C$1,$C$2-$C$1+1,$C$2-K9142+1)</f>
        <v>37</v>
      </c>
      <c r="N9142" s="268">
        <f>M9142/365</f>
        <v>0.10136986301369863</v>
      </c>
      <c r="O9142" s="269">
        <f>'Data and Parameter'!$E$4*'Data and Parameter'!$E$5*('Data and Parameter'!$E$6+'Data and Parameter'!$E$7)*'Data and Parameter'!$E$19*'Data and Parameter'!$E$14*'ER calculations'!N9142</f>
        <v>0.52486771683372158</v>
      </c>
    </row>
    <row r="9143" spans="1:15" ht="15">
      <c r="A9143" s="284">
        <v>9139</v>
      </c>
      <c r="B9143" s="287"/>
      <c r="C9143" s="287"/>
      <c r="D9143" s="284" t="s">
        <v>1054</v>
      </c>
      <c r="E9143" s="287"/>
      <c r="F9143" s="285" t="s">
        <v>9264</v>
      </c>
      <c r="G9143" s="266" t="s">
        <v>121</v>
      </c>
      <c r="H9143" s="266">
        <f>IF(G9143="Traditional Stove",0.1,0.2)</f>
        <v>0.1</v>
      </c>
      <c r="I9143" s="266">
        <f>YEAR(J9143)</f>
        <v>2023</v>
      </c>
      <c r="J9143" s="267">
        <v>45009</v>
      </c>
      <c r="K9143" s="267">
        <f>J9143+1</f>
        <v>45010</v>
      </c>
      <c r="L9143" s="266">
        <f>IF(M9143&lt;=365,1,2)</f>
        <v>1</v>
      </c>
      <c r="M9143" s="266">
        <f>IF(K9143&lt;$C$1,$C$2-$C$1+1,$C$2-K9143+1)</f>
        <v>37</v>
      </c>
      <c r="N9143" s="268">
        <f>M9143/365</f>
        <v>0.10136986301369863</v>
      </c>
      <c r="O9143" s="269">
        <f>'Data and Parameter'!$E$4*'Data and Parameter'!$E$5*('Data and Parameter'!$E$6+'Data and Parameter'!$E$7)*'Data and Parameter'!$E$19*'Data and Parameter'!$E$14*'ER calculations'!N9143</f>
        <v>0.52486771683372158</v>
      </c>
    </row>
    <row r="9144" spans="1:15" ht="15">
      <c r="A9144" s="284">
        <v>9140</v>
      </c>
      <c r="B9144" s="287"/>
      <c r="C9144" s="287"/>
      <c r="D9144" s="284" t="s">
        <v>1054</v>
      </c>
      <c r="E9144" s="287"/>
      <c r="F9144" s="285" t="s">
        <v>9265</v>
      </c>
      <c r="G9144" s="266" t="s">
        <v>121</v>
      </c>
      <c r="H9144" s="266">
        <f>IF(G9144="Traditional Stove",0.1,0.2)</f>
        <v>0.1</v>
      </c>
      <c r="I9144" s="266">
        <f>YEAR(J9144)</f>
        <v>2023</v>
      </c>
      <c r="J9144" s="267">
        <v>45009</v>
      </c>
      <c r="K9144" s="267">
        <f>J9144+1</f>
        <v>45010</v>
      </c>
      <c r="L9144" s="266">
        <f>IF(M9144&lt;=365,1,2)</f>
        <v>1</v>
      </c>
      <c r="M9144" s="266">
        <f>IF(K9144&lt;$C$1,$C$2-$C$1+1,$C$2-K9144+1)</f>
        <v>37</v>
      </c>
      <c r="N9144" s="268">
        <f>M9144/365</f>
        <v>0.10136986301369863</v>
      </c>
      <c r="O9144" s="269">
        <f>'Data and Parameter'!$E$4*'Data and Parameter'!$E$5*('Data and Parameter'!$E$6+'Data and Parameter'!$E$7)*'Data and Parameter'!$E$19*'Data and Parameter'!$E$14*'ER calculations'!N9144</f>
        <v>0.52486771683372158</v>
      </c>
    </row>
    <row r="9145" spans="1:15" ht="15">
      <c r="A9145" s="284">
        <v>9141</v>
      </c>
      <c r="B9145" s="287"/>
      <c r="C9145" s="287"/>
      <c r="D9145" s="284" t="s">
        <v>1054</v>
      </c>
      <c r="E9145" s="287"/>
      <c r="F9145" s="285" t="s">
        <v>9266</v>
      </c>
      <c r="G9145" s="266" t="s">
        <v>121</v>
      </c>
      <c r="H9145" s="266">
        <f>IF(G9145="Traditional Stove",0.1,0.2)</f>
        <v>0.1</v>
      </c>
      <c r="I9145" s="266">
        <f>YEAR(J9145)</f>
        <v>2023</v>
      </c>
      <c r="J9145" s="267">
        <v>45009</v>
      </c>
      <c r="K9145" s="267">
        <f>J9145+1</f>
        <v>45010</v>
      </c>
      <c r="L9145" s="266">
        <f>IF(M9145&lt;=365,1,2)</f>
        <v>1</v>
      </c>
      <c r="M9145" s="266">
        <f>IF(K9145&lt;$C$1,$C$2-$C$1+1,$C$2-K9145+1)</f>
        <v>37</v>
      </c>
      <c r="N9145" s="268">
        <f>M9145/365</f>
        <v>0.10136986301369863</v>
      </c>
      <c r="O9145" s="269">
        <f>'Data and Parameter'!$E$4*'Data and Parameter'!$E$5*('Data and Parameter'!$E$6+'Data and Parameter'!$E$7)*'Data and Parameter'!$E$19*'Data and Parameter'!$E$14*'ER calculations'!N9145</f>
        <v>0.52486771683372158</v>
      </c>
    </row>
    <row r="9146" spans="1:15" ht="15">
      <c r="A9146" s="284">
        <v>9142</v>
      </c>
      <c r="B9146" s="287"/>
      <c r="C9146" s="287"/>
      <c r="D9146" s="284" t="s">
        <v>1054</v>
      </c>
      <c r="E9146" s="287"/>
      <c r="F9146" s="285" t="s">
        <v>9267</v>
      </c>
      <c r="G9146" s="266" t="s">
        <v>121</v>
      </c>
      <c r="H9146" s="266">
        <f>IF(G9146="Traditional Stove",0.1,0.2)</f>
        <v>0.1</v>
      </c>
      <c r="I9146" s="266">
        <f>YEAR(J9146)</f>
        <v>2023</v>
      </c>
      <c r="J9146" s="267">
        <v>45009</v>
      </c>
      <c r="K9146" s="267">
        <f>J9146+1</f>
        <v>45010</v>
      </c>
      <c r="L9146" s="266">
        <f>IF(M9146&lt;=365,1,2)</f>
        <v>1</v>
      </c>
      <c r="M9146" s="266">
        <f>IF(K9146&lt;$C$1,$C$2-$C$1+1,$C$2-K9146+1)</f>
        <v>37</v>
      </c>
      <c r="N9146" s="268">
        <f>M9146/365</f>
        <v>0.10136986301369863</v>
      </c>
      <c r="O9146" s="269">
        <f>'Data and Parameter'!$E$4*'Data and Parameter'!$E$5*('Data and Parameter'!$E$6+'Data and Parameter'!$E$7)*'Data and Parameter'!$E$19*'Data and Parameter'!$E$14*'ER calculations'!N9146</f>
        <v>0.52486771683372158</v>
      </c>
    </row>
    <row r="9147" spans="1:15" ht="15">
      <c r="A9147" s="284">
        <v>9143</v>
      </c>
      <c r="B9147" s="287"/>
      <c r="C9147" s="287"/>
      <c r="D9147" s="284" t="s">
        <v>1054</v>
      </c>
      <c r="E9147" s="287"/>
      <c r="F9147" s="285" t="s">
        <v>9268</v>
      </c>
      <c r="G9147" s="266" t="s">
        <v>121</v>
      </c>
      <c r="H9147" s="266">
        <f>IF(G9147="Traditional Stove",0.1,0.2)</f>
        <v>0.1</v>
      </c>
      <c r="I9147" s="266">
        <f>YEAR(J9147)</f>
        <v>2023</v>
      </c>
      <c r="J9147" s="267">
        <v>45009</v>
      </c>
      <c r="K9147" s="267">
        <f>J9147+1</f>
        <v>45010</v>
      </c>
      <c r="L9147" s="266">
        <f>IF(M9147&lt;=365,1,2)</f>
        <v>1</v>
      </c>
      <c r="M9147" s="266">
        <f>IF(K9147&lt;$C$1,$C$2-$C$1+1,$C$2-K9147+1)</f>
        <v>37</v>
      </c>
      <c r="N9147" s="268">
        <f>M9147/365</f>
        <v>0.10136986301369863</v>
      </c>
      <c r="O9147" s="269">
        <f>'Data and Parameter'!$E$4*'Data and Parameter'!$E$5*('Data and Parameter'!$E$6+'Data and Parameter'!$E$7)*'Data and Parameter'!$E$19*'Data and Parameter'!$E$14*'ER calculations'!N9147</f>
        <v>0.52486771683372158</v>
      </c>
    </row>
    <row r="9148" spans="1:15" ht="15">
      <c r="A9148" s="284">
        <v>9144</v>
      </c>
      <c r="B9148" s="287"/>
      <c r="C9148" s="287"/>
      <c r="D9148" s="284" t="s">
        <v>1054</v>
      </c>
      <c r="E9148" s="287"/>
      <c r="F9148" s="285" t="s">
        <v>9269</v>
      </c>
      <c r="G9148" s="266" t="s">
        <v>121</v>
      </c>
      <c r="H9148" s="266">
        <f>IF(G9148="Traditional Stove",0.1,0.2)</f>
        <v>0.1</v>
      </c>
      <c r="I9148" s="266">
        <f>YEAR(J9148)</f>
        <v>2023</v>
      </c>
      <c r="J9148" s="267">
        <v>45009</v>
      </c>
      <c r="K9148" s="267">
        <f>J9148+1</f>
        <v>45010</v>
      </c>
      <c r="L9148" s="266">
        <f>IF(M9148&lt;=365,1,2)</f>
        <v>1</v>
      </c>
      <c r="M9148" s="266">
        <f>IF(K9148&lt;$C$1,$C$2-$C$1+1,$C$2-K9148+1)</f>
        <v>37</v>
      </c>
      <c r="N9148" s="268">
        <f>M9148/365</f>
        <v>0.10136986301369863</v>
      </c>
      <c r="O9148" s="269">
        <f>'Data and Parameter'!$E$4*'Data and Parameter'!$E$5*('Data and Parameter'!$E$6+'Data and Parameter'!$E$7)*'Data and Parameter'!$E$19*'Data and Parameter'!$E$14*'ER calculations'!N9148</f>
        <v>0.52486771683372158</v>
      </c>
    </row>
    <row r="9149" spans="1:15" ht="15">
      <c r="A9149" s="284">
        <v>9145</v>
      </c>
      <c r="B9149" s="287"/>
      <c r="C9149" s="287"/>
      <c r="D9149" s="284" t="s">
        <v>1054</v>
      </c>
      <c r="E9149" s="287"/>
      <c r="F9149" s="285" t="s">
        <v>9270</v>
      </c>
      <c r="G9149" s="266" t="s">
        <v>121</v>
      </c>
      <c r="H9149" s="266">
        <f>IF(G9149="Traditional Stove",0.1,0.2)</f>
        <v>0.1</v>
      </c>
      <c r="I9149" s="266">
        <f>YEAR(J9149)</f>
        <v>2023</v>
      </c>
      <c r="J9149" s="267">
        <v>45009</v>
      </c>
      <c r="K9149" s="267">
        <f>J9149+1</f>
        <v>45010</v>
      </c>
      <c r="L9149" s="266">
        <f>IF(M9149&lt;=365,1,2)</f>
        <v>1</v>
      </c>
      <c r="M9149" s="266">
        <f>IF(K9149&lt;$C$1,$C$2-$C$1+1,$C$2-K9149+1)</f>
        <v>37</v>
      </c>
      <c r="N9149" s="268">
        <f>M9149/365</f>
        <v>0.10136986301369863</v>
      </c>
      <c r="O9149" s="269">
        <f>'Data and Parameter'!$E$4*'Data and Parameter'!$E$5*('Data and Parameter'!$E$6+'Data and Parameter'!$E$7)*'Data and Parameter'!$E$19*'Data and Parameter'!$E$14*'ER calculations'!N9149</f>
        <v>0.52486771683372158</v>
      </c>
    </row>
    <row r="9150" spans="1:15" ht="15">
      <c r="A9150" s="284">
        <v>9146</v>
      </c>
      <c r="B9150" s="287"/>
      <c r="C9150" s="287"/>
      <c r="D9150" s="284" t="s">
        <v>1054</v>
      </c>
      <c r="E9150" s="287"/>
      <c r="F9150" s="285" t="s">
        <v>9271</v>
      </c>
      <c r="G9150" s="266" t="s">
        <v>121</v>
      </c>
      <c r="H9150" s="266">
        <f>IF(G9150="Traditional Stove",0.1,0.2)</f>
        <v>0.1</v>
      </c>
      <c r="I9150" s="266">
        <f>YEAR(J9150)</f>
        <v>2023</v>
      </c>
      <c r="J9150" s="267">
        <v>45009</v>
      </c>
      <c r="K9150" s="267">
        <f>J9150+1</f>
        <v>45010</v>
      </c>
      <c r="L9150" s="266">
        <f>IF(M9150&lt;=365,1,2)</f>
        <v>1</v>
      </c>
      <c r="M9150" s="266">
        <f>IF(K9150&lt;$C$1,$C$2-$C$1+1,$C$2-K9150+1)</f>
        <v>37</v>
      </c>
      <c r="N9150" s="268">
        <f>M9150/365</f>
        <v>0.10136986301369863</v>
      </c>
      <c r="O9150" s="269">
        <f>'Data and Parameter'!$E$4*'Data and Parameter'!$E$5*('Data and Parameter'!$E$6+'Data and Parameter'!$E$7)*'Data and Parameter'!$E$19*'Data and Parameter'!$E$14*'ER calculations'!N9150</f>
        <v>0.52486771683372158</v>
      </c>
    </row>
    <row r="9151" spans="1:15" ht="15">
      <c r="A9151" s="284">
        <v>9147</v>
      </c>
      <c r="B9151" s="287"/>
      <c r="C9151" s="287"/>
      <c r="D9151" s="284" t="s">
        <v>1054</v>
      </c>
      <c r="E9151" s="287"/>
      <c r="F9151" s="285" t="s">
        <v>9272</v>
      </c>
      <c r="G9151" s="266" t="s">
        <v>121</v>
      </c>
      <c r="H9151" s="266">
        <f>IF(G9151="Traditional Stove",0.1,0.2)</f>
        <v>0.1</v>
      </c>
      <c r="I9151" s="266">
        <f>YEAR(J9151)</f>
        <v>2023</v>
      </c>
      <c r="J9151" s="267">
        <v>44985</v>
      </c>
      <c r="K9151" s="267">
        <f>J9151+1</f>
        <v>44986</v>
      </c>
      <c r="L9151" s="266">
        <f>IF(M9151&lt;=365,1,2)</f>
        <v>1</v>
      </c>
      <c r="M9151" s="266">
        <f>IF(K9151&lt;$C$1,$C$2-$C$1+1,$C$2-K9151+1)</f>
        <v>61</v>
      </c>
      <c r="N9151" s="268">
        <f>M9151/365</f>
        <v>0.16712328767123288</v>
      </c>
      <c r="O9151" s="269">
        <f>'Data and Parameter'!$E$4*'Data and Parameter'!$E$5*('Data and Parameter'!$E$6+'Data and Parameter'!$E$7)*'Data and Parameter'!$E$19*'Data and Parameter'!$E$14*'ER calculations'!N9151</f>
        <v>0.8653224520772167</v>
      </c>
    </row>
    <row r="9152" spans="1:15" ht="15">
      <c r="A9152" s="284">
        <v>9148</v>
      </c>
      <c r="B9152" s="287"/>
      <c r="C9152" s="287"/>
      <c r="D9152" s="284" t="s">
        <v>1054</v>
      </c>
      <c r="E9152" s="287"/>
      <c r="F9152" s="285" t="s">
        <v>9273</v>
      </c>
      <c r="G9152" s="266" t="s">
        <v>121</v>
      </c>
      <c r="H9152" s="266">
        <f>IF(G9152="Traditional Stove",0.1,0.2)</f>
        <v>0.1</v>
      </c>
      <c r="I9152" s="266">
        <f>YEAR(J9152)</f>
        <v>2023</v>
      </c>
      <c r="J9152" s="267">
        <v>44985</v>
      </c>
      <c r="K9152" s="267">
        <f>J9152+1</f>
        <v>44986</v>
      </c>
      <c r="L9152" s="266">
        <f>IF(M9152&lt;=365,1,2)</f>
        <v>1</v>
      </c>
      <c r="M9152" s="266">
        <f>IF(K9152&lt;$C$1,$C$2-$C$1+1,$C$2-K9152+1)</f>
        <v>61</v>
      </c>
      <c r="N9152" s="268">
        <f>M9152/365</f>
        <v>0.16712328767123288</v>
      </c>
      <c r="O9152" s="269">
        <f>'Data and Parameter'!$E$4*'Data and Parameter'!$E$5*('Data and Parameter'!$E$6+'Data and Parameter'!$E$7)*'Data and Parameter'!$E$19*'Data and Parameter'!$E$14*'ER calculations'!N9152</f>
        <v>0.8653224520772167</v>
      </c>
    </row>
    <row r="9153" spans="1:15" ht="15">
      <c r="A9153" s="284">
        <v>9149</v>
      </c>
      <c r="B9153" s="287"/>
      <c r="C9153" s="287"/>
      <c r="D9153" s="284" t="s">
        <v>1054</v>
      </c>
      <c r="E9153" s="287"/>
      <c r="F9153" s="285" t="s">
        <v>9274</v>
      </c>
      <c r="G9153" s="266" t="s">
        <v>121</v>
      </c>
      <c r="H9153" s="266">
        <f>IF(G9153="Traditional Stove",0.1,0.2)</f>
        <v>0.1</v>
      </c>
      <c r="I9153" s="266">
        <f>YEAR(J9153)</f>
        <v>2023</v>
      </c>
      <c r="J9153" s="267">
        <v>44985</v>
      </c>
      <c r="K9153" s="267">
        <f>J9153+1</f>
        <v>44986</v>
      </c>
      <c r="L9153" s="266">
        <f>IF(M9153&lt;=365,1,2)</f>
        <v>1</v>
      </c>
      <c r="M9153" s="266">
        <f>IF(K9153&lt;$C$1,$C$2-$C$1+1,$C$2-K9153+1)</f>
        <v>61</v>
      </c>
      <c r="N9153" s="268">
        <f>M9153/365</f>
        <v>0.16712328767123288</v>
      </c>
      <c r="O9153" s="269">
        <f>'Data and Parameter'!$E$4*'Data and Parameter'!$E$5*('Data and Parameter'!$E$6+'Data and Parameter'!$E$7)*'Data and Parameter'!$E$19*'Data and Parameter'!$E$14*'ER calculations'!N9153</f>
        <v>0.8653224520772167</v>
      </c>
    </row>
    <row r="9154" spans="1:15" ht="15">
      <c r="A9154" s="284">
        <v>9150</v>
      </c>
      <c r="B9154" s="287"/>
      <c r="C9154" s="287"/>
      <c r="D9154" s="284" t="s">
        <v>1054</v>
      </c>
      <c r="E9154" s="287"/>
      <c r="F9154" s="285" t="s">
        <v>9275</v>
      </c>
      <c r="G9154" s="266" t="s">
        <v>121</v>
      </c>
      <c r="H9154" s="266">
        <f>IF(G9154="Traditional Stove",0.1,0.2)</f>
        <v>0.1</v>
      </c>
      <c r="I9154" s="266">
        <f>YEAR(J9154)</f>
        <v>2023</v>
      </c>
      <c r="J9154" s="267">
        <v>44985</v>
      </c>
      <c r="K9154" s="267">
        <f>J9154+1</f>
        <v>44986</v>
      </c>
      <c r="L9154" s="266">
        <f>IF(M9154&lt;=365,1,2)</f>
        <v>1</v>
      </c>
      <c r="M9154" s="266">
        <f>IF(K9154&lt;$C$1,$C$2-$C$1+1,$C$2-K9154+1)</f>
        <v>61</v>
      </c>
      <c r="N9154" s="268">
        <f>M9154/365</f>
        <v>0.16712328767123288</v>
      </c>
      <c r="O9154" s="269">
        <f>'Data and Parameter'!$E$4*'Data and Parameter'!$E$5*('Data and Parameter'!$E$6+'Data and Parameter'!$E$7)*'Data and Parameter'!$E$19*'Data and Parameter'!$E$14*'ER calculations'!N9154</f>
        <v>0.8653224520772167</v>
      </c>
    </row>
    <row r="9155" spans="1:15" ht="15">
      <c r="A9155" s="284">
        <v>9151</v>
      </c>
      <c r="B9155" s="287"/>
      <c r="C9155" s="287"/>
      <c r="D9155" s="284" t="s">
        <v>1054</v>
      </c>
      <c r="E9155" s="287"/>
      <c r="F9155" s="285" t="s">
        <v>9276</v>
      </c>
      <c r="G9155" s="266" t="s">
        <v>121</v>
      </c>
      <c r="H9155" s="266">
        <f>IF(G9155="Traditional Stove",0.1,0.2)</f>
        <v>0.1</v>
      </c>
      <c r="I9155" s="266">
        <f>YEAR(J9155)</f>
        <v>2023</v>
      </c>
      <c r="J9155" s="267">
        <v>44985</v>
      </c>
      <c r="K9155" s="267">
        <f>J9155+1</f>
        <v>44986</v>
      </c>
      <c r="L9155" s="266">
        <f>IF(M9155&lt;=365,1,2)</f>
        <v>1</v>
      </c>
      <c r="M9155" s="266">
        <f>IF(K9155&lt;$C$1,$C$2-$C$1+1,$C$2-K9155+1)</f>
        <v>61</v>
      </c>
      <c r="N9155" s="268">
        <f>M9155/365</f>
        <v>0.16712328767123288</v>
      </c>
      <c r="O9155" s="269">
        <f>'Data and Parameter'!$E$4*'Data and Parameter'!$E$5*('Data and Parameter'!$E$6+'Data and Parameter'!$E$7)*'Data and Parameter'!$E$19*'Data and Parameter'!$E$14*'ER calculations'!N9155</f>
        <v>0.8653224520772167</v>
      </c>
    </row>
    <row r="9156" spans="1:15" ht="15">
      <c r="A9156" s="284">
        <v>9152</v>
      </c>
      <c r="B9156" s="287"/>
      <c r="C9156" s="287"/>
      <c r="D9156" s="284" t="s">
        <v>1054</v>
      </c>
      <c r="E9156" s="287"/>
      <c r="F9156" s="285" t="s">
        <v>9277</v>
      </c>
      <c r="G9156" s="266" t="s">
        <v>121</v>
      </c>
      <c r="H9156" s="266">
        <f>IF(G9156="Traditional Stove",0.1,0.2)</f>
        <v>0.1</v>
      </c>
      <c r="I9156" s="266">
        <f>YEAR(J9156)</f>
        <v>2023</v>
      </c>
      <c r="J9156" s="267">
        <v>44985</v>
      </c>
      <c r="K9156" s="267">
        <f>J9156+1</f>
        <v>44986</v>
      </c>
      <c r="L9156" s="266">
        <f>IF(M9156&lt;=365,1,2)</f>
        <v>1</v>
      </c>
      <c r="M9156" s="266">
        <f>IF(K9156&lt;$C$1,$C$2-$C$1+1,$C$2-K9156+1)</f>
        <v>61</v>
      </c>
      <c r="N9156" s="268">
        <f>M9156/365</f>
        <v>0.16712328767123288</v>
      </c>
      <c r="O9156" s="269">
        <f>'Data and Parameter'!$E$4*'Data and Parameter'!$E$5*('Data and Parameter'!$E$6+'Data and Parameter'!$E$7)*'Data and Parameter'!$E$19*'Data and Parameter'!$E$14*'ER calculations'!N9156</f>
        <v>0.8653224520772167</v>
      </c>
    </row>
    <row r="9157" spans="1:15" ht="15">
      <c r="A9157" s="284">
        <v>9153</v>
      </c>
      <c r="B9157" s="287"/>
      <c r="C9157" s="287"/>
      <c r="D9157" s="284" t="s">
        <v>1054</v>
      </c>
      <c r="E9157" s="287"/>
      <c r="F9157" s="285" t="s">
        <v>9278</v>
      </c>
      <c r="G9157" s="266" t="s">
        <v>121</v>
      </c>
      <c r="H9157" s="266">
        <f>IF(G9157="Traditional Stove",0.1,0.2)</f>
        <v>0.1</v>
      </c>
      <c r="I9157" s="266">
        <f>YEAR(J9157)</f>
        <v>2023</v>
      </c>
      <c r="J9157" s="267">
        <v>44985</v>
      </c>
      <c r="K9157" s="267">
        <f>J9157+1</f>
        <v>44986</v>
      </c>
      <c r="L9157" s="266">
        <f>IF(M9157&lt;=365,1,2)</f>
        <v>1</v>
      </c>
      <c r="M9157" s="266">
        <f>IF(K9157&lt;$C$1,$C$2-$C$1+1,$C$2-K9157+1)</f>
        <v>61</v>
      </c>
      <c r="N9157" s="268">
        <f>M9157/365</f>
        <v>0.16712328767123288</v>
      </c>
      <c r="O9157" s="269">
        <f>'Data and Parameter'!$E$4*'Data and Parameter'!$E$5*('Data and Parameter'!$E$6+'Data and Parameter'!$E$7)*'Data and Parameter'!$E$19*'Data and Parameter'!$E$14*'ER calculations'!N9157</f>
        <v>0.8653224520772167</v>
      </c>
    </row>
    <row r="9158" spans="1:15" ht="15">
      <c r="A9158" s="284">
        <v>9154</v>
      </c>
      <c r="B9158" s="287"/>
      <c r="C9158" s="287"/>
      <c r="D9158" s="284" t="s">
        <v>1054</v>
      </c>
      <c r="E9158" s="287"/>
      <c r="F9158" s="285" t="s">
        <v>9279</v>
      </c>
      <c r="G9158" s="266" t="s">
        <v>121</v>
      </c>
      <c r="H9158" s="266">
        <f>IF(G9158="Traditional Stove",0.1,0.2)</f>
        <v>0.1</v>
      </c>
      <c r="I9158" s="266">
        <f>YEAR(J9158)</f>
        <v>2023</v>
      </c>
      <c r="J9158" s="267">
        <v>44985</v>
      </c>
      <c r="K9158" s="267">
        <f>J9158+1</f>
        <v>44986</v>
      </c>
      <c r="L9158" s="266">
        <f>IF(M9158&lt;=365,1,2)</f>
        <v>1</v>
      </c>
      <c r="M9158" s="266">
        <f>IF(K9158&lt;$C$1,$C$2-$C$1+1,$C$2-K9158+1)</f>
        <v>61</v>
      </c>
      <c r="N9158" s="268">
        <f>M9158/365</f>
        <v>0.16712328767123288</v>
      </c>
      <c r="O9158" s="269">
        <f>'Data and Parameter'!$E$4*'Data and Parameter'!$E$5*('Data and Parameter'!$E$6+'Data and Parameter'!$E$7)*'Data and Parameter'!$E$19*'Data and Parameter'!$E$14*'ER calculations'!N9158</f>
        <v>0.8653224520772167</v>
      </c>
    </row>
    <row r="9159" spans="1:15" ht="15">
      <c r="A9159" s="284">
        <v>9155</v>
      </c>
      <c r="B9159" s="287"/>
      <c r="C9159" s="287"/>
      <c r="D9159" s="284" t="s">
        <v>1054</v>
      </c>
      <c r="E9159" s="287"/>
      <c r="F9159" s="285" t="s">
        <v>9280</v>
      </c>
      <c r="G9159" s="266" t="s">
        <v>121</v>
      </c>
      <c r="H9159" s="266">
        <f>IF(G9159="Traditional Stove",0.1,0.2)</f>
        <v>0.1</v>
      </c>
      <c r="I9159" s="266">
        <f>YEAR(J9159)</f>
        <v>2023</v>
      </c>
      <c r="J9159" s="267">
        <v>44985</v>
      </c>
      <c r="K9159" s="267">
        <f>J9159+1</f>
        <v>44986</v>
      </c>
      <c r="L9159" s="266">
        <f>IF(M9159&lt;=365,1,2)</f>
        <v>1</v>
      </c>
      <c r="M9159" s="266">
        <f>IF(K9159&lt;$C$1,$C$2-$C$1+1,$C$2-K9159+1)</f>
        <v>61</v>
      </c>
      <c r="N9159" s="268">
        <f>M9159/365</f>
        <v>0.16712328767123288</v>
      </c>
      <c r="O9159" s="269">
        <f>'Data and Parameter'!$E$4*'Data and Parameter'!$E$5*('Data and Parameter'!$E$6+'Data and Parameter'!$E$7)*'Data and Parameter'!$E$19*'Data and Parameter'!$E$14*'ER calculations'!N9159</f>
        <v>0.8653224520772167</v>
      </c>
    </row>
    <row r="9160" spans="1:15" ht="15">
      <c r="A9160" s="284">
        <v>9156</v>
      </c>
      <c r="B9160" s="287"/>
      <c r="C9160" s="287"/>
      <c r="D9160" s="284" t="s">
        <v>1054</v>
      </c>
      <c r="E9160" s="287"/>
      <c r="F9160" s="285" t="s">
        <v>9281</v>
      </c>
      <c r="G9160" s="266" t="s">
        <v>121</v>
      </c>
      <c r="H9160" s="266">
        <f>IF(G9160="Traditional Stove",0.1,0.2)</f>
        <v>0.1</v>
      </c>
      <c r="I9160" s="266">
        <f>YEAR(J9160)</f>
        <v>2023</v>
      </c>
      <c r="J9160" s="267">
        <v>44985</v>
      </c>
      <c r="K9160" s="267">
        <f>J9160+1</f>
        <v>44986</v>
      </c>
      <c r="L9160" s="266">
        <f>IF(M9160&lt;=365,1,2)</f>
        <v>1</v>
      </c>
      <c r="M9160" s="266">
        <f>IF(K9160&lt;$C$1,$C$2-$C$1+1,$C$2-K9160+1)</f>
        <v>61</v>
      </c>
      <c r="N9160" s="268">
        <f>M9160/365</f>
        <v>0.16712328767123288</v>
      </c>
      <c r="O9160" s="269">
        <f>'Data and Parameter'!$E$4*'Data and Parameter'!$E$5*('Data and Parameter'!$E$6+'Data and Parameter'!$E$7)*'Data and Parameter'!$E$19*'Data and Parameter'!$E$14*'ER calculations'!N9160</f>
        <v>0.8653224520772167</v>
      </c>
    </row>
    <row r="9161" spans="1:15" ht="15">
      <c r="A9161" s="284">
        <v>9157</v>
      </c>
      <c r="B9161" s="287"/>
      <c r="C9161" s="287"/>
      <c r="D9161" s="284" t="s">
        <v>1054</v>
      </c>
      <c r="E9161" s="287"/>
      <c r="F9161" s="285" t="s">
        <v>9282</v>
      </c>
      <c r="G9161" s="266" t="s">
        <v>121</v>
      </c>
      <c r="H9161" s="266">
        <f>IF(G9161="Traditional Stove",0.1,0.2)</f>
        <v>0.1</v>
      </c>
      <c r="I9161" s="266">
        <f>YEAR(J9161)</f>
        <v>2023</v>
      </c>
      <c r="J9161" s="267">
        <v>44985</v>
      </c>
      <c r="K9161" s="267">
        <f>J9161+1</f>
        <v>44986</v>
      </c>
      <c r="L9161" s="266">
        <f>IF(M9161&lt;=365,1,2)</f>
        <v>1</v>
      </c>
      <c r="M9161" s="266">
        <f>IF(K9161&lt;$C$1,$C$2-$C$1+1,$C$2-K9161+1)</f>
        <v>61</v>
      </c>
      <c r="N9161" s="268">
        <f>M9161/365</f>
        <v>0.16712328767123288</v>
      </c>
      <c r="O9161" s="269">
        <f>'Data and Parameter'!$E$4*'Data and Parameter'!$E$5*('Data and Parameter'!$E$6+'Data and Parameter'!$E$7)*'Data and Parameter'!$E$19*'Data and Parameter'!$E$14*'ER calculations'!N9161</f>
        <v>0.8653224520772167</v>
      </c>
    </row>
    <row r="9162" spans="1:15" ht="15">
      <c r="A9162" s="284">
        <v>9158</v>
      </c>
      <c r="B9162" s="287"/>
      <c r="C9162" s="287"/>
      <c r="D9162" s="284" t="s">
        <v>1054</v>
      </c>
      <c r="E9162" s="287"/>
      <c r="F9162" s="285" t="s">
        <v>9283</v>
      </c>
      <c r="G9162" s="266" t="s">
        <v>121</v>
      </c>
      <c r="H9162" s="266">
        <f>IF(G9162="Traditional Stove",0.1,0.2)</f>
        <v>0.1</v>
      </c>
      <c r="I9162" s="266">
        <f>YEAR(J9162)</f>
        <v>2023</v>
      </c>
      <c r="J9162" s="267">
        <v>44985</v>
      </c>
      <c r="K9162" s="267">
        <f>J9162+1</f>
        <v>44986</v>
      </c>
      <c r="L9162" s="266">
        <f>IF(M9162&lt;=365,1,2)</f>
        <v>1</v>
      </c>
      <c r="M9162" s="266">
        <f>IF(K9162&lt;$C$1,$C$2-$C$1+1,$C$2-K9162+1)</f>
        <v>61</v>
      </c>
      <c r="N9162" s="268">
        <f>M9162/365</f>
        <v>0.16712328767123288</v>
      </c>
      <c r="O9162" s="269">
        <f>'Data and Parameter'!$E$4*'Data and Parameter'!$E$5*('Data and Parameter'!$E$6+'Data and Parameter'!$E$7)*'Data and Parameter'!$E$19*'Data and Parameter'!$E$14*'ER calculations'!N9162</f>
        <v>0.8653224520772167</v>
      </c>
    </row>
    <row r="9163" spans="1:15" ht="15">
      <c r="A9163" s="284">
        <v>9159</v>
      </c>
      <c r="B9163" s="287"/>
      <c r="C9163" s="287"/>
      <c r="D9163" s="284" t="s">
        <v>1054</v>
      </c>
      <c r="E9163" s="287"/>
      <c r="F9163" s="285" t="s">
        <v>9284</v>
      </c>
      <c r="G9163" s="266" t="s">
        <v>121</v>
      </c>
      <c r="H9163" s="266">
        <f>IF(G9163="Traditional Stove",0.1,0.2)</f>
        <v>0.1</v>
      </c>
      <c r="I9163" s="266">
        <f>YEAR(J9163)</f>
        <v>2023</v>
      </c>
      <c r="J9163" s="267">
        <v>44985</v>
      </c>
      <c r="K9163" s="267">
        <f>J9163+1</f>
        <v>44986</v>
      </c>
      <c r="L9163" s="266">
        <f>IF(M9163&lt;=365,1,2)</f>
        <v>1</v>
      </c>
      <c r="M9163" s="266">
        <f>IF(K9163&lt;$C$1,$C$2-$C$1+1,$C$2-K9163+1)</f>
        <v>61</v>
      </c>
      <c r="N9163" s="268">
        <f>M9163/365</f>
        <v>0.16712328767123288</v>
      </c>
      <c r="O9163" s="269">
        <f>'Data and Parameter'!$E$4*'Data and Parameter'!$E$5*('Data and Parameter'!$E$6+'Data and Parameter'!$E$7)*'Data and Parameter'!$E$19*'Data and Parameter'!$E$14*'ER calculations'!N9163</f>
        <v>0.8653224520772167</v>
      </c>
    </row>
    <row r="9164" spans="1:15" ht="15">
      <c r="A9164" s="284">
        <v>9160</v>
      </c>
      <c r="B9164" s="287"/>
      <c r="C9164" s="287"/>
      <c r="D9164" s="284" t="s">
        <v>1054</v>
      </c>
      <c r="E9164" s="287"/>
      <c r="F9164" s="285" t="s">
        <v>9285</v>
      </c>
      <c r="G9164" s="266" t="s">
        <v>121</v>
      </c>
      <c r="H9164" s="266">
        <f>IF(G9164="Traditional Stove",0.1,0.2)</f>
        <v>0.1</v>
      </c>
      <c r="I9164" s="266">
        <f>YEAR(J9164)</f>
        <v>2023</v>
      </c>
      <c r="J9164" s="267">
        <v>44985</v>
      </c>
      <c r="K9164" s="267">
        <f>J9164+1</f>
        <v>44986</v>
      </c>
      <c r="L9164" s="266">
        <f>IF(M9164&lt;=365,1,2)</f>
        <v>1</v>
      </c>
      <c r="M9164" s="266">
        <f>IF(K9164&lt;$C$1,$C$2-$C$1+1,$C$2-K9164+1)</f>
        <v>61</v>
      </c>
      <c r="N9164" s="268">
        <f>M9164/365</f>
        <v>0.16712328767123288</v>
      </c>
      <c r="O9164" s="269">
        <f>'Data and Parameter'!$E$4*'Data and Parameter'!$E$5*('Data and Parameter'!$E$6+'Data and Parameter'!$E$7)*'Data and Parameter'!$E$19*'Data and Parameter'!$E$14*'ER calculations'!N9164</f>
        <v>0.8653224520772167</v>
      </c>
    </row>
    <row r="9165" spans="1:15" ht="15">
      <c r="A9165" s="284">
        <v>9161</v>
      </c>
      <c r="B9165" s="287"/>
      <c r="C9165" s="287"/>
      <c r="D9165" s="284" t="s">
        <v>1054</v>
      </c>
      <c r="E9165" s="287"/>
      <c r="F9165" s="285" t="s">
        <v>9286</v>
      </c>
      <c r="G9165" s="266" t="s">
        <v>121</v>
      </c>
      <c r="H9165" s="266">
        <f>IF(G9165="Traditional Stove",0.1,0.2)</f>
        <v>0.1</v>
      </c>
      <c r="I9165" s="266">
        <f>YEAR(J9165)</f>
        <v>2023</v>
      </c>
      <c r="J9165" s="267">
        <v>44985</v>
      </c>
      <c r="K9165" s="267">
        <f>J9165+1</f>
        <v>44986</v>
      </c>
      <c r="L9165" s="266">
        <f>IF(M9165&lt;=365,1,2)</f>
        <v>1</v>
      </c>
      <c r="M9165" s="266">
        <f>IF(K9165&lt;$C$1,$C$2-$C$1+1,$C$2-K9165+1)</f>
        <v>61</v>
      </c>
      <c r="N9165" s="268">
        <f>M9165/365</f>
        <v>0.16712328767123288</v>
      </c>
      <c r="O9165" s="269">
        <f>'Data and Parameter'!$E$4*'Data and Parameter'!$E$5*('Data and Parameter'!$E$6+'Data and Parameter'!$E$7)*'Data and Parameter'!$E$19*'Data and Parameter'!$E$14*'ER calculations'!N9165</f>
        <v>0.8653224520772167</v>
      </c>
    </row>
    <row r="9166" spans="1:15" ht="15">
      <c r="A9166" s="284">
        <v>9162</v>
      </c>
      <c r="B9166" s="287"/>
      <c r="C9166" s="287"/>
      <c r="D9166" s="284" t="s">
        <v>1054</v>
      </c>
      <c r="E9166" s="287"/>
      <c r="F9166" s="285" t="s">
        <v>9287</v>
      </c>
      <c r="G9166" s="266" t="s">
        <v>121</v>
      </c>
      <c r="H9166" s="266">
        <f>IF(G9166="Traditional Stove",0.1,0.2)</f>
        <v>0.1</v>
      </c>
      <c r="I9166" s="266">
        <f>YEAR(J9166)</f>
        <v>2023</v>
      </c>
      <c r="J9166" s="267">
        <v>44985</v>
      </c>
      <c r="K9166" s="267">
        <f>J9166+1</f>
        <v>44986</v>
      </c>
      <c r="L9166" s="266">
        <f>IF(M9166&lt;=365,1,2)</f>
        <v>1</v>
      </c>
      <c r="M9166" s="266">
        <f>IF(K9166&lt;$C$1,$C$2-$C$1+1,$C$2-K9166+1)</f>
        <v>61</v>
      </c>
      <c r="N9166" s="268">
        <f>M9166/365</f>
        <v>0.16712328767123288</v>
      </c>
      <c r="O9166" s="269">
        <f>'Data and Parameter'!$E$4*'Data and Parameter'!$E$5*('Data and Parameter'!$E$6+'Data and Parameter'!$E$7)*'Data and Parameter'!$E$19*'Data and Parameter'!$E$14*'ER calculations'!N9166</f>
        <v>0.8653224520772167</v>
      </c>
    </row>
    <row r="9167" spans="1:15" ht="15">
      <c r="A9167" s="284">
        <v>9163</v>
      </c>
      <c r="B9167" s="287"/>
      <c r="C9167" s="287"/>
      <c r="D9167" s="284" t="s">
        <v>1054</v>
      </c>
      <c r="E9167" s="287"/>
      <c r="F9167" s="285" t="s">
        <v>9288</v>
      </c>
      <c r="G9167" s="266" t="s">
        <v>121</v>
      </c>
      <c r="H9167" s="266">
        <f>IF(G9167="Traditional Stove",0.1,0.2)</f>
        <v>0.1</v>
      </c>
      <c r="I9167" s="266">
        <f>YEAR(J9167)</f>
        <v>2023</v>
      </c>
      <c r="J9167" s="267">
        <v>44985</v>
      </c>
      <c r="K9167" s="267">
        <f>J9167+1</f>
        <v>44986</v>
      </c>
      <c r="L9167" s="266">
        <f>IF(M9167&lt;=365,1,2)</f>
        <v>1</v>
      </c>
      <c r="M9167" s="266">
        <f>IF(K9167&lt;$C$1,$C$2-$C$1+1,$C$2-K9167+1)</f>
        <v>61</v>
      </c>
      <c r="N9167" s="268">
        <f>M9167/365</f>
        <v>0.16712328767123288</v>
      </c>
      <c r="O9167" s="269">
        <f>'Data and Parameter'!$E$4*'Data and Parameter'!$E$5*('Data and Parameter'!$E$6+'Data and Parameter'!$E$7)*'Data and Parameter'!$E$19*'Data and Parameter'!$E$14*'ER calculations'!N9167</f>
        <v>0.8653224520772167</v>
      </c>
    </row>
    <row r="9168" spans="1:15" ht="15">
      <c r="A9168" s="284">
        <v>9164</v>
      </c>
      <c r="B9168" s="287"/>
      <c r="C9168" s="287"/>
      <c r="D9168" s="284" t="s">
        <v>1054</v>
      </c>
      <c r="E9168" s="287"/>
      <c r="F9168" s="285" t="s">
        <v>9289</v>
      </c>
      <c r="G9168" s="266" t="s">
        <v>121</v>
      </c>
      <c r="H9168" s="266">
        <f>IF(G9168="Traditional Stove",0.1,0.2)</f>
        <v>0.1</v>
      </c>
      <c r="I9168" s="266">
        <f>YEAR(J9168)</f>
        <v>2023</v>
      </c>
      <c r="J9168" s="267">
        <v>44985</v>
      </c>
      <c r="K9168" s="267">
        <f>J9168+1</f>
        <v>44986</v>
      </c>
      <c r="L9168" s="266">
        <f>IF(M9168&lt;=365,1,2)</f>
        <v>1</v>
      </c>
      <c r="M9168" s="266">
        <f>IF(K9168&lt;$C$1,$C$2-$C$1+1,$C$2-K9168+1)</f>
        <v>61</v>
      </c>
      <c r="N9168" s="268">
        <f>M9168/365</f>
        <v>0.16712328767123288</v>
      </c>
      <c r="O9168" s="269">
        <f>'Data and Parameter'!$E$4*'Data and Parameter'!$E$5*('Data and Parameter'!$E$6+'Data and Parameter'!$E$7)*'Data and Parameter'!$E$19*'Data and Parameter'!$E$14*'ER calculations'!N9168</f>
        <v>0.8653224520772167</v>
      </c>
    </row>
    <row r="9169" spans="1:15" ht="15">
      <c r="A9169" s="284">
        <v>9165</v>
      </c>
      <c r="B9169" s="287"/>
      <c r="C9169" s="287"/>
      <c r="D9169" s="284" t="s">
        <v>1054</v>
      </c>
      <c r="E9169" s="287"/>
      <c r="F9169" s="285" t="s">
        <v>9290</v>
      </c>
      <c r="G9169" s="266" t="s">
        <v>121</v>
      </c>
      <c r="H9169" s="266">
        <f>IF(G9169="Traditional Stove",0.1,0.2)</f>
        <v>0.1</v>
      </c>
      <c r="I9169" s="266">
        <f>YEAR(J9169)</f>
        <v>2023</v>
      </c>
      <c r="J9169" s="267">
        <v>44985</v>
      </c>
      <c r="K9169" s="267">
        <f>J9169+1</f>
        <v>44986</v>
      </c>
      <c r="L9169" s="266">
        <f>IF(M9169&lt;=365,1,2)</f>
        <v>1</v>
      </c>
      <c r="M9169" s="266">
        <f>IF(K9169&lt;$C$1,$C$2-$C$1+1,$C$2-K9169+1)</f>
        <v>61</v>
      </c>
      <c r="N9169" s="268">
        <f>M9169/365</f>
        <v>0.16712328767123288</v>
      </c>
      <c r="O9169" s="269">
        <f>'Data and Parameter'!$E$4*'Data and Parameter'!$E$5*('Data and Parameter'!$E$6+'Data and Parameter'!$E$7)*'Data and Parameter'!$E$19*'Data and Parameter'!$E$14*'ER calculations'!N9169</f>
        <v>0.8653224520772167</v>
      </c>
    </row>
    <row r="9170" spans="1:15" ht="15">
      <c r="A9170" s="284">
        <v>9166</v>
      </c>
      <c r="B9170" s="287"/>
      <c r="C9170" s="287"/>
      <c r="D9170" s="284" t="s">
        <v>1054</v>
      </c>
      <c r="E9170" s="287"/>
      <c r="F9170" s="285" t="s">
        <v>9291</v>
      </c>
      <c r="G9170" s="266" t="s">
        <v>121</v>
      </c>
      <c r="H9170" s="266">
        <f>IF(G9170="Traditional Stove",0.1,0.2)</f>
        <v>0.1</v>
      </c>
      <c r="I9170" s="266">
        <f>YEAR(J9170)</f>
        <v>2023</v>
      </c>
      <c r="J9170" s="267">
        <v>44985</v>
      </c>
      <c r="K9170" s="267">
        <f>J9170+1</f>
        <v>44986</v>
      </c>
      <c r="L9170" s="266">
        <f>IF(M9170&lt;=365,1,2)</f>
        <v>1</v>
      </c>
      <c r="M9170" s="266">
        <f>IF(K9170&lt;$C$1,$C$2-$C$1+1,$C$2-K9170+1)</f>
        <v>61</v>
      </c>
      <c r="N9170" s="268">
        <f>M9170/365</f>
        <v>0.16712328767123288</v>
      </c>
      <c r="O9170" s="269">
        <f>'Data and Parameter'!$E$4*'Data and Parameter'!$E$5*('Data and Parameter'!$E$6+'Data and Parameter'!$E$7)*'Data and Parameter'!$E$19*'Data and Parameter'!$E$14*'ER calculations'!N9170</f>
        <v>0.8653224520772167</v>
      </c>
    </row>
    <row r="9171" spans="1:15" ht="15">
      <c r="A9171" s="284">
        <v>9167</v>
      </c>
      <c r="B9171" s="287"/>
      <c r="C9171" s="287"/>
      <c r="D9171" s="284" t="s">
        <v>1054</v>
      </c>
      <c r="E9171" s="287"/>
      <c r="F9171" s="285" t="s">
        <v>9292</v>
      </c>
      <c r="G9171" s="266" t="s">
        <v>121</v>
      </c>
      <c r="H9171" s="266">
        <f>IF(G9171="Traditional Stove",0.1,0.2)</f>
        <v>0.1</v>
      </c>
      <c r="I9171" s="266">
        <f>YEAR(J9171)</f>
        <v>2023</v>
      </c>
      <c r="J9171" s="267">
        <v>44985</v>
      </c>
      <c r="K9171" s="267">
        <f>J9171+1</f>
        <v>44986</v>
      </c>
      <c r="L9171" s="266">
        <f>IF(M9171&lt;=365,1,2)</f>
        <v>1</v>
      </c>
      <c r="M9171" s="266">
        <f>IF(K9171&lt;$C$1,$C$2-$C$1+1,$C$2-K9171+1)</f>
        <v>61</v>
      </c>
      <c r="N9171" s="268">
        <f>M9171/365</f>
        <v>0.16712328767123288</v>
      </c>
      <c r="O9171" s="269">
        <f>'Data and Parameter'!$E$4*'Data and Parameter'!$E$5*('Data and Parameter'!$E$6+'Data and Parameter'!$E$7)*'Data and Parameter'!$E$19*'Data and Parameter'!$E$14*'ER calculations'!N9171</f>
        <v>0.8653224520772167</v>
      </c>
    </row>
    <row r="9172" spans="1:15" ht="15">
      <c r="A9172" s="284">
        <v>9168</v>
      </c>
      <c r="B9172" s="287"/>
      <c r="C9172" s="287"/>
      <c r="D9172" s="284" t="s">
        <v>1054</v>
      </c>
      <c r="E9172" s="287"/>
      <c r="F9172" s="285" t="s">
        <v>9293</v>
      </c>
      <c r="G9172" s="266" t="s">
        <v>121</v>
      </c>
      <c r="H9172" s="266">
        <f>IF(G9172="Traditional Stove",0.1,0.2)</f>
        <v>0.1</v>
      </c>
      <c r="I9172" s="266">
        <f>YEAR(J9172)</f>
        <v>2023</v>
      </c>
      <c r="J9172" s="267">
        <v>44985</v>
      </c>
      <c r="K9172" s="267">
        <f>J9172+1</f>
        <v>44986</v>
      </c>
      <c r="L9172" s="266">
        <f>IF(M9172&lt;=365,1,2)</f>
        <v>1</v>
      </c>
      <c r="M9172" s="266">
        <f>IF(K9172&lt;$C$1,$C$2-$C$1+1,$C$2-K9172+1)</f>
        <v>61</v>
      </c>
      <c r="N9172" s="268">
        <f>M9172/365</f>
        <v>0.16712328767123288</v>
      </c>
      <c r="O9172" s="269">
        <f>'Data and Parameter'!$E$4*'Data and Parameter'!$E$5*('Data and Parameter'!$E$6+'Data and Parameter'!$E$7)*'Data and Parameter'!$E$19*'Data and Parameter'!$E$14*'ER calculations'!N9172</f>
        <v>0.8653224520772167</v>
      </c>
    </row>
    <row r="9173" spans="1:15" ht="15">
      <c r="A9173" s="284">
        <v>9169</v>
      </c>
      <c r="B9173" s="287"/>
      <c r="C9173" s="287"/>
      <c r="D9173" s="284" t="s">
        <v>1054</v>
      </c>
      <c r="E9173" s="287"/>
      <c r="F9173" s="285" t="s">
        <v>9294</v>
      </c>
      <c r="G9173" s="266" t="s">
        <v>121</v>
      </c>
      <c r="H9173" s="266">
        <f>IF(G9173="Traditional Stove",0.1,0.2)</f>
        <v>0.1</v>
      </c>
      <c r="I9173" s="266">
        <f>YEAR(J9173)</f>
        <v>2023</v>
      </c>
      <c r="J9173" s="267">
        <v>44985</v>
      </c>
      <c r="K9173" s="267">
        <f>J9173+1</f>
        <v>44986</v>
      </c>
      <c r="L9173" s="266">
        <f>IF(M9173&lt;=365,1,2)</f>
        <v>1</v>
      </c>
      <c r="M9173" s="266">
        <f>IF(K9173&lt;$C$1,$C$2-$C$1+1,$C$2-K9173+1)</f>
        <v>61</v>
      </c>
      <c r="N9173" s="268">
        <f>M9173/365</f>
        <v>0.16712328767123288</v>
      </c>
      <c r="O9173" s="269">
        <f>'Data and Parameter'!$E$4*'Data and Parameter'!$E$5*('Data and Parameter'!$E$6+'Data and Parameter'!$E$7)*'Data and Parameter'!$E$19*'Data and Parameter'!$E$14*'ER calculations'!N9173</f>
        <v>0.8653224520772167</v>
      </c>
    </row>
    <row r="9174" spans="1:15" ht="15">
      <c r="A9174" s="284">
        <v>9170</v>
      </c>
      <c r="B9174" s="287"/>
      <c r="C9174" s="287"/>
      <c r="D9174" s="284" t="s">
        <v>1054</v>
      </c>
      <c r="E9174" s="287"/>
      <c r="F9174" s="285" t="s">
        <v>9295</v>
      </c>
      <c r="G9174" s="266" t="s">
        <v>121</v>
      </c>
      <c r="H9174" s="266">
        <f>IF(G9174="Traditional Stove",0.1,0.2)</f>
        <v>0.1</v>
      </c>
      <c r="I9174" s="266">
        <f>YEAR(J9174)</f>
        <v>2023</v>
      </c>
      <c r="J9174" s="267">
        <v>44985</v>
      </c>
      <c r="K9174" s="267">
        <f>J9174+1</f>
        <v>44986</v>
      </c>
      <c r="L9174" s="266">
        <f>IF(M9174&lt;=365,1,2)</f>
        <v>1</v>
      </c>
      <c r="M9174" s="266">
        <f>IF(K9174&lt;$C$1,$C$2-$C$1+1,$C$2-K9174+1)</f>
        <v>61</v>
      </c>
      <c r="N9174" s="268">
        <f>M9174/365</f>
        <v>0.16712328767123288</v>
      </c>
      <c r="O9174" s="269">
        <f>'Data and Parameter'!$E$4*'Data and Parameter'!$E$5*('Data and Parameter'!$E$6+'Data and Parameter'!$E$7)*'Data and Parameter'!$E$19*'Data and Parameter'!$E$14*'ER calculations'!N9174</f>
        <v>0.8653224520772167</v>
      </c>
    </row>
    <row r="9175" spans="1:15" ht="15">
      <c r="A9175" s="284">
        <v>9171</v>
      </c>
      <c r="B9175" s="287"/>
      <c r="C9175" s="287"/>
      <c r="D9175" s="284" t="s">
        <v>1054</v>
      </c>
      <c r="E9175" s="287"/>
      <c r="F9175" s="285" t="s">
        <v>9296</v>
      </c>
      <c r="G9175" s="266" t="s">
        <v>121</v>
      </c>
      <c r="H9175" s="266">
        <f>IF(G9175="Traditional Stove",0.1,0.2)</f>
        <v>0.1</v>
      </c>
      <c r="I9175" s="266">
        <f>YEAR(J9175)</f>
        <v>2023</v>
      </c>
      <c r="J9175" s="267">
        <v>44985</v>
      </c>
      <c r="K9175" s="267">
        <f>J9175+1</f>
        <v>44986</v>
      </c>
      <c r="L9175" s="266">
        <f>IF(M9175&lt;=365,1,2)</f>
        <v>1</v>
      </c>
      <c r="M9175" s="266">
        <f>IF(K9175&lt;$C$1,$C$2-$C$1+1,$C$2-K9175+1)</f>
        <v>61</v>
      </c>
      <c r="N9175" s="268">
        <f>M9175/365</f>
        <v>0.16712328767123288</v>
      </c>
      <c r="O9175" s="269">
        <f>'Data and Parameter'!$E$4*'Data and Parameter'!$E$5*('Data and Parameter'!$E$6+'Data and Parameter'!$E$7)*'Data and Parameter'!$E$19*'Data and Parameter'!$E$14*'ER calculations'!N9175</f>
        <v>0.8653224520772167</v>
      </c>
    </row>
    <row r="9176" spans="1:15" ht="15">
      <c r="A9176" s="284">
        <v>9172</v>
      </c>
      <c r="B9176" s="287"/>
      <c r="C9176" s="287"/>
      <c r="D9176" s="284" t="s">
        <v>1054</v>
      </c>
      <c r="E9176" s="287"/>
      <c r="F9176" s="285" t="s">
        <v>9297</v>
      </c>
      <c r="G9176" s="266" t="s">
        <v>121</v>
      </c>
      <c r="H9176" s="266">
        <f>IF(G9176="Traditional Stove",0.1,0.2)</f>
        <v>0.1</v>
      </c>
      <c r="I9176" s="266">
        <f>YEAR(J9176)</f>
        <v>2023</v>
      </c>
      <c r="J9176" s="267">
        <v>44985</v>
      </c>
      <c r="K9176" s="267">
        <f>J9176+1</f>
        <v>44986</v>
      </c>
      <c r="L9176" s="266">
        <f>IF(M9176&lt;=365,1,2)</f>
        <v>1</v>
      </c>
      <c r="M9176" s="266">
        <f>IF(K9176&lt;$C$1,$C$2-$C$1+1,$C$2-K9176+1)</f>
        <v>61</v>
      </c>
      <c r="N9176" s="268">
        <f>M9176/365</f>
        <v>0.16712328767123288</v>
      </c>
      <c r="O9176" s="269">
        <f>'Data and Parameter'!$E$4*'Data and Parameter'!$E$5*('Data and Parameter'!$E$6+'Data and Parameter'!$E$7)*'Data and Parameter'!$E$19*'Data and Parameter'!$E$14*'ER calculations'!N9176</f>
        <v>0.8653224520772167</v>
      </c>
    </row>
    <row r="9177" spans="1:15" ht="15">
      <c r="A9177" s="284">
        <v>9173</v>
      </c>
      <c r="B9177" s="287"/>
      <c r="C9177" s="287"/>
      <c r="D9177" s="284" t="s">
        <v>1054</v>
      </c>
      <c r="E9177" s="287"/>
      <c r="F9177" s="285" t="s">
        <v>9298</v>
      </c>
      <c r="G9177" s="266" t="s">
        <v>121</v>
      </c>
      <c r="H9177" s="266">
        <f>IF(G9177="Traditional Stove",0.1,0.2)</f>
        <v>0.1</v>
      </c>
      <c r="I9177" s="266">
        <f>YEAR(J9177)</f>
        <v>2023</v>
      </c>
      <c r="J9177" s="267">
        <v>45008</v>
      </c>
      <c r="K9177" s="267">
        <f>J9177+1</f>
        <v>45009</v>
      </c>
      <c r="L9177" s="266">
        <f>IF(M9177&lt;=365,1,2)</f>
        <v>1</v>
      </c>
      <c r="M9177" s="266">
        <f>IF(K9177&lt;$C$1,$C$2-$C$1+1,$C$2-K9177+1)</f>
        <v>38</v>
      </c>
      <c r="N9177" s="268">
        <f>M9177/365</f>
        <v>0.10410958904109589</v>
      </c>
      <c r="O9177" s="269">
        <f>'Data and Parameter'!$E$4*'Data and Parameter'!$E$5*('Data and Parameter'!$E$6+'Data and Parameter'!$E$7)*'Data and Parameter'!$E$19*'Data and Parameter'!$E$14*'ER calculations'!N9177</f>
        <v>0.53905333080220053</v>
      </c>
    </row>
    <row r="9178" spans="1:15" ht="15">
      <c r="A9178" s="284">
        <v>9174</v>
      </c>
      <c r="B9178" s="287"/>
      <c r="C9178" s="287"/>
      <c r="D9178" s="284" t="s">
        <v>1054</v>
      </c>
      <c r="E9178" s="287"/>
      <c r="F9178" s="285" t="s">
        <v>9299</v>
      </c>
      <c r="G9178" s="266" t="s">
        <v>121</v>
      </c>
      <c r="H9178" s="266">
        <f>IF(G9178="Traditional Stove",0.1,0.2)</f>
        <v>0.1</v>
      </c>
      <c r="I9178" s="266">
        <f>YEAR(J9178)</f>
        <v>2023</v>
      </c>
      <c r="J9178" s="267">
        <v>45008</v>
      </c>
      <c r="K9178" s="267">
        <f>J9178+1</f>
        <v>45009</v>
      </c>
      <c r="L9178" s="266">
        <f>IF(M9178&lt;=365,1,2)</f>
        <v>1</v>
      </c>
      <c r="M9178" s="266">
        <f>IF(K9178&lt;$C$1,$C$2-$C$1+1,$C$2-K9178+1)</f>
        <v>38</v>
      </c>
      <c r="N9178" s="268">
        <f>M9178/365</f>
        <v>0.10410958904109589</v>
      </c>
      <c r="O9178" s="269">
        <f>'Data and Parameter'!$E$4*'Data and Parameter'!$E$5*('Data and Parameter'!$E$6+'Data and Parameter'!$E$7)*'Data and Parameter'!$E$19*'Data and Parameter'!$E$14*'ER calculations'!N9178</f>
        <v>0.53905333080220053</v>
      </c>
    </row>
    <row r="9179" spans="1:15" ht="15">
      <c r="A9179" s="284">
        <v>9175</v>
      </c>
      <c r="B9179" s="287"/>
      <c r="C9179" s="287"/>
      <c r="D9179" s="284" t="s">
        <v>1054</v>
      </c>
      <c r="E9179" s="287"/>
      <c r="F9179" s="285" t="s">
        <v>9300</v>
      </c>
      <c r="G9179" s="266" t="s">
        <v>121</v>
      </c>
      <c r="H9179" s="266">
        <f>IF(G9179="Traditional Stove",0.1,0.2)</f>
        <v>0.1</v>
      </c>
      <c r="I9179" s="266">
        <f>YEAR(J9179)</f>
        <v>2023</v>
      </c>
      <c r="J9179" s="267">
        <v>45008</v>
      </c>
      <c r="K9179" s="267">
        <f>J9179+1</f>
        <v>45009</v>
      </c>
      <c r="L9179" s="266">
        <f>IF(M9179&lt;=365,1,2)</f>
        <v>1</v>
      </c>
      <c r="M9179" s="266">
        <f>IF(K9179&lt;$C$1,$C$2-$C$1+1,$C$2-K9179+1)</f>
        <v>38</v>
      </c>
      <c r="N9179" s="268">
        <f>M9179/365</f>
        <v>0.10410958904109589</v>
      </c>
      <c r="O9179" s="269">
        <f>'Data and Parameter'!$E$4*'Data and Parameter'!$E$5*('Data and Parameter'!$E$6+'Data and Parameter'!$E$7)*'Data and Parameter'!$E$19*'Data and Parameter'!$E$14*'ER calculations'!N9179</f>
        <v>0.53905333080220053</v>
      </c>
    </row>
    <row r="9180" spans="1:15" ht="15">
      <c r="A9180" s="284">
        <v>9176</v>
      </c>
      <c r="B9180" s="287"/>
      <c r="C9180" s="287"/>
      <c r="D9180" s="284" t="s">
        <v>1054</v>
      </c>
      <c r="E9180" s="287"/>
      <c r="F9180" s="285" t="s">
        <v>9301</v>
      </c>
      <c r="G9180" s="266" t="s">
        <v>121</v>
      </c>
      <c r="H9180" s="266">
        <f>IF(G9180="Traditional Stove",0.1,0.2)</f>
        <v>0.1</v>
      </c>
      <c r="I9180" s="266">
        <f>YEAR(J9180)</f>
        <v>2023</v>
      </c>
      <c r="J9180" s="267">
        <v>45008</v>
      </c>
      <c r="K9180" s="267">
        <f>J9180+1</f>
        <v>45009</v>
      </c>
      <c r="L9180" s="266">
        <f>IF(M9180&lt;=365,1,2)</f>
        <v>1</v>
      </c>
      <c r="M9180" s="266">
        <f>IF(K9180&lt;$C$1,$C$2-$C$1+1,$C$2-K9180+1)</f>
        <v>38</v>
      </c>
      <c r="N9180" s="268">
        <f>M9180/365</f>
        <v>0.10410958904109589</v>
      </c>
      <c r="O9180" s="269">
        <f>'Data and Parameter'!$E$4*'Data and Parameter'!$E$5*('Data and Parameter'!$E$6+'Data and Parameter'!$E$7)*'Data and Parameter'!$E$19*'Data and Parameter'!$E$14*'ER calculations'!N9180</f>
        <v>0.53905333080220053</v>
      </c>
    </row>
    <row r="9181" spans="1:15" ht="15">
      <c r="A9181" s="284">
        <v>9177</v>
      </c>
      <c r="B9181" s="287"/>
      <c r="C9181" s="287"/>
      <c r="D9181" s="284" t="s">
        <v>1054</v>
      </c>
      <c r="E9181" s="287"/>
      <c r="F9181" s="285" t="s">
        <v>9302</v>
      </c>
      <c r="G9181" s="266" t="s">
        <v>121</v>
      </c>
      <c r="H9181" s="266">
        <f>IF(G9181="Traditional Stove",0.1,0.2)</f>
        <v>0.1</v>
      </c>
      <c r="I9181" s="266">
        <f>YEAR(J9181)</f>
        <v>2023</v>
      </c>
      <c r="J9181" s="267">
        <v>45008</v>
      </c>
      <c r="K9181" s="267">
        <f>J9181+1</f>
        <v>45009</v>
      </c>
      <c r="L9181" s="266">
        <f>IF(M9181&lt;=365,1,2)</f>
        <v>1</v>
      </c>
      <c r="M9181" s="266">
        <f>IF(K9181&lt;$C$1,$C$2-$C$1+1,$C$2-K9181+1)</f>
        <v>38</v>
      </c>
      <c r="N9181" s="268">
        <f>M9181/365</f>
        <v>0.10410958904109589</v>
      </c>
      <c r="O9181" s="269">
        <f>'Data and Parameter'!$E$4*'Data and Parameter'!$E$5*('Data and Parameter'!$E$6+'Data and Parameter'!$E$7)*'Data and Parameter'!$E$19*'Data and Parameter'!$E$14*'ER calculations'!N9181</f>
        <v>0.53905333080220053</v>
      </c>
    </row>
    <row r="9182" spans="1:15" ht="15">
      <c r="A9182" s="284">
        <v>9178</v>
      </c>
      <c r="B9182" s="287"/>
      <c r="C9182" s="287"/>
      <c r="D9182" s="284" t="s">
        <v>1054</v>
      </c>
      <c r="E9182" s="287"/>
      <c r="F9182" s="285" t="s">
        <v>9303</v>
      </c>
      <c r="G9182" s="266" t="s">
        <v>121</v>
      </c>
      <c r="H9182" s="266">
        <f>IF(G9182="Traditional Stove",0.1,0.2)</f>
        <v>0.1</v>
      </c>
      <c r="I9182" s="266">
        <f>YEAR(J9182)</f>
        <v>2023</v>
      </c>
      <c r="J9182" s="267">
        <v>45008</v>
      </c>
      <c r="K9182" s="267">
        <f>J9182+1</f>
        <v>45009</v>
      </c>
      <c r="L9182" s="266">
        <f>IF(M9182&lt;=365,1,2)</f>
        <v>1</v>
      </c>
      <c r="M9182" s="266">
        <f>IF(K9182&lt;$C$1,$C$2-$C$1+1,$C$2-K9182+1)</f>
        <v>38</v>
      </c>
      <c r="N9182" s="268">
        <f>M9182/365</f>
        <v>0.10410958904109589</v>
      </c>
      <c r="O9182" s="269">
        <f>'Data and Parameter'!$E$4*'Data and Parameter'!$E$5*('Data and Parameter'!$E$6+'Data and Parameter'!$E$7)*'Data and Parameter'!$E$19*'Data and Parameter'!$E$14*'ER calculations'!N9182</f>
        <v>0.53905333080220053</v>
      </c>
    </row>
    <row r="9183" spans="1:15" ht="15">
      <c r="A9183" s="284">
        <v>9179</v>
      </c>
      <c r="B9183" s="287"/>
      <c r="C9183" s="287"/>
      <c r="D9183" s="284" t="s">
        <v>1054</v>
      </c>
      <c r="E9183" s="287"/>
      <c r="F9183" s="285" t="s">
        <v>9304</v>
      </c>
      <c r="G9183" s="266" t="s">
        <v>121</v>
      </c>
      <c r="H9183" s="266">
        <f>IF(G9183="Traditional Stove",0.1,0.2)</f>
        <v>0.1</v>
      </c>
      <c r="I9183" s="266">
        <f>YEAR(J9183)</f>
        <v>2023</v>
      </c>
      <c r="J9183" s="267">
        <v>45008</v>
      </c>
      <c r="K9183" s="267">
        <f>J9183+1</f>
        <v>45009</v>
      </c>
      <c r="L9183" s="266">
        <f>IF(M9183&lt;=365,1,2)</f>
        <v>1</v>
      </c>
      <c r="M9183" s="266">
        <f>IF(K9183&lt;$C$1,$C$2-$C$1+1,$C$2-K9183+1)</f>
        <v>38</v>
      </c>
      <c r="N9183" s="268">
        <f>M9183/365</f>
        <v>0.10410958904109589</v>
      </c>
      <c r="O9183" s="269">
        <f>'Data and Parameter'!$E$4*'Data and Parameter'!$E$5*('Data and Parameter'!$E$6+'Data and Parameter'!$E$7)*'Data and Parameter'!$E$19*'Data and Parameter'!$E$14*'ER calculations'!N9183</f>
        <v>0.53905333080220053</v>
      </c>
    </row>
    <row r="9184" spans="1:15" ht="15">
      <c r="A9184" s="284">
        <v>9180</v>
      </c>
      <c r="B9184" s="287"/>
      <c r="C9184" s="287"/>
      <c r="D9184" s="284" t="s">
        <v>1054</v>
      </c>
      <c r="E9184" s="287"/>
      <c r="F9184" s="285" t="s">
        <v>9305</v>
      </c>
      <c r="G9184" s="266" t="s">
        <v>121</v>
      </c>
      <c r="H9184" s="266">
        <f>IF(G9184="Traditional Stove",0.1,0.2)</f>
        <v>0.1</v>
      </c>
      <c r="I9184" s="266">
        <f>YEAR(J9184)</f>
        <v>2023</v>
      </c>
      <c r="J9184" s="267">
        <v>45008</v>
      </c>
      <c r="K9184" s="267">
        <f>J9184+1</f>
        <v>45009</v>
      </c>
      <c r="L9184" s="266">
        <f>IF(M9184&lt;=365,1,2)</f>
        <v>1</v>
      </c>
      <c r="M9184" s="266">
        <f>IF(K9184&lt;$C$1,$C$2-$C$1+1,$C$2-K9184+1)</f>
        <v>38</v>
      </c>
      <c r="N9184" s="268">
        <f>M9184/365</f>
        <v>0.10410958904109589</v>
      </c>
      <c r="O9184" s="269">
        <f>'Data and Parameter'!$E$4*'Data and Parameter'!$E$5*('Data and Parameter'!$E$6+'Data and Parameter'!$E$7)*'Data and Parameter'!$E$19*'Data and Parameter'!$E$14*'ER calculations'!N9184</f>
        <v>0.53905333080220053</v>
      </c>
    </row>
    <row r="9185" spans="1:15" ht="15">
      <c r="A9185" s="284">
        <v>9181</v>
      </c>
      <c r="B9185" s="287"/>
      <c r="C9185" s="287"/>
      <c r="D9185" s="284" t="s">
        <v>1054</v>
      </c>
      <c r="E9185" s="287"/>
      <c r="F9185" s="285" t="s">
        <v>9306</v>
      </c>
      <c r="G9185" s="266" t="s">
        <v>121</v>
      </c>
      <c r="H9185" s="266">
        <f>IF(G9185="Traditional Stove",0.1,0.2)</f>
        <v>0.1</v>
      </c>
      <c r="I9185" s="266">
        <f>YEAR(J9185)</f>
        <v>2023</v>
      </c>
      <c r="J9185" s="267">
        <v>45008</v>
      </c>
      <c r="K9185" s="267">
        <f>J9185+1</f>
        <v>45009</v>
      </c>
      <c r="L9185" s="266">
        <f>IF(M9185&lt;=365,1,2)</f>
        <v>1</v>
      </c>
      <c r="M9185" s="266">
        <f>IF(K9185&lt;$C$1,$C$2-$C$1+1,$C$2-K9185+1)</f>
        <v>38</v>
      </c>
      <c r="N9185" s="268">
        <f>M9185/365</f>
        <v>0.10410958904109589</v>
      </c>
      <c r="O9185" s="269">
        <f>'Data and Parameter'!$E$4*'Data and Parameter'!$E$5*('Data and Parameter'!$E$6+'Data and Parameter'!$E$7)*'Data and Parameter'!$E$19*'Data and Parameter'!$E$14*'ER calculations'!N9185</f>
        <v>0.53905333080220053</v>
      </c>
    </row>
    <row r="9186" spans="1:15" ht="15">
      <c r="A9186" s="284">
        <v>9182</v>
      </c>
      <c r="B9186" s="287"/>
      <c r="C9186" s="287"/>
      <c r="D9186" s="284" t="s">
        <v>1054</v>
      </c>
      <c r="E9186" s="287"/>
      <c r="F9186" s="285" t="s">
        <v>9307</v>
      </c>
      <c r="G9186" s="266" t="s">
        <v>121</v>
      </c>
      <c r="H9186" s="266">
        <f>IF(G9186="Traditional Stove",0.1,0.2)</f>
        <v>0.1</v>
      </c>
      <c r="I9186" s="266">
        <f>YEAR(J9186)</f>
        <v>2023</v>
      </c>
      <c r="J9186" s="267">
        <v>45008</v>
      </c>
      <c r="K9186" s="267">
        <f>J9186+1</f>
        <v>45009</v>
      </c>
      <c r="L9186" s="266">
        <f>IF(M9186&lt;=365,1,2)</f>
        <v>1</v>
      </c>
      <c r="M9186" s="266">
        <f>IF(K9186&lt;$C$1,$C$2-$C$1+1,$C$2-K9186+1)</f>
        <v>38</v>
      </c>
      <c r="N9186" s="268">
        <f>M9186/365</f>
        <v>0.10410958904109589</v>
      </c>
      <c r="O9186" s="269">
        <f>'Data and Parameter'!$E$4*'Data and Parameter'!$E$5*('Data and Parameter'!$E$6+'Data and Parameter'!$E$7)*'Data and Parameter'!$E$19*'Data and Parameter'!$E$14*'ER calculations'!N9186</f>
        <v>0.53905333080220053</v>
      </c>
    </row>
    <row r="9187" spans="1:15" ht="15">
      <c r="A9187" s="284">
        <v>9183</v>
      </c>
      <c r="B9187" s="287"/>
      <c r="C9187" s="287"/>
      <c r="D9187" s="284" t="s">
        <v>1054</v>
      </c>
      <c r="E9187" s="287"/>
      <c r="F9187" s="285" t="s">
        <v>9308</v>
      </c>
      <c r="G9187" s="266" t="s">
        <v>121</v>
      </c>
      <c r="H9187" s="266">
        <f>IF(G9187="Traditional Stove",0.1,0.2)</f>
        <v>0.1</v>
      </c>
      <c r="I9187" s="266">
        <f>YEAR(J9187)</f>
        <v>2023</v>
      </c>
      <c r="J9187" s="267">
        <v>45008</v>
      </c>
      <c r="K9187" s="267">
        <f>J9187+1</f>
        <v>45009</v>
      </c>
      <c r="L9187" s="266">
        <f>IF(M9187&lt;=365,1,2)</f>
        <v>1</v>
      </c>
      <c r="M9187" s="266">
        <f>IF(K9187&lt;$C$1,$C$2-$C$1+1,$C$2-K9187+1)</f>
        <v>38</v>
      </c>
      <c r="N9187" s="268">
        <f>M9187/365</f>
        <v>0.10410958904109589</v>
      </c>
      <c r="O9187" s="269">
        <f>'Data and Parameter'!$E$4*'Data and Parameter'!$E$5*('Data and Parameter'!$E$6+'Data and Parameter'!$E$7)*'Data and Parameter'!$E$19*'Data and Parameter'!$E$14*'ER calculations'!N9187</f>
        <v>0.53905333080220053</v>
      </c>
    </row>
    <row r="9188" spans="1:15" ht="15">
      <c r="A9188" s="284">
        <v>9184</v>
      </c>
      <c r="B9188" s="287"/>
      <c r="C9188" s="287"/>
      <c r="D9188" s="284" t="s">
        <v>1054</v>
      </c>
      <c r="E9188" s="287"/>
      <c r="F9188" s="285" t="s">
        <v>9309</v>
      </c>
      <c r="G9188" s="266" t="s">
        <v>121</v>
      </c>
      <c r="H9188" s="266">
        <f>IF(G9188="Traditional Stove",0.1,0.2)</f>
        <v>0.1</v>
      </c>
      <c r="I9188" s="266">
        <f>YEAR(J9188)</f>
        <v>2023</v>
      </c>
      <c r="J9188" s="267">
        <v>45006</v>
      </c>
      <c r="K9188" s="267">
        <f>J9188+1</f>
        <v>45007</v>
      </c>
      <c r="L9188" s="266">
        <f>IF(M9188&lt;=365,1,2)</f>
        <v>1</v>
      </c>
      <c r="M9188" s="266">
        <f>IF(K9188&lt;$C$1,$C$2-$C$1+1,$C$2-K9188+1)</f>
        <v>40</v>
      </c>
      <c r="N9188" s="268">
        <f>M9188/365</f>
        <v>0.1095890410958904</v>
      </c>
      <c r="O9188" s="269">
        <f>'Data and Parameter'!$E$4*'Data and Parameter'!$E$5*('Data and Parameter'!$E$6+'Data and Parameter'!$E$7)*'Data and Parameter'!$E$19*'Data and Parameter'!$E$14*'ER calculations'!N9188</f>
        <v>0.56742455873915842</v>
      </c>
    </row>
    <row r="9189" spans="1:15" ht="15">
      <c r="A9189" s="284">
        <v>9185</v>
      </c>
      <c r="B9189" s="287"/>
      <c r="C9189" s="287"/>
      <c r="D9189" s="284" t="s">
        <v>1054</v>
      </c>
      <c r="E9189" s="287"/>
      <c r="F9189" s="285" t="s">
        <v>9310</v>
      </c>
      <c r="G9189" s="266" t="s">
        <v>121</v>
      </c>
      <c r="H9189" s="266">
        <f>IF(G9189="Traditional Stove",0.1,0.2)</f>
        <v>0.1</v>
      </c>
      <c r="I9189" s="266">
        <f>YEAR(J9189)</f>
        <v>2023</v>
      </c>
      <c r="J9189" s="267">
        <v>45006</v>
      </c>
      <c r="K9189" s="267">
        <f>J9189+1</f>
        <v>45007</v>
      </c>
      <c r="L9189" s="266">
        <f>IF(M9189&lt;=365,1,2)</f>
        <v>1</v>
      </c>
      <c r="M9189" s="266">
        <f>IF(K9189&lt;$C$1,$C$2-$C$1+1,$C$2-K9189+1)</f>
        <v>40</v>
      </c>
      <c r="N9189" s="268">
        <f>M9189/365</f>
        <v>0.1095890410958904</v>
      </c>
      <c r="O9189" s="269">
        <f>'Data and Parameter'!$E$4*'Data and Parameter'!$E$5*('Data and Parameter'!$E$6+'Data and Parameter'!$E$7)*'Data and Parameter'!$E$19*'Data and Parameter'!$E$14*'ER calculations'!N9189</f>
        <v>0.56742455873915842</v>
      </c>
    </row>
    <row r="9190" spans="1:15" ht="15">
      <c r="A9190" s="284">
        <v>9186</v>
      </c>
      <c r="B9190" s="287"/>
      <c r="C9190" s="287"/>
      <c r="D9190" s="284" t="s">
        <v>1054</v>
      </c>
      <c r="E9190" s="287"/>
      <c r="F9190" s="285" t="s">
        <v>9311</v>
      </c>
      <c r="G9190" s="266" t="s">
        <v>121</v>
      </c>
      <c r="H9190" s="266">
        <f>IF(G9190="Traditional Stove",0.1,0.2)</f>
        <v>0.1</v>
      </c>
      <c r="I9190" s="266">
        <f>YEAR(J9190)</f>
        <v>2023</v>
      </c>
      <c r="J9190" s="267">
        <v>45006</v>
      </c>
      <c r="K9190" s="267">
        <f>J9190+1</f>
        <v>45007</v>
      </c>
      <c r="L9190" s="266">
        <f>IF(M9190&lt;=365,1,2)</f>
        <v>1</v>
      </c>
      <c r="M9190" s="266">
        <f>IF(K9190&lt;$C$1,$C$2-$C$1+1,$C$2-K9190+1)</f>
        <v>40</v>
      </c>
      <c r="N9190" s="268">
        <f>M9190/365</f>
        <v>0.1095890410958904</v>
      </c>
      <c r="O9190" s="269">
        <f>'Data and Parameter'!$E$4*'Data and Parameter'!$E$5*('Data and Parameter'!$E$6+'Data and Parameter'!$E$7)*'Data and Parameter'!$E$19*'Data and Parameter'!$E$14*'ER calculations'!N9190</f>
        <v>0.56742455873915842</v>
      </c>
    </row>
    <row r="9191" spans="1:15" ht="15">
      <c r="A9191" s="284">
        <v>9187</v>
      </c>
      <c r="B9191" s="287"/>
      <c r="C9191" s="287"/>
      <c r="D9191" s="284" t="s">
        <v>1054</v>
      </c>
      <c r="E9191" s="287"/>
      <c r="F9191" s="285" t="s">
        <v>9312</v>
      </c>
      <c r="G9191" s="266" t="s">
        <v>121</v>
      </c>
      <c r="H9191" s="266">
        <f>IF(G9191="Traditional Stove",0.1,0.2)</f>
        <v>0.1</v>
      </c>
      <c r="I9191" s="266">
        <f>YEAR(J9191)</f>
        <v>2023</v>
      </c>
      <c r="J9191" s="267">
        <v>45006</v>
      </c>
      <c r="K9191" s="267">
        <f>J9191+1</f>
        <v>45007</v>
      </c>
      <c r="L9191" s="266">
        <f>IF(M9191&lt;=365,1,2)</f>
        <v>1</v>
      </c>
      <c r="M9191" s="266">
        <f>IF(K9191&lt;$C$1,$C$2-$C$1+1,$C$2-K9191+1)</f>
        <v>40</v>
      </c>
      <c r="N9191" s="268">
        <f>M9191/365</f>
        <v>0.1095890410958904</v>
      </c>
      <c r="O9191" s="269">
        <f>'Data and Parameter'!$E$4*'Data and Parameter'!$E$5*('Data and Parameter'!$E$6+'Data and Parameter'!$E$7)*'Data and Parameter'!$E$19*'Data and Parameter'!$E$14*'ER calculations'!N9191</f>
        <v>0.56742455873915842</v>
      </c>
    </row>
    <row r="9192" spans="1:15" ht="15">
      <c r="A9192" s="284">
        <v>9188</v>
      </c>
      <c r="B9192" s="287"/>
      <c r="C9192" s="287"/>
      <c r="D9192" s="284" t="s">
        <v>1054</v>
      </c>
      <c r="E9192" s="287"/>
      <c r="F9192" s="285" t="s">
        <v>9313</v>
      </c>
      <c r="G9192" s="266" t="s">
        <v>121</v>
      </c>
      <c r="H9192" s="266">
        <f>IF(G9192="Traditional Stove",0.1,0.2)</f>
        <v>0.1</v>
      </c>
      <c r="I9192" s="266">
        <f>YEAR(J9192)</f>
        <v>2023</v>
      </c>
      <c r="J9192" s="267">
        <v>45006</v>
      </c>
      <c r="K9192" s="267">
        <f>J9192+1</f>
        <v>45007</v>
      </c>
      <c r="L9192" s="266">
        <f>IF(M9192&lt;=365,1,2)</f>
        <v>1</v>
      </c>
      <c r="M9192" s="266">
        <f>IF(K9192&lt;$C$1,$C$2-$C$1+1,$C$2-K9192+1)</f>
        <v>40</v>
      </c>
      <c r="N9192" s="268">
        <f>M9192/365</f>
        <v>0.1095890410958904</v>
      </c>
      <c r="O9192" s="269">
        <f>'Data and Parameter'!$E$4*'Data and Parameter'!$E$5*('Data and Parameter'!$E$6+'Data and Parameter'!$E$7)*'Data and Parameter'!$E$19*'Data and Parameter'!$E$14*'ER calculations'!N9192</f>
        <v>0.56742455873915842</v>
      </c>
    </row>
    <row r="9193" spans="1:15" ht="15">
      <c r="A9193" s="284">
        <v>9189</v>
      </c>
      <c r="B9193" s="287"/>
      <c r="C9193" s="287"/>
      <c r="D9193" s="284" t="s">
        <v>1054</v>
      </c>
      <c r="E9193" s="287"/>
      <c r="F9193" s="285" t="s">
        <v>9314</v>
      </c>
      <c r="G9193" s="266" t="s">
        <v>121</v>
      </c>
      <c r="H9193" s="266">
        <f>IF(G9193="Traditional Stove",0.1,0.2)</f>
        <v>0.1</v>
      </c>
      <c r="I9193" s="266">
        <f>YEAR(J9193)</f>
        <v>2023</v>
      </c>
      <c r="J9193" s="267">
        <v>45006</v>
      </c>
      <c r="K9193" s="267">
        <f>J9193+1</f>
        <v>45007</v>
      </c>
      <c r="L9193" s="266">
        <f>IF(M9193&lt;=365,1,2)</f>
        <v>1</v>
      </c>
      <c r="M9193" s="266">
        <f>IF(K9193&lt;$C$1,$C$2-$C$1+1,$C$2-K9193+1)</f>
        <v>40</v>
      </c>
      <c r="N9193" s="268">
        <f>M9193/365</f>
        <v>0.1095890410958904</v>
      </c>
      <c r="O9193" s="269">
        <f>'Data and Parameter'!$E$4*'Data and Parameter'!$E$5*('Data and Parameter'!$E$6+'Data and Parameter'!$E$7)*'Data and Parameter'!$E$19*'Data and Parameter'!$E$14*'ER calculations'!N9193</f>
        <v>0.56742455873915842</v>
      </c>
    </row>
    <row r="9194" spans="1:15" ht="15">
      <c r="A9194" s="284">
        <v>9190</v>
      </c>
      <c r="B9194" s="287"/>
      <c r="C9194" s="287"/>
      <c r="D9194" s="284" t="s">
        <v>1054</v>
      </c>
      <c r="E9194" s="287"/>
      <c r="F9194" s="285" t="s">
        <v>9315</v>
      </c>
      <c r="G9194" s="266" t="s">
        <v>121</v>
      </c>
      <c r="H9194" s="266">
        <f>IF(G9194="Traditional Stove",0.1,0.2)</f>
        <v>0.1</v>
      </c>
      <c r="I9194" s="266">
        <f>YEAR(J9194)</f>
        <v>2023</v>
      </c>
      <c r="J9194" s="267">
        <v>45006</v>
      </c>
      <c r="K9194" s="267">
        <f>J9194+1</f>
        <v>45007</v>
      </c>
      <c r="L9194" s="266">
        <f>IF(M9194&lt;=365,1,2)</f>
        <v>1</v>
      </c>
      <c r="M9194" s="266">
        <f>IF(K9194&lt;$C$1,$C$2-$C$1+1,$C$2-K9194+1)</f>
        <v>40</v>
      </c>
      <c r="N9194" s="268">
        <f>M9194/365</f>
        <v>0.1095890410958904</v>
      </c>
      <c r="O9194" s="269">
        <f>'Data and Parameter'!$E$4*'Data and Parameter'!$E$5*('Data and Parameter'!$E$6+'Data and Parameter'!$E$7)*'Data and Parameter'!$E$19*'Data and Parameter'!$E$14*'ER calculations'!N9194</f>
        <v>0.56742455873915842</v>
      </c>
    </row>
    <row r="9195" spans="1:15" ht="15">
      <c r="A9195" s="284">
        <v>9191</v>
      </c>
      <c r="B9195" s="287"/>
      <c r="C9195" s="287"/>
      <c r="D9195" s="284" t="s">
        <v>1054</v>
      </c>
      <c r="E9195" s="287"/>
      <c r="F9195" s="285" t="s">
        <v>9316</v>
      </c>
      <c r="G9195" s="266" t="s">
        <v>121</v>
      </c>
      <c r="H9195" s="266">
        <f>IF(G9195="Traditional Stove",0.1,0.2)</f>
        <v>0.1</v>
      </c>
      <c r="I9195" s="266">
        <f>YEAR(J9195)</f>
        <v>2023</v>
      </c>
      <c r="J9195" s="267">
        <v>45006</v>
      </c>
      <c r="K9195" s="267">
        <f>J9195+1</f>
        <v>45007</v>
      </c>
      <c r="L9195" s="266">
        <f>IF(M9195&lt;=365,1,2)</f>
        <v>1</v>
      </c>
      <c r="M9195" s="266">
        <f>IF(K9195&lt;$C$1,$C$2-$C$1+1,$C$2-K9195+1)</f>
        <v>40</v>
      </c>
      <c r="N9195" s="268">
        <f>M9195/365</f>
        <v>0.1095890410958904</v>
      </c>
      <c r="O9195" s="269">
        <f>'Data and Parameter'!$E$4*'Data and Parameter'!$E$5*('Data and Parameter'!$E$6+'Data and Parameter'!$E$7)*'Data and Parameter'!$E$19*'Data and Parameter'!$E$14*'ER calculations'!N9195</f>
        <v>0.56742455873915842</v>
      </c>
    </row>
    <row r="9196" spans="1:15" ht="15">
      <c r="A9196" s="284">
        <v>9192</v>
      </c>
      <c r="B9196" s="287"/>
      <c r="C9196" s="287"/>
      <c r="D9196" s="284" t="s">
        <v>1054</v>
      </c>
      <c r="E9196" s="287"/>
      <c r="F9196" s="285" t="s">
        <v>9317</v>
      </c>
      <c r="G9196" s="266" t="s">
        <v>121</v>
      </c>
      <c r="H9196" s="266">
        <f>IF(G9196="Traditional Stove",0.1,0.2)</f>
        <v>0.1</v>
      </c>
      <c r="I9196" s="266">
        <f>YEAR(J9196)</f>
        <v>2023</v>
      </c>
      <c r="J9196" s="267">
        <v>45006</v>
      </c>
      <c r="K9196" s="267">
        <f>J9196+1</f>
        <v>45007</v>
      </c>
      <c r="L9196" s="266">
        <f>IF(M9196&lt;=365,1,2)</f>
        <v>1</v>
      </c>
      <c r="M9196" s="266">
        <f>IF(K9196&lt;$C$1,$C$2-$C$1+1,$C$2-K9196+1)</f>
        <v>40</v>
      </c>
      <c r="N9196" s="268">
        <f>M9196/365</f>
        <v>0.1095890410958904</v>
      </c>
      <c r="O9196" s="269">
        <f>'Data and Parameter'!$E$4*'Data and Parameter'!$E$5*('Data and Parameter'!$E$6+'Data and Parameter'!$E$7)*'Data and Parameter'!$E$19*'Data and Parameter'!$E$14*'ER calculations'!N9196</f>
        <v>0.56742455873915842</v>
      </c>
    </row>
    <row r="9197" spans="1:15" ht="15">
      <c r="A9197" s="284">
        <v>9193</v>
      </c>
      <c r="B9197" s="287"/>
      <c r="C9197" s="287"/>
      <c r="D9197" s="284" t="s">
        <v>1054</v>
      </c>
      <c r="E9197" s="287"/>
      <c r="F9197" s="285" t="s">
        <v>9318</v>
      </c>
      <c r="G9197" s="266" t="s">
        <v>121</v>
      </c>
      <c r="H9197" s="266">
        <f>IF(G9197="Traditional Stove",0.1,0.2)</f>
        <v>0.1</v>
      </c>
      <c r="I9197" s="266">
        <f>YEAR(J9197)</f>
        <v>2023</v>
      </c>
      <c r="J9197" s="267">
        <v>45006</v>
      </c>
      <c r="K9197" s="267">
        <f>J9197+1</f>
        <v>45007</v>
      </c>
      <c r="L9197" s="266">
        <f>IF(M9197&lt;=365,1,2)</f>
        <v>1</v>
      </c>
      <c r="M9197" s="266">
        <f>IF(K9197&lt;$C$1,$C$2-$C$1+1,$C$2-K9197+1)</f>
        <v>40</v>
      </c>
      <c r="N9197" s="268">
        <f>M9197/365</f>
        <v>0.1095890410958904</v>
      </c>
      <c r="O9197" s="269">
        <f>'Data and Parameter'!$E$4*'Data and Parameter'!$E$5*('Data and Parameter'!$E$6+'Data and Parameter'!$E$7)*'Data and Parameter'!$E$19*'Data and Parameter'!$E$14*'ER calculations'!N9197</f>
        <v>0.56742455873915842</v>
      </c>
    </row>
    <row r="9198" spans="1:15" ht="15">
      <c r="A9198" s="284">
        <v>9194</v>
      </c>
      <c r="B9198" s="287"/>
      <c r="C9198" s="287"/>
      <c r="D9198" s="284" t="s">
        <v>1054</v>
      </c>
      <c r="E9198" s="287"/>
      <c r="F9198" s="285" t="s">
        <v>9319</v>
      </c>
      <c r="G9198" s="266" t="s">
        <v>121</v>
      </c>
      <c r="H9198" s="266">
        <f>IF(G9198="Traditional Stove",0.1,0.2)</f>
        <v>0.1</v>
      </c>
      <c r="I9198" s="266">
        <f>YEAR(J9198)</f>
        <v>2023</v>
      </c>
      <c r="J9198" s="267">
        <v>45006</v>
      </c>
      <c r="K9198" s="267">
        <f>J9198+1</f>
        <v>45007</v>
      </c>
      <c r="L9198" s="266">
        <f>IF(M9198&lt;=365,1,2)</f>
        <v>1</v>
      </c>
      <c r="M9198" s="266">
        <f>IF(K9198&lt;$C$1,$C$2-$C$1+1,$C$2-K9198+1)</f>
        <v>40</v>
      </c>
      <c r="N9198" s="268">
        <f>M9198/365</f>
        <v>0.1095890410958904</v>
      </c>
      <c r="O9198" s="269">
        <f>'Data and Parameter'!$E$4*'Data and Parameter'!$E$5*('Data and Parameter'!$E$6+'Data and Parameter'!$E$7)*'Data and Parameter'!$E$19*'Data and Parameter'!$E$14*'ER calculations'!N9198</f>
        <v>0.56742455873915842</v>
      </c>
    </row>
    <row r="9199" spans="1:15" ht="15">
      <c r="A9199" s="284">
        <v>9195</v>
      </c>
      <c r="B9199" s="287"/>
      <c r="C9199" s="287"/>
      <c r="D9199" s="284" t="s">
        <v>1054</v>
      </c>
      <c r="E9199" s="287"/>
      <c r="F9199" s="285" t="s">
        <v>9320</v>
      </c>
      <c r="G9199" s="266" t="s">
        <v>121</v>
      </c>
      <c r="H9199" s="266">
        <f>IF(G9199="Traditional Stove",0.1,0.2)</f>
        <v>0.1</v>
      </c>
      <c r="I9199" s="266">
        <f>YEAR(J9199)</f>
        <v>2023</v>
      </c>
      <c r="J9199" s="267">
        <v>45006</v>
      </c>
      <c r="K9199" s="267">
        <f>J9199+1</f>
        <v>45007</v>
      </c>
      <c r="L9199" s="266">
        <f>IF(M9199&lt;=365,1,2)</f>
        <v>1</v>
      </c>
      <c r="M9199" s="266">
        <f>IF(K9199&lt;$C$1,$C$2-$C$1+1,$C$2-K9199+1)</f>
        <v>40</v>
      </c>
      <c r="N9199" s="268">
        <f>M9199/365</f>
        <v>0.1095890410958904</v>
      </c>
      <c r="O9199" s="269">
        <f>'Data and Parameter'!$E$4*'Data and Parameter'!$E$5*('Data and Parameter'!$E$6+'Data and Parameter'!$E$7)*'Data and Parameter'!$E$19*'Data and Parameter'!$E$14*'ER calculations'!N9199</f>
        <v>0.56742455873915842</v>
      </c>
    </row>
    <row r="9200" spans="1:15" ht="15">
      <c r="A9200" s="284">
        <v>9196</v>
      </c>
      <c r="B9200" s="287"/>
      <c r="C9200" s="287"/>
      <c r="D9200" s="284" t="s">
        <v>1054</v>
      </c>
      <c r="E9200" s="287"/>
      <c r="F9200" s="285" t="s">
        <v>9321</v>
      </c>
      <c r="G9200" s="266" t="s">
        <v>121</v>
      </c>
      <c r="H9200" s="266">
        <f>IF(G9200="Traditional Stove",0.1,0.2)</f>
        <v>0.1</v>
      </c>
      <c r="I9200" s="266">
        <f>YEAR(J9200)</f>
        <v>2023</v>
      </c>
      <c r="J9200" s="267">
        <v>45006</v>
      </c>
      <c r="K9200" s="267">
        <f>J9200+1</f>
        <v>45007</v>
      </c>
      <c r="L9200" s="266">
        <f>IF(M9200&lt;=365,1,2)</f>
        <v>1</v>
      </c>
      <c r="M9200" s="266">
        <f>IF(K9200&lt;$C$1,$C$2-$C$1+1,$C$2-K9200+1)</f>
        <v>40</v>
      </c>
      <c r="N9200" s="268">
        <f>M9200/365</f>
        <v>0.1095890410958904</v>
      </c>
      <c r="O9200" s="269">
        <f>'Data and Parameter'!$E$4*'Data and Parameter'!$E$5*('Data and Parameter'!$E$6+'Data and Parameter'!$E$7)*'Data and Parameter'!$E$19*'Data and Parameter'!$E$14*'ER calculations'!N9200</f>
        <v>0.56742455873915842</v>
      </c>
    </row>
    <row r="9201" spans="1:15" ht="15">
      <c r="A9201" s="284">
        <v>9197</v>
      </c>
      <c r="B9201" s="287"/>
      <c r="C9201" s="287"/>
      <c r="D9201" s="284" t="s">
        <v>1054</v>
      </c>
      <c r="E9201" s="287"/>
      <c r="F9201" s="285" t="s">
        <v>9322</v>
      </c>
      <c r="G9201" s="266" t="s">
        <v>121</v>
      </c>
      <c r="H9201" s="266">
        <f>IF(G9201="Traditional Stove",0.1,0.2)</f>
        <v>0.1</v>
      </c>
      <c r="I9201" s="266">
        <f>YEAR(J9201)</f>
        <v>2023</v>
      </c>
      <c r="J9201" s="267">
        <v>45006</v>
      </c>
      <c r="K9201" s="267">
        <f>J9201+1</f>
        <v>45007</v>
      </c>
      <c r="L9201" s="266">
        <f>IF(M9201&lt;=365,1,2)</f>
        <v>1</v>
      </c>
      <c r="M9201" s="266">
        <f>IF(K9201&lt;$C$1,$C$2-$C$1+1,$C$2-K9201+1)</f>
        <v>40</v>
      </c>
      <c r="N9201" s="268">
        <f>M9201/365</f>
        <v>0.1095890410958904</v>
      </c>
      <c r="O9201" s="269">
        <f>'Data and Parameter'!$E$4*'Data and Parameter'!$E$5*('Data and Parameter'!$E$6+'Data and Parameter'!$E$7)*'Data and Parameter'!$E$19*'Data and Parameter'!$E$14*'ER calculations'!N9201</f>
        <v>0.56742455873915842</v>
      </c>
    </row>
    <row r="9202" spans="1:15" ht="15">
      <c r="A9202" s="284">
        <v>9198</v>
      </c>
      <c r="B9202" s="287"/>
      <c r="C9202" s="287"/>
      <c r="D9202" s="284" t="s">
        <v>1054</v>
      </c>
      <c r="E9202" s="287"/>
      <c r="F9202" s="285" t="s">
        <v>9323</v>
      </c>
      <c r="G9202" s="266" t="s">
        <v>121</v>
      </c>
      <c r="H9202" s="266">
        <f>IF(G9202="Traditional Stove",0.1,0.2)</f>
        <v>0.1</v>
      </c>
      <c r="I9202" s="266">
        <f>YEAR(J9202)</f>
        <v>2023</v>
      </c>
      <c r="J9202" s="267">
        <v>45006</v>
      </c>
      <c r="K9202" s="267">
        <f>J9202+1</f>
        <v>45007</v>
      </c>
      <c r="L9202" s="266">
        <f>IF(M9202&lt;=365,1,2)</f>
        <v>1</v>
      </c>
      <c r="M9202" s="266">
        <f>IF(K9202&lt;$C$1,$C$2-$C$1+1,$C$2-K9202+1)</f>
        <v>40</v>
      </c>
      <c r="N9202" s="268">
        <f>M9202/365</f>
        <v>0.1095890410958904</v>
      </c>
      <c r="O9202" s="269">
        <f>'Data and Parameter'!$E$4*'Data and Parameter'!$E$5*('Data and Parameter'!$E$6+'Data and Parameter'!$E$7)*'Data and Parameter'!$E$19*'Data and Parameter'!$E$14*'ER calculations'!N9202</f>
        <v>0.56742455873915842</v>
      </c>
    </row>
    <row r="9203" spans="1:15" ht="15">
      <c r="A9203" s="284">
        <v>9199</v>
      </c>
      <c r="B9203" s="287"/>
      <c r="C9203" s="287"/>
      <c r="D9203" s="284" t="s">
        <v>1054</v>
      </c>
      <c r="E9203" s="287"/>
      <c r="F9203" s="285" t="s">
        <v>9324</v>
      </c>
      <c r="G9203" s="266" t="s">
        <v>121</v>
      </c>
      <c r="H9203" s="266">
        <f>IF(G9203="Traditional Stove",0.1,0.2)</f>
        <v>0.1</v>
      </c>
      <c r="I9203" s="266">
        <f>YEAR(J9203)</f>
        <v>2023</v>
      </c>
      <c r="J9203" s="267">
        <v>45006</v>
      </c>
      <c r="K9203" s="267">
        <f>J9203+1</f>
        <v>45007</v>
      </c>
      <c r="L9203" s="266">
        <f>IF(M9203&lt;=365,1,2)</f>
        <v>1</v>
      </c>
      <c r="M9203" s="266">
        <f>IF(K9203&lt;$C$1,$C$2-$C$1+1,$C$2-K9203+1)</f>
        <v>40</v>
      </c>
      <c r="N9203" s="268">
        <f>M9203/365</f>
        <v>0.1095890410958904</v>
      </c>
      <c r="O9203" s="269">
        <f>'Data and Parameter'!$E$4*'Data and Parameter'!$E$5*('Data and Parameter'!$E$6+'Data and Parameter'!$E$7)*'Data and Parameter'!$E$19*'Data and Parameter'!$E$14*'ER calculations'!N9203</f>
        <v>0.56742455873915842</v>
      </c>
    </row>
    <row r="9204" spans="1:15" ht="15">
      <c r="A9204" s="284">
        <v>9200</v>
      </c>
      <c r="B9204" s="287"/>
      <c r="C9204" s="287"/>
      <c r="D9204" s="284" t="s">
        <v>1054</v>
      </c>
      <c r="E9204" s="287"/>
      <c r="F9204" s="285" t="s">
        <v>9325</v>
      </c>
      <c r="G9204" s="266" t="s">
        <v>121</v>
      </c>
      <c r="H9204" s="266">
        <f>IF(G9204="Traditional Stove",0.1,0.2)</f>
        <v>0.1</v>
      </c>
      <c r="I9204" s="266">
        <f>YEAR(J9204)</f>
        <v>2023</v>
      </c>
      <c r="J9204" s="267">
        <v>45006</v>
      </c>
      <c r="K9204" s="267">
        <f>J9204+1</f>
        <v>45007</v>
      </c>
      <c r="L9204" s="266">
        <f>IF(M9204&lt;=365,1,2)</f>
        <v>1</v>
      </c>
      <c r="M9204" s="266">
        <f>IF(K9204&lt;$C$1,$C$2-$C$1+1,$C$2-K9204+1)</f>
        <v>40</v>
      </c>
      <c r="N9204" s="268">
        <f>M9204/365</f>
        <v>0.1095890410958904</v>
      </c>
      <c r="O9204" s="269">
        <f>'Data and Parameter'!$E$4*'Data and Parameter'!$E$5*('Data and Parameter'!$E$6+'Data and Parameter'!$E$7)*'Data and Parameter'!$E$19*'Data and Parameter'!$E$14*'ER calculations'!N9204</f>
        <v>0.56742455873915842</v>
      </c>
    </row>
    <row r="9205" spans="1:15" ht="15">
      <c r="A9205" s="284">
        <v>9201</v>
      </c>
      <c r="B9205" s="287"/>
      <c r="C9205" s="287"/>
      <c r="D9205" s="284" t="s">
        <v>1054</v>
      </c>
      <c r="E9205" s="287"/>
      <c r="F9205" s="285" t="s">
        <v>9326</v>
      </c>
      <c r="G9205" s="266" t="s">
        <v>121</v>
      </c>
      <c r="H9205" s="266">
        <f>IF(G9205="Traditional Stove",0.1,0.2)</f>
        <v>0.1</v>
      </c>
      <c r="I9205" s="266">
        <f>YEAR(J9205)</f>
        <v>2023</v>
      </c>
      <c r="J9205" s="267">
        <v>45006</v>
      </c>
      <c r="K9205" s="267">
        <f>J9205+1</f>
        <v>45007</v>
      </c>
      <c r="L9205" s="266">
        <f>IF(M9205&lt;=365,1,2)</f>
        <v>1</v>
      </c>
      <c r="M9205" s="266">
        <f>IF(K9205&lt;$C$1,$C$2-$C$1+1,$C$2-K9205+1)</f>
        <v>40</v>
      </c>
      <c r="N9205" s="268">
        <f>M9205/365</f>
        <v>0.1095890410958904</v>
      </c>
      <c r="O9205" s="269">
        <f>'Data and Parameter'!$E$4*'Data and Parameter'!$E$5*('Data and Parameter'!$E$6+'Data and Parameter'!$E$7)*'Data and Parameter'!$E$19*'Data and Parameter'!$E$14*'ER calculations'!N9205</f>
        <v>0.56742455873915842</v>
      </c>
    </row>
    <row r="9206" spans="1:15" ht="15">
      <c r="A9206" s="284">
        <v>9202</v>
      </c>
      <c r="B9206" s="287"/>
      <c r="C9206" s="287"/>
      <c r="D9206" s="284" t="s">
        <v>1054</v>
      </c>
      <c r="E9206" s="287"/>
      <c r="F9206" s="285" t="s">
        <v>9327</v>
      </c>
      <c r="G9206" s="266" t="s">
        <v>121</v>
      </c>
      <c r="H9206" s="266">
        <f>IF(G9206="Traditional Stove",0.1,0.2)</f>
        <v>0.1</v>
      </c>
      <c r="I9206" s="266">
        <f>YEAR(J9206)</f>
        <v>2023</v>
      </c>
      <c r="J9206" s="267">
        <v>45006</v>
      </c>
      <c r="K9206" s="267">
        <f>J9206+1</f>
        <v>45007</v>
      </c>
      <c r="L9206" s="266">
        <f>IF(M9206&lt;=365,1,2)</f>
        <v>1</v>
      </c>
      <c r="M9206" s="266">
        <f>IF(K9206&lt;$C$1,$C$2-$C$1+1,$C$2-K9206+1)</f>
        <v>40</v>
      </c>
      <c r="N9206" s="268">
        <f>M9206/365</f>
        <v>0.1095890410958904</v>
      </c>
      <c r="O9206" s="269">
        <f>'Data and Parameter'!$E$4*'Data and Parameter'!$E$5*('Data and Parameter'!$E$6+'Data and Parameter'!$E$7)*'Data and Parameter'!$E$19*'Data and Parameter'!$E$14*'ER calculations'!N9206</f>
        <v>0.56742455873915842</v>
      </c>
    </row>
    <row r="9207" spans="1:15" ht="15">
      <c r="A9207" s="284">
        <v>9203</v>
      </c>
      <c r="B9207" s="287"/>
      <c r="C9207" s="287"/>
      <c r="D9207" s="284" t="s">
        <v>1054</v>
      </c>
      <c r="E9207" s="287"/>
      <c r="F9207" s="285" t="s">
        <v>9328</v>
      </c>
      <c r="G9207" s="266" t="s">
        <v>121</v>
      </c>
      <c r="H9207" s="266">
        <f>IF(G9207="Traditional Stove",0.1,0.2)</f>
        <v>0.1</v>
      </c>
      <c r="I9207" s="266">
        <f>YEAR(J9207)</f>
        <v>2023</v>
      </c>
      <c r="J9207" s="267">
        <v>45006</v>
      </c>
      <c r="K9207" s="267">
        <f>J9207+1</f>
        <v>45007</v>
      </c>
      <c r="L9207" s="266">
        <f>IF(M9207&lt;=365,1,2)</f>
        <v>1</v>
      </c>
      <c r="M9207" s="266">
        <f>IF(K9207&lt;$C$1,$C$2-$C$1+1,$C$2-K9207+1)</f>
        <v>40</v>
      </c>
      <c r="N9207" s="268">
        <f>M9207/365</f>
        <v>0.1095890410958904</v>
      </c>
      <c r="O9207" s="269">
        <f>'Data and Parameter'!$E$4*'Data and Parameter'!$E$5*('Data and Parameter'!$E$6+'Data and Parameter'!$E$7)*'Data and Parameter'!$E$19*'Data and Parameter'!$E$14*'ER calculations'!N9207</f>
        <v>0.56742455873915842</v>
      </c>
    </row>
    <row r="9208" spans="1:15" ht="15">
      <c r="A9208" s="284">
        <v>9204</v>
      </c>
      <c r="B9208" s="287"/>
      <c r="C9208" s="287"/>
      <c r="D9208" s="284" t="s">
        <v>1054</v>
      </c>
      <c r="E9208" s="287"/>
      <c r="F9208" s="285" t="s">
        <v>9329</v>
      </c>
      <c r="G9208" s="266" t="s">
        <v>121</v>
      </c>
      <c r="H9208" s="266">
        <f>IF(G9208="Traditional Stove",0.1,0.2)</f>
        <v>0.1</v>
      </c>
      <c r="I9208" s="266">
        <f>YEAR(J9208)</f>
        <v>2023</v>
      </c>
      <c r="J9208" s="267">
        <v>45006</v>
      </c>
      <c r="K9208" s="267">
        <f>J9208+1</f>
        <v>45007</v>
      </c>
      <c r="L9208" s="266">
        <f>IF(M9208&lt;=365,1,2)</f>
        <v>1</v>
      </c>
      <c r="M9208" s="266">
        <f>IF(K9208&lt;$C$1,$C$2-$C$1+1,$C$2-K9208+1)</f>
        <v>40</v>
      </c>
      <c r="N9208" s="268">
        <f>M9208/365</f>
        <v>0.1095890410958904</v>
      </c>
      <c r="O9208" s="269">
        <f>'Data and Parameter'!$E$4*'Data and Parameter'!$E$5*('Data and Parameter'!$E$6+'Data and Parameter'!$E$7)*'Data and Parameter'!$E$19*'Data and Parameter'!$E$14*'ER calculations'!N9208</f>
        <v>0.56742455873915842</v>
      </c>
    </row>
    <row r="9209" spans="1:15" ht="15">
      <c r="A9209" s="284">
        <v>9205</v>
      </c>
      <c r="B9209" s="287"/>
      <c r="C9209" s="287"/>
      <c r="D9209" s="284" t="s">
        <v>1054</v>
      </c>
      <c r="E9209" s="287"/>
      <c r="F9209" s="285" t="s">
        <v>9330</v>
      </c>
      <c r="G9209" s="266" t="s">
        <v>121</v>
      </c>
      <c r="H9209" s="266">
        <f>IF(G9209="Traditional Stove",0.1,0.2)</f>
        <v>0.1</v>
      </c>
      <c r="I9209" s="266">
        <f>YEAR(J9209)</f>
        <v>2023</v>
      </c>
      <c r="J9209" s="267">
        <v>45006</v>
      </c>
      <c r="K9209" s="267">
        <f>J9209+1</f>
        <v>45007</v>
      </c>
      <c r="L9209" s="266">
        <f>IF(M9209&lt;=365,1,2)</f>
        <v>1</v>
      </c>
      <c r="M9209" s="266">
        <f>IF(K9209&lt;$C$1,$C$2-$C$1+1,$C$2-K9209+1)</f>
        <v>40</v>
      </c>
      <c r="N9209" s="268">
        <f>M9209/365</f>
        <v>0.1095890410958904</v>
      </c>
      <c r="O9209" s="269">
        <f>'Data and Parameter'!$E$4*'Data and Parameter'!$E$5*('Data and Parameter'!$E$6+'Data and Parameter'!$E$7)*'Data and Parameter'!$E$19*'Data and Parameter'!$E$14*'ER calculations'!N9209</f>
        <v>0.56742455873915842</v>
      </c>
    </row>
    <row r="9210" spans="1:15" ht="15">
      <c r="A9210" s="284">
        <v>9206</v>
      </c>
      <c r="B9210" s="287"/>
      <c r="C9210" s="287"/>
      <c r="D9210" s="284" t="s">
        <v>1054</v>
      </c>
      <c r="E9210" s="287"/>
      <c r="F9210" s="285" t="s">
        <v>9331</v>
      </c>
      <c r="G9210" s="266" t="s">
        <v>121</v>
      </c>
      <c r="H9210" s="266">
        <f>IF(G9210="Traditional Stove",0.1,0.2)</f>
        <v>0.1</v>
      </c>
      <c r="I9210" s="266">
        <f>YEAR(J9210)</f>
        <v>2023</v>
      </c>
      <c r="J9210" s="267">
        <v>45006</v>
      </c>
      <c r="K9210" s="267">
        <f>J9210+1</f>
        <v>45007</v>
      </c>
      <c r="L9210" s="266">
        <f>IF(M9210&lt;=365,1,2)</f>
        <v>1</v>
      </c>
      <c r="M9210" s="266">
        <f>IF(K9210&lt;$C$1,$C$2-$C$1+1,$C$2-K9210+1)</f>
        <v>40</v>
      </c>
      <c r="N9210" s="268">
        <f>M9210/365</f>
        <v>0.1095890410958904</v>
      </c>
      <c r="O9210" s="269">
        <f>'Data and Parameter'!$E$4*'Data and Parameter'!$E$5*('Data and Parameter'!$E$6+'Data and Parameter'!$E$7)*'Data and Parameter'!$E$19*'Data and Parameter'!$E$14*'ER calculations'!N9210</f>
        <v>0.56742455873915842</v>
      </c>
    </row>
    <row r="9211" spans="1:15" ht="15">
      <c r="A9211" s="284">
        <v>9207</v>
      </c>
      <c r="B9211" s="287"/>
      <c r="C9211" s="287"/>
      <c r="D9211" s="284" t="s">
        <v>1054</v>
      </c>
      <c r="E9211" s="287"/>
      <c r="F9211" s="285" t="s">
        <v>9332</v>
      </c>
      <c r="G9211" s="266" t="s">
        <v>121</v>
      </c>
      <c r="H9211" s="266">
        <f>IF(G9211="Traditional Stove",0.1,0.2)</f>
        <v>0.1</v>
      </c>
      <c r="I9211" s="266">
        <f>YEAR(J9211)</f>
        <v>2023</v>
      </c>
      <c r="J9211" s="267">
        <v>45006</v>
      </c>
      <c r="K9211" s="267">
        <f>J9211+1</f>
        <v>45007</v>
      </c>
      <c r="L9211" s="266">
        <f>IF(M9211&lt;=365,1,2)</f>
        <v>1</v>
      </c>
      <c r="M9211" s="266">
        <f>IF(K9211&lt;$C$1,$C$2-$C$1+1,$C$2-K9211+1)</f>
        <v>40</v>
      </c>
      <c r="N9211" s="268">
        <f>M9211/365</f>
        <v>0.1095890410958904</v>
      </c>
      <c r="O9211" s="269">
        <f>'Data and Parameter'!$E$4*'Data and Parameter'!$E$5*('Data and Parameter'!$E$6+'Data and Parameter'!$E$7)*'Data and Parameter'!$E$19*'Data and Parameter'!$E$14*'ER calculations'!N9211</f>
        <v>0.56742455873915842</v>
      </c>
    </row>
    <row r="9212" spans="1:15" ht="15">
      <c r="A9212" s="284">
        <v>9208</v>
      </c>
      <c r="B9212" s="287"/>
      <c r="C9212" s="287"/>
      <c r="D9212" s="284" t="s">
        <v>1054</v>
      </c>
      <c r="E9212" s="287"/>
      <c r="F9212" s="285" t="s">
        <v>9333</v>
      </c>
      <c r="G9212" s="266" t="s">
        <v>121</v>
      </c>
      <c r="H9212" s="266">
        <f>IF(G9212="Traditional Stove",0.1,0.2)</f>
        <v>0.1</v>
      </c>
      <c r="I9212" s="266">
        <f>YEAR(J9212)</f>
        <v>2023</v>
      </c>
      <c r="J9212" s="267">
        <v>45006</v>
      </c>
      <c r="K9212" s="267">
        <f>J9212+1</f>
        <v>45007</v>
      </c>
      <c r="L9212" s="266">
        <f>IF(M9212&lt;=365,1,2)</f>
        <v>1</v>
      </c>
      <c r="M9212" s="266">
        <f>IF(K9212&lt;$C$1,$C$2-$C$1+1,$C$2-K9212+1)</f>
        <v>40</v>
      </c>
      <c r="N9212" s="268">
        <f>M9212/365</f>
        <v>0.1095890410958904</v>
      </c>
      <c r="O9212" s="269">
        <f>'Data and Parameter'!$E$4*'Data and Parameter'!$E$5*('Data and Parameter'!$E$6+'Data and Parameter'!$E$7)*'Data and Parameter'!$E$19*'Data and Parameter'!$E$14*'ER calculations'!N9212</f>
        <v>0.56742455873915842</v>
      </c>
    </row>
    <row r="9213" spans="1:15" ht="15">
      <c r="A9213" s="284">
        <v>9209</v>
      </c>
      <c r="B9213" s="287"/>
      <c r="C9213" s="287"/>
      <c r="D9213" s="284" t="s">
        <v>1054</v>
      </c>
      <c r="E9213" s="287"/>
      <c r="F9213" s="285" t="s">
        <v>9334</v>
      </c>
      <c r="G9213" s="266" t="s">
        <v>121</v>
      </c>
      <c r="H9213" s="266">
        <f>IF(G9213="Traditional Stove",0.1,0.2)</f>
        <v>0.1</v>
      </c>
      <c r="I9213" s="266">
        <f>YEAR(J9213)</f>
        <v>2023</v>
      </c>
      <c r="J9213" s="267">
        <v>45006</v>
      </c>
      <c r="K9213" s="267">
        <f>J9213+1</f>
        <v>45007</v>
      </c>
      <c r="L9213" s="266">
        <f>IF(M9213&lt;=365,1,2)</f>
        <v>1</v>
      </c>
      <c r="M9213" s="266">
        <f>IF(K9213&lt;$C$1,$C$2-$C$1+1,$C$2-K9213+1)</f>
        <v>40</v>
      </c>
      <c r="N9213" s="268">
        <f>M9213/365</f>
        <v>0.1095890410958904</v>
      </c>
      <c r="O9213" s="269">
        <f>'Data and Parameter'!$E$4*'Data and Parameter'!$E$5*('Data and Parameter'!$E$6+'Data and Parameter'!$E$7)*'Data and Parameter'!$E$19*'Data and Parameter'!$E$14*'ER calculations'!N9213</f>
        <v>0.56742455873915842</v>
      </c>
    </row>
    <row r="9214" spans="1:15" ht="15">
      <c r="A9214" s="284">
        <v>9210</v>
      </c>
      <c r="B9214" s="287"/>
      <c r="C9214" s="287"/>
      <c r="D9214" s="284" t="s">
        <v>1054</v>
      </c>
      <c r="E9214" s="287"/>
      <c r="F9214" s="285" t="s">
        <v>9335</v>
      </c>
      <c r="G9214" s="266" t="s">
        <v>121</v>
      </c>
      <c r="H9214" s="266">
        <f>IF(G9214="Traditional Stove",0.1,0.2)</f>
        <v>0.1</v>
      </c>
      <c r="I9214" s="266">
        <f>YEAR(J9214)</f>
        <v>2023</v>
      </c>
      <c r="J9214" s="267">
        <v>45006</v>
      </c>
      <c r="K9214" s="267">
        <f>J9214+1</f>
        <v>45007</v>
      </c>
      <c r="L9214" s="266">
        <f>IF(M9214&lt;=365,1,2)</f>
        <v>1</v>
      </c>
      <c r="M9214" s="266">
        <f>IF(K9214&lt;$C$1,$C$2-$C$1+1,$C$2-K9214+1)</f>
        <v>40</v>
      </c>
      <c r="N9214" s="268">
        <f>M9214/365</f>
        <v>0.1095890410958904</v>
      </c>
      <c r="O9214" s="269">
        <f>'Data and Parameter'!$E$4*'Data and Parameter'!$E$5*('Data and Parameter'!$E$6+'Data and Parameter'!$E$7)*'Data and Parameter'!$E$19*'Data and Parameter'!$E$14*'ER calculations'!N9214</f>
        <v>0.56742455873915842</v>
      </c>
    </row>
    <row r="9215" spans="1:15" ht="15">
      <c r="A9215" s="284">
        <v>9211</v>
      </c>
      <c r="B9215" s="287"/>
      <c r="C9215" s="287"/>
      <c r="D9215" s="284" t="s">
        <v>1054</v>
      </c>
      <c r="E9215" s="287"/>
      <c r="F9215" s="285" t="s">
        <v>9336</v>
      </c>
      <c r="G9215" s="266" t="s">
        <v>121</v>
      </c>
      <c r="H9215" s="266">
        <f>IF(G9215="Traditional Stove",0.1,0.2)</f>
        <v>0.1</v>
      </c>
      <c r="I9215" s="266">
        <f>YEAR(J9215)</f>
        <v>2023</v>
      </c>
      <c r="J9215" s="267">
        <v>45006</v>
      </c>
      <c r="K9215" s="267">
        <f>J9215+1</f>
        <v>45007</v>
      </c>
      <c r="L9215" s="266">
        <f>IF(M9215&lt;=365,1,2)</f>
        <v>1</v>
      </c>
      <c r="M9215" s="266">
        <f>IF(K9215&lt;$C$1,$C$2-$C$1+1,$C$2-K9215+1)</f>
        <v>40</v>
      </c>
      <c r="N9215" s="268">
        <f>M9215/365</f>
        <v>0.1095890410958904</v>
      </c>
      <c r="O9215" s="269">
        <f>'Data and Parameter'!$E$4*'Data and Parameter'!$E$5*('Data and Parameter'!$E$6+'Data and Parameter'!$E$7)*'Data and Parameter'!$E$19*'Data and Parameter'!$E$14*'ER calculations'!N9215</f>
        <v>0.56742455873915842</v>
      </c>
    </row>
    <row r="9216" spans="1:15" ht="15">
      <c r="A9216" s="284">
        <v>9212</v>
      </c>
      <c r="B9216" s="287"/>
      <c r="C9216" s="287"/>
      <c r="D9216" s="284" t="s">
        <v>1054</v>
      </c>
      <c r="E9216" s="287"/>
      <c r="F9216" s="285" t="s">
        <v>9337</v>
      </c>
      <c r="G9216" s="266" t="s">
        <v>121</v>
      </c>
      <c r="H9216" s="266">
        <f>IF(G9216="Traditional Stove",0.1,0.2)</f>
        <v>0.1</v>
      </c>
      <c r="I9216" s="266">
        <f>YEAR(J9216)</f>
        <v>2023</v>
      </c>
      <c r="J9216" s="267">
        <v>45006</v>
      </c>
      <c r="K9216" s="267">
        <f>J9216+1</f>
        <v>45007</v>
      </c>
      <c r="L9216" s="266">
        <f>IF(M9216&lt;=365,1,2)</f>
        <v>1</v>
      </c>
      <c r="M9216" s="266">
        <f>IF(K9216&lt;$C$1,$C$2-$C$1+1,$C$2-K9216+1)</f>
        <v>40</v>
      </c>
      <c r="N9216" s="268">
        <f>M9216/365</f>
        <v>0.1095890410958904</v>
      </c>
      <c r="O9216" s="269">
        <f>'Data and Parameter'!$E$4*'Data and Parameter'!$E$5*('Data and Parameter'!$E$6+'Data and Parameter'!$E$7)*'Data and Parameter'!$E$19*'Data and Parameter'!$E$14*'ER calculations'!N9216</f>
        <v>0.56742455873915842</v>
      </c>
    </row>
    <row r="9217" spans="1:15" ht="15">
      <c r="A9217" s="284">
        <v>9213</v>
      </c>
      <c r="B9217" s="287"/>
      <c r="C9217" s="287"/>
      <c r="D9217" s="284" t="s">
        <v>1054</v>
      </c>
      <c r="E9217" s="287"/>
      <c r="F9217" s="285" t="s">
        <v>9338</v>
      </c>
      <c r="G9217" s="266" t="s">
        <v>121</v>
      </c>
      <c r="H9217" s="266">
        <f>IF(G9217="Traditional Stove",0.1,0.2)</f>
        <v>0.1</v>
      </c>
      <c r="I9217" s="266">
        <f>YEAR(J9217)</f>
        <v>2023</v>
      </c>
      <c r="J9217" s="267">
        <v>45006</v>
      </c>
      <c r="K9217" s="267">
        <f>J9217+1</f>
        <v>45007</v>
      </c>
      <c r="L9217" s="266">
        <f>IF(M9217&lt;=365,1,2)</f>
        <v>1</v>
      </c>
      <c r="M9217" s="266">
        <f>IF(K9217&lt;$C$1,$C$2-$C$1+1,$C$2-K9217+1)</f>
        <v>40</v>
      </c>
      <c r="N9217" s="268">
        <f>M9217/365</f>
        <v>0.1095890410958904</v>
      </c>
      <c r="O9217" s="269">
        <f>'Data and Parameter'!$E$4*'Data and Parameter'!$E$5*('Data and Parameter'!$E$6+'Data and Parameter'!$E$7)*'Data and Parameter'!$E$19*'Data and Parameter'!$E$14*'ER calculations'!N9217</f>
        <v>0.56742455873915842</v>
      </c>
    </row>
    <row r="9218" spans="1:15" ht="15">
      <c r="A9218" s="284">
        <v>9214</v>
      </c>
      <c r="B9218" s="287"/>
      <c r="C9218" s="287"/>
      <c r="D9218" s="284" t="s">
        <v>1054</v>
      </c>
      <c r="E9218" s="287"/>
      <c r="F9218" s="285" t="s">
        <v>9339</v>
      </c>
      <c r="G9218" s="266" t="s">
        <v>121</v>
      </c>
      <c r="H9218" s="266">
        <f>IF(G9218="Traditional Stove",0.1,0.2)</f>
        <v>0.1</v>
      </c>
      <c r="I9218" s="266">
        <f>YEAR(J9218)</f>
        <v>2023</v>
      </c>
      <c r="J9218" s="267">
        <v>45006</v>
      </c>
      <c r="K9218" s="267">
        <f>J9218+1</f>
        <v>45007</v>
      </c>
      <c r="L9218" s="266">
        <f>IF(M9218&lt;=365,1,2)</f>
        <v>1</v>
      </c>
      <c r="M9218" s="266">
        <f>IF(K9218&lt;$C$1,$C$2-$C$1+1,$C$2-K9218+1)</f>
        <v>40</v>
      </c>
      <c r="N9218" s="268">
        <f>M9218/365</f>
        <v>0.1095890410958904</v>
      </c>
      <c r="O9218" s="269">
        <f>'Data and Parameter'!$E$4*'Data and Parameter'!$E$5*('Data and Parameter'!$E$6+'Data and Parameter'!$E$7)*'Data and Parameter'!$E$19*'Data and Parameter'!$E$14*'ER calculations'!N9218</f>
        <v>0.56742455873915842</v>
      </c>
    </row>
    <row r="9219" spans="1:15" ht="15">
      <c r="A9219" s="284">
        <v>9215</v>
      </c>
      <c r="B9219" s="287"/>
      <c r="C9219" s="287"/>
      <c r="D9219" s="284" t="s">
        <v>1054</v>
      </c>
      <c r="E9219" s="287"/>
      <c r="F9219" s="285" t="s">
        <v>9340</v>
      </c>
      <c r="G9219" s="266" t="s">
        <v>121</v>
      </c>
      <c r="H9219" s="266">
        <f>IF(G9219="Traditional Stove",0.1,0.2)</f>
        <v>0.1</v>
      </c>
      <c r="I9219" s="266">
        <f>YEAR(J9219)</f>
        <v>2023</v>
      </c>
      <c r="J9219" s="267">
        <v>45006</v>
      </c>
      <c r="K9219" s="267">
        <f>J9219+1</f>
        <v>45007</v>
      </c>
      <c r="L9219" s="266">
        <f>IF(M9219&lt;=365,1,2)</f>
        <v>1</v>
      </c>
      <c r="M9219" s="266">
        <f>IF(K9219&lt;$C$1,$C$2-$C$1+1,$C$2-K9219+1)</f>
        <v>40</v>
      </c>
      <c r="N9219" s="268">
        <f>M9219/365</f>
        <v>0.1095890410958904</v>
      </c>
      <c r="O9219" s="269">
        <f>'Data and Parameter'!$E$4*'Data and Parameter'!$E$5*('Data and Parameter'!$E$6+'Data and Parameter'!$E$7)*'Data and Parameter'!$E$19*'Data and Parameter'!$E$14*'ER calculations'!N9219</f>
        <v>0.56742455873915842</v>
      </c>
    </row>
    <row r="9220" spans="1:15" ht="15">
      <c r="A9220" s="284">
        <v>9216</v>
      </c>
      <c r="B9220" s="287"/>
      <c r="C9220" s="287"/>
      <c r="D9220" s="284" t="s">
        <v>1054</v>
      </c>
      <c r="E9220" s="287"/>
      <c r="F9220" s="285" t="s">
        <v>9341</v>
      </c>
      <c r="G9220" s="266" t="s">
        <v>121</v>
      </c>
      <c r="H9220" s="266">
        <f>IF(G9220="Traditional Stove",0.1,0.2)</f>
        <v>0.1</v>
      </c>
      <c r="I9220" s="266">
        <f>YEAR(J9220)</f>
        <v>2023</v>
      </c>
      <c r="J9220" s="267">
        <v>45006</v>
      </c>
      <c r="K9220" s="267">
        <f>J9220+1</f>
        <v>45007</v>
      </c>
      <c r="L9220" s="266">
        <f>IF(M9220&lt;=365,1,2)</f>
        <v>1</v>
      </c>
      <c r="M9220" s="266">
        <f>IF(K9220&lt;$C$1,$C$2-$C$1+1,$C$2-K9220+1)</f>
        <v>40</v>
      </c>
      <c r="N9220" s="268">
        <f>M9220/365</f>
        <v>0.1095890410958904</v>
      </c>
      <c r="O9220" s="269">
        <f>'Data and Parameter'!$E$4*'Data and Parameter'!$E$5*('Data and Parameter'!$E$6+'Data and Parameter'!$E$7)*'Data and Parameter'!$E$19*'Data and Parameter'!$E$14*'ER calculations'!N9220</f>
        <v>0.56742455873915842</v>
      </c>
    </row>
    <row r="9221" spans="1:15" ht="15">
      <c r="A9221" s="284">
        <v>9217</v>
      </c>
      <c r="B9221" s="287"/>
      <c r="C9221" s="287"/>
      <c r="D9221" s="284" t="s">
        <v>1054</v>
      </c>
      <c r="E9221" s="287"/>
      <c r="F9221" s="285" t="s">
        <v>9342</v>
      </c>
      <c r="G9221" s="266" t="s">
        <v>121</v>
      </c>
      <c r="H9221" s="266">
        <f>IF(G9221="Traditional Stove",0.1,0.2)</f>
        <v>0.1</v>
      </c>
      <c r="I9221" s="266">
        <f>YEAR(J9221)</f>
        <v>2023</v>
      </c>
      <c r="J9221" s="267">
        <v>45006</v>
      </c>
      <c r="K9221" s="267">
        <f>J9221+1</f>
        <v>45007</v>
      </c>
      <c r="L9221" s="266">
        <f>IF(M9221&lt;=365,1,2)</f>
        <v>1</v>
      </c>
      <c r="M9221" s="266">
        <f>IF(K9221&lt;$C$1,$C$2-$C$1+1,$C$2-K9221+1)</f>
        <v>40</v>
      </c>
      <c r="N9221" s="268">
        <f>M9221/365</f>
        <v>0.1095890410958904</v>
      </c>
      <c r="O9221" s="269">
        <f>'Data and Parameter'!$E$4*'Data and Parameter'!$E$5*('Data and Parameter'!$E$6+'Data and Parameter'!$E$7)*'Data and Parameter'!$E$19*'Data and Parameter'!$E$14*'ER calculations'!N9221</f>
        <v>0.56742455873915842</v>
      </c>
    </row>
    <row r="9222" spans="1:15" ht="15">
      <c r="A9222" s="284">
        <v>9218</v>
      </c>
      <c r="B9222" s="287"/>
      <c r="C9222" s="287"/>
      <c r="D9222" s="284" t="s">
        <v>1054</v>
      </c>
      <c r="E9222" s="287"/>
      <c r="F9222" s="285" t="s">
        <v>9343</v>
      </c>
      <c r="G9222" s="266" t="s">
        <v>121</v>
      </c>
      <c r="H9222" s="266">
        <f>IF(G9222="Traditional Stove",0.1,0.2)</f>
        <v>0.1</v>
      </c>
      <c r="I9222" s="266">
        <f>YEAR(J9222)</f>
        <v>2023</v>
      </c>
      <c r="J9222" s="267">
        <v>45006</v>
      </c>
      <c r="K9222" s="267">
        <f>J9222+1</f>
        <v>45007</v>
      </c>
      <c r="L9222" s="266">
        <f>IF(M9222&lt;=365,1,2)</f>
        <v>1</v>
      </c>
      <c r="M9222" s="266">
        <f>IF(K9222&lt;$C$1,$C$2-$C$1+1,$C$2-K9222+1)</f>
        <v>40</v>
      </c>
      <c r="N9222" s="268">
        <f>M9222/365</f>
        <v>0.1095890410958904</v>
      </c>
      <c r="O9222" s="269">
        <f>'Data and Parameter'!$E$4*'Data and Parameter'!$E$5*('Data and Parameter'!$E$6+'Data and Parameter'!$E$7)*'Data and Parameter'!$E$19*'Data and Parameter'!$E$14*'ER calculations'!N9222</f>
        <v>0.56742455873915842</v>
      </c>
    </row>
    <row r="9223" spans="1:15" ht="15">
      <c r="A9223" s="284">
        <v>9219</v>
      </c>
      <c r="B9223" s="287"/>
      <c r="C9223" s="287"/>
      <c r="D9223" s="284" t="s">
        <v>1054</v>
      </c>
      <c r="E9223" s="287"/>
      <c r="F9223" s="285" t="s">
        <v>9344</v>
      </c>
      <c r="G9223" s="266" t="s">
        <v>121</v>
      </c>
      <c r="H9223" s="266">
        <f>IF(G9223="Traditional Stove",0.1,0.2)</f>
        <v>0.1</v>
      </c>
      <c r="I9223" s="266">
        <f>YEAR(J9223)</f>
        <v>2023</v>
      </c>
      <c r="J9223" s="267">
        <v>45005</v>
      </c>
      <c r="K9223" s="267">
        <f>J9223+1</f>
        <v>45006</v>
      </c>
      <c r="L9223" s="266">
        <f>IF(M9223&lt;=365,1,2)</f>
        <v>1</v>
      </c>
      <c r="M9223" s="266">
        <f>IF(K9223&lt;$C$1,$C$2-$C$1+1,$C$2-K9223+1)</f>
        <v>41</v>
      </c>
      <c r="N9223" s="268">
        <f>M9223/365</f>
        <v>0.11232876712328767</v>
      </c>
      <c r="O9223" s="269">
        <f>'Data and Parameter'!$E$4*'Data and Parameter'!$E$5*('Data and Parameter'!$E$6+'Data and Parameter'!$E$7)*'Data and Parameter'!$E$19*'Data and Parameter'!$E$14*'ER calculations'!N9223</f>
        <v>0.58161017270763737</v>
      </c>
    </row>
    <row r="9224" spans="1:15" ht="15">
      <c r="A9224" s="284">
        <v>9220</v>
      </c>
      <c r="B9224" s="287"/>
      <c r="C9224" s="287"/>
      <c r="D9224" s="284" t="s">
        <v>1054</v>
      </c>
      <c r="E9224" s="287"/>
      <c r="F9224" s="285" t="s">
        <v>9345</v>
      </c>
      <c r="G9224" s="266" t="s">
        <v>121</v>
      </c>
      <c r="H9224" s="266">
        <f>IF(G9224="Traditional Stove",0.1,0.2)</f>
        <v>0.1</v>
      </c>
      <c r="I9224" s="266">
        <f>YEAR(J9224)</f>
        <v>2023</v>
      </c>
      <c r="J9224" s="267">
        <v>45005</v>
      </c>
      <c r="K9224" s="267">
        <f>J9224+1</f>
        <v>45006</v>
      </c>
      <c r="L9224" s="266">
        <f>IF(M9224&lt;=365,1,2)</f>
        <v>1</v>
      </c>
      <c r="M9224" s="266">
        <f>IF(K9224&lt;$C$1,$C$2-$C$1+1,$C$2-K9224+1)</f>
        <v>41</v>
      </c>
      <c r="N9224" s="268">
        <f>M9224/365</f>
        <v>0.11232876712328767</v>
      </c>
      <c r="O9224" s="269">
        <f>'Data and Parameter'!$E$4*'Data and Parameter'!$E$5*('Data and Parameter'!$E$6+'Data and Parameter'!$E$7)*'Data and Parameter'!$E$19*'Data and Parameter'!$E$14*'ER calculations'!N9224</f>
        <v>0.58161017270763737</v>
      </c>
    </row>
    <row r="9225" spans="1:15" ht="15">
      <c r="A9225" s="284">
        <v>9221</v>
      </c>
      <c r="B9225" s="287"/>
      <c r="C9225" s="287"/>
      <c r="D9225" s="284" t="s">
        <v>1054</v>
      </c>
      <c r="E9225" s="287"/>
      <c r="F9225" s="285" t="s">
        <v>9346</v>
      </c>
      <c r="G9225" s="266" t="s">
        <v>121</v>
      </c>
      <c r="H9225" s="266">
        <f>IF(G9225="Traditional Stove",0.1,0.2)</f>
        <v>0.1</v>
      </c>
      <c r="I9225" s="266">
        <f>YEAR(J9225)</f>
        <v>2023</v>
      </c>
      <c r="J9225" s="267">
        <v>45006</v>
      </c>
      <c r="K9225" s="267">
        <f>J9225+1</f>
        <v>45007</v>
      </c>
      <c r="L9225" s="266">
        <f>IF(M9225&lt;=365,1,2)</f>
        <v>1</v>
      </c>
      <c r="M9225" s="266">
        <f>IF(K9225&lt;$C$1,$C$2-$C$1+1,$C$2-K9225+1)</f>
        <v>40</v>
      </c>
      <c r="N9225" s="268">
        <f>M9225/365</f>
        <v>0.1095890410958904</v>
      </c>
      <c r="O9225" s="269">
        <f>'Data and Parameter'!$E$4*'Data and Parameter'!$E$5*('Data and Parameter'!$E$6+'Data and Parameter'!$E$7)*'Data and Parameter'!$E$19*'Data and Parameter'!$E$14*'ER calculations'!N9225</f>
        <v>0.56742455873915842</v>
      </c>
    </row>
    <row r="9226" spans="1:15" ht="15">
      <c r="A9226" s="284">
        <v>9222</v>
      </c>
      <c r="B9226" s="287"/>
      <c r="C9226" s="287"/>
      <c r="D9226" s="284" t="s">
        <v>1054</v>
      </c>
      <c r="E9226" s="287"/>
      <c r="F9226" s="285" t="s">
        <v>9347</v>
      </c>
      <c r="G9226" s="266" t="s">
        <v>121</v>
      </c>
      <c r="H9226" s="266">
        <f>IF(G9226="Traditional Stove",0.1,0.2)</f>
        <v>0.1</v>
      </c>
      <c r="I9226" s="266">
        <f>YEAR(J9226)</f>
        <v>2023</v>
      </c>
      <c r="J9226" s="267">
        <v>45006</v>
      </c>
      <c r="K9226" s="267">
        <f>J9226+1</f>
        <v>45007</v>
      </c>
      <c r="L9226" s="266">
        <f>IF(M9226&lt;=365,1,2)</f>
        <v>1</v>
      </c>
      <c r="M9226" s="266">
        <f>IF(K9226&lt;$C$1,$C$2-$C$1+1,$C$2-K9226+1)</f>
        <v>40</v>
      </c>
      <c r="N9226" s="268">
        <f>M9226/365</f>
        <v>0.1095890410958904</v>
      </c>
      <c r="O9226" s="269">
        <f>'Data and Parameter'!$E$4*'Data and Parameter'!$E$5*('Data and Parameter'!$E$6+'Data and Parameter'!$E$7)*'Data and Parameter'!$E$19*'Data and Parameter'!$E$14*'ER calculations'!N9226</f>
        <v>0.56742455873915842</v>
      </c>
    </row>
    <row r="9227" spans="1:15" ht="15">
      <c r="A9227" s="284">
        <v>9223</v>
      </c>
      <c r="B9227" s="287"/>
      <c r="C9227" s="287"/>
      <c r="D9227" s="284" t="s">
        <v>1054</v>
      </c>
      <c r="E9227" s="287"/>
      <c r="F9227" s="285" t="s">
        <v>9348</v>
      </c>
      <c r="G9227" s="266" t="s">
        <v>121</v>
      </c>
      <c r="H9227" s="266">
        <f>IF(G9227="Traditional Stove",0.1,0.2)</f>
        <v>0.1</v>
      </c>
      <c r="I9227" s="266">
        <f>YEAR(J9227)</f>
        <v>2023</v>
      </c>
      <c r="J9227" s="267">
        <v>45006</v>
      </c>
      <c r="K9227" s="267">
        <f>J9227+1</f>
        <v>45007</v>
      </c>
      <c r="L9227" s="266">
        <f>IF(M9227&lt;=365,1,2)</f>
        <v>1</v>
      </c>
      <c r="M9227" s="266">
        <f>IF(K9227&lt;$C$1,$C$2-$C$1+1,$C$2-K9227+1)</f>
        <v>40</v>
      </c>
      <c r="N9227" s="268">
        <f>M9227/365</f>
        <v>0.1095890410958904</v>
      </c>
      <c r="O9227" s="269">
        <f>'Data and Parameter'!$E$4*'Data and Parameter'!$E$5*('Data and Parameter'!$E$6+'Data and Parameter'!$E$7)*'Data and Parameter'!$E$19*'Data and Parameter'!$E$14*'ER calculations'!N9227</f>
        <v>0.56742455873915842</v>
      </c>
    </row>
    <row r="9228" spans="1:15" ht="15">
      <c r="A9228" s="284">
        <v>9224</v>
      </c>
      <c r="B9228" s="287"/>
      <c r="C9228" s="287"/>
      <c r="D9228" s="284" t="s">
        <v>1054</v>
      </c>
      <c r="E9228" s="287"/>
      <c r="F9228" s="285" t="s">
        <v>9349</v>
      </c>
      <c r="G9228" s="266" t="s">
        <v>121</v>
      </c>
      <c r="H9228" s="266">
        <f>IF(G9228="Traditional Stove",0.1,0.2)</f>
        <v>0.1</v>
      </c>
      <c r="I9228" s="266">
        <f>YEAR(J9228)</f>
        <v>2023</v>
      </c>
      <c r="J9228" s="267">
        <v>45006</v>
      </c>
      <c r="K9228" s="267">
        <f>J9228+1</f>
        <v>45007</v>
      </c>
      <c r="L9228" s="266">
        <f>IF(M9228&lt;=365,1,2)</f>
        <v>1</v>
      </c>
      <c r="M9228" s="266">
        <f>IF(K9228&lt;$C$1,$C$2-$C$1+1,$C$2-K9228+1)</f>
        <v>40</v>
      </c>
      <c r="N9228" s="268">
        <f>M9228/365</f>
        <v>0.1095890410958904</v>
      </c>
      <c r="O9228" s="269">
        <f>'Data and Parameter'!$E$4*'Data and Parameter'!$E$5*('Data and Parameter'!$E$6+'Data and Parameter'!$E$7)*'Data and Parameter'!$E$19*'Data and Parameter'!$E$14*'ER calculations'!N9228</f>
        <v>0.56742455873915842</v>
      </c>
    </row>
    <row r="9229" spans="1:15" ht="15">
      <c r="A9229" s="284">
        <v>9225</v>
      </c>
      <c r="B9229" s="287"/>
      <c r="C9229" s="287"/>
      <c r="D9229" s="284" t="s">
        <v>1054</v>
      </c>
      <c r="E9229" s="287"/>
      <c r="F9229" s="285" t="s">
        <v>9350</v>
      </c>
      <c r="G9229" s="266" t="s">
        <v>121</v>
      </c>
      <c r="H9229" s="266">
        <f>IF(G9229="Traditional Stove",0.1,0.2)</f>
        <v>0.1</v>
      </c>
      <c r="I9229" s="266">
        <f>YEAR(J9229)</f>
        <v>2023</v>
      </c>
      <c r="J9229" s="267">
        <v>45006</v>
      </c>
      <c r="K9229" s="267">
        <f>J9229+1</f>
        <v>45007</v>
      </c>
      <c r="L9229" s="266">
        <f>IF(M9229&lt;=365,1,2)</f>
        <v>1</v>
      </c>
      <c r="M9229" s="266">
        <f>IF(K9229&lt;$C$1,$C$2-$C$1+1,$C$2-K9229+1)</f>
        <v>40</v>
      </c>
      <c r="N9229" s="268">
        <f>M9229/365</f>
        <v>0.1095890410958904</v>
      </c>
      <c r="O9229" s="269">
        <f>'Data and Parameter'!$E$4*'Data and Parameter'!$E$5*('Data and Parameter'!$E$6+'Data and Parameter'!$E$7)*'Data and Parameter'!$E$19*'Data and Parameter'!$E$14*'ER calculations'!N9229</f>
        <v>0.56742455873915842</v>
      </c>
    </row>
    <row r="9230" spans="1:15" ht="15">
      <c r="A9230" s="284">
        <v>9226</v>
      </c>
      <c r="B9230" s="287"/>
      <c r="C9230" s="287"/>
      <c r="D9230" s="284" t="s">
        <v>1054</v>
      </c>
      <c r="E9230" s="287"/>
      <c r="F9230" s="285" t="s">
        <v>9351</v>
      </c>
      <c r="G9230" s="266" t="s">
        <v>121</v>
      </c>
      <c r="H9230" s="266">
        <f>IF(G9230="Traditional Stove",0.1,0.2)</f>
        <v>0.1</v>
      </c>
      <c r="I9230" s="266">
        <f>YEAR(J9230)</f>
        <v>2023</v>
      </c>
      <c r="J9230" s="267">
        <v>45006</v>
      </c>
      <c r="K9230" s="267">
        <f>J9230+1</f>
        <v>45007</v>
      </c>
      <c r="L9230" s="266">
        <f>IF(M9230&lt;=365,1,2)</f>
        <v>1</v>
      </c>
      <c r="M9230" s="266">
        <f>IF(K9230&lt;$C$1,$C$2-$C$1+1,$C$2-K9230+1)</f>
        <v>40</v>
      </c>
      <c r="N9230" s="268">
        <f>M9230/365</f>
        <v>0.1095890410958904</v>
      </c>
      <c r="O9230" s="269">
        <f>'Data and Parameter'!$E$4*'Data and Parameter'!$E$5*('Data and Parameter'!$E$6+'Data and Parameter'!$E$7)*'Data and Parameter'!$E$19*'Data and Parameter'!$E$14*'ER calculations'!N9230</f>
        <v>0.56742455873915842</v>
      </c>
    </row>
    <row r="9231" spans="1:15" ht="15">
      <c r="A9231" s="284">
        <v>9227</v>
      </c>
      <c r="B9231" s="287"/>
      <c r="C9231" s="287"/>
      <c r="D9231" s="284" t="s">
        <v>1054</v>
      </c>
      <c r="E9231" s="287"/>
      <c r="F9231" s="285" t="s">
        <v>9352</v>
      </c>
      <c r="G9231" s="266" t="s">
        <v>121</v>
      </c>
      <c r="H9231" s="266">
        <f>IF(G9231="Traditional Stove",0.1,0.2)</f>
        <v>0.1</v>
      </c>
      <c r="I9231" s="266">
        <f>YEAR(J9231)</f>
        <v>2023</v>
      </c>
      <c r="J9231" s="267">
        <v>45006</v>
      </c>
      <c r="K9231" s="267">
        <f>J9231+1</f>
        <v>45007</v>
      </c>
      <c r="L9231" s="266">
        <f>IF(M9231&lt;=365,1,2)</f>
        <v>1</v>
      </c>
      <c r="M9231" s="266">
        <f>IF(K9231&lt;$C$1,$C$2-$C$1+1,$C$2-K9231+1)</f>
        <v>40</v>
      </c>
      <c r="N9231" s="268">
        <f>M9231/365</f>
        <v>0.1095890410958904</v>
      </c>
      <c r="O9231" s="269">
        <f>'Data and Parameter'!$E$4*'Data and Parameter'!$E$5*('Data and Parameter'!$E$6+'Data and Parameter'!$E$7)*'Data and Parameter'!$E$19*'Data and Parameter'!$E$14*'ER calculations'!N9231</f>
        <v>0.56742455873915842</v>
      </c>
    </row>
    <row r="9232" spans="1:15" ht="15">
      <c r="A9232" s="284">
        <v>9228</v>
      </c>
      <c r="B9232" s="287"/>
      <c r="C9232" s="287"/>
      <c r="D9232" s="284" t="s">
        <v>1054</v>
      </c>
      <c r="E9232" s="287"/>
      <c r="F9232" s="285" t="s">
        <v>9353</v>
      </c>
      <c r="G9232" s="266" t="s">
        <v>121</v>
      </c>
      <c r="H9232" s="266">
        <f>IF(G9232="Traditional Stove",0.1,0.2)</f>
        <v>0.1</v>
      </c>
      <c r="I9232" s="266">
        <f>YEAR(J9232)</f>
        <v>2023</v>
      </c>
      <c r="J9232" s="267">
        <v>45006</v>
      </c>
      <c r="K9232" s="267">
        <f>J9232+1</f>
        <v>45007</v>
      </c>
      <c r="L9232" s="266">
        <f>IF(M9232&lt;=365,1,2)</f>
        <v>1</v>
      </c>
      <c r="M9232" s="266">
        <f>IF(K9232&lt;$C$1,$C$2-$C$1+1,$C$2-K9232+1)</f>
        <v>40</v>
      </c>
      <c r="N9232" s="268">
        <f>M9232/365</f>
        <v>0.1095890410958904</v>
      </c>
      <c r="O9232" s="269">
        <f>'Data and Parameter'!$E$4*'Data and Parameter'!$E$5*('Data and Parameter'!$E$6+'Data and Parameter'!$E$7)*'Data and Parameter'!$E$19*'Data and Parameter'!$E$14*'ER calculations'!N9232</f>
        <v>0.56742455873915842</v>
      </c>
    </row>
    <row r="9233" spans="1:15" ht="15">
      <c r="A9233" s="284">
        <v>9229</v>
      </c>
      <c r="B9233" s="287"/>
      <c r="C9233" s="287"/>
      <c r="D9233" s="284" t="s">
        <v>1054</v>
      </c>
      <c r="E9233" s="287"/>
      <c r="F9233" s="285" t="s">
        <v>9354</v>
      </c>
      <c r="G9233" s="266" t="s">
        <v>121</v>
      </c>
      <c r="H9233" s="266">
        <f>IF(G9233="Traditional Stove",0.1,0.2)</f>
        <v>0.1</v>
      </c>
      <c r="I9233" s="266">
        <f>YEAR(J9233)</f>
        <v>2023</v>
      </c>
      <c r="J9233" s="267">
        <v>45006</v>
      </c>
      <c r="K9233" s="267">
        <f>J9233+1</f>
        <v>45007</v>
      </c>
      <c r="L9233" s="266">
        <f>IF(M9233&lt;=365,1,2)</f>
        <v>1</v>
      </c>
      <c r="M9233" s="266">
        <f>IF(K9233&lt;$C$1,$C$2-$C$1+1,$C$2-K9233+1)</f>
        <v>40</v>
      </c>
      <c r="N9233" s="268">
        <f>M9233/365</f>
        <v>0.1095890410958904</v>
      </c>
      <c r="O9233" s="269">
        <f>'Data and Parameter'!$E$4*'Data and Parameter'!$E$5*('Data and Parameter'!$E$6+'Data and Parameter'!$E$7)*'Data and Parameter'!$E$19*'Data and Parameter'!$E$14*'ER calculations'!N9233</f>
        <v>0.56742455873915842</v>
      </c>
    </row>
    <row r="9234" spans="1:15" ht="15">
      <c r="A9234" s="284">
        <v>9230</v>
      </c>
      <c r="B9234" s="287"/>
      <c r="C9234" s="287"/>
      <c r="D9234" s="284" t="s">
        <v>1054</v>
      </c>
      <c r="E9234" s="287"/>
      <c r="F9234" s="285" t="s">
        <v>9355</v>
      </c>
      <c r="G9234" s="266" t="s">
        <v>121</v>
      </c>
      <c r="H9234" s="266">
        <f>IF(G9234="Traditional Stove",0.1,0.2)</f>
        <v>0.1</v>
      </c>
      <c r="I9234" s="266">
        <f>YEAR(J9234)</f>
        <v>2023</v>
      </c>
      <c r="J9234" s="267">
        <v>45006</v>
      </c>
      <c r="K9234" s="267">
        <f>J9234+1</f>
        <v>45007</v>
      </c>
      <c r="L9234" s="266">
        <f>IF(M9234&lt;=365,1,2)</f>
        <v>1</v>
      </c>
      <c r="M9234" s="266">
        <f>IF(K9234&lt;$C$1,$C$2-$C$1+1,$C$2-K9234+1)</f>
        <v>40</v>
      </c>
      <c r="N9234" s="268">
        <f>M9234/365</f>
        <v>0.1095890410958904</v>
      </c>
      <c r="O9234" s="269">
        <f>'Data and Parameter'!$E$4*'Data and Parameter'!$E$5*('Data and Parameter'!$E$6+'Data and Parameter'!$E$7)*'Data and Parameter'!$E$19*'Data and Parameter'!$E$14*'ER calculations'!N9234</f>
        <v>0.56742455873915842</v>
      </c>
    </row>
    <row r="9235" spans="1:15" ht="15">
      <c r="A9235" s="284">
        <v>9231</v>
      </c>
      <c r="B9235" s="287"/>
      <c r="C9235" s="287"/>
      <c r="D9235" s="284" t="s">
        <v>1054</v>
      </c>
      <c r="E9235" s="287"/>
      <c r="F9235" s="285" t="s">
        <v>9356</v>
      </c>
      <c r="G9235" s="266" t="s">
        <v>121</v>
      </c>
      <c r="H9235" s="266">
        <f>IF(G9235="Traditional Stove",0.1,0.2)</f>
        <v>0.1</v>
      </c>
      <c r="I9235" s="266">
        <f>YEAR(J9235)</f>
        <v>2023</v>
      </c>
      <c r="J9235" s="267">
        <v>45006</v>
      </c>
      <c r="K9235" s="267">
        <f>J9235+1</f>
        <v>45007</v>
      </c>
      <c r="L9235" s="266">
        <f>IF(M9235&lt;=365,1,2)</f>
        <v>1</v>
      </c>
      <c r="M9235" s="266">
        <f>IF(K9235&lt;$C$1,$C$2-$C$1+1,$C$2-K9235+1)</f>
        <v>40</v>
      </c>
      <c r="N9235" s="268">
        <f>M9235/365</f>
        <v>0.1095890410958904</v>
      </c>
      <c r="O9235" s="269">
        <f>'Data and Parameter'!$E$4*'Data and Parameter'!$E$5*('Data and Parameter'!$E$6+'Data and Parameter'!$E$7)*'Data and Parameter'!$E$19*'Data and Parameter'!$E$14*'ER calculations'!N9235</f>
        <v>0.56742455873915842</v>
      </c>
    </row>
    <row r="9236" spans="1:15" ht="15">
      <c r="A9236" s="284">
        <v>9232</v>
      </c>
      <c r="B9236" s="287"/>
      <c r="C9236" s="287"/>
      <c r="D9236" s="284" t="s">
        <v>1054</v>
      </c>
      <c r="E9236" s="287"/>
      <c r="F9236" s="285" t="s">
        <v>9357</v>
      </c>
      <c r="G9236" s="266" t="s">
        <v>121</v>
      </c>
      <c r="H9236" s="266">
        <f>IF(G9236="Traditional Stove",0.1,0.2)</f>
        <v>0.1</v>
      </c>
      <c r="I9236" s="266">
        <f>YEAR(J9236)</f>
        <v>2023</v>
      </c>
      <c r="J9236" s="267">
        <v>45006</v>
      </c>
      <c r="K9236" s="267">
        <f>J9236+1</f>
        <v>45007</v>
      </c>
      <c r="L9236" s="266">
        <f>IF(M9236&lt;=365,1,2)</f>
        <v>1</v>
      </c>
      <c r="M9236" s="266">
        <f>IF(K9236&lt;$C$1,$C$2-$C$1+1,$C$2-K9236+1)</f>
        <v>40</v>
      </c>
      <c r="N9236" s="268">
        <f>M9236/365</f>
        <v>0.1095890410958904</v>
      </c>
      <c r="O9236" s="269">
        <f>'Data and Parameter'!$E$4*'Data and Parameter'!$E$5*('Data and Parameter'!$E$6+'Data and Parameter'!$E$7)*'Data and Parameter'!$E$19*'Data and Parameter'!$E$14*'ER calculations'!N9236</f>
        <v>0.56742455873915842</v>
      </c>
    </row>
    <row r="9237" spans="1:15" ht="15">
      <c r="A9237" s="284">
        <v>9233</v>
      </c>
      <c r="B9237" s="287"/>
      <c r="C9237" s="287"/>
      <c r="D9237" s="284" t="s">
        <v>1054</v>
      </c>
      <c r="E9237" s="287"/>
      <c r="F9237" s="285" t="s">
        <v>9358</v>
      </c>
      <c r="G9237" s="266" t="s">
        <v>121</v>
      </c>
      <c r="H9237" s="266">
        <f>IF(G9237="Traditional Stove",0.1,0.2)</f>
        <v>0.1</v>
      </c>
      <c r="I9237" s="266">
        <f>YEAR(J9237)</f>
        <v>2023</v>
      </c>
      <c r="J9237" s="267">
        <v>45006</v>
      </c>
      <c r="K9237" s="267">
        <f>J9237+1</f>
        <v>45007</v>
      </c>
      <c r="L9237" s="266">
        <f>IF(M9237&lt;=365,1,2)</f>
        <v>1</v>
      </c>
      <c r="M9237" s="266">
        <f>IF(K9237&lt;$C$1,$C$2-$C$1+1,$C$2-K9237+1)</f>
        <v>40</v>
      </c>
      <c r="N9237" s="268">
        <f>M9237/365</f>
        <v>0.1095890410958904</v>
      </c>
      <c r="O9237" s="269">
        <f>'Data and Parameter'!$E$4*'Data and Parameter'!$E$5*('Data and Parameter'!$E$6+'Data and Parameter'!$E$7)*'Data and Parameter'!$E$19*'Data and Parameter'!$E$14*'ER calculations'!N9237</f>
        <v>0.56742455873915842</v>
      </c>
    </row>
    <row r="9238" spans="1:15" ht="15">
      <c r="A9238" s="284">
        <v>9234</v>
      </c>
      <c r="B9238" s="287"/>
      <c r="C9238" s="287"/>
      <c r="D9238" s="284" t="s">
        <v>1054</v>
      </c>
      <c r="E9238" s="287"/>
      <c r="F9238" s="285" t="s">
        <v>9359</v>
      </c>
      <c r="G9238" s="266" t="s">
        <v>121</v>
      </c>
      <c r="H9238" s="266">
        <f>IF(G9238="Traditional Stove",0.1,0.2)</f>
        <v>0.1</v>
      </c>
      <c r="I9238" s="266">
        <f>YEAR(J9238)</f>
        <v>2023</v>
      </c>
      <c r="J9238" s="267">
        <v>45005</v>
      </c>
      <c r="K9238" s="267">
        <f>J9238+1</f>
        <v>45006</v>
      </c>
      <c r="L9238" s="266">
        <f>IF(M9238&lt;=365,1,2)</f>
        <v>1</v>
      </c>
      <c r="M9238" s="266">
        <f>IF(K9238&lt;$C$1,$C$2-$C$1+1,$C$2-K9238+1)</f>
        <v>41</v>
      </c>
      <c r="N9238" s="268">
        <f>M9238/365</f>
        <v>0.11232876712328767</v>
      </c>
      <c r="O9238" s="269">
        <f>'Data and Parameter'!$E$4*'Data and Parameter'!$E$5*('Data and Parameter'!$E$6+'Data and Parameter'!$E$7)*'Data and Parameter'!$E$19*'Data and Parameter'!$E$14*'ER calculations'!N9238</f>
        <v>0.58161017270763737</v>
      </c>
    </row>
    <row r="9239" spans="1:15" ht="15">
      <c r="A9239" s="284">
        <v>9235</v>
      </c>
      <c r="B9239" s="287"/>
      <c r="C9239" s="287"/>
      <c r="D9239" s="284" t="s">
        <v>1054</v>
      </c>
      <c r="E9239" s="287"/>
      <c r="F9239" s="285" t="s">
        <v>9360</v>
      </c>
      <c r="G9239" s="266" t="s">
        <v>121</v>
      </c>
      <c r="H9239" s="266">
        <f>IF(G9239="Traditional Stove",0.1,0.2)</f>
        <v>0.1</v>
      </c>
      <c r="I9239" s="266">
        <f>YEAR(J9239)</f>
        <v>2023</v>
      </c>
      <c r="J9239" s="267">
        <v>45005</v>
      </c>
      <c r="K9239" s="267">
        <f>J9239+1</f>
        <v>45006</v>
      </c>
      <c r="L9239" s="266">
        <f>IF(M9239&lt;=365,1,2)</f>
        <v>1</v>
      </c>
      <c r="M9239" s="266">
        <f>IF(K9239&lt;$C$1,$C$2-$C$1+1,$C$2-K9239+1)</f>
        <v>41</v>
      </c>
      <c r="N9239" s="268">
        <f>M9239/365</f>
        <v>0.11232876712328767</v>
      </c>
      <c r="O9239" s="269">
        <f>'Data and Parameter'!$E$4*'Data and Parameter'!$E$5*('Data and Parameter'!$E$6+'Data and Parameter'!$E$7)*'Data and Parameter'!$E$19*'Data and Parameter'!$E$14*'ER calculations'!N9239</f>
        <v>0.58161017270763737</v>
      </c>
    </row>
    <row r="9240" spans="1:15" ht="15">
      <c r="A9240" s="284">
        <v>9236</v>
      </c>
      <c r="B9240" s="287"/>
      <c r="C9240" s="287"/>
      <c r="D9240" s="284" t="s">
        <v>1054</v>
      </c>
      <c r="E9240" s="287"/>
      <c r="F9240" s="285" t="s">
        <v>9361</v>
      </c>
      <c r="G9240" s="266" t="s">
        <v>121</v>
      </c>
      <c r="H9240" s="266">
        <f>IF(G9240="Traditional Stove",0.1,0.2)</f>
        <v>0.1</v>
      </c>
      <c r="I9240" s="266">
        <f>YEAR(J9240)</f>
        <v>2023</v>
      </c>
      <c r="J9240" s="267">
        <v>45005</v>
      </c>
      <c r="K9240" s="267">
        <f>J9240+1</f>
        <v>45006</v>
      </c>
      <c r="L9240" s="266">
        <f>IF(M9240&lt;=365,1,2)</f>
        <v>1</v>
      </c>
      <c r="M9240" s="266">
        <f>IF(K9240&lt;$C$1,$C$2-$C$1+1,$C$2-K9240+1)</f>
        <v>41</v>
      </c>
      <c r="N9240" s="268">
        <f>M9240/365</f>
        <v>0.11232876712328767</v>
      </c>
      <c r="O9240" s="269">
        <f>'Data and Parameter'!$E$4*'Data and Parameter'!$E$5*('Data and Parameter'!$E$6+'Data and Parameter'!$E$7)*'Data and Parameter'!$E$19*'Data and Parameter'!$E$14*'ER calculations'!N9240</f>
        <v>0.58161017270763737</v>
      </c>
    </row>
    <row r="9241" spans="1:15" ht="15">
      <c r="A9241" s="284">
        <v>9237</v>
      </c>
      <c r="B9241" s="287"/>
      <c r="C9241" s="287"/>
      <c r="D9241" s="284" t="s">
        <v>1054</v>
      </c>
      <c r="E9241" s="287"/>
      <c r="F9241" s="285" t="s">
        <v>9362</v>
      </c>
      <c r="G9241" s="266" t="s">
        <v>121</v>
      </c>
      <c r="H9241" s="266">
        <f>IF(G9241="Traditional Stove",0.1,0.2)</f>
        <v>0.1</v>
      </c>
      <c r="I9241" s="266">
        <f>YEAR(J9241)</f>
        <v>2023</v>
      </c>
      <c r="J9241" s="267">
        <v>45005</v>
      </c>
      <c r="K9241" s="267">
        <f>J9241+1</f>
        <v>45006</v>
      </c>
      <c r="L9241" s="266">
        <f>IF(M9241&lt;=365,1,2)</f>
        <v>1</v>
      </c>
      <c r="M9241" s="266">
        <f>IF(K9241&lt;$C$1,$C$2-$C$1+1,$C$2-K9241+1)</f>
        <v>41</v>
      </c>
      <c r="N9241" s="268">
        <f>M9241/365</f>
        <v>0.11232876712328767</v>
      </c>
      <c r="O9241" s="269">
        <f>'Data and Parameter'!$E$4*'Data and Parameter'!$E$5*('Data and Parameter'!$E$6+'Data and Parameter'!$E$7)*'Data and Parameter'!$E$19*'Data and Parameter'!$E$14*'ER calculations'!N9241</f>
        <v>0.58161017270763737</v>
      </c>
    </row>
    <row r="9242" spans="1:15" ht="15">
      <c r="A9242" s="284">
        <v>9238</v>
      </c>
      <c r="B9242" s="287"/>
      <c r="C9242" s="287"/>
      <c r="D9242" s="284" t="s">
        <v>1054</v>
      </c>
      <c r="E9242" s="287"/>
      <c r="F9242" s="285" t="s">
        <v>9363</v>
      </c>
      <c r="G9242" s="266" t="s">
        <v>121</v>
      </c>
      <c r="H9242" s="266">
        <f>IF(G9242="Traditional Stove",0.1,0.2)</f>
        <v>0.1</v>
      </c>
      <c r="I9242" s="266">
        <f>YEAR(J9242)</f>
        <v>2023</v>
      </c>
      <c r="J9242" s="267">
        <v>45005</v>
      </c>
      <c r="K9242" s="267">
        <f>J9242+1</f>
        <v>45006</v>
      </c>
      <c r="L9242" s="266">
        <f>IF(M9242&lt;=365,1,2)</f>
        <v>1</v>
      </c>
      <c r="M9242" s="266">
        <f>IF(K9242&lt;$C$1,$C$2-$C$1+1,$C$2-K9242+1)</f>
        <v>41</v>
      </c>
      <c r="N9242" s="268">
        <f>M9242/365</f>
        <v>0.11232876712328767</v>
      </c>
      <c r="O9242" s="269">
        <f>'Data and Parameter'!$E$4*'Data and Parameter'!$E$5*('Data and Parameter'!$E$6+'Data and Parameter'!$E$7)*'Data and Parameter'!$E$19*'Data and Parameter'!$E$14*'ER calculations'!N9242</f>
        <v>0.58161017270763737</v>
      </c>
    </row>
    <row r="9243" spans="1:15" ht="15">
      <c r="A9243" s="284">
        <v>9239</v>
      </c>
      <c r="B9243" s="287"/>
      <c r="C9243" s="287"/>
      <c r="D9243" s="284" t="s">
        <v>1054</v>
      </c>
      <c r="E9243" s="287"/>
      <c r="F9243" s="285" t="s">
        <v>9364</v>
      </c>
      <c r="G9243" s="266" t="s">
        <v>121</v>
      </c>
      <c r="H9243" s="266">
        <f>IF(G9243="Traditional Stove",0.1,0.2)</f>
        <v>0.1</v>
      </c>
      <c r="I9243" s="266">
        <f>YEAR(J9243)</f>
        <v>2023</v>
      </c>
      <c r="J9243" s="267">
        <v>45005</v>
      </c>
      <c r="K9243" s="267">
        <f>J9243+1</f>
        <v>45006</v>
      </c>
      <c r="L9243" s="266">
        <f>IF(M9243&lt;=365,1,2)</f>
        <v>1</v>
      </c>
      <c r="M9243" s="266">
        <f>IF(K9243&lt;$C$1,$C$2-$C$1+1,$C$2-K9243+1)</f>
        <v>41</v>
      </c>
      <c r="N9243" s="268">
        <f>M9243/365</f>
        <v>0.11232876712328767</v>
      </c>
      <c r="O9243" s="269">
        <f>'Data and Parameter'!$E$4*'Data and Parameter'!$E$5*('Data and Parameter'!$E$6+'Data and Parameter'!$E$7)*'Data and Parameter'!$E$19*'Data and Parameter'!$E$14*'ER calculations'!N9243</f>
        <v>0.58161017270763737</v>
      </c>
    </row>
    <row r="9244" spans="1:15" ht="15">
      <c r="A9244" s="284">
        <v>9240</v>
      </c>
      <c r="B9244" s="287"/>
      <c r="C9244" s="287"/>
      <c r="D9244" s="284" t="s">
        <v>1054</v>
      </c>
      <c r="E9244" s="287"/>
      <c r="F9244" s="285" t="s">
        <v>9365</v>
      </c>
      <c r="G9244" s="266" t="s">
        <v>121</v>
      </c>
      <c r="H9244" s="266">
        <f>IF(G9244="Traditional Stove",0.1,0.2)</f>
        <v>0.1</v>
      </c>
      <c r="I9244" s="266">
        <f>YEAR(J9244)</f>
        <v>2023</v>
      </c>
      <c r="J9244" s="267">
        <v>45005</v>
      </c>
      <c r="K9244" s="267">
        <f>J9244+1</f>
        <v>45006</v>
      </c>
      <c r="L9244" s="266">
        <f>IF(M9244&lt;=365,1,2)</f>
        <v>1</v>
      </c>
      <c r="M9244" s="266">
        <f>IF(K9244&lt;$C$1,$C$2-$C$1+1,$C$2-K9244+1)</f>
        <v>41</v>
      </c>
      <c r="N9244" s="268">
        <f>M9244/365</f>
        <v>0.11232876712328767</v>
      </c>
      <c r="O9244" s="269">
        <f>'Data and Parameter'!$E$4*'Data and Parameter'!$E$5*('Data and Parameter'!$E$6+'Data and Parameter'!$E$7)*'Data and Parameter'!$E$19*'Data and Parameter'!$E$14*'ER calculations'!N9244</f>
        <v>0.58161017270763737</v>
      </c>
    </row>
    <row r="9245" spans="1:15" ht="15">
      <c r="A9245" s="284">
        <v>9241</v>
      </c>
      <c r="B9245" s="287"/>
      <c r="C9245" s="287"/>
      <c r="D9245" s="284" t="s">
        <v>1054</v>
      </c>
      <c r="E9245" s="287"/>
      <c r="F9245" s="285" t="s">
        <v>9366</v>
      </c>
      <c r="G9245" s="266" t="s">
        <v>121</v>
      </c>
      <c r="H9245" s="266">
        <f>IF(G9245="Traditional Stove",0.1,0.2)</f>
        <v>0.1</v>
      </c>
      <c r="I9245" s="266">
        <f>YEAR(J9245)</f>
        <v>2023</v>
      </c>
      <c r="J9245" s="267">
        <v>45008</v>
      </c>
      <c r="K9245" s="267">
        <f>J9245+1</f>
        <v>45009</v>
      </c>
      <c r="L9245" s="266">
        <f>IF(M9245&lt;=365,1,2)</f>
        <v>1</v>
      </c>
      <c r="M9245" s="266">
        <f>IF(K9245&lt;$C$1,$C$2-$C$1+1,$C$2-K9245+1)</f>
        <v>38</v>
      </c>
      <c r="N9245" s="268">
        <f>M9245/365</f>
        <v>0.10410958904109589</v>
      </c>
      <c r="O9245" s="269">
        <f>'Data and Parameter'!$E$4*'Data and Parameter'!$E$5*('Data and Parameter'!$E$6+'Data and Parameter'!$E$7)*'Data and Parameter'!$E$19*'Data and Parameter'!$E$14*'ER calculations'!N9245</f>
        <v>0.53905333080220053</v>
      </c>
    </row>
    <row r="9246" spans="1:15" ht="15">
      <c r="A9246" s="284">
        <v>9242</v>
      </c>
      <c r="B9246" s="287"/>
      <c r="C9246" s="287"/>
      <c r="D9246" s="284" t="s">
        <v>1054</v>
      </c>
      <c r="E9246" s="287"/>
      <c r="F9246" s="285" t="s">
        <v>9367</v>
      </c>
      <c r="G9246" s="266" t="s">
        <v>121</v>
      </c>
      <c r="H9246" s="266">
        <f>IF(G9246="Traditional Stove",0.1,0.2)</f>
        <v>0.1</v>
      </c>
      <c r="I9246" s="266">
        <f>YEAR(J9246)</f>
        <v>2023</v>
      </c>
      <c r="J9246" s="267">
        <v>45008</v>
      </c>
      <c r="K9246" s="267">
        <f>J9246+1</f>
        <v>45009</v>
      </c>
      <c r="L9246" s="266">
        <f>IF(M9246&lt;=365,1,2)</f>
        <v>1</v>
      </c>
      <c r="M9246" s="266">
        <f>IF(K9246&lt;$C$1,$C$2-$C$1+1,$C$2-K9246+1)</f>
        <v>38</v>
      </c>
      <c r="N9246" s="268">
        <f>M9246/365</f>
        <v>0.10410958904109589</v>
      </c>
      <c r="O9246" s="269">
        <f>'Data and Parameter'!$E$4*'Data and Parameter'!$E$5*('Data and Parameter'!$E$6+'Data and Parameter'!$E$7)*'Data and Parameter'!$E$19*'Data and Parameter'!$E$14*'ER calculations'!N9246</f>
        <v>0.53905333080220053</v>
      </c>
    </row>
    <row r="9247" spans="1:15" ht="15">
      <c r="A9247" s="284">
        <v>9243</v>
      </c>
      <c r="B9247" s="287"/>
      <c r="C9247" s="287"/>
      <c r="D9247" s="284" t="s">
        <v>1054</v>
      </c>
      <c r="E9247" s="287"/>
      <c r="F9247" s="285" t="s">
        <v>9368</v>
      </c>
      <c r="G9247" s="266" t="s">
        <v>121</v>
      </c>
      <c r="H9247" s="266">
        <f>IF(G9247="Traditional Stove",0.1,0.2)</f>
        <v>0.1</v>
      </c>
      <c r="I9247" s="266">
        <f>YEAR(J9247)</f>
        <v>2023</v>
      </c>
      <c r="J9247" s="267">
        <v>45008</v>
      </c>
      <c r="K9247" s="267">
        <f>J9247+1</f>
        <v>45009</v>
      </c>
      <c r="L9247" s="266">
        <f>IF(M9247&lt;=365,1,2)</f>
        <v>1</v>
      </c>
      <c r="M9247" s="266">
        <f>IF(K9247&lt;$C$1,$C$2-$C$1+1,$C$2-K9247+1)</f>
        <v>38</v>
      </c>
      <c r="N9247" s="268">
        <f>M9247/365</f>
        <v>0.10410958904109589</v>
      </c>
      <c r="O9247" s="269">
        <f>'Data and Parameter'!$E$4*'Data and Parameter'!$E$5*('Data and Parameter'!$E$6+'Data and Parameter'!$E$7)*'Data and Parameter'!$E$19*'Data and Parameter'!$E$14*'ER calculations'!N9247</f>
        <v>0.53905333080220053</v>
      </c>
    </row>
    <row r="9248" spans="1:15" ht="15">
      <c r="A9248" s="284">
        <v>9244</v>
      </c>
      <c r="B9248" s="287"/>
      <c r="C9248" s="287"/>
      <c r="D9248" s="284" t="s">
        <v>1054</v>
      </c>
      <c r="E9248" s="287"/>
      <c r="F9248" s="285" t="s">
        <v>9369</v>
      </c>
      <c r="G9248" s="266" t="s">
        <v>121</v>
      </c>
      <c r="H9248" s="266">
        <f>IF(G9248="Traditional Stove",0.1,0.2)</f>
        <v>0.1</v>
      </c>
      <c r="I9248" s="266">
        <f>YEAR(J9248)</f>
        <v>2023</v>
      </c>
      <c r="J9248" s="267">
        <v>45008</v>
      </c>
      <c r="K9248" s="267">
        <f>J9248+1</f>
        <v>45009</v>
      </c>
      <c r="L9248" s="266">
        <f>IF(M9248&lt;=365,1,2)</f>
        <v>1</v>
      </c>
      <c r="M9248" s="266">
        <f>IF(K9248&lt;$C$1,$C$2-$C$1+1,$C$2-K9248+1)</f>
        <v>38</v>
      </c>
      <c r="N9248" s="268">
        <f>M9248/365</f>
        <v>0.10410958904109589</v>
      </c>
      <c r="O9248" s="269">
        <f>'Data and Parameter'!$E$4*'Data and Parameter'!$E$5*('Data and Parameter'!$E$6+'Data and Parameter'!$E$7)*'Data and Parameter'!$E$19*'Data and Parameter'!$E$14*'ER calculations'!N9248</f>
        <v>0.53905333080220053</v>
      </c>
    </row>
    <row r="9249" spans="1:15" ht="15">
      <c r="A9249" s="284">
        <v>9245</v>
      </c>
      <c r="B9249" s="287"/>
      <c r="C9249" s="287"/>
      <c r="D9249" s="284" t="s">
        <v>1054</v>
      </c>
      <c r="E9249" s="287"/>
      <c r="F9249" s="285" t="s">
        <v>9370</v>
      </c>
      <c r="G9249" s="266" t="s">
        <v>121</v>
      </c>
      <c r="H9249" s="266">
        <f>IF(G9249="Traditional Stove",0.1,0.2)</f>
        <v>0.1</v>
      </c>
      <c r="I9249" s="266">
        <f>YEAR(J9249)</f>
        <v>2023</v>
      </c>
      <c r="J9249" s="267">
        <v>45008</v>
      </c>
      <c r="K9249" s="267">
        <f>J9249+1</f>
        <v>45009</v>
      </c>
      <c r="L9249" s="266">
        <f>IF(M9249&lt;=365,1,2)</f>
        <v>1</v>
      </c>
      <c r="M9249" s="266">
        <f>IF(K9249&lt;$C$1,$C$2-$C$1+1,$C$2-K9249+1)</f>
        <v>38</v>
      </c>
      <c r="N9249" s="268">
        <f>M9249/365</f>
        <v>0.10410958904109589</v>
      </c>
      <c r="O9249" s="269">
        <f>'Data and Parameter'!$E$4*'Data and Parameter'!$E$5*('Data and Parameter'!$E$6+'Data and Parameter'!$E$7)*'Data and Parameter'!$E$19*'Data and Parameter'!$E$14*'ER calculations'!N9249</f>
        <v>0.53905333080220053</v>
      </c>
    </row>
    <row r="9250" spans="1:15" ht="15">
      <c r="A9250" s="284">
        <v>9246</v>
      </c>
      <c r="B9250" s="287"/>
      <c r="C9250" s="287"/>
      <c r="D9250" s="284" t="s">
        <v>1054</v>
      </c>
      <c r="E9250" s="287"/>
      <c r="F9250" s="285" t="s">
        <v>9371</v>
      </c>
      <c r="G9250" s="266" t="s">
        <v>121</v>
      </c>
      <c r="H9250" s="266">
        <f>IF(G9250="Traditional Stove",0.1,0.2)</f>
        <v>0.1</v>
      </c>
      <c r="I9250" s="266">
        <f>YEAR(J9250)</f>
        <v>2023</v>
      </c>
      <c r="J9250" s="267">
        <v>45008</v>
      </c>
      <c r="K9250" s="267">
        <f>J9250+1</f>
        <v>45009</v>
      </c>
      <c r="L9250" s="266">
        <f>IF(M9250&lt;=365,1,2)</f>
        <v>1</v>
      </c>
      <c r="M9250" s="266">
        <f>IF(K9250&lt;$C$1,$C$2-$C$1+1,$C$2-K9250+1)</f>
        <v>38</v>
      </c>
      <c r="N9250" s="268">
        <f>M9250/365</f>
        <v>0.10410958904109589</v>
      </c>
      <c r="O9250" s="269">
        <f>'Data and Parameter'!$E$4*'Data and Parameter'!$E$5*('Data and Parameter'!$E$6+'Data and Parameter'!$E$7)*'Data and Parameter'!$E$19*'Data and Parameter'!$E$14*'ER calculations'!N9250</f>
        <v>0.53905333080220053</v>
      </c>
    </row>
    <row r="9251" spans="1:15" ht="15">
      <c r="A9251" s="284">
        <v>9247</v>
      </c>
      <c r="B9251" s="287"/>
      <c r="C9251" s="287"/>
      <c r="D9251" s="284" t="s">
        <v>1054</v>
      </c>
      <c r="E9251" s="287"/>
      <c r="F9251" s="285" t="s">
        <v>9372</v>
      </c>
      <c r="G9251" s="266" t="s">
        <v>121</v>
      </c>
      <c r="H9251" s="266">
        <f>IF(G9251="Traditional Stove",0.1,0.2)</f>
        <v>0.1</v>
      </c>
      <c r="I9251" s="266">
        <f>YEAR(J9251)</f>
        <v>2023</v>
      </c>
      <c r="J9251" s="267">
        <v>45008</v>
      </c>
      <c r="K9251" s="267">
        <f>J9251+1</f>
        <v>45009</v>
      </c>
      <c r="L9251" s="266">
        <f>IF(M9251&lt;=365,1,2)</f>
        <v>1</v>
      </c>
      <c r="M9251" s="266">
        <f>IF(K9251&lt;$C$1,$C$2-$C$1+1,$C$2-K9251+1)</f>
        <v>38</v>
      </c>
      <c r="N9251" s="268">
        <f>M9251/365</f>
        <v>0.10410958904109589</v>
      </c>
      <c r="O9251" s="269">
        <f>'Data and Parameter'!$E$4*'Data and Parameter'!$E$5*('Data and Parameter'!$E$6+'Data and Parameter'!$E$7)*'Data and Parameter'!$E$19*'Data and Parameter'!$E$14*'ER calculations'!N9251</f>
        <v>0.53905333080220053</v>
      </c>
    </row>
    <row r="9252" spans="1:15" ht="15">
      <c r="A9252" s="284">
        <v>9248</v>
      </c>
      <c r="B9252" s="287"/>
      <c r="C9252" s="287"/>
      <c r="D9252" s="284" t="s">
        <v>1054</v>
      </c>
      <c r="E9252" s="287"/>
      <c r="F9252" s="285" t="s">
        <v>9373</v>
      </c>
      <c r="G9252" s="266" t="s">
        <v>121</v>
      </c>
      <c r="H9252" s="266">
        <f>IF(G9252="Traditional Stove",0.1,0.2)</f>
        <v>0.1</v>
      </c>
      <c r="I9252" s="266">
        <f>YEAR(J9252)</f>
        <v>2023</v>
      </c>
      <c r="J9252" s="267">
        <v>45008</v>
      </c>
      <c r="K9252" s="267">
        <f>J9252+1</f>
        <v>45009</v>
      </c>
      <c r="L9252" s="266">
        <f>IF(M9252&lt;=365,1,2)</f>
        <v>1</v>
      </c>
      <c r="M9252" s="266">
        <f>IF(K9252&lt;$C$1,$C$2-$C$1+1,$C$2-K9252+1)</f>
        <v>38</v>
      </c>
      <c r="N9252" s="268">
        <f>M9252/365</f>
        <v>0.10410958904109589</v>
      </c>
      <c r="O9252" s="269">
        <f>'Data and Parameter'!$E$4*'Data and Parameter'!$E$5*('Data and Parameter'!$E$6+'Data and Parameter'!$E$7)*'Data and Parameter'!$E$19*'Data and Parameter'!$E$14*'ER calculations'!N9252</f>
        <v>0.53905333080220053</v>
      </c>
    </row>
    <row r="9253" spans="1:15" ht="15">
      <c r="A9253" s="284">
        <v>9249</v>
      </c>
      <c r="B9253" s="287"/>
      <c r="C9253" s="287"/>
      <c r="D9253" s="284" t="s">
        <v>1054</v>
      </c>
      <c r="E9253" s="287"/>
      <c r="F9253" s="285" t="s">
        <v>9374</v>
      </c>
      <c r="G9253" s="266" t="s">
        <v>121</v>
      </c>
      <c r="H9253" s="266">
        <f>IF(G9253="Traditional Stove",0.1,0.2)</f>
        <v>0.1</v>
      </c>
      <c r="I9253" s="266">
        <f>YEAR(J9253)</f>
        <v>2023</v>
      </c>
      <c r="J9253" s="267">
        <v>45008</v>
      </c>
      <c r="K9253" s="267">
        <f>J9253+1</f>
        <v>45009</v>
      </c>
      <c r="L9253" s="266">
        <f>IF(M9253&lt;=365,1,2)</f>
        <v>1</v>
      </c>
      <c r="M9253" s="266">
        <f>IF(K9253&lt;$C$1,$C$2-$C$1+1,$C$2-K9253+1)</f>
        <v>38</v>
      </c>
      <c r="N9253" s="268">
        <f>M9253/365</f>
        <v>0.10410958904109589</v>
      </c>
      <c r="O9253" s="269">
        <f>'Data and Parameter'!$E$4*'Data and Parameter'!$E$5*('Data and Parameter'!$E$6+'Data and Parameter'!$E$7)*'Data and Parameter'!$E$19*'Data and Parameter'!$E$14*'ER calculations'!N9253</f>
        <v>0.53905333080220053</v>
      </c>
    </row>
    <row r="9254" spans="1:15" ht="15">
      <c r="A9254" s="284">
        <v>9250</v>
      </c>
      <c r="B9254" s="287"/>
      <c r="C9254" s="287"/>
      <c r="D9254" s="284" t="s">
        <v>1054</v>
      </c>
      <c r="E9254" s="287"/>
      <c r="F9254" s="285" t="s">
        <v>9375</v>
      </c>
      <c r="G9254" s="266" t="s">
        <v>121</v>
      </c>
      <c r="H9254" s="266">
        <f>IF(G9254="Traditional Stove",0.1,0.2)</f>
        <v>0.1</v>
      </c>
      <c r="I9254" s="266">
        <f>YEAR(J9254)</f>
        <v>2023</v>
      </c>
      <c r="J9254" s="267">
        <v>45008</v>
      </c>
      <c r="K9254" s="267">
        <f>J9254+1</f>
        <v>45009</v>
      </c>
      <c r="L9254" s="266">
        <f>IF(M9254&lt;=365,1,2)</f>
        <v>1</v>
      </c>
      <c r="M9254" s="266">
        <f>IF(K9254&lt;$C$1,$C$2-$C$1+1,$C$2-K9254+1)</f>
        <v>38</v>
      </c>
      <c r="N9254" s="268">
        <f>M9254/365</f>
        <v>0.10410958904109589</v>
      </c>
      <c r="O9254" s="269">
        <f>'Data and Parameter'!$E$4*'Data and Parameter'!$E$5*('Data and Parameter'!$E$6+'Data and Parameter'!$E$7)*'Data and Parameter'!$E$19*'Data and Parameter'!$E$14*'ER calculations'!N9254</f>
        <v>0.53905333080220053</v>
      </c>
    </row>
    <row r="9255" spans="1:15" ht="15">
      <c r="A9255" s="284">
        <v>9251</v>
      </c>
      <c r="B9255" s="287"/>
      <c r="C9255" s="287"/>
      <c r="D9255" s="284" t="s">
        <v>1054</v>
      </c>
      <c r="E9255" s="287"/>
      <c r="F9255" s="285" t="s">
        <v>9376</v>
      </c>
      <c r="G9255" s="266" t="s">
        <v>121</v>
      </c>
      <c r="H9255" s="266">
        <f>IF(G9255="Traditional Stove",0.1,0.2)</f>
        <v>0.1</v>
      </c>
      <c r="I9255" s="266">
        <f>YEAR(J9255)</f>
        <v>2023</v>
      </c>
      <c r="J9255" s="267">
        <v>45008</v>
      </c>
      <c r="K9255" s="267">
        <f>J9255+1</f>
        <v>45009</v>
      </c>
      <c r="L9255" s="266">
        <f>IF(M9255&lt;=365,1,2)</f>
        <v>1</v>
      </c>
      <c r="M9255" s="266">
        <f>IF(K9255&lt;$C$1,$C$2-$C$1+1,$C$2-K9255+1)</f>
        <v>38</v>
      </c>
      <c r="N9255" s="268">
        <f>M9255/365</f>
        <v>0.10410958904109589</v>
      </c>
      <c r="O9255" s="269">
        <f>'Data and Parameter'!$E$4*'Data and Parameter'!$E$5*('Data and Parameter'!$E$6+'Data and Parameter'!$E$7)*'Data and Parameter'!$E$19*'Data and Parameter'!$E$14*'ER calculations'!N9255</f>
        <v>0.53905333080220053</v>
      </c>
    </row>
    <row r="9256" spans="1:15" ht="15">
      <c r="A9256" s="284">
        <v>9252</v>
      </c>
      <c r="B9256" s="287"/>
      <c r="C9256" s="287"/>
      <c r="D9256" s="284" t="s">
        <v>1054</v>
      </c>
      <c r="E9256" s="287"/>
      <c r="F9256" s="285" t="s">
        <v>9377</v>
      </c>
      <c r="G9256" s="266" t="s">
        <v>121</v>
      </c>
      <c r="H9256" s="266">
        <f>IF(G9256="Traditional Stove",0.1,0.2)</f>
        <v>0.1</v>
      </c>
      <c r="I9256" s="266">
        <f>YEAR(J9256)</f>
        <v>2023</v>
      </c>
      <c r="J9256" s="267">
        <v>45008</v>
      </c>
      <c r="K9256" s="267">
        <f>J9256+1</f>
        <v>45009</v>
      </c>
      <c r="L9256" s="266">
        <f>IF(M9256&lt;=365,1,2)</f>
        <v>1</v>
      </c>
      <c r="M9256" s="266">
        <f>IF(K9256&lt;$C$1,$C$2-$C$1+1,$C$2-K9256+1)</f>
        <v>38</v>
      </c>
      <c r="N9256" s="268">
        <f>M9256/365</f>
        <v>0.10410958904109589</v>
      </c>
      <c r="O9256" s="269">
        <f>'Data and Parameter'!$E$4*'Data and Parameter'!$E$5*('Data and Parameter'!$E$6+'Data and Parameter'!$E$7)*'Data and Parameter'!$E$19*'Data and Parameter'!$E$14*'ER calculations'!N9256</f>
        <v>0.53905333080220053</v>
      </c>
    </row>
    <row r="9257" spans="1:15" ht="15">
      <c r="A9257" s="284">
        <v>9253</v>
      </c>
      <c r="B9257" s="287"/>
      <c r="C9257" s="287"/>
      <c r="D9257" s="284" t="s">
        <v>1054</v>
      </c>
      <c r="E9257" s="287"/>
      <c r="F9257" s="285" t="s">
        <v>9378</v>
      </c>
      <c r="G9257" s="266" t="s">
        <v>121</v>
      </c>
      <c r="H9257" s="266">
        <f>IF(G9257="Traditional Stove",0.1,0.2)</f>
        <v>0.1</v>
      </c>
      <c r="I9257" s="266">
        <f>YEAR(J9257)</f>
        <v>2023</v>
      </c>
      <c r="J9257" s="267">
        <v>45008</v>
      </c>
      <c r="K9257" s="267">
        <f>J9257+1</f>
        <v>45009</v>
      </c>
      <c r="L9257" s="266">
        <f>IF(M9257&lt;=365,1,2)</f>
        <v>1</v>
      </c>
      <c r="M9257" s="266">
        <f>IF(K9257&lt;$C$1,$C$2-$C$1+1,$C$2-K9257+1)</f>
        <v>38</v>
      </c>
      <c r="N9257" s="268">
        <f>M9257/365</f>
        <v>0.10410958904109589</v>
      </c>
      <c r="O9257" s="269">
        <f>'Data and Parameter'!$E$4*'Data and Parameter'!$E$5*('Data and Parameter'!$E$6+'Data and Parameter'!$E$7)*'Data and Parameter'!$E$19*'Data and Parameter'!$E$14*'ER calculations'!N9257</f>
        <v>0.53905333080220053</v>
      </c>
    </row>
    <row r="9258" spans="1:15" ht="15">
      <c r="A9258" s="284">
        <v>9254</v>
      </c>
      <c r="B9258" s="287"/>
      <c r="C9258" s="287"/>
      <c r="D9258" s="284" t="s">
        <v>1054</v>
      </c>
      <c r="E9258" s="287"/>
      <c r="F9258" s="285" t="s">
        <v>9379</v>
      </c>
      <c r="G9258" s="266" t="s">
        <v>121</v>
      </c>
      <c r="H9258" s="266">
        <f>IF(G9258="Traditional Stove",0.1,0.2)</f>
        <v>0.1</v>
      </c>
      <c r="I9258" s="266">
        <f>YEAR(J9258)</f>
        <v>2023</v>
      </c>
      <c r="J9258" s="267">
        <v>45008</v>
      </c>
      <c r="K9258" s="267">
        <f>J9258+1</f>
        <v>45009</v>
      </c>
      <c r="L9258" s="266">
        <f>IF(M9258&lt;=365,1,2)</f>
        <v>1</v>
      </c>
      <c r="M9258" s="266">
        <f>IF(K9258&lt;$C$1,$C$2-$C$1+1,$C$2-K9258+1)</f>
        <v>38</v>
      </c>
      <c r="N9258" s="268">
        <f>M9258/365</f>
        <v>0.10410958904109589</v>
      </c>
      <c r="O9258" s="269">
        <f>'Data and Parameter'!$E$4*'Data and Parameter'!$E$5*('Data and Parameter'!$E$6+'Data and Parameter'!$E$7)*'Data and Parameter'!$E$19*'Data and Parameter'!$E$14*'ER calculations'!N9258</f>
        <v>0.53905333080220053</v>
      </c>
    </row>
    <row r="9259" spans="1:15" ht="15">
      <c r="A9259" s="284">
        <v>9255</v>
      </c>
      <c r="B9259" s="287"/>
      <c r="C9259" s="287"/>
      <c r="D9259" s="284" t="s">
        <v>1054</v>
      </c>
      <c r="E9259" s="287"/>
      <c r="F9259" s="285" t="s">
        <v>9380</v>
      </c>
      <c r="G9259" s="266" t="s">
        <v>121</v>
      </c>
      <c r="H9259" s="266">
        <f>IF(G9259="Traditional Stove",0.1,0.2)</f>
        <v>0.1</v>
      </c>
      <c r="I9259" s="266">
        <f>YEAR(J9259)</f>
        <v>2023</v>
      </c>
      <c r="J9259" s="267">
        <v>45008</v>
      </c>
      <c r="K9259" s="267">
        <f>J9259+1</f>
        <v>45009</v>
      </c>
      <c r="L9259" s="266">
        <f>IF(M9259&lt;=365,1,2)</f>
        <v>1</v>
      </c>
      <c r="M9259" s="266">
        <f>IF(K9259&lt;$C$1,$C$2-$C$1+1,$C$2-K9259+1)</f>
        <v>38</v>
      </c>
      <c r="N9259" s="268">
        <f>M9259/365</f>
        <v>0.10410958904109589</v>
      </c>
      <c r="O9259" s="269">
        <f>'Data and Parameter'!$E$4*'Data and Parameter'!$E$5*('Data and Parameter'!$E$6+'Data and Parameter'!$E$7)*'Data and Parameter'!$E$19*'Data and Parameter'!$E$14*'ER calculations'!N9259</f>
        <v>0.53905333080220053</v>
      </c>
    </row>
    <row r="9260" spans="1:15" ht="15">
      <c r="A9260" s="284">
        <v>9256</v>
      </c>
      <c r="B9260" s="287"/>
      <c r="C9260" s="287"/>
      <c r="D9260" s="284" t="s">
        <v>1054</v>
      </c>
      <c r="E9260" s="287"/>
      <c r="F9260" s="285" t="s">
        <v>9381</v>
      </c>
      <c r="G9260" s="266" t="s">
        <v>121</v>
      </c>
      <c r="H9260" s="266">
        <f>IF(G9260="Traditional Stove",0.1,0.2)</f>
        <v>0.1</v>
      </c>
      <c r="I9260" s="266">
        <f>YEAR(J9260)</f>
        <v>2023</v>
      </c>
      <c r="J9260" s="267">
        <v>45008</v>
      </c>
      <c r="K9260" s="267">
        <f>J9260+1</f>
        <v>45009</v>
      </c>
      <c r="L9260" s="266">
        <f>IF(M9260&lt;=365,1,2)</f>
        <v>1</v>
      </c>
      <c r="M9260" s="266">
        <f>IF(K9260&lt;$C$1,$C$2-$C$1+1,$C$2-K9260+1)</f>
        <v>38</v>
      </c>
      <c r="N9260" s="268">
        <f>M9260/365</f>
        <v>0.10410958904109589</v>
      </c>
      <c r="O9260" s="269">
        <f>'Data and Parameter'!$E$4*'Data and Parameter'!$E$5*('Data and Parameter'!$E$6+'Data and Parameter'!$E$7)*'Data and Parameter'!$E$19*'Data and Parameter'!$E$14*'ER calculations'!N9260</f>
        <v>0.53905333080220053</v>
      </c>
    </row>
    <row r="9261" spans="1:15" ht="15">
      <c r="A9261" s="284">
        <v>9257</v>
      </c>
      <c r="B9261" s="287"/>
      <c r="C9261" s="287"/>
      <c r="D9261" s="284" t="s">
        <v>1054</v>
      </c>
      <c r="E9261" s="287"/>
      <c r="F9261" s="285" t="s">
        <v>9382</v>
      </c>
      <c r="G9261" s="266" t="s">
        <v>121</v>
      </c>
      <c r="H9261" s="266">
        <f>IF(G9261="Traditional Stove",0.1,0.2)</f>
        <v>0.1</v>
      </c>
      <c r="I9261" s="266">
        <f>YEAR(J9261)</f>
        <v>2023</v>
      </c>
      <c r="J9261" s="267">
        <v>45008</v>
      </c>
      <c r="K9261" s="267">
        <f>J9261+1</f>
        <v>45009</v>
      </c>
      <c r="L9261" s="266">
        <f>IF(M9261&lt;=365,1,2)</f>
        <v>1</v>
      </c>
      <c r="M9261" s="266">
        <f>IF(K9261&lt;$C$1,$C$2-$C$1+1,$C$2-K9261+1)</f>
        <v>38</v>
      </c>
      <c r="N9261" s="268">
        <f>M9261/365</f>
        <v>0.10410958904109589</v>
      </c>
      <c r="O9261" s="269">
        <f>'Data and Parameter'!$E$4*'Data and Parameter'!$E$5*('Data and Parameter'!$E$6+'Data and Parameter'!$E$7)*'Data and Parameter'!$E$19*'Data and Parameter'!$E$14*'ER calculations'!N9261</f>
        <v>0.53905333080220053</v>
      </c>
    </row>
    <row r="9262" spans="1:15" ht="15">
      <c r="A9262" s="284">
        <v>9258</v>
      </c>
      <c r="B9262" s="287"/>
      <c r="C9262" s="287"/>
      <c r="D9262" s="284" t="s">
        <v>1054</v>
      </c>
      <c r="E9262" s="287"/>
      <c r="F9262" s="285" t="s">
        <v>9383</v>
      </c>
      <c r="G9262" s="266" t="s">
        <v>121</v>
      </c>
      <c r="H9262" s="266">
        <f>IF(G9262="Traditional Stove",0.1,0.2)</f>
        <v>0.1</v>
      </c>
      <c r="I9262" s="266">
        <f>YEAR(J9262)</f>
        <v>2023</v>
      </c>
      <c r="J9262" s="267">
        <v>45008</v>
      </c>
      <c r="K9262" s="267">
        <f>J9262+1</f>
        <v>45009</v>
      </c>
      <c r="L9262" s="266">
        <f>IF(M9262&lt;=365,1,2)</f>
        <v>1</v>
      </c>
      <c r="M9262" s="266">
        <f>IF(K9262&lt;$C$1,$C$2-$C$1+1,$C$2-K9262+1)</f>
        <v>38</v>
      </c>
      <c r="N9262" s="268">
        <f>M9262/365</f>
        <v>0.10410958904109589</v>
      </c>
      <c r="O9262" s="269">
        <f>'Data and Parameter'!$E$4*'Data and Parameter'!$E$5*('Data and Parameter'!$E$6+'Data and Parameter'!$E$7)*'Data and Parameter'!$E$19*'Data and Parameter'!$E$14*'ER calculations'!N9262</f>
        <v>0.53905333080220053</v>
      </c>
    </row>
    <row r="9263" spans="1:15" ht="15">
      <c r="A9263" s="284">
        <v>9259</v>
      </c>
      <c r="B9263" s="287"/>
      <c r="C9263" s="287"/>
      <c r="D9263" s="284" t="s">
        <v>1054</v>
      </c>
      <c r="E9263" s="287"/>
      <c r="F9263" s="285" t="s">
        <v>9384</v>
      </c>
      <c r="G9263" s="266" t="s">
        <v>121</v>
      </c>
      <c r="H9263" s="266">
        <f>IF(G9263="Traditional Stove",0.1,0.2)</f>
        <v>0.1</v>
      </c>
      <c r="I9263" s="266">
        <f>YEAR(J9263)</f>
        <v>2023</v>
      </c>
      <c r="J9263" s="267">
        <v>45008</v>
      </c>
      <c r="K9263" s="267">
        <f>J9263+1</f>
        <v>45009</v>
      </c>
      <c r="L9263" s="266">
        <f>IF(M9263&lt;=365,1,2)</f>
        <v>1</v>
      </c>
      <c r="M9263" s="266">
        <f>IF(K9263&lt;$C$1,$C$2-$C$1+1,$C$2-K9263+1)</f>
        <v>38</v>
      </c>
      <c r="N9263" s="268">
        <f>M9263/365</f>
        <v>0.10410958904109589</v>
      </c>
      <c r="O9263" s="269">
        <f>'Data and Parameter'!$E$4*'Data and Parameter'!$E$5*('Data and Parameter'!$E$6+'Data and Parameter'!$E$7)*'Data and Parameter'!$E$19*'Data and Parameter'!$E$14*'ER calculations'!N9263</f>
        <v>0.53905333080220053</v>
      </c>
    </row>
    <row r="9264" spans="1:15" ht="15">
      <c r="A9264" s="284">
        <v>9260</v>
      </c>
      <c r="B9264" s="287"/>
      <c r="C9264" s="287"/>
      <c r="D9264" s="284" t="s">
        <v>1054</v>
      </c>
      <c r="E9264" s="287"/>
      <c r="F9264" s="285" t="s">
        <v>9385</v>
      </c>
      <c r="G9264" s="266" t="s">
        <v>121</v>
      </c>
      <c r="H9264" s="266">
        <f>IF(G9264="Traditional Stove",0.1,0.2)</f>
        <v>0.1</v>
      </c>
      <c r="I9264" s="266">
        <f>YEAR(J9264)</f>
        <v>2023</v>
      </c>
      <c r="J9264" s="267">
        <v>45008</v>
      </c>
      <c r="K9264" s="267">
        <f>J9264+1</f>
        <v>45009</v>
      </c>
      <c r="L9264" s="266">
        <f>IF(M9264&lt;=365,1,2)</f>
        <v>1</v>
      </c>
      <c r="M9264" s="266">
        <f>IF(K9264&lt;$C$1,$C$2-$C$1+1,$C$2-K9264+1)</f>
        <v>38</v>
      </c>
      <c r="N9264" s="268">
        <f>M9264/365</f>
        <v>0.10410958904109589</v>
      </c>
      <c r="O9264" s="269">
        <f>'Data and Parameter'!$E$4*'Data and Parameter'!$E$5*('Data and Parameter'!$E$6+'Data and Parameter'!$E$7)*'Data and Parameter'!$E$19*'Data and Parameter'!$E$14*'ER calculations'!N9264</f>
        <v>0.53905333080220053</v>
      </c>
    </row>
    <row r="9265" spans="1:15" ht="15">
      <c r="A9265" s="284">
        <v>9261</v>
      </c>
      <c r="B9265" s="287"/>
      <c r="C9265" s="287"/>
      <c r="D9265" s="284" t="s">
        <v>1054</v>
      </c>
      <c r="E9265" s="287"/>
      <c r="F9265" s="285" t="s">
        <v>9386</v>
      </c>
      <c r="G9265" s="266" t="s">
        <v>121</v>
      </c>
      <c r="H9265" s="266">
        <f>IF(G9265="Traditional Stove",0.1,0.2)</f>
        <v>0.1</v>
      </c>
      <c r="I9265" s="266">
        <f>YEAR(J9265)</f>
        <v>2023</v>
      </c>
      <c r="J9265" s="267">
        <v>45008</v>
      </c>
      <c r="K9265" s="267">
        <f>J9265+1</f>
        <v>45009</v>
      </c>
      <c r="L9265" s="266">
        <f>IF(M9265&lt;=365,1,2)</f>
        <v>1</v>
      </c>
      <c r="M9265" s="266">
        <f>IF(K9265&lt;$C$1,$C$2-$C$1+1,$C$2-K9265+1)</f>
        <v>38</v>
      </c>
      <c r="N9265" s="268">
        <f>M9265/365</f>
        <v>0.10410958904109589</v>
      </c>
      <c r="O9265" s="269">
        <f>'Data and Parameter'!$E$4*'Data and Parameter'!$E$5*('Data and Parameter'!$E$6+'Data and Parameter'!$E$7)*'Data and Parameter'!$E$19*'Data and Parameter'!$E$14*'ER calculations'!N9265</f>
        <v>0.53905333080220053</v>
      </c>
    </row>
    <row r="9266" spans="1:15" ht="15">
      <c r="A9266" s="284">
        <v>9262</v>
      </c>
      <c r="B9266" s="287"/>
      <c r="C9266" s="287"/>
      <c r="D9266" s="284" t="s">
        <v>1054</v>
      </c>
      <c r="E9266" s="287"/>
      <c r="F9266" s="285" t="s">
        <v>9387</v>
      </c>
      <c r="G9266" s="266" t="s">
        <v>121</v>
      </c>
      <c r="H9266" s="266">
        <f>IF(G9266="Traditional Stove",0.1,0.2)</f>
        <v>0.1</v>
      </c>
      <c r="I9266" s="266">
        <f>YEAR(J9266)</f>
        <v>2023</v>
      </c>
      <c r="J9266" s="267">
        <v>45008</v>
      </c>
      <c r="K9266" s="267">
        <f>J9266+1</f>
        <v>45009</v>
      </c>
      <c r="L9266" s="266">
        <f>IF(M9266&lt;=365,1,2)</f>
        <v>1</v>
      </c>
      <c r="M9266" s="266">
        <f>IF(K9266&lt;$C$1,$C$2-$C$1+1,$C$2-K9266+1)</f>
        <v>38</v>
      </c>
      <c r="N9266" s="268">
        <f>M9266/365</f>
        <v>0.10410958904109589</v>
      </c>
      <c r="O9266" s="269">
        <f>'Data and Parameter'!$E$4*'Data and Parameter'!$E$5*('Data and Parameter'!$E$6+'Data and Parameter'!$E$7)*'Data and Parameter'!$E$19*'Data and Parameter'!$E$14*'ER calculations'!N9266</f>
        <v>0.53905333080220053</v>
      </c>
    </row>
    <row r="9267" spans="1:15" ht="15">
      <c r="A9267" s="284">
        <v>9263</v>
      </c>
      <c r="B9267" s="287"/>
      <c r="C9267" s="287"/>
      <c r="D9267" s="284" t="s">
        <v>1054</v>
      </c>
      <c r="E9267" s="287"/>
      <c r="F9267" s="285" t="s">
        <v>9388</v>
      </c>
      <c r="G9267" s="266" t="s">
        <v>121</v>
      </c>
      <c r="H9267" s="266">
        <f>IF(G9267="Traditional Stove",0.1,0.2)</f>
        <v>0.1</v>
      </c>
      <c r="I9267" s="266">
        <f>YEAR(J9267)</f>
        <v>2023</v>
      </c>
      <c r="J9267" s="267">
        <v>45008</v>
      </c>
      <c r="K9267" s="267">
        <f>J9267+1</f>
        <v>45009</v>
      </c>
      <c r="L9267" s="266">
        <f>IF(M9267&lt;=365,1,2)</f>
        <v>1</v>
      </c>
      <c r="M9267" s="266">
        <f>IF(K9267&lt;$C$1,$C$2-$C$1+1,$C$2-K9267+1)</f>
        <v>38</v>
      </c>
      <c r="N9267" s="268">
        <f>M9267/365</f>
        <v>0.10410958904109589</v>
      </c>
      <c r="O9267" s="269">
        <f>'Data and Parameter'!$E$4*'Data and Parameter'!$E$5*('Data and Parameter'!$E$6+'Data and Parameter'!$E$7)*'Data and Parameter'!$E$19*'Data and Parameter'!$E$14*'ER calculations'!N9267</f>
        <v>0.53905333080220053</v>
      </c>
    </row>
    <row r="9268" spans="1:15" ht="15">
      <c r="A9268" s="284">
        <v>9264</v>
      </c>
      <c r="B9268" s="287"/>
      <c r="C9268" s="287"/>
      <c r="D9268" s="284" t="s">
        <v>1054</v>
      </c>
      <c r="E9268" s="287"/>
      <c r="F9268" s="285" t="s">
        <v>9389</v>
      </c>
      <c r="G9268" s="266" t="s">
        <v>121</v>
      </c>
      <c r="H9268" s="266">
        <f>IF(G9268="Traditional Stove",0.1,0.2)</f>
        <v>0.1</v>
      </c>
      <c r="I9268" s="266">
        <f>YEAR(J9268)</f>
        <v>2023</v>
      </c>
      <c r="J9268" s="267">
        <v>45008</v>
      </c>
      <c r="K9268" s="267">
        <f>J9268+1</f>
        <v>45009</v>
      </c>
      <c r="L9268" s="266">
        <f>IF(M9268&lt;=365,1,2)</f>
        <v>1</v>
      </c>
      <c r="M9268" s="266">
        <f>IF(K9268&lt;$C$1,$C$2-$C$1+1,$C$2-K9268+1)</f>
        <v>38</v>
      </c>
      <c r="N9268" s="268">
        <f>M9268/365</f>
        <v>0.10410958904109589</v>
      </c>
      <c r="O9268" s="269">
        <f>'Data and Parameter'!$E$4*'Data and Parameter'!$E$5*('Data and Parameter'!$E$6+'Data and Parameter'!$E$7)*'Data and Parameter'!$E$19*'Data and Parameter'!$E$14*'ER calculations'!N9268</f>
        <v>0.53905333080220053</v>
      </c>
    </row>
    <row r="9269" spans="1:15" ht="15">
      <c r="A9269" s="284">
        <v>9265</v>
      </c>
      <c r="B9269" s="287"/>
      <c r="C9269" s="287"/>
      <c r="D9269" s="284" t="s">
        <v>1054</v>
      </c>
      <c r="E9269" s="287"/>
      <c r="F9269" s="285" t="s">
        <v>9390</v>
      </c>
      <c r="G9269" s="266" t="s">
        <v>121</v>
      </c>
      <c r="H9269" s="266">
        <f>IF(G9269="Traditional Stove",0.1,0.2)</f>
        <v>0.1</v>
      </c>
      <c r="I9269" s="266">
        <f>YEAR(J9269)</f>
        <v>2023</v>
      </c>
      <c r="J9269" s="267">
        <v>45008</v>
      </c>
      <c r="K9269" s="267">
        <f>J9269+1</f>
        <v>45009</v>
      </c>
      <c r="L9269" s="266">
        <f>IF(M9269&lt;=365,1,2)</f>
        <v>1</v>
      </c>
      <c r="M9269" s="266">
        <f>IF(K9269&lt;$C$1,$C$2-$C$1+1,$C$2-K9269+1)</f>
        <v>38</v>
      </c>
      <c r="N9269" s="268">
        <f>M9269/365</f>
        <v>0.10410958904109589</v>
      </c>
      <c r="O9269" s="269">
        <f>'Data and Parameter'!$E$4*'Data and Parameter'!$E$5*('Data and Parameter'!$E$6+'Data and Parameter'!$E$7)*'Data and Parameter'!$E$19*'Data and Parameter'!$E$14*'ER calculations'!N9269</f>
        <v>0.53905333080220053</v>
      </c>
    </row>
    <row r="9270" spans="1:15" ht="15">
      <c r="A9270" s="284">
        <v>9266</v>
      </c>
      <c r="B9270" s="287"/>
      <c r="C9270" s="287"/>
      <c r="D9270" s="284" t="s">
        <v>1054</v>
      </c>
      <c r="E9270" s="287"/>
      <c r="F9270" s="285" t="s">
        <v>9391</v>
      </c>
      <c r="G9270" s="266" t="s">
        <v>121</v>
      </c>
      <c r="H9270" s="266">
        <f>IF(G9270="Traditional Stove",0.1,0.2)</f>
        <v>0.1</v>
      </c>
      <c r="I9270" s="266">
        <f>YEAR(J9270)</f>
        <v>2023</v>
      </c>
      <c r="J9270" s="267">
        <v>45008</v>
      </c>
      <c r="K9270" s="267">
        <f>J9270+1</f>
        <v>45009</v>
      </c>
      <c r="L9270" s="266">
        <f>IF(M9270&lt;=365,1,2)</f>
        <v>1</v>
      </c>
      <c r="M9270" s="266">
        <f>IF(K9270&lt;$C$1,$C$2-$C$1+1,$C$2-K9270+1)</f>
        <v>38</v>
      </c>
      <c r="N9270" s="268">
        <f>M9270/365</f>
        <v>0.10410958904109589</v>
      </c>
      <c r="O9270" s="269">
        <f>'Data and Parameter'!$E$4*'Data and Parameter'!$E$5*('Data and Parameter'!$E$6+'Data and Parameter'!$E$7)*'Data and Parameter'!$E$19*'Data and Parameter'!$E$14*'ER calculations'!N9270</f>
        <v>0.53905333080220053</v>
      </c>
    </row>
    <row r="9271" spans="1:15" ht="15">
      <c r="A9271" s="284">
        <v>9267</v>
      </c>
      <c r="B9271" s="287"/>
      <c r="C9271" s="287"/>
      <c r="D9271" s="284" t="s">
        <v>1054</v>
      </c>
      <c r="E9271" s="287"/>
      <c r="F9271" s="285" t="s">
        <v>9392</v>
      </c>
      <c r="G9271" s="266" t="s">
        <v>121</v>
      </c>
      <c r="H9271" s="266">
        <f>IF(G9271="Traditional Stove",0.1,0.2)</f>
        <v>0.1</v>
      </c>
      <c r="I9271" s="266">
        <f>YEAR(J9271)</f>
        <v>2023</v>
      </c>
      <c r="J9271" s="267">
        <v>45008</v>
      </c>
      <c r="K9271" s="267">
        <f>J9271+1</f>
        <v>45009</v>
      </c>
      <c r="L9271" s="266">
        <f>IF(M9271&lt;=365,1,2)</f>
        <v>1</v>
      </c>
      <c r="M9271" s="266">
        <f>IF(K9271&lt;$C$1,$C$2-$C$1+1,$C$2-K9271+1)</f>
        <v>38</v>
      </c>
      <c r="N9271" s="268">
        <f>M9271/365</f>
        <v>0.10410958904109589</v>
      </c>
      <c r="O9271" s="269">
        <f>'Data and Parameter'!$E$4*'Data and Parameter'!$E$5*('Data and Parameter'!$E$6+'Data and Parameter'!$E$7)*'Data and Parameter'!$E$19*'Data and Parameter'!$E$14*'ER calculations'!N9271</f>
        <v>0.53905333080220053</v>
      </c>
    </row>
    <row r="9272" spans="1:15" ht="15">
      <c r="A9272" s="284">
        <v>9268</v>
      </c>
      <c r="B9272" s="287"/>
      <c r="C9272" s="287"/>
      <c r="D9272" s="284" t="s">
        <v>1054</v>
      </c>
      <c r="E9272" s="287"/>
      <c r="F9272" s="285" t="s">
        <v>9393</v>
      </c>
      <c r="G9272" s="266" t="s">
        <v>121</v>
      </c>
      <c r="H9272" s="266">
        <f>IF(G9272="Traditional Stove",0.1,0.2)</f>
        <v>0.1</v>
      </c>
      <c r="I9272" s="266">
        <f>YEAR(J9272)</f>
        <v>2023</v>
      </c>
      <c r="J9272" s="267">
        <v>45008</v>
      </c>
      <c r="K9272" s="267">
        <f>J9272+1</f>
        <v>45009</v>
      </c>
      <c r="L9272" s="266">
        <f>IF(M9272&lt;=365,1,2)</f>
        <v>1</v>
      </c>
      <c r="M9272" s="266">
        <f>IF(K9272&lt;$C$1,$C$2-$C$1+1,$C$2-K9272+1)</f>
        <v>38</v>
      </c>
      <c r="N9272" s="268">
        <f>M9272/365</f>
        <v>0.10410958904109589</v>
      </c>
      <c r="O9272" s="269">
        <f>'Data and Parameter'!$E$4*'Data and Parameter'!$E$5*('Data and Parameter'!$E$6+'Data and Parameter'!$E$7)*'Data and Parameter'!$E$19*'Data and Parameter'!$E$14*'ER calculations'!N9272</f>
        <v>0.53905333080220053</v>
      </c>
    </row>
    <row r="9273" spans="1:15" ht="15">
      <c r="A9273" s="284">
        <v>9269</v>
      </c>
      <c r="B9273" s="287"/>
      <c r="C9273" s="287"/>
      <c r="D9273" s="284" t="s">
        <v>1054</v>
      </c>
      <c r="E9273" s="287"/>
      <c r="F9273" s="285" t="s">
        <v>9394</v>
      </c>
      <c r="G9273" s="266" t="s">
        <v>121</v>
      </c>
      <c r="H9273" s="266">
        <f>IF(G9273="Traditional Stove",0.1,0.2)</f>
        <v>0.1</v>
      </c>
      <c r="I9273" s="266">
        <f>YEAR(J9273)</f>
        <v>2023</v>
      </c>
      <c r="J9273" s="267">
        <v>45008</v>
      </c>
      <c r="K9273" s="267">
        <f>J9273+1</f>
        <v>45009</v>
      </c>
      <c r="L9273" s="266">
        <f>IF(M9273&lt;=365,1,2)</f>
        <v>1</v>
      </c>
      <c r="M9273" s="266">
        <f>IF(K9273&lt;$C$1,$C$2-$C$1+1,$C$2-K9273+1)</f>
        <v>38</v>
      </c>
      <c r="N9273" s="268">
        <f>M9273/365</f>
        <v>0.10410958904109589</v>
      </c>
      <c r="O9273" s="269">
        <f>'Data and Parameter'!$E$4*'Data and Parameter'!$E$5*('Data and Parameter'!$E$6+'Data and Parameter'!$E$7)*'Data and Parameter'!$E$19*'Data and Parameter'!$E$14*'ER calculations'!N9273</f>
        <v>0.53905333080220053</v>
      </c>
    </row>
    <row r="9274" spans="1:15" ht="15">
      <c r="A9274" s="284">
        <v>9270</v>
      </c>
      <c r="B9274" s="287"/>
      <c r="C9274" s="287"/>
      <c r="D9274" s="284" t="s">
        <v>1054</v>
      </c>
      <c r="E9274" s="287"/>
      <c r="F9274" s="285" t="s">
        <v>9395</v>
      </c>
      <c r="G9274" s="266" t="s">
        <v>121</v>
      </c>
      <c r="H9274" s="266">
        <f>IF(G9274="Traditional Stove",0.1,0.2)</f>
        <v>0.1</v>
      </c>
      <c r="I9274" s="266">
        <f>YEAR(J9274)</f>
        <v>2023</v>
      </c>
      <c r="J9274" s="267">
        <v>45008</v>
      </c>
      <c r="K9274" s="267">
        <f>J9274+1</f>
        <v>45009</v>
      </c>
      <c r="L9274" s="266">
        <f>IF(M9274&lt;=365,1,2)</f>
        <v>1</v>
      </c>
      <c r="M9274" s="266">
        <f>IF(K9274&lt;$C$1,$C$2-$C$1+1,$C$2-K9274+1)</f>
        <v>38</v>
      </c>
      <c r="N9274" s="268">
        <f>M9274/365</f>
        <v>0.10410958904109589</v>
      </c>
      <c r="O9274" s="269">
        <f>'Data and Parameter'!$E$4*'Data and Parameter'!$E$5*('Data and Parameter'!$E$6+'Data and Parameter'!$E$7)*'Data and Parameter'!$E$19*'Data and Parameter'!$E$14*'ER calculations'!N9274</f>
        <v>0.53905333080220053</v>
      </c>
    </row>
    <row r="9275" spans="1:15" ht="15">
      <c r="A9275" s="284">
        <v>9271</v>
      </c>
      <c r="B9275" s="287"/>
      <c r="C9275" s="287"/>
      <c r="D9275" s="284" t="s">
        <v>1054</v>
      </c>
      <c r="E9275" s="287"/>
      <c r="F9275" s="285" t="s">
        <v>9396</v>
      </c>
      <c r="G9275" s="266" t="s">
        <v>121</v>
      </c>
      <c r="H9275" s="266">
        <f>IF(G9275="Traditional Stove",0.1,0.2)</f>
        <v>0.1</v>
      </c>
      <c r="I9275" s="266">
        <f>YEAR(J9275)</f>
        <v>2023</v>
      </c>
      <c r="J9275" s="267">
        <v>45008</v>
      </c>
      <c r="K9275" s="267">
        <f>J9275+1</f>
        <v>45009</v>
      </c>
      <c r="L9275" s="266">
        <f>IF(M9275&lt;=365,1,2)</f>
        <v>1</v>
      </c>
      <c r="M9275" s="266">
        <f>IF(K9275&lt;$C$1,$C$2-$C$1+1,$C$2-K9275+1)</f>
        <v>38</v>
      </c>
      <c r="N9275" s="268">
        <f>M9275/365</f>
        <v>0.10410958904109589</v>
      </c>
      <c r="O9275" s="269">
        <f>'Data and Parameter'!$E$4*'Data and Parameter'!$E$5*('Data and Parameter'!$E$6+'Data and Parameter'!$E$7)*'Data and Parameter'!$E$19*'Data and Parameter'!$E$14*'ER calculations'!N9275</f>
        <v>0.53905333080220053</v>
      </c>
    </row>
    <row r="9276" spans="1:15" ht="15">
      <c r="A9276" s="284">
        <v>9272</v>
      </c>
      <c r="B9276" s="287"/>
      <c r="C9276" s="287"/>
      <c r="D9276" s="284" t="s">
        <v>1054</v>
      </c>
      <c r="E9276" s="287"/>
      <c r="F9276" s="285" t="s">
        <v>9397</v>
      </c>
      <c r="G9276" s="266" t="s">
        <v>121</v>
      </c>
      <c r="H9276" s="266">
        <f>IF(G9276="Traditional Stove",0.1,0.2)</f>
        <v>0.1</v>
      </c>
      <c r="I9276" s="266">
        <f>YEAR(J9276)</f>
        <v>2023</v>
      </c>
      <c r="J9276" s="267">
        <v>45008</v>
      </c>
      <c r="K9276" s="267">
        <f>J9276+1</f>
        <v>45009</v>
      </c>
      <c r="L9276" s="266">
        <f>IF(M9276&lt;=365,1,2)</f>
        <v>1</v>
      </c>
      <c r="M9276" s="266">
        <f>IF(K9276&lt;$C$1,$C$2-$C$1+1,$C$2-K9276+1)</f>
        <v>38</v>
      </c>
      <c r="N9276" s="268">
        <f>M9276/365</f>
        <v>0.10410958904109589</v>
      </c>
      <c r="O9276" s="269">
        <f>'Data and Parameter'!$E$4*'Data and Parameter'!$E$5*('Data and Parameter'!$E$6+'Data and Parameter'!$E$7)*'Data and Parameter'!$E$19*'Data and Parameter'!$E$14*'ER calculations'!N9276</f>
        <v>0.53905333080220053</v>
      </c>
    </row>
    <row r="9277" spans="1:15" ht="15">
      <c r="A9277" s="284">
        <v>9273</v>
      </c>
      <c r="B9277" s="287"/>
      <c r="C9277" s="287"/>
      <c r="D9277" s="284" t="s">
        <v>1054</v>
      </c>
      <c r="E9277" s="287"/>
      <c r="F9277" s="285" t="s">
        <v>9398</v>
      </c>
      <c r="G9277" s="266" t="s">
        <v>121</v>
      </c>
      <c r="H9277" s="266">
        <f>IF(G9277="Traditional Stove",0.1,0.2)</f>
        <v>0.1</v>
      </c>
      <c r="I9277" s="266">
        <f>YEAR(J9277)</f>
        <v>2023</v>
      </c>
      <c r="J9277" s="267">
        <v>45008</v>
      </c>
      <c r="K9277" s="267">
        <f>J9277+1</f>
        <v>45009</v>
      </c>
      <c r="L9277" s="266">
        <f>IF(M9277&lt;=365,1,2)</f>
        <v>1</v>
      </c>
      <c r="M9277" s="266">
        <f>IF(K9277&lt;$C$1,$C$2-$C$1+1,$C$2-K9277+1)</f>
        <v>38</v>
      </c>
      <c r="N9277" s="268">
        <f>M9277/365</f>
        <v>0.10410958904109589</v>
      </c>
      <c r="O9277" s="269">
        <f>'Data and Parameter'!$E$4*'Data and Parameter'!$E$5*('Data and Parameter'!$E$6+'Data and Parameter'!$E$7)*'Data and Parameter'!$E$19*'Data and Parameter'!$E$14*'ER calculations'!N9277</f>
        <v>0.53905333080220053</v>
      </c>
    </row>
    <row r="9278" spans="1:15" ht="15">
      <c r="A9278" s="284">
        <v>9274</v>
      </c>
      <c r="B9278" s="287"/>
      <c r="C9278" s="287"/>
      <c r="D9278" s="284" t="s">
        <v>1054</v>
      </c>
      <c r="E9278" s="287"/>
      <c r="F9278" s="285" t="s">
        <v>9399</v>
      </c>
      <c r="G9278" s="266" t="s">
        <v>121</v>
      </c>
      <c r="H9278" s="266">
        <f>IF(G9278="Traditional Stove",0.1,0.2)</f>
        <v>0.1</v>
      </c>
      <c r="I9278" s="266">
        <f>YEAR(J9278)</f>
        <v>2023</v>
      </c>
      <c r="J9278" s="267">
        <v>45008</v>
      </c>
      <c r="K9278" s="267">
        <f>J9278+1</f>
        <v>45009</v>
      </c>
      <c r="L9278" s="266">
        <f>IF(M9278&lt;=365,1,2)</f>
        <v>1</v>
      </c>
      <c r="M9278" s="266">
        <f>IF(K9278&lt;$C$1,$C$2-$C$1+1,$C$2-K9278+1)</f>
        <v>38</v>
      </c>
      <c r="N9278" s="268">
        <f>M9278/365</f>
        <v>0.10410958904109589</v>
      </c>
      <c r="O9278" s="269">
        <f>'Data and Parameter'!$E$4*'Data and Parameter'!$E$5*('Data and Parameter'!$E$6+'Data and Parameter'!$E$7)*'Data and Parameter'!$E$19*'Data and Parameter'!$E$14*'ER calculations'!N9278</f>
        <v>0.53905333080220053</v>
      </c>
    </row>
    <row r="9279" spans="1:15" ht="15">
      <c r="A9279" s="284">
        <v>9275</v>
      </c>
      <c r="B9279" s="287"/>
      <c r="C9279" s="287"/>
      <c r="D9279" s="284" t="s">
        <v>1054</v>
      </c>
      <c r="E9279" s="287"/>
      <c r="F9279" s="285" t="s">
        <v>9400</v>
      </c>
      <c r="G9279" s="266" t="s">
        <v>121</v>
      </c>
      <c r="H9279" s="266">
        <f>IF(G9279="Traditional Stove",0.1,0.2)</f>
        <v>0.1</v>
      </c>
      <c r="I9279" s="266">
        <f>YEAR(J9279)</f>
        <v>2023</v>
      </c>
      <c r="J9279" s="267">
        <v>45008</v>
      </c>
      <c r="K9279" s="267">
        <f>J9279+1</f>
        <v>45009</v>
      </c>
      <c r="L9279" s="266">
        <f>IF(M9279&lt;=365,1,2)</f>
        <v>1</v>
      </c>
      <c r="M9279" s="266">
        <f>IF(K9279&lt;$C$1,$C$2-$C$1+1,$C$2-K9279+1)</f>
        <v>38</v>
      </c>
      <c r="N9279" s="268">
        <f>M9279/365</f>
        <v>0.10410958904109589</v>
      </c>
      <c r="O9279" s="269">
        <f>'Data and Parameter'!$E$4*'Data and Parameter'!$E$5*('Data and Parameter'!$E$6+'Data and Parameter'!$E$7)*'Data and Parameter'!$E$19*'Data and Parameter'!$E$14*'ER calculations'!N9279</f>
        <v>0.53905333080220053</v>
      </c>
    </row>
    <row r="9280" spans="1:15" ht="15">
      <c r="A9280" s="284">
        <v>9276</v>
      </c>
      <c r="B9280" s="287"/>
      <c r="C9280" s="287"/>
      <c r="D9280" s="284" t="s">
        <v>1054</v>
      </c>
      <c r="E9280" s="287"/>
      <c r="F9280" s="285" t="s">
        <v>9401</v>
      </c>
      <c r="G9280" s="266" t="s">
        <v>121</v>
      </c>
      <c r="H9280" s="266">
        <f>IF(G9280="Traditional Stove",0.1,0.2)</f>
        <v>0.1</v>
      </c>
      <c r="I9280" s="266">
        <f>YEAR(J9280)</f>
        <v>2023</v>
      </c>
      <c r="J9280" s="267">
        <v>45008</v>
      </c>
      <c r="K9280" s="267">
        <f>J9280+1</f>
        <v>45009</v>
      </c>
      <c r="L9280" s="266">
        <f>IF(M9280&lt;=365,1,2)</f>
        <v>1</v>
      </c>
      <c r="M9280" s="266">
        <f>IF(K9280&lt;$C$1,$C$2-$C$1+1,$C$2-K9280+1)</f>
        <v>38</v>
      </c>
      <c r="N9280" s="268">
        <f>M9280/365</f>
        <v>0.10410958904109589</v>
      </c>
      <c r="O9280" s="269">
        <f>'Data and Parameter'!$E$4*'Data and Parameter'!$E$5*('Data and Parameter'!$E$6+'Data and Parameter'!$E$7)*'Data and Parameter'!$E$19*'Data and Parameter'!$E$14*'ER calculations'!N9280</f>
        <v>0.53905333080220053</v>
      </c>
    </row>
    <row r="9281" spans="1:15" ht="15">
      <c r="A9281" s="284">
        <v>9277</v>
      </c>
      <c r="B9281" s="287"/>
      <c r="C9281" s="287"/>
      <c r="D9281" s="284" t="s">
        <v>1054</v>
      </c>
      <c r="E9281" s="287"/>
      <c r="F9281" s="285" t="s">
        <v>9402</v>
      </c>
      <c r="G9281" s="266" t="s">
        <v>121</v>
      </c>
      <c r="H9281" s="266">
        <f>IF(G9281="Traditional Stove",0.1,0.2)</f>
        <v>0.1</v>
      </c>
      <c r="I9281" s="266">
        <f>YEAR(J9281)</f>
        <v>2023</v>
      </c>
      <c r="J9281" s="267">
        <v>45008</v>
      </c>
      <c r="K9281" s="267">
        <f>J9281+1</f>
        <v>45009</v>
      </c>
      <c r="L9281" s="266">
        <f>IF(M9281&lt;=365,1,2)</f>
        <v>1</v>
      </c>
      <c r="M9281" s="266">
        <f>IF(K9281&lt;$C$1,$C$2-$C$1+1,$C$2-K9281+1)</f>
        <v>38</v>
      </c>
      <c r="N9281" s="268">
        <f>M9281/365</f>
        <v>0.10410958904109589</v>
      </c>
      <c r="O9281" s="269">
        <f>'Data and Parameter'!$E$4*'Data and Parameter'!$E$5*('Data and Parameter'!$E$6+'Data and Parameter'!$E$7)*'Data and Parameter'!$E$19*'Data and Parameter'!$E$14*'ER calculations'!N9281</f>
        <v>0.53905333080220053</v>
      </c>
    </row>
    <row r="9282" spans="1:15" ht="15">
      <c r="A9282" s="284">
        <v>9278</v>
      </c>
      <c r="B9282" s="287"/>
      <c r="C9282" s="287"/>
      <c r="D9282" s="284" t="s">
        <v>1054</v>
      </c>
      <c r="E9282" s="287"/>
      <c r="F9282" s="285" t="s">
        <v>9403</v>
      </c>
      <c r="G9282" s="266" t="s">
        <v>121</v>
      </c>
      <c r="H9282" s="266">
        <f>IF(G9282="Traditional Stove",0.1,0.2)</f>
        <v>0.1</v>
      </c>
      <c r="I9282" s="266">
        <f>YEAR(J9282)</f>
        <v>2023</v>
      </c>
      <c r="J9282" s="267">
        <v>45008</v>
      </c>
      <c r="K9282" s="267">
        <f>J9282+1</f>
        <v>45009</v>
      </c>
      <c r="L9282" s="266">
        <f>IF(M9282&lt;=365,1,2)</f>
        <v>1</v>
      </c>
      <c r="M9282" s="266">
        <f>IF(K9282&lt;$C$1,$C$2-$C$1+1,$C$2-K9282+1)</f>
        <v>38</v>
      </c>
      <c r="N9282" s="268">
        <f>M9282/365</f>
        <v>0.10410958904109589</v>
      </c>
      <c r="O9282" s="269">
        <f>'Data and Parameter'!$E$4*'Data and Parameter'!$E$5*('Data and Parameter'!$E$6+'Data and Parameter'!$E$7)*'Data and Parameter'!$E$19*'Data and Parameter'!$E$14*'ER calculations'!N9282</f>
        <v>0.53905333080220053</v>
      </c>
    </row>
    <row r="9283" spans="1:15" ht="15">
      <c r="A9283" s="284">
        <v>9279</v>
      </c>
      <c r="B9283" s="287"/>
      <c r="C9283" s="287"/>
      <c r="D9283" s="284" t="s">
        <v>1054</v>
      </c>
      <c r="E9283" s="287"/>
      <c r="F9283" s="285" t="s">
        <v>9404</v>
      </c>
      <c r="G9283" s="266" t="s">
        <v>121</v>
      </c>
      <c r="H9283" s="266">
        <f>IF(G9283="Traditional Stove",0.1,0.2)</f>
        <v>0.1</v>
      </c>
      <c r="I9283" s="266">
        <f>YEAR(J9283)</f>
        <v>2023</v>
      </c>
      <c r="J9283" s="267">
        <v>45008</v>
      </c>
      <c r="K9283" s="267">
        <f>J9283+1</f>
        <v>45009</v>
      </c>
      <c r="L9283" s="266">
        <f>IF(M9283&lt;=365,1,2)</f>
        <v>1</v>
      </c>
      <c r="M9283" s="266">
        <f>IF(K9283&lt;$C$1,$C$2-$C$1+1,$C$2-K9283+1)</f>
        <v>38</v>
      </c>
      <c r="N9283" s="268">
        <f>M9283/365</f>
        <v>0.10410958904109589</v>
      </c>
      <c r="O9283" s="269">
        <f>'Data and Parameter'!$E$4*'Data and Parameter'!$E$5*('Data and Parameter'!$E$6+'Data and Parameter'!$E$7)*'Data and Parameter'!$E$19*'Data and Parameter'!$E$14*'ER calculations'!N9283</f>
        <v>0.53905333080220053</v>
      </c>
    </row>
    <row r="9284" spans="1:15" ht="15">
      <c r="A9284" s="284">
        <v>9280</v>
      </c>
      <c r="B9284" s="287"/>
      <c r="C9284" s="287"/>
      <c r="D9284" s="284" t="s">
        <v>1054</v>
      </c>
      <c r="E9284" s="287"/>
      <c r="F9284" s="285" t="s">
        <v>9405</v>
      </c>
      <c r="G9284" s="266" t="s">
        <v>121</v>
      </c>
      <c r="H9284" s="266">
        <f>IF(G9284="Traditional Stove",0.1,0.2)</f>
        <v>0.1</v>
      </c>
      <c r="I9284" s="266">
        <f>YEAR(J9284)</f>
        <v>2023</v>
      </c>
      <c r="J9284" s="267">
        <v>45008</v>
      </c>
      <c r="K9284" s="267">
        <f>J9284+1</f>
        <v>45009</v>
      </c>
      <c r="L9284" s="266">
        <f>IF(M9284&lt;=365,1,2)</f>
        <v>1</v>
      </c>
      <c r="M9284" s="266">
        <f>IF(K9284&lt;$C$1,$C$2-$C$1+1,$C$2-K9284+1)</f>
        <v>38</v>
      </c>
      <c r="N9284" s="268">
        <f>M9284/365</f>
        <v>0.10410958904109589</v>
      </c>
      <c r="O9284" s="269">
        <f>'Data and Parameter'!$E$4*'Data and Parameter'!$E$5*('Data and Parameter'!$E$6+'Data and Parameter'!$E$7)*'Data and Parameter'!$E$19*'Data and Parameter'!$E$14*'ER calculations'!N9284</f>
        <v>0.53905333080220053</v>
      </c>
    </row>
    <row r="9285" spans="1:15" ht="15">
      <c r="A9285" s="284">
        <v>9281</v>
      </c>
      <c r="B9285" s="287"/>
      <c r="C9285" s="287"/>
      <c r="D9285" s="284" t="s">
        <v>1054</v>
      </c>
      <c r="E9285" s="287"/>
      <c r="F9285" s="285" t="s">
        <v>9406</v>
      </c>
      <c r="G9285" s="266" t="s">
        <v>121</v>
      </c>
      <c r="H9285" s="266">
        <f>IF(G9285="Traditional Stove",0.1,0.2)</f>
        <v>0.1</v>
      </c>
      <c r="I9285" s="266">
        <f>YEAR(J9285)</f>
        <v>2023</v>
      </c>
      <c r="J9285" s="267">
        <v>45008</v>
      </c>
      <c r="K9285" s="267">
        <f>J9285+1</f>
        <v>45009</v>
      </c>
      <c r="L9285" s="266">
        <f>IF(M9285&lt;=365,1,2)</f>
        <v>1</v>
      </c>
      <c r="M9285" s="266">
        <f>IF(K9285&lt;$C$1,$C$2-$C$1+1,$C$2-K9285+1)</f>
        <v>38</v>
      </c>
      <c r="N9285" s="268">
        <f>M9285/365</f>
        <v>0.10410958904109589</v>
      </c>
      <c r="O9285" s="269">
        <f>'Data and Parameter'!$E$4*'Data and Parameter'!$E$5*('Data and Parameter'!$E$6+'Data and Parameter'!$E$7)*'Data and Parameter'!$E$19*'Data and Parameter'!$E$14*'ER calculations'!N9285</f>
        <v>0.53905333080220053</v>
      </c>
    </row>
    <row r="9286" spans="1:15" ht="15">
      <c r="A9286" s="284">
        <v>9282</v>
      </c>
      <c r="B9286" s="287"/>
      <c r="C9286" s="287"/>
      <c r="D9286" s="284" t="s">
        <v>1054</v>
      </c>
      <c r="E9286" s="287"/>
      <c r="F9286" s="285" t="s">
        <v>9407</v>
      </c>
      <c r="G9286" s="266" t="s">
        <v>121</v>
      </c>
      <c r="H9286" s="266">
        <f>IF(G9286="Traditional Stove",0.1,0.2)</f>
        <v>0.1</v>
      </c>
      <c r="I9286" s="266">
        <f>YEAR(J9286)</f>
        <v>2023</v>
      </c>
      <c r="J9286" s="267">
        <v>45008</v>
      </c>
      <c r="K9286" s="267">
        <f>J9286+1</f>
        <v>45009</v>
      </c>
      <c r="L9286" s="266">
        <f>IF(M9286&lt;=365,1,2)</f>
        <v>1</v>
      </c>
      <c r="M9286" s="266">
        <f>IF(K9286&lt;$C$1,$C$2-$C$1+1,$C$2-K9286+1)</f>
        <v>38</v>
      </c>
      <c r="N9286" s="268">
        <f>M9286/365</f>
        <v>0.10410958904109589</v>
      </c>
      <c r="O9286" s="269">
        <f>'Data and Parameter'!$E$4*'Data and Parameter'!$E$5*('Data and Parameter'!$E$6+'Data and Parameter'!$E$7)*'Data and Parameter'!$E$19*'Data and Parameter'!$E$14*'ER calculations'!N9286</f>
        <v>0.53905333080220053</v>
      </c>
    </row>
    <row r="9287" spans="1:15" ht="15">
      <c r="A9287" s="284">
        <v>9283</v>
      </c>
      <c r="B9287" s="287"/>
      <c r="C9287" s="287"/>
      <c r="D9287" s="284" t="s">
        <v>1054</v>
      </c>
      <c r="E9287" s="287"/>
      <c r="F9287" s="285" t="s">
        <v>9408</v>
      </c>
      <c r="G9287" s="266" t="s">
        <v>121</v>
      </c>
      <c r="H9287" s="266">
        <f>IF(G9287="Traditional Stove",0.1,0.2)</f>
        <v>0.1</v>
      </c>
      <c r="I9287" s="266">
        <f>YEAR(J9287)</f>
        <v>2023</v>
      </c>
      <c r="J9287" s="267">
        <v>45008</v>
      </c>
      <c r="K9287" s="267">
        <f>J9287+1</f>
        <v>45009</v>
      </c>
      <c r="L9287" s="266">
        <f>IF(M9287&lt;=365,1,2)</f>
        <v>1</v>
      </c>
      <c r="M9287" s="266">
        <f>IF(K9287&lt;$C$1,$C$2-$C$1+1,$C$2-K9287+1)</f>
        <v>38</v>
      </c>
      <c r="N9287" s="268">
        <f>M9287/365</f>
        <v>0.10410958904109589</v>
      </c>
      <c r="O9287" s="269">
        <f>'Data and Parameter'!$E$4*'Data and Parameter'!$E$5*('Data and Parameter'!$E$6+'Data and Parameter'!$E$7)*'Data and Parameter'!$E$19*'Data and Parameter'!$E$14*'ER calculations'!N9287</f>
        <v>0.53905333080220053</v>
      </c>
    </row>
    <row r="9288" spans="1:15" ht="15">
      <c r="A9288" s="284">
        <v>9284</v>
      </c>
      <c r="B9288" s="287"/>
      <c r="C9288" s="287"/>
      <c r="D9288" s="284" t="s">
        <v>1054</v>
      </c>
      <c r="E9288" s="287"/>
      <c r="F9288" s="285" t="s">
        <v>9409</v>
      </c>
      <c r="G9288" s="266" t="s">
        <v>121</v>
      </c>
      <c r="H9288" s="266">
        <f>IF(G9288="Traditional Stove",0.1,0.2)</f>
        <v>0.1</v>
      </c>
      <c r="I9288" s="266">
        <f>YEAR(J9288)</f>
        <v>2023</v>
      </c>
      <c r="J9288" s="267">
        <v>45008</v>
      </c>
      <c r="K9288" s="267">
        <f>J9288+1</f>
        <v>45009</v>
      </c>
      <c r="L9288" s="266">
        <f>IF(M9288&lt;=365,1,2)</f>
        <v>1</v>
      </c>
      <c r="M9288" s="266">
        <f>IF(K9288&lt;$C$1,$C$2-$C$1+1,$C$2-K9288+1)</f>
        <v>38</v>
      </c>
      <c r="N9288" s="268">
        <f>M9288/365</f>
        <v>0.10410958904109589</v>
      </c>
      <c r="O9288" s="269">
        <f>'Data and Parameter'!$E$4*'Data and Parameter'!$E$5*('Data and Parameter'!$E$6+'Data and Parameter'!$E$7)*'Data and Parameter'!$E$19*'Data and Parameter'!$E$14*'ER calculations'!N9288</f>
        <v>0.53905333080220053</v>
      </c>
    </row>
    <row r="9289" spans="1:15" ht="15">
      <c r="A9289" s="284">
        <v>9285</v>
      </c>
      <c r="B9289" s="287"/>
      <c r="C9289" s="287"/>
      <c r="D9289" s="284" t="s">
        <v>1054</v>
      </c>
      <c r="E9289" s="287"/>
      <c r="F9289" s="285" t="s">
        <v>9410</v>
      </c>
      <c r="G9289" s="266" t="s">
        <v>121</v>
      </c>
      <c r="H9289" s="266">
        <f>IF(G9289="Traditional Stove",0.1,0.2)</f>
        <v>0.1</v>
      </c>
      <c r="I9289" s="266">
        <f>YEAR(J9289)</f>
        <v>2023</v>
      </c>
      <c r="J9289" s="267">
        <v>45008</v>
      </c>
      <c r="K9289" s="267">
        <f>J9289+1</f>
        <v>45009</v>
      </c>
      <c r="L9289" s="266">
        <f>IF(M9289&lt;=365,1,2)</f>
        <v>1</v>
      </c>
      <c r="M9289" s="266">
        <f>IF(K9289&lt;$C$1,$C$2-$C$1+1,$C$2-K9289+1)</f>
        <v>38</v>
      </c>
      <c r="N9289" s="268">
        <f>M9289/365</f>
        <v>0.10410958904109589</v>
      </c>
      <c r="O9289" s="269">
        <f>'Data and Parameter'!$E$4*'Data and Parameter'!$E$5*('Data and Parameter'!$E$6+'Data and Parameter'!$E$7)*'Data and Parameter'!$E$19*'Data and Parameter'!$E$14*'ER calculations'!N9289</f>
        <v>0.53905333080220053</v>
      </c>
    </row>
    <row r="9290" spans="1:15" ht="15">
      <c r="A9290" s="284">
        <v>9286</v>
      </c>
      <c r="B9290" s="287"/>
      <c r="C9290" s="287"/>
      <c r="D9290" s="284" t="s">
        <v>1054</v>
      </c>
      <c r="E9290" s="287"/>
      <c r="F9290" s="285" t="s">
        <v>9411</v>
      </c>
      <c r="G9290" s="266" t="s">
        <v>121</v>
      </c>
      <c r="H9290" s="266">
        <f>IF(G9290="Traditional Stove",0.1,0.2)</f>
        <v>0.1</v>
      </c>
      <c r="I9290" s="266">
        <f>YEAR(J9290)</f>
        <v>2023</v>
      </c>
      <c r="J9290" s="267">
        <v>45008</v>
      </c>
      <c r="K9290" s="267">
        <f>J9290+1</f>
        <v>45009</v>
      </c>
      <c r="L9290" s="266">
        <f>IF(M9290&lt;=365,1,2)</f>
        <v>1</v>
      </c>
      <c r="M9290" s="266">
        <f>IF(K9290&lt;$C$1,$C$2-$C$1+1,$C$2-K9290+1)</f>
        <v>38</v>
      </c>
      <c r="N9290" s="268">
        <f>M9290/365</f>
        <v>0.10410958904109589</v>
      </c>
      <c r="O9290" s="269">
        <f>'Data and Parameter'!$E$4*'Data and Parameter'!$E$5*('Data and Parameter'!$E$6+'Data and Parameter'!$E$7)*'Data and Parameter'!$E$19*'Data and Parameter'!$E$14*'ER calculations'!N9290</f>
        <v>0.53905333080220053</v>
      </c>
    </row>
    <row r="9291" spans="1:15" ht="15">
      <c r="A9291" s="284">
        <v>9287</v>
      </c>
      <c r="B9291" s="287"/>
      <c r="C9291" s="287"/>
      <c r="D9291" s="284" t="s">
        <v>1054</v>
      </c>
      <c r="E9291" s="287"/>
      <c r="F9291" s="285" t="s">
        <v>9412</v>
      </c>
      <c r="G9291" s="266" t="s">
        <v>121</v>
      </c>
      <c r="H9291" s="266">
        <f>IF(G9291="Traditional Stove",0.1,0.2)</f>
        <v>0.1</v>
      </c>
      <c r="I9291" s="266">
        <f>YEAR(J9291)</f>
        <v>2023</v>
      </c>
      <c r="J9291" s="267">
        <v>45008</v>
      </c>
      <c r="K9291" s="267">
        <f>J9291+1</f>
        <v>45009</v>
      </c>
      <c r="L9291" s="266">
        <f>IF(M9291&lt;=365,1,2)</f>
        <v>1</v>
      </c>
      <c r="M9291" s="266">
        <f>IF(K9291&lt;$C$1,$C$2-$C$1+1,$C$2-K9291+1)</f>
        <v>38</v>
      </c>
      <c r="N9291" s="268">
        <f>M9291/365</f>
        <v>0.10410958904109589</v>
      </c>
      <c r="O9291" s="269">
        <f>'Data and Parameter'!$E$4*'Data and Parameter'!$E$5*('Data and Parameter'!$E$6+'Data and Parameter'!$E$7)*'Data and Parameter'!$E$19*'Data and Parameter'!$E$14*'ER calculations'!N9291</f>
        <v>0.53905333080220053</v>
      </c>
    </row>
    <row r="9292" spans="1:15" ht="15">
      <c r="A9292" s="284">
        <v>9288</v>
      </c>
      <c r="B9292" s="287"/>
      <c r="C9292" s="287"/>
      <c r="D9292" s="284" t="s">
        <v>1054</v>
      </c>
      <c r="E9292" s="287"/>
      <c r="F9292" s="285" t="s">
        <v>9413</v>
      </c>
      <c r="G9292" s="266" t="s">
        <v>121</v>
      </c>
      <c r="H9292" s="266">
        <f>IF(G9292="Traditional Stove",0.1,0.2)</f>
        <v>0.1</v>
      </c>
      <c r="I9292" s="266">
        <f>YEAR(J9292)</f>
        <v>2023</v>
      </c>
      <c r="J9292" s="267">
        <v>45008</v>
      </c>
      <c r="K9292" s="267">
        <f>J9292+1</f>
        <v>45009</v>
      </c>
      <c r="L9292" s="266">
        <f>IF(M9292&lt;=365,1,2)</f>
        <v>1</v>
      </c>
      <c r="M9292" s="266">
        <f>IF(K9292&lt;$C$1,$C$2-$C$1+1,$C$2-K9292+1)</f>
        <v>38</v>
      </c>
      <c r="N9292" s="268">
        <f>M9292/365</f>
        <v>0.10410958904109589</v>
      </c>
      <c r="O9292" s="269">
        <f>'Data and Parameter'!$E$4*'Data and Parameter'!$E$5*('Data and Parameter'!$E$6+'Data and Parameter'!$E$7)*'Data and Parameter'!$E$19*'Data and Parameter'!$E$14*'ER calculations'!N9292</f>
        <v>0.53905333080220053</v>
      </c>
    </row>
    <row r="9293" spans="1:15" ht="15">
      <c r="A9293" s="284">
        <v>9289</v>
      </c>
      <c r="B9293" s="287"/>
      <c r="C9293" s="287"/>
      <c r="D9293" s="284" t="s">
        <v>1054</v>
      </c>
      <c r="E9293" s="287"/>
      <c r="F9293" s="285" t="s">
        <v>9414</v>
      </c>
      <c r="G9293" s="266" t="s">
        <v>121</v>
      </c>
      <c r="H9293" s="266">
        <f>IF(G9293="Traditional Stove",0.1,0.2)</f>
        <v>0.1</v>
      </c>
      <c r="I9293" s="266">
        <f>YEAR(J9293)</f>
        <v>2023</v>
      </c>
      <c r="J9293" s="267">
        <v>45008</v>
      </c>
      <c r="K9293" s="267">
        <f>J9293+1</f>
        <v>45009</v>
      </c>
      <c r="L9293" s="266">
        <f>IF(M9293&lt;=365,1,2)</f>
        <v>1</v>
      </c>
      <c r="M9293" s="266">
        <f>IF(K9293&lt;$C$1,$C$2-$C$1+1,$C$2-K9293+1)</f>
        <v>38</v>
      </c>
      <c r="N9293" s="268">
        <f>M9293/365</f>
        <v>0.10410958904109589</v>
      </c>
      <c r="O9293" s="269">
        <f>'Data and Parameter'!$E$4*'Data and Parameter'!$E$5*('Data and Parameter'!$E$6+'Data and Parameter'!$E$7)*'Data and Parameter'!$E$19*'Data and Parameter'!$E$14*'ER calculations'!N9293</f>
        <v>0.53905333080220053</v>
      </c>
    </row>
    <row r="9294" spans="1:15" ht="15">
      <c r="A9294" s="284">
        <v>9290</v>
      </c>
      <c r="B9294" s="287"/>
      <c r="C9294" s="287"/>
      <c r="D9294" s="284" t="s">
        <v>1054</v>
      </c>
      <c r="E9294" s="287"/>
      <c r="F9294" s="285" t="s">
        <v>9415</v>
      </c>
      <c r="G9294" s="266" t="s">
        <v>121</v>
      </c>
      <c r="H9294" s="266">
        <f>IF(G9294="Traditional Stove",0.1,0.2)</f>
        <v>0.1</v>
      </c>
      <c r="I9294" s="266">
        <f>YEAR(J9294)</f>
        <v>2023</v>
      </c>
      <c r="J9294" s="267">
        <v>45008</v>
      </c>
      <c r="K9294" s="267">
        <f>J9294+1</f>
        <v>45009</v>
      </c>
      <c r="L9294" s="266">
        <f>IF(M9294&lt;=365,1,2)</f>
        <v>1</v>
      </c>
      <c r="M9294" s="266">
        <f>IF(K9294&lt;$C$1,$C$2-$C$1+1,$C$2-K9294+1)</f>
        <v>38</v>
      </c>
      <c r="N9294" s="268">
        <f>M9294/365</f>
        <v>0.10410958904109589</v>
      </c>
      <c r="O9294" s="269">
        <f>'Data and Parameter'!$E$4*'Data and Parameter'!$E$5*('Data and Parameter'!$E$6+'Data and Parameter'!$E$7)*'Data and Parameter'!$E$19*'Data and Parameter'!$E$14*'ER calculations'!N9294</f>
        <v>0.53905333080220053</v>
      </c>
    </row>
    <row r="9295" spans="1:15" ht="15">
      <c r="A9295" s="284">
        <v>9291</v>
      </c>
      <c r="B9295" s="287"/>
      <c r="C9295" s="287"/>
      <c r="D9295" s="284" t="s">
        <v>1054</v>
      </c>
      <c r="E9295" s="287"/>
      <c r="F9295" s="285" t="s">
        <v>9416</v>
      </c>
      <c r="G9295" s="266" t="s">
        <v>121</v>
      </c>
      <c r="H9295" s="266">
        <f>IF(G9295="Traditional Stove",0.1,0.2)</f>
        <v>0.1</v>
      </c>
      <c r="I9295" s="266">
        <f>YEAR(J9295)</f>
        <v>2023</v>
      </c>
      <c r="J9295" s="267">
        <v>45008</v>
      </c>
      <c r="K9295" s="267">
        <f>J9295+1</f>
        <v>45009</v>
      </c>
      <c r="L9295" s="266">
        <f>IF(M9295&lt;=365,1,2)</f>
        <v>1</v>
      </c>
      <c r="M9295" s="266">
        <f>IF(K9295&lt;$C$1,$C$2-$C$1+1,$C$2-K9295+1)</f>
        <v>38</v>
      </c>
      <c r="N9295" s="268">
        <f>M9295/365</f>
        <v>0.10410958904109589</v>
      </c>
      <c r="O9295" s="269">
        <f>'Data and Parameter'!$E$4*'Data and Parameter'!$E$5*('Data and Parameter'!$E$6+'Data and Parameter'!$E$7)*'Data and Parameter'!$E$19*'Data and Parameter'!$E$14*'ER calculations'!N9295</f>
        <v>0.53905333080220053</v>
      </c>
    </row>
    <row r="9296" spans="1:15" ht="15">
      <c r="A9296" s="284">
        <v>9292</v>
      </c>
      <c r="B9296" s="287"/>
      <c r="C9296" s="287"/>
      <c r="D9296" s="284" t="s">
        <v>1054</v>
      </c>
      <c r="E9296" s="287"/>
      <c r="F9296" s="285" t="s">
        <v>9417</v>
      </c>
      <c r="G9296" s="266" t="s">
        <v>121</v>
      </c>
      <c r="H9296" s="266">
        <f>IF(G9296="Traditional Stove",0.1,0.2)</f>
        <v>0.1</v>
      </c>
      <c r="I9296" s="266">
        <f>YEAR(J9296)</f>
        <v>2023</v>
      </c>
      <c r="J9296" s="267">
        <v>45008</v>
      </c>
      <c r="K9296" s="267">
        <f>J9296+1</f>
        <v>45009</v>
      </c>
      <c r="L9296" s="266">
        <f>IF(M9296&lt;=365,1,2)</f>
        <v>1</v>
      </c>
      <c r="M9296" s="266">
        <f>IF(K9296&lt;$C$1,$C$2-$C$1+1,$C$2-K9296+1)</f>
        <v>38</v>
      </c>
      <c r="N9296" s="268">
        <f>M9296/365</f>
        <v>0.10410958904109589</v>
      </c>
      <c r="O9296" s="269">
        <f>'Data and Parameter'!$E$4*'Data and Parameter'!$E$5*('Data and Parameter'!$E$6+'Data and Parameter'!$E$7)*'Data and Parameter'!$E$19*'Data and Parameter'!$E$14*'ER calculations'!N9296</f>
        <v>0.53905333080220053</v>
      </c>
    </row>
    <row r="9297" spans="1:15" ht="15">
      <c r="A9297" s="284">
        <v>9293</v>
      </c>
      <c r="B9297" s="287"/>
      <c r="C9297" s="287"/>
      <c r="D9297" s="284" t="s">
        <v>1054</v>
      </c>
      <c r="E9297" s="287"/>
      <c r="F9297" s="285" t="s">
        <v>9418</v>
      </c>
      <c r="G9297" s="266" t="s">
        <v>121</v>
      </c>
      <c r="H9297" s="266">
        <f>IF(G9297="Traditional Stove",0.1,0.2)</f>
        <v>0.1</v>
      </c>
      <c r="I9297" s="266">
        <f>YEAR(J9297)</f>
        <v>2023</v>
      </c>
      <c r="J9297" s="267">
        <v>45008</v>
      </c>
      <c r="K9297" s="267">
        <f>J9297+1</f>
        <v>45009</v>
      </c>
      <c r="L9297" s="266">
        <f>IF(M9297&lt;=365,1,2)</f>
        <v>1</v>
      </c>
      <c r="M9297" s="266">
        <f>IF(K9297&lt;$C$1,$C$2-$C$1+1,$C$2-K9297+1)</f>
        <v>38</v>
      </c>
      <c r="N9297" s="268">
        <f>M9297/365</f>
        <v>0.10410958904109589</v>
      </c>
      <c r="O9297" s="269">
        <f>'Data and Parameter'!$E$4*'Data and Parameter'!$E$5*('Data and Parameter'!$E$6+'Data and Parameter'!$E$7)*'Data and Parameter'!$E$19*'Data and Parameter'!$E$14*'ER calculations'!N9297</f>
        <v>0.53905333080220053</v>
      </c>
    </row>
    <row r="9298" spans="1:15" ht="15">
      <c r="A9298" s="284">
        <v>9294</v>
      </c>
      <c r="B9298" s="287"/>
      <c r="C9298" s="287"/>
      <c r="D9298" s="284" t="s">
        <v>1054</v>
      </c>
      <c r="E9298" s="287"/>
      <c r="F9298" s="285" t="s">
        <v>9419</v>
      </c>
      <c r="G9298" s="266" t="s">
        <v>121</v>
      </c>
      <c r="H9298" s="266">
        <f>IF(G9298="Traditional Stove",0.1,0.2)</f>
        <v>0.1</v>
      </c>
      <c r="I9298" s="266">
        <f>YEAR(J9298)</f>
        <v>2023</v>
      </c>
      <c r="J9298" s="267">
        <v>45008</v>
      </c>
      <c r="K9298" s="267">
        <f>J9298+1</f>
        <v>45009</v>
      </c>
      <c r="L9298" s="266">
        <f>IF(M9298&lt;=365,1,2)</f>
        <v>1</v>
      </c>
      <c r="M9298" s="266">
        <f>IF(K9298&lt;$C$1,$C$2-$C$1+1,$C$2-K9298+1)</f>
        <v>38</v>
      </c>
      <c r="N9298" s="268">
        <f>M9298/365</f>
        <v>0.10410958904109589</v>
      </c>
      <c r="O9298" s="269">
        <f>'Data and Parameter'!$E$4*'Data and Parameter'!$E$5*('Data and Parameter'!$E$6+'Data and Parameter'!$E$7)*'Data and Parameter'!$E$19*'Data and Parameter'!$E$14*'ER calculations'!N9298</f>
        <v>0.53905333080220053</v>
      </c>
    </row>
    <row r="9299" spans="1:15" ht="15">
      <c r="A9299" s="284">
        <v>9295</v>
      </c>
      <c r="B9299" s="287"/>
      <c r="C9299" s="287"/>
      <c r="D9299" s="284" t="s">
        <v>1054</v>
      </c>
      <c r="E9299" s="287"/>
      <c r="F9299" s="285" t="s">
        <v>9420</v>
      </c>
      <c r="G9299" s="266" t="s">
        <v>121</v>
      </c>
      <c r="H9299" s="266">
        <f>IF(G9299="Traditional Stove",0.1,0.2)</f>
        <v>0.1</v>
      </c>
      <c r="I9299" s="266">
        <f>YEAR(J9299)</f>
        <v>2023</v>
      </c>
      <c r="J9299" s="267">
        <v>45008</v>
      </c>
      <c r="K9299" s="267">
        <f>J9299+1</f>
        <v>45009</v>
      </c>
      <c r="L9299" s="266">
        <f>IF(M9299&lt;=365,1,2)</f>
        <v>1</v>
      </c>
      <c r="M9299" s="266">
        <f>IF(K9299&lt;$C$1,$C$2-$C$1+1,$C$2-K9299+1)</f>
        <v>38</v>
      </c>
      <c r="N9299" s="268">
        <f>M9299/365</f>
        <v>0.10410958904109589</v>
      </c>
      <c r="O9299" s="269">
        <f>'Data and Parameter'!$E$4*'Data and Parameter'!$E$5*('Data and Parameter'!$E$6+'Data and Parameter'!$E$7)*'Data and Parameter'!$E$19*'Data and Parameter'!$E$14*'ER calculations'!N9299</f>
        <v>0.53905333080220053</v>
      </c>
    </row>
    <row r="9300" spans="1:15" ht="15">
      <c r="A9300" s="284">
        <v>9296</v>
      </c>
      <c r="B9300" s="287"/>
      <c r="C9300" s="287"/>
      <c r="D9300" s="284" t="s">
        <v>1054</v>
      </c>
      <c r="E9300" s="287"/>
      <c r="F9300" s="285" t="s">
        <v>9421</v>
      </c>
      <c r="G9300" s="266" t="s">
        <v>121</v>
      </c>
      <c r="H9300" s="266">
        <f>IF(G9300="Traditional Stove",0.1,0.2)</f>
        <v>0.1</v>
      </c>
      <c r="I9300" s="266">
        <f>YEAR(J9300)</f>
        <v>2023</v>
      </c>
      <c r="J9300" s="267">
        <v>45005</v>
      </c>
      <c r="K9300" s="267">
        <f>J9300+1</f>
        <v>45006</v>
      </c>
      <c r="L9300" s="266">
        <f>IF(M9300&lt;=365,1,2)</f>
        <v>1</v>
      </c>
      <c r="M9300" s="266">
        <f>IF(K9300&lt;$C$1,$C$2-$C$1+1,$C$2-K9300+1)</f>
        <v>41</v>
      </c>
      <c r="N9300" s="268">
        <f>M9300/365</f>
        <v>0.11232876712328767</v>
      </c>
      <c r="O9300" s="269">
        <f>'Data and Parameter'!$E$4*'Data and Parameter'!$E$5*('Data and Parameter'!$E$6+'Data and Parameter'!$E$7)*'Data and Parameter'!$E$19*'Data and Parameter'!$E$14*'ER calculations'!N9300</f>
        <v>0.58161017270763737</v>
      </c>
    </row>
    <row r="9301" spans="1:15" ht="15">
      <c r="A9301" s="284">
        <v>9297</v>
      </c>
      <c r="B9301" s="287"/>
      <c r="C9301" s="287"/>
      <c r="D9301" s="284" t="s">
        <v>1054</v>
      </c>
      <c r="E9301" s="287"/>
      <c r="F9301" s="285" t="s">
        <v>9422</v>
      </c>
      <c r="G9301" s="266" t="s">
        <v>121</v>
      </c>
      <c r="H9301" s="266">
        <f>IF(G9301="Traditional Stove",0.1,0.2)</f>
        <v>0.1</v>
      </c>
      <c r="I9301" s="266">
        <f>YEAR(J9301)</f>
        <v>2023</v>
      </c>
      <c r="J9301" s="267">
        <v>45008</v>
      </c>
      <c r="K9301" s="267">
        <f>J9301+1</f>
        <v>45009</v>
      </c>
      <c r="L9301" s="266">
        <f>IF(M9301&lt;=365,1,2)</f>
        <v>1</v>
      </c>
      <c r="M9301" s="266">
        <f>IF(K9301&lt;$C$1,$C$2-$C$1+1,$C$2-K9301+1)</f>
        <v>38</v>
      </c>
      <c r="N9301" s="268">
        <f>M9301/365</f>
        <v>0.10410958904109589</v>
      </c>
      <c r="O9301" s="269">
        <f>'Data and Parameter'!$E$4*'Data and Parameter'!$E$5*('Data and Parameter'!$E$6+'Data and Parameter'!$E$7)*'Data and Parameter'!$E$19*'Data and Parameter'!$E$14*'ER calculations'!N9301</f>
        <v>0.53905333080220053</v>
      </c>
    </row>
    <row r="9302" spans="1:15" ht="15">
      <c r="A9302" s="284">
        <v>9298</v>
      </c>
      <c r="B9302" s="287"/>
      <c r="C9302" s="287"/>
      <c r="D9302" s="284" t="s">
        <v>1054</v>
      </c>
      <c r="E9302" s="287"/>
      <c r="F9302" s="285" t="s">
        <v>9423</v>
      </c>
      <c r="G9302" s="266" t="s">
        <v>121</v>
      </c>
      <c r="H9302" s="266">
        <f>IF(G9302="Traditional Stove",0.1,0.2)</f>
        <v>0.1</v>
      </c>
      <c r="I9302" s="266">
        <f>YEAR(J9302)</f>
        <v>2023</v>
      </c>
      <c r="J9302" s="267">
        <v>45008</v>
      </c>
      <c r="K9302" s="267">
        <f>J9302+1</f>
        <v>45009</v>
      </c>
      <c r="L9302" s="266">
        <f>IF(M9302&lt;=365,1,2)</f>
        <v>1</v>
      </c>
      <c r="M9302" s="266">
        <f>IF(K9302&lt;$C$1,$C$2-$C$1+1,$C$2-K9302+1)</f>
        <v>38</v>
      </c>
      <c r="N9302" s="268">
        <f>M9302/365</f>
        <v>0.10410958904109589</v>
      </c>
      <c r="O9302" s="269">
        <f>'Data and Parameter'!$E$4*'Data and Parameter'!$E$5*('Data and Parameter'!$E$6+'Data and Parameter'!$E$7)*'Data and Parameter'!$E$19*'Data and Parameter'!$E$14*'ER calculations'!N9302</f>
        <v>0.53905333080220053</v>
      </c>
    </row>
    <row r="9303" spans="1:15" ht="15">
      <c r="A9303" s="284">
        <v>9299</v>
      </c>
      <c r="B9303" s="287"/>
      <c r="C9303" s="287"/>
      <c r="D9303" s="284" t="s">
        <v>1054</v>
      </c>
      <c r="E9303" s="287"/>
      <c r="F9303" s="285" t="s">
        <v>9424</v>
      </c>
      <c r="G9303" s="266" t="s">
        <v>121</v>
      </c>
      <c r="H9303" s="266">
        <f>IF(G9303="Traditional Stove",0.1,0.2)</f>
        <v>0.1</v>
      </c>
      <c r="I9303" s="266">
        <f>YEAR(J9303)</f>
        <v>2023</v>
      </c>
      <c r="J9303" s="267">
        <v>45005</v>
      </c>
      <c r="K9303" s="267">
        <f>J9303+1</f>
        <v>45006</v>
      </c>
      <c r="L9303" s="266">
        <f>IF(M9303&lt;=365,1,2)</f>
        <v>1</v>
      </c>
      <c r="M9303" s="266">
        <f>IF(K9303&lt;$C$1,$C$2-$C$1+1,$C$2-K9303+1)</f>
        <v>41</v>
      </c>
      <c r="N9303" s="268">
        <f>M9303/365</f>
        <v>0.11232876712328767</v>
      </c>
      <c r="O9303" s="269">
        <f>'Data and Parameter'!$E$4*'Data and Parameter'!$E$5*('Data and Parameter'!$E$6+'Data and Parameter'!$E$7)*'Data and Parameter'!$E$19*'Data and Parameter'!$E$14*'ER calculations'!N9303</f>
        <v>0.58161017270763737</v>
      </c>
    </row>
    <row r="9304" spans="1:15" ht="15">
      <c r="A9304" s="284">
        <v>9300</v>
      </c>
      <c r="B9304" s="287"/>
      <c r="C9304" s="287"/>
      <c r="D9304" s="284" t="s">
        <v>1054</v>
      </c>
      <c r="E9304" s="287"/>
      <c r="F9304" s="285" t="s">
        <v>9425</v>
      </c>
      <c r="G9304" s="266" t="s">
        <v>121</v>
      </c>
      <c r="H9304" s="266">
        <f>IF(G9304="Traditional Stove",0.1,0.2)</f>
        <v>0.1</v>
      </c>
      <c r="I9304" s="266">
        <f>YEAR(J9304)</f>
        <v>2023</v>
      </c>
      <c r="J9304" s="267">
        <v>45008</v>
      </c>
      <c r="K9304" s="267">
        <f>J9304+1</f>
        <v>45009</v>
      </c>
      <c r="L9304" s="266">
        <f>IF(M9304&lt;=365,1,2)</f>
        <v>1</v>
      </c>
      <c r="M9304" s="266">
        <f>IF(K9304&lt;$C$1,$C$2-$C$1+1,$C$2-K9304+1)</f>
        <v>38</v>
      </c>
      <c r="N9304" s="268">
        <f>M9304/365</f>
        <v>0.10410958904109589</v>
      </c>
      <c r="O9304" s="269">
        <f>'Data and Parameter'!$E$4*'Data and Parameter'!$E$5*('Data and Parameter'!$E$6+'Data and Parameter'!$E$7)*'Data and Parameter'!$E$19*'Data and Parameter'!$E$14*'ER calculations'!N9304</f>
        <v>0.53905333080220053</v>
      </c>
    </row>
    <row r="9305" spans="1:15" ht="15">
      <c r="A9305" s="284">
        <v>9301</v>
      </c>
      <c r="B9305" s="287"/>
      <c r="C9305" s="287"/>
      <c r="D9305" s="284" t="s">
        <v>1054</v>
      </c>
      <c r="E9305" s="287"/>
      <c r="F9305" s="285" t="s">
        <v>9426</v>
      </c>
      <c r="G9305" s="266" t="s">
        <v>121</v>
      </c>
      <c r="H9305" s="266">
        <f>IF(G9305="Traditional Stove",0.1,0.2)</f>
        <v>0.1</v>
      </c>
      <c r="I9305" s="266">
        <f>YEAR(J9305)</f>
        <v>2023</v>
      </c>
      <c r="J9305" s="267">
        <v>45008</v>
      </c>
      <c r="K9305" s="267">
        <f>J9305+1</f>
        <v>45009</v>
      </c>
      <c r="L9305" s="266">
        <f>IF(M9305&lt;=365,1,2)</f>
        <v>1</v>
      </c>
      <c r="M9305" s="266">
        <f>IF(K9305&lt;$C$1,$C$2-$C$1+1,$C$2-K9305+1)</f>
        <v>38</v>
      </c>
      <c r="N9305" s="268">
        <f>M9305/365</f>
        <v>0.10410958904109589</v>
      </c>
      <c r="O9305" s="269">
        <f>'Data and Parameter'!$E$4*'Data and Parameter'!$E$5*('Data and Parameter'!$E$6+'Data and Parameter'!$E$7)*'Data and Parameter'!$E$19*'Data and Parameter'!$E$14*'ER calculations'!N9305</f>
        <v>0.53905333080220053</v>
      </c>
    </row>
    <row r="9306" spans="1:15" ht="15">
      <c r="A9306" s="284">
        <v>9302</v>
      </c>
      <c r="B9306" s="287"/>
      <c r="C9306" s="287"/>
      <c r="D9306" s="284" t="s">
        <v>1054</v>
      </c>
      <c r="E9306" s="287"/>
      <c r="F9306" s="285" t="s">
        <v>9427</v>
      </c>
      <c r="G9306" s="266" t="s">
        <v>121</v>
      </c>
      <c r="H9306" s="266">
        <f>IF(G9306="Traditional Stove",0.1,0.2)</f>
        <v>0.1</v>
      </c>
      <c r="I9306" s="266">
        <f>YEAR(J9306)</f>
        <v>2023</v>
      </c>
      <c r="J9306" s="267">
        <v>45005</v>
      </c>
      <c r="K9306" s="267">
        <f>J9306+1</f>
        <v>45006</v>
      </c>
      <c r="L9306" s="266">
        <f>IF(M9306&lt;=365,1,2)</f>
        <v>1</v>
      </c>
      <c r="M9306" s="266">
        <f>IF(K9306&lt;$C$1,$C$2-$C$1+1,$C$2-K9306+1)</f>
        <v>41</v>
      </c>
      <c r="N9306" s="268">
        <f>M9306/365</f>
        <v>0.11232876712328767</v>
      </c>
      <c r="O9306" s="269">
        <f>'Data and Parameter'!$E$4*'Data and Parameter'!$E$5*('Data and Parameter'!$E$6+'Data and Parameter'!$E$7)*'Data and Parameter'!$E$19*'Data and Parameter'!$E$14*'ER calculations'!N9306</f>
        <v>0.58161017270763737</v>
      </c>
    </row>
    <row r="9307" spans="1:15" ht="15">
      <c r="A9307" s="284">
        <v>9303</v>
      </c>
      <c r="B9307" s="287"/>
      <c r="C9307" s="287"/>
      <c r="D9307" s="284" t="s">
        <v>1054</v>
      </c>
      <c r="E9307" s="287"/>
      <c r="F9307" s="285" t="s">
        <v>9428</v>
      </c>
      <c r="G9307" s="266" t="s">
        <v>121</v>
      </c>
      <c r="H9307" s="266">
        <f>IF(G9307="Traditional Stove",0.1,0.2)</f>
        <v>0.1</v>
      </c>
      <c r="I9307" s="266">
        <f>YEAR(J9307)</f>
        <v>2023</v>
      </c>
      <c r="J9307" s="267">
        <v>45008</v>
      </c>
      <c r="K9307" s="267">
        <f>J9307+1</f>
        <v>45009</v>
      </c>
      <c r="L9307" s="266">
        <f>IF(M9307&lt;=365,1,2)</f>
        <v>1</v>
      </c>
      <c r="M9307" s="266">
        <f>IF(K9307&lt;$C$1,$C$2-$C$1+1,$C$2-K9307+1)</f>
        <v>38</v>
      </c>
      <c r="N9307" s="268">
        <f>M9307/365</f>
        <v>0.10410958904109589</v>
      </c>
      <c r="O9307" s="269">
        <f>'Data and Parameter'!$E$4*'Data and Parameter'!$E$5*('Data and Parameter'!$E$6+'Data and Parameter'!$E$7)*'Data and Parameter'!$E$19*'Data and Parameter'!$E$14*'ER calculations'!N9307</f>
        <v>0.53905333080220053</v>
      </c>
    </row>
    <row r="9308" spans="1:15" ht="15">
      <c r="A9308" s="284">
        <v>9304</v>
      </c>
      <c r="B9308" s="287"/>
      <c r="C9308" s="287"/>
      <c r="D9308" s="284" t="s">
        <v>1054</v>
      </c>
      <c r="E9308" s="287"/>
      <c r="F9308" s="285" t="s">
        <v>9429</v>
      </c>
      <c r="G9308" s="266" t="s">
        <v>121</v>
      </c>
      <c r="H9308" s="266">
        <f>IF(G9308="Traditional Stove",0.1,0.2)</f>
        <v>0.1</v>
      </c>
      <c r="I9308" s="266">
        <f>YEAR(J9308)</f>
        <v>2023</v>
      </c>
      <c r="J9308" s="267">
        <v>45008</v>
      </c>
      <c r="K9308" s="267">
        <f>J9308+1</f>
        <v>45009</v>
      </c>
      <c r="L9308" s="266">
        <f>IF(M9308&lt;=365,1,2)</f>
        <v>1</v>
      </c>
      <c r="M9308" s="266">
        <f>IF(K9308&lt;$C$1,$C$2-$C$1+1,$C$2-K9308+1)</f>
        <v>38</v>
      </c>
      <c r="N9308" s="268">
        <f>M9308/365</f>
        <v>0.10410958904109589</v>
      </c>
      <c r="O9308" s="269">
        <f>'Data and Parameter'!$E$4*'Data and Parameter'!$E$5*('Data and Parameter'!$E$6+'Data and Parameter'!$E$7)*'Data and Parameter'!$E$19*'Data and Parameter'!$E$14*'ER calculations'!N9308</f>
        <v>0.53905333080220053</v>
      </c>
    </row>
    <row r="9309" spans="1:15" ht="15">
      <c r="A9309" s="284">
        <v>9305</v>
      </c>
      <c r="B9309" s="287"/>
      <c r="C9309" s="287"/>
      <c r="D9309" s="284" t="s">
        <v>1054</v>
      </c>
      <c r="E9309" s="287"/>
      <c r="F9309" s="285" t="s">
        <v>9430</v>
      </c>
      <c r="G9309" s="266" t="s">
        <v>121</v>
      </c>
      <c r="H9309" s="266">
        <f>IF(G9309="Traditional Stove",0.1,0.2)</f>
        <v>0.1</v>
      </c>
      <c r="I9309" s="266">
        <f>YEAR(J9309)</f>
        <v>2023</v>
      </c>
      <c r="J9309" s="267">
        <v>45005</v>
      </c>
      <c r="K9309" s="267">
        <f>J9309+1</f>
        <v>45006</v>
      </c>
      <c r="L9309" s="266">
        <f>IF(M9309&lt;=365,1,2)</f>
        <v>1</v>
      </c>
      <c r="M9309" s="266">
        <f>IF(K9309&lt;$C$1,$C$2-$C$1+1,$C$2-K9309+1)</f>
        <v>41</v>
      </c>
      <c r="N9309" s="268">
        <f>M9309/365</f>
        <v>0.11232876712328767</v>
      </c>
      <c r="O9309" s="269">
        <f>'Data and Parameter'!$E$4*'Data and Parameter'!$E$5*('Data and Parameter'!$E$6+'Data and Parameter'!$E$7)*'Data and Parameter'!$E$19*'Data and Parameter'!$E$14*'ER calculations'!N9309</f>
        <v>0.58161017270763737</v>
      </c>
    </row>
    <row r="9310" spans="1:15" ht="15">
      <c r="A9310" s="284">
        <v>9306</v>
      </c>
      <c r="B9310" s="287"/>
      <c r="C9310" s="287"/>
      <c r="D9310" s="284" t="s">
        <v>1054</v>
      </c>
      <c r="E9310" s="287"/>
      <c r="F9310" s="285" t="s">
        <v>9431</v>
      </c>
      <c r="G9310" s="266" t="s">
        <v>121</v>
      </c>
      <c r="H9310" s="266">
        <f>IF(G9310="Traditional Stove",0.1,0.2)</f>
        <v>0.1</v>
      </c>
      <c r="I9310" s="266">
        <f>YEAR(J9310)</f>
        <v>2023</v>
      </c>
      <c r="J9310" s="267">
        <v>45008</v>
      </c>
      <c r="K9310" s="267">
        <f>J9310+1</f>
        <v>45009</v>
      </c>
      <c r="L9310" s="266">
        <f>IF(M9310&lt;=365,1,2)</f>
        <v>1</v>
      </c>
      <c r="M9310" s="266">
        <f>IF(K9310&lt;$C$1,$C$2-$C$1+1,$C$2-K9310+1)</f>
        <v>38</v>
      </c>
      <c r="N9310" s="268">
        <f>M9310/365</f>
        <v>0.10410958904109589</v>
      </c>
      <c r="O9310" s="269">
        <f>'Data and Parameter'!$E$4*'Data and Parameter'!$E$5*('Data and Parameter'!$E$6+'Data and Parameter'!$E$7)*'Data and Parameter'!$E$19*'Data and Parameter'!$E$14*'ER calculations'!N9310</f>
        <v>0.53905333080220053</v>
      </c>
    </row>
    <row r="9311" spans="1:15" ht="15">
      <c r="A9311" s="284">
        <v>9307</v>
      </c>
      <c r="B9311" s="287"/>
      <c r="C9311" s="287"/>
      <c r="D9311" s="284" t="s">
        <v>1054</v>
      </c>
      <c r="E9311" s="287"/>
      <c r="F9311" s="285" t="s">
        <v>9432</v>
      </c>
      <c r="G9311" s="266" t="s">
        <v>121</v>
      </c>
      <c r="H9311" s="266">
        <f>IF(G9311="Traditional Stove",0.1,0.2)</f>
        <v>0.1</v>
      </c>
      <c r="I9311" s="266">
        <f>YEAR(J9311)</f>
        <v>2023</v>
      </c>
      <c r="J9311" s="267">
        <v>45008</v>
      </c>
      <c r="K9311" s="267">
        <f>J9311+1</f>
        <v>45009</v>
      </c>
      <c r="L9311" s="266">
        <f>IF(M9311&lt;=365,1,2)</f>
        <v>1</v>
      </c>
      <c r="M9311" s="266">
        <f>IF(K9311&lt;$C$1,$C$2-$C$1+1,$C$2-K9311+1)</f>
        <v>38</v>
      </c>
      <c r="N9311" s="268">
        <f>M9311/365</f>
        <v>0.10410958904109589</v>
      </c>
      <c r="O9311" s="269">
        <f>'Data and Parameter'!$E$4*'Data and Parameter'!$E$5*('Data and Parameter'!$E$6+'Data and Parameter'!$E$7)*'Data and Parameter'!$E$19*'Data and Parameter'!$E$14*'ER calculations'!N9311</f>
        <v>0.53905333080220053</v>
      </c>
    </row>
    <row r="9312" spans="1:15" ht="15">
      <c r="A9312" s="284">
        <v>9308</v>
      </c>
      <c r="B9312" s="287"/>
      <c r="C9312" s="287"/>
      <c r="D9312" s="284" t="s">
        <v>1054</v>
      </c>
      <c r="E9312" s="287"/>
      <c r="F9312" s="285" t="s">
        <v>9433</v>
      </c>
      <c r="G9312" s="266" t="s">
        <v>121</v>
      </c>
      <c r="H9312" s="266">
        <f>IF(G9312="Traditional Stove",0.1,0.2)</f>
        <v>0.1</v>
      </c>
      <c r="I9312" s="266">
        <f>YEAR(J9312)</f>
        <v>2023</v>
      </c>
      <c r="J9312" s="267">
        <v>45008</v>
      </c>
      <c r="K9312" s="267">
        <f>J9312+1</f>
        <v>45009</v>
      </c>
      <c r="L9312" s="266">
        <f>IF(M9312&lt;=365,1,2)</f>
        <v>1</v>
      </c>
      <c r="M9312" s="266">
        <f>IF(K9312&lt;$C$1,$C$2-$C$1+1,$C$2-K9312+1)</f>
        <v>38</v>
      </c>
      <c r="N9312" s="268">
        <f>M9312/365</f>
        <v>0.10410958904109589</v>
      </c>
      <c r="O9312" s="269">
        <f>'Data and Parameter'!$E$4*'Data and Parameter'!$E$5*('Data and Parameter'!$E$6+'Data and Parameter'!$E$7)*'Data and Parameter'!$E$19*'Data and Parameter'!$E$14*'ER calculations'!N9312</f>
        <v>0.53905333080220053</v>
      </c>
    </row>
    <row r="9313" spans="1:15" ht="15">
      <c r="A9313" s="284">
        <v>9309</v>
      </c>
      <c r="B9313" s="287"/>
      <c r="C9313" s="287"/>
      <c r="D9313" s="284" t="s">
        <v>1054</v>
      </c>
      <c r="E9313" s="287"/>
      <c r="F9313" s="285" t="s">
        <v>9434</v>
      </c>
      <c r="G9313" s="266" t="s">
        <v>121</v>
      </c>
      <c r="H9313" s="266">
        <f>IF(G9313="Traditional Stove",0.1,0.2)</f>
        <v>0.1</v>
      </c>
      <c r="I9313" s="266">
        <f>YEAR(J9313)</f>
        <v>2023</v>
      </c>
      <c r="J9313" s="267">
        <v>45008</v>
      </c>
      <c r="K9313" s="267">
        <f>J9313+1</f>
        <v>45009</v>
      </c>
      <c r="L9313" s="266">
        <f>IF(M9313&lt;=365,1,2)</f>
        <v>1</v>
      </c>
      <c r="M9313" s="266">
        <f>IF(K9313&lt;$C$1,$C$2-$C$1+1,$C$2-K9313+1)</f>
        <v>38</v>
      </c>
      <c r="N9313" s="268">
        <f>M9313/365</f>
        <v>0.10410958904109589</v>
      </c>
      <c r="O9313" s="269">
        <f>'Data and Parameter'!$E$4*'Data and Parameter'!$E$5*('Data and Parameter'!$E$6+'Data and Parameter'!$E$7)*'Data and Parameter'!$E$19*'Data and Parameter'!$E$14*'ER calculations'!N9313</f>
        <v>0.53905333080220053</v>
      </c>
    </row>
    <row r="9314" spans="1:15" ht="15">
      <c r="A9314" s="284">
        <v>9310</v>
      </c>
      <c r="B9314" s="287"/>
      <c r="C9314" s="287"/>
      <c r="D9314" s="284" t="s">
        <v>1054</v>
      </c>
      <c r="E9314" s="287"/>
      <c r="F9314" s="285" t="s">
        <v>9435</v>
      </c>
      <c r="G9314" s="266" t="s">
        <v>121</v>
      </c>
      <c r="H9314" s="266">
        <f>IF(G9314="Traditional Stove",0.1,0.2)</f>
        <v>0.1</v>
      </c>
      <c r="I9314" s="266">
        <f>YEAR(J9314)</f>
        <v>2023</v>
      </c>
      <c r="J9314" s="267">
        <v>45008</v>
      </c>
      <c r="K9314" s="267">
        <f>J9314+1</f>
        <v>45009</v>
      </c>
      <c r="L9314" s="266">
        <f>IF(M9314&lt;=365,1,2)</f>
        <v>1</v>
      </c>
      <c r="M9314" s="266">
        <f>IF(K9314&lt;$C$1,$C$2-$C$1+1,$C$2-K9314+1)</f>
        <v>38</v>
      </c>
      <c r="N9314" s="268">
        <f>M9314/365</f>
        <v>0.10410958904109589</v>
      </c>
      <c r="O9314" s="269">
        <f>'Data and Parameter'!$E$4*'Data and Parameter'!$E$5*('Data and Parameter'!$E$6+'Data and Parameter'!$E$7)*'Data and Parameter'!$E$19*'Data and Parameter'!$E$14*'ER calculations'!N9314</f>
        <v>0.53905333080220053</v>
      </c>
    </row>
    <row r="9315" spans="1:15" ht="15">
      <c r="A9315" s="284">
        <v>9311</v>
      </c>
      <c r="B9315" s="287"/>
      <c r="C9315" s="287"/>
      <c r="D9315" s="284" t="s">
        <v>1054</v>
      </c>
      <c r="E9315" s="287"/>
      <c r="F9315" s="285" t="s">
        <v>9436</v>
      </c>
      <c r="G9315" s="266" t="s">
        <v>121</v>
      </c>
      <c r="H9315" s="266">
        <f>IF(G9315="Traditional Stove",0.1,0.2)</f>
        <v>0.1</v>
      </c>
      <c r="I9315" s="266">
        <f>YEAR(J9315)</f>
        <v>2023</v>
      </c>
      <c r="J9315" s="267">
        <v>45008</v>
      </c>
      <c r="K9315" s="267">
        <f>J9315+1</f>
        <v>45009</v>
      </c>
      <c r="L9315" s="266">
        <f>IF(M9315&lt;=365,1,2)</f>
        <v>1</v>
      </c>
      <c r="M9315" s="266">
        <f>IF(K9315&lt;$C$1,$C$2-$C$1+1,$C$2-K9315+1)</f>
        <v>38</v>
      </c>
      <c r="N9315" s="268">
        <f>M9315/365</f>
        <v>0.10410958904109589</v>
      </c>
      <c r="O9315" s="269">
        <f>'Data and Parameter'!$E$4*'Data and Parameter'!$E$5*('Data and Parameter'!$E$6+'Data and Parameter'!$E$7)*'Data and Parameter'!$E$19*'Data and Parameter'!$E$14*'ER calculations'!N9315</f>
        <v>0.53905333080220053</v>
      </c>
    </row>
    <row r="9316" spans="1:15" ht="15">
      <c r="A9316" s="284">
        <v>9312</v>
      </c>
      <c r="B9316" s="287"/>
      <c r="C9316" s="287"/>
      <c r="D9316" s="284" t="s">
        <v>1054</v>
      </c>
      <c r="E9316" s="287"/>
      <c r="F9316" s="285" t="s">
        <v>9437</v>
      </c>
      <c r="G9316" s="266" t="s">
        <v>121</v>
      </c>
      <c r="H9316" s="266">
        <f>IF(G9316="Traditional Stove",0.1,0.2)</f>
        <v>0.1</v>
      </c>
      <c r="I9316" s="266">
        <f>YEAR(J9316)</f>
        <v>2023</v>
      </c>
      <c r="J9316" s="267">
        <v>45008</v>
      </c>
      <c r="K9316" s="267">
        <f>J9316+1</f>
        <v>45009</v>
      </c>
      <c r="L9316" s="266">
        <f>IF(M9316&lt;=365,1,2)</f>
        <v>1</v>
      </c>
      <c r="M9316" s="266">
        <f>IF(K9316&lt;$C$1,$C$2-$C$1+1,$C$2-K9316+1)</f>
        <v>38</v>
      </c>
      <c r="N9316" s="268">
        <f>M9316/365</f>
        <v>0.10410958904109589</v>
      </c>
      <c r="O9316" s="269">
        <f>'Data and Parameter'!$E$4*'Data and Parameter'!$E$5*('Data and Parameter'!$E$6+'Data and Parameter'!$E$7)*'Data and Parameter'!$E$19*'Data and Parameter'!$E$14*'ER calculations'!N9316</f>
        <v>0.53905333080220053</v>
      </c>
    </row>
    <row r="9317" spans="1:15" ht="15">
      <c r="A9317" s="284">
        <v>9313</v>
      </c>
      <c r="B9317" s="287"/>
      <c r="C9317" s="287"/>
      <c r="D9317" s="284" t="s">
        <v>1054</v>
      </c>
      <c r="E9317" s="287"/>
      <c r="F9317" s="285" t="s">
        <v>9438</v>
      </c>
      <c r="G9317" s="266" t="s">
        <v>121</v>
      </c>
      <c r="H9317" s="266">
        <f>IF(G9317="Traditional Stove",0.1,0.2)</f>
        <v>0.1</v>
      </c>
      <c r="I9317" s="266">
        <f>YEAR(J9317)</f>
        <v>2023</v>
      </c>
      <c r="J9317" s="267">
        <v>45008</v>
      </c>
      <c r="K9317" s="267">
        <f>J9317+1</f>
        <v>45009</v>
      </c>
      <c r="L9317" s="266">
        <f>IF(M9317&lt;=365,1,2)</f>
        <v>1</v>
      </c>
      <c r="M9317" s="266">
        <f>IF(K9317&lt;$C$1,$C$2-$C$1+1,$C$2-K9317+1)</f>
        <v>38</v>
      </c>
      <c r="N9317" s="268">
        <f>M9317/365</f>
        <v>0.10410958904109589</v>
      </c>
      <c r="O9317" s="269">
        <f>'Data and Parameter'!$E$4*'Data and Parameter'!$E$5*('Data and Parameter'!$E$6+'Data and Parameter'!$E$7)*'Data and Parameter'!$E$19*'Data and Parameter'!$E$14*'ER calculations'!N9317</f>
        <v>0.53905333080220053</v>
      </c>
    </row>
    <row r="9318" spans="1:15" ht="15">
      <c r="A9318" s="284">
        <v>9314</v>
      </c>
      <c r="B9318" s="287"/>
      <c r="C9318" s="287"/>
      <c r="D9318" s="284" t="s">
        <v>1054</v>
      </c>
      <c r="E9318" s="287"/>
      <c r="F9318" s="285" t="s">
        <v>9439</v>
      </c>
      <c r="G9318" s="266" t="s">
        <v>121</v>
      </c>
      <c r="H9318" s="266">
        <f>IF(G9318="Traditional Stove",0.1,0.2)</f>
        <v>0.1</v>
      </c>
      <c r="I9318" s="266">
        <f>YEAR(J9318)</f>
        <v>2023</v>
      </c>
      <c r="J9318" s="267">
        <v>45008</v>
      </c>
      <c r="K9318" s="267">
        <f>J9318+1</f>
        <v>45009</v>
      </c>
      <c r="L9318" s="266">
        <f>IF(M9318&lt;=365,1,2)</f>
        <v>1</v>
      </c>
      <c r="M9318" s="266">
        <f>IF(K9318&lt;$C$1,$C$2-$C$1+1,$C$2-K9318+1)</f>
        <v>38</v>
      </c>
      <c r="N9318" s="268">
        <f>M9318/365</f>
        <v>0.10410958904109589</v>
      </c>
      <c r="O9318" s="269">
        <f>'Data and Parameter'!$E$4*'Data and Parameter'!$E$5*('Data and Parameter'!$E$6+'Data and Parameter'!$E$7)*'Data and Parameter'!$E$19*'Data and Parameter'!$E$14*'ER calculations'!N9318</f>
        <v>0.53905333080220053</v>
      </c>
    </row>
    <row r="9319" spans="1:15" ht="15">
      <c r="A9319" s="284">
        <v>9315</v>
      </c>
      <c r="B9319" s="287"/>
      <c r="C9319" s="287"/>
      <c r="D9319" s="284" t="s">
        <v>1054</v>
      </c>
      <c r="E9319" s="287"/>
      <c r="F9319" s="285" t="s">
        <v>9440</v>
      </c>
      <c r="G9319" s="266" t="s">
        <v>121</v>
      </c>
      <c r="H9319" s="266">
        <f>IF(G9319="Traditional Stove",0.1,0.2)</f>
        <v>0.1</v>
      </c>
      <c r="I9319" s="266">
        <f>YEAR(J9319)</f>
        <v>2023</v>
      </c>
      <c r="J9319" s="267">
        <v>44969</v>
      </c>
      <c r="K9319" s="267">
        <f>J9319+1</f>
        <v>44970</v>
      </c>
      <c r="L9319" s="266">
        <f>IF(M9319&lt;=365,1,2)</f>
        <v>1</v>
      </c>
      <c r="M9319" s="266">
        <f>IF(K9319&lt;$C$1,$C$2-$C$1+1,$C$2-K9319+1)</f>
        <v>77</v>
      </c>
      <c r="N9319" s="268">
        <f>M9319/365</f>
        <v>0.21095890410958903</v>
      </c>
      <c r="O9319" s="269">
        <f>'Data and Parameter'!$E$4*'Data and Parameter'!$E$5*('Data and Parameter'!$E$6+'Data and Parameter'!$E$7)*'Data and Parameter'!$E$19*'Data and Parameter'!$E$14*'ER calculations'!N9319</f>
        <v>1.0922922755728799</v>
      </c>
    </row>
    <row r="9320" spans="1:15" ht="15">
      <c r="A9320" s="284">
        <v>9316</v>
      </c>
      <c r="B9320" s="287"/>
      <c r="C9320" s="287"/>
      <c r="D9320" s="284" t="s">
        <v>1054</v>
      </c>
      <c r="E9320" s="287"/>
      <c r="F9320" s="285" t="s">
        <v>9441</v>
      </c>
      <c r="G9320" s="266" t="s">
        <v>121</v>
      </c>
      <c r="H9320" s="266">
        <f>IF(G9320="Traditional Stove",0.1,0.2)</f>
        <v>0.1</v>
      </c>
      <c r="I9320" s="266">
        <f>YEAR(J9320)</f>
        <v>2023</v>
      </c>
      <c r="J9320" s="267">
        <v>44969</v>
      </c>
      <c r="K9320" s="267">
        <f>J9320+1</f>
        <v>44970</v>
      </c>
      <c r="L9320" s="266">
        <f>IF(M9320&lt;=365,1,2)</f>
        <v>1</v>
      </c>
      <c r="M9320" s="266">
        <f>IF(K9320&lt;$C$1,$C$2-$C$1+1,$C$2-K9320+1)</f>
        <v>77</v>
      </c>
      <c r="N9320" s="268">
        <f>M9320/365</f>
        <v>0.21095890410958903</v>
      </c>
      <c r="O9320" s="269">
        <f>'Data and Parameter'!$E$4*'Data and Parameter'!$E$5*('Data and Parameter'!$E$6+'Data and Parameter'!$E$7)*'Data and Parameter'!$E$19*'Data and Parameter'!$E$14*'ER calculations'!N9320</f>
        <v>1.0922922755728799</v>
      </c>
    </row>
    <row r="9321" spans="1:15" ht="15">
      <c r="A9321" s="284">
        <v>9317</v>
      </c>
      <c r="B9321" s="287"/>
      <c r="C9321" s="287"/>
      <c r="D9321" s="284" t="s">
        <v>1054</v>
      </c>
      <c r="E9321" s="287"/>
      <c r="F9321" s="285" t="s">
        <v>9442</v>
      </c>
      <c r="G9321" s="266" t="s">
        <v>121</v>
      </c>
      <c r="H9321" s="266">
        <f>IF(G9321="Traditional Stove",0.1,0.2)</f>
        <v>0.1</v>
      </c>
      <c r="I9321" s="266">
        <f>YEAR(J9321)</f>
        <v>2023</v>
      </c>
      <c r="J9321" s="267">
        <v>44959</v>
      </c>
      <c r="K9321" s="267">
        <f>J9321+1</f>
        <v>44960</v>
      </c>
      <c r="L9321" s="266">
        <f>IF(M9321&lt;=365,1,2)</f>
        <v>1</v>
      </c>
      <c r="M9321" s="266">
        <f>IF(K9321&lt;$C$1,$C$2-$C$1+1,$C$2-K9321+1)</f>
        <v>87</v>
      </c>
      <c r="N9321" s="268">
        <f>M9321/365</f>
        <v>0.23835616438356164</v>
      </c>
      <c r="O9321" s="269">
        <f>'Data and Parameter'!$E$4*'Data and Parameter'!$E$5*('Data and Parameter'!$E$6+'Data and Parameter'!$E$7)*'Data and Parameter'!$E$19*'Data and Parameter'!$E$14*'ER calculations'!N9321</f>
        <v>1.2341484152576696</v>
      </c>
    </row>
    <row r="9322" spans="1:15" ht="15">
      <c r="A9322" s="284">
        <v>9318</v>
      </c>
      <c r="B9322" s="287"/>
      <c r="C9322" s="287"/>
      <c r="D9322" s="284" t="s">
        <v>1054</v>
      </c>
      <c r="E9322" s="287"/>
      <c r="F9322" s="285" t="s">
        <v>9443</v>
      </c>
      <c r="G9322" s="266" t="s">
        <v>121</v>
      </c>
      <c r="H9322" s="266">
        <f>IF(G9322="Traditional Stove",0.1,0.2)</f>
        <v>0.1</v>
      </c>
      <c r="I9322" s="266">
        <f>YEAR(J9322)</f>
        <v>2023</v>
      </c>
      <c r="J9322" s="267">
        <v>44969</v>
      </c>
      <c r="K9322" s="267">
        <f>J9322+1</f>
        <v>44970</v>
      </c>
      <c r="L9322" s="266">
        <f>IF(M9322&lt;=365,1,2)</f>
        <v>1</v>
      </c>
      <c r="M9322" s="266">
        <f>IF(K9322&lt;$C$1,$C$2-$C$1+1,$C$2-K9322+1)</f>
        <v>77</v>
      </c>
      <c r="N9322" s="268">
        <f>M9322/365</f>
        <v>0.21095890410958903</v>
      </c>
      <c r="O9322" s="269">
        <f>'Data and Parameter'!$E$4*'Data and Parameter'!$E$5*('Data and Parameter'!$E$6+'Data and Parameter'!$E$7)*'Data and Parameter'!$E$19*'Data and Parameter'!$E$14*'ER calculations'!N9322</f>
        <v>1.0922922755728799</v>
      </c>
    </row>
    <row r="9323" spans="1:15" ht="15">
      <c r="A9323" s="284">
        <v>9319</v>
      </c>
      <c r="B9323" s="287"/>
      <c r="C9323" s="287"/>
      <c r="D9323" s="284" t="s">
        <v>1054</v>
      </c>
      <c r="E9323" s="287"/>
      <c r="F9323" s="285" t="s">
        <v>9444</v>
      </c>
      <c r="G9323" s="266" t="s">
        <v>121</v>
      </c>
      <c r="H9323" s="266">
        <f>IF(G9323="Traditional Stove",0.1,0.2)</f>
        <v>0.1</v>
      </c>
      <c r="I9323" s="266">
        <f>YEAR(J9323)</f>
        <v>2023</v>
      </c>
      <c r="J9323" s="267">
        <v>44969</v>
      </c>
      <c r="K9323" s="267">
        <f>J9323+1</f>
        <v>44970</v>
      </c>
      <c r="L9323" s="266">
        <f>IF(M9323&lt;=365,1,2)</f>
        <v>1</v>
      </c>
      <c r="M9323" s="266">
        <f>IF(K9323&lt;$C$1,$C$2-$C$1+1,$C$2-K9323+1)</f>
        <v>77</v>
      </c>
      <c r="N9323" s="268">
        <f>M9323/365</f>
        <v>0.21095890410958903</v>
      </c>
      <c r="O9323" s="269">
        <f>'Data and Parameter'!$E$4*'Data and Parameter'!$E$5*('Data and Parameter'!$E$6+'Data and Parameter'!$E$7)*'Data and Parameter'!$E$19*'Data and Parameter'!$E$14*'ER calculations'!N9323</f>
        <v>1.0922922755728799</v>
      </c>
    </row>
    <row r="9324" spans="1:15" ht="15">
      <c r="A9324" s="284">
        <v>9320</v>
      </c>
      <c r="B9324" s="287"/>
      <c r="C9324" s="287"/>
      <c r="D9324" s="284" t="s">
        <v>1054</v>
      </c>
      <c r="E9324" s="287"/>
      <c r="F9324" s="285" t="s">
        <v>9445</v>
      </c>
      <c r="G9324" s="266" t="s">
        <v>121</v>
      </c>
      <c r="H9324" s="266">
        <f>IF(G9324="Traditional Stove",0.1,0.2)</f>
        <v>0.1</v>
      </c>
      <c r="I9324" s="266">
        <f>YEAR(J9324)</f>
        <v>2023</v>
      </c>
      <c r="J9324" s="267">
        <v>44969</v>
      </c>
      <c r="K9324" s="267">
        <f>J9324+1</f>
        <v>44970</v>
      </c>
      <c r="L9324" s="266">
        <f>IF(M9324&lt;=365,1,2)</f>
        <v>1</v>
      </c>
      <c r="M9324" s="266">
        <f>IF(K9324&lt;$C$1,$C$2-$C$1+1,$C$2-K9324+1)</f>
        <v>77</v>
      </c>
      <c r="N9324" s="268">
        <f>M9324/365</f>
        <v>0.21095890410958903</v>
      </c>
      <c r="O9324" s="269">
        <f>'Data and Parameter'!$E$4*'Data and Parameter'!$E$5*('Data and Parameter'!$E$6+'Data and Parameter'!$E$7)*'Data and Parameter'!$E$19*'Data and Parameter'!$E$14*'ER calculations'!N9324</f>
        <v>1.0922922755728799</v>
      </c>
    </row>
    <row r="9325" spans="1:15" ht="15">
      <c r="A9325" s="284">
        <v>9321</v>
      </c>
      <c r="B9325" s="287"/>
      <c r="C9325" s="287"/>
      <c r="D9325" s="284" t="s">
        <v>1054</v>
      </c>
      <c r="E9325" s="287"/>
      <c r="F9325" s="285" t="s">
        <v>9446</v>
      </c>
      <c r="G9325" s="266" t="s">
        <v>121</v>
      </c>
      <c r="H9325" s="266">
        <f>IF(G9325="Traditional Stove",0.1,0.2)</f>
        <v>0.1</v>
      </c>
      <c r="I9325" s="266">
        <f>YEAR(J9325)</f>
        <v>2023</v>
      </c>
      <c r="J9325" s="267">
        <v>44969</v>
      </c>
      <c r="K9325" s="267">
        <f>J9325+1</f>
        <v>44970</v>
      </c>
      <c r="L9325" s="266">
        <f>IF(M9325&lt;=365,1,2)</f>
        <v>1</v>
      </c>
      <c r="M9325" s="266">
        <f>IF(K9325&lt;$C$1,$C$2-$C$1+1,$C$2-K9325+1)</f>
        <v>77</v>
      </c>
      <c r="N9325" s="268">
        <f>M9325/365</f>
        <v>0.21095890410958903</v>
      </c>
      <c r="O9325" s="269">
        <f>'Data and Parameter'!$E$4*'Data and Parameter'!$E$5*('Data and Parameter'!$E$6+'Data and Parameter'!$E$7)*'Data and Parameter'!$E$19*'Data and Parameter'!$E$14*'ER calculations'!N9325</f>
        <v>1.0922922755728799</v>
      </c>
    </row>
    <row r="9326" spans="1:15" ht="15">
      <c r="A9326" s="284">
        <v>9322</v>
      </c>
      <c r="B9326" s="287"/>
      <c r="C9326" s="287"/>
      <c r="D9326" s="284" t="s">
        <v>1054</v>
      </c>
      <c r="E9326" s="287"/>
      <c r="F9326" s="285" t="s">
        <v>9447</v>
      </c>
      <c r="G9326" s="266" t="s">
        <v>121</v>
      </c>
      <c r="H9326" s="266">
        <f>IF(G9326="Traditional Stove",0.1,0.2)</f>
        <v>0.1</v>
      </c>
      <c r="I9326" s="266">
        <f>YEAR(J9326)</f>
        <v>2023</v>
      </c>
      <c r="J9326" s="267">
        <v>44969</v>
      </c>
      <c r="K9326" s="267">
        <f>J9326+1</f>
        <v>44970</v>
      </c>
      <c r="L9326" s="266">
        <f>IF(M9326&lt;=365,1,2)</f>
        <v>1</v>
      </c>
      <c r="M9326" s="266">
        <f>IF(K9326&lt;$C$1,$C$2-$C$1+1,$C$2-K9326+1)</f>
        <v>77</v>
      </c>
      <c r="N9326" s="268">
        <f>M9326/365</f>
        <v>0.21095890410958903</v>
      </c>
      <c r="O9326" s="269">
        <f>'Data and Parameter'!$E$4*'Data and Parameter'!$E$5*('Data and Parameter'!$E$6+'Data and Parameter'!$E$7)*'Data and Parameter'!$E$19*'Data and Parameter'!$E$14*'ER calculations'!N9326</f>
        <v>1.0922922755728799</v>
      </c>
    </row>
    <row r="9327" spans="1:15" ht="15">
      <c r="A9327" s="284">
        <v>9323</v>
      </c>
      <c r="B9327" s="287"/>
      <c r="C9327" s="287"/>
      <c r="D9327" s="284" t="s">
        <v>1054</v>
      </c>
      <c r="E9327" s="287"/>
      <c r="F9327" s="285" t="s">
        <v>9448</v>
      </c>
      <c r="G9327" s="266" t="s">
        <v>121</v>
      </c>
      <c r="H9327" s="266">
        <f>IF(G9327="Traditional Stove",0.1,0.2)</f>
        <v>0.1</v>
      </c>
      <c r="I9327" s="266">
        <f>YEAR(J9327)</f>
        <v>2023</v>
      </c>
      <c r="J9327" s="267">
        <v>44969</v>
      </c>
      <c r="K9327" s="267">
        <f>J9327+1</f>
        <v>44970</v>
      </c>
      <c r="L9327" s="266">
        <f>IF(M9327&lt;=365,1,2)</f>
        <v>1</v>
      </c>
      <c r="M9327" s="266">
        <f>IF(K9327&lt;$C$1,$C$2-$C$1+1,$C$2-K9327+1)</f>
        <v>77</v>
      </c>
      <c r="N9327" s="268">
        <f>M9327/365</f>
        <v>0.21095890410958903</v>
      </c>
      <c r="O9327" s="269">
        <f>'Data and Parameter'!$E$4*'Data and Parameter'!$E$5*('Data and Parameter'!$E$6+'Data and Parameter'!$E$7)*'Data and Parameter'!$E$19*'Data and Parameter'!$E$14*'ER calculations'!N9327</f>
        <v>1.0922922755728799</v>
      </c>
    </row>
    <row r="9328" spans="1:15" ht="15">
      <c r="A9328" s="284">
        <v>9324</v>
      </c>
      <c r="B9328" s="287"/>
      <c r="C9328" s="287"/>
      <c r="D9328" s="284" t="s">
        <v>1054</v>
      </c>
      <c r="E9328" s="287"/>
      <c r="F9328" s="285" t="s">
        <v>9449</v>
      </c>
      <c r="G9328" s="266" t="s">
        <v>121</v>
      </c>
      <c r="H9328" s="266">
        <f>IF(G9328="Traditional Stove",0.1,0.2)</f>
        <v>0.1</v>
      </c>
      <c r="I9328" s="266">
        <f>YEAR(J9328)</f>
        <v>2023</v>
      </c>
      <c r="J9328" s="267">
        <v>44969</v>
      </c>
      <c r="K9328" s="267">
        <f>J9328+1</f>
        <v>44970</v>
      </c>
      <c r="L9328" s="266">
        <f>IF(M9328&lt;=365,1,2)</f>
        <v>1</v>
      </c>
      <c r="M9328" s="266">
        <f>IF(K9328&lt;$C$1,$C$2-$C$1+1,$C$2-K9328+1)</f>
        <v>77</v>
      </c>
      <c r="N9328" s="268">
        <f>M9328/365</f>
        <v>0.21095890410958903</v>
      </c>
      <c r="O9328" s="269">
        <f>'Data and Parameter'!$E$4*'Data and Parameter'!$E$5*('Data and Parameter'!$E$6+'Data and Parameter'!$E$7)*'Data and Parameter'!$E$19*'Data and Parameter'!$E$14*'ER calculations'!N9328</f>
        <v>1.0922922755728799</v>
      </c>
    </row>
    <row r="9329" spans="1:15" ht="15">
      <c r="A9329" s="284">
        <v>9325</v>
      </c>
      <c r="B9329" s="287"/>
      <c r="C9329" s="287"/>
      <c r="D9329" s="284" t="s">
        <v>1054</v>
      </c>
      <c r="E9329" s="287"/>
      <c r="F9329" s="285" t="s">
        <v>9450</v>
      </c>
      <c r="G9329" s="266" t="s">
        <v>121</v>
      </c>
      <c r="H9329" s="266">
        <f>IF(G9329="Traditional Stove",0.1,0.2)</f>
        <v>0.1</v>
      </c>
      <c r="I9329" s="266">
        <f>YEAR(J9329)</f>
        <v>2023</v>
      </c>
      <c r="J9329" s="267">
        <v>44969</v>
      </c>
      <c r="K9329" s="267">
        <f>J9329+1</f>
        <v>44970</v>
      </c>
      <c r="L9329" s="266">
        <f>IF(M9329&lt;=365,1,2)</f>
        <v>1</v>
      </c>
      <c r="M9329" s="266">
        <f>IF(K9329&lt;$C$1,$C$2-$C$1+1,$C$2-K9329+1)</f>
        <v>77</v>
      </c>
      <c r="N9329" s="268">
        <f>M9329/365</f>
        <v>0.21095890410958903</v>
      </c>
      <c r="O9329" s="269">
        <f>'Data and Parameter'!$E$4*'Data and Parameter'!$E$5*('Data and Parameter'!$E$6+'Data and Parameter'!$E$7)*'Data and Parameter'!$E$19*'Data and Parameter'!$E$14*'ER calculations'!N9329</f>
        <v>1.0922922755728799</v>
      </c>
    </row>
    <row r="9330" spans="1:15" ht="15">
      <c r="A9330" s="284">
        <v>9326</v>
      </c>
      <c r="B9330" s="287"/>
      <c r="C9330" s="287"/>
      <c r="D9330" s="284" t="s">
        <v>1054</v>
      </c>
      <c r="E9330" s="287"/>
      <c r="F9330" s="285" t="s">
        <v>9451</v>
      </c>
      <c r="G9330" s="266" t="s">
        <v>121</v>
      </c>
      <c r="H9330" s="266">
        <f>IF(G9330="Traditional Stove",0.1,0.2)</f>
        <v>0.1</v>
      </c>
      <c r="I9330" s="266">
        <f>YEAR(J9330)</f>
        <v>2023</v>
      </c>
      <c r="J9330" s="267">
        <v>44969</v>
      </c>
      <c r="K9330" s="267">
        <f>J9330+1</f>
        <v>44970</v>
      </c>
      <c r="L9330" s="266">
        <f>IF(M9330&lt;=365,1,2)</f>
        <v>1</v>
      </c>
      <c r="M9330" s="266">
        <f>IF(K9330&lt;$C$1,$C$2-$C$1+1,$C$2-K9330+1)</f>
        <v>77</v>
      </c>
      <c r="N9330" s="268">
        <f>M9330/365</f>
        <v>0.21095890410958903</v>
      </c>
      <c r="O9330" s="269">
        <f>'Data and Parameter'!$E$4*'Data and Parameter'!$E$5*('Data and Parameter'!$E$6+'Data and Parameter'!$E$7)*'Data and Parameter'!$E$19*'Data and Parameter'!$E$14*'ER calculations'!N9330</f>
        <v>1.0922922755728799</v>
      </c>
    </row>
    <row r="9331" spans="1:15" ht="15">
      <c r="A9331" s="284">
        <v>9327</v>
      </c>
      <c r="B9331" s="287"/>
      <c r="C9331" s="287"/>
      <c r="D9331" s="284" t="s">
        <v>1054</v>
      </c>
      <c r="E9331" s="287"/>
      <c r="F9331" s="285" t="s">
        <v>9452</v>
      </c>
      <c r="G9331" s="266" t="s">
        <v>121</v>
      </c>
      <c r="H9331" s="266">
        <f>IF(G9331="Traditional Stove",0.1,0.2)</f>
        <v>0.1</v>
      </c>
      <c r="I9331" s="266">
        <f>YEAR(J9331)</f>
        <v>2023</v>
      </c>
      <c r="J9331" s="267">
        <v>45008</v>
      </c>
      <c r="K9331" s="267">
        <f>J9331+1</f>
        <v>45009</v>
      </c>
      <c r="L9331" s="266">
        <f>IF(M9331&lt;=365,1,2)</f>
        <v>1</v>
      </c>
      <c r="M9331" s="266">
        <f>IF(K9331&lt;$C$1,$C$2-$C$1+1,$C$2-K9331+1)</f>
        <v>38</v>
      </c>
      <c r="N9331" s="268">
        <f>M9331/365</f>
        <v>0.10410958904109589</v>
      </c>
      <c r="O9331" s="269">
        <f>'Data and Parameter'!$E$4*'Data and Parameter'!$E$5*('Data and Parameter'!$E$6+'Data and Parameter'!$E$7)*'Data and Parameter'!$E$19*'Data and Parameter'!$E$14*'ER calculations'!N9331</f>
        <v>0.53905333080220053</v>
      </c>
    </row>
    <row r="9332" spans="1:15" ht="15">
      <c r="A9332" s="284">
        <v>9328</v>
      </c>
      <c r="B9332" s="287"/>
      <c r="C9332" s="287"/>
      <c r="D9332" s="284" t="s">
        <v>1054</v>
      </c>
      <c r="E9332" s="287"/>
      <c r="F9332" s="285" t="s">
        <v>9453</v>
      </c>
      <c r="G9332" s="266" t="s">
        <v>121</v>
      </c>
      <c r="H9332" s="266">
        <f>IF(G9332="Traditional Stove",0.1,0.2)</f>
        <v>0.1</v>
      </c>
      <c r="I9332" s="266">
        <f>YEAR(J9332)</f>
        <v>2023</v>
      </c>
      <c r="J9332" s="267">
        <v>44969</v>
      </c>
      <c r="K9332" s="267">
        <f>J9332+1</f>
        <v>44970</v>
      </c>
      <c r="L9332" s="266">
        <f>IF(M9332&lt;=365,1,2)</f>
        <v>1</v>
      </c>
      <c r="M9332" s="266">
        <f>IF(K9332&lt;$C$1,$C$2-$C$1+1,$C$2-K9332+1)</f>
        <v>77</v>
      </c>
      <c r="N9332" s="268">
        <f>M9332/365</f>
        <v>0.21095890410958903</v>
      </c>
      <c r="O9332" s="269">
        <f>'Data and Parameter'!$E$4*'Data and Parameter'!$E$5*('Data and Parameter'!$E$6+'Data and Parameter'!$E$7)*'Data and Parameter'!$E$19*'Data and Parameter'!$E$14*'ER calculations'!N9332</f>
        <v>1.0922922755728799</v>
      </c>
    </row>
    <row r="9333" spans="1:15" ht="15">
      <c r="A9333" s="284">
        <v>9329</v>
      </c>
      <c r="B9333" s="287"/>
      <c r="C9333" s="287"/>
      <c r="D9333" s="284" t="s">
        <v>1054</v>
      </c>
      <c r="E9333" s="287"/>
      <c r="F9333" s="285" t="s">
        <v>9454</v>
      </c>
      <c r="G9333" s="266" t="s">
        <v>121</v>
      </c>
      <c r="H9333" s="266">
        <f>IF(G9333="Traditional Stove",0.1,0.2)</f>
        <v>0.1</v>
      </c>
      <c r="I9333" s="266">
        <f>YEAR(J9333)</f>
        <v>2023</v>
      </c>
      <c r="J9333" s="267">
        <v>45008</v>
      </c>
      <c r="K9333" s="267">
        <f>J9333+1</f>
        <v>45009</v>
      </c>
      <c r="L9333" s="266">
        <f>IF(M9333&lt;=365,1,2)</f>
        <v>1</v>
      </c>
      <c r="M9333" s="266">
        <f>IF(K9333&lt;$C$1,$C$2-$C$1+1,$C$2-K9333+1)</f>
        <v>38</v>
      </c>
      <c r="N9333" s="268">
        <f>M9333/365</f>
        <v>0.10410958904109589</v>
      </c>
      <c r="O9333" s="269">
        <f>'Data and Parameter'!$E$4*'Data and Parameter'!$E$5*('Data and Parameter'!$E$6+'Data and Parameter'!$E$7)*'Data and Parameter'!$E$19*'Data and Parameter'!$E$14*'ER calculations'!N9333</f>
        <v>0.53905333080220053</v>
      </c>
    </row>
    <row r="9334" spans="1:15" ht="15">
      <c r="A9334" s="284">
        <v>9330</v>
      </c>
      <c r="B9334" s="287"/>
      <c r="C9334" s="287"/>
      <c r="D9334" s="284" t="s">
        <v>1054</v>
      </c>
      <c r="E9334" s="287"/>
      <c r="F9334" s="285" t="s">
        <v>9455</v>
      </c>
      <c r="G9334" s="266" t="s">
        <v>121</v>
      </c>
      <c r="H9334" s="266">
        <f>IF(G9334="Traditional Stove",0.1,0.2)</f>
        <v>0.1</v>
      </c>
      <c r="I9334" s="266">
        <f>YEAR(J9334)</f>
        <v>2023</v>
      </c>
      <c r="J9334" s="267">
        <v>44969</v>
      </c>
      <c r="K9334" s="267">
        <f>J9334+1</f>
        <v>44970</v>
      </c>
      <c r="L9334" s="266">
        <f>IF(M9334&lt;=365,1,2)</f>
        <v>1</v>
      </c>
      <c r="M9334" s="266">
        <f>IF(K9334&lt;$C$1,$C$2-$C$1+1,$C$2-K9334+1)</f>
        <v>77</v>
      </c>
      <c r="N9334" s="268">
        <f>M9334/365</f>
        <v>0.21095890410958903</v>
      </c>
      <c r="O9334" s="269">
        <f>'Data and Parameter'!$E$4*'Data and Parameter'!$E$5*('Data and Parameter'!$E$6+'Data and Parameter'!$E$7)*'Data and Parameter'!$E$19*'Data and Parameter'!$E$14*'ER calculations'!N9334</f>
        <v>1.0922922755728799</v>
      </c>
    </row>
    <row r="9335" spans="1:15" ht="15">
      <c r="A9335" s="284">
        <v>9331</v>
      </c>
      <c r="B9335" s="287"/>
      <c r="C9335" s="287"/>
      <c r="D9335" s="284" t="s">
        <v>1054</v>
      </c>
      <c r="E9335" s="287"/>
      <c r="F9335" s="285" t="s">
        <v>9456</v>
      </c>
      <c r="G9335" s="266" t="s">
        <v>121</v>
      </c>
      <c r="H9335" s="266">
        <f>IF(G9335="Traditional Stove",0.1,0.2)</f>
        <v>0.1</v>
      </c>
      <c r="I9335" s="266">
        <f>YEAR(J9335)</f>
        <v>2023</v>
      </c>
      <c r="J9335" s="267">
        <v>45008</v>
      </c>
      <c r="K9335" s="267">
        <f>J9335+1</f>
        <v>45009</v>
      </c>
      <c r="L9335" s="266">
        <f>IF(M9335&lt;=365,1,2)</f>
        <v>1</v>
      </c>
      <c r="M9335" s="266">
        <f>IF(K9335&lt;$C$1,$C$2-$C$1+1,$C$2-K9335+1)</f>
        <v>38</v>
      </c>
      <c r="N9335" s="268">
        <f>M9335/365</f>
        <v>0.10410958904109589</v>
      </c>
      <c r="O9335" s="269">
        <f>'Data and Parameter'!$E$4*'Data and Parameter'!$E$5*('Data and Parameter'!$E$6+'Data and Parameter'!$E$7)*'Data and Parameter'!$E$19*'Data and Parameter'!$E$14*'ER calculations'!N9335</f>
        <v>0.53905333080220053</v>
      </c>
    </row>
    <row r="9336" spans="1:15" ht="15">
      <c r="A9336" s="284">
        <v>9332</v>
      </c>
      <c r="B9336" s="287"/>
      <c r="C9336" s="287"/>
      <c r="D9336" s="284" t="s">
        <v>1054</v>
      </c>
      <c r="E9336" s="287"/>
      <c r="F9336" s="285" t="s">
        <v>9457</v>
      </c>
      <c r="G9336" s="266" t="s">
        <v>121</v>
      </c>
      <c r="H9336" s="266">
        <f>IF(G9336="Traditional Stove",0.1,0.2)</f>
        <v>0.1</v>
      </c>
      <c r="I9336" s="266">
        <f>YEAR(J9336)</f>
        <v>2023</v>
      </c>
      <c r="J9336" s="267">
        <v>45008</v>
      </c>
      <c r="K9336" s="267">
        <f>J9336+1</f>
        <v>45009</v>
      </c>
      <c r="L9336" s="266">
        <f>IF(M9336&lt;=365,1,2)</f>
        <v>1</v>
      </c>
      <c r="M9336" s="266">
        <f>IF(K9336&lt;$C$1,$C$2-$C$1+1,$C$2-K9336+1)</f>
        <v>38</v>
      </c>
      <c r="N9336" s="268">
        <f>M9336/365</f>
        <v>0.10410958904109589</v>
      </c>
      <c r="O9336" s="269">
        <f>'Data and Parameter'!$E$4*'Data and Parameter'!$E$5*('Data and Parameter'!$E$6+'Data and Parameter'!$E$7)*'Data and Parameter'!$E$19*'Data and Parameter'!$E$14*'ER calculations'!N9336</f>
        <v>0.53905333080220053</v>
      </c>
    </row>
    <row r="9337" spans="1:15" ht="15">
      <c r="A9337" s="284">
        <v>9333</v>
      </c>
      <c r="B9337" s="287"/>
      <c r="C9337" s="287"/>
      <c r="D9337" s="284" t="s">
        <v>1054</v>
      </c>
      <c r="E9337" s="287"/>
      <c r="F9337" s="285" t="s">
        <v>9458</v>
      </c>
      <c r="G9337" s="266" t="s">
        <v>121</v>
      </c>
      <c r="H9337" s="266">
        <f>IF(G9337="Traditional Stove",0.1,0.2)</f>
        <v>0.1</v>
      </c>
      <c r="I9337" s="266">
        <f>YEAR(J9337)</f>
        <v>2023</v>
      </c>
      <c r="J9337" s="267">
        <v>45008</v>
      </c>
      <c r="K9337" s="267">
        <f>J9337+1</f>
        <v>45009</v>
      </c>
      <c r="L9337" s="266">
        <f>IF(M9337&lt;=365,1,2)</f>
        <v>1</v>
      </c>
      <c r="M9337" s="266">
        <f>IF(K9337&lt;$C$1,$C$2-$C$1+1,$C$2-K9337+1)</f>
        <v>38</v>
      </c>
      <c r="N9337" s="268">
        <f>M9337/365</f>
        <v>0.10410958904109589</v>
      </c>
      <c r="O9337" s="269">
        <f>'Data and Parameter'!$E$4*'Data and Parameter'!$E$5*('Data and Parameter'!$E$6+'Data and Parameter'!$E$7)*'Data and Parameter'!$E$19*'Data and Parameter'!$E$14*'ER calculations'!N9337</f>
        <v>0.53905333080220053</v>
      </c>
    </row>
    <row r="9338" spans="1:15" ht="15">
      <c r="A9338" s="284">
        <v>9334</v>
      </c>
      <c r="B9338" s="287"/>
      <c r="C9338" s="287"/>
      <c r="D9338" s="284" t="s">
        <v>1054</v>
      </c>
      <c r="E9338" s="287"/>
      <c r="F9338" s="285" t="s">
        <v>9459</v>
      </c>
      <c r="G9338" s="266" t="s">
        <v>121</v>
      </c>
      <c r="H9338" s="266">
        <f>IF(G9338="Traditional Stove",0.1,0.2)</f>
        <v>0.1</v>
      </c>
      <c r="I9338" s="266">
        <f>YEAR(J9338)</f>
        <v>2023</v>
      </c>
      <c r="J9338" s="267">
        <v>44969</v>
      </c>
      <c r="K9338" s="267">
        <f>J9338+1</f>
        <v>44970</v>
      </c>
      <c r="L9338" s="266">
        <f>IF(M9338&lt;=365,1,2)</f>
        <v>1</v>
      </c>
      <c r="M9338" s="266">
        <f>IF(K9338&lt;$C$1,$C$2-$C$1+1,$C$2-K9338+1)</f>
        <v>77</v>
      </c>
      <c r="N9338" s="268">
        <f>M9338/365</f>
        <v>0.21095890410958903</v>
      </c>
      <c r="O9338" s="269">
        <f>'Data and Parameter'!$E$4*'Data and Parameter'!$E$5*('Data and Parameter'!$E$6+'Data and Parameter'!$E$7)*'Data and Parameter'!$E$19*'Data and Parameter'!$E$14*'ER calculations'!N9338</f>
        <v>1.0922922755728799</v>
      </c>
    </row>
    <row r="9339" spans="1:15" ht="15">
      <c r="A9339" s="284">
        <v>9335</v>
      </c>
      <c r="B9339" s="287"/>
      <c r="C9339" s="287"/>
      <c r="D9339" s="284" t="s">
        <v>1054</v>
      </c>
      <c r="E9339" s="287"/>
      <c r="F9339" s="285" t="s">
        <v>9460</v>
      </c>
      <c r="G9339" s="266" t="s">
        <v>121</v>
      </c>
      <c r="H9339" s="266">
        <f>IF(G9339="Traditional Stove",0.1,0.2)</f>
        <v>0.1</v>
      </c>
      <c r="I9339" s="266">
        <f>YEAR(J9339)</f>
        <v>2023</v>
      </c>
      <c r="J9339" s="267">
        <v>45007</v>
      </c>
      <c r="K9339" s="267">
        <f>J9339+1</f>
        <v>45008</v>
      </c>
      <c r="L9339" s="266">
        <f>IF(M9339&lt;=365,1,2)</f>
        <v>1</v>
      </c>
      <c r="M9339" s="266">
        <f>IF(K9339&lt;$C$1,$C$2-$C$1+1,$C$2-K9339+1)</f>
        <v>39</v>
      </c>
      <c r="N9339" s="268">
        <f>M9339/365</f>
        <v>0.10684931506849316</v>
      </c>
      <c r="O9339" s="269">
        <f>'Data and Parameter'!$E$4*'Data and Parameter'!$E$5*('Data and Parameter'!$E$6+'Data and Parameter'!$E$7)*'Data and Parameter'!$E$19*'Data and Parameter'!$E$14*'ER calculations'!N9339</f>
        <v>0.55323894477067947</v>
      </c>
    </row>
    <row r="9340" spans="1:15" ht="15">
      <c r="A9340" s="284">
        <v>9336</v>
      </c>
      <c r="B9340" s="287"/>
      <c r="C9340" s="287"/>
      <c r="D9340" s="284" t="s">
        <v>1054</v>
      </c>
      <c r="E9340" s="287"/>
      <c r="F9340" s="285" t="s">
        <v>9461</v>
      </c>
      <c r="G9340" s="266" t="s">
        <v>121</v>
      </c>
      <c r="H9340" s="266">
        <f>IF(G9340="Traditional Stove",0.1,0.2)</f>
        <v>0.1</v>
      </c>
      <c r="I9340" s="266">
        <f>YEAR(J9340)</f>
        <v>2023</v>
      </c>
      <c r="J9340" s="267">
        <v>44969</v>
      </c>
      <c r="K9340" s="267">
        <f>J9340+1</f>
        <v>44970</v>
      </c>
      <c r="L9340" s="266">
        <f>IF(M9340&lt;=365,1,2)</f>
        <v>1</v>
      </c>
      <c r="M9340" s="266">
        <f>IF(K9340&lt;$C$1,$C$2-$C$1+1,$C$2-K9340+1)</f>
        <v>77</v>
      </c>
      <c r="N9340" s="268">
        <f>M9340/365</f>
        <v>0.21095890410958903</v>
      </c>
      <c r="O9340" s="269">
        <f>'Data and Parameter'!$E$4*'Data and Parameter'!$E$5*('Data and Parameter'!$E$6+'Data and Parameter'!$E$7)*'Data and Parameter'!$E$19*'Data and Parameter'!$E$14*'ER calculations'!N9340</f>
        <v>1.0922922755728799</v>
      </c>
    </row>
    <row r="9341" spans="1:15" ht="15">
      <c r="A9341" s="284">
        <v>9337</v>
      </c>
      <c r="B9341" s="287"/>
      <c r="C9341" s="287"/>
      <c r="D9341" s="284" t="s">
        <v>1054</v>
      </c>
      <c r="E9341" s="287"/>
      <c r="F9341" s="285" t="s">
        <v>9462</v>
      </c>
      <c r="G9341" s="266" t="s">
        <v>121</v>
      </c>
      <c r="H9341" s="266">
        <f>IF(G9341="Traditional Stove",0.1,0.2)</f>
        <v>0.1</v>
      </c>
      <c r="I9341" s="266">
        <f>YEAR(J9341)</f>
        <v>2023</v>
      </c>
      <c r="J9341" s="267">
        <v>45008</v>
      </c>
      <c r="K9341" s="267">
        <f>J9341+1</f>
        <v>45009</v>
      </c>
      <c r="L9341" s="266">
        <f>IF(M9341&lt;=365,1,2)</f>
        <v>1</v>
      </c>
      <c r="M9341" s="266">
        <f>IF(K9341&lt;$C$1,$C$2-$C$1+1,$C$2-K9341+1)</f>
        <v>38</v>
      </c>
      <c r="N9341" s="268">
        <f>M9341/365</f>
        <v>0.10410958904109589</v>
      </c>
      <c r="O9341" s="269">
        <f>'Data and Parameter'!$E$4*'Data and Parameter'!$E$5*('Data and Parameter'!$E$6+'Data and Parameter'!$E$7)*'Data and Parameter'!$E$19*'Data and Parameter'!$E$14*'ER calculations'!N9341</f>
        <v>0.53905333080220053</v>
      </c>
    </row>
    <row r="9342" spans="1:15" ht="15">
      <c r="A9342" s="284">
        <v>9338</v>
      </c>
      <c r="B9342" s="287"/>
      <c r="C9342" s="287"/>
      <c r="D9342" s="284" t="s">
        <v>1054</v>
      </c>
      <c r="E9342" s="287"/>
      <c r="F9342" s="285" t="s">
        <v>9463</v>
      </c>
      <c r="G9342" s="266" t="s">
        <v>121</v>
      </c>
      <c r="H9342" s="266">
        <f>IF(G9342="Traditional Stove",0.1,0.2)</f>
        <v>0.1</v>
      </c>
      <c r="I9342" s="266">
        <f>YEAR(J9342)</f>
        <v>2023</v>
      </c>
      <c r="J9342" s="267">
        <v>45008</v>
      </c>
      <c r="K9342" s="267">
        <f>J9342+1</f>
        <v>45009</v>
      </c>
      <c r="L9342" s="266">
        <f>IF(M9342&lt;=365,1,2)</f>
        <v>1</v>
      </c>
      <c r="M9342" s="266">
        <f>IF(K9342&lt;$C$1,$C$2-$C$1+1,$C$2-K9342+1)</f>
        <v>38</v>
      </c>
      <c r="N9342" s="268">
        <f>M9342/365</f>
        <v>0.10410958904109589</v>
      </c>
      <c r="O9342" s="269">
        <f>'Data and Parameter'!$E$4*'Data and Parameter'!$E$5*('Data and Parameter'!$E$6+'Data and Parameter'!$E$7)*'Data and Parameter'!$E$19*'Data and Parameter'!$E$14*'ER calculations'!N9342</f>
        <v>0.53905333080220053</v>
      </c>
    </row>
    <row r="9343" spans="1:15" ht="15">
      <c r="A9343" s="284">
        <v>9339</v>
      </c>
      <c r="B9343" s="287"/>
      <c r="C9343" s="287"/>
      <c r="D9343" s="284" t="s">
        <v>1054</v>
      </c>
      <c r="E9343" s="287"/>
      <c r="F9343" s="285" t="s">
        <v>9464</v>
      </c>
      <c r="G9343" s="266" t="s">
        <v>121</v>
      </c>
      <c r="H9343" s="266">
        <f>IF(G9343="Traditional Stove",0.1,0.2)</f>
        <v>0.1</v>
      </c>
      <c r="I9343" s="266">
        <f>YEAR(J9343)</f>
        <v>2023</v>
      </c>
      <c r="J9343" s="267">
        <v>44969</v>
      </c>
      <c r="K9343" s="267">
        <f>J9343+1</f>
        <v>44970</v>
      </c>
      <c r="L9343" s="266">
        <f>IF(M9343&lt;=365,1,2)</f>
        <v>1</v>
      </c>
      <c r="M9343" s="266">
        <f>IF(K9343&lt;$C$1,$C$2-$C$1+1,$C$2-K9343+1)</f>
        <v>77</v>
      </c>
      <c r="N9343" s="268">
        <f>M9343/365</f>
        <v>0.21095890410958903</v>
      </c>
      <c r="O9343" s="269">
        <f>'Data and Parameter'!$E$4*'Data and Parameter'!$E$5*('Data and Parameter'!$E$6+'Data and Parameter'!$E$7)*'Data and Parameter'!$E$19*'Data and Parameter'!$E$14*'ER calculations'!N9343</f>
        <v>1.0922922755728799</v>
      </c>
    </row>
    <row r="9344" spans="1:15" ht="15">
      <c r="A9344" s="284">
        <v>9340</v>
      </c>
      <c r="B9344" s="287"/>
      <c r="C9344" s="287"/>
      <c r="D9344" s="284" t="s">
        <v>1054</v>
      </c>
      <c r="E9344" s="287"/>
      <c r="F9344" s="285" t="s">
        <v>9465</v>
      </c>
      <c r="G9344" s="266" t="s">
        <v>121</v>
      </c>
      <c r="H9344" s="266">
        <f>IF(G9344="Traditional Stove",0.1,0.2)</f>
        <v>0.1</v>
      </c>
      <c r="I9344" s="266">
        <f>YEAR(J9344)</f>
        <v>2023</v>
      </c>
      <c r="J9344" s="267">
        <v>45008</v>
      </c>
      <c r="K9344" s="267">
        <f>J9344+1</f>
        <v>45009</v>
      </c>
      <c r="L9344" s="266">
        <f>IF(M9344&lt;=365,1,2)</f>
        <v>1</v>
      </c>
      <c r="M9344" s="266">
        <f>IF(K9344&lt;$C$1,$C$2-$C$1+1,$C$2-K9344+1)</f>
        <v>38</v>
      </c>
      <c r="N9344" s="268">
        <f>M9344/365</f>
        <v>0.10410958904109589</v>
      </c>
      <c r="O9344" s="269">
        <f>'Data and Parameter'!$E$4*'Data and Parameter'!$E$5*('Data and Parameter'!$E$6+'Data and Parameter'!$E$7)*'Data and Parameter'!$E$19*'Data and Parameter'!$E$14*'ER calculations'!N9344</f>
        <v>0.53905333080220053</v>
      </c>
    </row>
    <row r="9345" spans="1:15" ht="15">
      <c r="A9345" s="284">
        <v>9341</v>
      </c>
      <c r="B9345" s="287"/>
      <c r="C9345" s="287"/>
      <c r="D9345" s="284" t="s">
        <v>1054</v>
      </c>
      <c r="E9345" s="287"/>
      <c r="F9345" s="285" t="s">
        <v>9466</v>
      </c>
      <c r="G9345" s="266" t="s">
        <v>121</v>
      </c>
      <c r="H9345" s="266">
        <f>IF(G9345="Traditional Stove",0.1,0.2)</f>
        <v>0.1</v>
      </c>
      <c r="I9345" s="266">
        <f>YEAR(J9345)</f>
        <v>2023</v>
      </c>
      <c r="J9345" s="267">
        <v>45008</v>
      </c>
      <c r="K9345" s="267">
        <f>J9345+1</f>
        <v>45009</v>
      </c>
      <c r="L9345" s="266">
        <f>IF(M9345&lt;=365,1,2)</f>
        <v>1</v>
      </c>
      <c r="M9345" s="266">
        <f>IF(K9345&lt;$C$1,$C$2-$C$1+1,$C$2-K9345+1)</f>
        <v>38</v>
      </c>
      <c r="N9345" s="268">
        <f>M9345/365</f>
        <v>0.10410958904109589</v>
      </c>
      <c r="O9345" s="269">
        <f>'Data and Parameter'!$E$4*'Data and Parameter'!$E$5*('Data and Parameter'!$E$6+'Data and Parameter'!$E$7)*'Data and Parameter'!$E$19*'Data and Parameter'!$E$14*'ER calculations'!N9345</f>
        <v>0.53905333080220053</v>
      </c>
    </row>
    <row r="9346" spans="1:15" ht="15">
      <c r="A9346" s="284">
        <v>9342</v>
      </c>
      <c r="B9346" s="287"/>
      <c r="C9346" s="287"/>
      <c r="D9346" s="284" t="s">
        <v>1054</v>
      </c>
      <c r="E9346" s="287"/>
      <c r="F9346" s="285" t="s">
        <v>9467</v>
      </c>
      <c r="G9346" s="266" t="s">
        <v>121</v>
      </c>
      <c r="H9346" s="266">
        <f>IF(G9346="Traditional Stove",0.1,0.2)</f>
        <v>0.1</v>
      </c>
      <c r="I9346" s="266">
        <f>YEAR(J9346)</f>
        <v>2023</v>
      </c>
      <c r="J9346" s="267">
        <v>45008</v>
      </c>
      <c r="K9346" s="267">
        <f>J9346+1</f>
        <v>45009</v>
      </c>
      <c r="L9346" s="266">
        <f>IF(M9346&lt;=365,1,2)</f>
        <v>1</v>
      </c>
      <c r="M9346" s="266">
        <f>IF(K9346&lt;$C$1,$C$2-$C$1+1,$C$2-K9346+1)</f>
        <v>38</v>
      </c>
      <c r="N9346" s="268">
        <f>M9346/365</f>
        <v>0.10410958904109589</v>
      </c>
      <c r="O9346" s="269">
        <f>'Data and Parameter'!$E$4*'Data and Parameter'!$E$5*('Data and Parameter'!$E$6+'Data and Parameter'!$E$7)*'Data and Parameter'!$E$19*'Data and Parameter'!$E$14*'ER calculations'!N9346</f>
        <v>0.53905333080220053</v>
      </c>
    </row>
    <row r="9347" spans="1:15" ht="15">
      <c r="A9347" s="284">
        <v>9343</v>
      </c>
      <c r="B9347" s="287"/>
      <c r="C9347" s="287"/>
      <c r="D9347" s="284" t="s">
        <v>1054</v>
      </c>
      <c r="E9347" s="287"/>
      <c r="F9347" s="285" t="s">
        <v>9468</v>
      </c>
      <c r="G9347" s="266" t="s">
        <v>121</v>
      </c>
      <c r="H9347" s="266">
        <f>IF(G9347="Traditional Stove",0.1,0.2)</f>
        <v>0.1</v>
      </c>
      <c r="I9347" s="266">
        <f>YEAR(J9347)</f>
        <v>2023</v>
      </c>
      <c r="J9347" s="267">
        <v>45008</v>
      </c>
      <c r="K9347" s="267">
        <f>J9347+1</f>
        <v>45009</v>
      </c>
      <c r="L9347" s="266">
        <f>IF(M9347&lt;=365,1,2)</f>
        <v>1</v>
      </c>
      <c r="M9347" s="266">
        <f>IF(K9347&lt;$C$1,$C$2-$C$1+1,$C$2-K9347+1)</f>
        <v>38</v>
      </c>
      <c r="N9347" s="268">
        <f>M9347/365</f>
        <v>0.10410958904109589</v>
      </c>
      <c r="O9347" s="269">
        <f>'Data and Parameter'!$E$4*'Data and Parameter'!$E$5*('Data and Parameter'!$E$6+'Data and Parameter'!$E$7)*'Data and Parameter'!$E$19*'Data and Parameter'!$E$14*'ER calculations'!N9347</f>
        <v>0.53905333080220053</v>
      </c>
    </row>
    <row r="9348" spans="1:15" ht="15">
      <c r="A9348" s="284">
        <v>9344</v>
      </c>
      <c r="B9348" s="287"/>
      <c r="C9348" s="287"/>
      <c r="D9348" s="284" t="s">
        <v>1054</v>
      </c>
      <c r="E9348" s="287"/>
      <c r="F9348" s="285" t="s">
        <v>9469</v>
      </c>
      <c r="G9348" s="266" t="s">
        <v>121</v>
      </c>
      <c r="H9348" s="266">
        <f>IF(G9348="Traditional Stove",0.1,0.2)</f>
        <v>0.1</v>
      </c>
      <c r="I9348" s="266">
        <f>YEAR(J9348)</f>
        <v>2023</v>
      </c>
      <c r="J9348" s="267">
        <v>45008</v>
      </c>
      <c r="K9348" s="267">
        <f>J9348+1</f>
        <v>45009</v>
      </c>
      <c r="L9348" s="266">
        <f>IF(M9348&lt;=365,1,2)</f>
        <v>1</v>
      </c>
      <c r="M9348" s="266">
        <f>IF(K9348&lt;$C$1,$C$2-$C$1+1,$C$2-K9348+1)</f>
        <v>38</v>
      </c>
      <c r="N9348" s="268">
        <f>M9348/365</f>
        <v>0.10410958904109589</v>
      </c>
      <c r="O9348" s="269">
        <f>'Data and Parameter'!$E$4*'Data and Parameter'!$E$5*('Data and Parameter'!$E$6+'Data and Parameter'!$E$7)*'Data and Parameter'!$E$19*'Data and Parameter'!$E$14*'ER calculations'!N9348</f>
        <v>0.53905333080220053</v>
      </c>
    </row>
    <row r="9349" spans="1:15" ht="15">
      <c r="A9349" s="284">
        <v>9345</v>
      </c>
      <c r="B9349" s="287"/>
      <c r="C9349" s="287"/>
      <c r="D9349" s="284" t="s">
        <v>1054</v>
      </c>
      <c r="E9349" s="287"/>
      <c r="F9349" s="285" t="s">
        <v>9470</v>
      </c>
      <c r="G9349" s="266" t="s">
        <v>121</v>
      </c>
      <c r="H9349" s="266">
        <f>IF(G9349="Traditional Stove",0.1,0.2)</f>
        <v>0.1</v>
      </c>
      <c r="I9349" s="266">
        <f>YEAR(J9349)</f>
        <v>2023</v>
      </c>
      <c r="J9349" s="267">
        <v>45008</v>
      </c>
      <c r="K9349" s="267">
        <f>J9349+1</f>
        <v>45009</v>
      </c>
      <c r="L9349" s="266">
        <f>IF(M9349&lt;=365,1,2)</f>
        <v>1</v>
      </c>
      <c r="M9349" s="266">
        <f>IF(K9349&lt;$C$1,$C$2-$C$1+1,$C$2-K9349+1)</f>
        <v>38</v>
      </c>
      <c r="N9349" s="268">
        <f>M9349/365</f>
        <v>0.10410958904109589</v>
      </c>
      <c r="O9349" s="269">
        <f>'Data and Parameter'!$E$4*'Data and Parameter'!$E$5*('Data and Parameter'!$E$6+'Data and Parameter'!$E$7)*'Data and Parameter'!$E$19*'Data and Parameter'!$E$14*'ER calculations'!N9349</f>
        <v>0.53905333080220053</v>
      </c>
    </row>
    <row r="9350" spans="1:15" ht="15">
      <c r="A9350" s="284">
        <v>9346</v>
      </c>
      <c r="B9350" s="287"/>
      <c r="C9350" s="287"/>
      <c r="D9350" s="284" t="s">
        <v>1054</v>
      </c>
      <c r="E9350" s="287"/>
      <c r="F9350" s="285" t="s">
        <v>9471</v>
      </c>
      <c r="G9350" s="266" t="s">
        <v>121</v>
      </c>
      <c r="H9350" s="266">
        <f>IF(G9350="Traditional Stove",0.1,0.2)</f>
        <v>0.1</v>
      </c>
      <c r="I9350" s="266">
        <f>YEAR(J9350)</f>
        <v>2023</v>
      </c>
      <c r="J9350" s="267">
        <v>45008</v>
      </c>
      <c r="K9350" s="267">
        <f>J9350+1</f>
        <v>45009</v>
      </c>
      <c r="L9350" s="266">
        <f>IF(M9350&lt;=365,1,2)</f>
        <v>1</v>
      </c>
      <c r="M9350" s="266">
        <f>IF(K9350&lt;$C$1,$C$2-$C$1+1,$C$2-K9350+1)</f>
        <v>38</v>
      </c>
      <c r="N9350" s="268">
        <f>M9350/365</f>
        <v>0.10410958904109589</v>
      </c>
      <c r="O9350" s="269">
        <f>'Data and Parameter'!$E$4*'Data and Parameter'!$E$5*('Data and Parameter'!$E$6+'Data and Parameter'!$E$7)*'Data and Parameter'!$E$19*'Data and Parameter'!$E$14*'ER calculations'!N9350</f>
        <v>0.53905333080220053</v>
      </c>
    </row>
    <row r="9351" spans="1:15" ht="15">
      <c r="A9351" s="284">
        <v>9347</v>
      </c>
      <c r="B9351" s="287"/>
      <c r="C9351" s="287"/>
      <c r="D9351" s="284" t="s">
        <v>1054</v>
      </c>
      <c r="E9351" s="287"/>
      <c r="F9351" s="285" t="s">
        <v>9472</v>
      </c>
      <c r="G9351" s="266" t="s">
        <v>121</v>
      </c>
      <c r="H9351" s="266">
        <f>IF(G9351="Traditional Stove",0.1,0.2)</f>
        <v>0.1</v>
      </c>
      <c r="I9351" s="266">
        <f>YEAR(J9351)</f>
        <v>2023</v>
      </c>
      <c r="J9351" s="267">
        <v>45008</v>
      </c>
      <c r="K9351" s="267">
        <f>J9351+1</f>
        <v>45009</v>
      </c>
      <c r="L9351" s="266">
        <f>IF(M9351&lt;=365,1,2)</f>
        <v>1</v>
      </c>
      <c r="M9351" s="266">
        <f>IF(K9351&lt;$C$1,$C$2-$C$1+1,$C$2-K9351+1)</f>
        <v>38</v>
      </c>
      <c r="N9351" s="268">
        <f>M9351/365</f>
        <v>0.10410958904109589</v>
      </c>
      <c r="O9351" s="269">
        <f>'Data and Parameter'!$E$4*'Data and Parameter'!$E$5*('Data and Parameter'!$E$6+'Data and Parameter'!$E$7)*'Data and Parameter'!$E$19*'Data and Parameter'!$E$14*'ER calculations'!N9351</f>
        <v>0.53905333080220053</v>
      </c>
    </row>
    <row r="9352" spans="1:15" ht="15">
      <c r="A9352" s="284">
        <v>9348</v>
      </c>
      <c r="B9352" s="287"/>
      <c r="C9352" s="287"/>
      <c r="D9352" s="284" t="s">
        <v>1054</v>
      </c>
      <c r="E9352" s="287"/>
      <c r="F9352" s="285" t="s">
        <v>9473</v>
      </c>
      <c r="G9352" s="266" t="s">
        <v>121</v>
      </c>
      <c r="H9352" s="266">
        <f>IF(G9352="Traditional Stove",0.1,0.2)</f>
        <v>0.1</v>
      </c>
      <c r="I9352" s="266">
        <f>YEAR(J9352)</f>
        <v>2023</v>
      </c>
      <c r="J9352" s="267">
        <v>45008</v>
      </c>
      <c r="K9352" s="267">
        <f>J9352+1</f>
        <v>45009</v>
      </c>
      <c r="L9352" s="266">
        <f>IF(M9352&lt;=365,1,2)</f>
        <v>1</v>
      </c>
      <c r="M9352" s="266">
        <f>IF(K9352&lt;$C$1,$C$2-$C$1+1,$C$2-K9352+1)</f>
        <v>38</v>
      </c>
      <c r="N9352" s="268">
        <f>M9352/365</f>
        <v>0.10410958904109589</v>
      </c>
      <c r="O9352" s="269">
        <f>'Data and Parameter'!$E$4*'Data and Parameter'!$E$5*('Data and Parameter'!$E$6+'Data and Parameter'!$E$7)*'Data and Parameter'!$E$19*'Data and Parameter'!$E$14*'ER calculations'!N9352</f>
        <v>0.53905333080220053</v>
      </c>
    </row>
    <row r="9353" spans="1:15" ht="15">
      <c r="A9353" s="284">
        <v>9349</v>
      </c>
      <c r="B9353" s="287"/>
      <c r="C9353" s="287"/>
      <c r="D9353" s="284" t="s">
        <v>1054</v>
      </c>
      <c r="E9353" s="287"/>
      <c r="F9353" s="285" t="s">
        <v>9474</v>
      </c>
      <c r="G9353" s="266" t="s">
        <v>121</v>
      </c>
      <c r="H9353" s="266">
        <f>IF(G9353="Traditional Stove",0.1,0.2)</f>
        <v>0.1</v>
      </c>
      <c r="I9353" s="266">
        <f>YEAR(J9353)</f>
        <v>2023</v>
      </c>
      <c r="J9353" s="267">
        <v>45008</v>
      </c>
      <c r="K9353" s="267">
        <f>J9353+1</f>
        <v>45009</v>
      </c>
      <c r="L9353" s="266">
        <f>IF(M9353&lt;=365,1,2)</f>
        <v>1</v>
      </c>
      <c r="M9353" s="266">
        <f>IF(K9353&lt;$C$1,$C$2-$C$1+1,$C$2-K9353+1)</f>
        <v>38</v>
      </c>
      <c r="N9353" s="268">
        <f>M9353/365</f>
        <v>0.10410958904109589</v>
      </c>
      <c r="O9353" s="269">
        <f>'Data and Parameter'!$E$4*'Data and Parameter'!$E$5*('Data and Parameter'!$E$6+'Data and Parameter'!$E$7)*'Data and Parameter'!$E$19*'Data and Parameter'!$E$14*'ER calculations'!N9353</f>
        <v>0.53905333080220053</v>
      </c>
    </row>
    <row r="9354" spans="1:15" ht="15">
      <c r="A9354" s="284">
        <v>9350</v>
      </c>
      <c r="B9354" s="287"/>
      <c r="C9354" s="287"/>
      <c r="D9354" s="284" t="s">
        <v>1054</v>
      </c>
      <c r="E9354" s="287"/>
      <c r="F9354" s="285" t="s">
        <v>9475</v>
      </c>
      <c r="G9354" s="266" t="s">
        <v>121</v>
      </c>
      <c r="H9354" s="266">
        <f>IF(G9354="Traditional Stove",0.1,0.2)</f>
        <v>0.1</v>
      </c>
      <c r="I9354" s="266">
        <f>YEAR(J9354)</f>
        <v>2023</v>
      </c>
      <c r="J9354" s="267">
        <v>45008</v>
      </c>
      <c r="K9354" s="267">
        <f>J9354+1</f>
        <v>45009</v>
      </c>
      <c r="L9354" s="266">
        <f>IF(M9354&lt;=365,1,2)</f>
        <v>1</v>
      </c>
      <c r="M9354" s="266">
        <f>IF(K9354&lt;$C$1,$C$2-$C$1+1,$C$2-K9354+1)</f>
        <v>38</v>
      </c>
      <c r="N9354" s="268">
        <f>M9354/365</f>
        <v>0.10410958904109589</v>
      </c>
      <c r="O9354" s="269">
        <f>'Data and Parameter'!$E$4*'Data and Parameter'!$E$5*('Data and Parameter'!$E$6+'Data and Parameter'!$E$7)*'Data and Parameter'!$E$19*'Data and Parameter'!$E$14*'ER calculations'!N9354</f>
        <v>0.53905333080220053</v>
      </c>
    </row>
    <row r="9355" spans="1:15" ht="15">
      <c r="A9355" s="284">
        <v>9351</v>
      </c>
      <c r="B9355" s="287"/>
      <c r="C9355" s="287"/>
      <c r="D9355" s="284" t="s">
        <v>1054</v>
      </c>
      <c r="E9355" s="287"/>
      <c r="F9355" s="285" t="s">
        <v>9476</v>
      </c>
      <c r="G9355" s="266" t="s">
        <v>121</v>
      </c>
      <c r="H9355" s="266">
        <f>IF(G9355="Traditional Stove",0.1,0.2)</f>
        <v>0.1</v>
      </c>
      <c r="I9355" s="266">
        <f>YEAR(J9355)</f>
        <v>2023</v>
      </c>
      <c r="J9355" s="267">
        <v>45008</v>
      </c>
      <c r="K9355" s="267">
        <f>J9355+1</f>
        <v>45009</v>
      </c>
      <c r="L9355" s="266">
        <f>IF(M9355&lt;=365,1,2)</f>
        <v>1</v>
      </c>
      <c r="M9355" s="266">
        <f>IF(K9355&lt;$C$1,$C$2-$C$1+1,$C$2-K9355+1)</f>
        <v>38</v>
      </c>
      <c r="N9355" s="268">
        <f>M9355/365</f>
        <v>0.10410958904109589</v>
      </c>
      <c r="O9355" s="269">
        <f>'Data and Parameter'!$E$4*'Data and Parameter'!$E$5*('Data and Parameter'!$E$6+'Data and Parameter'!$E$7)*'Data and Parameter'!$E$19*'Data and Parameter'!$E$14*'ER calculations'!N9355</f>
        <v>0.53905333080220053</v>
      </c>
    </row>
    <row r="9356" spans="1:15" ht="15">
      <c r="A9356" s="284">
        <v>9352</v>
      </c>
      <c r="B9356" s="287"/>
      <c r="C9356" s="287"/>
      <c r="D9356" s="284" t="s">
        <v>1054</v>
      </c>
      <c r="E9356" s="287"/>
      <c r="F9356" s="285" t="s">
        <v>9477</v>
      </c>
      <c r="G9356" s="266" t="s">
        <v>121</v>
      </c>
      <c r="H9356" s="266">
        <f>IF(G9356="Traditional Stove",0.1,0.2)</f>
        <v>0.1</v>
      </c>
      <c r="I9356" s="266">
        <f>YEAR(J9356)</f>
        <v>2023</v>
      </c>
      <c r="J9356" s="267">
        <v>45008</v>
      </c>
      <c r="K9356" s="267">
        <f>J9356+1</f>
        <v>45009</v>
      </c>
      <c r="L9356" s="266">
        <f>IF(M9356&lt;=365,1,2)</f>
        <v>1</v>
      </c>
      <c r="M9356" s="266">
        <f>IF(K9356&lt;$C$1,$C$2-$C$1+1,$C$2-K9356+1)</f>
        <v>38</v>
      </c>
      <c r="N9356" s="268">
        <f>M9356/365</f>
        <v>0.10410958904109589</v>
      </c>
      <c r="O9356" s="269">
        <f>'Data and Parameter'!$E$4*'Data and Parameter'!$E$5*('Data and Parameter'!$E$6+'Data and Parameter'!$E$7)*'Data and Parameter'!$E$19*'Data and Parameter'!$E$14*'ER calculations'!N9356</f>
        <v>0.53905333080220053</v>
      </c>
    </row>
    <row r="9357" spans="1:15" ht="15">
      <c r="A9357" s="284">
        <v>9353</v>
      </c>
      <c r="B9357" s="287"/>
      <c r="C9357" s="287"/>
      <c r="D9357" s="284" t="s">
        <v>1054</v>
      </c>
      <c r="E9357" s="287"/>
      <c r="F9357" s="285" t="s">
        <v>9478</v>
      </c>
      <c r="G9357" s="266" t="s">
        <v>121</v>
      </c>
      <c r="H9357" s="266">
        <f>IF(G9357="Traditional Stove",0.1,0.2)</f>
        <v>0.1</v>
      </c>
      <c r="I9357" s="266">
        <f>YEAR(J9357)</f>
        <v>2023</v>
      </c>
      <c r="J9357" s="267">
        <v>45008</v>
      </c>
      <c r="K9357" s="267">
        <f>J9357+1</f>
        <v>45009</v>
      </c>
      <c r="L9357" s="266">
        <f>IF(M9357&lt;=365,1,2)</f>
        <v>1</v>
      </c>
      <c r="M9357" s="266">
        <f>IF(K9357&lt;$C$1,$C$2-$C$1+1,$C$2-K9357+1)</f>
        <v>38</v>
      </c>
      <c r="N9357" s="268">
        <f>M9357/365</f>
        <v>0.10410958904109589</v>
      </c>
      <c r="O9357" s="269">
        <f>'Data and Parameter'!$E$4*'Data and Parameter'!$E$5*('Data and Parameter'!$E$6+'Data and Parameter'!$E$7)*'Data and Parameter'!$E$19*'Data and Parameter'!$E$14*'ER calculations'!N9357</f>
        <v>0.53905333080220053</v>
      </c>
    </row>
    <row r="9358" spans="1:15" ht="15">
      <c r="A9358" s="284">
        <v>9354</v>
      </c>
      <c r="B9358" s="287"/>
      <c r="C9358" s="287"/>
      <c r="D9358" s="284" t="s">
        <v>1054</v>
      </c>
      <c r="E9358" s="287"/>
      <c r="F9358" s="285" t="s">
        <v>9479</v>
      </c>
      <c r="G9358" s="266" t="s">
        <v>121</v>
      </c>
      <c r="H9358" s="266">
        <f>IF(G9358="Traditional Stove",0.1,0.2)</f>
        <v>0.1</v>
      </c>
      <c r="I9358" s="266">
        <f>YEAR(J9358)</f>
        <v>2023</v>
      </c>
      <c r="J9358" s="267">
        <v>45008</v>
      </c>
      <c r="K9358" s="267">
        <f>J9358+1</f>
        <v>45009</v>
      </c>
      <c r="L9358" s="266">
        <f>IF(M9358&lt;=365,1,2)</f>
        <v>1</v>
      </c>
      <c r="M9358" s="266">
        <f>IF(K9358&lt;$C$1,$C$2-$C$1+1,$C$2-K9358+1)</f>
        <v>38</v>
      </c>
      <c r="N9358" s="268">
        <f>M9358/365</f>
        <v>0.10410958904109589</v>
      </c>
      <c r="O9358" s="269">
        <f>'Data and Parameter'!$E$4*'Data and Parameter'!$E$5*('Data and Parameter'!$E$6+'Data and Parameter'!$E$7)*'Data and Parameter'!$E$19*'Data and Parameter'!$E$14*'ER calculations'!N9358</f>
        <v>0.53905333080220053</v>
      </c>
    </row>
    <row r="9359" spans="1:15" ht="15">
      <c r="A9359" s="284">
        <v>9355</v>
      </c>
      <c r="B9359" s="287"/>
      <c r="C9359" s="287"/>
      <c r="D9359" s="284" t="s">
        <v>1054</v>
      </c>
      <c r="E9359" s="287"/>
      <c r="F9359" s="285" t="s">
        <v>9480</v>
      </c>
      <c r="G9359" s="266" t="s">
        <v>121</v>
      </c>
      <c r="H9359" s="266">
        <f>IF(G9359="Traditional Stove",0.1,0.2)</f>
        <v>0.1</v>
      </c>
      <c r="I9359" s="266">
        <f>YEAR(J9359)</f>
        <v>2023</v>
      </c>
      <c r="J9359" s="267">
        <v>45008</v>
      </c>
      <c r="K9359" s="267">
        <f>J9359+1</f>
        <v>45009</v>
      </c>
      <c r="L9359" s="266">
        <f>IF(M9359&lt;=365,1,2)</f>
        <v>1</v>
      </c>
      <c r="M9359" s="266">
        <f>IF(K9359&lt;$C$1,$C$2-$C$1+1,$C$2-K9359+1)</f>
        <v>38</v>
      </c>
      <c r="N9359" s="268">
        <f>M9359/365</f>
        <v>0.10410958904109589</v>
      </c>
      <c r="O9359" s="269">
        <f>'Data and Parameter'!$E$4*'Data and Parameter'!$E$5*('Data and Parameter'!$E$6+'Data and Parameter'!$E$7)*'Data and Parameter'!$E$19*'Data and Parameter'!$E$14*'ER calculations'!N9359</f>
        <v>0.53905333080220053</v>
      </c>
    </row>
    <row r="9360" spans="1:15" ht="15">
      <c r="A9360" s="284">
        <v>9356</v>
      </c>
      <c r="B9360" s="287"/>
      <c r="C9360" s="287"/>
      <c r="D9360" s="284" t="s">
        <v>1054</v>
      </c>
      <c r="E9360" s="287"/>
      <c r="F9360" s="285" t="s">
        <v>9481</v>
      </c>
      <c r="G9360" s="266" t="s">
        <v>121</v>
      </c>
      <c r="H9360" s="266">
        <f>IF(G9360="Traditional Stove",0.1,0.2)</f>
        <v>0.1</v>
      </c>
      <c r="I9360" s="266">
        <f>YEAR(J9360)</f>
        <v>2023</v>
      </c>
      <c r="J9360" s="267">
        <v>45008</v>
      </c>
      <c r="K9360" s="267">
        <f>J9360+1</f>
        <v>45009</v>
      </c>
      <c r="L9360" s="266">
        <f>IF(M9360&lt;=365,1,2)</f>
        <v>1</v>
      </c>
      <c r="M9360" s="266">
        <f>IF(K9360&lt;$C$1,$C$2-$C$1+1,$C$2-K9360+1)</f>
        <v>38</v>
      </c>
      <c r="N9360" s="268">
        <f>M9360/365</f>
        <v>0.10410958904109589</v>
      </c>
      <c r="O9360" s="269">
        <f>'Data and Parameter'!$E$4*'Data and Parameter'!$E$5*('Data and Parameter'!$E$6+'Data and Parameter'!$E$7)*'Data and Parameter'!$E$19*'Data and Parameter'!$E$14*'ER calculations'!N9360</f>
        <v>0.53905333080220053</v>
      </c>
    </row>
    <row r="9361" spans="1:15" ht="15">
      <c r="A9361" s="284">
        <v>9357</v>
      </c>
      <c r="B9361" s="287"/>
      <c r="C9361" s="287"/>
      <c r="D9361" s="284" t="s">
        <v>1054</v>
      </c>
      <c r="E9361" s="287"/>
      <c r="F9361" s="285" t="s">
        <v>9482</v>
      </c>
      <c r="G9361" s="266" t="s">
        <v>121</v>
      </c>
      <c r="H9361" s="266">
        <f>IF(G9361="Traditional Stove",0.1,0.2)</f>
        <v>0.1</v>
      </c>
      <c r="I9361" s="266">
        <f>YEAR(J9361)</f>
        <v>2023</v>
      </c>
      <c r="J9361" s="267">
        <v>45008</v>
      </c>
      <c r="K9361" s="267">
        <f>J9361+1</f>
        <v>45009</v>
      </c>
      <c r="L9361" s="266">
        <f>IF(M9361&lt;=365,1,2)</f>
        <v>1</v>
      </c>
      <c r="M9361" s="266">
        <f>IF(K9361&lt;$C$1,$C$2-$C$1+1,$C$2-K9361+1)</f>
        <v>38</v>
      </c>
      <c r="N9361" s="268">
        <f>M9361/365</f>
        <v>0.10410958904109589</v>
      </c>
      <c r="O9361" s="269">
        <f>'Data and Parameter'!$E$4*'Data and Parameter'!$E$5*('Data and Parameter'!$E$6+'Data and Parameter'!$E$7)*'Data and Parameter'!$E$19*'Data and Parameter'!$E$14*'ER calculations'!N9361</f>
        <v>0.53905333080220053</v>
      </c>
    </row>
    <row r="9362" spans="1:15" ht="15">
      <c r="A9362" s="284">
        <v>9358</v>
      </c>
      <c r="B9362" s="287"/>
      <c r="C9362" s="287"/>
      <c r="D9362" s="284" t="s">
        <v>1054</v>
      </c>
      <c r="E9362" s="287"/>
      <c r="F9362" s="285" t="s">
        <v>9483</v>
      </c>
      <c r="G9362" s="266" t="s">
        <v>121</v>
      </c>
      <c r="H9362" s="266">
        <f>IF(G9362="Traditional Stove",0.1,0.2)</f>
        <v>0.1</v>
      </c>
      <c r="I9362" s="266">
        <f>YEAR(J9362)</f>
        <v>2023</v>
      </c>
      <c r="J9362" s="267">
        <v>45008</v>
      </c>
      <c r="K9362" s="267">
        <f>J9362+1</f>
        <v>45009</v>
      </c>
      <c r="L9362" s="266">
        <f>IF(M9362&lt;=365,1,2)</f>
        <v>1</v>
      </c>
      <c r="M9362" s="266">
        <f>IF(K9362&lt;$C$1,$C$2-$C$1+1,$C$2-K9362+1)</f>
        <v>38</v>
      </c>
      <c r="N9362" s="268">
        <f>M9362/365</f>
        <v>0.10410958904109589</v>
      </c>
      <c r="O9362" s="269">
        <f>'Data and Parameter'!$E$4*'Data and Parameter'!$E$5*('Data and Parameter'!$E$6+'Data and Parameter'!$E$7)*'Data and Parameter'!$E$19*'Data and Parameter'!$E$14*'ER calculations'!N9362</f>
        <v>0.53905333080220053</v>
      </c>
    </row>
    <row r="9363" spans="1:15" ht="15">
      <c r="A9363" s="284">
        <v>9359</v>
      </c>
      <c r="B9363" s="287"/>
      <c r="C9363" s="287"/>
      <c r="D9363" s="284" t="s">
        <v>1054</v>
      </c>
      <c r="E9363" s="287"/>
      <c r="F9363" s="285" t="s">
        <v>9484</v>
      </c>
      <c r="G9363" s="266" t="s">
        <v>121</v>
      </c>
      <c r="H9363" s="266">
        <f>IF(G9363="Traditional Stove",0.1,0.2)</f>
        <v>0.1</v>
      </c>
      <c r="I9363" s="266">
        <f>YEAR(J9363)</f>
        <v>2023</v>
      </c>
      <c r="J9363" s="267">
        <v>45008</v>
      </c>
      <c r="K9363" s="267">
        <f>J9363+1</f>
        <v>45009</v>
      </c>
      <c r="L9363" s="266">
        <f>IF(M9363&lt;=365,1,2)</f>
        <v>1</v>
      </c>
      <c r="M9363" s="266">
        <f>IF(K9363&lt;$C$1,$C$2-$C$1+1,$C$2-K9363+1)</f>
        <v>38</v>
      </c>
      <c r="N9363" s="268">
        <f>M9363/365</f>
        <v>0.10410958904109589</v>
      </c>
      <c r="O9363" s="269">
        <f>'Data and Parameter'!$E$4*'Data and Parameter'!$E$5*('Data and Parameter'!$E$6+'Data and Parameter'!$E$7)*'Data and Parameter'!$E$19*'Data and Parameter'!$E$14*'ER calculations'!N9363</f>
        <v>0.53905333080220053</v>
      </c>
    </row>
    <row r="9364" spans="1:15" ht="15">
      <c r="A9364" s="284">
        <v>9360</v>
      </c>
      <c r="B9364" s="287"/>
      <c r="C9364" s="287"/>
      <c r="D9364" s="284" t="s">
        <v>1054</v>
      </c>
      <c r="E9364" s="287"/>
      <c r="F9364" s="285" t="s">
        <v>9485</v>
      </c>
      <c r="G9364" s="266" t="s">
        <v>121</v>
      </c>
      <c r="H9364" s="266">
        <f>IF(G9364="Traditional Stove",0.1,0.2)</f>
        <v>0.1</v>
      </c>
      <c r="I9364" s="266">
        <f>YEAR(J9364)</f>
        <v>2023</v>
      </c>
      <c r="J9364" s="267">
        <v>45008</v>
      </c>
      <c r="K9364" s="267">
        <f>J9364+1</f>
        <v>45009</v>
      </c>
      <c r="L9364" s="266">
        <f>IF(M9364&lt;=365,1,2)</f>
        <v>1</v>
      </c>
      <c r="M9364" s="266">
        <f>IF(K9364&lt;$C$1,$C$2-$C$1+1,$C$2-K9364+1)</f>
        <v>38</v>
      </c>
      <c r="N9364" s="268">
        <f>M9364/365</f>
        <v>0.10410958904109589</v>
      </c>
      <c r="O9364" s="269">
        <f>'Data and Parameter'!$E$4*'Data and Parameter'!$E$5*('Data and Parameter'!$E$6+'Data and Parameter'!$E$7)*'Data and Parameter'!$E$19*'Data and Parameter'!$E$14*'ER calculations'!N9364</f>
        <v>0.53905333080220053</v>
      </c>
    </row>
    <row r="9365" spans="1:15" ht="15">
      <c r="A9365" s="284">
        <v>9361</v>
      </c>
      <c r="B9365" s="287"/>
      <c r="C9365" s="287"/>
      <c r="D9365" s="284" t="s">
        <v>1054</v>
      </c>
      <c r="E9365" s="287"/>
      <c r="F9365" s="285" t="s">
        <v>9486</v>
      </c>
      <c r="G9365" s="266" t="s">
        <v>121</v>
      </c>
      <c r="H9365" s="266">
        <f>IF(G9365="Traditional Stove",0.1,0.2)</f>
        <v>0.1</v>
      </c>
      <c r="I9365" s="266">
        <f>YEAR(J9365)</f>
        <v>2023</v>
      </c>
      <c r="J9365" s="267">
        <v>45008</v>
      </c>
      <c r="K9365" s="267">
        <f>J9365+1</f>
        <v>45009</v>
      </c>
      <c r="L9365" s="266">
        <f>IF(M9365&lt;=365,1,2)</f>
        <v>1</v>
      </c>
      <c r="M9365" s="266">
        <f>IF(K9365&lt;$C$1,$C$2-$C$1+1,$C$2-K9365+1)</f>
        <v>38</v>
      </c>
      <c r="N9365" s="268">
        <f>M9365/365</f>
        <v>0.10410958904109589</v>
      </c>
      <c r="O9365" s="269">
        <f>'Data and Parameter'!$E$4*'Data and Parameter'!$E$5*('Data and Parameter'!$E$6+'Data and Parameter'!$E$7)*'Data and Parameter'!$E$19*'Data and Parameter'!$E$14*'ER calculations'!N9365</f>
        <v>0.53905333080220053</v>
      </c>
    </row>
    <row r="9366" spans="1:15" ht="15">
      <c r="A9366" s="284">
        <v>9362</v>
      </c>
      <c r="B9366" s="287"/>
      <c r="C9366" s="287"/>
      <c r="D9366" s="284" t="s">
        <v>1054</v>
      </c>
      <c r="E9366" s="287"/>
      <c r="F9366" s="285" t="s">
        <v>9487</v>
      </c>
      <c r="G9366" s="266" t="s">
        <v>121</v>
      </c>
      <c r="H9366" s="266">
        <f>IF(G9366="Traditional Stove",0.1,0.2)</f>
        <v>0.1</v>
      </c>
      <c r="I9366" s="266">
        <f>YEAR(J9366)</f>
        <v>2023</v>
      </c>
      <c r="J9366" s="267">
        <v>45008</v>
      </c>
      <c r="K9366" s="267">
        <f>J9366+1</f>
        <v>45009</v>
      </c>
      <c r="L9366" s="266">
        <f>IF(M9366&lt;=365,1,2)</f>
        <v>1</v>
      </c>
      <c r="M9366" s="266">
        <f>IF(K9366&lt;$C$1,$C$2-$C$1+1,$C$2-K9366+1)</f>
        <v>38</v>
      </c>
      <c r="N9366" s="268">
        <f>M9366/365</f>
        <v>0.10410958904109589</v>
      </c>
      <c r="O9366" s="269">
        <f>'Data and Parameter'!$E$4*'Data and Parameter'!$E$5*('Data and Parameter'!$E$6+'Data and Parameter'!$E$7)*'Data and Parameter'!$E$19*'Data and Parameter'!$E$14*'ER calculations'!N9366</f>
        <v>0.53905333080220053</v>
      </c>
    </row>
    <row r="9367" spans="1:15" ht="15">
      <c r="A9367" s="284">
        <v>9363</v>
      </c>
      <c r="B9367" s="287"/>
      <c r="C9367" s="287"/>
      <c r="D9367" s="284" t="s">
        <v>1054</v>
      </c>
      <c r="E9367" s="287"/>
      <c r="F9367" s="285" t="s">
        <v>9488</v>
      </c>
      <c r="G9367" s="266" t="s">
        <v>121</v>
      </c>
      <c r="H9367" s="266">
        <f>IF(G9367="Traditional Stove",0.1,0.2)</f>
        <v>0.1</v>
      </c>
      <c r="I9367" s="266">
        <f>YEAR(J9367)</f>
        <v>2023</v>
      </c>
      <c r="J9367" s="267">
        <v>45008</v>
      </c>
      <c r="K9367" s="267">
        <f>J9367+1</f>
        <v>45009</v>
      </c>
      <c r="L9367" s="266">
        <f>IF(M9367&lt;=365,1,2)</f>
        <v>1</v>
      </c>
      <c r="M9367" s="266">
        <f>IF(K9367&lt;$C$1,$C$2-$C$1+1,$C$2-K9367+1)</f>
        <v>38</v>
      </c>
      <c r="N9367" s="268">
        <f>M9367/365</f>
        <v>0.10410958904109589</v>
      </c>
      <c r="O9367" s="269">
        <f>'Data and Parameter'!$E$4*'Data and Parameter'!$E$5*('Data and Parameter'!$E$6+'Data and Parameter'!$E$7)*'Data and Parameter'!$E$19*'Data and Parameter'!$E$14*'ER calculations'!N9367</f>
        <v>0.53905333080220053</v>
      </c>
    </row>
    <row r="9368" spans="1:15" ht="15">
      <c r="A9368" s="284">
        <v>9364</v>
      </c>
      <c r="B9368" s="287"/>
      <c r="C9368" s="287"/>
      <c r="D9368" s="284" t="s">
        <v>1054</v>
      </c>
      <c r="E9368" s="287"/>
      <c r="F9368" s="285" t="s">
        <v>9489</v>
      </c>
      <c r="G9368" s="266" t="s">
        <v>121</v>
      </c>
      <c r="H9368" s="266">
        <f>IF(G9368="Traditional Stove",0.1,0.2)</f>
        <v>0.1</v>
      </c>
      <c r="I9368" s="266">
        <f>YEAR(J9368)</f>
        <v>2023</v>
      </c>
      <c r="J9368" s="267">
        <v>45008</v>
      </c>
      <c r="K9368" s="267">
        <f>J9368+1</f>
        <v>45009</v>
      </c>
      <c r="L9368" s="266">
        <f>IF(M9368&lt;=365,1,2)</f>
        <v>1</v>
      </c>
      <c r="M9368" s="266">
        <f>IF(K9368&lt;$C$1,$C$2-$C$1+1,$C$2-K9368+1)</f>
        <v>38</v>
      </c>
      <c r="N9368" s="268">
        <f>M9368/365</f>
        <v>0.10410958904109589</v>
      </c>
      <c r="O9368" s="269">
        <f>'Data and Parameter'!$E$4*'Data and Parameter'!$E$5*('Data and Parameter'!$E$6+'Data and Parameter'!$E$7)*'Data and Parameter'!$E$19*'Data and Parameter'!$E$14*'ER calculations'!N9368</f>
        <v>0.53905333080220053</v>
      </c>
    </row>
    <row r="9369" spans="1:15" ht="15">
      <c r="A9369" s="284">
        <v>9365</v>
      </c>
      <c r="B9369" s="287"/>
      <c r="C9369" s="287"/>
      <c r="D9369" s="284" t="s">
        <v>1054</v>
      </c>
      <c r="E9369" s="287"/>
      <c r="F9369" s="285" t="s">
        <v>9490</v>
      </c>
      <c r="G9369" s="266" t="s">
        <v>121</v>
      </c>
      <c r="H9369" s="266">
        <f>IF(G9369="Traditional Stove",0.1,0.2)</f>
        <v>0.1</v>
      </c>
      <c r="I9369" s="266">
        <f>YEAR(J9369)</f>
        <v>2023</v>
      </c>
      <c r="J9369" s="267">
        <v>45008</v>
      </c>
      <c r="K9369" s="267">
        <f>J9369+1</f>
        <v>45009</v>
      </c>
      <c r="L9369" s="266">
        <f>IF(M9369&lt;=365,1,2)</f>
        <v>1</v>
      </c>
      <c r="M9369" s="266">
        <f>IF(K9369&lt;$C$1,$C$2-$C$1+1,$C$2-K9369+1)</f>
        <v>38</v>
      </c>
      <c r="N9369" s="268">
        <f>M9369/365</f>
        <v>0.10410958904109589</v>
      </c>
      <c r="O9369" s="269">
        <f>'Data and Parameter'!$E$4*'Data and Parameter'!$E$5*('Data and Parameter'!$E$6+'Data and Parameter'!$E$7)*'Data and Parameter'!$E$19*'Data and Parameter'!$E$14*'ER calculations'!N9369</f>
        <v>0.53905333080220053</v>
      </c>
    </row>
    <row r="9370" spans="1:15" ht="15">
      <c r="A9370" s="284">
        <v>9366</v>
      </c>
      <c r="B9370" s="287"/>
      <c r="C9370" s="287"/>
      <c r="D9370" s="284" t="s">
        <v>1054</v>
      </c>
      <c r="E9370" s="287"/>
      <c r="F9370" s="285" t="s">
        <v>9491</v>
      </c>
      <c r="G9370" s="266" t="s">
        <v>121</v>
      </c>
      <c r="H9370" s="266">
        <f>IF(G9370="Traditional Stove",0.1,0.2)</f>
        <v>0.1</v>
      </c>
      <c r="I9370" s="266">
        <f>YEAR(J9370)</f>
        <v>2023</v>
      </c>
      <c r="J9370" s="267">
        <v>45008</v>
      </c>
      <c r="K9370" s="267">
        <f>J9370+1</f>
        <v>45009</v>
      </c>
      <c r="L9370" s="266">
        <f>IF(M9370&lt;=365,1,2)</f>
        <v>1</v>
      </c>
      <c r="M9370" s="266">
        <f>IF(K9370&lt;$C$1,$C$2-$C$1+1,$C$2-K9370+1)</f>
        <v>38</v>
      </c>
      <c r="N9370" s="268">
        <f>M9370/365</f>
        <v>0.10410958904109589</v>
      </c>
      <c r="O9370" s="269">
        <f>'Data and Parameter'!$E$4*'Data and Parameter'!$E$5*('Data and Parameter'!$E$6+'Data and Parameter'!$E$7)*'Data and Parameter'!$E$19*'Data and Parameter'!$E$14*'ER calculations'!N9370</f>
        <v>0.53905333080220053</v>
      </c>
    </row>
    <row r="9371" spans="1:15" ht="15">
      <c r="A9371" s="284">
        <v>9367</v>
      </c>
      <c r="B9371" s="287"/>
      <c r="C9371" s="287"/>
      <c r="D9371" s="284" t="s">
        <v>1054</v>
      </c>
      <c r="E9371" s="287"/>
      <c r="F9371" s="285" t="s">
        <v>9492</v>
      </c>
      <c r="G9371" s="266" t="s">
        <v>121</v>
      </c>
      <c r="H9371" s="266">
        <f>IF(G9371="Traditional Stove",0.1,0.2)</f>
        <v>0.1</v>
      </c>
      <c r="I9371" s="266">
        <f>YEAR(J9371)</f>
        <v>2023</v>
      </c>
      <c r="J9371" s="267">
        <v>45008</v>
      </c>
      <c r="K9371" s="267">
        <f>J9371+1</f>
        <v>45009</v>
      </c>
      <c r="L9371" s="266">
        <f>IF(M9371&lt;=365,1,2)</f>
        <v>1</v>
      </c>
      <c r="M9371" s="266">
        <f>IF(K9371&lt;$C$1,$C$2-$C$1+1,$C$2-K9371+1)</f>
        <v>38</v>
      </c>
      <c r="N9371" s="268">
        <f>M9371/365</f>
        <v>0.10410958904109589</v>
      </c>
      <c r="O9371" s="269">
        <f>'Data and Parameter'!$E$4*'Data and Parameter'!$E$5*('Data and Parameter'!$E$6+'Data and Parameter'!$E$7)*'Data and Parameter'!$E$19*'Data and Parameter'!$E$14*'ER calculations'!N9371</f>
        <v>0.53905333080220053</v>
      </c>
    </row>
    <row r="9372" spans="1:15" ht="15">
      <c r="A9372" s="284">
        <v>9368</v>
      </c>
      <c r="B9372" s="287"/>
      <c r="C9372" s="287"/>
      <c r="D9372" s="284" t="s">
        <v>1054</v>
      </c>
      <c r="E9372" s="287"/>
      <c r="F9372" s="285" t="s">
        <v>9493</v>
      </c>
      <c r="G9372" s="266" t="s">
        <v>121</v>
      </c>
      <c r="H9372" s="266">
        <f>IF(G9372="Traditional Stove",0.1,0.2)</f>
        <v>0.1</v>
      </c>
      <c r="I9372" s="266">
        <f>YEAR(J9372)</f>
        <v>2023</v>
      </c>
      <c r="J9372" s="267">
        <v>45008</v>
      </c>
      <c r="K9372" s="267">
        <f>J9372+1</f>
        <v>45009</v>
      </c>
      <c r="L9372" s="266">
        <f>IF(M9372&lt;=365,1,2)</f>
        <v>1</v>
      </c>
      <c r="M9372" s="266">
        <f>IF(K9372&lt;$C$1,$C$2-$C$1+1,$C$2-K9372+1)</f>
        <v>38</v>
      </c>
      <c r="N9372" s="268">
        <f>M9372/365</f>
        <v>0.10410958904109589</v>
      </c>
      <c r="O9372" s="269">
        <f>'Data and Parameter'!$E$4*'Data and Parameter'!$E$5*('Data and Parameter'!$E$6+'Data and Parameter'!$E$7)*'Data and Parameter'!$E$19*'Data and Parameter'!$E$14*'ER calculations'!N9372</f>
        <v>0.53905333080220053</v>
      </c>
    </row>
    <row r="9373" spans="1:15" ht="15">
      <c r="A9373" s="284">
        <v>9369</v>
      </c>
      <c r="B9373" s="287"/>
      <c r="C9373" s="287"/>
      <c r="D9373" s="284" t="s">
        <v>1054</v>
      </c>
      <c r="E9373" s="287"/>
      <c r="F9373" s="285" t="s">
        <v>9494</v>
      </c>
      <c r="G9373" s="266" t="s">
        <v>121</v>
      </c>
      <c r="H9373" s="266">
        <f>IF(G9373="Traditional Stove",0.1,0.2)</f>
        <v>0.1</v>
      </c>
      <c r="I9373" s="266">
        <f>YEAR(J9373)</f>
        <v>2023</v>
      </c>
      <c r="J9373" s="267">
        <v>45008</v>
      </c>
      <c r="K9373" s="267">
        <f>J9373+1</f>
        <v>45009</v>
      </c>
      <c r="L9373" s="266">
        <f>IF(M9373&lt;=365,1,2)</f>
        <v>1</v>
      </c>
      <c r="M9373" s="266">
        <f>IF(K9373&lt;$C$1,$C$2-$C$1+1,$C$2-K9373+1)</f>
        <v>38</v>
      </c>
      <c r="N9373" s="268">
        <f>M9373/365</f>
        <v>0.10410958904109589</v>
      </c>
      <c r="O9373" s="269">
        <f>'Data and Parameter'!$E$4*'Data and Parameter'!$E$5*('Data and Parameter'!$E$6+'Data and Parameter'!$E$7)*'Data and Parameter'!$E$19*'Data and Parameter'!$E$14*'ER calculations'!N9373</f>
        <v>0.53905333080220053</v>
      </c>
    </row>
    <row r="9374" spans="1:15" ht="15">
      <c r="A9374" s="284">
        <v>9370</v>
      </c>
      <c r="B9374" s="287"/>
      <c r="C9374" s="287"/>
      <c r="D9374" s="284" t="s">
        <v>1054</v>
      </c>
      <c r="E9374" s="287"/>
      <c r="F9374" s="285" t="s">
        <v>9495</v>
      </c>
      <c r="G9374" s="266" t="s">
        <v>121</v>
      </c>
      <c r="H9374" s="266">
        <f>IF(G9374="Traditional Stove",0.1,0.2)</f>
        <v>0.1</v>
      </c>
      <c r="I9374" s="266">
        <f>YEAR(J9374)</f>
        <v>2023</v>
      </c>
      <c r="J9374" s="267">
        <v>45008</v>
      </c>
      <c r="K9374" s="267">
        <f>J9374+1</f>
        <v>45009</v>
      </c>
      <c r="L9374" s="266">
        <f>IF(M9374&lt;=365,1,2)</f>
        <v>1</v>
      </c>
      <c r="M9374" s="266">
        <f>IF(K9374&lt;$C$1,$C$2-$C$1+1,$C$2-K9374+1)</f>
        <v>38</v>
      </c>
      <c r="N9374" s="268">
        <f>M9374/365</f>
        <v>0.10410958904109589</v>
      </c>
      <c r="O9374" s="269">
        <f>'Data and Parameter'!$E$4*'Data and Parameter'!$E$5*('Data and Parameter'!$E$6+'Data and Parameter'!$E$7)*'Data and Parameter'!$E$19*'Data and Parameter'!$E$14*'ER calculations'!N9374</f>
        <v>0.53905333080220053</v>
      </c>
    </row>
    <row r="9375" spans="1:15" ht="15">
      <c r="A9375" s="284">
        <v>9371</v>
      </c>
      <c r="B9375" s="287"/>
      <c r="C9375" s="287"/>
      <c r="D9375" s="284" t="s">
        <v>1054</v>
      </c>
      <c r="E9375" s="287"/>
      <c r="F9375" s="285" t="s">
        <v>9496</v>
      </c>
      <c r="G9375" s="266" t="s">
        <v>121</v>
      </c>
      <c r="H9375" s="266">
        <f>IF(G9375="Traditional Stove",0.1,0.2)</f>
        <v>0.1</v>
      </c>
      <c r="I9375" s="266">
        <f>YEAR(J9375)</f>
        <v>2023</v>
      </c>
      <c r="J9375" s="267">
        <v>45008</v>
      </c>
      <c r="K9375" s="267">
        <f>J9375+1</f>
        <v>45009</v>
      </c>
      <c r="L9375" s="266">
        <f>IF(M9375&lt;=365,1,2)</f>
        <v>1</v>
      </c>
      <c r="M9375" s="266">
        <f>IF(K9375&lt;$C$1,$C$2-$C$1+1,$C$2-K9375+1)</f>
        <v>38</v>
      </c>
      <c r="N9375" s="268">
        <f>M9375/365</f>
        <v>0.10410958904109589</v>
      </c>
      <c r="O9375" s="269">
        <f>'Data and Parameter'!$E$4*'Data and Parameter'!$E$5*('Data and Parameter'!$E$6+'Data and Parameter'!$E$7)*'Data and Parameter'!$E$19*'Data and Parameter'!$E$14*'ER calculations'!N9375</f>
        <v>0.53905333080220053</v>
      </c>
    </row>
    <row r="9376" spans="1:15" ht="15">
      <c r="A9376" s="284">
        <v>9372</v>
      </c>
      <c r="B9376" s="287"/>
      <c r="C9376" s="287"/>
      <c r="D9376" s="284" t="s">
        <v>1054</v>
      </c>
      <c r="E9376" s="287"/>
      <c r="F9376" s="285" t="s">
        <v>9497</v>
      </c>
      <c r="G9376" s="266" t="s">
        <v>121</v>
      </c>
      <c r="H9376" s="266">
        <f>IF(G9376="Traditional Stove",0.1,0.2)</f>
        <v>0.1</v>
      </c>
      <c r="I9376" s="266">
        <f>YEAR(J9376)</f>
        <v>2023</v>
      </c>
      <c r="J9376" s="267">
        <v>45008</v>
      </c>
      <c r="K9376" s="267">
        <f>J9376+1</f>
        <v>45009</v>
      </c>
      <c r="L9376" s="266">
        <f>IF(M9376&lt;=365,1,2)</f>
        <v>1</v>
      </c>
      <c r="M9376" s="266">
        <f>IF(K9376&lt;$C$1,$C$2-$C$1+1,$C$2-K9376+1)</f>
        <v>38</v>
      </c>
      <c r="N9376" s="268">
        <f>M9376/365</f>
        <v>0.10410958904109589</v>
      </c>
      <c r="O9376" s="269">
        <f>'Data and Parameter'!$E$4*'Data and Parameter'!$E$5*('Data and Parameter'!$E$6+'Data and Parameter'!$E$7)*'Data and Parameter'!$E$19*'Data and Parameter'!$E$14*'ER calculations'!N9376</f>
        <v>0.53905333080220053</v>
      </c>
    </row>
    <row r="9377" spans="1:15" ht="15">
      <c r="A9377" s="284">
        <v>9373</v>
      </c>
      <c r="B9377" s="287"/>
      <c r="C9377" s="287"/>
      <c r="D9377" s="284" t="s">
        <v>1054</v>
      </c>
      <c r="E9377" s="287"/>
      <c r="F9377" s="285" t="s">
        <v>9498</v>
      </c>
      <c r="G9377" s="266" t="s">
        <v>121</v>
      </c>
      <c r="H9377" s="266">
        <f>IF(G9377="Traditional Stove",0.1,0.2)</f>
        <v>0.1</v>
      </c>
      <c r="I9377" s="266">
        <f>YEAR(J9377)</f>
        <v>2023</v>
      </c>
      <c r="J9377" s="267">
        <v>45008</v>
      </c>
      <c r="K9377" s="267">
        <f>J9377+1</f>
        <v>45009</v>
      </c>
      <c r="L9377" s="266">
        <f>IF(M9377&lt;=365,1,2)</f>
        <v>1</v>
      </c>
      <c r="M9377" s="266">
        <f>IF(K9377&lt;$C$1,$C$2-$C$1+1,$C$2-K9377+1)</f>
        <v>38</v>
      </c>
      <c r="N9377" s="268">
        <f>M9377/365</f>
        <v>0.10410958904109589</v>
      </c>
      <c r="O9377" s="269">
        <f>'Data and Parameter'!$E$4*'Data and Parameter'!$E$5*('Data and Parameter'!$E$6+'Data and Parameter'!$E$7)*'Data and Parameter'!$E$19*'Data and Parameter'!$E$14*'ER calculations'!N9377</f>
        <v>0.53905333080220053</v>
      </c>
    </row>
    <row r="9378" spans="1:15" ht="15">
      <c r="A9378" s="284">
        <v>9374</v>
      </c>
      <c r="B9378" s="287"/>
      <c r="C9378" s="287"/>
      <c r="D9378" s="284" t="s">
        <v>1054</v>
      </c>
      <c r="E9378" s="287"/>
      <c r="F9378" s="285" t="s">
        <v>9499</v>
      </c>
      <c r="G9378" s="266" t="s">
        <v>121</v>
      </c>
      <c r="H9378" s="266">
        <f>IF(G9378="Traditional Stove",0.1,0.2)</f>
        <v>0.1</v>
      </c>
      <c r="I9378" s="266">
        <f>YEAR(J9378)</f>
        <v>2023</v>
      </c>
      <c r="J9378" s="267">
        <v>45008</v>
      </c>
      <c r="K9378" s="267">
        <f>J9378+1</f>
        <v>45009</v>
      </c>
      <c r="L9378" s="266">
        <f>IF(M9378&lt;=365,1,2)</f>
        <v>1</v>
      </c>
      <c r="M9378" s="266">
        <f>IF(K9378&lt;$C$1,$C$2-$C$1+1,$C$2-K9378+1)</f>
        <v>38</v>
      </c>
      <c r="N9378" s="268">
        <f>M9378/365</f>
        <v>0.10410958904109589</v>
      </c>
      <c r="O9378" s="269">
        <f>'Data and Parameter'!$E$4*'Data and Parameter'!$E$5*('Data and Parameter'!$E$6+'Data and Parameter'!$E$7)*'Data and Parameter'!$E$19*'Data and Parameter'!$E$14*'ER calculations'!N9378</f>
        <v>0.53905333080220053</v>
      </c>
    </row>
    <row r="9379" spans="1:15" ht="15">
      <c r="A9379" s="284">
        <v>9375</v>
      </c>
      <c r="B9379" s="287"/>
      <c r="C9379" s="287"/>
      <c r="D9379" s="284" t="s">
        <v>1054</v>
      </c>
      <c r="E9379" s="287"/>
      <c r="F9379" s="285" t="s">
        <v>9500</v>
      </c>
      <c r="G9379" s="266" t="s">
        <v>121</v>
      </c>
      <c r="H9379" s="266">
        <f>IF(G9379="Traditional Stove",0.1,0.2)</f>
        <v>0.1</v>
      </c>
      <c r="I9379" s="266">
        <f>YEAR(J9379)</f>
        <v>2023</v>
      </c>
      <c r="J9379" s="267">
        <v>45008</v>
      </c>
      <c r="K9379" s="267">
        <f>J9379+1</f>
        <v>45009</v>
      </c>
      <c r="L9379" s="266">
        <f>IF(M9379&lt;=365,1,2)</f>
        <v>1</v>
      </c>
      <c r="M9379" s="266">
        <f>IF(K9379&lt;$C$1,$C$2-$C$1+1,$C$2-K9379+1)</f>
        <v>38</v>
      </c>
      <c r="N9379" s="268">
        <f>M9379/365</f>
        <v>0.10410958904109589</v>
      </c>
      <c r="O9379" s="269">
        <f>'Data and Parameter'!$E$4*'Data and Parameter'!$E$5*('Data and Parameter'!$E$6+'Data and Parameter'!$E$7)*'Data and Parameter'!$E$19*'Data and Parameter'!$E$14*'ER calculations'!N9379</f>
        <v>0.53905333080220053</v>
      </c>
    </row>
    <row r="9380" spans="1:15" ht="15">
      <c r="A9380" s="284">
        <v>9376</v>
      </c>
      <c r="B9380" s="287"/>
      <c r="C9380" s="287"/>
      <c r="D9380" s="284" t="s">
        <v>1054</v>
      </c>
      <c r="E9380" s="287"/>
      <c r="F9380" s="285" t="s">
        <v>9501</v>
      </c>
      <c r="G9380" s="266" t="s">
        <v>121</v>
      </c>
      <c r="H9380" s="266">
        <f>IF(G9380="Traditional Stove",0.1,0.2)</f>
        <v>0.1</v>
      </c>
      <c r="I9380" s="266">
        <f>YEAR(J9380)</f>
        <v>2023</v>
      </c>
      <c r="J9380" s="267">
        <v>45008</v>
      </c>
      <c r="K9380" s="267">
        <f>J9380+1</f>
        <v>45009</v>
      </c>
      <c r="L9380" s="266">
        <f>IF(M9380&lt;=365,1,2)</f>
        <v>1</v>
      </c>
      <c r="M9380" s="266">
        <f>IF(K9380&lt;$C$1,$C$2-$C$1+1,$C$2-K9380+1)</f>
        <v>38</v>
      </c>
      <c r="N9380" s="268">
        <f>M9380/365</f>
        <v>0.10410958904109589</v>
      </c>
      <c r="O9380" s="269">
        <f>'Data and Parameter'!$E$4*'Data and Parameter'!$E$5*('Data and Parameter'!$E$6+'Data and Parameter'!$E$7)*'Data and Parameter'!$E$19*'Data and Parameter'!$E$14*'ER calculations'!N9380</f>
        <v>0.53905333080220053</v>
      </c>
    </row>
    <row r="9381" spans="1:15" ht="15">
      <c r="A9381" s="284">
        <v>9377</v>
      </c>
      <c r="B9381" s="287"/>
      <c r="C9381" s="287"/>
      <c r="D9381" s="284" t="s">
        <v>1054</v>
      </c>
      <c r="E9381" s="287"/>
      <c r="F9381" s="285" t="s">
        <v>9502</v>
      </c>
      <c r="G9381" s="266" t="s">
        <v>121</v>
      </c>
      <c r="H9381" s="266">
        <f>IF(G9381="Traditional Stove",0.1,0.2)</f>
        <v>0.1</v>
      </c>
      <c r="I9381" s="266">
        <f>YEAR(J9381)</f>
        <v>2023</v>
      </c>
      <c r="J9381" s="267">
        <v>45007</v>
      </c>
      <c r="K9381" s="267">
        <f>J9381+1</f>
        <v>45008</v>
      </c>
      <c r="L9381" s="266">
        <f>IF(M9381&lt;=365,1,2)</f>
        <v>1</v>
      </c>
      <c r="M9381" s="266">
        <f>IF(K9381&lt;$C$1,$C$2-$C$1+1,$C$2-K9381+1)</f>
        <v>39</v>
      </c>
      <c r="N9381" s="268">
        <f>M9381/365</f>
        <v>0.10684931506849316</v>
      </c>
      <c r="O9381" s="269">
        <f>'Data and Parameter'!$E$4*'Data and Parameter'!$E$5*('Data and Parameter'!$E$6+'Data and Parameter'!$E$7)*'Data and Parameter'!$E$19*'Data and Parameter'!$E$14*'ER calculations'!N9381</f>
        <v>0.55323894477067947</v>
      </c>
    </row>
    <row r="9382" spans="1:15" ht="15">
      <c r="A9382" s="284">
        <v>9378</v>
      </c>
      <c r="B9382" s="287"/>
      <c r="C9382" s="287"/>
      <c r="D9382" s="284" t="s">
        <v>1054</v>
      </c>
      <c r="E9382" s="287"/>
      <c r="F9382" s="285" t="s">
        <v>9503</v>
      </c>
      <c r="G9382" s="266" t="s">
        <v>121</v>
      </c>
      <c r="H9382" s="266">
        <f>IF(G9382="Traditional Stove",0.1,0.2)</f>
        <v>0.1</v>
      </c>
      <c r="I9382" s="266">
        <f>YEAR(J9382)</f>
        <v>2023</v>
      </c>
      <c r="J9382" s="267">
        <v>45008</v>
      </c>
      <c r="K9382" s="267">
        <f>J9382+1</f>
        <v>45009</v>
      </c>
      <c r="L9382" s="266">
        <f>IF(M9382&lt;=365,1,2)</f>
        <v>1</v>
      </c>
      <c r="M9382" s="266">
        <f>IF(K9382&lt;$C$1,$C$2-$C$1+1,$C$2-K9382+1)</f>
        <v>38</v>
      </c>
      <c r="N9382" s="268">
        <f>M9382/365</f>
        <v>0.10410958904109589</v>
      </c>
      <c r="O9382" s="269">
        <f>'Data and Parameter'!$E$4*'Data and Parameter'!$E$5*('Data and Parameter'!$E$6+'Data and Parameter'!$E$7)*'Data and Parameter'!$E$19*'Data and Parameter'!$E$14*'ER calculations'!N9382</f>
        <v>0.53905333080220053</v>
      </c>
    </row>
    <row r="9383" spans="1:15" ht="15">
      <c r="A9383" s="284">
        <v>9379</v>
      </c>
      <c r="B9383" s="287"/>
      <c r="C9383" s="287"/>
      <c r="D9383" s="284" t="s">
        <v>1054</v>
      </c>
      <c r="E9383" s="287"/>
      <c r="F9383" s="285" t="s">
        <v>9504</v>
      </c>
      <c r="G9383" s="266" t="s">
        <v>121</v>
      </c>
      <c r="H9383" s="266">
        <f>IF(G9383="Traditional Stove",0.1,0.2)</f>
        <v>0.1</v>
      </c>
      <c r="I9383" s="266">
        <f>YEAR(J9383)</f>
        <v>2023</v>
      </c>
      <c r="J9383" s="267">
        <v>45005</v>
      </c>
      <c r="K9383" s="267">
        <f>J9383+1</f>
        <v>45006</v>
      </c>
      <c r="L9383" s="266">
        <f>IF(M9383&lt;=365,1,2)</f>
        <v>1</v>
      </c>
      <c r="M9383" s="266">
        <f>IF(K9383&lt;$C$1,$C$2-$C$1+1,$C$2-K9383+1)</f>
        <v>41</v>
      </c>
      <c r="N9383" s="268">
        <f>M9383/365</f>
        <v>0.11232876712328767</v>
      </c>
      <c r="O9383" s="269">
        <f>'Data and Parameter'!$E$4*'Data and Parameter'!$E$5*('Data and Parameter'!$E$6+'Data and Parameter'!$E$7)*'Data and Parameter'!$E$19*'Data and Parameter'!$E$14*'ER calculations'!N9383</f>
        <v>0.58161017270763737</v>
      </c>
    </row>
    <row r="9384" spans="1:15" ht="15">
      <c r="A9384" s="284">
        <v>9380</v>
      </c>
      <c r="B9384" s="287"/>
      <c r="C9384" s="287"/>
      <c r="D9384" s="284" t="s">
        <v>1054</v>
      </c>
      <c r="E9384" s="287"/>
      <c r="F9384" s="285" t="s">
        <v>9505</v>
      </c>
      <c r="G9384" s="266" t="s">
        <v>121</v>
      </c>
      <c r="H9384" s="266">
        <f>IF(G9384="Traditional Stove",0.1,0.2)</f>
        <v>0.1</v>
      </c>
      <c r="I9384" s="266">
        <f>YEAR(J9384)</f>
        <v>2023</v>
      </c>
      <c r="J9384" s="267">
        <v>45008</v>
      </c>
      <c r="K9384" s="267">
        <f>J9384+1</f>
        <v>45009</v>
      </c>
      <c r="L9384" s="266">
        <f>IF(M9384&lt;=365,1,2)</f>
        <v>1</v>
      </c>
      <c r="M9384" s="266">
        <f>IF(K9384&lt;$C$1,$C$2-$C$1+1,$C$2-K9384+1)</f>
        <v>38</v>
      </c>
      <c r="N9384" s="268">
        <f>M9384/365</f>
        <v>0.10410958904109589</v>
      </c>
      <c r="O9384" s="269">
        <f>'Data and Parameter'!$E$4*'Data and Parameter'!$E$5*('Data and Parameter'!$E$6+'Data and Parameter'!$E$7)*'Data and Parameter'!$E$19*'Data and Parameter'!$E$14*'ER calculations'!N9384</f>
        <v>0.53905333080220053</v>
      </c>
    </row>
    <row r="9385" spans="1:15" ht="15">
      <c r="A9385" s="284">
        <v>9381</v>
      </c>
      <c r="B9385" s="287"/>
      <c r="C9385" s="287"/>
      <c r="D9385" s="284" t="s">
        <v>1054</v>
      </c>
      <c r="E9385" s="287"/>
      <c r="F9385" s="285" t="s">
        <v>9506</v>
      </c>
      <c r="G9385" s="266" t="s">
        <v>121</v>
      </c>
      <c r="H9385" s="266">
        <f>IF(G9385="Traditional Stove",0.1,0.2)</f>
        <v>0.1</v>
      </c>
      <c r="I9385" s="266">
        <f>YEAR(J9385)</f>
        <v>2023</v>
      </c>
      <c r="J9385" s="267">
        <v>45008</v>
      </c>
      <c r="K9385" s="267">
        <f>J9385+1</f>
        <v>45009</v>
      </c>
      <c r="L9385" s="266">
        <f>IF(M9385&lt;=365,1,2)</f>
        <v>1</v>
      </c>
      <c r="M9385" s="266">
        <f>IF(K9385&lt;$C$1,$C$2-$C$1+1,$C$2-K9385+1)</f>
        <v>38</v>
      </c>
      <c r="N9385" s="268">
        <f>M9385/365</f>
        <v>0.10410958904109589</v>
      </c>
      <c r="O9385" s="269">
        <f>'Data and Parameter'!$E$4*'Data and Parameter'!$E$5*('Data and Parameter'!$E$6+'Data and Parameter'!$E$7)*'Data and Parameter'!$E$19*'Data and Parameter'!$E$14*'ER calculations'!N9385</f>
        <v>0.53905333080220053</v>
      </c>
    </row>
    <row r="9386" spans="1:15" ht="15">
      <c r="A9386" s="284">
        <v>9382</v>
      </c>
      <c r="B9386" s="287"/>
      <c r="C9386" s="287"/>
      <c r="D9386" s="284" t="s">
        <v>1054</v>
      </c>
      <c r="E9386" s="287"/>
      <c r="F9386" s="285" t="s">
        <v>9507</v>
      </c>
      <c r="G9386" s="266" t="s">
        <v>121</v>
      </c>
      <c r="H9386" s="266">
        <f>IF(G9386="Traditional Stove",0.1,0.2)</f>
        <v>0.1</v>
      </c>
      <c r="I9386" s="266">
        <f>YEAR(J9386)</f>
        <v>2023</v>
      </c>
      <c r="J9386" s="267">
        <v>45008</v>
      </c>
      <c r="K9386" s="267">
        <f>J9386+1</f>
        <v>45009</v>
      </c>
      <c r="L9386" s="266">
        <f>IF(M9386&lt;=365,1,2)</f>
        <v>1</v>
      </c>
      <c r="M9386" s="266">
        <f>IF(K9386&lt;$C$1,$C$2-$C$1+1,$C$2-K9386+1)</f>
        <v>38</v>
      </c>
      <c r="N9386" s="268">
        <f>M9386/365</f>
        <v>0.10410958904109589</v>
      </c>
      <c r="O9386" s="269">
        <f>'Data and Parameter'!$E$4*'Data and Parameter'!$E$5*('Data and Parameter'!$E$6+'Data and Parameter'!$E$7)*'Data and Parameter'!$E$19*'Data and Parameter'!$E$14*'ER calculations'!N9386</f>
        <v>0.53905333080220053</v>
      </c>
    </row>
    <row r="9387" spans="1:15" ht="15">
      <c r="A9387" s="284">
        <v>9383</v>
      </c>
      <c r="B9387" s="287"/>
      <c r="C9387" s="287"/>
      <c r="D9387" s="284" t="s">
        <v>1054</v>
      </c>
      <c r="E9387" s="287"/>
      <c r="F9387" s="285" t="s">
        <v>9508</v>
      </c>
      <c r="G9387" s="266" t="s">
        <v>121</v>
      </c>
      <c r="H9387" s="266">
        <f>IF(G9387="Traditional Stove",0.1,0.2)</f>
        <v>0.1</v>
      </c>
      <c r="I9387" s="266">
        <f>YEAR(J9387)</f>
        <v>2023</v>
      </c>
      <c r="J9387" s="267">
        <v>45005</v>
      </c>
      <c r="K9387" s="267">
        <f>J9387+1</f>
        <v>45006</v>
      </c>
      <c r="L9387" s="266">
        <f>IF(M9387&lt;=365,1,2)</f>
        <v>1</v>
      </c>
      <c r="M9387" s="266">
        <f>IF(K9387&lt;$C$1,$C$2-$C$1+1,$C$2-K9387+1)</f>
        <v>41</v>
      </c>
      <c r="N9387" s="268">
        <f>M9387/365</f>
        <v>0.11232876712328767</v>
      </c>
      <c r="O9387" s="269">
        <f>'Data and Parameter'!$E$4*'Data and Parameter'!$E$5*('Data and Parameter'!$E$6+'Data and Parameter'!$E$7)*'Data and Parameter'!$E$19*'Data and Parameter'!$E$14*'ER calculations'!N9387</f>
        <v>0.58161017270763737</v>
      </c>
    </row>
    <row r="9388" spans="1:15" ht="15">
      <c r="A9388" s="284">
        <v>9384</v>
      </c>
      <c r="B9388" s="287"/>
      <c r="C9388" s="287"/>
      <c r="D9388" s="284" t="s">
        <v>1054</v>
      </c>
      <c r="E9388" s="287"/>
      <c r="F9388" s="285" t="s">
        <v>9509</v>
      </c>
      <c r="G9388" s="266" t="s">
        <v>121</v>
      </c>
      <c r="H9388" s="266">
        <f>IF(G9388="Traditional Stove",0.1,0.2)</f>
        <v>0.1</v>
      </c>
      <c r="I9388" s="266">
        <f>YEAR(J9388)</f>
        <v>2023</v>
      </c>
      <c r="J9388" s="267">
        <v>45008</v>
      </c>
      <c r="K9388" s="267">
        <f>J9388+1</f>
        <v>45009</v>
      </c>
      <c r="L9388" s="266">
        <f>IF(M9388&lt;=365,1,2)</f>
        <v>1</v>
      </c>
      <c r="M9388" s="266">
        <f>IF(K9388&lt;$C$1,$C$2-$C$1+1,$C$2-K9388+1)</f>
        <v>38</v>
      </c>
      <c r="N9388" s="268">
        <f>M9388/365</f>
        <v>0.10410958904109589</v>
      </c>
      <c r="O9388" s="269">
        <f>'Data and Parameter'!$E$4*'Data and Parameter'!$E$5*('Data and Parameter'!$E$6+'Data and Parameter'!$E$7)*'Data and Parameter'!$E$19*'Data and Parameter'!$E$14*'ER calculations'!N9388</f>
        <v>0.53905333080220053</v>
      </c>
    </row>
    <row r="9389" spans="1:15" ht="15">
      <c r="A9389" s="284">
        <v>9385</v>
      </c>
      <c r="B9389" s="287"/>
      <c r="C9389" s="287"/>
      <c r="D9389" s="284" t="s">
        <v>1054</v>
      </c>
      <c r="E9389" s="287"/>
      <c r="F9389" s="285" t="s">
        <v>9510</v>
      </c>
      <c r="G9389" s="266" t="s">
        <v>121</v>
      </c>
      <c r="H9389" s="266">
        <f>IF(G9389="Traditional Stove",0.1,0.2)</f>
        <v>0.1</v>
      </c>
      <c r="I9389" s="266">
        <f>YEAR(J9389)</f>
        <v>2023</v>
      </c>
      <c r="J9389" s="267">
        <v>45008</v>
      </c>
      <c r="K9389" s="267">
        <f>J9389+1</f>
        <v>45009</v>
      </c>
      <c r="L9389" s="266">
        <f>IF(M9389&lt;=365,1,2)</f>
        <v>1</v>
      </c>
      <c r="M9389" s="266">
        <f>IF(K9389&lt;$C$1,$C$2-$C$1+1,$C$2-K9389+1)</f>
        <v>38</v>
      </c>
      <c r="N9389" s="268">
        <f>M9389/365</f>
        <v>0.10410958904109589</v>
      </c>
      <c r="O9389" s="269">
        <f>'Data and Parameter'!$E$4*'Data and Parameter'!$E$5*('Data and Parameter'!$E$6+'Data and Parameter'!$E$7)*'Data and Parameter'!$E$19*'Data and Parameter'!$E$14*'ER calculations'!N9389</f>
        <v>0.53905333080220053</v>
      </c>
    </row>
    <row r="9390" spans="1:15" ht="15">
      <c r="A9390" s="284">
        <v>9386</v>
      </c>
      <c r="B9390" s="287"/>
      <c r="C9390" s="287"/>
      <c r="D9390" s="284" t="s">
        <v>1054</v>
      </c>
      <c r="E9390" s="287"/>
      <c r="F9390" s="285" t="s">
        <v>9511</v>
      </c>
      <c r="G9390" s="266" t="s">
        <v>121</v>
      </c>
      <c r="H9390" s="266">
        <f>IF(G9390="Traditional Stove",0.1,0.2)</f>
        <v>0.1</v>
      </c>
      <c r="I9390" s="266">
        <f>YEAR(J9390)</f>
        <v>2023</v>
      </c>
      <c r="J9390" s="267">
        <v>45005</v>
      </c>
      <c r="K9390" s="267">
        <f>J9390+1</f>
        <v>45006</v>
      </c>
      <c r="L9390" s="266">
        <f>IF(M9390&lt;=365,1,2)</f>
        <v>1</v>
      </c>
      <c r="M9390" s="266">
        <f>IF(K9390&lt;$C$1,$C$2-$C$1+1,$C$2-K9390+1)</f>
        <v>41</v>
      </c>
      <c r="N9390" s="268">
        <f>M9390/365</f>
        <v>0.11232876712328767</v>
      </c>
      <c r="O9390" s="269">
        <f>'Data and Parameter'!$E$4*'Data and Parameter'!$E$5*('Data and Parameter'!$E$6+'Data and Parameter'!$E$7)*'Data and Parameter'!$E$19*'Data and Parameter'!$E$14*'ER calculations'!N9390</f>
        <v>0.58161017270763737</v>
      </c>
    </row>
    <row r="9391" spans="1:15" ht="15">
      <c r="A9391" s="284">
        <v>9387</v>
      </c>
      <c r="B9391" s="287"/>
      <c r="C9391" s="287"/>
      <c r="D9391" s="284" t="s">
        <v>1054</v>
      </c>
      <c r="E9391" s="287"/>
      <c r="F9391" s="285" t="s">
        <v>9512</v>
      </c>
      <c r="G9391" s="266" t="s">
        <v>121</v>
      </c>
      <c r="H9391" s="266">
        <f>IF(G9391="Traditional Stove",0.1,0.2)</f>
        <v>0.1</v>
      </c>
      <c r="I9391" s="266">
        <f>YEAR(J9391)</f>
        <v>2023</v>
      </c>
      <c r="J9391" s="267">
        <v>45008</v>
      </c>
      <c r="K9391" s="267">
        <f>J9391+1</f>
        <v>45009</v>
      </c>
      <c r="L9391" s="266">
        <f>IF(M9391&lt;=365,1,2)</f>
        <v>1</v>
      </c>
      <c r="M9391" s="266">
        <f>IF(K9391&lt;$C$1,$C$2-$C$1+1,$C$2-K9391+1)</f>
        <v>38</v>
      </c>
      <c r="N9391" s="268">
        <f>M9391/365</f>
        <v>0.10410958904109589</v>
      </c>
      <c r="O9391" s="269">
        <f>'Data and Parameter'!$E$4*'Data and Parameter'!$E$5*('Data and Parameter'!$E$6+'Data and Parameter'!$E$7)*'Data and Parameter'!$E$19*'Data and Parameter'!$E$14*'ER calculations'!N9391</f>
        <v>0.53905333080220053</v>
      </c>
    </row>
    <row r="9392" spans="1:15" ht="15">
      <c r="A9392" s="284">
        <v>9388</v>
      </c>
      <c r="B9392" s="287"/>
      <c r="C9392" s="287"/>
      <c r="D9392" s="284" t="s">
        <v>1054</v>
      </c>
      <c r="E9392" s="287"/>
      <c r="F9392" s="285" t="s">
        <v>9513</v>
      </c>
      <c r="G9392" s="266" t="s">
        <v>121</v>
      </c>
      <c r="H9392" s="266">
        <f>IF(G9392="Traditional Stove",0.1,0.2)</f>
        <v>0.1</v>
      </c>
      <c r="I9392" s="266">
        <f>YEAR(J9392)</f>
        <v>2023</v>
      </c>
      <c r="J9392" s="267">
        <v>45008</v>
      </c>
      <c r="K9392" s="267">
        <f>J9392+1</f>
        <v>45009</v>
      </c>
      <c r="L9392" s="266">
        <f>IF(M9392&lt;=365,1,2)</f>
        <v>1</v>
      </c>
      <c r="M9392" s="266">
        <f>IF(K9392&lt;$C$1,$C$2-$C$1+1,$C$2-K9392+1)</f>
        <v>38</v>
      </c>
      <c r="N9392" s="268">
        <f>M9392/365</f>
        <v>0.10410958904109589</v>
      </c>
      <c r="O9392" s="269">
        <f>'Data and Parameter'!$E$4*'Data and Parameter'!$E$5*('Data and Parameter'!$E$6+'Data and Parameter'!$E$7)*'Data and Parameter'!$E$19*'Data and Parameter'!$E$14*'ER calculations'!N9392</f>
        <v>0.53905333080220053</v>
      </c>
    </row>
    <row r="9393" spans="1:15" ht="15">
      <c r="A9393" s="284">
        <v>9389</v>
      </c>
      <c r="B9393" s="287"/>
      <c r="C9393" s="287"/>
      <c r="D9393" s="284" t="s">
        <v>1054</v>
      </c>
      <c r="E9393" s="287"/>
      <c r="F9393" s="285" t="s">
        <v>9514</v>
      </c>
      <c r="G9393" s="266" t="s">
        <v>121</v>
      </c>
      <c r="H9393" s="266">
        <f>IF(G9393="Traditional Stove",0.1,0.2)</f>
        <v>0.1</v>
      </c>
      <c r="I9393" s="266">
        <f>YEAR(J9393)</f>
        <v>2023</v>
      </c>
      <c r="J9393" s="267">
        <v>45008</v>
      </c>
      <c r="K9393" s="267">
        <f>J9393+1</f>
        <v>45009</v>
      </c>
      <c r="L9393" s="266">
        <f>IF(M9393&lt;=365,1,2)</f>
        <v>1</v>
      </c>
      <c r="M9393" s="266">
        <f>IF(K9393&lt;$C$1,$C$2-$C$1+1,$C$2-K9393+1)</f>
        <v>38</v>
      </c>
      <c r="N9393" s="268">
        <f>M9393/365</f>
        <v>0.10410958904109589</v>
      </c>
      <c r="O9393" s="269">
        <f>'Data and Parameter'!$E$4*'Data and Parameter'!$E$5*('Data and Parameter'!$E$6+'Data and Parameter'!$E$7)*'Data and Parameter'!$E$19*'Data and Parameter'!$E$14*'ER calculations'!N9393</f>
        <v>0.53905333080220053</v>
      </c>
    </row>
    <row r="9394" spans="1:15" ht="15">
      <c r="A9394" s="284">
        <v>9390</v>
      </c>
      <c r="B9394" s="287"/>
      <c r="C9394" s="287"/>
      <c r="D9394" s="284" t="s">
        <v>1054</v>
      </c>
      <c r="E9394" s="287"/>
      <c r="F9394" s="285" t="s">
        <v>9515</v>
      </c>
      <c r="G9394" s="266" t="s">
        <v>121</v>
      </c>
      <c r="H9394" s="266">
        <f>IF(G9394="Traditional Stove",0.1,0.2)</f>
        <v>0.1</v>
      </c>
      <c r="I9394" s="266">
        <f>YEAR(J9394)</f>
        <v>2023</v>
      </c>
      <c r="J9394" s="267">
        <v>45005</v>
      </c>
      <c r="K9394" s="267">
        <f>J9394+1</f>
        <v>45006</v>
      </c>
      <c r="L9394" s="266">
        <f>IF(M9394&lt;=365,1,2)</f>
        <v>1</v>
      </c>
      <c r="M9394" s="266">
        <f>IF(K9394&lt;$C$1,$C$2-$C$1+1,$C$2-K9394+1)</f>
        <v>41</v>
      </c>
      <c r="N9394" s="268">
        <f>M9394/365</f>
        <v>0.11232876712328767</v>
      </c>
      <c r="O9394" s="269">
        <f>'Data and Parameter'!$E$4*'Data and Parameter'!$E$5*('Data and Parameter'!$E$6+'Data and Parameter'!$E$7)*'Data and Parameter'!$E$19*'Data and Parameter'!$E$14*'ER calculations'!N9394</f>
        <v>0.58161017270763737</v>
      </c>
    </row>
    <row r="9395" spans="1:15" ht="15">
      <c r="A9395" s="284">
        <v>9391</v>
      </c>
      <c r="B9395" s="287"/>
      <c r="C9395" s="287"/>
      <c r="D9395" s="284" t="s">
        <v>1054</v>
      </c>
      <c r="E9395" s="287"/>
      <c r="F9395" s="285" t="s">
        <v>9516</v>
      </c>
      <c r="G9395" s="266" t="s">
        <v>121</v>
      </c>
      <c r="H9395" s="266">
        <f>IF(G9395="Traditional Stove",0.1,0.2)</f>
        <v>0.1</v>
      </c>
      <c r="I9395" s="266">
        <f>YEAR(J9395)</f>
        <v>2023</v>
      </c>
      <c r="J9395" s="267">
        <v>45008</v>
      </c>
      <c r="K9395" s="267">
        <f>J9395+1</f>
        <v>45009</v>
      </c>
      <c r="L9395" s="266">
        <f>IF(M9395&lt;=365,1,2)</f>
        <v>1</v>
      </c>
      <c r="M9395" s="266">
        <f>IF(K9395&lt;$C$1,$C$2-$C$1+1,$C$2-K9395+1)</f>
        <v>38</v>
      </c>
      <c r="N9395" s="268">
        <f>M9395/365</f>
        <v>0.10410958904109589</v>
      </c>
      <c r="O9395" s="269">
        <f>'Data and Parameter'!$E$4*'Data and Parameter'!$E$5*('Data and Parameter'!$E$6+'Data and Parameter'!$E$7)*'Data and Parameter'!$E$19*'Data and Parameter'!$E$14*'ER calculations'!N9395</f>
        <v>0.53905333080220053</v>
      </c>
    </row>
    <row r="9396" spans="1:15" ht="15">
      <c r="A9396" s="284">
        <v>9392</v>
      </c>
      <c r="B9396" s="287"/>
      <c r="C9396" s="287"/>
      <c r="D9396" s="284" t="s">
        <v>1054</v>
      </c>
      <c r="E9396" s="287"/>
      <c r="F9396" s="285" t="s">
        <v>9517</v>
      </c>
      <c r="G9396" s="266" t="s">
        <v>121</v>
      </c>
      <c r="H9396" s="266">
        <f>IF(G9396="Traditional Stove",0.1,0.2)</f>
        <v>0.1</v>
      </c>
      <c r="I9396" s="266">
        <f>YEAR(J9396)</f>
        <v>2023</v>
      </c>
      <c r="J9396" s="267">
        <v>45008</v>
      </c>
      <c r="K9396" s="267">
        <f>J9396+1</f>
        <v>45009</v>
      </c>
      <c r="L9396" s="266">
        <f>IF(M9396&lt;=365,1,2)</f>
        <v>1</v>
      </c>
      <c r="M9396" s="266">
        <f>IF(K9396&lt;$C$1,$C$2-$C$1+1,$C$2-K9396+1)</f>
        <v>38</v>
      </c>
      <c r="N9396" s="268">
        <f>M9396/365</f>
        <v>0.10410958904109589</v>
      </c>
      <c r="O9396" s="269">
        <f>'Data and Parameter'!$E$4*'Data and Parameter'!$E$5*('Data and Parameter'!$E$6+'Data and Parameter'!$E$7)*'Data and Parameter'!$E$19*'Data and Parameter'!$E$14*'ER calculations'!N9396</f>
        <v>0.53905333080220053</v>
      </c>
    </row>
    <row r="9397" spans="1:15" ht="15">
      <c r="A9397" s="284">
        <v>9393</v>
      </c>
      <c r="B9397" s="287"/>
      <c r="C9397" s="287"/>
      <c r="D9397" s="284" t="s">
        <v>1054</v>
      </c>
      <c r="E9397" s="287"/>
      <c r="F9397" s="285" t="s">
        <v>9518</v>
      </c>
      <c r="G9397" s="266" t="s">
        <v>121</v>
      </c>
      <c r="H9397" s="266">
        <f>IF(G9397="Traditional Stove",0.1,0.2)</f>
        <v>0.1</v>
      </c>
      <c r="I9397" s="266">
        <f>YEAR(J9397)</f>
        <v>2023</v>
      </c>
      <c r="J9397" s="267">
        <v>45008</v>
      </c>
      <c r="K9397" s="267">
        <f>J9397+1</f>
        <v>45009</v>
      </c>
      <c r="L9397" s="266">
        <f>IF(M9397&lt;=365,1,2)</f>
        <v>1</v>
      </c>
      <c r="M9397" s="266">
        <f>IF(K9397&lt;$C$1,$C$2-$C$1+1,$C$2-K9397+1)</f>
        <v>38</v>
      </c>
      <c r="N9397" s="268">
        <f>M9397/365</f>
        <v>0.10410958904109589</v>
      </c>
      <c r="O9397" s="269">
        <f>'Data and Parameter'!$E$4*'Data and Parameter'!$E$5*('Data and Parameter'!$E$6+'Data and Parameter'!$E$7)*'Data and Parameter'!$E$19*'Data and Parameter'!$E$14*'ER calculations'!N9397</f>
        <v>0.53905333080220053</v>
      </c>
    </row>
    <row r="9398" spans="1:15" ht="15">
      <c r="A9398" s="284">
        <v>9394</v>
      </c>
      <c r="B9398" s="287"/>
      <c r="C9398" s="287"/>
      <c r="D9398" s="284" t="s">
        <v>1054</v>
      </c>
      <c r="E9398" s="287"/>
      <c r="F9398" s="285" t="s">
        <v>9519</v>
      </c>
      <c r="G9398" s="266" t="s">
        <v>121</v>
      </c>
      <c r="H9398" s="266">
        <f>IF(G9398="Traditional Stove",0.1,0.2)</f>
        <v>0.1</v>
      </c>
      <c r="I9398" s="266">
        <f>YEAR(J9398)</f>
        <v>2023</v>
      </c>
      <c r="J9398" s="267">
        <v>45005</v>
      </c>
      <c r="K9398" s="267">
        <f>J9398+1</f>
        <v>45006</v>
      </c>
      <c r="L9398" s="266">
        <f>IF(M9398&lt;=365,1,2)</f>
        <v>1</v>
      </c>
      <c r="M9398" s="266">
        <f>IF(K9398&lt;$C$1,$C$2-$C$1+1,$C$2-K9398+1)</f>
        <v>41</v>
      </c>
      <c r="N9398" s="268">
        <f>M9398/365</f>
        <v>0.11232876712328767</v>
      </c>
      <c r="O9398" s="269">
        <f>'Data and Parameter'!$E$4*'Data and Parameter'!$E$5*('Data and Parameter'!$E$6+'Data and Parameter'!$E$7)*'Data and Parameter'!$E$19*'Data and Parameter'!$E$14*'ER calculations'!N9398</f>
        <v>0.58161017270763737</v>
      </c>
    </row>
    <row r="9399" spans="1:15" ht="15">
      <c r="A9399" s="284">
        <v>9395</v>
      </c>
      <c r="B9399" s="287"/>
      <c r="C9399" s="287"/>
      <c r="D9399" s="284" t="s">
        <v>1054</v>
      </c>
      <c r="E9399" s="287"/>
      <c r="F9399" s="285" t="s">
        <v>9520</v>
      </c>
      <c r="G9399" s="266" t="s">
        <v>121</v>
      </c>
      <c r="H9399" s="266">
        <f>IF(G9399="Traditional Stove",0.1,0.2)</f>
        <v>0.1</v>
      </c>
      <c r="I9399" s="266">
        <f>YEAR(J9399)</f>
        <v>2023</v>
      </c>
      <c r="J9399" s="267">
        <v>45008</v>
      </c>
      <c r="K9399" s="267">
        <f>J9399+1</f>
        <v>45009</v>
      </c>
      <c r="L9399" s="266">
        <f>IF(M9399&lt;=365,1,2)</f>
        <v>1</v>
      </c>
      <c r="M9399" s="266">
        <f>IF(K9399&lt;$C$1,$C$2-$C$1+1,$C$2-K9399+1)</f>
        <v>38</v>
      </c>
      <c r="N9399" s="268">
        <f>M9399/365</f>
        <v>0.10410958904109589</v>
      </c>
      <c r="O9399" s="269">
        <f>'Data and Parameter'!$E$4*'Data and Parameter'!$E$5*('Data and Parameter'!$E$6+'Data and Parameter'!$E$7)*'Data and Parameter'!$E$19*'Data and Parameter'!$E$14*'ER calculations'!N9399</f>
        <v>0.53905333080220053</v>
      </c>
    </row>
    <row r="9400" spans="1:15" ht="15">
      <c r="A9400" s="284">
        <v>9396</v>
      </c>
      <c r="B9400" s="287"/>
      <c r="C9400" s="287"/>
      <c r="D9400" s="284" t="s">
        <v>1054</v>
      </c>
      <c r="E9400" s="287"/>
      <c r="F9400" s="285" t="s">
        <v>9521</v>
      </c>
      <c r="G9400" s="266" t="s">
        <v>121</v>
      </c>
      <c r="H9400" s="266">
        <f>IF(G9400="Traditional Stove",0.1,0.2)</f>
        <v>0.1</v>
      </c>
      <c r="I9400" s="266">
        <f>YEAR(J9400)</f>
        <v>2023</v>
      </c>
      <c r="J9400" s="267">
        <v>45008</v>
      </c>
      <c r="K9400" s="267">
        <f>J9400+1</f>
        <v>45009</v>
      </c>
      <c r="L9400" s="266">
        <f>IF(M9400&lt;=365,1,2)</f>
        <v>1</v>
      </c>
      <c r="M9400" s="266">
        <f>IF(K9400&lt;$C$1,$C$2-$C$1+1,$C$2-K9400+1)</f>
        <v>38</v>
      </c>
      <c r="N9400" s="268">
        <f>M9400/365</f>
        <v>0.10410958904109589</v>
      </c>
      <c r="O9400" s="269">
        <f>'Data and Parameter'!$E$4*'Data and Parameter'!$E$5*('Data and Parameter'!$E$6+'Data and Parameter'!$E$7)*'Data and Parameter'!$E$19*'Data and Parameter'!$E$14*'ER calculations'!N9400</f>
        <v>0.53905333080220053</v>
      </c>
    </row>
    <row r="9401" spans="1:15" ht="15">
      <c r="A9401" s="284">
        <v>9397</v>
      </c>
      <c r="B9401" s="287"/>
      <c r="C9401" s="287"/>
      <c r="D9401" s="284" t="s">
        <v>1054</v>
      </c>
      <c r="E9401" s="287"/>
      <c r="F9401" s="285" t="s">
        <v>9522</v>
      </c>
      <c r="G9401" s="266" t="s">
        <v>121</v>
      </c>
      <c r="H9401" s="266">
        <f>IF(G9401="Traditional Stove",0.1,0.2)</f>
        <v>0.1</v>
      </c>
      <c r="I9401" s="266">
        <f>YEAR(J9401)</f>
        <v>2023</v>
      </c>
      <c r="J9401" s="267">
        <v>45005</v>
      </c>
      <c r="K9401" s="267">
        <f>J9401+1</f>
        <v>45006</v>
      </c>
      <c r="L9401" s="266">
        <f>IF(M9401&lt;=365,1,2)</f>
        <v>1</v>
      </c>
      <c r="M9401" s="266">
        <f>IF(K9401&lt;$C$1,$C$2-$C$1+1,$C$2-K9401+1)</f>
        <v>41</v>
      </c>
      <c r="N9401" s="268">
        <f>M9401/365</f>
        <v>0.11232876712328767</v>
      </c>
      <c r="O9401" s="269">
        <f>'Data and Parameter'!$E$4*'Data and Parameter'!$E$5*('Data and Parameter'!$E$6+'Data and Parameter'!$E$7)*'Data and Parameter'!$E$19*'Data and Parameter'!$E$14*'ER calculations'!N9401</f>
        <v>0.58161017270763737</v>
      </c>
    </row>
    <row r="9402" spans="1:15" ht="15">
      <c r="A9402" s="284">
        <v>9398</v>
      </c>
      <c r="B9402" s="287"/>
      <c r="C9402" s="287"/>
      <c r="D9402" s="284" t="s">
        <v>1054</v>
      </c>
      <c r="E9402" s="287"/>
      <c r="F9402" s="285" t="s">
        <v>9523</v>
      </c>
      <c r="G9402" s="266" t="s">
        <v>121</v>
      </c>
      <c r="H9402" s="266">
        <f>IF(G9402="Traditional Stove",0.1,0.2)</f>
        <v>0.1</v>
      </c>
      <c r="I9402" s="266">
        <f>YEAR(J9402)</f>
        <v>2023</v>
      </c>
      <c r="J9402" s="267">
        <v>45008</v>
      </c>
      <c r="K9402" s="267">
        <f>J9402+1</f>
        <v>45009</v>
      </c>
      <c r="L9402" s="266">
        <f>IF(M9402&lt;=365,1,2)</f>
        <v>1</v>
      </c>
      <c r="M9402" s="266">
        <f>IF(K9402&lt;$C$1,$C$2-$C$1+1,$C$2-K9402+1)</f>
        <v>38</v>
      </c>
      <c r="N9402" s="268">
        <f>M9402/365</f>
        <v>0.10410958904109589</v>
      </c>
      <c r="O9402" s="269">
        <f>'Data and Parameter'!$E$4*'Data and Parameter'!$E$5*('Data and Parameter'!$E$6+'Data and Parameter'!$E$7)*'Data and Parameter'!$E$19*'Data and Parameter'!$E$14*'ER calculations'!N9402</f>
        <v>0.53905333080220053</v>
      </c>
    </row>
    <row r="9403" spans="1:15" ht="15">
      <c r="A9403" s="284">
        <v>9399</v>
      </c>
      <c r="B9403" s="287"/>
      <c r="C9403" s="287"/>
      <c r="D9403" s="284" t="s">
        <v>1054</v>
      </c>
      <c r="E9403" s="287"/>
      <c r="F9403" s="285" t="s">
        <v>9524</v>
      </c>
      <c r="G9403" s="266" t="s">
        <v>121</v>
      </c>
      <c r="H9403" s="266">
        <f>IF(G9403="Traditional Stove",0.1,0.2)</f>
        <v>0.1</v>
      </c>
      <c r="I9403" s="266">
        <f>YEAR(J9403)</f>
        <v>2023</v>
      </c>
      <c r="J9403" s="267">
        <v>45008</v>
      </c>
      <c r="K9403" s="267">
        <f>J9403+1</f>
        <v>45009</v>
      </c>
      <c r="L9403" s="266">
        <f>IF(M9403&lt;=365,1,2)</f>
        <v>1</v>
      </c>
      <c r="M9403" s="266">
        <f>IF(K9403&lt;$C$1,$C$2-$C$1+1,$C$2-K9403+1)</f>
        <v>38</v>
      </c>
      <c r="N9403" s="268">
        <f>M9403/365</f>
        <v>0.10410958904109589</v>
      </c>
      <c r="O9403" s="269">
        <f>'Data and Parameter'!$E$4*'Data and Parameter'!$E$5*('Data and Parameter'!$E$6+'Data and Parameter'!$E$7)*'Data and Parameter'!$E$19*'Data and Parameter'!$E$14*'ER calculations'!N9403</f>
        <v>0.53905333080220053</v>
      </c>
    </row>
    <row r="9404" spans="1:15" ht="15">
      <c r="A9404" s="284">
        <v>9400</v>
      </c>
      <c r="B9404" s="287"/>
      <c r="C9404" s="287"/>
      <c r="D9404" s="284" t="s">
        <v>1054</v>
      </c>
      <c r="E9404" s="287"/>
      <c r="F9404" s="285" t="s">
        <v>9525</v>
      </c>
      <c r="G9404" s="266" t="s">
        <v>121</v>
      </c>
      <c r="H9404" s="266">
        <f>IF(G9404="Traditional Stove",0.1,0.2)</f>
        <v>0.1</v>
      </c>
      <c r="I9404" s="266">
        <f>YEAR(J9404)</f>
        <v>2023</v>
      </c>
      <c r="J9404" s="267">
        <v>45005</v>
      </c>
      <c r="K9404" s="267">
        <f>J9404+1</f>
        <v>45006</v>
      </c>
      <c r="L9404" s="266">
        <f>IF(M9404&lt;=365,1,2)</f>
        <v>1</v>
      </c>
      <c r="M9404" s="266">
        <f>IF(K9404&lt;$C$1,$C$2-$C$1+1,$C$2-K9404+1)</f>
        <v>41</v>
      </c>
      <c r="N9404" s="268">
        <f>M9404/365</f>
        <v>0.11232876712328767</v>
      </c>
      <c r="O9404" s="269">
        <f>'Data and Parameter'!$E$4*'Data and Parameter'!$E$5*('Data and Parameter'!$E$6+'Data and Parameter'!$E$7)*'Data and Parameter'!$E$19*'Data and Parameter'!$E$14*'ER calculations'!N9404</f>
        <v>0.58161017270763737</v>
      </c>
    </row>
    <row r="9405" spans="1:15" ht="15">
      <c r="A9405" s="284">
        <v>9401</v>
      </c>
      <c r="B9405" s="287"/>
      <c r="C9405" s="287"/>
      <c r="D9405" s="284" t="s">
        <v>1054</v>
      </c>
      <c r="E9405" s="287"/>
      <c r="F9405" s="285" t="s">
        <v>9526</v>
      </c>
      <c r="G9405" s="266" t="s">
        <v>121</v>
      </c>
      <c r="H9405" s="266">
        <f>IF(G9405="Traditional Stove",0.1,0.2)</f>
        <v>0.1</v>
      </c>
      <c r="I9405" s="266">
        <f>YEAR(J9405)</f>
        <v>2023</v>
      </c>
      <c r="J9405" s="267">
        <v>45008</v>
      </c>
      <c r="K9405" s="267">
        <f>J9405+1</f>
        <v>45009</v>
      </c>
      <c r="L9405" s="266">
        <f>IF(M9405&lt;=365,1,2)</f>
        <v>1</v>
      </c>
      <c r="M9405" s="266">
        <f>IF(K9405&lt;$C$1,$C$2-$C$1+1,$C$2-K9405+1)</f>
        <v>38</v>
      </c>
      <c r="N9405" s="268">
        <f>M9405/365</f>
        <v>0.10410958904109589</v>
      </c>
      <c r="O9405" s="269">
        <f>'Data and Parameter'!$E$4*'Data and Parameter'!$E$5*('Data and Parameter'!$E$6+'Data and Parameter'!$E$7)*'Data and Parameter'!$E$19*'Data and Parameter'!$E$14*'ER calculations'!N9405</f>
        <v>0.53905333080220053</v>
      </c>
    </row>
    <row r="9406" spans="1:15" ht="15">
      <c r="A9406" s="284">
        <v>9402</v>
      </c>
      <c r="B9406" s="287"/>
      <c r="C9406" s="287"/>
      <c r="D9406" s="284" t="s">
        <v>1054</v>
      </c>
      <c r="E9406" s="287"/>
      <c r="F9406" s="285" t="s">
        <v>9527</v>
      </c>
      <c r="G9406" s="266" t="s">
        <v>121</v>
      </c>
      <c r="H9406" s="266">
        <f>IF(G9406="Traditional Stove",0.1,0.2)</f>
        <v>0.1</v>
      </c>
      <c r="I9406" s="266">
        <f>YEAR(J9406)</f>
        <v>2023</v>
      </c>
      <c r="J9406" s="267">
        <v>45008</v>
      </c>
      <c r="K9406" s="267">
        <f>J9406+1</f>
        <v>45009</v>
      </c>
      <c r="L9406" s="266">
        <f>IF(M9406&lt;=365,1,2)</f>
        <v>1</v>
      </c>
      <c r="M9406" s="266">
        <f>IF(K9406&lt;$C$1,$C$2-$C$1+1,$C$2-K9406+1)</f>
        <v>38</v>
      </c>
      <c r="N9406" s="268">
        <f>M9406/365</f>
        <v>0.10410958904109589</v>
      </c>
      <c r="O9406" s="269">
        <f>'Data and Parameter'!$E$4*'Data and Parameter'!$E$5*('Data and Parameter'!$E$6+'Data and Parameter'!$E$7)*'Data and Parameter'!$E$19*'Data and Parameter'!$E$14*'ER calculations'!N9406</f>
        <v>0.53905333080220053</v>
      </c>
    </row>
    <row r="9407" spans="1:15" ht="15">
      <c r="A9407" s="284">
        <v>9403</v>
      </c>
      <c r="B9407" s="287"/>
      <c r="C9407" s="287"/>
      <c r="D9407" s="284" t="s">
        <v>1054</v>
      </c>
      <c r="E9407" s="287"/>
      <c r="F9407" s="285" t="s">
        <v>9528</v>
      </c>
      <c r="G9407" s="266" t="s">
        <v>121</v>
      </c>
      <c r="H9407" s="266">
        <f>IF(G9407="Traditional Stove",0.1,0.2)</f>
        <v>0.1</v>
      </c>
      <c r="I9407" s="266">
        <f>YEAR(J9407)</f>
        <v>2023</v>
      </c>
      <c r="J9407" s="267">
        <v>45005</v>
      </c>
      <c r="K9407" s="267">
        <f>J9407+1</f>
        <v>45006</v>
      </c>
      <c r="L9407" s="266">
        <f>IF(M9407&lt;=365,1,2)</f>
        <v>1</v>
      </c>
      <c r="M9407" s="266">
        <f>IF(K9407&lt;$C$1,$C$2-$C$1+1,$C$2-K9407+1)</f>
        <v>41</v>
      </c>
      <c r="N9407" s="268">
        <f>M9407/365</f>
        <v>0.11232876712328767</v>
      </c>
      <c r="O9407" s="269">
        <f>'Data and Parameter'!$E$4*'Data and Parameter'!$E$5*('Data and Parameter'!$E$6+'Data and Parameter'!$E$7)*'Data and Parameter'!$E$19*'Data and Parameter'!$E$14*'ER calculations'!N9407</f>
        <v>0.58161017270763737</v>
      </c>
    </row>
    <row r="9408" spans="1:15" ht="15">
      <c r="A9408" s="284">
        <v>9404</v>
      </c>
      <c r="B9408" s="287"/>
      <c r="C9408" s="287"/>
      <c r="D9408" s="284" t="s">
        <v>1054</v>
      </c>
      <c r="E9408" s="287"/>
      <c r="F9408" s="285" t="s">
        <v>9529</v>
      </c>
      <c r="G9408" s="266" t="s">
        <v>121</v>
      </c>
      <c r="H9408" s="266">
        <f>IF(G9408="Traditional Stove",0.1,0.2)</f>
        <v>0.1</v>
      </c>
      <c r="I9408" s="266">
        <f>YEAR(J9408)</f>
        <v>2023</v>
      </c>
      <c r="J9408" s="267">
        <v>45005</v>
      </c>
      <c r="K9408" s="267">
        <f>J9408+1</f>
        <v>45006</v>
      </c>
      <c r="L9408" s="266">
        <f>IF(M9408&lt;=365,1,2)</f>
        <v>1</v>
      </c>
      <c r="M9408" s="266">
        <f>IF(K9408&lt;$C$1,$C$2-$C$1+1,$C$2-K9408+1)</f>
        <v>41</v>
      </c>
      <c r="N9408" s="268">
        <f>M9408/365</f>
        <v>0.11232876712328767</v>
      </c>
      <c r="O9408" s="269">
        <f>'Data and Parameter'!$E$4*'Data and Parameter'!$E$5*('Data and Parameter'!$E$6+'Data and Parameter'!$E$7)*'Data and Parameter'!$E$19*'Data and Parameter'!$E$14*'ER calculations'!N9408</f>
        <v>0.58161017270763737</v>
      </c>
    </row>
    <row r="9409" spans="1:15" ht="15">
      <c r="A9409" s="284">
        <v>9405</v>
      </c>
      <c r="B9409" s="287"/>
      <c r="C9409" s="287"/>
      <c r="D9409" s="284" t="s">
        <v>1054</v>
      </c>
      <c r="E9409" s="287"/>
      <c r="F9409" s="285" t="s">
        <v>9530</v>
      </c>
      <c r="G9409" s="266" t="s">
        <v>121</v>
      </c>
      <c r="H9409" s="266">
        <f>IF(G9409="Traditional Stove",0.1,0.2)</f>
        <v>0.1</v>
      </c>
      <c r="I9409" s="266">
        <f>YEAR(J9409)</f>
        <v>2023</v>
      </c>
      <c r="J9409" s="267">
        <v>45005</v>
      </c>
      <c r="K9409" s="267">
        <f>J9409+1</f>
        <v>45006</v>
      </c>
      <c r="L9409" s="266">
        <f>IF(M9409&lt;=365,1,2)</f>
        <v>1</v>
      </c>
      <c r="M9409" s="266">
        <f>IF(K9409&lt;$C$1,$C$2-$C$1+1,$C$2-K9409+1)</f>
        <v>41</v>
      </c>
      <c r="N9409" s="268">
        <f>M9409/365</f>
        <v>0.11232876712328767</v>
      </c>
      <c r="O9409" s="269">
        <f>'Data and Parameter'!$E$4*'Data and Parameter'!$E$5*('Data and Parameter'!$E$6+'Data and Parameter'!$E$7)*'Data and Parameter'!$E$19*'Data and Parameter'!$E$14*'ER calculations'!N9409</f>
        <v>0.58161017270763737</v>
      </c>
    </row>
    <row r="9410" spans="1:15" ht="15">
      <c r="A9410" s="284">
        <v>9406</v>
      </c>
      <c r="B9410" s="287"/>
      <c r="C9410" s="287"/>
      <c r="D9410" s="284" t="s">
        <v>1054</v>
      </c>
      <c r="E9410" s="287"/>
      <c r="F9410" s="285" t="s">
        <v>9531</v>
      </c>
      <c r="G9410" s="266" t="s">
        <v>121</v>
      </c>
      <c r="H9410" s="266">
        <f>IF(G9410="Traditional Stove",0.1,0.2)</f>
        <v>0.1</v>
      </c>
      <c r="I9410" s="266">
        <f>YEAR(J9410)</f>
        <v>2023</v>
      </c>
      <c r="J9410" s="267">
        <v>45005</v>
      </c>
      <c r="K9410" s="267">
        <f>J9410+1</f>
        <v>45006</v>
      </c>
      <c r="L9410" s="266">
        <f>IF(M9410&lt;=365,1,2)</f>
        <v>1</v>
      </c>
      <c r="M9410" s="266">
        <f>IF(K9410&lt;$C$1,$C$2-$C$1+1,$C$2-K9410+1)</f>
        <v>41</v>
      </c>
      <c r="N9410" s="268">
        <f>M9410/365</f>
        <v>0.11232876712328767</v>
      </c>
      <c r="O9410" s="269">
        <f>'Data and Parameter'!$E$4*'Data and Parameter'!$E$5*('Data and Parameter'!$E$6+'Data and Parameter'!$E$7)*'Data and Parameter'!$E$19*'Data and Parameter'!$E$14*'ER calculations'!N9410</f>
        <v>0.58161017270763737</v>
      </c>
    </row>
    <row r="9411" spans="1:15" ht="15">
      <c r="A9411" s="284">
        <v>9407</v>
      </c>
      <c r="B9411" s="287"/>
      <c r="C9411" s="287"/>
      <c r="D9411" s="284" t="s">
        <v>1054</v>
      </c>
      <c r="E9411" s="287"/>
      <c r="F9411" s="285" t="s">
        <v>9532</v>
      </c>
      <c r="G9411" s="266" t="s">
        <v>121</v>
      </c>
      <c r="H9411" s="266">
        <f>IF(G9411="Traditional Stove",0.1,0.2)</f>
        <v>0.1</v>
      </c>
      <c r="I9411" s="266">
        <f>YEAR(J9411)</f>
        <v>2023</v>
      </c>
      <c r="J9411" s="267">
        <v>45005</v>
      </c>
      <c r="K9411" s="267">
        <f>J9411+1</f>
        <v>45006</v>
      </c>
      <c r="L9411" s="266">
        <f>IF(M9411&lt;=365,1,2)</f>
        <v>1</v>
      </c>
      <c r="M9411" s="266">
        <f>IF(K9411&lt;$C$1,$C$2-$C$1+1,$C$2-K9411+1)</f>
        <v>41</v>
      </c>
      <c r="N9411" s="268">
        <f>M9411/365</f>
        <v>0.11232876712328767</v>
      </c>
      <c r="O9411" s="269">
        <f>'Data and Parameter'!$E$4*'Data and Parameter'!$E$5*('Data and Parameter'!$E$6+'Data and Parameter'!$E$7)*'Data and Parameter'!$E$19*'Data and Parameter'!$E$14*'ER calculations'!N9411</f>
        <v>0.58161017270763737</v>
      </c>
    </row>
    <row r="9412" spans="1:15" ht="15">
      <c r="A9412" s="284">
        <v>9408</v>
      </c>
      <c r="B9412" s="287"/>
      <c r="C9412" s="287"/>
      <c r="D9412" s="284" t="s">
        <v>1054</v>
      </c>
      <c r="E9412" s="287"/>
      <c r="F9412" s="285" t="s">
        <v>9533</v>
      </c>
      <c r="G9412" s="266" t="s">
        <v>121</v>
      </c>
      <c r="H9412" s="266">
        <f>IF(G9412="Traditional Stove",0.1,0.2)</f>
        <v>0.1</v>
      </c>
      <c r="I9412" s="266">
        <f>YEAR(J9412)</f>
        <v>2023</v>
      </c>
      <c r="J9412" s="267">
        <v>45005</v>
      </c>
      <c r="K9412" s="267">
        <f>J9412+1</f>
        <v>45006</v>
      </c>
      <c r="L9412" s="266">
        <f>IF(M9412&lt;=365,1,2)</f>
        <v>1</v>
      </c>
      <c r="M9412" s="266">
        <f>IF(K9412&lt;$C$1,$C$2-$C$1+1,$C$2-K9412+1)</f>
        <v>41</v>
      </c>
      <c r="N9412" s="268">
        <f>M9412/365</f>
        <v>0.11232876712328767</v>
      </c>
      <c r="O9412" s="269">
        <f>'Data and Parameter'!$E$4*'Data and Parameter'!$E$5*('Data and Parameter'!$E$6+'Data and Parameter'!$E$7)*'Data and Parameter'!$E$19*'Data and Parameter'!$E$14*'ER calculations'!N9412</f>
        <v>0.58161017270763737</v>
      </c>
    </row>
    <row r="9413" spans="1:15" ht="15">
      <c r="A9413" s="284">
        <v>9409</v>
      </c>
      <c r="B9413" s="287"/>
      <c r="C9413" s="287"/>
      <c r="D9413" s="284" t="s">
        <v>1054</v>
      </c>
      <c r="E9413" s="287"/>
      <c r="F9413" s="285" t="s">
        <v>9534</v>
      </c>
      <c r="G9413" s="266" t="s">
        <v>121</v>
      </c>
      <c r="H9413" s="266">
        <f>IF(G9413="Traditional Stove",0.1,0.2)</f>
        <v>0.1</v>
      </c>
      <c r="I9413" s="266">
        <f>YEAR(J9413)</f>
        <v>2023</v>
      </c>
      <c r="J9413" s="267">
        <v>45005</v>
      </c>
      <c r="K9413" s="267">
        <f>J9413+1</f>
        <v>45006</v>
      </c>
      <c r="L9413" s="266">
        <f>IF(M9413&lt;=365,1,2)</f>
        <v>1</v>
      </c>
      <c r="M9413" s="266">
        <f>IF(K9413&lt;$C$1,$C$2-$C$1+1,$C$2-K9413+1)</f>
        <v>41</v>
      </c>
      <c r="N9413" s="268">
        <f>M9413/365</f>
        <v>0.11232876712328767</v>
      </c>
      <c r="O9413" s="269">
        <f>'Data and Parameter'!$E$4*'Data and Parameter'!$E$5*('Data and Parameter'!$E$6+'Data and Parameter'!$E$7)*'Data and Parameter'!$E$19*'Data and Parameter'!$E$14*'ER calculations'!N9413</f>
        <v>0.58161017270763737</v>
      </c>
    </row>
    <row r="9414" spans="1:15" ht="15">
      <c r="A9414" s="284">
        <v>9410</v>
      </c>
      <c r="B9414" s="287"/>
      <c r="C9414" s="287"/>
      <c r="D9414" s="284" t="s">
        <v>1054</v>
      </c>
      <c r="E9414" s="287"/>
      <c r="F9414" s="285" t="s">
        <v>9535</v>
      </c>
      <c r="G9414" s="266" t="s">
        <v>121</v>
      </c>
      <c r="H9414" s="266">
        <f>IF(G9414="Traditional Stove",0.1,0.2)</f>
        <v>0.1</v>
      </c>
      <c r="I9414" s="266">
        <f>YEAR(J9414)</f>
        <v>2023</v>
      </c>
      <c r="J9414" s="267">
        <v>44969</v>
      </c>
      <c r="K9414" s="267">
        <f>J9414+1</f>
        <v>44970</v>
      </c>
      <c r="L9414" s="266">
        <f>IF(M9414&lt;=365,1,2)</f>
        <v>1</v>
      </c>
      <c r="M9414" s="266">
        <f>IF(K9414&lt;$C$1,$C$2-$C$1+1,$C$2-K9414+1)</f>
        <v>77</v>
      </c>
      <c r="N9414" s="268">
        <f>M9414/365</f>
        <v>0.21095890410958903</v>
      </c>
      <c r="O9414" s="269">
        <f>'Data and Parameter'!$E$4*'Data and Parameter'!$E$5*('Data and Parameter'!$E$6+'Data and Parameter'!$E$7)*'Data and Parameter'!$E$19*'Data and Parameter'!$E$14*'ER calculations'!N9414</f>
        <v>1.0922922755728799</v>
      </c>
    </row>
    <row r="9415" spans="1:15" ht="15">
      <c r="A9415" s="284">
        <v>9411</v>
      </c>
      <c r="B9415" s="287"/>
      <c r="C9415" s="287"/>
      <c r="D9415" s="284" t="s">
        <v>1054</v>
      </c>
      <c r="E9415" s="287"/>
      <c r="F9415" s="285" t="s">
        <v>9536</v>
      </c>
      <c r="G9415" s="266" t="s">
        <v>121</v>
      </c>
      <c r="H9415" s="266">
        <f>IF(G9415="Traditional Stove",0.1,0.2)</f>
        <v>0.1</v>
      </c>
      <c r="I9415" s="266">
        <f>YEAR(J9415)</f>
        <v>2023</v>
      </c>
      <c r="J9415" s="267">
        <v>45005</v>
      </c>
      <c r="K9415" s="267">
        <f>J9415+1</f>
        <v>45006</v>
      </c>
      <c r="L9415" s="266">
        <f>IF(M9415&lt;=365,1,2)</f>
        <v>1</v>
      </c>
      <c r="M9415" s="266">
        <f>IF(K9415&lt;$C$1,$C$2-$C$1+1,$C$2-K9415+1)</f>
        <v>41</v>
      </c>
      <c r="N9415" s="268">
        <f>M9415/365</f>
        <v>0.11232876712328767</v>
      </c>
      <c r="O9415" s="269">
        <f>'Data and Parameter'!$E$4*'Data and Parameter'!$E$5*('Data and Parameter'!$E$6+'Data and Parameter'!$E$7)*'Data and Parameter'!$E$19*'Data and Parameter'!$E$14*'ER calculations'!N9415</f>
        <v>0.58161017270763737</v>
      </c>
    </row>
    <row r="9416" spans="1:15" ht="15">
      <c r="A9416" s="284">
        <v>9412</v>
      </c>
      <c r="B9416" s="287"/>
      <c r="C9416" s="287"/>
      <c r="D9416" s="284" t="s">
        <v>1054</v>
      </c>
      <c r="E9416" s="287"/>
      <c r="F9416" s="285" t="s">
        <v>9537</v>
      </c>
      <c r="G9416" s="266" t="s">
        <v>121</v>
      </c>
      <c r="H9416" s="266">
        <f>IF(G9416="Traditional Stove",0.1,0.2)</f>
        <v>0.1</v>
      </c>
      <c r="I9416" s="266">
        <f>YEAR(J9416)</f>
        <v>2023</v>
      </c>
      <c r="J9416" s="267">
        <v>45008</v>
      </c>
      <c r="K9416" s="267">
        <f>J9416+1</f>
        <v>45009</v>
      </c>
      <c r="L9416" s="266">
        <f>IF(M9416&lt;=365,1,2)</f>
        <v>1</v>
      </c>
      <c r="M9416" s="266">
        <f>IF(K9416&lt;$C$1,$C$2-$C$1+1,$C$2-K9416+1)</f>
        <v>38</v>
      </c>
      <c r="N9416" s="268">
        <f>M9416/365</f>
        <v>0.10410958904109589</v>
      </c>
      <c r="O9416" s="269">
        <f>'Data and Parameter'!$E$4*'Data and Parameter'!$E$5*('Data and Parameter'!$E$6+'Data and Parameter'!$E$7)*'Data and Parameter'!$E$19*'Data and Parameter'!$E$14*'ER calculations'!N9416</f>
        <v>0.53905333080220053</v>
      </c>
    </row>
    <row r="9417" spans="1:15" ht="15">
      <c r="A9417" s="284">
        <v>9413</v>
      </c>
      <c r="B9417" s="287"/>
      <c r="C9417" s="287"/>
      <c r="D9417" s="284" t="s">
        <v>1054</v>
      </c>
      <c r="E9417" s="287"/>
      <c r="F9417" s="285" t="s">
        <v>9538</v>
      </c>
      <c r="G9417" s="266" t="s">
        <v>121</v>
      </c>
      <c r="H9417" s="266">
        <f>IF(G9417="Traditional Stove",0.1,0.2)</f>
        <v>0.1</v>
      </c>
      <c r="I9417" s="266">
        <f>YEAR(J9417)</f>
        <v>2023</v>
      </c>
      <c r="J9417" s="267">
        <v>45005</v>
      </c>
      <c r="K9417" s="267">
        <f>J9417+1</f>
        <v>45006</v>
      </c>
      <c r="L9417" s="266">
        <f>IF(M9417&lt;=365,1,2)</f>
        <v>1</v>
      </c>
      <c r="M9417" s="266">
        <f>IF(K9417&lt;$C$1,$C$2-$C$1+1,$C$2-K9417+1)</f>
        <v>41</v>
      </c>
      <c r="N9417" s="268">
        <f>M9417/365</f>
        <v>0.11232876712328767</v>
      </c>
      <c r="O9417" s="269">
        <f>'Data and Parameter'!$E$4*'Data and Parameter'!$E$5*('Data and Parameter'!$E$6+'Data and Parameter'!$E$7)*'Data and Parameter'!$E$19*'Data and Parameter'!$E$14*'ER calculations'!N9417</f>
        <v>0.58161017270763737</v>
      </c>
    </row>
    <row r="9418" spans="1:15" ht="15">
      <c r="A9418" s="284">
        <v>9414</v>
      </c>
      <c r="B9418" s="287"/>
      <c r="C9418" s="287"/>
      <c r="D9418" s="284" t="s">
        <v>1054</v>
      </c>
      <c r="E9418" s="287"/>
      <c r="F9418" s="285" t="s">
        <v>9539</v>
      </c>
      <c r="G9418" s="266" t="s">
        <v>121</v>
      </c>
      <c r="H9418" s="266">
        <f>IF(G9418="Traditional Stove",0.1,0.2)</f>
        <v>0.1</v>
      </c>
      <c r="I9418" s="266">
        <f>YEAR(J9418)</f>
        <v>2023</v>
      </c>
      <c r="J9418" s="267">
        <v>45008</v>
      </c>
      <c r="K9418" s="267">
        <f>J9418+1</f>
        <v>45009</v>
      </c>
      <c r="L9418" s="266">
        <f>IF(M9418&lt;=365,1,2)</f>
        <v>1</v>
      </c>
      <c r="M9418" s="266">
        <f>IF(K9418&lt;$C$1,$C$2-$C$1+1,$C$2-K9418+1)</f>
        <v>38</v>
      </c>
      <c r="N9418" s="268">
        <f>M9418/365</f>
        <v>0.10410958904109589</v>
      </c>
      <c r="O9418" s="269">
        <f>'Data and Parameter'!$E$4*'Data and Parameter'!$E$5*('Data and Parameter'!$E$6+'Data and Parameter'!$E$7)*'Data and Parameter'!$E$19*'Data and Parameter'!$E$14*'ER calculations'!N9418</f>
        <v>0.53905333080220053</v>
      </c>
    </row>
    <row r="9419" spans="1:15" ht="15">
      <c r="A9419" s="284">
        <v>9415</v>
      </c>
      <c r="B9419" s="287"/>
      <c r="C9419" s="287"/>
      <c r="D9419" s="284" t="s">
        <v>1054</v>
      </c>
      <c r="E9419" s="287"/>
      <c r="F9419" s="285" t="s">
        <v>9540</v>
      </c>
      <c r="G9419" s="266" t="s">
        <v>121</v>
      </c>
      <c r="H9419" s="266">
        <f>IF(G9419="Traditional Stove",0.1,0.2)</f>
        <v>0.1</v>
      </c>
      <c r="I9419" s="266">
        <f>YEAR(J9419)</f>
        <v>2023</v>
      </c>
      <c r="J9419" s="267">
        <v>44969</v>
      </c>
      <c r="K9419" s="267">
        <f>J9419+1</f>
        <v>44970</v>
      </c>
      <c r="L9419" s="266">
        <f>IF(M9419&lt;=365,1,2)</f>
        <v>1</v>
      </c>
      <c r="M9419" s="266">
        <f>IF(K9419&lt;$C$1,$C$2-$C$1+1,$C$2-K9419+1)</f>
        <v>77</v>
      </c>
      <c r="N9419" s="268">
        <f>M9419/365</f>
        <v>0.21095890410958903</v>
      </c>
      <c r="O9419" s="269">
        <f>'Data and Parameter'!$E$4*'Data and Parameter'!$E$5*('Data and Parameter'!$E$6+'Data and Parameter'!$E$7)*'Data and Parameter'!$E$19*'Data and Parameter'!$E$14*'ER calculations'!N9419</f>
        <v>1.0922922755728799</v>
      </c>
    </row>
    <row r="9420" spans="1:15" ht="15">
      <c r="A9420" s="284">
        <v>9416</v>
      </c>
      <c r="B9420" s="287"/>
      <c r="C9420" s="287"/>
      <c r="D9420" s="284" t="s">
        <v>1054</v>
      </c>
      <c r="E9420" s="287"/>
      <c r="F9420" s="285" t="s">
        <v>9541</v>
      </c>
      <c r="G9420" s="266" t="s">
        <v>121</v>
      </c>
      <c r="H9420" s="266">
        <f>IF(G9420="Traditional Stove",0.1,0.2)</f>
        <v>0.1</v>
      </c>
      <c r="I9420" s="266">
        <f>YEAR(J9420)</f>
        <v>2023</v>
      </c>
      <c r="J9420" s="267">
        <v>45008</v>
      </c>
      <c r="K9420" s="267">
        <f>J9420+1</f>
        <v>45009</v>
      </c>
      <c r="L9420" s="266">
        <f>IF(M9420&lt;=365,1,2)</f>
        <v>1</v>
      </c>
      <c r="M9420" s="266">
        <f>IF(K9420&lt;$C$1,$C$2-$C$1+1,$C$2-K9420+1)</f>
        <v>38</v>
      </c>
      <c r="N9420" s="268">
        <f>M9420/365</f>
        <v>0.10410958904109589</v>
      </c>
      <c r="O9420" s="269">
        <f>'Data and Parameter'!$E$4*'Data and Parameter'!$E$5*('Data and Parameter'!$E$6+'Data and Parameter'!$E$7)*'Data and Parameter'!$E$19*'Data and Parameter'!$E$14*'ER calculations'!N9420</f>
        <v>0.53905333080220053</v>
      </c>
    </row>
    <row r="9421" spans="1:15" ht="15">
      <c r="A9421" s="284">
        <v>9417</v>
      </c>
      <c r="B9421" s="287"/>
      <c r="C9421" s="287"/>
      <c r="D9421" s="284" t="s">
        <v>1054</v>
      </c>
      <c r="E9421" s="287"/>
      <c r="F9421" s="285" t="s">
        <v>9542</v>
      </c>
      <c r="G9421" s="266" t="s">
        <v>121</v>
      </c>
      <c r="H9421" s="266">
        <f>IF(G9421="Traditional Stove",0.1,0.2)</f>
        <v>0.1</v>
      </c>
      <c r="I9421" s="266">
        <f>YEAR(J9421)</f>
        <v>2023</v>
      </c>
      <c r="J9421" s="267">
        <v>45005</v>
      </c>
      <c r="K9421" s="267">
        <f>J9421+1</f>
        <v>45006</v>
      </c>
      <c r="L9421" s="266">
        <f>IF(M9421&lt;=365,1,2)</f>
        <v>1</v>
      </c>
      <c r="M9421" s="266">
        <f>IF(K9421&lt;$C$1,$C$2-$C$1+1,$C$2-K9421+1)</f>
        <v>41</v>
      </c>
      <c r="N9421" s="268">
        <f>M9421/365</f>
        <v>0.11232876712328767</v>
      </c>
      <c r="O9421" s="269">
        <f>'Data and Parameter'!$E$4*'Data and Parameter'!$E$5*('Data and Parameter'!$E$6+'Data and Parameter'!$E$7)*'Data and Parameter'!$E$19*'Data and Parameter'!$E$14*'ER calculations'!N9421</f>
        <v>0.58161017270763737</v>
      </c>
    </row>
    <row r="9422" spans="1:15" ht="15">
      <c r="A9422" s="284">
        <v>9418</v>
      </c>
      <c r="B9422" s="287"/>
      <c r="C9422" s="287"/>
      <c r="D9422" s="284" t="s">
        <v>1054</v>
      </c>
      <c r="E9422" s="287"/>
      <c r="F9422" s="285" t="s">
        <v>9543</v>
      </c>
      <c r="G9422" s="266" t="s">
        <v>121</v>
      </c>
      <c r="H9422" s="266">
        <f>IF(G9422="Traditional Stove",0.1,0.2)</f>
        <v>0.1</v>
      </c>
      <c r="I9422" s="266">
        <f>YEAR(J9422)</f>
        <v>2023</v>
      </c>
      <c r="J9422" s="267">
        <v>44969</v>
      </c>
      <c r="K9422" s="267">
        <f>J9422+1</f>
        <v>44970</v>
      </c>
      <c r="L9422" s="266">
        <f>IF(M9422&lt;=365,1,2)</f>
        <v>1</v>
      </c>
      <c r="M9422" s="266">
        <f>IF(K9422&lt;$C$1,$C$2-$C$1+1,$C$2-K9422+1)</f>
        <v>77</v>
      </c>
      <c r="N9422" s="268">
        <f>M9422/365</f>
        <v>0.21095890410958903</v>
      </c>
      <c r="O9422" s="269">
        <f>'Data and Parameter'!$E$4*'Data and Parameter'!$E$5*('Data and Parameter'!$E$6+'Data and Parameter'!$E$7)*'Data and Parameter'!$E$19*'Data and Parameter'!$E$14*'ER calculations'!N9422</f>
        <v>1.0922922755728799</v>
      </c>
    </row>
    <row r="9423" spans="1:15" ht="15">
      <c r="A9423" s="284">
        <v>9419</v>
      </c>
      <c r="B9423" s="287"/>
      <c r="C9423" s="287"/>
      <c r="D9423" s="284" t="s">
        <v>1054</v>
      </c>
      <c r="E9423" s="287"/>
      <c r="F9423" s="285" t="s">
        <v>9544</v>
      </c>
      <c r="G9423" s="266" t="s">
        <v>121</v>
      </c>
      <c r="H9423" s="266">
        <f>IF(G9423="Traditional Stove",0.1,0.2)</f>
        <v>0.1</v>
      </c>
      <c r="I9423" s="266">
        <f>YEAR(J9423)</f>
        <v>2023</v>
      </c>
      <c r="J9423" s="267">
        <v>45008</v>
      </c>
      <c r="K9423" s="267">
        <f>J9423+1</f>
        <v>45009</v>
      </c>
      <c r="L9423" s="266">
        <f>IF(M9423&lt;=365,1,2)</f>
        <v>1</v>
      </c>
      <c r="M9423" s="266">
        <f>IF(K9423&lt;$C$1,$C$2-$C$1+1,$C$2-K9423+1)</f>
        <v>38</v>
      </c>
      <c r="N9423" s="268">
        <f>M9423/365</f>
        <v>0.10410958904109589</v>
      </c>
      <c r="O9423" s="269">
        <f>'Data and Parameter'!$E$4*'Data and Parameter'!$E$5*('Data and Parameter'!$E$6+'Data and Parameter'!$E$7)*'Data and Parameter'!$E$19*'Data and Parameter'!$E$14*'ER calculations'!N9423</f>
        <v>0.53905333080220053</v>
      </c>
    </row>
    <row r="9424" spans="1:15" ht="15">
      <c r="A9424" s="284">
        <v>9420</v>
      </c>
      <c r="B9424" s="287"/>
      <c r="C9424" s="287"/>
      <c r="D9424" s="284" t="s">
        <v>1054</v>
      </c>
      <c r="E9424" s="287"/>
      <c r="F9424" s="285" t="s">
        <v>9545</v>
      </c>
      <c r="G9424" s="266" t="s">
        <v>121</v>
      </c>
      <c r="H9424" s="266">
        <f>IF(G9424="Traditional Stove",0.1,0.2)</f>
        <v>0.1</v>
      </c>
      <c r="I9424" s="266">
        <f>YEAR(J9424)</f>
        <v>2023</v>
      </c>
      <c r="J9424" s="267">
        <v>45005</v>
      </c>
      <c r="K9424" s="267">
        <f>J9424+1</f>
        <v>45006</v>
      </c>
      <c r="L9424" s="266">
        <f>IF(M9424&lt;=365,1,2)</f>
        <v>1</v>
      </c>
      <c r="M9424" s="266">
        <f>IF(K9424&lt;$C$1,$C$2-$C$1+1,$C$2-K9424+1)</f>
        <v>41</v>
      </c>
      <c r="N9424" s="268">
        <f>M9424/365</f>
        <v>0.11232876712328767</v>
      </c>
      <c r="O9424" s="269">
        <f>'Data and Parameter'!$E$4*'Data and Parameter'!$E$5*('Data and Parameter'!$E$6+'Data and Parameter'!$E$7)*'Data and Parameter'!$E$19*'Data and Parameter'!$E$14*'ER calculations'!N9424</f>
        <v>0.58161017270763737</v>
      </c>
    </row>
    <row r="9425" spans="1:15" ht="15">
      <c r="A9425" s="284">
        <v>9421</v>
      </c>
      <c r="B9425" s="287"/>
      <c r="C9425" s="287"/>
      <c r="D9425" s="284" t="s">
        <v>1054</v>
      </c>
      <c r="E9425" s="287"/>
      <c r="F9425" s="285" t="s">
        <v>9546</v>
      </c>
      <c r="G9425" s="266" t="s">
        <v>121</v>
      </c>
      <c r="H9425" s="266">
        <f>IF(G9425="Traditional Stove",0.1,0.2)</f>
        <v>0.1</v>
      </c>
      <c r="I9425" s="266">
        <f>YEAR(J9425)</f>
        <v>2023</v>
      </c>
      <c r="J9425" s="267">
        <v>45008</v>
      </c>
      <c r="K9425" s="267">
        <f>J9425+1</f>
        <v>45009</v>
      </c>
      <c r="L9425" s="266">
        <f>IF(M9425&lt;=365,1,2)</f>
        <v>1</v>
      </c>
      <c r="M9425" s="266">
        <f>IF(K9425&lt;$C$1,$C$2-$C$1+1,$C$2-K9425+1)</f>
        <v>38</v>
      </c>
      <c r="N9425" s="268">
        <f>M9425/365</f>
        <v>0.10410958904109589</v>
      </c>
      <c r="O9425" s="269">
        <f>'Data and Parameter'!$E$4*'Data and Parameter'!$E$5*('Data and Parameter'!$E$6+'Data and Parameter'!$E$7)*'Data and Parameter'!$E$19*'Data and Parameter'!$E$14*'ER calculations'!N9425</f>
        <v>0.53905333080220053</v>
      </c>
    </row>
    <row r="9426" spans="1:15" ht="15">
      <c r="A9426" s="284">
        <v>9422</v>
      </c>
      <c r="B9426" s="287"/>
      <c r="C9426" s="287"/>
      <c r="D9426" s="284" t="s">
        <v>1054</v>
      </c>
      <c r="E9426" s="287"/>
      <c r="F9426" s="285" t="s">
        <v>9547</v>
      </c>
      <c r="G9426" s="266" t="s">
        <v>121</v>
      </c>
      <c r="H9426" s="266">
        <f>IF(G9426="Traditional Stove",0.1,0.2)</f>
        <v>0.1</v>
      </c>
      <c r="I9426" s="266">
        <f>YEAR(J9426)</f>
        <v>2023</v>
      </c>
      <c r="J9426" s="267">
        <v>45008</v>
      </c>
      <c r="K9426" s="267">
        <f>J9426+1</f>
        <v>45009</v>
      </c>
      <c r="L9426" s="266">
        <f>IF(M9426&lt;=365,1,2)</f>
        <v>1</v>
      </c>
      <c r="M9426" s="266">
        <f>IF(K9426&lt;$C$1,$C$2-$C$1+1,$C$2-K9426+1)</f>
        <v>38</v>
      </c>
      <c r="N9426" s="268">
        <f>M9426/365</f>
        <v>0.10410958904109589</v>
      </c>
      <c r="O9426" s="269">
        <f>'Data and Parameter'!$E$4*'Data and Parameter'!$E$5*('Data and Parameter'!$E$6+'Data and Parameter'!$E$7)*'Data and Parameter'!$E$19*'Data and Parameter'!$E$14*'ER calculations'!N9426</f>
        <v>0.53905333080220053</v>
      </c>
    </row>
    <row r="9427" spans="1:15" ht="15">
      <c r="A9427" s="284">
        <v>9423</v>
      </c>
      <c r="B9427" s="287"/>
      <c r="C9427" s="287"/>
      <c r="D9427" s="284" t="s">
        <v>1054</v>
      </c>
      <c r="E9427" s="287"/>
      <c r="F9427" s="285" t="s">
        <v>9548</v>
      </c>
      <c r="G9427" s="266" t="s">
        <v>121</v>
      </c>
      <c r="H9427" s="266">
        <f>IF(G9427="Traditional Stove",0.1,0.2)</f>
        <v>0.1</v>
      </c>
      <c r="I9427" s="266">
        <f>YEAR(J9427)</f>
        <v>2023</v>
      </c>
      <c r="J9427" s="267">
        <v>45005</v>
      </c>
      <c r="K9427" s="267">
        <f>J9427+1</f>
        <v>45006</v>
      </c>
      <c r="L9427" s="266">
        <f>IF(M9427&lt;=365,1,2)</f>
        <v>1</v>
      </c>
      <c r="M9427" s="266">
        <f>IF(K9427&lt;$C$1,$C$2-$C$1+1,$C$2-K9427+1)</f>
        <v>41</v>
      </c>
      <c r="N9427" s="268">
        <f>M9427/365</f>
        <v>0.11232876712328767</v>
      </c>
      <c r="O9427" s="269">
        <f>'Data and Parameter'!$E$4*'Data and Parameter'!$E$5*('Data and Parameter'!$E$6+'Data and Parameter'!$E$7)*'Data and Parameter'!$E$19*'Data and Parameter'!$E$14*'ER calculations'!N9427</f>
        <v>0.58161017270763737</v>
      </c>
    </row>
    <row r="9428" spans="1:15" ht="15">
      <c r="A9428" s="284">
        <v>9424</v>
      </c>
      <c r="B9428" s="287"/>
      <c r="C9428" s="287"/>
      <c r="D9428" s="284" t="s">
        <v>1054</v>
      </c>
      <c r="E9428" s="287"/>
      <c r="F9428" s="285" t="s">
        <v>9549</v>
      </c>
      <c r="G9428" s="266" t="s">
        <v>121</v>
      </c>
      <c r="H9428" s="266">
        <f>IF(G9428="Traditional Stove",0.1,0.2)</f>
        <v>0.1</v>
      </c>
      <c r="I9428" s="266">
        <f>YEAR(J9428)</f>
        <v>2023</v>
      </c>
      <c r="J9428" s="267">
        <v>44969</v>
      </c>
      <c r="K9428" s="267">
        <f>J9428+1</f>
        <v>44970</v>
      </c>
      <c r="L9428" s="266">
        <f>IF(M9428&lt;=365,1,2)</f>
        <v>1</v>
      </c>
      <c r="M9428" s="266">
        <f>IF(K9428&lt;$C$1,$C$2-$C$1+1,$C$2-K9428+1)</f>
        <v>77</v>
      </c>
      <c r="N9428" s="268">
        <f>M9428/365</f>
        <v>0.21095890410958903</v>
      </c>
      <c r="O9428" s="269">
        <f>'Data and Parameter'!$E$4*'Data and Parameter'!$E$5*('Data and Parameter'!$E$6+'Data and Parameter'!$E$7)*'Data and Parameter'!$E$19*'Data and Parameter'!$E$14*'ER calculations'!N9428</f>
        <v>1.0922922755728799</v>
      </c>
    </row>
    <row r="9429" spans="1:15" ht="15">
      <c r="A9429" s="284">
        <v>9425</v>
      </c>
      <c r="B9429" s="287"/>
      <c r="C9429" s="287"/>
      <c r="D9429" s="284" t="s">
        <v>1054</v>
      </c>
      <c r="E9429" s="287"/>
      <c r="F9429" s="285" t="s">
        <v>9550</v>
      </c>
      <c r="G9429" s="266" t="s">
        <v>121</v>
      </c>
      <c r="H9429" s="266">
        <f>IF(G9429="Traditional Stove",0.1,0.2)</f>
        <v>0.1</v>
      </c>
      <c r="I9429" s="266">
        <f>YEAR(J9429)</f>
        <v>2023</v>
      </c>
      <c r="J9429" s="267">
        <v>45008</v>
      </c>
      <c r="K9429" s="267">
        <f>J9429+1</f>
        <v>45009</v>
      </c>
      <c r="L9429" s="266">
        <f>IF(M9429&lt;=365,1,2)</f>
        <v>1</v>
      </c>
      <c r="M9429" s="266">
        <f>IF(K9429&lt;$C$1,$C$2-$C$1+1,$C$2-K9429+1)</f>
        <v>38</v>
      </c>
      <c r="N9429" s="268">
        <f>M9429/365</f>
        <v>0.10410958904109589</v>
      </c>
      <c r="O9429" s="269">
        <f>'Data and Parameter'!$E$4*'Data and Parameter'!$E$5*('Data and Parameter'!$E$6+'Data and Parameter'!$E$7)*'Data and Parameter'!$E$19*'Data and Parameter'!$E$14*'ER calculations'!N9429</f>
        <v>0.53905333080220053</v>
      </c>
    </row>
    <row r="9430" spans="1:15" ht="15">
      <c r="A9430" s="284">
        <v>9426</v>
      </c>
      <c r="B9430" s="287"/>
      <c r="C9430" s="287"/>
      <c r="D9430" s="284" t="s">
        <v>1054</v>
      </c>
      <c r="E9430" s="287"/>
      <c r="F9430" s="285" t="s">
        <v>9551</v>
      </c>
      <c r="G9430" s="266" t="s">
        <v>121</v>
      </c>
      <c r="H9430" s="266">
        <f>IF(G9430="Traditional Stove",0.1,0.2)</f>
        <v>0.1</v>
      </c>
      <c r="I9430" s="266">
        <f>YEAR(J9430)</f>
        <v>2023</v>
      </c>
      <c r="J9430" s="267">
        <v>45008</v>
      </c>
      <c r="K9430" s="267">
        <f>J9430+1</f>
        <v>45009</v>
      </c>
      <c r="L9430" s="266">
        <f>IF(M9430&lt;=365,1,2)</f>
        <v>1</v>
      </c>
      <c r="M9430" s="266">
        <f>IF(K9430&lt;$C$1,$C$2-$C$1+1,$C$2-K9430+1)</f>
        <v>38</v>
      </c>
      <c r="N9430" s="268">
        <f>M9430/365</f>
        <v>0.10410958904109589</v>
      </c>
      <c r="O9430" s="269">
        <f>'Data and Parameter'!$E$4*'Data and Parameter'!$E$5*('Data and Parameter'!$E$6+'Data and Parameter'!$E$7)*'Data and Parameter'!$E$19*'Data and Parameter'!$E$14*'ER calculations'!N9430</f>
        <v>0.53905333080220053</v>
      </c>
    </row>
    <row r="9431" spans="1:15" ht="15">
      <c r="A9431" s="284">
        <v>9427</v>
      </c>
      <c r="B9431" s="287"/>
      <c r="C9431" s="287"/>
      <c r="D9431" s="284" t="s">
        <v>1054</v>
      </c>
      <c r="E9431" s="287"/>
      <c r="F9431" s="285" t="s">
        <v>9552</v>
      </c>
      <c r="G9431" s="266" t="s">
        <v>121</v>
      </c>
      <c r="H9431" s="266">
        <f>IF(G9431="Traditional Stove",0.1,0.2)</f>
        <v>0.1</v>
      </c>
      <c r="I9431" s="266">
        <f>YEAR(J9431)</f>
        <v>2023</v>
      </c>
      <c r="J9431" s="267">
        <v>45005</v>
      </c>
      <c r="K9431" s="267">
        <f>J9431+1</f>
        <v>45006</v>
      </c>
      <c r="L9431" s="266">
        <f>IF(M9431&lt;=365,1,2)</f>
        <v>1</v>
      </c>
      <c r="M9431" s="266">
        <f>IF(K9431&lt;$C$1,$C$2-$C$1+1,$C$2-K9431+1)</f>
        <v>41</v>
      </c>
      <c r="N9431" s="268">
        <f>M9431/365</f>
        <v>0.11232876712328767</v>
      </c>
      <c r="O9431" s="269">
        <f>'Data and Parameter'!$E$4*'Data and Parameter'!$E$5*('Data and Parameter'!$E$6+'Data and Parameter'!$E$7)*'Data and Parameter'!$E$19*'Data and Parameter'!$E$14*'ER calculations'!N9431</f>
        <v>0.58161017270763737</v>
      </c>
    </row>
    <row r="9432" spans="1:15" ht="15">
      <c r="A9432" s="284">
        <v>9428</v>
      </c>
      <c r="B9432" s="287"/>
      <c r="C9432" s="287"/>
      <c r="D9432" s="284" t="s">
        <v>1054</v>
      </c>
      <c r="E9432" s="287"/>
      <c r="F9432" s="285" t="s">
        <v>9553</v>
      </c>
      <c r="G9432" s="266" t="s">
        <v>121</v>
      </c>
      <c r="H9432" s="266">
        <f>IF(G9432="Traditional Stove",0.1,0.2)</f>
        <v>0.1</v>
      </c>
      <c r="I9432" s="266">
        <f>YEAR(J9432)</f>
        <v>2023</v>
      </c>
      <c r="J9432" s="267">
        <v>45008</v>
      </c>
      <c r="K9432" s="267">
        <f>J9432+1</f>
        <v>45009</v>
      </c>
      <c r="L9432" s="266">
        <f>IF(M9432&lt;=365,1,2)</f>
        <v>1</v>
      </c>
      <c r="M9432" s="266">
        <f>IF(K9432&lt;$C$1,$C$2-$C$1+1,$C$2-K9432+1)</f>
        <v>38</v>
      </c>
      <c r="N9432" s="268">
        <f>M9432/365</f>
        <v>0.10410958904109589</v>
      </c>
      <c r="O9432" s="269">
        <f>'Data and Parameter'!$E$4*'Data and Parameter'!$E$5*('Data and Parameter'!$E$6+'Data and Parameter'!$E$7)*'Data and Parameter'!$E$19*'Data and Parameter'!$E$14*'ER calculations'!N9432</f>
        <v>0.53905333080220053</v>
      </c>
    </row>
    <row r="9433" spans="1:15" ht="15">
      <c r="A9433" s="284">
        <v>9429</v>
      </c>
      <c r="B9433" s="287"/>
      <c r="C9433" s="287"/>
      <c r="D9433" s="284" t="s">
        <v>1054</v>
      </c>
      <c r="E9433" s="287"/>
      <c r="F9433" s="285" t="s">
        <v>9554</v>
      </c>
      <c r="G9433" s="266" t="s">
        <v>121</v>
      </c>
      <c r="H9433" s="266">
        <f>IF(G9433="Traditional Stove",0.1,0.2)</f>
        <v>0.1</v>
      </c>
      <c r="I9433" s="266">
        <f>YEAR(J9433)</f>
        <v>2023</v>
      </c>
      <c r="J9433" s="267">
        <v>44969</v>
      </c>
      <c r="K9433" s="267">
        <f>J9433+1</f>
        <v>44970</v>
      </c>
      <c r="L9433" s="266">
        <f>IF(M9433&lt;=365,1,2)</f>
        <v>1</v>
      </c>
      <c r="M9433" s="266">
        <f>IF(K9433&lt;$C$1,$C$2-$C$1+1,$C$2-K9433+1)</f>
        <v>77</v>
      </c>
      <c r="N9433" s="268">
        <f>M9433/365</f>
        <v>0.21095890410958903</v>
      </c>
      <c r="O9433" s="269">
        <f>'Data and Parameter'!$E$4*'Data and Parameter'!$E$5*('Data and Parameter'!$E$6+'Data and Parameter'!$E$7)*'Data and Parameter'!$E$19*'Data and Parameter'!$E$14*'ER calculations'!N9433</f>
        <v>1.0922922755728799</v>
      </c>
    </row>
    <row r="9434" spans="1:15" ht="15">
      <c r="A9434" s="284">
        <v>9430</v>
      </c>
      <c r="B9434" s="287"/>
      <c r="C9434" s="287"/>
      <c r="D9434" s="284" t="s">
        <v>1054</v>
      </c>
      <c r="E9434" s="287"/>
      <c r="F9434" s="285" t="s">
        <v>9555</v>
      </c>
      <c r="G9434" s="266" t="s">
        <v>121</v>
      </c>
      <c r="H9434" s="266">
        <f>IF(G9434="Traditional Stove",0.1,0.2)</f>
        <v>0.1</v>
      </c>
      <c r="I9434" s="266">
        <f>YEAR(J9434)</f>
        <v>2023</v>
      </c>
      <c r="J9434" s="267">
        <v>45008</v>
      </c>
      <c r="K9434" s="267">
        <f>J9434+1</f>
        <v>45009</v>
      </c>
      <c r="L9434" s="266">
        <f>IF(M9434&lt;=365,1,2)</f>
        <v>1</v>
      </c>
      <c r="M9434" s="266">
        <f>IF(K9434&lt;$C$1,$C$2-$C$1+1,$C$2-K9434+1)</f>
        <v>38</v>
      </c>
      <c r="N9434" s="268">
        <f>M9434/365</f>
        <v>0.10410958904109589</v>
      </c>
      <c r="O9434" s="269">
        <f>'Data and Parameter'!$E$4*'Data and Parameter'!$E$5*('Data and Parameter'!$E$6+'Data and Parameter'!$E$7)*'Data and Parameter'!$E$19*'Data and Parameter'!$E$14*'ER calculations'!N9434</f>
        <v>0.53905333080220053</v>
      </c>
    </row>
    <row r="9435" spans="1:15" ht="15">
      <c r="A9435" s="284">
        <v>9431</v>
      </c>
      <c r="B9435" s="287"/>
      <c r="C9435" s="287"/>
      <c r="D9435" s="284" t="s">
        <v>1054</v>
      </c>
      <c r="E9435" s="287"/>
      <c r="F9435" s="285" t="s">
        <v>9556</v>
      </c>
      <c r="G9435" s="266" t="s">
        <v>121</v>
      </c>
      <c r="H9435" s="266">
        <f>IF(G9435="Traditional Stove",0.1,0.2)</f>
        <v>0.1</v>
      </c>
      <c r="I9435" s="266">
        <f>YEAR(J9435)</f>
        <v>2023</v>
      </c>
      <c r="J9435" s="267">
        <v>44969</v>
      </c>
      <c r="K9435" s="267">
        <f>J9435+1</f>
        <v>44970</v>
      </c>
      <c r="L9435" s="266">
        <f>IF(M9435&lt;=365,1,2)</f>
        <v>1</v>
      </c>
      <c r="M9435" s="266">
        <f>IF(K9435&lt;$C$1,$C$2-$C$1+1,$C$2-K9435+1)</f>
        <v>77</v>
      </c>
      <c r="N9435" s="268">
        <f>M9435/365</f>
        <v>0.21095890410958903</v>
      </c>
      <c r="O9435" s="269">
        <f>'Data and Parameter'!$E$4*'Data and Parameter'!$E$5*('Data and Parameter'!$E$6+'Data and Parameter'!$E$7)*'Data and Parameter'!$E$19*'Data and Parameter'!$E$14*'ER calculations'!N9435</f>
        <v>1.0922922755728799</v>
      </c>
    </row>
    <row r="9436" spans="1:15" ht="15">
      <c r="A9436" s="284">
        <v>9432</v>
      </c>
      <c r="B9436" s="287"/>
      <c r="C9436" s="287"/>
      <c r="D9436" s="284" t="s">
        <v>1054</v>
      </c>
      <c r="E9436" s="287"/>
      <c r="F9436" s="285" t="s">
        <v>9557</v>
      </c>
      <c r="G9436" s="266" t="s">
        <v>121</v>
      </c>
      <c r="H9436" s="266">
        <f>IF(G9436="Traditional Stove",0.1,0.2)</f>
        <v>0.1</v>
      </c>
      <c r="I9436" s="266">
        <f>YEAR(J9436)</f>
        <v>2023</v>
      </c>
      <c r="J9436" s="267">
        <v>45005</v>
      </c>
      <c r="K9436" s="267">
        <f>J9436+1</f>
        <v>45006</v>
      </c>
      <c r="L9436" s="266">
        <f>IF(M9436&lt;=365,1,2)</f>
        <v>1</v>
      </c>
      <c r="M9436" s="266">
        <f>IF(K9436&lt;$C$1,$C$2-$C$1+1,$C$2-K9436+1)</f>
        <v>41</v>
      </c>
      <c r="N9436" s="268">
        <f>M9436/365</f>
        <v>0.11232876712328767</v>
      </c>
      <c r="O9436" s="269">
        <f>'Data and Parameter'!$E$4*'Data and Parameter'!$E$5*('Data and Parameter'!$E$6+'Data and Parameter'!$E$7)*'Data and Parameter'!$E$19*'Data and Parameter'!$E$14*'ER calculations'!N9436</f>
        <v>0.58161017270763737</v>
      </c>
    </row>
    <row r="9437" spans="1:15" ht="15">
      <c r="A9437" s="284">
        <v>9433</v>
      </c>
      <c r="B9437" s="287"/>
      <c r="C9437" s="287"/>
      <c r="D9437" s="284" t="s">
        <v>1054</v>
      </c>
      <c r="E9437" s="287"/>
      <c r="F9437" s="285" t="s">
        <v>9558</v>
      </c>
      <c r="G9437" s="266" t="s">
        <v>121</v>
      </c>
      <c r="H9437" s="266">
        <f>IF(G9437="Traditional Stove",0.1,0.2)</f>
        <v>0.1</v>
      </c>
      <c r="I9437" s="266">
        <f>YEAR(J9437)</f>
        <v>2023</v>
      </c>
      <c r="J9437" s="267">
        <v>44969</v>
      </c>
      <c r="K9437" s="267">
        <f>J9437+1</f>
        <v>44970</v>
      </c>
      <c r="L9437" s="266">
        <f>IF(M9437&lt;=365,1,2)</f>
        <v>1</v>
      </c>
      <c r="M9437" s="266">
        <f>IF(K9437&lt;$C$1,$C$2-$C$1+1,$C$2-K9437+1)</f>
        <v>77</v>
      </c>
      <c r="N9437" s="268">
        <f>M9437/365</f>
        <v>0.21095890410958903</v>
      </c>
      <c r="O9437" s="269">
        <f>'Data and Parameter'!$E$4*'Data and Parameter'!$E$5*('Data and Parameter'!$E$6+'Data and Parameter'!$E$7)*'Data and Parameter'!$E$19*'Data and Parameter'!$E$14*'ER calculations'!N9437</f>
        <v>1.0922922755728799</v>
      </c>
    </row>
    <row r="9438" spans="1:15" ht="15">
      <c r="A9438" s="284">
        <v>9434</v>
      </c>
      <c r="B9438" s="287"/>
      <c r="C9438" s="287"/>
      <c r="D9438" s="284" t="s">
        <v>1054</v>
      </c>
      <c r="E9438" s="287"/>
      <c r="F9438" s="285" t="s">
        <v>9559</v>
      </c>
      <c r="G9438" s="266" t="s">
        <v>121</v>
      </c>
      <c r="H9438" s="266">
        <f>IF(G9438="Traditional Stove",0.1,0.2)</f>
        <v>0.1</v>
      </c>
      <c r="I9438" s="266">
        <f>YEAR(J9438)</f>
        <v>2023</v>
      </c>
      <c r="J9438" s="267">
        <v>45008</v>
      </c>
      <c r="K9438" s="267">
        <f>J9438+1</f>
        <v>45009</v>
      </c>
      <c r="L9438" s="266">
        <f>IF(M9438&lt;=365,1,2)</f>
        <v>1</v>
      </c>
      <c r="M9438" s="266">
        <f>IF(K9438&lt;$C$1,$C$2-$C$1+1,$C$2-K9438+1)</f>
        <v>38</v>
      </c>
      <c r="N9438" s="268">
        <f>M9438/365</f>
        <v>0.10410958904109589</v>
      </c>
      <c r="O9438" s="269">
        <f>'Data and Parameter'!$E$4*'Data and Parameter'!$E$5*('Data and Parameter'!$E$6+'Data and Parameter'!$E$7)*'Data and Parameter'!$E$19*'Data and Parameter'!$E$14*'ER calculations'!N9438</f>
        <v>0.53905333080220053</v>
      </c>
    </row>
    <row r="9439" spans="1:15" ht="15">
      <c r="A9439" s="284">
        <v>9435</v>
      </c>
      <c r="B9439" s="287"/>
      <c r="C9439" s="287"/>
      <c r="D9439" s="284" t="s">
        <v>1054</v>
      </c>
      <c r="E9439" s="287"/>
      <c r="F9439" s="285" t="s">
        <v>9560</v>
      </c>
      <c r="G9439" s="266" t="s">
        <v>121</v>
      </c>
      <c r="H9439" s="266">
        <f>IF(G9439="Traditional Stove",0.1,0.2)</f>
        <v>0.1</v>
      </c>
      <c r="I9439" s="266">
        <f>YEAR(J9439)</f>
        <v>2023</v>
      </c>
      <c r="J9439" s="267">
        <v>44969</v>
      </c>
      <c r="K9439" s="267">
        <f>J9439+1</f>
        <v>44970</v>
      </c>
      <c r="L9439" s="266">
        <f>IF(M9439&lt;=365,1,2)</f>
        <v>1</v>
      </c>
      <c r="M9439" s="266">
        <f>IF(K9439&lt;$C$1,$C$2-$C$1+1,$C$2-K9439+1)</f>
        <v>77</v>
      </c>
      <c r="N9439" s="268">
        <f>M9439/365</f>
        <v>0.21095890410958903</v>
      </c>
      <c r="O9439" s="269">
        <f>'Data and Parameter'!$E$4*'Data and Parameter'!$E$5*('Data and Parameter'!$E$6+'Data and Parameter'!$E$7)*'Data and Parameter'!$E$19*'Data and Parameter'!$E$14*'ER calculations'!N9439</f>
        <v>1.0922922755728799</v>
      </c>
    </row>
    <row r="9440" spans="1:15" ht="15">
      <c r="A9440" s="284">
        <v>9436</v>
      </c>
      <c r="B9440" s="287"/>
      <c r="C9440" s="287"/>
      <c r="D9440" s="284" t="s">
        <v>1054</v>
      </c>
      <c r="E9440" s="287"/>
      <c r="F9440" s="285" t="s">
        <v>9561</v>
      </c>
      <c r="G9440" s="266" t="s">
        <v>121</v>
      </c>
      <c r="H9440" s="266">
        <f>IF(G9440="Traditional Stove",0.1,0.2)</f>
        <v>0.1</v>
      </c>
      <c r="I9440" s="266">
        <f>YEAR(J9440)</f>
        <v>2023</v>
      </c>
      <c r="J9440" s="267">
        <v>45008</v>
      </c>
      <c r="K9440" s="267">
        <f>J9440+1</f>
        <v>45009</v>
      </c>
      <c r="L9440" s="266">
        <f>IF(M9440&lt;=365,1,2)</f>
        <v>1</v>
      </c>
      <c r="M9440" s="266">
        <f>IF(K9440&lt;$C$1,$C$2-$C$1+1,$C$2-K9440+1)</f>
        <v>38</v>
      </c>
      <c r="N9440" s="268">
        <f>M9440/365</f>
        <v>0.10410958904109589</v>
      </c>
      <c r="O9440" s="269">
        <f>'Data and Parameter'!$E$4*'Data and Parameter'!$E$5*('Data and Parameter'!$E$6+'Data and Parameter'!$E$7)*'Data and Parameter'!$E$19*'Data and Parameter'!$E$14*'ER calculations'!N9440</f>
        <v>0.53905333080220053</v>
      </c>
    </row>
    <row r="9441" spans="1:15" ht="15">
      <c r="A9441" s="284">
        <v>9437</v>
      </c>
      <c r="B9441" s="287"/>
      <c r="C9441" s="287"/>
      <c r="D9441" s="284" t="s">
        <v>1054</v>
      </c>
      <c r="E9441" s="287"/>
      <c r="F9441" s="285" t="s">
        <v>9562</v>
      </c>
      <c r="G9441" s="266" t="s">
        <v>121</v>
      </c>
      <c r="H9441" s="266">
        <f>IF(G9441="Traditional Stove",0.1,0.2)</f>
        <v>0.1</v>
      </c>
      <c r="I9441" s="266">
        <f>YEAR(J9441)</f>
        <v>2023</v>
      </c>
      <c r="J9441" s="267">
        <v>44969</v>
      </c>
      <c r="K9441" s="267">
        <f>J9441+1</f>
        <v>44970</v>
      </c>
      <c r="L9441" s="266">
        <f>IF(M9441&lt;=365,1,2)</f>
        <v>1</v>
      </c>
      <c r="M9441" s="266">
        <f>IF(K9441&lt;$C$1,$C$2-$C$1+1,$C$2-K9441+1)</f>
        <v>77</v>
      </c>
      <c r="N9441" s="268">
        <f>M9441/365</f>
        <v>0.21095890410958903</v>
      </c>
      <c r="O9441" s="269">
        <f>'Data and Parameter'!$E$4*'Data and Parameter'!$E$5*('Data and Parameter'!$E$6+'Data and Parameter'!$E$7)*'Data and Parameter'!$E$19*'Data and Parameter'!$E$14*'ER calculations'!N9441</f>
        <v>1.0922922755728799</v>
      </c>
    </row>
    <row r="9442" spans="1:15" ht="15">
      <c r="A9442" s="284">
        <v>9438</v>
      </c>
      <c r="B9442" s="287"/>
      <c r="C9442" s="287"/>
      <c r="D9442" s="284" t="s">
        <v>1054</v>
      </c>
      <c r="E9442" s="287"/>
      <c r="F9442" s="285" t="s">
        <v>9563</v>
      </c>
      <c r="G9442" s="266" t="s">
        <v>121</v>
      </c>
      <c r="H9442" s="266">
        <f>IF(G9442="Traditional Stove",0.1,0.2)</f>
        <v>0.1</v>
      </c>
      <c r="I9442" s="266">
        <f>YEAR(J9442)</f>
        <v>2023</v>
      </c>
      <c r="J9442" s="267">
        <v>44969</v>
      </c>
      <c r="K9442" s="267">
        <f>J9442+1</f>
        <v>44970</v>
      </c>
      <c r="L9442" s="266">
        <f>IF(M9442&lt;=365,1,2)</f>
        <v>1</v>
      </c>
      <c r="M9442" s="266">
        <f>IF(K9442&lt;$C$1,$C$2-$C$1+1,$C$2-K9442+1)</f>
        <v>77</v>
      </c>
      <c r="N9442" s="268">
        <f>M9442/365</f>
        <v>0.21095890410958903</v>
      </c>
      <c r="O9442" s="269">
        <f>'Data and Parameter'!$E$4*'Data and Parameter'!$E$5*('Data and Parameter'!$E$6+'Data and Parameter'!$E$7)*'Data and Parameter'!$E$19*'Data and Parameter'!$E$14*'ER calculations'!N9442</f>
        <v>1.0922922755728799</v>
      </c>
    </row>
    <row r="9443" spans="1:15" ht="15">
      <c r="A9443" s="284">
        <v>9439</v>
      </c>
      <c r="B9443" s="287"/>
      <c r="C9443" s="287"/>
      <c r="D9443" s="284" t="s">
        <v>1054</v>
      </c>
      <c r="E9443" s="287"/>
      <c r="F9443" s="285" t="s">
        <v>9564</v>
      </c>
      <c r="G9443" s="266" t="s">
        <v>121</v>
      </c>
      <c r="H9443" s="266">
        <f>IF(G9443="Traditional Stove",0.1,0.2)</f>
        <v>0.1</v>
      </c>
      <c r="I9443" s="266">
        <f>YEAR(J9443)</f>
        <v>2023</v>
      </c>
      <c r="J9443" s="267">
        <v>44969</v>
      </c>
      <c r="K9443" s="267">
        <f>J9443+1</f>
        <v>44970</v>
      </c>
      <c r="L9443" s="266">
        <f>IF(M9443&lt;=365,1,2)</f>
        <v>1</v>
      </c>
      <c r="M9443" s="266">
        <f>IF(K9443&lt;$C$1,$C$2-$C$1+1,$C$2-K9443+1)</f>
        <v>77</v>
      </c>
      <c r="N9443" s="268">
        <f>M9443/365</f>
        <v>0.21095890410958903</v>
      </c>
      <c r="O9443" s="269">
        <f>'Data and Parameter'!$E$4*'Data and Parameter'!$E$5*('Data and Parameter'!$E$6+'Data and Parameter'!$E$7)*'Data and Parameter'!$E$19*'Data and Parameter'!$E$14*'ER calculations'!N9443</f>
        <v>1.0922922755728799</v>
      </c>
    </row>
    <row r="9444" spans="1:15" ht="15">
      <c r="A9444" s="284">
        <v>9440</v>
      </c>
      <c r="B9444" s="287"/>
      <c r="C9444" s="287"/>
      <c r="D9444" s="284" t="s">
        <v>1054</v>
      </c>
      <c r="E9444" s="287"/>
      <c r="F9444" s="285" t="s">
        <v>9565</v>
      </c>
      <c r="G9444" s="266" t="s">
        <v>121</v>
      </c>
      <c r="H9444" s="266">
        <f>IF(G9444="Traditional Stove",0.1,0.2)</f>
        <v>0.1</v>
      </c>
      <c r="I9444" s="266">
        <f>YEAR(J9444)</f>
        <v>2023</v>
      </c>
      <c r="J9444" s="267">
        <v>44964</v>
      </c>
      <c r="K9444" s="267">
        <f>J9444+1</f>
        <v>44965</v>
      </c>
      <c r="L9444" s="266">
        <f>IF(M9444&lt;=365,1,2)</f>
        <v>1</v>
      </c>
      <c r="M9444" s="266">
        <f>IF(K9444&lt;$C$1,$C$2-$C$1+1,$C$2-K9444+1)</f>
        <v>82</v>
      </c>
      <c r="N9444" s="268">
        <f>M9444/365</f>
        <v>0.22465753424657534</v>
      </c>
      <c r="O9444" s="269">
        <f>'Data and Parameter'!$E$4*'Data and Parameter'!$E$5*('Data and Parameter'!$E$6+'Data and Parameter'!$E$7)*'Data and Parameter'!$E$19*'Data and Parameter'!$E$14*'ER calculations'!N9444</f>
        <v>1.1632203454152747</v>
      </c>
    </row>
    <row r="9445" spans="1:15" ht="15">
      <c r="A9445" s="284">
        <v>9441</v>
      </c>
      <c r="B9445" s="287"/>
      <c r="C9445" s="287"/>
      <c r="D9445" s="284" t="s">
        <v>1054</v>
      </c>
      <c r="E9445" s="287"/>
      <c r="F9445" s="285" t="s">
        <v>9566</v>
      </c>
      <c r="G9445" s="266" t="s">
        <v>121</v>
      </c>
      <c r="H9445" s="266">
        <f>IF(G9445="Traditional Stove",0.1,0.2)</f>
        <v>0.1</v>
      </c>
      <c r="I9445" s="266">
        <f>YEAR(J9445)</f>
        <v>2023</v>
      </c>
      <c r="J9445" s="267">
        <v>44964</v>
      </c>
      <c r="K9445" s="267">
        <f>J9445+1</f>
        <v>44965</v>
      </c>
      <c r="L9445" s="266">
        <f>IF(M9445&lt;=365,1,2)</f>
        <v>1</v>
      </c>
      <c r="M9445" s="266">
        <f>IF(K9445&lt;$C$1,$C$2-$C$1+1,$C$2-K9445+1)</f>
        <v>82</v>
      </c>
      <c r="N9445" s="268">
        <f>M9445/365</f>
        <v>0.22465753424657534</v>
      </c>
      <c r="O9445" s="269">
        <f>'Data and Parameter'!$E$4*'Data and Parameter'!$E$5*('Data and Parameter'!$E$6+'Data and Parameter'!$E$7)*'Data and Parameter'!$E$19*'Data and Parameter'!$E$14*'ER calculations'!N9445</f>
        <v>1.1632203454152747</v>
      </c>
    </row>
    <row r="9446" spans="1:15" ht="15">
      <c r="A9446" s="284">
        <v>9442</v>
      </c>
      <c r="B9446" s="287"/>
      <c r="C9446" s="287"/>
      <c r="D9446" s="284" t="s">
        <v>1054</v>
      </c>
      <c r="E9446" s="287"/>
      <c r="F9446" s="285" t="s">
        <v>9567</v>
      </c>
      <c r="G9446" s="266" t="s">
        <v>121</v>
      </c>
      <c r="H9446" s="266">
        <f>IF(G9446="Traditional Stove",0.1,0.2)</f>
        <v>0.1</v>
      </c>
      <c r="I9446" s="266">
        <f>YEAR(J9446)</f>
        <v>2023</v>
      </c>
      <c r="J9446" s="267">
        <v>45010</v>
      </c>
      <c r="K9446" s="267">
        <f>J9446+1</f>
        <v>45011</v>
      </c>
      <c r="L9446" s="266">
        <f>IF(M9446&lt;=365,1,2)</f>
        <v>1</v>
      </c>
      <c r="M9446" s="266">
        <f>IF(K9446&lt;$C$1,$C$2-$C$1+1,$C$2-K9446+1)</f>
        <v>36</v>
      </c>
      <c r="N9446" s="268">
        <f>M9446/365</f>
        <v>9.8630136986301367E-2</v>
      </c>
      <c r="O9446" s="269">
        <f>'Data and Parameter'!$E$4*'Data and Parameter'!$E$5*('Data and Parameter'!$E$6+'Data and Parameter'!$E$7)*'Data and Parameter'!$E$19*'Data and Parameter'!$E$14*'ER calculations'!N9446</f>
        <v>0.51068210286524263</v>
      </c>
    </row>
    <row r="9447" spans="1:15" ht="15">
      <c r="A9447" s="284">
        <v>9443</v>
      </c>
      <c r="B9447" s="287"/>
      <c r="C9447" s="287"/>
      <c r="D9447" s="284" t="s">
        <v>1054</v>
      </c>
      <c r="E9447" s="287"/>
      <c r="F9447" s="285" t="s">
        <v>9568</v>
      </c>
      <c r="G9447" s="266" t="s">
        <v>121</v>
      </c>
      <c r="H9447" s="266">
        <f>IF(G9447="Traditional Stove",0.1,0.2)</f>
        <v>0.1</v>
      </c>
      <c r="I9447" s="266">
        <f>YEAR(J9447)</f>
        <v>2023</v>
      </c>
      <c r="J9447" s="267">
        <v>45010</v>
      </c>
      <c r="K9447" s="267">
        <f>J9447+1</f>
        <v>45011</v>
      </c>
      <c r="L9447" s="266">
        <f>IF(M9447&lt;=365,1,2)</f>
        <v>1</v>
      </c>
      <c r="M9447" s="266">
        <f>IF(K9447&lt;$C$1,$C$2-$C$1+1,$C$2-K9447+1)</f>
        <v>36</v>
      </c>
      <c r="N9447" s="268">
        <f>M9447/365</f>
        <v>9.8630136986301367E-2</v>
      </c>
      <c r="O9447" s="269">
        <f>'Data and Parameter'!$E$4*'Data and Parameter'!$E$5*('Data and Parameter'!$E$6+'Data and Parameter'!$E$7)*'Data and Parameter'!$E$19*'Data and Parameter'!$E$14*'ER calculations'!N9447</f>
        <v>0.51068210286524263</v>
      </c>
    </row>
    <row r="9448" spans="1:15" ht="15">
      <c r="A9448" s="284">
        <v>9444</v>
      </c>
      <c r="B9448" s="287"/>
      <c r="C9448" s="287"/>
      <c r="D9448" s="284" t="s">
        <v>1054</v>
      </c>
      <c r="E9448" s="287"/>
      <c r="F9448" s="285" t="s">
        <v>9569</v>
      </c>
      <c r="G9448" s="266" t="s">
        <v>121</v>
      </c>
      <c r="H9448" s="266">
        <f>IF(G9448="Traditional Stove",0.1,0.2)</f>
        <v>0.1</v>
      </c>
      <c r="I9448" s="266">
        <f>YEAR(J9448)</f>
        <v>2023</v>
      </c>
      <c r="J9448" s="267">
        <v>45010</v>
      </c>
      <c r="K9448" s="267">
        <f>J9448+1</f>
        <v>45011</v>
      </c>
      <c r="L9448" s="266">
        <f>IF(M9448&lt;=365,1,2)</f>
        <v>1</v>
      </c>
      <c r="M9448" s="266">
        <f>IF(K9448&lt;$C$1,$C$2-$C$1+1,$C$2-K9448+1)</f>
        <v>36</v>
      </c>
      <c r="N9448" s="268">
        <f>M9448/365</f>
        <v>9.8630136986301367E-2</v>
      </c>
      <c r="O9448" s="269">
        <f>'Data and Parameter'!$E$4*'Data and Parameter'!$E$5*('Data and Parameter'!$E$6+'Data and Parameter'!$E$7)*'Data and Parameter'!$E$19*'Data and Parameter'!$E$14*'ER calculations'!N9448</f>
        <v>0.51068210286524263</v>
      </c>
    </row>
    <row r="9449" spans="1:15" ht="15">
      <c r="A9449" s="284">
        <v>9445</v>
      </c>
      <c r="B9449" s="287"/>
      <c r="C9449" s="287"/>
      <c r="D9449" s="284" t="s">
        <v>1054</v>
      </c>
      <c r="E9449" s="287"/>
      <c r="F9449" s="285" t="s">
        <v>9570</v>
      </c>
      <c r="G9449" s="266" t="s">
        <v>121</v>
      </c>
      <c r="H9449" s="266">
        <f>IF(G9449="Traditional Stove",0.1,0.2)</f>
        <v>0.1</v>
      </c>
      <c r="I9449" s="266">
        <f>YEAR(J9449)</f>
        <v>2023</v>
      </c>
      <c r="J9449" s="267">
        <v>45010</v>
      </c>
      <c r="K9449" s="267">
        <f>J9449+1</f>
        <v>45011</v>
      </c>
      <c r="L9449" s="266">
        <f>IF(M9449&lt;=365,1,2)</f>
        <v>1</v>
      </c>
      <c r="M9449" s="266">
        <f>IF(K9449&lt;$C$1,$C$2-$C$1+1,$C$2-K9449+1)</f>
        <v>36</v>
      </c>
      <c r="N9449" s="268">
        <f>M9449/365</f>
        <v>9.8630136986301367E-2</v>
      </c>
      <c r="O9449" s="269">
        <f>'Data and Parameter'!$E$4*'Data and Parameter'!$E$5*('Data and Parameter'!$E$6+'Data and Parameter'!$E$7)*'Data and Parameter'!$E$19*'Data and Parameter'!$E$14*'ER calculations'!N9449</f>
        <v>0.51068210286524263</v>
      </c>
    </row>
    <row r="9450" spans="1:15" ht="15">
      <c r="A9450" s="284">
        <v>9446</v>
      </c>
      <c r="B9450" s="287"/>
      <c r="C9450" s="287"/>
      <c r="D9450" s="284" t="s">
        <v>1054</v>
      </c>
      <c r="E9450" s="287"/>
      <c r="F9450" s="285" t="s">
        <v>9571</v>
      </c>
      <c r="G9450" s="266" t="s">
        <v>121</v>
      </c>
      <c r="H9450" s="266">
        <f>IF(G9450="Traditional Stove",0.1,0.2)</f>
        <v>0.1</v>
      </c>
      <c r="I9450" s="266">
        <f>YEAR(J9450)</f>
        <v>2023</v>
      </c>
      <c r="J9450" s="267">
        <v>45010</v>
      </c>
      <c r="K9450" s="267">
        <f>J9450+1</f>
        <v>45011</v>
      </c>
      <c r="L9450" s="266">
        <f>IF(M9450&lt;=365,1,2)</f>
        <v>1</v>
      </c>
      <c r="M9450" s="266">
        <f>IF(K9450&lt;$C$1,$C$2-$C$1+1,$C$2-K9450+1)</f>
        <v>36</v>
      </c>
      <c r="N9450" s="268">
        <f>M9450/365</f>
        <v>9.8630136986301367E-2</v>
      </c>
      <c r="O9450" s="269">
        <f>'Data and Parameter'!$E$4*'Data and Parameter'!$E$5*('Data and Parameter'!$E$6+'Data and Parameter'!$E$7)*'Data and Parameter'!$E$19*'Data and Parameter'!$E$14*'ER calculations'!N9450</f>
        <v>0.51068210286524263</v>
      </c>
    </row>
    <row r="9451" spans="1:15" ht="15">
      <c r="A9451" s="284">
        <v>9447</v>
      </c>
      <c r="B9451" s="287"/>
      <c r="C9451" s="287"/>
      <c r="D9451" s="284" t="s">
        <v>1054</v>
      </c>
      <c r="E9451" s="287"/>
      <c r="F9451" s="285" t="s">
        <v>9572</v>
      </c>
      <c r="G9451" s="266" t="s">
        <v>121</v>
      </c>
      <c r="H9451" s="266">
        <f>IF(G9451="Traditional Stove",0.1,0.2)</f>
        <v>0.1</v>
      </c>
      <c r="I9451" s="266">
        <f>YEAR(J9451)</f>
        <v>2023</v>
      </c>
      <c r="J9451" s="267">
        <v>45010</v>
      </c>
      <c r="K9451" s="267">
        <f>J9451+1</f>
        <v>45011</v>
      </c>
      <c r="L9451" s="266">
        <f>IF(M9451&lt;=365,1,2)</f>
        <v>1</v>
      </c>
      <c r="M9451" s="266">
        <f>IF(K9451&lt;$C$1,$C$2-$C$1+1,$C$2-K9451+1)</f>
        <v>36</v>
      </c>
      <c r="N9451" s="268">
        <f>M9451/365</f>
        <v>9.8630136986301367E-2</v>
      </c>
      <c r="O9451" s="269">
        <f>'Data and Parameter'!$E$4*'Data and Parameter'!$E$5*('Data and Parameter'!$E$6+'Data and Parameter'!$E$7)*'Data and Parameter'!$E$19*'Data and Parameter'!$E$14*'ER calculations'!N9451</f>
        <v>0.51068210286524263</v>
      </c>
    </row>
    <row r="9452" spans="1:15" ht="15">
      <c r="A9452" s="284">
        <v>9448</v>
      </c>
      <c r="B9452" s="287"/>
      <c r="C9452" s="287"/>
      <c r="D9452" s="284" t="s">
        <v>1054</v>
      </c>
      <c r="E9452" s="287"/>
      <c r="F9452" s="285" t="s">
        <v>9573</v>
      </c>
      <c r="G9452" s="266" t="s">
        <v>121</v>
      </c>
      <c r="H9452" s="266">
        <f>IF(G9452="Traditional Stove",0.1,0.2)</f>
        <v>0.1</v>
      </c>
      <c r="I9452" s="266">
        <f>YEAR(J9452)</f>
        <v>2023</v>
      </c>
      <c r="J9452" s="267">
        <v>45010</v>
      </c>
      <c r="K9452" s="267">
        <f>J9452+1</f>
        <v>45011</v>
      </c>
      <c r="L9452" s="266">
        <f>IF(M9452&lt;=365,1,2)</f>
        <v>1</v>
      </c>
      <c r="M9452" s="266">
        <f>IF(K9452&lt;$C$1,$C$2-$C$1+1,$C$2-K9452+1)</f>
        <v>36</v>
      </c>
      <c r="N9452" s="268">
        <f>M9452/365</f>
        <v>9.8630136986301367E-2</v>
      </c>
      <c r="O9452" s="269">
        <f>'Data and Parameter'!$E$4*'Data and Parameter'!$E$5*('Data and Parameter'!$E$6+'Data and Parameter'!$E$7)*'Data and Parameter'!$E$19*'Data and Parameter'!$E$14*'ER calculations'!N9452</f>
        <v>0.51068210286524263</v>
      </c>
    </row>
    <row r="9453" spans="1:15" ht="15">
      <c r="A9453" s="284">
        <v>9449</v>
      </c>
      <c r="B9453" s="287"/>
      <c r="C9453" s="287"/>
      <c r="D9453" s="284" t="s">
        <v>1054</v>
      </c>
      <c r="E9453" s="287"/>
      <c r="F9453" s="285" t="s">
        <v>9574</v>
      </c>
      <c r="G9453" s="266" t="s">
        <v>121</v>
      </c>
      <c r="H9453" s="266">
        <f>IF(G9453="Traditional Stove",0.1,0.2)</f>
        <v>0.1</v>
      </c>
      <c r="I9453" s="266">
        <f>YEAR(J9453)</f>
        <v>2023</v>
      </c>
      <c r="J9453" s="267">
        <v>45010</v>
      </c>
      <c r="K9453" s="267">
        <f>J9453+1</f>
        <v>45011</v>
      </c>
      <c r="L9453" s="266">
        <f>IF(M9453&lt;=365,1,2)</f>
        <v>1</v>
      </c>
      <c r="M9453" s="266">
        <f>IF(K9453&lt;$C$1,$C$2-$C$1+1,$C$2-K9453+1)</f>
        <v>36</v>
      </c>
      <c r="N9453" s="268">
        <f>M9453/365</f>
        <v>9.8630136986301367E-2</v>
      </c>
      <c r="O9453" s="269">
        <f>'Data and Parameter'!$E$4*'Data and Parameter'!$E$5*('Data and Parameter'!$E$6+'Data and Parameter'!$E$7)*'Data and Parameter'!$E$19*'Data and Parameter'!$E$14*'ER calculations'!N9453</f>
        <v>0.51068210286524263</v>
      </c>
    </row>
    <row r="9454" spans="1:15" ht="15">
      <c r="A9454" s="284">
        <v>9450</v>
      </c>
      <c r="B9454" s="287"/>
      <c r="C9454" s="287"/>
      <c r="D9454" s="284" t="s">
        <v>1054</v>
      </c>
      <c r="E9454" s="287"/>
      <c r="F9454" s="285" t="s">
        <v>9575</v>
      </c>
      <c r="G9454" s="266" t="s">
        <v>121</v>
      </c>
      <c r="H9454" s="266">
        <f>IF(G9454="Traditional Stove",0.1,0.2)</f>
        <v>0.1</v>
      </c>
      <c r="I9454" s="266">
        <f>YEAR(J9454)</f>
        <v>2023</v>
      </c>
      <c r="J9454" s="267">
        <v>45010</v>
      </c>
      <c r="K9454" s="267">
        <f>J9454+1</f>
        <v>45011</v>
      </c>
      <c r="L9454" s="266">
        <f>IF(M9454&lt;=365,1,2)</f>
        <v>1</v>
      </c>
      <c r="M9454" s="266">
        <f>IF(K9454&lt;$C$1,$C$2-$C$1+1,$C$2-K9454+1)</f>
        <v>36</v>
      </c>
      <c r="N9454" s="268">
        <f>M9454/365</f>
        <v>9.8630136986301367E-2</v>
      </c>
      <c r="O9454" s="269">
        <f>'Data and Parameter'!$E$4*'Data and Parameter'!$E$5*('Data and Parameter'!$E$6+'Data and Parameter'!$E$7)*'Data and Parameter'!$E$19*'Data and Parameter'!$E$14*'ER calculations'!N9454</f>
        <v>0.51068210286524263</v>
      </c>
    </row>
    <row r="9455" spans="1:15" ht="15">
      <c r="A9455" s="284">
        <v>9451</v>
      </c>
      <c r="B9455" s="287"/>
      <c r="C9455" s="287"/>
      <c r="D9455" s="284" t="s">
        <v>1054</v>
      </c>
      <c r="E9455" s="287"/>
      <c r="F9455" s="285" t="s">
        <v>9576</v>
      </c>
      <c r="G9455" s="266" t="s">
        <v>121</v>
      </c>
      <c r="H9455" s="266">
        <f>IF(G9455="Traditional Stove",0.1,0.2)</f>
        <v>0.1</v>
      </c>
      <c r="I9455" s="266">
        <f>YEAR(J9455)</f>
        <v>2023</v>
      </c>
      <c r="J9455" s="267">
        <v>45010</v>
      </c>
      <c r="K9455" s="267">
        <f>J9455+1</f>
        <v>45011</v>
      </c>
      <c r="L9455" s="266">
        <f>IF(M9455&lt;=365,1,2)</f>
        <v>1</v>
      </c>
      <c r="M9455" s="266">
        <f>IF(K9455&lt;$C$1,$C$2-$C$1+1,$C$2-K9455+1)</f>
        <v>36</v>
      </c>
      <c r="N9455" s="268">
        <f>M9455/365</f>
        <v>9.8630136986301367E-2</v>
      </c>
      <c r="O9455" s="269">
        <f>'Data and Parameter'!$E$4*'Data and Parameter'!$E$5*('Data and Parameter'!$E$6+'Data and Parameter'!$E$7)*'Data and Parameter'!$E$19*'Data and Parameter'!$E$14*'ER calculations'!N9455</f>
        <v>0.51068210286524263</v>
      </c>
    </row>
    <row r="9456" spans="1:15" ht="15">
      <c r="A9456" s="284">
        <v>9452</v>
      </c>
      <c r="B9456" s="287"/>
      <c r="C9456" s="287"/>
      <c r="D9456" s="284" t="s">
        <v>1054</v>
      </c>
      <c r="E9456" s="287"/>
      <c r="F9456" s="285" t="s">
        <v>9577</v>
      </c>
      <c r="G9456" s="266" t="s">
        <v>121</v>
      </c>
      <c r="H9456" s="266">
        <f>IF(G9456="Traditional Stove",0.1,0.2)</f>
        <v>0.1</v>
      </c>
      <c r="I9456" s="266">
        <f>YEAR(J9456)</f>
        <v>2023</v>
      </c>
      <c r="J9456" s="267">
        <v>45010</v>
      </c>
      <c r="K9456" s="267">
        <f>J9456+1</f>
        <v>45011</v>
      </c>
      <c r="L9456" s="266">
        <f>IF(M9456&lt;=365,1,2)</f>
        <v>1</v>
      </c>
      <c r="M9456" s="266">
        <f>IF(K9456&lt;$C$1,$C$2-$C$1+1,$C$2-K9456+1)</f>
        <v>36</v>
      </c>
      <c r="N9456" s="268">
        <f>M9456/365</f>
        <v>9.8630136986301367E-2</v>
      </c>
      <c r="O9456" s="269">
        <f>'Data and Parameter'!$E$4*'Data and Parameter'!$E$5*('Data and Parameter'!$E$6+'Data and Parameter'!$E$7)*'Data and Parameter'!$E$19*'Data and Parameter'!$E$14*'ER calculations'!N9456</f>
        <v>0.51068210286524263</v>
      </c>
    </row>
    <row r="9457" spans="1:15" ht="15">
      <c r="A9457" s="284">
        <v>9453</v>
      </c>
      <c r="B9457" s="287"/>
      <c r="C9457" s="287"/>
      <c r="D9457" s="284" t="s">
        <v>1054</v>
      </c>
      <c r="E9457" s="287"/>
      <c r="F9457" s="285" t="s">
        <v>9578</v>
      </c>
      <c r="G9457" s="266" t="s">
        <v>121</v>
      </c>
      <c r="H9457" s="266">
        <f>IF(G9457="Traditional Stove",0.1,0.2)</f>
        <v>0.1</v>
      </c>
      <c r="I9457" s="266">
        <f>YEAR(J9457)</f>
        <v>2023</v>
      </c>
      <c r="J9457" s="267">
        <v>45010</v>
      </c>
      <c r="K9457" s="267">
        <f>J9457+1</f>
        <v>45011</v>
      </c>
      <c r="L9457" s="266">
        <f>IF(M9457&lt;=365,1,2)</f>
        <v>1</v>
      </c>
      <c r="M9457" s="266">
        <f>IF(K9457&lt;$C$1,$C$2-$C$1+1,$C$2-K9457+1)</f>
        <v>36</v>
      </c>
      <c r="N9457" s="268">
        <f>M9457/365</f>
        <v>9.8630136986301367E-2</v>
      </c>
      <c r="O9457" s="269">
        <f>'Data and Parameter'!$E$4*'Data and Parameter'!$E$5*('Data and Parameter'!$E$6+'Data and Parameter'!$E$7)*'Data and Parameter'!$E$19*'Data and Parameter'!$E$14*'ER calculations'!N9457</f>
        <v>0.51068210286524263</v>
      </c>
    </row>
    <row r="9458" spans="1:15" ht="15">
      <c r="A9458" s="284">
        <v>9454</v>
      </c>
      <c r="B9458" s="287"/>
      <c r="C9458" s="287"/>
      <c r="D9458" s="284" t="s">
        <v>1054</v>
      </c>
      <c r="E9458" s="287"/>
      <c r="F9458" s="285" t="s">
        <v>9579</v>
      </c>
      <c r="G9458" s="266" t="s">
        <v>121</v>
      </c>
      <c r="H9458" s="266">
        <f>IF(G9458="Traditional Stove",0.1,0.2)</f>
        <v>0.1</v>
      </c>
      <c r="I9458" s="266">
        <f>YEAR(J9458)</f>
        <v>2023</v>
      </c>
      <c r="J9458" s="267">
        <v>45010</v>
      </c>
      <c r="K9458" s="267">
        <f>J9458+1</f>
        <v>45011</v>
      </c>
      <c r="L9458" s="266">
        <f>IF(M9458&lt;=365,1,2)</f>
        <v>1</v>
      </c>
      <c r="M9458" s="266">
        <f>IF(K9458&lt;$C$1,$C$2-$C$1+1,$C$2-K9458+1)</f>
        <v>36</v>
      </c>
      <c r="N9458" s="268">
        <f>M9458/365</f>
        <v>9.8630136986301367E-2</v>
      </c>
      <c r="O9458" s="269">
        <f>'Data and Parameter'!$E$4*'Data and Parameter'!$E$5*('Data and Parameter'!$E$6+'Data and Parameter'!$E$7)*'Data and Parameter'!$E$19*'Data and Parameter'!$E$14*'ER calculations'!N9458</f>
        <v>0.51068210286524263</v>
      </c>
    </row>
    <row r="9459" spans="1:15" ht="15">
      <c r="A9459" s="284">
        <v>9455</v>
      </c>
      <c r="B9459" s="287"/>
      <c r="C9459" s="287"/>
      <c r="D9459" s="284" t="s">
        <v>1054</v>
      </c>
      <c r="E9459" s="287"/>
      <c r="F9459" s="285" t="s">
        <v>9580</v>
      </c>
      <c r="G9459" s="266" t="s">
        <v>121</v>
      </c>
      <c r="H9459" s="266">
        <f>IF(G9459="Traditional Stove",0.1,0.2)</f>
        <v>0.1</v>
      </c>
      <c r="I9459" s="266">
        <f>YEAR(J9459)</f>
        <v>2023</v>
      </c>
      <c r="J9459" s="267">
        <v>45014</v>
      </c>
      <c r="K9459" s="267">
        <f>J9459+1</f>
        <v>45015</v>
      </c>
      <c r="L9459" s="266">
        <f>IF(M9459&lt;=365,1,2)</f>
        <v>1</v>
      </c>
      <c r="M9459" s="266">
        <f>IF(K9459&lt;$C$1,$C$2-$C$1+1,$C$2-K9459+1)</f>
        <v>32</v>
      </c>
      <c r="N9459" s="268">
        <f>M9459/365</f>
        <v>8.7671232876712329E-2</v>
      </c>
      <c r="O9459" s="269">
        <f>'Data and Parameter'!$E$4*'Data and Parameter'!$E$5*('Data and Parameter'!$E$6+'Data and Parameter'!$E$7)*'Data and Parameter'!$E$19*'Data and Parameter'!$E$14*'ER calculations'!N9459</f>
        <v>0.45393964699132677</v>
      </c>
    </row>
    <row r="9460" spans="1:15" ht="15">
      <c r="A9460" s="284">
        <v>9456</v>
      </c>
      <c r="B9460" s="287"/>
      <c r="C9460" s="287"/>
      <c r="D9460" s="284" t="s">
        <v>1054</v>
      </c>
      <c r="E9460" s="287"/>
      <c r="F9460" s="285" t="s">
        <v>9581</v>
      </c>
      <c r="G9460" s="266" t="s">
        <v>121</v>
      </c>
      <c r="H9460" s="266">
        <f>IF(G9460="Traditional Stove",0.1,0.2)</f>
        <v>0.1</v>
      </c>
      <c r="I9460" s="266">
        <f>YEAR(J9460)</f>
        <v>2023</v>
      </c>
      <c r="J9460" s="267">
        <v>45014</v>
      </c>
      <c r="K9460" s="267">
        <f>J9460+1</f>
        <v>45015</v>
      </c>
      <c r="L9460" s="266">
        <f>IF(M9460&lt;=365,1,2)</f>
        <v>1</v>
      </c>
      <c r="M9460" s="266">
        <f>IF(K9460&lt;$C$1,$C$2-$C$1+1,$C$2-K9460+1)</f>
        <v>32</v>
      </c>
      <c r="N9460" s="268">
        <f>M9460/365</f>
        <v>8.7671232876712329E-2</v>
      </c>
      <c r="O9460" s="269">
        <f>'Data and Parameter'!$E$4*'Data and Parameter'!$E$5*('Data and Parameter'!$E$6+'Data and Parameter'!$E$7)*'Data and Parameter'!$E$19*'Data and Parameter'!$E$14*'ER calculations'!N9460</f>
        <v>0.45393964699132677</v>
      </c>
    </row>
    <row r="9461" spans="1:15" ht="15">
      <c r="A9461" s="284">
        <v>9457</v>
      </c>
      <c r="B9461" s="287"/>
      <c r="C9461" s="287"/>
      <c r="D9461" s="284" t="s">
        <v>1054</v>
      </c>
      <c r="E9461" s="287"/>
      <c r="F9461" s="285" t="s">
        <v>9582</v>
      </c>
      <c r="G9461" s="266" t="s">
        <v>121</v>
      </c>
      <c r="H9461" s="266">
        <f>IF(G9461="Traditional Stove",0.1,0.2)</f>
        <v>0.1</v>
      </c>
      <c r="I9461" s="266">
        <f>YEAR(J9461)</f>
        <v>2023</v>
      </c>
      <c r="J9461" s="267">
        <v>45014</v>
      </c>
      <c r="K9461" s="267">
        <f>J9461+1</f>
        <v>45015</v>
      </c>
      <c r="L9461" s="266">
        <f>IF(M9461&lt;=365,1,2)</f>
        <v>1</v>
      </c>
      <c r="M9461" s="266">
        <f>IF(K9461&lt;$C$1,$C$2-$C$1+1,$C$2-K9461+1)</f>
        <v>32</v>
      </c>
      <c r="N9461" s="268">
        <f>M9461/365</f>
        <v>8.7671232876712329E-2</v>
      </c>
      <c r="O9461" s="269">
        <f>'Data and Parameter'!$E$4*'Data and Parameter'!$E$5*('Data and Parameter'!$E$6+'Data and Parameter'!$E$7)*'Data and Parameter'!$E$19*'Data and Parameter'!$E$14*'ER calculations'!N9461</f>
        <v>0.45393964699132677</v>
      </c>
    </row>
    <row r="9462" spans="1:15" ht="15">
      <c r="A9462" s="284">
        <v>9458</v>
      </c>
      <c r="B9462" s="287"/>
      <c r="C9462" s="287"/>
      <c r="D9462" s="284" t="s">
        <v>3178</v>
      </c>
      <c r="E9462" s="287"/>
      <c r="F9462" s="285" t="s">
        <v>9583</v>
      </c>
      <c r="G9462" s="266" t="s">
        <v>121</v>
      </c>
      <c r="H9462" s="266">
        <f>IF(G9462="Traditional Stove",0.1,0.2)</f>
        <v>0.1</v>
      </c>
      <c r="I9462" s="266">
        <f>YEAR(J9462)</f>
        <v>2023</v>
      </c>
      <c r="J9462" s="267">
        <v>44970</v>
      </c>
      <c r="K9462" s="267">
        <f>J9462+1</f>
        <v>44971</v>
      </c>
      <c r="L9462" s="266">
        <f>IF(M9462&lt;=365,1,2)</f>
        <v>1</v>
      </c>
      <c r="M9462" s="266">
        <f>IF(K9462&lt;$C$1,$C$2-$C$1+1,$C$2-K9462+1)</f>
        <v>76</v>
      </c>
      <c r="N9462" s="268">
        <f>M9462/365</f>
        <v>0.20821917808219179</v>
      </c>
      <c r="O9462" s="269">
        <f>'Data and Parameter'!$E$4*'Data and Parameter'!$E$5*('Data and Parameter'!$E$6+'Data and Parameter'!$E$7)*'Data and Parameter'!$E$19*'Data and Parameter'!$E$14*'ER calculations'!N9462</f>
        <v>1.0781066616044011</v>
      </c>
    </row>
    <row r="9463" spans="1:15" ht="15">
      <c r="A9463" s="284">
        <v>9459</v>
      </c>
      <c r="B9463" s="287"/>
      <c r="C9463" s="287"/>
      <c r="D9463" s="284" t="s">
        <v>1054</v>
      </c>
      <c r="E9463" s="287"/>
      <c r="F9463" s="285" t="s">
        <v>9584</v>
      </c>
      <c r="G9463" s="266" t="s">
        <v>121</v>
      </c>
      <c r="H9463" s="266">
        <f>IF(G9463="Traditional Stove",0.1,0.2)</f>
        <v>0.1</v>
      </c>
      <c r="I9463" s="266">
        <f>YEAR(J9463)</f>
        <v>2023</v>
      </c>
      <c r="J9463" s="267">
        <v>45014</v>
      </c>
      <c r="K9463" s="267">
        <f>J9463+1</f>
        <v>45015</v>
      </c>
      <c r="L9463" s="266">
        <f>IF(M9463&lt;=365,1,2)</f>
        <v>1</v>
      </c>
      <c r="M9463" s="266">
        <f>IF(K9463&lt;$C$1,$C$2-$C$1+1,$C$2-K9463+1)</f>
        <v>32</v>
      </c>
      <c r="N9463" s="268">
        <f>M9463/365</f>
        <v>8.7671232876712329E-2</v>
      </c>
      <c r="O9463" s="269">
        <f>'Data and Parameter'!$E$4*'Data and Parameter'!$E$5*('Data and Parameter'!$E$6+'Data and Parameter'!$E$7)*'Data and Parameter'!$E$19*'Data and Parameter'!$E$14*'ER calculations'!N9463</f>
        <v>0.45393964699132677</v>
      </c>
    </row>
    <row r="9464" spans="1:15" ht="15">
      <c r="A9464" s="284">
        <v>9460</v>
      </c>
      <c r="B9464" s="287"/>
      <c r="C9464" s="287"/>
      <c r="D9464" s="284" t="s">
        <v>1054</v>
      </c>
      <c r="E9464" s="287"/>
      <c r="F9464" s="285" t="s">
        <v>9585</v>
      </c>
      <c r="G9464" s="266" t="s">
        <v>121</v>
      </c>
      <c r="H9464" s="266">
        <f>IF(G9464="Traditional Stove",0.1,0.2)</f>
        <v>0.1</v>
      </c>
      <c r="I9464" s="266">
        <f>YEAR(J9464)</f>
        <v>2023</v>
      </c>
      <c r="J9464" s="267">
        <v>45014</v>
      </c>
      <c r="K9464" s="267">
        <f>J9464+1</f>
        <v>45015</v>
      </c>
      <c r="L9464" s="266">
        <f>IF(M9464&lt;=365,1,2)</f>
        <v>1</v>
      </c>
      <c r="M9464" s="266">
        <f>IF(K9464&lt;$C$1,$C$2-$C$1+1,$C$2-K9464+1)</f>
        <v>32</v>
      </c>
      <c r="N9464" s="268">
        <f>M9464/365</f>
        <v>8.7671232876712329E-2</v>
      </c>
      <c r="O9464" s="269">
        <f>'Data and Parameter'!$E$4*'Data and Parameter'!$E$5*('Data and Parameter'!$E$6+'Data and Parameter'!$E$7)*'Data and Parameter'!$E$19*'Data and Parameter'!$E$14*'ER calculations'!N9464</f>
        <v>0.45393964699132677</v>
      </c>
    </row>
    <row r="9465" spans="1:15" ht="15">
      <c r="A9465" s="284">
        <v>9461</v>
      </c>
      <c r="B9465" s="287"/>
      <c r="C9465" s="287"/>
      <c r="D9465" s="284" t="s">
        <v>1054</v>
      </c>
      <c r="E9465" s="287"/>
      <c r="F9465" s="285" t="s">
        <v>9586</v>
      </c>
      <c r="G9465" s="266" t="s">
        <v>121</v>
      </c>
      <c r="H9465" s="266">
        <f>IF(G9465="Traditional Stove",0.1,0.2)</f>
        <v>0.1</v>
      </c>
      <c r="I9465" s="266">
        <f>YEAR(J9465)</f>
        <v>2023</v>
      </c>
      <c r="J9465" s="267">
        <v>45010</v>
      </c>
      <c r="K9465" s="267">
        <f>J9465+1</f>
        <v>45011</v>
      </c>
      <c r="L9465" s="266">
        <f>IF(M9465&lt;=365,1,2)</f>
        <v>1</v>
      </c>
      <c r="M9465" s="266">
        <f>IF(K9465&lt;$C$1,$C$2-$C$1+1,$C$2-K9465+1)</f>
        <v>36</v>
      </c>
      <c r="N9465" s="268">
        <f>M9465/365</f>
        <v>9.8630136986301367E-2</v>
      </c>
      <c r="O9465" s="269">
        <f>'Data and Parameter'!$E$4*'Data and Parameter'!$E$5*('Data and Parameter'!$E$6+'Data and Parameter'!$E$7)*'Data and Parameter'!$E$19*'Data and Parameter'!$E$14*'ER calculations'!N9465</f>
        <v>0.51068210286524263</v>
      </c>
    </row>
    <row r="9466" spans="1:15" ht="15">
      <c r="A9466" s="284">
        <v>9462</v>
      </c>
      <c r="B9466" s="287"/>
      <c r="C9466" s="287"/>
      <c r="D9466" s="284" t="s">
        <v>1054</v>
      </c>
      <c r="E9466" s="287"/>
      <c r="F9466" s="285" t="s">
        <v>9587</v>
      </c>
      <c r="G9466" s="266" t="s">
        <v>121</v>
      </c>
      <c r="H9466" s="266">
        <f>IF(G9466="Traditional Stove",0.1,0.2)</f>
        <v>0.1</v>
      </c>
      <c r="I9466" s="266">
        <f>YEAR(J9466)</f>
        <v>2023</v>
      </c>
      <c r="J9466" s="267">
        <v>45014</v>
      </c>
      <c r="K9466" s="267">
        <f>J9466+1</f>
        <v>45015</v>
      </c>
      <c r="L9466" s="266">
        <f>IF(M9466&lt;=365,1,2)</f>
        <v>1</v>
      </c>
      <c r="M9466" s="266">
        <f>IF(K9466&lt;$C$1,$C$2-$C$1+1,$C$2-K9466+1)</f>
        <v>32</v>
      </c>
      <c r="N9466" s="268">
        <f>M9466/365</f>
        <v>8.7671232876712329E-2</v>
      </c>
      <c r="O9466" s="269">
        <f>'Data and Parameter'!$E$4*'Data and Parameter'!$E$5*('Data and Parameter'!$E$6+'Data and Parameter'!$E$7)*'Data and Parameter'!$E$19*'Data and Parameter'!$E$14*'ER calculations'!N9466</f>
        <v>0.45393964699132677</v>
      </c>
    </row>
    <row r="9467" spans="1:15" ht="15">
      <c r="A9467" s="284">
        <v>9463</v>
      </c>
      <c r="B9467" s="287"/>
      <c r="C9467" s="287"/>
      <c r="D9467" s="284" t="s">
        <v>1054</v>
      </c>
      <c r="E9467" s="287"/>
      <c r="F9467" s="285" t="s">
        <v>9588</v>
      </c>
      <c r="G9467" s="266" t="s">
        <v>121</v>
      </c>
      <c r="H9467" s="266">
        <f>IF(G9467="Traditional Stove",0.1,0.2)</f>
        <v>0.1</v>
      </c>
      <c r="I9467" s="266">
        <f>YEAR(J9467)</f>
        <v>2023</v>
      </c>
      <c r="J9467" s="267">
        <v>45014</v>
      </c>
      <c r="K9467" s="267">
        <f>J9467+1</f>
        <v>45015</v>
      </c>
      <c r="L9467" s="266">
        <f>IF(M9467&lt;=365,1,2)</f>
        <v>1</v>
      </c>
      <c r="M9467" s="266">
        <f>IF(K9467&lt;$C$1,$C$2-$C$1+1,$C$2-K9467+1)</f>
        <v>32</v>
      </c>
      <c r="N9467" s="268">
        <f>M9467/365</f>
        <v>8.7671232876712329E-2</v>
      </c>
      <c r="O9467" s="269">
        <f>'Data and Parameter'!$E$4*'Data and Parameter'!$E$5*('Data and Parameter'!$E$6+'Data and Parameter'!$E$7)*'Data and Parameter'!$E$19*'Data and Parameter'!$E$14*'ER calculations'!N9467</f>
        <v>0.45393964699132677</v>
      </c>
    </row>
    <row r="9468" spans="1:15" ht="15">
      <c r="A9468" s="284">
        <v>9464</v>
      </c>
      <c r="B9468" s="287"/>
      <c r="C9468" s="287"/>
      <c r="D9468" s="284" t="s">
        <v>1054</v>
      </c>
      <c r="E9468" s="287"/>
      <c r="F9468" s="285" t="s">
        <v>9589</v>
      </c>
      <c r="G9468" s="266" t="s">
        <v>121</v>
      </c>
      <c r="H9468" s="266">
        <f>IF(G9468="Traditional Stove",0.1,0.2)</f>
        <v>0.1</v>
      </c>
      <c r="I9468" s="266">
        <f>YEAR(J9468)</f>
        <v>2023</v>
      </c>
      <c r="J9468" s="267">
        <v>45014</v>
      </c>
      <c r="K9468" s="267">
        <f>J9468+1</f>
        <v>45015</v>
      </c>
      <c r="L9468" s="266">
        <f>IF(M9468&lt;=365,1,2)</f>
        <v>1</v>
      </c>
      <c r="M9468" s="266">
        <f>IF(K9468&lt;$C$1,$C$2-$C$1+1,$C$2-K9468+1)</f>
        <v>32</v>
      </c>
      <c r="N9468" s="268">
        <f>M9468/365</f>
        <v>8.7671232876712329E-2</v>
      </c>
      <c r="O9468" s="269">
        <f>'Data and Parameter'!$E$4*'Data and Parameter'!$E$5*('Data and Parameter'!$E$6+'Data and Parameter'!$E$7)*'Data and Parameter'!$E$19*'Data and Parameter'!$E$14*'ER calculations'!N9468</f>
        <v>0.45393964699132677</v>
      </c>
    </row>
    <row r="9469" spans="1:15" ht="15">
      <c r="A9469" s="284">
        <v>9465</v>
      </c>
      <c r="B9469" s="287"/>
      <c r="C9469" s="287"/>
      <c r="D9469" s="284" t="s">
        <v>1054</v>
      </c>
      <c r="E9469" s="287"/>
      <c r="F9469" s="285" t="s">
        <v>9590</v>
      </c>
      <c r="G9469" s="266" t="s">
        <v>121</v>
      </c>
      <c r="H9469" s="266">
        <f>IF(G9469="Traditional Stove",0.1,0.2)</f>
        <v>0.1</v>
      </c>
      <c r="I9469" s="266">
        <f>YEAR(J9469)</f>
        <v>2023</v>
      </c>
      <c r="J9469" s="267">
        <v>45014</v>
      </c>
      <c r="K9469" s="267">
        <f>J9469+1</f>
        <v>45015</v>
      </c>
      <c r="L9469" s="266">
        <f>IF(M9469&lt;=365,1,2)</f>
        <v>1</v>
      </c>
      <c r="M9469" s="266">
        <f>IF(K9469&lt;$C$1,$C$2-$C$1+1,$C$2-K9469+1)</f>
        <v>32</v>
      </c>
      <c r="N9469" s="268">
        <f>M9469/365</f>
        <v>8.7671232876712329E-2</v>
      </c>
      <c r="O9469" s="269">
        <f>'Data and Parameter'!$E$4*'Data and Parameter'!$E$5*('Data and Parameter'!$E$6+'Data and Parameter'!$E$7)*'Data and Parameter'!$E$19*'Data and Parameter'!$E$14*'ER calculations'!N9469</f>
        <v>0.45393964699132677</v>
      </c>
    </row>
    <row r="9470" spans="1:15" ht="15">
      <c r="A9470" s="284">
        <v>9466</v>
      </c>
      <c r="B9470" s="287"/>
      <c r="C9470" s="287"/>
      <c r="D9470" s="284" t="s">
        <v>1054</v>
      </c>
      <c r="E9470" s="287"/>
      <c r="F9470" s="285" t="s">
        <v>9591</v>
      </c>
      <c r="G9470" s="266" t="s">
        <v>121</v>
      </c>
      <c r="H9470" s="266">
        <f>IF(G9470="Traditional Stove",0.1,0.2)</f>
        <v>0.1</v>
      </c>
      <c r="I9470" s="266">
        <f>YEAR(J9470)</f>
        <v>2023</v>
      </c>
      <c r="J9470" s="267">
        <v>45014</v>
      </c>
      <c r="K9470" s="267">
        <f>J9470+1</f>
        <v>45015</v>
      </c>
      <c r="L9470" s="266">
        <f>IF(M9470&lt;=365,1,2)</f>
        <v>1</v>
      </c>
      <c r="M9470" s="266">
        <f>IF(K9470&lt;$C$1,$C$2-$C$1+1,$C$2-K9470+1)</f>
        <v>32</v>
      </c>
      <c r="N9470" s="268">
        <f>M9470/365</f>
        <v>8.7671232876712329E-2</v>
      </c>
      <c r="O9470" s="269">
        <f>'Data and Parameter'!$E$4*'Data and Parameter'!$E$5*('Data and Parameter'!$E$6+'Data and Parameter'!$E$7)*'Data and Parameter'!$E$19*'Data and Parameter'!$E$14*'ER calculations'!N9470</f>
        <v>0.45393964699132677</v>
      </c>
    </row>
    <row r="9471" spans="1:15" ht="15">
      <c r="A9471" s="284">
        <v>9467</v>
      </c>
      <c r="B9471" s="287"/>
      <c r="C9471" s="287"/>
      <c r="D9471" s="284" t="s">
        <v>3178</v>
      </c>
      <c r="E9471" s="287"/>
      <c r="F9471" s="285" t="s">
        <v>9592</v>
      </c>
      <c r="G9471" s="266" t="s">
        <v>121</v>
      </c>
      <c r="H9471" s="266">
        <f>IF(G9471="Traditional Stove",0.1,0.2)</f>
        <v>0.1</v>
      </c>
      <c r="I9471" s="266">
        <f>YEAR(J9471)</f>
        <v>2023</v>
      </c>
      <c r="J9471" s="267">
        <v>44970</v>
      </c>
      <c r="K9471" s="267">
        <f>J9471+1</f>
        <v>44971</v>
      </c>
      <c r="L9471" s="266">
        <f>IF(M9471&lt;=365,1,2)</f>
        <v>1</v>
      </c>
      <c r="M9471" s="266">
        <f>IF(K9471&lt;$C$1,$C$2-$C$1+1,$C$2-K9471+1)</f>
        <v>76</v>
      </c>
      <c r="N9471" s="268">
        <f>M9471/365</f>
        <v>0.20821917808219179</v>
      </c>
      <c r="O9471" s="269">
        <f>'Data and Parameter'!$E$4*'Data and Parameter'!$E$5*('Data and Parameter'!$E$6+'Data and Parameter'!$E$7)*'Data and Parameter'!$E$19*'Data and Parameter'!$E$14*'ER calculations'!N9471</f>
        <v>1.0781066616044011</v>
      </c>
    </row>
    <row r="9472" spans="1:15" ht="15">
      <c r="A9472" s="284">
        <v>9468</v>
      </c>
      <c r="B9472" s="287"/>
      <c r="C9472" s="287"/>
      <c r="D9472" s="284" t="s">
        <v>1054</v>
      </c>
      <c r="E9472" s="287"/>
      <c r="F9472" s="285" t="s">
        <v>9593</v>
      </c>
      <c r="G9472" s="266" t="s">
        <v>121</v>
      </c>
      <c r="H9472" s="266">
        <f>IF(G9472="Traditional Stove",0.1,0.2)</f>
        <v>0.1</v>
      </c>
      <c r="I9472" s="266">
        <f>YEAR(J9472)</f>
        <v>2023</v>
      </c>
      <c r="J9472" s="267">
        <v>45014</v>
      </c>
      <c r="K9472" s="267">
        <f>J9472+1</f>
        <v>45015</v>
      </c>
      <c r="L9472" s="266">
        <f>IF(M9472&lt;=365,1,2)</f>
        <v>1</v>
      </c>
      <c r="M9472" s="266">
        <f>IF(K9472&lt;$C$1,$C$2-$C$1+1,$C$2-K9472+1)</f>
        <v>32</v>
      </c>
      <c r="N9472" s="268">
        <f>M9472/365</f>
        <v>8.7671232876712329E-2</v>
      </c>
      <c r="O9472" s="269">
        <f>'Data and Parameter'!$E$4*'Data and Parameter'!$E$5*('Data and Parameter'!$E$6+'Data and Parameter'!$E$7)*'Data and Parameter'!$E$19*'Data and Parameter'!$E$14*'ER calculations'!N9472</f>
        <v>0.45393964699132677</v>
      </c>
    </row>
    <row r="9473" spans="1:15" ht="15">
      <c r="A9473" s="284">
        <v>9469</v>
      </c>
      <c r="B9473" s="287"/>
      <c r="C9473" s="287"/>
      <c r="D9473" s="284" t="s">
        <v>1054</v>
      </c>
      <c r="E9473" s="287"/>
      <c r="F9473" s="285" t="s">
        <v>9594</v>
      </c>
      <c r="G9473" s="266" t="s">
        <v>121</v>
      </c>
      <c r="H9473" s="266">
        <f>IF(G9473="Traditional Stove",0.1,0.2)</f>
        <v>0.1</v>
      </c>
      <c r="I9473" s="266">
        <f>YEAR(J9473)</f>
        <v>2023</v>
      </c>
      <c r="J9473" s="267">
        <v>45014</v>
      </c>
      <c r="K9473" s="267">
        <f>J9473+1</f>
        <v>45015</v>
      </c>
      <c r="L9473" s="266">
        <f>IF(M9473&lt;=365,1,2)</f>
        <v>1</v>
      </c>
      <c r="M9473" s="266">
        <f>IF(K9473&lt;$C$1,$C$2-$C$1+1,$C$2-K9473+1)</f>
        <v>32</v>
      </c>
      <c r="N9473" s="268">
        <f>M9473/365</f>
        <v>8.7671232876712329E-2</v>
      </c>
      <c r="O9473" s="269">
        <f>'Data and Parameter'!$E$4*'Data and Parameter'!$E$5*('Data and Parameter'!$E$6+'Data and Parameter'!$E$7)*'Data and Parameter'!$E$19*'Data and Parameter'!$E$14*'ER calculations'!N9473</f>
        <v>0.45393964699132677</v>
      </c>
    </row>
    <row r="9474" spans="1:15" ht="15">
      <c r="A9474" s="284">
        <v>9470</v>
      </c>
      <c r="B9474" s="287"/>
      <c r="C9474" s="287"/>
      <c r="D9474" s="284" t="s">
        <v>1054</v>
      </c>
      <c r="E9474" s="287"/>
      <c r="F9474" s="285" t="s">
        <v>9595</v>
      </c>
      <c r="G9474" s="266" t="s">
        <v>121</v>
      </c>
      <c r="H9474" s="266">
        <f>IF(G9474="Traditional Stove",0.1,0.2)</f>
        <v>0.1</v>
      </c>
      <c r="I9474" s="266">
        <f>YEAR(J9474)</f>
        <v>2023</v>
      </c>
      <c r="J9474" s="267">
        <v>45014</v>
      </c>
      <c r="K9474" s="267">
        <f>J9474+1</f>
        <v>45015</v>
      </c>
      <c r="L9474" s="266">
        <f>IF(M9474&lt;=365,1,2)</f>
        <v>1</v>
      </c>
      <c r="M9474" s="266">
        <f>IF(K9474&lt;$C$1,$C$2-$C$1+1,$C$2-K9474+1)</f>
        <v>32</v>
      </c>
      <c r="N9474" s="268">
        <f>M9474/365</f>
        <v>8.7671232876712329E-2</v>
      </c>
      <c r="O9474" s="269">
        <f>'Data and Parameter'!$E$4*'Data and Parameter'!$E$5*('Data and Parameter'!$E$6+'Data and Parameter'!$E$7)*'Data and Parameter'!$E$19*'Data and Parameter'!$E$14*'ER calculations'!N9474</f>
        <v>0.45393964699132677</v>
      </c>
    </row>
    <row r="9475" spans="1:15" ht="15">
      <c r="A9475" s="284">
        <v>9471</v>
      </c>
      <c r="B9475" s="287"/>
      <c r="C9475" s="287"/>
      <c r="D9475" s="284" t="s">
        <v>1054</v>
      </c>
      <c r="E9475" s="287"/>
      <c r="F9475" s="285" t="s">
        <v>9596</v>
      </c>
      <c r="G9475" s="266" t="s">
        <v>121</v>
      </c>
      <c r="H9475" s="266">
        <f>IF(G9475="Traditional Stove",0.1,0.2)</f>
        <v>0.1</v>
      </c>
      <c r="I9475" s="266">
        <f>YEAR(J9475)</f>
        <v>2023</v>
      </c>
      <c r="J9475" s="267">
        <v>45014</v>
      </c>
      <c r="K9475" s="267">
        <f>J9475+1</f>
        <v>45015</v>
      </c>
      <c r="L9475" s="266">
        <f>IF(M9475&lt;=365,1,2)</f>
        <v>1</v>
      </c>
      <c r="M9475" s="266">
        <f>IF(K9475&lt;$C$1,$C$2-$C$1+1,$C$2-K9475+1)</f>
        <v>32</v>
      </c>
      <c r="N9475" s="268">
        <f>M9475/365</f>
        <v>8.7671232876712329E-2</v>
      </c>
      <c r="O9475" s="269">
        <f>'Data and Parameter'!$E$4*'Data and Parameter'!$E$5*('Data and Parameter'!$E$6+'Data and Parameter'!$E$7)*'Data and Parameter'!$E$19*'Data and Parameter'!$E$14*'ER calculations'!N9475</f>
        <v>0.45393964699132677</v>
      </c>
    </row>
    <row r="9476" spans="1:15" ht="15">
      <c r="A9476" s="284">
        <v>9472</v>
      </c>
      <c r="B9476" s="287"/>
      <c r="C9476" s="287"/>
      <c r="D9476" s="284" t="s">
        <v>1054</v>
      </c>
      <c r="E9476" s="287"/>
      <c r="F9476" s="285" t="s">
        <v>9597</v>
      </c>
      <c r="G9476" s="266" t="s">
        <v>121</v>
      </c>
      <c r="H9476" s="266">
        <f>IF(G9476="Traditional Stove",0.1,0.2)</f>
        <v>0.1</v>
      </c>
      <c r="I9476" s="266">
        <f>YEAR(J9476)</f>
        <v>2023</v>
      </c>
      <c r="J9476" s="267">
        <v>45014</v>
      </c>
      <c r="K9476" s="267">
        <f>J9476+1</f>
        <v>45015</v>
      </c>
      <c r="L9476" s="266">
        <f>IF(M9476&lt;=365,1,2)</f>
        <v>1</v>
      </c>
      <c r="M9476" s="266">
        <f>IF(K9476&lt;$C$1,$C$2-$C$1+1,$C$2-K9476+1)</f>
        <v>32</v>
      </c>
      <c r="N9476" s="268">
        <f>M9476/365</f>
        <v>8.7671232876712329E-2</v>
      </c>
      <c r="O9476" s="269">
        <f>'Data and Parameter'!$E$4*'Data and Parameter'!$E$5*('Data and Parameter'!$E$6+'Data and Parameter'!$E$7)*'Data and Parameter'!$E$19*'Data and Parameter'!$E$14*'ER calculations'!N9476</f>
        <v>0.45393964699132677</v>
      </c>
    </row>
    <row r="9477" spans="1:15" ht="15">
      <c r="A9477" s="284">
        <v>9473</v>
      </c>
      <c r="B9477" s="287"/>
      <c r="C9477" s="287"/>
      <c r="D9477" s="284" t="s">
        <v>1054</v>
      </c>
      <c r="E9477" s="287"/>
      <c r="F9477" s="285" t="s">
        <v>9598</v>
      </c>
      <c r="G9477" s="266" t="s">
        <v>121</v>
      </c>
      <c r="H9477" s="266">
        <f>IF(G9477="Traditional Stove",0.1,0.2)</f>
        <v>0.1</v>
      </c>
      <c r="I9477" s="266">
        <f>YEAR(J9477)</f>
        <v>2023</v>
      </c>
      <c r="J9477" s="267">
        <v>45014</v>
      </c>
      <c r="K9477" s="267">
        <f>J9477+1</f>
        <v>45015</v>
      </c>
      <c r="L9477" s="266">
        <f>IF(M9477&lt;=365,1,2)</f>
        <v>1</v>
      </c>
      <c r="M9477" s="266">
        <f>IF(K9477&lt;$C$1,$C$2-$C$1+1,$C$2-K9477+1)</f>
        <v>32</v>
      </c>
      <c r="N9477" s="268">
        <f>M9477/365</f>
        <v>8.7671232876712329E-2</v>
      </c>
      <c r="O9477" s="269">
        <f>'Data and Parameter'!$E$4*'Data and Parameter'!$E$5*('Data and Parameter'!$E$6+'Data and Parameter'!$E$7)*'Data and Parameter'!$E$19*'Data and Parameter'!$E$14*'ER calculations'!N9477</f>
        <v>0.45393964699132677</v>
      </c>
    </row>
    <row r="9478" spans="1:15" ht="15">
      <c r="A9478" s="284">
        <v>9474</v>
      </c>
      <c r="B9478" s="287"/>
      <c r="C9478" s="287"/>
      <c r="D9478" s="284" t="s">
        <v>1054</v>
      </c>
      <c r="E9478" s="287"/>
      <c r="F9478" s="285" t="s">
        <v>9599</v>
      </c>
      <c r="G9478" s="266" t="s">
        <v>121</v>
      </c>
      <c r="H9478" s="266">
        <f>IF(G9478="Traditional Stove",0.1,0.2)</f>
        <v>0.1</v>
      </c>
      <c r="I9478" s="266">
        <f>YEAR(J9478)</f>
        <v>2023</v>
      </c>
      <c r="J9478" s="267">
        <v>45014</v>
      </c>
      <c r="K9478" s="267">
        <f>J9478+1</f>
        <v>45015</v>
      </c>
      <c r="L9478" s="266">
        <f>IF(M9478&lt;=365,1,2)</f>
        <v>1</v>
      </c>
      <c r="M9478" s="266">
        <f>IF(K9478&lt;$C$1,$C$2-$C$1+1,$C$2-K9478+1)</f>
        <v>32</v>
      </c>
      <c r="N9478" s="268">
        <f>M9478/365</f>
        <v>8.7671232876712329E-2</v>
      </c>
      <c r="O9478" s="269">
        <f>'Data and Parameter'!$E$4*'Data and Parameter'!$E$5*('Data and Parameter'!$E$6+'Data and Parameter'!$E$7)*'Data and Parameter'!$E$19*'Data and Parameter'!$E$14*'ER calculations'!N9478</f>
        <v>0.45393964699132677</v>
      </c>
    </row>
    <row r="9479" spans="1:15" ht="15">
      <c r="A9479" s="284">
        <v>9475</v>
      </c>
      <c r="B9479" s="287"/>
      <c r="C9479" s="287"/>
      <c r="D9479" s="284" t="s">
        <v>1054</v>
      </c>
      <c r="E9479" s="287"/>
      <c r="F9479" s="285" t="s">
        <v>9600</v>
      </c>
      <c r="G9479" s="266" t="s">
        <v>121</v>
      </c>
      <c r="H9479" s="266">
        <f>IF(G9479="Traditional Stove",0.1,0.2)</f>
        <v>0.1</v>
      </c>
      <c r="I9479" s="266">
        <f>YEAR(J9479)</f>
        <v>2023</v>
      </c>
      <c r="J9479" s="267">
        <v>45014</v>
      </c>
      <c r="K9479" s="267">
        <f>J9479+1</f>
        <v>45015</v>
      </c>
      <c r="L9479" s="266">
        <f>IF(M9479&lt;=365,1,2)</f>
        <v>1</v>
      </c>
      <c r="M9479" s="266">
        <f>IF(K9479&lt;$C$1,$C$2-$C$1+1,$C$2-K9479+1)</f>
        <v>32</v>
      </c>
      <c r="N9479" s="268">
        <f>M9479/365</f>
        <v>8.7671232876712329E-2</v>
      </c>
      <c r="O9479" s="269">
        <f>'Data and Parameter'!$E$4*'Data and Parameter'!$E$5*('Data and Parameter'!$E$6+'Data and Parameter'!$E$7)*'Data and Parameter'!$E$19*'Data and Parameter'!$E$14*'ER calculations'!N9479</f>
        <v>0.45393964699132677</v>
      </c>
    </row>
    <row r="9480" spans="1:15" ht="15">
      <c r="A9480" s="284">
        <v>9476</v>
      </c>
      <c r="B9480" s="287"/>
      <c r="C9480" s="287"/>
      <c r="D9480" s="284" t="s">
        <v>1054</v>
      </c>
      <c r="E9480" s="287"/>
      <c r="F9480" s="285" t="s">
        <v>9601</v>
      </c>
      <c r="G9480" s="266" t="s">
        <v>121</v>
      </c>
      <c r="H9480" s="266">
        <f>IF(G9480="Traditional Stove",0.1,0.2)</f>
        <v>0.1</v>
      </c>
      <c r="I9480" s="266">
        <f>YEAR(J9480)</f>
        <v>2023</v>
      </c>
      <c r="J9480" s="267">
        <v>45014</v>
      </c>
      <c r="K9480" s="267">
        <f>J9480+1</f>
        <v>45015</v>
      </c>
      <c r="L9480" s="266">
        <f>IF(M9480&lt;=365,1,2)</f>
        <v>1</v>
      </c>
      <c r="M9480" s="266">
        <f>IF(K9480&lt;$C$1,$C$2-$C$1+1,$C$2-K9480+1)</f>
        <v>32</v>
      </c>
      <c r="N9480" s="268">
        <f>M9480/365</f>
        <v>8.7671232876712329E-2</v>
      </c>
      <c r="O9480" s="269">
        <f>'Data and Parameter'!$E$4*'Data and Parameter'!$E$5*('Data and Parameter'!$E$6+'Data and Parameter'!$E$7)*'Data and Parameter'!$E$19*'Data and Parameter'!$E$14*'ER calculations'!N9480</f>
        <v>0.45393964699132677</v>
      </c>
    </row>
    <row r="9481" spans="1:15" ht="15">
      <c r="A9481" s="284">
        <v>9477</v>
      </c>
      <c r="B9481" s="287"/>
      <c r="C9481" s="287"/>
      <c r="D9481" s="284" t="s">
        <v>3178</v>
      </c>
      <c r="E9481" s="287"/>
      <c r="F9481" s="285" t="s">
        <v>9602</v>
      </c>
      <c r="G9481" s="266" t="s">
        <v>121</v>
      </c>
      <c r="H9481" s="266">
        <f>IF(G9481="Traditional Stove",0.1,0.2)</f>
        <v>0.1</v>
      </c>
      <c r="I9481" s="266">
        <f>YEAR(J9481)</f>
        <v>2023</v>
      </c>
      <c r="J9481" s="267">
        <v>44970</v>
      </c>
      <c r="K9481" s="267">
        <f>J9481+1</f>
        <v>44971</v>
      </c>
      <c r="L9481" s="266">
        <f>IF(M9481&lt;=365,1,2)</f>
        <v>1</v>
      </c>
      <c r="M9481" s="266">
        <f>IF(K9481&lt;$C$1,$C$2-$C$1+1,$C$2-K9481+1)</f>
        <v>76</v>
      </c>
      <c r="N9481" s="268">
        <f>M9481/365</f>
        <v>0.20821917808219179</v>
      </c>
      <c r="O9481" s="269">
        <f>'Data and Parameter'!$E$4*'Data and Parameter'!$E$5*('Data and Parameter'!$E$6+'Data and Parameter'!$E$7)*'Data and Parameter'!$E$19*'Data and Parameter'!$E$14*'ER calculations'!N9481</f>
        <v>1.0781066616044011</v>
      </c>
    </row>
    <row r="9482" spans="1:15" ht="15">
      <c r="A9482" s="284">
        <v>9478</v>
      </c>
      <c r="B9482" s="287"/>
      <c r="C9482" s="287"/>
      <c r="D9482" s="284" t="s">
        <v>1054</v>
      </c>
      <c r="E9482" s="287"/>
      <c r="F9482" s="285" t="s">
        <v>9603</v>
      </c>
      <c r="G9482" s="266" t="s">
        <v>121</v>
      </c>
      <c r="H9482" s="266">
        <f>IF(G9482="Traditional Stove",0.1,0.2)</f>
        <v>0.1</v>
      </c>
      <c r="I9482" s="266">
        <f>YEAR(J9482)</f>
        <v>2023</v>
      </c>
      <c r="J9482" s="267">
        <v>45008</v>
      </c>
      <c r="K9482" s="267">
        <f>J9482+1</f>
        <v>45009</v>
      </c>
      <c r="L9482" s="266">
        <f>IF(M9482&lt;=365,1,2)</f>
        <v>1</v>
      </c>
      <c r="M9482" s="266">
        <f>IF(K9482&lt;$C$1,$C$2-$C$1+1,$C$2-K9482+1)</f>
        <v>38</v>
      </c>
      <c r="N9482" s="268">
        <f>M9482/365</f>
        <v>0.10410958904109589</v>
      </c>
      <c r="O9482" s="269">
        <f>'Data and Parameter'!$E$4*'Data and Parameter'!$E$5*('Data and Parameter'!$E$6+'Data and Parameter'!$E$7)*'Data and Parameter'!$E$19*'Data and Parameter'!$E$14*'ER calculations'!N9482</f>
        <v>0.53905333080220053</v>
      </c>
    </row>
    <row r="9483" spans="1:15" ht="15">
      <c r="A9483" s="284">
        <v>9479</v>
      </c>
      <c r="B9483" s="287"/>
      <c r="C9483" s="287"/>
      <c r="D9483" s="284" t="s">
        <v>1054</v>
      </c>
      <c r="E9483" s="287"/>
      <c r="F9483" s="285" t="s">
        <v>9604</v>
      </c>
      <c r="G9483" s="266" t="s">
        <v>121</v>
      </c>
      <c r="H9483" s="266">
        <f>IF(G9483="Traditional Stove",0.1,0.2)</f>
        <v>0.1</v>
      </c>
      <c r="I9483" s="266">
        <f>YEAR(J9483)</f>
        <v>2023</v>
      </c>
      <c r="J9483" s="267">
        <v>45008</v>
      </c>
      <c r="K9483" s="267">
        <f>J9483+1</f>
        <v>45009</v>
      </c>
      <c r="L9483" s="266">
        <f>IF(M9483&lt;=365,1,2)</f>
        <v>1</v>
      </c>
      <c r="M9483" s="266">
        <f>IF(K9483&lt;$C$1,$C$2-$C$1+1,$C$2-K9483+1)</f>
        <v>38</v>
      </c>
      <c r="N9483" s="268">
        <f>M9483/365</f>
        <v>0.10410958904109589</v>
      </c>
      <c r="O9483" s="269">
        <f>'Data and Parameter'!$E$4*'Data and Parameter'!$E$5*('Data and Parameter'!$E$6+'Data and Parameter'!$E$7)*'Data and Parameter'!$E$19*'Data and Parameter'!$E$14*'ER calculations'!N9483</f>
        <v>0.53905333080220053</v>
      </c>
    </row>
    <row r="9484" spans="1:15" ht="15">
      <c r="A9484" s="284">
        <v>9480</v>
      </c>
      <c r="B9484" s="287"/>
      <c r="C9484" s="287"/>
      <c r="D9484" s="284" t="s">
        <v>1054</v>
      </c>
      <c r="E9484" s="287"/>
      <c r="F9484" s="285" t="s">
        <v>9605</v>
      </c>
      <c r="G9484" s="266" t="s">
        <v>121</v>
      </c>
      <c r="H9484" s="266">
        <f>IF(G9484="Traditional Stove",0.1,0.2)</f>
        <v>0.1</v>
      </c>
      <c r="I9484" s="266">
        <f>YEAR(J9484)</f>
        <v>2023</v>
      </c>
      <c r="J9484" s="267">
        <v>45008</v>
      </c>
      <c r="K9484" s="267">
        <f>J9484+1</f>
        <v>45009</v>
      </c>
      <c r="L9484" s="266">
        <f>IF(M9484&lt;=365,1,2)</f>
        <v>1</v>
      </c>
      <c r="M9484" s="266">
        <f>IF(K9484&lt;$C$1,$C$2-$C$1+1,$C$2-K9484+1)</f>
        <v>38</v>
      </c>
      <c r="N9484" s="268">
        <f>M9484/365</f>
        <v>0.10410958904109589</v>
      </c>
      <c r="O9484" s="269">
        <f>'Data and Parameter'!$E$4*'Data and Parameter'!$E$5*('Data and Parameter'!$E$6+'Data and Parameter'!$E$7)*'Data and Parameter'!$E$19*'Data and Parameter'!$E$14*'ER calculations'!N9484</f>
        <v>0.53905333080220053</v>
      </c>
    </row>
    <row r="9485" spans="1:15" ht="15">
      <c r="A9485" s="284">
        <v>9481</v>
      </c>
      <c r="B9485" s="287"/>
      <c r="C9485" s="287"/>
      <c r="D9485" s="284" t="s">
        <v>1054</v>
      </c>
      <c r="E9485" s="287"/>
      <c r="F9485" s="285" t="s">
        <v>9606</v>
      </c>
      <c r="G9485" s="266" t="s">
        <v>121</v>
      </c>
      <c r="H9485" s="266">
        <f>IF(G9485="Traditional Stove",0.1,0.2)</f>
        <v>0.1</v>
      </c>
      <c r="I9485" s="266">
        <f>YEAR(J9485)</f>
        <v>2023</v>
      </c>
      <c r="J9485" s="267">
        <v>45008</v>
      </c>
      <c r="K9485" s="267">
        <f>J9485+1</f>
        <v>45009</v>
      </c>
      <c r="L9485" s="266">
        <f>IF(M9485&lt;=365,1,2)</f>
        <v>1</v>
      </c>
      <c r="M9485" s="266">
        <f>IF(K9485&lt;$C$1,$C$2-$C$1+1,$C$2-K9485+1)</f>
        <v>38</v>
      </c>
      <c r="N9485" s="268">
        <f>M9485/365</f>
        <v>0.10410958904109589</v>
      </c>
      <c r="O9485" s="269">
        <f>'Data and Parameter'!$E$4*'Data and Parameter'!$E$5*('Data and Parameter'!$E$6+'Data and Parameter'!$E$7)*'Data and Parameter'!$E$19*'Data and Parameter'!$E$14*'ER calculations'!N9485</f>
        <v>0.53905333080220053</v>
      </c>
    </row>
    <row r="9486" spans="1:15" ht="15">
      <c r="A9486" s="284">
        <v>9482</v>
      </c>
      <c r="B9486" s="287"/>
      <c r="C9486" s="287"/>
      <c r="D9486" s="284" t="s">
        <v>1054</v>
      </c>
      <c r="E9486" s="287"/>
      <c r="F9486" s="285" t="s">
        <v>9607</v>
      </c>
      <c r="G9486" s="266" t="s">
        <v>121</v>
      </c>
      <c r="H9486" s="266">
        <f>IF(G9486="Traditional Stove",0.1,0.2)</f>
        <v>0.1</v>
      </c>
      <c r="I9486" s="266">
        <f>YEAR(J9486)</f>
        <v>2023</v>
      </c>
      <c r="J9486" s="267">
        <v>45008</v>
      </c>
      <c r="K9486" s="267">
        <f>J9486+1</f>
        <v>45009</v>
      </c>
      <c r="L9486" s="266">
        <f>IF(M9486&lt;=365,1,2)</f>
        <v>1</v>
      </c>
      <c r="M9486" s="266">
        <f>IF(K9486&lt;$C$1,$C$2-$C$1+1,$C$2-K9486+1)</f>
        <v>38</v>
      </c>
      <c r="N9486" s="268">
        <f>M9486/365</f>
        <v>0.10410958904109589</v>
      </c>
      <c r="O9486" s="269">
        <f>'Data and Parameter'!$E$4*'Data and Parameter'!$E$5*('Data and Parameter'!$E$6+'Data and Parameter'!$E$7)*'Data and Parameter'!$E$19*'Data and Parameter'!$E$14*'ER calculations'!N9486</f>
        <v>0.53905333080220053</v>
      </c>
    </row>
    <row r="9487" spans="1:15" ht="15">
      <c r="A9487" s="284">
        <v>9483</v>
      </c>
      <c r="B9487" s="287"/>
      <c r="C9487" s="287"/>
      <c r="D9487" s="284" t="s">
        <v>1054</v>
      </c>
      <c r="E9487" s="287"/>
      <c r="F9487" s="285" t="s">
        <v>9608</v>
      </c>
      <c r="G9487" s="266" t="s">
        <v>121</v>
      </c>
      <c r="H9487" s="266">
        <f>IF(G9487="Traditional Stove",0.1,0.2)</f>
        <v>0.1</v>
      </c>
      <c r="I9487" s="266">
        <f>YEAR(J9487)</f>
        <v>2023</v>
      </c>
      <c r="J9487" s="267">
        <v>45008</v>
      </c>
      <c r="K9487" s="267">
        <f>J9487+1</f>
        <v>45009</v>
      </c>
      <c r="L9487" s="266">
        <f>IF(M9487&lt;=365,1,2)</f>
        <v>1</v>
      </c>
      <c r="M9487" s="266">
        <f>IF(K9487&lt;$C$1,$C$2-$C$1+1,$C$2-K9487+1)</f>
        <v>38</v>
      </c>
      <c r="N9487" s="268">
        <f>M9487/365</f>
        <v>0.10410958904109589</v>
      </c>
      <c r="O9487" s="269">
        <f>'Data and Parameter'!$E$4*'Data and Parameter'!$E$5*('Data and Parameter'!$E$6+'Data and Parameter'!$E$7)*'Data and Parameter'!$E$19*'Data and Parameter'!$E$14*'ER calculations'!N9487</f>
        <v>0.53905333080220053</v>
      </c>
    </row>
    <row r="9488" spans="1:15" ht="15">
      <c r="A9488" s="284">
        <v>9484</v>
      </c>
      <c r="B9488" s="287"/>
      <c r="C9488" s="287"/>
      <c r="D9488" s="284" t="s">
        <v>1054</v>
      </c>
      <c r="E9488" s="287"/>
      <c r="F9488" s="285" t="s">
        <v>9609</v>
      </c>
      <c r="G9488" s="266" t="s">
        <v>121</v>
      </c>
      <c r="H9488" s="266">
        <f>IF(G9488="Traditional Stove",0.1,0.2)</f>
        <v>0.1</v>
      </c>
      <c r="I9488" s="266">
        <f>YEAR(J9488)</f>
        <v>2023</v>
      </c>
      <c r="J9488" s="267">
        <v>45008</v>
      </c>
      <c r="K9488" s="267">
        <f>J9488+1</f>
        <v>45009</v>
      </c>
      <c r="L9488" s="266">
        <f>IF(M9488&lt;=365,1,2)</f>
        <v>1</v>
      </c>
      <c r="M9488" s="266">
        <f>IF(K9488&lt;$C$1,$C$2-$C$1+1,$C$2-K9488+1)</f>
        <v>38</v>
      </c>
      <c r="N9488" s="268">
        <f>M9488/365</f>
        <v>0.10410958904109589</v>
      </c>
      <c r="O9488" s="269">
        <f>'Data and Parameter'!$E$4*'Data and Parameter'!$E$5*('Data and Parameter'!$E$6+'Data and Parameter'!$E$7)*'Data and Parameter'!$E$19*'Data and Parameter'!$E$14*'ER calculations'!N9488</f>
        <v>0.53905333080220053</v>
      </c>
    </row>
    <row r="9489" spans="1:15" ht="15">
      <c r="A9489" s="284">
        <v>9485</v>
      </c>
      <c r="B9489" s="287"/>
      <c r="C9489" s="287"/>
      <c r="D9489" s="284" t="s">
        <v>1054</v>
      </c>
      <c r="E9489" s="287"/>
      <c r="F9489" s="285" t="s">
        <v>9610</v>
      </c>
      <c r="G9489" s="266" t="s">
        <v>121</v>
      </c>
      <c r="H9489" s="266">
        <f>IF(G9489="Traditional Stove",0.1,0.2)</f>
        <v>0.1</v>
      </c>
      <c r="I9489" s="266">
        <f>YEAR(J9489)</f>
        <v>2023</v>
      </c>
      <c r="J9489" s="267">
        <v>45008</v>
      </c>
      <c r="K9489" s="267">
        <f>J9489+1</f>
        <v>45009</v>
      </c>
      <c r="L9489" s="266">
        <f>IF(M9489&lt;=365,1,2)</f>
        <v>1</v>
      </c>
      <c r="M9489" s="266">
        <f>IF(K9489&lt;$C$1,$C$2-$C$1+1,$C$2-K9489+1)</f>
        <v>38</v>
      </c>
      <c r="N9489" s="268">
        <f>M9489/365</f>
        <v>0.10410958904109589</v>
      </c>
      <c r="O9489" s="269">
        <f>'Data and Parameter'!$E$4*'Data and Parameter'!$E$5*('Data and Parameter'!$E$6+'Data and Parameter'!$E$7)*'Data and Parameter'!$E$19*'Data and Parameter'!$E$14*'ER calculations'!N9489</f>
        <v>0.53905333080220053</v>
      </c>
    </row>
    <row r="9490" spans="1:15" ht="15">
      <c r="A9490" s="284">
        <v>9486</v>
      </c>
      <c r="B9490" s="287"/>
      <c r="C9490" s="287"/>
      <c r="D9490" s="284" t="s">
        <v>1054</v>
      </c>
      <c r="E9490" s="287"/>
      <c r="F9490" s="285" t="s">
        <v>9611</v>
      </c>
      <c r="G9490" s="266" t="s">
        <v>121</v>
      </c>
      <c r="H9490" s="266">
        <f>IF(G9490="Traditional Stove",0.1,0.2)</f>
        <v>0.1</v>
      </c>
      <c r="I9490" s="266">
        <f>YEAR(J9490)</f>
        <v>2023</v>
      </c>
      <c r="J9490" s="267">
        <v>45008</v>
      </c>
      <c r="K9490" s="267">
        <f>J9490+1</f>
        <v>45009</v>
      </c>
      <c r="L9490" s="266">
        <f>IF(M9490&lt;=365,1,2)</f>
        <v>1</v>
      </c>
      <c r="M9490" s="266">
        <f>IF(K9490&lt;$C$1,$C$2-$C$1+1,$C$2-K9490+1)</f>
        <v>38</v>
      </c>
      <c r="N9490" s="268">
        <f>M9490/365</f>
        <v>0.10410958904109589</v>
      </c>
      <c r="O9490" s="269">
        <f>'Data and Parameter'!$E$4*'Data and Parameter'!$E$5*('Data and Parameter'!$E$6+'Data and Parameter'!$E$7)*'Data and Parameter'!$E$19*'Data and Parameter'!$E$14*'ER calculations'!N9490</f>
        <v>0.53905333080220053</v>
      </c>
    </row>
    <row r="9491" spans="1:15" ht="15">
      <c r="A9491" s="284">
        <v>9487</v>
      </c>
      <c r="B9491" s="287"/>
      <c r="C9491" s="287"/>
      <c r="D9491" s="284" t="s">
        <v>3178</v>
      </c>
      <c r="E9491" s="287"/>
      <c r="F9491" s="285" t="s">
        <v>9612</v>
      </c>
      <c r="G9491" s="266" t="s">
        <v>121</v>
      </c>
      <c r="H9491" s="266">
        <f>IF(G9491="Traditional Stove",0.1,0.2)</f>
        <v>0.1</v>
      </c>
      <c r="I9491" s="266">
        <f>YEAR(J9491)</f>
        <v>2023</v>
      </c>
      <c r="J9491" s="267">
        <v>44970</v>
      </c>
      <c r="K9491" s="267">
        <f>J9491+1</f>
        <v>44971</v>
      </c>
      <c r="L9491" s="266">
        <f>IF(M9491&lt;=365,1,2)</f>
        <v>1</v>
      </c>
      <c r="M9491" s="266">
        <f>IF(K9491&lt;$C$1,$C$2-$C$1+1,$C$2-K9491+1)</f>
        <v>76</v>
      </c>
      <c r="N9491" s="268">
        <f>M9491/365</f>
        <v>0.20821917808219179</v>
      </c>
      <c r="O9491" s="269">
        <f>'Data and Parameter'!$E$4*'Data and Parameter'!$E$5*('Data and Parameter'!$E$6+'Data and Parameter'!$E$7)*'Data and Parameter'!$E$19*'Data and Parameter'!$E$14*'ER calculations'!N9491</f>
        <v>1.0781066616044011</v>
      </c>
    </row>
    <row r="9492" spans="1:15" ht="15">
      <c r="A9492" s="284">
        <v>9488</v>
      </c>
      <c r="B9492" s="287"/>
      <c r="C9492" s="287"/>
      <c r="D9492" s="284" t="s">
        <v>1054</v>
      </c>
      <c r="E9492" s="287"/>
      <c r="F9492" s="285" t="s">
        <v>9613</v>
      </c>
      <c r="G9492" s="266" t="s">
        <v>121</v>
      </c>
      <c r="H9492" s="266">
        <f>IF(G9492="Traditional Stove",0.1,0.2)</f>
        <v>0.1</v>
      </c>
      <c r="I9492" s="266">
        <f>YEAR(J9492)</f>
        <v>2023</v>
      </c>
      <c r="J9492" s="267">
        <v>45008</v>
      </c>
      <c r="K9492" s="267">
        <f>J9492+1</f>
        <v>45009</v>
      </c>
      <c r="L9492" s="266">
        <f>IF(M9492&lt;=365,1,2)</f>
        <v>1</v>
      </c>
      <c r="M9492" s="266">
        <f>IF(K9492&lt;$C$1,$C$2-$C$1+1,$C$2-K9492+1)</f>
        <v>38</v>
      </c>
      <c r="N9492" s="268">
        <f>M9492/365</f>
        <v>0.10410958904109589</v>
      </c>
      <c r="O9492" s="269">
        <f>'Data and Parameter'!$E$4*'Data and Parameter'!$E$5*('Data and Parameter'!$E$6+'Data and Parameter'!$E$7)*'Data and Parameter'!$E$19*'Data and Parameter'!$E$14*'ER calculations'!N9492</f>
        <v>0.53905333080220053</v>
      </c>
    </row>
    <row r="9493" spans="1:15" ht="15">
      <c r="A9493" s="284">
        <v>9489</v>
      </c>
      <c r="B9493" s="287"/>
      <c r="C9493" s="287"/>
      <c r="D9493" s="284" t="s">
        <v>1054</v>
      </c>
      <c r="E9493" s="287"/>
      <c r="F9493" s="285" t="s">
        <v>9614</v>
      </c>
      <c r="G9493" s="266" t="s">
        <v>121</v>
      </c>
      <c r="H9493" s="266">
        <f>IF(G9493="Traditional Stove",0.1,0.2)</f>
        <v>0.1</v>
      </c>
      <c r="I9493" s="266">
        <f>YEAR(J9493)</f>
        <v>2023</v>
      </c>
      <c r="J9493" s="267">
        <v>45008</v>
      </c>
      <c r="K9493" s="267">
        <f>J9493+1</f>
        <v>45009</v>
      </c>
      <c r="L9493" s="266">
        <f>IF(M9493&lt;=365,1,2)</f>
        <v>1</v>
      </c>
      <c r="M9493" s="266">
        <f>IF(K9493&lt;$C$1,$C$2-$C$1+1,$C$2-K9493+1)</f>
        <v>38</v>
      </c>
      <c r="N9493" s="268">
        <f>M9493/365</f>
        <v>0.10410958904109589</v>
      </c>
      <c r="O9493" s="269">
        <f>'Data and Parameter'!$E$4*'Data and Parameter'!$E$5*('Data and Parameter'!$E$6+'Data and Parameter'!$E$7)*'Data and Parameter'!$E$19*'Data and Parameter'!$E$14*'ER calculations'!N9493</f>
        <v>0.53905333080220053</v>
      </c>
    </row>
    <row r="9494" spans="1:15" ht="15">
      <c r="A9494" s="284">
        <v>9490</v>
      </c>
      <c r="B9494" s="287"/>
      <c r="C9494" s="287"/>
      <c r="D9494" s="284" t="s">
        <v>3178</v>
      </c>
      <c r="E9494" s="287"/>
      <c r="F9494" s="285" t="s">
        <v>9615</v>
      </c>
      <c r="G9494" s="266" t="s">
        <v>121</v>
      </c>
      <c r="H9494" s="266">
        <f>IF(G9494="Traditional Stove",0.1,0.2)</f>
        <v>0.1</v>
      </c>
      <c r="I9494" s="266">
        <f>YEAR(J9494)</f>
        <v>2023</v>
      </c>
      <c r="J9494" s="267">
        <v>44970</v>
      </c>
      <c r="K9494" s="267">
        <f>J9494+1</f>
        <v>44971</v>
      </c>
      <c r="L9494" s="266">
        <f>IF(M9494&lt;=365,1,2)</f>
        <v>1</v>
      </c>
      <c r="M9494" s="266">
        <f>IF(K9494&lt;$C$1,$C$2-$C$1+1,$C$2-K9494+1)</f>
        <v>76</v>
      </c>
      <c r="N9494" s="268">
        <f>M9494/365</f>
        <v>0.20821917808219179</v>
      </c>
      <c r="O9494" s="269">
        <f>'Data and Parameter'!$E$4*'Data and Parameter'!$E$5*('Data and Parameter'!$E$6+'Data and Parameter'!$E$7)*'Data and Parameter'!$E$19*'Data and Parameter'!$E$14*'ER calculations'!N9494</f>
        <v>1.0781066616044011</v>
      </c>
    </row>
    <row r="9495" spans="1:15" ht="15">
      <c r="A9495" s="284">
        <v>9491</v>
      </c>
      <c r="B9495" s="287"/>
      <c r="C9495" s="287"/>
      <c r="D9495" s="284" t="s">
        <v>1054</v>
      </c>
      <c r="E9495" s="287"/>
      <c r="F9495" s="285" t="s">
        <v>9616</v>
      </c>
      <c r="G9495" s="266" t="s">
        <v>121</v>
      </c>
      <c r="H9495" s="266">
        <f>IF(G9495="Traditional Stove",0.1,0.2)</f>
        <v>0.1</v>
      </c>
      <c r="I9495" s="266">
        <f>YEAR(J9495)</f>
        <v>2023</v>
      </c>
      <c r="J9495" s="267">
        <v>45008</v>
      </c>
      <c r="K9495" s="267">
        <f>J9495+1</f>
        <v>45009</v>
      </c>
      <c r="L9495" s="266">
        <f>IF(M9495&lt;=365,1,2)</f>
        <v>1</v>
      </c>
      <c r="M9495" s="266">
        <f>IF(K9495&lt;$C$1,$C$2-$C$1+1,$C$2-K9495+1)</f>
        <v>38</v>
      </c>
      <c r="N9495" s="268">
        <f>M9495/365</f>
        <v>0.10410958904109589</v>
      </c>
      <c r="O9495" s="269">
        <f>'Data and Parameter'!$E$4*'Data and Parameter'!$E$5*('Data and Parameter'!$E$6+'Data and Parameter'!$E$7)*'Data and Parameter'!$E$19*'Data and Parameter'!$E$14*'ER calculations'!N9495</f>
        <v>0.53905333080220053</v>
      </c>
    </row>
    <row r="9496" spans="1:15" ht="15">
      <c r="A9496" s="284">
        <v>9492</v>
      </c>
      <c r="B9496" s="287"/>
      <c r="C9496" s="287"/>
      <c r="D9496" s="284" t="s">
        <v>1054</v>
      </c>
      <c r="E9496" s="287"/>
      <c r="F9496" s="285" t="s">
        <v>9617</v>
      </c>
      <c r="G9496" s="266" t="s">
        <v>121</v>
      </c>
      <c r="H9496" s="266">
        <f>IF(G9496="Traditional Stove",0.1,0.2)</f>
        <v>0.1</v>
      </c>
      <c r="I9496" s="266">
        <f>YEAR(J9496)</f>
        <v>2023</v>
      </c>
      <c r="J9496" s="267">
        <v>45008</v>
      </c>
      <c r="K9496" s="267">
        <f>J9496+1</f>
        <v>45009</v>
      </c>
      <c r="L9496" s="266">
        <f>IF(M9496&lt;=365,1,2)</f>
        <v>1</v>
      </c>
      <c r="M9496" s="266">
        <f>IF(K9496&lt;$C$1,$C$2-$C$1+1,$C$2-K9496+1)</f>
        <v>38</v>
      </c>
      <c r="N9496" s="268">
        <f>M9496/365</f>
        <v>0.10410958904109589</v>
      </c>
      <c r="O9496" s="269">
        <f>'Data and Parameter'!$E$4*'Data and Parameter'!$E$5*('Data and Parameter'!$E$6+'Data and Parameter'!$E$7)*'Data and Parameter'!$E$19*'Data and Parameter'!$E$14*'ER calculations'!N9496</f>
        <v>0.53905333080220053</v>
      </c>
    </row>
    <row r="9497" spans="1:15" ht="15">
      <c r="A9497" s="284">
        <v>9493</v>
      </c>
      <c r="B9497" s="287"/>
      <c r="C9497" s="287"/>
      <c r="D9497" s="284" t="s">
        <v>1054</v>
      </c>
      <c r="E9497" s="287"/>
      <c r="F9497" s="285" t="s">
        <v>9618</v>
      </c>
      <c r="G9497" s="266" t="s">
        <v>121</v>
      </c>
      <c r="H9497" s="266">
        <f>IF(G9497="Traditional Stove",0.1,0.2)</f>
        <v>0.1</v>
      </c>
      <c r="I9497" s="266">
        <f>YEAR(J9497)</f>
        <v>2023</v>
      </c>
      <c r="J9497" s="267">
        <v>45008</v>
      </c>
      <c r="K9497" s="267">
        <f>J9497+1</f>
        <v>45009</v>
      </c>
      <c r="L9497" s="266">
        <f>IF(M9497&lt;=365,1,2)</f>
        <v>1</v>
      </c>
      <c r="M9497" s="266">
        <f>IF(K9497&lt;$C$1,$C$2-$C$1+1,$C$2-K9497+1)</f>
        <v>38</v>
      </c>
      <c r="N9497" s="268">
        <f>M9497/365</f>
        <v>0.10410958904109589</v>
      </c>
      <c r="O9497" s="269">
        <f>'Data and Parameter'!$E$4*'Data and Parameter'!$E$5*('Data and Parameter'!$E$6+'Data and Parameter'!$E$7)*'Data and Parameter'!$E$19*'Data and Parameter'!$E$14*'ER calculations'!N9497</f>
        <v>0.53905333080220053</v>
      </c>
    </row>
    <row r="9498" spans="1:15" ht="15">
      <c r="A9498" s="284">
        <v>9494</v>
      </c>
      <c r="B9498" s="287"/>
      <c r="C9498" s="287"/>
      <c r="D9498" s="284" t="s">
        <v>1054</v>
      </c>
      <c r="E9498" s="287"/>
      <c r="F9498" s="285" t="s">
        <v>9619</v>
      </c>
      <c r="G9498" s="266" t="s">
        <v>121</v>
      </c>
      <c r="H9498" s="266">
        <f>IF(G9498="Traditional Stove",0.1,0.2)</f>
        <v>0.1</v>
      </c>
      <c r="I9498" s="266">
        <f>YEAR(J9498)</f>
        <v>2023</v>
      </c>
      <c r="J9498" s="267">
        <v>45008</v>
      </c>
      <c r="K9498" s="267">
        <f>J9498+1</f>
        <v>45009</v>
      </c>
      <c r="L9498" s="266">
        <f>IF(M9498&lt;=365,1,2)</f>
        <v>1</v>
      </c>
      <c r="M9498" s="266">
        <f>IF(K9498&lt;$C$1,$C$2-$C$1+1,$C$2-K9498+1)</f>
        <v>38</v>
      </c>
      <c r="N9498" s="268">
        <f>M9498/365</f>
        <v>0.10410958904109589</v>
      </c>
      <c r="O9498" s="269">
        <f>'Data and Parameter'!$E$4*'Data and Parameter'!$E$5*('Data and Parameter'!$E$6+'Data and Parameter'!$E$7)*'Data and Parameter'!$E$19*'Data and Parameter'!$E$14*'ER calculations'!N9498</f>
        <v>0.53905333080220053</v>
      </c>
    </row>
    <row r="9499" spans="1:15" ht="15">
      <c r="A9499" s="284">
        <v>9495</v>
      </c>
      <c r="B9499" s="287"/>
      <c r="C9499" s="287"/>
      <c r="D9499" s="284" t="s">
        <v>119</v>
      </c>
      <c r="E9499" s="287"/>
      <c r="F9499" s="285" t="s">
        <v>9620</v>
      </c>
      <c r="G9499" s="266" t="s">
        <v>121</v>
      </c>
      <c r="H9499" s="266">
        <f>IF(G9499="Traditional Stove",0.1,0.2)</f>
        <v>0.1</v>
      </c>
      <c r="I9499" s="266">
        <f>YEAR(J9499)</f>
        <v>2023</v>
      </c>
      <c r="J9499" s="267">
        <v>44972</v>
      </c>
      <c r="K9499" s="267">
        <f>J9499+1</f>
        <v>44973</v>
      </c>
      <c r="L9499" s="266">
        <f>IF(M9499&lt;=365,1,2)</f>
        <v>1</v>
      </c>
      <c r="M9499" s="266">
        <f>IF(K9499&lt;$C$1,$C$2-$C$1+1,$C$2-K9499+1)</f>
        <v>74</v>
      </c>
      <c r="N9499" s="268">
        <f>M9499/365</f>
        <v>0.20273972602739726</v>
      </c>
      <c r="O9499" s="269">
        <f>'Data and Parameter'!$E$4*'Data and Parameter'!$E$5*('Data and Parameter'!$E$6+'Data and Parameter'!$E$7)*'Data and Parameter'!$E$19*'Data and Parameter'!$E$14*'ER calculations'!N9499</f>
        <v>1.0497354336674432</v>
      </c>
    </row>
    <row r="9500" spans="1:15" ht="15">
      <c r="A9500" s="284">
        <v>9496</v>
      </c>
      <c r="B9500" s="287"/>
      <c r="C9500" s="287"/>
      <c r="D9500" s="284" t="s">
        <v>1054</v>
      </c>
      <c r="E9500" s="287"/>
      <c r="F9500" s="285" t="s">
        <v>9621</v>
      </c>
      <c r="G9500" s="266" t="s">
        <v>121</v>
      </c>
      <c r="H9500" s="266">
        <f>IF(G9500="Traditional Stove",0.1,0.2)</f>
        <v>0.1</v>
      </c>
      <c r="I9500" s="266">
        <f>YEAR(J9500)</f>
        <v>2023</v>
      </c>
      <c r="J9500" s="267">
        <v>45008</v>
      </c>
      <c r="K9500" s="267">
        <f>J9500+1</f>
        <v>45009</v>
      </c>
      <c r="L9500" s="266">
        <f>IF(M9500&lt;=365,1,2)</f>
        <v>1</v>
      </c>
      <c r="M9500" s="266">
        <f>IF(K9500&lt;$C$1,$C$2-$C$1+1,$C$2-K9500+1)</f>
        <v>38</v>
      </c>
      <c r="N9500" s="268">
        <f>M9500/365</f>
        <v>0.10410958904109589</v>
      </c>
      <c r="O9500" s="269">
        <f>'Data and Parameter'!$E$4*'Data and Parameter'!$E$5*('Data and Parameter'!$E$6+'Data and Parameter'!$E$7)*'Data and Parameter'!$E$19*'Data and Parameter'!$E$14*'ER calculations'!N9500</f>
        <v>0.53905333080220053</v>
      </c>
    </row>
    <row r="9501" spans="1:15" ht="15">
      <c r="A9501" s="284">
        <v>9497</v>
      </c>
      <c r="B9501" s="287"/>
      <c r="C9501" s="287"/>
      <c r="D9501" s="284" t="s">
        <v>1054</v>
      </c>
      <c r="E9501" s="287"/>
      <c r="F9501" s="285" t="s">
        <v>9622</v>
      </c>
      <c r="G9501" s="266" t="s">
        <v>121</v>
      </c>
      <c r="H9501" s="266">
        <f>IF(G9501="Traditional Stove",0.1,0.2)</f>
        <v>0.1</v>
      </c>
      <c r="I9501" s="266">
        <f>YEAR(J9501)</f>
        <v>2023</v>
      </c>
      <c r="J9501" s="267">
        <v>45008</v>
      </c>
      <c r="K9501" s="267">
        <f>J9501+1</f>
        <v>45009</v>
      </c>
      <c r="L9501" s="266">
        <f>IF(M9501&lt;=365,1,2)</f>
        <v>1</v>
      </c>
      <c r="M9501" s="266">
        <f>IF(K9501&lt;$C$1,$C$2-$C$1+1,$C$2-K9501+1)</f>
        <v>38</v>
      </c>
      <c r="N9501" s="268">
        <f>M9501/365</f>
        <v>0.10410958904109589</v>
      </c>
      <c r="O9501" s="269">
        <f>'Data and Parameter'!$E$4*'Data and Parameter'!$E$5*('Data and Parameter'!$E$6+'Data and Parameter'!$E$7)*'Data and Parameter'!$E$19*'Data and Parameter'!$E$14*'ER calculations'!N9501</f>
        <v>0.53905333080220053</v>
      </c>
    </row>
    <row r="9502" spans="1:15" ht="15">
      <c r="A9502" s="284">
        <v>9498</v>
      </c>
      <c r="B9502" s="287"/>
      <c r="C9502" s="287"/>
      <c r="D9502" s="284" t="s">
        <v>1054</v>
      </c>
      <c r="E9502" s="287"/>
      <c r="F9502" s="285" t="s">
        <v>9623</v>
      </c>
      <c r="G9502" s="266" t="s">
        <v>121</v>
      </c>
      <c r="H9502" s="266">
        <f>IF(G9502="Traditional Stove",0.1,0.2)</f>
        <v>0.1</v>
      </c>
      <c r="I9502" s="266">
        <f>YEAR(J9502)</f>
        <v>2023</v>
      </c>
      <c r="J9502" s="267">
        <v>45008</v>
      </c>
      <c r="K9502" s="267">
        <f>J9502+1</f>
        <v>45009</v>
      </c>
      <c r="L9502" s="266">
        <f>IF(M9502&lt;=365,1,2)</f>
        <v>1</v>
      </c>
      <c r="M9502" s="266">
        <f>IF(K9502&lt;$C$1,$C$2-$C$1+1,$C$2-K9502+1)</f>
        <v>38</v>
      </c>
      <c r="N9502" s="268">
        <f>M9502/365</f>
        <v>0.10410958904109589</v>
      </c>
      <c r="O9502" s="269">
        <f>'Data and Parameter'!$E$4*'Data and Parameter'!$E$5*('Data and Parameter'!$E$6+'Data and Parameter'!$E$7)*'Data and Parameter'!$E$19*'Data and Parameter'!$E$14*'ER calculations'!N9502</f>
        <v>0.53905333080220053</v>
      </c>
    </row>
    <row r="9503" spans="1:15" ht="15">
      <c r="A9503" s="284">
        <v>9499</v>
      </c>
      <c r="B9503" s="287"/>
      <c r="C9503" s="287"/>
      <c r="D9503" s="284" t="s">
        <v>1054</v>
      </c>
      <c r="E9503" s="287"/>
      <c r="F9503" s="285" t="s">
        <v>9624</v>
      </c>
      <c r="G9503" s="266" t="s">
        <v>121</v>
      </c>
      <c r="H9503" s="266">
        <f>IF(G9503="Traditional Stove",0.1,0.2)</f>
        <v>0.1</v>
      </c>
      <c r="I9503" s="266">
        <f>YEAR(J9503)</f>
        <v>2023</v>
      </c>
      <c r="J9503" s="267">
        <v>45008</v>
      </c>
      <c r="K9503" s="267">
        <f>J9503+1</f>
        <v>45009</v>
      </c>
      <c r="L9503" s="266">
        <f>IF(M9503&lt;=365,1,2)</f>
        <v>1</v>
      </c>
      <c r="M9503" s="266">
        <f>IF(K9503&lt;$C$1,$C$2-$C$1+1,$C$2-K9503+1)</f>
        <v>38</v>
      </c>
      <c r="N9503" s="268">
        <f>M9503/365</f>
        <v>0.10410958904109589</v>
      </c>
      <c r="O9503" s="269">
        <f>'Data and Parameter'!$E$4*'Data and Parameter'!$E$5*('Data and Parameter'!$E$6+'Data and Parameter'!$E$7)*'Data and Parameter'!$E$19*'Data and Parameter'!$E$14*'ER calculations'!N9503</f>
        <v>0.53905333080220053</v>
      </c>
    </row>
    <row r="9504" spans="1:15" ht="15">
      <c r="A9504" s="284">
        <v>9500</v>
      </c>
      <c r="B9504" s="287"/>
      <c r="C9504" s="287"/>
      <c r="D9504" s="284" t="s">
        <v>1054</v>
      </c>
      <c r="E9504" s="287"/>
      <c r="F9504" s="285" t="s">
        <v>9625</v>
      </c>
      <c r="G9504" s="266" t="s">
        <v>121</v>
      </c>
      <c r="H9504" s="266">
        <f>IF(G9504="Traditional Stove",0.1,0.2)</f>
        <v>0.1</v>
      </c>
      <c r="I9504" s="266">
        <f>YEAR(J9504)</f>
        <v>2023</v>
      </c>
      <c r="J9504" s="267">
        <v>45008</v>
      </c>
      <c r="K9504" s="267">
        <f>J9504+1</f>
        <v>45009</v>
      </c>
      <c r="L9504" s="266">
        <f>IF(M9504&lt;=365,1,2)</f>
        <v>1</v>
      </c>
      <c r="M9504" s="266">
        <f>IF(K9504&lt;$C$1,$C$2-$C$1+1,$C$2-K9504+1)</f>
        <v>38</v>
      </c>
      <c r="N9504" s="268">
        <f>M9504/365</f>
        <v>0.10410958904109589</v>
      </c>
      <c r="O9504" s="269">
        <f>'Data and Parameter'!$E$4*'Data and Parameter'!$E$5*('Data and Parameter'!$E$6+'Data and Parameter'!$E$7)*'Data and Parameter'!$E$19*'Data and Parameter'!$E$14*'ER calculations'!N9504</f>
        <v>0.53905333080220053</v>
      </c>
    </row>
    <row r="9505" spans="1:15" ht="15">
      <c r="A9505" s="284">
        <v>9501</v>
      </c>
      <c r="B9505" s="287"/>
      <c r="C9505" s="287"/>
      <c r="D9505" s="284" t="s">
        <v>1054</v>
      </c>
      <c r="E9505" s="287"/>
      <c r="F9505" s="285" t="s">
        <v>9626</v>
      </c>
      <c r="G9505" s="266" t="s">
        <v>121</v>
      </c>
      <c r="H9505" s="266">
        <f>IF(G9505="Traditional Stove",0.1,0.2)</f>
        <v>0.1</v>
      </c>
      <c r="I9505" s="266">
        <f>YEAR(J9505)</f>
        <v>2023</v>
      </c>
      <c r="J9505" s="267">
        <v>45008</v>
      </c>
      <c r="K9505" s="267">
        <f>J9505+1</f>
        <v>45009</v>
      </c>
      <c r="L9505" s="266">
        <f>IF(M9505&lt;=365,1,2)</f>
        <v>1</v>
      </c>
      <c r="M9505" s="266">
        <f>IF(K9505&lt;$C$1,$C$2-$C$1+1,$C$2-K9505+1)</f>
        <v>38</v>
      </c>
      <c r="N9505" s="268">
        <f>M9505/365</f>
        <v>0.10410958904109589</v>
      </c>
      <c r="O9505" s="269">
        <f>'Data and Parameter'!$E$4*'Data and Parameter'!$E$5*('Data and Parameter'!$E$6+'Data and Parameter'!$E$7)*'Data and Parameter'!$E$19*'Data and Parameter'!$E$14*'ER calculations'!N9505</f>
        <v>0.53905333080220053</v>
      </c>
    </row>
    <row r="9506" spans="1:15" ht="15">
      <c r="A9506" s="284">
        <v>9502</v>
      </c>
      <c r="B9506" s="287"/>
      <c r="C9506" s="287"/>
      <c r="D9506" s="284" t="s">
        <v>1054</v>
      </c>
      <c r="E9506" s="287"/>
      <c r="F9506" s="285" t="s">
        <v>9627</v>
      </c>
      <c r="G9506" s="266" t="s">
        <v>121</v>
      </c>
      <c r="H9506" s="266">
        <f>IF(G9506="Traditional Stove",0.1,0.2)</f>
        <v>0.1</v>
      </c>
      <c r="I9506" s="266">
        <f>YEAR(J9506)</f>
        <v>2023</v>
      </c>
      <c r="J9506" s="267">
        <v>45008</v>
      </c>
      <c r="K9506" s="267">
        <f>J9506+1</f>
        <v>45009</v>
      </c>
      <c r="L9506" s="266">
        <f>IF(M9506&lt;=365,1,2)</f>
        <v>1</v>
      </c>
      <c r="M9506" s="266">
        <f>IF(K9506&lt;$C$1,$C$2-$C$1+1,$C$2-K9506+1)</f>
        <v>38</v>
      </c>
      <c r="N9506" s="268">
        <f>M9506/365</f>
        <v>0.10410958904109589</v>
      </c>
      <c r="O9506" s="269">
        <f>'Data and Parameter'!$E$4*'Data and Parameter'!$E$5*('Data and Parameter'!$E$6+'Data and Parameter'!$E$7)*'Data and Parameter'!$E$19*'Data and Parameter'!$E$14*'ER calculations'!N9506</f>
        <v>0.53905333080220053</v>
      </c>
    </row>
    <row r="9507" spans="1:15" ht="15">
      <c r="A9507" s="284">
        <v>9503</v>
      </c>
      <c r="B9507" s="287"/>
      <c r="C9507" s="287"/>
      <c r="D9507" s="284" t="s">
        <v>1054</v>
      </c>
      <c r="E9507" s="287"/>
      <c r="F9507" s="285" t="s">
        <v>9628</v>
      </c>
      <c r="G9507" s="266" t="s">
        <v>121</v>
      </c>
      <c r="H9507" s="266">
        <f>IF(G9507="Traditional Stove",0.1,0.2)</f>
        <v>0.1</v>
      </c>
      <c r="I9507" s="266">
        <f>YEAR(J9507)</f>
        <v>2023</v>
      </c>
      <c r="J9507" s="267">
        <v>44969</v>
      </c>
      <c r="K9507" s="267">
        <f>J9507+1</f>
        <v>44970</v>
      </c>
      <c r="L9507" s="266">
        <f>IF(M9507&lt;=365,1,2)</f>
        <v>1</v>
      </c>
      <c r="M9507" s="266">
        <f>IF(K9507&lt;$C$1,$C$2-$C$1+1,$C$2-K9507+1)</f>
        <v>77</v>
      </c>
      <c r="N9507" s="268">
        <f>M9507/365</f>
        <v>0.21095890410958903</v>
      </c>
      <c r="O9507" s="269">
        <f>'Data and Parameter'!$E$4*'Data and Parameter'!$E$5*('Data and Parameter'!$E$6+'Data and Parameter'!$E$7)*'Data and Parameter'!$E$19*'Data and Parameter'!$E$14*'ER calculations'!N9507</f>
        <v>1.0922922755728799</v>
      </c>
    </row>
    <row r="9508" spans="1:15" ht="15">
      <c r="A9508" s="284">
        <v>9504</v>
      </c>
      <c r="B9508" s="287"/>
      <c r="C9508" s="287"/>
      <c r="D9508" s="284" t="s">
        <v>1054</v>
      </c>
      <c r="E9508" s="287"/>
      <c r="F9508" s="285" t="s">
        <v>9629</v>
      </c>
      <c r="G9508" s="266" t="s">
        <v>121</v>
      </c>
      <c r="H9508" s="266">
        <f>IF(G9508="Traditional Stove",0.1,0.2)</f>
        <v>0.1</v>
      </c>
      <c r="I9508" s="266">
        <f>YEAR(J9508)</f>
        <v>2023</v>
      </c>
      <c r="J9508" s="267">
        <v>44969</v>
      </c>
      <c r="K9508" s="267">
        <f>J9508+1</f>
        <v>44970</v>
      </c>
      <c r="L9508" s="266">
        <f>IF(M9508&lt;=365,1,2)</f>
        <v>1</v>
      </c>
      <c r="M9508" s="266">
        <f>IF(K9508&lt;$C$1,$C$2-$C$1+1,$C$2-K9508+1)</f>
        <v>77</v>
      </c>
      <c r="N9508" s="268">
        <f>M9508/365</f>
        <v>0.21095890410958903</v>
      </c>
      <c r="O9508" s="269">
        <f>'Data and Parameter'!$E$4*'Data and Parameter'!$E$5*('Data and Parameter'!$E$6+'Data and Parameter'!$E$7)*'Data and Parameter'!$E$19*'Data and Parameter'!$E$14*'ER calculations'!N9508</f>
        <v>1.0922922755728799</v>
      </c>
    </row>
    <row r="9509" spans="1:15" ht="15">
      <c r="A9509" s="284">
        <v>9505</v>
      </c>
      <c r="B9509" s="287"/>
      <c r="C9509" s="287"/>
      <c r="D9509" s="284" t="s">
        <v>1054</v>
      </c>
      <c r="E9509" s="287"/>
      <c r="F9509" s="285" t="s">
        <v>9630</v>
      </c>
      <c r="G9509" s="266" t="s">
        <v>121</v>
      </c>
      <c r="H9509" s="266">
        <f>IF(G9509="Traditional Stove",0.1,0.2)</f>
        <v>0.1</v>
      </c>
      <c r="I9509" s="266">
        <f>YEAR(J9509)</f>
        <v>2023</v>
      </c>
      <c r="J9509" s="267">
        <v>44969</v>
      </c>
      <c r="K9509" s="267">
        <f>J9509+1</f>
        <v>44970</v>
      </c>
      <c r="L9509" s="266">
        <f>IF(M9509&lt;=365,1,2)</f>
        <v>1</v>
      </c>
      <c r="M9509" s="266">
        <f>IF(K9509&lt;$C$1,$C$2-$C$1+1,$C$2-K9509+1)</f>
        <v>77</v>
      </c>
      <c r="N9509" s="268">
        <f>M9509/365</f>
        <v>0.21095890410958903</v>
      </c>
      <c r="O9509" s="269">
        <f>'Data and Parameter'!$E$4*'Data and Parameter'!$E$5*('Data and Parameter'!$E$6+'Data and Parameter'!$E$7)*'Data and Parameter'!$E$19*'Data and Parameter'!$E$14*'ER calculations'!N9509</f>
        <v>1.0922922755728799</v>
      </c>
    </row>
    <row r="9510" spans="1:15" ht="15">
      <c r="A9510" s="284">
        <v>9506</v>
      </c>
      <c r="B9510" s="287"/>
      <c r="C9510" s="287"/>
      <c r="D9510" s="284" t="s">
        <v>1054</v>
      </c>
      <c r="E9510" s="287"/>
      <c r="F9510" s="285" t="s">
        <v>9631</v>
      </c>
      <c r="G9510" s="266" t="s">
        <v>121</v>
      </c>
      <c r="H9510" s="266">
        <f>IF(G9510="Traditional Stove",0.1,0.2)</f>
        <v>0.1</v>
      </c>
      <c r="I9510" s="266">
        <f>YEAR(J9510)</f>
        <v>2023</v>
      </c>
      <c r="J9510" s="267">
        <v>44969</v>
      </c>
      <c r="K9510" s="267">
        <f>J9510+1</f>
        <v>44970</v>
      </c>
      <c r="L9510" s="266">
        <f>IF(M9510&lt;=365,1,2)</f>
        <v>1</v>
      </c>
      <c r="M9510" s="266">
        <f>IF(K9510&lt;$C$1,$C$2-$C$1+1,$C$2-K9510+1)</f>
        <v>77</v>
      </c>
      <c r="N9510" s="268">
        <f>M9510/365</f>
        <v>0.21095890410958903</v>
      </c>
      <c r="O9510" s="269">
        <f>'Data and Parameter'!$E$4*'Data and Parameter'!$E$5*('Data and Parameter'!$E$6+'Data and Parameter'!$E$7)*'Data and Parameter'!$E$19*'Data and Parameter'!$E$14*'ER calculations'!N9510</f>
        <v>1.0922922755728799</v>
      </c>
    </row>
    <row r="9511" spans="1:15" ht="15">
      <c r="A9511" s="284">
        <v>9507</v>
      </c>
      <c r="B9511" s="287"/>
      <c r="C9511" s="287"/>
      <c r="D9511" s="284" t="s">
        <v>1054</v>
      </c>
      <c r="E9511" s="287"/>
      <c r="F9511" s="285" t="s">
        <v>9632</v>
      </c>
      <c r="G9511" s="266" t="s">
        <v>121</v>
      </c>
      <c r="H9511" s="266">
        <f>IF(G9511="Traditional Stove",0.1,0.2)</f>
        <v>0.1</v>
      </c>
      <c r="I9511" s="266">
        <f>YEAR(J9511)</f>
        <v>2023</v>
      </c>
      <c r="J9511" s="267">
        <v>44969</v>
      </c>
      <c r="K9511" s="267">
        <f>J9511+1</f>
        <v>44970</v>
      </c>
      <c r="L9511" s="266">
        <f>IF(M9511&lt;=365,1,2)</f>
        <v>1</v>
      </c>
      <c r="M9511" s="266">
        <f>IF(K9511&lt;$C$1,$C$2-$C$1+1,$C$2-K9511+1)</f>
        <v>77</v>
      </c>
      <c r="N9511" s="268">
        <f>M9511/365</f>
        <v>0.21095890410958903</v>
      </c>
      <c r="O9511" s="269">
        <f>'Data and Parameter'!$E$4*'Data and Parameter'!$E$5*('Data and Parameter'!$E$6+'Data and Parameter'!$E$7)*'Data and Parameter'!$E$19*'Data and Parameter'!$E$14*'ER calculations'!N9511</f>
        <v>1.0922922755728799</v>
      </c>
    </row>
    <row r="9512" spans="1:15" ht="15">
      <c r="A9512" s="284">
        <v>9508</v>
      </c>
      <c r="B9512" s="287"/>
      <c r="C9512" s="287"/>
      <c r="D9512" s="284" t="s">
        <v>1054</v>
      </c>
      <c r="E9512" s="287"/>
      <c r="F9512" s="285" t="s">
        <v>9633</v>
      </c>
      <c r="G9512" s="266" t="s">
        <v>121</v>
      </c>
      <c r="H9512" s="266">
        <f>IF(G9512="Traditional Stove",0.1,0.2)</f>
        <v>0.1</v>
      </c>
      <c r="I9512" s="266">
        <f>YEAR(J9512)</f>
        <v>2023</v>
      </c>
      <c r="J9512" s="267">
        <v>44969</v>
      </c>
      <c r="K9512" s="267">
        <f>J9512+1</f>
        <v>44970</v>
      </c>
      <c r="L9512" s="266">
        <f>IF(M9512&lt;=365,1,2)</f>
        <v>1</v>
      </c>
      <c r="M9512" s="266">
        <f>IF(K9512&lt;$C$1,$C$2-$C$1+1,$C$2-K9512+1)</f>
        <v>77</v>
      </c>
      <c r="N9512" s="268">
        <f>M9512/365</f>
        <v>0.21095890410958903</v>
      </c>
      <c r="O9512" s="269">
        <f>'Data and Parameter'!$E$4*'Data and Parameter'!$E$5*('Data and Parameter'!$E$6+'Data and Parameter'!$E$7)*'Data and Parameter'!$E$19*'Data and Parameter'!$E$14*'ER calculations'!N9512</f>
        <v>1.0922922755728799</v>
      </c>
    </row>
    <row r="9513" spans="1:15" ht="15">
      <c r="A9513" s="284">
        <v>9509</v>
      </c>
      <c r="B9513" s="287"/>
      <c r="C9513" s="287"/>
      <c r="D9513" s="284" t="s">
        <v>1054</v>
      </c>
      <c r="E9513" s="287"/>
      <c r="F9513" s="285" t="s">
        <v>9634</v>
      </c>
      <c r="G9513" s="266" t="s">
        <v>121</v>
      </c>
      <c r="H9513" s="266">
        <f>IF(G9513="Traditional Stove",0.1,0.2)</f>
        <v>0.1</v>
      </c>
      <c r="I9513" s="266">
        <f>YEAR(J9513)</f>
        <v>2023</v>
      </c>
      <c r="J9513" s="267">
        <v>44969</v>
      </c>
      <c r="K9513" s="267">
        <f>J9513+1</f>
        <v>44970</v>
      </c>
      <c r="L9513" s="266">
        <f>IF(M9513&lt;=365,1,2)</f>
        <v>1</v>
      </c>
      <c r="M9513" s="266">
        <f>IF(K9513&lt;$C$1,$C$2-$C$1+1,$C$2-K9513+1)</f>
        <v>77</v>
      </c>
      <c r="N9513" s="268">
        <f>M9513/365</f>
        <v>0.21095890410958903</v>
      </c>
      <c r="O9513" s="269">
        <f>'Data and Parameter'!$E$4*'Data and Parameter'!$E$5*('Data and Parameter'!$E$6+'Data and Parameter'!$E$7)*'Data and Parameter'!$E$19*'Data and Parameter'!$E$14*'ER calculations'!N9513</f>
        <v>1.0922922755728799</v>
      </c>
    </row>
    <row r="9514" spans="1:15" ht="15">
      <c r="A9514" s="284">
        <v>9510</v>
      </c>
      <c r="B9514" s="287"/>
      <c r="C9514" s="287"/>
      <c r="D9514" s="284" t="s">
        <v>1054</v>
      </c>
      <c r="E9514" s="287"/>
      <c r="F9514" s="285" t="s">
        <v>9635</v>
      </c>
      <c r="G9514" s="266" t="s">
        <v>121</v>
      </c>
      <c r="H9514" s="266">
        <f>IF(G9514="Traditional Stove",0.1,0.2)</f>
        <v>0.1</v>
      </c>
      <c r="I9514" s="266">
        <f>YEAR(J9514)</f>
        <v>2023</v>
      </c>
      <c r="J9514" s="267">
        <v>44969</v>
      </c>
      <c r="K9514" s="267">
        <f>J9514+1</f>
        <v>44970</v>
      </c>
      <c r="L9514" s="266">
        <f>IF(M9514&lt;=365,1,2)</f>
        <v>1</v>
      </c>
      <c r="M9514" s="266">
        <f>IF(K9514&lt;$C$1,$C$2-$C$1+1,$C$2-K9514+1)</f>
        <v>77</v>
      </c>
      <c r="N9514" s="268">
        <f>M9514/365</f>
        <v>0.21095890410958903</v>
      </c>
      <c r="O9514" s="269">
        <f>'Data and Parameter'!$E$4*'Data and Parameter'!$E$5*('Data and Parameter'!$E$6+'Data and Parameter'!$E$7)*'Data and Parameter'!$E$19*'Data and Parameter'!$E$14*'ER calculations'!N9514</f>
        <v>1.0922922755728799</v>
      </c>
    </row>
    <row r="9515" spans="1:15" ht="15">
      <c r="A9515" s="284">
        <v>9511</v>
      </c>
      <c r="B9515" s="287"/>
      <c r="C9515" s="287"/>
      <c r="D9515" s="284" t="s">
        <v>1054</v>
      </c>
      <c r="E9515" s="287"/>
      <c r="F9515" s="285" t="s">
        <v>9636</v>
      </c>
      <c r="G9515" s="266" t="s">
        <v>121</v>
      </c>
      <c r="H9515" s="266">
        <f>IF(G9515="Traditional Stove",0.1,0.2)</f>
        <v>0.1</v>
      </c>
      <c r="I9515" s="266">
        <f>YEAR(J9515)</f>
        <v>2023</v>
      </c>
      <c r="J9515" s="267">
        <v>44969</v>
      </c>
      <c r="K9515" s="267">
        <f>J9515+1</f>
        <v>44970</v>
      </c>
      <c r="L9515" s="266">
        <f>IF(M9515&lt;=365,1,2)</f>
        <v>1</v>
      </c>
      <c r="M9515" s="266">
        <f>IF(K9515&lt;$C$1,$C$2-$C$1+1,$C$2-K9515+1)</f>
        <v>77</v>
      </c>
      <c r="N9515" s="268">
        <f>M9515/365</f>
        <v>0.21095890410958903</v>
      </c>
      <c r="O9515" s="269">
        <f>'Data and Parameter'!$E$4*'Data and Parameter'!$E$5*('Data and Parameter'!$E$6+'Data and Parameter'!$E$7)*'Data and Parameter'!$E$19*'Data and Parameter'!$E$14*'ER calculations'!N9515</f>
        <v>1.0922922755728799</v>
      </c>
    </row>
    <row r="9516" spans="1:15" ht="15">
      <c r="A9516" s="284">
        <v>9512</v>
      </c>
      <c r="B9516" s="287"/>
      <c r="C9516" s="287"/>
      <c r="D9516" s="284" t="s">
        <v>1054</v>
      </c>
      <c r="E9516" s="287"/>
      <c r="F9516" s="285" t="s">
        <v>9637</v>
      </c>
      <c r="G9516" s="266" t="s">
        <v>121</v>
      </c>
      <c r="H9516" s="266">
        <f>IF(G9516="Traditional Stove",0.1,0.2)</f>
        <v>0.1</v>
      </c>
      <c r="I9516" s="266">
        <f>YEAR(J9516)</f>
        <v>2023</v>
      </c>
      <c r="J9516" s="267">
        <v>44969</v>
      </c>
      <c r="K9516" s="267">
        <f>J9516+1</f>
        <v>44970</v>
      </c>
      <c r="L9516" s="266">
        <f>IF(M9516&lt;=365,1,2)</f>
        <v>1</v>
      </c>
      <c r="M9516" s="266">
        <f>IF(K9516&lt;$C$1,$C$2-$C$1+1,$C$2-K9516+1)</f>
        <v>77</v>
      </c>
      <c r="N9516" s="268">
        <f>M9516/365</f>
        <v>0.21095890410958903</v>
      </c>
      <c r="O9516" s="269">
        <f>'Data and Parameter'!$E$4*'Data and Parameter'!$E$5*('Data and Parameter'!$E$6+'Data and Parameter'!$E$7)*'Data and Parameter'!$E$19*'Data and Parameter'!$E$14*'ER calculations'!N9516</f>
        <v>1.0922922755728799</v>
      </c>
    </row>
    <row r="9517" spans="1:15" ht="15">
      <c r="A9517" s="284">
        <v>9513</v>
      </c>
      <c r="B9517" s="287"/>
      <c r="C9517" s="287"/>
      <c r="D9517" s="284" t="s">
        <v>1054</v>
      </c>
      <c r="E9517" s="287"/>
      <c r="F9517" s="285" t="s">
        <v>9638</v>
      </c>
      <c r="G9517" s="266" t="s">
        <v>121</v>
      </c>
      <c r="H9517" s="266">
        <f>IF(G9517="Traditional Stove",0.1,0.2)</f>
        <v>0.1</v>
      </c>
      <c r="I9517" s="266">
        <f>YEAR(J9517)</f>
        <v>2023</v>
      </c>
      <c r="J9517" s="267">
        <v>44969</v>
      </c>
      <c r="K9517" s="267">
        <f>J9517+1</f>
        <v>44970</v>
      </c>
      <c r="L9517" s="266">
        <f>IF(M9517&lt;=365,1,2)</f>
        <v>1</v>
      </c>
      <c r="M9517" s="266">
        <f>IF(K9517&lt;$C$1,$C$2-$C$1+1,$C$2-K9517+1)</f>
        <v>77</v>
      </c>
      <c r="N9517" s="268">
        <f>M9517/365</f>
        <v>0.21095890410958903</v>
      </c>
      <c r="O9517" s="269">
        <f>'Data and Parameter'!$E$4*'Data and Parameter'!$E$5*('Data and Parameter'!$E$6+'Data and Parameter'!$E$7)*'Data and Parameter'!$E$19*'Data and Parameter'!$E$14*'ER calculations'!N9517</f>
        <v>1.0922922755728799</v>
      </c>
    </row>
    <row r="9518" spans="1:15" ht="15">
      <c r="A9518" s="284">
        <v>9514</v>
      </c>
      <c r="B9518" s="287"/>
      <c r="C9518" s="287"/>
      <c r="D9518" s="284" t="s">
        <v>1054</v>
      </c>
      <c r="E9518" s="287"/>
      <c r="F9518" s="285" t="s">
        <v>9639</v>
      </c>
      <c r="G9518" s="266" t="s">
        <v>121</v>
      </c>
      <c r="H9518" s="266">
        <f>IF(G9518="Traditional Stove",0.1,0.2)</f>
        <v>0.1</v>
      </c>
      <c r="I9518" s="266">
        <f>YEAR(J9518)</f>
        <v>2023</v>
      </c>
      <c r="J9518" s="267">
        <v>44969</v>
      </c>
      <c r="K9518" s="267">
        <f>J9518+1</f>
        <v>44970</v>
      </c>
      <c r="L9518" s="266">
        <f>IF(M9518&lt;=365,1,2)</f>
        <v>1</v>
      </c>
      <c r="M9518" s="266">
        <f>IF(K9518&lt;$C$1,$C$2-$C$1+1,$C$2-K9518+1)</f>
        <v>77</v>
      </c>
      <c r="N9518" s="268">
        <f>M9518/365</f>
        <v>0.21095890410958903</v>
      </c>
      <c r="O9518" s="269">
        <f>'Data and Parameter'!$E$4*'Data and Parameter'!$E$5*('Data and Parameter'!$E$6+'Data and Parameter'!$E$7)*'Data and Parameter'!$E$19*'Data and Parameter'!$E$14*'ER calculations'!N9518</f>
        <v>1.0922922755728799</v>
      </c>
    </row>
    <row r="9519" spans="1:15" ht="15">
      <c r="A9519" s="284">
        <v>9515</v>
      </c>
      <c r="B9519" s="287"/>
      <c r="C9519" s="287"/>
      <c r="D9519" s="284" t="s">
        <v>1054</v>
      </c>
      <c r="E9519" s="287"/>
      <c r="F9519" s="285" t="s">
        <v>9640</v>
      </c>
      <c r="G9519" s="266" t="s">
        <v>121</v>
      </c>
      <c r="H9519" s="266">
        <f>IF(G9519="Traditional Stove",0.1,0.2)</f>
        <v>0.1</v>
      </c>
      <c r="I9519" s="266">
        <f>YEAR(J9519)</f>
        <v>2023</v>
      </c>
      <c r="J9519" s="267">
        <v>44969</v>
      </c>
      <c r="K9519" s="267">
        <f>J9519+1</f>
        <v>44970</v>
      </c>
      <c r="L9519" s="266">
        <f>IF(M9519&lt;=365,1,2)</f>
        <v>1</v>
      </c>
      <c r="M9519" s="266">
        <f>IF(K9519&lt;$C$1,$C$2-$C$1+1,$C$2-K9519+1)</f>
        <v>77</v>
      </c>
      <c r="N9519" s="268">
        <f>M9519/365</f>
        <v>0.21095890410958903</v>
      </c>
      <c r="O9519" s="269">
        <f>'Data and Parameter'!$E$4*'Data and Parameter'!$E$5*('Data and Parameter'!$E$6+'Data and Parameter'!$E$7)*'Data and Parameter'!$E$19*'Data and Parameter'!$E$14*'ER calculations'!N9519</f>
        <v>1.0922922755728799</v>
      </c>
    </row>
    <row r="9520" spans="1:15" ht="15">
      <c r="A9520" s="284">
        <v>9516</v>
      </c>
      <c r="B9520" s="287"/>
      <c r="C9520" s="287"/>
      <c r="D9520" s="284" t="s">
        <v>1054</v>
      </c>
      <c r="E9520" s="287"/>
      <c r="F9520" s="285" t="s">
        <v>9641</v>
      </c>
      <c r="G9520" s="266" t="s">
        <v>121</v>
      </c>
      <c r="H9520" s="266">
        <f>IF(G9520="Traditional Stove",0.1,0.2)</f>
        <v>0.1</v>
      </c>
      <c r="I9520" s="266">
        <f>YEAR(J9520)</f>
        <v>2023</v>
      </c>
      <c r="J9520" s="267">
        <v>44969</v>
      </c>
      <c r="K9520" s="267">
        <f>J9520+1</f>
        <v>44970</v>
      </c>
      <c r="L9520" s="266">
        <f>IF(M9520&lt;=365,1,2)</f>
        <v>1</v>
      </c>
      <c r="M9520" s="266">
        <f>IF(K9520&lt;$C$1,$C$2-$C$1+1,$C$2-K9520+1)</f>
        <v>77</v>
      </c>
      <c r="N9520" s="268">
        <f>M9520/365</f>
        <v>0.21095890410958903</v>
      </c>
      <c r="O9520" s="269">
        <f>'Data and Parameter'!$E$4*'Data and Parameter'!$E$5*('Data and Parameter'!$E$6+'Data and Parameter'!$E$7)*'Data and Parameter'!$E$19*'Data and Parameter'!$E$14*'ER calculations'!N9520</f>
        <v>1.0922922755728799</v>
      </c>
    </row>
    <row r="9521" spans="1:15" ht="15">
      <c r="A9521" s="284">
        <v>9517</v>
      </c>
      <c r="B9521" s="287"/>
      <c r="C9521" s="287"/>
      <c r="D9521" s="284" t="s">
        <v>1054</v>
      </c>
      <c r="E9521" s="287"/>
      <c r="F9521" s="285" t="s">
        <v>9642</v>
      </c>
      <c r="G9521" s="266" t="s">
        <v>121</v>
      </c>
      <c r="H9521" s="266">
        <f>IF(G9521="Traditional Stove",0.1,0.2)</f>
        <v>0.1</v>
      </c>
      <c r="I9521" s="266">
        <f>YEAR(J9521)</f>
        <v>2023</v>
      </c>
      <c r="J9521" s="267">
        <v>44969</v>
      </c>
      <c r="K9521" s="267">
        <f>J9521+1</f>
        <v>44970</v>
      </c>
      <c r="L9521" s="266">
        <f>IF(M9521&lt;=365,1,2)</f>
        <v>1</v>
      </c>
      <c r="M9521" s="266">
        <f>IF(K9521&lt;$C$1,$C$2-$C$1+1,$C$2-K9521+1)</f>
        <v>77</v>
      </c>
      <c r="N9521" s="268">
        <f>M9521/365</f>
        <v>0.21095890410958903</v>
      </c>
      <c r="O9521" s="269">
        <f>'Data and Parameter'!$E$4*'Data and Parameter'!$E$5*('Data and Parameter'!$E$6+'Data and Parameter'!$E$7)*'Data and Parameter'!$E$19*'Data and Parameter'!$E$14*'ER calculations'!N9521</f>
        <v>1.0922922755728799</v>
      </c>
    </row>
    <row r="9522" spans="1:15" ht="15">
      <c r="A9522" s="284">
        <v>9518</v>
      </c>
      <c r="B9522" s="287"/>
      <c r="C9522" s="287"/>
      <c r="D9522" s="284" t="s">
        <v>1054</v>
      </c>
      <c r="E9522" s="287"/>
      <c r="F9522" s="285" t="s">
        <v>9643</v>
      </c>
      <c r="G9522" s="266" t="s">
        <v>121</v>
      </c>
      <c r="H9522" s="266">
        <f>IF(G9522="Traditional Stove",0.1,0.2)</f>
        <v>0.1</v>
      </c>
      <c r="I9522" s="266">
        <f>YEAR(J9522)</f>
        <v>2023</v>
      </c>
      <c r="J9522" s="267">
        <v>44969</v>
      </c>
      <c r="K9522" s="267">
        <f>J9522+1</f>
        <v>44970</v>
      </c>
      <c r="L9522" s="266">
        <f>IF(M9522&lt;=365,1,2)</f>
        <v>1</v>
      </c>
      <c r="M9522" s="266">
        <f>IF(K9522&lt;$C$1,$C$2-$C$1+1,$C$2-K9522+1)</f>
        <v>77</v>
      </c>
      <c r="N9522" s="268">
        <f>M9522/365</f>
        <v>0.21095890410958903</v>
      </c>
      <c r="O9522" s="269">
        <f>'Data and Parameter'!$E$4*'Data and Parameter'!$E$5*('Data and Parameter'!$E$6+'Data and Parameter'!$E$7)*'Data and Parameter'!$E$19*'Data and Parameter'!$E$14*'ER calculations'!N9522</f>
        <v>1.0922922755728799</v>
      </c>
    </row>
    <row r="9523" spans="1:15" ht="15">
      <c r="A9523" s="284">
        <v>9519</v>
      </c>
      <c r="B9523" s="287"/>
      <c r="C9523" s="287"/>
      <c r="D9523" s="284" t="s">
        <v>1054</v>
      </c>
      <c r="E9523" s="287"/>
      <c r="F9523" s="285" t="s">
        <v>9644</v>
      </c>
      <c r="G9523" s="266" t="s">
        <v>121</v>
      </c>
      <c r="H9523" s="266">
        <f>IF(G9523="Traditional Stove",0.1,0.2)</f>
        <v>0.1</v>
      </c>
      <c r="I9523" s="266">
        <f>YEAR(J9523)</f>
        <v>2023</v>
      </c>
      <c r="J9523" s="267">
        <v>44969</v>
      </c>
      <c r="K9523" s="267">
        <f>J9523+1</f>
        <v>44970</v>
      </c>
      <c r="L9523" s="266">
        <f>IF(M9523&lt;=365,1,2)</f>
        <v>1</v>
      </c>
      <c r="M9523" s="266">
        <f>IF(K9523&lt;$C$1,$C$2-$C$1+1,$C$2-K9523+1)</f>
        <v>77</v>
      </c>
      <c r="N9523" s="268">
        <f>M9523/365</f>
        <v>0.21095890410958903</v>
      </c>
      <c r="O9523" s="269">
        <f>'Data and Parameter'!$E$4*'Data and Parameter'!$E$5*('Data and Parameter'!$E$6+'Data and Parameter'!$E$7)*'Data and Parameter'!$E$19*'Data and Parameter'!$E$14*'ER calculations'!N9523</f>
        <v>1.0922922755728799</v>
      </c>
    </row>
    <row r="9524" spans="1:15" ht="15">
      <c r="A9524" s="284">
        <v>9520</v>
      </c>
      <c r="B9524" s="287"/>
      <c r="C9524" s="287"/>
      <c r="D9524" s="284" t="s">
        <v>1054</v>
      </c>
      <c r="E9524" s="287"/>
      <c r="F9524" s="285" t="s">
        <v>9645</v>
      </c>
      <c r="G9524" s="266" t="s">
        <v>121</v>
      </c>
      <c r="H9524" s="266">
        <f>IF(G9524="Traditional Stove",0.1,0.2)</f>
        <v>0.1</v>
      </c>
      <c r="I9524" s="266">
        <f>YEAR(J9524)</f>
        <v>2023</v>
      </c>
      <c r="J9524" s="267">
        <v>44969</v>
      </c>
      <c r="K9524" s="267">
        <f>J9524+1</f>
        <v>44970</v>
      </c>
      <c r="L9524" s="266">
        <f>IF(M9524&lt;=365,1,2)</f>
        <v>1</v>
      </c>
      <c r="M9524" s="266">
        <f>IF(K9524&lt;$C$1,$C$2-$C$1+1,$C$2-K9524+1)</f>
        <v>77</v>
      </c>
      <c r="N9524" s="268">
        <f>M9524/365</f>
        <v>0.21095890410958903</v>
      </c>
      <c r="O9524" s="269">
        <f>'Data and Parameter'!$E$4*'Data and Parameter'!$E$5*('Data and Parameter'!$E$6+'Data and Parameter'!$E$7)*'Data and Parameter'!$E$19*'Data and Parameter'!$E$14*'ER calculations'!N9524</f>
        <v>1.0922922755728799</v>
      </c>
    </row>
    <row r="9525" spans="1:15" ht="15">
      <c r="A9525" s="284">
        <v>9521</v>
      </c>
      <c r="B9525" s="287"/>
      <c r="C9525" s="287"/>
      <c r="D9525" s="284" t="s">
        <v>1054</v>
      </c>
      <c r="E9525" s="287"/>
      <c r="F9525" s="285" t="s">
        <v>9646</v>
      </c>
      <c r="G9525" s="266" t="s">
        <v>121</v>
      </c>
      <c r="H9525" s="266">
        <f>IF(G9525="Traditional Stove",0.1,0.2)</f>
        <v>0.1</v>
      </c>
      <c r="I9525" s="266">
        <f>YEAR(J9525)</f>
        <v>2023</v>
      </c>
      <c r="J9525" s="267">
        <v>44969</v>
      </c>
      <c r="K9525" s="267">
        <f>J9525+1</f>
        <v>44970</v>
      </c>
      <c r="L9525" s="266">
        <f>IF(M9525&lt;=365,1,2)</f>
        <v>1</v>
      </c>
      <c r="M9525" s="266">
        <f>IF(K9525&lt;$C$1,$C$2-$C$1+1,$C$2-K9525+1)</f>
        <v>77</v>
      </c>
      <c r="N9525" s="268">
        <f>M9525/365</f>
        <v>0.21095890410958903</v>
      </c>
      <c r="O9525" s="269">
        <f>'Data and Parameter'!$E$4*'Data and Parameter'!$E$5*('Data and Parameter'!$E$6+'Data and Parameter'!$E$7)*'Data and Parameter'!$E$19*'Data and Parameter'!$E$14*'ER calculations'!N9525</f>
        <v>1.0922922755728799</v>
      </c>
    </row>
    <row r="9526" spans="1:15" ht="15">
      <c r="A9526" s="284">
        <v>9522</v>
      </c>
      <c r="B9526" s="287"/>
      <c r="C9526" s="287"/>
      <c r="D9526" s="284" t="s">
        <v>1054</v>
      </c>
      <c r="E9526" s="287"/>
      <c r="F9526" s="285" t="s">
        <v>9647</v>
      </c>
      <c r="G9526" s="266" t="s">
        <v>121</v>
      </c>
      <c r="H9526" s="266">
        <f>IF(G9526="Traditional Stove",0.1,0.2)</f>
        <v>0.1</v>
      </c>
      <c r="I9526" s="266">
        <f>YEAR(J9526)</f>
        <v>2023</v>
      </c>
      <c r="J9526" s="267">
        <v>44969</v>
      </c>
      <c r="K9526" s="267">
        <f>J9526+1</f>
        <v>44970</v>
      </c>
      <c r="L9526" s="266">
        <f>IF(M9526&lt;=365,1,2)</f>
        <v>1</v>
      </c>
      <c r="M9526" s="266">
        <f>IF(K9526&lt;$C$1,$C$2-$C$1+1,$C$2-K9526+1)</f>
        <v>77</v>
      </c>
      <c r="N9526" s="268">
        <f>M9526/365</f>
        <v>0.21095890410958903</v>
      </c>
      <c r="O9526" s="269">
        <f>'Data and Parameter'!$E$4*'Data and Parameter'!$E$5*('Data and Parameter'!$E$6+'Data and Parameter'!$E$7)*'Data and Parameter'!$E$19*'Data and Parameter'!$E$14*'ER calculations'!N9526</f>
        <v>1.0922922755728799</v>
      </c>
    </row>
    <row r="9527" spans="1:15" ht="15">
      <c r="A9527" s="284">
        <v>9523</v>
      </c>
      <c r="B9527" s="287"/>
      <c r="C9527" s="287"/>
      <c r="D9527" s="284" t="s">
        <v>1054</v>
      </c>
      <c r="E9527" s="287"/>
      <c r="F9527" s="285" t="s">
        <v>9648</v>
      </c>
      <c r="G9527" s="266" t="s">
        <v>121</v>
      </c>
      <c r="H9527" s="266">
        <f>IF(G9527="Traditional Stove",0.1,0.2)</f>
        <v>0.1</v>
      </c>
      <c r="I9527" s="266">
        <f>YEAR(J9527)</f>
        <v>2023</v>
      </c>
      <c r="J9527" s="267">
        <v>45008</v>
      </c>
      <c r="K9527" s="267">
        <f>J9527+1</f>
        <v>45009</v>
      </c>
      <c r="L9527" s="266">
        <f>IF(M9527&lt;=365,1,2)</f>
        <v>1</v>
      </c>
      <c r="M9527" s="266">
        <f>IF(K9527&lt;$C$1,$C$2-$C$1+1,$C$2-K9527+1)</f>
        <v>38</v>
      </c>
      <c r="N9527" s="268">
        <f>M9527/365</f>
        <v>0.10410958904109589</v>
      </c>
      <c r="O9527" s="269">
        <f>'Data and Parameter'!$E$4*'Data and Parameter'!$E$5*('Data and Parameter'!$E$6+'Data and Parameter'!$E$7)*'Data and Parameter'!$E$19*'Data and Parameter'!$E$14*'ER calculations'!N9527</f>
        <v>0.53905333080220053</v>
      </c>
    </row>
    <row r="9528" spans="1:15" ht="15">
      <c r="A9528" s="284">
        <v>9524</v>
      </c>
      <c r="B9528" s="287"/>
      <c r="C9528" s="287"/>
      <c r="D9528" s="284" t="s">
        <v>1054</v>
      </c>
      <c r="E9528" s="287"/>
      <c r="F9528" s="285" t="s">
        <v>9649</v>
      </c>
      <c r="G9528" s="266" t="s">
        <v>121</v>
      </c>
      <c r="H9528" s="266">
        <f>IF(G9528="Traditional Stove",0.1,0.2)</f>
        <v>0.1</v>
      </c>
      <c r="I9528" s="266">
        <f>YEAR(J9528)</f>
        <v>2023</v>
      </c>
      <c r="J9528" s="267">
        <v>45008</v>
      </c>
      <c r="K9528" s="267">
        <f>J9528+1</f>
        <v>45009</v>
      </c>
      <c r="L9528" s="266">
        <f>IF(M9528&lt;=365,1,2)</f>
        <v>1</v>
      </c>
      <c r="M9528" s="266">
        <f>IF(K9528&lt;$C$1,$C$2-$C$1+1,$C$2-K9528+1)</f>
        <v>38</v>
      </c>
      <c r="N9528" s="268">
        <f>M9528/365</f>
        <v>0.10410958904109589</v>
      </c>
      <c r="O9528" s="269">
        <f>'Data and Parameter'!$E$4*'Data and Parameter'!$E$5*('Data and Parameter'!$E$6+'Data and Parameter'!$E$7)*'Data and Parameter'!$E$19*'Data and Parameter'!$E$14*'ER calculations'!N9528</f>
        <v>0.53905333080220053</v>
      </c>
    </row>
    <row r="9529" spans="1:15" ht="15">
      <c r="A9529" s="284">
        <v>9525</v>
      </c>
      <c r="B9529" s="287"/>
      <c r="C9529" s="287"/>
      <c r="D9529" s="284" t="s">
        <v>1054</v>
      </c>
      <c r="E9529" s="287"/>
      <c r="F9529" s="285" t="s">
        <v>9650</v>
      </c>
      <c r="G9529" s="266" t="s">
        <v>121</v>
      </c>
      <c r="H9529" s="266">
        <f>IF(G9529="Traditional Stove",0.1,0.2)</f>
        <v>0.1</v>
      </c>
      <c r="I9529" s="266">
        <f>YEAR(J9529)</f>
        <v>2023</v>
      </c>
      <c r="J9529" s="267">
        <v>45008</v>
      </c>
      <c r="K9529" s="267">
        <f>J9529+1</f>
        <v>45009</v>
      </c>
      <c r="L9529" s="266">
        <f>IF(M9529&lt;=365,1,2)</f>
        <v>1</v>
      </c>
      <c r="M9529" s="266">
        <f>IF(K9529&lt;$C$1,$C$2-$C$1+1,$C$2-K9529+1)</f>
        <v>38</v>
      </c>
      <c r="N9529" s="268">
        <f>M9529/365</f>
        <v>0.10410958904109589</v>
      </c>
      <c r="O9529" s="269">
        <f>'Data and Parameter'!$E$4*'Data and Parameter'!$E$5*('Data and Parameter'!$E$6+'Data and Parameter'!$E$7)*'Data and Parameter'!$E$19*'Data and Parameter'!$E$14*'ER calculations'!N9529</f>
        <v>0.53905333080220053</v>
      </c>
    </row>
    <row r="9530" spans="1:15" ht="15">
      <c r="A9530" s="284">
        <v>9526</v>
      </c>
      <c r="B9530" s="287"/>
      <c r="C9530" s="287"/>
      <c r="D9530" s="284" t="s">
        <v>1054</v>
      </c>
      <c r="E9530" s="287"/>
      <c r="F9530" s="285" t="s">
        <v>9651</v>
      </c>
      <c r="G9530" s="266" t="s">
        <v>121</v>
      </c>
      <c r="H9530" s="266">
        <f>IF(G9530="Traditional Stove",0.1,0.2)</f>
        <v>0.1</v>
      </c>
      <c r="I9530" s="266">
        <f>YEAR(J9530)</f>
        <v>2023</v>
      </c>
      <c r="J9530" s="267">
        <v>45008</v>
      </c>
      <c r="K9530" s="267">
        <f>J9530+1</f>
        <v>45009</v>
      </c>
      <c r="L9530" s="266">
        <f>IF(M9530&lt;=365,1,2)</f>
        <v>1</v>
      </c>
      <c r="M9530" s="266">
        <f>IF(K9530&lt;$C$1,$C$2-$C$1+1,$C$2-K9530+1)</f>
        <v>38</v>
      </c>
      <c r="N9530" s="268">
        <f>M9530/365</f>
        <v>0.10410958904109589</v>
      </c>
      <c r="O9530" s="269">
        <f>'Data and Parameter'!$E$4*'Data and Parameter'!$E$5*('Data and Parameter'!$E$6+'Data and Parameter'!$E$7)*'Data and Parameter'!$E$19*'Data and Parameter'!$E$14*'ER calculations'!N9530</f>
        <v>0.53905333080220053</v>
      </c>
    </row>
    <row r="9531" spans="1:15" ht="15">
      <c r="A9531" s="284">
        <v>9527</v>
      </c>
      <c r="B9531" s="287"/>
      <c r="C9531" s="287"/>
      <c r="D9531" s="284" t="s">
        <v>1054</v>
      </c>
      <c r="E9531" s="287"/>
      <c r="F9531" s="285" t="s">
        <v>9652</v>
      </c>
      <c r="G9531" s="266" t="s">
        <v>121</v>
      </c>
      <c r="H9531" s="266">
        <f>IF(G9531="Traditional Stove",0.1,0.2)</f>
        <v>0.1</v>
      </c>
      <c r="I9531" s="266">
        <f>YEAR(J9531)</f>
        <v>2023</v>
      </c>
      <c r="J9531" s="267">
        <v>45008</v>
      </c>
      <c r="K9531" s="267">
        <f>J9531+1</f>
        <v>45009</v>
      </c>
      <c r="L9531" s="266">
        <f>IF(M9531&lt;=365,1,2)</f>
        <v>1</v>
      </c>
      <c r="M9531" s="266">
        <f>IF(K9531&lt;$C$1,$C$2-$C$1+1,$C$2-K9531+1)</f>
        <v>38</v>
      </c>
      <c r="N9531" s="268">
        <f>M9531/365</f>
        <v>0.10410958904109589</v>
      </c>
      <c r="O9531" s="269">
        <f>'Data and Parameter'!$E$4*'Data and Parameter'!$E$5*('Data and Parameter'!$E$6+'Data and Parameter'!$E$7)*'Data and Parameter'!$E$19*'Data and Parameter'!$E$14*'ER calculations'!N9531</f>
        <v>0.53905333080220053</v>
      </c>
    </row>
    <row r="9532" spans="1:15" ht="15">
      <c r="A9532" s="284">
        <v>9528</v>
      </c>
      <c r="B9532" s="287"/>
      <c r="C9532" s="287"/>
      <c r="D9532" s="284" t="s">
        <v>1054</v>
      </c>
      <c r="E9532" s="287"/>
      <c r="F9532" s="285" t="s">
        <v>9653</v>
      </c>
      <c r="G9532" s="266" t="s">
        <v>121</v>
      </c>
      <c r="H9532" s="266">
        <f>IF(G9532="Traditional Stove",0.1,0.2)</f>
        <v>0.1</v>
      </c>
      <c r="I9532" s="266">
        <f>YEAR(J9532)</f>
        <v>2023</v>
      </c>
      <c r="J9532" s="267">
        <v>45008</v>
      </c>
      <c r="K9532" s="267">
        <f>J9532+1</f>
        <v>45009</v>
      </c>
      <c r="L9532" s="266">
        <f>IF(M9532&lt;=365,1,2)</f>
        <v>1</v>
      </c>
      <c r="M9532" s="266">
        <f>IF(K9532&lt;$C$1,$C$2-$C$1+1,$C$2-K9532+1)</f>
        <v>38</v>
      </c>
      <c r="N9532" s="268">
        <f>M9532/365</f>
        <v>0.10410958904109589</v>
      </c>
      <c r="O9532" s="269">
        <f>'Data and Parameter'!$E$4*'Data and Parameter'!$E$5*('Data and Parameter'!$E$6+'Data and Parameter'!$E$7)*'Data and Parameter'!$E$19*'Data and Parameter'!$E$14*'ER calculations'!N9532</f>
        <v>0.53905333080220053</v>
      </c>
    </row>
    <row r="9533" spans="1:15" ht="15">
      <c r="A9533" s="284">
        <v>9529</v>
      </c>
      <c r="B9533" s="287"/>
      <c r="C9533" s="287"/>
      <c r="D9533" s="284" t="s">
        <v>1054</v>
      </c>
      <c r="E9533" s="287"/>
      <c r="F9533" s="285" t="s">
        <v>9654</v>
      </c>
      <c r="G9533" s="266" t="s">
        <v>121</v>
      </c>
      <c r="H9533" s="266">
        <f>IF(G9533="Traditional Stove",0.1,0.2)</f>
        <v>0.1</v>
      </c>
      <c r="I9533" s="266">
        <f>YEAR(J9533)</f>
        <v>2023</v>
      </c>
      <c r="J9533" s="267">
        <v>45008</v>
      </c>
      <c r="K9533" s="267">
        <f>J9533+1</f>
        <v>45009</v>
      </c>
      <c r="L9533" s="266">
        <f>IF(M9533&lt;=365,1,2)</f>
        <v>1</v>
      </c>
      <c r="M9533" s="266">
        <f>IF(K9533&lt;$C$1,$C$2-$C$1+1,$C$2-K9533+1)</f>
        <v>38</v>
      </c>
      <c r="N9533" s="268">
        <f>M9533/365</f>
        <v>0.10410958904109589</v>
      </c>
      <c r="O9533" s="269">
        <f>'Data and Parameter'!$E$4*'Data and Parameter'!$E$5*('Data and Parameter'!$E$6+'Data and Parameter'!$E$7)*'Data and Parameter'!$E$19*'Data and Parameter'!$E$14*'ER calculations'!N9533</f>
        <v>0.53905333080220053</v>
      </c>
    </row>
    <row r="9534" spans="1:15" ht="15">
      <c r="A9534" s="284">
        <v>9530</v>
      </c>
      <c r="B9534" s="287"/>
      <c r="C9534" s="287"/>
      <c r="D9534" s="284" t="s">
        <v>1054</v>
      </c>
      <c r="E9534" s="287"/>
      <c r="F9534" s="285" t="s">
        <v>9655</v>
      </c>
      <c r="G9534" s="266" t="s">
        <v>121</v>
      </c>
      <c r="H9534" s="266">
        <f>IF(G9534="Traditional Stove",0.1,0.2)</f>
        <v>0.1</v>
      </c>
      <c r="I9534" s="266">
        <f>YEAR(J9534)</f>
        <v>2023</v>
      </c>
      <c r="J9534" s="267">
        <v>45008</v>
      </c>
      <c r="K9534" s="267">
        <f>J9534+1</f>
        <v>45009</v>
      </c>
      <c r="L9534" s="266">
        <f>IF(M9534&lt;=365,1,2)</f>
        <v>1</v>
      </c>
      <c r="M9534" s="266">
        <f>IF(K9534&lt;$C$1,$C$2-$C$1+1,$C$2-K9534+1)</f>
        <v>38</v>
      </c>
      <c r="N9534" s="268">
        <f>M9534/365</f>
        <v>0.10410958904109589</v>
      </c>
      <c r="O9534" s="269">
        <f>'Data and Parameter'!$E$4*'Data and Parameter'!$E$5*('Data and Parameter'!$E$6+'Data and Parameter'!$E$7)*'Data and Parameter'!$E$19*'Data and Parameter'!$E$14*'ER calculations'!N9534</f>
        <v>0.53905333080220053</v>
      </c>
    </row>
    <row r="9535" spans="1:15" ht="15">
      <c r="A9535" s="284">
        <v>9531</v>
      </c>
      <c r="B9535" s="287"/>
      <c r="C9535" s="287"/>
      <c r="D9535" s="284" t="s">
        <v>1054</v>
      </c>
      <c r="E9535" s="287"/>
      <c r="F9535" s="285" t="s">
        <v>9656</v>
      </c>
      <c r="G9535" s="266" t="s">
        <v>121</v>
      </c>
      <c r="H9535" s="266">
        <f>IF(G9535="Traditional Stove",0.1,0.2)</f>
        <v>0.1</v>
      </c>
      <c r="I9535" s="266">
        <f>YEAR(J9535)</f>
        <v>2023</v>
      </c>
      <c r="J9535" s="267">
        <v>45008</v>
      </c>
      <c r="K9535" s="267">
        <f>J9535+1</f>
        <v>45009</v>
      </c>
      <c r="L9535" s="266">
        <f>IF(M9535&lt;=365,1,2)</f>
        <v>1</v>
      </c>
      <c r="M9535" s="266">
        <f>IF(K9535&lt;$C$1,$C$2-$C$1+1,$C$2-K9535+1)</f>
        <v>38</v>
      </c>
      <c r="N9535" s="268">
        <f>M9535/365</f>
        <v>0.10410958904109589</v>
      </c>
      <c r="O9535" s="269">
        <f>'Data and Parameter'!$E$4*'Data and Parameter'!$E$5*('Data and Parameter'!$E$6+'Data and Parameter'!$E$7)*'Data and Parameter'!$E$19*'Data and Parameter'!$E$14*'ER calculations'!N9535</f>
        <v>0.53905333080220053</v>
      </c>
    </row>
    <row r="9536" spans="1:15" ht="15">
      <c r="A9536" s="284">
        <v>9532</v>
      </c>
      <c r="B9536" s="287"/>
      <c r="C9536" s="287"/>
      <c r="D9536" s="284" t="s">
        <v>1054</v>
      </c>
      <c r="E9536" s="287"/>
      <c r="F9536" s="285" t="s">
        <v>9657</v>
      </c>
      <c r="G9536" s="266" t="s">
        <v>121</v>
      </c>
      <c r="H9536" s="266">
        <f>IF(G9536="Traditional Stove",0.1,0.2)</f>
        <v>0.1</v>
      </c>
      <c r="I9536" s="266">
        <f>YEAR(J9536)</f>
        <v>2023</v>
      </c>
      <c r="J9536" s="267">
        <v>45008</v>
      </c>
      <c r="K9536" s="267">
        <f>J9536+1</f>
        <v>45009</v>
      </c>
      <c r="L9536" s="266">
        <f>IF(M9536&lt;=365,1,2)</f>
        <v>1</v>
      </c>
      <c r="M9536" s="266">
        <f>IF(K9536&lt;$C$1,$C$2-$C$1+1,$C$2-K9536+1)</f>
        <v>38</v>
      </c>
      <c r="N9536" s="268">
        <f>M9536/365</f>
        <v>0.10410958904109589</v>
      </c>
      <c r="O9536" s="269">
        <f>'Data and Parameter'!$E$4*'Data and Parameter'!$E$5*('Data and Parameter'!$E$6+'Data and Parameter'!$E$7)*'Data and Parameter'!$E$19*'Data and Parameter'!$E$14*'ER calculations'!N9536</f>
        <v>0.53905333080220053</v>
      </c>
    </row>
    <row r="9537" spans="1:15" ht="15">
      <c r="A9537" s="284">
        <v>9533</v>
      </c>
      <c r="B9537" s="287"/>
      <c r="C9537" s="287"/>
      <c r="D9537" s="284" t="s">
        <v>1054</v>
      </c>
      <c r="E9537" s="287"/>
      <c r="F9537" s="285" t="s">
        <v>9658</v>
      </c>
      <c r="G9537" s="266" t="s">
        <v>121</v>
      </c>
      <c r="H9537" s="266">
        <f>IF(G9537="Traditional Stove",0.1,0.2)</f>
        <v>0.1</v>
      </c>
      <c r="I9537" s="266">
        <f>YEAR(J9537)</f>
        <v>2023</v>
      </c>
      <c r="J9537" s="267">
        <v>45008</v>
      </c>
      <c r="K9537" s="267">
        <f>J9537+1</f>
        <v>45009</v>
      </c>
      <c r="L9537" s="266">
        <f>IF(M9537&lt;=365,1,2)</f>
        <v>1</v>
      </c>
      <c r="M9537" s="266">
        <f>IF(K9537&lt;$C$1,$C$2-$C$1+1,$C$2-K9537+1)</f>
        <v>38</v>
      </c>
      <c r="N9537" s="268">
        <f>M9537/365</f>
        <v>0.10410958904109589</v>
      </c>
      <c r="O9537" s="269">
        <f>'Data and Parameter'!$E$4*'Data and Parameter'!$E$5*('Data and Parameter'!$E$6+'Data and Parameter'!$E$7)*'Data and Parameter'!$E$19*'Data and Parameter'!$E$14*'ER calculations'!N9537</f>
        <v>0.53905333080220053</v>
      </c>
    </row>
    <row r="9538" spans="1:15" ht="15">
      <c r="A9538" s="284">
        <v>9534</v>
      </c>
      <c r="B9538" s="287"/>
      <c r="C9538" s="287"/>
      <c r="D9538" s="284" t="s">
        <v>1054</v>
      </c>
      <c r="E9538" s="287"/>
      <c r="F9538" s="285" t="s">
        <v>9659</v>
      </c>
      <c r="G9538" s="266" t="s">
        <v>121</v>
      </c>
      <c r="H9538" s="266">
        <f>IF(G9538="Traditional Stove",0.1,0.2)</f>
        <v>0.1</v>
      </c>
      <c r="I9538" s="266">
        <f>YEAR(J9538)</f>
        <v>2023</v>
      </c>
      <c r="J9538" s="267">
        <v>45008</v>
      </c>
      <c r="K9538" s="267">
        <f>J9538+1</f>
        <v>45009</v>
      </c>
      <c r="L9538" s="266">
        <f>IF(M9538&lt;=365,1,2)</f>
        <v>1</v>
      </c>
      <c r="M9538" s="266">
        <f>IF(K9538&lt;$C$1,$C$2-$C$1+1,$C$2-K9538+1)</f>
        <v>38</v>
      </c>
      <c r="N9538" s="268">
        <f>M9538/365</f>
        <v>0.10410958904109589</v>
      </c>
      <c r="O9538" s="269">
        <f>'Data and Parameter'!$E$4*'Data and Parameter'!$E$5*('Data and Parameter'!$E$6+'Data and Parameter'!$E$7)*'Data and Parameter'!$E$19*'Data and Parameter'!$E$14*'ER calculations'!N9538</f>
        <v>0.53905333080220053</v>
      </c>
    </row>
    <row r="9539" spans="1:15" ht="15">
      <c r="A9539" s="284">
        <v>9535</v>
      </c>
      <c r="B9539" s="287"/>
      <c r="C9539" s="287"/>
      <c r="D9539" s="284" t="s">
        <v>1054</v>
      </c>
      <c r="E9539" s="287"/>
      <c r="F9539" s="285" t="s">
        <v>9660</v>
      </c>
      <c r="G9539" s="266" t="s">
        <v>121</v>
      </c>
      <c r="H9539" s="266">
        <f>IF(G9539="Traditional Stove",0.1,0.2)</f>
        <v>0.1</v>
      </c>
      <c r="I9539" s="266">
        <f>YEAR(J9539)</f>
        <v>2023</v>
      </c>
      <c r="J9539" s="267">
        <v>45008</v>
      </c>
      <c r="K9539" s="267">
        <f>J9539+1</f>
        <v>45009</v>
      </c>
      <c r="L9539" s="266">
        <f>IF(M9539&lt;=365,1,2)</f>
        <v>1</v>
      </c>
      <c r="M9539" s="266">
        <f>IF(K9539&lt;$C$1,$C$2-$C$1+1,$C$2-K9539+1)</f>
        <v>38</v>
      </c>
      <c r="N9539" s="268">
        <f>M9539/365</f>
        <v>0.10410958904109589</v>
      </c>
      <c r="O9539" s="269">
        <f>'Data and Parameter'!$E$4*'Data and Parameter'!$E$5*('Data and Parameter'!$E$6+'Data and Parameter'!$E$7)*'Data and Parameter'!$E$19*'Data and Parameter'!$E$14*'ER calculations'!N9539</f>
        <v>0.53905333080220053</v>
      </c>
    </row>
    <row r="9540" spans="1:15" ht="15">
      <c r="A9540" s="284">
        <v>9536</v>
      </c>
      <c r="B9540" s="287"/>
      <c r="C9540" s="287"/>
      <c r="D9540" s="284" t="s">
        <v>1054</v>
      </c>
      <c r="E9540" s="287"/>
      <c r="F9540" s="285" t="s">
        <v>9661</v>
      </c>
      <c r="G9540" s="266" t="s">
        <v>121</v>
      </c>
      <c r="H9540" s="266">
        <f>IF(G9540="Traditional Stove",0.1,0.2)</f>
        <v>0.1</v>
      </c>
      <c r="I9540" s="266">
        <f>YEAR(J9540)</f>
        <v>2023</v>
      </c>
      <c r="J9540" s="267">
        <v>45008</v>
      </c>
      <c r="K9540" s="267">
        <f>J9540+1</f>
        <v>45009</v>
      </c>
      <c r="L9540" s="266">
        <f>IF(M9540&lt;=365,1,2)</f>
        <v>1</v>
      </c>
      <c r="M9540" s="266">
        <f>IF(K9540&lt;$C$1,$C$2-$C$1+1,$C$2-K9540+1)</f>
        <v>38</v>
      </c>
      <c r="N9540" s="268">
        <f>M9540/365</f>
        <v>0.10410958904109589</v>
      </c>
      <c r="O9540" s="269">
        <f>'Data and Parameter'!$E$4*'Data and Parameter'!$E$5*('Data and Parameter'!$E$6+'Data and Parameter'!$E$7)*'Data and Parameter'!$E$19*'Data and Parameter'!$E$14*'ER calculations'!N9540</f>
        <v>0.53905333080220053</v>
      </c>
    </row>
    <row r="9541" spans="1:15" ht="15">
      <c r="A9541" s="284">
        <v>9537</v>
      </c>
      <c r="B9541" s="287"/>
      <c r="C9541" s="287"/>
      <c r="D9541" s="284" t="s">
        <v>1054</v>
      </c>
      <c r="E9541" s="287"/>
      <c r="F9541" s="285" t="s">
        <v>9662</v>
      </c>
      <c r="G9541" s="266" t="s">
        <v>121</v>
      </c>
      <c r="H9541" s="266">
        <f>IF(G9541="Traditional Stove",0.1,0.2)</f>
        <v>0.1</v>
      </c>
      <c r="I9541" s="266">
        <f>YEAR(J9541)</f>
        <v>2023</v>
      </c>
      <c r="J9541" s="267">
        <v>44969</v>
      </c>
      <c r="K9541" s="267">
        <f>J9541+1</f>
        <v>44970</v>
      </c>
      <c r="L9541" s="266">
        <f>IF(M9541&lt;=365,1,2)</f>
        <v>1</v>
      </c>
      <c r="M9541" s="266">
        <f>IF(K9541&lt;$C$1,$C$2-$C$1+1,$C$2-K9541+1)</f>
        <v>77</v>
      </c>
      <c r="N9541" s="268">
        <f>M9541/365</f>
        <v>0.21095890410958903</v>
      </c>
      <c r="O9541" s="269">
        <f>'Data and Parameter'!$E$4*'Data and Parameter'!$E$5*('Data and Parameter'!$E$6+'Data and Parameter'!$E$7)*'Data and Parameter'!$E$19*'Data and Parameter'!$E$14*'ER calculations'!N9541</f>
        <v>1.0922922755728799</v>
      </c>
    </row>
    <row r="9542" spans="1:15" ht="15">
      <c r="A9542" s="284">
        <v>9538</v>
      </c>
      <c r="B9542" s="287"/>
      <c r="C9542" s="287"/>
      <c r="D9542" s="284" t="s">
        <v>1054</v>
      </c>
      <c r="E9542" s="287"/>
      <c r="F9542" s="285" t="s">
        <v>9663</v>
      </c>
      <c r="G9542" s="266" t="s">
        <v>121</v>
      </c>
      <c r="H9542" s="266">
        <f>IF(G9542="Traditional Stove",0.1,0.2)</f>
        <v>0.1</v>
      </c>
      <c r="I9542" s="266">
        <f>YEAR(J9542)</f>
        <v>2023</v>
      </c>
      <c r="J9542" s="267">
        <v>44969</v>
      </c>
      <c r="K9542" s="267">
        <f>J9542+1</f>
        <v>44970</v>
      </c>
      <c r="L9542" s="266">
        <f>IF(M9542&lt;=365,1,2)</f>
        <v>1</v>
      </c>
      <c r="M9542" s="266">
        <f>IF(K9542&lt;$C$1,$C$2-$C$1+1,$C$2-K9542+1)</f>
        <v>77</v>
      </c>
      <c r="N9542" s="268">
        <f>M9542/365</f>
        <v>0.21095890410958903</v>
      </c>
      <c r="O9542" s="269">
        <f>'Data and Parameter'!$E$4*'Data and Parameter'!$E$5*('Data and Parameter'!$E$6+'Data and Parameter'!$E$7)*'Data and Parameter'!$E$19*'Data and Parameter'!$E$14*'ER calculations'!N9542</f>
        <v>1.0922922755728799</v>
      </c>
    </row>
    <row r="9543" spans="1:15" ht="15">
      <c r="A9543" s="284">
        <v>9539</v>
      </c>
      <c r="B9543" s="287"/>
      <c r="C9543" s="287"/>
      <c r="D9543" s="284" t="s">
        <v>1054</v>
      </c>
      <c r="E9543" s="287"/>
      <c r="F9543" s="285" t="s">
        <v>9664</v>
      </c>
      <c r="G9543" s="266" t="s">
        <v>121</v>
      </c>
      <c r="H9543" s="266">
        <f>IF(G9543="Traditional Stove",0.1,0.2)</f>
        <v>0.1</v>
      </c>
      <c r="I9543" s="266">
        <f>YEAR(J9543)</f>
        <v>2023</v>
      </c>
      <c r="J9543" s="267">
        <v>44969</v>
      </c>
      <c r="K9543" s="267">
        <f>J9543+1</f>
        <v>44970</v>
      </c>
      <c r="L9543" s="266">
        <f>IF(M9543&lt;=365,1,2)</f>
        <v>1</v>
      </c>
      <c r="M9543" s="266">
        <f>IF(K9543&lt;$C$1,$C$2-$C$1+1,$C$2-K9543+1)</f>
        <v>77</v>
      </c>
      <c r="N9543" s="268">
        <f>M9543/365</f>
        <v>0.21095890410958903</v>
      </c>
      <c r="O9543" s="269">
        <f>'Data and Parameter'!$E$4*'Data and Parameter'!$E$5*('Data and Parameter'!$E$6+'Data and Parameter'!$E$7)*'Data and Parameter'!$E$19*'Data and Parameter'!$E$14*'ER calculations'!N9543</f>
        <v>1.0922922755728799</v>
      </c>
    </row>
    <row r="9544" spans="1:15" ht="15">
      <c r="A9544" s="284">
        <v>9540</v>
      </c>
      <c r="B9544" s="287"/>
      <c r="C9544" s="287"/>
      <c r="D9544" s="284" t="s">
        <v>1054</v>
      </c>
      <c r="E9544" s="287"/>
      <c r="F9544" s="285" t="s">
        <v>9665</v>
      </c>
      <c r="G9544" s="266" t="s">
        <v>121</v>
      </c>
      <c r="H9544" s="266">
        <f>IF(G9544="Traditional Stove",0.1,0.2)</f>
        <v>0.1</v>
      </c>
      <c r="I9544" s="266">
        <f>YEAR(J9544)</f>
        <v>2023</v>
      </c>
      <c r="J9544" s="267">
        <v>44969</v>
      </c>
      <c r="K9544" s="267">
        <f>J9544+1</f>
        <v>44970</v>
      </c>
      <c r="L9544" s="266">
        <f>IF(M9544&lt;=365,1,2)</f>
        <v>1</v>
      </c>
      <c r="M9544" s="266">
        <f>IF(K9544&lt;$C$1,$C$2-$C$1+1,$C$2-K9544+1)</f>
        <v>77</v>
      </c>
      <c r="N9544" s="268">
        <f>M9544/365</f>
        <v>0.21095890410958903</v>
      </c>
      <c r="O9544" s="269">
        <f>'Data and Parameter'!$E$4*'Data and Parameter'!$E$5*('Data and Parameter'!$E$6+'Data and Parameter'!$E$7)*'Data and Parameter'!$E$19*'Data and Parameter'!$E$14*'ER calculations'!N9544</f>
        <v>1.0922922755728799</v>
      </c>
    </row>
    <row r="9545" spans="1:15" ht="15">
      <c r="A9545" s="284">
        <v>9541</v>
      </c>
      <c r="B9545" s="287"/>
      <c r="C9545" s="287"/>
      <c r="D9545" s="284" t="s">
        <v>1054</v>
      </c>
      <c r="E9545" s="287"/>
      <c r="F9545" s="285" t="s">
        <v>9666</v>
      </c>
      <c r="G9545" s="266" t="s">
        <v>121</v>
      </c>
      <c r="H9545" s="266">
        <f>IF(G9545="Traditional Stove",0.1,0.2)</f>
        <v>0.1</v>
      </c>
      <c r="I9545" s="266">
        <f>YEAR(J9545)</f>
        <v>2023</v>
      </c>
      <c r="J9545" s="267">
        <v>44969</v>
      </c>
      <c r="K9545" s="267">
        <f>J9545+1</f>
        <v>44970</v>
      </c>
      <c r="L9545" s="266">
        <f>IF(M9545&lt;=365,1,2)</f>
        <v>1</v>
      </c>
      <c r="M9545" s="266">
        <f>IF(K9545&lt;$C$1,$C$2-$C$1+1,$C$2-K9545+1)</f>
        <v>77</v>
      </c>
      <c r="N9545" s="268">
        <f>M9545/365</f>
        <v>0.21095890410958903</v>
      </c>
      <c r="O9545" s="269">
        <f>'Data and Parameter'!$E$4*'Data and Parameter'!$E$5*('Data and Parameter'!$E$6+'Data and Parameter'!$E$7)*'Data and Parameter'!$E$19*'Data and Parameter'!$E$14*'ER calculations'!N9545</f>
        <v>1.0922922755728799</v>
      </c>
    </row>
    <row r="9546" spans="1:15" ht="15">
      <c r="A9546" s="284">
        <v>9542</v>
      </c>
      <c r="B9546" s="287"/>
      <c r="C9546" s="287"/>
      <c r="D9546" s="284" t="s">
        <v>1054</v>
      </c>
      <c r="E9546" s="287"/>
      <c r="F9546" s="285" t="s">
        <v>9667</v>
      </c>
      <c r="G9546" s="266" t="s">
        <v>121</v>
      </c>
      <c r="H9546" s="266">
        <f>IF(G9546="Traditional Stove",0.1,0.2)</f>
        <v>0.1</v>
      </c>
      <c r="I9546" s="266">
        <f>YEAR(J9546)</f>
        <v>2023</v>
      </c>
      <c r="J9546" s="267">
        <v>44969</v>
      </c>
      <c r="K9546" s="267">
        <f>J9546+1</f>
        <v>44970</v>
      </c>
      <c r="L9546" s="266">
        <f>IF(M9546&lt;=365,1,2)</f>
        <v>1</v>
      </c>
      <c r="M9546" s="266">
        <f>IF(K9546&lt;$C$1,$C$2-$C$1+1,$C$2-K9546+1)</f>
        <v>77</v>
      </c>
      <c r="N9546" s="268">
        <f>M9546/365</f>
        <v>0.21095890410958903</v>
      </c>
      <c r="O9546" s="269">
        <f>'Data and Parameter'!$E$4*'Data and Parameter'!$E$5*('Data and Parameter'!$E$6+'Data and Parameter'!$E$7)*'Data and Parameter'!$E$19*'Data and Parameter'!$E$14*'ER calculations'!N9546</f>
        <v>1.0922922755728799</v>
      </c>
    </row>
    <row r="9547" spans="1:15" ht="15">
      <c r="A9547" s="284">
        <v>9543</v>
      </c>
      <c r="B9547" s="287"/>
      <c r="C9547" s="287"/>
      <c r="D9547" s="284" t="s">
        <v>1054</v>
      </c>
      <c r="E9547" s="287"/>
      <c r="F9547" s="285" t="s">
        <v>9668</v>
      </c>
      <c r="G9547" s="266" t="s">
        <v>121</v>
      </c>
      <c r="H9547" s="266">
        <f>IF(G9547="Traditional Stove",0.1,0.2)</f>
        <v>0.1</v>
      </c>
      <c r="I9547" s="266">
        <f>YEAR(J9547)</f>
        <v>2023</v>
      </c>
      <c r="J9547" s="267">
        <v>44969</v>
      </c>
      <c r="K9547" s="267">
        <f>J9547+1</f>
        <v>44970</v>
      </c>
      <c r="L9547" s="266">
        <f>IF(M9547&lt;=365,1,2)</f>
        <v>1</v>
      </c>
      <c r="M9547" s="266">
        <f>IF(K9547&lt;$C$1,$C$2-$C$1+1,$C$2-K9547+1)</f>
        <v>77</v>
      </c>
      <c r="N9547" s="268">
        <f>M9547/365</f>
        <v>0.21095890410958903</v>
      </c>
      <c r="O9547" s="269">
        <f>'Data and Parameter'!$E$4*'Data and Parameter'!$E$5*('Data and Parameter'!$E$6+'Data and Parameter'!$E$7)*'Data and Parameter'!$E$19*'Data and Parameter'!$E$14*'ER calculations'!N9547</f>
        <v>1.0922922755728799</v>
      </c>
    </row>
    <row r="9548" spans="1:15" ht="15">
      <c r="A9548" s="284">
        <v>9544</v>
      </c>
      <c r="B9548" s="287"/>
      <c r="C9548" s="287"/>
      <c r="D9548" s="284" t="s">
        <v>1054</v>
      </c>
      <c r="E9548" s="287"/>
      <c r="F9548" s="285" t="s">
        <v>9669</v>
      </c>
      <c r="G9548" s="266" t="s">
        <v>121</v>
      </c>
      <c r="H9548" s="266">
        <f>IF(G9548="Traditional Stove",0.1,0.2)</f>
        <v>0.1</v>
      </c>
      <c r="I9548" s="266">
        <f>YEAR(J9548)</f>
        <v>2023</v>
      </c>
      <c r="J9548" s="267">
        <v>44969</v>
      </c>
      <c r="K9548" s="267">
        <f>J9548+1</f>
        <v>44970</v>
      </c>
      <c r="L9548" s="266">
        <f>IF(M9548&lt;=365,1,2)</f>
        <v>1</v>
      </c>
      <c r="M9548" s="266">
        <f>IF(K9548&lt;$C$1,$C$2-$C$1+1,$C$2-K9548+1)</f>
        <v>77</v>
      </c>
      <c r="N9548" s="268">
        <f>M9548/365</f>
        <v>0.21095890410958903</v>
      </c>
      <c r="O9548" s="269">
        <f>'Data and Parameter'!$E$4*'Data and Parameter'!$E$5*('Data and Parameter'!$E$6+'Data and Parameter'!$E$7)*'Data and Parameter'!$E$19*'Data and Parameter'!$E$14*'ER calculations'!N9548</f>
        <v>1.0922922755728799</v>
      </c>
    </row>
    <row r="9549" spans="1:15" ht="15">
      <c r="A9549" s="284">
        <v>9545</v>
      </c>
      <c r="B9549" s="287"/>
      <c r="C9549" s="287"/>
      <c r="D9549" s="284" t="s">
        <v>1054</v>
      </c>
      <c r="E9549" s="287"/>
      <c r="F9549" s="285" t="s">
        <v>9670</v>
      </c>
      <c r="G9549" s="266" t="s">
        <v>121</v>
      </c>
      <c r="H9549" s="266">
        <f>IF(G9549="Traditional Stove",0.1,0.2)</f>
        <v>0.1</v>
      </c>
      <c r="I9549" s="266">
        <f>YEAR(J9549)</f>
        <v>2023</v>
      </c>
      <c r="J9549" s="267">
        <v>45008</v>
      </c>
      <c r="K9549" s="267">
        <f>J9549+1</f>
        <v>45009</v>
      </c>
      <c r="L9549" s="266">
        <f>IF(M9549&lt;=365,1,2)</f>
        <v>1</v>
      </c>
      <c r="M9549" s="266">
        <f>IF(K9549&lt;$C$1,$C$2-$C$1+1,$C$2-K9549+1)</f>
        <v>38</v>
      </c>
      <c r="N9549" s="268">
        <f>M9549/365</f>
        <v>0.10410958904109589</v>
      </c>
      <c r="O9549" s="269">
        <f>'Data and Parameter'!$E$4*'Data and Parameter'!$E$5*('Data and Parameter'!$E$6+'Data and Parameter'!$E$7)*'Data and Parameter'!$E$19*'Data and Parameter'!$E$14*'ER calculations'!N9549</f>
        <v>0.53905333080220053</v>
      </c>
    </row>
    <row r="9550" spans="1:15" ht="15">
      <c r="A9550" s="284">
        <v>9546</v>
      </c>
      <c r="B9550" s="287"/>
      <c r="C9550" s="287"/>
      <c r="D9550" s="284" t="s">
        <v>1054</v>
      </c>
      <c r="E9550" s="287"/>
      <c r="F9550" s="285" t="s">
        <v>9671</v>
      </c>
      <c r="G9550" s="266" t="s">
        <v>121</v>
      </c>
      <c r="H9550" s="266">
        <f>IF(G9550="Traditional Stove",0.1,0.2)</f>
        <v>0.1</v>
      </c>
      <c r="I9550" s="266">
        <f>YEAR(J9550)</f>
        <v>2023</v>
      </c>
      <c r="J9550" s="267">
        <v>45008</v>
      </c>
      <c r="K9550" s="267">
        <f>J9550+1</f>
        <v>45009</v>
      </c>
      <c r="L9550" s="266">
        <f>IF(M9550&lt;=365,1,2)</f>
        <v>1</v>
      </c>
      <c r="M9550" s="266">
        <f>IF(K9550&lt;$C$1,$C$2-$C$1+1,$C$2-K9550+1)</f>
        <v>38</v>
      </c>
      <c r="N9550" s="268">
        <f>M9550/365</f>
        <v>0.10410958904109589</v>
      </c>
      <c r="O9550" s="269">
        <f>'Data and Parameter'!$E$4*'Data and Parameter'!$E$5*('Data and Parameter'!$E$6+'Data and Parameter'!$E$7)*'Data and Parameter'!$E$19*'Data and Parameter'!$E$14*'ER calculations'!N9550</f>
        <v>0.53905333080220053</v>
      </c>
    </row>
    <row r="9551" spans="1:15" ht="15">
      <c r="A9551" s="284">
        <v>9547</v>
      </c>
      <c r="B9551" s="287"/>
      <c r="C9551" s="287"/>
      <c r="D9551" s="284" t="s">
        <v>1054</v>
      </c>
      <c r="E9551" s="287"/>
      <c r="F9551" s="285" t="s">
        <v>9672</v>
      </c>
      <c r="G9551" s="266" t="s">
        <v>121</v>
      </c>
      <c r="H9551" s="266">
        <f>IF(G9551="Traditional Stove",0.1,0.2)</f>
        <v>0.1</v>
      </c>
      <c r="I9551" s="266">
        <f>YEAR(J9551)</f>
        <v>2023</v>
      </c>
      <c r="J9551" s="267">
        <v>45008</v>
      </c>
      <c r="K9551" s="267">
        <f>J9551+1</f>
        <v>45009</v>
      </c>
      <c r="L9551" s="266">
        <f>IF(M9551&lt;=365,1,2)</f>
        <v>1</v>
      </c>
      <c r="M9551" s="266">
        <f>IF(K9551&lt;$C$1,$C$2-$C$1+1,$C$2-K9551+1)</f>
        <v>38</v>
      </c>
      <c r="N9551" s="268">
        <f>M9551/365</f>
        <v>0.10410958904109589</v>
      </c>
      <c r="O9551" s="269">
        <f>'Data and Parameter'!$E$4*'Data and Parameter'!$E$5*('Data and Parameter'!$E$6+'Data and Parameter'!$E$7)*'Data and Parameter'!$E$19*'Data and Parameter'!$E$14*'ER calculations'!N9551</f>
        <v>0.53905333080220053</v>
      </c>
    </row>
    <row r="9552" spans="1:15" ht="15">
      <c r="A9552" s="284">
        <v>9548</v>
      </c>
      <c r="B9552" s="287"/>
      <c r="C9552" s="287"/>
      <c r="D9552" s="284" t="s">
        <v>1054</v>
      </c>
      <c r="E9552" s="287"/>
      <c r="F9552" s="285" t="s">
        <v>9673</v>
      </c>
      <c r="G9552" s="266" t="s">
        <v>121</v>
      </c>
      <c r="H9552" s="266">
        <f>IF(G9552="Traditional Stove",0.1,0.2)</f>
        <v>0.1</v>
      </c>
      <c r="I9552" s="266">
        <f>YEAR(J9552)</f>
        <v>2023</v>
      </c>
      <c r="J9552" s="267">
        <v>45008</v>
      </c>
      <c r="K9552" s="267">
        <f>J9552+1</f>
        <v>45009</v>
      </c>
      <c r="L9552" s="266">
        <f>IF(M9552&lt;=365,1,2)</f>
        <v>1</v>
      </c>
      <c r="M9552" s="266">
        <f>IF(K9552&lt;$C$1,$C$2-$C$1+1,$C$2-K9552+1)</f>
        <v>38</v>
      </c>
      <c r="N9552" s="268">
        <f>M9552/365</f>
        <v>0.10410958904109589</v>
      </c>
      <c r="O9552" s="269">
        <f>'Data and Parameter'!$E$4*'Data and Parameter'!$E$5*('Data and Parameter'!$E$6+'Data and Parameter'!$E$7)*'Data and Parameter'!$E$19*'Data and Parameter'!$E$14*'ER calculations'!N9552</f>
        <v>0.53905333080220053</v>
      </c>
    </row>
    <row r="9553" spans="1:15" ht="15">
      <c r="A9553" s="284">
        <v>9549</v>
      </c>
      <c r="B9553" s="287"/>
      <c r="C9553" s="287"/>
      <c r="D9553" s="284" t="s">
        <v>1054</v>
      </c>
      <c r="E9553" s="287"/>
      <c r="F9553" s="285" t="s">
        <v>9674</v>
      </c>
      <c r="G9553" s="266" t="s">
        <v>121</v>
      </c>
      <c r="H9553" s="266">
        <f>IF(G9553="Traditional Stove",0.1,0.2)</f>
        <v>0.1</v>
      </c>
      <c r="I9553" s="266">
        <f>YEAR(J9553)</f>
        <v>2023</v>
      </c>
      <c r="J9553" s="267">
        <v>45008</v>
      </c>
      <c r="K9553" s="267">
        <f>J9553+1</f>
        <v>45009</v>
      </c>
      <c r="L9553" s="266">
        <f>IF(M9553&lt;=365,1,2)</f>
        <v>1</v>
      </c>
      <c r="M9553" s="266">
        <f>IF(K9553&lt;$C$1,$C$2-$C$1+1,$C$2-K9553+1)</f>
        <v>38</v>
      </c>
      <c r="N9553" s="268">
        <f>M9553/365</f>
        <v>0.10410958904109589</v>
      </c>
      <c r="O9553" s="269">
        <f>'Data and Parameter'!$E$4*'Data and Parameter'!$E$5*('Data and Parameter'!$E$6+'Data and Parameter'!$E$7)*'Data and Parameter'!$E$19*'Data and Parameter'!$E$14*'ER calculations'!N9553</f>
        <v>0.53905333080220053</v>
      </c>
    </row>
    <row r="9554" spans="1:15" ht="15">
      <c r="A9554" s="284">
        <v>9550</v>
      </c>
      <c r="B9554" s="287"/>
      <c r="C9554" s="287"/>
      <c r="D9554" s="284" t="s">
        <v>1054</v>
      </c>
      <c r="E9554" s="287"/>
      <c r="F9554" s="285" t="s">
        <v>9675</v>
      </c>
      <c r="G9554" s="266" t="s">
        <v>121</v>
      </c>
      <c r="H9554" s="266">
        <f>IF(G9554="Traditional Stove",0.1,0.2)</f>
        <v>0.1</v>
      </c>
      <c r="I9554" s="266">
        <f>YEAR(J9554)</f>
        <v>2023</v>
      </c>
      <c r="J9554" s="267">
        <v>45008</v>
      </c>
      <c r="K9554" s="267">
        <f>J9554+1</f>
        <v>45009</v>
      </c>
      <c r="L9554" s="266">
        <f>IF(M9554&lt;=365,1,2)</f>
        <v>1</v>
      </c>
      <c r="M9554" s="266">
        <f>IF(K9554&lt;$C$1,$C$2-$C$1+1,$C$2-K9554+1)</f>
        <v>38</v>
      </c>
      <c r="N9554" s="268">
        <f>M9554/365</f>
        <v>0.10410958904109589</v>
      </c>
      <c r="O9554" s="269">
        <f>'Data and Parameter'!$E$4*'Data and Parameter'!$E$5*('Data and Parameter'!$E$6+'Data and Parameter'!$E$7)*'Data and Parameter'!$E$19*'Data and Parameter'!$E$14*'ER calculations'!N9554</f>
        <v>0.53905333080220053</v>
      </c>
    </row>
    <row r="9555" spans="1:15" ht="15">
      <c r="A9555" s="284">
        <v>9551</v>
      </c>
      <c r="B9555" s="287"/>
      <c r="C9555" s="287"/>
      <c r="D9555" s="284" t="s">
        <v>1054</v>
      </c>
      <c r="E9555" s="287"/>
      <c r="F9555" s="285" t="s">
        <v>9676</v>
      </c>
      <c r="G9555" s="266" t="s">
        <v>121</v>
      </c>
      <c r="H9555" s="266">
        <f>IF(G9555="Traditional Stove",0.1,0.2)</f>
        <v>0.1</v>
      </c>
      <c r="I9555" s="266">
        <f>YEAR(J9555)</f>
        <v>2023</v>
      </c>
      <c r="J9555" s="267">
        <v>45008</v>
      </c>
      <c r="K9555" s="267">
        <f>J9555+1</f>
        <v>45009</v>
      </c>
      <c r="L9555" s="266">
        <f>IF(M9555&lt;=365,1,2)</f>
        <v>1</v>
      </c>
      <c r="M9555" s="266">
        <f>IF(K9555&lt;$C$1,$C$2-$C$1+1,$C$2-K9555+1)</f>
        <v>38</v>
      </c>
      <c r="N9555" s="268">
        <f>M9555/365</f>
        <v>0.10410958904109589</v>
      </c>
      <c r="O9555" s="269">
        <f>'Data and Parameter'!$E$4*'Data and Parameter'!$E$5*('Data and Parameter'!$E$6+'Data and Parameter'!$E$7)*'Data and Parameter'!$E$19*'Data and Parameter'!$E$14*'ER calculations'!N9555</f>
        <v>0.53905333080220053</v>
      </c>
    </row>
    <row r="9556" spans="1:15" ht="15">
      <c r="A9556" s="284">
        <v>9552</v>
      </c>
      <c r="B9556" s="287"/>
      <c r="C9556" s="287"/>
      <c r="D9556" s="284" t="s">
        <v>1054</v>
      </c>
      <c r="E9556" s="287"/>
      <c r="F9556" s="285" t="s">
        <v>9677</v>
      </c>
      <c r="G9556" s="266" t="s">
        <v>121</v>
      </c>
      <c r="H9556" s="266">
        <f>IF(G9556="Traditional Stove",0.1,0.2)</f>
        <v>0.1</v>
      </c>
      <c r="I9556" s="266">
        <f>YEAR(J9556)</f>
        <v>2023</v>
      </c>
      <c r="J9556" s="267">
        <v>45008</v>
      </c>
      <c r="K9556" s="267">
        <f>J9556+1</f>
        <v>45009</v>
      </c>
      <c r="L9556" s="266">
        <f>IF(M9556&lt;=365,1,2)</f>
        <v>1</v>
      </c>
      <c r="M9556" s="266">
        <f>IF(K9556&lt;$C$1,$C$2-$C$1+1,$C$2-K9556+1)</f>
        <v>38</v>
      </c>
      <c r="N9556" s="268">
        <f>M9556/365</f>
        <v>0.10410958904109589</v>
      </c>
      <c r="O9556" s="269">
        <f>'Data and Parameter'!$E$4*'Data and Parameter'!$E$5*('Data and Parameter'!$E$6+'Data and Parameter'!$E$7)*'Data and Parameter'!$E$19*'Data and Parameter'!$E$14*'ER calculations'!N9556</f>
        <v>0.53905333080220053</v>
      </c>
    </row>
    <row r="9557" spans="1:15" ht="15">
      <c r="A9557" s="284">
        <v>9553</v>
      </c>
      <c r="B9557" s="287"/>
      <c r="C9557" s="287"/>
      <c r="D9557" s="284" t="s">
        <v>1054</v>
      </c>
      <c r="E9557" s="287"/>
      <c r="F9557" s="285" t="s">
        <v>9678</v>
      </c>
      <c r="G9557" s="266" t="s">
        <v>121</v>
      </c>
      <c r="H9557" s="266">
        <f>IF(G9557="Traditional Stove",0.1,0.2)</f>
        <v>0.1</v>
      </c>
      <c r="I9557" s="266">
        <f>YEAR(J9557)</f>
        <v>2023</v>
      </c>
      <c r="J9557" s="267">
        <v>45008</v>
      </c>
      <c r="K9557" s="267">
        <f>J9557+1</f>
        <v>45009</v>
      </c>
      <c r="L9557" s="266">
        <f>IF(M9557&lt;=365,1,2)</f>
        <v>1</v>
      </c>
      <c r="M9557" s="266">
        <f>IF(K9557&lt;$C$1,$C$2-$C$1+1,$C$2-K9557+1)</f>
        <v>38</v>
      </c>
      <c r="N9557" s="268">
        <f>M9557/365</f>
        <v>0.10410958904109589</v>
      </c>
      <c r="O9557" s="269">
        <f>'Data and Parameter'!$E$4*'Data and Parameter'!$E$5*('Data and Parameter'!$E$6+'Data and Parameter'!$E$7)*'Data and Parameter'!$E$19*'Data and Parameter'!$E$14*'ER calculations'!N9557</f>
        <v>0.53905333080220053</v>
      </c>
    </row>
    <row r="9558" spans="1:15" ht="15">
      <c r="A9558" s="284">
        <v>9554</v>
      </c>
      <c r="B9558" s="287"/>
      <c r="C9558" s="287"/>
      <c r="D9558" s="284" t="s">
        <v>1054</v>
      </c>
      <c r="E9558" s="287"/>
      <c r="F9558" s="285" t="s">
        <v>9679</v>
      </c>
      <c r="G9558" s="266" t="s">
        <v>121</v>
      </c>
      <c r="H9558" s="266">
        <f>IF(G9558="Traditional Stove",0.1,0.2)</f>
        <v>0.1</v>
      </c>
      <c r="I9558" s="266">
        <f>YEAR(J9558)</f>
        <v>2023</v>
      </c>
      <c r="J9558" s="267">
        <v>45008</v>
      </c>
      <c r="K9558" s="267">
        <f>J9558+1</f>
        <v>45009</v>
      </c>
      <c r="L9558" s="266">
        <f>IF(M9558&lt;=365,1,2)</f>
        <v>1</v>
      </c>
      <c r="M9558" s="266">
        <f>IF(K9558&lt;$C$1,$C$2-$C$1+1,$C$2-K9558+1)</f>
        <v>38</v>
      </c>
      <c r="N9558" s="268">
        <f>M9558/365</f>
        <v>0.10410958904109589</v>
      </c>
      <c r="O9558" s="269">
        <f>'Data and Parameter'!$E$4*'Data and Parameter'!$E$5*('Data and Parameter'!$E$6+'Data and Parameter'!$E$7)*'Data and Parameter'!$E$19*'Data and Parameter'!$E$14*'ER calculations'!N9558</f>
        <v>0.53905333080220053</v>
      </c>
    </row>
    <row r="9559" spans="1:15" ht="15">
      <c r="A9559" s="284">
        <v>9555</v>
      </c>
      <c r="B9559" s="287"/>
      <c r="C9559" s="287"/>
      <c r="D9559" s="284" t="s">
        <v>1054</v>
      </c>
      <c r="E9559" s="287"/>
      <c r="F9559" s="285" t="s">
        <v>9680</v>
      </c>
      <c r="G9559" s="266" t="s">
        <v>121</v>
      </c>
      <c r="H9559" s="266">
        <f>IF(G9559="Traditional Stove",0.1,0.2)</f>
        <v>0.1</v>
      </c>
      <c r="I9559" s="266">
        <f>YEAR(J9559)</f>
        <v>2023</v>
      </c>
      <c r="J9559" s="267">
        <v>45008</v>
      </c>
      <c r="K9559" s="267">
        <f>J9559+1</f>
        <v>45009</v>
      </c>
      <c r="L9559" s="266">
        <f>IF(M9559&lt;=365,1,2)</f>
        <v>1</v>
      </c>
      <c r="M9559" s="266">
        <f>IF(K9559&lt;$C$1,$C$2-$C$1+1,$C$2-K9559+1)</f>
        <v>38</v>
      </c>
      <c r="N9559" s="268">
        <f>M9559/365</f>
        <v>0.10410958904109589</v>
      </c>
      <c r="O9559" s="269">
        <f>'Data and Parameter'!$E$4*'Data and Parameter'!$E$5*('Data and Parameter'!$E$6+'Data and Parameter'!$E$7)*'Data and Parameter'!$E$19*'Data and Parameter'!$E$14*'ER calculations'!N9559</f>
        <v>0.53905333080220053</v>
      </c>
    </row>
    <row r="9560" spans="1:15" ht="15">
      <c r="A9560" s="284">
        <v>9556</v>
      </c>
      <c r="B9560" s="287"/>
      <c r="C9560" s="287"/>
      <c r="D9560" s="284" t="s">
        <v>1054</v>
      </c>
      <c r="E9560" s="287"/>
      <c r="F9560" s="285" t="s">
        <v>9681</v>
      </c>
      <c r="G9560" s="266" t="s">
        <v>121</v>
      </c>
      <c r="H9560" s="266">
        <f>IF(G9560="Traditional Stove",0.1,0.2)</f>
        <v>0.1</v>
      </c>
      <c r="I9560" s="266">
        <f>YEAR(J9560)</f>
        <v>2023</v>
      </c>
      <c r="J9560" s="267">
        <v>45008</v>
      </c>
      <c r="K9560" s="267">
        <f>J9560+1</f>
        <v>45009</v>
      </c>
      <c r="L9560" s="266">
        <f>IF(M9560&lt;=365,1,2)</f>
        <v>1</v>
      </c>
      <c r="M9560" s="266">
        <f>IF(K9560&lt;$C$1,$C$2-$C$1+1,$C$2-K9560+1)</f>
        <v>38</v>
      </c>
      <c r="N9560" s="268">
        <f>M9560/365</f>
        <v>0.10410958904109589</v>
      </c>
      <c r="O9560" s="269">
        <f>'Data and Parameter'!$E$4*'Data and Parameter'!$E$5*('Data and Parameter'!$E$6+'Data and Parameter'!$E$7)*'Data and Parameter'!$E$19*'Data and Parameter'!$E$14*'ER calculations'!N9560</f>
        <v>0.53905333080220053</v>
      </c>
    </row>
    <row r="9561" spans="1:15" ht="15">
      <c r="A9561" s="284">
        <v>9557</v>
      </c>
      <c r="B9561" s="287"/>
      <c r="C9561" s="287"/>
      <c r="D9561" s="284" t="s">
        <v>1054</v>
      </c>
      <c r="E9561" s="287"/>
      <c r="F9561" s="285" t="s">
        <v>9682</v>
      </c>
      <c r="G9561" s="266" t="s">
        <v>121</v>
      </c>
      <c r="H9561" s="266">
        <f>IF(G9561="Traditional Stove",0.1,0.2)</f>
        <v>0.1</v>
      </c>
      <c r="I9561" s="266">
        <f>YEAR(J9561)</f>
        <v>2023</v>
      </c>
      <c r="J9561" s="267">
        <v>45008</v>
      </c>
      <c r="K9561" s="267">
        <f>J9561+1</f>
        <v>45009</v>
      </c>
      <c r="L9561" s="266">
        <f>IF(M9561&lt;=365,1,2)</f>
        <v>1</v>
      </c>
      <c r="M9561" s="266">
        <f>IF(K9561&lt;$C$1,$C$2-$C$1+1,$C$2-K9561+1)</f>
        <v>38</v>
      </c>
      <c r="N9561" s="268">
        <f>M9561/365</f>
        <v>0.10410958904109589</v>
      </c>
      <c r="O9561" s="269">
        <f>'Data and Parameter'!$E$4*'Data and Parameter'!$E$5*('Data and Parameter'!$E$6+'Data and Parameter'!$E$7)*'Data and Parameter'!$E$19*'Data and Parameter'!$E$14*'ER calculations'!N9561</f>
        <v>0.53905333080220053</v>
      </c>
    </row>
    <row r="9562" spans="1:15" ht="15">
      <c r="A9562" s="284">
        <v>9558</v>
      </c>
      <c r="B9562" s="287"/>
      <c r="C9562" s="287"/>
      <c r="D9562" s="284" t="s">
        <v>1054</v>
      </c>
      <c r="E9562" s="287"/>
      <c r="F9562" s="285" t="s">
        <v>9683</v>
      </c>
      <c r="G9562" s="266" t="s">
        <v>121</v>
      </c>
      <c r="H9562" s="266">
        <f>IF(G9562="Traditional Stove",0.1,0.2)</f>
        <v>0.1</v>
      </c>
      <c r="I9562" s="266">
        <f>YEAR(J9562)</f>
        <v>2023</v>
      </c>
      <c r="J9562" s="267">
        <v>45008</v>
      </c>
      <c r="K9562" s="267">
        <f>J9562+1</f>
        <v>45009</v>
      </c>
      <c r="L9562" s="266">
        <f>IF(M9562&lt;=365,1,2)</f>
        <v>1</v>
      </c>
      <c r="M9562" s="266">
        <f>IF(K9562&lt;$C$1,$C$2-$C$1+1,$C$2-K9562+1)</f>
        <v>38</v>
      </c>
      <c r="N9562" s="268">
        <f>M9562/365</f>
        <v>0.10410958904109589</v>
      </c>
      <c r="O9562" s="269">
        <f>'Data and Parameter'!$E$4*'Data and Parameter'!$E$5*('Data and Parameter'!$E$6+'Data and Parameter'!$E$7)*'Data and Parameter'!$E$19*'Data and Parameter'!$E$14*'ER calculations'!N9562</f>
        <v>0.53905333080220053</v>
      </c>
    </row>
    <row r="9563" spans="1:15" ht="15">
      <c r="A9563" s="284">
        <v>9559</v>
      </c>
      <c r="B9563" s="287"/>
      <c r="C9563" s="287"/>
      <c r="D9563" s="284" t="s">
        <v>1054</v>
      </c>
      <c r="E9563" s="287"/>
      <c r="F9563" s="285" t="s">
        <v>9684</v>
      </c>
      <c r="G9563" s="266" t="s">
        <v>121</v>
      </c>
      <c r="H9563" s="266">
        <f>IF(G9563="Traditional Stove",0.1,0.2)</f>
        <v>0.1</v>
      </c>
      <c r="I9563" s="266">
        <f>YEAR(J9563)</f>
        <v>2023</v>
      </c>
      <c r="J9563" s="267">
        <v>45008</v>
      </c>
      <c r="K9563" s="267">
        <f>J9563+1</f>
        <v>45009</v>
      </c>
      <c r="L9563" s="266">
        <f>IF(M9563&lt;=365,1,2)</f>
        <v>1</v>
      </c>
      <c r="M9563" s="266">
        <f>IF(K9563&lt;$C$1,$C$2-$C$1+1,$C$2-K9563+1)</f>
        <v>38</v>
      </c>
      <c r="N9563" s="268">
        <f>M9563/365</f>
        <v>0.10410958904109589</v>
      </c>
      <c r="O9563" s="269">
        <f>'Data and Parameter'!$E$4*'Data and Parameter'!$E$5*('Data and Parameter'!$E$6+'Data and Parameter'!$E$7)*'Data and Parameter'!$E$19*'Data and Parameter'!$E$14*'ER calculations'!N9563</f>
        <v>0.53905333080220053</v>
      </c>
    </row>
    <row r="9564" spans="1:15" ht="15">
      <c r="A9564" s="284">
        <v>9560</v>
      </c>
      <c r="B9564" s="287"/>
      <c r="C9564" s="287"/>
      <c r="D9564" s="284" t="s">
        <v>1054</v>
      </c>
      <c r="E9564" s="287"/>
      <c r="F9564" s="285" t="s">
        <v>9685</v>
      </c>
      <c r="G9564" s="266" t="s">
        <v>121</v>
      </c>
      <c r="H9564" s="266">
        <f>IF(G9564="Traditional Stove",0.1,0.2)</f>
        <v>0.1</v>
      </c>
      <c r="I9564" s="266">
        <f>YEAR(J9564)</f>
        <v>2023</v>
      </c>
      <c r="J9564" s="267">
        <v>45008</v>
      </c>
      <c r="K9564" s="267">
        <f>J9564+1</f>
        <v>45009</v>
      </c>
      <c r="L9564" s="266">
        <f>IF(M9564&lt;=365,1,2)</f>
        <v>1</v>
      </c>
      <c r="M9564" s="266">
        <f>IF(K9564&lt;$C$1,$C$2-$C$1+1,$C$2-K9564+1)</f>
        <v>38</v>
      </c>
      <c r="N9564" s="268">
        <f>M9564/365</f>
        <v>0.10410958904109589</v>
      </c>
      <c r="O9564" s="269">
        <f>'Data and Parameter'!$E$4*'Data and Parameter'!$E$5*('Data and Parameter'!$E$6+'Data and Parameter'!$E$7)*'Data and Parameter'!$E$19*'Data and Parameter'!$E$14*'ER calculations'!N9564</f>
        <v>0.53905333080220053</v>
      </c>
    </row>
    <row r="9565" spans="1:15" ht="15">
      <c r="A9565" s="284">
        <v>9561</v>
      </c>
      <c r="B9565" s="287"/>
      <c r="C9565" s="287"/>
      <c r="D9565" s="284" t="s">
        <v>1054</v>
      </c>
      <c r="E9565" s="287"/>
      <c r="F9565" s="285" t="s">
        <v>9686</v>
      </c>
      <c r="G9565" s="266" t="s">
        <v>121</v>
      </c>
      <c r="H9565" s="266">
        <f>IF(G9565="Traditional Stove",0.1,0.2)</f>
        <v>0.1</v>
      </c>
      <c r="I9565" s="266">
        <f>YEAR(J9565)</f>
        <v>2023</v>
      </c>
      <c r="J9565" s="267">
        <v>45008</v>
      </c>
      <c r="K9565" s="267">
        <f>J9565+1</f>
        <v>45009</v>
      </c>
      <c r="L9565" s="266">
        <f>IF(M9565&lt;=365,1,2)</f>
        <v>1</v>
      </c>
      <c r="M9565" s="266">
        <f>IF(K9565&lt;$C$1,$C$2-$C$1+1,$C$2-K9565+1)</f>
        <v>38</v>
      </c>
      <c r="N9565" s="268">
        <f>M9565/365</f>
        <v>0.10410958904109589</v>
      </c>
      <c r="O9565" s="269">
        <f>'Data and Parameter'!$E$4*'Data and Parameter'!$E$5*('Data and Parameter'!$E$6+'Data and Parameter'!$E$7)*'Data and Parameter'!$E$19*'Data and Parameter'!$E$14*'ER calculations'!N9565</f>
        <v>0.53905333080220053</v>
      </c>
    </row>
    <row r="9566" spans="1:15" ht="15">
      <c r="A9566" s="284">
        <v>9562</v>
      </c>
      <c r="B9566" s="287"/>
      <c r="C9566" s="287"/>
      <c r="D9566" s="284" t="s">
        <v>1054</v>
      </c>
      <c r="E9566" s="287"/>
      <c r="F9566" s="285" t="s">
        <v>9687</v>
      </c>
      <c r="G9566" s="266" t="s">
        <v>121</v>
      </c>
      <c r="H9566" s="266">
        <f>IF(G9566="Traditional Stove",0.1,0.2)</f>
        <v>0.1</v>
      </c>
      <c r="I9566" s="266">
        <f>YEAR(J9566)</f>
        <v>2023</v>
      </c>
      <c r="J9566" s="267">
        <v>44969</v>
      </c>
      <c r="K9566" s="267">
        <f>J9566+1</f>
        <v>44970</v>
      </c>
      <c r="L9566" s="266">
        <f>IF(M9566&lt;=365,1,2)</f>
        <v>1</v>
      </c>
      <c r="M9566" s="266">
        <f>IF(K9566&lt;$C$1,$C$2-$C$1+1,$C$2-K9566+1)</f>
        <v>77</v>
      </c>
      <c r="N9566" s="268">
        <f>M9566/365</f>
        <v>0.21095890410958903</v>
      </c>
      <c r="O9566" s="269">
        <f>'Data and Parameter'!$E$4*'Data and Parameter'!$E$5*('Data and Parameter'!$E$6+'Data and Parameter'!$E$7)*'Data and Parameter'!$E$19*'Data and Parameter'!$E$14*'ER calculations'!N9566</f>
        <v>1.0922922755728799</v>
      </c>
    </row>
    <row r="9567" spans="1:15" ht="15">
      <c r="A9567" s="284">
        <v>9563</v>
      </c>
      <c r="B9567" s="287"/>
      <c r="C9567" s="287"/>
      <c r="D9567" s="284" t="s">
        <v>1054</v>
      </c>
      <c r="E9567" s="287"/>
      <c r="F9567" s="285" t="s">
        <v>9688</v>
      </c>
      <c r="G9567" s="266" t="s">
        <v>121</v>
      </c>
      <c r="H9567" s="266">
        <f>IF(G9567="Traditional Stove",0.1,0.2)</f>
        <v>0.1</v>
      </c>
      <c r="I9567" s="266">
        <f>YEAR(J9567)</f>
        <v>2023</v>
      </c>
      <c r="J9567" s="267">
        <v>45008</v>
      </c>
      <c r="K9567" s="267">
        <f>J9567+1</f>
        <v>45009</v>
      </c>
      <c r="L9567" s="266">
        <f>IF(M9567&lt;=365,1,2)</f>
        <v>1</v>
      </c>
      <c r="M9567" s="266">
        <f>IF(K9567&lt;$C$1,$C$2-$C$1+1,$C$2-K9567+1)</f>
        <v>38</v>
      </c>
      <c r="N9567" s="268">
        <f>M9567/365</f>
        <v>0.10410958904109589</v>
      </c>
      <c r="O9567" s="269">
        <f>'Data and Parameter'!$E$4*'Data and Parameter'!$E$5*('Data and Parameter'!$E$6+'Data and Parameter'!$E$7)*'Data and Parameter'!$E$19*'Data and Parameter'!$E$14*'ER calculations'!N9567</f>
        <v>0.53905333080220053</v>
      </c>
    </row>
    <row r="9568" spans="1:15" ht="15">
      <c r="A9568" s="284">
        <v>9564</v>
      </c>
      <c r="B9568" s="287"/>
      <c r="C9568" s="287"/>
      <c r="D9568" s="284" t="s">
        <v>1054</v>
      </c>
      <c r="E9568" s="287"/>
      <c r="F9568" s="285" t="s">
        <v>9689</v>
      </c>
      <c r="G9568" s="266" t="s">
        <v>121</v>
      </c>
      <c r="H9568" s="266">
        <f>IF(G9568="Traditional Stove",0.1,0.2)</f>
        <v>0.1</v>
      </c>
      <c r="I9568" s="266">
        <f>YEAR(J9568)</f>
        <v>2023</v>
      </c>
      <c r="J9568" s="267">
        <v>45008</v>
      </c>
      <c r="K9568" s="267">
        <f>J9568+1</f>
        <v>45009</v>
      </c>
      <c r="L9568" s="266">
        <f>IF(M9568&lt;=365,1,2)</f>
        <v>1</v>
      </c>
      <c r="M9568" s="266">
        <f>IF(K9568&lt;$C$1,$C$2-$C$1+1,$C$2-K9568+1)</f>
        <v>38</v>
      </c>
      <c r="N9568" s="268">
        <f>M9568/365</f>
        <v>0.10410958904109589</v>
      </c>
      <c r="O9568" s="269">
        <f>'Data and Parameter'!$E$4*'Data and Parameter'!$E$5*('Data and Parameter'!$E$6+'Data and Parameter'!$E$7)*'Data and Parameter'!$E$19*'Data and Parameter'!$E$14*'ER calculations'!N9568</f>
        <v>0.53905333080220053</v>
      </c>
    </row>
    <row r="9569" spans="1:15" ht="15">
      <c r="A9569" s="284">
        <v>9565</v>
      </c>
      <c r="B9569" s="287"/>
      <c r="C9569" s="287"/>
      <c r="D9569" s="284" t="s">
        <v>1054</v>
      </c>
      <c r="E9569" s="287"/>
      <c r="F9569" s="285" t="s">
        <v>9690</v>
      </c>
      <c r="G9569" s="266" t="s">
        <v>121</v>
      </c>
      <c r="H9569" s="266">
        <f>IF(G9569="Traditional Stove",0.1,0.2)</f>
        <v>0.1</v>
      </c>
      <c r="I9569" s="266">
        <f>YEAR(J9569)</f>
        <v>2023</v>
      </c>
      <c r="J9569" s="267">
        <v>45008</v>
      </c>
      <c r="K9569" s="267">
        <f>J9569+1</f>
        <v>45009</v>
      </c>
      <c r="L9569" s="266">
        <f>IF(M9569&lt;=365,1,2)</f>
        <v>1</v>
      </c>
      <c r="M9569" s="266">
        <f>IF(K9569&lt;$C$1,$C$2-$C$1+1,$C$2-K9569+1)</f>
        <v>38</v>
      </c>
      <c r="N9569" s="268">
        <f>M9569/365</f>
        <v>0.10410958904109589</v>
      </c>
      <c r="O9569" s="269">
        <f>'Data and Parameter'!$E$4*'Data and Parameter'!$E$5*('Data and Parameter'!$E$6+'Data and Parameter'!$E$7)*'Data and Parameter'!$E$19*'Data and Parameter'!$E$14*'ER calculations'!N9569</f>
        <v>0.53905333080220053</v>
      </c>
    </row>
    <row r="9570" spans="1:15" ht="15">
      <c r="A9570" s="284">
        <v>9566</v>
      </c>
      <c r="B9570" s="287"/>
      <c r="C9570" s="287"/>
      <c r="D9570" s="284" t="s">
        <v>1054</v>
      </c>
      <c r="E9570" s="287"/>
      <c r="F9570" s="285" t="s">
        <v>9691</v>
      </c>
      <c r="G9570" s="266" t="s">
        <v>121</v>
      </c>
      <c r="H9570" s="266">
        <f>IF(G9570="Traditional Stove",0.1,0.2)</f>
        <v>0.1</v>
      </c>
      <c r="I9570" s="266">
        <f>YEAR(J9570)</f>
        <v>2023</v>
      </c>
      <c r="J9570" s="267">
        <v>45008</v>
      </c>
      <c r="K9570" s="267">
        <f>J9570+1</f>
        <v>45009</v>
      </c>
      <c r="L9570" s="266">
        <f>IF(M9570&lt;=365,1,2)</f>
        <v>1</v>
      </c>
      <c r="M9570" s="266">
        <f>IF(K9570&lt;$C$1,$C$2-$C$1+1,$C$2-K9570+1)</f>
        <v>38</v>
      </c>
      <c r="N9570" s="268">
        <f>M9570/365</f>
        <v>0.10410958904109589</v>
      </c>
      <c r="O9570" s="269">
        <f>'Data and Parameter'!$E$4*'Data and Parameter'!$E$5*('Data and Parameter'!$E$6+'Data and Parameter'!$E$7)*'Data and Parameter'!$E$19*'Data and Parameter'!$E$14*'ER calculations'!N9570</f>
        <v>0.53905333080220053</v>
      </c>
    </row>
    <row r="9571" spans="1:15" ht="15">
      <c r="A9571" s="284">
        <v>9567</v>
      </c>
      <c r="B9571" s="287"/>
      <c r="C9571" s="287"/>
      <c r="D9571" s="284" t="s">
        <v>1054</v>
      </c>
      <c r="E9571" s="287"/>
      <c r="F9571" s="285" t="s">
        <v>9692</v>
      </c>
      <c r="G9571" s="266" t="s">
        <v>121</v>
      </c>
      <c r="H9571" s="266">
        <f>IF(G9571="Traditional Stove",0.1,0.2)</f>
        <v>0.1</v>
      </c>
      <c r="I9571" s="266">
        <f>YEAR(J9571)</f>
        <v>2023</v>
      </c>
      <c r="J9571" s="267">
        <v>45008</v>
      </c>
      <c r="K9571" s="267">
        <f>J9571+1</f>
        <v>45009</v>
      </c>
      <c r="L9571" s="266">
        <f>IF(M9571&lt;=365,1,2)</f>
        <v>1</v>
      </c>
      <c r="M9571" s="266">
        <f>IF(K9571&lt;$C$1,$C$2-$C$1+1,$C$2-K9571+1)</f>
        <v>38</v>
      </c>
      <c r="N9571" s="268">
        <f>M9571/365</f>
        <v>0.10410958904109589</v>
      </c>
      <c r="O9571" s="269">
        <f>'Data and Parameter'!$E$4*'Data and Parameter'!$E$5*('Data and Parameter'!$E$6+'Data and Parameter'!$E$7)*'Data and Parameter'!$E$19*'Data and Parameter'!$E$14*'ER calculations'!N9571</f>
        <v>0.53905333080220053</v>
      </c>
    </row>
    <row r="9572" spans="1:15" ht="15">
      <c r="A9572" s="284">
        <v>9568</v>
      </c>
      <c r="B9572" s="287"/>
      <c r="C9572" s="287"/>
      <c r="D9572" s="284" t="s">
        <v>1054</v>
      </c>
      <c r="E9572" s="287"/>
      <c r="F9572" s="285" t="s">
        <v>9693</v>
      </c>
      <c r="G9572" s="266" t="s">
        <v>121</v>
      </c>
      <c r="H9572" s="266">
        <f>IF(G9572="Traditional Stove",0.1,0.2)</f>
        <v>0.1</v>
      </c>
      <c r="I9572" s="266">
        <f>YEAR(J9572)</f>
        <v>2023</v>
      </c>
      <c r="J9572" s="267">
        <v>45008</v>
      </c>
      <c r="K9572" s="267">
        <f>J9572+1</f>
        <v>45009</v>
      </c>
      <c r="L9572" s="266">
        <f>IF(M9572&lt;=365,1,2)</f>
        <v>1</v>
      </c>
      <c r="M9572" s="266">
        <f>IF(K9572&lt;$C$1,$C$2-$C$1+1,$C$2-K9572+1)</f>
        <v>38</v>
      </c>
      <c r="N9572" s="268">
        <f>M9572/365</f>
        <v>0.10410958904109589</v>
      </c>
      <c r="O9572" s="269">
        <f>'Data and Parameter'!$E$4*'Data and Parameter'!$E$5*('Data and Parameter'!$E$6+'Data and Parameter'!$E$7)*'Data and Parameter'!$E$19*'Data and Parameter'!$E$14*'ER calculations'!N9572</f>
        <v>0.53905333080220053</v>
      </c>
    </row>
    <row r="9573" spans="1:15" ht="15">
      <c r="A9573" s="284">
        <v>9569</v>
      </c>
      <c r="B9573" s="287"/>
      <c r="C9573" s="287"/>
      <c r="D9573" s="284" t="s">
        <v>1054</v>
      </c>
      <c r="E9573" s="287"/>
      <c r="F9573" s="285" t="s">
        <v>9694</v>
      </c>
      <c r="G9573" s="266" t="s">
        <v>121</v>
      </c>
      <c r="H9573" s="266">
        <f>IF(G9573="Traditional Stove",0.1,0.2)</f>
        <v>0.1</v>
      </c>
      <c r="I9573" s="266">
        <f>YEAR(J9573)</f>
        <v>2023</v>
      </c>
      <c r="J9573" s="267">
        <v>45008</v>
      </c>
      <c r="K9573" s="267">
        <f>J9573+1</f>
        <v>45009</v>
      </c>
      <c r="L9573" s="266">
        <f>IF(M9573&lt;=365,1,2)</f>
        <v>1</v>
      </c>
      <c r="M9573" s="266">
        <f>IF(K9573&lt;$C$1,$C$2-$C$1+1,$C$2-K9573+1)</f>
        <v>38</v>
      </c>
      <c r="N9573" s="268">
        <f>M9573/365</f>
        <v>0.10410958904109589</v>
      </c>
      <c r="O9573" s="269">
        <f>'Data and Parameter'!$E$4*'Data and Parameter'!$E$5*('Data and Parameter'!$E$6+'Data and Parameter'!$E$7)*'Data and Parameter'!$E$19*'Data and Parameter'!$E$14*'ER calculations'!N9573</f>
        <v>0.53905333080220053</v>
      </c>
    </row>
    <row r="9574" spans="1:15" ht="15">
      <c r="A9574" s="284">
        <v>9570</v>
      </c>
      <c r="B9574" s="287"/>
      <c r="C9574" s="287"/>
      <c r="D9574" s="284" t="s">
        <v>1054</v>
      </c>
      <c r="E9574" s="287"/>
      <c r="F9574" s="285" t="s">
        <v>9695</v>
      </c>
      <c r="G9574" s="266" t="s">
        <v>121</v>
      </c>
      <c r="H9574" s="266">
        <f>IF(G9574="Traditional Stove",0.1,0.2)</f>
        <v>0.1</v>
      </c>
      <c r="I9574" s="266">
        <f>YEAR(J9574)</f>
        <v>2023</v>
      </c>
      <c r="J9574" s="267">
        <v>45008</v>
      </c>
      <c r="K9574" s="267">
        <f>J9574+1</f>
        <v>45009</v>
      </c>
      <c r="L9574" s="266">
        <f>IF(M9574&lt;=365,1,2)</f>
        <v>1</v>
      </c>
      <c r="M9574" s="266">
        <f>IF(K9574&lt;$C$1,$C$2-$C$1+1,$C$2-K9574+1)</f>
        <v>38</v>
      </c>
      <c r="N9574" s="268">
        <f>M9574/365</f>
        <v>0.10410958904109589</v>
      </c>
      <c r="O9574" s="269">
        <f>'Data and Parameter'!$E$4*'Data and Parameter'!$E$5*('Data and Parameter'!$E$6+'Data and Parameter'!$E$7)*'Data and Parameter'!$E$19*'Data and Parameter'!$E$14*'ER calculations'!N9574</f>
        <v>0.53905333080220053</v>
      </c>
    </row>
    <row r="9575" spans="1:15" ht="15">
      <c r="A9575" s="284">
        <v>9571</v>
      </c>
      <c r="B9575" s="287"/>
      <c r="C9575" s="287"/>
      <c r="D9575" s="284" t="s">
        <v>1054</v>
      </c>
      <c r="E9575" s="287"/>
      <c r="F9575" s="285" t="s">
        <v>9696</v>
      </c>
      <c r="G9575" s="266" t="s">
        <v>121</v>
      </c>
      <c r="H9575" s="266">
        <f>IF(G9575="Traditional Stove",0.1,0.2)</f>
        <v>0.1</v>
      </c>
      <c r="I9575" s="266">
        <f>YEAR(J9575)</f>
        <v>2023</v>
      </c>
      <c r="J9575" s="267">
        <v>45008</v>
      </c>
      <c r="K9575" s="267">
        <f>J9575+1</f>
        <v>45009</v>
      </c>
      <c r="L9575" s="266">
        <f>IF(M9575&lt;=365,1,2)</f>
        <v>1</v>
      </c>
      <c r="M9575" s="266">
        <f>IF(K9575&lt;$C$1,$C$2-$C$1+1,$C$2-K9575+1)</f>
        <v>38</v>
      </c>
      <c r="N9575" s="268">
        <f>M9575/365</f>
        <v>0.10410958904109589</v>
      </c>
      <c r="O9575" s="269">
        <f>'Data and Parameter'!$E$4*'Data and Parameter'!$E$5*('Data and Parameter'!$E$6+'Data and Parameter'!$E$7)*'Data and Parameter'!$E$19*'Data and Parameter'!$E$14*'ER calculations'!N9575</f>
        <v>0.53905333080220053</v>
      </c>
    </row>
    <row r="9576" spans="1:15" ht="15">
      <c r="A9576" s="284">
        <v>9572</v>
      </c>
      <c r="B9576" s="287"/>
      <c r="C9576" s="287"/>
      <c r="D9576" s="284" t="s">
        <v>1054</v>
      </c>
      <c r="E9576" s="287"/>
      <c r="F9576" s="285" t="s">
        <v>9697</v>
      </c>
      <c r="G9576" s="266" t="s">
        <v>121</v>
      </c>
      <c r="H9576" s="266">
        <f>IF(G9576="Traditional Stove",0.1,0.2)</f>
        <v>0.1</v>
      </c>
      <c r="I9576" s="266">
        <f>YEAR(J9576)</f>
        <v>2023</v>
      </c>
      <c r="J9576" s="267">
        <v>45008</v>
      </c>
      <c r="K9576" s="267">
        <f>J9576+1</f>
        <v>45009</v>
      </c>
      <c r="L9576" s="266">
        <f>IF(M9576&lt;=365,1,2)</f>
        <v>1</v>
      </c>
      <c r="M9576" s="266">
        <f>IF(K9576&lt;$C$1,$C$2-$C$1+1,$C$2-K9576+1)</f>
        <v>38</v>
      </c>
      <c r="N9576" s="268">
        <f>M9576/365</f>
        <v>0.10410958904109589</v>
      </c>
      <c r="O9576" s="269">
        <f>'Data and Parameter'!$E$4*'Data and Parameter'!$E$5*('Data and Parameter'!$E$6+'Data and Parameter'!$E$7)*'Data and Parameter'!$E$19*'Data and Parameter'!$E$14*'ER calculations'!N9576</f>
        <v>0.53905333080220053</v>
      </c>
    </row>
    <row r="9577" spans="1:15" ht="15">
      <c r="A9577" s="284">
        <v>9573</v>
      </c>
      <c r="B9577" s="287"/>
      <c r="C9577" s="287"/>
      <c r="D9577" s="284" t="s">
        <v>1054</v>
      </c>
      <c r="E9577" s="287"/>
      <c r="F9577" s="285" t="s">
        <v>9698</v>
      </c>
      <c r="G9577" s="266" t="s">
        <v>121</v>
      </c>
      <c r="H9577" s="266">
        <f>IF(G9577="Traditional Stove",0.1,0.2)</f>
        <v>0.1</v>
      </c>
      <c r="I9577" s="266">
        <f>YEAR(J9577)</f>
        <v>2023</v>
      </c>
      <c r="J9577" s="267">
        <v>45008</v>
      </c>
      <c r="K9577" s="267">
        <f>J9577+1</f>
        <v>45009</v>
      </c>
      <c r="L9577" s="266">
        <f>IF(M9577&lt;=365,1,2)</f>
        <v>1</v>
      </c>
      <c r="M9577" s="266">
        <f>IF(K9577&lt;$C$1,$C$2-$C$1+1,$C$2-K9577+1)</f>
        <v>38</v>
      </c>
      <c r="N9577" s="268">
        <f>M9577/365</f>
        <v>0.10410958904109589</v>
      </c>
      <c r="O9577" s="269">
        <f>'Data and Parameter'!$E$4*'Data and Parameter'!$E$5*('Data and Parameter'!$E$6+'Data and Parameter'!$E$7)*'Data and Parameter'!$E$19*'Data and Parameter'!$E$14*'ER calculations'!N9577</f>
        <v>0.53905333080220053</v>
      </c>
    </row>
    <row r="9578" spans="1:15" ht="15">
      <c r="A9578" s="284">
        <v>9574</v>
      </c>
      <c r="B9578" s="287"/>
      <c r="C9578" s="287"/>
      <c r="D9578" s="284" t="s">
        <v>1376</v>
      </c>
      <c r="E9578" s="287"/>
      <c r="F9578" s="285" t="s">
        <v>9699</v>
      </c>
      <c r="G9578" s="266" t="s">
        <v>121</v>
      </c>
      <c r="H9578" s="266">
        <f>IF(G9578="Traditional Stove",0.1,0.2)</f>
        <v>0.1</v>
      </c>
      <c r="I9578" s="266">
        <f>YEAR(J9578)</f>
        <v>2023</v>
      </c>
      <c r="J9578" s="267">
        <v>44971</v>
      </c>
      <c r="K9578" s="267">
        <f>J9578+1</f>
        <v>44972</v>
      </c>
      <c r="L9578" s="266">
        <f>IF(M9578&lt;=365,1,2)</f>
        <v>1</v>
      </c>
      <c r="M9578" s="266">
        <f>IF(K9578&lt;$C$1,$C$2-$C$1+1,$C$2-K9578+1)</f>
        <v>75</v>
      </c>
      <c r="N9578" s="268">
        <f>M9578/365</f>
        <v>0.20547945205479451</v>
      </c>
      <c r="O9578" s="269">
        <f>'Data and Parameter'!$E$4*'Data and Parameter'!$E$5*('Data and Parameter'!$E$6+'Data and Parameter'!$E$7)*'Data and Parameter'!$E$19*'Data and Parameter'!$E$14*'ER calculations'!N9578</f>
        <v>1.063921047635922</v>
      </c>
    </row>
    <row r="9579" spans="1:15" ht="15">
      <c r="A9579" s="284">
        <v>9575</v>
      </c>
      <c r="B9579" s="287"/>
      <c r="C9579" s="287"/>
      <c r="D9579" s="284" t="s">
        <v>1054</v>
      </c>
      <c r="E9579" s="287"/>
      <c r="F9579" s="285" t="s">
        <v>9700</v>
      </c>
      <c r="G9579" s="266" t="s">
        <v>121</v>
      </c>
      <c r="H9579" s="266">
        <f>IF(G9579="Traditional Stove",0.1,0.2)</f>
        <v>0.1</v>
      </c>
      <c r="I9579" s="266">
        <f>YEAR(J9579)</f>
        <v>2023</v>
      </c>
      <c r="J9579" s="267">
        <v>44964</v>
      </c>
      <c r="K9579" s="267">
        <f>J9579+1</f>
        <v>44965</v>
      </c>
      <c r="L9579" s="266">
        <f>IF(M9579&lt;=365,1,2)</f>
        <v>1</v>
      </c>
      <c r="M9579" s="266">
        <f>IF(K9579&lt;$C$1,$C$2-$C$1+1,$C$2-K9579+1)</f>
        <v>82</v>
      </c>
      <c r="N9579" s="268">
        <f>M9579/365</f>
        <v>0.22465753424657534</v>
      </c>
      <c r="O9579" s="269">
        <f>'Data and Parameter'!$E$4*'Data and Parameter'!$E$5*('Data and Parameter'!$E$6+'Data and Parameter'!$E$7)*'Data and Parameter'!$E$19*'Data and Parameter'!$E$14*'ER calculations'!N9579</f>
        <v>1.1632203454152747</v>
      </c>
    </row>
    <row r="9580" spans="1:15" ht="15">
      <c r="A9580" s="284">
        <v>9576</v>
      </c>
      <c r="B9580" s="287"/>
      <c r="C9580" s="287"/>
      <c r="D9580" s="284" t="s">
        <v>1054</v>
      </c>
      <c r="E9580" s="287"/>
      <c r="F9580" s="285" t="s">
        <v>9701</v>
      </c>
      <c r="G9580" s="266" t="s">
        <v>121</v>
      </c>
      <c r="H9580" s="266">
        <f>IF(G9580="Traditional Stove",0.1,0.2)</f>
        <v>0.1</v>
      </c>
      <c r="I9580" s="266">
        <f>YEAR(J9580)</f>
        <v>2023</v>
      </c>
      <c r="J9580" s="267">
        <v>44964</v>
      </c>
      <c r="K9580" s="267">
        <f>J9580+1</f>
        <v>44965</v>
      </c>
      <c r="L9580" s="266">
        <f>IF(M9580&lt;=365,1,2)</f>
        <v>1</v>
      </c>
      <c r="M9580" s="266">
        <f>IF(K9580&lt;$C$1,$C$2-$C$1+1,$C$2-K9580+1)</f>
        <v>82</v>
      </c>
      <c r="N9580" s="268">
        <f>M9580/365</f>
        <v>0.22465753424657534</v>
      </c>
      <c r="O9580" s="269">
        <f>'Data and Parameter'!$E$4*'Data and Parameter'!$E$5*('Data and Parameter'!$E$6+'Data and Parameter'!$E$7)*'Data and Parameter'!$E$19*'Data and Parameter'!$E$14*'ER calculations'!N9580</f>
        <v>1.1632203454152747</v>
      </c>
    </row>
    <row r="9581" spans="1:15" ht="15">
      <c r="A9581" s="284">
        <v>9577</v>
      </c>
      <c r="B9581" s="287"/>
      <c r="C9581" s="287"/>
      <c r="D9581" s="284" t="s">
        <v>1054</v>
      </c>
      <c r="E9581" s="287"/>
      <c r="F9581" s="285" t="s">
        <v>9702</v>
      </c>
      <c r="G9581" s="266" t="s">
        <v>121</v>
      </c>
      <c r="H9581" s="266">
        <f>IF(G9581="Traditional Stove",0.1,0.2)</f>
        <v>0.1</v>
      </c>
      <c r="I9581" s="266">
        <f>YEAR(J9581)</f>
        <v>2023</v>
      </c>
      <c r="J9581" s="267">
        <v>44964</v>
      </c>
      <c r="K9581" s="267">
        <f>J9581+1</f>
        <v>44965</v>
      </c>
      <c r="L9581" s="266">
        <f>IF(M9581&lt;=365,1,2)</f>
        <v>1</v>
      </c>
      <c r="M9581" s="266">
        <f>IF(K9581&lt;$C$1,$C$2-$C$1+1,$C$2-K9581+1)</f>
        <v>82</v>
      </c>
      <c r="N9581" s="268">
        <f>M9581/365</f>
        <v>0.22465753424657534</v>
      </c>
      <c r="O9581" s="269">
        <f>'Data and Parameter'!$E$4*'Data and Parameter'!$E$5*('Data and Parameter'!$E$6+'Data and Parameter'!$E$7)*'Data and Parameter'!$E$19*'Data and Parameter'!$E$14*'ER calculations'!N9581</f>
        <v>1.1632203454152747</v>
      </c>
    </row>
    <row r="9582" spans="1:15" ht="15">
      <c r="A9582" s="284">
        <v>9578</v>
      </c>
      <c r="B9582" s="287"/>
      <c r="C9582" s="287"/>
      <c r="D9582" s="284" t="s">
        <v>1054</v>
      </c>
      <c r="E9582" s="287"/>
      <c r="F9582" s="285" t="s">
        <v>9703</v>
      </c>
      <c r="G9582" s="266" t="s">
        <v>121</v>
      </c>
      <c r="H9582" s="266">
        <f>IF(G9582="Traditional Stove",0.1,0.2)</f>
        <v>0.1</v>
      </c>
      <c r="I9582" s="266">
        <f>YEAR(J9582)</f>
        <v>2023</v>
      </c>
      <c r="J9582" s="267">
        <v>44964</v>
      </c>
      <c r="K9582" s="267">
        <f>J9582+1</f>
        <v>44965</v>
      </c>
      <c r="L9582" s="266">
        <f>IF(M9582&lt;=365,1,2)</f>
        <v>1</v>
      </c>
      <c r="M9582" s="266">
        <f>IF(K9582&lt;$C$1,$C$2-$C$1+1,$C$2-K9582+1)</f>
        <v>82</v>
      </c>
      <c r="N9582" s="268">
        <f>M9582/365</f>
        <v>0.22465753424657534</v>
      </c>
      <c r="O9582" s="269">
        <f>'Data and Parameter'!$E$4*'Data and Parameter'!$E$5*('Data and Parameter'!$E$6+'Data and Parameter'!$E$7)*'Data and Parameter'!$E$19*'Data and Parameter'!$E$14*'ER calculations'!N9582</f>
        <v>1.1632203454152747</v>
      </c>
    </row>
    <row r="9583" spans="1:15" ht="15">
      <c r="A9583" s="284">
        <v>9579</v>
      </c>
      <c r="B9583" s="287"/>
      <c r="C9583" s="287"/>
      <c r="D9583" s="284" t="s">
        <v>1054</v>
      </c>
      <c r="E9583" s="287"/>
      <c r="F9583" s="285" t="s">
        <v>9704</v>
      </c>
      <c r="G9583" s="266" t="s">
        <v>121</v>
      </c>
      <c r="H9583" s="266">
        <f>IF(G9583="Traditional Stove",0.1,0.2)</f>
        <v>0.1</v>
      </c>
      <c r="I9583" s="266">
        <f>YEAR(J9583)</f>
        <v>2023</v>
      </c>
      <c r="J9583" s="267">
        <v>44964</v>
      </c>
      <c r="K9583" s="267">
        <f>J9583+1</f>
        <v>44965</v>
      </c>
      <c r="L9583" s="266">
        <f>IF(M9583&lt;=365,1,2)</f>
        <v>1</v>
      </c>
      <c r="M9583" s="266">
        <f>IF(K9583&lt;$C$1,$C$2-$C$1+1,$C$2-K9583+1)</f>
        <v>82</v>
      </c>
      <c r="N9583" s="268">
        <f>M9583/365</f>
        <v>0.22465753424657534</v>
      </c>
      <c r="O9583" s="269">
        <f>'Data and Parameter'!$E$4*'Data and Parameter'!$E$5*('Data and Parameter'!$E$6+'Data and Parameter'!$E$7)*'Data and Parameter'!$E$19*'Data and Parameter'!$E$14*'ER calculations'!N9583</f>
        <v>1.1632203454152747</v>
      </c>
    </row>
    <row r="9584" spans="1:15" ht="15">
      <c r="A9584" s="284">
        <v>9580</v>
      </c>
      <c r="B9584" s="287"/>
      <c r="C9584" s="287"/>
      <c r="D9584" s="284" t="s">
        <v>1054</v>
      </c>
      <c r="E9584" s="287"/>
      <c r="F9584" s="285" t="s">
        <v>9705</v>
      </c>
      <c r="G9584" s="266" t="s">
        <v>121</v>
      </c>
      <c r="H9584" s="266">
        <f>IF(G9584="Traditional Stove",0.1,0.2)</f>
        <v>0.1</v>
      </c>
      <c r="I9584" s="266">
        <f>YEAR(J9584)</f>
        <v>2023</v>
      </c>
      <c r="J9584" s="267">
        <v>44964</v>
      </c>
      <c r="K9584" s="267">
        <f>J9584+1</f>
        <v>44965</v>
      </c>
      <c r="L9584" s="266">
        <f>IF(M9584&lt;=365,1,2)</f>
        <v>1</v>
      </c>
      <c r="M9584" s="266">
        <f>IF(K9584&lt;$C$1,$C$2-$C$1+1,$C$2-K9584+1)</f>
        <v>82</v>
      </c>
      <c r="N9584" s="268">
        <f>M9584/365</f>
        <v>0.22465753424657534</v>
      </c>
      <c r="O9584" s="269">
        <f>'Data and Parameter'!$E$4*'Data and Parameter'!$E$5*('Data and Parameter'!$E$6+'Data and Parameter'!$E$7)*'Data and Parameter'!$E$19*'Data and Parameter'!$E$14*'ER calculations'!N9584</f>
        <v>1.1632203454152747</v>
      </c>
    </row>
    <row r="9585" spans="1:15" ht="15">
      <c r="A9585" s="284">
        <v>9581</v>
      </c>
      <c r="B9585" s="287"/>
      <c r="C9585" s="287"/>
      <c r="D9585" s="284" t="s">
        <v>1054</v>
      </c>
      <c r="E9585" s="287"/>
      <c r="F9585" s="285" t="s">
        <v>9706</v>
      </c>
      <c r="G9585" s="266" t="s">
        <v>121</v>
      </c>
      <c r="H9585" s="266">
        <f>IF(G9585="Traditional Stove",0.1,0.2)</f>
        <v>0.1</v>
      </c>
      <c r="I9585" s="266">
        <f>YEAR(J9585)</f>
        <v>2023</v>
      </c>
      <c r="J9585" s="267">
        <v>44964</v>
      </c>
      <c r="K9585" s="267">
        <f>J9585+1</f>
        <v>44965</v>
      </c>
      <c r="L9585" s="266">
        <f>IF(M9585&lt;=365,1,2)</f>
        <v>1</v>
      </c>
      <c r="M9585" s="266">
        <f>IF(K9585&lt;$C$1,$C$2-$C$1+1,$C$2-K9585+1)</f>
        <v>82</v>
      </c>
      <c r="N9585" s="268">
        <f>M9585/365</f>
        <v>0.22465753424657534</v>
      </c>
      <c r="O9585" s="269">
        <f>'Data and Parameter'!$E$4*'Data and Parameter'!$E$5*('Data and Parameter'!$E$6+'Data and Parameter'!$E$7)*'Data and Parameter'!$E$19*'Data and Parameter'!$E$14*'ER calculations'!N9585</f>
        <v>1.1632203454152747</v>
      </c>
    </row>
    <row r="9586" spans="1:15" ht="15">
      <c r="A9586" s="284">
        <v>9582</v>
      </c>
      <c r="B9586" s="287"/>
      <c r="C9586" s="287"/>
      <c r="D9586" s="284" t="s">
        <v>1054</v>
      </c>
      <c r="E9586" s="287"/>
      <c r="F9586" s="285" t="s">
        <v>9707</v>
      </c>
      <c r="G9586" s="266" t="s">
        <v>121</v>
      </c>
      <c r="H9586" s="266">
        <f>IF(G9586="Traditional Stove",0.1,0.2)</f>
        <v>0.1</v>
      </c>
      <c r="I9586" s="266">
        <f>YEAR(J9586)</f>
        <v>2023</v>
      </c>
      <c r="J9586" s="267">
        <v>44964</v>
      </c>
      <c r="K9586" s="267">
        <f>J9586+1</f>
        <v>44965</v>
      </c>
      <c r="L9586" s="266">
        <f>IF(M9586&lt;=365,1,2)</f>
        <v>1</v>
      </c>
      <c r="M9586" s="266">
        <f>IF(K9586&lt;$C$1,$C$2-$C$1+1,$C$2-K9586+1)</f>
        <v>82</v>
      </c>
      <c r="N9586" s="268">
        <f>M9586/365</f>
        <v>0.22465753424657534</v>
      </c>
      <c r="O9586" s="269">
        <f>'Data and Parameter'!$E$4*'Data and Parameter'!$E$5*('Data and Parameter'!$E$6+'Data and Parameter'!$E$7)*'Data and Parameter'!$E$19*'Data and Parameter'!$E$14*'ER calculations'!N9586</f>
        <v>1.1632203454152747</v>
      </c>
    </row>
    <row r="9587" spans="1:15" ht="15">
      <c r="A9587" s="284">
        <v>9583</v>
      </c>
      <c r="B9587" s="287"/>
      <c r="C9587" s="287"/>
      <c r="D9587" s="284" t="s">
        <v>1054</v>
      </c>
      <c r="E9587" s="287"/>
      <c r="F9587" s="285" t="s">
        <v>9708</v>
      </c>
      <c r="G9587" s="266" t="s">
        <v>121</v>
      </c>
      <c r="H9587" s="266">
        <f>IF(G9587="Traditional Stove",0.1,0.2)</f>
        <v>0.1</v>
      </c>
      <c r="I9587" s="266">
        <f>YEAR(J9587)</f>
        <v>2023</v>
      </c>
      <c r="J9587" s="267">
        <v>44964</v>
      </c>
      <c r="K9587" s="267">
        <f>J9587+1</f>
        <v>44965</v>
      </c>
      <c r="L9587" s="266">
        <f>IF(M9587&lt;=365,1,2)</f>
        <v>1</v>
      </c>
      <c r="M9587" s="266">
        <f>IF(K9587&lt;$C$1,$C$2-$C$1+1,$C$2-K9587+1)</f>
        <v>82</v>
      </c>
      <c r="N9587" s="268">
        <f>M9587/365</f>
        <v>0.22465753424657534</v>
      </c>
      <c r="O9587" s="269">
        <f>'Data and Parameter'!$E$4*'Data and Parameter'!$E$5*('Data and Parameter'!$E$6+'Data and Parameter'!$E$7)*'Data and Parameter'!$E$19*'Data and Parameter'!$E$14*'ER calculations'!N9587</f>
        <v>1.1632203454152747</v>
      </c>
    </row>
    <row r="9588" spans="1:15" ht="15">
      <c r="A9588" s="284">
        <v>9584</v>
      </c>
      <c r="B9588" s="287"/>
      <c r="C9588" s="287"/>
      <c r="D9588" s="284" t="s">
        <v>1054</v>
      </c>
      <c r="E9588" s="287"/>
      <c r="F9588" s="285" t="s">
        <v>9709</v>
      </c>
      <c r="G9588" s="266" t="s">
        <v>121</v>
      </c>
      <c r="H9588" s="266">
        <f>IF(G9588="Traditional Stove",0.1,0.2)</f>
        <v>0.1</v>
      </c>
      <c r="I9588" s="266">
        <f>YEAR(J9588)</f>
        <v>2023</v>
      </c>
      <c r="J9588" s="267">
        <v>44964</v>
      </c>
      <c r="K9588" s="267">
        <f>J9588+1</f>
        <v>44965</v>
      </c>
      <c r="L9588" s="266">
        <f>IF(M9588&lt;=365,1,2)</f>
        <v>1</v>
      </c>
      <c r="M9588" s="266">
        <f>IF(K9588&lt;$C$1,$C$2-$C$1+1,$C$2-K9588+1)</f>
        <v>82</v>
      </c>
      <c r="N9588" s="268">
        <f>M9588/365</f>
        <v>0.22465753424657534</v>
      </c>
      <c r="O9588" s="269">
        <f>'Data and Parameter'!$E$4*'Data and Parameter'!$E$5*('Data and Parameter'!$E$6+'Data and Parameter'!$E$7)*'Data and Parameter'!$E$19*'Data and Parameter'!$E$14*'ER calculations'!N9588</f>
        <v>1.1632203454152747</v>
      </c>
    </row>
    <row r="9589" spans="1:15" ht="15">
      <c r="A9589" s="284">
        <v>9585</v>
      </c>
      <c r="B9589" s="287"/>
      <c r="C9589" s="287"/>
      <c r="D9589" s="284" t="s">
        <v>1054</v>
      </c>
      <c r="E9589" s="287"/>
      <c r="F9589" s="285" t="s">
        <v>9710</v>
      </c>
      <c r="G9589" s="266" t="s">
        <v>121</v>
      </c>
      <c r="H9589" s="266">
        <f>IF(G9589="Traditional Stove",0.1,0.2)</f>
        <v>0.1</v>
      </c>
      <c r="I9589" s="266">
        <f>YEAR(J9589)</f>
        <v>2023</v>
      </c>
      <c r="J9589" s="267">
        <v>44964</v>
      </c>
      <c r="K9589" s="267">
        <f>J9589+1</f>
        <v>44965</v>
      </c>
      <c r="L9589" s="266">
        <f>IF(M9589&lt;=365,1,2)</f>
        <v>1</v>
      </c>
      <c r="M9589" s="266">
        <f>IF(K9589&lt;$C$1,$C$2-$C$1+1,$C$2-K9589+1)</f>
        <v>82</v>
      </c>
      <c r="N9589" s="268">
        <f>M9589/365</f>
        <v>0.22465753424657534</v>
      </c>
      <c r="O9589" s="269">
        <f>'Data and Parameter'!$E$4*'Data and Parameter'!$E$5*('Data and Parameter'!$E$6+'Data and Parameter'!$E$7)*'Data and Parameter'!$E$19*'Data and Parameter'!$E$14*'ER calculations'!N9589</f>
        <v>1.1632203454152747</v>
      </c>
    </row>
    <row r="9590" spans="1:15" ht="15">
      <c r="A9590" s="284">
        <v>9586</v>
      </c>
      <c r="B9590" s="287"/>
      <c r="C9590" s="287"/>
      <c r="D9590" s="284" t="s">
        <v>1054</v>
      </c>
      <c r="E9590" s="287"/>
      <c r="F9590" s="285" t="s">
        <v>9711</v>
      </c>
      <c r="G9590" s="266" t="s">
        <v>121</v>
      </c>
      <c r="H9590" s="266">
        <f>IF(G9590="Traditional Stove",0.1,0.2)</f>
        <v>0.1</v>
      </c>
      <c r="I9590" s="266">
        <f>YEAR(J9590)</f>
        <v>2023</v>
      </c>
      <c r="J9590" s="267">
        <v>44977</v>
      </c>
      <c r="K9590" s="267">
        <f>J9590+1</f>
        <v>44978</v>
      </c>
      <c r="L9590" s="266">
        <f>IF(M9590&lt;=365,1,2)</f>
        <v>1</v>
      </c>
      <c r="M9590" s="266">
        <f>IF(K9590&lt;$C$1,$C$2-$C$1+1,$C$2-K9590+1)</f>
        <v>69</v>
      </c>
      <c r="N9590" s="268">
        <f>M9590/365</f>
        <v>0.18904109589041096</v>
      </c>
      <c r="O9590" s="269">
        <f>'Data and Parameter'!$E$4*'Data and Parameter'!$E$5*('Data and Parameter'!$E$6+'Data and Parameter'!$E$7)*'Data and Parameter'!$E$19*'Data and Parameter'!$E$14*'ER calculations'!N9590</f>
        <v>0.97880736382504829</v>
      </c>
    </row>
    <row r="9591" spans="1:15" ht="15">
      <c r="A9591" s="284">
        <v>9587</v>
      </c>
      <c r="B9591" s="287"/>
      <c r="C9591" s="287"/>
      <c r="D9591" s="284" t="s">
        <v>1054</v>
      </c>
      <c r="E9591" s="287"/>
      <c r="F9591" s="285" t="s">
        <v>9712</v>
      </c>
      <c r="G9591" s="266" t="s">
        <v>121</v>
      </c>
      <c r="H9591" s="266">
        <f>IF(G9591="Traditional Stove",0.1,0.2)</f>
        <v>0.1</v>
      </c>
      <c r="I9591" s="266">
        <f>YEAR(J9591)</f>
        <v>2023</v>
      </c>
      <c r="J9591" s="267">
        <v>45005</v>
      </c>
      <c r="K9591" s="267">
        <f>J9591+1</f>
        <v>45006</v>
      </c>
      <c r="L9591" s="266">
        <f>IF(M9591&lt;=365,1,2)</f>
        <v>1</v>
      </c>
      <c r="M9591" s="266">
        <f>IF(K9591&lt;$C$1,$C$2-$C$1+1,$C$2-K9591+1)</f>
        <v>41</v>
      </c>
      <c r="N9591" s="268">
        <f>M9591/365</f>
        <v>0.11232876712328767</v>
      </c>
      <c r="O9591" s="269">
        <f>'Data and Parameter'!$E$4*'Data and Parameter'!$E$5*('Data and Parameter'!$E$6+'Data and Parameter'!$E$7)*'Data and Parameter'!$E$19*'Data and Parameter'!$E$14*'ER calculations'!N9591</f>
        <v>0.58161017270763737</v>
      </c>
    </row>
    <row r="9592" spans="1:15" ht="15">
      <c r="A9592" s="284">
        <v>9588</v>
      </c>
      <c r="B9592" s="287"/>
      <c r="C9592" s="287"/>
      <c r="D9592" s="284" t="s">
        <v>588</v>
      </c>
      <c r="E9592" s="287"/>
      <c r="F9592" s="285" t="s">
        <v>9713</v>
      </c>
      <c r="G9592" s="266" t="s">
        <v>121</v>
      </c>
      <c r="H9592" s="266">
        <f>IF(G9592="Traditional Stove",0.1,0.2)</f>
        <v>0.1</v>
      </c>
      <c r="I9592" s="266">
        <f>YEAR(J9592)</f>
        <v>2023</v>
      </c>
      <c r="J9592" s="267">
        <v>45014</v>
      </c>
      <c r="K9592" s="267">
        <f>J9592+1</f>
        <v>45015</v>
      </c>
      <c r="L9592" s="266">
        <f>IF(M9592&lt;=365,1,2)</f>
        <v>1</v>
      </c>
      <c r="M9592" s="266">
        <f>IF(K9592&lt;$C$1,$C$2-$C$1+1,$C$2-K9592+1)</f>
        <v>32</v>
      </c>
      <c r="N9592" s="268">
        <f>M9592/365</f>
        <v>8.7671232876712329E-2</v>
      </c>
      <c r="O9592" s="269">
        <f>'Data and Parameter'!$E$4*'Data and Parameter'!$E$5*('Data and Parameter'!$E$6+'Data and Parameter'!$E$7)*'Data and Parameter'!$E$19*'Data and Parameter'!$E$14*'ER calculations'!N9592</f>
        <v>0.45393964699132677</v>
      </c>
    </row>
    <row r="9593" spans="1:15" ht="15">
      <c r="A9593" s="284">
        <v>9589</v>
      </c>
      <c r="B9593" s="287"/>
      <c r="C9593" s="287"/>
      <c r="D9593" s="284" t="s">
        <v>1054</v>
      </c>
      <c r="E9593" s="287"/>
      <c r="F9593" s="285" t="s">
        <v>9714</v>
      </c>
      <c r="G9593" s="266" t="s">
        <v>121</v>
      </c>
      <c r="H9593" s="266">
        <f>IF(G9593="Traditional Stove",0.1,0.2)</f>
        <v>0.1</v>
      </c>
      <c r="I9593" s="266">
        <f>YEAR(J9593)</f>
        <v>2023</v>
      </c>
      <c r="J9593" s="267">
        <v>45005</v>
      </c>
      <c r="K9593" s="267">
        <f>J9593+1</f>
        <v>45006</v>
      </c>
      <c r="L9593" s="266">
        <f>IF(M9593&lt;=365,1,2)</f>
        <v>1</v>
      </c>
      <c r="M9593" s="266">
        <f>IF(K9593&lt;$C$1,$C$2-$C$1+1,$C$2-K9593+1)</f>
        <v>41</v>
      </c>
      <c r="N9593" s="268">
        <f>M9593/365</f>
        <v>0.11232876712328767</v>
      </c>
      <c r="O9593" s="269">
        <f>'Data and Parameter'!$E$4*'Data and Parameter'!$E$5*('Data and Parameter'!$E$6+'Data and Parameter'!$E$7)*'Data and Parameter'!$E$19*'Data and Parameter'!$E$14*'ER calculations'!N9593</f>
        <v>0.58161017270763737</v>
      </c>
    </row>
    <row r="9594" spans="1:15" ht="15">
      <c r="A9594" s="284">
        <v>9590</v>
      </c>
      <c r="B9594" s="287"/>
      <c r="C9594" s="287"/>
      <c r="D9594" s="284" t="s">
        <v>1054</v>
      </c>
      <c r="E9594" s="287"/>
      <c r="F9594" s="285" t="s">
        <v>9715</v>
      </c>
      <c r="G9594" s="266" t="s">
        <v>121</v>
      </c>
      <c r="H9594" s="266">
        <f>IF(G9594="Traditional Stove",0.1,0.2)</f>
        <v>0.1</v>
      </c>
      <c r="I9594" s="266">
        <f>YEAR(J9594)</f>
        <v>2023</v>
      </c>
      <c r="J9594" s="267">
        <v>45005</v>
      </c>
      <c r="K9594" s="267">
        <f>J9594+1</f>
        <v>45006</v>
      </c>
      <c r="L9594" s="266">
        <f>IF(M9594&lt;=365,1,2)</f>
        <v>1</v>
      </c>
      <c r="M9594" s="266">
        <f>IF(K9594&lt;$C$1,$C$2-$C$1+1,$C$2-K9594+1)</f>
        <v>41</v>
      </c>
      <c r="N9594" s="268">
        <f>M9594/365</f>
        <v>0.11232876712328767</v>
      </c>
      <c r="O9594" s="269">
        <f>'Data and Parameter'!$E$4*'Data and Parameter'!$E$5*('Data and Parameter'!$E$6+'Data and Parameter'!$E$7)*'Data and Parameter'!$E$19*'Data and Parameter'!$E$14*'ER calculations'!N9594</f>
        <v>0.58161017270763737</v>
      </c>
    </row>
    <row r="9595" spans="1:15" ht="15">
      <c r="A9595" s="284">
        <v>9591</v>
      </c>
      <c r="B9595" s="287"/>
      <c r="C9595" s="287"/>
      <c r="D9595" s="284" t="s">
        <v>1054</v>
      </c>
      <c r="E9595" s="287"/>
      <c r="F9595" s="285" t="s">
        <v>9716</v>
      </c>
      <c r="G9595" s="266" t="s">
        <v>121</v>
      </c>
      <c r="H9595" s="266">
        <f>IF(G9595="Traditional Stove",0.1,0.2)</f>
        <v>0.1</v>
      </c>
      <c r="I9595" s="266">
        <f>YEAR(J9595)</f>
        <v>2023</v>
      </c>
      <c r="J9595" s="267">
        <v>45008</v>
      </c>
      <c r="K9595" s="267">
        <f>J9595+1</f>
        <v>45009</v>
      </c>
      <c r="L9595" s="266">
        <f>IF(M9595&lt;=365,1,2)</f>
        <v>1</v>
      </c>
      <c r="M9595" s="266">
        <f>IF(K9595&lt;$C$1,$C$2-$C$1+1,$C$2-K9595+1)</f>
        <v>38</v>
      </c>
      <c r="N9595" s="268">
        <f>M9595/365</f>
        <v>0.10410958904109589</v>
      </c>
      <c r="O9595" s="269">
        <f>'Data and Parameter'!$E$4*'Data and Parameter'!$E$5*('Data and Parameter'!$E$6+'Data and Parameter'!$E$7)*'Data and Parameter'!$E$19*'Data and Parameter'!$E$14*'ER calculations'!N9595</f>
        <v>0.53905333080220053</v>
      </c>
    </row>
    <row r="9596" spans="1:15" ht="15">
      <c r="A9596" s="284">
        <v>9592</v>
      </c>
      <c r="B9596" s="287"/>
      <c r="C9596" s="287"/>
      <c r="D9596" s="284" t="s">
        <v>1054</v>
      </c>
      <c r="E9596" s="287"/>
      <c r="F9596" s="285" t="s">
        <v>9717</v>
      </c>
      <c r="G9596" s="266" t="s">
        <v>121</v>
      </c>
      <c r="H9596" s="266">
        <f>IF(G9596="Traditional Stove",0.1,0.2)</f>
        <v>0.1</v>
      </c>
      <c r="I9596" s="266">
        <f>YEAR(J9596)</f>
        <v>2023</v>
      </c>
      <c r="J9596" s="267">
        <v>45008</v>
      </c>
      <c r="K9596" s="267">
        <f>J9596+1</f>
        <v>45009</v>
      </c>
      <c r="L9596" s="266">
        <f>IF(M9596&lt;=365,1,2)</f>
        <v>1</v>
      </c>
      <c r="M9596" s="266">
        <f>IF(K9596&lt;$C$1,$C$2-$C$1+1,$C$2-K9596+1)</f>
        <v>38</v>
      </c>
      <c r="N9596" s="268">
        <f>M9596/365</f>
        <v>0.10410958904109589</v>
      </c>
      <c r="O9596" s="269">
        <f>'Data and Parameter'!$E$4*'Data and Parameter'!$E$5*('Data and Parameter'!$E$6+'Data and Parameter'!$E$7)*'Data and Parameter'!$E$19*'Data and Parameter'!$E$14*'ER calculations'!N9596</f>
        <v>0.53905333080220053</v>
      </c>
    </row>
    <row r="9597" spans="1:15" ht="15">
      <c r="A9597" s="284">
        <v>9593</v>
      </c>
      <c r="B9597" s="287"/>
      <c r="C9597" s="287"/>
      <c r="D9597" s="284" t="s">
        <v>1054</v>
      </c>
      <c r="E9597" s="287"/>
      <c r="F9597" s="285" t="s">
        <v>9718</v>
      </c>
      <c r="G9597" s="266" t="s">
        <v>121</v>
      </c>
      <c r="H9597" s="266">
        <f>IF(G9597="Traditional Stove",0.1,0.2)</f>
        <v>0.1</v>
      </c>
      <c r="I9597" s="266">
        <f>YEAR(J9597)</f>
        <v>2023</v>
      </c>
      <c r="J9597" s="267">
        <v>45008</v>
      </c>
      <c r="K9597" s="267">
        <f>J9597+1</f>
        <v>45009</v>
      </c>
      <c r="L9597" s="266">
        <f>IF(M9597&lt;=365,1,2)</f>
        <v>1</v>
      </c>
      <c r="M9597" s="266">
        <f>IF(K9597&lt;$C$1,$C$2-$C$1+1,$C$2-K9597+1)</f>
        <v>38</v>
      </c>
      <c r="N9597" s="268">
        <f>M9597/365</f>
        <v>0.10410958904109589</v>
      </c>
      <c r="O9597" s="269">
        <f>'Data and Parameter'!$E$4*'Data and Parameter'!$E$5*('Data and Parameter'!$E$6+'Data and Parameter'!$E$7)*'Data and Parameter'!$E$19*'Data and Parameter'!$E$14*'ER calculations'!N9597</f>
        <v>0.53905333080220053</v>
      </c>
    </row>
    <row r="9598" spans="1:15" ht="15">
      <c r="A9598" s="284">
        <v>9594</v>
      </c>
      <c r="B9598" s="287"/>
      <c r="C9598" s="287"/>
      <c r="D9598" s="284" t="s">
        <v>1054</v>
      </c>
      <c r="E9598" s="287"/>
      <c r="F9598" s="285" t="s">
        <v>9719</v>
      </c>
      <c r="G9598" s="266" t="s">
        <v>121</v>
      </c>
      <c r="H9598" s="266">
        <f>IF(G9598="Traditional Stove",0.1,0.2)</f>
        <v>0.1</v>
      </c>
      <c r="I9598" s="266">
        <f>YEAR(J9598)</f>
        <v>2023</v>
      </c>
      <c r="J9598" s="267">
        <v>45008</v>
      </c>
      <c r="K9598" s="267">
        <f>J9598+1</f>
        <v>45009</v>
      </c>
      <c r="L9598" s="266">
        <f>IF(M9598&lt;=365,1,2)</f>
        <v>1</v>
      </c>
      <c r="M9598" s="266">
        <f>IF(K9598&lt;$C$1,$C$2-$C$1+1,$C$2-K9598+1)</f>
        <v>38</v>
      </c>
      <c r="N9598" s="268">
        <f>M9598/365</f>
        <v>0.10410958904109589</v>
      </c>
      <c r="O9598" s="269">
        <f>'Data and Parameter'!$E$4*'Data and Parameter'!$E$5*('Data and Parameter'!$E$6+'Data and Parameter'!$E$7)*'Data and Parameter'!$E$19*'Data and Parameter'!$E$14*'ER calculations'!N9598</f>
        <v>0.53905333080220053</v>
      </c>
    </row>
    <row r="9599" spans="1:15" ht="15">
      <c r="A9599" s="284">
        <v>9595</v>
      </c>
      <c r="B9599" s="287"/>
      <c r="C9599" s="287"/>
      <c r="D9599" s="284" t="s">
        <v>1054</v>
      </c>
      <c r="E9599" s="287"/>
      <c r="F9599" s="285" t="s">
        <v>9720</v>
      </c>
      <c r="G9599" s="266" t="s">
        <v>121</v>
      </c>
      <c r="H9599" s="266">
        <f>IF(G9599="Traditional Stove",0.1,0.2)</f>
        <v>0.1</v>
      </c>
      <c r="I9599" s="266">
        <f>YEAR(J9599)</f>
        <v>2023</v>
      </c>
      <c r="J9599" s="267">
        <v>45008</v>
      </c>
      <c r="K9599" s="267">
        <f>J9599+1</f>
        <v>45009</v>
      </c>
      <c r="L9599" s="266">
        <f>IF(M9599&lt;=365,1,2)</f>
        <v>1</v>
      </c>
      <c r="M9599" s="266">
        <f>IF(K9599&lt;$C$1,$C$2-$C$1+1,$C$2-K9599+1)</f>
        <v>38</v>
      </c>
      <c r="N9599" s="268">
        <f>M9599/365</f>
        <v>0.10410958904109589</v>
      </c>
      <c r="O9599" s="269">
        <f>'Data and Parameter'!$E$4*'Data and Parameter'!$E$5*('Data and Parameter'!$E$6+'Data and Parameter'!$E$7)*'Data and Parameter'!$E$19*'Data and Parameter'!$E$14*'ER calculations'!N9599</f>
        <v>0.53905333080220053</v>
      </c>
    </row>
    <row r="9600" spans="1:15" ht="15">
      <c r="A9600" s="284">
        <v>9596</v>
      </c>
      <c r="B9600" s="287"/>
      <c r="C9600" s="287"/>
      <c r="D9600" s="284" t="s">
        <v>1054</v>
      </c>
      <c r="E9600" s="287"/>
      <c r="F9600" s="285" t="s">
        <v>9721</v>
      </c>
      <c r="G9600" s="266" t="s">
        <v>121</v>
      </c>
      <c r="H9600" s="266">
        <f>IF(G9600="Traditional Stove",0.1,0.2)</f>
        <v>0.1</v>
      </c>
      <c r="I9600" s="266">
        <f>YEAR(J9600)</f>
        <v>2023</v>
      </c>
      <c r="J9600" s="267">
        <v>45008</v>
      </c>
      <c r="K9600" s="267">
        <f>J9600+1</f>
        <v>45009</v>
      </c>
      <c r="L9600" s="266">
        <f>IF(M9600&lt;=365,1,2)</f>
        <v>1</v>
      </c>
      <c r="M9600" s="266">
        <f>IF(K9600&lt;$C$1,$C$2-$C$1+1,$C$2-K9600+1)</f>
        <v>38</v>
      </c>
      <c r="N9600" s="268">
        <f>M9600/365</f>
        <v>0.10410958904109589</v>
      </c>
      <c r="O9600" s="269">
        <f>'Data and Parameter'!$E$4*'Data and Parameter'!$E$5*('Data and Parameter'!$E$6+'Data and Parameter'!$E$7)*'Data and Parameter'!$E$19*'Data and Parameter'!$E$14*'ER calculations'!N9600</f>
        <v>0.53905333080220053</v>
      </c>
    </row>
    <row r="9601" spans="1:15" ht="15">
      <c r="A9601" s="284">
        <v>9597</v>
      </c>
      <c r="B9601" s="287"/>
      <c r="C9601" s="287"/>
      <c r="D9601" s="284" t="s">
        <v>1054</v>
      </c>
      <c r="E9601" s="287"/>
      <c r="F9601" s="285" t="s">
        <v>9722</v>
      </c>
      <c r="G9601" s="266" t="s">
        <v>121</v>
      </c>
      <c r="H9601" s="266">
        <f>IF(G9601="Traditional Stove",0.1,0.2)</f>
        <v>0.1</v>
      </c>
      <c r="I9601" s="266">
        <f>YEAR(J9601)</f>
        <v>2023</v>
      </c>
      <c r="J9601" s="267">
        <v>45008</v>
      </c>
      <c r="K9601" s="267">
        <f>J9601+1</f>
        <v>45009</v>
      </c>
      <c r="L9601" s="266">
        <f>IF(M9601&lt;=365,1,2)</f>
        <v>1</v>
      </c>
      <c r="M9601" s="266">
        <f>IF(K9601&lt;$C$1,$C$2-$C$1+1,$C$2-K9601+1)</f>
        <v>38</v>
      </c>
      <c r="N9601" s="268">
        <f>M9601/365</f>
        <v>0.10410958904109589</v>
      </c>
      <c r="O9601" s="269">
        <f>'Data and Parameter'!$E$4*'Data and Parameter'!$E$5*('Data and Parameter'!$E$6+'Data and Parameter'!$E$7)*'Data and Parameter'!$E$19*'Data and Parameter'!$E$14*'ER calculations'!N9601</f>
        <v>0.53905333080220053</v>
      </c>
    </row>
    <row r="9602" spans="1:15" ht="15">
      <c r="A9602" s="284">
        <v>9598</v>
      </c>
      <c r="B9602" s="287"/>
      <c r="C9602" s="287"/>
      <c r="D9602" s="284" t="s">
        <v>1054</v>
      </c>
      <c r="E9602" s="287"/>
      <c r="F9602" s="285" t="s">
        <v>9723</v>
      </c>
      <c r="G9602" s="266" t="s">
        <v>121</v>
      </c>
      <c r="H9602" s="266">
        <f>IF(G9602="Traditional Stove",0.1,0.2)</f>
        <v>0.1</v>
      </c>
      <c r="I9602" s="266">
        <f>YEAR(J9602)</f>
        <v>2023</v>
      </c>
      <c r="J9602" s="267">
        <v>45008</v>
      </c>
      <c r="K9602" s="267">
        <f>J9602+1</f>
        <v>45009</v>
      </c>
      <c r="L9602" s="266">
        <f>IF(M9602&lt;=365,1,2)</f>
        <v>1</v>
      </c>
      <c r="M9602" s="266">
        <f>IF(K9602&lt;$C$1,$C$2-$C$1+1,$C$2-K9602+1)</f>
        <v>38</v>
      </c>
      <c r="N9602" s="268">
        <f>M9602/365</f>
        <v>0.10410958904109589</v>
      </c>
      <c r="O9602" s="269">
        <f>'Data and Parameter'!$E$4*'Data and Parameter'!$E$5*('Data and Parameter'!$E$6+'Data and Parameter'!$E$7)*'Data and Parameter'!$E$19*'Data and Parameter'!$E$14*'ER calculations'!N9602</f>
        <v>0.53905333080220053</v>
      </c>
    </row>
    <row r="9603" spans="1:15" ht="15">
      <c r="A9603" s="284">
        <v>9599</v>
      </c>
      <c r="B9603" s="287"/>
      <c r="C9603" s="287"/>
      <c r="D9603" s="284" t="s">
        <v>1054</v>
      </c>
      <c r="E9603" s="287"/>
      <c r="F9603" s="285" t="s">
        <v>9724</v>
      </c>
      <c r="G9603" s="266" t="s">
        <v>121</v>
      </c>
      <c r="H9603" s="266">
        <f>IF(G9603="Traditional Stove",0.1,0.2)</f>
        <v>0.1</v>
      </c>
      <c r="I9603" s="266">
        <f>YEAR(J9603)</f>
        <v>2023</v>
      </c>
      <c r="J9603" s="267">
        <v>45008</v>
      </c>
      <c r="K9603" s="267">
        <f>J9603+1</f>
        <v>45009</v>
      </c>
      <c r="L9603" s="266">
        <f>IF(M9603&lt;=365,1,2)</f>
        <v>1</v>
      </c>
      <c r="M9603" s="266">
        <f>IF(K9603&lt;$C$1,$C$2-$C$1+1,$C$2-K9603+1)</f>
        <v>38</v>
      </c>
      <c r="N9603" s="268">
        <f>M9603/365</f>
        <v>0.10410958904109589</v>
      </c>
      <c r="O9603" s="269">
        <f>'Data and Parameter'!$E$4*'Data and Parameter'!$E$5*('Data and Parameter'!$E$6+'Data and Parameter'!$E$7)*'Data and Parameter'!$E$19*'Data and Parameter'!$E$14*'ER calculations'!N9603</f>
        <v>0.53905333080220053</v>
      </c>
    </row>
    <row r="9604" spans="1:15" ht="15">
      <c r="A9604" s="284">
        <v>9600</v>
      </c>
      <c r="B9604" s="287"/>
      <c r="C9604" s="287"/>
      <c r="D9604" s="284" t="s">
        <v>1054</v>
      </c>
      <c r="E9604" s="287"/>
      <c r="F9604" s="285" t="s">
        <v>9725</v>
      </c>
      <c r="G9604" s="266" t="s">
        <v>121</v>
      </c>
      <c r="H9604" s="266">
        <f>IF(G9604="Traditional Stove",0.1,0.2)</f>
        <v>0.1</v>
      </c>
      <c r="I9604" s="266">
        <f>YEAR(J9604)</f>
        <v>2023</v>
      </c>
      <c r="J9604" s="267">
        <v>45005</v>
      </c>
      <c r="K9604" s="267">
        <f>J9604+1</f>
        <v>45006</v>
      </c>
      <c r="L9604" s="266">
        <f>IF(M9604&lt;=365,1,2)</f>
        <v>1</v>
      </c>
      <c r="M9604" s="266">
        <f>IF(K9604&lt;$C$1,$C$2-$C$1+1,$C$2-K9604+1)</f>
        <v>41</v>
      </c>
      <c r="N9604" s="268">
        <f>M9604/365</f>
        <v>0.11232876712328767</v>
      </c>
      <c r="O9604" s="269">
        <f>'Data and Parameter'!$E$4*'Data and Parameter'!$E$5*('Data and Parameter'!$E$6+'Data and Parameter'!$E$7)*'Data and Parameter'!$E$19*'Data and Parameter'!$E$14*'ER calculations'!N9604</f>
        <v>0.58161017270763737</v>
      </c>
    </row>
    <row r="9605" spans="1:15" ht="15">
      <c r="A9605" s="284">
        <v>9601</v>
      </c>
      <c r="B9605" s="287"/>
      <c r="C9605" s="287"/>
      <c r="D9605" s="284" t="s">
        <v>1054</v>
      </c>
      <c r="E9605" s="287"/>
      <c r="F9605" s="285" t="s">
        <v>9726</v>
      </c>
      <c r="G9605" s="266" t="s">
        <v>121</v>
      </c>
      <c r="H9605" s="266">
        <f>IF(G9605="Traditional Stove",0.1,0.2)</f>
        <v>0.1</v>
      </c>
      <c r="I9605" s="266">
        <f>YEAR(J9605)</f>
        <v>2023</v>
      </c>
      <c r="J9605" s="267">
        <v>45005</v>
      </c>
      <c r="K9605" s="267">
        <f>J9605+1</f>
        <v>45006</v>
      </c>
      <c r="L9605" s="266">
        <f>IF(M9605&lt;=365,1,2)</f>
        <v>1</v>
      </c>
      <c r="M9605" s="266">
        <f>IF(K9605&lt;$C$1,$C$2-$C$1+1,$C$2-K9605+1)</f>
        <v>41</v>
      </c>
      <c r="N9605" s="268">
        <f>M9605/365</f>
        <v>0.11232876712328767</v>
      </c>
      <c r="O9605" s="269">
        <f>'Data and Parameter'!$E$4*'Data and Parameter'!$E$5*('Data and Parameter'!$E$6+'Data and Parameter'!$E$7)*'Data and Parameter'!$E$19*'Data and Parameter'!$E$14*'ER calculations'!N9605</f>
        <v>0.58161017270763737</v>
      </c>
    </row>
    <row r="9606" spans="1:15" ht="15">
      <c r="A9606" s="284">
        <v>9602</v>
      </c>
      <c r="B9606" s="287"/>
      <c r="C9606" s="287"/>
      <c r="D9606" s="284" t="s">
        <v>1054</v>
      </c>
      <c r="E9606" s="287"/>
      <c r="F9606" s="285" t="s">
        <v>9727</v>
      </c>
      <c r="G9606" s="266" t="s">
        <v>121</v>
      </c>
      <c r="H9606" s="266">
        <f>IF(G9606="Traditional Stove",0.1,0.2)</f>
        <v>0.1</v>
      </c>
      <c r="I9606" s="266">
        <f>YEAR(J9606)</f>
        <v>2023</v>
      </c>
      <c r="J9606" s="267">
        <v>45008</v>
      </c>
      <c r="K9606" s="267">
        <f>J9606+1</f>
        <v>45009</v>
      </c>
      <c r="L9606" s="266">
        <f>IF(M9606&lt;=365,1,2)</f>
        <v>1</v>
      </c>
      <c r="M9606" s="266">
        <f>IF(K9606&lt;$C$1,$C$2-$C$1+1,$C$2-K9606+1)</f>
        <v>38</v>
      </c>
      <c r="N9606" s="268">
        <f>M9606/365</f>
        <v>0.10410958904109589</v>
      </c>
      <c r="O9606" s="269">
        <f>'Data and Parameter'!$E$4*'Data and Parameter'!$E$5*('Data and Parameter'!$E$6+'Data and Parameter'!$E$7)*'Data and Parameter'!$E$19*'Data and Parameter'!$E$14*'ER calculations'!N9606</f>
        <v>0.53905333080220053</v>
      </c>
    </row>
    <row r="9607" spans="1:15" ht="15">
      <c r="A9607" s="284">
        <v>9603</v>
      </c>
      <c r="B9607" s="287"/>
      <c r="C9607" s="287"/>
      <c r="D9607" s="284" t="s">
        <v>1054</v>
      </c>
      <c r="E9607" s="287"/>
      <c r="F9607" s="285" t="s">
        <v>9728</v>
      </c>
      <c r="G9607" s="266" t="s">
        <v>121</v>
      </c>
      <c r="H9607" s="266">
        <f>IF(G9607="Traditional Stove",0.1,0.2)</f>
        <v>0.1</v>
      </c>
      <c r="I9607" s="266">
        <f>YEAR(J9607)</f>
        <v>2023</v>
      </c>
      <c r="J9607" s="267">
        <v>45008</v>
      </c>
      <c r="K9607" s="267">
        <f>J9607+1</f>
        <v>45009</v>
      </c>
      <c r="L9607" s="266">
        <f>IF(M9607&lt;=365,1,2)</f>
        <v>1</v>
      </c>
      <c r="M9607" s="266">
        <f>IF(K9607&lt;$C$1,$C$2-$C$1+1,$C$2-K9607+1)</f>
        <v>38</v>
      </c>
      <c r="N9607" s="268">
        <f>M9607/365</f>
        <v>0.10410958904109589</v>
      </c>
      <c r="O9607" s="269">
        <f>'Data and Parameter'!$E$4*'Data and Parameter'!$E$5*('Data and Parameter'!$E$6+'Data and Parameter'!$E$7)*'Data and Parameter'!$E$19*'Data and Parameter'!$E$14*'ER calculations'!N9607</f>
        <v>0.53905333080220053</v>
      </c>
    </row>
    <row r="9608" spans="1:15" ht="15">
      <c r="A9608" s="284">
        <v>9604</v>
      </c>
      <c r="B9608" s="287"/>
      <c r="C9608" s="287"/>
      <c r="D9608" s="284" t="s">
        <v>1054</v>
      </c>
      <c r="E9608" s="287"/>
      <c r="F9608" s="285" t="s">
        <v>9729</v>
      </c>
      <c r="G9608" s="266" t="s">
        <v>121</v>
      </c>
      <c r="H9608" s="266">
        <f>IF(G9608="Traditional Stove",0.1,0.2)</f>
        <v>0.1</v>
      </c>
      <c r="I9608" s="266">
        <f>YEAR(J9608)</f>
        <v>2023</v>
      </c>
      <c r="J9608" s="267">
        <v>44969</v>
      </c>
      <c r="K9608" s="267">
        <f>J9608+1</f>
        <v>44970</v>
      </c>
      <c r="L9608" s="266">
        <f>IF(M9608&lt;=365,1,2)</f>
        <v>1</v>
      </c>
      <c r="M9608" s="266">
        <f>IF(K9608&lt;$C$1,$C$2-$C$1+1,$C$2-K9608+1)</f>
        <v>77</v>
      </c>
      <c r="N9608" s="268">
        <f>M9608/365</f>
        <v>0.21095890410958903</v>
      </c>
      <c r="O9608" s="269">
        <f>'Data and Parameter'!$E$4*'Data and Parameter'!$E$5*('Data and Parameter'!$E$6+'Data and Parameter'!$E$7)*'Data and Parameter'!$E$19*'Data and Parameter'!$E$14*'ER calculations'!N9608</f>
        <v>1.0922922755728799</v>
      </c>
    </row>
    <row r="9609" spans="1:15" ht="15">
      <c r="A9609" s="284">
        <v>9605</v>
      </c>
      <c r="B9609" s="287"/>
      <c r="C9609" s="287"/>
      <c r="D9609" s="284" t="s">
        <v>1054</v>
      </c>
      <c r="E9609" s="287"/>
      <c r="F9609" s="285" t="s">
        <v>9730</v>
      </c>
      <c r="G9609" s="266" t="s">
        <v>121</v>
      </c>
      <c r="H9609" s="266">
        <f>IF(G9609="Traditional Stove",0.1,0.2)</f>
        <v>0.1</v>
      </c>
      <c r="I9609" s="266">
        <f>YEAR(J9609)</f>
        <v>2023</v>
      </c>
      <c r="J9609" s="267">
        <v>44969</v>
      </c>
      <c r="K9609" s="267">
        <f>J9609+1</f>
        <v>44970</v>
      </c>
      <c r="L9609" s="266">
        <f>IF(M9609&lt;=365,1,2)</f>
        <v>1</v>
      </c>
      <c r="M9609" s="266">
        <f>IF(K9609&lt;$C$1,$C$2-$C$1+1,$C$2-K9609+1)</f>
        <v>77</v>
      </c>
      <c r="N9609" s="268">
        <f>M9609/365</f>
        <v>0.21095890410958903</v>
      </c>
      <c r="O9609" s="269">
        <f>'Data and Parameter'!$E$4*'Data and Parameter'!$E$5*('Data and Parameter'!$E$6+'Data and Parameter'!$E$7)*'Data and Parameter'!$E$19*'Data and Parameter'!$E$14*'ER calculations'!N9609</f>
        <v>1.0922922755728799</v>
      </c>
    </row>
    <row r="9610" spans="1:15" ht="15">
      <c r="A9610" s="284">
        <v>9606</v>
      </c>
      <c r="B9610" s="287"/>
      <c r="C9610" s="287"/>
      <c r="D9610" s="284" t="s">
        <v>1054</v>
      </c>
      <c r="E9610" s="287"/>
      <c r="F9610" s="285" t="s">
        <v>9731</v>
      </c>
      <c r="G9610" s="266" t="s">
        <v>121</v>
      </c>
      <c r="H9610" s="266">
        <f>IF(G9610="Traditional Stove",0.1,0.2)</f>
        <v>0.1</v>
      </c>
      <c r="I9610" s="266">
        <f>YEAR(J9610)</f>
        <v>2023</v>
      </c>
      <c r="J9610" s="267">
        <v>44969</v>
      </c>
      <c r="K9610" s="267">
        <f>J9610+1</f>
        <v>44970</v>
      </c>
      <c r="L9610" s="266">
        <f>IF(M9610&lt;=365,1,2)</f>
        <v>1</v>
      </c>
      <c r="M9610" s="266">
        <f>IF(K9610&lt;$C$1,$C$2-$C$1+1,$C$2-K9610+1)</f>
        <v>77</v>
      </c>
      <c r="N9610" s="268">
        <f>M9610/365</f>
        <v>0.21095890410958903</v>
      </c>
      <c r="O9610" s="269">
        <f>'Data and Parameter'!$E$4*'Data and Parameter'!$E$5*('Data and Parameter'!$E$6+'Data and Parameter'!$E$7)*'Data and Parameter'!$E$19*'Data and Parameter'!$E$14*'ER calculations'!N9610</f>
        <v>1.0922922755728799</v>
      </c>
    </row>
    <row r="9611" spans="1:15" ht="15">
      <c r="A9611" s="284">
        <v>9607</v>
      </c>
      <c r="B9611" s="287"/>
      <c r="C9611" s="287"/>
      <c r="D9611" s="284" t="s">
        <v>1054</v>
      </c>
      <c r="E9611" s="287"/>
      <c r="F9611" s="285" t="s">
        <v>9732</v>
      </c>
      <c r="G9611" s="266" t="s">
        <v>121</v>
      </c>
      <c r="H9611" s="266">
        <f>IF(G9611="Traditional Stove",0.1,0.2)</f>
        <v>0.1</v>
      </c>
      <c r="I9611" s="266">
        <f>YEAR(J9611)</f>
        <v>2023</v>
      </c>
      <c r="J9611" s="267">
        <v>44969</v>
      </c>
      <c r="K9611" s="267">
        <f>J9611+1</f>
        <v>44970</v>
      </c>
      <c r="L9611" s="266">
        <f>IF(M9611&lt;=365,1,2)</f>
        <v>1</v>
      </c>
      <c r="M9611" s="266">
        <f>IF(K9611&lt;$C$1,$C$2-$C$1+1,$C$2-K9611+1)</f>
        <v>77</v>
      </c>
      <c r="N9611" s="268">
        <f>M9611/365</f>
        <v>0.21095890410958903</v>
      </c>
      <c r="O9611" s="269">
        <f>'Data and Parameter'!$E$4*'Data and Parameter'!$E$5*('Data and Parameter'!$E$6+'Data and Parameter'!$E$7)*'Data and Parameter'!$E$19*'Data and Parameter'!$E$14*'ER calculations'!N9611</f>
        <v>1.0922922755728799</v>
      </c>
    </row>
    <row r="9612" spans="1:15" ht="15">
      <c r="A9612" s="284">
        <v>9608</v>
      </c>
      <c r="B9612" s="287"/>
      <c r="C9612" s="287"/>
      <c r="D9612" s="284" t="s">
        <v>1054</v>
      </c>
      <c r="E9612" s="287"/>
      <c r="F9612" s="285" t="s">
        <v>9733</v>
      </c>
      <c r="G9612" s="266" t="s">
        <v>121</v>
      </c>
      <c r="H9612" s="266">
        <f>IF(G9612="Traditional Stove",0.1,0.2)</f>
        <v>0.1</v>
      </c>
      <c r="I9612" s="266">
        <f>YEAR(J9612)</f>
        <v>2023</v>
      </c>
      <c r="J9612" s="267">
        <v>44969</v>
      </c>
      <c r="K9612" s="267">
        <f>J9612+1</f>
        <v>44970</v>
      </c>
      <c r="L9612" s="266">
        <f>IF(M9612&lt;=365,1,2)</f>
        <v>1</v>
      </c>
      <c r="M9612" s="266">
        <f>IF(K9612&lt;$C$1,$C$2-$C$1+1,$C$2-K9612+1)</f>
        <v>77</v>
      </c>
      <c r="N9612" s="268">
        <f>M9612/365</f>
        <v>0.21095890410958903</v>
      </c>
      <c r="O9612" s="269">
        <f>'Data and Parameter'!$E$4*'Data and Parameter'!$E$5*('Data and Parameter'!$E$6+'Data and Parameter'!$E$7)*'Data and Parameter'!$E$19*'Data and Parameter'!$E$14*'ER calculations'!N9612</f>
        <v>1.0922922755728799</v>
      </c>
    </row>
    <row r="9613" spans="1:15" ht="15">
      <c r="A9613" s="284">
        <v>9609</v>
      </c>
      <c r="B9613" s="287"/>
      <c r="C9613" s="287"/>
      <c r="D9613" s="284" t="s">
        <v>1054</v>
      </c>
      <c r="E9613" s="287"/>
      <c r="F9613" s="285" t="s">
        <v>9734</v>
      </c>
      <c r="G9613" s="266" t="s">
        <v>121</v>
      </c>
      <c r="H9613" s="266">
        <f>IF(G9613="Traditional Stove",0.1,0.2)</f>
        <v>0.1</v>
      </c>
      <c r="I9613" s="266">
        <f>YEAR(J9613)</f>
        <v>2023</v>
      </c>
      <c r="J9613" s="267">
        <v>44969</v>
      </c>
      <c r="K9613" s="267">
        <f>J9613+1</f>
        <v>44970</v>
      </c>
      <c r="L9613" s="266">
        <f>IF(M9613&lt;=365,1,2)</f>
        <v>1</v>
      </c>
      <c r="M9613" s="266">
        <f>IF(K9613&lt;$C$1,$C$2-$C$1+1,$C$2-K9613+1)</f>
        <v>77</v>
      </c>
      <c r="N9613" s="268">
        <f>M9613/365</f>
        <v>0.21095890410958903</v>
      </c>
      <c r="O9613" s="269">
        <f>'Data and Parameter'!$E$4*'Data and Parameter'!$E$5*('Data and Parameter'!$E$6+'Data and Parameter'!$E$7)*'Data and Parameter'!$E$19*'Data and Parameter'!$E$14*'ER calculations'!N9613</f>
        <v>1.0922922755728799</v>
      </c>
    </row>
    <row r="9614" spans="1:15" ht="15">
      <c r="A9614" s="284">
        <v>9610</v>
      </c>
      <c r="B9614" s="287"/>
      <c r="C9614" s="287"/>
      <c r="D9614" s="284" t="s">
        <v>1054</v>
      </c>
      <c r="E9614" s="287"/>
      <c r="F9614" s="285" t="s">
        <v>9735</v>
      </c>
      <c r="G9614" s="266" t="s">
        <v>121</v>
      </c>
      <c r="H9614" s="266">
        <f>IF(G9614="Traditional Stove",0.1,0.2)</f>
        <v>0.1</v>
      </c>
      <c r="I9614" s="266">
        <f>YEAR(J9614)</f>
        <v>2023</v>
      </c>
      <c r="J9614" s="267">
        <v>44969</v>
      </c>
      <c r="K9614" s="267">
        <f>J9614+1</f>
        <v>44970</v>
      </c>
      <c r="L9614" s="266">
        <f>IF(M9614&lt;=365,1,2)</f>
        <v>1</v>
      </c>
      <c r="M9614" s="266">
        <f>IF(K9614&lt;$C$1,$C$2-$C$1+1,$C$2-K9614+1)</f>
        <v>77</v>
      </c>
      <c r="N9614" s="268">
        <f>M9614/365</f>
        <v>0.21095890410958903</v>
      </c>
      <c r="O9614" s="269">
        <f>'Data and Parameter'!$E$4*'Data and Parameter'!$E$5*('Data and Parameter'!$E$6+'Data and Parameter'!$E$7)*'Data and Parameter'!$E$19*'Data and Parameter'!$E$14*'ER calculations'!N9614</f>
        <v>1.0922922755728799</v>
      </c>
    </row>
    <row r="9615" spans="1:15" ht="15">
      <c r="A9615" s="284">
        <v>9611</v>
      </c>
      <c r="B9615" s="287"/>
      <c r="C9615" s="287"/>
      <c r="D9615" s="284" t="s">
        <v>1054</v>
      </c>
      <c r="E9615" s="287"/>
      <c r="F9615" s="285" t="s">
        <v>9736</v>
      </c>
      <c r="G9615" s="266" t="s">
        <v>121</v>
      </c>
      <c r="H9615" s="266">
        <f>IF(G9615="Traditional Stove",0.1,0.2)</f>
        <v>0.1</v>
      </c>
      <c r="I9615" s="266">
        <f>YEAR(J9615)</f>
        <v>2023</v>
      </c>
      <c r="J9615" s="267">
        <v>44969</v>
      </c>
      <c r="K9615" s="267">
        <f>J9615+1</f>
        <v>44970</v>
      </c>
      <c r="L9615" s="266">
        <f>IF(M9615&lt;=365,1,2)</f>
        <v>1</v>
      </c>
      <c r="M9615" s="266">
        <f>IF(K9615&lt;$C$1,$C$2-$C$1+1,$C$2-K9615+1)</f>
        <v>77</v>
      </c>
      <c r="N9615" s="268">
        <f>M9615/365</f>
        <v>0.21095890410958903</v>
      </c>
      <c r="O9615" s="269">
        <f>'Data and Parameter'!$E$4*'Data and Parameter'!$E$5*('Data and Parameter'!$E$6+'Data and Parameter'!$E$7)*'Data and Parameter'!$E$19*'Data and Parameter'!$E$14*'ER calculations'!N9615</f>
        <v>1.0922922755728799</v>
      </c>
    </row>
    <row r="9616" spans="1:15" ht="15">
      <c r="A9616" s="284">
        <v>9612</v>
      </c>
      <c r="B9616" s="287"/>
      <c r="C9616" s="287"/>
      <c r="D9616" s="284" t="s">
        <v>1054</v>
      </c>
      <c r="E9616" s="287"/>
      <c r="F9616" s="285" t="s">
        <v>9737</v>
      </c>
      <c r="G9616" s="266" t="s">
        <v>121</v>
      </c>
      <c r="H9616" s="266">
        <f>IF(G9616="Traditional Stove",0.1,0.2)</f>
        <v>0.1</v>
      </c>
      <c r="I9616" s="266">
        <f>YEAR(J9616)</f>
        <v>2023</v>
      </c>
      <c r="J9616" s="267">
        <v>44969</v>
      </c>
      <c r="K9616" s="267">
        <f>J9616+1</f>
        <v>44970</v>
      </c>
      <c r="L9616" s="266">
        <f>IF(M9616&lt;=365,1,2)</f>
        <v>1</v>
      </c>
      <c r="M9616" s="266">
        <f>IF(K9616&lt;$C$1,$C$2-$C$1+1,$C$2-K9616+1)</f>
        <v>77</v>
      </c>
      <c r="N9616" s="268">
        <f>M9616/365</f>
        <v>0.21095890410958903</v>
      </c>
      <c r="O9616" s="269">
        <f>'Data and Parameter'!$E$4*'Data and Parameter'!$E$5*('Data and Parameter'!$E$6+'Data and Parameter'!$E$7)*'Data and Parameter'!$E$19*'Data and Parameter'!$E$14*'ER calculations'!N9616</f>
        <v>1.0922922755728799</v>
      </c>
    </row>
    <row r="9617" spans="1:15" ht="15">
      <c r="A9617" s="284">
        <v>9613</v>
      </c>
      <c r="B9617" s="287"/>
      <c r="C9617" s="287"/>
      <c r="D9617" s="284" t="s">
        <v>1054</v>
      </c>
      <c r="E9617" s="287"/>
      <c r="F9617" s="285" t="s">
        <v>9738</v>
      </c>
      <c r="G9617" s="266" t="s">
        <v>121</v>
      </c>
      <c r="H9617" s="266">
        <f>IF(G9617="Traditional Stove",0.1,0.2)</f>
        <v>0.1</v>
      </c>
      <c r="I9617" s="266">
        <f>YEAR(J9617)</f>
        <v>2023</v>
      </c>
      <c r="J9617" s="267">
        <v>44969</v>
      </c>
      <c r="K9617" s="267">
        <f>J9617+1</f>
        <v>44970</v>
      </c>
      <c r="L9617" s="266">
        <f>IF(M9617&lt;=365,1,2)</f>
        <v>1</v>
      </c>
      <c r="M9617" s="266">
        <f>IF(K9617&lt;$C$1,$C$2-$C$1+1,$C$2-K9617+1)</f>
        <v>77</v>
      </c>
      <c r="N9617" s="268">
        <f>M9617/365</f>
        <v>0.21095890410958903</v>
      </c>
      <c r="O9617" s="269">
        <f>'Data and Parameter'!$E$4*'Data and Parameter'!$E$5*('Data and Parameter'!$E$6+'Data and Parameter'!$E$7)*'Data and Parameter'!$E$19*'Data and Parameter'!$E$14*'ER calculations'!N9617</f>
        <v>1.0922922755728799</v>
      </c>
    </row>
    <row r="9618" spans="1:15" ht="15">
      <c r="A9618" s="284">
        <v>9614</v>
      </c>
      <c r="B9618" s="287"/>
      <c r="C9618" s="287"/>
      <c r="D9618" s="284" t="s">
        <v>1054</v>
      </c>
      <c r="E9618" s="287"/>
      <c r="F9618" s="285" t="s">
        <v>9739</v>
      </c>
      <c r="G9618" s="266" t="s">
        <v>121</v>
      </c>
      <c r="H9618" s="266">
        <f>IF(G9618="Traditional Stove",0.1,0.2)</f>
        <v>0.1</v>
      </c>
      <c r="I9618" s="266">
        <f>YEAR(J9618)</f>
        <v>2023</v>
      </c>
      <c r="J9618" s="267">
        <v>44969</v>
      </c>
      <c r="K9618" s="267">
        <f>J9618+1</f>
        <v>44970</v>
      </c>
      <c r="L9618" s="266">
        <f>IF(M9618&lt;=365,1,2)</f>
        <v>1</v>
      </c>
      <c r="M9618" s="266">
        <f>IF(K9618&lt;$C$1,$C$2-$C$1+1,$C$2-K9618+1)</f>
        <v>77</v>
      </c>
      <c r="N9618" s="268">
        <f>M9618/365</f>
        <v>0.21095890410958903</v>
      </c>
      <c r="O9618" s="269">
        <f>'Data and Parameter'!$E$4*'Data and Parameter'!$E$5*('Data and Parameter'!$E$6+'Data and Parameter'!$E$7)*'Data and Parameter'!$E$19*'Data and Parameter'!$E$14*'ER calculations'!N9618</f>
        <v>1.0922922755728799</v>
      </c>
    </row>
    <row r="9619" spans="1:15" ht="15">
      <c r="A9619" s="284">
        <v>9615</v>
      </c>
      <c r="B9619" s="287"/>
      <c r="C9619" s="287"/>
      <c r="D9619" s="284" t="s">
        <v>1054</v>
      </c>
      <c r="E9619" s="287"/>
      <c r="F9619" s="285" t="s">
        <v>9740</v>
      </c>
      <c r="G9619" s="266" t="s">
        <v>121</v>
      </c>
      <c r="H9619" s="266">
        <f>IF(G9619="Traditional Stove",0.1,0.2)</f>
        <v>0.1</v>
      </c>
      <c r="I9619" s="266">
        <f>YEAR(J9619)</f>
        <v>2023</v>
      </c>
      <c r="J9619" s="267">
        <v>44969</v>
      </c>
      <c r="K9619" s="267">
        <f>J9619+1</f>
        <v>44970</v>
      </c>
      <c r="L9619" s="266">
        <f>IF(M9619&lt;=365,1,2)</f>
        <v>1</v>
      </c>
      <c r="M9619" s="266">
        <f>IF(K9619&lt;$C$1,$C$2-$C$1+1,$C$2-K9619+1)</f>
        <v>77</v>
      </c>
      <c r="N9619" s="268">
        <f>M9619/365</f>
        <v>0.21095890410958903</v>
      </c>
      <c r="O9619" s="269">
        <f>'Data and Parameter'!$E$4*'Data and Parameter'!$E$5*('Data and Parameter'!$E$6+'Data and Parameter'!$E$7)*'Data and Parameter'!$E$19*'Data and Parameter'!$E$14*'ER calculations'!N9619</f>
        <v>1.0922922755728799</v>
      </c>
    </row>
    <row r="9620" spans="1:15" ht="15">
      <c r="A9620" s="284">
        <v>9616</v>
      </c>
      <c r="B9620" s="287"/>
      <c r="C9620" s="287"/>
      <c r="D9620" s="284" t="s">
        <v>1054</v>
      </c>
      <c r="E9620" s="287"/>
      <c r="F9620" s="285" t="s">
        <v>9741</v>
      </c>
      <c r="G9620" s="266" t="s">
        <v>121</v>
      </c>
      <c r="H9620" s="266">
        <f>IF(G9620="Traditional Stove",0.1,0.2)</f>
        <v>0.1</v>
      </c>
      <c r="I9620" s="266">
        <f>YEAR(J9620)</f>
        <v>2023</v>
      </c>
      <c r="J9620" s="267">
        <v>44969</v>
      </c>
      <c r="K9620" s="267">
        <f>J9620+1</f>
        <v>44970</v>
      </c>
      <c r="L9620" s="266">
        <f>IF(M9620&lt;=365,1,2)</f>
        <v>1</v>
      </c>
      <c r="M9620" s="266">
        <f>IF(K9620&lt;$C$1,$C$2-$C$1+1,$C$2-K9620+1)</f>
        <v>77</v>
      </c>
      <c r="N9620" s="268">
        <f>M9620/365</f>
        <v>0.21095890410958903</v>
      </c>
      <c r="O9620" s="269">
        <f>'Data and Parameter'!$E$4*'Data and Parameter'!$E$5*('Data and Parameter'!$E$6+'Data and Parameter'!$E$7)*'Data and Parameter'!$E$19*'Data and Parameter'!$E$14*'ER calculations'!N9620</f>
        <v>1.0922922755728799</v>
      </c>
    </row>
    <row r="9621" spans="1:15" ht="15">
      <c r="A9621" s="284">
        <v>9617</v>
      </c>
      <c r="B9621" s="287"/>
      <c r="C9621" s="287"/>
      <c r="D9621" s="284" t="s">
        <v>1054</v>
      </c>
      <c r="E9621" s="287"/>
      <c r="F9621" s="285" t="s">
        <v>9742</v>
      </c>
      <c r="G9621" s="266" t="s">
        <v>121</v>
      </c>
      <c r="H9621" s="266">
        <f>IF(G9621="Traditional Stove",0.1,0.2)</f>
        <v>0.1</v>
      </c>
      <c r="I9621" s="266">
        <f>YEAR(J9621)</f>
        <v>2023</v>
      </c>
      <c r="J9621" s="267">
        <v>44969</v>
      </c>
      <c r="K9621" s="267">
        <f>J9621+1</f>
        <v>44970</v>
      </c>
      <c r="L9621" s="266">
        <f>IF(M9621&lt;=365,1,2)</f>
        <v>1</v>
      </c>
      <c r="M9621" s="266">
        <f>IF(K9621&lt;$C$1,$C$2-$C$1+1,$C$2-K9621+1)</f>
        <v>77</v>
      </c>
      <c r="N9621" s="268">
        <f>M9621/365</f>
        <v>0.21095890410958903</v>
      </c>
      <c r="O9621" s="269">
        <f>'Data and Parameter'!$E$4*'Data and Parameter'!$E$5*('Data and Parameter'!$E$6+'Data and Parameter'!$E$7)*'Data and Parameter'!$E$19*'Data and Parameter'!$E$14*'ER calculations'!N9621</f>
        <v>1.0922922755728799</v>
      </c>
    </row>
    <row r="9622" spans="1:15" ht="15">
      <c r="A9622" s="284">
        <v>9618</v>
      </c>
      <c r="B9622" s="287"/>
      <c r="C9622" s="287"/>
      <c r="D9622" s="284" t="s">
        <v>1054</v>
      </c>
      <c r="E9622" s="287"/>
      <c r="F9622" s="285" t="s">
        <v>9743</v>
      </c>
      <c r="G9622" s="266" t="s">
        <v>121</v>
      </c>
      <c r="H9622" s="266">
        <f>IF(G9622="Traditional Stove",0.1,0.2)</f>
        <v>0.1</v>
      </c>
      <c r="I9622" s="266">
        <f>YEAR(J9622)</f>
        <v>2023</v>
      </c>
      <c r="J9622" s="267">
        <v>44969</v>
      </c>
      <c r="K9622" s="267">
        <f>J9622+1</f>
        <v>44970</v>
      </c>
      <c r="L9622" s="266">
        <f>IF(M9622&lt;=365,1,2)</f>
        <v>1</v>
      </c>
      <c r="M9622" s="266">
        <f>IF(K9622&lt;$C$1,$C$2-$C$1+1,$C$2-K9622+1)</f>
        <v>77</v>
      </c>
      <c r="N9622" s="268">
        <f>M9622/365</f>
        <v>0.21095890410958903</v>
      </c>
      <c r="O9622" s="269">
        <f>'Data and Parameter'!$E$4*'Data and Parameter'!$E$5*('Data and Parameter'!$E$6+'Data and Parameter'!$E$7)*'Data and Parameter'!$E$19*'Data and Parameter'!$E$14*'ER calculations'!N9622</f>
        <v>1.0922922755728799</v>
      </c>
    </row>
    <row r="9623" spans="1:15" ht="15">
      <c r="A9623" s="284">
        <v>9619</v>
      </c>
      <c r="B9623" s="287"/>
      <c r="C9623" s="287"/>
      <c r="D9623" s="284" t="s">
        <v>1054</v>
      </c>
      <c r="E9623" s="287"/>
      <c r="F9623" s="285" t="s">
        <v>9744</v>
      </c>
      <c r="G9623" s="266" t="s">
        <v>121</v>
      </c>
      <c r="H9623" s="266">
        <f>IF(G9623="Traditional Stove",0.1,0.2)</f>
        <v>0.1</v>
      </c>
      <c r="I9623" s="266">
        <f>YEAR(J9623)</f>
        <v>2023</v>
      </c>
      <c r="J9623" s="267">
        <v>44969</v>
      </c>
      <c r="K9623" s="267">
        <f>J9623+1</f>
        <v>44970</v>
      </c>
      <c r="L9623" s="266">
        <f>IF(M9623&lt;=365,1,2)</f>
        <v>1</v>
      </c>
      <c r="M9623" s="266">
        <f>IF(K9623&lt;$C$1,$C$2-$C$1+1,$C$2-K9623+1)</f>
        <v>77</v>
      </c>
      <c r="N9623" s="268">
        <f>M9623/365</f>
        <v>0.21095890410958903</v>
      </c>
      <c r="O9623" s="269">
        <f>'Data and Parameter'!$E$4*'Data and Parameter'!$E$5*('Data and Parameter'!$E$6+'Data and Parameter'!$E$7)*'Data and Parameter'!$E$19*'Data and Parameter'!$E$14*'ER calculations'!N9623</f>
        <v>1.0922922755728799</v>
      </c>
    </row>
    <row r="9624" spans="1:15" ht="15">
      <c r="A9624" s="284">
        <v>9620</v>
      </c>
      <c r="B9624" s="287"/>
      <c r="C9624" s="287"/>
      <c r="D9624" s="284" t="s">
        <v>1054</v>
      </c>
      <c r="E9624" s="287"/>
      <c r="F9624" s="285" t="s">
        <v>9745</v>
      </c>
      <c r="G9624" s="266" t="s">
        <v>121</v>
      </c>
      <c r="H9624" s="266">
        <f>IF(G9624="Traditional Stove",0.1,0.2)</f>
        <v>0.1</v>
      </c>
      <c r="I9624" s="266">
        <f>YEAR(J9624)</f>
        <v>2023</v>
      </c>
      <c r="J9624" s="267">
        <v>45012</v>
      </c>
      <c r="K9624" s="267">
        <f>J9624+1</f>
        <v>45013</v>
      </c>
      <c r="L9624" s="266">
        <f>IF(M9624&lt;=365,1,2)</f>
        <v>1</v>
      </c>
      <c r="M9624" s="266">
        <f>IF(K9624&lt;$C$1,$C$2-$C$1+1,$C$2-K9624+1)</f>
        <v>34</v>
      </c>
      <c r="N9624" s="268">
        <f>M9624/365</f>
        <v>9.3150684931506855E-2</v>
      </c>
      <c r="O9624" s="269">
        <f>'Data and Parameter'!$E$4*'Data and Parameter'!$E$5*('Data and Parameter'!$E$6+'Data and Parameter'!$E$7)*'Data and Parameter'!$E$19*'Data and Parameter'!$E$14*'ER calculations'!N9624</f>
        <v>0.48231087492828467</v>
      </c>
    </row>
    <row r="9625" spans="1:15" ht="15">
      <c r="A9625" s="284">
        <v>9621</v>
      </c>
      <c r="B9625" s="287"/>
      <c r="C9625" s="287"/>
      <c r="D9625" s="284" t="s">
        <v>1054</v>
      </c>
      <c r="E9625" s="287"/>
      <c r="F9625" s="285" t="s">
        <v>9746</v>
      </c>
      <c r="G9625" s="266" t="s">
        <v>121</v>
      </c>
      <c r="H9625" s="266">
        <f>IF(G9625="Traditional Stove",0.1,0.2)</f>
        <v>0.1</v>
      </c>
      <c r="I9625" s="266">
        <f>YEAR(J9625)</f>
        <v>2023</v>
      </c>
      <c r="J9625" s="267">
        <v>45008</v>
      </c>
      <c r="K9625" s="267">
        <f>J9625+1</f>
        <v>45009</v>
      </c>
      <c r="L9625" s="266">
        <f>IF(M9625&lt;=365,1,2)</f>
        <v>1</v>
      </c>
      <c r="M9625" s="266">
        <f>IF(K9625&lt;$C$1,$C$2-$C$1+1,$C$2-K9625+1)</f>
        <v>38</v>
      </c>
      <c r="N9625" s="268">
        <f>M9625/365</f>
        <v>0.10410958904109589</v>
      </c>
      <c r="O9625" s="269">
        <f>'Data and Parameter'!$E$4*'Data and Parameter'!$E$5*('Data and Parameter'!$E$6+'Data and Parameter'!$E$7)*'Data and Parameter'!$E$19*'Data and Parameter'!$E$14*'ER calculations'!N9625</f>
        <v>0.53905333080220053</v>
      </c>
    </row>
    <row r="9626" spans="1:15" ht="15">
      <c r="A9626" s="284">
        <v>9622</v>
      </c>
      <c r="B9626" s="287"/>
      <c r="C9626" s="287"/>
      <c r="D9626" s="284" t="s">
        <v>1054</v>
      </c>
      <c r="E9626" s="287"/>
      <c r="F9626" s="285" t="s">
        <v>9747</v>
      </c>
      <c r="G9626" s="266" t="s">
        <v>121</v>
      </c>
      <c r="H9626" s="266">
        <f>IF(G9626="Traditional Stove",0.1,0.2)</f>
        <v>0.1</v>
      </c>
      <c r="I9626" s="266">
        <f>YEAR(J9626)</f>
        <v>2023</v>
      </c>
      <c r="J9626" s="267">
        <v>45008</v>
      </c>
      <c r="K9626" s="267">
        <f>J9626+1</f>
        <v>45009</v>
      </c>
      <c r="L9626" s="266">
        <f>IF(M9626&lt;=365,1,2)</f>
        <v>1</v>
      </c>
      <c r="M9626" s="266">
        <f>IF(K9626&lt;$C$1,$C$2-$C$1+1,$C$2-K9626+1)</f>
        <v>38</v>
      </c>
      <c r="N9626" s="268">
        <f>M9626/365</f>
        <v>0.10410958904109589</v>
      </c>
      <c r="O9626" s="269">
        <f>'Data and Parameter'!$E$4*'Data and Parameter'!$E$5*('Data and Parameter'!$E$6+'Data and Parameter'!$E$7)*'Data and Parameter'!$E$19*'Data and Parameter'!$E$14*'ER calculations'!N9626</f>
        <v>0.53905333080220053</v>
      </c>
    </row>
    <row r="9627" spans="1:15" ht="15">
      <c r="A9627" s="284">
        <v>9623</v>
      </c>
      <c r="B9627" s="287"/>
      <c r="C9627" s="287"/>
      <c r="D9627" s="284" t="s">
        <v>1054</v>
      </c>
      <c r="E9627" s="287"/>
      <c r="F9627" s="285" t="s">
        <v>9748</v>
      </c>
      <c r="G9627" s="266" t="s">
        <v>121</v>
      </c>
      <c r="H9627" s="266">
        <f>IF(G9627="Traditional Stove",0.1,0.2)</f>
        <v>0.1</v>
      </c>
      <c r="I9627" s="266">
        <f>YEAR(J9627)</f>
        <v>2023</v>
      </c>
      <c r="J9627" s="267">
        <v>45008</v>
      </c>
      <c r="K9627" s="267">
        <f>J9627+1</f>
        <v>45009</v>
      </c>
      <c r="L9627" s="266">
        <f>IF(M9627&lt;=365,1,2)</f>
        <v>1</v>
      </c>
      <c r="M9627" s="266">
        <f>IF(K9627&lt;$C$1,$C$2-$C$1+1,$C$2-K9627+1)</f>
        <v>38</v>
      </c>
      <c r="N9627" s="268">
        <f>M9627/365</f>
        <v>0.10410958904109589</v>
      </c>
      <c r="O9627" s="269">
        <f>'Data and Parameter'!$E$4*'Data and Parameter'!$E$5*('Data and Parameter'!$E$6+'Data and Parameter'!$E$7)*'Data and Parameter'!$E$19*'Data and Parameter'!$E$14*'ER calculations'!N9627</f>
        <v>0.53905333080220053</v>
      </c>
    </row>
    <row r="9628" spans="1:15" ht="15">
      <c r="A9628" s="284">
        <v>9624</v>
      </c>
      <c r="B9628" s="287"/>
      <c r="C9628" s="287"/>
      <c r="D9628" s="284" t="s">
        <v>1054</v>
      </c>
      <c r="E9628" s="287"/>
      <c r="F9628" s="285" t="s">
        <v>9749</v>
      </c>
      <c r="G9628" s="266" t="s">
        <v>121</v>
      </c>
      <c r="H9628" s="266">
        <f>IF(G9628="Traditional Stove",0.1,0.2)</f>
        <v>0.1</v>
      </c>
      <c r="I9628" s="266">
        <f>YEAR(J9628)</f>
        <v>2023</v>
      </c>
      <c r="J9628" s="267">
        <v>45008</v>
      </c>
      <c r="K9628" s="267">
        <f>J9628+1</f>
        <v>45009</v>
      </c>
      <c r="L9628" s="266">
        <f>IF(M9628&lt;=365,1,2)</f>
        <v>1</v>
      </c>
      <c r="M9628" s="266">
        <f>IF(K9628&lt;$C$1,$C$2-$C$1+1,$C$2-K9628+1)</f>
        <v>38</v>
      </c>
      <c r="N9628" s="268">
        <f>M9628/365</f>
        <v>0.10410958904109589</v>
      </c>
      <c r="O9628" s="269">
        <f>'Data and Parameter'!$E$4*'Data and Parameter'!$E$5*('Data and Parameter'!$E$6+'Data and Parameter'!$E$7)*'Data and Parameter'!$E$19*'Data and Parameter'!$E$14*'ER calculations'!N9628</f>
        <v>0.53905333080220053</v>
      </c>
    </row>
    <row r="9629" spans="1:15" ht="15">
      <c r="A9629" s="284">
        <v>9625</v>
      </c>
      <c r="B9629" s="287"/>
      <c r="C9629" s="287"/>
      <c r="D9629" s="284" t="s">
        <v>1054</v>
      </c>
      <c r="E9629" s="287"/>
      <c r="F9629" s="285" t="s">
        <v>9750</v>
      </c>
      <c r="G9629" s="266" t="s">
        <v>121</v>
      </c>
      <c r="H9629" s="266">
        <f>IF(G9629="Traditional Stove",0.1,0.2)</f>
        <v>0.1</v>
      </c>
      <c r="I9629" s="266">
        <f>YEAR(J9629)</f>
        <v>2023</v>
      </c>
      <c r="J9629" s="267">
        <v>45008</v>
      </c>
      <c r="K9629" s="267">
        <f>J9629+1</f>
        <v>45009</v>
      </c>
      <c r="L9629" s="266">
        <f>IF(M9629&lt;=365,1,2)</f>
        <v>1</v>
      </c>
      <c r="M9629" s="266">
        <f>IF(K9629&lt;$C$1,$C$2-$C$1+1,$C$2-K9629+1)</f>
        <v>38</v>
      </c>
      <c r="N9629" s="268">
        <f>M9629/365</f>
        <v>0.10410958904109589</v>
      </c>
      <c r="O9629" s="269">
        <f>'Data and Parameter'!$E$4*'Data and Parameter'!$E$5*('Data and Parameter'!$E$6+'Data and Parameter'!$E$7)*'Data and Parameter'!$E$19*'Data and Parameter'!$E$14*'ER calculations'!N9629</f>
        <v>0.53905333080220053</v>
      </c>
    </row>
    <row r="9630" spans="1:15" ht="15">
      <c r="A9630" s="284">
        <v>9626</v>
      </c>
      <c r="B9630" s="287"/>
      <c r="C9630" s="287"/>
      <c r="D9630" s="284" t="s">
        <v>1054</v>
      </c>
      <c r="E9630" s="287"/>
      <c r="F9630" s="285" t="s">
        <v>9751</v>
      </c>
      <c r="G9630" s="266" t="s">
        <v>121</v>
      </c>
      <c r="H9630" s="266">
        <f>IF(G9630="Traditional Stove",0.1,0.2)</f>
        <v>0.1</v>
      </c>
      <c r="I9630" s="266">
        <f>YEAR(J9630)</f>
        <v>2023</v>
      </c>
      <c r="J9630" s="267">
        <v>45008</v>
      </c>
      <c r="K9630" s="267">
        <f>J9630+1</f>
        <v>45009</v>
      </c>
      <c r="L9630" s="266">
        <f>IF(M9630&lt;=365,1,2)</f>
        <v>1</v>
      </c>
      <c r="M9630" s="266">
        <f>IF(K9630&lt;$C$1,$C$2-$C$1+1,$C$2-K9630+1)</f>
        <v>38</v>
      </c>
      <c r="N9630" s="268">
        <f>M9630/365</f>
        <v>0.10410958904109589</v>
      </c>
      <c r="O9630" s="269">
        <f>'Data and Parameter'!$E$4*'Data and Parameter'!$E$5*('Data and Parameter'!$E$6+'Data and Parameter'!$E$7)*'Data and Parameter'!$E$19*'Data and Parameter'!$E$14*'ER calculations'!N9630</f>
        <v>0.53905333080220053</v>
      </c>
    </row>
    <row r="9631" spans="1:15" ht="15">
      <c r="A9631" s="284">
        <v>9627</v>
      </c>
      <c r="B9631" s="287"/>
      <c r="C9631" s="287"/>
      <c r="D9631" s="284" t="s">
        <v>1054</v>
      </c>
      <c r="E9631" s="287"/>
      <c r="F9631" s="285" t="s">
        <v>9752</v>
      </c>
      <c r="G9631" s="266" t="s">
        <v>121</v>
      </c>
      <c r="H9631" s="266">
        <f>IF(G9631="Traditional Stove",0.1,0.2)</f>
        <v>0.1</v>
      </c>
      <c r="I9631" s="266">
        <f>YEAR(J9631)</f>
        <v>2023</v>
      </c>
      <c r="J9631" s="267">
        <v>45008</v>
      </c>
      <c r="K9631" s="267">
        <f>J9631+1</f>
        <v>45009</v>
      </c>
      <c r="L9631" s="266">
        <f>IF(M9631&lt;=365,1,2)</f>
        <v>1</v>
      </c>
      <c r="M9631" s="266">
        <f>IF(K9631&lt;$C$1,$C$2-$C$1+1,$C$2-K9631+1)</f>
        <v>38</v>
      </c>
      <c r="N9631" s="268">
        <f>M9631/365</f>
        <v>0.10410958904109589</v>
      </c>
      <c r="O9631" s="269">
        <f>'Data and Parameter'!$E$4*'Data and Parameter'!$E$5*('Data and Parameter'!$E$6+'Data and Parameter'!$E$7)*'Data and Parameter'!$E$19*'Data and Parameter'!$E$14*'ER calculations'!N9631</f>
        <v>0.53905333080220053</v>
      </c>
    </row>
    <row r="9632" spans="1:15" ht="15">
      <c r="A9632" s="284">
        <v>9628</v>
      </c>
      <c r="B9632" s="287"/>
      <c r="C9632" s="287"/>
      <c r="D9632" s="284" t="s">
        <v>1054</v>
      </c>
      <c r="E9632" s="287"/>
      <c r="F9632" s="285" t="s">
        <v>9753</v>
      </c>
      <c r="G9632" s="266" t="s">
        <v>121</v>
      </c>
      <c r="H9632" s="266">
        <f>IF(G9632="Traditional Stove",0.1,0.2)</f>
        <v>0.1</v>
      </c>
      <c r="I9632" s="266">
        <f>YEAR(J9632)</f>
        <v>2023</v>
      </c>
      <c r="J9632" s="267">
        <v>45008</v>
      </c>
      <c r="K9632" s="267">
        <f>J9632+1</f>
        <v>45009</v>
      </c>
      <c r="L9632" s="266">
        <f>IF(M9632&lt;=365,1,2)</f>
        <v>1</v>
      </c>
      <c r="M9632" s="266">
        <f>IF(K9632&lt;$C$1,$C$2-$C$1+1,$C$2-K9632+1)</f>
        <v>38</v>
      </c>
      <c r="N9632" s="268">
        <f>M9632/365</f>
        <v>0.10410958904109589</v>
      </c>
      <c r="O9632" s="269">
        <f>'Data and Parameter'!$E$4*'Data and Parameter'!$E$5*('Data and Parameter'!$E$6+'Data and Parameter'!$E$7)*'Data and Parameter'!$E$19*'Data and Parameter'!$E$14*'ER calculations'!N9632</f>
        <v>0.53905333080220053</v>
      </c>
    </row>
    <row r="9633" spans="1:15" ht="15">
      <c r="A9633" s="284">
        <v>9629</v>
      </c>
      <c r="B9633" s="287"/>
      <c r="C9633" s="287"/>
      <c r="D9633" s="284" t="s">
        <v>1054</v>
      </c>
      <c r="E9633" s="287"/>
      <c r="F9633" s="285" t="s">
        <v>9754</v>
      </c>
      <c r="G9633" s="266" t="s">
        <v>121</v>
      </c>
      <c r="H9633" s="266">
        <f>IF(G9633="Traditional Stove",0.1,0.2)</f>
        <v>0.1</v>
      </c>
      <c r="I9633" s="266">
        <f>YEAR(J9633)</f>
        <v>2023</v>
      </c>
      <c r="J9633" s="267">
        <v>45008</v>
      </c>
      <c r="K9633" s="267">
        <f>J9633+1</f>
        <v>45009</v>
      </c>
      <c r="L9633" s="266">
        <f>IF(M9633&lt;=365,1,2)</f>
        <v>1</v>
      </c>
      <c r="M9633" s="266">
        <f>IF(K9633&lt;$C$1,$C$2-$C$1+1,$C$2-K9633+1)</f>
        <v>38</v>
      </c>
      <c r="N9633" s="268">
        <f>M9633/365</f>
        <v>0.10410958904109589</v>
      </c>
      <c r="O9633" s="269">
        <f>'Data and Parameter'!$E$4*'Data and Parameter'!$E$5*('Data and Parameter'!$E$6+'Data and Parameter'!$E$7)*'Data and Parameter'!$E$19*'Data and Parameter'!$E$14*'ER calculations'!N9633</f>
        <v>0.53905333080220053</v>
      </c>
    </row>
    <row r="9634" spans="1:15" ht="15">
      <c r="A9634" s="284">
        <v>9630</v>
      </c>
      <c r="B9634" s="287"/>
      <c r="C9634" s="287"/>
      <c r="D9634" s="284" t="s">
        <v>1054</v>
      </c>
      <c r="E9634" s="287"/>
      <c r="F9634" s="285" t="s">
        <v>9755</v>
      </c>
      <c r="G9634" s="266" t="s">
        <v>121</v>
      </c>
      <c r="H9634" s="266">
        <f>IF(G9634="Traditional Stove",0.1,0.2)</f>
        <v>0.1</v>
      </c>
      <c r="I9634" s="266">
        <f>YEAR(J9634)</f>
        <v>2023</v>
      </c>
      <c r="J9634" s="267">
        <v>44969</v>
      </c>
      <c r="K9634" s="267">
        <f>J9634+1</f>
        <v>44970</v>
      </c>
      <c r="L9634" s="266">
        <f>IF(M9634&lt;=365,1,2)</f>
        <v>1</v>
      </c>
      <c r="M9634" s="266">
        <f>IF(K9634&lt;$C$1,$C$2-$C$1+1,$C$2-K9634+1)</f>
        <v>77</v>
      </c>
      <c r="N9634" s="268">
        <f>M9634/365</f>
        <v>0.21095890410958903</v>
      </c>
      <c r="O9634" s="269">
        <f>'Data and Parameter'!$E$4*'Data and Parameter'!$E$5*('Data and Parameter'!$E$6+'Data and Parameter'!$E$7)*'Data and Parameter'!$E$19*'Data and Parameter'!$E$14*'ER calculations'!N9634</f>
        <v>1.0922922755728799</v>
      </c>
    </row>
    <row r="9635" spans="1:15" ht="15">
      <c r="A9635" s="284">
        <v>9631</v>
      </c>
      <c r="B9635" s="287"/>
      <c r="C9635" s="287"/>
      <c r="D9635" s="284" t="s">
        <v>1054</v>
      </c>
      <c r="E9635" s="287"/>
      <c r="F9635" s="285" t="s">
        <v>9756</v>
      </c>
      <c r="G9635" s="266" t="s">
        <v>121</v>
      </c>
      <c r="H9635" s="266">
        <f>IF(G9635="Traditional Stove",0.1,0.2)</f>
        <v>0.1</v>
      </c>
      <c r="I9635" s="266">
        <f>YEAR(J9635)</f>
        <v>2023</v>
      </c>
      <c r="J9635" s="267">
        <v>45008</v>
      </c>
      <c r="K9635" s="267">
        <f>J9635+1</f>
        <v>45009</v>
      </c>
      <c r="L9635" s="266">
        <f>IF(M9635&lt;=365,1,2)</f>
        <v>1</v>
      </c>
      <c r="M9635" s="266">
        <f>IF(K9635&lt;$C$1,$C$2-$C$1+1,$C$2-K9635+1)</f>
        <v>38</v>
      </c>
      <c r="N9635" s="268">
        <f>M9635/365</f>
        <v>0.10410958904109589</v>
      </c>
      <c r="O9635" s="269">
        <f>'Data and Parameter'!$E$4*'Data and Parameter'!$E$5*('Data and Parameter'!$E$6+'Data and Parameter'!$E$7)*'Data and Parameter'!$E$19*'Data and Parameter'!$E$14*'ER calculations'!N9635</f>
        <v>0.53905333080220053</v>
      </c>
    </row>
    <row r="9636" spans="1:15" ht="15">
      <c r="A9636" s="284">
        <v>9632</v>
      </c>
      <c r="B9636" s="287"/>
      <c r="C9636" s="287"/>
      <c r="D9636" s="284" t="s">
        <v>1054</v>
      </c>
      <c r="E9636" s="287"/>
      <c r="F9636" s="285" t="s">
        <v>9757</v>
      </c>
      <c r="G9636" s="266" t="s">
        <v>121</v>
      </c>
      <c r="H9636" s="266">
        <f>IF(G9636="Traditional Stove",0.1,0.2)</f>
        <v>0.1</v>
      </c>
      <c r="I9636" s="266">
        <f>YEAR(J9636)</f>
        <v>2023</v>
      </c>
      <c r="J9636" s="267">
        <v>45008</v>
      </c>
      <c r="K9636" s="267">
        <f>J9636+1</f>
        <v>45009</v>
      </c>
      <c r="L9636" s="266">
        <f>IF(M9636&lt;=365,1,2)</f>
        <v>1</v>
      </c>
      <c r="M9636" s="266">
        <f>IF(K9636&lt;$C$1,$C$2-$C$1+1,$C$2-K9636+1)</f>
        <v>38</v>
      </c>
      <c r="N9636" s="268">
        <f>M9636/365</f>
        <v>0.10410958904109589</v>
      </c>
      <c r="O9636" s="269">
        <f>'Data and Parameter'!$E$4*'Data and Parameter'!$E$5*('Data and Parameter'!$E$6+'Data and Parameter'!$E$7)*'Data and Parameter'!$E$19*'Data and Parameter'!$E$14*'ER calculations'!N9636</f>
        <v>0.53905333080220053</v>
      </c>
    </row>
    <row r="9637" spans="1:15" ht="15">
      <c r="A9637" s="284">
        <v>9633</v>
      </c>
      <c r="B9637" s="287"/>
      <c r="C9637" s="287"/>
      <c r="D9637" s="284" t="s">
        <v>1054</v>
      </c>
      <c r="E9637" s="287"/>
      <c r="F9637" s="285" t="s">
        <v>9758</v>
      </c>
      <c r="G9637" s="266" t="s">
        <v>121</v>
      </c>
      <c r="H9637" s="266">
        <f>IF(G9637="Traditional Stove",0.1,0.2)</f>
        <v>0.1</v>
      </c>
      <c r="I9637" s="266">
        <f>YEAR(J9637)</f>
        <v>2023</v>
      </c>
      <c r="J9637" s="267">
        <v>45008</v>
      </c>
      <c r="K9637" s="267">
        <f>J9637+1</f>
        <v>45009</v>
      </c>
      <c r="L9637" s="266">
        <f>IF(M9637&lt;=365,1,2)</f>
        <v>1</v>
      </c>
      <c r="M9637" s="266">
        <f>IF(K9637&lt;$C$1,$C$2-$C$1+1,$C$2-K9637+1)</f>
        <v>38</v>
      </c>
      <c r="N9637" s="268">
        <f>M9637/365</f>
        <v>0.10410958904109589</v>
      </c>
      <c r="O9637" s="269">
        <f>'Data and Parameter'!$E$4*'Data and Parameter'!$E$5*('Data and Parameter'!$E$6+'Data and Parameter'!$E$7)*'Data and Parameter'!$E$19*'Data and Parameter'!$E$14*'ER calculations'!N9637</f>
        <v>0.53905333080220053</v>
      </c>
    </row>
    <row r="9638" spans="1:15" ht="15">
      <c r="A9638" s="284">
        <v>9634</v>
      </c>
      <c r="B9638" s="287"/>
      <c r="C9638" s="287"/>
      <c r="D9638" s="284" t="s">
        <v>1054</v>
      </c>
      <c r="E9638" s="287"/>
      <c r="F9638" s="285" t="s">
        <v>9759</v>
      </c>
      <c r="G9638" s="266" t="s">
        <v>121</v>
      </c>
      <c r="H9638" s="266">
        <f>IF(G9638="Traditional Stove",0.1,0.2)</f>
        <v>0.1</v>
      </c>
      <c r="I9638" s="266">
        <f>YEAR(J9638)</f>
        <v>2023</v>
      </c>
      <c r="J9638" s="267">
        <v>45008</v>
      </c>
      <c r="K9638" s="267">
        <f>J9638+1</f>
        <v>45009</v>
      </c>
      <c r="L9638" s="266">
        <f>IF(M9638&lt;=365,1,2)</f>
        <v>1</v>
      </c>
      <c r="M9638" s="266">
        <f>IF(K9638&lt;$C$1,$C$2-$C$1+1,$C$2-K9638+1)</f>
        <v>38</v>
      </c>
      <c r="N9638" s="268">
        <f>M9638/365</f>
        <v>0.10410958904109589</v>
      </c>
      <c r="O9638" s="269">
        <f>'Data and Parameter'!$E$4*'Data and Parameter'!$E$5*('Data and Parameter'!$E$6+'Data and Parameter'!$E$7)*'Data and Parameter'!$E$19*'Data and Parameter'!$E$14*'ER calculations'!N9638</f>
        <v>0.53905333080220053</v>
      </c>
    </row>
    <row r="9639" spans="1:15" ht="15">
      <c r="A9639" s="284">
        <v>9635</v>
      </c>
      <c r="B9639" s="287"/>
      <c r="C9639" s="287"/>
      <c r="D9639" s="284" t="s">
        <v>1054</v>
      </c>
      <c r="E9639" s="287"/>
      <c r="F9639" s="285" t="s">
        <v>9760</v>
      </c>
      <c r="G9639" s="266" t="s">
        <v>121</v>
      </c>
      <c r="H9639" s="266">
        <f>IF(G9639="Traditional Stove",0.1,0.2)</f>
        <v>0.1</v>
      </c>
      <c r="I9639" s="266">
        <f>YEAR(J9639)</f>
        <v>2023</v>
      </c>
      <c r="J9639" s="267">
        <v>45008</v>
      </c>
      <c r="K9639" s="267">
        <f>J9639+1</f>
        <v>45009</v>
      </c>
      <c r="L9639" s="266">
        <f>IF(M9639&lt;=365,1,2)</f>
        <v>1</v>
      </c>
      <c r="M9639" s="266">
        <f>IF(K9639&lt;$C$1,$C$2-$C$1+1,$C$2-K9639+1)</f>
        <v>38</v>
      </c>
      <c r="N9639" s="268">
        <f>M9639/365</f>
        <v>0.10410958904109589</v>
      </c>
      <c r="O9639" s="269">
        <f>'Data and Parameter'!$E$4*'Data and Parameter'!$E$5*('Data and Parameter'!$E$6+'Data and Parameter'!$E$7)*'Data and Parameter'!$E$19*'Data and Parameter'!$E$14*'ER calculations'!N9639</f>
        <v>0.53905333080220053</v>
      </c>
    </row>
    <row r="9640" spans="1:15" ht="15">
      <c r="A9640" s="284">
        <v>9636</v>
      </c>
      <c r="B9640" s="287"/>
      <c r="C9640" s="287"/>
      <c r="D9640" s="284" t="s">
        <v>1054</v>
      </c>
      <c r="E9640" s="287"/>
      <c r="F9640" s="285" t="s">
        <v>9761</v>
      </c>
      <c r="G9640" s="266" t="s">
        <v>121</v>
      </c>
      <c r="H9640" s="266">
        <f>IF(G9640="Traditional Stove",0.1,0.2)</f>
        <v>0.1</v>
      </c>
      <c r="I9640" s="266">
        <f>YEAR(J9640)</f>
        <v>2023</v>
      </c>
      <c r="J9640" s="267">
        <v>45008</v>
      </c>
      <c r="K9640" s="267">
        <f>J9640+1</f>
        <v>45009</v>
      </c>
      <c r="L9640" s="266">
        <f>IF(M9640&lt;=365,1,2)</f>
        <v>1</v>
      </c>
      <c r="M9640" s="266">
        <f>IF(K9640&lt;$C$1,$C$2-$C$1+1,$C$2-K9640+1)</f>
        <v>38</v>
      </c>
      <c r="N9640" s="268">
        <f>M9640/365</f>
        <v>0.10410958904109589</v>
      </c>
      <c r="O9640" s="269">
        <f>'Data and Parameter'!$E$4*'Data and Parameter'!$E$5*('Data and Parameter'!$E$6+'Data and Parameter'!$E$7)*'Data and Parameter'!$E$19*'Data and Parameter'!$E$14*'ER calculations'!N9640</f>
        <v>0.53905333080220053</v>
      </c>
    </row>
    <row r="9641" spans="1:15" ht="15">
      <c r="A9641" s="284">
        <v>9637</v>
      </c>
      <c r="B9641" s="287"/>
      <c r="C9641" s="287"/>
      <c r="D9641" s="284" t="s">
        <v>1054</v>
      </c>
      <c r="E9641" s="287"/>
      <c r="F9641" s="285" t="s">
        <v>9762</v>
      </c>
      <c r="G9641" s="266" t="s">
        <v>121</v>
      </c>
      <c r="H9641" s="266">
        <f>IF(G9641="Traditional Stove",0.1,0.2)</f>
        <v>0.1</v>
      </c>
      <c r="I9641" s="266">
        <f>YEAR(J9641)</f>
        <v>2023</v>
      </c>
      <c r="J9641" s="267">
        <v>45008</v>
      </c>
      <c r="K9641" s="267">
        <f>J9641+1</f>
        <v>45009</v>
      </c>
      <c r="L9641" s="266">
        <f>IF(M9641&lt;=365,1,2)</f>
        <v>1</v>
      </c>
      <c r="M9641" s="266">
        <f>IF(K9641&lt;$C$1,$C$2-$C$1+1,$C$2-K9641+1)</f>
        <v>38</v>
      </c>
      <c r="N9641" s="268">
        <f>M9641/365</f>
        <v>0.10410958904109589</v>
      </c>
      <c r="O9641" s="269">
        <f>'Data and Parameter'!$E$4*'Data and Parameter'!$E$5*('Data and Parameter'!$E$6+'Data and Parameter'!$E$7)*'Data and Parameter'!$E$19*'Data and Parameter'!$E$14*'ER calculations'!N9641</f>
        <v>0.53905333080220053</v>
      </c>
    </row>
    <row r="9642" spans="1:15" ht="15">
      <c r="A9642" s="284">
        <v>9638</v>
      </c>
      <c r="B9642" s="287"/>
      <c r="C9642" s="287"/>
      <c r="D9642" s="284" t="s">
        <v>1054</v>
      </c>
      <c r="E9642" s="287"/>
      <c r="F9642" s="285" t="s">
        <v>9763</v>
      </c>
      <c r="G9642" s="266" t="s">
        <v>121</v>
      </c>
      <c r="H9642" s="266">
        <f>IF(G9642="Traditional Stove",0.1,0.2)</f>
        <v>0.1</v>
      </c>
      <c r="I9642" s="266">
        <f>YEAR(J9642)</f>
        <v>2023</v>
      </c>
      <c r="J9642" s="267">
        <v>45008</v>
      </c>
      <c r="K9642" s="267">
        <f>J9642+1</f>
        <v>45009</v>
      </c>
      <c r="L9642" s="266">
        <f>IF(M9642&lt;=365,1,2)</f>
        <v>1</v>
      </c>
      <c r="M9642" s="266">
        <f>IF(K9642&lt;$C$1,$C$2-$C$1+1,$C$2-K9642+1)</f>
        <v>38</v>
      </c>
      <c r="N9642" s="268">
        <f>M9642/365</f>
        <v>0.10410958904109589</v>
      </c>
      <c r="O9642" s="269">
        <f>'Data and Parameter'!$E$4*'Data and Parameter'!$E$5*('Data and Parameter'!$E$6+'Data and Parameter'!$E$7)*'Data and Parameter'!$E$19*'Data and Parameter'!$E$14*'ER calculations'!N9642</f>
        <v>0.53905333080220053</v>
      </c>
    </row>
    <row r="9643" spans="1:15" ht="15">
      <c r="A9643" s="284">
        <v>9639</v>
      </c>
      <c r="B9643" s="287"/>
      <c r="C9643" s="287"/>
      <c r="D9643" s="284" t="s">
        <v>1054</v>
      </c>
      <c r="E9643" s="287"/>
      <c r="F9643" s="285" t="s">
        <v>9764</v>
      </c>
      <c r="G9643" s="266" t="s">
        <v>121</v>
      </c>
      <c r="H9643" s="266">
        <f>IF(G9643="Traditional Stove",0.1,0.2)</f>
        <v>0.1</v>
      </c>
      <c r="I9643" s="266">
        <f>YEAR(J9643)</f>
        <v>2023</v>
      </c>
      <c r="J9643" s="267">
        <v>45008</v>
      </c>
      <c r="K9643" s="267">
        <f>J9643+1</f>
        <v>45009</v>
      </c>
      <c r="L9643" s="266">
        <f>IF(M9643&lt;=365,1,2)</f>
        <v>1</v>
      </c>
      <c r="M9643" s="266">
        <f>IF(K9643&lt;$C$1,$C$2-$C$1+1,$C$2-K9643+1)</f>
        <v>38</v>
      </c>
      <c r="N9643" s="268">
        <f>M9643/365</f>
        <v>0.10410958904109589</v>
      </c>
      <c r="O9643" s="269">
        <f>'Data and Parameter'!$E$4*'Data and Parameter'!$E$5*('Data and Parameter'!$E$6+'Data and Parameter'!$E$7)*'Data and Parameter'!$E$19*'Data and Parameter'!$E$14*'ER calculations'!N9643</f>
        <v>0.53905333080220053</v>
      </c>
    </row>
    <row r="9644" spans="1:15" ht="15">
      <c r="A9644" s="284">
        <v>9640</v>
      </c>
      <c r="B9644" s="287"/>
      <c r="C9644" s="287"/>
      <c r="D9644" s="284" t="s">
        <v>1054</v>
      </c>
      <c r="E9644" s="287"/>
      <c r="F9644" s="285" t="s">
        <v>9765</v>
      </c>
      <c r="G9644" s="266" t="s">
        <v>121</v>
      </c>
      <c r="H9644" s="266">
        <f>IF(G9644="Traditional Stove",0.1,0.2)</f>
        <v>0.1</v>
      </c>
      <c r="I9644" s="266">
        <f>YEAR(J9644)</f>
        <v>2023</v>
      </c>
      <c r="J9644" s="267">
        <v>45008</v>
      </c>
      <c r="K9644" s="267">
        <f>J9644+1</f>
        <v>45009</v>
      </c>
      <c r="L9644" s="266">
        <f>IF(M9644&lt;=365,1,2)</f>
        <v>1</v>
      </c>
      <c r="M9644" s="266">
        <f>IF(K9644&lt;$C$1,$C$2-$C$1+1,$C$2-K9644+1)</f>
        <v>38</v>
      </c>
      <c r="N9644" s="268">
        <f>M9644/365</f>
        <v>0.10410958904109589</v>
      </c>
      <c r="O9644" s="269">
        <f>'Data and Parameter'!$E$4*'Data and Parameter'!$E$5*('Data and Parameter'!$E$6+'Data and Parameter'!$E$7)*'Data and Parameter'!$E$19*'Data and Parameter'!$E$14*'ER calculations'!N9644</f>
        <v>0.53905333080220053</v>
      </c>
    </row>
    <row r="9645" spans="1:15" ht="15">
      <c r="A9645" s="284">
        <v>9641</v>
      </c>
      <c r="B9645" s="287"/>
      <c r="C9645" s="287"/>
      <c r="D9645" s="284" t="s">
        <v>1054</v>
      </c>
      <c r="E9645" s="287"/>
      <c r="F9645" s="285" t="s">
        <v>9766</v>
      </c>
      <c r="G9645" s="266" t="s">
        <v>121</v>
      </c>
      <c r="H9645" s="266">
        <f>IF(G9645="Traditional Stove",0.1,0.2)</f>
        <v>0.1</v>
      </c>
      <c r="I9645" s="266">
        <f>YEAR(J9645)</f>
        <v>2023</v>
      </c>
      <c r="J9645" s="267">
        <v>45008</v>
      </c>
      <c r="K9645" s="267">
        <f>J9645+1</f>
        <v>45009</v>
      </c>
      <c r="L9645" s="266">
        <f>IF(M9645&lt;=365,1,2)</f>
        <v>1</v>
      </c>
      <c r="M9645" s="266">
        <f>IF(K9645&lt;$C$1,$C$2-$C$1+1,$C$2-K9645+1)</f>
        <v>38</v>
      </c>
      <c r="N9645" s="268">
        <f>M9645/365</f>
        <v>0.10410958904109589</v>
      </c>
      <c r="O9645" s="269">
        <f>'Data and Parameter'!$E$4*'Data and Parameter'!$E$5*('Data and Parameter'!$E$6+'Data and Parameter'!$E$7)*'Data and Parameter'!$E$19*'Data and Parameter'!$E$14*'ER calculations'!N9645</f>
        <v>0.53905333080220053</v>
      </c>
    </row>
    <row r="9646" spans="1:15" ht="15">
      <c r="A9646" s="284">
        <v>9642</v>
      </c>
      <c r="B9646" s="287"/>
      <c r="C9646" s="287"/>
      <c r="D9646" s="284" t="s">
        <v>1054</v>
      </c>
      <c r="E9646" s="287"/>
      <c r="F9646" s="285" t="s">
        <v>9767</v>
      </c>
      <c r="G9646" s="266" t="s">
        <v>121</v>
      </c>
      <c r="H9646" s="266">
        <f>IF(G9646="Traditional Stove",0.1,0.2)</f>
        <v>0.1</v>
      </c>
      <c r="I9646" s="266">
        <f>YEAR(J9646)</f>
        <v>2023</v>
      </c>
      <c r="J9646" s="267">
        <v>45008</v>
      </c>
      <c r="K9646" s="267">
        <f>J9646+1</f>
        <v>45009</v>
      </c>
      <c r="L9646" s="266">
        <f>IF(M9646&lt;=365,1,2)</f>
        <v>1</v>
      </c>
      <c r="M9646" s="266">
        <f>IF(K9646&lt;$C$1,$C$2-$C$1+1,$C$2-K9646+1)</f>
        <v>38</v>
      </c>
      <c r="N9646" s="268">
        <f>M9646/365</f>
        <v>0.10410958904109589</v>
      </c>
      <c r="O9646" s="269">
        <f>'Data and Parameter'!$E$4*'Data and Parameter'!$E$5*('Data and Parameter'!$E$6+'Data and Parameter'!$E$7)*'Data and Parameter'!$E$19*'Data and Parameter'!$E$14*'ER calculations'!N9646</f>
        <v>0.53905333080220053</v>
      </c>
    </row>
    <row r="9647" spans="1:15" ht="15">
      <c r="A9647" s="284">
        <v>9643</v>
      </c>
      <c r="B9647" s="287"/>
      <c r="C9647" s="287"/>
      <c r="D9647" s="284" t="s">
        <v>1054</v>
      </c>
      <c r="E9647" s="287"/>
      <c r="F9647" s="285" t="s">
        <v>9768</v>
      </c>
      <c r="G9647" s="266" t="s">
        <v>121</v>
      </c>
      <c r="H9647" s="266">
        <f>IF(G9647="Traditional Stove",0.1,0.2)</f>
        <v>0.1</v>
      </c>
      <c r="I9647" s="266">
        <f>YEAR(J9647)</f>
        <v>2023</v>
      </c>
      <c r="J9647" s="267">
        <v>45008</v>
      </c>
      <c r="K9647" s="267">
        <f>J9647+1</f>
        <v>45009</v>
      </c>
      <c r="L9647" s="266">
        <f>IF(M9647&lt;=365,1,2)</f>
        <v>1</v>
      </c>
      <c r="M9647" s="266">
        <f>IF(K9647&lt;$C$1,$C$2-$C$1+1,$C$2-K9647+1)</f>
        <v>38</v>
      </c>
      <c r="N9647" s="268">
        <f>M9647/365</f>
        <v>0.10410958904109589</v>
      </c>
      <c r="O9647" s="269">
        <f>'Data and Parameter'!$E$4*'Data and Parameter'!$E$5*('Data and Parameter'!$E$6+'Data and Parameter'!$E$7)*'Data and Parameter'!$E$19*'Data and Parameter'!$E$14*'ER calculations'!N9647</f>
        <v>0.53905333080220053</v>
      </c>
    </row>
    <row r="9648" spans="1:15" ht="15">
      <c r="A9648" s="284">
        <v>9644</v>
      </c>
      <c r="B9648" s="287"/>
      <c r="C9648" s="287"/>
      <c r="D9648" s="284" t="s">
        <v>1054</v>
      </c>
      <c r="E9648" s="287"/>
      <c r="F9648" s="285" t="s">
        <v>9769</v>
      </c>
      <c r="G9648" s="266" t="s">
        <v>121</v>
      </c>
      <c r="H9648" s="266">
        <f>IF(G9648="Traditional Stove",0.1,0.2)</f>
        <v>0.1</v>
      </c>
      <c r="I9648" s="266">
        <f>YEAR(J9648)</f>
        <v>2023</v>
      </c>
      <c r="J9648" s="267">
        <v>45008</v>
      </c>
      <c r="K9648" s="267">
        <f>J9648+1</f>
        <v>45009</v>
      </c>
      <c r="L9648" s="266">
        <f>IF(M9648&lt;=365,1,2)</f>
        <v>1</v>
      </c>
      <c r="M9648" s="266">
        <f>IF(K9648&lt;$C$1,$C$2-$C$1+1,$C$2-K9648+1)</f>
        <v>38</v>
      </c>
      <c r="N9648" s="268">
        <f>M9648/365</f>
        <v>0.10410958904109589</v>
      </c>
      <c r="O9648" s="269">
        <f>'Data and Parameter'!$E$4*'Data and Parameter'!$E$5*('Data and Parameter'!$E$6+'Data and Parameter'!$E$7)*'Data and Parameter'!$E$19*'Data and Parameter'!$E$14*'ER calculations'!N9648</f>
        <v>0.53905333080220053</v>
      </c>
    </row>
    <row r="9649" spans="1:15" ht="15">
      <c r="A9649" s="284">
        <v>9645</v>
      </c>
      <c r="B9649" s="287"/>
      <c r="C9649" s="287"/>
      <c r="D9649" s="284" t="s">
        <v>1054</v>
      </c>
      <c r="E9649" s="287"/>
      <c r="F9649" s="285" t="s">
        <v>9770</v>
      </c>
      <c r="G9649" s="266" t="s">
        <v>121</v>
      </c>
      <c r="H9649" s="266">
        <f>IF(G9649="Traditional Stove",0.1,0.2)</f>
        <v>0.1</v>
      </c>
      <c r="I9649" s="266">
        <f>YEAR(J9649)</f>
        <v>2023</v>
      </c>
      <c r="J9649" s="267">
        <v>45008</v>
      </c>
      <c r="K9649" s="267">
        <f>J9649+1</f>
        <v>45009</v>
      </c>
      <c r="L9649" s="266">
        <f>IF(M9649&lt;=365,1,2)</f>
        <v>1</v>
      </c>
      <c r="M9649" s="266">
        <f>IF(K9649&lt;$C$1,$C$2-$C$1+1,$C$2-K9649+1)</f>
        <v>38</v>
      </c>
      <c r="N9649" s="268">
        <f>M9649/365</f>
        <v>0.10410958904109589</v>
      </c>
      <c r="O9649" s="269">
        <f>'Data and Parameter'!$E$4*'Data and Parameter'!$E$5*('Data and Parameter'!$E$6+'Data and Parameter'!$E$7)*'Data and Parameter'!$E$19*'Data and Parameter'!$E$14*'ER calculations'!N9649</f>
        <v>0.53905333080220053</v>
      </c>
    </row>
    <row r="9650" spans="1:15" ht="15">
      <c r="A9650" s="284">
        <v>9646</v>
      </c>
      <c r="B9650" s="287"/>
      <c r="C9650" s="287"/>
      <c r="D9650" s="284" t="s">
        <v>1054</v>
      </c>
      <c r="E9650" s="287"/>
      <c r="F9650" s="285" t="s">
        <v>9771</v>
      </c>
      <c r="G9650" s="266" t="s">
        <v>121</v>
      </c>
      <c r="H9650" s="266">
        <f>IF(G9650="Traditional Stove",0.1,0.2)</f>
        <v>0.1</v>
      </c>
      <c r="I9650" s="266">
        <f>YEAR(J9650)</f>
        <v>2023</v>
      </c>
      <c r="J9650" s="267">
        <v>45008</v>
      </c>
      <c r="K9650" s="267">
        <f>J9650+1</f>
        <v>45009</v>
      </c>
      <c r="L9650" s="266">
        <f>IF(M9650&lt;=365,1,2)</f>
        <v>1</v>
      </c>
      <c r="M9650" s="266">
        <f>IF(K9650&lt;$C$1,$C$2-$C$1+1,$C$2-K9650+1)</f>
        <v>38</v>
      </c>
      <c r="N9650" s="268">
        <f>M9650/365</f>
        <v>0.10410958904109589</v>
      </c>
      <c r="O9650" s="269">
        <f>'Data and Parameter'!$E$4*'Data and Parameter'!$E$5*('Data and Parameter'!$E$6+'Data and Parameter'!$E$7)*'Data and Parameter'!$E$19*'Data and Parameter'!$E$14*'ER calculations'!N9650</f>
        <v>0.53905333080220053</v>
      </c>
    </row>
    <row r="9651" spans="1:15" ht="15">
      <c r="A9651" s="284">
        <v>9647</v>
      </c>
      <c r="B9651" s="287"/>
      <c r="C9651" s="287"/>
      <c r="D9651" s="284" t="s">
        <v>1054</v>
      </c>
      <c r="E9651" s="287"/>
      <c r="F9651" s="285" t="s">
        <v>9772</v>
      </c>
      <c r="G9651" s="266" t="s">
        <v>121</v>
      </c>
      <c r="H9651" s="266">
        <f>IF(G9651="Traditional Stove",0.1,0.2)</f>
        <v>0.1</v>
      </c>
      <c r="I9651" s="266">
        <f>YEAR(J9651)</f>
        <v>2023</v>
      </c>
      <c r="J9651" s="267">
        <v>45008</v>
      </c>
      <c r="K9651" s="267">
        <f>J9651+1</f>
        <v>45009</v>
      </c>
      <c r="L9651" s="266">
        <f>IF(M9651&lt;=365,1,2)</f>
        <v>1</v>
      </c>
      <c r="M9651" s="266">
        <f>IF(K9651&lt;$C$1,$C$2-$C$1+1,$C$2-K9651+1)</f>
        <v>38</v>
      </c>
      <c r="N9651" s="268">
        <f>M9651/365</f>
        <v>0.10410958904109589</v>
      </c>
      <c r="O9651" s="269">
        <f>'Data and Parameter'!$E$4*'Data and Parameter'!$E$5*('Data and Parameter'!$E$6+'Data and Parameter'!$E$7)*'Data and Parameter'!$E$19*'Data and Parameter'!$E$14*'ER calculations'!N9651</f>
        <v>0.53905333080220053</v>
      </c>
    </row>
    <row r="9652" spans="1:15" ht="15">
      <c r="A9652" s="284">
        <v>9648</v>
      </c>
      <c r="B9652" s="287"/>
      <c r="C9652" s="287"/>
      <c r="D9652" s="284" t="s">
        <v>1054</v>
      </c>
      <c r="E9652" s="287"/>
      <c r="F9652" s="285" t="s">
        <v>9773</v>
      </c>
      <c r="G9652" s="266" t="s">
        <v>121</v>
      </c>
      <c r="H9652" s="266">
        <f>IF(G9652="Traditional Stove",0.1,0.2)</f>
        <v>0.1</v>
      </c>
      <c r="I9652" s="266">
        <f>YEAR(J9652)</f>
        <v>2023</v>
      </c>
      <c r="J9652" s="267">
        <v>45008</v>
      </c>
      <c r="K9652" s="267">
        <f>J9652+1</f>
        <v>45009</v>
      </c>
      <c r="L9652" s="266">
        <f>IF(M9652&lt;=365,1,2)</f>
        <v>1</v>
      </c>
      <c r="M9652" s="266">
        <f>IF(K9652&lt;$C$1,$C$2-$C$1+1,$C$2-K9652+1)</f>
        <v>38</v>
      </c>
      <c r="N9652" s="268">
        <f>M9652/365</f>
        <v>0.10410958904109589</v>
      </c>
      <c r="O9652" s="269">
        <f>'Data and Parameter'!$E$4*'Data and Parameter'!$E$5*('Data and Parameter'!$E$6+'Data and Parameter'!$E$7)*'Data and Parameter'!$E$19*'Data and Parameter'!$E$14*'ER calculations'!N9652</f>
        <v>0.53905333080220053</v>
      </c>
    </row>
    <row r="9653" spans="1:15" ht="15">
      <c r="A9653" s="284">
        <v>9649</v>
      </c>
      <c r="B9653" s="287"/>
      <c r="C9653" s="287"/>
      <c r="D9653" s="284" t="s">
        <v>1054</v>
      </c>
      <c r="E9653" s="287"/>
      <c r="F9653" s="285" t="s">
        <v>9774</v>
      </c>
      <c r="G9653" s="266" t="s">
        <v>121</v>
      </c>
      <c r="H9653" s="266">
        <f>IF(G9653="Traditional Stove",0.1,0.2)</f>
        <v>0.1</v>
      </c>
      <c r="I9653" s="266">
        <f>YEAR(J9653)</f>
        <v>2023</v>
      </c>
      <c r="J9653" s="267">
        <v>45008</v>
      </c>
      <c r="K9653" s="267">
        <f>J9653+1</f>
        <v>45009</v>
      </c>
      <c r="L9653" s="266">
        <f>IF(M9653&lt;=365,1,2)</f>
        <v>1</v>
      </c>
      <c r="M9653" s="266">
        <f>IF(K9653&lt;$C$1,$C$2-$C$1+1,$C$2-K9653+1)</f>
        <v>38</v>
      </c>
      <c r="N9653" s="268">
        <f>M9653/365</f>
        <v>0.10410958904109589</v>
      </c>
      <c r="O9653" s="269">
        <f>'Data and Parameter'!$E$4*'Data and Parameter'!$E$5*('Data and Parameter'!$E$6+'Data and Parameter'!$E$7)*'Data and Parameter'!$E$19*'Data and Parameter'!$E$14*'ER calculations'!N9653</f>
        <v>0.53905333080220053</v>
      </c>
    </row>
    <row r="9654" spans="1:15" ht="15">
      <c r="A9654" s="284">
        <v>9650</v>
      </c>
      <c r="B9654" s="287"/>
      <c r="C9654" s="287"/>
      <c r="D9654" s="284" t="s">
        <v>1054</v>
      </c>
      <c r="E9654" s="287"/>
      <c r="F9654" s="285" t="s">
        <v>9775</v>
      </c>
      <c r="G9654" s="266" t="s">
        <v>121</v>
      </c>
      <c r="H9654" s="266">
        <f>IF(G9654="Traditional Stove",0.1,0.2)</f>
        <v>0.1</v>
      </c>
      <c r="I9654" s="266">
        <f>YEAR(J9654)</f>
        <v>2023</v>
      </c>
      <c r="J9654" s="267">
        <v>45008</v>
      </c>
      <c r="K9654" s="267">
        <f>J9654+1</f>
        <v>45009</v>
      </c>
      <c r="L9654" s="266">
        <f>IF(M9654&lt;=365,1,2)</f>
        <v>1</v>
      </c>
      <c r="M9654" s="266">
        <f>IF(K9654&lt;$C$1,$C$2-$C$1+1,$C$2-K9654+1)</f>
        <v>38</v>
      </c>
      <c r="N9654" s="268">
        <f>M9654/365</f>
        <v>0.10410958904109589</v>
      </c>
      <c r="O9654" s="269">
        <f>'Data and Parameter'!$E$4*'Data and Parameter'!$E$5*('Data and Parameter'!$E$6+'Data and Parameter'!$E$7)*'Data and Parameter'!$E$19*'Data and Parameter'!$E$14*'ER calculations'!N9654</f>
        <v>0.53905333080220053</v>
      </c>
    </row>
    <row r="9655" spans="1:15" ht="15">
      <c r="A9655" s="284">
        <v>9651</v>
      </c>
      <c r="B9655" s="287"/>
      <c r="C9655" s="287"/>
      <c r="D9655" s="284" t="s">
        <v>1054</v>
      </c>
      <c r="E9655" s="287"/>
      <c r="F9655" s="285" t="s">
        <v>9776</v>
      </c>
      <c r="G9655" s="266" t="s">
        <v>121</v>
      </c>
      <c r="H9655" s="266">
        <f>IF(G9655="Traditional Stove",0.1,0.2)</f>
        <v>0.1</v>
      </c>
      <c r="I9655" s="266">
        <f>YEAR(J9655)</f>
        <v>2023</v>
      </c>
      <c r="J9655" s="267">
        <v>45008</v>
      </c>
      <c r="K9655" s="267">
        <f>J9655+1</f>
        <v>45009</v>
      </c>
      <c r="L9655" s="266">
        <f>IF(M9655&lt;=365,1,2)</f>
        <v>1</v>
      </c>
      <c r="M9655" s="266">
        <f>IF(K9655&lt;$C$1,$C$2-$C$1+1,$C$2-K9655+1)</f>
        <v>38</v>
      </c>
      <c r="N9655" s="268">
        <f>M9655/365</f>
        <v>0.10410958904109589</v>
      </c>
      <c r="O9655" s="269">
        <f>'Data and Parameter'!$E$4*'Data and Parameter'!$E$5*('Data and Parameter'!$E$6+'Data and Parameter'!$E$7)*'Data and Parameter'!$E$19*'Data and Parameter'!$E$14*'ER calculations'!N9655</f>
        <v>0.53905333080220053</v>
      </c>
    </row>
    <row r="9656" spans="1:15" ht="15">
      <c r="A9656" s="284">
        <v>9652</v>
      </c>
      <c r="B9656" s="287"/>
      <c r="C9656" s="287"/>
      <c r="D9656" s="284" t="s">
        <v>1054</v>
      </c>
      <c r="E9656" s="287"/>
      <c r="F9656" s="285" t="s">
        <v>9777</v>
      </c>
      <c r="G9656" s="266" t="s">
        <v>121</v>
      </c>
      <c r="H9656" s="266">
        <f>IF(G9656="Traditional Stove",0.1,0.2)</f>
        <v>0.1</v>
      </c>
      <c r="I9656" s="266">
        <f>YEAR(J9656)</f>
        <v>2023</v>
      </c>
      <c r="J9656" s="267">
        <v>45008</v>
      </c>
      <c r="K9656" s="267">
        <f>J9656+1</f>
        <v>45009</v>
      </c>
      <c r="L9656" s="266">
        <f>IF(M9656&lt;=365,1,2)</f>
        <v>1</v>
      </c>
      <c r="M9656" s="266">
        <f>IF(K9656&lt;$C$1,$C$2-$C$1+1,$C$2-K9656+1)</f>
        <v>38</v>
      </c>
      <c r="N9656" s="268">
        <f>M9656/365</f>
        <v>0.10410958904109589</v>
      </c>
      <c r="O9656" s="269">
        <f>'Data and Parameter'!$E$4*'Data and Parameter'!$E$5*('Data and Parameter'!$E$6+'Data and Parameter'!$E$7)*'Data and Parameter'!$E$19*'Data and Parameter'!$E$14*'ER calculations'!N9656</f>
        <v>0.53905333080220053</v>
      </c>
    </row>
    <row r="9657" spans="1:15" ht="15">
      <c r="A9657" s="284">
        <v>9653</v>
      </c>
      <c r="B9657" s="287"/>
      <c r="C9657" s="287"/>
      <c r="D9657" s="284" t="s">
        <v>1054</v>
      </c>
      <c r="E9657" s="287"/>
      <c r="F9657" s="285" t="s">
        <v>9778</v>
      </c>
      <c r="G9657" s="266" t="s">
        <v>121</v>
      </c>
      <c r="H9657" s="266">
        <f>IF(G9657="Traditional Stove",0.1,0.2)</f>
        <v>0.1</v>
      </c>
      <c r="I9657" s="266">
        <f>YEAR(J9657)</f>
        <v>2023</v>
      </c>
      <c r="J9657" s="267">
        <v>45008</v>
      </c>
      <c r="K9657" s="267">
        <f>J9657+1</f>
        <v>45009</v>
      </c>
      <c r="L9657" s="266">
        <f>IF(M9657&lt;=365,1,2)</f>
        <v>1</v>
      </c>
      <c r="M9657" s="266">
        <f>IF(K9657&lt;$C$1,$C$2-$C$1+1,$C$2-K9657+1)</f>
        <v>38</v>
      </c>
      <c r="N9657" s="268">
        <f>M9657/365</f>
        <v>0.10410958904109589</v>
      </c>
      <c r="O9657" s="269">
        <f>'Data and Parameter'!$E$4*'Data and Parameter'!$E$5*('Data and Parameter'!$E$6+'Data and Parameter'!$E$7)*'Data and Parameter'!$E$19*'Data and Parameter'!$E$14*'ER calculations'!N9657</f>
        <v>0.53905333080220053</v>
      </c>
    </row>
    <row r="9658" spans="1:15" ht="15">
      <c r="A9658" s="284">
        <v>9654</v>
      </c>
      <c r="B9658" s="287"/>
      <c r="C9658" s="287"/>
      <c r="D9658" s="284" t="s">
        <v>1054</v>
      </c>
      <c r="E9658" s="287"/>
      <c r="F9658" s="285" t="s">
        <v>9779</v>
      </c>
      <c r="G9658" s="266" t="s">
        <v>121</v>
      </c>
      <c r="H9658" s="266">
        <f>IF(G9658="Traditional Stove",0.1,0.2)</f>
        <v>0.1</v>
      </c>
      <c r="I9658" s="266">
        <f>YEAR(J9658)</f>
        <v>2023</v>
      </c>
      <c r="J9658" s="267">
        <v>45008</v>
      </c>
      <c r="K9658" s="267">
        <f>J9658+1</f>
        <v>45009</v>
      </c>
      <c r="L9658" s="266">
        <f>IF(M9658&lt;=365,1,2)</f>
        <v>1</v>
      </c>
      <c r="M9658" s="266">
        <f>IF(K9658&lt;$C$1,$C$2-$C$1+1,$C$2-K9658+1)</f>
        <v>38</v>
      </c>
      <c r="N9658" s="268">
        <f>M9658/365</f>
        <v>0.10410958904109589</v>
      </c>
      <c r="O9658" s="269">
        <f>'Data and Parameter'!$E$4*'Data and Parameter'!$E$5*('Data and Parameter'!$E$6+'Data and Parameter'!$E$7)*'Data and Parameter'!$E$19*'Data and Parameter'!$E$14*'ER calculations'!N9658</f>
        <v>0.53905333080220053</v>
      </c>
    </row>
    <row r="9659" spans="1:15" ht="15">
      <c r="A9659" s="284">
        <v>9655</v>
      </c>
      <c r="B9659" s="287"/>
      <c r="C9659" s="287"/>
      <c r="D9659" s="284" t="s">
        <v>1054</v>
      </c>
      <c r="E9659" s="287"/>
      <c r="F9659" s="285" t="s">
        <v>9780</v>
      </c>
      <c r="G9659" s="266" t="s">
        <v>121</v>
      </c>
      <c r="H9659" s="266">
        <f>IF(G9659="Traditional Stove",0.1,0.2)</f>
        <v>0.1</v>
      </c>
      <c r="I9659" s="266">
        <f>YEAR(J9659)</f>
        <v>2023</v>
      </c>
      <c r="J9659" s="267">
        <v>45008</v>
      </c>
      <c r="K9659" s="267">
        <f>J9659+1</f>
        <v>45009</v>
      </c>
      <c r="L9659" s="266">
        <f>IF(M9659&lt;=365,1,2)</f>
        <v>1</v>
      </c>
      <c r="M9659" s="266">
        <f>IF(K9659&lt;$C$1,$C$2-$C$1+1,$C$2-K9659+1)</f>
        <v>38</v>
      </c>
      <c r="N9659" s="268">
        <f>M9659/365</f>
        <v>0.10410958904109589</v>
      </c>
      <c r="O9659" s="269">
        <f>'Data and Parameter'!$E$4*'Data and Parameter'!$E$5*('Data and Parameter'!$E$6+'Data and Parameter'!$E$7)*'Data and Parameter'!$E$19*'Data and Parameter'!$E$14*'ER calculations'!N9659</f>
        <v>0.53905333080220053</v>
      </c>
    </row>
    <row r="9660" spans="1:15" ht="15">
      <c r="A9660" s="284">
        <v>9656</v>
      </c>
      <c r="B9660" s="287"/>
      <c r="C9660" s="287"/>
      <c r="D9660" s="284" t="s">
        <v>1054</v>
      </c>
      <c r="E9660" s="287"/>
      <c r="F9660" s="285" t="s">
        <v>9781</v>
      </c>
      <c r="G9660" s="266" t="s">
        <v>121</v>
      </c>
      <c r="H9660" s="266">
        <f>IF(G9660="Traditional Stove",0.1,0.2)</f>
        <v>0.1</v>
      </c>
      <c r="I9660" s="266">
        <f>YEAR(J9660)</f>
        <v>2023</v>
      </c>
      <c r="J9660" s="267">
        <v>45008</v>
      </c>
      <c r="K9660" s="267">
        <f>J9660+1</f>
        <v>45009</v>
      </c>
      <c r="L9660" s="266">
        <f>IF(M9660&lt;=365,1,2)</f>
        <v>1</v>
      </c>
      <c r="M9660" s="266">
        <f>IF(K9660&lt;$C$1,$C$2-$C$1+1,$C$2-K9660+1)</f>
        <v>38</v>
      </c>
      <c r="N9660" s="268">
        <f>M9660/365</f>
        <v>0.10410958904109589</v>
      </c>
      <c r="O9660" s="269">
        <f>'Data and Parameter'!$E$4*'Data and Parameter'!$E$5*('Data and Parameter'!$E$6+'Data and Parameter'!$E$7)*'Data and Parameter'!$E$19*'Data and Parameter'!$E$14*'ER calculations'!N9660</f>
        <v>0.53905333080220053</v>
      </c>
    </row>
    <row r="9661" spans="1:15" ht="15">
      <c r="A9661" s="284">
        <v>9657</v>
      </c>
      <c r="B9661" s="287"/>
      <c r="C9661" s="287"/>
      <c r="D9661" s="284" t="s">
        <v>1054</v>
      </c>
      <c r="E9661" s="287"/>
      <c r="F9661" s="285" t="s">
        <v>9782</v>
      </c>
      <c r="G9661" s="266" t="s">
        <v>121</v>
      </c>
      <c r="H9661" s="266">
        <f>IF(G9661="Traditional Stove",0.1,0.2)</f>
        <v>0.1</v>
      </c>
      <c r="I9661" s="266">
        <f>YEAR(J9661)</f>
        <v>2023</v>
      </c>
      <c r="J9661" s="267">
        <v>45008</v>
      </c>
      <c r="K9661" s="267">
        <f>J9661+1</f>
        <v>45009</v>
      </c>
      <c r="L9661" s="266">
        <f>IF(M9661&lt;=365,1,2)</f>
        <v>1</v>
      </c>
      <c r="M9661" s="266">
        <f>IF(K9661&lt;$C$1,$C$2-$C$1+1,$C$2-K9661+1)</f>
        <v>38</v>
      </c>
      <c r="N9661" s="268">
        <f>M9661/365</f>
        <v>0.10410958904109589</v>
      </c>
      <c r="O9661" s="269">
        <f>'Data and Parameter'!$E$4*'Data and Parameter'!$E$5*('Data and Parameter'!$E$6+'Data and Parameter'!$E$7)*'Data and Parameter'!$E$19*'Data and Parameter'!$E$14*'ER calculations'!N9661</f>
        <v>0.53905333080220053</v>
      </c>
    </row>
    <row r="9662" spans="1:15" ht="15">
      <c r="A9662" s="284">
        <v>9658</v>
      </c>
      <c r="B9662" s="287"/>
      <c r="C9662" s="287"/>
      <c r="D9662" s="284" t="s">
        <v>1054</v>
      </c>
      <c r="E9662" s="287"/>
      <c r="F9662" s="285" t="s">
        <v>9783</v>
      </c>
      <c r="G9662" s="266" t="s">
        <v>121</v>
      </c>
      <c r="H9662" s="266">
        <f>IF(G9662="Traditional Stove",0.1,0.2)</f>
        <v>0.1</v>
      </c>
      <c r="I9662" s="266">
        <f>YEAR(J9662)</f>
        <v>2023</v>
      </c>
      <c r="J9662" s="267">
        <v>45008</v>
      </c>
      <c r="K9662" s="267">
        <f>J9662+1</f>
        <v>45009</v>
      </c>
      <c r="L9662" s="266">
        <f>IF(M9662&lt;=365,1,2)</f>
        <v>1</v>
      </c>
      <c r="M9662" s="266">
        <f>IF(K9662&lt;$C$1,$C$2-$C$1+1,$C$2-K9662+1)</f>
        <v>38</v>
      </c>
      <c r="N9662" s="268">
        <f>M9662/365</f>
        <v>0.10410958904109589</v>
      </c>
      <c r="O9662" s="269">
        <f>'Data and Parameter'!$E$4*'Data and Parameter'!$E$5*('Data and Parameter'!$E$6+'Data and Parameter'!$E$7)*'Data and Parameter'!$E$19*'Data and Parameter'!$E$14*'ER calculations'!N9662</f>
        <v>0.53905333080220053</v>
      </c>
    </row>
    <row r="9663" spans="1:15" ht="15">
      <c r="A9663" s="284">
        <v>9659</v>
      </c>
      <c r="B9663" s="287"/>
      <c r="C9663" s="287"/>
      <c r="D9663" s="284" t="s">
        <v>1054</v>
      </c>
      <c r="E9663" s="287"/>
      <c r="F9663" s="285" t="s">
        <v>9784</v>
      </c>
      <c r="G9663" s="266" t="s">
        <v>121</v>
      </c>
      <c r="H9663" s="266">
        <f>IF(G9663="Traditional Stove",0.1,0.2)</f>
        <v>0.1</v>
      </c>
      <c r="I9663" s="266">
        <f>YEAR(J9663)</f>
        <v>2023</v>
      </c>
      <c r="J9663" s="267">
        <v>45008</v>
      </c>
      <c r="K9663" s="267">
        <f>J9663+1</f>
        <v>45009</v>
      </c>
      <c r="L9663" s="266">
        <f>IF(M9663&lt;=365,1,2)</f>
        <v>1</v>
      </c>
      <c r="M9663" s="266">
        <f>IF(K9663&lt;$C$1,$C$2-$C$1+1,$C$2-K9663+1)</f>
        <v>38</v>
      </c>
      <c r="N9663" s="268">
        <f>M9663/365</f>
        <v>0.10410958904109589</v>
      </c>
      <c r="O9663" s="269">
        <f>'Data and Parameter'!$E$4*'Data and Parameter'!$E$5*('Data and Parameter'!$E$6+'Data and Parameter'!$E$7)*'Data and Parameter'!$E$19*'Data and Parameter'!$E$14*'ER calculations'!N9663</f>
        <v>0.53905333080220053</v>
      </c>
    </row>
    <row r="9664" spans="1:15" ht="15">
      <c r="A9664" s="284">
        <v>9660</v>
      </c>
      <c r="B9664" s="287"/>
      <c r="C9664" s="287"/>
      <c r="D9664" s="284" t="s">
        <v>1054</v>
      </c>
      <c r="E9664" s="287"/>
      <c r="F9664" s="285" t="s">
        <v>9785</v>
      </c>
      <c r="G9664" s="266" t="s">
        <v>121</v>
      </c>
      <c r="H9664" s="266">
        <f>IF(G9664="Traditional Stove",0.1,0.2)</f>
        <v>0.1</v>
      </c>
      <c r="I9664" s="266">
        <f>YEAR(J9664)</f>
        <v>2023</v>
      </c>
      <c r="J9664" s="267">
        <v>45008</v>
      </c>
      <c r="K9664" s="267">
        <f>J9664+1</f>
        <v>45009</v>
      </c>
      <c r="L9664" s="266">
        <f>IF(M9664&lt;=365,1,2)</f>
        <v>1</v>
      </c>
      <c r="M9664" s="266">
        <f>IF(K9664&lt;$C$1,$C$2-$C$1+1,$C$2-K9664+1)</f>
        <v>38</v>
      </c>
      <c r="N9664" s="268">
        <f>M9664/365</f>
        <v>0.10410958904109589</v>
      </c>
      <c r="O9664" s="269">
        <f>'Data and Parameter'!$E$4*'Data and Parameter'!$E$5*('Data and Parameter'!$E$6+'Data and Parameter'!$E$7)*'Data and Parameter'!$E$19*'Data and Parameter'!$E$14*'ER calculations'!N9664</f>
        <v>0.53905333080220053</v>
      </c>
    </row>
    <row r="9665" spans="1:15" ht="15">
      <c r="A9665" s="284">
        <v>9661</v>
      </c>
      <c r="B9665" s="287"/>
      <c r="C9665" s="287"/>
      <c r="D9665" s="284" t="s">
        <v>1054</v>
      </c>
      <c r="E9665" s="287"/>
      <c r="F9665" s="285" t="s">
        <v>9786</v>
      </c>
      <c r="G9665" s="266" t="s">
        <v>121</v>
      </c>
      <c r="H9665" s="266">
        <f>IF(G9665="Traditional Stove",0.1,0.2)</f>
        <v>0.1</v>
      </c>
      <c r="I9665" s="266">
        <f>YEAR(J9665)</f>
        <v>2023</v>
      </c>
      <c r="J9665" s="267">
        <v>45008</v>
      </c>
      <c r="K9665" s="267">
        <f>J9665+1</f>
        <v>45009</v>
      </c>
      <c r="L9665" s="266">
        <f>IF(M9665&lt;=365,1,2)</f>
        <v>1</v>
      </c>
      <c r="M9665" s="266">
        <f>IF(K9665&lt;$C$1,$C$2-$C$1+1,$C$2-K9665+1)</f>
        <v>38</v>
      </c>
      <c r="N9665" s="268">
        <f>M9665/365</f>
        <v>0.10410958904109589</v>
      </c>
      <c r="O9665" s="269">
        <f>'Data and Parameter'!$E$4*'Data and Parameter'!$E$5*('Data and Parameter'!$E$6+'Data and Parameter'!$E$7)*'Data and Parameter'!$E$19*'Data and Parameter'!$E$14*'ER calculations'!N9665</f>
        <v>0.53905333080220053</v>
      </c>
    </row>
    <row r="9666" spans="1:15" ht="15">
      <c r="A9666" s="284">
        <v>9662</v>
      </c>
      <c r="B9666" s="287"/>
      <c r="C9666" s="287"/>
      <c r="D9666" s="284" t="s">
        <v>1054</v>
      </c>
      <c r="E9666" s="287"/>
      <c r="F9666" s="285" t="s">
        <v>9787</v>
      </c>
      <c r="G9666" s="266" t="s">
        <v>121</v>
      </c>
      <c r="H9666" s="266">
        <f>IF(G9666="Traditional Stove",0.1,0.2)</f>
        <v>0.1</v>
      </c>
      <c r="I9666" s="266">
        <f>YEAR(J9666)</f>
        <v>2023</v>
      </c>
      <c r="J9666" s="267">
        <v>45008</v>
      </c>
      <c r="K9666" s="267">
        <f>J9666+1</f>
        <v>45009</v>
      </c>
      <c r="L9666" s="266">
        <f>IF(M9666&lt;=365,1,2)</f>
        <v>1</v>
      </c>
      <c r="M9666" s="266">
        <f>IF(K9666&lt;$C$1,$C$2-$C$1+1,$C$2-K9666+1)</f>
        <v>38</v>
      </c>
      <c r="N9666" s="268">
        <f>M9666/365</f>
        <v>0.10410958904109589</v>
      </c>
      <c r="O9666" s="269">
        <f>'Data and Parameter'!$E$4*'Data and Parameter'!$E$5*('Data and Parameter'!$E$6+'Data and Parameter'!$E$7)*'Data and Parameter'!$E$19*'Data and Parameter'!$E$14*'ER calculations'!N9666</f>
        <v>0.53905333080220053</v>
      </c>
    </row>
    <row r="9667" spans="1:15" ht="15">
      <c r="A9667" s="284">
        <v>9663</v>
      </c>
      <c r="B9667" s="287"/>
      <c r="C9667" s="287"/>
      <c r="D9667" s="284" t="s">
        <v>1054</v>
      </c>
      <c r="E9667" s="287"/>
      <c r="F9667" s="285" t="s">
        <v>9788</v>
      </c>
      <c r="G9667" s="266" t="s">
        <v>121</v>
      </c>
      <c r="H9667" s="266">
        <f>IF(G9667="Traditional Stove",0.1,0.2)</f>
        <v>0.1</v>
      </c>
      <c r="I9667" s="266">
        <f>YEAR(J9667)</f>
        <v>2023</v>
      </c>
      <c r="J9667" s="267">
        <v>45008</v>
      </c>
      <c r="K9667" s="267">
        <f>J9667+1</f>
        <v>45009</v>
      </c>
      <c r="L9667" s="266">
        <f>IF(M9667&lt;=365,1,2)</f>
        <v>1</v>
      </c>
      <c r="M9667" s="266">
        <f>IF(K9667&lt;$C$1,$C$2-$C$1+1,$C$2-K9667+1)</f>
        <v>38</v>
      </c>
      <c r="N9667" s="268">
        <f>M9667/365</f>
        <v>0.10410958904109589</v>
      </c>
      <c r="O9667" s="269">
        <f>'Data and Parameter'!$E$4*'Data and Parameter'!$E$5*('Data and Parameter'!$E$6+'Data and Parameter'!$E$7)*'Data and Parameter'!$E$19*'Data and Parameter'!$E$14*'ER calculations'!N9667</f>
        <v>0.53905333080220053</v>
      </c>
    </row>
    <row r="9668" spans="1:15" ht="15">
      <c r="A9668" s="284">
        <v>9664</v>
      </c>
      <c r="B9668" s="287"/>
      <c r="C9668" s="287"/>
      <c r="D9668" s="284" t="s">
        <v>1054</v>
      </c>
      <c r="E9668" s="287"/>
      <c r="F9668" s="285" t="s">
        <v>9789</v>
      </c>
      <c r="G9668" s="266" t="s">
        <v>121</v>
      </c>
      <c r="H9668" s="266">
        <f>IF(G9668="Traditional Stove",0.1,0.2)</f>
        <v>0.1</v>
      </c>
      <c r="I9668" s="266">
        <f>YEAR(J9668)</f>
        <v>2023</v>
      </c>
      <c r="J9668" s="267">
        <v>45008</v>
      </c>
      <c r="K9668" s="267">
        <f>J9668+1</f>
        <v>45009</v>
      </c>
      <c r="L9668" s="266">
        <f>IF(M9668&lt;=365,1,2)</f>
        <v>1</v>
      </c>
      <c r="M9668" s="266">
        <f>IF(K9668&lt;$C$1,$C$2-$C$1+1,$C$2-K9668+1)</f>
        <v>38</v>
      </c>
      <c r="N9668" s="268">
        <f>M9668/365</f>
        <v>0.10410958904109589</v>
      </c>
      <c r="O9668" s="269">
        <f>'Data and Parameter'!$E$4*'Data and Parameter'!$E$5*('Data and Parameter'!$E$6+'Data and Parameter'!$E$7)*'Data and Parameter'!$E$19*'Data and Parameter'!$E$14*'ER calculations'!N9668</f>
        <v>0.53905333080220053</v>
      </c>
    </row>
    <row r="9669" spans="1:15" ht="15">
      <c r="A9669" s="284">
        <v>9665</v>
      </c>
      <c r="B9669" s="287"/>
      <c r="C9669" s="287"/>
      <c r="D9669" s="284" t="s">
        <v>1054</v>
      </c>
      <c r="E9669" s="287"/>
      <c r="F9669" s="285" t="s">
        <v>9790</v>
      </c>
      <c r="G9669" s="266" t="s">
        <v>121</v>
      </c>
      <c r="H9669" s="266">
        <f>IF(G9669="Traditional Stove",0.1,0.2)</f>
        <v>0.1</v>
      </c>
      <c r="I9669" s="266">
        <f>YEAR(J9669)</f>
        <v>2023</v>
      </c>
      <c r="J9669" s="267">
        <v>45008</v>
      </c>
      <c r="K9669" s="267">
        <f>J9669+1</f>
        <v>45009</v>
      </c>
      <c r="L9669" s="266">
        <f>IF(M9669&lt;=365,1,2)</f>
        <v>1</v>
      </c>
      <c r="M9669" s="266">
        <f>IF(K9669&lt;$C$1,$C$2-$C$1+1,$C$2-K9669+1)</f>
        <v>38</v>
      </c>
      <c r="N9669" s="268">
        <f>M9669/365</f>
        <v>0.10410958904109589</v>
      </c>
      <c r="O9669" s="269">
        <f>'Data and Parameter'!$E$4*'Data and Parameter'!$E$5*('Data and Parameter'!$E$6+'Data and Parameter'!$E$7)*'Data and Parameter'!$E$19*'Data and Parameter'!$E$14*'ER calculations'!N9669</f>
        <v>0.53905333080220053</v>
      </c>
    </row>
    <row r="9670" spans="1:15" ht="15">
      <c r="A9670" s="284">
        <v>9666</v>
      </c>
      <c r="B9670" s="287"/>
      <c r="C9670" s="287"/>
      <c r="D9670" s="284" t="s">
        <v>1054</v>
      </c>
      <c r="E9670" s="287"/>
      <c r="F9670" s="285" t="s">
        <v>9791</v>
      </c>
      <c r="G9670" s="266" t="s">
        <v>121</v>
      </c>
      <c r="H9670" s="266">
        <f>IF(G9670="Traditional Stove",0.1,0.2)</f>
        <v>0.1</v>
      </c>
      <c r="I9670" s="266">
        <f>YEAR(J9670)</f>
        <v>2023</v>
      </c>
      <c r="J9670" s="267">
        <v>45008</v>
      </c>
      <c r="K9670" s="267">
        <f>J9670+1</f>
        <v>45009</v>
      </c>
      <c r="L9670" s="266">
        <f>IF(M9670&lt;=365,1,2)</f>
        <v>1</v>
      </c>
      <c r="M9670" s="266">
        <f>IF(K9670&lt;$C$1,$C$2-$C$1+1,$C$2-K9670+1)</f>
        <v>38</v>
      </c>
      <c r="N9670" s="268">
        <f>M9670/365</f>
        <v>0.10410958904109589</v>
      </c>
      <c r="O9670" s="269">
        <f>'Data and Parameter'!$E$4*'Data and Parameter'!$E$5*('Data and Parameter'!$E$6+'Data and Parameter'!$E$7)*'Data and Parameter'!$E$19*'Data and Parameter'!$E$14*'ER calculations'!N9670</f>
        <v>0.53905333080220053</v>
      </c>
    </row>
    <row r="9671" spans="1:15" ht="15">
      <c r="A9671" s="284">
        <v>9667</v>
      </c>
      <c r="B9671" s="287"/>
      <c r="C9671" s="287"/>
      <c r="D9671" s="284" t="s">
        <v>1054</v>
      </c>
      <c r="E9671" s="287"/>
      <c r="F9671" s="285" t="s">
        <v>9792</v>
      </c>
      <c r="G9671" s="266" t="s">
        <v>121</v>
      </c>
      <c r="H9671" s="266">
        <f>IF(G9671="Traditional Stove",0.1,0.2)</f>
        <v>0.1</v>
      </c>
      <c r="I9671" s="266">
        <f>YEAR(J9671)</f>
        <v>2023</v>
      </c>
      <c r="J9671" s="267">
        <v>45008</v>
      </c>
      <c r="K9671" s="267">
        <f>J9671+1</f>
        <v>45009</v>
      </c>
      <c r="L9671" s="266">
        <f>IF(M9671&lt;=365,1,2)</f>
        <v>1</v>
      </c>
      <c r="M9671" s="266">
        <f>IF(K9671&lt;$C$1,$C$2-$C$1+1,$C$2-K9671+1)</f>
        <v>38</v>
      </c>
      <c r="N9671" s="268">
        <f>M9671/365</f>
        <v>0.10410958904109589</v>
      </c>
      <c r="O9671" s="269">
        <f>'Data and Parameter'!$E$4*'Data and Parameter'!$E$5*('Data and Parameter'!$E$6+'Data and Parameter'!$E$7)*'Data and Parameter'!$E$19*'Data and Parameter'!$E$14*'ER calculations'!N9671</f>
        <v>0.53905333080220053</v>
      </c>
    </row>
    <row r="9672" spans="1:15" ht="15">
      <c r="A9672" s="284">
        <v>9668</v>
      </c>
      <c r="B9672" s="287"/>
      <c r="C9672" s="287"/>
      <c r="D9672" s="284" t="s">
        <v>1054</v>
      </c>
      <c r="E9672" s="287"/>
      <c r="F9672" s="285" t="s">
        <v>9793</v>
      </c>
      <c r="G9672" s="266" t="s">
        <v>121</v>
      </c>
      <c r="H9672" s="266">
        <f>IF(G9672="Traditional Stove",0.1,0.2)</f>
        <v>0.1</v>
      </c>
      <c r="I9672" s="266">
        <f>YEAR(J9672)</f>
        <v>2023</v>
      </c>
      <c r="J9672" s="267">
        <v>45008</v>
      </c>
      <c r="K9672" s="267">
        <f>J9672+1</f>
        <v>45009</v>
      </c>
      <c r="L9672" s="266">
        <f>IF(M9672&lt;=365,1,2)</f>
        <v>1</v>
      </c>
      <c r="M9672" s="266">
        <f>IF(K9672&lt;$C$1,$C$2-$C$1+1,$C$2-K9672+1)</f>
        <v>38</v>
      </c>
      <c r="N9672" s="268">
        <f>M9672/365</f>
        <v>0.10410958904109589</v>
      </c>
      <c r="O9672" s="269">
        <f>'Data and Parameter'!$E$4*'Data and Parameter'!$E$5*('Data and Parameter'!$E$6+'Data and Parameter'!$E$7)*'Data and Parameter'!$E$19*'Data and Parameter'!$E$14*'ER calculations'!N9672</f>
        <v>0.53905333080220053</v>
      </c>
    </row>
    <row r="9673" spans="1:15" ht="15">
      <c r="A9673" s="284">
        <v>9669</v>
      </c>
      <c r="B9673" s="287"/>
      <c r="C9673" s="287"/>
      <c r="D9673" s="284" t="s">
        <v>1054</v>
      </c>
      <c r="E9673" s="287"/>
      <c r="F9673" s="285" t="s">
        <v>9794</v>
      </c>
      <c r="G9673" s="266" t="s">
        <v>121</v>
      </c>
      <c r="H9673" s="266">
        <f>IF(G9673="Traditional Stove",0.1,0.2)</f>
        <v>0.1</v>
      </c>
      <c r="I9673" s="266">
        <f>YEAR(J9673)</f>
        <v>2023</v>
      </c>
      <c r="J9673" s="267">
        <v>45008</v>
      </c>
      <c r="K9673" s="267">
        <f>J9673+1</f>
        <v>45009</v>
      </c>
      <c r="L9673" s="266">
        <f>IF(M9673&lt;=365,1,2)</f>
        <v>1</v>
      </c>
      <c r="M9673" s="266">
        <f>IF(K9673&lt;$C$1,$C$2-$C$1+1,$C$2-K9673+1)</f>
        <v>38</v>
      </c>
      <c r="N9673" s="268">
        <f>M9673/365</f>
        <v>0.10410958904109589</v>
      </c>
      <c r="O9673" s="269">
        <f>'Data and Parameter'!$E$4*'Data and Parameter'!$E$5*('Data and Parameter'!$E$6+'Data and Parameter'!$E$7)*'Data and Parameter'!$E$19*'Data and Parameter'!$E$14*'ER calculations'!N9673</f>
        <v>0.53905333080220053</v>
      </c>
    </row>
    <row r="9674" spans="1:15" ht="15">
      <c r="A9674" s="284">
        <v>9670</v>
      </c>
      <c r="B9674" s="287"/>
      <c r="C9674" s="287"/>
      <c r="D9674" s="284" t="s">
        <v>1054</v>
      </c>
      <c r="E9674" s="287"/>
      <c r="F9674" s="285" t="s">
        <v>9795</v>
      </c>
      <c r="G9674" s="266" t="s">
        <v>121</v>
      </c>
      <c r="H9674" s="266">
        <f>IF(G9674="Traditional Stove",0.1,0.2)</f>
        <v>0.1</v>
      </c>
      <c r="I9674" s="266">
        <f>YEAR(J9674)</f>
        <v>2023</v>
      </c>
      <c r="J9674" s="267">
        <v>45008</v>
      </c>
      <c r="K9674" s="267">
        <f>J9674+1</f>
        <v>45009</v>
      </c>
      <c r="L9674" s="266">
        <f>IF(M9674&lt;=365,1,2)</f>
        <v>1</v>
      </c>
      <c r="M9674" s="266">
        <f>IF(K9674&lt;$C$1,$C$2-$C$1+1,$C$2-K9674+1)</f>
        <v>38</v>
      </c>
      <c r="N9674" s="268">
        <f>M9674/365</f>
        <v>0.10410958904109589</v>
      </c>
      <c r="O9674" s="269">
        <f>'Data and Parameter'!$E$4*'Data and Parameter'!$E$5*('Data and Parameter'!$E$6+'Data and Parameter'!$E$7)*'Data and Parameter'!$E$19*'Data and Parameter'!$E$14*'ER calculations'!N9674</f>
        <v>0.53905333080220053</v>
      </c>
    </row>
    <row r="9675" spans="1:15" ht="15">
      <c r="A9675" s="284">
        <v>9671</v>
      </c>
      <c r="B9675" s="287"/>
      <c r="C9675" s="287"/>
      <c r="D9675" s="284" t="s">
        <v>1054</v>
      </c>
      <c r="E9675" s="287"/>
      <c r="F9675" s="285" t="s">
        <v>9796</v>
      </c>
      <c r="G9675" s="266" t="s">
        <v>121</v>
      </c>
      <c r="H9675" s="266">
        <f>IF(G9675="Traditional Stove",0.1,0.2)</f>
        <v>0.1</v>
      </c>
      <c r="I9675" s="266">
        <f>YEAR(J9675)</f>
        <v>2023</v>
      </c>
      <c r="J9675" s="267">
        <v>45008</v>
      </c>
      <c r="K9675" s="267">
        <f>J9675+1</f>
        <v>45009</v>
      </c>
      <c r="L9675" s="266">
        <f>IF(M9675&lt;=365,1,2)</f>
        <v>1</v>
      </c>
      <c r="M9675" s="266">
        <f>IF(K9675&lt;$C$1,$C$2-$C$1+1,$C$2-K9675+1)</f>
        <v>38</v>
      </c>
      <c r="N9675" s="268">
        <f>M9675/365</f>
        <v>0.10410958904109589</v>
      </c>
      <c r="O9675" s="269">
        <f>'Data and Parameter'!$E$4*'Data and Parameter'!$E$5*('Data and Parameter'!$E$6+'Data and Parameter'!$E$7)*'Data and Parameter'!$E$19*'Data and Parameter'!$E$14*'ER calculations'!N9675</f>
        <v>0.53905333080220053</v>
      </c>
    </row>
    <row r="9676" spans="1:15" ht="15">
      <c r="A9676" s="284">
        <v>9672</v>
      </c>
      <c r="B9676" s="287"/>
      <c r="C9676" s="287"/>
      <c r="D9676" s="284" t="s">
        <v>1054</v>
      </c>
      <c r="E9676" s="287"/>
      <c r="F9676" s="285" t="s">
        <v>9797</v>
      </c>
      <c r="G9676" s="266" t="s">
        <v>121</v>
      </c>
      <c r="H9676" s="266">
        <f>IF(G9676="Traditional Stove",0.1,0.2)</f>
        <v>0.1</v>
      </c>
      <c r="I9676" s="266">
        <f>YEAR(J9676)</f>
        <v>2023</v>
      </c>
      <c r="J9676" s="267">
        <v>45008</v>
      </c>
      <c r="K9676" s="267">
        <f>J9676+1</f>
        <v>45009</v>
      </c>
      <c r="L9676" s="266">
        <f>IF(M9676&lt;=365,1,2)</f>
        <v>1</v>
      </c>
      <c r="M9676" s="266">
        <f>IF(K9676&lt;$C$1,$C$2-$C$1+1,$C$2-K9676+1)</f>
        <v>38</v>
      </c>
      <c r="N9676" s="268">
        <f>M9676/365</f>
        <v>0.10410958904109589</v>
      </c>
      <c r="O9676" s="269">
        <f>'Data and Parameter'!$E$4*'Data and Parameter'!$E$5*('Data and Parameter'!$E$6+'Data and Parameter'!$E$7)*'Data and Parameter'!$E$19*'Data and Parameter'!$E$14*'ER calculations'!N9676</f>
        <v>0.53905333080220053</v>
      </c>
    </row>
    <row r="9677" spans="1:15" ht="15">
      <c r="A9677" s="284">
        <v>9673</v>
      </c>
      <c r="B9677" s="287"/>
      <c r="C9677" s="287"/>
      <c r="D9677" s="284" t="s">
        <v>1054</v>
      </c>
      <c r="E9677" s="287"/>
      <c r="F9677" s="285" t="s">
        <v>9798</v>
      </c>
      <c r="G9677" s="266" t="s">
        <v>121</v>
      </c>
      <c r="H9677" s="266">
        <f>IF(G9677="Traditional Stove",0.1,0.2)</f>
        <v>0.1</v>
      </c>
      <c r="I9677" s="266">
        <f>YEAR(J9677)</f>
        <v>2023</v>
      </c>
      <c r="J9677" s="267">
        <v>45008</v>
      </c>
      <c r="K9677" s="267">
        <f>J9677+1</f>
        <v>45009</v>
      </c>
      <c r="L9677" s="266">
        <f>IF(M9677&lt;=365,1,2)</f>
        <v>1</v>
      </c>
      <c r="M9677" s="266">
        <f>IF(K9677&lt;$C$1,$C$2-$C$1+1,$C$2-K9677+1)</f>
        <v>38</v>
      </c>
      <c r="N9677" s="268">
        <f>M9677/365</f>
        <v>0.10410958904109589</v>
      </c>
      <c r="O9677" s="269">
        <f>'Data and Parameter'!$E$4*'Data and Parameter'!$E$5*('Data and Parameter'!$E$6+'Data and Parameter'!$E$7)*'Data and Parameter'!$E$19*'Data and Parameter'!$E$14*'ER calculations'!N9677</f>
        <v>0.53905333080220053</v>
      </c>
    </row>
    <row r="9678" spans="1:15" ht="15">
      <c r="A9678" s="284">
        <v>9674</v>
      </c>
      <c r="B9678" s="287"/>
      <c r="C9678" s="287"/>
      <c r="D9678" s="284" t="s">
        <v>1054</v>
      </c>
      <c r="E9678" s="287"/>
      <c r="F9678" s="285" t="s">
        <v>9799</v>
      </c>
      <c r="G9678" s="266" t="s">
        <v>121</v>
      </c>
      <c r="H9678" s="266">
        <f>IF(G9678="Traditional Stove",0.1,0.2)</f>
        <v>0.1</v>
      </c>
      <c r="I9678" s="266">
        <f>YEAR(J9678)</f>
        <v>2023</v>
      </c>
      <c r="J9678" s="267">
        <v>45008</v>
      </c>
      <c r="K9678" s="267">
        <f>J9678+1</f>
        <v>45009</v>
      </c>
      <c r="L9678" s="266">
        <f>IF(M9678&lt;=365,1,2)</f>
        <v>1</v>
      </c>
      <c r="M9678" s="266">
        <f>IF(K9678&lt;$C$1,$C$2-$C$1+1,$C$2-K9678+1)</f>
        <v>38</v>
      </c>
      <c r="N9678" s="268">
        <f>M9678/365</f>
        <v>0.10410958904109589</v>
      </c>
      <c r="O9678" s="269">
        <f>'Data and Parameter'!$E$4*'Data and Parameter'!$E$5*('Data and Parameter'!$E$6+'Data and Parameter'!$E$7)*'Data and Parameter'!$E$19*'Data and Parameter'!$E$14*'ER calculations'!N9678</f>
        <v>0.53905333080220053</v>
      </c>
    </row>
    <row r="9679" spans="1:15" ht="15">
      <c r="A9679" s="284">
        <v>9675</v>
      </c>
      <c r="B9679" s="287"/>
      <c r="C9679" s="287"/>
      <c r="D9679" s="284" t="s">
        <v>1054</v>
      </c>
      <c r="E9679" s="287"/>
      <c r="F9679" s="285" t="s">
        <v>9800</v>
      </c>
      <c r="G9679" s="266" t="s">
        <v>121</v>
      </c>
      <c r="H9679" s="266">
        <f>IF(G9679="Traditional Stove",0.1,0.2)</f>
        <v>0.1</v>
      </c>
      <c r="I9679" s="266">
        <f>YEAR(J9679)</f>
        <v>2023</v>
      </c>
      <c r="J9679" s="267">
        <v>45008</v>
      </c>
      <c r="K9679" s="267">
        <f>J9679+1</f>
        <v>45009</v>
      </c>
      <c r="L9679" s="266">
        <f>IF(M9679&lt;=365,1,2)</f>
        <v>1</v>
      </c>
      <c r="M9679" s="266">
        <f>IF(K9679&lt;$C$1,$C$2-$C$1+1,$C$2-K9679+1)</f>
        <v>38</v>
      </c>
      <c r="N9679" s="268">
        <f>M9679/365</f>
        <v>0.10410958904109589</v>
      </c>
      <c r="O9679" s="269">
        <f>'Data and Parameter'!$E$4*'Data and Parameter'!$E$5*('Data and Parameter'!$E$6+'Data and Parameter'!$E$7)*'Data and Parameter'!$E$19*'Data and Parameter'!$E$14*'ER calculations'!N9679</f>
        <v>0.53905333080220053</v>
      </c>
    </row>
    <row r="9680" spans="1:15" ht="15">
      <c r="A9680" s="284">
        <v>9676</v>
      </c>
      <c r="B9680" s="287"/>
      <c r="C9680" s="287"/>
      <c r="D9680" s="284" t="s">
        <v>1054</v>
      </c>
      <c r="E9680" s="287"/>
      <c r="F9680" s="285" t="s">
        <v>9801</v>
      </c>
      <c r="G9680" s="266" t="s">
        <v>121</v>
      </c>
      <c r="H9680" s="266">
        <f>IF(G9680="Traditional Stove",0.1,0.2)</f>
        <v>0.1</v>
      </c>
      <c r="I9680" s="266">
        <f>YEAR(J9680)</f>
        <v>2023</v>
      </c>
      <c r="J9680" s="267">
        <v>45008</v>
      </c>
      <c r="K9680" s="267">
        <f>J9680+1</f>
        <v>45009</v>
      </c>
      <c r="L9680" s="266">
        <f>IF(M9680&lt;=365,1,2)</f>
        <v>1</v>
      </c>
      <c r="M9680" s="266">
        <f>IF(K9680&lt;$C$1,$C$2-$C$1+1,$C$2-K9680+1)</f>
        <v>38</v>
      </c>
      <c r="N9680" s="268">
        <f>M9680/365</f>
        <v>0.10410958904109589</v>
      </c>
      <c r="O9680" s="269">
        <f>'Data and Parameter'!$E$4*'Data and Parameter'!$E$5*('Data and Parameter'!$E$6+'Data and Parameter'!$E$7)*'Data and Parameter'!$E$19*'Data and Parameter'!$E$14*'ER calculations'!N9680</f>
        <v>0.53905333080220053</v>
      </c>
    </row>
    <row r="9681" spans="1:15" ht="15">
      <c r="A9681" s="284">
        <v>9677</v>
      </c>
      <c r="B9681" s="287"/>
      <c r="C9681" s="287"/>
      <c r="D9681" s="284" t="s">
        <v>1054</v>
      </c>
      <c r="E9681" s="287"/>
      <c r="F9681" s="285" t="s">
        <v>9802</v>
      </c>
      <c r="G9681" s="266" t="s">
        <v>121</v>
      </c>
      <c r="H9681" s="266">
        <f>IF(G9681="Traditional Stove",0.1,0.2)</f>
        <v>0.1</v>
      </c>
      <c r="I9681" s="266">
        <f>YEAR(J9681)</f>
        <v>2023</v>
      </c>
      <c r="J9681" s="267">
        <v>45008</v>
      </c>
      <c r="K9681" s="267">
        <f>J9681+1</f>
        <v>45009</v>
      </c>
      <c r="L9681" s="266">
        <f>IF(M9681&lt;=365,1,2)</f>
        <v>1</v>
      </c>
      <c r="M9681" s="266">
        <f>IF(K9681&lt;$C$1,$C$2-$C$1+1,$C$2-K9681+1)</f>
        <v>38</v>
      </c>
      <c r="N9681" s="268">
        <f>M9681/365</f>
        <v>0.10410958904109589</v>
      </c>
      <c r="O9681" s="269">
        <f>'Data and Parameter'!$E$4*'Data and Parameter'!$E$5*('Data and Parameter'!$E$6+'Data and Parameter'!$E$7)*'Data and Parameter'!$E$19*'Data and Parameter'!$E$14*'ER calculations'!N9681</f>
        <v>0.53905333080220053</v>
      </c>
    </row>
    <row r="9682" spans="1:15" ht="15">
      <c r="A9682" s="284">
        <v>9678</v>
      </c>
      <c r="B9682" s="287"/>
      <c r="C9682" s="287"/>
      <c r="D9682" s="284" t="s">
        <v>1054</v>
      </c>
      <c r="E9682" s="287"/>
      <c r="F9682" s="285" t="s">
        <v>9803</v>
      </c>
      <c r="G9682" s="266" t="s">
        <v>121</v>
      </c>
      <c r="H9682" s="266">
        <f>IF(G9682="Traditional Stove",0.1,0.2)</f>
        <v>0.1</v>
      </c>
      <c r="I9682" s="266">
        <f>YEAR(J9682)</f>
        <v>2023</v>
      </c>
      <c r="J9682" s="267">
        <v>45008</v>
      </c>
      <c r="K9682" s="267">
        <f>J9682+1</f>
        <v>45009</v>
      </c>
      <c r="L9682" s="266">
        <f>IF(M9682&lt;=365,1,2)</f>
        <v>1</v>
      </c>
      <c r="M9682" s="266">
        <f>IF(K9682&lt;$C$1,$C$2-$C$1+1,$C$2-K9682+1)</f>
        <v>38</v>
      </c>
      <c r="N9682" s="268">
        <f>M9682/365</f>
        <v>0.10410958904109589</v>
      </c>
      <c r="O9682" s="269">
        <f>'Data and Parameter'!$E$4*'Data and Parameter'!$E$5*('Data and Parameter'!$E$6+'Data and Parameter'!$E$7)*'Data and Parameter'!$E$19*'Data and Parameter'!$E$14*'ER calculations'!N9682</f>
        <v>0.53905333080220053</v>
      </c>
    </row>
    <row r="9683" spans="1:15" ht="15">
      <c r="A9683" s="284">
        <v>9679</v>
      </c>
      <c r="B9683" s="287"/>
      <c r="C9683" s="287"/>
      <c r="D9683" s="284" t="s">
        <v>1054</v>
      </c>
      <c r="E9683" s="287"/>
      <c r="F9683" s="285" t="s">
        <v>9804</v>
      </c>
      <c r="G9683" s="266" t="s">
        <v>121</v>
      </c>
      <c r="H9683" s="266">
        <f>IF(G9683="Traditional Stove",0.1,0.2)</f>
        <v>0.1</v>
      </c>
      <c r="I9683" s="266">
        <f>YEAR(J9683)</f>
        <v>2023</v>
      </c>
      <c r="J9683" s="267">
        <v>45008</v>
      </c>
      <c r="K9683" s="267">
        <f>J9683+1</f>
        <v>45009</v>
      </c>
      <c r="L9683" s="266">
        <f>IF(M9683&lt;=365,1,2)</f>
        <v>1</v>
      </c>
      <c r="M9683" s="266">
        <f>IF(K9683&lt;$C$1,$C$2-$C$1+1,$C$2-K9683+1)</f>
        <v>38</v>
      </c>
      <c r="N9683" s="268">
        <f>M9683/365</f>
        <v>0.10410958904109589</v>
      </c>
      <c r="O9683" s="269">
        <f>'Data and Parameter'!$E$4*'Data and Parameter'!$E$5*('Data and Parameter'!$E$6+'Data and Parameter'!$E$7)*'Data and Parameter'!$E$19*'Data and Parameter'!$E$14*'ER calculations'!N9683</f>
        <v>0.53905333080220053</v>
      </c>
    </row>
    <row r="9684" spans="1:15" ht="15">
      <c r="A9684" s="284">
        <v>9680</v>
      </c>
      <c r="B9684" s="287"/>
      <c r="C9684" s="287"/>
      <c r="D9684" s="284" t="s">
        <v>1054</v>
      </c>
      <c r="E9684" s="287"/>
      <c r="F9684" s="285" t="s">
        <v>9805</v>
      </c>
      <c r="G9684" s="266" t="s">
        <v>121</v>
      </c>
      <c r="H9684" s="266">
        <f>IF(G9684="Traditional Stove",0.1,0.2)</f>
        <v>0.1</v>
      </c>
      <c r="I9684" s="266">
        <f>YEAR(J9684)</f>
        <v>2023</v>
      </c>
      <c r="J9684" s="267">
        <v>45008</v>
      </c>
      <c r="K9684" s="267">
        <f>J9684+1</f>
        <v>45009</v>
      </c>
      <c r="L9684" s="266">
        <f>IF(M9684&lt;=365,1,2)</f>
        <v>1</v>
      </c>
      <c r="M9684" s="266">
        <f>IF(K9684&lt;$C$1,$C$2-$C$1+1,$C$2-K9684+1)</f>
        <v>38</v>
      </c>
      <c r="N9684" s="268">
        <f>M9684/365</f>
        <v>0.10410958904109589</v>
      </c>
      <c r="O9684" s="269">
        <f>'Data and Parameter'!$E$4*'Data and Parameter'!$E$5*('Data and Parameter'!$E$6+'Data and Parameter'!$E$7)*'Data and Parameter'!$E$19*'Data and Parameter'!$E$14*'ER calculations'!N9684</f>
        <v>0.53905333080220053</v>
      </c>
    </row>
    <row r="9685" spans="1:15" ht="15">
      <c r="A9685" s="284">
        <v>9681</v>
      </c>
      <c r="B9685" s="287"/>
      <c r="C9685" s="287"/>
      <c r="D9685" s="284" t="s">
        <v>1054</v>
      </c>
      <c r="E9685" s="287"/>
      <c r="F9685" s="285" t="s">
        <v>9806</v>
      </c>
      <c r="G9685" s="266" t="s">
        <v>121</v>
      </c>
      <c r="H9685" s="266">
        <f>IF(G9685="Traditional Stove",0.1,0.2)</f>
        <v>0.1</v>
      </c>
      <c r="I9685" s="266">
        <f>YEAR(J9685)</f>
        <v>2023</v>
      </c>
      <c r="J9685" s="267">
        <v>45008</v>
      </c>
      <c r="K9685" s="267">
        <f>J9685+1</f>
        <v>45009</v>
      </c>
      <c r="L9685" s="266">
        <f>IF(M9685&lt;=365,1,2)</f>
        <v>1</v>
      </c>
      <c r="M9685" s="266">
        <f>IF(K9685&lt;$C$1,$C$2-$C$1+1,$C$2-K9685+1)</f>
        <v>38</v>
      </c>
      <c r="N9685" s="268">
        <f>M9685/365</f>
        <v>0.10410958904109589</v>
      </c>
      <c r="O9685" s="269">
        <f>'Data and Parameter'!$E$4*'Data and Parameter'!$E$5*('Data and Parameter'!$E$6+'Data and Parameter'!$E$7)*'Data and Parameter'!$E$19*'Data and Parameter'!$E$14*'ER calculations'!N9685</f>
        <v>0.53905333080220053</v>
      </c>
    </row>
    <row r="9686" spans="1:15" ht="15">
      <c r="A9686" s="284">
        <v>9682</v>
      </c>
      <c r="B9686" s="287"/>
      <c r="C9686" s="287"/>
      <c r="D9686" s="284" t="s">
        <v>1054</v>
      </c>
      <c r="E9686" s="287"/>
      <c r="F9686" s="285" t="s">
        <v>9807</v>
      </c>
      <c r="G9686" s="266" t="s">
        <v>121</v>
      </c>
      <c r="H9686" s="266">
        <f>IF(G9686="Traditional Stove",0.1,0.2)</f>
        <v>0.1</v>
      </c>
      <c r="I9686" s="266">
        <f>YEAR(J9686)</f>
        <v>2023</v>
      </c>
      <c r="J9686" s="267">
        <v>45008</v>
      </c>
      <c r="K9686" s="267">
        <f>J9686+1</f>
        <v>45009</v>
      </c>
      <c r="L9686" s="266">
        <f>IF(M9686&lt;=365,1,2)</f>
        <v>1</v>
      </c>
      <c r="M9686" s="266">
        <f>IF(K9686&lt;$C$1,$C$2-$C$1+1,$C$2-K9686+1)</f>
        <v>38</v>
      </c>
      <c r="N9686" s="268">
        <f>M9686/365</f>
        <v>0.10410958904109589</v>
      </c>
      <c r="O9686" s="269">
        <f>'Data and Parameter'!$E$4*'Data and Parameter'!$E$5*('Data and Parameter'!$E$6+'Data and Parameter'!$E$7)*'Data and Parameter'!$E$19*'Data and Parameter'!$E$14*'ER calculations'!N9686</f>
        <v>0.53905333080220053</v>
      </c>
    </row>
    <row r="9687" spans="1:15" ht="15">
      <c r="A9687" s="284">
        <v>9683</v>
      </c>
      <c r="B9687" s="287"/>
      <c r="C9687" s="287"/>
      <c r="D9687" s="284" t="s">
        <v>1054</v>
      </c>
      <c r="E9687" s="287"/>
      <c r="F9687" s="285" t="s">
        <v>9808</v>
      </c>
      <c r="G9687" s="266" t="s">
        <v>121</v>
      </c>
      <c r="H9687" s="266">
        <f>IF(G9687="Traditional Stove",0.1,0.2)</f>
        <v>0.1</v>
      </c>
      <c r="I9687" s="266">
        <f>YEAR(J9687)</f>
        <v>2023</v>
      </c>
      <c r="J9687" s="267">
        <v>45008</v>
      </c>
      <c r="K9687" s="267">
        <f>J9687+1</f>
        <v>45009</v>
      </c>
      <c r="L9687" s="266">
        <f>IF(M9687&lt;=365,1,2)</f>
        <v>1</v>
      </c>
      <c r="M9687" s="266">
        <f>IF(K9687&lt;$C$1,$C$2-$C$1+1,$C$2-K9687+1)</f>
        <v>38</v>
      </c>
      <c r="N9687" s="268">
        <f>M9687/365</f>
        <v>0.10410958904109589</v>
      </c>
      <c r="O9687" s="269">
        <f>'Data and Parameter'!$E$4*'Data and Parameter'!$E$5*('Data and Parameter'!$E$6+'Data and Parameter'!$E$7)*'Data and Parameter'!$E$19*'Data and Parameter'!$E$14*'ER calculations'!N9687</f>
        <v>0.53905333080220053</v>
      </c>
    </row>
    <row r="9688" spans="1:15" ht="15">
      <c r="A9688" s="284">
        <v>9684</v>
      </c>
      <c r="B9688" s="287"/>
      <c r="C9688" s="287"/>
      <c r="D9688" s="284" t="s">
        <v>1054</v>
      </c>
      <c r="E9688" s="287"/>
      <c r="F9688" s="285" t="s">
        <v>9809</v>
      </c>
      <c r="G9688" s="266" t="s">
        <v>121</v>
      </c>
      <c r="H9688" s="266">
        <f>IF(G9688="Traditional Stove",0.1,0.2)</f>
        <v>0.1</v>
      </c>
      <c r="I9688" s="266">
        <f>YEAR(J9688)</f>
        <v>2023</v>
      </c>
      <c r="J9688" s="267">
        <v>45008</v>
      </c>
      <c r="K9688" s="267">
        <f>J9688+1</f>
        <v>45009</v>
      </c>
      <c r="L9688" s="266">
        <f>IF(M9688&lt;=365,1,2)</f>
        <v>1</v>
      </c>
      <c r="M9688" s="266">
        <f>IF(K9688&lt;$C$1,$C$2-$C$1+1,$C$2-K9688+1)</f>
        <v>38</v>
      </c>
      <c r="N9688" s="268">
        <f>M9688/365</f>
        <v>0.10410958904109589</v>
      </c>
      <c r="O9688" s="269">
        <f>'Data and Parameter'!$E$4*'Data and Parameter'!$E$5*('Data and Parameter'!$E$6+'Data and Parameter'!$E$7)*'Data and Parameter'!$E$19*'Data and Parameter'!$E$14*'ER calculations'!N9688</f>
        <v>0.53905333080220053</v>
      </c>
    </row>
    <row r="9689" spans="1:15" ht="15">
      <c r="A9689" s="284">
        <v>9685</v>
      </c>
      <c r="B9689" s="287"/>
      <c r="C9689" s="287"/>
      <c r="D9689" s="284" t="s">
        <v>1054</v>
      </c>
      <c r="E9689" s="287"/>
      <c r="F9689" s="285" t="s">
        <v>9810</v>
      </c>
      <c r="G9689" s="266" t="s">
        <v>121</v>
      </c>
      <c r="H9689" s="266">
        <f>IF(G9689="Traditional Stove",0.1,0.2)</f>
        <v>0.1</v>
      </c>
      <c r="I9689" s="266">
        <f>YEAR(J9689)</f>
        <v>2023</v>
      </c>
      <c r="J9689" s="267">
        <v>45024</v>
      </c>
      <c r="K9689" s="267">
        <f>J9689+1</f>
        <v>45025</v>
      </c>
      <c r="L9689" s="266">
        <f>IF(M9689&lt;=365,1,2)</f>
        <v>1</v>
      </c>
      <c r="M9689" s="266">
        <f>IF(K9689&lt;$C$1,$C$2-$C$1+1,$C$2-K9689+1)</f>
        <v>22</v>
      </c>
      <c r="N9689" s="268">
        <f>M9689/365</f>
        <v>6.0273972602739728E-2</v>
      </c>
      <c r="O9689" s="269">
        <f>'Data and Parameter'!$E$4*'Data and Parameter'!$E$5*('Data and Parameter'!$E$6+'Data and Parameter'!$E$7)*'Data and Parameter'!$E$19*'Data and Parameter'!$E$14*'ER calculations'!N9689</f>
        <v>0.31208350730653717</v>
      </c>
    </row>
    <row r="9690" spans="1:15" ht="15">
      <c r="A9690" s="284">
        <v>9686</v>
      </c>
      <c r="B9690" s="287"/>
      <c r="C9690" s="287"/>
      <c r="D9690" s="284" t="s">
        <v>1054</v>
      </c>
      <c r="E9690" s="287"/>
      <c r="F9690" s="285" t="s">
        <v>9811</v>
      </c>
      <c r="G9690" s="266" t="s">
        <v>121</v>
      </c>
      <c r="H9690" s="266">
        <f>IF(G9690="Traditional Stove",0.1,0.2)</f>
        <v>0.1</v>
      </c>
      <c r="I9690" s="266">
        <f>YEAR(J9690)</f>
        <v>2023</v>
      </c>
      <c r="J9690" s="267">
        <v>44962</v>
      </c>
      <c r="K9690" s="267">
        <f>J9690+1</f>
        <v>44963</v>
      </c>
      <c r="L9690" s="266">
        <f>IF(M9690&lt;=365,1,2)</f>
        <v>1</v>
      </c>
      <c r="M9690" s="266">
        <f>IF(K9690&lt;$C$1,$C$2-$C$1+1,$C$2-K9690+1)</f>
        <v>84</v>
      </c>
      <c r="N9690" s="268">
        <f>M9690/365</f>
        <v>0.23013698630136986</v>
      </c>
      <c r="O9690" s="269">
        <f>'Data and Parameter'!$E$4*'Data and Parameter'!$E$5*('Data and Parameter'!$E$6+'Data and Parameter'!$E$7)*'Data and Parameter'!$E$19*'Data and Parameter'!$E$14*'ER calculations'!N9690</f>
        <v>1.1915915733522326</v>
      </c>
    </row>
    <row r="9691" spans="1:15" ht="15">
      <c r="A9691" s="284">
        <v>9687</v>
      </c>
      <c r="B9691" s="287"/>
      <c r="C9691" s="287"/>
      <c r="D9691" s="284" t="s">
        <v>1054</v>
      </c>
      <c r="E9691" s="287"/>
      <c r="F9691" s="285" t="s">
        <v>9812</v>
      </c>
      <c r="G9691" s="266" t="s">
        <v>121</v>
      </c>
      <c r="H9691" s="266">
        <f>IF(G9691="Traditional Stove",0.1,0.2)</f>
        <v>0.1</v>
      </c>
      <c r="I9691" s="266">
        <f>YEAR(J9691)</f>
        <v>2023</v>
      </c>
      <c r="J9691" s="267">
        <v>44962</v>
      </c>
      <c r="K9691" s="267">
        <f>J9691+1</f>
        <v>44963</v>
      </c>
      <c r="L9691" s="266">
        <f>IF(M9691&lt;=365,1,2)</f>
        <v>1</v>
      </c>
      <c r="M9691" s="266">
        <f>IF(K9691&lt;$C$1,$C$2-$C$1+1,$C$2-K9691+1)</f>
        <v>84</v>
      </c>
      <c r="N9691" s="268">
        <f>M9691/365</f>
        <v>0.23013698630136986</v>
      </c>
      <c r="O9691" s="269">
        <f>'Data and Parameter'!$E$4*'Data and Parameter'!$E$5*('Data and Parameter'!$E$6+'Data and Parameter'!$E$7)*'Data and Parameter'!$E$19*'Data and Parameter'!$E$14*'ER calculations'!N9691</f>
        <v>1.1915915733522326</v>
      </c>
    </row>
    <row r="9692" spans="1:15" ht="15">
      <c r="A9692" s="284">
        <v>9688</v>
      </c>
      <c r="B9692" s="287"/>
      <c r="C9692" s="287"/>
      <c r="D9692" s="284" t="s">
        <v>1054</v>
      </c>
      <c r="E9692" s="287"/>
      <c r="F9692" s="285" t="s">
        <v>9813</v>
      </c>
      <c r="G9692" s="266" t="s">
        <v>121</v>
      </c>
      <c r="H9692" s="266">
        <f>IF(G9692="Traditional Stove",0.1,0.2)</f>
        <v>0.1</v>
      </c>
      <c r="I9692" s="266">
        <f>YEAR(J9692)</f>
        <v>2023</v>
      </c>
      <c r="J9692" s="267">
        <v>45008</v>
      </c>
      <c r="K9692" s="267">
        <f>J9692+1</f>
        <v>45009</v>
      </c>
      <c r="L9692" s="266">
        <f>IF(M9692&lt;=365,1,2)</f>
        <v>1</v>
      </c>
      <c r="M9692" s="266">
        <f>IF(K9692&lt;$C$1,$C$2-$C$1+1,$C$2-K9692+1)</f>
        <v>38</v>
      </c>
      <c r="N9692" s="268">
        <f>M9692/365</f>
        <v>0.10410958904109589</v>
      </c>
      <c r="O9692" s="269">
        <f>'Data and Parameter'!$E$4*'Data and Parameter'!$E$5*('Data and Parameter'!$E$6+'Data and Parameter'!$E$7)*'Data and Parameter'!$E$19*'Data and Parameter'!$E$14*'ER calculations'!N9692</f>
        <v>0.53905333080220053</v>
      </c>
    </row>
    <row r="9693" spans="1:15" ht="15">
      <c r="A9693" s="284">
        <v>9689</v>
      </c>
      <c r="B9693" s="287"/>
      <c r="C9693" s="287"/>
      <c r="D9693" s="284" t="s">
        <v>1054</v>
      </c>
      <c r="E9693" s="287"/>
      <c r="F9693" s="285" t="s">
        <v>9814</v>
      </c>
      <c r="G9693" s="266" t="s">
        <v>121</v>
      </c>
      <c r="H9693" s="266">
        <f>IF(G9693="Traditional Stove",0.1,0.2)</f>
        <v>0.1</v>
      </c>
      <c r="I9693" s="266">
        <f>YEAR(J9693)</f>
        <v>2023</v>
      </c>
      <c r="J9693" s="267">
        <v>45008</v>
      </c>
      <c r="K9693" s="267">
        <f>J9693+1</f>
        <v>45009</v>
      </c>
      <c r="L9693" s="266">
        <f>IF(M9693&lt;=365,1,2)</f>
        <v>1</v>
      </c>
      <c r="M9693" s="266">
        <f>IF(K9693&lt;$C$1,$C$2-$C$1+1,$C$2-K9693+1)</f>
        <v>38</v>
      </c>
      <c r="N9693" s="268">
        <f>M9693/365</f>
        <v>0.10410958904109589</v>
      </c>
      <c r="O9693" s="269">
        <f>'Data and Parameter'!$E$4*'Data and Parameter'!$E$5*('Data and Parameter'!$E$6+'Data and Parameter'!$E$7)*'Data and Parameter'!$E$19*'Data and Parameter'!$E$14*'ER calculations'!N9693</f>
        <v>0.53905333080220053</v>
      </c>
    </row>
    <row r="9694" spans="1:15" ht="15">
      <c r="A9694" s="284">
        <v>9690</v>
      </c>
      <c r="B9694" s="287"/>
      <c r="C9694" s="287"/>
      <c r="D9694" s="284" t="s">
        <v>1054</v>
      </c>
      <c r="E9694" s="287"/>
      <c r="F9694" s="285" t="s">
        <v>9815</v>
      </c>
      <c r="G9694" s="266" t="s">
        <v>121</v>
      </c>
      <c r="H9694" s="266">
        <f>IF(G9694="Traditional Stove",0.1,0.2)</f>
        <v>0.1</v>
      </c>
      <c r="I9694" s="266">
        <f>YEAR(J9694)</f>
        <v>2023</v>
      </c>
      <c r="J9694" s="267">
        <v>45008</v>
      </c>
      <c r="K9694" s="267">
        <f>J9694+1</f>
        <v>45009</v>
      </c>
      <c r="L9694" s="266">
        <f>IF(M9694&lt;=365,1,2)</f>
        <v>1</v>
      </c>
      <c r="M9694" s="266">
        <f>IF(K9694&lt;$C$1,$C$2-$C$1+1,$C$2-K9694+1)</f>
        <v>38</v>
      </c>
      <c r="N9694" s="268">
        <f>M9694/365</f>
        <v>0.10410958904109589</v>
      </c>
      <c r="O9694" s="269">
        <f>'Data and Parameter'!$E$4*'Data and Parameter'!$E$5*('Data and Parameter'!$E$6+'Data and Parameter'!$E$7)*'Data and Parameter'!$E$19*'Data and Parameter'!$E$14*'ER calculations'!N9694</f>
        <v>0.53905333080220053</v>
      </c>
    </row>
    <row r="9695" spans="1:15" ht="15">
      <c r="A9695" s="284">
        <v>9691</v>
      </c>
      <c r="B9695" s="287"/>
      <c r="C9695" s="287"/>
      <c r="D9695" s="284" t="s">
        <v>1054</v>
      </c>
      <c r="E9695" s="287"/>
      <c r="F9695" s="285" t="s">
        <v>9816</v>
      </c>
      <c r="G9695" s="266" t="s">
        <v>121</v>
      </c>
      <c r="H9695" s="266">
        <f>IF(G9695="Traditional Stove",0.1,0.2)</f>
        <v>0.1</v>
      </c>
      <c r="I9695" s="266">
        <f>YEAR(J9695)</f>
        <v>2023</v>
      </c>
      <c r="J9695" s="267">
        <v>45008</v>
      </c>
      <c r="K9695" s="267">
        <f>J9695+1</f>
        <v>45009</v>
      </c>
      <c r="L9695" s="266">
        <f>IF(M9695&lt;=365,1,2)</f>
        <v>1</v>
      </c>
      <c r="M9695" s="266">
        <f>IF(K9695&lt;$C$1,$C$2-$C$1+1,$C$2-K9695+1)</f>
        <v>38</v>
      </c>
      <c r="N9695" s="268">
        <f>M9695/365</f>
        <v>0.10410958904109589</v>
      </c>
      <c r="O9695" s="269">
        <f>'Data and Parameter'!$E$4*'Data and Parameter'!$E$5*('Data and Parameter'!$E$6+'Data and Parameter'!$E$7)*'Data and Parameter'!$E$19*'Data and Parameter'!$E$14*'ER calculations'!N9695</f>
        <v>0.53905333080220053</v>
      </c>
    </row>
    <row r="9696" spans="1:15" ht="15">
      <c r="A9696" s="284">
        <v>9692</v>
      </c>
      <c r="B9696" s="287"/>
      <c r="C9696" s="287"/>
      <c r="D9696" s="284" t="s">
        <v>1054</v>
      </c>
      <c r="E9696" s="287"/>
      <c r="F9696" s="285" t="s">
        <v>9817</v>
      </c>
      <c r="G9696" s="266" t="s">
        <v>121</v>
      </c>
      <c r="H9696" s="266">
        <f>IF(G9696="Traditional Stove",0.1,0.2)</f>
        <v>0.1</v>
      </c>
      <c r="I9696" s="266">
        <f>YEAR(J9696)</f>
        <v>2023</v>
      </c>
      <c r="J9696" s="267">
        <v>45008</v>
      </c>
      <c r="K9696" s="267">
        <f>J9696+1</f>
        <v>45009</v>
      </c>
      <c r="L9696" s="266">
        <f>IF(M9696&lt;=365,1,2)</f>
        <v>1</v>
      </c>
      <c r="M9696" s="266">
        <f>IF(K9696&lt;$C$1,$C$2-$C$1+1,$C$2-K9696+1)</f>
        <v>38</v>
      </c>
      <c r="N9696" s="268">
        <f>M9696/365</f>
        <v>0.10410958904109589</v>
      </c>
      <c r="O9696" s="269">
        <f>'Data and Parameter'!$E$4*'Data and Parameter'!$E$5*('Data and Parameter'!$E$6+'Data and Parameter'!$E$7)*'Data and Parameter'!$E$19*'Data and Parameter'!$E$14*'ER calculations'!N9696</f>
        <v>0.53905333080220053</v>
      </c>
    </row>
    <row r="9697" spans="1:15" ht="15">
      <c r="A9697" s="284">
        <v>9693</v>
      </c>
      <c r="B9697" s="287"/>
      <c r="C9697" s="287"/>
      <c r="D9697" s="284" t="s">
        <v>1054</v>
      </c>
      <c r="E9697" s="287"/>
      <c r="F9697" s="285" t="s">
        <v>9818</v>
      </c>
      <c r="G9697" s="266" t="s">
        <v>121</v>
      </c>
      <c r="H9697" s="266">
        <f>IF(G9697="Traditional Stove",0.1,0.2)</f>
        <v>0.1</v>
      </c>
      <c r="I9697" s="266">
        <f>YEAR(J9697)</f>
        <v>2023</v>
      </c>
      <c r="J9697" s="267">
        <v>45008</v>
      </c>
      <c r="K9697" s="267">
        <f>J9697+1</f>
        <v>45009</v>
      </c>
      <c r="L9697" s="266">
        <f>IF(M9697&lt;=365,1,2)</f>
        <v>1</v>
      </c>
      <c r="M9697" s="266">
        <f>IF(K9697&lt;$C$1,$C$2-$C$1+1,$C$2-K9697+1)</f>
        <v>38</v>
      </c>
      <c r="N9697" s="268">
        <f>M9697/365</f>
        <v>0.10410958904109589</v>
      </c>
      <c r="O9697" s="269">
        <f>'Data and Parameter'!$E$4*'Data and Parameter'!$E$5*('Data and Parameter'!$E$6+'Data and Parameter'!$E$7)*'Data and Parameter'!$E$19*'Data and Parameter'!$E$14*'ER calculations'!N9697</f>
        <v>0.53905333080220053</v>
      </c>
    </row>
    <row r="9698" spans="1:15" ht="15">
      <c r="A9698" s="284">
        <v>9694</v>
      </c>
      <c r="B9698" s="287"/>
      <c r="C9698" s="287"/>
      <c r="D9698" s="284" t="s">
        <v>1054</v>
      </c>
      <c r="E9698" s="287"/>
      <c r="F9698" s="285" t="s">
        <v>9819</v>
      </c>
      <c r="G9698" s="266" t="s">
        <v>121</v>
      </c>
      <c r="H9698" s="266">
        <f>IF(G9698="Traditional Stove",0.1,0.2)</f>
        <v>0.1</v>
      </c>
      <c r="I9698" s="266">
        <f>YEAR(J9698)</f>
        <v>2023</v>
      </c>
      <c r="J9698" s="267">
        <v>45008</v>
      </c>
      <c r="K9698" s="267">
        <f>J9698+1</f>
        <v>45009</v>
      </c>
      <c r="L9698" s="266">
        <f>IF(M9698&lt;=365,1,2)</f>
        <v>1</v>
      </c>
      <c r="M9698" s="266">
        <f>IF(K9698&lt;$C$1,$C$2-$C$1+1,$C$2-K9698+1)</f>
        <v>38</v>
      </c>
      <c r="N9698" s="268">
        <f>M9698/365</f>
        <v>0.10410958904109589</v>
      </c>
      <c r="O9698" s="269">
        <f>'Data and Parameter'!$E$4*'Data and Parameter'!$E$5*('Data and Parameter'!$E$6+'Data and Parameter'!$E$7)*'Data and Parameter'!$E$19*'Data and Parameter'!$E$14*'ER calculations'!N9698</f>
        <v>0.53905333080220053</v>
      </c>
    </row>
    <row r="9699" spans="1:15" ht="15">
      <c r="A9699" s="284">
        <v>9695</v>
      </c>
      <c r="B9699" s="287"/>
      <c r="C9699" s="287"/>
      <c r="D9699" s="284" t="s">
        <v>1054</v>
      </c>
      <c r="E9699" s="287"/>
      <c r="F9699" s="285" t="s">
        <v>9820</v>
      </c>
      <c r="G9699" s="266" t="s">
        <v>121</v>
      </c>
      <c r="H9699" s="266">
        <f>IF(G9699="Traditional Stove",0.1,0.2)</f>
        <v>0.1</v>
      </c>
      <c r="I9699" s="266">
        <f>YEAR(J9699)</f>
        <v>2023</v>
      </c>
      <c r="J9699" s="267">
        <v>45008</v>
      </c>
      <c r="K9699" s="267">
        <f>J9699+1</f>
        <v>45009</v>
      </c>
      <c r="L9699" s="266">
        <f>IF(M9699&lt;=365,1,2)</f>
        <v>1</v>
      </c>
      <c r="M9699" s="266">
        <f>IF(K9699&lt;$C$1,$C$2-$C$1+1,$C$2-K9699+1)</f>
        <v>38</v>
      </c>
      <c r="N9699" s="268">
        <f>M9699/365</f>
        <v>0.10410958904109589</v>
      </c>
      <c r="O9699" s="269">
        <f>'Data and Parameter'!$E$4*'Data and Parameter'!$E$5*('Data and Parameter'!$E$6+'Data and Parameter'!$E$7)*'Data and Parameter'!$E$19*'Data and Parameter'!$E$14*'ER calculations'!N9699</f>
        <v>0.53905333080220053</v>
      </c>
    </row>
    <row r="9700" spans="1:15" ht="15">
      <c r="A9700" s="284">
        <v>9696</v>
      </c>
      <c r="B9700" s="287"/>
      <c r="C9700" s="287"/>
      <c r="D9700" s="284" t="s">
        <v>1054</v>
      </c>
      <c r="E9700" s="287"/>
      <c r="F9700" s="285" t="s">
        <v>9821</v>
      </c>
      <c r="G9700" s="266" t="s">
        <v>121</v>
      </c>
      <c r="H9700" s="266">
        <f>IF(G9700="Traditional Stove",0.1,0.2)</f>
        <v>0.1</v>
      </c>
      <c r="I9700" s="266">
        <f>YEAR(J9700)</f>
        <v>2023</v>
      </c>
      <c r="J9700" s="267">
        <v>45008</v>
      </c>
      <c r="K9700" s="267">
        <f>J9700+1</f>
        <v>45009</v>
      </c>
      <c r="L9700" s="266">
        <f>IF(M9700&lt;=365,1,2)</f>
        <v>1</v>
      </c>
      <c r="M9700" s="266">
        <f>IF(K9700&lt;$C$1,$C$2-$C$1+1,$C$2-K9700+1)</f>
        <v>38</v>
      </c>
      <c r="N9700" s="268">
        <f>M9700/365</f>
        <v>0.10410958904109589</v>
      </c>
      <c r="O9700" s="269">
        <f>'Data and Parameter'!$E$4*'Data and Parameter'!$E$5*('Data and Parameter'!$E$6+'Data and Parameter'!$E$7)*'Data and Parameter'!$E$19*'Data and Parameter'!$E$14*'ER calculations'!N9700</f>
        <v>0.53905333080220053</v>
      </c>
    </row>
    <row r="9701" spans="1:15" ht="15">
      <c r="A9701" s="284">
        <v>9697</v>
      </c>
      <c r="B9701" s="287"/>
      <c r="C9701" s="287"/>
      <c r="D9701" s="284" t="s">
        <v>1054</v>
      </c>
      <c r="E9701" s="287"/>
      <c r="F9701" s="285" t="s">
        <v>9822</v>
      </c>
      <c r="G9701" s="266" t="s">
        <v>121</v>
      </c>
      <c r="H9701" s="266">
        <f>IF(G9701="Traditional Stove",0.1,0.2)</f>
        <v>0.1</v>
      </c>
      <c r="I9701" s="266">
        <f>YEAR(J9701)</f>
        <v>2023</v>
      </c>
      <c r="J9701" s="267">
        <v>45008</v>
      </c>
      <c r="K9701" s="267">
        <f>J9701+1</f>
        <v>45009</v>
      </c>
      <c r="L9701" s="266">
        <f>IF(M9701&lt;=365,1,2)</f>
        <v>1</v>
      </c>
      <c r="M9701" s="266">
        <f>IF(K9701&lt;$C$1,$C$2-$C$1+1,$C$2-K9701+1)</f>
        <v>38</v>
      </c>
      <c r="N9701" s="268">
        <f>M9701/365</f>
        <v>0.10410958904109589</v>
      </c>
      <c r="O9701" s="269">
        <f>'Data and Parameter'!$E$4*'Data and Parameter'!$E$5*('Data and Parameter'!$E$6+'Data and Parameter'!$E$7)*'Data and Parameter'!$E$19*'Data and Parameter'!$E$14*'ER calculations'!N9701</f>
        <v>0.53905333080220053</v>
      </c>
    </row>
    <row r="9702" spans="1:15" ht="15">
      <c r="A9702" s="284">
        <v>9698</v>
      </c>
      <c r="B9702" s="287"/>
      <c r="C9702" s="287"/>
      <c r="D9702" s="284" t="s">
        <v>1054</v>
      </c>
      <c r="E9702" s="287"/>
      <c r="F9702" s="285" t="s">
        <v>9823</v>
      </c>
      <c r="G9702" s="266" t="s">
        <v>121</v>
      </c>
      <c r="H9702" s="266">
        <f>IF(G9702="Traditional Stove",0.1,0.2)</f>
        <v>0.1</v>
      </c>
      <c r="I9702" s="266">
        <f>YEAR(J9702)</f>
        <v>2023</v>
      </c>
      <c r="J9702" s="267">
        <v>45008</v>
      </c>
      <c r="K9702" s="267">
        <f>J9702+1</f>
        <v>45009</v>
      </c>
      <c r="L9702" s="266">
        <f>IF(M9702&lt;=365,1,2)</f>
        <v>1</v>
      </c>
      <c r="M9702" s="266">
        <f>IF(K9702&lt;$C$1,$C$2-$C$1+1,$C$2-K9702+1)</f>
        <v>38</v>
      </c>
      <c r="N9702" s="268">
        <f>M9702/365</f>
        <v>0.10410958904109589</v>
      </c>
      <c r="O9702" s="269">
        <f>'Data and Parameter'!$E$4*'Data and Parameter'!$E$5*('Data and Parameter'!$E$6+'Data and Parameter'!$E$7)*'Data and Parameter'!$E$19*'Data and Parameter'!$E$14*'ER calculations'!N9702</f>
        <v>0.53905333080220053</v>
      </c>
    </row>
    <row r="9703" spans="1:15" ht="15">
      <c r="A9703" s="284">
        <v>9699</v>
      </c>
      <c r="B9703" s="287"/>
      <c r="C9703" s="287"/>
      <c r="D9703" s="284" t="s">
        <v>1054</v>
      </c>
      <c r="E9703" s="287"/>
      <c r="F9703" s="285" t="s">
        <v>9824</v>
      </c>
      <c r="G9703" s="266" t="s">
        <v>121</v>
      </c>
      <c r="H9703" s="266">
        <f>IF(G9703="Traditional Stove",0.1,0.2)</f>
        <v>0.1</v>
      </c>
      <c r="I9703" s="266">
        <f>YEAR(J9703)</f>
        <v>2023</v>
      </c>
      <c r="J9703" s="267">
        <v>45008</v>
      </c>
      <c r="K9703" s="267">
        <f>J9703+1</f>
        <v>45009</v>
      </c>
      <c r="L9703" s="266">
        <f>IF(M9703&lt;=365,1,2)</f>
        <v>1</v>
      </c>
      <c r="M9703" s="266">
        <f>IF(K9703&lt;$C$1,$C$2-$C$1+1,$C$2-K9703+1)</f>
        <v>38</v>
      </c>
      <c r="N9703" s="268">
        <f>M9703/365</f>
        <v>0.10410958904109589</v>
      </c>
      <c r="O9703" s="269">
        <f>'Data and Parameter'!$E$4*'Data and Parameter'!$E$5*('Data and Parameter'!$E$6+'Data and Parameter'!$E$7)*'Data and Parameter'!$E$19*'Data and Parameter'!$E$14*'ER calculations'!N9703</f>
        <v>0.53905333080220053</v>
      </c>
    </row>
    <row r="9704" spans="1:15" ht="15">
      <c r="A9704" s="284">
        <v>9700</v>
      </c>
      <c r="B9704" s="287"/>
      <c r="C9704" s="287"/>
      <c r="D9704" s="284" t="s">
        <v>1054</v>
      </c>
      <c r="E9704" s="287"/>
      <c r="F9704" s="285" t="s">
        <v>9825</v>
      </c>
      <c r="G9704" s="266" t="s">
        <v>121</v>
      </c>
      <c r="H9704" s="266">
        <f>IF(G9704="Traditional Stove",0.1,0.2)</f>
        <v>0.1</v>
      </c>
      <c r="I9704" s="266">
        <f>YEAR(J9704)</f>
        <v>2023</v>
      </c>
      <c r="J9704" s="267">
        <v>45008</v>
      </c>
      <c r="K9704" s="267">
        <f>J9704+1</f>
        <v>45009</v>
      </c>
      <c r="L9704" s="266">
        <f>IF(M9704&lt;=365,1,2)</f>
        <v>1</v>
      </c>
      <c r="M9704" s="266">
        <f>IF(K9704&lt;$C$1,$C$2-$C$1+1,$C$2-K9704+1)</f>
        <v>38</v>
      </c>
      <c r="N9704" s="268">
        <f>M9704/365</f>
        <v>0.10410958904109589</v>
      </c>
      <c r="O9704" s="269">
        <f>'Data and Parameter'!$E$4*'Data and Parameter'!$E$5*('Data and Parameter'!$E$6+'Data and Parameter'!$E$7)*'Data and Parameter'!$E$19*'Data and Parameter'!$E$14*'ER calculations'!N9704</f>
        <v>0.53905333080220053</v>
      </c>
    </row>
    <row r="9705" spans="1:15" ht="15">
      <c r="A9705" s="284">
        <v>9701</v>
      </c>
      <c r="B9705" s="287"/>
      <c r="C9705" s="287"/>
      <c r="D9705" s="284" t="s">
        <v>1054</v>
      </c>
      <c r="E9705" s="287"/>
      <c r="F9705" s="285" t="s">
        <v>9826</v>
      </c>
      <c r="G9705" s="266" t="s">
        <v>121</v>
      </c>
      <c r="H9705" s="266">
        <f>IF(G9705="Traditional Stove",0.1,0.2)</f>
        <v>0.1</v>
      </c>
      <c r="I9705" s="266">
        <f>YEAR(J9705)</f>
        <v>2023</v>
      </c>
      <c r="J9705" s="267">
        <v>45008</v>
      </c>
      <c r="K9705" s="267">
        <f>J9705+1</f>
        <v>45009</v>
      </c>
      <c r="L9705" s="266">
        <f>IF(M9705&lt;=365,1,2)</f>
        <v>1</v>
      </c>
      <c r="M9705" s="266">
        <f>IF(K9705&lt;$C$1,$C$2-$C$1+1,$C$2-K9705+1)</f>
        <v>38</v>
      </c>
      <c r="N9705" s="268">
        <f>M9705/365</f>
        <v>0.10410958904109589</v>
      </c>
      <c r="O9705" s="269">
        <f>'Data and Parameter'!$E$4*'Data and Parameter'!$E$5*('Data and Parameter'!$E$6+'Data and Parameter'!$E$7)*'Data and Parameter'!$E$19*'Data and Parameter'!$E$14*'ER calculations'!N9705</f>
        <v>0.53905333080220053</v>
      </c>
    </row>
    <row r="9706" spans="1:15" ht="15">
      <c r="A9706" s="284">
        <v>9702</v>
      </c>
      <c r="B9706" s="287"/>
      <c r="C9706" s="287"/>
      <c r="D9706" s="284" t="s">
        <v>1054</v>
      </c>
      <c r="E9706" s="287"/>
      <c r="F9706" s="285" t="s">
        <v>9827</v>
      </c>
      <c r="G9706" s="266" t="s">
        <v>121</v>
      </c>
      <c r="H9706" s="266">
        <f>IF(G9706="Traditional Stove",0.1,0.2)</f>
        <v>0.1</v>
      </c>
      <c r="I9706" s="266">
        <f>YEAR(J9706)</f>
        <v>2023</v>
      </c>
      <c r="J9706" s="267">
        <v>45008</v>
      </c>
      <c r="K9706" s="267">
        <f>J9706+1</f>
        <v>45009</v>
      </c>
      <c r="L9706" s="266">
        <f>IF(M9706&lt;=365,1,2)</f>
        <v>1</v>
      </c>
      <c r="M9706" s="266">
        <f>IF(K9706&lt;$C$1,$C$2-$C$1+1,$C$2-K9706+1)</f>
        <v>38</v>
      </c>
      <c r="N9706" s="268">
        <f>M9706/365</f>
        <v>0.10410958904109589</v>
      </c>
      <c r="O9706" s="269">
        <f>'Data and Parameter'!$E$4*'Data and Parameter'!$E$5*('Data and Parameter'!$E$6+'Data and Parameter'!$E$7)*'Data and Parameter'!$E$19*'Data and Parameter'!$E$14*'ER calculations'!N9706</f>
        <v>0.53905333080220053</v>
      </c>
    </row>
    <row r="9707" spans="1:15" ht="15">
      <c r="A9707" s="284">
        <v>9703</v>
      </c>
      <c r="B9707" s="287"/>
      <c r="C9707" s="287"/>
      <c r="D9707" s="284" t="s">
        <v>1054</v>
      </c>
      <c r="E9707" s="287"/>
      <c r="F9707" s="285" t="s">
        <v>9828</v>
      </c>
      <c r="G9707" s="266" t="s">
        <v>121</v>
      </c>
      <c r="H9707" s="266">
        <f>IF(G9707="Traditional Stove",0.1,0.2)</f>
        <v>0.1</v>
      </c>
      <c r="I9707" s="266">
        <f>YEAR(J9707)</f>
        <v>2023</v>
      </c>
      <c r="J9707" s="267">
        <v>45008</v>
      </c>
      <c r="K9707" s="267">
        <f>J9707+1</f>
        <v>45009</v>
      </c>
      <c r="L9707" s="266">
        <f>IF(M9707&lt;=365,1,2)</f>
        <v>1</v>
      </c>
      <c r="M9707" s="266">
        <f>IF(K9707&lt;$C$1,$C$2-$C$1+1,$C$2-K9707+1)</f>
        <v>38</v>
      </c>
      <c r="N9707" s="268">
        <f>M9707/365</f>
        <v>0.10410958904109589</v>
      </c>
      <c r="O9707" s="269">
        <f>'Data and Parameter'!$E$4*'Data and Parameter'!$E$5*('Data and Parameter'!$E$6+'Data and Parameter'!$E$7)*'Data and Parameter'!$E$19*'Data and Parameter'!$E$14*'ER calculations'!N9707</f>
        <v>0.53905333080220053</v>
      </c>
    </row>
    <row r="9708" spans="1:15" ht="15">
      <c r="A9708" s="284">
        <v>9704</v>
      </c>
      <c r="B9708" s="287"/>
      <c r="C9708" s="287"/>
      <c r="D9708" s="284" t="s">
        <v>1054</v>
      </c>
      <c r="E9708" s="287"/>
      <c r="F9708" s="285" t="s">
        <v>9829</v>
      </c>
      <c r="G9708" s="266" t="s">
        <v>121</v>
      </c>
      <c r="H9708" s="266">
        <f>IF(G9708="Traditional Stove",0.1,0.2)</f>
        <v>0.1</v>
      </c>
      <c r="I9708" s="266">
        <f>YEAR(J9708)</f>
        <v>2023</v>
      </c>
      <c r="J9708" s="267">
        <v>45008</v>
      </c>
      <c r="K9708" s="267">
        <f>J9708+1</f>
        <v>45009</v>
      </c>
      <c r="L9708" s="266">
        <f>IF(M9708&lt;=365,1,2)</f>
        <v>1</v>
      </c>
      <c r="M9708" s="266">
        <f>IF(K9708&lt;$C$1,$C$2-$C$1+1,$C$2-K9708+1)</f>
        <v>38</v>
      </c>
      <c r="N9708" s="268">
        <f>M9708/365</f>
        <v>0.10410958904109589</v>
      </c>
      <c r="O9708" s="269">
        <f>'Data and Parameter'!$E$4*'Data and Parameter'!$E$5*('Data and Parameter'!$E$6+'Data and Parameter'!$E$7)*'Data and Parameter'!$E$19*'Data and Parameter'!$E$14*'ER calculations'!N9708</f>
        <v>0.53905333080220053</v>
      </c>
    </row>
    <row r="9709" spans="1:15" ht="15">
      <c r="A9709" s="284">
        <v>9705</v>
      </c>
      <c r="B9709" s="287"/>
      <c r="C9709" s="287"/>
      <c r="D9709" s="284" t="s">
        <v>1054</v>
      </c>
      <c r="E9709" s="287"/>
      <c r="F9709" s="285" t="s">
        <v>9830</v>
      </c>
      <c r="G9709" s="266" t="s">
        <v>121</v>
      </c>
      <c r="H9709" s="266">
        <f>IF(G9709="Traditional Stove",0.1,0.2)</f>
        <v>0.1</v>
      </c>
      <c r="I9709" s="266">
        <f>YEAR(J9709)</f>
        <v>2023</v>
      </c>
      <c r="J9709" s="267">
        <v>45008</v>
      </c>
      <c r="K9709" s="267">
        <f>J9709+1</f>
        <v>45009</v>
      </c>
      <c r="L9709" s="266">
        <f>IF(M9709&lt;=365,1,2)</f>
        <v>1</v>
      </c>
      <c r="M9709" s="266">
        <f>IF(K9709&lt;$C$1,$C$2-$C$1+1,$C$2-K9709+1)</f>
        <v>38</v>
      </c>
      <c r="N9709" s="268">
        <f>M9709/365</f>
        <v>0.10410958904109589</v>
      </c>
      <c r="O9709" s="269">
        <f>'Data and Parameter'!$E$4*'Data and Parameter'!$E$5*('Data and Parameter'!$E$6+'Data and Parameter'!$E$7)*'Data and Parameter'!$E$19*'Data and Parameter'!$E$14*'ER calculations'!N9709</f>
        <v>0.53905333080220053</v>
      </c>
    </row>
    <row r="9710" spans="1:15" ht="15">
      <c r="A9710" s="284">
        <v>9706</v>
      </c>
      <c r="B9710" s="287"/>
      <c r="C9710" s="287"/>
      <c r="D9710" s="284" t="s">
        <v>1054</v>
      </c>
      <c r="E9710" s="287"/>
      <c r="F9710" s="285" t="s">
        <v>9831</v>
      </c>
      <c r="G9710" s="266" t="s">
        <v>121</v>
      </c>
      <c r="H9710" s="266">
        <f>IF(G9710="Traditional Stove",0.1,0.2)</f>
        <v>0.1</v>
      </c>
      <c r="I9710" s="266">
        <f>YEAR(J9710)</f>
        <v>2023</v>
      </c>
      <c r="J9710" s="267">
        <v>45008</v>
      </c>
      <c r="K9710" s="267">
        <f>J9710+1</f>
        <v>45009</v>
      </c>
      <c r="L9710" s="266">
        <f>IF(M9710&lt;=365,1,2)</f>
        <v>1</v>
      </c>
      <c r="M9710" s="266">
        <f>IF(K9710&lt;$C$1,$C$2-$C$1+1,$C$2-K9710+1)</f>
        <v>38</v>
      </c>
      <c r="N9710" s="268">
        <f>M9710/365</f>
        <v>0.10410958904109589</v>
      </c>
      <c r="O9710" s="269">
        <f>'Data and Parameter'!$E$4*'Data and Parameter'!$E$5*('Data and Parameter'!$E$6+'Data and Parameter'!$E$7)*'Data and Parameter'!$E$19*'Data and Parameter'!$E$14*'ER calculations'!N9710</f>
        <v>0.53905333080220053</v>
      </c>
    </row>
    <row r="9711" spans="1:15" ht="15">
      <c r="A9711" s="284">
        <v>9707</v>
      </c>
      <c r="B9711" s="287"/>
      <c r="C9711" s="287"/>
      <c r="D9711" s="284" t="s">
        <v>1054</v>
      </c>
      <c r="E9711" s="287"/>
      <c r="F9711" s="285" t="s">
        <v>9832</v>
      </c>
      <c r="G9711" s="266" t="s">
        <v>121</v>
      </c>
      <c r="H9711" s="266">
        <f>IF(G9711="Traditional Stove",0.1,0.2)</f>
        <v>0.1</v>
      </c>
      <c r="I9711" s="266">
        <f>YEAR(J9711)</f>
        <v>2023</v>
      </c>
      <c r="J9711" s="267">
        <v>45008</v>
      </c>
      <c r="K9711" s="267">
        <f>J9711+1</f>
        <v>45009</v>
      </c>
      <c r="L9711" s="266">
        <f>IF(M9711&lt;=365,1,2)</f>
        <v>1</v>
      </c>
      <c r="M9711" s="266">
        <f>IF(K9711&lt;$C$1,$C$2-$C$1+1,$C$2-K9711+1)</f>
        <v>38</v>
      </c>
      <c r="N9711" s="268">
        <f>M9711/365</f>
        <v>0.10410958904109589</v>
      </c>
      <c r="O9711" s="269">
        <f>'Data and Parameter'!$E$4*'Data and Parameter'!$E$5*('Data and Parameter'!$E$6+'Data and Parameter'!$E$7)*'Data and Parameter'!$E$19*'Data and Parameter'!$E$14*'ER calculations'!N9711</f>
        <v>0.53905333080220053</v>
      </c>
    </row>
    <row r="9712" spans="1:15" ht="15">
      <c r="A9712" s="284">
        <v>9708</v>
      </c>
      <c r="B9712" s="287"/>
      <c r="C9712" s="287"/>
      <c r="D9712" s="284" t="s">
        <v>1054</v>
      </c>
      <c r="E9712" s="287"/>
      <c r="F9712" s="285" t="s">
        <v>9833</v>
      </c>
      <c r="G9712" s="266" t="s">
        <v>121</v>
      </c>
      <c r="H9712" s="266">
        <f>IF(G9712="Traditional Stove",0.1,0.2)</f>
        <v>0.1</v>
      </c>
      <c r="I9712" s="266">
        <f>YEAR(J9712)</f>
        <v>2023</v>
      </c>
      <c r="J9712" s="267">
        <v>45008</v>
      </c>
      <c r="K9712" s="267">
        <f>J9712+1</f>
        <v>45009</v>
      </c>
      <c r="L9712" s="266">
        <f>IF(M9712&lt;=365,1,2)</f>
        <v>1</v>
      </c>
      <c r="M9712" s="266">
        <f>IF(K9712&lt;$C$1,$C$2-$C$1+1,$C$2-K9712+1)</f>
        <v>38</v>
      </c>
      <c r="N9712" s="268">
        <f>M9712/365</f>
        <v>0.10410958904109589</v>
      </c>
      <c r="O9712" s="269">
        <f>'Data and Parameter'!$E$4*'Data and Parameter'!$E$5*('Data and Parameter'!$E$6+'Data and Parameter'!$E$7)*'Data and Parameter'!$E$19*'Data and Parameter'!$E$14*'ER calculations'!N9712</f>
        <v>0.53905333080220053</v>
      </c>
    </row>
    <row r="9713" spans="1:15" ht="15">
      <c r="A9713" s="284">
        <v>9709</v>
      </c>
      <c r="B9713" s="287"/>
      <c r="C9713" s="287"/>
      <c r="D9713" s="284" t="s">
        <v>1054</v>
      </c>
      <c r="E9713" s="287"/>
      <c r="F9713" s="285" t="s">
        <v>9834</v>
      </c>
      <c r="G9713" s="266" t="s">
        <v>121</v>
      </c>
      <c r="H9713" s="266">
        <f>IF(G9713="Traditional Stove",0.1,0.2)</f>
        <v>0.1</v>
      </c>
      <c r="I9713" s="266">
        <f>YEAR(J9713)</f>
        <v>2023</v>
      </c>
      <c r="J9713" s="267">
        <v>45008</v>
      </c>
      <c r="K9713" s="267">
        <f>J9713+1</f>
        <v>45009</v>
      </c>
      <c r="L9713" s="266">
        <f>IF(M9713&lt;=365,1,2)</f>
        <v>1</v>
      </c>
      <c r="M9713" s="266">
        <f>IF(K9713&lt;$C$1,$C$2-$C$1+1,$C$2-K9713+1)</f>
        <v>38</v>
      </c>
      <c r="N9713" s="268">
        <f>M9713/365</f>
        <v>0.10410958904109589</v>
      </c>
      <c r="O9713" s="269">
        <f>'Data and Parameter'!$E$4*'Data and Parameter'!$E$5*('Data and Parameter'!$E$6+'Data and Parameter'!$E$7)*'Data and Parameter'!$E$19*'Data and Parameter'!$E$14*'ER calculations'!N9713</f>
        <v>0.53905333080220053</v>
      </c>
    </row>
    <row r="9714" spans="1:15" ht="15">
      <c r="A9714" s="284">
        <v>9710</v>
      </c>
      <c r="B9714" s="287"/>
      <c r="C9714" s="287"/>
      <c r="D9714" s="284" t="s">
        <v>1054</v>
      </c>
      <c r="E9714" s="287"/>
      <c r="F9714" s="285" t="s">
        <v>9835</v>
      </c>
      <c r="G9714" s="266" t="s">
        <v>121</v>
      </c>
      <c r="H9714" s="266">
        <f>IF(G9714="Traditional Stove",0.1,0.2)</f>
        <v>0.1</v>
      </c>
      <c r="I9714" s="266">
        <f>YEAR(J9714)</f>
        <v>2023</v>
      </c>
      <c r="J9714" s="267">
        <v>45008</v>
      </c>
      <c r="K9714" s="267">
        <f>J9714+1</f>
        <v>45009</v>
      </c>
      <c r="L9714" s="266">
        <f>IF(M9714&lt;=365,1,2)</f>
        <v>1</v>
      </c>
      <c r="M9714" s="266">
        <f>IF(K9714&lt;$C$1,$C$2-$C$1+1,$C$2-K9714+1)</f>
        <v>38</v>
      </c>
      <c r="N9714" s="268">
        <f>M9714/365</f>
        <v>0.10410958904109589</v>
      </c>
      <c r="O9714" s="269">
        <f>'Data and Parameter'!$E$4*'Data and Parameter'!$E$5*('Data and Parameter'!$E$6+'Data and Parameter'!$E$7)*'Data and Parameter'!$E$19*'Data and Parameter'!$E$14*'ER calculations'!N9714</f>
        <v>0.53905333080220053</v>
      </c>
    </row>
    <row r="9715" spans="1:15" ht="15">
      <c r="A9715" s="284">
        <v>9711</v>
      </c>
      <c r="B9715" s="287"/>
      <c r="C9715" s="287"/>
      <c r="D9715" s="284" t="s">
        <v>1054</v>
      </c>
      <c r="E9715" s="287"/>
      <c r="F9715" s="285" t="s">
        <v>9836</v>
      </c>
      <c r="G9715" s="266" t="s">
        <v>121</v>
      </c>
      <c r="H9715" s="266">
        <f>IF(G9715="Traditional Stove",0.1,0.2)</f>
        <v>0.1</v>
      </c>
      <c r="I9715" s="266">
        <f>YEAR(J9715)</f>
        <v>2023</v>
      </c>
      <c r="J9715" s="267">
        <v>45008</v>
      </c>
      <c r="K9715" s="267">
        <f>J9715+1</f>
        <v>45009</v>
      </c>
      <c r="L9715" s="266">
        <f>IF(M9715&lt;=365,1,2)</f>
        <v>1</v>
      </c>
      <c r="M9715" s="266">
        <f>IF(K9715&lt;$C$1,$C$2-$C$1+1,$C$2-K9715+1)</f>
        <v>38</v>
      </c>
      <c r="N9715" s="268">
        <f>M9715/365</f>
        <v>0.10410958904109589</v>
      </c>
      <c r="O9715" s="269">
        <f>'Data and Parameter'!$E$4*'Data and Parameter'!$E$5*('Data and Parameter'!$E$6+'Data and Parameter'!$E$7)*'Data and Parameter'!$E$19*'Data and Parameter'!$E$14*'ER calculations'!N9715</f>
        <v>0.53905333080220053</v>
      </c>
    </row>
    <row r="9716" spans="1:15" ht="15">
      <c r="A9716" s="284">
        <v>9712</v>
      </c>
      <c r="B9716" s="287"/>
      <c r="C9716" s="287"/>
      <c r="D9716" s="284" t="s">
        <v>1054</v>
      </c>
      <c r="E9716" s="287"/>
      <c r="F9716" s="285" t="s">
        <v>9837</v>
      </c>
      <c r="G9716" s="266" t="s">
        <v>121</v>
      </c>
      <c r="H9716" s="266">
        <f>IF(G9716="Traditional Stove",0.1,0.2)</f>
        <v>0.1</v>
      </c>
      <c r="I9716" s="266">
        <f>YEAR(J9716)</f>
        <v>2023</v>
      </c>
      <c r="J9716" s="267">
        <v>45008</v>
      </c>
      <c r="K9716" s="267">
        <f>J9716+1</f>
        <v>45009</v>
      </c>
      <c r="L9716" s="266">
        <f>IF(M9716&lt;=365,1,2)</f>
        <v>1</v>
      </c>
      <c r="M9716" s="266">
        <f>IF(K9716&lt;$C$1,$C$2-$C$1+1,$C$2-K9716+1)</f>
        <v>38</v>
      </c>
      <c r="N9716" s="268">
        <f>M9716/365</f>
        <v>0.10410958904109589</v>
      </c>
      <c r="O9716" s="269">
        <f>'Data and Parameter'!$E$4*'Data and Parameter'!$E$5*('Data and Parameter'!$E$6+'Data and Parameter'!$E$7)*'Data and Parameter'!$E$19*'Data and Parameter'!$E$14*'ER calculations'!N9716</f>
        <v>0.53905333080220053</v>
      </c>
    </row>
    <row r="9717" spans="1:15" ht="15">
      <c r="A9717" s="284">
        <v>9713</v>
      </c>
      <c r="B9717" s="287"/>
      <c r="C9717" s="287"/>
      <c r="D9717" s="284" t="s">
        <v>1054</v>
      </c>
      <c r="E9717" s="287"/>
      <c r="F9717" s="285" t="s">
        <v>9838</v>
      </c>
      <c r="G9717" s="266" t="s">
        <v>121</v>
      </c>
      <c r="H9717" s="266">
        <f>IF(G9717="Traditional Stove",0.1,0.2)</f>
        <v>0.1</v>
      </c>
      <c r="I9717" s="266">
        <f>YEAR(J9717)</f>
        <v>2023</v>
      </c>
      <c r="J9717" s="267">
        <v>45008</v>
      </c>
      <c r="K9717" s="267">
        <f>J9717+1</f>
        <v>45009</v>
      </c>
      <c r="L9717" s="266">
        <f>IF(M9717&lt;=365,1,2)</f>
        <v>1</v>
      </c>
      <c r="M9717" s="266">
        <f>IF(K9717&lt;$C$1,$C$2-$C$1+1,$C$2-K9717+1)</f>
        <v>38</v>
      </c>
      <c r="N9717" s="268">
        <f>M9717/365</f>
        <v>0.10410958904109589</v>
      </c>
      <c r="O9717" s="269">
        <f>'Data and Parameter'!$E$4*'Data and Parameter'!$E$5*('Data and Parameter'!$E$6+'Data and Parameter'!$E$7)*'Data and Parameter'!$E$19*'Data and Parameter'!$E$14*'ER calculations'!N9717</f>
        <v>0.53905333080220053</v>
      </c>
    </row>
    <row r="9718" spans="1:15" ht="15">
      <c r="A9718" s="284">
        <v>9714</v>
      </c>
      <c r="B9718" s="287"/>
      <c r="C9718" s="287"/>
      <c r="D9718" s="284" t="s">
        <v>1054</v>
      </c>
      <c r="E9718" s="287"/>
      <c r="F9718" s="285" t="s">
        <v>9839</v>
      </c>
      <c r="G9718" s="266" t="s">
        <v>121</v>
      </c>
      <c r="H9718" s="266">
        <f>IF(G9718="Traditional Stove",0.1,0.2)</f>
        <v>0.1</v>
      </c>
      <c r="I9718" s="266">
        <f>YEAR(J9718)</f>
        <v>2023</v>
      </c>
      <c r="J9718" s="267">
        <v>45008</v>
      </c>
      <c r="K9718" s="267">
        <f>J9718+1</f>
        <v>45009</v>
      </c>
      <c r="L9718" s="266">
        <f>IF(M9718&lt;=365,1,2)</f>
        <v>1</v>
      </c>
      <c r="M9718" s="266">
        <f>IF(K9718&lt;$C$1,$C$2-$C$1+1,$C$2-K9718+1)</f>
        <v>38</v>
      </c>
      <c r="N9718" s="268">
        <f>M9718/365</f>
        <v>0.10410958904109589</v>
      </c>
      <c r="O9718" s="269">
        <f>'Data and Parameter'!$E$4*'Data and Parameter'!$E$5*('Data and Parameter'!$E$6+'Data and Parameter'!$E$7)*'Data and Parameter'!$E$19*'Data and Parameter'!$E$14*'ER calculations'!N9718</f>
        <v>0.53905333080220053</v>
      </c>
    </row>
    <row r="9719" spans="1:15" ht="15">
      <c r="A9719" s="284">
        <v>9715</v>
      </c>
      <c r="B9719" s="287"/>
      <c r="C9719" s="287"/>
      <c r="D9719" s="284" t="s">
        <v>1054</v>
      </c>
      <c r="E9719" s="287"/>
      <c r="F9719" s="285" t="s">
        <v>9840</v>
      </c>
      <c r="G9719" s="266" t="s">
        <v>121</v>
      </c>
      <c r="H9719" s="266">
        <f>IF(G9719="Traditional Stove",0.1,0.2)</f>
        <v>0.1</v>
      </c>
      <c r="I9719" s="266">
        <f>YEAR(J9719)</f>
        <v>2023</v>
      </c>
      <c r="J9719" s="267">
        <v>45008</v>
      </c>
      <c r="K9719" s="267">
        <f>J9719+1</f>
        <v>45009</v>
      </c>
      <c r="L9719" s="266">
        <f>IF(M9719&lt;=365,1,2)</f>
        <v>1</v>
      </c>
      <c r="M9719" s="266">
        <f>IF(K9719&lt;$C$1,$C$2-$C$1+1,$C$2-K9719+1)</f>
        <v>38</v>
      </c>
      <c r="N9719" s="268">
        <f>M9719/365</f>
        <v>0.10410958904109589</v>
      </c>
      <c r="O9719" s="269">
        <f>'Data and Parameter'!$E$4*'Data and Parameter'!$E$5*('Data and Parameter'!$E$6+'Data and Parameter'!$E$7)*'Data and Parameter'!$E$19*'Data and Parameter'!$E$14*'ER calculations'!N9719</f>
        <v>0.53905333080220053</v>
      </c>
    </row>
    <row r="9720" spans="1:15" ht="15">
      <c r="A9720" s="284">
        <v>9716</v>
      </c>
      <c r="B9720" s="287"/>
      <c r="C9720" s="287"/>
      <c r="D9720" s="284" t="s">
        <v>1054</v>
      </c>
      <c r="E9720" s="287"/>
      <c r="F9720" s="285" t="s">
        <v>9841</v>
      </c>
      <c r="G9720" s="266" t="s">
        <v>121</v>
      </c>
      <c r="H9720" s="266">
        <f>IF(G9720="Traditional Stove",0.1,0.2)</f>
        <v>0.1</v>
      </c>
      <c r="I9720" s="266">
        <f>YEAR(J9720)</f>
        <v>2023</v>
      </c>
      <c r="J9720" s="267">
        <v>45008</v>
      </c>
      <c r="K9720" s="267">
        <f>J9720+1</f>
        <v>45009</v>
      </c>
      <c r="L9720" s="266">
        <f>IF(M9720&lt;=365,1,2)</f>
        <v>1</v>
      </c>
      <c r="M9720" s="266">
        <f>IF(K9720&lt;$C$1,$C$2-$C$1+1,$C$2-K9720+1)</f>
        <v>38</v>
      </c>
      <c r="N9720" s="268">
        <f>M9720/365</f>
        <v>0.10410958904109589</v>
      </c>
      <c r="O9720" s="269">
        <f>'Data and Parameter'!$E$4*'Data and Parameter'!$E$5*('Data and Parameter'!$E$6+'Data and Parameter'!$E$7)*'Data and Parameter'!$E$19*'Data and Parameter'!$E$14*'ER calculations'!N9720</f>
        <v>0.53905333080220053</v>
      </c>
    </row>
    <row r="9721" spans="1:15" ht="15">
      <c r="A9721" s="284">
        <v>9717</v>
      </c>
      <c r="B9721" s="287"/>
      <c r="C9721" s="287"/>
      <c r="D9721" s="284" t="s">
        <v>1054</v>
      </c>
      <c r="E9721" s="287"/>
      <c r="F9721" s="285" t="s">
        <v>9842</v>
      </c>
      <c r="G9721" s="266" t="s">
        <v>121</v>
      </c>
      <c r="H9721" s="266">
        <f>IF(G9721="Traditional Stove",0.1,0.2)</f>
        <v>0.1</v>
      </c>
      <c r="I9721" s="266">
        <f>YEAR(J9721)</f>
        <v>2023</v>
      </c>
      <c r="J9721" s="267">
        <v>45008</v>
      </c>
      <c r="K9721" s="267">
        <f>J9721+1</f>
        <v>45009</v>
      </c>
      <c r="L9721" s="266">
        <f>IF(M9721&lt;=365,1,2)</f>
        <v>1</v>
      </c>
      <c r="M9721" s="266">
        <f>IF(K9721&lt;$C$1,$C$2-$C$1+1,$C$2-K9721+1)</f>
        <v>38</v>
      </c>
      <c r="N9721" s="268">
        <f>M9721/365</f>
        <v>0.10410958904109589</v>
      </c>
      <c r="O9721" s="269">
        <f>'Data and Parameter'!$E$4*'Data and Parameter'!$E$5*('Data and Parameter'!$E$6+'Data and Parameter'!$E$7)*'Data and Parameter'!$E$19*'Data and Parameter'!$E$14*'ER calculations'!N9721</f>
        <v>0.53905333080220053</v>
      </c>
    </row>
    <row r="9722" spans="1:15" ht="15">
      <c r="A9722" s="284">
        <v>9718</v>
      </c>
      <c r="B9722" s="287"/>
      <c r="C9722" s="287"/>
      <c r="D9722" s="284" t="s">
        <v>1054</v>
      </c>
      <c r="E9722" s="287"/>
      <c r="F9722" s="285" t="s">
        <v>9843</v>
      </c>
      <c r="G9722" s="266" t="s">
        <v>121</v>
      </c>
      <c r="H9722" s="266">
        <f>IF(G9722="Traditional Stove",0.1,0.2)</f>
        <v>0.1</v>
      </c>
      <c r="I9722" s="266">
        <f>YEAR(J9722)</f>
        <v>2023</v>
      </c>
      <c r="J9722" s="267">
        <v>45008</v>
      </c>
      <c r="K9722" s="267">
        <f>J9722+1</f>
        <v>45009</v>
      </c>
      <c r="L9722" s="266">
        <f>IF(M9722&lt;=365,1,2)</f>
        <v>1</v>
      </c>
      <c r="M9722" s="266">
        <f>IF(K9722&lt;$C$1,$C$2-$C$1+1,$C$2-K9722+1)</f>
        <v>38</v>
      </c>
      <c r="N9722" s="268">
        <f>M9722/365</f>
        <v>0.10410958904109589</v>
      </c>
      <c r="O9722" s="269">
        <f>'Data and Parameter'!$E$4*'Data and Parameter'!$E$5*('Data and Parameter'!$E$6+'Data and Parameter'!$E$7)*'Data and Parameter'!$E$19*'Data and Parameter'!$E$14*'ER calculations'!N9722</f>
        <v>0.53905333080220053</v>
      </c>
    </row>
    <row r="9723" spans="1:15" ht="15">
      <c r="A9723" s="284">
        <v>9719</v>
      </c>
      <c r="B9723" s="287"/>
      <c r="C9723" s="287"/>
      <c r="D9723" s="284" t="s">
        <v>1054</v>
      </c>
      <c r="E9723" s="287"/>
      <c r="F9723" s="285" t="s">
        <v>9844</v>
      </c>
      <c r="G9723" s="266" t="s">
        <v>121</v>
      </c>
      <c r="H9723" s="266">
        <f>IF(G9723="Traditional Stove",0.1,0.2)</f>
        <v>0.1</v>
      </c>
      <c r="I9723" s="266">
        <f>YEAR(J9723)</f>
        <v>2023</v>
      </c>
      <c r="J9723" s="267">
        <v>45008</v>
      </c>
      <c r="K9723" s="267">
        <f>J9723+1</f>
        <v>45009</v>
      </c>
      <c r="L9723" s="266">
        <f>IF(M9723&lt;=365,1,2)</f>
        <v>1</v>
      </c>
      <c r="M9723" s="266">
        <f>IF(K9723&lt;$C$1,$C$2-$C$1+1,$C$2-K9723+1)</f>
        <v>38</v>
      </c>
      <c r="N9723" s="268">
        <f>M9723/365</f>
        <v>0.10410958904109589</v>
      </c>
      <c r="O9723" s="269">
        <f>'Data and Parameter'!$E$4*'Data and Parameter'!$E$5*('Data and Parameter'!$E$6+'Data and Parameter'!$E$7)*'Data and Parameter'!$E$19*'Data and Parameter'!$E$14*'ER calculations'!N9723</f>
        <v>0.53905333080220053</v>
      </c>
    </row>
    <row r="9724" spans="1:15" ht="15">
      <c r="A9724" s="284">
        <v>9720</v>
      </c>
      <c r="B9724" s="287"/>
      <c r="C9724" s="287"/>
      <c r="D9724" s="284" t="s">
        <v>1054</v>
      </c>
      <c r="E9724" s="287"/>
      <c r="F9724" s="285" t="s">
        <v>9845</v>
      </c>
      <c r="G9724" s="266" t="s">
        <v>121</v>
      </c>
      <c r="H9724" s="266">
        <f>IF(G9724="Traditional Stove",0.1,0.2)</f>
        <v>0.1</v>
      </c>
      <c r="I9724" s="266">
        <f>YEAR(J9724)</f>
        <v>2023</v>
      </c>
      <c r="J9724" s="267">
        <v>45008</v>
      </c>
      <c r="K9724" s="267">
        <f>J9724+1</f>
        <v>45009</v>
      </c>
      <c r="L9724" s="266">
        <f>IF(M9724&lt;=365,1,2)</f>
        <v>1</v>
      </c>
      <c r="M9724" s="266">
        <f>IF(K9724&lt;$C$1,$C$2-$C$1+1,$C$2-K9724+1)</f>
        <v>38</v>
      </c>
      <c r="N9724" s="268">
        <f>M9724/365</f>
        <v>0.10410958904109589</v>
      </c>
      <c r="O9724" s="269">
        <f>'Data and Parameter'!$E$4*'Data and Parameter'!$E$5*('Data and Parameter'!$E$6+'Data and Parameter'!$E$7)*'Data and Parameter'!$E$19*'Data and Parameter'!$E$14*'ER calculations'!N9724</f>
        <v>0.53905333080220053</v>
      </c>
    </row>
    <row r="9725" spans="1:15" ht="15">
      <c r="A9725" s="284">
        <v>9721</v>
      </c>
      <c r="B9725" s="287"/>
      <c r="C9725" s="287"/>
      <c r="D9725" s="284" t="s">
        <v>1054</v>
      </c>
      <c r="E9725" s="287"/>
      <c r="F9725" s="285" t="s">
        <v>9846</v>
      </c>
      <c r="G9725" s="266" t="s">
        <v>121</v>
      </c>
      <c r="H9725" s="266">
        <f>IF(G9725="Traditional Stove",0.1,0.2)</f>
        <v>0.1</v>
      </c>
      <c r="I9725" s="266">
        <f>YEAR(J9725)</f>
        <v>2023</v>
      </c>
      <c r="J9725" s="267">
        <v>45008</v>
      </c>
      <c r="K9725" s="267">
        <f>J9725+1</f>
        <v>45009</v>
      </c>
      <c r="L9725" s="266">
        <f>IF(M9725&lt;=365,1,2)</f>
        <v>1</v>
      </c>
      <c r="M9725" s="266">
        <f>IF(K9725&lt;$C$1,$C$2-$C$1+1,$C$2-K9725+1)</f>
        <v>38</v>
      </c>
      <c r="N9725" s="268">
        <f>M9725/365</f>
        <v>0.10410958904109589</v>
      </c>
      <c r="O9725" s="269">
        <f>'Data and Parameter'!$E$4*'Data and Parameter'!$E$5*('Data and Parameter'!$E$6+'Data and Parameter'!$E$7)*'Data and Parameter'!$E$19*'Data and Parameter'!$E$14*'ER calculations'!N9725</f>
        <v>0.53905333080220053</v>
      </c>
    </row>
    <row r="9726" spans="1:15" ht="15">
      <c r="A9726" s="284">
        <v>9722</v>
      </c>
      <c r="B9726" s="287"/>
      <c r="C9726" s="287"/>
      <c r="D9726" s="284" t="s">
        <v>1054</v>
      </c>
      <c r="E9726" s="287"/>
      <c r="F9726" s="285" t="s">
        <v>9847</v>
      </c>
      <c r="G9726" s="266" t="s">
        <v>121</v>
      </c>
      <c r="H9726" s="266">
        <f>IF(G9726="Traditional Stove",0.1,0.2)</f>
        <v>0.1</v>
      </c>
      <c r="I9726" s="266">
        <f>YEAR(J9726)</f>
        <v>2023</v>
      </c>
      <c r="J9726" s="267">
        <v>45008</v>
      </c>
      <c r="K9726" s="267">
        <f>J9726+1</f>
        <v>45009</v>
      </c>
      <c r="L9726" s="266">
        <f>IF(M9726&lt;=365,1,2)</f>
        <v>1</v>
      </c>
      <c r="M9726" s="266">
        <f>IF(K9726&lt;$C$1,$C$2-$C$1+1,$C$2-K9726+1)</f>
        <v>38</v>
      </c>
      <c r="N9726" s="268">
        <f>M9726/365</f>
        <v>0.10410958904109589</v>
      </c>
      <c r="O9726" s="269">
        <f>'Data and Parameter'!$E$4*'Data and Parameter'!$E$5*('Data and Parameter'!$E$6+'Data and Parameter'!$E$7)*'Data and Parameter'!$E$19*'Data and Parameter'!$E$14*'ER calculations'!N9726</f>
        <v>0.53905333080220053</v>
      </c>
    </row>
    <row r="9727" spans="1:15" ht="15">
      <c r="A9727" s="284">
        <v>9723</v>
      </c>
      <c r="B9727" s="287"/>
      <c r="C9727" s="287"/>
      <c r="D9727" s="284" t="s">
        <v>1054</v>
      </c>
      <c r="E9727" s="287"/>
      <c r="F9727" s="285" t="s">
        <v>9848</v>
      </c>
      <c r="G9727" s="266" t="s">
        <v>121</v>
      </c>
      <c r="H9727" s="266">
        <f>IF(G9727="Traditional Stove",0.1,0.2)</f>
        <v>0.1</v>
      </c>
      <c r="I9727" s="266">
        <f>YEAR(J9727)</f>
        <v>2023</v>
      </c>
      <c r="J9727" s="267">
        <v>45008</v>
      </c>
      <c r="K9727" s="267">
        <f>J9727+1</f>
        <v>45009</v>
      </c>
      <c r="L9727" s="266">
        <f>IF(M9727&lt;=365,1,2)</f>
        <v>1</v>
      </c>
      <c r="M9727" s="266">
        <f>IF(K9727&lt;$C$1,$C$2-$C$1+1,$C$2-K9727+1)</f>
        <v>38</v>
      </c>
      <c r="N9727" s="268">
        <f>M9727/365</f>
        <v>0.10410958904109589</v>
      </c>
      <c r="O9727" s="269">
        <f>'Data and Parameter'!$E$4*'Data and Parameter'!$E$5*('Data and Parameter'!$E$6+'Data and Parameter'!$E$7)*'Data and Parameter'!$E$19*'Data and Parameter'!$E$14*'ER calculations'!N9727</f>
        <v>0.53905333080220053</v>
      </c>
    </row>
    <row r="9728" spans="1:15" ht="15">
      <c r="A9728" s="284">
        <v>9724</v>
      </c>
      <c r="B9728" s="287"/>
      <c r="C9728" s="287"/>
      <c r="D9728" s="284" t="s">
        <v>1054</v>
      </c>
      <c r="E9728" s="287"/>
      <c r="F9728" s="285" t="s">
        <v>9849</v>
      </c>
      <c r="G9728" s="266" t="s">
        <v>121</v>
      </c>
      <c r="H9728" s="266">
        <f>IF(G9728="Traditional Stove",0.1,0.2)</f>
        <v>0.1</v>
      </c>
      <c r="I9728" s="266">
        <f>YEAR(J9728)</f>
        <v>2023</v>
      </c>
      <c r="J9728" s="267">
        <v>45008</v>
      </c>
      <c r="K9728" s="267">
        <f>J9728+1</f>
        <v>45009</v>
      </c>
      <c r="L9728" s="266">
        <f>IF(M9728&lt;=365,1,2)</f>
        <v>1</v>
      </c>
      <c r="M9728" s="266">
        <f>IF(K9728&lt;$C$1,$C$2-$C$1+1,$C$2-K9728+1)</f>
        <v>38</v>
      </c>
      <c r="N9728" s="268">
        <f>M9728/365</f>
        <v>0.10410958904109589</v>
      </c>
      <c r="O9728" s="269">
        <f>'Data and Parameter'!$E$4*'Data and Parameter'!$E$5*('Data and Parameter'!$E$6+'Data and Parameter'!$E$7)*'Data and Parameter'!$E$19*'Data and Parameter'!$E$14*'ER calculations'!N9728</f>
        <v>0.53905333080220053</v>
      </c>
    </row>
    <row r="9729" spans="1:15" ht="15">
      <c r="A9729" s="284">
        <v>9725</v>
      </c>
      <c r="B9729" s="287"/>
      <c r="C9729" s="287"/>
      <c r="D9729" s="284" t="s">
        <v>1054</v>
      </c>
      <c r="E9729" s="287"/>
      <c r="F9729" s="285" t="s">
        <v>9850</v>
      </c>
      <c r="G9729" s="266" t="s">
        <v>121</v>
      </c>
      <c r="H9729" s="266">
        <f>IF(G9729="Traditional Stove",0.1,0.2)</f>
        <v>0.1</v>
      </c>
      <c r="I9729" s="266">
        <f>YEAR(J9729)</f>
        <v>2023</v>
      </c>
      <c r="J9729" s="267">
        <v>45008</v>
      </c>
      <c r="K9729" s="267">
        <f>J9729+1</f>
        <v>45009</v>
      </c>
      <c r="L9729" s="266">
        <f>IF(M9729&lt;=365,1,2)</f>
        <v>1</v>
      </c>
      <c r="M9729" s="266">
        <f>IF(K9729&lt;$C$1,$C$2-$C$1+1,$C$2-K9729+1)</f>
        <v>38</v>
      </c>
      <c r="N9729" s="268">
        <f>M9729/365</f>
        <v>0.10410958904109589</v>
      </c>
      <c r="O9729" s="269">
        <f>'Data and Parameter'!$E$4*'Data and Parameter'!$E$5*('Data and Parameter'!$E$6+'Data and Parameter'!$E$7)*'Data and Parameter'!$E$19*'Data and Parameter'!$E$14*'ER calculations'!N9729</f>
        <v>0.53905333080220053</v>
      </c>
    </row>
    <row r="9730" spans="1:15" ht="15">
      <c r="A9730" s="284">
        <v>9726</v>
      </c>
      <c r="B9730" s="287"/>
      <c r="C9730" s="287"/>
      <c r="D9730" s="284" t="s">
        <v>1054</v>
      </c>
      <c r="E9730" s="287"/>
      <c r="F9730" s="285" t="s">
        <v>9851</v>
      </c>
      <c r="G9730" s="266" t="s">
        <v>121</v>
      </c>
      <c r="H9730" s="266">
        <f>IF(G9730="Traditional Stove",0.1,0.2)</f>
        <v>0.1</v>
      </c>
      <c r="I9730" s="266">
        <f>YEAR(J9730)</f>
        <v>2023</v>
      </c>
      <c r="J9730" s="267">
        <v>45008</v>
      </c>
      <c r="K9730" s="267">
        <f>J9730+1</f>
        <v>45009</v>
      </c>
      <c r="L9730" s="266">
        <f>IF(M9730&lt;=365,1,2)</f>
        <v>1</v>
      </c>
      <c r="M9730" s="266">
        <f>IF(K9730&lt;$C$1,$C$2-$C$1+1,$C$2-K9730+1)</f>
        <v>38</v>
      </c>
      <c r="N9730" s="268">
        <f>M9730/365</f>
        <v>0.10410958904109589</v>
      </c>
      <c r="O9730" s="269">
        <f>'Data and Parameter'!$E$4*'Data and Parameter'!$E$5*('Data and Parameter'!$E$6+'Data and Parameter'!$E$7)*'Data and Parameter'!$E$19*'Data and Parameter'!$E$14*'ER calculations'!N9730</f>
        <v>0.53905333080220053</v>
      </c>
    </row>
    <row r="9731" spans="1:15" ht="15">
      <c r="A9731" s="284">
        <v>9727</v>
      </c>
      <c r="B9731" s="287"/>
      <c r="C9731" s="287"/>
      <c r="D9731" s="284" t="s">
        <v>1054</v>
      </c>
      <c r="E9731" s="287"/>
      <c r="F9731" s="285" t="s">
        <v>9852</v>
      </c>
      <c r="G9731" s="266" t="s">
        <v>121</v>
      </c>
      <c r="H9731" s="266">
        <f>IF(G9731="Traditional Stove",0.1,0.2)</f>
        <v>0.1</v>
      </c>
      <c r="I9731" s="266">
        <f>YEAR(J9731)</f>
        <v>2023</v>
      </c>
      <c r="J9731" s="267">
        <v>45040</v>
      </c>
      <c r="K9731" s="267">
        <f>J9731+1</f>
        <v>45041</v>
      </c>
      <c r="L9731" s="266">
        <f>IF(M9731&lt;=365,1,2)</f>
        <v>1</v>
      </c>
      <c r="M9731" s="266">
        <f>IF(K9731&lt;$C$1,$C$2-$C$1+1,$C$2-K9731+1)</f>
        <v>6</v>
      </c>
      <c r="N9731" s="268">
        <f>M9731/365</f>
        <v>1.643835616438356E-2</v>
      </c>
      <c r="O9731" s="269">
        <f>'Data and Parameter'!$E$4*'Data and Parameter'!$E$5*('Data and Parameter'!$E$6+'Data and Parameter'!$E$7)*'Data and Parameter'!$E$19*'Data and Parameter'!$E$14*'ER calculations'!N9731</f>
        <v>8.5113683810873753E-2</v>
      </c>
    </row>
    <row r="9732" spans="1:15" ht="15">
      <c r="A9732" s="284">
        <v>9728</v>
      </c>
      <c r="B9732" s="287"/>
      <c r="C9732" s="287"/>
      <c r="D9732" s="284" t="s">
        <v>1054</v>
      </c>
      <c r="E9732" s="287"/>
      <c r="F9732" s="285" t="s">
        <v>9853</v>
      </c>
      <c r="G9732" s="266" t="s">
        <v>121</v>
      </c>
      <c r="H9732" s="266">
        <f>IF(G9732="Traditional Stove",0.1,0.2)</f>
        <v>0.1</v>
      </c>
      <c r="I9732" s="266">
        <f>YEAR(J9732)</f>
        <v>2023</v>
      </c>
      <c r="J9732" s="267">
        <v>45008</v>
      </c>
      <c r="K9732" s="267">
        <f>J9732+1</f>
        <v>45009</v>
      </c>
      <c r="L9732" s="266">
        <f>IF(M9732&lt;=365,1,2)</f>
        <v>1</v>
      </c>
      <c r="M9732" s="266">
        <f>IF(K9732&lt;$C$1,$C$2-$C$1+1,$C$2-K9732+1)</f>
        <v>38</v>
      </c>
      <c r="N9732" s="268">
        <f>M9732/365</f>
        <v>0.10410958904109589</v>
      </c>
      <c r="O9732" s="269">
        <f>'Data and Parameter'!$E$4*'Data and Parameter'!$E$5*('Data and Parameter'!$E$6+'Data and Parameter'!$E$7)*'Data and Parameter'!$E$19*'Data and Parameter'!$E$14*'ER calculations'!N9732</f>
        <v>0.53905333080220053</v>
      </c>
    </row>
    <row r="9733" spans="1:15" ht="15">
      <c r="A9733" s="284">
        <v>9729</v>
      </c>
      <c r="B9733" s="287"/>
      <c r="C9733" s="287"/>
      <c r="D9733" s="284" t="s">
        <v>1376</v>
      </c>
      <c r="E9733" s="287"/>
      <c r="F9733" s="285" t="s">
        <v>9854</v>
      </c>
      <c r="G9733" s="266" t="s">
        <v>121</v>
      </c>
      <c r="H9733" s="266">
        <f>IF(G9733="Traditional Stove",0.1,0.2)</f>
        <v>0.1</v>
      </c>
      <c r="I9733" s="266">
        <f>YEAR(J9733)</f>
        <v>2023</v>
      </c>
      <c r="J9733" s="267">
        <v>44999</v>
      </c>
      <c r="K9733" s="267">
        <f>J9733+1</f>
        <v>45000</v>
      </c>
      <c r="L9733" s="266">
        <f>IF(M9733&lt;=365,1,2)</f>
        <v>1</v>
      </c>
      <c r="M9733" s="266">
        <f>IF(K9733&lt;$C$1,$C$2-$C$1+1,$C$2-K9733+1)</f>
        <v>47</v>
      </c>
      <c r="N9733" s="268">
        <f>M9733/365</f>
        <v>0.12876712328767123</v>
      </c>
      <c r="O9733" s="269">
        <f>'Data and Parameter'!$E$4*'Data and Parameter'!$E$5*('Data and Parameter'!$E$6+'Data and Parameter'!$E$7)*'Data and Parameter'!$E$19*'Data and Parameter'!$E$14*'ER calculations'!N9733</f>
        <v>0.66672385651851118</v>
      </c>
    </row>
    <row r="9734" spans="1:15" ht="15">
      <c r="A9734" s="284">
        <v>9730</v>
      </c>
      <c r="B9734" s="287"/>
      <c r="C9734" s="287"/>
      <c r="D9734" s="284" t="s">
        <v>1376</v>
      </c>
      <c r="E9734" s="287"/>
      <c r="F9734" s="285" t="s">
        <v>9855</v>
      </c>
      <c r="G9734" s="266" t="s">
        <v>121</v>
      </c>
      <c r="H9734" s="266">
        <f>IF(G9734="Traditional Stove",0.1,0.2)</f>
        <v>0.1</v>
      </c>
      <c r="I9734" s="266">
        <f>YEAR(J9734)</f>
        <v>2023</v>
      </c>
      <c r="J9734" s="267">
        <v>44967</v>
      </c>
      <c r="K9734" s="267">
        <f>J9734+1</f>
        <v>44968</v>
      </c>
      <c r="L9734" s="266">
        <f>IF(M9734&lt;=365,1,2)</f>
        <v>1</v>
      </c>
      <c r="M9734" s="266">
        <f>IF(K9734&lt;$C$1,$C$2-$C$1+1,$C$2-K9734+1)</f>
        <v>79</v>
      </c>
      <c r="N9734" s="268">
        <f>M9734/365</f>
        <v>0.21643835616438356</v>
      </c>
      <c r="O9734" s="269">
        <f>'Data and Parameter'!$E$4*'Data and Parameter'!$E$5*('Data and Parameter'!$E$6+'Data and Parameter'!$E$7)*'Data and Parameter'!$E$19*'Data and Parameter'!$E$14*'ER calculations'!N9734</f>
        <v>1.1206635035098378</v>
      </c>
    </row>
    <row r="9735" spans="1:15" ht="15">
      <c r="A9735" s="284">
        <v>9731</v>
      </c>
      <c r="B9735" s="287"/>
      <c r="C9735" s="287"/>
      <c r="D9735" s="284" t="s">
        <v>1376</v>
      </c>
      <c r="E9735" s="287"/>
      <c r="F9735" s="285" t="s">
        <v>9856</v>
      </c>
      <c r="G9735" s="266" t="s">
        <v>121</v>
      </c>
      <c r="H9735" s="266">
        <f>IF(G9735="Traditional Stove",0.1,0.2)</f>
        <v>0.1</v>
      </c>
      <c r="I9735" s="266">
        <f>YEAR(J9735)</f>
        <v>2023</v>
      </c>
      <c r="J9735" s="267">
        <v>44976</v>
      </c>
      <c r="K9735" s="267">
        <f>J9735+1</f>
        <v>44977</v>
      </c>
      <c r="L9735" s="266">
        <f>IF(M9735&lt;=365,1,2)</f>
        <v>1</v>
      </c>
      <c r="M9735" s="266">
        <f>IF(K9735&lt;$C$1,$C$2-$C$1+1,$C$2-K9735+1)</f>
        <v>70</v>
      </c>
      <c r="N9735" s="268">
        <f>M9735/365</f>
        <v>0.19178082191780821</v>
      </c>
      <c r="O9735" s="269">
        <f>'Data and Parameter'!$E$4*'Data and Parameter'!$E$5*('Data and Parameter'!$E$6+'Data and Parameter'!$E$7)*'Data and Parameter'!$E$19*'Data and Parameter'!$E$14*'ER calculations'!N9735</f>
        <v>0.99299297779352724</v>
      </c>
    </row>
    <row r="9736" spans="1:15" ht="15">
      <c r="A9736" s="284">
        <v>9732</v>
      </c>
      <c r="B9736" s="287"/>
      <c r="C9736" s="287"/>
      <c r="D9736" s="284" t="s">
        <v>1376</v>
      </c>
      <c r="E9736" s="287"/>
      <c r="F9736" s="285" t="s">
        <v>9857</v>
      </c>
      <c r="G9736" s="266" t="s">
        <v>121</v>
      </c>
      <c r="H9736" s="266">
        <f>IF(G9736="Traditional Stove",0.1,0.2)</f>
        <v>0.1</v>
      </c>
      <c r="I9736" s="266">
        <f>YEAR(J9736)</f>
        <v>2023</v>
      </c>
      <c r="J9736" s="267">
        <v>44969</v>
      </c>
      <c r="K9736" s="267">
        <f>J9736+1</f>
        <v>44970</v>
      </c>
      <c r="L9736" s="266">
        <f>IF(M9736&lt;=365,1,2)</f>
        <v>1</v>
      </c>
      <c r="M9736" s="266">
        <f>IF(K9736&lt;$C$1,$C$2-$C$1+1,$C$2-K9736+1)</f>
        <v>77</v>
      </c>
      <c r="N9736" s="268">
        <f>M9736/365</f>
        <v>0.21095890410958903</v>
      </c>
      <c r="O9736" s="269">
        <f>'Data and Parameter'!$E$4*'Data and Parameter'!$E$5*('Data and Parameter'!$E$6+'Data and Parameter'!$E$7)*'Data and Parameter'!$E$19*'Data and Parameter'!$E$14*'ER calculations'!N9736</f>
        <v>1.0922922755728799</v>
      </c>
    </row>
    <row r="9737" spans="1:15" ht="15">
      <c r="A9737" s="284">
        <v>9733</v>
      </c>
      <c r="B9737" s="287"/>
      <c r="C9737" s="287"/>
      <c r="D9737" s="284" t="s">
        <v>1382</v>
      </c>
      <c r="E9737" s="287"/>
      <c r="F9737" s="285" t="s">
        <v>9858</v>
      </c>
      <c r="G9737" s="266" t="s">
        <v>121</v>
      </c>
      <c r="H9737" s="266">
        <f>IF(G9737="Traditional Stove",0.1,0.2)</f>
        <v>0.1</v>
      </c>
      <c r="I9737" s="266">
        <f>YEAR(J9737)</f>
        <v>2023</v>
      </c>
      <c r="J9737" s="267">
        <v>44997</v>
      </c>
      <c r="K9737" s="267">
        <f>J9737+1</f>
        <v>44998</v>
      </c>
      <c r="L9737" s="266">
        <f>IF(M9737&lt;=365,1,2)</f>
        <v>1</v>
      </c>
      <c r="M9737" s="266">
        <f>IF(K9737&lt;$C$1,$C$2-$C$1+1,$C$2-K9737+1)</f>
        <v>49</v>
      </c>
      <c r="N9737" s="268">
        <f>M9737/365</f>
        <v>0.13424657534246576</v>
      </c>
      <c r="O9737" s="269">
        <f>'Data and Parameter'!$E$4*'Data and Parameter'!$E$5*('Data and Parameter'!$E$6+'Data and Parameter'!$E$7)*'Data and Parameter'!$E$19*'Data and Parameter'!$E$14*'ER calculations'!N9737</f>
        <v>0.69509508445546908</v>
      </c>
    </row>
    <row r="9738" spans="1:15" ht="15">
      <c r="A9738" s="284">
        <v>9734</v>
      </c>
      <c r="B9738" s="287"/>
      <c r="C9738" s="287"/>
      <c r="D9738" s="284" t="s">
        <v>1382</v>
      </c>
      <c r="E9738" s="287"/>
      <c r="F9738" s="285" t="s">
        <v>9859</v>
      </c>
      <c r="G9738" s="266" t="s">
        <v>121</v>
      </c>
      <c r="H9738" s="266">
        <f>IF(G9738="Traditional Stove",0.1,0.2)</f>
        <v>0.1</v>
      </c>
      <c r="I9738" s="266">
        <f>YEAR(J9738)</f>
        <v>2023</v>
      </c>
      <c r="J9738" s="267">
        <v>44997</v>
      </c>
      <c r="K9738" s="267">
        <f>J9738+1</f>
        <v>44998</v>
      </c>
      <c r="L9738" s="266">
        <f>IF(M9738&lt;=365,1,2)</f>
        <v>1</v>
      </c>
      <c r="M9738" s="266">
        <f>IF(K9738&lt;$C$1,$C$2-$C$1+1,$C$2-K9738+1)</f>
        <v>49</v>
      </c>
      <c r="N9738" s="268">
        <f>M9738/365</f>
        <v>0.13424657534246576</v>
      </c>
      <c r="O9738" s="269">
        <f>'Data and Parameter'!$E$4*'Data and Parameter'!$E$5*('Data and Parameter'!$E$6+'Data and Parameter'!$E$7)*'Data and Parameter'!$E$19*'Data and Parameter'!$E$14*'ER calculations'!N9738</f>
        <v>0.69509508445546908</v>
      </c>
    </row>
    <row r="9739" spans="1:15" ht="15">
      <c r="A9739" s="284">
        <v>9735</v>
      </c>
      <c r="B9739" s="287"/>
      <c r="C9739" s="287"/>
      <c r="D9739" s="284" t="s">
        <v>1054</v>
      </c>
      <c r="E9739" s="287"/>
      <c r="F9739" s="285" t="s">
        <v>9860</v>
      </c>
      <c r="G9739" s="266" t="s">
        <v>121</v>
      </c>
      <c r="H9739" s="266">
        <f>IF(G9739="Traditional Stove",0.1,0.2)</f>
        <v>0.1</v>
      </c>
      <c r="I9739" s="266">
        <f>YEAR(J9739)</f>
        <v>2023</v>
      </c>
      <c r="J9739" s="267">
        <v>44967</v>
      </c>
      <c r="K9739" s="267">
        <f>J9739+1</f>
        <v>44968</v>
      </c>
      <c r="L9739" s="266">
        <f>IF(M9739&lt;=365,1,2)</f>
        <v>1</v>
      </c>
      <c r="M9739" s="266">
        <f>IF(K9739&lt;$C$1,$C$2-$C$1+1,$C$2-K9739+1)</f>
        <v>79</v>
      </c>
      <c r="N9739" s="268">
        <f>M9739/365</f>
        <v>0.21643835616438356</v>
      </c>
      <c r="O9739" s="269">
        <f>'Data and Parameter'!$E$4*'Data and Parameter'!$E$5*('Data and Parameter'!$E$6+'Data and Parameter'!$E$7)*'Data and Parameter'!$E$19*'Data and Parameter'!$E$14*'ER calculations'!N9739</f>
        <v>1.1206635035098378</v>
      </c>
    </row>
    <row r="9740" spans="1:15" ht="15">
      <c r="A9740" s="284">
        <v>9736</v>
      </c>
      <c r="B9740" s="287"/>
      <c r="C9740" s="287"/>
      <c r="D9740" s="284" t="s">
        <v>119</v>
      </c>
      <c r="E9740" s="287"/>
      <c r="F9740" s="285" t="s">
        <v>9861</v>
      </c>
      <c r="G9740" s="266" t="s">
        <v>121</v>
      </c>
      <c r="H9740" s="266">
        <f>IF(G9740="Traditional Stove",0.1,0.2)</f>
        <v>0.1</v>
      </c>
      <c r="I9740" s="266">
        <f>YEAR(J9740)</f>
        <v>2023</v>
      </c>
      <c r="J9740" s="267">
        <v>44968</v>
      </c>
      <c r="K9740" s="267">
        <f>J9740+1</f>
        <v>44969</v>
      </c>
      <c r="L9740" s="266">
        <f>IF(M9740&lt;=365,1,2)</f>
        <v>1</v>
      </c>
      <c r="M9740" s="266">
        <f>IF(K9740&lt;$C$1,$C$2-$C$1+1,$C$2-K9740+1)</f>
        <v>78</v>
      </c>
      <c r="N9740" s="268">
        <f>M9740/365</f>
        <v>0.21369863013698631</v>
      </c>
      <c r="O9740" s="269">
        <f>'Data and Parameter'!$E$4*'Data and Parameter'!$E$5*('Data and Parameter'!$E$6+'Data and Parameter'!$E$7)*'Data and Parameter'!$E$19*'Data and Parameter'!$E$14*'ER calculations'!N9740</f>
        <v>1.1064778895413589</v>
      </c>
    </row>
    <row r="9741" spans="1:15" ht="15">
      <c r="A9741" s="284">
        <v>9737</v>
      </c>
      <c r="B9741" s="287"/>
      <c r="C9741" s="287"/>
      <c r="D9741" s="284" t="s">
        <v>119</v>
      </c>
      <c r="E9741" s="287"/>
      <c r="F9741" s="285" t="s">
        <v>9862</v>
      </c>
      <c r="G9741" s="266" t="s">
        <v>121</v>
      </c>
      <c r="H9741" s="266">
        <f>IF(G9741="Traditional Stove",0.1,0.2)</f>
        <v>0.1</v>
      </c>
      <c r="I9741" s="266">
        <f>YEAR(J9741)</f>
        <v>2023</v>
      </c>
      <c r="J9741" s="267">
        <v>44968</v>
      </c>
      <c r="K9741" s="267">
        <f>J9741+1</f>
        <v>44969</v>
      </c>
      <c r="L9741" s="266">
        <f>IF(M9741&lt;=365,1,2)</f>
        <v>1</v>
      </c>
      <c r="M9741" s="266">
        <f>IF(K9741&lt;$C$1,$C$2-$C$1+1,$C$2-K9741+1)</f>
        <v>78</v>
      </c>
      <c r="N9741" s="268">
        <f>M9741/365</f>
        <v>0.21369863013698631</v>
      </c>
      <c r="O9741" s="269">
        <f>'Data and Parameter'!$E$4*'Data and Parameter'!$E$5*('Data and Parameter'!$E$6+'Data and Parameter'!$E$7)*'Data and Parameter'!$E$19*'Data and Parameter'!$E$14*'ER calculations'!N9741</f>
        <v>1.1064778895413589</v>
      </c>
    </row>
    <row r="9742" spans="1:15" ht="15">
      <c r="A9742" s="284">
        <v>9738</v>
      </c>
      <c r="B9742" s="287"/>
      <c r="C9742" s="287"/>
      <c r="D9742" s="284" t="s">
        <v>1054</v>
      </c>
      <c r="E9742" s="287"/>
      <c r="F9742" s="285" t="s">
        <v>9863</v>
      </c>
      <c r="G9742" s="266" t="s">
        <v>121</v>
      </c>
      <c r="H9742" s="266">
        <f>IF(G9742="Traditional Stove",0.1,0.2)</f>
        <v>0.1</v>
      </c>
      <c r="I9742" s="266">
        <f>YEAR(J9742)</f>
        <v>2023</v>
      </c>
      <c r="J9742" s="267">
        <v>45008</v>
      </c>
      <c r="K9742" s="267">
        <f>J9742+1</f>
        <v>45009</v>
      </c>
      <c r="L9742" s="266">
        <f>IF(M9742&lt;=365,1,2)</f>
        <v>1</v>
      </c>
      <c r="M9742" s="266">
        <f>IF(K9742&lt;$C$1,$C$2-$C$1+1,$C$2-K9742+1)</f>
        <v>38</v>
      </c>
      <c r="N9742" s="268">
        <f>M9742/365</f>
        <v>0.10410958904109589</v>
      </c>
      <c r="O9742" s="269">
        <f>'Data and Parameter'!$E$4*'Data and Parameter'!$E$5*('Data and Parameter'!$E$6+'Data and Parameter'!$E$7)*'Data and Parameter'!$E$19*'Data and Parameter'!$E$14*'ER calculations'!N9742</f>
        <v>0.53905333080220053</v>
      </c>
    </row>
    <row r="9743" spans="1:15" ht="15">
      <c r="A9743" s="284">
        <v>9739</v>
      </c>
      <c r="B9743" s="287"/>
      <c r="C9743" s="287"/>
      <c r="D9743" s="284" t="s">
        <v>1054</v>
      </c>
      <c r="E9743" s="287"/>
      <c r="F9743" s="285" t="s">
        <v>9864</v>
      </c>
      <c r="G9743" s="266" t="s">
        <v>121</v>
      </c>
      <c r="H9743" s="266">
        <f>IF(G9743="Traditional Stove",0.1,0.2)</f>
        <v>0.1</v>
      </c>
      <c r="I9743" s="266">
        <f>YEAR(J9743)</f>
        <v>2023</v>
      </c>
      <c r="J9743" s="267">
        <v>45008</v>
      </c>
      <c r="K9743" s="267">
        <f>J9743+1</f>
        <v>45009</v>
      </c>
      <c r="L9743" s="266">
        <f>IF(M9743&lt;=365,1,2)</f>
        <v>1</v>
      </c>
      <c r="M9743" s="266">
        <f>IF(K9743&lt;$C$1,$C$2-$C$1+1,$C$2-K9743+1)</f>
        <v>38</v>
      </c>
      <c r="N9743" s="268">
        <f>M9743/365</f>
        <v>0.10410958904109589</v>
      </c>
      <c r="O9743" s="269">
        <f>'Data and Parameter'!$E$4*'Data and Parameter'!$E$5*('Data and Parameter'!$E$6+'Data and Parameter'!$E$7)*'Data and Parameter'!$E$19*'Data and Parameter'!$E$14*'ER calculations'!N9743</f>
        <v>0.53905333080220053</v>
      </c>
    </row>
    <row r="9744" spans="1:15" ht="15">
      <c r="A9744" s="284">
        <v>9740</v>
      </c>
      <c r="B9744" s="287"/>
      <c r="C9744" s="287"/>
      <c r="D9744" s="284" t="s">
        <v>1054</v>
      </c>
      <c r="E9744" s="287"/>
      <c r="F9744" s="285" t="s">
        <v>9865</v>
      </c>
      <c r="G9744" s="266" t="s">
        <v>121</v>
      </c>
      <c r="H9744" s="266">
        <f>IF(G9744="Traditional Stove",0.1,0.2)</f>
        <v>0.1</v>
      </c>
      <c r="I9744" s="266">
        <f>YEAR(J9744)</f>
        <v>2023</v>
      </c>
      <c r="J9744" s="267">
        <v>45008</v>
      </c>
      <c r="K9744" s="267">
        <f>J9744+1</f>
        <v>45009</v>
      </c>
      <c r="L9744" s="266">
        <f>IF(M9744&lt;=365,1,2)</f>
        <v>1</v>
      </c>
      <c r="M9744" s="266">
        <f>IF(K9744&lt;$C$1,$C$2-$C$1+1,$C$2-K9744+1)</f>
        <v>38</v>
      </c>
      <c r="N9744" s="268">
        <f>M9744/365</f>
        <v>0.10410958904109589</v>
      </c>
      <c r="O9744" s="269">
        <f>'Data and Parameter'!$E$4*'Data and Parameter'!$E$5*('Data and Parameter'!$E$6+'Data and Parameter'!$E$7)*'Data and Parameter'!$E$19*'Data and Parameter'!$E$14*'ER calculations'!N9744</f>
        <v>0.53905333080220053</v>
      </c>
    </row>
    <row r="9745" spans="1:15" ht="15">
      <c r="A9745" s="284">
        <v>9741</v>
      </c>
      <c r="B9745" s="287"/>
      <c r="C9745" s="287"/>
      <c r="D9745" s="284" t="s">
        <v>1054</v>
      </c>
      <c r="E9745" s="287"/>
      <c r="F9745" s="285" t="s">
        <v>9866</v>
      </c>
      <c r="G9745" s="266" t="s">
        <v>121</v>
      </c>
      <c r="H9745" s="266">
        <f>IF(G9745="Traditional Stove",0.1,0.2)</f>
        <v>0.1</v>
      </c>
      <c r="I9745" s="266">
        <f>YEAR(J9745)</f>
        <v>2023</v>
      </c>
      <c r="J9745" s="267">
        <v>45008</v>
      </c>
      <c r="K9745" s="267">
        <f>J9745+1</f>
        <v>45009</v>
      </c>
      <c r="L9745" s="266">
        <f>IF(M9745&lt;=365,1,2)</f>
        <v>1</v>
      </c>
      <c r="M9745" s="266">
        <f>IF(K9745&lt;$C$1,$C$2-$C$1+1,$C$2-K9745+1)</f>
        <v>38</v>
      </c>
      <c r="N9745" s="268">
        <f>M9745/365</f>
        <v>0.10410958904109589</v>
      </c>
      <c r="O9745" s="269">
        <f>'Data and Parameter'!$E$4*'Data and Parameter'!$E$5*('Data and Parameter'!$E$6+'Data and Parameter'!$E$7)*'Data and Parameter'!$E$19*'Data and Parameter'!$E$14*'ER calculations'!N9745</f>
        <v>0.53905333080220053</v>
      </c>
    </row>
    <row r="9746" spans="1:15" ht="15">
      <c r="A9746" s="284">
        <v>9742</v>
      </c>
      <c r="B9746" s="287"/>
      <c r="C9746" s="287"/>
      <c r="D9746" s="284" t="s">
        <v>1054</v>
      </c>
      <c r="E9746" s="287"/>
      <c r="F9746" s="285" t="s">
        <v>9867</v>
      </c>
      <c r="G9746" s="266" t="s">
        <v>121</v>
      </c>
      <c r="H9746" s="266">
        <f>IF(G9746="Traditional Stove",0.1,0.2)</f>
        <v>0.1</v>
      </c>
      <c r="I9746" s="266">
        <f>YEAR(J9746)</f>
        <v>2023</v>
      </c>
      <c r="J9746" s="267">
        <v>45008</v>
      </c>
      <c r="K9746" s="267">
        <f>J9746+1</f>
        <v>45009</v>
      </c>
      <c r="L9746" s="266">
        <f>IF(M9746&lt;=365,1,2)</f>
        <v>1</v>
      </c>
      <c r="M9746" s="266">
        <f>IF(K9746&lt;$C$1,$C$2-$C$1+1,$C$2-K9746+1)</f>
        <v>38</v>
      </c>
      <c r="N9746" s="268">
        <f>M9746/365</f>
        <v>0.10410958904109589</v>
      </c>
      <c r="O9746" s="269">
        <f>'Data and Parameter'!$E$4*'Data and Parameter'!$E$5*('Data and Parameter'!$E$6+'Data and Parameter'!$E$7)*'Data and Parameter'!$E$19*'Data and Parameter'!$E$14*'ER calculations'!N9746</f>
        <v>0.53905333080220053</v>
      </c>
    </row>
    <row r="9747" spans="1:15" ht="15">
      <c r="A9747" s="284">
        <v>9743</v>
      </c>
      <c r="B9747" s="287"/>
      <c r="C9747" s="287"/>
      <c r="D9747" s="284" t="s">
        <v>1054</v>
      </c>
      <c r="E9747" s="287"/>
      <c r="F9747" s="285" t="s">
        <v>9868</v>
      </c>
      <c r="G9747" s="266" t="s">
        <v>121</v>
      </c>
      <c r="H9747" s="266">
        <f>IF(G9747="Traditional Stove",0.1,0.2)</f>
        <v>0.1</v>
      </c>
      <c r="I9747" s="266">
        <f>YEAR(J9747)</f>
        <v>2023</v>
      </c>
      <c r="J9747" s="267">
        <v>45008</v>
      </c>
      <c r="K9747" s="267">
        <f>J9747+1</f>
        <v>45009</v>
      </c>
      <c r="L9747" s="266">
        <f>IF(M9747&lt;=365,1,2)</f>
        <v>1</v>
      </c>
      <c r="M9747" s="266">
        <f>IF(K9747&lt;$C$1,$C$2-$C$1+1,$C$2-K9747+1)</f>
        <v>38</v>
      </c>
      <c r="N9747" s="268">
        <f>M9747/365</f>
        <v>0.10410958904109589</v>
      </c>
      <c r="O9747" s="269">
        <f>'Data and Parameter'!$E$4*'Data and Parameter'!$E$5*('Data and Parameter'!$E$6+'Data and Parameter'!$E$7)*'Data and Parameter'!$E$19*'Data and Parameter'!$E$14*'ER calculations'!N9747</f>
        <v>0.53905333080220053</v>
      </c>
    </row>
    <row r="9748" spans="1:15" ht="15">
      <c r="A9748" s="284">
        <v>9744</v>
      </c>
      <c r="B9748" s="287"/>
      <c r="C9748" s="287"/>
      <c r="D9748" s="284" t="s">
        <v>1054</v>
      </c>
      <c r="E9748" s="287"/>
      <c r="F9748" s="285" t="s">
        <v>9869</v>
      </c>
      <c r="G9748" s="266" t="s">
        <v>121</v>
      </c>
      <c r="H9748" s="266">
        <f>IF(G9748="Traditional Stove",0.1,0.2)</f>
        <v>0.1</v>
      </c>
      <c r="I9748" s="266">
        <f>YEAR(J9748)</f>
        <v>2023</v>
      </c>
      <c r="J9748" s="267">
        <v>45008</v>
      </c>
      <c r="K9748" s="267">
        <f>J9748+1</f>
        <v>45009</v>
      </c>
      <c r="L9748" s="266">
        <f>IF(M9748&lt;=365,1,2)</f>
        <v>1</v>
      </c>
      <c r="M9748" s="266">
        <f>IF(K9748&lt;$C$1,$C$2-$C$1+1,$C$2-K9748+1)</f>
        <v>38</v>
      </c>
      <c r="N9748" s="268">
        <f>M9748/365</f>
        <v>0.10410958904109589</v>
      </c>
      <c r="O9748" s="269">
        <f>'Data and Parameter'!$E$4*'Data and Parameter'!$E$5*('Data and Parameter'!$E$6+'Data and Parameter'!$E$7)*'Data and Parameter'!$E$19*'Data and Parameter'!$E$14*'ER calculations'!N9748</f>
        <v>0.53905333080220053</v>
      </c>
    </row>
    <row r="9749" spans="1:15" ht="15">
      <c r="A9749" s="284">
        <v>9745</v>
      </c>
      <c r="B9749" s="287"/>
      <c r="C9749" s="287"/>
      <c r="D9749" s="284" t="s">
        <v>1054</v>
      </c>
      <c r="E9749" s="287"/>
      <c r="F9749" s="285" t="s">
        <v>9870</v>
      </c>
      <c r="G9749" s="266" t="s">
        <v>121</v>
      </c>
      <c r="H9749" s="266">
        <f>IF(G9749="Traditional Stove",0.1,0.2)</f>
        <v>0.1</v>
      </c>
      <c r="I9749" s="266">
        <f>YEAR(J9749)</f>
        <v>2023</v>
      </c>
      <c r="J9749" s="267">
        <v>45008</v>
      </c>
      <c r="K9749" s="267">
        <f>J9749+1</f>
        <v>45009</v>
      </c>
      <c r="L9749" s="266">
        <f>IF(M9749&lt;=365,1,2)</f>
        <v>1</v>
      </c>
      <c r="M9749" s="266">
        <f>IF(K9749&lt;$C$1,$C$2-$C$1+1,$C$2-K9749+1)</f>
        <v>38</v>
      </c>
      <c r="N9749" s="268">
        <f>M9749/365</f>
        <v>0.10410958904109589</v>
      </c>
      <c r="O9749" s="269">
        <f>'Data and Parameter'!$E$4*'Data and Parameter'!$E$5*('Data and Parameter'!$E$6+'Data and Parameter'!$E$7)*'Data and Parameter'!$E$19*'Data and Parameter'!$E$14*'ER calculations'!N9749</f>
        <v>0.53905333080220053</v>
      </c>
    </row>
    <row r="9750" spans="1:15" ht="15">
      <c r="A9750" s="284">
        <v>9746</v>
      </c>
      <c r="B9750" s="287"/>
      <c r="C9750" s="287"/>
      <c r="D9750" s="284" t="s">
        <v>1054</v>
      </c>
      <c r="E9750" s="287"/>
      <c r="F9750" s="285" t="s">
        <v>9871</v>
      </c>
      <c r="G9750" s="266" t="s">
        <v>121</v>
      </c>
      <c r="H9750" s="266">
        <f>IF(G9750="Traditional Stove",0.1,0.2)</f>
        <v>0.1</v>
      </c>
      <c r="I9750" s="266">
        <f>YEAR(J9750)</f>
        <v>2023</v>
      </c>
      <c r="J9750" s="267">
        <v>45008</v>
      </c>
      <c r="K9750" s="267">
        <f>J9750+1</f>
        <v>45009</v>
      </c>
      <c r="L9750" s="266">
        <f>IF(M9750&lt;=365,1,2)</f>
        <v>1</v>
      </c>
      <c r="M9750" s="266">
        <f>IF(K9750&lt;$C$1,$C$2-$C$1+1,$C$2-K9750+1)</f>
        <v>38</v>
      </c>
      <c r="N9750" s="268">
        <f>M9750/365</f>
        <v>0.10410958904109589</v>
      </c>
      <c r="O9750" s="269">
        <f>'Data and Parameter'!$E$4*'Data and Parameter'!$E$5*('Data and Parameter'!$E$6+'Data and Parameter'!$E$7)*'Data and Parameter'!$E$19*'Data and Parameter'!$E$14*'ER calculations'!N9750</f>
        <v>0.53905333080220053</v>
      </c>
    </row>
    <row r="9751" spans="1:15" ht="15">
      <c r="A9751" s="284">
        <v>9747</v>
      </c>
      <c r="B9751" s="287"/>
      <c r="C9751" s="287"/>
      <c r="D9751" s="284" t="s">
        <v>1054</v>
      </c>
      <c r="E9751" s="287"/>
      <c r="F9751" s="285" t="s">
        <v>9872</v>
      </c>
      <c r="G9751" s="266" t="s">
        <v>121</v>
      </c>
      <c r="H9751" s="266">
        <f>IF(G9751="Traditional Stove",0.1,0.2)</f>
        <v>0.1</v>
      </c>
      <c r="I9751" s="266">
        <f>YEAR(J9751)</f>
        <v>2023</v>
      </c>
      <c r="J9751" s="267">
        <v>45008</v>
      </c>
      <c r="K9751" s="267">
        <f>J9751+1</f>
        <v>45009</v>
      </c>
      <c r="L9751" s="266">
        <f>IF(M9751&lt;=365,1,2)</f>
        <v>1</v>
      </c>
      <c r="M9751" s="266">
        <f>IF(K9751&lt;$C$1,$C$2-$C$1+1,$C$2-K9751+1)</f>
        <v>38</v>
      </c>
      <c r="N9751" s="268">
        <f>M9751/365</f>
        <v>0.10410958904109589</v>
      </c>
      <c r="O9751" s="269">
        <f>'Data and Parameter'!$E$4*'Data and Parameter'!$E$5*('Data and Parameter'!$E$6+'Data and Parameter'!$E$7)*'Data and Parameter'!$E$19*'Data and Parameter'!$E$14*'ER calculations'!N9751</f>
        <v>0.53905333080220053</v>
      </c>
    </row>
    <row r="9752" spans="1:15" ht="15">
      <c r="A9752" s="284">
        <v>9748</v>
      </c>
      <c r="B9752" s="287"/>
      <c r="C9752" s="287"/>
      <c r="D9752" s="284" t="s">
        <v>1054</v>
      </c>
      <c r="E9752" s="287"/>
      <c r="F9752" s="285" t="s">
        <v>9873</v>
      </c>
      <c r="G9752" s="266" t="s">
        <v>121</v>
      </c>
      <c r="H9752" s="266">
        <f>IF(G9752="Traditional Stove",0.1,0.2)</f>
        <v>0.1</v>
      </c>
      <c r="I9752" s="266">
        <f>YEAR(J9752)</f>
        <v>2023</v>
      </c>
      <c r="J9752" s="267">
        <v>45008</v>
      </c>
      <c r="K9752" s="267">
        <f>J9752+1</f>
        <v>45009</v>
      </c>
      <c r="L9752" s="266">
        <f>IF(M9752&lt;=365,1,2)</f>
        <v>1</v>
      </c>
      <c r="M9752" s="266">
        <f>IF(K9752&lt;$C$1,$C$2-$C$1+1,$C$2-K9752+1)</f>
        <v>38</v>
      </c>
      <c r="N9752" s="268">
        <f>M9752/365</f>
        <v>0.10410958904109589</v>
      </c>
      <c r="O9752" s="269">
        <f>'Data and Parameter'!$E$4*'Data and Parameter'!$E$5*('Data and Parameter'!$E$6+'Data and Parameter'!$E$7)*'Data and Parameter'!$E$19*'Data and Parameter'!$E$14*'ER calculations'!N9752</f>
        <v>0.53905333080220053</v>
      </c>
    </row>
    <row r="9753" spans="1:15" ht="15">
      <c r="A9753" s="284">
        <v>9749</v>
      </c>
      <c r="B9753" s="287"/>
      <c r="C9753" s="287"/>
      <c r="D9753" s="284" t="s">
        <v>1054</v>
      </c>
      <c r="E9753" s="287"/>
      <c r="F9753" s="285" t="s">
        <v>9874</v>
      </c>
      <c r="G9753" s="266" t="s">
        <v>121</v>
      </c>
      <c r="H9753" s="266">
        <f>IF(G9753="Traditional Stove",0.1,0.2)</f>
        <v>0.1</v>
      </c>
      <c r="I9753" s="266">
        <f>YEAR(J9753)</f>
        <v>2023</v>
      </c>
      <c r="J9753" s="267">
        <v>45008</v>
      </c>
      <c r="K9753" s="267">
        <f>J9753+1</f>
        <v>45009</v>
      </c>
      <c r="L9753" s="266">
        <f>IF(M9753&lt;=365,1,2)</f>
        <v>1</v>
      </c>
      <c r="M9753" s="266">
        <f>IF(K9753&lt;$C$1,$C$2-$C$1+1,$C$2-K9753+1)</f>
        <v>38</v>
      </c>
      <c r="N9753" s="268">
        <f>M9753/365</f>
        <v>0.10410958904109589</v>
      </c>
      <c r="O9753" s="269">
        <f>'Data and Parameter'!$E$4*'Data and Parameter'!$E$5*('Data and Parameter'!$E$6+'Data and Parameter'!$E$7)*'Data and Parameter'!$E$19*'Data and Parameter'!$E$14*'ER calculations'!N9753</f>
        <v>0.53905333080220053</v>
      </c>
    </row>
    <row r="9754" spans="1:15" ht="15">
      <c r="A9754" s="284">
        <v>9750</v>
      </c>
      <c r="B9754" s="287"/>
      <c r="C9754" s="287"/>
      <c r="D9754" s="284" t="s">
        <v>1054</v>
      </c>
      <c r="E9754" s="287"/>
      <c r="F9754" s="285" t="s">
        <v>9875</v>
      </c>
      <c r="G9754" s="266" t="s">
        <v>121</v>
      </c>
      <c r="H9754" s="266">
        <f>IF(G9754="Traditional Stove",0.1,0.2)</f>
        <v>0.1</v>
      </c>
      <c r="I9754" s="266">
        <f>YEAR(J9754)</f>
        <v>2023</v>
      </c>
      <c r="J9754" s="267">
        <v>44967</v>
      </c>
      <c r="K9754" s="267">
        <f>J9754+1</f>
        <v>44968</v>
      </c>
      <c r="L9754" s="266">
        <f>IF(M9754&lt;=365,1,2)</f>
        <v>1</v>
      </c>
      <c r="M9754" s="266">
        <f>IF(K9754&lt;$C$1,$C$2-$C$1+1,$C$2-K9754+1)</f>
        <v>79</v>
      </c>
      <c r="N9754" s="268">
        <f>M9754/365</f>
        <v>0.21643835616438356</v>
      </c>
      <c r="O9754" s="269">
        <f>'Data and Parameter'!$E$4*'Data and Parameter'!$E$5*('Data and Parameter'!$E$6+'Data and Parameter'!$E$7)*'Data and Parameter'!$E$19*'Data and Parameter'!$E$14*'ER calculations'!N9754</f>
        <v>1.1206635035098378</v>
      </c>
    </row>
    <row r="9755" spans="1:15" ht="15">
      <c r="A9755" s="284">
        <v>9751</v>
      </c>
      <c r="B9755" s="287"/>
      <c r="C9755" s="287"/>
      <c r="D9755" s="284" t="s">
        <v>1054</v>
      </c>
      <c r="E9755" s="287"/>
      <c r="F9755" s="285" t="s">
        <v>9876</v>
      </c>
      <c r="G9755" s="266" t="s">
        <v>121</v>
      </c>
      <c r="H9755" s="266">
        <f>IF(G9755="Traditional Stove",0.1,0.2)</f>
        <v>0.1</v>
      </c>
      <c r="I9755" s="266">
        <f>YEAR(J9755)</f>
        <v>2023</v>
      </c>
      <c r="J9755" s="267">
        <v>44967</v>
      </c>
      <c r="K9755" s="267">
        <f>J9755+1</f>
        <v>44968</v>
      </c>
      <c r="L9755" s="266">
        <f>IF(M9755&lt;=365,1,2)</f>
        <v>1</v>
      </c>
      <c r="M9755" s="266">
        <f>IF(K9755&lt;$C$1,$C$2-$C$1+1,$C$2-K9755+1)</f>
        <v>79</v>
      </c>
      <c r="N9755" s="268">
        <f>M9755/365</f>
        <v>0.21643835616438356</v>
      </c>
      <c r="O9755" s="269">
        <f>'Data and Parameter'!$E$4*'Data and Parameter'!$E$5*('Data and Parameter'!$E$6+'Data and Parameter'!$E$7)*'Data and Parameter'!$E$19*'Data and Parameter'!$E$14*'ER calculations'!N9755</f>
        <v>1.1206635035098378</v>
      </c>
    </row>
    <row r="9756" spans="1:15" ht="15">
      <c r="A9756" s="284">
        <v>9752</v>
      </c>
      <c r="B9756" s="287"/>
      <c r="C9756" s="287"/>
      <c r="D9756" s="284" t="s">
        <v>1054</v>
      </c>
      <c r="E9756" s="287"/>
      <c r="F9756" s="285" t="s">
        <v>9877</v>
      </c>
      <c r="G9756" s="266" t="s">
        <v>121</v>
      </c>
      <c r="H9756" s="266">
        <f>IF(G9756="Traditional Stove",0.1,0.2)</f>
        <v>0.1</v>
      </c>
      <c r="I9756" s="266">
        <f>YEAR(J9756)</f>
        <v>2023</v>
      </c>
      <c r="J9756" s="267">
        <v>44967</v>
      </c>
      <c r="K9756" s="267">
        <f>J9756+1</f>
        <v>44968</v>
      </c>
      <c r="L9756" s="266">
        <f>IF(M9756&lt;=365,1,2)</f>
        <v>1</v>
      </c>
      <c r="M9756" s="266">
        <f>IF(K9756&lt;$C$1,$C$2-$C$1+1,$C$2-K9756+1)</f>
        <v>79</v>
      </c>
      <c r="N9756" s="268">
        <f>M9756/365</f>
        <v>0.21643835616438356</v>
      </c>
      <c r="O9756" s="269">
        <f>'Data and Parameter'!$E$4*'Data and Parameter'!$E$5*('Data and Parameter'!$E$6+'Data and Parameter'!$E$7)*'Data and Parameter'!$E$19*'Data and Parameter'!$E$14*'ER calculations'!N9756</f>
        <v>1.1206635035098378</v>
      </c>
    </row>
    <row r="9757" spans="1:15" ht="15">
      <c r="A9757" s="284">
        <v>9753</v>
      </c>
      <c r="B9757" s="287"/>
      <c r="C9757" s="287"/>
      <c r="D9757" s="284" t="s">
        <v>1054</v>
      </c>
      <c r="E9757" s="287"/>
      <c r="F9757" s="285" t="s">
        <v>9878</v>
      </c>
      <c r="G9757" s="266" t="s">
        <v>121</v>
      </c>
      <c r="H9757" s="266">
        <f>IF(G9757="Traditional Stove",0.1,0.2)</f>
        <v>0.1</v>
      </c>
      <c r="I9757" s="266">
        <f>YEAR(J9757)</f>
        <v>2023</v>
      </c>
      <c r="J9757" s="267">
        <v>44967</v>
      </c>
      <c r="K9757" s="267">
        <f>J9757+1</f>
        <v>44968</v>
      </c>
      <c r="L9757" s="266">
        <f>IF(M9757&lt;=365,1,2)</f>
        <v>1</v>
      </c>
      <c r="M9757" s="266">
        <f>IF(K9757&lt;$C$1,$C$2-$C$1+1,$C$2-K9757+1)</f>
        <v>79</v>
      </c>
      <c r="N9757" s="268">
        <f>M9757/365</f>
        <v>0.21643835616438356</v>
      </c>
      <c r="O9757" s="269">
        <f>'Data and Parameter'!$E$4*'Data and Parameter'!$E$5*('Data and Parameter'!$E$6+'Data and Parameter'!$E$7)*'Data and Parameter'!$E$19*'Data and Parameter'!$E$14*'ER calculations'!N9757</f>
        <v>1.1206635035098378</v>
      </c>
    </row>
    <row r="9758" spans="1:15" ht="15">
      <c r="A9758" s="284">
        <v>9754</v>
      </c>
      <c r="B9758" s="287"/>
      <c r="C9758" s="287"/>
      <c r="D9758" s="284" t="s">
        <v>1054</v>
      </c>
      <c r="E9758" s="287"/>
      <c r="F9758" s="285" t="s">
        <v>9879</v>
      </c>
      <c r="G9758" s="266" t="s">
        <v>121</v>
      </c>
      <c r="H9758" s="266">
        <f>IF(G9758="Traditional Stove",0.1,0.2)</f>
        <v>0.1</v>
      </c>
      <c r="I9758" s="266">
        <f>YEAR(J9758)</f>
        <v>2023</v>
      </c>
      <c r="J9758" s="267">
        <v>45008</v>
      </c>
      <c r="K9758" s="267">
        <f>J9758+1</f>
        <v>45009</v>
      </c>
      <c r="L9758" s="266">
        <f>IF(M9758&lt;=365,1,2)</f>
        <v>1</v>
      </c>
      <c r="M9758" s="266">
        <f>IF(K9758&lt;$C$1,$C$2-$C$1+1,$C$2-K9758+1)</f>
        <v>38</v>
      </c>
      <c r="N9758" s="268">
        <f>M9758/365</f>
        <v>0.10410958904109589</v>
      </c>
      <c r="O9758" s="269">
        <f>'Data and Parameter'!$E$4*'Data and Parameter'!$E$5*('Data and Parameter'!$E$6+'Data and Parameter'!$E$7)*'Data and Parameter'!$E$19*'Data and Parameter'!$E$14*'ER calculations'!N9758</f>
        <v>0.53905333080220053</v>
      </c>
    </row>
    <row r="9759" spans="1:15" ht="15">
      <c r="A9759" s="284">
        <v>9755</v>
      </c>
      <c r="B9759" s="287"/>
      <c r="C9759" s="287"/>
      <c r="D9759" s="284" t="s">
        <v>1054</v>
      </c>
      <c r="E9759" s="287"/>
      <c r="F9759" s="285" t="s">
        <v>9880</v>
      </c>
      <c r="G9759" s="266" t="s">
        <v>121</v>
      </c>
      <c r="H9759" s="266">
        <f>IF(G9759="Traditional Stove",0.1,0.2)</f>
        <v>0.1</v>
      </c>
      <c r="I9759" s="266">
        <f>YEAR(J9759)</f>
        <v>2023</v>
      </c>
      <c r="J9759" s="267">
        <v>45008</v>
      </c>
      <c r="K9759" s="267">
        <f>J9759+1</f>
        <v>45009</v>
      </c>
      <c r="L9759" s="266">
        <f>IF(M9759&lt;=365,1,2)</f>
        <v>1</v>
      </c>
      <c r="M9759" s="266">
        <f>IF(K9759&lt;$C$1,$C$2-$C$1+1,$C$2-K9759+1)</f>
        <v>38</v>
      </c>
      <c r="N9759" s="268">
        <f>M9759/365</f>
        <v>0.10410958904109589</v>
      </c>
      <c r="O9759" s="269">
        <f>'Data and Parameter'!$E$4*'Data and Parameter'!$E$5*('Data and Parameter'!$E$6+'Data and Parameter'!$E$7)*'Data and Parameter'!$E$19*'Data and Parameter'!$E$14*'ER calculations'!N9759</f>
        <v>0.53905333080220053</v>
      </c>
    </row>
    <row r="9760" spans="1:15" ht="15">
      <c r="A9760" s="284">
        <v>9756</v>
      </c>
      <c r="B9760" s="287"/>
      <c r="C9760" s="287"/>
      <c r="D9760" s="284" t="s">
        <v>1054</v>
      </c>
      <c r="E9760" s="287"/>
      <c r="F9760" s="285" t="s">
        <v>9881</v>
      </c>
      <c r="G9760" s="266" t="s">
        <v>121</v>
      </c>
      <c r="H9760" s="266">
        <f>IF(G9760="Traditional Stove",0.1,0.2)</f>
        <v>0.1</v>
      </c>
      <c r="I9760" s="266">
        <f>YEAR(J9760)</f>
        <v>2023</v>
      </c>
      <c r="J9760" s="267">
        <v>45008</v>
      </c>
      <c r="K9760" s="267">
        <f>J9760+1</f>
        <v>45009</v>
      </c>
      <c r="L9760" s="266">
        <f>IF(M9760&lt;=365,1,2)</f>
        <v>1</v>
      </c>
      <c r="M9760" s="266">
        <f>IF(K9760&lt;$C$1,$C$2-$C$1+1,$C$2-K9760+1)</f>
        <v>38</v>
      </c>
      <c r="N9760" s="268">
        <f>M9760/365</f>
        <v>0.10410958904109589</v>
      </c>
      <c r="O9760" s="269">
        <f>'Data and Parameter'!$E$4*'Data and Parameter'!$E$5*('Data and Parameter'!$E$6+'Data and Parameter'!$E$7)*'Data and Parameter'!$E$19*'Data and Parameter'!$E$14*'ER calculations'!N9760</f>
        <v>0.53905333080220053</v>
      </c>
    </row>
    <row r="9761" spans="1:15" ht="15">
      <c r="A9761" s="284">
        <v>9757</v>
      </c>
      <c r="B9761" s="287"/>
      <c r="C9761" s="287"/>
      <c r="D9761" s="284" t="s">
        <v>1054</v>
      </c>
      <c r="E9761" s="287"/>
      <c r="F9761" s="285" t="s">
        <v>9882</v>
      </c>
      <c r="G9761" s="266" t="s">
        <v>121</v>
      </c>
      <c r="H9761" s="266">
        <f>IF(G9761="Traditional Stove",0.1,0.2)</f>
        <v>0.1</v>
      </c>
      <c r="I9761" s="266">
        <f>YEAR(J9761)</f>
        <v>2023</v>
      </c>
      <c r="J9761" s="267">
        <v>45008</v>
      </c>
      <c r="K9761" s="267">
        <f>J9761+1</f>
        <v>45009</v>
      </c>
      <c r="L9761" s="266">
        <f>IF(M9761&lt;=365,1,2)</f>
        <v>1</v>
      </c>
      <c r="M9761" s="266">
        <f>IF(K9761&lt;$C$1,$C$2-$C$1+1,$C$2-K9761+1)</f>
        <v>38</v>
      </c>
      <c r="N9761" s="268">
        <f>M9761/365</f>
        <v>0.10410958904109589</v>
      </c>
      <c r="O9761" s="269">
        <f>'Data and Parameter'!$E$4*'Data and Parameter'!$E$5*('Data and Parameter'!$E$6+'Data and Parameter'!$E$7)*'Data and Parameter'!$E$19*'Data and Parameter'!$E$14*'ER calculations'!N9761</f>
        <v>0.53905333080220053</v>
      </c>
    </row>
    <row r="9762" spans="1:15" ht="15">
      <c r="A9762" s="284">
        <v>9758</v>
      </c>
      <c r="B9762" s="287"/>
      <c r="C9762" s="287"/>
      <c r="D9762" s="284" t="s">
        <v>1054</v>
      </c>
      <c r="E9762" s="287"/>
      <c r="F9762" s="285" t="s">
        <v>9883</v>
      </c>
      <c r="G9762" s="266" t="s">
        <v>121</v>
      </c>
      <c r="H9762" s="266">
        <f>IF(G9762="Traditional Stove",0.1,0.2)</f>
        <v>0.1</v>
      </c>
      <c r="I9762" s="266">
        <f>YEAR(J9762)</f>
        <v>2023</v>
      </c>
      <c r="J9762" s="267">
        <v>45008</v>
      </c>
      <c r="K9762" s="267">
        <f>J9762+1</f>
        <v>45009</v>
      </c>
      <c r="L9762" s="266">
        <f>IF(M9762&lt;=365,1,2)</f>
        <v>1</v>
      </c>
      <c r="M9762" s="266">
        <f>IF(K9762&lt;$C$1,$C$2-$C$1+1,$C$2-K9762+1)</f>
        <v>38</v>
      </c>
      <c r="N9762" s="268">
        <f>M9762/365</f>
        <v>0.10410958904109589</v>
      </c>
      <c r="O9762" s="269">
        <f>'Data and Parameter'!$E$4*'Data and Parameter'!$E$5*('Data and Parameter'!$E$6+'Data and Parameter'!$E$7)*'Data and Parameter'!$E$19*'Data and Parameter'!$E$14*'ER calculations'!N9762</f>
        <v>0.53905333080220053</v>
      </c>
    </row>
    <row r="9763" spans="1:15" ht="15">
      <c r="A9763" s="284">
        <v>9759</v>
      </c>
      <c r="B9763" s="287"/>
      <c r="C9763" s="287"/>
      <c r="D9763" s="284" t="s">
        <v>1054</v>
      </c>
      <c r="E9763" s="287"/>
      <c r="F9763" s="285" t="s">
        <v>9884</v>
      </c>
      <c r="G9763" s="266" t="s">
        <v>121</v>
      </c>
      <c r="H9763" s="266">
        <f>IF(G9763="Traditional Stove",0.1,0.2)</f>
        <v>0.1</v>
      </c>
      <c r="I9763" s="266">
        <f>YEAR(J9763)</f>
        <v>2023</v>
      </c>
      <c r="J9763" s="267">
        <v>45008</v>
      </c>
      <c r="K9763" s="267">
        <f>J9763+1</f>
        <v>45009</v>
      </c>
      <c r="L9763" s="266">
        <f>IF(M9763&lt;=365,1,2)</f>
        <v>1</v>
      </c>
      <c r="M9763" s="266">
        <f>IF(K9763&lt;$C$1,$C$2-$C$1+1,$C$2-K9763+1)</f>
        <v>38</v>
      </c>
      <c r="N9763" s="268">
        <f>M9763/365</f>
        <v>0.10410958904109589</v>
      </c>
      <c r="O9763" s="269">
        <f>'Data and Parameter'!$E$4*'Data and Parameter'!$E$5*('Data and Parameter'!$E$6+'Data and Parameter'!$E$7)*'Data and Parameter'!$E$19*'Data and Parameter'!$E$14*'ER calculations'!N9763</f>
        <v>0.53905333080220053</v>
      </c>
    </row>
    <row r="9764" spans="1:15" ht="15">
      <c r="A9764" s="284">
        <v>9760</v>
      </c>
      <c r="B9764" s="287"/>
      <c r="C9764" s="287"/>
      <c r="D9764" s="284" t="s">
        <v>1054</v>
      </c>
      <c r="E9764" s="287"/>
      <c r="F9764" s="285" t="s">
        <v>9885</v>
      </c>
      <c r="G9764" s="266" t="s">
        <v>121</v>
      </c>
      <c r="H9764" s="266">
        <f>IF(G9764="Traditional Stove",0.1,0.2)</f>
        <v>0.1</v>
      </c>
      <c r="I9764" s="266">
        <f>YEAR(J9764)</f>
        <v>2023</v>
      </c>
      <c r="J9764" s="267">
        <v>45008</v>
      </c>
      <c r="K9764" s="267">
        <f>J9764+1</f>
        <v>45009</v>
      </c>
      <c r="L9764" s="266">
        <f>IF(M9764&lt;=365,1,2)</f>
        <v>1</v>
      </c>
      <c r="M9764" s="266">
        <f>IF(K9764&lt;$C$1,$C$2-$C$1+1,$C$2-K9764+1)</f>
        <v>38</v>
      </c>
      <c r="N9764" s="268">
        <f>M9764/365</f>
        <v>0.10410958904109589</v>
      </c>
      <c r="O9764" s="269">
        <f>'Data and Parameter'!$E$4*'Data and Parameter'!$E$5*('Data and Parameter'!$E$6+'Data and Parameter'!$E$7)*'Data and Parameter'!$E$19*'Data and Parameter'!$E$14*'ER calculations'!N9764</f>
        <v>0.53905333080220053</v>
      </c>
    </row>
    <row r="9765" spans="1:15" ht="15">
      <c r="A9765" s="284">
        <v>9761</v>
      </c>
      <c r="B9765" s="287"/>
      <c r="C9765" s="287"/>
      <c r="D9765" s="284" t="s">
        <v>1054</v>
      </c>
      <c r="E9765" s="287"/>
      <c r="F9765" s="285" t="s">
        <v>9886</v>
      </c>
      <c r="G9765" s="266" t="s">
        <v>121</v>
      </c>
      <c r="H9765" s="266">
        <f>IF(G9765="Traditional Stove",0.1,0.2)</f>
        <v>0.1</v>
      </c>
      <c r="I9765" s="266">
        <f>YEAR(J9765)</f>
        <v>2023</v>
      </c>
      <c r="J9765" s="267">
        <v>45008</v>
      </c>
      <c r="K9765" s="267">
        <f>J9765+1</f>
        <v>45009</v>
      </c>
      <c r="L9765" s="266">
        <f>IF(M9765&lt;=365,1,2)</f>
        <v>1</v>
      </c>
      <c r="M9765" s="266">
        <f>IF(K9765&lt;$C$1,$C$2-$C$1+1,$C$2-K9765+1)</f>
        <v>38</v>
      </c>
      <c r="N9765" s="268">
        <f>M9765/365</f>
        <v>0.10410958904109589</v>
      </c>
      <c r="O9765" s="269">
        <f>'Data and Parameter'!$E$4*'Data and Parameter'!$E$5*('Data and Parameter'!$E$6+'Data and Parameter'!$E$7)*'Data and Parameter'!$E$19*'Data and Parameter'!$E$14*'ER calculations'!N9765</f>
        <v>0.53905333080220053</v>
      </c>
    </row>
    <row r="9766" spans="1:15" ht="15">
      <c r="A9766" s="284">
        <v>9762</v>
      </c>
      <c r="B9766" s="287"/>
      <c r="C9766" s="287"/>
      <c r="D9766" s="284" t="s">
        <v>1054</v>
      </c>
      <c r="E9766" s="287"/>
      <c r="F9766" s="285" t="s">
        <v>9887</v>
      </c>
      <c r="G9766" s="266" t="s">
        <v>121</v>
      </c>
      <c r="H9766" s="266">
        <f>IF(G9766="Traditional Stove",0.1,0.2)</f>
        <v>0.1</v>
      </c>
      <c r="I9766" s="266">
        <f>YEAR(J9766)</f>
        <v>2023</v>
      </c>
      <c r="J9766" s="267">
        <v>44969</v>
      </c>
      <c r="K9766" s="267">
        <f>J9766+1</f>
        <v>44970</v>
      </c>
      <c r="L9766" s="266">
        <f>IF(M9766&lt;=365,1,2)</f>
        <v>1</v>
      </c>
      <c r="M9766" s="266">
        <f>IF(K9766&lt;$C$1,$C$2-$C$1+1,$C$2-K9766+1)</f>
        <v>77</v>
      </c>
      <c r="N9766" s="268">
        <f>M9766/365</f>
        <v>0.21095890410958903</v>
      </c>
      <c r="O9766" s="269">
        <f>'Data and Parameter'!$E$4*'Data and Parameter'!$E$5*('Data and Parameter'!$E$6+'Data and Parameter'!$E$7)*'Data and Parameter'!$E$19*'Data and Parameter'!$E$14*'ER calculations'!N9766</f>
        <v>1.0922922755728799</v>
      </c>
    </row>
    <row r="9767" spans="1:15" ht="15">
      <c r="A9767" s="284">
        <v>9763</v>
      </c>
      <c r="B9767" s="287"/>
      <c r="C9767" s="287"/>
      <c r="D9767" s="284" t="s">
        <v>1054</v>
      </c>
      <c r="E9767" s="287"/>
      <c r="F9767" s="285" t="s">
        <v>9888</v>
      </c>
      <c r="G9767" s="266" t="s">
        <v>121</v>
      </c>
      <c r="H9767" s="266">
        <f>IF(G9767="Traditional Stove",0.1,0.2)</f>
        <v>0.1</v>
      </c>
      <c r="I9767" s="266">
        <f>YEAR(J9767)</f>
        <v>2023</v>
      </c>
      <c r="J9767" s="267">
        <v>45013</v>
      </c>
      <c r="K9767" s="267">
        <f>J9767+1</f>
        <v>45014</v>
      </c>
      <c r="L9767" s="266">
        <f>IF(M9767&lt;=365,1,2)</f>
        <v>1</v>
      </c>
      <c r="M9767" s="266">
        <f>IF(K9767&lt;$C$1,$C$2-$C$1+1,$C$2-K9767+1)</f>
        <v>33</v>
      </c>
      <c r="N9767" s="268">
        <f>M9767/365</f>
        <v>9.0410958904109592E-2</v>
      </c>
      <c r="O9767" s="269">
        <f>'Data and Parameter'!$E$4*'Data and Parameter'!$E$5*('Data and Parameter'!$E$6+'Data and Parameter'!$E$7)*'Data and Parameter'!$E$19*'Data and Parameter'!$E$14*'ER calculations'!N9767</f>
        <v>0.46812526095980572</v>
      </c>
    </row>
    <row r="9768" spans="1:15" ht="15">
      <c r="A9768" s="284">
        <v>9764</v>
      </c>
      <c r="B9768" s="287"/>
      <c r="C9768" s="287"/>
      <c r="D9768" s="284" t="s">
        <v>1054</v>
      </c>
      <c r="E9768" s="287"/>
      <c r="F9768" s="285" t="s">
        <v>9889</v>
      </c>
      <c r="G9768" s="266" t="s">
        <v>121</v>
      </c>
      <c r="H9768" s="266">
        <f>IF(G9768="Traditional Stove",0.1,0.2)</f>
        <v>0.1</v>
      </c>
      <c r="I9768" s="266">
        <f>YEAR(J9768)</f>
        <v>2023</v>
      </c>
      <c r="J9768" s="267">
        <v>45013</v>
      </c>
      <c r="K9768" s="267">
        <f>J9768+1</f>
        <v>45014</v>
      </c>
      <c r="L9768" s="266">
        <f>IF(M9768&lt;=365,1,2)</f>
        <v>1</v>
      </c>
      <c r="M9768" s="266">
        <f>IF(K9768&lt;$C$1,$C$2-$C$1+1,$C$2-K9768+1)</f>
        <v>33</v>
      </c>
      <c r="N9768" s="268">
        <f>M9768/365</f>
        <v>9.0410958904109592E-2</v>
      </c>
      <c r="O9768" s="269">
        <f>'Data and Parameter'!$E$4*'Data and Parameter'!$E$5*('Data and Parameter'!$E$6+'Data and Parameter'!$E$7)*'Data and Parameter'!$E$19*'Data and Parameter'!$E$14*'ER calculations'!N9768</f>
        <v>0.46812526095980572</v>
      </c>
    </row>
    <row r="9769" spans="1:15" ht="15">
      <c r="A9769" s="284">
        <v>9765</v>
      </c>
      <c r="B9769" s="287"/>
      <c r="C9769" s="287"/>
      <c r="D9769" s="284" t="s">
        <v>1054</v>
      </c>
      <c r="E9769" s="287"/>
      <c r="F9769" s="285" t="s">
        <v>9890</v>
      </c>
      <c r="G9769" s="266" t="s">
        <v>121</v>
      </c>
      <c r="H9769" s="266">
        <f>IF(G9769="Traditional Stove",0.1,0.2)</f>
        <v>0.1</v>
      </c>
      <c r="I9769" s="266">
        <f>YEAR(J9769)</f>
        <v>2023</v>
      </c>
      <c r="J9769" s="267">
        <v>45013</v>
      </c>
      <c r="K9769" s="267">
        <f>J9769+1</f>
        <v>45014</v>
      </c>
      <c r="L9769" s="266">
        <f>IF(M9769&lt;=365,1,2)</f>
        <v>1</v>
      </c>
      <c r="M9769" s="266">
        <f>IF(K9769&lt;$C$1,$C$2-$C$1+1,$C$2-K9769+1)</f>
        <v>33</v>
      </c>
      <c r="N9769" s="268">
        <f>M9769/365</f>
        <v>9.0410958904109592E-2</v>
      </c>
      <c r="O9769" s="269">
        <f>'Data and Parameter'!$E$4*'Data and Parameter'!$E$5*('Data and Parameter'!$E$6+'Data and Parameter'!$E$7)*'Data and Parameter'!$E$19*'Data and Parameter'!$E$14*'ER calculations'!N9769</f>
        <v>0.46812526095980572</v>
      </c>
    </row>
    <row r="9770" spans="1:15" ht="15">
      <c r="A9770" s="284">
        <v>9766</v>
      </c>
      <c r="B9770" s="287"/>
      <c r="C9770" s="287"/>
      <c r="D9770" s="284" t="s">
        <v>1054</v>
      </c>
      <c r="E9770" s="287"/>
      <c r="F9770" s="285" t="s">
        <v>9891</v>
      </c>
      <c r="G9770" s="266" t="s">
        <v>121</v>
      </c>
      <c r="H9770" s="266">
        <f>IF(G9770="Traditional Stove",0.1,0.2)</f>
        <v>0.1</v>
      </c>
      <c r="I9770" s="266">
        <f>YEAR(J9770)</f>
        <v>2023</v>
      </c>
      <c r="J9770" s="267">
        <v>45013</v>
      </c>
      <c r="K9770" s="267">
        <f>J9770+1</f>
        <v>45014</v>
      </c>
      <c r="L9770" s="266">
        <f>IF(M9770&lt;=365,1,2)</f>
        <v>1</v>
      </c>
      <c r="M9770" s="266">
        <f>IF(K9770&lt;$C$1,$C$2-$C$1+1,$C$2-K9770+1)</f>
        <v>33</v>
      </c>
      <c r="N9770" s="268">
        <f>M9770/365</f>
        <v>9.0410958904109592E-2</v>
      </c>
      <c r="O9770" s="269">
        <f>'Data and Parameter'!$E$4*'Data and Parameter'!$E$5*('Data and Parameter'!$E$6+'Data and Parameter'!$E$7)*'Data and Parameter'!$E$19*'Data and Parameter'!$E$14*'ER calculations'!N9770</f>
        <v>0.46812526095980572</v>
      </c>
    </row>
    <row r="9771" spans="1:15" ht="15">
      <c r="A9771" s="284">
        <v>9767</v>
      </c>
      <c r="B9771" s="287"/>
      <c r="C9771" s="287"/>
      <c r="D9771" s="284" t="s">
        <v>1054</v>
      </c>
      <c r="E9771" s="287"/>
      <c r="F9771" s="285" t="s">
        <v>9892</v>
      </c>
      <c r="G9771" s="266" t="s">
        <v>121</v>
      </c>
      <c r="H9771" s="266">
        <f>IF(G9771="Traditional Stove",0.1,0.2)</f>
        <v>0.1</v>
      </c>
      <c r="I9771" s="266">
        <f>YEAR(J9771)</f>
        <v>2023</v>
      </c>
      <c r="J9771" s="267">
        <v>45013</v>
      </c>
      <c r="K9771" s="267">
        <f>J9771+1</f>
        <v>45014</v>
      </c>
      <c r="L9771" s="266">
        <f>IF(M9771&lt;=365,1,2)</f>
        <v>1</v>
      </c>
      <c r="M9771" s="266">
        <f>IF(K9771&lt;$C$1,$C$2-$C$1+1,$C$2-K9771+1)</f>
        <v>33</v>
      </c>
      <c r="N9771" s="268">
        <f>M9771/365</f>
        <v>9.0410958904109592E-2</v>
      </c>
      <c r="O9771" s="269">
        <f>'Data and Parameter'!$E$4*'Data and Parameter'!$E$5*('Data and Parameter'!$E$6+'Data and Parameter'!$E$7)*'Data and Parameter'!$E$19*'Data and Parameter'!$E$14*'ER calculations'!N9771</f>
        <v>0.46812526095980572</v>
      </c>
    </row>
    <row r="9772" spans="1:15" ht="15">
      <c r="A9772" s="284">
        <v>9768</v>
      </c>
      <c r="B9772" s="287"/>
      <c r="C9772" s="287"/>
      <c r="D9772" s="284" t="s">
        <v>1054</v>
      </c>
      <c r="E9772" s="287"/>
      <c r="F9772" s="285" t="s">
        <v>9893</v>
      </c>
      <c r="G9772" s="266" t="s">
        <v>121</v>
      </c>
      <c r="H9772" s="266">
        <f>IF(G9772="Traditional Stove",0.1,0.2)</f>
        <v>0.1</v>
      </c>
      <c r="I9772" s="266">
        <f>YEAR(J9772)</f>
        <v>2023</v>
      </c>
      <c r="J9772" s="267">
        <v>45013</v>
      </c>
      <c r="K9772" s="267">
        <f>J9772+1</f>
        <v>45014</v>
      </c>
      <c r="L9772" s="266">
        <f>IF(M9772&lt;=365,1,2)</f>
        <v>1</v>
      </c>
      <c r="M9772" s="266">
        <f>IF(K9772&lt;$C$1,$C$2-$C$1+1,$C$2-K9772+1)</f>
        <v>33</v>
      </c>
      <c r="N9772" s="268">
        <f>M9772/365</f>
        <v>9.0410958904109592E-2</v>
      </c>
      <c r="O9772" s="269">
        <f>'Data and Parameter'!$E$4*'Data and Parameter'!$E$5*('Data and Parameter'!$E$6+'Data and Parameter'!$E$7)*'Data and Parameter'!$E$19*'Data and Parameter'!$E$14*'ER calculations'!N9772</f>
        <v>0.46812526095980572</v>
      </c>
    </row>
    <row r="9773" spans="1:15" ht="15">
      <c r="A9773" s="284">
        <v>9769</v>
      </c>
      <c r="B9773" s="287"/>
      <c r="C9773" s="287"/>
      <c r="D9773" s="284" t="s">
        <v>1054</v>
      </c>
      <c r="E9773" s="287"/>
      <c r="F9773" s="285" t="s">
        <v>9894</v>
      </c>
      <c r="G9773" s="266" t="s">
        <v>121</v>
      </c>
      <c r="H9773" s="266">
        <f>IF(G9773="Traditional Stove",0.1,0.2)</f>
        <v>0.1</v>
      </c>
      <c r="I9773" s="266">
        <f>YEAR(J9773)</f>
        <v>2023</v>
      </c>
      <c r="J9773" s="267">
        <v>45013</v>
      </c>
      <c r="K9773" s="267">
        <f>J9773+1</f>
        <v>45014</v>
      </c>
      <c r="L9773" s="266">
        <f>IF(M9773&lt;=365,1,2)</f>
        <v>1</v>
      </c>
      <c r="M9773" s="266">
        <f>IF(K9773&lt;$C$1,$C$2-$C$1+1,$C$2-K9773+1)</f>
        <v>33</v>
      </c>
      <c r="N9773" s="268">
        <f>M9773/365</f>
        <v>9.0410958904109592E-2</v>
      </c>
      <c r="O9773" s="269">
        <f>'Data and Parameter'!$E$4*'Data and Parameter'!$E$5*('Data and Parameter'!$E$6+'Data and Parameter'!$E$7)*'Data and Parameter'!$E$19*'Data and Parameter'!$E$14*'ER calculations'!N9773</f>
        <v>0.46812526095980572</v>
      </c>
    </row>
    <row r="9774" spans="1:15" ht="15">
      <c r="A9774" s="284">
        <v>9770</v>
      </c>
      <c r="B9774" s="287"/>
      <c r="C9774" s="287"/>
      <c r="D9774" s="284" t="s">
        <v>1054</v>
      </c>
      <c r="E9774" s="287"/>
      <c r="F9774" s="285" t="s">
        <v>9895</v>
      </c>
      <c r="G9774" s="266" t="s">
        <v>121</v>
      </c>
      <c r="H9774" s="266">
        <f>IF(G9774="Traditional Stove",0.1,0.2)</f>
        <v>0.1</v>
      </c>
      <c r="I9774" s="266">
        <f>YEAR(J9774)</f>
        <v>2023</v>
      </c>
      <c r="J9774" s="267">
        <v>45013</v>
      </c>
      <c r="K9774" s="267">
        <f>J9774+1</f>
        <v>45014</v>
      </c>
      <c r="L9774" s="266">
        <f>IF(M9774&lt;=365,1,2)</f>
        <v>1</v>
      </c>
      <c r="M9774" s="266">
        <f>IF(K9774&lt;$C$1,$C$2-$C$1+1,$C$2-K9774+1)</f>
        <v>33</v>
      </c>
      <c r="N9774" s="268">
        <f>M9774/365</f>
        <v>9.0410958904109592E-2</v>
      </c>
      <c r="O9774" s="269">
        <f>'Data and Parameter'!$E$4*'Data and Parameter'!$E$5*('Data and Parameter'!$E$6+'Data and Parameter'!$E$7)*'Data and Parameter'!$E$19*'Data and Parameter'!$E$14*'ER calculations'!N9774</f>
        <v>0.46812526095980572</v>
      </c>
    </row>
    <row r="9775" spans="1:15" ht="15">
      <c r="A9775" s="284">
        <v>9771</v>
      </c>
      <c r="B9775" s="287"/>
      <c r="C9775" s="287"/>
      <c r="D9775" s="284" t="s">
        <v>1054</v>
      </c>
      <c r="E9775" s="287"/>
      <c r="F9775" s="285" t="s">
        <v>9896</v>
      </c>
      <c r="G9775" s="266" t="s">
        <v>121</v>
      </c>
      <c r="H9775" s="266">
        <f>IF(G9775="Traditional Stove",0.1,0.2)</f>
        <v>0.1</v>
      </c>
      <c r="I9775" s="266">
        <f>YEAR(J9775)</f>
        <v>2023</v>
      </c>
      <c r="J9775" s="267">
        <v>45013</v>
      </c>
      <c r="K9775" s="267">
        <f>J9775+1</f>
        <v>45014</v>
      </c>
      <c r="L9775" s="266">
        <f>IF(M9775&lt;=365,1,2)</f>
        <v>1</v>
      </c>
      <c r="M9775" s="266">
        <f>IF(K9775&lt;$C$1,$C$2-$C$1+1,$C$2-K9775+1)</f>
        <v>33</v>
      </c>
      <c r="N9775" s="268">
        <f>M9775/365</f>
        <v>9.0410958904109592E-2</v>
      </c>
      <c r="O9775" s="269">
        <f>'Data and Parameter'!$E$4*'Data and Parameter'!$E$5*('Data and Parameter'!$E$6+'Data and Parameter'!$E$7)*'Data and Parameter'!$E$19*'Data and Parameter'!$E$14*'ER calculations'!N9775</f>
        <v>0.46812526095980572</v>
      </c>
    </row>
    <row r="9776" spans="1:15" ht="15">
      <c r="A9776" s="284">
        <v>9772</v>
      </c>
      <c r="B9776" s="287"/>
      <c r="C9776" s="287"/>
      <c r="D9776" s="284" t="s">
        <v>1054</v>
      </c>
      <c r="E9776" s="287"/>
      <c r="F9776" s="285" t="s">
        <v>9897</v>
      </c>
      <c r="G9776" s="266" t="s">
        <v>121</v>
      </c>
      <c r="H9776" s="266">
        <f>IF(G9776="Traditional Stove",0.1,0.2)</f>
        <v>0.1</v>
      </c>
      <c r="I9776" s="266">
        <f>YEAR(J9776)</f>
        <v>2023</v>
      </c>
      <c r="J9776" s="267">
        <v>45013</v>
      </c>
      <c r="K9776" s="267">
        <f>J9776+1</f>
        <v>45014</v>
      </c>
      <c r="L9776" s="266">
        <f>IF(M9776&lt;=365,1,2)</f>
        <v>1</v>
      </c>
      <c r="M9776" s="266">
        <f>IF(K9776&lt;$C$1,$C$2-$C$1+1,$C$2-K9776+1)</f>
        <v>33</v>
      </c>
      <c r="N9776" s="268">
        <f>M9776/365</f>
        <v>9.0410958904109592E-2</v>
      </c>
      <c r="O9776" s="269">
        <f>'Data and Parameter'!$E$4*'Data and Parameter'!$E$5*('Data and Parameter'!$E$6+'Data and Parameter'!$E$7)*'Data and Parameter'!$E$19*'Data and Parameter'!$E$14*'ER calculations'!N9776</f>
        <v>0.46812526095980572</v>
      </c>
    </row>
    <row r="9777" spans="1:15" ht="15">
      <c r="A9777" s="284">
        <v>9773</v>
      </c>
      <c r="B9777" s="287"/>
      <c r="C9777" s="287"/>
      <c r="D9777" s="284" t="s">
        <v>1054</v>
      </c>
      <c r="E9777" s="287"/>
      <c r="F9777" s="285" t="s">
        <v>9898</v>
      </c>
      <c r="G9777" s="266" t="s">
        <v>121</v>
      </c>
      <c r="H9777" s="266">
        <f>IF(G9777="Traditional Stove",0.1,0.2)</f>
        <v>0.1</v>
      </c>
      <c r="I9777" s="266">
        <f>YEAR(J9777)</f>
        <v>2023</v>
      </c>
      <c r="J9777" s="267">
        <v>45013</v>
      </c>
      <c r="K9777" s="267">
        <f>J9777+1</f>
        <v>45014</v>
      </c>
      <c r="L9777" s="266">
        <f>IF(M9777&lt;=365,1,2)</f>
        <v>1</v>
      </c>
      <c r="M9777" s="266">
        <f>IF(K9777&lt;$C$1,$C$2-$C$1+1,$C$2-K9777+1)</f>
        <v>33</v>
      </c>
      <c r="N9777" s="268">
        <f>M9777/365</f>
        <v>9.0410958904109592E-2</v>
      </c>
      <c r="O9777" s="269">
        <f>'Data and Parameter'!$E$4*'Data and Parameter'!$E$5*('Data and Parameter'!$E$6+'Data and Parameter'!$E$7)*'Data and Parameter'!$E$19*'Data and Parameter'!$E$14*'ER calculations'!N9777</f>
        <v>0.46812526095980572</v>
      </c>
    </row>
    <row r="9778" spans="1:15" ht="15">
      <c r="A9778" s="284">
        <v>9774</v>
      </c>
      <c r="B9778" s="287"/>
      <c r="C9778" s="287"/>
      <c r="D9778" s="284" t="s">
        <v>1054</v>
      </c>
      <c r="E9778" s="287"/>
      <c r="F9778" s="285" t="s">
        <v>9899</v>
      </c>
      <c r="G9778" s="266" t="s">
        <v>121</v>
      </c>
      <c r="H9778" s="266">
        <f>IF(G9778="Traditional Stove",0.1,0.2)</f>
        <v>0.1</v>
      </c>
      <c r="I9778" s="266">
        <f>YEAR(J9778)</f>
        <v>2023</v>
      </c>
      <c r="J9778" s="267">
        <v>45013</v>
      </c>
      <c r="K9778" s="267">
        <f>J9778+1</f>
        <v>45014</v>
      </c>
      <c r="L9778" s="266">
        <f>IF(M9778&lt;=365,1,2)</f>
        <v>1</v>
      </c>
      <c r="M9778" s="266">
        <f>IF(K9778&lt;$C$1,$C$2-$C$1+1,$C$2-K9778+1)</f>
        <v>33</v>
      </c>
      <c r="N9778" s="268">
        <f>M9778/365</f>
        <v>9.0410958904109592E-2</v>
      </c>
      <c r="O9778" s="269">
        <f>'Data and Parameter'!$E$4*'Data and Parameter'!$E$5*('Data and Parameter'!$E$6+'Data and Parameter'!$E$7)*'Data and Parameter'!$E$19*'Data and Parameter'!$E$14*'ER calculations'!N9778</f>
        <v>0.46812526095980572</v>
      </c>
    </row>
    <row r="9779" spans="1:15" ht="15">
      <c r="A9779" s="284">
        <v>9775</v>
      </c>
      <c r="B9779" s="287"/>
      <c r="C9779" s="287"/>
      <c r="D9779" s="284" t="s">
        <v>1054</v>
      </c>
      <c r="E9779" s="287"/>
      <c r="F9779" s="285" t="s">
        <v>9900</v>
      </c>
      <c r="G9779" s="266" t="s">
        <v>121</v>
      </c>
      <c r="H9779" s="266">
        <f>IF(G9779="Traditional Stove",0.1,0.2)</f>
        <v>0.1</v>
      </c>
      <c r="I9779" s="266">
        <f>YEAR(J9779)</f>
        <v>2023</v>
      </c>
      <c r="J9779" s="267">
        <v>45013</v>
      </c>
      <c r="K9779" s="267">
        <f>J9779+1</f>
        <v>45014</v>
      </c>
      <c r="L9779" s="266">
        <f>IF(M9779&lt;=365,1,2)</f>
        <v>1</v>
      </c>
      <c r="M9779" s="266">
        <f>IF(K9779&lt;$C$1,$C$2-$C$1+1,$C$2-K9779+1)</f>
        <v>33</v>
      </c>
      <c r="N9779" s="268">
        <f>M9779/365</f>
        <v>9.0410958904109592E-2</v>
      </c>
      <c r="O9779" s="269">
        <f>'Data and Parameter'!$E$4*'Data and Parameter'!$E$5*('Data and Parameter'!$E$6+'Data and Parameter'!$E$7)*'Data and Parameter'!$E$19*'Data and Parameter'!$E$14*'ER calculations'!N9779</f>
        <v>0.46812526095980572</v>
      </c>
    </row>
    <row r="9780" spans="1:15" ht="15">
      <c r="A9780" s="284">
        <v>9776</v>
      </c>
      <c r="B9780" s="287"/>
      <c r="C9780" s="287"/>
      <c r="D9780" s="284" t="s">
        <v>1054</v>
      </c>
      <c r="E9780" s="287"/>
      <c r="F9780" s="285" t="s">
        <v>9901</v>
      </c>
      <c r="G9780" s="266" t="s">
        <v>121</v>
      </c>
      <c r="H9780" s="266">
        <f>IF(G9780="Traditional Stove",0.1,0.2)</f>
        <v>0.1</v>
      </c>
      <c r="I9780" s="266">
        <f>YEAR(J9780)</f>
        <v>2023</v>
      </c>
      <c r="J9780" s="267">
        <v>45013</v>
      </c>
      <c r="K9780" s="267">
        <f>J9780+1</f>
        <v>45014</v>
      </c>
      <c r="L9780" s="266">
        <f>IF(M9780&lt;=365,1,2)</f>
        <v>1</v>
      </c>
      <c r="M9780" s="266">
        <f>IF(K9780&lt;$C$1,$C$2-$C$1+1,$C$2-K9780+1)</f>
        <v>33</v>
      </c>
      <c r="N9780" s="268">
        <f>M9780/365</f>
        <v>9.0410958904109592E-2</v>
      </c>
      <c r="O9780" s="269">
        <f>'Data and Parameter'!$E$4*'Data and Parameter'!$E$5*('Data and Parameter'!$E$6+'Data and Parameter'!$E$7)*'Data and Parameter'!$E$19*'Data and Parameter'!$E$14*'ER calculations'!N9780</f>
        <v>0.46812526095980572</v>
      </c>
    </row>
    <row r="9781" spans="1:15" ht="15">
      <c r="A9781" s="284">
        <v>9777</v>
      </c>
      <c r="B9781" s="287"/>
      <c r="C9781" s="287"/>
      <c r="D9781" s="284" t="s">
        <v>1054</v>
      </c>
      <c r="E9781" s="287"/>
      <c r="F9781" s="285" t="s">
        <v>9902</v>
      </c>
      <c r="G9781" s="266" t="s">
        <v>121</v>
      </c>
      <c r="H9781" s="266">
        <f>IF(G9781="Traditional Stove",0.1,0.2)</f>
        <v>0.1</v>
      </c>
      <c r="I9781" s="266">
        <f>YEAR(J9781)</f>
        <v>2023</v>
      </c>
      <c r="J9781" s="267">
        <v>45013</v>
      </c>
      <c r="K9781" s="267">
        <f>J9781+1</f>
        <v>45014</v>
      </c>
      <c r="L9781" s="266">
        <f>IF(M9781&lt;=365,1,2)</f>
        <v>1</v>
      </c>
      <c r="M9781" s="266">
        <f>IF(K9781&lt;$C$1,$C$2-$C$1+1,$C$2-K9781+1)</f>
        <v>33</v>
      </c>
      <c r="N9781" s="268">
        <f>M9781/365</f>
        <v>9.0410958904109592E-2</v>
      </c>
      <c r="O9781" s="269">
        <f>'Data and Parameter'!$E$4*'Data and Parameter'!$E$5*('Data and Parameter'!$E$6+'Data and Parameter'!$E$7)*'Data and Parameter'!$E$19*'Data and Parameter'!$E$14*'ER calculations'!N9781</f>
        <v>0.46812526095980572</v>
      </c>
    </row>
    <row r="9782" spans="1:15" ht="15">
      <c r="A9782" s="284">
        <v>9778</v>
      </c>
      <c r="B9782" s="287"/>
      <c r="C9782" s="287"/>
      <c r="D9782" s="284" t="s">
        <v>1054</v>
      </c>
      <c r="E9782" s="287"/>
      <c r="F9782" s="285" t="s">
        <v>9903</v>
      </c>
      <c r="G9782" s="266" t="s">
        <v>121</v>
      </c>
      <c r="H9782" s="266">
        <f>IF(G9782="Traditional Stove",0.1,0.2)</f>
        <v>0.1</v>
      </c>
      <c r="I9782" s="266">
        <f>YEAR(J9782)</f>
        <v>2023</v>
      </c>
      <c r="J9782" s="267">
        <v>45013</v>
      </c>
      <c r="K9782" s="267">
        <f>J9782+1</f>
        <v>45014</v>
      </c>
      <c r="L9782" s="266">
        <f>IF(M9782&lt;=365,1,2)</f>
        <v>1</v>
      </c>
      <c r="M9782" s="266">
        <f>IF(K9782&lt;$C$1,$C$2-$C$1+1,$C$2-K9782+1)</f>
        <v>33</v>
      </c>
      <c r="N9782" s="268">
        <f>M9782/365</f>
        <v>9.0410958904109592E-2</v>
      </c>
      <c r="O9782" s="269">
        <f>'Data and Parameter'!$E$4*'Data and Parameter'!$E$5*('Data and Parameter'!$E$6+'Data and Parameter'!$E$7)*'Data and Parameter'!$E$19*'Data and Parameter'!$E$14*'ER calculations'!N9782</f>
        <v>0.46812526095980572</v>
      </c>
    </row>
    <row r="9783" spans="1:15" ht="15">
      <c r="A9783" s="284">
        <v>9779</v>
      </c>
      <c r="B9783" s="287"/>
      <c r="C9783" s="287"/>
      <c r="D9783" s="284" t="s">
        <v>1054</v>
      </c>
      <c r="E9783" s="287"/>
      <c r="F9783" s="285" t="s">
        <v>9904</v>
      </c>
      <c r="G9783" s="266" t="s">
        <v>121</v>
      </c>
      <c r="H9783" s="266">
        <f>IF(G9783="Traditional Stove",0.1,0.2)</f>
        <v>0.1</v>
      </c>
      <c r="I9783" s="266">
        <f>YEAR(J9783)</f>
        <v>2023</v>
      </c>
      <c r="J9783" s="267">
        <v>44979</v>
      </c>
      <c r="K9783" s="267">
        <f>J9783+1</f>
        <v>44980</v>
      </c>
      <c r="L9783" s="266">
        <f>IF(M9783&lt;=365,1,2)</f>
        <v>1</v>
      </c>
      <c r="M9783" s="266">
        <f>IF(K9783&lt;$C$1,$C$2-$C$1+1,$C$2-K9783+1)</f>
        <v>67</v>
      </c>
      <c r="N9783" s="268">
        <f>M9783/365</f>
        <v>0.18356164383561643</v>
      </c>
      <c r="O9783" s="269">
        <f>'Data and Parameter'!$E$4*'Data and Parameter'!$E$5*('Data and Parameter'!$E$6+'Data and Parameter'!$E$7)*'Data and Parameter'!$E$19*'Data and Parameter'!$E$14*'ER calculations'!N9783</f>
        <v>0.95043613588809039</v>
      </c>
    </row>
    <row r="9784" spans="1:15" ht="15">
      <c r="A9784" s="284">
        <v>9780</v>
      </c>
      <c r="B9784" s="287"/>
      <c r="C9784" s="287"/>
      <c r="D9784" s="284" t="s">
        <v>1054</v>
      </c>
      <c r="E9784" s="287"/>
      <c r="F9784" s="285" t="s">
        <v>9905</v>
      </c>
      <c r="G9784" s="266" t="s">
        <v>121</v>
      </c>
      <c r="H9784" s="266">
        <f>IF(G9784="Traditional Stove",0.1,0.2)</f>
        <v>0.1</v>
      </c>
      <c r="I9784" s="266">
        <f>YEAR(J9784)</f>
        <v>2023</v>
      </c>
      <c r="J9784" s="267">
        <v>44979</v>
      </c>
      <c r="K9784" s="267">
        <f>J9784+1</f>
        <v>44980</v>
      </c>
      <c r="L9784" s="266">
        <f>IF(M9784&lt;=365,1,2)</f>
        <v>1</v>
      </c>
      <c r="M9784" s="266">
        <f>IF(K9784&lt;$C$1,$C$2-$C$1+1,$C$2-K9784+1)</f>
        <v>67</v>
      </c>
      <c r="N9784" s="268">
        <f>M9784/365</f>
        <v>0.18356164383561643</v>
      </c>
      <c r="O9784" s="269">
        <f>'Data and Parameter'!$E$4*'Data and Parameter'!$E$5*('Data and Parameter'!$E$6+'Data and Parameter'!$E$7)*'Data and Parameter'!$E$19*'Data and Parameter'!$E$14*'ER calculations'!N9784</f>
        <v>0.95043613588809039</v>
      </c>
    </row>
    <row r="9785" spans="1:15" ht="15">
      <c r="A9785" s="284">
        <v>9781</v>
      </c>
      <c r="B9785" s="287"/>
      <c r="C9785" s="287"/>
      <c r="D9785" s="284" t="s">
        <v>1054</v>
      </c>
      <c r="E9785" s="287"/>
      <c r="F9785" s="285" t="s">
        <v>9906</v>
      </c>
      <c r="G9785" s="266" t="s">
        <v>121</v>
      </c>
      <c r="H9785" s="266">
        <f>IF(G9785="Traditional Stove",0.1,0.2)</f>
        <v>0.1</v>
      </c>
      <c r="I9785" s="266">
        <f>YEAR(J9785)</f>
        <v>2023</v>
      </c>
      <c r="J9785" s="267">
        <v>44979</v>
      </c>
      <c r="K9785" s="267">
        <f>J9785+1</f>
        <v>44980</v>
      </c>
      <c r="L9785" s="266">
        <f>IF(M9785&lt;=365,1,2)</f>
        <v>1</v>
      </c>
      <c r="M9785" s="266">
        <f>IF(K9785&lt;$C$1,$C$2-$C$1+1,$C$2-K9785+1)</f>
        <v>67</v>
      </c>
      <c r="N9785" s="268">
        <f>M9785/365</f>
        <v>0.18356164383561643</v>
      </c>
      <c r="O9785" s="269">
        <f>'Data and Parameter'!$E$4*'Data and Parameter'!$E$5*('Data and Parameter'!$E$6+'Data and Parameter'!$E$7)*'Data and Parameter'!$E$19*'Data and Parameter'!$E$14*'ER calculations'!N9785</f>
        <v>0.95043613588809039</v>
      </c>
    </row>
    <row r="9786" spans="1:15" ht="15">
      <c r="A9786" s="284">
        <v>9782</v>
      </c>
      <c r="B9786" s="287"/>
      <c r="C9786" s="287"/>
      <c r="D9786" s="284" t="s">
        <v>1054</v>
      </c>
      <c r="E9786" s="287"/>
      <c r="F9786" s="285" t="s">
        <v>9907</v>
      </c>
      <c r="G9786" s="266" t="s">
        <v>121</v>
      </c>
      <c r="H9786" s="266">
        <f>IF(G9786="Traditional Stove",0.1,0.2)</f>
        <v>0.1</v>
      </c>
      <c r="I9786" s="266">
        <f>YEAR(J9786)</f>
        <v>2023</v>
      </c>
      <c r="J9786" s="267">
        <v>44979</v>
      </c>
      <c r="K9786" s="267">
        <f>J9786+1</f>
        <v>44980</v>
      </c>
      <c r="L9786" s="266">
        <f>IF(M9786&lt;=365,1,2)</f>
        <v>1</v>
      </c>
      <c r="M9786" s="266">
        <f>IF(K9786&lt;$C$1,$C$2-$C$1+1,$C$2-K9786+1)</f>
        <v>67</v>
      </c>
      <c r="N9786" s="268">
        <f>M9786/365</f>
        <v>0.18356164383561643</v>
      </c>
      <c r="O9786" s="269">
        <f>'Data and Parameter'!$E$4*'Data and Parameter'!$E$5*('Data and Parameter'!$E$6+'Data and Parameter'!$E$7)*'Data and Parameter'!$E$19*'Data and Parameter'!$E$14*'ER calculations'!N9786</f>
        <v>0.95043613588809039</v>
      </c>
    </row>
    <row r="9787" spans="1:15" ht="15">
      <c r="A9787" s="284">
        <v>9783</v>
      </c>
      <c r="B9787" s="287"/>
      <c r="C9787" s="287"/>
      <c r="D9787" s="284" t="s">
        <v>1054</v>
      </c>
      <c r="E9787" s="287"/>
      <c r="F9787" s="285" t="s">
        <v>9908</v>
      </c>
      <c r="G9787" s="266" t="s">
        <v>121</v>
      </c>
      <c r="H9787" s="266">
        <f>IF(G9787="Traditional Stove",0.1,0.2)</f>
        <v>0.1</v>
      </c>
      <c r="I9787" s="266">
        <f>YEAR(J9787)</f>
        <v>2023</v>
      </c>
      <c r="J9787" s="267">
        <v>44979</v>
      </c>
      <c r="K9787" s="267">
        <f>J9787+1</f>
        <v>44980</v>
      </c>
      <c r="L9787" s="266">
        <f>IF(M9787&lt;=365,1,2)</f>
        <v>1</v>
      </c>
      <c r="M9787" s="266">
        <f>IF(K9787&lt;$C$1,$C$2-$C$1+1,$C$2-K9787+1)</f>
        <v>67</v>
      </c>
      <c r="N9787" s="268">
        <f>M9787/365</f>
        <v>0.18356164383561643</v>
      </c>
      <c r="O9787" s="269">
        <f>'Data and Parameter'!$E$4*'Data and Parameter'!$E$5*('Data and Parameter'!$E$6+'Data and Parameter'!$E$7)*'Data and Parameter'!$E$19*'Data and Parameter'!$E$14*'ER calculations'!N9787</f>
        <v>0.95043613588809039</v>
      </c>
    </row>
    <row r="9788" spans="1:15" ht="15">
      <c r="A9788" s="284">
        <v>9784</v>
      </c>
      <c r="B9788" s="287"/>
      <c r="C9788" s="287"/>
      <c r="D9788" s="284" t="s">
        <v>1054</v>
      </c>
      <c r="E9788" s="287"/>
      <c r="F9788" s="285" t="s">
        <v>9909</v>
      </c>
      <c r="G9788" s="266" t="s">
        <v>121</v>
      </c>
      <c r="H9788" s="266">
        <f>IF(G9788="Traditional Stove",0.1,0.2)</f>
        <v>0.1</v>
      </c>
      <c r="I9788" s="266">
        <f>YEAR(J9788)</f>
        <v>2023</v>
      </c>
      <c r="J9788" s="267">
        <v>44979</v>
      </c>
      <c r="K9788" s="267">
        <f>J9788+1</f>
        <v>44980</v>
      </c>
      <c r="L9788" s="266">
        <f>IF(M9788&lt;=365,1,2)</f>
        <v>1</v>
      </c>
      <c r="M9788" s="266">
        <f>IF(K9788&lt;$C$1,$C$2-$C$1+1,$C$2-K9788+1)</f>
        <v>67</v>
      </c>
      <c r="N9788" s="268">
        <f>M9788/365</f>
        <v>0.18356164383561643</v>
      </c>
      <c r="O9788" s="269">
        <f>'Data and Parameter'!$E$4*'Data and Parameter'!$E$5*('Data and Parameter'!$E$6+'Data and Parameter'!$E$7)*'Data and Parameter'!$E$19*'Data and Parameter'!$E$14*'ER calculations'!N9788</f>
        <v>0.95043613588809039</v>
      </c>
    </row>
    <row r="9789" spans="1:15" ht="15">
      <c r="A9789" s="284">
        <v>9785</v>
      </c>
      <c r="B9789" s="287"/>
      <c r="C9789" s="287"/>
      <c r="D9789" s="284" t="s">
        <v>1054</v>
      </c>
      <c r="E9789" s="287"/>
      <c r="F9789" s="285" t="s">
        <v>9910</v>
      </c>
      <c r="G9789" s="266" t="s">
        <v>121</v>
      </c>
      <c r="H9789" s="266">
        <f>IF(G9789="Traditional Stove",0.1,0.2)</f>
        <v>0.1</v>
      </c>
      <c r="I9789" s="266">
        <f>YEAR(J9789)</f>
        <v>2023</v>
      </c>
      <c r="J9789" s="267">
        <v>44979</v>
      </c>
      <c r="K9789" s="267">
        <f>J9789+1</f>
        <v>44980</v>
      </c>
      <c r="L9789" s="266">
        <f>IF(M9789&lt;=365,1,2)</f>
        <v>1</v>
      </c>
      <c r="M9789" s="266">
        <f>IF(K9789&lt;$C$1,$C$2-$C$1+1,$C$2-K9789+1)</f>
        <v>67</v>
      </c>
      <c r="N9789" s="268">
        <f>M9789/365</f>
        <v>0.18356164383561643</v>
      </c>
      <c r="O9789" s="269">
        <f>'Data and Parameter'!$E$4*'Data and Parameter'!$E$5*('Data and Parameter'!$E$6+'Data and Parameter'!$E$7)*'Data and Parameter'!$E$19*'Data and Parameter'!$E$14*'ER calculations'!N9789</f>
        <v>0.95043613588809039</v>
      </c>
    </row>
    <row r="9790" spans="1:15" ht="15">
      <c r="A9790" s="284">
        <v>9786</v>
      </c>
      <c r="B9790" s="287"/>
      <c r="C9790" s="287"/>
      <c r="D9790" s="284" t="s">
        <v>1054</v>
      </c>
      <c r="E9790" s="287"/>
      <c r="F9790" s="285" t="s">
        <v>9911</v>
      </c>
      <c r="G9790" s="266" t="s">
        <v>121</v>
      </c>
      <c r="H9790" s="266">
        <f>IF(G9790="Traditional Stove",0.1,0.2)</f>
        <v>0.1</v>
      </c>
      <c r="I9790" s="266">
        <f>YEAR(J9790)</f>
        <v>2023</v>
      </c>
      <c r="J9790" s="267">
        <v>44979</v>
      </c>
      <c r="K9790" s="267">
        <f>J9790+1</f>
        <v>44980</v>
      </c>
      <c r="L9790" s="266">
        <f>IF(M9790&lt;=365,1,2)</f>
        <v>1</v>
      </c>
      <c r="M9790" s="266">
        <f>IF(K9790&lt;$C$1,$C$2-$C$1+1,$C$2-K9790+1)</f>
        <v>67</v>
      </c>
      <c r="N9790" s="268">
        <f>M9790/365</f>
        <v>0.18356164383561643</v>
      </c>
      <c r="O9790" s="269">
        <f>'Data and Parameter'!$E$4*'Data and Parameter'!$E$5*('Data and Parameter'!$E$6+'Data and Parameter'!$E$7)*'Data and Parameter'!$E$19*'Data and Parameter'!$E$14*'ER calculations'!N9790</f>
        <v>0.95043613588809039</v>
      </c>
    </row>
    <row r="9791" spans="1:15" ht="15">
      <c r="A9791" s="284">
        <v>9787</v>
      </c>
      <c r="B9791" s="287"/>
      <c r="C9791" s="287"/>
      <c r="D9791" s="284" t="s">
        <v>1054</v>
      </c>
      <c r="E9791" s="287"/>
      <c r="F9791" s="285" t="s">
        <v>9912</v>
      </c>
      <c r="G9791" s="266" t="s">
        <v>121</v>
      </c>
      <c r="H9791" s="266">
        <f>IF(G9791="Traditional Stove",0.1,0.2)</f>
        <v>0.1</v>
      </c>
      <c r="I9791" s="266">
        <f>YEAR(J9791)</f>
        <v>2023</v>
      </c>
      <c r="J9791" s="267">
        <v>44979</v>
      </c>
      <c r="K9791" s="267">
        <f>J9791+1</f>
        <v>44980</v>
      </c>
      <c r="L9791" s="266">
        <f>IF(M9791&lt;=365,1,2)</f>
        <v>1</v>
      </c>
      <c r="M9791" s="266">
        <f>IF(K9791&lt;$C$1,$C$2-$C$1+1,$C$2-K9791+1)</f>
        <v>67</v>
      </c>
      <c r="N9791" s="268">
        <f>M9791/365</f>
        <v>0.18356164383561643</v>
      </c>
      <c r="O9791" s="269">
        <f>'Data and Parameter'!$E$4*'Data and Parameter'!$E$5*('Data and Parameter'!$E$6+'Data and Parameter'!$E$7)*'Data and Parameter'!$E$19*'Data and Parameter'!$E$14*'ER calculations'!N9791</f>
        <v>0.95043613588809039</v>
      </c>
    </row>
    <row r="9792" spans="1:15" ht="15">
      <c r="A9792" s="284">
        <v>9788</v>
      </c>
      <c r="B9792" s="287"/>
      <c r="C9792" s="287"/>
      <c r="D9792" s="284" t="s">
        <v>1054</v>
      </c>
      <c r="E9792" s="287"/>
      <c r="F9792" s="285" t="s">
        <v>9913</v>
      </c>
      <c r="G9792" s="266" t="s">
        <v>121</v>
      </c>
      <c r="H9792" s="266">
        <f>IF(G9792="Traditional Stove",0.1,0.2)</f>
        <v>0.1</v>
      </c>
      <c r="I9792" s="266">
        <f>YEAR(J9792)</f>
        <v>2023</v>
      </c>
      <c r="J9792" s="267">
        <v>44979</v>
      </c>
      <c r="K9792" s="267">
        <f>J9792+1</f>
        <v>44980</v>
      </c>
      <c r="L9792" s="266">
        <f>IF(M9792&lt;=365,1,2)</f>
        <v>1</v>
      </c>
      <c r="M9792" s="266">
        <f>IF(K9792&lt;$C$1,$C$2-$C$1+1,$C$2-K9792+1)</f>
        <v>67</v>
      </c>
      <c r="N9792" s="268">
        <f>M9792/365</f>
        <v>0.18356164383561643</v>
      </c>
      <c r="O9792" s="269">
        <f>'Data and Parameter'!$E$4*'Data and Parameter'!$E$5*('Data and Parameter'!$E$6+'Data and Parameter'!$E$7)*'Data and Parameter'!$E$19*'Data and Parameter'!$E$14*'ER calculations'!N9792</f>
        <v>0.95043613588809039</v>
      </c>
    </row>
    <row r="9793" spans="1:15" ht="15">
      <c r="A9793" s="284">
        <v>9789</v>
      </c>
      <c r="B9793" s="287"/>
      <c r="C9793" s="287"/>
      <c r="D9793" s="284" t="s">
        <v>1054</v>
      </c>
      <c r="E9793" s="287"/>
      <c r="F9793" s="285" t="s">
        <v>9914</v>
      </c>
      <c r="G9793" s="266" t="s">
        <v>121</v>
      </c>
      <c r="H9793" s="266">
        <f>IF(G9793="Traditional Stove",0.1,0.2)</f>
        <v>0.1</v>
      </c>
      <c r="I9793" s="266">
        <f>YEAR(J9793)</f>
        <v>2023</v>
      </c>
      <c r="J9793" s="267">
        <v>44979</v>
      </c>
      <c r="K9793" s="267">
        <f>J9793+1</f>
        <v>44980</v>
      </c>
      <c r="L9793" s="266">
        <f>IF(M9793&lt;=365,1,2)</f>
        <v>1</v>
      </c>
      <c r="M9793" s="266">
        <f>IF(K9793&lt;$C$1,$C$2-$C$1+1,$C$2-K9793+1)</f>
        <v>67</v>
      </c>
      <c r="N9793" s="268">
        <f>M9793/365</f>
        <v>0.18356164383561643</v>
      </c>
      <c r="O9793" s="269">
        <f>'Data and Parameter'!$E$4*'Data and Parameter'!$E$5*('Data and Parameter'!$E$6+'Data and Parameter'!$E$7)*'Data and Parameter'!$E$19*'Data and Parameter'!$E$14*'ER calculations'!N9793</f>
        <v>0.95043613588809039</v>
      </c>
    </row>
    <row r="9794" spans="1:15" ht="15">
      <c r="A9794" s="284">
        <v>9790</v>
      </c>
      <c r="B9794" s="287"/>
      <c r="C9794" s="287"/>
      <c r="D9794" s="284" t="s">
        <v>1054</v>
      </c>
      <c r="E9794" s="287"/>
      <c r="F9794" s="285" t="s">
        <v>9915</v>
      </c>
      <c r="G9794" s="266" t="s">
        <v>121</v>
      </c>
      <c r="H9794" s="266">
        <f>IF(G9794="Traditional Stove",0.1,0.2)</f>
        <v>0.1</v>
      </c>
      <c r="I9794" s="266">
        <f>YEAR(J9794)</f>
        <v>2023</v>
      </c>
      <c r="J9794" s="267">
        <v>44979</v>
      </c>
      <c r="K9794" s="267">
        <f>J9794+1</f>
        <v>44980</v>
      </c>
      <c r="L9794" s="266">
        <f>IF(M9794&lt;=365,1,2)</f>
        <v>1</v>
      </c>
      <c r="M9794" s="266">
        <f>IF(K9794&lt;$C$1,$C$2-$C$1+1,$C$2-K9794+1)</f>
        <v>67</v>
      </c>
      <c r="N9794" s="268">
        <f>M9794/365</f>
        <v>0.18356164383561643</v>
      </c>
      <c r="O9794" s="269">
        <f>'Data and Parameter'!$E$4*'Data and Parameter'!$E$5*('Data and Parameter'!$E$6+'Data and Parameter'!$E$7)*'Data and Parameter'!$E$19*'Data and Parameter'!$E$14*'ER calculations'!N9794</f>
        <v>0.95043613588809039</v>
      </c>
    </row>
    <row r="9795" spans="1:15" ht="15">
      <c r="A9795" s="284">
        <v>9791</v>
      </c>
      <c r="B9795" s="287"/>
      <c r="C9795" s="287"/>
      <c r="D9795" s="284" t="s">
        <v>1054</v>
      </c>
      <c r="E9795" s="287"/>
      <c r="F9795" s="285" t="s">
        <v>9916</v>
      </c>
      <c r="G9795" s="266" t="s">
        <v>121</v>
      </c>
      <c r="H9795" s="266">
        <f>IF(G9795="Traditional Stove",0.1,0.2)</f>
        <v>0.1</v>
      </c>
      <c r="I9795" s="266">
        <f>YEAR(J9795)</f>
        <v>2023</v>
      </c>
      <c r="J9795" s="267">
        <v>44979</v>
      </c>
      <c r="K9795" s="267">
        <f>J9795+1</f>
        <v>44980</v>
      </c>
      <c r="L9795" s="266">
        <f>IF(M9795&lt;=365,1,2)</f>
        <v>1</v>
      </c>
      <c r="M9795" s="266">
        <f>IF(K9795&lt;$C$1,$C$2-$C$1+1,$C$2-K9795+1)</f>
        <v>67</v>
      </c>
      <c r="N9795" s="268">
        <f>M9795/365</f>
        <v>0.18356164383561643</v>
      </c>
      <c r="O9795" s="269">
        <f>'Data and Parameter'!$E$4*'Data and Parameter'!$E$5*('Data and Parameter'!$E$6+'Data and Parameter'!$E$7)*'Data and Parameter'!$E$19*'Data and Parameter'!$E$14*'ER calculations'!N9795</f>
        <v>0.95043613588809039</v>
      </c>
    </row>
    <row r="9796" spans="1:15" ht="15">
      <c r="A9796" s="284">
        <v>9792</v>
      </c>
      <c r="B9796" s="287"/>
      <c r="C9796" s="287"/>
      <c r="D9796" s="284" t="s">
        <v>1054</v>
      </c>
      <c r="E9796" s="287"/>
      <c r="F9796" s="285" t="s">
        <v>9917</v>
      </c>
      <c r="G9796" s="266" t="s">
        <v>121</v>
      </c>
      <c r="H9796" s="266">
        <f>IF(G9796="Traditional Stove",0.1,0.2)</f>
        <v>0.1</v>
      </c>
      <c r="I9796" s="266">
        <f>YEAR(J9796)</f>
        <v>2023</v>
      </c>
      <c r="J9796" s="267">
        <v>44979</v>
      </c>
      <c r="K9796" s="267">
        <f>J9796+1</f>
        <v>44980</v>
      </c>
      <c r="L9796" s="266">
        <f>IF(M9796&lt;=365,1,2)</f>
        <v>1</v>
      </c>
      <c r="M9796" s="266">
        <f>IF(K9796&lt;$C$1,$C$2-$C$1+1,$C$2-K9796+1)</f>
        <v>67</v>
      </c>
      <c r="N9796" s="268">
        <f>M9796/365</f>
        <v>0.18356164383561643</v>
      </c>
      <c r="O9796" s="269">
        <f>'Data and Parameter'!$E$4*'Data and Parameter'!$E$5*('Data and Parameter'!$E$6+'Data and Parameter'!$E$7)*'Data and Parameter'!$E$19*'Data and Parameter'!$E$14*'ER calculations'!N9796</f>
        <v>0.95043613588809039</v>
      </c>
    </row>
    <row r="9797" spans="1:15" ht="15">
      <c r="A9797" s="284">
        <v>9793</v>
      </c>
      <c r="B9797" s="287"/>
      <c r="C9797" s="287"/>
      <c r="D9797" s="284" t="s">
        <v>3178</v>
      </c>
      <c r="E9797" s="287"/>
      <c r="F9797" s="285" t="s">
        <v>9918</v>
      </c>
      <c r="G9797" s="266" t="s">
        <v>121</v>
      </c>
      <c r="H9797" s="266">
        <f>IF(G9797="Traditional Stove",0.1,0.2)</f>
        <v>0.1</v>
      </c>
      <c r="I9797" s="266">
        <f>YEAR(J9797)</f>
        <v>2022</v>
      </c>
      <c r="J9797" s="267">
        <v>44734</v>
      </c>
      <c r="K9797" s="267">
        <f>J9797+1</f>
        <v>44735</v>
      </c>
      <c r="L9797" s="266">
        <f>IF(M9797&lt;=365,1,2)</f>
        <v>1</v>
      </c>
      <c r="M9797" s="266">
        <f>IF(K9797&lt;$C$1,$C$2-$C$1+1,$C$2-K9797+1)</f>
        <v>312</v>
      </c>
      <c r="N9797" s="268">
        <f>M9797/365</f>
        <v>0.85479452054794525</v>
      </c>
      <c r="O9797" s="269">
        <f>'Data and Parameter'!$E$4*'Data and Parameter'!$E$5*('Data and Parameter'!$E$6+'Data and Parameter'!$E$7)*'Data and Parameter'!$E$19*'Data and Parameter'!$E$14*'ER calculations'!N9797</f>
        <v>4.4259115581654358</v>
      </c>
    </row>
    <row r="9798" spans="1:15" ht="15.6" customHeight="1">
      <c r="A9798" s="284">
        <v>9794</v>
      </c>
      <c r="B9798" s="287"/>
      <c r="C9798" s="287"/>
      <c r="D9798" s="284" t="s">
        <v>3178</v>
      </c>
      <c r="E9798" s="287"/>
      <c r="F9798" s="285" t="s">
        <v>9919</v>
      </c>
      <c r="G9798" s="266" t="s">
        <v>121</v>
      </c>
      <c r="H9798" s="266">
        <f>IF(G9798="Traditional Stove",0.1,0.2)</f>
        <v>0.1</v>
      </c>
      <c r="I9798" s="266">
        <f>YEAR(J9798)</f>
        <v>2022</v>
      </c>
      <c r="J9798" s="267">
        <v>44734</v>
      </c>
      <c r="K9798" s="267">
        <f>J9798+1</f>
        <v>44735</v>
      </c>
      <c r="L9798" s="266">
        <f>IF(M9798&lt;=365,1,2)</f>
        <v>1</v>
      </c>
      <c r="M9798" s="266">
        <f>IF(K9798&lt;$C$1,$C$2-$C$1+1,$C$2-K9798+1)</f>
        <v>312</v>
      </c>
      <c r="N9798" s="268">
        <f>M9798/365</f>
        <v>0.85479452054794525</v>
      </c>
      <c r="O9798" s="269">
        <f>'Data and Parameter'!$E$4*'Data and Parameter'!$E$5*('Data and Parameter'!$E$6+'Data and Parameter'!$E$7)*'Data and Parameter'!$E$19*'Data and Parameter'!$E$14*'ER calculations'!N9798</f>
        <v>4.4259115581654358</v>
      </c>
    </row>
    <row r="9799" spans="1:15" ht="15">
      <c r="A9799" s="284">
        <v>9795</v>
      </c>
      <c r="B9799" s="287"/>
      <c r="C9799" s="287"/>
      <c r="D9799" s="284" t="s">
        <v>1054</v>
      </c>
      <c r="E9799" s="287"/>
      <c r="F9799" s="285" t="s">
        <v>9920</v>
      </c>
      <c r="G9799" s="266" t="s">
        <v>121</v>
      </c>
      <c r="H9799" s="266">
        <f>IF(G9799="Traditional Stove",0.1,0.2)</f>
        <v>0.1</v>
      </c>
      <c r="I9799" s="266">
        <f>YEAR(J9799)</f>
        <v>2023</v>
      </c>
      <c r="J9799" s="267">
        <v>45006</v>
      </c>
      <c r="K9799" s="267">
        <f>J9799+1</f>
        <v>45007</v>
      </c>
      <c r="L9799" s="266">
        <f>IF(M9799&lt;=365,1,2)</f>
        <v>1</v>
      </c>
      <c r="M9799" s="266">
        <f>IF(K9799&lt;$C$1,$C$2-$C$1+1,$C$2-K9799+1)</f>
        <v>40</v>
      </c>
      <c r="N9799" s="268">
        <f>M9799/365</f>
        <v>0.1095890410958904</v>
      </c>
      <c r="O9799" s="269">
        <f>'Data and Parameter'!$E$4*'Data and Parameter'!$E$5*('Data and Parameter'!$E$6+'Data and Parameter'!$E$7)*'Data and Parameter'!$E$19*'Data and Parameter'!$E$14*'ER calculations'!N9799</f>
        <v>0.56742455873915842</v>
      </c>
    </row>
    <row r="9800" spans="1:15" ht="15">
      <c r="A9800" s="284">
        <v>9796</v>
      </c>
      <c r="B9800" s="287"/>
      <c r="C9800" s="287"/>
      <c r="D9800" s="284" t="s">
        <v>1054</v>
      </c>
      <c r="E9800" s="287"/>
      <c r="F9800" s="285" t="s">
        <v>9921</v>
      </c>
      <c r="G9800" s="266" t="s">
        <v>121</v>
      </c>
      <c r="H9800" s="266">
        <v>0.1</v>
      </c>
      <c r="I9800" s="266">
        <v>2022</v>
      </c>
      <c r="J9800" s="267">
        <v>44728</v>
      </c>
      <c r="K9800" s="267">
        <f>J9800+1</f>
        <v>44729</v>
      </c>
      <c r="L9800" s="266">
        <f>IF(M9800&lt;=365,1,2)</f>
        <v>1</v>
      </c>
      <c r="M9800" s="266">
        <f>IF(K9800&lt;$C$1,$C$2-$C$1+1,$C$2-K9800+1)</f>
        <v>318</v>
      </c>
      <c r="N9800" s="268">
        <f>M9800/365</f>
        <v>0.87123287671232874</v>
      </c>
      <c r="O9800" s="269">
        <f>'Data and Parameter'!$E$4*'Data and Parameter'!$E$5*('Data and Parameter'!$E$6+'Data and Parameter'!$E$7)*'Data and Parameter'!$E$19*'Data and Parameter'!$E$14*'ER calculations'!N9800</f>
        <v>4.5110252419763093</v>
      </c>
    </row>
    <row r="9801" spans="1:15" ht="15">
      <c r="A9801" s="284">
        <v>9797</v>
      </c>
      <c r="B9801" s="287"/>
      <c r="C9801" s="287"/>
      <c r="D9801" s="284" t="s">
        <v>1054</v>
      </c>
      <c r="E9801" s="287"/>
      <c r="F9801" s="285" t="s">
        <v>9922</v>
      </c>
      <c r="G9801" s="266" t="s">
        <v>121</v>
      </c>
      <c r="H9801" s="266">
        <v>0.1</v>
      </c>
      <c r="I9801" s="266">
        <v>2022</v>
      </c>
      <c r="J9801" s="267">
        <v>44726</v>
      </c>
      <c r="K9801" s="267">
        <f>J9801+1</f>
        <v>44727</v>
      </c>
      <c r="L9801" s="266">
        <f>IF(M9801&lt;=365,1,2)</f>
        <v>1</v>
      </c>
      <c r="M9801" s="266">
        <f>IF(K9801&lt;$C$1,$C$2-$C$1+1,$C$2-K9801+1)</f>
        <v>320</v>
      </c>
      <c r="N9801" s="268">
        <f>M9801/365</f>
        <v>0.87671232876712324</v>
      </c>
      <c r="O9801" s="269">
        <f>'Data and Parameter'!$E$4*'Data and Parameter'!$E$5*('Data and Parameter'!$E$6+'Data and Parameter'!$E$7)*'Data and Parameter'!$E$19*'Data and Parameter'!$E$14*'ER calculations'!N9801</f>
        <v>4.5393964699132674</v>
      </c>
    </row>
    <row r="9802" spans="1:15" ht="15">
      <c r="A9802" s="284">
        <v>9798</v>
      </c>
      <c r="B9802" s="287"/>
      <c r="C9802" s="287"/>
      <c r="D9802" s="284" t="s">
        <v>1054</v>
      </c>
      <c r="E9802" s="287"/>
      <c r="F9802" s="285" t="s">
        <v>9923</v>
      </c>
      <c r="G9802" s="266" t="s">
        <v>121</v>
      </c>
      <c r="H9802" s="266">
        <v>0.1</v>
      </c>
      <c r="I9802" s="266">
        <v>2022</v>
      </c>
      <c r="J9802" s="267">
        <v>44727</v>
      </c>
      <c r="K9802" s="267">
        <f>J9802+1</f>
        <v>44728</v>
      </c>
      <c r="L9802" s="266">
        <f>IF(M9802&lt;=365,1,2)</f>
        <v>1</v>
      </c>
      <c r="M9802" s="266">
        <f>IF(K9802&lt;$C$1,$C$2-$C$1+1,$C$2-K9802+1)</f>
        <v>319</v>
      </c>
      <c r="N9802" s="268">
        <f>M9802/365</f>
        <v>0.87397260273972599</v>
      </c>
      <c r="O9802" s="269">
        <f>'Data and Parameter'!$E$4*'Data and Parameter'!$E$5*('Data and Parameter'!$E$6+'Data and Parameter'!$E$7)*'Data and Parameter'!$E$19*'Data and Parameter'!$E$14*'ER calculations'!N9802</f>
        <v>4.5252108559447883</v>
      </c>
    </row>
    <row r="9803" spans="1:15" ht="15">
      <c r="A9803" s="284">
        <v>9799</v>
      </c>
      <c r="B9803" s="287"/>
      <c r="C9803" s="287"/>
      <c r="D9803" s="284" t="s">
        <v>1054</v>
      </c>
      <c r="E9803" s="287"/>
      <c r="F9803" s="285" t="s">
        <v>9924</v>
      </c>
      <c r="G9803" s="266" t="s">
        <v>121</v>
      </c>
      <c r="H9803" s="266">
        <v>0.1</v>
      </c>
      <c r="I9803" s="266">
        <v>2022</v>
      </c>
      <c r="J9803" s="267">
        <v>44761</v>
      </c>
      <c r="K9803" s="267">
        <f>J9803+1</f>
        <v>44762</v>
      </c>
      <c r="L9803" s="266">
        <f>IF(M9803&lt;=365,1,2)</f>
        <v>1</v>
      </c>
      <c r="M9803" s="266">
        <f>IF(K9803&lt;$C$1,$C$2-$C$1+1,$C$2-K9803+1)</f>
        <v>285</v>
      </c>
      <c r="N9803" s="268">
        <f>M9803/365</f>
        <v>0.78082191780821919</v>
      </c>
      <c r="O9803" s="269">
        <f>'Data and Parameter'!$E$4*'Data and Parameter'!$E$5*('Data and Parameter'!$E$6+'Data and Parameter'!$E$7)*'Data and Parameter'!$E$19*'Data and Parameter'!$E$14*'ER calculations'!N9803</f>
        <v>4.0428999810165038</v>
      </c>
    </row>
    <row r="9804" spans="1:15" ht="15">
      <c r="A9804" s="284">
        <v>9800</v>
      </c>
      <c r="B9804" s="287"/>
      <c r="C9804" s="287"/>
      <c r="D9804" s="284" t="s">
        <v>1054</v>
      </c>
      <c r="E9804" s="287"/>
      <c r="F9804" s="285" t="s">
        <v>9925</v>
      </c>
      <c r="G9804" s="266" t="s">
        <v>121</v>
      </c>
      <c r="H9804" s="266">
        <v>0.1</v>
      </c>
      <c r="I9804" s="266">
        <v>2022</v>
      </c>
      <c r="J9804" s="267">
        <v>44761</v>
      </c>
      <c r="K9804" s="267">
        <f>J9804+1</f>
        <v>44762</v>
      </c>
      <c r="L9804" s="266">
        <f>IF(M9804&lt;=365,1,2)</f>
        <v>1</v>
      </c>
      <c r="M9804" s="266">
        <f>IF(K9804&lt;$C$1,$C$2-$C$1+1,$C$2-K9804+1)</f>
        <v>285</v>
      </c>
      <c r="N9804" s="268">
        <f>M9804/365</f>
        <v>0.78082191780821919</v>
      </c>
      <c r="O9804" s="269">
        <f>'Data and Parameter'!$E$4*'Data and Parameter'!$E$5*('Data and Parameter'!$E$6+'Data and Parameter'!$E$7)*'Data and Parameter'!$E$19*'Data and Parameter'!$E$14*'ER calculations'!N9804</f>
        <v>4.0428999810165038</v>
      </c>
    </row>
    <row r="9805" spans="1:15" ht="15">
      <c r="A9805" s="284">
        <v>9801</v>
      </c>
      <c r="B9805" s="287"/>
      <c r="C9805" s="287"/>
      <c r="D9805" s="284" t="s">
        <v>1054</v>
      </c>
      <c r="E9805" s="287"/>
      <c r="F9805" s="285" t="s">
        <v>9926</v>
      </c>
      <c r="G9805" s="266" t="s">
        <v>121</v>
      </c>
      <c r="H9805" s="266">
        <v>0.1</v>
      </c>
      <c r="I9805" s="266">
        <v>2022</v>
      </c>
      <c r="J9805" s="267">
        <v>44753</v>
      </c>
      <c r="K9805" s="267">
        <f>J9805+1</f>
        <v>44754</v>
      </c>
      <c r="L9805" s="266">
        <f>IF(M9805&lt;=365,1,2)</f>
        <v>1</v>
      </c>
      <c r="M9805" s="266">
        <f>IF(K9805&lt;$C$1,$C$2-$C$1+1,$C$2-K9805+1)</f>
        <v>293</v>
      </c>
      <c r="N9805" s="268">
        <f>M9805/365</f>
        <v>0.80273972602739729</v>
      </c>
      <c r="O9805" s="269">
        <f>'Data and Parameter'!$E$4*'Data and Parameter'!$E$5*('Data and Parameter'!$E$6+'Data and Parameter'!$E$7)*'Data and Parameter'!$E$19*'Data and Parameter'!$E$14*'ER calculations'!N9805</f>
        <v>4.1563848927643354</v>
      </c>
    </row>
    <row r="9806" spans="1:15" ht="15">
      <c r="A9806" s="284">
        <v>9802</v>
      </c>
      <c r="B9806" s="287"/>
      <c r="C9806" s="287"/>
      <c r="D9806" s="284" t="s">
        <v>1054</v>
      </c>
      <c r="E9806" s="287"/>
      <c r="F9806" s="285" t="s">
        <v>9927</v>
      </c>
      <c r="G9806" s="266" t="s">
        <v>121</v>
      </c>
      <c r="H9806" s="266">
        <v>0.1</v>
      </c>
      <c r="I9806" s="266">
        <v>2022</v>
      </c>
      <c r="J9806" s="267">
        <v>44758</v>
      </c>
      <c r="K9806" s="267">
        <f>J9806+1</f>
        <v>44759</v>
      </c>
      <c r="L9806" s="266">
        <f>IF(M9806&lt;=365,1,2)</f>
        <v>1</v>
      </c>
      <c r="M9806" s="266">
        <f>IF(K9806&lt;$C$1,$C$2-$C$1+1,$C$2-K9806+1)</f>
        <v>288</v>
      </c>
      <c r="N9806" s="268">
        <f>M9806/365</f>
        <v>0.78904109589041094</v>
      </c>
      <c r="O9806" s="269">
        <f>'Data and Parameter'!$E$4*'Data and Parameter'!$E$5*('Data and Parameter'!$E$6+'Data and Parameter'!$E$7)*'Data and Parameter'!$E$19*'Data and Parameter'!$E$14*'ER calculations'!N9806</f>
        <v>4.085456822921941</v>
      </c>
    </row>
    <row r="9807" spans="1:15" ht="15">
      <c r="A9807" s="284">
        <v>9803</v>
      </c>
      <c r="B9807" s="287"/>
      <c r="C9807" s="287"/>
      <c r="D9807" s="284" t="s">
        <v>1054</v>
      </c>
      <c r="E9807" s="287"/>
      <c r="F9807" s="285" t="s">
        <v>9928</v>
      </c>
      <c r="G9807" s="266" t="s">
        <v>121</v>
      </c>
      <c r="H9807" s="266">
        <v>0.1</v>
      </c>
      <c r="I9807" s="266">
        <v>2022</v>
      </c>
      <c r="J9807" s="267">
        <v>44758</v>
      </c>
      <c r="K9807" s="267">
        <f>J9807+1</f>
        <v>44759</v>
      </c>
      <c r="L9807" s="266">
        <f>IF(M9807&lt;=365,1,2)</f>
        <v>1</v>
      </c>
      <c r="M9807" s="266">
        <f>IF(K9807&lt;$C$1,$C$2-$C$1+1,$C$2-K9807+1)</f>
        <v>288</v>
      </c>
      <c r="N9807" s="268">
        <f>M9807/365</f>
        <v>0.78904109589041094</v>
      </c>
      <c r="O9807" s="269">
        <f>'Data and Parameter'!$E$4*'Data and Parameter'!$E$5*('Data and Parameter'!$E$6+'Data and Parameter'!$E$7)*'Data and Parameter'!$E$19*'Data and Parameter'!$E$14*'ER calculations'!N9807</f>
        <v>4.085456822921941</v>
      </c>
    </row>
    <row r="9808" spans="1:15" ht="15">
      <c r="A9808" s="284">
        <v>9804</v>
      </c>
      <c r="B9808" s="287"/>
      <c r="C9808" s="287"/>
      <c r="D9808" s="284" t="s">
        <v>1054</v>
      </c>
      <c r="E9808" s="287"/>
      <c r="F9808" s="285" t="s">
        <v>9929</v>
      </c>
      <c r="G9808" s="266" t="s">
        <v>121</v>
      </c>
      <c r="H9808" s="266">
        <v>0.1</v>
      </c>
      <c r="I9808" s="266">
        <v>2022</v>
      </c>
      <c r="J9808" s="267">
        <v>44719</v>
      </c>
      <c r="K9808" s="267">
        <f>J9808+1</f>
        <v>44720</v>
      </c>
      <c r="L9808" s="266">
        <f>IF(M9808&lt;=365,1,2)</f>
        <v>1</v>
      </c>
      <c r="M9808" s="266">
        <f>IF(K9808&lt;$C$1,$C$2-$C$1+1,$C$2-K9808+1)</f>
        <v>327</v>
      </c>
      <c r="N9808" s="268">
        <f>M9808/365</f>
        <v>0.89589041095890409</v>
      </c>
      <c r="O9808" s="269">
        <f>'Data and Parameter'!$E$4*'Data and Parameter'!$E$5*('Data and Parameter'!$E$6+'Data and Parameter'!$E$7)*'Data and Parameter'!$E$19*'Data and Parameter'!$E$14*'ER calculations'!N9808</f>
        <v>4.6386957676926199</v>
      </c>
    </row>
    <row r="9809" spans="1:15" ht="15">
      <c r="A9809" s="284">
        <v>9805</v>
      </c>
      <c r="B9809" s="287"/>
      <c r="C9809" s="287"/>
      <c r="D9809" s="284" t="s">
        <v>1054</v>
      </c>
      <c r="E9809" s="287"/>
      <c r="F9809" s="285" t="s">
        <v>9930</v>
      </c>
      <c r="G9809" s="266" t="s">
        <v>121</v>
      </c>
      <c r="H9809" s="266">
        <v>0.1</v>
      </c>
      <c r="I9809" s="266">
        <v>2022</v>
      </c>
      <c r="J9809" s="267">
        <v>44758</v>
      </c>
      <c r="K9809" s="267">
        <f>J9809+1</f>
        <v>44759</v>
      </c>
      <c r="L9809" s="266">
        <f>IF(M9809&lt;=365,1,2)</f>
        <v>1</v>
      </c>
      <c r="M9809" s="266">
        <f>IF(K9809&lt;$C$1,$C$2-$C$1+1,$C$2-K9809+1)</f>
        <v>288</v>
      </c>
      <c r="N9809" s="268">
        <f>M9809/365</f>
        <v>0.78904109589041094</v>
      </c>
      <c r="O9809" s="269">
        <f>'Data and Parameter'!$E$4*'Data and Parameter'!$E$5*('Data and Parameter'!$E$6+'Data and Parameter'!$E$7)*'Data and Parameter'!$E$19*'Data and Parameter'!$E$14*'ER calculations'!N9809</f>
        <v>4.085456822921941</v>
      </c>
    </row>
    <row r="9810" spans="1:15" ht="15">
      <c r="A9810" s="284">
        <v>9806</v>
      </c>
      <c r="B9810" s="287"/>
      <c r="C9810" s="287"/>
      <c r="D9810" s="284" t="s">
        <v>1054</v>
      </c>
      <c r="E9810" s="287"/>
      <c r="F9810" s="285" t="s">
        <v>9931</v>
      </c>
      <c r="G9810" s="266" t="s">
        <v>121</v>
      </c>
      <c r="H9810" s="266">
        <v>0.1</v>
      </c>
      <c r="I9810" s="266">
        <v>2022</v>
      </c>
      <c r="J9810" s="267">
        <v>44732</v>
      </c>
      <c r="K9810" s="267">
        <f>J9810+1</f>
        <v>44733</v>
      </c>
      <c r="L9810" s="266">
        <f>IF(M9810&lt;=365,1,2)</f>
        <v>1</v>
      </c>
      <c r="M9810" s="266">
        <f>IF(K9810&lt;$C$1,$C$2-$C$1+1,$C$2-K9810+1)</f>
        <v>314</v>
      </c>
      <c r="N9810" s="268">
        <f>M9810/365</f>
        <v>0.86027397260273974</v>
      </c>
      <c r="O9810" s="269">
        <f>'Data and Parameter'!$E$4*'Data and Parameter'!$E$5*('Data and Parameter'!$E$6+'Data and Parameter'!$E$7)*'Data and Parameter'!$E$19*'Data and Parameter'!$E$14*'ER calculations'!N9810</f>
        <v>4.4542827861023939</v>
      </c>
    </row>
    <row r="9811" spans="1:15" ht="15">
      <c r="A9811" s="284">
        <v>9807</v>
      </c>
      <c r="B9811" s="287"/>
      <c r="C9811" s="287"/>
      <c r="D9811" s="284" t="s">
        <v>1054</v>
      </c>
      <c r="E9811" s="287"/>
      <c r="F9811" s="285" t="s">
        <v>9932</v>
      </c>
      <c r="G9811" s="266" t="s">
        <v>121</v>
      </c>
      <c r="H9811" s="266">
        <v>0.1</v>
      </c>
      <c r="I9811" s="266">
        <v>2022</v>
      </c>
      <c r="J9811" s="267">
        <v>44719</v>
      </c>
      <c r="K9811" s="267">
        <f>J9811+1</f>
        <v>44720</v>
      </c>
      <c r="L9811" s="266">
        <f>IF(M9811&lt;=365,1,2)</f>
        <v>1</v>
      </c>
      <c r="M9811" s="266">
        <f>IF(K9811&lt;$C$1,$C$2-$C$1+1,$C$2-K9811+1)</f>
        <v>327</v>
      </c>
      <c r="N9811" s="268">
        <f>M9811/365</f>
        <v>0.89589041095890409</v>
      </c>
      <c r="O9811" s="269">
        <f>'Data and Parameter'!$E$4*'Data and Parameter'!$E$5*('Data and Parameter'!$E$6+'Data and Parameter'!$E$7)*'Data and Parameter'!$E$19*'Data and Parameter'!$E$14*'ER calculations'!N9811</f>
        <v>4.6386957676926199</v>
      </c>
    </row>
    <row r="9812" spans="1:15" ht="15">
      <c r="A9812" s="284">
        <v>9808</v>
      </c>
      <c r="B9812" s="287"/>
      <c r="C9812" s="287"/>
      <c r="D9812" s="284" t="s">
        <v>1054</v>
      </c>
      <c r="E9812" s="287"/>
      <c r="F9812" s="285" t="s">
        <v>9933</v>
      </c>
      <c r="G9812" s="266" t="s">
        <v>121</v>
      </c>
      <c r="H9812" s="266">
        <v>0.1</v>
      </c>
      <c r="I9812" s="266">
        <v>2022</v>
      </c>
      <c r="J9812" s="267">
        <v>44719</v>
      </c>
      <c r="K9812" s="267">
        <f>J9812+1</f>
        <v>44720</v>
      </c>
      <c r="L9812" s="266">
        <f>IF(M9812&lt;=365,1,2)</f>
        <v>1</v>
      </c>
      <c r="M9812" s="266">
        <f>IF(K9812&lt;$C$1,$C$2-$C$1+1,$C$2-K9812+1)</f>
        <v>327</v>
      </c>
      <c r="N9812" s="268">
        <f>M9812/365</f>
        <v>0.89589041095890409</v>
      </c>
      <c r="O9812" s="269">
        <f>'Data and Parameter'!$E$4*'Data and Parameter'!$E$5*('Data and Parameter'!$E$6+'Data and Parameter'!$E$7)*'Data and Parameter'!$E$19*'Data and Parameter'!$E$14*'ER calculations'!N9812</f>
        <v>4.6386957676926199</v>
      </c>
    </row>
    <row r="9813" spans="1:15" ht="15">
      <c r="A9813" s="284">
        <v>9809</v>
      </c>
      <c r="B9813" s="287"/>
      <c r="C9813" s="287"/>
      <c r="D9813" s="284" t="s">
        <v>1054</v>
      </c>
      <c r="E9813" s="287"/>
      <c r="F9813" s="285" t="s">
        <v>9934</v>
      </c>
      <c r="G9813" s="266" t="s">
        <v>121</v>
      </c>
      <c r="H9813" s="266">
        <v>0.1</v>
      </c>
      <c r="I9813" s="266">
        <v>2022</v>
      </c>
      <c r="J9813" s="267">
        <v>44758</v>
      </c>
      <c r="K9813" s="267">
        <f>J9813+1</f>
        <v>44759</v>
      </c>
      <c r="L9813" s="266">
        <f>IF(M9813&lt;=365,1,2)</f>
        <v>1</v>
      </c>
      <c r="M9813" s="266">
        <f>IF(K9813&lt;$C$1,$C$2-$C$1+1,$C$2-K9813+1)</f>
        <v>288</v>
      </c>
      <c r="N9813" s="268">
        <f>M9813/365</f>
        <v>0.78904109589041094</v>
      </c>
      <c r="O9813" s="269">
        <f>'Data and Parameter'!$E$4*'Data and Parameter'!$E$5*('Data and Parameter'!$E$6+'Data and Parameter'!$E$7)*'Data and Parameter'!$E$19*'Data and Parameter'!$E$14*'ER calculations'!N9813</f>
        <v>4.085456822921941</v>
      </c>
    </row>
    <row r="9814" spans="1:15" ht="15">
      <c r="A9814" s="284">
        <v>9810</v>
      </c>
      <c r="B9814" s="287"/>
      <c r="C9814" s="287"/>
      <c r="D9814" s="284" t="s">
        <v>1054</v>
      </c>
      <c r="E9814" s="287"/>
      <c r="F9814" s="285" t="s">
        <v>9935</v>
      </c>
      <c r="G9814" s="266" t="s">
        <v>121</v>
      </c>
      <c r="H9814" s="266">
        <v>0.1</v>
      </c>
      <c r="I9814" s="266">
        <v>2022</v>
      </c>
      <c r="J9814" s="267">
        <v>44741</v>
      </c>
      <c r="K9814" s="267">
        <f>J9814+1</f>
        <v>44742</v>
      </c>
      <c r="L9814" s="266">
        <f>IF(M9814&lt;=365,1,2)</f>
        <v>1</v>
      </c>
      <c r="M9814" s="266">
        <f>IF(K9814&lt;$C$1,$C$2-$C$1+1,$C$2-K9814+1)</f>
        <v>305</v>
      </c>
      <c r="N9814" s="268">
        <f>M9814/365</f>
        <v>0.83561643835616439</v>
      </c>
      <c r="O9814" s="269">
        <f>'Data and Parameter'!$E$4*'Data and Parameter'!$E$5*('Data and Parameter'!$E$6+'Data and Parameter'!$E$7)*'Data and Parameter'!$E$19*'Data and Parameter'!$E$14*'ER calculations'!N9814</f>
        <v>4.3266122603860833</v>
      </c>
    </row>
    <row r="9815" spans="1:15" ht="15">
      <c r="A9815" s="284">
        <v>9811</v>
      </c>
      <c r="B9815" s="287"/>
      <c r="C9815" s="287"/>
      <c r="D9815" s="284" t="s">
        <v>1054</v>
      </c>
      <c r="E9815" s="287"/>
      <c r="F9815" s="285" t="s">
        <v>9936</v>
      </c>
      <c r="G9815" s="266" t="s">
        <v>121</v>
      </c>
      <c r="H9815" s="266">
        <v>0.1</v>
      </c>
      <c r="I9815" s="266">
        <v>2022</v>
      </c>
      <c r="J9815" s="267">
        <v>44719</v>
      </c>
      <c r="K9815" s="267">
        <f>J9815+1</f>
        <v>44720</v>
      </c>
      <c r="L9815" s="266">
        <f>IF(M9815&lt;=365,1,2)</f>
        <v>1</v>
      </c>
      <c r="M9815" s="266">
        <f>IF(K9815&lt;$C$1,$C$2-$C$1+1,$C$2-K9815+1)</f>
        <v>327</v>
      </c>
      <c r="N9815" s="268">
        <f>M9815/365</f>
        <v>0.89589041095890409</v>
      </c>
      <c r="O9815" s="269">
        <f>'Data and Parameter'!$E$4*'Data and Parameter'!$E$5*('Data and Parameter'!$E$6+'Data and Parameter'!$E$7)*'Data and Parameter'!$E$19*'Data and Parameter'!$E$14*'ER calculations'!N9815</f>
        <v>4.6386957676926199</v>
      </c>
    </row>
    <row r="9816" spans="1:15" ht="15">
      <c r="A9816" s="284">
        <v>9812</v>
      </c>
      <c r="B9816" s="287"/>
      <c r="C9816" s="287"/>
      <c r="D9816" s="284" t="s">
        <v>1054</v>
      </c>
      <c r="E9816" s="287"/>
      <c r="F9816" s="285" t="s">
        <v>9937</v>
      </c>
      <c r="G9816" s="266" t="s">
        <v>121</v>
      </c>
      <c r="H9816" s="266">
        <v>0.1</v>
      </c>
      <c r="I9816" s="266">
        <v>2022</v>
      </c>
      <c r="J9816" s="267">
        <v>44761</v>
      </c>
      <c r="K9816" s="267">
        <f>J9816+1</f>
        <v>44762</v>
      </c>
      <c r="L9816" s="266">
        <f>IF(M9816&lt;=365,1,2)</f>
        <v>1</v>
      </c>
      <c r="M9816" s="266">
        <f>IF(K9816&lt;$C$1,$C$2-$C$1+1,$C$2-K9816+1)</f>
        <v>285</v>
      </c>
      <c r="N9816" s="268">
        <f>M9816/365</f>
        <v>0.78082191780821919</v>
      </c>
      <c r="O9816" s="269">
        <f>'Data and Parameter'!$E$4*'Data and Parameter'!$E$5*('Data and Parameter'!$E$6+'Data and Parameter'!$E$7)*'Data and Parameter'!$E$19*'Data and Parameter'!$E$14*'ER calculations'!N9816</f>
        <v>4.0428999810165038</v>
      </c>
    </row>
    <row r="9817" spans="1:15" ht="15">
      <c r="A9817" s="284">
        <v>9813</v>
      </c>
      <c r="B9817" s="287"/>
      <c r="C9817" s="287"/>
      <c r="D9817" s="284" t="s">
        <v>1054</v>
      </c>
      <c r="E9817" s="287"/>
      <c r="F9817" s="285" t="s">
        <v>9938</v>
      </c>
      <c r="G9817" s="266" t="s">
        <v>121</v>
      </c>
      <c r="H9817" s="266">
        <v>0.1</v>
      </c>
      <c r="I9817" s="266">
        <v>2022</v>
      </c>
      <c r="J9817" s="267">
        <v>44719</v>
      </c>
      <c r="K9817" s="267">
        <f>J9817+1</f>
        <v>44720</v>
      </c>
      <c r="L9817" s="266">
        <f>IF(M9817&lt;=365,1,2)</f>
        <v>1</v>
      </c>
      <c r="M9817" s="266">
        <f>IF(K9817&lt;$C$1,$C$2-$C$1+1,$C$2-K9817+1)</f>
        <v>327</v>
      </c>
      <c r="N9817" s="268">
        <f>M9817/365</f>
        <v>0.89589041095890409</v>
      </c>
      <c r="O9817" s="269">
        <f>'Data and Parameter'!$E$4*'Data and Parameter'!$E$5*('Data and Parameter'!$E$6+'Data and Parameter'!$E$7)*'Data and Parameter'!$E$19*'Data and Parameter'!$E$14*'ER calculations'!N9817</f>
        <v>4.6386957676926199</v>
      </c>
    </row>
    <row r="9818" spans="1:15" ht="15">
      <c r="A9818" s="284">
        <v>9814</v>
      </c>
      <c r="B9818" s="287"/>
      <c r="C9818" s="287"/>
      <c r="D9818" s="284" t="s">
        <v>1054</v>
      </c>
      <c r="E9818" s="287"/>
      <c r="F9818" s="285" t="s">
        <v>9939</v>
      </c>
      <c r="G9818" s="266" t="s">
        <v>121</v>
      </c>
      <c r="H9818" s="266">
        <v>0.1</v>
      </c>
      <c r="I9818" s="266">
        <v>2022</v>
      </c>
      <c r="J9818" s="267">
        <v>44719</v>
      </c>
      <c r="K9818" s="267">
        <f>J9818+1</f>
        <v>44720</v>
      </c>
      <c r="L9818" s="266">
        <f>IF(M9818&lt;=365,1,2)</f>
        <v>1</v>
      </c>
      <c r="M9818" s="266">
        <f>IF(K9818&lt;$C$1,$C$2-$C$1+1,$C$2-K9818+1)</f>
        <v>327</v>
      </c>
      <c r="N9818" s="268">
        <f>M9818/365</f>
        <v>0.89589041095890409</v>
      </c>
      <c r="O9818" s="269">
        <f>'Data and Parameter'!$E$4*'Data and Parameter'!$E$5*('Data and Parameter'!$E$6+'Data and Parameter'!$E$7)*'Data and Parameter'!$E$19*'Data and Parameter'!$E$14*'ER calculations'!N9818</f>
        <v>4.6386957676926199</v>
      </c>
    </row>
    <row r="9819" spans="1:15" ht="15">
      <c r="A9819" s="284">
        <v>9815</v>
      </c>
      <c r="B9819" s="287"/>
      <c r="C9819" s="287"/>
      <c r="D9819" s="284" t="s">
        <v>1054</v>
      </c>
      <c r="E9819" s="287"/>
      <c r="F9819" s="285" t="s">
        <v>9940</v>
      </c>
      <c r="G9819" s="266" t="s">
        <v>121</v>
      </c>
      <c r="H9819" s="266">
        <v>0.1</v>
      </c>
      <c r="I9819" s="266">
        <v>2022</v>
      </c>
      <c r="J9819" s="267">
        <v>44758</v>
      </c>
      <c r="K9819" s="267">
        <f>J9819+1</f>
        <v>44759</v>
      </c>
      <c r="L9819" s="266">
        <f>IF(M9819&lt;=365,1,2)</f>
        <v>1</v>
      </c>
      <c r="M9819" s="266">
        <f>IF(K9819&lt;$C$1,$C$2-$C$1+1,$C$2-K9819+1)</f>
        <v>288</v>
      </c>
      <c r="N9819" s="268">
        <f>M9819/365</f>
        <v>0.78904109589041094</v>
      </c>
      <c r="O9819" s="269">
        <f>'Data and Parameter'!$E$4*'Data and Parameter'!$E$5*('Data and Parameter'!$E$6+'Data and Parameter'!$E$7)*'Data and Parameter'!$E$19*'Data and Parameter'!$E$14*'ER calculations'!N9819</f>
        <v>4.085456822921941</v>
      </c>
    </row>
    <row r="9820" spans="1:15" ht="15">
      <c r="A9820" s="284">
        <v>9816</v>
      </c>
      <c r="B9820" s="287"/>
      <c r="C9820" s="287"/>
      <c r="D9820" s="284" t="s">
        <v>1054</v>
      </c>
      <c r="E9820" s="287"/>
      <c r="F9820" s="285" t="s">
        <v>9941</v>
      </c>
      <c r="G9820" s="266" t="s">
        <v>121</v>
      </c>
      <c r="H9820" s="266">
        <v>0.1</v>
      </c>
      <c r="I9820" s="266">
        <v>2022</v>
      </c>
      <c r="J9820" s="267">
        <v>44719</v>
      </c>
      <c r="K9820" s="267">
        <f>J9820+1</f>
        <v>44720</v>
      </c>
      <c r="L9820" s="266">
        <f>IF(M9820&lt;=365,1,2)</f>
        <v>1</v>
      </c>
      <c r="M9820" s="266">
        <f>IF(K9820&lt;$C$1,$C$2-$C$1+1,$C$2-K9820+1)</f>
        <v>327</v>
      </c>
      <c r="N9820" s="268">
        <f>M9820/365</f>
        <v>0.89589041095890409</v>
      </c>
      <c r="O9820" s="269">
        <f>'Data and Parameter'!$E$4*'Data and Parameter'!$E$5*('Data and Parameter'!$E$6+'Data and Parameter'!$E$7)*'Data and Parameter'!$E$19*'Data and Parameter'!$E$14*'ER calculations'!N9820</f>
        <v>4.6386957676926199</v>
      </c>
    </row>
    <row r="9821" spans="1:15" ht="15">
      <c r="A9821" s="284">
        <v>9817</v>
      </c>
      <c r="B9821" s="287"/>
      <c r="C9821" s="287"/>
      <c r="D9821" s="284" t="s">
        <v>1054</v>
      </c>
      <c r="E9821" s="287"/>
      <c r="F9821" s="285" t="s">
        <v>9942</v>
      </c>
      <c r="G9821" s="266" t="s">
        <v>121</v>
      </c>
      <c r="H9821" s="266">
        <v>0.1</v>
      </c>
      <c r="I9821" s="266">
        <v>2022</v>
      </c>
      <c r="J9821" s="267">
        <v>44734</v>
      </c>
      <c r="K9821" s="267">
        <f>J9821+1</f>
        <v>44735</v>
      </c>
      <c r="L9821" s="266">
        <f>IF(M9821&lt;=365,1,2)</f>
        <v>1</v>
      </c>
      <c r="M9821" s="266">
        <f>IF(K9821&lt;$C$1,$C$2-$C$1+1,$C$2-K9821+1)</f>
        <v>312</v>
      </c>
      <c r="N9821" s="268">
        <f>M9821/365</f>
        <v>0.85479452054794525</v>
      </c>
      <c r="O9821" s="269">
        <f>'Data and Parameter'!$E$4*'Data and Parameter'!$E$5*('Data and Parameter'!$E$6+'Data and Parameter'!$E$7)*'Data and Parameter'!$E$19*'Data and Parameter'!$E$14*'ER calculations'!N9821</f>
        <v>4.4259115581654358</v>
      </c>
    </row>
    <row r="9822" spans="1:15" ht="15">
      <c r="A9822" s="284">
        <v>9818</v>
      </c>
      <c r="B9822" s="287"/>
      <c r="C9822" s="287"/>
      <c r="D9822" s="284" t="s">
        <v>1054</v>
      </c>
      <c r="E9822" s="287"/>
      <c r="F9822" s="285" t="s">
        <v>9943</v>
      </c>
      <c r="G9822" s="266" t="s">
        <v>121</v>
      </c>
      <c r="H9822" s="266">
        <v>0.1</v>
      </c>
      <c r="I9822" s="266">
        <v>2022</v>
      </c>
      <c r="J9822" s="267">
        <v>44734</v>
      </c>
      <c r="K9822" s="267">
        <f>J9822+1</f>
        <v>44735</v>
      </c>
      <c r="L9822" s="266">
        <f>IF(M9822&lt;=365,1,2)</f>
        <v>1</v>
      </c>
      <c r="M9822" s="266">
        <f>IF(K9822&lt;$C$1,$C$2-$C$1+1,$C$2-K9822+1)</f>
        <v>312</v>
      </c>
      <c r="N9822" s="268">
        <f>M9822/365</f>
        <v>0.85479452054794525</v>
      </c>
      <c r="O9822" s="269">
        <f>'Data and Parameter'!$E$4*'Data and Parameter'!$E$5*('Data and Parameter'!$E$6+'Data and Parameter'!$E$7)*'Data and Parameter'!$E$19*'Data and Parameter'!$E$14*'ER calculations'!N9822</f>
        <v>4.4259115581654358</v>
      </c>
    </row>
    <row r="9823" spans="1:15" ht="15">
      <c r="A9823" s="284">
        <v>9819</v>
      </c>
      <c r="B9823" s="287"/>
      <c r="C9823" s="287"/>
      <c r="D9823" s="284" t="s">
        <v>1054</v>
      </c>
      <c r="E9823" s="287"/>
      <c r="F9823" s="285" t="s">
        <v>9944</v>
      </c>
      <c r="G9823" s="266" t="s">
        <v>121</v>
      </c>
      <c r="H9823" s="266">
        <v>0.1</v>
      </c>
      <c r="I9823" s="266">
        <v>2022</v>
      </c>
      <c r="J9823" s="267">
        <v>44734</v>
      </c>
      <c r="K9823" s="267">
        <f>J9823+1</f>
        <v>44735</v>
      </c>
      <c r="L9823" s="266">
        <f>IF(M9823&lt;=365,1,2)</f>
        <v>1</v>
      </c>
      <c r="M9823" s="266">
        <f>IF(K9823&lt;$C$1,$C$2-$C$1+1,$C$2-K9823+1)</f>
        <v>312</v>
      </c>
      <c r="N9823" s="268">
        <f>M9823/365</f>
        <v>0.85479452054794525</v>
      </c>
      <c r="O9823" s="269">
        <f>'Data and Parameter'!$E$4*'Data and Parameter'!$E$5*('Data and Parameter'!$E$6+'Data and Parameter'!$E$7)*'Data and Parameter'!$E$19*'Data and Parameter'!$E$14*'ER calculations'!N9823</f>
        <v>4.4259115581654358</v>
      </c>
    </row>
    <row r="9824" spans="1:15" ht="15">
      <c r="A9824" s="284">
        <v>9820</v>
      </c>
      <c r="B9824" s="287"/>
      <c r="C9824" s="287"/>
      <c r="D9824" s="284" t="s">
        <v>1054</v>
      </c>
      <c r="E9824" s="287"/>
      <c r="F9824" s="285" t="s">
        <v>9945</v>
      </c>
      <c r="G9824" s="266" t="s">
        <v>121</v>
      </c>
      <c r="H9824" s="266">
        <v>0.1</v>
      </c>
      <c r="I9824" s="266">
        <v>2022</v>
      </c>
      <c r="J9824" s="267">
        <v>44734</v>
      </c>
      <c r="K9824" s="267">
        <f>J9824+1</f>
        <v>44735</v>
      </c>
      <c r="L9824" s="266">
        <f>IF(M9824&lt;=365,1,2)</f>
        <v>1</v>
      </c>
      <c r="M9824" s="266">
        <f>IF(K9824&lt;$C$1,$C$2-$C$1+1,$C$2-K9824+1)</f>
        <v>312</v>
      </c>
      <c r="N9824" s="268">
        <f>M9824/365</f>
        <v>0.85479452054794525</v>
      </c>
      <c r="O9824" s="269">
        <f>'Data and Parameter'!$E$4*'Data and Parameter'!$E$5*('Data and Parameter'!$E$6+'Data and Parameter'!$E$7)*'Data and Parameter'!$E$19*'Data and Parameter'!$E$14*'ER calculations'!N9824</f>
        <v>4.4259115581654358</v>
      </c>
    </row>
    <row r="9825" spans="1:15" ht="15">
      <c r="A9825" s="284">
        <v>9821</v>
      </c>
      <c r="B9825" s="287"/>
      <c r="C9825" s="287"/>
      <c r="D9825" s="284" t="s">
        <v>1054</v>
      </c>
      <c r="E9825" s="287"/>
      <c r="F9825" s="285" t="s">
        <v>9946</v>
      </c>
      <c r="G9825" s="266" t="s">
        <v>121</v>
      </c>
      <c r="H9825" s="266">
        <v>0.1</v>
      </c>
      <c r="I9825" s="266">
        <v>2022</v>
      </c>
      <c r="J9825" s="267">
        <v>44719</v>
      </c>
      <c r="K9825" s="267">
        <f>J9825+1</f>
        <v>44720</v>
      </c>
      <c r="L9825" s="266">
        <f>IF(M9825&lt;=365,1,2)</f>
        <v>1</v>
      </c>
      <c r="M9825" s="266">
        <f>IF(K9825&lt;$C$1,$C$2-$C$1+1,$C$2-K9825+1)</f>
        <v>327</v>
      </c>
      <c r="N9825" s="268">
        <f>M9825/365</f>
        <v>0.89589041095890409</v>
      </c>
      <c r="O9825" s="269">
        <f>'Data and Parameter'!$E$4*'Data and Parameter'!$E$5*('Data and Parameter'!$E$6+'Data and Parameter'!$E$7)*'Data and Parameter'!$E$19*'Data and Parameter'!$E$14*'ER calculations'!N9825</f>
        <v>4.6386957676926199</v>
      </c>
    </row>
    <row r="9826" spans="1:15" ht="15">
      <c r="A9826" s="284">
        <v>9822</v>
      </c>
      <c r="B9826" s="287"/>
      <c r="C9826" s="287"/>
      <c r="D9826" s="284" t="s">
        <v>1054</v>
      </c>
      <c r="E9826" s="287"/>
      <c r="F9826" s="285" t="s">
        <v>9947</v>
      </c>
      <c r="G9826" s="266" t="s">
        <v>121</v>
      </c>
      <c r="H9826" s="266">
        <v>0.1</v>
      </c>
      <c r="I9826" s="266">
        <v>2022</v>
      </c>
      <c r="J9826" s="267">
        <v>44734</v>
      </c>
      <c r="K9826" s="267">
        <f>J9826+1</f>
        <v>44735</v>
      </c>
      <c r="L9826" s="266">
        <f>IF(M9826&lt;=365,1,2)</f>
        <v>1</v>
      </c>
      <c r="M9826" s="266">
        <f>IF(K9826&lt;$C$1,$C$2-$C$1+1,$C$2-K9826+1)</f>
        <v>312</v>
      </c>
      <c r="N9826" s="268">
        <f>M9826/365</f>
        <v>0.85479452054794525</v>
      </c>
      <c r="O9826" s="269">
        <f>'Data and Parameter'!$E$4*'Data and Parameter'!$E$5*('Data and Parameter'!$E$6+'Data and Parameter'!$E$7)*'Data and Parameter'!$E$19*'Data and Parameter'!$E$14*'ER calculations'!N9826</f>
        <v>4.4259115581654358</v>
      </c>
    </row>
    <row r="9827" spans="1:15" ht="15">
      <c r="A9827" s="284">
        <v>9823</v>
      </c>
      <c r="B9827" s="287"/>
      <c r="C9827" s="287"/>
      <c r="D9827" s="284" t="s">
        <v>1054</v>
      </c>
      <c r="E9827" s="287"/>
      <c r="F9827" s="285" t="s">
        <v>9948</v>
      </c>
      <c r="G9827" s="266" t="s">
        <v>121</v>
      </c>
      <c r="H9827" s="266">
        <v>0.1</v>
      </c>
      <c r="I9827" s="266">
        <v>2022</v>
      </c>
      <c r="J9827" s="267">
        <v>44767</v>
      </c>
      <c r="K9827" s="267">
        <f>J9827+1</f>
        <v>44768</v>
      </c>
      <c r="L9827" s="266">
        <f>IF(M9827&lt;=365,1,2)</f>
        <v>1</v>
      </c>
      <c r="M9827" s="266">
        <f>IF(K9827&lt;$C$1,$C$2-$C$1+1,$C$2-K9827+1)</f>
        <v>279</v>
      </c>
      <c r="N9827" s="268">
        <f>M9827/365</f>
        <v>0.76438356164383559</v>
      </c>
      <c r="O9827" s="269">
        <f>'Data and Parameter'!$E$4*'Data and Parameter'!$E$5*('Data and Parameter'!$E$6+'Data and Parameter'!$E$7)*'Data and Parameter'!$E$19*'Data and Parameter'!$E$14*'ER calculations'!N9827</f>
        <v>3.9577862972056299</v>
      </c>
    </row>
    <row r="9828" spans="1:15" ht="15">
      <c r="A9828" s="284">
        <v>9824</v>
      </c>
      <c r="B9828" s="287"/>
      <c r="C9828" s="287"/>
      <c r="D9828" s="284" t="s">
        <v>1054</v>
      </c>
      <c r="E9828" s="287"/>
      <c r="F9828" s="285" t="s">
        <v>9949</v>
      </c>
      <c r="G9828" s="266" t="s">
        <v>121</v>
      </c>
      <c r="H9828" s="266">
        <v>0.1</v>
      </c>
      <c r="I9828" s="266">
        <v>2022</v>
      </c>
      <c r="J9828" s="267">
        <v>44767</v>
      </c>
      <c r="K9828" s="267">
        <f>J9828+1</f>
        <v>44768</v>
      </c>
      <c r="L9828" s="266">
        <f>IF(M9828&lt;=365,1,2)</f>
        <v>1</v>
      </c>
      <c r="M9828" s="266">
        <f>IF(K9828&lt;$C$1,$C$2-$C$1+1,$C$2-K9828+1)</f>
        <v>279</v>
      </c>
      <c r="N9828" s="268">
        <f>M9828/365</f>
        <v>0.76438356164383559</v>
      </c>
      <c r="O9828" s="269">
        <f>'Data and Parameter'!$E$4*'Data and Parameter'!$E$5*('Data and Parameter'!$E$6+'Data and Parameter'!$E$7)*'Data and Parameter'!$E$19*'Data and Parameter'!$E$14*'ER calculations'!N9828</f>
        <v>3.9577862972056299</v>
      </c>
    </row>
    <row r="9829" spans="1:15" ht="15">
      <c r="A9829" s="284">
        <v>9825</v>
      </c>
      <c r="B9829" s="287"/>
      <c r="C9829" s="287"/>
      <c r="D9829" s="284" t="s">
        <v>1054</v>
      </c>
      <c r="E9829" s="287"/>
      <c r="F9829" s="285" t="s">
        <v>9950</v>
      </c>
      <c r="G9829" s="266" t="s">
        <v>121</v>
      </c>
      <c r="H9829" s="266">
        <v>0.1</v>
      </c>
      <c r="I9829" s="266">
        <v>2022</v>
      </c>
      <c r="J9829" s="267">
        <v>44767</v>
      </c>
      <c r="K9829" s="267">
        <f>J9829+1</f>
        <v>44768</v>
      </c>
      <c r="L9829" s="266">
        <f>IF(M9829&lt;=365,1,2)</f>
        <v>1</v>
      </c>
      <c r="M9829" s="266">
        <f>IF(K9829&lt;$C$1,$C$2-$C$1+1,$C$2-K9829+1)</f>
        <v>279</v>
      </c>
      <c r="N9829" s="268">
        <f>M9829/365</f>
        <v>0.76438356164383559</v>
      </c>
      <c r="O9829" s="269">
        <f>'Data and Parameter'!$E$4*'Data and Parameter'!$E$5*('Data and Parameter'!$E$6+'Data and Parameter'!$E$7)*'Data and Parameter'!$E$19*'Data and Parameter'!$E$14*'ER calculations'!N9829</f>
        <v>3.9577862972056299</v>
      </c>
    </row>
    <row r="9830" spans="1:15" ht="15">
      <c r="A9830" s="284">
        <v>9826</v>
      </c>
      <c r="B9830" s="287"/>
      <c r="C9830" s="287"/>
      <c r="D9830" s="284" t="s">
        <v>1054</v>
      </c>
      <c r="E9830" s="287"/>
      <c r="F9830" s="285" t="s">
        <v>9951</v>
      </c>
      <c r="G9830" s="266" t="s">
        <v>121</v>
      </c>
      <c r="H9830" s="266">
        <v>0.1</v>
      </c>
      <c r="I9830" s="266">
        <v>2022</v>
      </c>
      <c r="J9830" s="267">
        <v>44719</v>
      </c>
      <c r="K9830" s="267">
        <f>J9830+1</f>
        <v>44720</v>
      </c>
      <c r="L9830" s="266">
        <f>IF(M9830&lt;=365,1,2)</f>
        <v>1</v>
      </c>
      <c r="M9830" s="266">
        <f>IF(K9830&lt;$C$1,$C$2-$C$1+1,$C$2-K9830+1)</f>
        <v>327</v>
      </c>
      <c r="N9830" s="268">
        <f>M9830/365</f>
        <v>0.89589041095890409</v>
      </c>
      <c r="O9830" s="269">
        <f>'Data and Parameter'!$E$4*'Data and Parameter'!$E$5*('Data and Parameter'!$E$6+'Data and Parameter'!$E$7)*'Data and Parameter'!$E$19*'Data and Parameter'!$E$14*'ER calculations'!N9830</f>
        <v>4.6386957676926199</v>
      </c>
    </row>
    <row r="9831" spans="1:15" ht="15">
      <c r="A9831" s="284">
        <v>9827</v>
      </c>
      <c r="B9831" s="287"/>
      <c r="C9831" s="287"/>
      <c r="D9831" s="284" t="s">
        <v>1054</v>
      </c>
      <c r="E9831" s="287"/>
      <c r="F9831" s="285" t="s">
        <v>9952</v>
      </c>
      <c r="G9831" s="266" t="s">
        <v>121</v>
      </c>
      <c r="H9831" s="266">
        <v>0.1</v>
      </c>
      <c r="I9831" s="266">
        <v>2022</v>
      </c>
      <c r="J9831" s="267">
        <v>44767</v>
      </c>
      <c r="K9831" s="267">
        <f>J9831+1</f>
        <v>44768</v>
      </c>
      <c r="L9831" s="266">
        <f>IF(M9831&lt;=365,1,2)</f>
        <v>1</v>
      </c>
      <c r="M9831" s="266">
        <f>IF(K9831&lt;$C$1,$C$2-$C$1+1,$C$2-K9831+1)</f>
        <v>279</v>
      </c>
      <c r="N9831" s="268">
        <f>M9831/365</f>
        <v>0.76438356164383559</v>
      </c>
      <c r="O9831" s="269">
        <f>'Data and Parameter'!$E$4*'Data and Parameter'!$E$5*('Data and Parameter'!$E$6+'Data and Parameter'!$E$7)*'Data and Parameter'!$E$19*'Data and Parameter'!$E$14*'ER calculations'!N9831</f>
        <v>3.9577862972056299</v>
      </c>
    </row>
    <row r="9832" spans="1:15" ht="15">
      <c r="A9832" s="284">
        <v>9828</v>
      </c>
      <c r="B9832" s="287"/>
      <c r="C9832" s="287"/>
      <c r="D9832" s="284" t="s">
        <v>1054</v>
      </c>
      <c r="E9832" s="287"/>
      <c r="F9832" s="285" t="s">
        <v>9953</v>
      </c>
      <c r="G9832" s="266" t="s">
        <v>121</v>
      </c>
      <c r="H9832" s="266">
        <v>0.1</v>
      </c>
      <c r="I9832" s="266">
        <v>2022</v>
      </c>
      <c r="J9832" s="267">
        <v>44767</v>
      </c>
      <c r="K9832" s="267">
        <f>J9832+1</f>
        <v>44768</v>
      </c>
      <c r="L9832" s="266">
        <f>IF(M9832&lt;=365,1,2)</f>
        <v>1</v>
      </c>
      <c r="M9832" s="266">
        <f>IF(K9832&lt;$C$1,$C$2-$C$1+1,$C$2-K9832+1)</f>
        <v>279</v>
      </c>
      <c r="N9832" s="268">
        <f>M9832/365</f>
        <v>0.76438356164383559</v>
      </c>
      <c r="O9832" s="269">
        <f>'Data and Parameter'!$E$4*'Data and Parameter'!$E$5*('Data and Parameter'!$E$6+'Data and Parameter'!$E$7)*'Data and Parameter'!$E$19*'Data and Parameter'!$E$14*'ER calculations'!N9832</f>
        <v>3.9577862972056299</v>
      </c>
    </row>
    <row r="9833" spans="1:15" ht="15">
      <c r="A9833" s="284">
        <v>9829</v>
      </c>
      <c r="B9833" s="287"/>
      <c r="C9833" s="287"/>
      <c r="D9833" s="284" t="s">
        <v>1054</v>
      </c>
      <c r="E9833" s="287"/>
      <c r="F9833" s="285" t="s">
        <v>9954</v>
      </c>
      <c r="G9833" s="266" t="s">
        <v>121</v>
      </c>
      <c r="H9833" s="266">
        <v>0.1</v>
      </c>
      <c r="I9833" s="266">
        <v>2022</v>
      </c>
      <c r="J9833" s="267">
        <v>44719</v>
      </c>
      <c r="K9833" s="267">
        <f>J9833+1</f>
        <v>44720</v>
      </c>
      <c r="L9833" s="266">
        <f>IF(M9833&lt;=365,1,2)</f>
        <v>1</v>
      </c>
      <c r="M9833" s="266">
        <f>IF(K9833&lt;$C$1,$C$2-$C$1+1,$C$2-K9833+1)</f>
        <v>327</v>
      </c>
      <c r="N9833" s="268">
        <f>M9833/365</f>
        <v>0.89589041095890409</v>
      </c>
      <c r="O9833" s="269">
        <f>'Data and Parameter'!$E$4*'Data and Parameter'!$E$5*('Data and Parameter'!$E$6+'Data and Parameter'!$E$7)*'Data and Parameter'!$E$19*'Data and Parameter'!$E$14*'ER calculations'!N9833</f>
        <v>4.6386957676926199</v>
      </c>
    </row>
    <row r="9834" spans="1:15" ht="15">
      <c r="A9834" s="284">
        <v>9830</v>
      </c>
      <c r="B9834" s="287"/>
      <c r="C9834" s="287"/>
      <c r="D9834" s="284" t="s">
        <v>1054</v>
      </c>
      <c r="E9834" s="287"/>
      <c r="F9834" s="285" t="s">
        <v>9955</v>
      </c>
      <c r="G9834" s="266" t="s">
        <v>121</v>
      </c>
      <c r="H9834" s="266">
        <v>0.1</v>
      </c>
      <c r="I9834" s="266">
        <v>2022</v>
      </c>
      <c r="J9834" s="267">
        <v>44719</v>
      </c>
      <c r="K9834" s="267">
        <f>J9834+1</f>
        <v>44720</v>
      </c>
      <c r="L9834" s="266">
        <f>IF(M9834&lt;=365,1,2)</f>
        <v>1</v>
      </c>
      <c r="M9834" s="266">
        <f>IF(K9834&lt;$C$1,$C$2-$C$1+1,$C$2-K9834+1)</f>
        <v>327</v>
      </c>
      <c r="N9834" s="268">
        <f>M9834/365</f>
        <v>0.89589041095890409</v>
      </c>
      <c r="O9834" s="269">
        <f>'Data and Parameter'!$E$4*'Data and Parameter'!$E$5*('Data and Parameter'!$E$6+'Data and Parameter'!$E$7)*'Data and Parameter'!$E$19*'Data and Parameter'!$E$14*'ER calculations'!N9834</f>
        <v>4.6386957676926199</v>
      </c>
    </row>
    <row r="9835" spans="1:15" ht="15">
      <c r="A9835" s="284">
        <v>9831</v>
      </c>
      <c r="B9835" s="287"/>
      <c r="C9835" s="287"/>
      <c r="D9835" s="284" t="s">
        <v>1054</v>
      </c>
      <c r="E9835" s="287"/>
      <c r="F9835" s="285" t="s">
        <v>9956</v>
      </c>
      <c r="G9835" s="266" t="s">
        <v>121</v>
      </c>
      <c r="H9835" s="266">
        <v>0.1</v>
      </c>
      <c r="I9835" s="266">
        <v>2022</v>
      </c>
      <c r="J9835" s="267">
        <v>44727</v>
      </c>
      <c r="K9835" s="267">
        <f>J9835+1</f>
        <v>44728</v>
      </c>
      <c r="L9835" s="266">
        <f>IF(M9835&lt;=365,1,2)</f>
        <v>1</v>
      </c>
      <c r="M9835" s="266">
        <f>IF(K9835&lt;$C$1,$C$2-$C$1+1,$C$2-K9835+1)</f>
        <v>319</v>
      </c>
      <c r="N9835" s="268">
        <f>M9835/365</f>
        <v>0.87397260273972599</v>
      </c>
      <c r="O9835" s="269">
        <f>'Data and Parameter'!$E$4*'Data and Parameter'!$E$5*('Data and Parameter'!$E$6+'Data and Parameter'!$E$7)*'Data and Parameter'!$E$19*'Data and Parameter'!$E$14*'ER calculations'!N9835</f>
        <v>4.5252108559447883</v>
      </c>
    </row>
    <row r="9836" spans="1:15" ht="15">
      <c r="A9836" s="284">
        <v>9832</v>
      </c>
      <c r="B9836" s="287"/>
      <c r="C9836" s="287"/>
      <c r="D9836" s="284" t="s">
        <v>1054</v>
      </c>
      <c r="E9836" s="287"/>
      <c r="F9836" s="285" t="s">
        <v>9957</v>
      </c>
      <c r="G9836" s="266" t="s">
        <v>121</v>
      </c>
      <c r="H9836" s="266">
        <v>0.1</v>
      </c>
      <c r="I9836" s="266">
        <v>2022</v>
      </c>
      <c r="J9836" s="267">
        <v>44734</v>
      </c>
      <c r="K9836" s="267">
        <f>J9836+1</f>
        <v>44735</v>
      </c>
      <c r="L9836" s="266">
        <f>IF(M9836&lt;=365,1,2)</f>
        <v>1</v>
      </c>
      <c r="M9836" s="266">
        <f>IF(K9836&lt;$C$1,$C$2-$C$1+1,$C$2-K9836+1)</f>
        <v>312</v>
      </c>
      <c r="N9836" s="268">
        <f>M9836/365</f>
        <v>0.85479452054794525</v>
      </c>
      <c r="O9836" s="269">
        <f>'Data and Parameter'!$E$4*'Data and Parameter'!$E$5*('Data and Parameter'!$E$6+'Data and Parameter'!$E$7)*'Data and Parameter'!$E$19*'Data and Parameter'!$E$14*'ER calculations'!N9836</f>
        <v>4.4259115581654358</v>
      </c>
    </row>
    <row r="9837" spans="1:15" ht="15">
      <c r="A9837" s="284">
        <v>9833</v>
      </c>
      <c r="B9837" s="287"/>
      <c r="C9837" s="287"/>
      <c r="D9837" s="284" t="s">
        <v>1054</v>
      </c>
      <c r="E9837" s="287"/>
      <c r="F9837" s="285" t="s">
        <v>9958</v>
      </c>
      <c r="G9837" s="266" t="s">
        <v>121</v>
      </c>
      <c r="H9837" s="266">
        <v>0.1</v>
      </c>
      <c r="I9837" s="266">
        <v>2022</v>
      </c>
      <c r="J9837" s="267">
        <v>44734</v>
      </c>
      <c r="K9837" s="267">
        <f>J9837+1</f>
        <v>44735</v>
      </c>
      <c r="L9837" s="266">
        <f>IF(M9837&lt;=365,1,2)</f>
        <v>1</v>
      </c>
      <c r="M9837" s="266">
        <f>IF(K9837&lt;$C$1,$C$2-$C$1+1,$C$2-K9837+1)</f>
        <v>312</v>
      </c>
      <c r="N9837" s="268">
        <f>M9837/365</f>
        <v>0.85479452054794525</v>
      </c>
      <c r="O9837" s="269">
        <f>'Data and Parameter'!$E$4*'Data and Parameter'!$E$5*('Data and Parameter'!$E$6+'Data and Parameter'!$E$7)*'Data and Parameter'!$E$19*'Data and Parameter'!$E$14*'ER calculations'!N9837</f>
        <v>4.4259115581654358</v>
      </c>
    </row>
    <row r="9838" spans="1:15" ht="15">
      <c r="A9838" s="284">
        <v>9834</v>
      </c>
      <c r="B9838" s="287"/>
      <c r="C9838" s="287"/>
      <c r="D9838" s="284" t="s">
        <v>1054</v>
      </c>
      <c r="E9838" s="287"/>
      <c r="F9838" s="285" t="s">
        <v>9959</v>
      </c>
      <c r="G9838" s="266" t="s">
        <v>121</v>
      </c>
      <c r="H9838" s="266">
        <v>0.1</v>
      </c>
      <c r="I9838" s="266">
        <v>2022</v>
      </c>
      <c r="J9838" s="267">
        <v>44767</v>
      </c>
      <c r="K9838" s="267">
        <f>J9838+1</f>
        <v>44768</v>
      </c>
      <c r="L9838" s="266">
        <f>IF(M9838&lt;=365,1,2)</f>
        <v>1</v>
      </c>
      <c r="M9838" s="266">
        <f>IF(K9838&lt;$C$1,$C$2-$C$1+1,$C$2-K9838+1)</f>
        <v>279</v>
      </c>
      <c r="N9838" s="268">
        <f>M9838/365</f>
        <v>0.76438356164383559</v>
      </c>
      <c r="O9838" s="269">
        <f>'Data and Parameter'!$E$4*'Data and Parameter'!$E$5*('Data and Parameter'!$E$6+'Data and Parameter'!$E$7)*'Data and Parameter'!$E$19*'Data and Parameter'!$E$14*'ER calculations'!N9838</f>
        <v>3.9577862972056299</v>
      </c>
    </row>
    <row r="9839" spans="1:15" ht="15">
      <c r="A9839" s="284">
        <v>9835</v>
      </c>
      <c r="B9839" s="287"/>
      <c r="C9839" s="287"/>
      <c r="D9839" s="284" t="s">
        <v>1054</v>
      </c>
      <c r="E9839" s="287"/>
      <c r="F9839" s="285" t="s">
        <v>9960</v>
      </c>
      <c r="G9839" s="266" t="s">
        <v>121</v>
      </c>
      <c r="H9839" s="266">
        <v>0.1</v>
      </c>
      <c r="I9839" s="266">
        <v>2022</v>
      </c>
      <c r="J9839" s="267">
        <v>44767</v>
      </c>
      <c r="K9839" s="267">
        <f>J9839+1</f>
        <v>44768</v>
      </c>
      <c r="L9839" s="266">
        <f>IF(M9839&lt;=365,1,2)</f>
        <v>1</v>
      </c>
      <c r="M9839" s="266">
        <f>IF(K9839&lt;$C$1,$C$2-$C$1+1,$C$2-K9839+1)</f>
        <v>279</v>
      </c>
      <c r="N9839" s="268">
        <f>M9839/365</f>
        <v>0.76438356164383559</v>
      </c>
      <c r="O9839" s="269">
        <f>'Data and Parameter'!$E$4*'Data and Parameter'!$E$5*('Data and Parameter'!$E$6+'Data and Parameter'!$E$7)*'Data and Parameter'!$E$19*'Data and Parameter'!$E$14*'ER calculations'!N9839</f>
        <v>3.9577862972056299</v>
      </c>
    </row>
    <row r="9840" spans="1:15" ht="15">
      <c r="A9840" s="284">
        <v>9836</v>
      </c>
      <c r="B9840" s="287"/>
      <c r="C9840" s="287"/>
      <c r="D9840" s="284" t="s">
        <v>1054</v>
      </c>
      <c r="E9840" s="287"/>
      <c r="F9840" s="285" t="s">
        <v>9961</v>
      </c>
      <c r="G9840" s="266" t="s">
        <v>121</v>
      </c>
      <c r="H9840" s="266">
        <v>0.1</v>
      </c>
      <c r="I9840" s="266">
        <v>2022</v>
      </c>
      <c r="J9840" s="267">
        <v>44767</v>
      </c>
      <c r="K9840" s="267">
        <f>J9840+1</f>
        <v>44768</v>
      </c>
      <c r="L9840" s="266">
        <f>IF(M9840&lt;=365,1,2)</f>
        <v>1</v>
      </c>
      <c r="M9840" s="266">
        <f>IF(K9840&lt;$C$1,$C$2-$C$1+1,$C$2-K9840+1)</f>
        <v>279</v>
      </c>
      <c r="N9840" s="268">
        <f>M9840/365</f>
        <v>0.76438356164383559</v>
      </c>
      <c r="O9840" s="269">
        <f>'Data and Parameter'!$E$4*'Data and Parameter'!$E$5*('Data and Parameter'!$E$6+'Data and Parameter'!$E$7)*'Data and Parameter'!$E$19*'Data and Parameter'!$E$14*'ER calculations'!N9840</f>
        <v>3.9577862972056299</v>
      </c>
    </row>
    <row r="9841" spans="1:15" ht="15">
      <c r="A9841" s="284">
        <v>9837</v>
      </c>
      <c r="B9841" s="287"/>
      <c r="C9841" s="287"/>
      <c r="D9841" s="284" t="s">
        <v>1054</v>
      </c>
      <c r="E9841" s="287"/>
      <c r="F9841" s="285" t="s">
        <v>9962</v>
      </c>
      <c r="G9841" s="266" t="s">
        <v>121</v>
      </c>
      <c r="H9841" s="266">
        <v>0.1</v>
      </c>
      <c r="I9841" s="266">
        <v>2022</v>
      </c>
      <c r="J9841" s="267">
        <v>44767</v>
      </c>
      <c r="K9841" s="267">
        <f>J9841+1</f>
        <v>44768</v>
      </c>
      <c r="L9841" s="266">
        <f>IF(M9841&lt;=365,1,2)</f>
        <v>1</v>
      </c>
      <c r="M9841" s="266">
        <f>IF(K9841&lt;$C$1,$C$2-$C$1+1,$C$2-K9841+1)</f>
        <v>279</v>
      </c>
      <c r="N9841" s="268">
        <f>M9841/365</f>
        <v>0.76438356164383559</v>
      </c>
      <c r="O9841" s="269">
        <f>'Data and Parameter'!$E$4*'Data and Parameter'!$E$5*('Data and Parameter'!$E$6+'Data and Parameter'!$E$7)*'Data and Parameter'!$E$19*'Data and Parameter'!$E$14*'ER calculations'!N9841</f>
        <v>3.9577862972056299</v>
      </c>
    </row>
    <row r="9842" spans="1:15" ht="15">
      <c r="A9842" s="284">
        <v>9838</v>
      </c>
      <c r="B9842" s="287"/>
      <c r="C9842" s="287"/>
      <c r="D9842" s="284" t="s">
        <v>1054</v>
      </c>
      <c r="E9842" s="287"/>
      <c r="F9842" s="285" t="s">
        <v>9963</v>
      </c>
      <c r="G9842" s="266" t="s">
        <v>121</v>
      </c>
      <c r="H9842" s="266">
        <v>0.1</v>
      </c>
      <c r="I9842" s="266">
        <v>2022</v>
      </c>
      <c r="J9842" s="267">
        <v>44767</v>
      </c>
      <c r="K9842" s="267">
        <f>J9842+1</f>
        <v>44768</v>
      </c>
      <c r="L9842" s="266">
        <f>IF(M9842&lt;=365,1,2)</f>
        <v>1</v>
      </c>
      <c r="M9842" s="266">
        <f>IF(K9842&lt;$C$1,$C$2-$C$1+1,$C$2-K9842+1)</f>
        <v>279</v>
      </c>
      <c r="N9842" s="268">
        <f>M9842/365</f>
        <v>0.76438356164383559</v>
      </c>
      <c r="O9842" s="269">
        <f>'Data and Parameter'!$E$4*'Data and Parameter'!$E$5*('Data and Parameter'!$E$6+'Data and Parameter'!$E$7)*'Data and Parameter'!$E$19*'Data and Parameter'!$E$14*'ER calculations'!N9842</f>
        <v>3.9577862972056299</v>
      </c>
    </row>
    <row r="9843" spans="1:15" ht="15">
      <c r="A9843" s="284">
        <v>9839</v>
      </c>
      <c r="B9843" s="287"/>
      <c r="C9843" s="287"/>
      <c r="D9843" s="284" t="s">
        <v>1054</v>
      </c>
      <c r="E9843" s="287"/>
      <c r="F9843" s="285" t="s">
        <v>9964</v>
      </c>
      <c r="G9843" s="266" t="s">
        <v>121</v>
      </c>
      <c r="H9843" s="266">
        <v>0.1</v>
      </c>
      <c r="I9843" s="266">
        <v>2022</v>
      </c>
      <c r="J9843" s="267">
        <v>44767</v>
      </c>
      <c r="K9843" s="267">
        <f>J9843+1</f>
        <v>44768</v>
      </c>
      <c r="L9843" s="266">
        <f>IF(M9843&lt;=365,1,2)</f>
        <v>1</v>
      </c>
      <c r="M9843" s="266">
        <f>IF(K9843&lt;$C$1,$C$2-$C$1+1,$C$2-K9843+1)</f>
        <v>279</v>
      </c>
      <c r="N9843" s="268">
        <f>M9843/365</f>
        <v>0.76438356164383559</v>
      </c>
      <c r="O9843" s="269">
        <f>'Data and Parameter'!$E$4*'Data and Parameter'!$E$5*('Data and Parameter'!$E$6+'Data and Parameter'!$E$7)*'Data and Parameter'!$E$19*'Data and Parameter'!$E$14*'ER calculations'!N9843</f>
        <v>3.9577862972056299</v>
      </c>
    </row>
    <row r="9844" spans="1:15" ht="15">
      <c r="A9844" s="284">
        <v>9840</v>
      </c>
      <c r="B9844" s="287"/>
      <c r="C9844" s="287"/>
      <c r="D9844" s="284" t="s">
        <v>1054</v>
      </c>
      <c r="E9844" s="287"/>
      <c r="F9844" s="285" t="s">
        <v>9965</v>
      </c>
      <c r="G9844" s="266" t="s">
        <v>121</v>
      </c>
      <c r="H9844" s="266">
        <v>0.1</v>
      </c>
      <c r="I9844" s="266">
        <v>2022</v>
      </c>
      <c r="J9844" s="267">
        <v>44767</v>
      </c>
      <c r="K9844" s="267">
        <f>J9844+1</f>
        <v>44768</v>
      </c>
      <c r="L9844" s="266">
        <f>IF(M9844&lt;=365,1,2)</f>
        <v>1</v>
      </c>
      <c r="M9844" s="266">
        <f>IF(K9844&lt;$C$1,$C$2-$C$1+1,$C$2-K9844+1)</f>
        <v>279</v>
      </c>
      <c r="N9844" s="268">
        <f>M9844/365</f>
        <v>0.76438356164383559</v>
      </c>
      <c r="O9844" s="269">
        <f>'Data and Parameter'!$E$4*'Data and Parameter'!$E$5*('Data and Parameter'!$E$6+'Data and Parameter'!$E$7)*'Data and Parameter'!$E$19*'Data and Parameter'!$E$14*'ER calculations'!N9844</f>
        <v>3.9577862972056299</v>
      </c>
    </row>
    <row r="9845" spans="1:15" ht="15">
      <c r="A9845" s="284">
        <v>9841</v>
      </c>
      <c r="B9845" s="287"/>
      <c r="C9845" s="287"/>
      <c r="D9845" s="284" t="s">
        <v>1054</v>
      </c>
      <c r="E9845" s="287"/>
      <c r="F9845" s="285" t="s">
        <v>9966</v>
      </c>
      <c r="G9845" s="266" t="s">
        <v>121</v>
      </c>
      <c r="H9845" s="266">
        <v>0.1</v>
      </c>
      <c r="I9845" s="266">
        <v>2022</v>
      </c>
      <c r="J9845" s="267">
        <v>44767</v>
      </c>
      <c r="K9845" s="267">
        <f>J9845+1</f>
        <v>44768</v>
      </c>
      <c r="L9845" s="266">
        <f>IF(M9845&lt;=365,1,2)</f>
        <v>1</v>
      </c>
      <c r="M9845" s="266">
        <f>IF(K9845&lt;$C$1,$C$2-$C$1+1,$C$2-K9845+1)</f>
        <v>279</v>
      </c>
      <c r="N9845" s="268">
        <f>M9845/365</f>
        <v>0.76438356164383559</v>
      </c>
      <c r="O9845" s="269">
        <f>'Data and Parameter'!$E$4*'Data and Parameter'!$E$5*('Data and Parameter'!$E$6+'Data and Parameter'!$E$7)*'Data and Parameter'!$E$19*'Data and Parameter'!$E$14*'ER calculations'!N9845</f>
        <v>3.9577862972056299</v>
      </c>
    </row>
    <row r="9846" spans="1:15" ht="15">
      <c r="A9846" s="284">
        <v>9842</v>
      </c>
      <c r="B9846" s="287"/>
      <c r="C9846" s="287"/>
      <c r="D9846" s="284" t="s">
        <v>1054</v>
      </c>
      <c r="E9846" s="287"/>
      <c r="F9846" s="285" t="s">
        <v>9967</v>
      </c>
      <c r="G9846" s="266" t="s">
        <v>121</v>
      </c>
      <c r="H9846" s="266">
        <v>0.1</v>
      </c>
      <c r="I9846" s="266">
        <v>2022</v>
      </c>
      <c r="J9846" s="267">
        <v>44723</v>
      </c>
      <c r="K9846" s="267">
        <f>J9846+1</f>
        <v>44724</v>
      </c>
      <c r="L9846" s="266">
        <f>IF(M9846&lt;=365,1,2)</f>
        <v>1</v>
      </c>
      <c r="M9846" s="266">
        <f>IF(K9846&lt;$C$1,$C$2-$C$1+1,$C$2-K9846+1)</f>
        <v>323</v>
      </c>
      <c r="N9846" s="268">
        <f>M9846/365</f>
        <v>0.8849315068493151</v>
      </c>
      <c r="O9846" s="269">
        <f>'Data and Parameter'!$E$4*'Data and Parameter'!$E$5*('Data and Parameter'!$E$6+'Data and Parameter'!$E$7)*'Data and Parameter'!$E$19*'Data and Parameter'!$E$14*'ER calculations'!N9846</f>
        <v>4.5819533118187046</v>
      </c>
    </row>
    <row r="9847" spans="1:15" ht="15">
      <c r="A9847" s="284">
        <v>9843</v>
      </c>
      <c r="B9847" s="287"/>
      <c r="C9847" s="287"/>
      <c r="D9847" s="284" t="s">
        <v>1054</v>
      </c>
      <c r="E9847" s="287"/>
      <c r="F9847" s="285" t="s">
        <v>9968</v>
      </c>
      <c r="G9847" s="266" t="s">
        <v>121</v>
      </c>
      <c r="H9847" s="266">
        <v>0.1</v>
      </c>
      <c r="I9847" s="266">
        <v>2022</v>
      </c>
      <c r="J9847" s="267">
        <v>44734</v>
      </c>
      <c r="K9847" s="267">
        <f>J9847+1</f>
        <v>44735</v>
      </c>
      <c r="L9847" s="266">
        <f>IF(M9847&lt;=365,1,2)</f>
        <v>1</v>
      </c>
      <c r="M9847" s="266">
        <f>IF(K9847&lt;$C$1,$C$2-$C$1+1,$C$2-K9847+1)</f>
        <v>312</v>
      </c>
      <c r="N9847" s="268">
        <f>M9847/365</f>
        <v>0.85479452054794525</v>
      </c>
      <c r="O9847" s="269">
        <f>'Data and Parameter'!$E$4*'Data and Parameter'!$E$5*('Data and Parameter'!$E$6+'Data and Parameter'!$E$7)*'Data and Parameter'!$E$19*'Data and Parameter'!$E$14*'ER calculations'!N9847</f>
        <v>4.4259115581654358</v>
      </c>
    </row>
    <row r="9848" spans="1:15" ht="15">
      <c r="A9848" s="284">
        <v>9844</v>
      </c>
      <c r="B9848" s="287"/>
      <c r="C9848" s="287"/>
      <c r="D9848" s="284" t="s">
        <v>1054</v>
      </c>
      <c r="E9848" s="287"/>
      <c r="F9848" s="285" t="s">
        <v>9969</v>
      </c>
      <c r="G9848" s="266" t="s">
        <v>121</v>
      </c>
      <c r="H9848" s="266">
        <v>0.1</v>
      </c>
      <c r="I9848" s="266">
        <v>2022</v>
      </c>
      <c r="J9848" s="267">
        <v>44734</v>
      </c>
      <c r="K9848" s="267">
        <f>J9848+1</f>
        <v>44735</v>
      </c>
      <c r="L9848" s="266">
        <f>IF(M9848&lt;=365,1,2)</f>
        <v>1</v>
      </c>
      <c r="M9848" s="266">
        <f>IF(K9848&lt;$C$1,$C$2-$C$1+1,$C$2-K9848+1)</f>
        <v>312</v>
      </c>
      <c r="N9848" s="268">
        <f>M9848/365</f>
        <v>0.85479452054794525</v>
      </c>
      <c r="O9848" s="269">
        <f>'Data and Parameter'!$E$4*'Data and Parameter'!$E$5*('Data and Parameter'!$E$6+'Data and Parameter'!$E$7)*'Data and Parameter'!$E$19*'Data and Parameter'!$E$14*'ER calculations'!N9848</f>
        <v>4.4259115581654358</v>
      </c>
    </row>
    <row r="9849" spans="1:15" ht="15">
      <c r="A9849" s="284">
        <v>9845</v>
      </c>
      <c r="B9849" s="287"/>
      <c r="C9849" s="287"/>
      <c r="D9849" s="284" t="s">
        <v>1054</v>
      </c>
      <c r="E9849" s="287"/>
      <c r="F9849" s="285" t="s">
        <v>9970</v>
      </c>
      <c r="G9849" s="266" t="s">
        <v>121</v>
      </c>
      <c r="H9849" s="266">
        <v>0.1</v>
      </c>
      <c r="I9849" s="266">
        <v>2022</v>
      </c>
      <c r="J9849" s="267">
        <v>44734</v>
      </c>
      <c r="K9849" s="267">
        <f>J9849+1</f>
        <v>44735</v>
      </c>
      <c r="L9849" s="266">
        <f>IF(M9849&lt;=365,1,2)</f>
        <v>1</v>
      </c>
      <c r="M9849" s="266">
        <f>IF(K9849&lt;$C$1,$C$2-$C$1+1,$C$2-K9849+1)</f>
        <v>312</v>
      </c>
      <c r="N9849" s="268">
        <f>M9849/365</f>
        <v>0.85479452054794525</v>
      </c>
      <c r="O9849" s="269">
        <f>'Data and Parameter'!$E$4*'Data and Parameter'!$E$5*('Data and Parameter'!$E$6+'Data and Parameter'!$E$7)*'Data and Parameter'!$E$19*'Data and Parameter'!$E$14*'ER calculations'!N9849</f>
        <v>4.4259115581654358</v>
      </c>
    </row>
    <row r="9850" spans="1:15" ht="15">
      <c r="A9850" s="284">
        <v>9846</v>
      </c>
      <c r="B9850" s="287"/>
      <c r="C9850" s="287"/>
      <c r="D9850" s="284" t="s">
        <v>1054</v>
      </c>
      <c r="E9850" s="287"/>
      <c r="F9850" s="285" t="s">
        <v>9971</v>
      </c>
      <c r="G9850" s="266" t="s">
        <v>121</v>
      </c>
      <c r="H9850" s="266">
        <v>0.1</v>
      </c>
      <c r="I9850" s="266">
        <v>2022</v>
      </c>
      <c r="J9850" s="267">
        <v>44735</v>
      </c>
      <c r="K9850" s="267">
        <f>J9850+1</f>
        <v>44736</v>
      </c>
      <c r="L9850" s="266">
        <f>IF(M9850&lt;=365,1,2)</f>
        <v>1</v>
      </c>
      <c r="M9850" s="266">
        <f>IF(K9850&lt;$C$1,$C$2-$C$1+1,$C$2-K9850+1)</f>
        <v>311</v>
      </c>
      <c r="N9850" s="268">
        <f>M9850/365</f>
        <v>0.852054794520548</v>
      </c>
      <c r="O9850" s="269">
        <f>'Data and Parameter'!$E$4*'Data and Parameter'!$E$5*('Data and Parameter'!$E$6+'Data and Parameter'!$E$7)*'Data and Parameter'!$E$19*'Data and Parameter'!$E$14*'ER calculations'!N9850</f>
        <v>4.4117259441969567</v>
      </c>
    </row>
    <row r="9851" spans="1:15" ht="15">
      <c r="A9851" s="284">
        <v>9847</v>
      </c>
      <c r="B9851" s="287"/>
      <c r="C9851" s="287"/>
      <c r="D9851" s="284" t="s">
        <v>1054</v>
      </c>
      <c r="E9851" s="287"/>
      <c r="F9851" s="285" t="s">
        <v>9972</v>
      </c>
      <c r="G9851" s="266" t="s">
        <v>121</v>
      </c>
      <c r="H9851" s="266">
        <v>0.1</v>
      </c>
      <c r="I9851" s="266">
        <v>2022</v>
      </c>
      <c r="J9851" s="267">
        <v>44735</v>
      </c>
      <c r="K9851" s="267">
        <f>J9851+1</f>
        <v>44736</v>
      </c>
      <c r="L9851" s="266">
        <f>IF(M9851&lt;=365,1,2)</f>
        <v>1</v>
      </c>
      <c r="M9851" s="266">
        <f>IF(K9851&lt;$C$1,$C$2-$C$1+1,$C$2-K9851+1)</f>
        <v>311</v>
      </c>
      <c r="N9851" s="268">
        <f>M9851/365</f>
        <v>0.852054794520548</v>
      </c>
      <c r="O9851" s="269">
        <f>'Data and Parameter'!$E$4*'Data and Parameter'!$E$5*('Data and Parameter'!$E$6+'Data and Parameter'!$E$7)*'Data and Parameter'!$E$19*'Data and Parameter'!$E$14*'ER calculations'!N9851</f>
        <v>4.4117259441969567</v>
      </c>
    </row>
    <row r="9852" spans="1:15" ht="15">
      <c r="A9852" s="284">
        <v>9848</v>
      </c>
      <c r="B9852" s="287"/>
      <c r="C9852" s="287"/>
      <c r="D9852" s="284" t="s">
        <v>1054</v>
      </c>
      <c r="E9852" s="287"/>
      <c r="F9852" s="285" t="s">
        <v>9973</v>
      </c>
      <c r="G9852" s="266" t="s">
        <v>121</v>
      </c>
      <c r="H9852" s="266">
        <v>0.1</v>
      </c>
      <c r="I9852" s="266">
        <v>2022</v>
      </c>
      <c r="J9852" s="267">
        <v>44735</v>
      </c>
      <c r="K9852" s="267">
        <f>J9852+1</f>
        <v>44736</v>
      </c>
      <c r="L9852" s="266">
        <f>IF(M9852&lt;=365,1,2)</f>
        <v>1</v>
      </c>
      <c r="M9852" s="266">
        <f>IF(K9852&lt;$C$1,$C$2-$C$1+1,$C$2-K9852+1)</f>
        <v>311</v>
      </c>
      <c r="N9852" s="268">
        <f>M9852/365</f>
        <v>0.852054794520548</v>
      </c>
      <c r="O9852" s="269">
        <f>'Data and Parameter'!$E$4*'Data and Parameter'!$E$5*('Data and Parameter'!$E$6+'Data and Parameter'!$E$7)*'Data and Parameter'!$E$19*'Data and Parameter'!$E$14*'ER calculations'!N9852</f>
        <v>4.4117259441969567</v>
      </c>
    </row>
    <row r="9853" spans="1:15" ht="15">
      <c r="A9853" s="284">
        <v>9849</v>
      </c>
      <c r="B9853" s="287"/>
      <c r="C9853" s="287"/>
      <c r="D9853" s="284" t="s">
        <v>1054</v>
      </c>
      <c r="E9853" s="287"/>
      <c r="F9853" s="285" t="s">
        <v>9974</v>
      </c>
      <c r="G9853" s="266" t="s">
        <v>121</v>
      </c>
      <c r="H9853" s="266">
        <v>0.1</v>
      </c>
      <c r="I9853" s="266">
        <v>2022</v>
      </c>
      <c r="J9853" s="267">
        <v>44735</v>
      </c>
      <c r="K9853" s="267">
        <f>J9853+1</f>
        <v>44736</v>
      </c>
      <c r="L9853" s="266">
        <f>IF(M9853&lt;=365,1,2)</f>
        <v>1</v>
      </c>
      <c r="M9853" s="266">
        <f>IF(K9853&lt;$C$1,$C$2-$C$1+1,$C$2-K9853+1)</f>
        <v>311</v>
      </c>
      <c r="N9853" s="268">
        <f>M9853/365</f>
        <v>0.852054794520548</v>
      </c>
      <c r="O9853" s="269">
        <f>'Data and Parameter'!$E$4*'Data and Parameter'!$E$5*('Data and Parameter'!$E$6+'Data and Parameter'!$E$7)*'Data and Parameter'!$E$19*'Data and Parameter'!$E$14*'ER calculations'!N9853</f>
        <v>4.4117259441969567</v>
      </c>
    </row>
    <row r="9854" spans="1:15" ht="15">
      <c r="A9854" s="284">
        <v>9850</v>
      </c>
      <c r="B9854" s="287"/>
      <c r="C9854" s="287"/>
      <c r="D9854" s="284" t="s">
        <v>1054</v>
      </c>
      <c r="E9854" s="287"/>
      <c r="F9854" s="285" t="s">
        <v>9975</v>
      </c>
      <c r="G9854" s="266" t="s">
        <v>121</v>
      </c>
      <c r="H9854" s="266">
        <v>0.1</v>
      </c>
      <c r="I9854" s="266">
        <v>2022</v>
      </c>
      <c r="J9854" s="267">
        <v>44735</v>
      </c>
      <c r="K9854" s="267">
        <f>J9854+1</f>
        <v>44736</v>
      </c>
      <c r="L9854" s="266">
        <f>IF(M9854&lt;=365,1,2)</f>
        <v>1</v>
      </c>
      <c r="M9854" s="266">
        <f>IF(K9854&lt;$C$1,$C$2-$C$1+1,$C$2-K9854+1)</f>
        <v>311</v>
      </c>
      <c r="N9854" s="268">
        <f>M9854/365</f>
        <v>0.852054794520548</v>
      </c>
      <c r="O9854" s="269">
        <f>'Data and Parameter'!$E$4*'Data and Parameter'!$E$5*('Data and Parameter'!$E$6+'Data and Parameter'!$E$7)*'Data and Parameter'!$E$19*'Data and Parameter'!$E$14*'ER calculations'!N9854</f>
        <v>4.4117259441969567</v>
      </c>
    </row>
    <row r="9855" spans="1:15" ht="15">
      <c r="A9855" s="284">
        <v>9851</v>
      </c>
      <c r="B9855" s="287"/>
      <c r="C9855" s="287"/>
      <c r="D9855" s="284" t="s">
        <v>1054</v>
      </c>
      <c r="E9855" s="287"/>
      <c r="F9855" s="285" t="s">
        <v>9976</v>
      </c>
      <c r="G9855" s="266" t="s">
        <v>121</v>
      </c>
      <c r="H9855" s="266">
        <v>0.1</v>
      </c>
      <c r="I9855" s="266">
        <v>2022</v>
      </c>
      <c r="J9855" s="267">
        <v>44735</v>
      </c>
      <c r="K9855" s="267">
        <f>J9855+1</f>
        <v>44736</v>
      </c>
      <c r="L9855" s="266">
        <f>IF(M9855&lt;=365,1,2)</f>
        <v>1</v>
      </c>
      <c r="M9855" s="266">
        <f>IF(K9855&lt;$C$1,$C$2-$C$1+1,$C$2-K9855+1)</f>
        <v>311</v>
      </c>
      <c r="N9855" s="268">
        <f>M9855/365</f>
        <v>0.852054794520548</v>
      </c>
      <c r="O9855" s="269">
        <f>'Data and Parameter'!$E$4*'Data and Parameter'!$E$5*('Data and Parameter'!$E$6+'Data and Parameter'!$E$7)*'Data and Parameter'!$E$19*'Data and Parameter'!$E$14*'ER calculations'!N9855</f>
        <v>4.4117259441969567</v>
      </c>
    </row>
    <row r="9856" spans="1:15" ht="15">
      <c r="A9856" s="284">
        <v>9852</v>
      </c>
      <c r="B9856" s="287"/>
      <c r="C9856" s="287"/>
      <c r="D9856" s="284" t="s">
        <v>1054</v>
      </c>
      <c r="E9856" s="287"/>
      <c r="F9856" s="285" t="s">
        <v>9977</v>
      </c>
      <c r="G9856" s="266" t="s">
        <v>121</v>
      </c>
      <c r="H9856" s="266">
        <v>0.1</v>
      </c>
      <c r="I9856" s="266">
        <v>2022</v>
      </c>
      <c r="J9856" s="267">
        <v>44735</v>
      </c>
      <c r="K9856" s="267">
        <f>J9856+1</f>
        <v>44736</v>
      </c>
      <c r="L9856" s="266">
        <f>IF(M9856&lt;=365,1,2)</f>
        <v>1</v>
      </c>
      <c r="M9856" s="266">
        <f>IF(K9856&lt;$C$1,$C$2-$C$1+1,$C$2-K9856+1)</f>
        <v>311</v>
      </c>
      <c r="N9856" s="268">
        <f>M9856/365</f>
        <v>0.852054794520548</v>
      </c>
      <c r="O9856" s="269">
        <f>'Data and Parameter'!$E$4*'Data and Parameter'!$E$5*('Data and Parameter'!$E$6+'Data and Parameter'!$E$7)*'Data and Parameter'!$E$19*'Data and Parameter'!$E$14*'ER calculations'!N9856</f>
        <v>4.4117259441969567</v>
      </c>
    </row>
    <row r="9857" spans="1:15" ht="15">
      <c r="A9857" s="284">
        <v>9853</v>
      </c>
      <c r="B9857" s="287"/>
      <c r="C9857" s="287"/>
      <c r="D9857" s="284" t="s">
        <v>1054</v>
      </c>
      <c r="E9857" s="287"/>
      <c r="F9857" s="285" t="s">
        <v>9978</v>
      </c>
      <c r="G9857" s="266" t="s">
        <v>121</v>
      </c>
      <c r="H9857" s="266">
        <v>0.1</v>
      </c>
      <c r="I9857" s="266">
        <v>2022</v>
      </c>
      <c r="J9857" s="267">
        <v>44735</v>
      </c>
      <c r="K9857" s="267">
        <f>J9857+1</f>
        <v>44736</v>
      </c>
      <c r="L9857" s="266">
        <f>IF(M9857&lt;=365,1,2)</f>
        <v>1</v>
      </c>
      <c r="M9857" s="266">
        <f>IF(K9857&lt;$C$1,$C$2-$C$1+1,$C$2-K9857+1)</f>
        <v>311</v>
      </c>
      <c r="N9857" s="268">
        <f>M9857/365</f>
        <v>0.852054794520548</v>
      </c>
      <c r="O9857" s="269">
        <f>'Data and Parameter'!$E$4*'Data and Parameter'!$E$5*('Data and Parameter'!$E$6+'Data and Parameter'!$E$7)*'Data and Parameter'!$E$19*'Data and Parameter'!$E$14*'ER calculations'!N9857</f>
        <v>4.4117259441969567</v>
      </c>
    </row>
    <row r="9858" spans="1:15" ht="15">
      <c r="A9858" s="284">
        <v>9854</v>
      </c>
      <c r="B9858" s="287"/>
      <c r="C9858" s="287"/>
      <c r="D9858" s="284" t="s">
        <v>1054</v>
      </c>
      <c r="E9858" s="287"/>
      <c r="F9858" s="285" t="s">
        <v>9979</v>
      </c>
      <c r="G9858" s="266" t="s">
        <v>121</v>
      </c>
      <c r="H9858" s="266">
        <v>0.1</v>
      </c>
      <c r="I9858" s="266">
        <v>2022</v>
      </c>
      <c r="J9858" s="267">
        <v>44736</v>
      </c>
      <c r="K9858" s="267">
        <f>J9858+1</f>
        <v>44737</v>
      </c>
      <c r="L9858" s="266">
        <f>IF(M9858&lt;=365,1,2)</f>
        <v>1</v>
      </c>
      <c r="M9858" s="266">
        <f>IF(K9858&lt;$C$1,$C$2-$C$1+1,$C$2-K9858+1)</f>
        <v>310</v>
      </c>
      <c r="N9858" s="268">
        <f>M9858/365</f>
        <v>0.84931506849315064</v>
      </c>
      <c r="O9858" s="269">
        <f>'Data and Parameter'!$E$4*'Data and Parameter'!$E$5*('Data and Parameter'!$E$6+'Data and Parameter'!$E$7)*'Data and Parameter'!$E$19*'Data and Parameter'!$E$14*'ER calculations'!N9858</f>
        <v>4.3975403302284777</v>
      </c>
    </row>
    <row r="9859" spans="1:15" ht="15">
      <c r="A9859" s="284">
        <v>9855</v>
      </c>
      <c r="B9859" s="287"/>
      <c r="C9859" s="287"/>
      <c r="D9859" s="284" t="s">
        <v>1054</v>
      </c>
      <c r="E9859" s="287"/>
      <c r="F9859" s="285" t="s">
        <v>9980</v>
      </c>
      <c r="G9859" s="266" t="s">
        <v>121</v>
      </c>
      <c r="H9859" s="266">
        <v>0.1</v>
      </c>
      <c r="I9859" s="266">
        <v>2022</v>
      </c>
      <c r="J9859" s="267">
        <v>44736</v>
      </c>
      <c r="K9859" s="267">
        <f>J9859+1</f>
        <v>44737</v>
      </c>
      <c r="L9859" s="266">
        <f>IF(M9859&lt;=365,1,2)</f>
        <v>1</v>
      </c>
      <c r="M9859" s="266">
        <f>IF(K9859&lt;$C$1,$C$2-$C$1+1,$C$2-K9859+1)</f>
        <v>310</v>
      </c>
      <c r="N9859" s="268">
        <f>M9859/365</f>
        <v>0.84931506849315064</v>
      </c>
      <c r="O9859" s="269">
        <f>'Data and Parameter'!$E$4*'Data and Parameter'!$E$5*('Data and Parameter'!$E$6+'Data and Parameter'!$E$7)*'Data and Parameter'!$E$19*'Data and Parameter'!$E$14*'ER calculations'!N9859</f>
        <v>4.3975403302284777</v>
      </c>
    </row>
    <row r="9860" spans="1:15" ht="15">
      <c r="A9860" s="284">
        <v>9856</v>
      </c>
      <c r="B9860" s="287"/>
      <c r="C9860" s="287"/>
      <c r="D9860" s="284" t="s">
        <v>1054</v>
      </c>
      <c r="E9860" s="287"/>
      <c r="F9860" s="285" t="s">
        <v>9981</v>
      </c>
      <c r="G9860" s="266" t="s">
        <v>121</v>
      </c>
      <c r="H9860" s="266">
        <v>0.1</v>
      </c>
      <c r="I9860" s="266">
        <v>2022</v>
      </c>
      <c r="J9860" s="267">
        <v>44736</v>
      </c>
      <c r="K9860" s="267">
        <f>J9860+1</f>
        <v>44737</v>
      </c>
      <c r="L9860" s="266">
        <f>IF(M9860&lt;=365,1,2)</f>
        <v>1</v>
      </c>
      <c r="M9860" s="266">
        <f>IF(K9860&lt;$C$1,$C$2-$C$1+1,$C$2-K9860+1)</f>
        <v>310</v>
      </c>
      <c r="N9860" s="268">
        <f>M9860/365</f>
        <v>0.84931506849315064</v>
      </c>
      <c r="O9860" s="269">
        <f>'Data and Parameter'!$E$4*'Data and Parameter'!$E$5*('Data and Parameter'!$E$6+'Data and Parameter'!$E$7)*'Data and Parameter'!$E$19*'Data and Parameter'!$E$14*'ER calculations'!N9860</f>
        <v>4.3975403302284777</v>
      </c>
    </row>
    <row r="9861" spans="1:15" ht="15">
      <c r="A9861" s="284">
        <v>9857</v>
      </c>
      <c r="B9861" s="287"/>
      <c r="C9861" s="287"/>
      <c r="D9861" s="284" t="s">
        <v>1054</v>
      </c>
      <c r="E9861" s="287"/>
      <c r="F9861" s="285" t="s">
        <v>9982</v>
      </c>
      <c r="G9861" s="266" t="s">
        <v>121</v>
      </c>
      <c r="H9861" s="266">
        <v>0.1</v>
      </c>
      <c r="I9861" s="266">
        <v>2022</v>
      </c>
      <c r="J9861" s="267">
        <v>44736</v>
      </c>
      <c r="K9861" s="267">
        <f>J9861+1</f>
        <v>44737</v>
      </c>
      <c r="L9861" s="266">
        <f>IF(M9861&lt;=365,1,2)</f>
        <v>1</v>
      </c>
      <c r="M9861" s="266">
        <f>IF(K9861&lt;$C$1,$C$2-$C$1+1,$C$2-K9861+1)</f>
        <v>310</v>
      </c>
      <c r="N9861" s="268">
        <f>M9861/365</f>
        <v>0.84931506849315064</v>
      </c>
      <c r="O9861" s="269">
        <f>'Data and Parameter'!$E$4*'Data and Parameter'!$E$5*('Data and Parameter'!$E$6+'Data and Parameter'!$E$7)*'Data and Parameter'!$E$19*'Data and Parameter'!$E$14*'ER calculations'!N9861</f>
        <v>4.3975403302284777</v>
      </c>
    </row>
    <row r="9862" spans="1:15" ht="15">
      <c r="A9862" s="284">
        <v>9858</v>
      </c>
      <c r="B9862" s="287"/>
      <c r="C9862" s="287"/>
      <c r="D9862" s="284" t="s">
        <v>1054</v>
      </c>
      <c r="E9862" s="287"/>
      <c r="F9862" s="285" t="s">
        <v>9983</v>
      </c>
      <c r="G9862" s="266" t="s">
        <v>121</v>
      </c>
      <c r="H9862" s="266">
        <v>0.1</v>
      </c>
      <c r="I9862" s="266">
        <v>2022</v>
      </c>
      <c r="J9862" s="267">
        <v>44736</v>
      </c>
      <c r="K9862" s="267">
        <f>J9862+1</f>
        <v>44737</v>
      </c>
      <c r="L9862" s="266">
        <f>IF(M9862&lt;=365,1,2)</f>
        <v>1</v>
      </c>
      <c r="M9862" s="266">
        <f>IF(K9862&lt;$C$1,$C$2-$C$1+1,$C$2-K9862+1)</f>
        <v>310</v>
      </c>
      <c r="N9862" s="268">
        <f>M9862/365</f>
        <v>0.84931506849315064</v>
      </c>
      <c r="O9862" s="269">
        <f>'Data and Parameter'!$E$4*'Data and Parameter'!$E$5*('Data and Parameter'!$E$6+'Data and Parameter'!$E$7)*'Data and Parameter'!$E$19*'Data and Parameter'!$E$14*'ER calculations'!N9862</f>
        <v>4.3975403302284777</v>
      </c>
    </row>
    <row r="9863" spans="1:15" ht="15">
      <c r="A9863" s="284">
        <v>9859</v>
      </c>
      <c r="B9863" s="287"/>
      <c r="C9863" s="287"/>
      <c r="D9863" s="284" t="s">
        <v>1054</v>
      </c>
      <c r="E9863" s="287"/>
      <c r="F9863" s="285" t="s">
        <v>9984</v>
      </c>
      <c r="G9863" s="266" t="s">
        <v>121</v>
      </c>
      <c r="H9863" s="266">
        <v>0.1</v>
      </c>
      <c r="I9863" s="266">
        <v>2022</v>
      </c>
      <c r="J9863" s="267">
        <v>44736</v>
      </c>
      <c r="K9863" s="267">
        <f>J9863+1</f>
        <v>44737</v>
      </c>
      <c r="L9863" s="266">
        <f>IF(M9863&lt;=365,1,2)</f>
        <v>1</v>
      </c>
      <c r="M9863" s="266">
        <f>IF(K9863&lt;$C$1,$C$2-$C$1+1,$C$2-K9863+1)</f>
        <v>310</v>
      </c>
      <c r="N9863" s="268">
        <f>M9863/365</f>
        <v>0.84931506849315064</v>
      </c>
      <c r="O9863" s="269">
        <f>'Data and Parameter'!$E$4*'Data and Parameter'!$E$5*('Data and Parameter'!$E$6+'Data and Parameter'!$E$7)*'Data and Parameter'!$E$19*'Data and Parameter'!$E$14*'ER calculations'!N9863</f>
        <v>4.3975403302284777</v>
      </c>
    </row>
    <row r="9864" spans="1:15" ht="15">
      <c r="A9864" s="284">
        <v>9860</v>
      </c>
      <c r="B9864" s="287"/>
      <c r="C9864" s="287"/>
      <c r="D9864" s="284" t="s">
        <v>1054</v>
      </c>
      <c r="E9864" s="287"/>
      <c r="F9864" s="285" t="s">
        <v>9985</v>
      </c>
      <c r="G9864" s="266" t="s">
        <v>121</v>
      </c>
      <c r="H9864" s="266">
        <v>0.1</v>
      </c>
      <c r="I9864" s="266">
        <v>2022</v>
      </c>
      <c r="J9864" s="267">
        <v>44736</v>
      </c>
      <c r="K9864" s="267">
        <f>J9864+1</f>
        <v>44737</v>
      </c>
      <c r="L9864" s="266">
        <f>IF(M9864&lt;=365,1,2)</f>
        <v>1</v>
      </c>
      <c r="M9864" s="266">
        <f>IF(K9864&lt;$C$1,$C$2-$C$1+1,$C$2-K9864+1)</f>
        <v>310</v>
      </c>
      <c r="N9864" s="268">
        <f>M9864/365</f>
        <v>0.84931506849315064</v>
      </c>
      <c r="O9864" s="269">
        <f>'Data and Parameter'!$E$4*'Data and Parameter'!$E$5*('Data and Parameter'!$E$6+'Data and Parameter'!$E$7)*'Data and Parameter'!$E$19*'Data and Parameter'!$E$14*'ER calculations'!N9864</f>
        <v>4.3975403302284777</v>
      </c>
    </row>
    <row r="9865" spans="1:15" ht="15">
      <c r="A9865" s="284">
        <v>9861</v>
      </c>
      <c r="B9865" s="287"/>
      <c r="C9865" s="287"/>
      <c r="D9865" s="284" t="s">
        <v>1054</v>
      </c>
      <c r="E9865" s="287"/>
      <c r="F9865" s="285" t="s">
        <v>9986</v>
      </c>
      <c r="G9865" s="266" t="s">
        <v>121</v>
      </c>
      <c r="H9865" s="266">
        <v>0.1</v>
      </c>
      <c r="I9865" s="266">
        <v>2022</v>
      </c>
      <c r="J9865" s="267">
        <v>44737</v>
      </c>
      <c r="K9865" s="267">
        <f>J9865+1</f>
        <v>44738</v>
      </c>
      <c r="L9865" s="266">
        <f>IF(M9865&lt;=365,1,2)</f>
        <v>1</v>
      </c>
      <c r="M9865" s="266">
        <f>IF(K9865&lt;$C$1,$C$2-$C$1+1,$C$2-K9865+1)</f>
        <v>309</v>
      </c>
      <c r="N9865" s="268">
        <f>M9865/365</f>
        <v>0.84657534246575339</v>
      </c>
      <c r="O9865" s="269">
        <f>'Data and Parameter'!$E$4*'Data and Parameter'!$E$5*('Data and Parameter'!$E$6+'Data and Parameter'!$E$7)*'Data and Parameter'!$E$19*'Data and Parameter'!$E$14*'ER calculations'!N9865</f>
        <v>4.3833547162599986</v>
      </c>
    </row>
    <row r="9866" spans="1:15" ht="15">
      <c r="A9866" s="284">
        <v>9862</v>
      </c>
      <c r="B9866" s="287"/>
      <c r="C9866" s="287"/>
      <c r="D9866" s="284" t="s">
        <v>1054</v>
      </c>
      <c r="E9866" s="287"/>
      <c r="F9866" s="285" t="s">
        <v>9987</v>
      </c>
      <c r="G9866" s="266" t="s">
        <v>121</v>
      </c>
      <c r="H9866" s="266">
        <v>0.1</v>
      </c>
      <c r="I9866" s="266">
        <v>2022</v>
      </c>
      <c r="J9866" s="267">
        <v>44737</v>
      </c>
      <c r="K9866" s="267">
        <f>J9866+1</f>
        <v>44738</v>
      </c>
      <c r="L9866" s="266">
        <f>IF(M9866&lt;=365,1,2)</f>
        <v>1</v>
      </c>
      <c r="M9866" s="266">
        <f>IF(K9866&lt;$C$1,$C$2-$C$1+1,$C$2-K9866+1)</f>
        <v>309</v>
      </c>
      <c r="N9866" s="268">
        <f>M9866/365</f>
        <v>0.84657534246575339</v>
      </c>
      <c r="O9866" s="269">
        <f>'Data and Parameter'!$E$4*'Data and Parameter'!$E$5*('Data and Parameter'!$E$6+'Data and Parameter'!$E$7)*'Data and Parameter'!$E$19*'Data and Parameter'!$E$14*'ER calculations'!N9866</f>
        <v>4.3833547162599986</v>
      </c>
    </row>
    <row r="9867" spans="1:15" ht="15">
      <c r="A9867" s="284">
        <v>9863</v>
      </c>
      <c r="B9867" s="287"/>
      <c r="C9867" s="287"/>
      <c r="D9867" s="284" t="s">
        <v>1054</v>
      </c>
      <c r="E9867" s="287"/>
      <c r="F9867" s="285" t="s">
        <v>9988</v>
      </c>
      <c r="G9867" s="266" t="s">
        <v>121</v>
      </c>
      <c r="H9867" s="266">
        <v>0.1</v>
      </c>
      <c r="I9867" s="266">
        <v>2022</v>
      </c>
      <c r="J9867" s="267">
        <v>44719</v>
      </c>
      <c r="K9867" s="267">
        <f>J9867+1</f>
        <v>44720</v>
      </c>
      <c r="L9867" s="266">
        <f>IF(M9867&lt;=365,1,2)</f>
        <v>1</v>
      </c>
      <c r="M9867" s="266">
        <f>IF(K9867&lt;$C$1,$C$2-$C$1+1,$C$2-K9867+1)</f>
        <v>327</v>
      </c>
      <c r="N9867" s="268">
        <f>M9867/365</f>
        <v>0.89589041095890409</v>
      </c>
      <c r="O9867" s="269">
        <f>'Data and Parameter'!$E$4*'Data and Parameter'!$E$5*('Data and Parameter'!$E$6+'Data and Parameter'!$E$7)*'Data and Parameter'!$E$19*'Data and Parameter'!$E$14*'ER calculations'!N9867</f>
        <v>4.6386957676926199</v>
      </c>
    </row>
    <row r="9868" spans="1:15" ht="15">
      <c r="A9868" s="284">
        <v>9864</v>
      </c>
      <c r="B9868" s="287"/>
      <c r="C9868" s="287"/>
      <c r="D9868" s="284" t="s">
        <v>1054</v>
      </c>
      <c r="E9868" s="287"/>
      <c r="F9868" s="285" t="s">
        <v>9989</v>
      </c>
      <c r="G9868" s="266" t="s">
        <v>121</v>
      </c>
      <c r="H9868" s="266">
        <v>0.1</v>
      </c>
      <c r="I9868" s="266">
        <v>2022</v>
      </c>
      <c r="J9868" s="267">
        <v>44737</v>
      </c>
      <c r="K9868" s="267">
        <f>J9868+1</f>
        <v>44738</v>
      </c>
      <c r="L9868" s="266">
        <f>IF(M9868&lt;=365,1,2)</f>
        <v>1</v>
      </c>
      <c r="M9868" s="266">
        <f>IF(K9868&lt;$C$1,$C$2-$C$1+1,$C$2-K9868+1)</f>
        <v>309</v>
      </c>
      <c r="N9868" s="268">
        <f>M9868/365</f>
        <v>0.84657534246575339</v>
      </c>
      <c r="O9868" s="269">
        <f>'Data and Parameter'!$E$4*'Data and Parameter'!$E$5*('Data and Parameter'!$E$6+'Data and Parameter'!$E$7)*'Data and Parameter'!$E$19*'Data and Parameter'!$E$14*'ER calculations'!N9868</f>
        <v>4.3833547162599986</v>
      </c>
    </row>
    <row r="9869" spans="1:15" ht="15">
      <c r="A9869" s="284">
        <v>9865</v>
      </c>
      <c r="B9869" s="287"/>
      <c r="C9869" s="287"/>
      <c r="D9869" s="284" t="s">
        <v>1054</v>
      </c>
      <c r="E9869" s="287"/>
      <c r="F9869" s="285" t="s">
        <v>9990</v>
      </c>
      <c r="G9869" s="266" t="s">
        <v>121</v>
      </c>
      <c r="H9869" s="266">
        <v>0.1</v>
      </c>
      <c r="I9869" s="266">
        <v>2022</v>
      </c>
      <c r="J9869" s="267">
        <v>44719</v>
      </c>
      <c r="K9869" s="267">
        <f>J9869+1</f>
        <v>44720</v>
      </c>
      <c r="L9869" s="266">
        <f>IF(M9869&lt;=365,1,2)</f>
        <v>1</v>
      </c>
      <c r="M9869" s="266">
        <f>IF(K9869&lt;$C$1,$C$2-$C$1+1,$C$2-K9869+1)</f>
        <v>327</v>
      </c>
      <c r="N9869" s="268">
        <f>M9869/365</f>
        <v>0.89589041095890409</v>
      </c>
      <c r="O9869" s="269">
        <f>'Data and Parameter'!$E$4*'Data and Parameter'!$E$5*('Data and Parameter'!$E$6+'Data and Parameter'!$E$7)*'Data and Parameter'!$E$19*'Data and Parameter'!$E$14*'ER calculations'!N9869</f>
        <v>4.6386957676926199</v>
      </c>
    </row>
    <row r="9870" spans="1:15" ht="15">
      <c r="A9870" s="284">
        <v>9866</v>
      </c>
      <c r="B9870" s="287"/>
      <c r="C9870" s="287"/>
      <c r="D9870" s="284" t="s">
        <v>1054</v>
      </c>
      <c r="E9870" s="287"/>
      <c r="F9870" s="285" t="s">
        <v>9991</v>
      </c>
      <c r="G9870" s="266" t="s">
        <v>121</v>
      </c>
      <c r="H9870" s="266">
        <v>0.1</v>
      </c>
      <c r="I9870" s="266">
        <v>2022</v>
      </c>
      <c r="J9870" s="267">
        <v>44737</v>
      </c>
      <c r="K9870" s="267">
        <f>J9870+1</f>
        <v>44738</v>
      </c>
      <c r="L9870" s="266">
        <f>IF(M9870&lt;=365,1,2)</f>
        <v>1</v>
      </c>
      <c r="M9870" s="266">
        <f>IF(K9870&lt;$C$1,$C$2-$C$1+1,$C$2-K9870+1)</f>
        <v>309</v>
      </c>
      <c r="N9870" s="268">
        <f>M9870/365</f>
        <v>0.84657534246575339</v>
      </c>
      <c r="O9870" s="269">
        <f>'Data and Parameter'!$E$4*'Data and Parameter'!$E$5*('Data and Parameter'!$E$6+'Data and Parameter'!$E$7)*'Data and Parameter'!$E$19*'Data and Parameter'!$E$14*'ER calculations'!N9870</f>
        <v>4.3833547162599986</v>
      </c>
    </row>
    <row r="9871" spans="1:15" ht="15">
      <c r="A9871" s="284">
        <v>9867</v>
      </c>
      <c r="B9871" s="287"/>
      <c r="C9871" s="287"/>
      <c r="D9871" s="284" t="s">
        <v>1054</v>
      </c>
      <c r="E9871" s="287"/>
      <c r="F9871" s="285" t="s">
        <v>9992</v>
      </c>
      <c r="G9871" s="266" t="s">
        <v>121</v>
      </c>
      <c r="H9871" s="266">
        <v>0.1</v>
      </c>
      <c r="I9871" s="266">
        <v>2022</v>
      </c>
      <c r="J9871" s="267">
        <v>44719</v>
      </c>
      <c r="K9871" s="267">
        <f>J9871+1</f>
        <v>44720</v>
      </c>
      <c r="L9871" s="266">
        <f>IF(M9871&lt;=365,1,2)</f>
        <v>1</v>
      </c>
      <c r="M9871" s="266">
        <f>IF(K9871&lt;$C$1,$C$2-$C$1+1,$C$2-K9871+1)</f>
        <v>327</v>
      </c>
      <c r="N9871" s="268">
        <f>M9871/365</f>
        <v>0.89589041095890409</v>
      </c>
      <c r="O9871" s="269">
        <f>'Data and Parameter'!$E$4*'Data and Parameter'!$E$5*('Data and Parameter'!$E$6+'Data and Parameter'!$E$7)*'Data and Parameter'!$E$19*'Data and Parameter'!$E$14*'ER calculations'!N9871</f>
        <v>4.6386957676926199</v>
      </c>
    </row>
    <row r="9872" spans="1:15" ht="15">
      <c r="A9872" s="284">
        <v>9868</v>
      </c>
      <c r="B9872" s="287"/>
      <c r="C9872" s="287"/>
      <c r="D9872" s="284" t="s">
        <v>1054</v>
      </c>
      <c r="E9872" s="287"/>
      <c r="F9872" s="285" t="s">
        <v>9993</v>
      </c>
      <c r="G9872" s="266" t="s">
        <v>121</v>
      </c>
      <c r="H9872" s="266">
        <v>0.1</v>
      </c>
      <c r="I9872" s="266">
        <v>2022</v>
      </c>
      <c r="J9872" s="267">
        <v>44737</v>
      </c>
      <c r="K9872" s="267">
        <f>J9872+1</f>
        <v>44738</v>
      </c>
      <c r="L9872" s="266">
        <f>IF(M9872&lt;=365,1,2)</f>
        <v>1</v>
      </c>
      <c r="M9872" s="266">
        <f>IF(K9872&lt;$C$1,$C$2-$C$1+1,$C$2-K9872+1)</f>
        <v>309</v>
      </c>
      <c r="N9872" s="268">
        <f>M9872/365</f>
        <v>0.84657534246575339</v>
      </c>
      <c r="O9872" s="269">
        <f>'Data and Parameter'!$E$4*'Data and Parameter'!$E$5*('Data and Parameter'!$E$6+'Data and Parameter'!$E$7)*'Data and Parameter'!$E$19*'Data and Parameter'!$E$14*'ER calculations'!N9872</f>
        <v>4.3833547162599986</v>
      </c>
    </row>
    <row r="9873" spans="1:15" ht="15">
      <c r="A9873" s="284">
        <v>9869</v>
      </c>
      <c r="B9873" s="287"/>
      <c r="C9873" s="287"/>
      <c r="D9873" s="284" t="s">
        <v>1054</v>
      </c>
      <c r="E9873" s="287"/>
      <c r="F9873" s="285" t="s">
        <v>9994</v>
      </c>
      <c r="G9873" s="266" t="s">
        <v>121</v>
      </c>
      <c r="H9873" s="266">
        <v>0.1</v>
      </c>
      <c r="I9873" s="266">
        <v>2022</v>
      </c>
      <c r="J9873" s="267">
        <v>44726</v>
      </c>
      <c r="K9873" s="267">
        <f>J9873+1</f>
        <v>44727</v>
      </c>
      <c r="L9873" s="266">
        <f>IF(M9873&lt;=365,1,2)</f>
        <v>1</v>
      </c>
      <c r="M9873" s="266">
        <f>IF(K9873&lt;$C$1,$C$2-$C$1+1,$C$2-K9873+1)</f>
        <v>320</v>
      </c>
      <c r="N9873" s="268">
        <f>M9873/365</f>
        <v>0.87671232876712324</v>
      </c>
      <c r="O9873" s="269">
        <f>'Data and Parameter'!$E$4*'Data and Parameter'!$E$5*('Data and Parameter'!$E$6+'Data and Parameter'!$E$7)*'Data and Parameter'!$E$19*'Data and Parameter'!$E$14*'ER calculations'!N9873</f>
        <v>4.5393964699132674</v>
      </c>
    </row>
    <row r="9874" spans="1:15" ht="15">
      <c r="A9874" s="284">
        <v>9870</v>
      </c>
      <c r="B9874" s="287"/>
      <c r="C9874" s="287"/>
      <c r="D9874" s="284" t="s">
        <v>1054</v>
      </c>
      <c r="E9874" s="287"/>
      <c r="F9874" s="285" t="s">
        <v>9995</v>
      </c>
      <c r="G9874" s="266" t="s">
        <v>121</v>
      </c>
      <c r="H9874" s="266">
        <v>0.1</v>
      </c>
      <c r="I9874" s="266">
        <v>2022</v>
      </c>
      <c r="J9874" s="267">
        <v>44719</v>
      </c>
      <c r="K9874" s="267">
        <f>J9874+1</f>
        <v>44720</v>
      </c>
      <c r="L9874" s="266">
        <f>IF(M9874&lt;=365,1,2)</f>
        <v>1</v>
      </c>
      <c r="M9874" s="266">
        <f>IF(K9874&lt;$C$1,$C$2-$C$1+1,$C$2-K9874+1)</f>
        <v>327</v>
      </c>
      <c r="N9874" s="268">
        <f>M9874/365</f>
        <v>0.89589041095890409</v>
      </c>
      <c r="O9874" s="269">
        <f>'Data and Parameter'!$E$4*'Data and Parameter'!$E$5*('Data and Parameter'!$E$6+'Data and Parameter'!$E$7)*'Data and Parameter'!$E$19*'Data and Parameter'!$E$14*'ER calculations'!N9874</f>
        <v>4.6386957676926199</v>
      </c>
    </row>
    <row r="9875" spans="1:15" ht="15">
      <c r="A9875" s="284">
        <v>9871</v>
      </c>
      <c r="B9875" s="287"/>
      <c r="C9875" s="287"/>
      <c r="D9875" s="284" t="s">
        <v>1054</v>
      </c>
      <c r="E9875" s="287"/>
      <c r="F9875" s="285" t="s">
        <v>9996</v>
      </c>
      <c r="G9875" s="266" t="s">
        <v>121</v>
      </c>
      <c r="H9875" s="266">
        <v>0.1</v>
      </c>
      <c r="I9875" s="266">
        <v>2022</v>
      </c>
      <c r="J9875" s="267">
        <v>44719</v>
      </c>
      <c r="K9875" s="267">
        <f>J9875+1</f>
        <v>44720</v>
      </c>
      <c r="L9875" s="266">
        <f>IF(M9875&lt;=365,1,2)</f>
        <v>1</v>
      </c>
      <c r="M9875" s="266">
        <f>IF(K9875&lt;$C$1,$C$2-$C$1+1,$C$2-K9875+1)</f>
        <v>327</v>
      </c>
      <c r="N9875" s="268">
        <f>M9875/365</f>
        <v>0.89589041095890409</v>
      </c>
      <c r="O9875" s="269">
        <f>'Data and Parameter'!$E$4*'Data and Parameter'!$E$5*('Data and Parameter'!$E$6+'Data and Parameter'!$E$7)*'Data and Parameter'!$E$19*'Data and Parameter'!$E$14*'ER calculations'!N9875</f>
        <v>4.6386957676926199</v>
      </c>
    </row>
    <row r="9876" spans="1:15" ht="15">
      <c r="A9876" s="284">
        <v>9872</v>
      </c>
      <c r="B9876" s="287"/>
      <c r="C9876" s="287"/>
      <c r="D9876" s="284" t="s">
        <v>1054</v>
      </c>
      <c r="E9876" s="287"/>
      <c r="F9876" s="285" t="s">
        <v>9997</v>
      </c>
      <c r="G9876" s="266" t="s">
        <v>121</v>
      </c>
      <c r="H9876" s="266">
        <v>0.1</v>
      </c>
      <c r="I9876" s="266">
        <v>2022</v>
      </c>
      <c r="J9876" s="267">
        <v>44737</v>
      </c>
      <c r="K9876" s="267">
        <f>J9876+1</f>
        <v>44738</v>
      </c>
      <c r="L9876" s="266">
        <f>IF(M9876&lt;=365,1,2)</f>
        <v>1</v>
      </c>
      <c r="M9876" s="266">
        <f>IF(K9876&lt;$C$1,$C$2-$C$1+1,$C$2-K9876+1)</f>
        <v>309</v>
      </c>
      <c r="N9876" s="268">
        <f>M9876/365</f>
        <v>0.84657534246575339</v>
      </c>
      <c r="O9876" s="269">
        <f>'Data and Parameter'!$E$4*'Data and Parameter'!$E$5*('Data and Parameter'!$E$6+'Data and Parameter'!$E$7)*'Data and Parameter'!$E$19*'Data and Parameter'!$E$14*'ER calculations'!N9876</f>
        <v>4.3833547162599986</v>
      </c>
    </row>
    <row r="9877" spans="1:15" ht="15">
      <c r="A9877" s="284">
        <v>9873</v>
      </c>
      <c r="B9877" s="287"/>
      <c r="C9877" s="287"/>
      <c r="D9877" s="284" t="s">
        <v>1054</v>
      </c>
      <c r="E9877" s="287"/>
      <c r="F9877" s="285" t="s">
        <v>9998</v>
      </c>
      <c r="G9877" s="266" t="s">
        <v>121</v>
      </c>
      <c r="H9877" s="266">
        <v>0.1</v>
      </c>
      <c r="I9877" s="266">
        <v>2022</v>
      </c>
      <c r="J9877" s="267">
        <v>44737</v>
      </c>
      <c r="K9877" s="267">
        <f>J9877+1</f>
        <v>44738</v>
      </c>
      <c r="L9877" s="266">
        <f>IF(M9877&lt;=365,1,2)</f>
        <v>1</v>
      </c>
      <c r="M9877" s="266">
        <f>IF(K9877&lt;$C$1,$C$2-$C$1+1,$C$2-K9877+1)</f>
        <v>309</v>
      </c>
      <c r="N9877" s="268">
        <f>M9877/365</f>
        <v>0.84657534246575339</v>
      </c>
      <c r="O9877" s="269">
        <f>'Data and Parameter'!$E$4*'Data and Parameter'!$E$5*('Data and Parameter'!$E$6+'Data and Parameter'!$E$7)*'Data and Parameter'!$E$19*'Data and Parameter'!$E$14*'ER calculations'!N9877</f>
        <v>4.3833547162599986</v>
      </c>
    </row>
    <row r="9878" spans="1:15" ht="15">
      <c r="A9878" s="284">
        <v>9874</v>
      </c>
      <c r="B9878" s="287"/>
      <c r="C9878" s="287"/>
      <c r="D9878" s="284" t="s">
        <v>1054</v>
      </c>
      <c r="E9878" s="287"/>
      <c r="F9878" s="285" t="s">
        <v>9999</v>
      </c>
      <c r="G9878" s="266" t="s">
        <v>121</v>
      </c>
      <c r="H9878" s="266">
        <v>0.1</v>
      </c>
      <c r="I9878" s="266">
        <v>2022</v>
      </c>
      <c r="J9878" s="267">
        <v>44719</v>
      </c>
      <c r="K9878" s="267">
        <f>J9878+1</f>
        <v>44720</v>
      </c>
      <c r="L9878" s="266">
        <f>IF(M9878&lt;=365,1,2)</f>
        <v>1</v>
      </c>
      <c r="M9878" s="266">
        <f>IF(K9878&lt;$C$1,$C$2-$C$1+1,$C$2-K9878+1)</f>
        <v>327</v>
      </c>
      <c r="N9878" s="268">
        <f>M9878/365</f>
        <v>0.89589041095890409</v>
      </c>
      <c r="O9878" s="269">
        <f>'Data and Parameter'!$E$4*'Data and Parameter'!$E$5*('Data and Parameter'!$E$6+'Data and Parameter'!$E$7)*'Data and Parameter'!$E$19*'Data and Parameter'!$E$14*'ER calculations'!N9878</f>
        <v>4.6386957676926199</v>
      </c>
    </row>
    <row r="9879" spans="1:15" ht="15">
      <c r="A9879" s="284">
        <v>9875</v>
      </c>
      <c r="B9879" s="287"/>
      <c r="C9879" s="287"/>
      <c r="D9879" s="284" t="s">
        <v>1054</v>
      </c>
      <c r="E9879" s="287"/>
      <c r="F9879" s="285" t="s">
        <v>10000</v>
      </c>
      <c r="G9879" s="266" t="s">
        <v>121</v>
      </c>
      <c r="H9879" s="266">
        <v>0.1</v>
      </c>
      <c r="I9879" s="266">
        <v>2022</v>
      </c>
      <c r="J9879" s="267">
        <v>44737</v>
      </c>
      <c r="K9879" s="267">
        <f>J9879+1</f>
        <v>44738</v>
      </c>
      <c r="L9879" s="266">
        <f>IF(M9879&lt;=365,1,2)</f>
        <v>1</v>
      </c>
      <c r="M9879" s="266">
        <f>IF(K9879&lt;$C$1,$C$2-$C$1+1,$C$2-K9879+1)</f>
        <v>309</v>
      </c>
      <c r="N9879" s="268">
        <f>M9879/365</f>
        <v>0.84657534246575339</v>
      </c>
      <c r="O9879" s="269">
        <f>'Data and Parameter'!$E$4*'Data and Parameter'!$E$5*('Data and Parameter'!$E$6+'Data and Parameter'!$E$7)*'Data and Parameter'!$E$19*'Data and Parameter'!$E$14*'ER calculations'!N9879</f>
        <v>4.3833547162599986</v>
      </c>
    </row>
    <row r="9880" spans="1:15" ht="15">
      <c r="A9880" s="284">
        <v>9876</v>
      </c>
      <c r="B9880" s="287"/>
      <c r="C9880" s="287"/>
      <c r="D9880" s="284" t="s">
        <v>1054</v>
      </c>
      <c r="E9880" s="287"/>
      <c r="F9880" s="285" t="s">
        <v>10001</v>
      </c>
      <c r="G9880" s="266" t="s">
        <v>121</v>
      </c>
      <c r="H9880" s="266">
        <v>0.1</v>
      </c>
      <c r="I9880" s="266">
        <v>2022</v>
      </c>
      <c r="J9880" s="267">
        <v>44738</v>
      </c>
      <c r="K9880" s="267">
        <f>J9880+1</f>
        <v>44739</v>
      </c>
      <c r="L9880" s="266">
        <f>IF(M9880&lt;=365,1,2)</f>
        <v>1</v>
      </c>
      <c r="M9880" s="266">
        <f>IF(K9880&lt;$C$1,$C$2-$C$1+1,$C$2-K9880+1)</f>
        <v>308</v>
      </c>
      <c r="N9880" s="268">
        <f>M9880/365</f>
        <v>0.84383561643835614</v>
      </c>
      <c r="O9880" s="269">
        <f>'Data and Parameter'!$E$4*'Data and Parameter'!$E$5*('Data and Parameter'!$E$6+'Data and Parameter'!$E$7)*'Data and Parameter'!$E$19*'Data and Parameter'!$E$14*'ER calculations'!N9880</f>
        <v>4.3691691022915196</v>
      </c>
    </row>
    <row r="9881" spans="1:15" ht="15">
      <c r="A9881" s="284">
        <v>9877</v>
      </c>
      <c r="B9881" s="287"/>
      <c r="C9881" s="287"/>
      <c r="D9881" s="284" t="s">
        <v>1054</v>
      </c>
      <c r="E9881" s="287"/>
      <c r="F9881" s="285" t="s">
        <v>10002</v>
      </c>
      <c r="G9881" s="266" t="s">
        <v>121</v>
      </c>
      <c r="H9881" s="266">
        <v>0.1</v>
      </c>
      <c r="I9881" s="266">
        <v>2022</v>
      </c>
      <c r="J9881" s="267">
        <v>44738</v>
      </c>
      <c r="K9881" s="267">
        <f>J9881+1</f>
        <v>44739</v>
      </c>
      <c r="L9881" s="266">
        <f>IF(M9881&lt;=365,1,2)</f>
        <v>1</v>
      </c>
      <c r="M9881" s="266">
        <f>IF(K9881&lt;$C$1,$C$2-$C$1+1,$C$2-K9881+1)</f>
        <v>308</v>
      </c>
      <c r="N9881" s="268">
        <f>M9881/365</f>
        <v>0.84383561643835614</v>
      </c>
      <c r="O9881" s="269">
        <f>'Data and Parameter'!$E$4*'Data and Parameter'!$E$5*('Data and Parameter'!$E$6+'Data and Parameter'!$E$7)*'Data and Parameter'!$E$19*'Data and Parameter'!$E$14*'ER calculations'!N9881</f>
        <v>4.3691691022915196</v>
      </c>
    </row>
    <row r="9882" spans="1:15" ht="15">
      <c r="A9882" s="284">
        <v>9878</v>
      </c>
      <c r="B9882" s="287"/>
      <c r="C9882" s="287"/>
      <c r="D9882" s="284" t="s">
        <v>1054</v>
      </c>
      <c r="E9882" s="287"/>
      <c r="F9882" s="285" t="s">
        <v>10003</v>
      </c>
      <c r="G9882" s="266" t="s">
        <v>121</v>
      </c>
      <c r="H9882" s="266">
        <v>0.1</v>
      </c>
      <c r="I9882" s="266">
        <v>2022</v>
      </c>
      <c r="J9882" s="267">
        <v>44719</v>
      </c>
      <c r="K9882" s="267">
        <f>J9882+1</f>
        <v>44720</v>
      </c>
      <c r="L9882" s="266">
        <f>IF(M9882&lt;=365,1,2)</f>
        <v>1</v>
      </c>
      <c r="M9882" s="266">
        <f>IF(K9882&lt;$C$1,$C$2-$C$1+1,$C$2-K9882+1)</f>
        <v>327</v>
      </c>
      <c r="N9882" s="268">
        <f>M9882/365</f>
        <v>0.89589041095890409</v>
      </c>
      <c r="O9882" s="269">
        <f>'Data and Parameter'!$E$4*'Data and Parameter'!$E$5*('Data and Parameter'!$E$6+'Data and Parameter'!$E$7)*'Data and Parameter'!$E$19*'Data and Parameter'!$E$14*'ER calculations'!N9882</f>
        <v>4.6386957676926199</v>
      </c>
    </row>
    <row r="9883" spans="1:15" ht="15">
      <c r="A9883" s="284">
        <v>9879</v>
      </c>
      <c r="B9883" s="287"/>
      <c r="C9883" s="287"/>
      <c r="D9883" s="284" t="s">
        <v>1054</v>
      </c>
      <c r="E9883" s="287"/>
      <c r="F9883" s="285" t="s">
        <v>10004</v>
      </c>
      <c r="G9883" s="266" t="s">
        <v>121</v>
      </c>
      <c r="H9883" s="266">
        <v>0.1</v>
      </c>
      <c r="I9883" s="266">
        <v>2022</v>
      </c>
      <c r="J9883" s="267">
        <v>44719</v>
      </c>
      <c r="K9883" s="267">
        <f>J9883+1</f>
        <v>44720</v>
      </c>
      <c r="L9883" s="266">
        <f>IF(M9883&lt;=365,1,2)</f>
        <v>1</v>
      </c>
      <c r="M9883" s="266">
        <f>IF(K9883&lt;$C$1,$C$2-$C$1+1,$C$2-K9883+1)</f>
        <v>327</v>
      </c>
      <c r="N9883" s="268">
        <f>M9883/365</f>
        <v>0.89589041095890409</v>
      </c>
      <c r="O9883" s="269">
        <f>'Data and Parameter'!$E$4*'Data and Parameter'!$E$5*('Data and Parameter'!$E$6+'Data and Parameter'!$E$7)*'Data and Parameter'!$E$19*'Data and Parameter'!$E$14*'ER calculations'!N9883</f>
        <v>4.6386957676926199</v>
      </c>
    </row>
    <row r="9884" spans="1:15" ht="15">
      <c r="A9884" s="284">
        <v>9880</v>
      </c>
      <c r="B9884" s="287"/>
      <c r="C9884" s="287"/>
      <c r="D9884" s="284" t="s">
        <v>1054</v>
      </c>
      <c r="E9884" s="287"/>
      <c r="F9884" s="285" t="s">
        <v>10005</v>
      </c>
      <c r="G9884" s="266" t="s">
        <v>121</v>
      </c>
      <c r="H9884" s="266">
        <v>0.1</v>
      </c>
      <c r="I9884" s="266">
        <v>2022</v>
      </c>
      <c r="J9884" s="267">
        <v>44738</v>
      </c>
      <c r="K9884" s="267">
        <f>J9884+1</f>
        <v>44739</v>
      </c>
      <c r="L9884" s="266">
        <f>IF(M9884&lt;=365,1,2)</f>
        <v>1</v>
      </c>
      <c r="M9884" s="266">
        <f>IF(K9884&lt;$C$1,$C$2-$C$1+1,$C$2-K9884+1)</f>
        <v>308</v>
      </c>
      <c r="N9884" s="268">
        <f>M9884/365</f>
        <v>0.84383561643835614</v>
      </c>
      <c r="O9884" s="269">
        <f>'Data and Parameter'!$E$4*'Data and Parameter'!$E$5*('Data and Parameter'!$E$6+'Data and Parameter'!$E$7)*'Data and Parameter'!$E$19*'Data and Parameter'!$E$14*'ER calculations'!N9884</f>
        <v>4.3691691022915196</v>
      </c>
    </row>
    <row r="9885" spans="1:15" ht="15">
      <c r="A9885" s="284">
        <v>9881</v>
      </c>
      <c r="B9885" s="287"/>
      <c r="C9885" s="287"/>
      <c r="D9885" s="284" t="s">
        <v>1054</v>
      </c>
      <c r="E9885" s="287"/>
      <c r="F9885" s="285" t="s">
        <v>10006</v>
      </c>
      <c r="G9885" s="266" t="s">
        <v>121</v>
      </c>
      <c r="H9885" s="266">
        <v>0.1</v>
      </c>
      <c r="I9885" s="266">
        <v>2022</v>
      </c>
      <c r="J9885" s="267">
        <v>44738</v>
      </c>
      <c r="K9885" s="267">
        <f>J9885+1</f>
        <v>44739</v>
      </c>
      <c r="L9885" s="266">
        <f>IF(M9885&lt;=365,1,2)</f>
        <v>1</v>
      </c>
      <c r="M9885" s="266">
        <f>IF(K9885&lt;$C$1,$C$2-$C$1+1,$C$2-K9885+1)</f>
        <v>308</v>
      </c>
      <c r="N9885" s="268">
        <f>M9885/365</f>
        <v>0.84383561643835614</v>
      </c>
      <c r="O9885" s="269">
        <f>'Data and Parameter'!$E$4*'Data and Parameter'!$E$5*('Data and Parameter'!$E$6+'Data and Parameter'!$E$7)*'Data and Parameter'!$E$19*'Data and Parameter'!$E$14*'ER calculations'!N9885</f>
        <v>4.3691691022915196</v>
      </c>
    </row>
    <row r="9886" spans="1:15" ht="15">
      <c r="A9886" s="284">
        <v>9882</v>
      </c>
      <c r="B9886" s="287"/>
      <c r="C9886" s="287"/>
      <c r="D9886" s="284" t="s">
        <v>1054</v>
      </c>
      <c r="E9886" s="287"/>
      <c r="F9886" s="285" t="s">
        <v>10007</v>
      </c>
      <c r="G9886" s="266" t="s">
        <v>121</v>
      </c>
      <c r="H9886" s="266">
        <v>0.1</v>
      </c>
      <c r="I9886" s="266">
        <v>2022</v>
      </c>
      <c r="J9886" s="267">
        <v>44738</v>
      </c>
      <c r="K9886" s="267">
        <f>J9886+1</f>
        <v>44739</v>
      </c>
      <c r="L9886" s="266">
        <f>IF(M9886&lt;=365,1,2)</f>
        <v>1</v>
      </c>
      <c r="M9886" s="266">
        <f>IF(K9886&lt;$C$1,$C$2-$C$1+1,$C$2-K9886+1)</f>
        <v>308</v>
      </c>
      <c r="N9886" s="268">
        <f>M9886/365</f>
        <v>0.84383561643835614</v>
      </c>
      <c r="O9886" s="269">
        <f>'Data and Parameter'!$E$4*'Data and Parameter'!$E$5*('Data and Parameter'!$E$6+'Data and Parameter'!$E$7)*'Data and Parameter'!$E$19*'Data and Parameter'!$E$14*'ER calculations'!N9886</f>
        <v>4.3691691022915196</v>
      </c>
    </row>
    <row r="9887" spans="1:15" ht="15">
      <c r="A9887" s="284">
        <v>9883</v>
      </c>
      <c r="B9887" s="287"/>
      <c r="C9887" s="287"/>
      <c r="D9887" s="284" t="s">
        <v>1054</v>
      </c>
      <c r="E9887" s="287"/>
      <c r="F9887" s="285" t="s">
        <v>10008</v>
      </c>
      <c r="G9887" s="266" t="s">
        <v>121</v>
      </c>
      <c r="H9887" s="266">
        <v>0.1</v>
      </c>
      <c r="I9887" s="266">
        <v>2022</v>
      </c>
      <c r="J9887" s="267">
        <v>44719</v>
      </c>
      <c r="K9887" s="267">
        <f>J9887+1</f>
        <v>44720</v>
      </c>
      <c r="L9887" s="266">
        <f>IF(M9887&lt;=365,1,2)</f>
        <v>1</v>
      </c>
      <c r="M9887" s="266">
        <f>IF(K9887&lt;$C$1,$C$2-$C$1+1,$C$2-K9887+1)</f>
        <v>327</v>
      </c>
      <c r="N9887" s="268">
        <f>M9887/365</f>
        <v>0.89589041095890409</v>
      </c>
      <c r="O9887" s="269">
        <f>'Data and Parameter'!$E$4*'Data and Parameter'!$E$5*('Data and Parameter'!$E$6+'Data and Parameter'!$E$7)*'Data and Parameter'!$E$19*'Data and Parameter'!$E$14*'ER calculations'!N9887</f>
        <v>4.6386957676926199</v>
      </c>
    </row>
    <row r="9888" spans="1:15" ht="15">
      <c r="A9888" s="284">
        <v>9884</v>
      </c>
      <c r="B9888" s="287"/>
      <c r="C9888" s="287"/>
      <c r="D9888" s="284" t="s">
        <v>1054</v>
      </c>
      <c r="E9888" s="287"/>
      <c r="F9888" s="285" t="s">
        <v>10009</v>
      </c>
      <c r="G9888" s="266" t="s">
        <v>121</v>
      </c>
      <c r="H9888" s="266">
        <v>0.1</v>
      </c>
      <c r="I9888" s="266">
        <v>2022</v>
      </c>
      <c r="J9888" s="267">
        <v>44738</v>
      </c>
      <c r="K9888" s="267">
        <f>J9888+1</f>
        <v>44739</v>
      </c>
      <c r="L9888" s="266">
        <f>IF(M9888&lt;=365,1,2)</f>
        <v>1</v>
      </c>
      <c r="M9888" s="266">
        <f>IF(K9888&lt;$C$1,$C$2-$C$1+1,$C$2-K9888+1)</f>
        <v>308</v>
      </c>
      <c r="N9888" s="268">
        <f>M9888/365</f>
        <v>0.84383561643835614</v>
      </c>
      <c r="O9888" s="269">
        <f>'Data and Parameter'!$E$4*'Data and Parameter'!$E$5*('Data and Parameter'!$E$6+'Data and Parameter'!$E$7)*'Data and Parameter'!$E$19*'Data and Parameter'!$E$14*'ER calculations'!N9888</f>
        <v>4.3691691022915196</v>
      </c>
    </row>
    <row r="9889" spans="1:20" ht="15">
      <c r="A9889" s="284">
        <v>9885</v>
      </c>
      <c r="B9889" s="287"/>
      <c r="C9889" s="287"/>
      <c r="D9889" s="284" t="s">
        <v>1054</v>
      </c>
      <c r="E9889" s="287"/>
      <c r="F9889" s="285" t="s">
        <v>10010</v>
      </c>
      <c r="G9889" s="266" t="s">
        <v>121</v>
      </c>
      <c r="H9889" s="266">
        <v>0.1</v>
      </c>
      <c r="I9889" s="266">
        <v>2022</v>
      </c>
      <c r="J9889" s="267">
        <v>44738</v>
      </c>
      <c r="K9889" s="267">
        <f>J9889+1</f>
        <v>44739</v>
      </c>
      <c r="L9889" s="266">
        <f>IF(M9889&lt;=365,1,2)</f>
        <v>1</v>
      </c>
      <c r="M9889" s="266">
        <f>IF(K9889&lt;$C$1,$C$2-$C$1+1,$C$2-K9889+1)</f>
        <v>308</v>
      </c>
      <c r="N9889" s="268">
        <f>M9889/365</f>
        <v>0.84383561643835614</v>
      </c>
      <c r="O9889" s="269">
        <f>'Data and Parameter'!$E$4*'Data and Parameter'!$E$5*('Data and Parameter'!$E$6+'Data and Parameter'!$E$7)*'Data and Parameter'!$E$19*'Data and Parameter'!$E$14*'ER calculations'!N9889</f>
        <v>4.3691691022915196</v>
      </c>
    </row>
    <row r="9890" spans="1:20" ht="15">
      <c r="A9890" s="284">
        <v>9886</v>
      </c>
      <c r="B9890" s="287"/>
      <c r="C9890" s="287"/>
      <c r="D9890" s="284" t="s">
        <v>1054</v>
      </c>
      <c r="E9890" s="287"/>
      <c r="F9890" s="285" t="s">
        <v>10011</v>
      </c>
      <c r="G9890" s="266" t="s">
        <v>121</v>
      </c>
      <c r="H9890" s="266">
        <v>0.1</v>
      </c>
      <c r="I9890" s="266">
        <v>2022</v>
      </c>
      <c r="J9890" s="267">
        <v>44740</v>
      </c>
      <c r="K9890" s="267">
        <f>J9890+1</f>
        <v>44741</v>
      </c>
      <c r="L9890" s="266">
        <f>IF(M9890&lt;=365,1,2)</f>
        <v>1</v>
      </c>
      <c r="M9890" s="266">
        <f>IF(K9890&lt;$C$1,$C$2-$C$1+1,$C$2-K9890+1)</f>
        <v>306</v>
      </c>
      <c r="N9890" s="268">
        <f>M9890/365</f>
        <v>0.83835616438356164</v>
      </c>
      <c r="O9890" s="269">
        <f>'Data and Parameter'!$E$4*'Data and Parameter'!$E$5*('Data and Parameter'!$E$6+'Data and Parameter'!$E$7)*'Data and Parameter'!$E$19*'Data and Parameter'!$E$14*'ER calculations'!N9890</f>
        <v>4.3407978743545623</v>
      </c>
    </row>
    <row r="9891" spans="1:20" ht="15">
      <c r="A9891" s="284">
        <v>9887</v>
      </c>
      <c r="B9891" s="287"/>
      <c r="C9891" s="287"/>
      <c r="D9891" s="284" t="s">
        <v>1054</v>
      </c>
      <c r="E9891" s="287"/>
      <c r="F9891" s="285" t="s">
        <v>10012</v>
      </c>
      <c r="G9891" s="266" t="s">
        <v>121</v>
      </c>
      <c r="H9891" s="266">
        <v>0.1</v>
      </c>
      <c r="I9891" s="266">
        <v>2022</v>
      </c>
      <c r="J9891" s="267">
        <v>44740</v>
      </c>
      <c r="K9891" s="267">
        <f>J9891+1</f>
        <v>44741</v>
      </c>
      <c r="L9891" s="266">
        <f>IF(M9891&lt;=365,1,2)</f>
        <v>1</v>
      </c>
      <c r="M9891" s="266">
        <f>IF(K9891&lt;$C$1,$C$2-$C$1+1,$C$2-K9891+1)</f>
        <v>306</v>
      </c>
      <c r="N9891" s="268">
        <f>M9891/365</f>
        <v>0.83835616438356164</v>
      </c>
      <c r="O9891" s="269">
        <f>'Data and Parameter'!$E$4*'Data and Parameter'!$E$5*('Data and Parameter'!$E$6+'Data and Parameter'!$E$7)*'Data and Parameter'!$E$19*'Data and Parameter'!$E$14*'ER calculations'!N9891</f>
        <v>4.3407978743545623</v>
      </c>
    </row>
    <row r="9892" spans="1:20" ht="15">
      <c r="A9892" s="284">
        <v>9888</v>
      </c>
      <c r="B9892" s="287"/>
      <c r="C9892" s="287"/>
      <c r="D9892" s="284" t="s">
        <v>1054</v>
      </c>
      <c r="E9892" s="287"/>
      <c r="F9892" s="285" t="s">
        <v>10013</v>
      </c>
      <c r="G9892" s="266" t="s">
        <v>121</v>
      </c>
      <c r="H9892" s="266">
        <v>0.1</v>
      </c>
      <c r="I9892" s="266">
        <v>2022</v>
      </c>
      <c r="J9892" s="267">
        <v>44740</v>
      </c>
      <c r="K9892" s="267">
        <f>J9892+1</f>
        <v>44741</v>
      </c>
      <c r="L9892" s="266">
        <f>IF(M9892&lt;=365,1,2)</f>
        <v>1</v>
      </c>
      <c r="M9892" s="266">
        <f>IF(K9892&lt;$C$1,$C$2-$C$1+1,$C$2-K9892+1)</f>
        <v>306</v>
      </c>
      <c r="N9892" s="268">
        <f>M9892/365</f>
        <v>0.83835616438356164</v>
      </c>
      <c r="O9892" s="269">
        <f>'Data and Parameter'!$E$4*'Data and Parameter'!$E$5*('Data and Parameter'!$E$6+'Data and Parameter'!$E$7)*'Data and Parameter'!$E$19*'Data and Parameter'!$E$14*'ER calculations'!N9892</f>
        <v>4.3407978743545623</v>
      </c>
    </row>
    <row r="9893" spans="1:20" ht="15">
      <c r="A9893" s="284">
        <v>9889</v>
      </c>
      <c r="B9893" s="287"/>
      <c r="C9893" s="287"/>
      <c r="D9893" s="284" t="s">
        <v>1054</v>
      </c>
      <c r="E9893" s="287"/>
      <c r="F9893" s="285" t="s">
        <v>10014</v>
      </c>
      <c r="G9893" s="266" t="s">
        <v>121</v>
      </c>
      <c r="H9893" s="266">
        <v>0.1</v>
      </c>
      <c r="I9893" s="266">
        <v>2022</v>
      </c>
      <c r="J9893" s="267">
        <v>44740</v>
      </c>
      <c r="K9893" s="267">
        <f>J9893+1</f>
        <v>44741</v>
      </c>
      <c r="L9893" s="266">
        <f>IF(M9893&lt;=365,1,2)</f>
        <v>1</v>
      </c>
      <c r="M9893" s="266">
        <f>IF(K9893&lt;$C$1,$C$2-$C$1+1,$C$2-K9893+1)</f>
        <v>306</v>
      </c>
      <c r="N9893" s="268">
        <f>M9893/365</f>
        <v>0.83835616438356164</v>
      </c>
      <c r="O9893" s="269">
        <f>'Data and Parameter'!$E$4*'Data and Parameter'!$E$5*('Data and Parameter'!$E$6+'Data and Parameter'!$E$7)*'Data and Parameter'!$E$19*'Data and Parameter'!$E$14*'ER calculations'!N9893</f>
        <v>4.3407978743545623</v>
      </c>
    </row>
    <row r="9894" spans="1:20" ht="15">
      <c r="A9894" s="284">
        <v>9890</v>
      </c>
      <c r="B9894" s="287"/>
      <c r="C9894" s="287"/>
      <c r="D9894" s="284" t="s">
        <v>1054</v>
      </c>
      <c r="E9894" s="287"/>
      <c r="F9894" s="285" t="s">
        <v>10015</v>
      </c>
      <c r="G9894" s="266" t="s">
        <v>121</v>
      </c>
      <c r="H9894" s="266">
        <v>0.1</v>
      </c>
      <c r="I9894" s="266">
        <v>2022</v>
      </c>
      <c r="J9894" s="267">
        <v>44733</v>
      </c>
      <c r="K9894" s="267">
        <f>J9894+1</f>
        <v>44734</v>
      </c>
      <c r="L9894" s="266">
        <f>IF(M9894&lt;=365,1,2)</f>
        <v>1</v>
      </c>
      <c r="M9894" s="266">
        <f>IF(K9894&lt;$C$1,$C$2-$C$1+1,$C$2-K9894+1)</f>
        <v>313</v>
      </c>
      <c r="N9894" s="268">
        <f>M9894/365</f>
        <v>0.8575342465753425</v>
      </c>
      <c r="O9894" s="269">
        <f>'Data and Parameter'!$E$4*'Data and Parameter'!$E$5*('Data and Parameter'!$E$6+'Data and Parameter'!$E$7)*'Data and Parameter'!$E$19*'Data and Parameter'!$E$14*'ER calculations'!N9894</f>
        <v>4.4400971721339149</v>
      </c>
    </row>
    <row r="9895" spans="1:20" ht="15">
      <c r="A9895" s="284">
        <v>9891</v>
      </c>
      <c r="B9895" s="287"/>
      <c r="C9895" s="287"/>
      <c r="D9895" s="284" t="s">
        <v>1054</v>
      </c>
      <c r="E9895" s="287"/>
      <c r="F9895" s="285" t="s">
        <v>10016</v>
      </c>
      <c r="G9895" s="266" t="s">
        <v>121</v>
      </c>
      <c r="H9895" s="266">
        <v>0.1</v>
      </c>
      <c r="I9895" s="266">
        <v>2022</v>
      </c>
      <c r="J9895" s="267">
        <v>44733</v>
      </c>
      <c r="K9895" s="267">
        <f>J9895+1</f>
        <v>44734</v>
      </c>
      <c r="L9895" s="266">
        <f>IF(M9895&lt;=365,1,2)</f>
        <v>1</v>
      </c>
      <c r="M9895" s="266">
        <f>IF(K9895&lt;$C$1,$C$2-$C$1+1,$C$2-K9895+1)</f>
        <v>313</v>
      </c>
      <c r="N9895" s="268">
        <f>M9895/365</f>
        <v>0.8575342465753425</v>
      </c>
      <c r="O9895" s="269">
        <f>'Data and Parameter'!$E$4*'Data and Parameter'!$E$5*('Data and Parameter'!$E$6+'Data and Parameter'!$E$7)*'Data and Parameter'!$E$19*'Data and Parameter'!$E$14*'ER calculations'!N9895</f>
        <v>4.4400971721339149</v>
      </c>
    </row>
    <row r="9896" spans="1:20" ht="15">
      <c r="A9896" s="284">
        <v>9892</v>
      </c>
      <c r="B9896" s="287"/>
      <c r="C9896" s="287"/>
      <c r="D9896" s="284" t="s">
        <v>1054</v>
      </c>
      <c r="E9896" s="287"/>
      <c r="F9896" s="285" t="s">
        <v>10017</v>
      </c>
      <c r="G9896" s="266" t="s">
        <v>121</v>
      </c>
      <c r="H9896" s="266">
        <v>0.1</v>
      </c>
      <c r="I9896" s="266">
        <v>2022</v>
      </c>
      <c r="J9896" s="267">
        <v>44734</v>
      </c>
      <c r="K9896" s="267">
        <f>J9896+1</f>
        <v>44735</v>
      </c>
      <c r="L9896" s="266">
        <f>IF(M9896&lt;=365,1,2)</f>
        <v>1</v>
      </c>
      <c r="M9896" s="266">
        <f>IF(K9896&lt;$C$1,$C$2-$C$1+1,$C$2-K9896+1)</f>
        <v>312</v>
      </c>
      <c r="N9896" s="268">
        <f>M9896/365</f>
        <v>0.85479452054794525</v>
      </c>
      <c r="O9896" s="269">
        <f>'Data and Parameter'!$E$4*'Data and Parameter'!$E$5*('Data and Parameter'!$E$6+'Data and Parameter'!$E$7)*'Data and Parameter'!$E$19*'Data and Parameter'!$E$14*'ER calculations'!N9896</f>
        <v>4.4259115581654358</v>
      </c>
    </row>
    <row r="9897" spans="1:20" ht="15">
      <c r="A9897" s="284">
        <v>9893</v>
      </c>
      <c r="B9897" s="287"/>
      <c r="C9897" s="287"/>
      <c r="D9897" s="284" t="s">
        <v>1054</v>
      </c>
      <c r="E9897" s="287"/>
      <c r="F9897" s="285" t="s">
        <v>10018</v>
      </c>
      <c r="G9897" s="266" t="s">
        <v>121</v>
      </c>
      <c r="H9897" s="266">
        <v>0.1</v>
      </c>
      <c r="I9897" s="266">
        <v>2022</v>
      </c>
      <c r="J9897" s="267">
        <v>44734</v>
      </c>
      <c r="K9897" s="267">
        <f>J9897+1</f>
        <v>44735</v>
      </c>
      <c r="L9897" s="266">
        <f>IF(M9897&lt;=365,1,2)</f>
        <v>1</v>
      </c>
      <c r="M9897" s="266">
        <f>IF(K9897&lt;$C$1,$C$2-$C$1+1,$C$2-K9897+1)</f>
        <v>312</v>
      </c>
      <c r="N9897" s="268">
        <f>M9897/365</f>
        <v>0.85479452054794525</v>
      </c>
      <c r="O9897" s="269">
        <f>'Data and Parameter'!$E$4*'Data and Parameter'!$E$5*('Data and Parameter'!$E$6+'Data and Parameter'!$E$7)*'Data and Parameter'!$E$19*'Data and Parameter'!$E$14*'ER calculations'!N9897</f>
        <v>4.4259115581654358</v>
      </c>
    </row>
    <row r="9898" spans="1:20" ht="15">
      <c r="A9898" s="284">
        <v>9894</v>
      </c>
      <c r="B9898" s="287"/>
      <c r="C9898" s="287"/>
      <c r="D9898" s="284" t="s">
        <v>1054</v>
      </c>
      <c r="E9898" s="287"/>
      <c r="F9898" s="285" t="s">
        <v>10019</v>
      </c>
      <c r="G9898" s="266" t="s">
        <v>121</v>
      </c>
      <c r="H9898" s="266">
        <v>0.1</v>
      </c>
      <c r="I9898" s="266">
        <v>2022</v>
      </c>
      <c r="J9898" s="267">
        <v>44766</v>
      </c>
      <c r="K9898" s="267">
        <f>J9898+1</f>
        <v>44767</v>
      </c>
      <c r="L9898" s="266">
        <f>IF(M9898&lt;=365,1,2)</f>
        <v>1</v>
      </c>
      <c r="M9898" s="266">
        <f>IF(K9898&lt;$C$1,$C$2-$C$1+1,$C$2-K9898+1)</f>
        <v>280</v>
      </c>
      <c r="N9898" s="268">
        <f>M9898/365</f>
        <v>0.76712328767123283</v>
      </c>
      <c r="O9898" s="269">
        <f>'Data and Parameter'!$E$4*'Data and Parameter'!$E$5*('Data and Parameter'!$E$6+'Data and Parameter'!$E$7)*'Data and Parameter'!$E$19*'Data and Parameter'!$E$14*'ER calculations'!N9898</f>
        <v>3.971971911174109</v>
      </c>
    </row>
    <row r="9899" spans="1:20" ht="15">
      <c r="A9899" s="284">
        <v>9895</v>
      </c>
      <c r="B9899" s="287"/>
      <c r="C9899" s="287"/>
      <c r="D9899" s="284" t="s">
        <v>1054</v>
      </c>
      <c r="E9899" s="287"/>
      <c r="F9899" s="285" t="s">
        <v>10020</v>
      </c>
      <c r="G9899" s="266" t="s">
        <v>121</v>
      </c>
      <c r="H9899" s="266">
        <v>0.1</v>
      </c>
      <c r="I9899" s="266">
        <v>2022</v>
      </c>
      <c r="J9899" s="267">
        <v>44766</v>
      </c>
      <c r="K9899" s="267">
        <f>J9899+1</f>
        <v>44767</v>
      </c>
      <c r="L9899" s="266">
        <f>IF(M9899&lt;=365,1,2)</f>
        <v>1</v>
      </c>
      <c r="M9899" s="266">
        <f>IF(K9899&lt;$C$1,$C$2-$C$1+1,$C$2-K9899+1)</f>
        <v>280</v>
      </c>
      <c r="N9899" s="268">
        <f>M9899/365</f>
        <v>0.76712328767123283</v>
      </c>
      <c r="O9899" s="269">
        <f>'Data and Parameter'!$E$4*'Data and Parameter'!$E$5*('Data and Parameter'!$E$6+'Data and Parameter'!$E$7)*'Data and Parameter'!$E$19*'Data and Parameter'!$E$14*'ER calculations'!N9899</f>
        <v>3.971971911174109</v>
      </c>
    </row>
    <row r="9900" spans="1:20" ht="15">
      <c r="A9900" s="284">
        <v>9896</v>
      </c>
      <c r="B9900" s="287"/>
      <c r="C9900" s="287"/>
      <c r="D9900" s="284" t="s">
        <v>1054</v>
      </c>
      <c r="E9900" s="287"/>
      <c r="F9900" s="285" t="s">
        <v>10021</v>
      </c>
      <c r="G9900" s="266" t="s">
        <v>121</v>
      </c>
      <c r="H9900" s="266">
        <v>0.1</v>
      </c>
      <c r="I9900" s="266">
        <v>2022</v>
      </c>
      <c r="J9900" s="267">
        <v>44766</v>
      </c>
      <c r="K9900" s="267">
        <f>J9900+1</f>
        <v>44767</v>
      </c>
      <c r="L9900" s="266">
        <f>IF(M9900&lt;=365,1,2)</f>
        <v>1</v>
      </c>
      <c r="M9900" s="266">
        <f>IF(K9900&lt;$C$1,$C$2-$C$1+1,$C$2-K9900+1)</f>
        <v>280</v>
      </c>
      <c r="N9900" s="268">
        <f>M9900/365</f>
        <v>0.76712328767123283</v>
      </c>
      <c r="O9900" s="269">
        <f>'Data and Parameter'!$E$4*'Data and Parameter'!$E$5*('Data and Parameter'!$E$6+'Data and Parameter'!$E$7)*'Data and Parameter'!$E$19*'Data and Parameter'!$E$14*'ER calculations'!N9900</f>
        <v>3.971971911174109</v>
      </c>
    </row>
    <row r="9901" spans="1:20" ht="15">
      <c r="A9901" s="284">
        <v>9897</v>
      </c>
      <c r="B9901" s="287"/>
      <c r="C9901" s="287"/>
      <c r="D9901" s="284" t="s">
        <v>1054</v>
      </c>
      <c r="E9901" s="287"/>
      <c r="F9901" s="285" t="s">
        <v>10022</v>
      </c>
      <c r="G9901" s="266" t="s">
        <v>121</v>
      </c>
      <c r="H9901" s="266">
        <v>0.1</v>
      </c>
      <c r="I9901" s="266">
        <v>2022</v>
      </c>
      <c r="J9901" s="267">
        <v>44735</v>
      </c>
      <c r="K9901" s="267">
        <f>J9901+1</f>
        <v>44736</v>
      </c>
      <c r="L9901" s="266">
        <f>IF(M9901&lt;=365,1,2)</f>
        <v>1</v>
      </c>
      <c r="M9901" s="266">
        <f>IF(K9901&lt;$C$1,$C$2-$C$1+1,$C$2-K9901+1)</f>
        <v>311</v>
      </c>
      <c r="N9901" s="268">
        <f>M9901/365</f>
        <v>0.852054794520548</v>
      </c>
      <c r="O9901" s="269">
        <f>'Data and Parameter'!$E$4*'Data and Parameter'!$E$5*('Data and Parameter'!$E$6+'Data and Parameter'!$E$7)*'Data and Parameter'!$E$19*'Data and Parameter'!$E$14*'ER calculations'!N9901</f>
        <v>4.4117259441969567</v>
      </c>
      <c r="T9901" s="105"/>
    </row>
    <row r="9902" spans="1:20" ht="15">
      <c r="A9902" s="284">
        <v>9898</v>
      </c>
      <c r="B9902" s="287"/>
      <c r="C9902" s="287"/>
      <c r="D9902" s="284" t="s">
        <v>1054</v>
      </c>
      <c r="E9902" s="287"/>
      <c r="F9902" s="285" t="s">
        <v>10023</v>
      </c>
      <c r="G9902" s="266" t="s">
        <v>121</v>
      </c>
      <c r="H9902" s="266">
        <v>0.1</v>
      </c>
      <c r="I9902" s="266">
        <v>2022</v>
      </c>
      <c r="J9902" s="267">
        <v>44734</v>
      </c>
      <c r="K9902" s="267">
        <f>J9902+1</f>
        <v>44735</v>
      </c>
      <c r="L9902" s="266">
        <f>IF(M9902&lt;=365,1,2)</f>
        <v>1</v>
      </c>
      <c r="M9902" s="266">
        <f>IF(K9902&lt;$C$1,$C$2-$C$1+1,$C$2-K9902+1)</f>
        <v>312</v>
      </c>
      <c r="N9902" s="268">
        <f>M9902/365</f>
        <v>0.85479452054794525</v>
      </c>
      <c r="O9902" s="269">
        <f>'Data and Parameter'!$E$4*'Data and Parameter'!$E$5*('Data and Parameter'!$E$6+'Data and Parameter'!$E$7)*'Data and Parameter'!$E$19*'Data and Parameter'!$E$14*'ER calculations'!N9902</f>
        <v>4.4259115581654358</v>
      </c>
      <c r="T9902" s="105"/>
    </row>
    <row r="9903" spans="1:20" ht="15">
      <c r="A9903" s="284">
        <v>9899</v>
      </c>
      <c r="B9903" s="287"/>
      <c r="C9903" s="287"/>
      <c r="D9903" s="284" t="s">
        <v>1054</v>
      </c>
      <c r="E9903" s="287"/>
      <c r="F9903" s="285" t="s">
        <v>10024</v>
      </c>
      <c r="G9903" s="266" t="s">
        <v>121</v>
      </c>
      <c r="H9903" s="266">
        <v>0.1</v>
      </c>
      <c r="I9903" s="266">
        <v>2023</v>
      </c>
      <c r="J9903" s="267">
        <v>44964</v>
      </c>
      <c r="K9903" s="267">
        <f>J9903+1</f>
        <v>44965</v>
      </c>
      <c r="L9903" s="266">
        <f>IF(M9903&lt;=365,1,2)</f>
        <v>1</v>
      </c>
      <c r="M9903" s="266">
        <f>IF(K9903&lt;$C$1,$C$2-$C$1+1,$C$2-K9903+1)</f>
        <v>82</v>
      </c>
      <c r="N9903" s="268">
        <f>M9903/365</f>
        <v>0.22465753424657534</v>
      </c>
      <c r="O9903" s="269">
        <f>'Data and Parameter'!$E$4*'Data and Parameter'!$E$5*('Data and Parameter'!$E$6+'Data and Parameter'!$E$7)*'Data and Parameter'!$E$19*'Data and Parameter'!$E$14*'ER calculations'!N9903</f>
        <v>1.1632203454152747</v>
      </c>
      <c r="T9903" s="105"/>
    </row>
    <row r="9904" spans="1:20" ht="15">
      <c r="A9904" s="284">
        <v>9900</v>
      </c>
      <c r="B9904" s="287"/>
      <c r="C9904" s="287"/>
      <c r="D9904" s="284" t="s">
        <v>1054</v>
      </c>
      <c r="E9904" s="287"/>
      <c r="F9904" s="285" t="s">
        <v>10025</v>
      </c>
      <c r="G9904" s="266" t="s">
        <v>121</v>
      </c>
      <c r="H9904" s="266">
        <v>0.1</v>
      </c>
      <c r="I9904" s="266">
        <v>2023</v>
      </c>
      <c r="J9904" s="267">
        <v>45008</v>
      </c>
      <c r="K9904" s="267">
        <f>J9904+1</f>
        <v>45009</v>
      </c>
      <c r="L9904" s="266">
        <f>IF(M9904&lt;=365,1,2)</f>
        <v>1</v>
      </c>
      <c r="M9904" s="266">
        <f>IF(K9904&lt;$C$1,$C$2-$C$1+1,$C$2-K9904+1)</f>
        <v>38</v>
      </c>
      <c r="N9904" s="268">
        <f>M9904/365</f>
        <v>0.10410958904109589</v>
      </c>
      <c r="O9904" s="269">
        <f>'Data and Parameter'!$E$4*'Data and Parameter'!$E$5*('Data and Parameter'!$E$6+'Data and Parameter'!$E$7)*'Data and Parameter'!$E$19*'Data and Parameter'!$E$14*'ER calculations'!N9904</f>
        <v>0.53905333080220053</v>
      </c>
      <c r="T9904" s="105"/>
    </row>
    <row r="9905" spans="1:20" ht="15">
      <c r="A9905" s="284">
        <v>9901</v>
      </c>
      <c r="B9905" s="287"/>
      <c r="C9905" s="287"/>
      <c r="D9905" s="284" t="s">
        <v>1054</v>
      </c>
      <c r="E9905" s="287"/>
      <c r="F9905" s="285" t="s">
        <v>10026</v>
      </c>
      <c r="G9905" s="266" t="s">
        <v>121</v>
      </c>
      <c r="H9905" s="266">
        <v>0.1</v>
      </c>
      <c r="I9905" s="266">
        <v>2023</v>
      </c>
      <c r="J9905" s="267">
        <v>44967</v>
      </c>
      <c r="K9905" s="267">
        <f>J9905+1</f>
        <v>44968</v>
      </c>
      <c r="L9905" s="266">
        <f>IF(M9905&lt;=365,1,2)</f>
        <v>1</v>
      </c>
      <c r="M9905" s="266">
        <f>IF(K9905&lt;$C$1,$C$2-$C$1+1,$C$2-K9905+1)</f>
        <v>79</v>
      </c>
      <c r="N9905" s="268">
        <f>M9905/365</f>
        <v>0.21643835616438356</v>
      </c>
      <c r="O9905" s="269">
        <f>'Data and Parameter'!$E$4*'Data and Parameter'!$E$5*('Data and Parameter'!$E$6+'Data and Parameter'!$E$7)*'Data and Parameter'!$E$19*'Data and Parameter'!$E$14*'ER calculations'!N9905</f>
        <v>1.1206635035098378</v>
      </c>
      <c r="T9905" s="105"/>
    </row>
    <row r="9906" spans="1:20" ht="15">
      <c r="A9906" s="284">
        <v>9902</v>
      </c>
      <c r="B9906" s="287"/>
      <c r="C9906" s="287"/>
      <c r="D9906" s="284" t="s">
        <v>1054</v>
      </c>
      <c r="E9906" s="287"/>
      <c r="F9906" s="285" t="s">
        <v>10027</v>
      </c>
      <c r="G9906" s="266" t="s">
        <v>121</v>
      </c>
      <c r="H9906" s="266">
        <v>0.1</v>
      </c>
      <c r="I9906" s="266">
        <v>2023</v>
      </c>
      <c r="J9906" s="267">
        <v>44967</v>
      </c>
      <c r="K9906" s="267">
        <f>J9906+1</f>
        <v>44968</v>
      </c>
      <c r="L9906" s="266">
        <f>IF(M9906&lt;=365,1,2)</f>
        <v>1</v>
      </c>
      <c r="M9906" s="266">
        <f>IF(K9906&lt;$C$1,$C$2-$C$1+1,$C$2-K9906+1)</f>
        <v>79</v>
      </c>
      <c r="N9906" s="268">
        <f>M9906/365</f>
        <v>0.21643835616438356</v>
      </c>
      <c r="O9906" s="269">
        <f>'Data and Parameter'!$E$4*'Data and Parameter'!$E$5*('Data and Parameter'!$E$6+'Data and Parameter'!$E$7)*'Data and Parameter'!$E$19*'Data and Parameter'!$E$14*'ER calculations'!N9906</f>
        <v>1.1206635035098378</v>
      </c>
      <c r="T9906" s="105"/>
    </row>
    <row r="9907" spans="1:20" ht="15">
      <c r="A9907" s="284">
        <v>9903</v>
      </c>
      <c r="B9907" s="287"/>
      <c r="C9907" s="287"/>
      <c r="D9907" s="284" t="s">
        <v>1054</v>
      </c>
      <c r="E9907" s="287"/>
      <c r="F9907" s="285" t="s">
        <v>10028</v>
      </c>
      <c r="G9907" s="266" t="s">
        <v>121</v>
      </c>
      <c r="H9907" s="266">
        <v>0.1</v>
      </c>
      <c r="I9907" s="266">
        <v>2023</v>
      </c>
      <c r="J9907" s="267">
        <v>44967</v>
      </c>
      <c r="K9907" s="267">
        <f>J9907+1</f>
        <v>44968</v>
      </c>
      <c r="L9907" s="266">
        <f>IF(M9907&lt;=365,1,2)</f>
        <v>1</v>
      </c>
      <c r="M9907" s="266">
        <f>IF(K9907&lt;$C$1,$C$2-$C$1+1,$C$2-K9907+1)</f>
        <v>79</v>
      </c>
      <c r="N9907" s="268">
        <f>M9907/365</f>
        <v>0.21643835616438356</v>
      </c>
      <c r="O9907" s="269">
        <f>'Data and Parameter'!$E$4*'Data and Parameter'!$E$5*('Data and Parameter'!$E$6+'Data and Parameter'!$E$7)*'Data and Parameter'!$E$19*'Data and Parameter'!$E$14*'ER calculations'!N9907</f>
        <v>1.1206635035098378</v>
      </c>
      <c r="T9907" s="105"/>
    </row>
    <row r="9908" spans="1:20" ht="15">
      <c r="A9908" s="284">
        <v>9904</v>
      </c>
      <c r="B9908" s="287"/>
      <c r="C9908" s="287"/>
      <c r="D9908" s="284" t="s">
        <v>1054</v>
      </c>
      <c r="E9908" s="287"/>
      <c r="F9908" s="285" t="s">
        <v>10029</v>
      </c>
      <c r="G9908" s="266" t="s">
        <v>121</v>
      </c>
      <c r="H9908" s="266">
        <v>0.1</v>
      </c>
      <c r="I9908" s="266">
        <v>2023</v>
      </c>
      <c r="J9908" s="267">
        <v>44967</v>
      </c>
      <c r="K9908" s="267">
        <f>J9908+1</f>
        <v>44968</v>
      </c>
      <c r="L9908" s="266">
        <f>IF(M9908&lt;=365,1,2)</f>
        <v>1</v>
      </c>
      <c r="M9908" s="266">
        <f>IF(K9908&lt;$C$1,$C$2-$C$1+1,$C$2-K9908+1)</f>
        <v>79</v>
      </c>
      <c r="N9908" s="268">
        <f>M9908/365</f>
        <v>0.21643835616438356</v>
      </c>
      <c r="O9908" s="269">
        <f>'Data and Parameter'!$E$4*'Data and Parameter'!$E$5*('Data and Parameter'!$E$6+'Data and Parameter'!$E$7)*'Data and Parameter'!$E$19*'Data and Parameter'!$E$14*'ER calculations'!N9908</f>
        <v>1.1206635035098378</v>
      </c>
    </row>
    <row r="9909" spans="1:20" ht="15">
      <c r="A9909" s="284">
        <v>9905</v>
      </c>
      <c r="B9909" s="287"/>
      <c r="C9909" s="287"/>
      <c r="D9909" s="284" t="s">
        <v>1054</v>
      </c>
      <c r="E9909" s="287"/>
      <c r="F9909" s="285" t="s">
        <v>10030</v>
      </c>
      <c r="G9909" s="266" t="s">
        <v>121</v>
      </c>
      <c r="H9909" s="266">
        <v>0.1</v>
      </c>
      <c r="I9909" s="266">
        <v>2023</v>
      </c>
      <c r="J9909" s="267">
        <v>45008</v>
      </c>
      <c r="K9909" s="267">
        <f>J9909+1</f>
        <v>45009</v>
      </c>
      <c r="L9909" s="266">
        <f>IF(M9909&lt;=365,1,2)</f>
        <v>1</v>
      </c>
      <c r="M9909" s="266">
        <f>IF(K9909&lt;$C$1,$C$2-$C$1+1,$C$2-K9909+1)</f>
        <v>38</v>
      </c>
      <c r="N9909" s="268">
        <f>M9909/365</f>
        <v>0.10410958904109589</v>
      </c>
      <c r="O9909" s="269">
        <f>'Data and Parameter'!$E$4*'Data and Parameter'!$E$5*('Data and Parameter'!$E$6+'Data and Parameter'!$E$7)*'Data and Parameter'!$E$19*'Data and Parameter'!$E$14*'ER calculations'!N9909</f>
        <v>0.53905333080220053</v>
      </c>
      <c r="T9909" s="105"/>
    </row>
    <row r="9910" spans="1:20" ht="15">
      <c r="A9910" s="284">
        <v>9906</v>
      </c>
      <c r="B9910" s="287"/>
      <c r="C9910" s="287"/>
      <c r="D9910" s="284" t="s">
        <v>1054</v>
      </c>
      <c r="E9910" s="287"/>
      <c r="F9910" s="285" t="s">
        <v>10031</v>
      </c>
      <c r="G9910" s="266" t="s">
        <v>121</v>
      </c>
      <c r="H9910" s="266">
        <v>0.1</v>
      </c>
      <c r="I9910" s="266">
        <v>2023</v>
      </c>
      <c r="J9910" s="267">
        <v>44967</v>
      </c>
      <c r="K9910" s="267">
        <f>J9910+1</f>
        <v>44968</v>
      </c>
      <c r="L9910" s="266">
        <f>IF(M9910&lt;=365,1,2)</f>
        <v>1</v>
      </c>
      <c r="M9910" s="266">
        <f>IF(K9910&lt;$C$1,$C$2-$C$1+1,$C$2-K9910+1)</f>
        <v>79</v>
      </c>
      <c r="N9910" s="268">
        <f>M9910/365</f>
        <v>0.21643835616438356</v>
      </c>
      <c r="O9910" s="269">
        <f>'Data and Parameter'!$E$4*'Data and Parameter'!$E$5*('Data and Parameter'!$E$6+'Data and Parameter'!$E$7)*'Data and Parameter'!$E$19*'Data and Parameter'!$E$14*'ER calculations'!N9910</f>
        <v>1.1206635035098378</v>
      </c>
      <c r="T9910" s="105"/>
    </row>
    <row r="9911" spans="1:20" ht="15">
      <c r="A9911" s="284">
        <v>9907</v>
      </c>
      <c r="B9911" s="287"/>
      <c r="C9911" s="287"/>
      <c r="D9911" s="284" t="s">
        <v>1054</v>
      </c>
      <c r="E9911" s="287"/>
      <c r="F9911" s="285" t="s">
        <v>10032</v>
      </c>
      <c r="G9911" s="266" t="s">
        <v>121</v>
      </c>
      <c r="H9911" s="266">
        <v>0.1</v>
      </c>
      <c r="I9911" s="266">
        <v>2023</v>
      </c>
      <c r="J9911" s="267">
        <v>44967</v>
      </c>
      <c r="K9911" s="267">
        <f>J9911+1</f>
        <v>44968</v>
      </c>
      <c r="L9911" s="266">
        <f>IF(M9911&lt;=365,1,2)</f>
        <v>1</v>
      </c>
      <c r="M9911" s="266">
        <f>IF(K9911&lt;$C$1,$C$2-$C$1+1,$C$2-K9911+1)</f>
        <v>79</v>
      </c>
      <c r="N9911" s="268">
        <f>M9911/365</f>
        <v>0.21643835616438356</v>
      </c>
      <c r="O9911" s="269">
        <f>'Data and Parameter'!$E$4*'Data and Parameter'!$E$5*('Data and Parameter'!$E$6+'Data and Parameter'!$E$7)*'Data and Parameter'!$E$19*'Data and Parameter'!$E$14*'ER calculations'!N9911</f>
        <v>1.1206635035098378</v>
      </c>
      <c r="T9911" s="105"/>
    </row>
    <row r="9912" spans="1:20" ht="15">
      <c r="A9912" s="284">
        <v>9908</v>
      </c>
      <c r="B9912" s="287"/>
      <c r="C9912" s="287"/>
      <c r="D9912" s="284" t="s">
        <v>1054</v>
      </c>
      <c r="E9912" s="287"/>
      <c r="F9912" s="285" t="s">
        <v>10033</v>
      </c>
      <c r="G9912" s="266" t="s">
        <v>121</v>
      </c>
      <c r="H9912" s="266">
        <v>0.1</v>
      </c>
      <c r="I9912" s="266">
        <v>2023</v>
      </c>
      <c r="J9912" s="267">
        <v>45012</v>
      </c>
      <c r="K9912" s="267">
        <f>J9912+1</f>
        <v>45013</v>
      </c>
      <c r="L9912" s="266">
        <f>IF(M9912&lt;=365,1,2)</f>
        <v>1</v>
      </c>
      <c r="M9912" s="266">
        <f>IF(K9912&lt;$C$1,$C$2-$C$1+1,$C$2-K9912+1)</f>
        <v>34</v>
      </c>
      <c r="N9912" s="268">
        <f>M9912/365</f>
        <v>9.3150684931506855E-2</v>
      </c>
      <c r="O9912" s="269">
        <f>'Data and Parameter'!$E$4*'Data and Parameter'!$E$5*('Data and Parameter'!$E$6+'Data and Parameter'!$E$7)*'Data and Parameter'!$E$19*'Data and Parameter'!$E$14*'ER calculations'!N9912</f>
        <v>0.48231087492828467</v>
      </c>
      <c r="T9912" s="105"/>
    </row>
    <row r="9913" spans="1:20" ht="15">
      <c r="A9913" s="284">
        <v>9909</v>
      </c>
      <c r="B9913" s="287"/>
      <c r="C9913" s="287"/>
      <c r="D9913" s="284" t="s">
        <v>1054</v>
      </c>
      <c r="E9913" s="287"/>
      <c r="F9913" s="285" t="s">
        <v>10034</v>
      </c>
      <c r="G9913" s="266" t="s">
        <v>121</v>
      </c>
      <c r="H9913" s="266">
        <v>0.1</v>
      </c>
      <c r="I9913" s="266">
        <v>2023</v>
      </c>
      <c r="J9913" s="267">
        <v>45012</v>
      </c>
      <c r="K9913" s="267">
        <f>J9913+1</f>
        <v>45013</v>
      </c>
      <c r="L9913" s="266">
        <f>IF(M9913&lt;=365,1,2)</f>
        <v>1</v>
      </c>
      <c r="M9913" s="266">
        <f>IF(K9913&lt;$C$1,$C$2-$C$1+1,$C$2-K9913+1)</f>
        <v>34</v>
      </c>
      <c r="N9913" s="268">
        <f>M9913/365</f>
        <v>9.3150684931506855E-2</v>
      </c>
      <c r="O9913" s="269">
        <f>'Data and Parameter'!$E$4*'Data and Parameter'!$E$5*('Data and Parameter'!$E$6+'Data and Parameter'!$E$7)*'Data and Parameter'!$E$19*'Data and Parameter'!$E$14*'ER calculations'!N9913</f>
        <v>0.48231087492828467</v>
      </c>
      <c r="T9913" s="105"/>
    </row>
    <row r="9914" spans="1:20" ht="15">
      <c r="A9914" s="284">
        <v>9910</v>
      </c>
      <c r="B9914" s="287"/>
      <c r="C9914" s="287"/>
      <c r="D9914" s="284" t="s">
        <v>1054</v>
      </c>
      <c r="E9914" s="287"/>
      <c r="F9914" s="285" t="s">
        <v>10035</v>
      </c>
      <c r="G9914" s="266" t="s">
        <v>121</v>
      </c>
      <c r="H9914" s="266">
        <v>0.1</v>
      </c>
      <c r="I9914" s="266">
        <v>2023</v>
      </c>
      <c r="J9914" s="267">
        <v>44967</v>
      </c>
      <c r="K9914" s="267">
        <f>J9914+1</f>
        <v>44968</v>
      </c>
      <c r="L9914" s="266">
        <f>IF(M9914&lt;=365,1,2)</f>
        <v>1</v>
      </c>
      <c r="M9914" s="266">
        <f>IF(K9914&lt;$C$1,$C$2-$C$1+1,$C$2-K9914+1)</f>
        <v>79</v>
      </c>
      <c r="N9914" s="268">
        <f>M9914/365</f>
        <v>0.21643835616438356</v>
      </c>
      <c r="O9914" s="269">
        <f>'Data and Parameter'!$E$4*'Data and Parameter'!$E$5*('Data and Parameter'!$E$6+'Data and Parameter'!$E$7)*'Data and Parameter'!$E$19*'Data and Parameter'!$E$14*'ER calculations'!N9914</f>
        <v>1.1206635035098378</v>
      </c>
      <c r="T9914" s="105"/>
    </row>
    <row r="9915" spans="1:20" ht="15">
      <c r="A9915" s="284">
        <v>9911</v>
      </c>
      <c r="B9915" s="287"/>
      <c r="C9915" s="287"/>
      <c r="D9915" s="284" t="s">
        <v>1054</v>
      </c>
      <c r="E9915" s="287"/>
      <c r="F9915" s="285" t="s">
        <v>10036</v>
      </c>
      <c r="G9915" s="266" t="s">
        <v>121</v>
      </c>
      <c r="H9915" s="266">
        <v>0.1</v>
      </c>
      <c r="I9915" s="266">
        <v>2023</v>
      </c>
      <c r="J9915" s="267">
        <v>44967</v>
      </c>
      <c r="K9915" s="267">
        <f>J9915+1</f>
        <v>44968</v>
      </c>
      <c r="L9915" s="266">
        <f>IF(M9915&lt;=365,1,2)</f>
        <v>1</v>
      </c>
      <c r="M9915" s="266">
        <f>IF(K9915&lt;$C$1,$C$2-$C$1+1,$C$2-K9915+1)</f>
        <v>79</v>
      </c>
      <c r="N9915" s="268">
        <f>M9915/365</f>
        <v>0.21643835616438356</v>
      </c>
      <c r="O9915" s="269">
        <f>'Data and Parameter'!$E$4*'Data and Parameter'!$E$5*('Data and Parameter'!$E$6+'Data and Parameter'!$E$7)*'Data and Parameter'!$E$19*'Data and Parameter'!$E$14*'ER calculations'!N9915</f>
        <v>1.1206635035098378</v>
      </c>
      <c r="T9915" s="105"/>
    </row>
    <row r="9916" spans="1:20" ht="15">
      <c r="A9916" s="284">
        <v>9912</v>
      </c>
      <c r="B9916" s="287"/>
      <c r="C9916" s="287"/>
      <c r="D9916" s="284" t="s">
        <v>1054</v>
      </c>
      <c r="E9916" s="287"/>
      <c r="F9916" s="285" t="s">
        <v>10037</v>
      </c>
      <c r="G9916" s="266" t="s">
        <v>121</v>
      </c>
      <c r="H9916" s="266">
        <v>0.1</v>
      </c>
      <c r="I9916" s="266">
        <v>2023</v>
      </c>
      <c r="J9916" s="267">
        <v>44967</v>
      </c>
      <c r="K9916" s="267">
        <f>J9916+1</f>
        <v>44968</v>
      </c>
      <c r="L9916" s="266">
        <f>IF(M9916&lt;=365,1,2)</f>
        <v>1</v>
      </c>
      <c r="M9916" s="266">
        <f>IF(K9916&lt;$C$1,$C$2-$C$1+1,$C$2-K9916+1)</f>
        <v>79</v>
      </c>
      <c r="N9916" s="268">
        <f>M9916/365</f>
        <v>0.21643835616438356</v>
      </c>
      <c r="O9916" s="269">
        <f>'Data and Parameter'!$E$4*'Data and Parameter'!$E$5*('Data and Parameter'!$E$6+'Data and Parameter'!$E$7)*'Data and Parameter'!$E$19*'Data and Parameter'!$E$14*'ER calculations'!N9916</f>
        <v>1.1206635035098378</v>
      </c>
      <c r="T9916" s="105"/>
    </row>
    <row r="9917" spans="1:20" ht="15">
      <c r="A9917" s="284">
        <v>9913</v>
      </c>
      <c r="B9917" s="287"/>
      <c r="C9917" s="287"/>
      <c r="D9917" s="284" t="s">
        <v>1054</v>
      </c>
      <c r="E9917" s="287"/>
      <c r="F9917" s="285" t="s">
        <v>10038</v>
      </c>
      <c r="G9917" s="266" t="s">
        <v>121</v>
      </c>
      <c r="H9917" s="266">
        <v>0.1</v>
      </c>
      <c r="I9917" s="266">
        <v>2023</v>
      </c>
      <c r="J9917" s="267">
        <v>44967</v>
      </c>
      <c r="K9917" s="267">
        <f>J9917+1</f>
        <v>44968</v>
      </c>
      <c r="L9917" s="266">
        <f>IF(M9917&lt;=365,1,2)</f>
        <v>1</v>
      </c>
      <c r="M9917" s="266">
        <f>IF(K9917&lt;$C$1,$C$2-$C$1+1,$C$2-K9917+1)</f>
        <v>79</v>
      </c>
      <c r="N9917" s="268">
        <f>M9917/365</f>
        <v>0.21643835616438356</v>
      </c>
      <c r="O9917" s="269">
        <f>'Data and Parameter'!$E$4*'Data and Parameter'!$E$5*('Data and Parameter'!$E$6+'Data and Parameter'!$E$7)*'Data and Parameter'!$E$19*'Data and Parameter'!$E$14*'ER calculations'!N9917</f>
        <v>1.1206635035098378</v>
      </c>
      <c r="T9917" s="105"/>
    </row>
    <row r="9918" spans="1:20" ht="15">
      <c r="A9918" s="284">
        <v>9914</v>
      </c>
      <c r="B9918" s="287"/>
      <c r="C9918" s="287"/>
      <c r="D9918" s="284" t="s">
        <v>1054</v>
      </c>
      <c r="E9918" s="287"/>
      <c r="F9918" s="285" t="s">
        <v>10039</v>
      </c>
      <c r="G9918" s="266" t="s">
        <v>121</v>
      </c>
      <c r="H9918" s="266">
        <v>0.1</v>
      </c>
      <c r="I9918" s="266">
        <v>2023</v>
      </c>
      <c r="J9918" s="267">
        <v>45012</v>
      </c>
      <c r="K9918" s="267">
        <f>J9918+1</f>
        <v>45013</v>
      </c>
      <c r="L9918" s="266">
        <f>IF(M9918&lt;=365,1,2)</f>
        <v>1</v>
      </c>
      <c r="M9918" s="266">
        <f>IF(K9918&lt;$C$1,$C$2-$C$1+1,$C$2-K9918+1)</f>
        <v>34</v>
      </c>
      <c r="N9918" s="268">
        <f>M9918/365</f>
        <v>9.3150684931506855E-2</v>
      </c>
      <c r="O9918" s="269">
        <f>'Data and Parameter'!$E$4*'Data and Parameter'!$E$5*('Data and Parameter'!$E$6+'Data and Parameter'!$E$7)*'Data and Parameter'!$E$19*'Data and Parameter'!$E$14*'ER calculations'!N9918</f>
        <v>0.48231087492828467</v>
      </c>
      <c r="T9918" s="105"/>
    </row>
    <row r="9919" spans="1:20" ht="15">
      <c r="A9919" s="284">
        <v>9915</v>
      </c>
      <c r="B9919" s="287"/>
      <c r="C9919" s="287"/>
      <c r="D9919" s="284" t="s">
        <v>1054</v>
      </c>
      <c r="E9919" s="287"/>
      <c r="F9919" s="285" t="s">
        <v>10040</v>
      </c>
      <c r="G9919" s="266" t="s">
        <v>121</v>
      </c>
      <c r="H9919" s="266">
        <v>0.1</v>
      </c>
      <c r="I9919" s="266">
        <v>2023</v>
      </c>
      <c r="J9919" s="267">
        <v>45012</v>
      </c>
      <c r="K9919" s="267">
        <f>J9919+1</f>
        <v>45013</v>
      </c>
      <c r="L9919" s="266">
        <f>IF(M9919&lt;=365,1,2)</f>
        <v>1</v>
      </c>
      <c r="M9919" s="266">
        <f>IF(K9919&lt;$C$1,$C$2-$C$1+1,$C$2-K9919+1)</f>
        <v>34</v>
      </c>
      <c r="N9919" s="268">
        <f>M9919/365</f>
        <v>9.3150684931506855E-2</v>
      </c>
      <c r="O9919" s="269">
        <f>'Data and Parameter'!$E$4*'Data and Parameter'!$E$5*('Data and Parameter'!$E$6+'Data and Parameter'!$E$7)*'Data and Parameter'!$E$19*'Data and Parameter'!$E$14*'ER calculations'!N9919</f>
        <v>0.48231087492828467</v>
      </c>
      <c r="T9919" s="105"/>
    </row>
    <row r="9920" spans="1:20" ht="15">
      <c r="A9920" s="284">
        <v>9916</v>
      </c>
      <c r="B9920" s="287"/>
      <c r="C9920" s="287"/>
      <c r="D9920" s="284" t="s">
        <v>1054</v>
      </c>
      <c r="E9920" s="287"/>
      <c r="F9920" s="285" t="s">
        <v>10041</v>
      </c>
      <c r="G9920" s="266" t="s">
        <v>121</v>
      </c>
      <c r="H9920" s="266">
        <v>0.1</v>
      </c>
      <c r="I9920" s="266">
        <v>2023</v>
      </c>
      <c r="J9920" s="267">
        <v>44967</v>
      </c>
      <c r="K9920" s="267">
        <f>J9920+1</f>
        <v>44968</v>
      </c>
      <c r="L9920" s="266">
        <f>IF(M9920&lt;=365,1,2)</f>
        <v>1</v>
      </c>
      <c r="M9920" s="266">
        <f>IF(K9920&lt;$C$1,$C$2-$C$1+1,$C$2-K9920+1)</f>
        <v>79</v>
      </c>
      <c r="N9920" s="268">
        <f>M9920/365</f>
        <v>0.21643835616438356</v>
      </c>
      <c r="O9920" s="269">
        <f>'Data and Parameter'!$E$4*'Data and Parameter'!$E$5*('Data and Parameter'!$E$6+'Data and Parameter'!$E$7)*'Data and Parameter'!$E$19*'Data and Parameter'!$E$14*'ER calculations'!N9920</f>
        <v>1.1206635035098378</v>
      </c>
      <c r="T9920" s="105"/>
    </row>
    <row r="9921" spans="1:20" ht="15">
      <c r="A9921" s="284">
        <v>9917</v>
      </c>
      <c r="B9921" s="287"/>
      <c r="C9921" s="287"/>
      <c r="D9921" s="284" t="s">
        <v>1054</v>
      </c>
      <c r="E9921" s="287"/>
      <c r="F9921" s="285" t="s">
        <v>10042</v>
      </c>
      <c r="G9921" s="266" t="s">
        <v>121</v>
      </c>
      <c r="H9921" s="266">
        <v>0.1</v>
      </c>
      <c r="I9921" s="266">
        <v>2023</v>
      </c>
      <c r="J9921" s="267">
        <v>45009</v>
      </c>
      <c r="K9921" s="267">
        <f>J9921+1</f>
        <v>45010</v>
      </c>
      <c r="L9921" s="266">
        <f>IF(M9921&lt;=365,1,2)</f>
        <v>1</v>
      </c>
      <c r="M9921" s="266">
        <f>IF(K9921&lt;$C$1,$C$2-$C$1+1,$C$2-K9921+1)</f>
        <v>37</v>
      </c>
      <c r="N9921" s="268">
        <f>M9921/365</f>
        <v>0.10136986301369863</v>
      </c>
      <c r="O9921" s="269">
        <f>'Data and Parameter'!$E$4*'Data and Parameter'!$E$5*('Data and Parameter'!$E$6+'Data and Parameter'!$E$7)*'Data and Parameter'!$E$19*'Data and Parameter'!$E$14*'ER calculations'!N9921</f>
        <v>0.52486771683372158</v>
      </c>
      <c r="T9921" s="105"/>
    </row>
    <row r="9922" spans="1:20" ht="15">
      <c r="A9922" s="284">
        <v>9918</v>
      </c>
      <c r="B9922" s="287"/>
      <c r="C9922" s="287"/>
      <c r="D9922" s="284" t="s">
        <v>1054</v>
      </c>
      <c r="E9922" s="287"/>
      <c r="F9922" s="285" t="s">
        <v>10043</v>
      </c>
      <c r="G9922" s="266" t="s">
        <v>121</v>
      </c>
      <c r="H9922" s="266">
        <v>0.1</v>
      </c>
      <c r="I9922" s="266">
        <v>2023</v>
      </c>
      <c r="J9922" s="267">
        <v>45009</v>
      </c>
      <c r="K9922" s="267">
        <f>J9922+1</f>
        <v>45010</v>
      </c>
      <c r="L9922" s="266">
        <f>IF(M9922&lt;=365,1,2)</f>
        <v>1</v>
      </c>
      <c r="M9922" s="266">
        <f>IF(K9922&lt;$C$1,$C$2-$C$1+1,$C$2-K9922+1)</f>
        <v>37</v>
      </c>
      <c r="N9922" s="268">
        <f>M9922/365</f>
        <v>0.10136986301369863</v>
      </c>
      <c r="O9922" s="269">
        <f>'Data and Parameter'!$E$4*'Data and Parameter'!$E$5*('Data and Parameter'!$E$6+'Data and Parameter'!$E$7)*'Data and Parameter'!$E$19*'Data and Parameter'!$E$14*'ER calculations'!N9922</f>
        <v>0.52486771683372158</v>
      </c>
      <c r="T9922" s="105"/>
    </row>
    <row r="9923" spans="1:20" ht="15">
      <c r="A9923" s="284">
        <v>9919</v>
      </c>
      <c r="B9923" s="287"/>
      <c r="C9923" s="287"/>
      <c r="D9923" s="284" t="s">
        <v>1054</v>
      </c>
      <c r="E9923" s="287"/>
      <c r="F9923" s="285" t="s">
        <v>10044</v>
      </c>
      <c r="G9923" s="266" t="s">
        <v>121</v>
      </c>
      <c r="H9923" s="266">
        <v>0.1</v>
      </c>
      <c r="I9923" s="266">
        <v>2023</v>
      </c>
      <c r="J9923" s="267">
        <v>44967</v>
      </c>
      <c r="K9923" s="267">
        <f>J9923+1</f>
        <v>44968</v>
      </c>
      <c r="L9923" s="266">
        <f>IF(M9923&lt;=365,1,2)</f>
        <v>1</v>
      </c>
      <c r="M9923" s="266">
        <f>IF(K9923&lt;$C$1,$C$2-$C$1+1,$C$2-K9923+1)</f>
        <v>79</v>
      </c>
      <c r="N9923" s="268">
        <f>M9923/365</f>
        <v>0.21643835616438356</v>
      </c>
      <c r="O9923" s="269">
        <f>'Data and Parameter'!$E$4*'Data and Parameter'!$E$5*('Data and Parameter'!$E$6+'Data and Parameter'!$E$7)*'Data and Parameter'!$E$19*'Data and Parameter'!$E$14*'ER calculations'!N9923</f>
        <v>1.1206635035098378</v>
      </c>
      <c r="T9923" s="105"/>
    </row>
    <row r="9924" spans="1:20" ht="15">
      <c r="A9924" s="284">
        <v>9920</v>
      </c>
      <c r="B9924" s="287"/>
      <c r="C9924" s="287"/>
      <c r="D9924" s="284" t="s">
        <v>1054</v>
      </c>
      <c r="E9924" s="287"/>
      <c r="F9924" s="285" t="s">
        <v>10045</v>
      </c>
      <c r="G9924" s="266" t="s">
        <v>121</v>
      </c>
      <c r="H9924" s="266">
        <v>0.1</v>
      </c>
      <c r="I9924" s="266">
        <v>2023</v>
      </c>
      <c r="J9924" s="267">
        <v>45009</v>
      </c>
      <c r="K9924" s="267">
        <f>J9924+1</f>
        <v>45010</v>
      </c>
      <c r="L9924" s="266">
        <f>IF(M9924&lt;=365,1,2)</f>
        <v>1</v>
      </c>
      <c r="M9924" s="266">
        <f>IF(K9924&lt;$C$1,$C$2-$C$1+1,$C$2-K9924+1)</f>
        <v>37</v>
      </c>
      <c r="N9924" s="268">
        <f>M9924/365</f>
        <v>0.10136986301369863</v>
      </c>
      <c r="O9924" s="269">
        <f>'Data and Parameter'!$E$4*'Data and Parameter'!$E$5*('Data and Parameter'!$E$6+'Data and Parameter'!$E$7)*'Data and Parameter'!$E$19*'Data and Parameter'!$E$14*'ER calculations'!N9924</f>
        <v>0.52486771683372158</v>
      </c>
      <c r="T9924" s="105"/>
    </row>
    <row r="9925" spans="1:20" ht="15">
      <c r="A9925" s="284">
        <v>9921</v>
      </c>
      <c r="B9925" s="287"/>
      <c r="C9925" s="287"/>
      <c r="D9925" s="284" t="s">
        <v>1054</v>
      </c>
      <c r="E9925" s="287"/>
      <c r="F9925" s="285" t="s">
        <v>10046</v>
      </c>
      <c r="G9925" s="266" t="s">
        <v>121</v>
      </c>
      <c r="H9925" s="266">
        <v>0.1</v>
      </c>
      <c r="I9925" s="266">
        <v>2023</v>
      </c>
      <c r="J9925" s="267">
        <v>45012</v>
      </c>
      <c r="K9925" s="267">
        <f>J9925+1</f>
        <v>45013</v>
      </c>
      <c r="L9925" s="266">
        <f>IF(M9925&lt;=365,1,2)</f>
        <v>1</v>
      </c>
      <c r="M9925" s="266">
        <f>IF(K9925&lt;$C$1,$C$2-$C$1+1,$C$2-K9925+1)</f>
        <v>34</v>
      </c>
      <c r="N9925" s="268">
        <f>M9925/365</f>
        <v>9.3150684931506855E-2</v>
      </c>
      <c r="O9925" s="269">
        <f>'Data and Parameter'!$E$4*'Data and Parameter'!$E$5*('Data and Parameter'!$E$6+'Data and Parameter'!$E$7)*'Data and Parameter'!$E$19*'Data and Parameter'!$E$14*'ER calculations'!N9925</f>
        <v>0.48231087492828467</v>
      </c>
      <c r="T9925" s="105"/>
    </row>
    <row r="9926" spans="1:20" ht="15">
      <c r="A9926" s="284">
        <v>9922</v>
      </c>
      <c r="B9926" s="287"/>
      <c r="C9926" s="287"/>
      <c r="D9926" s="284" t="s">
        <v>1054</v>
      </c>
      <c r="E9926" s="287"/>
      <c r="F9926" s="285" t="s">
        <v>10047</v>
      </c>
      <c r="G9926" s="266" t="s">
        <v>121</v>
      </c>
      <c r="H9926" s="266">
        <v>0.1</v>
      </c>
      <c r="I9926" s="266">
        <v>2023</v>
      </c>
      <c r="J9926" s="267">
        <v>44967</v>
      </c>
      <c r="K9926" s="267">
        <f>J9926+1</f>
        <v>44968</v>
      </c>
      <c r="L9926" s="266">
        <f>IF(M9926&lt;=365,1,2)</f>
        <v>1</v>
      </c>
      <c r="M9926" s="266">
        <f>IF(K9926&lt;$C$1,$C$2-$C$1+1,$C$2-K9926+1)</f>
        <v>79</v>
      </c>
      <c r="N9926" s="268">
        <f>M9926/365</f>
        <v>0.21643835616438356</v>
      </c>
      <c r="O9926" s="269">
        <f>'Data and Parameter'!$E$4*'Data and Parameter'!$E$5*('Data and Parameter'!$E$6+'Data and Parameter'!$E$7)*'Data and Parameter'!$E$19*'Data and Parameter'!$E$14*'ER calculations'!N9926</f>
        <v>1.1206635035098378</v>
      </c>
      <c r="T9926" s="105"/>
    </row>
    <row r="9927" spans="1:20" ht="15">
      <c r="A9927" s="284">
        <v>9923</v>
      </c>
      <c r="B9927" s="287"/>
      <c r="C9927" s="287"/>
      <c r="D9927" s="284" t="s">
        <v>1054</v>
      </c>
      <c r="E9927" s="287"/>
      <c r="F9927" s="285" t="s">
        <v>10048</v>
      </c>
      <c r="G9927" s="266" t="s">
        <v>121</v>
      </c>
      <c r="H9927" s="266">
        <v>0.1</v>
      </c>
      <c r="I9927" s="266">
        <v>2023</v>
      </c>
      <c r="J9927" s="267">
        <v>45012</v>
      </c>
      <c r="K9927" s="267">
        <f>J9927+1</f>
        <v>45013</v>
      </c>
      <c r="L9927" s="266">
        <f>IF(M9927&lt;=365,1,2)</f>
        <v>1</v>
      </c>
      <c r="M9927" s="266">
        <f>IF(K9927&lt;$C$1,$C$2-$C$1+1,$C$2-K9927+1)</f>
        <v>34</v>
      </c>
      <c r="N9927" s="268">
        <f>M9927/365</f>
        <v>9.3150684931506855E-2</v>
      </c>
      <c r="O9927" s="269">
        <f>'Data and Parameter'!$E$4*'Data and Parameter'!$E$5*('Data and Parameter'!$E$6+'Data and Parameter'!$E$7)*'Data and Parameter'!$E$19*'Data and Parameter'!$E$14*'ER calculations'!N9927</f>
        <v>0.48231087492828467</v>
      </c>
      <c r="T9927" s="105"/>
    </row>
    <row r="9928" spans="1:20" ht="15">
      <c r="A9928" s="284">
        <v>9924</v>
      </c>
      <c r="B9928" s="287"/>
      <c r="C9928" s="287"/>
      <c r="D9928" s="284" t="s">
        <v>1054</v>
      </c>
      <c r="E9928" s="287"/>
      <c r="F9928" s="285" t="s">
        <v>10049</v>
      </c>
      <c r="G9928" s="266" t="s">
        <v>121</v>
      </c>
      <c r="H9928" s="266">
        <v>0.1</v>
      </c>
      <c r="I9928" s="266">
        <v>2023</v>
      </c>
      <c r="J9928" s="267">
        <v>44967</v>
      </c>
      <c r="K9928" s="267">
        <f>J9928+1</f>
        <v>44968</v>
      </c>
      <c r="L9928" s="266">
        <f>IF(M9928&lt;=365,1,2)</f>
        <v>1</v>
      </c>
      <c r="M9928" s="266">
        <f>IF(K9928&lt;$C$1,$C$2-$C$1+1,$C$2-K9928+1)</f>
        <v>79</v>
      </c>
      <c r="N9928" s="268">
        <f>M9928/365</f>
        <v>0.21643835616438356</v>
      </c>
      <c r="O9928" s="269">
        <f>'Data and Parameter'!$E$4*'Data and Parameter'!$E$5*('Data and Parameter'!$E$6+'Data and Parameter'!$E$7)*'Data and Parameter'!$E$19*'Data and Parameter'!$E$14*'ER calculations'!N9928</f>
        <v>1.1206635035098378</v>
      </c>
      <c r="T9928" s="105"/>
    </row>
    <row r="9929" spans="1:20" ht="15">
      <c r="A9929" s="284">
        <v>9925</v>
      </c>
      <c r="B9929" s="287"/>
      <c r="C9929" s="287"/>
      <c r="D9929" s="284" t="s">
        <v>1054</v>
      </c>
      <c r="E9929" s="287"/>
      <c r="F9929" s="285" t="s">
        <v>10050</v>
      </c>
      <c r="G9929" s="266" t="s">
        <v>121</v>
      </c>
      <c r="H9929" s="266">
        <v>0.1</v>
      </c>
      <c r="I9929" s="266">
        <v>2023</v>
      </c>
      <c r="J9929" s="267">
        <v>44967</v>
      </c>
      <c r="K9929" s="267">
        <f>J9929+1</f>
        <v>44968</v>
      </c>
      <c r="L9929" s="266">
        <f>IF(M9929&lt;=365,1,2)</f>
        <v>1</v>
      </c>
      <c r="M9929" s="266">
        <f>IF(K9929&lt;$C$1,$C$2-$C$1+1,$C$2-K9929+1)</f>
        <v>79</v>
      </c>
      <c r="N9929" s="268">
        <f>M9929/365</f>
        <v>0.21643835616438356</v>
      </c>
      <c r="O9929" s="269">
        <f>'Data and Parameter'!$E$4*'Data and Parameter'!$E$5*('Data and Parameter'!$E$6+'Data and Parameter'!$E$7)*'Data and Parameter'!$E$19*'Data and Parameter'!$E$14*'ER calculations'!N9929</f>
        <v>1.1206635035098378</v>
      </c>
      <c r="T9929" s="105"/>
    </row>
    <row r="9930" spans="1:20" ht="15">
      <c r="A9930" s="284">
        <v>9926</v>
      </c>
      <c r="B9930" s="287"/>
      <c r="C9930" s="287"/>
      <c r="D9930" s="284" t="s">
        <v>1054</v>
      </c>
      <c r="E9930" s="287"/>
      <c r="F9930" s="285" t="s">
        <v>10051</v>
      </c>
      <c r="G9930" s="266" t="s">
        <v>121</v>
      </c>
      <c r="H9930" s="266">
        <v>0.1</v>
      </c>
      <c r="I9930" s="266">
        <v>2023</v>
      </c>
      <c r="J9930" s="267">
        <v>45012</v>
      </c>
      <c r="K9930" s="267">
        <f>J9930+1</f>
        <v>45013</v>
      </c>
      <c r="L9930" s="266">
        <f>IF(M9930&lt;=365,1,2)</f>
        <v>1</v>
      </c>
      <c r="M9930" s="266">
        <f>IF(K9930&lt;$C$1,$C$2-$C$1+1,$C$2-K9930+1)</f>
        <v>34</v>
      </c>
      <c r="N9930" s="268">
        <f>M9930/365</f>
        <v>9.3150684931506855E-2</v>
      </c>
      <c r="O9930" s="269">
        <f>'Data and Parameter'!$E$4*'Data and Parameter'!$E$5*('Data and Parameter'!$E$6+'Data and Parameter'!$E$7)*'Data and Parameter'!$E$19*'Data and Parameter'!$E$14*'ER calculations'!N9930</f>
        <v>0.48231087492828467</v>
      </c>
      <c r="T9930" s="105"/>
    </row>
    <row r="9931" spans="1:20" ht="15">
      <c r="A9931" s="284">
        <v>9927</v>
      </c>
      <c r="B9931" s="287"/>
      <c r="C9931" s="287"/>
      <c r="D9931" s="284" t="s">
        <v>1054</v>
      </c>
      <c r="E9931" s="287"/>
      <c r="F9931" s="285" t="s">
        <v>10052</v>
      </c>
      <c r="G9931" s="266" t="s">
        <v>121</v>
      </c>
      <c r="H9931" s="266">
        <v>0.1</v>
      </c>
      <c r="I9931" s="266">
        <v>2023</v>
      </c>
      <c r="J9931" s="267">
        <v>44967</v>
      </c>
      <c r="K9931" s="267">
        <f>J9931+1</f>
        <v>44968</v>
      </c>
      <c r="L9931" s="266">
        <f>IF(M9931&lt;=365,1,2)</f>
        <v>1</v>
      </c>
      <c r="M9931" s="266">
        <f>IF(K9931&lt;$C$1,$C$2-$C$1+1,$C$2-K9931+1)</f>
        <v>79</v>
      </c>
      <c r="N9931" s="268">
        <f>M9931/365</f>
        <v>0.21643835616438356</v>
      </c>
      <c r="O9931" s="269">
        <f>'Data and Parameter'!$E$4*'Data and Parameter'!$E$5*('Data and Parameter'!$E$6+'Data and Parameter'!$E$7)*'Data and Parameter'!$E$19*'Data and Parameter'!$E$14*'ER calculations'!N9931</f>
        <v>1.1206635035098378</v>
      </c>
      <c r="T9931" s="105"/>
    </row>
    <row r="9932" spans="1:20" ht="15">
      <c r="A9932" s="284">
        <v>9928</v>
      </c>
      <c r="B9932" s="287"/>
      <c r="C9932" s="287"/>
      <c r="D9932" s="284" t="s">
        <v>1054</v>
      </c>
      <c r="E9932" s="287"/>
      <c r="F9932" s="285" t="s">
        <v>10053</v>
      </c>
      <c r="G9932" s="266" t="s">
        <v>121</v>
      </c>
      <c r="H9932" s="266">
        <v>0.1</v>
      </c>
      <c r="I9932" s="266">
        <v>2023</v>
      </c>
      <c r="J9932" s="267">
        <v>45012</v>
      </c>
      <c r="K9932" s="267">
        <f>J9932+1</f>
        <v>45013</v>
      </c>
      <c r="L9932" s="266">
        <f>IF(M9932&lt;=365,1,2)</f>
        <v>1</v>
      </c>
      <c r="M9932" s="266">
        <f>IF(K9932&lt;$C$1,$C$2-$C$1+1,$C$2-K9932+1)</f>
        <v>34</v>
      </c>
      <c r="N9932" s="268">
        <f>M9932/365</f>
        <v>9.3150684931506855E-2</v>
      </c>
      <c r="O9932" s="269">
        <f>'Data and Parameter'!$E$4*'Data and Parameter'!$E$5*('Data and Parameter'!$E$6+'Data and Parameter'!$E$7)*'Data and Parameter'!$E$19*'Data and Parameter'!$E$14*'ER calculations'!N9932</f>
        <v>0.48231087492828467</v>
      </c>
      <c r="T9932" s="105"/>
    </row>
    <row r="9933" spans="1:20" ht="15">
      <c r="A9933" s="284">
        <v>9929</v>
      </c>
      <c r="B9933" s="287"/>
      <c r="C9933" s="287"/>
      <c r="D9933" s="284" t="s">
        <v>1054</v>
      </c>
      <c r="E9933" s="287"/>
      <c r="F9933" s="285" t="s">
        <v>10054</v>
      </c>
      <c r="G9933" s="266" t="s">
        <v>121</v>
      </c>
      <c r="H9933" s="266">
        <v>0.1</v>
      </c>
      <c r="I9933" s="266">
        <v>2023</v>
      </c>
      <c r="J9933" s="267">
        <v>45012</v>
      </c>
      <c r="K9933" s="267">
        <f>J9933+1</f>
        <v>45013</v>
      </c>
      <c r="L9933" s="266">
        <f>IF(M9933&lt;=365,1,2)</f>
        <v>1</v>
      </c>
      <c r="M9933" s="266">
        <f>IF(K9933&lt;$C$1,$C$2-$C$1+1,$C$2-K9933+1)</f>
        <v>34</v>
      </c>
      <c r="N9933" s="268">
        <f>M9933/365</f>
        <v>9.3150684931506855E-2</v>
      </c>
      <c r="O9933" s="269">
        <f>'Data and Parameter'!$E$4*'Data and Parameter'!$E$5*('Data and Parameter'!$E$6+'Data and Parameter'!$E$7)*'Data and Parameter'!$E$19*'Data and Parameter'!$E$14*'ER calculations'!N9933</f>
        <v>0.48231087492828467</v>
      </c>
      <c r="T9933" s="105"/>
    </row>
    <row r="9934" spans="1:20" ht="15">
      <c r="A9934" s="284">
        <v>9930</v>
      </c>
      <c r="B9934" s="287"/>
      <c r="C9934" s="287"/>
      <c r="D9934" s="284" t="s">
        <v>1054</v>
      </c>
      <c r="E9934" s="287"/>
      <c r="F9934" s="285" t="s">
        <v>10055</v>
      </c>
      <c r="G9934" s="266" t="s">
        <v>121</v>
      </c>
      <c r="H9934" s="266">
        <v>0.1</v>
      </c>
      <c r="I9934" s="266">
        <v>2023</v>
      </c>
      <c r="J9934" s="267">
        <v>45012</v>
      </c>
      <c r="K9934" s="267">
        <f>J9934+1</f>
        <v>45013</v>
      </c>
      <c r="L9934" s="266">
        <f>IF(M9934&lt;=365,1,2)</f>
        <v>1</v>
      </c>
      <c r="M9934" s="266">
        <f>IF(K9934&lt;$C$1,$C$2-$C$1+1,$C$2-K9934+1)</f>
        <v>34</v>
      </c>
      <c r="N9934" s="268">
        <f>M9934/365</f>
        <v>9.3150684931506855E-2</v>
      </c>
      <c r="O9934" s="269">
        <f>'Data and Parameter'!$E$4*'Data and Parameter'!$E$5*('Data and Parameter'!$E$6+'Data and Parameter'!$E$7)*'Data and Parameter'!$E$19*'Data and Parameter'!$E$14*'ER calculations'!N9934</f>
        <v>0.48231087492828467</v>
      </c>
      <c r="T9934" s="105"/>
    </row>
    <row r="9935" spans="1:20" ht="15">
      <c r="A9935" s="284">
        <v>9931</v>
      </c>
      <c r="B9935" s="287"/>
      <c r="C9935" s="287"/>
      <c r="D9935" s="284" t="s">
        <v>1054</v>
      </c>
      <c r="E9935" s="287"/>
      <c r="F9935" s="285" t="s">
        <v>10056</v>
      </c>
      <c r="G9935" s="266" t="s">
        <v>121</v>
      </c>
      <c r="H9935" s="266">
        <v>0.1</v>
      </c>
      <c r="I9935" s="266">
        <v>2023</v>
      </c>
      <c r="J9935" s="267">
        <v>45012</v>
      </c>
      <c r="K9935" s="267">
        <f>J9935+1</f>
        <v>45013</v>
      </c>
      <c r="L9935" s="266">
        <f>IF(M9935&lt;=365,1,2)</f>
        <v>1</v>
      </c>
      <c r="M9935" s="266">
        <f>IF(K9935&lt;$C$1,$C$2-$C$1+1,$C$2-K9935+1)</f>
        <v>34</v>
      </c>
      <c r="N9935" s="268">
        <f>M9935/365</f>
        <v>9.3150684931506855E-2</v>
      </c>
      <c r="O9935" s="269">
        <f>'Data and Parameter'!$E$4*'Data and Parameter'!$E$5*('Data and Parameter'!$E$6+'Data and Parameter'!$E$7)*'Data and Parameter'!$E$19*'Data and Parameter'!$E$14*'ER calculations'!N9935</f>
        <v>0.48231087492828467</v>
      </c>
      <c r="T9935" s="105"/>
    </row>
    <row r="9936" spans="1:20" ht="15">
      <c r="A9936" s="284">
        <v>9932</v>
      </c>
      <c r="B9936" s="287"/>
      <c r="C9936" s="287"/>
      <c r="D9936" s="284" t="s">
        <v>1054</v>
      </c>
      <c r="E9936" s="287"/>
      <c r="F9936" s="285" t="s">
        <v>10057</v>
      </c>
      <c r="G9936" s="266" t="s">
        <v>121</v>
      </c>
      <c r="H9936" s="266">
        <v>0.1</v>
      </c>
      <c r="I9936" s="266">
        <v>2023</v>
      </c>
      <c r="J9936" s="267">
        <v>44967</v>
      </c>
      <c r="K9936" s="267">
        <f>J9936+1</f>
        <v>44968</v>
      </c>
      <c r="L9936" s="266">
        <f>IF(M9936&lt;=365,1,2)</f>
        <v>1</v>
      </c>
      <c r="M9936" s="266">
        <f>IF(K9936&lt;$C$1,$C$2-$C$1+1,$C$2-K9936+1)</f>
        <v>79</v>
      </c>
      <c r="N9936" s="268">
        <f>M9936/365</f>
        <v>0.21643835616438356</v>
      </c>
      <c r="O9936" s="269">
        <f>'Data and Parameter'!$E$4*'Data and Parameter'!$E$5*('Data and Parameter'!$E$6+'Data and Parameter'!$E$7)*'Data and Parameter'!$E$19*'Data and Parameter'!$E$14*'ER calculations'!N9936</f>
        <v>1.1206635035098378</v>
      </c>
      <c r="T9936" s="105"/>
    </row>
    <row r="9937" spans="1:20" ht="15">
      <c r="A9937" s="284">
        <v>9933</v>
      </c>
      <c r="B9937" s="287"/>
      <c r="C9937" s="287"/>
      <c r="D9937" s="284" t="s">
        <v>1054</v>
      </c>
      <c r="E9937" s="287"/>
      <c r="F9937" s="285" t="s">
        <v>10058</v>
      </c>
      <c r="G9937" s="266" t="s">
        <v>121</v>
      </c>
      <c r="H9937" s="266">
        <v>0.1</v>
      </c>
      <c r="I9937" s="266">
        <v>2023</v>
      </c>
      <c r="J9937" s="267">
        <v>45012</v>
      </c>
      <c r="K9937" s="267">
        <f>J9937+1</f>
        <v>45013</v>
      </c>
      <c r="L9937" s="266">
        <f>IF(M9937&lt;=365,1,2)</f>
        <v>1</v>
      </c>
      <c r="M9937" s="266">
        <f>IF(K9937&lt;$C$1,$C$2-$C$1+1,$C$2-K9937+1)</f>
        <v>34</v>
      </c>
      <c r="N9937" s="268">
        <f>M9937/365</f>
        <v>9.3150684931506855E-2</v>
      </c>
      <c r="O9937" s="269">
        <f>'Data and Parameter'!$E$4*'Data and Parameter'!$E$5*('Data and Parameter'!$E$6+'Data and Parameter'!$E$7)*'Data and Parameter'!$E$19*'Data and Parameter'!$E$14*'ER calculations'!N9937</f>
        <v>0.48231087492828467</v>
      </c>
      <c r="T9937" s="105"/>
    </row>
    <row r="9938" spans="1:20" ht="15">
      <c r="A9938" s="284">
        <v>9934</v>
      </c>
      <c r="B9938" s="287"/>
      <c r="C9938" s="287"/>
      <c r="D9938" s="284" t="s">
        <v>1054</v>
      </c>
      <c r="E9938" s="287"/>
      <c r="F9938" s="285" t="s">
        <v>10059</v>
      </c>
      <c r="G9938" s="266" t="s">
        <v>121</v>
      </c>
      <c r="H9938" s="266">
        <v>0.1</v>
      </c>
      <c r="I9938" s="266">
        <v>2023</v>
      </c>
      <c r="J9938" s="267">
        <v>45012</v>
      </c>
      <c r="K9938" s="267">
        <f>J9938+1</f>
        <v>45013</v>
      </c>
      <c r="L9938" s="266">
        <f>IF(M9938&lt;=365,1,2)</f>
        <v>1</v>
      </c>
      <c r="M9938" s="266">
        <f>IF(K9938&lt;$C$1,$C$2-$C$1+1,$C$2-K9938+1)</f>
        <v>34</v>
      </c>
      <c r="N9938" s="268">
        <f>M9938/365</f>
        <v>9.3150684931506855E-2</v>
      </c>
      <c r="O9938" s="269">
        <f>'Data and Parameter'!$E$4*'Data and Parameter'!$E$5*('Data and Parameter'!$E$6+'Data and Parameter'!$E$7)*'Data and Parameter'!$E$19*'Data and Parameter'!$E$14*'ER calculations'!N9938</f>
        <v>0.48231087492828467</v>
      </c>
      <c r="T9938" s="105"/>
    </row>
    <row r="9939" spans="1:20" ht="15">
      <c r="A9939" s="284">
        <v>9935</v>
      </c>
      <c r="B9939" s="287"/>
      <c r="C9939" s="287"/>
      <c r="D9939" s="284" t="s">
        <v>1054</v>
      </c>
      <c r="E9939" s="287"/>
      <c r="F9939" s="285" t="s">
        <v>10060</v>
      </c>
      <c r="G9939" s="266" t="s">
        <v>121</v>
      </c>
      <c r="H9939" s="266">
        <v>0.1</v>
      </c>
      <c r="I9939" s="266">
        <v>2023</v>
      </c>
      <c r="J9939" s="267">
        <v>45012</v>
      </c>
      <c r="K9939" s="267">
        <f>J9939+1</f>
        <v>45013</v>
      </c>
      <c r="L9939" s="266">
        <f>IF(M9939&lt;=365,1,2)</f>
        <v>1</v>
      </c>
      <c r="M9939" s="266">
        <f>IF(K9939&lt;$C$1,$C$2-$C$1+1,$C$2-K9939+1)</f>
        <v>34</v>
      </c>
      <c r="N9939" s="268">
        <f>M9939/365</f>
        <v>9.3150684931506855E-2</v>
      </c>
      <c r="O9939" s="269">
        <f>'Data and Parameter'!$E$4*'Data and Parameter'!$E$5*('Data and Parameter'!$E$6+'Data and Parameter'!$E$7)*'Data and Parameter'!$E$19*'Data and Parameter'!$E$14*'ER calculations'!N9939</f>
        <v>0.48231087492828467</v>
      </c>
      <c r="T9939" s="105"/>
    </row>
    <row r="9940" spans="1:20" ht="15">
      <c r="A9940" s="284">
        <v>9936</v>
      </c>
      <c r="B9940" s="287"/>
      <c r="C9940" s="287"/>
      <c r="D9940" s="284" t="s">
        <v>1054</v>
      </c>
      <c r="E9940" s="287"/>
      <c r="F9940" s="285" t="s">
        <v>10061</v>
      </c>
      <c r="G9940" s="266" t="s">
        <v>121</v>
      </c>
      <c r="H9940" s="266">
        <v>0.1</v>
      </c>
      <c r="I9940" s="266">
        <v>2023</v>
      </c>
      <c r="J9940" s="267">
        <v>45005</v>
      </c>
      <c r="K9940" s="267">
        <f>J9940+1</f>
        <v>45006</v>
      </c>
      <c r="L9940" s="266">
        <f>IF(M9940&lt;=365,1,2)</f>
        <v>1</v>
      </c>
      <c r="M9940" s="266">
        <f>IF(K9940&lt;$C$1,$C$2-$C$1+1,$C$2-K9940+1)</f>
        <v>41</v>
      </c>
      <c r="N9940" s="268">
        <f>M9940/365</f>
        <v>0.11232876712328767</v>
      </c>
      <c r="O9940" s="269">
        <f>'Data and Parameter'!$E$4*'Data and Parameter'!$E$5*('Data and Parameter'!$E$6+'Data and Parameter'!$E$7)*'Data and Parameter'!$E$19*'Data and Parameter'!$E$14*'ER calculations'!N9940</f>
        <v>0.58161017270763737</v>
      </c>
      <c r="T9940" s="105"/>
    </row>
    <row r="9941" spans="1:20" ht="15">
      <c r="A9941" s="284">
        <v>9937</v>
      </c>
      <c r="B9941" s="287"/>
      <c r="C9941" s="287"/>
      <c r="D9941" s="284" t="s">
        <v>1054</v>
      </c>
      <c r="E9941" s="287"/>
      <c r="F9941" s="285" t="s">
        <v>10062</v>
      </c>
      <c r="G9941" s="266" t="s">
        <v>121</v>
      </c>
      <c r="H9941" s="266">
        <v>0.1</v>
      </c>
      <c r="I9941" s="266">
        <v>2023</v>
      </c>
      <c r="J9941" s="267">
        <v>45005</v>
      </c>
      <c r="K9941" s="267">
        <f>J9941+1</f>
        <v>45006</v>
      </c>
      <c r="L9941" s="266">
        <f>IF(M9941&lt;=365,1,2)</f>
        <v>1</v>
      </c>
      <c r="M9941" s="266">
        <f>IF(K9941&lt;$C$1,$C$2-$C$1+1,$C$2-K9941+1)</f>
        <v>41</v>
      </c>
      <c r="N9941" s="268">
        <f>M9941/365</f>
        <v>0.11232876712328767</v>
      </c>
      <c r="O9941" s="269">
        <f>'Data and Parameter'!$E$4*'Data and Parameter'!$E$5*('Data and Parameter'!$E$6+'Data and Parameter'!$E$7)*'Data and Parameter'!$E$19*'Data and Parameter'!$E$14*'ER calculations'!N9941</f>
        <v>0.58161017270763737</v>
      </c>
      <c r="T9941" s="105"/>
    </row>
    <row r="9942" spans="1:20" ht="15">
      <c r="A9942" s="284">
        <v>9938</v>
      </c>
      <c r="B9942" s="287"/>
      <c r="C9942" s="287"/>
      <c r="D9942" s="284" t="s">
        <v>1054</v>
      </c>
      <c r="E9942" s="287"/>
      <c r="F9942" s="285" t="s">
        <v>10063</v>
      </c>
      <c r="G9942" s="266" t="s">
        <v>121</v>
      </c>
      <c r="H9942" s="266">
        <v>0.1</v>
      </c>
      <c r="I9942" s="266">
        <v>2023</v>
      </c>
      <c r="J9942" s="267">
        <v>45005</v>
      </c>
      <c r="K9942" s="267">
        <f>J9942+1</f>
        <v>45006</v>
      </c>
      <c r="L9942" s="266">
        <f>IF(M9942&lt;=365,1,2)</f>
        <v>1</v>
      </c>
      <c r="M9942" s="266">
        <f>IF(K9942&lt;$C$1,$C$2-$C$1+1,$C$2-K9942+1)</f>
        <v>41</v>
      </c>
      <c r="N9942" s="268">
        <f>M9942/365</f>
        <v>0.11232876712328767</v>
      </c>
      <c r="O9942" s="269">
        <f>'Data and Parameter'!$E$4*'Data and Parameter'!$E$5*('Data and Parameter'!$E$6+'Data and Parameter'!$E$7)*'Data and Parameter'!$E$19*'Data and Parameter'!$E$14*'ER calculations'!N9942</f>
        <v>0.58161017270763737</v>
      </c>
      <c r="T9942" s="105"/>
    </row>
    <row r="9943" spans="1:20" ht="15">
      <c r="A9943" s="284">
        <v>9939</v>
      </c>
      <c r="B9943" s="287"/>
      <c r="C9943" s="287"/>
      <c r="D9943" s="284" t="s">
        <v>1054</v>
      </c>
      <c r="E9943" s="287"/>
      <c r="F9943" s="285" t="s">
        <v>10064</v>
      </c>
      <c r="G9943" s="266" t="s">
        <v>121</v>
      </c>
      <c r="H9943" s="266">
        <v>0.1</v>
      </c>
      <c r="I9943" s="266">
        <v>2023</v>
      </c>
      <c r="J9943" s="267">
        <v>45005</v>
      </c>
      <c r="K9943" s="267">
        <f>J9943+1</f>
        <v>45006</v>
      </c>
      <c r="L9943" s="266">
        <f>IF(M9943&lt;=365,1,2)</f>
        <v>1</v>
      </c>
      <c r="M9943" s="266">
        <f>IF(K9943&lt;$C$1,$C$2-$C$1+1,$C$2-K9943+1)</f>
        <v>41</v>
      </c>
      <c r="N9943" s="268">
        <f>M9943/365</f>
        <v>0.11232876712328767</v>
      </c>
      <c r="O9943" s="269">
        <f>'Data and Parameter'!$E$4*'Data and Parameter'!$E$5*('Data and Parameter'!$E$6+'Data and Parameter'!$E$7)*'Data and Parameter'!$E$19*'Data and Parameter'!$E$14*'ER calculations'!N9943</f>
        <v>0.58161017270763737</v>
      </c>
      <c r="T9943" s="105"/>
    </row>
    <row r="9944" spans="1:20" ht="15">
      <c r="A9944" s="284">
        <v>9940</v>
      </c>
      <c r="B9944" s="287"/>
      <c r="C9944" s="287"/>
      <c r="D9944" s="284" t="s">
        <v>1054</v>
      </c>
      <c r="E9944" s="287"/>
      <c r="F9944" s="285" t="s">
        <v>10065</v>
      </c>
      <c r="G9944" s="266" t="s">
        <v>121</v>
      </c>
      <c r="H9944" s="266">
        <v>0.1</v>
      </c>
      <c r="I9944" s="266">
        <v>2023</v>
      </c>
      <c r="J9944" s="267">
        <v>44967</v>
      </c>
      <c r="K9944" s="267">
        <f>J9944+1</f>
        <v>44968</v>
      </c>
      <c r="L9944" s="266">
        <f>IF(M9944&lt;=365,1,2)</f>
        <v>1</v>
      </c>
      <c r="M9944" s="266">
        <f>IF(K9944&lt;$C$1,$C$2-$C$1+1,$C$2-K9944+1)</f>
        <v>79</v>
      </c>
      <c r="N9944" s="268">
        <f>M9944/365</f>
        <v>0.21643835616438356</v>
      </c>
      <c r="O9944" s="269">
        <f>'Data and Parameter'!$E$4*'Data and Parameter'!$E$5*('Data and Parameter'!$E$6+'Data and Parameter'!$E$7)*'Data and Parameter'!$E$19*'Data and Parameter'!$E$14*'ER calculations'!N9944</f>
        <v>1.1206635035098378</v>
      </c>
      <c r="T9944" s="105"/>
    </row>
    <row r="9945" spans="1:20" ht="15">
      <c r="A9945" s="284">
        <v>9941</v>
      </c>
      <c r="B9945" s="287"/>
      <c r="C9945" s="287"/>
      <c r="D9945" s="284" t="s">
        <v>1054</v>
      </c>
      <c r="E9945" s="287"/>
      <c r="F9945" s="285" t="s">
        <v>10066</v>
      </c>
      <c r="G9945" s="266" t="s">
        <v>121</v>
      </c>
      <c r="H9945" s="266">
        <v>0.1</v>
      </c>
      <c r="I9945" s="266">
        <v>2023</v>
      </c>
      <c r="J9945" s="267">
        <v>45005</v>
      </c>
      <c r="K9945" s="267">
        <f>J9945+1</f>
        <v>45006</v>
      </c>
      <c r="L9945" s="266">
        <f>IF(M9945&lt;=365,1,2)</f>
        <v>1</v>
      </c>
      <c r="M9945" s="266">
        <f>IF(K9945&lt;$C$1,$C$2-$C$1+1,$C$2-K9945+1)</f>
        <v>41</v>
      </c>
      <c r="N9945" s="268">
        <f>M9945/365</f>
        <v>0.11232876712328767</v>
      </c>
      <c r="O9945" s="269">
        <f>'Data and Parameter'!$E$4*'Data and Parameter'!$E$5*('Data and Parameter'!$E$6+'Data and Parameter'!$E$7)*'Data and Parameter'!$E$19*'Data and Parameter'!$E$14*'ER calculations'!N9945</f>
        <v>0.58161017270763737</v>
      </c>
      <c r="T9945" s="105"/>
    </row>
    <row r="9946" spans="1:20" ht="15">
      <c r="A9946" s="284">
        <v>9942</v>
      </c>
      <c r="B9946" s="287"/>
      <c r="C9946" s="287"/>
      <c r="D9946" s="284" t="s">
        <v>1054</v>
      </c>
      <c r="E9946" s="287"/>
      <c r="F9946" s="285" t="s">
        <v>10067</v>
      </c>
      <c r="G9946" s="266" t="s">
        <v>121</v>
      </c>
      <c r="H9946" s="266">
        <v>0.1</v>
      </c>
      <c r="I9946" s="266">
        <v>2023</v>
      </c>
      <c r="J9946" s="267">
        <v>44967</v>
      </c>
      <c r="K9946" s="267">
        <f>J9946+1</f>
        <v>44968</v>
      </c>
      <c r="L9946" s="266">
        <f>IF(M9946&lt;=365,1,2)</f>
        <v>1</v>
      </c>
      <c r="M9946" s="266">
        <f>IF(K9946&lt;$C$1,$C$2-$C$1+1,$C$2-K9946+1)</f>
        <v>79</v>
      </c>
      <c r="N9946" s="268">
        <f>M9946/365</f>
        <v>0.21643835616438356</v>
      </c>
      <c r="O9946" s="269">
        <f>'Data and Parameter'!$E$4*'Data and Parameter'!$E$5*('Data and Parameter'!$E$6+'Data and Parameter'!$E$7)*'Data and Parameter'!$E$19*'Data and Parameter'!$E$14*'ER calculations'!N9946</f>
        <v>1.1206635035098378</v>
      </c>
      <c r="T9946" s="105"/>
    </row>
    <row r="9947" spans="1:20" ht="15">
      <c r="A9947" s="284">
        <v>9943</v>
      </c>
      <c r="B9947" s="287"/>
      <c r="C9947" s="287"/>
      <c r="D9947" s="284" t="s">
        <v>1054</v>
      </c>
      <c r="E9947" s="287"/>
      <c r="F9947" s="285" t="s">
        <v>10068</v>
      </c>
      <c r="G9947" s="266" t="s">
        <v>121</v>
      </c>
      <c r="H9947" s="266">
        <v>0.1</v>
      </c>
      <c r="I9947" s="266">
        <v>2023</v>
      </c>
      <c r="J9947" s="267">
        <v>44967</v>
      </c>
      <c r="K9947" s="267">
        <f>J9947+1</f>
        <v>44968</v>
      </c>
      <c r="L9947" s="266">
        <f>IF(M9947&lt;=365,1,2)</f>
        <v>1</v>
      </c>
      <c r="M9947" s="266">
        <f>IF(K9947&lt;$C$1,$C$2-$C$1+1,$C$2-K9947+1)</f>
        <v>79</v>
      </c>
      <c r="N9947" s="268">
        <f>M9947/365</f>
        <v>0.21643835616438356</v>
      </c>
      <c r="O9947" s="269">
        <f>'Data and Parameter'!$E$4*'Data and Parameter'!$E$5*('Data and Parameter'!$E$6+'Data and Parameter'!$E$7)*'Data and Parameter'!$E$19*'Data and Parameter'!$E$14*'ER calculations'!N9947</f>
        <v>1.1206635035098378</v>
      </c>
      <c r="T9947" s="105"/>
    </row>
    <row r="9948" spans="1:20" ht="15">
      <c r="A9948" s="284">
        <v>9944</v>
      </c>
      <c r="B9948" s="287"/>
      <c r="C9948" s="287"/>
      <c r="D9948" s="284" t="s">
        <v>1054</v>
      </c>
      <c r="E9948" s="287"/>
      <c r="F9948" s="285" t="s">
        <v>10069</v>
      </c>
      <c r="G9948" s="266" t="s">
        <v>121</v>
      </c>
      <c r="H9948" s="266">
        <v>0.1</v>
      </c>
      <c r="I9948" s="266">
        <v>2023</v>
      </c>
      <c r="J9948" s="267">
        <v>44967</v>
      </c>
      <c r="K9948" s="267">
        <f>J9948+1</f>
        <v>44968</v>
      </c>
      <c r="L9948" s="266">
        <f>IF(M9948&lt;=365,1,2)</f>
        <v>1</v>
      </c>
      <c r="M9948" s="266">
        <f>IF(K9948&lt;$C$1,$C$2-$C$1+1,$C$2-K9948+1)</f>
        <v>79</v>
      </c>
      <c r="N9948" s="268">
        <f>M9948/365</f>
        <v>0.21643835616438356</v>
      </c>
      <c r="O9948" s="269">
        <f>'Data and Parameter'!$E$4*'Data and Parameter'!$E$5*('Data and Parameter'!$E$6+'Data and Parameter'!$E$7)*'Data and Parameter'!$E$19*'Data and Parameter'!$E$14*'ER calculations'!N9948</f>
        <v>1.1206635035098378</v>
      </c>
      <c r="T9948" s="105"/>
    </row>
    <row r="9949" spans="1:20" ht="15">
      <c r="A9949" s="284">
        <v>9945</v>
      </c>
      <c r="B9949" s="287"/>
      <c r="C9949" s="287"/>
      <c r="D9949" s="284" t="s">
        <v>1054</v>
      </c>
      <c r="E9949" s="287"/>
      <c r="F9949" s="285" t="s">
        <v>10070</v>
      </c>
      <c r="G9949" s="266" t="s">
        <v>121</v>
      </c>
      <c r="H9949" s="266">
        <v>0.1</v>
      </c>
      <c r="I9949" s="266">
        <v>2023</v>
      </c>
      <c r="J9949" s="267">
        <v>44967</v>
      </c>
      <c r="K9949" s="267">
        <f>J9949+1</f>
        <v>44968</v>
      </c>
      <c r="L9949" s="266">
        <f>IF(M9949&lt;=365,1,2)</f>
        <v>1</v>
      </c>
      <c r="M9949" s="266">
        <f>IF(K9949&lt;$C$1,$C$2-$C$1+1,$C$2-K9949+1)</f>
        <v>79</v>
      </c>
      <c r="N9949" s="268">
        <f>M9949/365</f>
        <v>0.21643835616438356</v>
      </c>
      <c r="O9949" s="269">
        <f>'Data and Parameter'!$E$4*'Data and Parameter'!$E$5*('Data and Parameter'!$E$6+'Data and Parameter'!$E$7)*'Data and Parameter'!$E$19*'Data and Parameter'!$E$14*'ER calculations'!N9949</f>
        <v>1.1206635035098378</v>
      </c>
      <c r="T9949" s="105"/>
    </row>
    <row r="9950" spans="1:20" ht="15">
      <c r="A9950" s="284">
        <v>9946</v>
      </c>
      <c r="B9950" s="287"/>
      <c r="C9950" s="287"/>
      <c r="D9950" s="284" t="s">
        <v>1054</v>
      </c>
      <c r="E9950" s="287"/>
      <c r="F9950" s="285" t="s">
        <v>10071</v>
      </c>
      <c r="G9950" s="266" t="s">
        <v>121</v>
      </c>
      <c r="H9950" s="266">
        <v>0.1</v>
      </c>
      <c r="I9950" s="266">
        <v>2023</v>
      </c>
      <c r="J9950" s="267">
        <v>44967</v>
      </c>
      <c r="K9950" s="267">
        <f>J9950+1</f>
        <v>44968</v>
      </c>
      <c r="L9950" s="266">
        <f>IF(M9950&lt;=365,1,2)</f>
        <v>1</v>
      </c>
      <c r="M9950" s="266">
        <f>IF(K9950&lt;$C$1,$C$2-$C$1+1,$C$2-K9950+1)</f>
        <v>79</v>
      </c>
      <c r="N9950" s="268">
        <f>M9950/365</f>
        <v>0.21643835616438356</v>
      </c>
      <c r="O9950" s="269">
        <f>'Data and Parameter'!$E$4*'Data and Parameter'!$E$5*('Data and Parameter'!$E$6+'Data and Parameter'!$E$7)*'Data and Parameter'!$E$19*'Data and Parameter'!$E$14*'ER calculations'!N9950</f>
        <v>1.1206635035098378</v>
      </c>
      <c r="T9950" s="105"/>
    </row>
    <row r="9951" spans="1:20" ht="15">
      <c r="A9951" s="284">
        <v>9947</v>
      </c>
      <c r="B9951" s="287"/>
      <c r="C9951" s="287"/>
      <c r="D9951" s="284" t="s">
        <v>1054</v>
      </c>
      <c r="E9951" s="287"/>
      <c r="F9951" s="285" t="s">
        <v>10072</v>
      </c>
      <c r="G9951" s="266" t="s">
        <v>121</v>
      </c>
      <c r="H9951" s="266">
        <v>0.1</v>
      </c>
      <c r="I9951" s="266">
        <v>2023</v>
      </c>
      <c r="J9951" s="267">
        <v>44967</v>
      </c>
      <c r="K9951" s="267">
        <f>J9951+1</f>
        <v>44968</v>
      </c>
      <c r="L9951" s="266">
        <f>IF(M9951&lt;=365,1,2)</f>
        <v>1</v>
      </c>
      <c r="M9951" s="266">
        <f>IF(K9951&lt;$C$1,$C$2-$C$1+1,$C$2-K9951+1)</f>
        <v>79</v>
      </c>
      <c r="N9951" s="268">
        <f>M9951/365</f>
        <v>0.21643835616438356</v>
      </c>
      <c r="O9951" s="269">
        <f>'Data and Parameter'!$E$4*'Data and Parameter'!$E$5*('Data and Parameter'!$E$6+'Data and Parameter'!$E$7)*'Data and Parameter'!$E$19*'Data and Parameter'!$E$14*'ER calculations'!N9951</f>
        <v>1.1206635035098378</v>
      </c>
      <c r="T9951" s="105"/>
    </row>
    <row r="9952" spans="1:20" ht="15">
      <c r="A9952" s="284">
        <v>9948</v>
      </c>
      <c r="B9952" s="287"/>
      <c r="C9952" s="287"/>
      <c r="D9952" s="284" t="s">
        <v>1054</v>
      </c>
      <c r="E9952" s="287"/>
      <c r="F9952" s="285" t="s">
        <v>10073</v>
      </c>
      <c r="G9952" s="266" t="s">
        <v>121</v>
      </c>
      <c r="H9952" s="266">
        <v>0.1</v>
      </c>
      <c r="I9952" s="266">
        <v>2023</v>
      </c>
      <c r="J9952" s="267">
        <v>45005</v>
      </c>
      <c r="K9952" s="267">
        <f>J9952+1</f>
        <v>45006</v>
      </c>
      <c r="L9952" s="266">
        <f>IF(M9952&lt;=365,1,2)</f>
        <v>1</v>
      </c>
      <c r="M9952" s="266">
        <f>IF(K9952&lt;$C$1,$C$2-$C$1+1,$C$2-K9952+1)</f>
        <v>41</v>
      </c>
      <c r="N9952" s="268">
        <f>M9952/365</f>
        <v>0.11232876712328767</v>
      </c>
      <c r="O9952" s="269">
        <f>'Data and Parameter'!$E$4*'Data and Parameter'!$E$5*('Data and Parameter'!$E$6+'Data and Parameter'!$E$7)*'Data and Parameter'!$E$19*'Data and Parameter'!$E$14*'ER calculations'!N9952</f>
        <v>0.58161017270763737</v>
      </c>
      <c r="T9952" s="105"/>
    </row>
    <row r="9953" spans="1:20" ht="15">
      <c r="A9953" s="284">
        <v>9949</v>
      </c>
      <c r="B9953" s="287"/>
      <c r="C9953" s="287"/>
      <c r="D9953" s="284" t="s">
        <v>1054</v>
      </c>
      <c r="E9953" s="287"/>
      <c r="F9953" s="285" t="s">
        <v>10074</v>
      </c>
      <c r="G9953" s="266" t="s">
        <v>121</v>
      </c>
      <c r="H9953" s="266">
        <v>0.1</v>
      </c>
      <c r="I9953" s="266">
        <v>2023</v>
      </c>
      <c r="J9953" s="267">
        <v>44967</v>
      </c>
      <c r="K9953" s="267">
        <f>J9953+1</f>
        <v>44968</v>
      </c>
      <c r="L9953" s="266">
        <f>IF(M9953&lt;=365,1,2)</f>
        <v>1</v>
      </c>
      <c r="M9953" s="266">
        <f>IF(K9953&lt;$C$1,$C$2-$C$1+1,$C$2-K9953+1)</f>
        <v>79</v>
      </c>
      <c r="N9953" s="268">
        <f>M9953/365</f>
        <v>0.21643835616438356</v>
      </c>
      <c r="O9953" s="269">
        <f>'Data and Parameter'!$E$4*'Data and Parameter'!$E$5*('Data and Parameter'!$E$6+'Data and Parameter'!$E$7)*'Data and Parameter'!$E$19*'Data and Parameter'!$E$14*'ER calculations'!N9953</f>
        <v>1.1206635035098378</v>
      </c>
      <c r="T9953" s="105"/>
    </row>
    <row r="9954" spans="1:20" ht="15">
      <c r="A9954" s="284">
        <v>9950</v>
      </c>
      <c r="B9954" s="287"/>
      <c r="C9954" s="287"/>
      <c r="D9954" s="284" t="s">
        <v>1054</v>
      </c>
      <c r="E9954" s="287"/>
      <c r="F9954" s="285" t="s">
        <v>10075</v>
      </c>
      <c r="G9954" s="266" t="s">
        <v>121</v>
      </c>
      <c r="H9954" s="266">
        <v>0.1</v>
      </c>
      <c r="I9954" s="266">
        <v>2023</v>
      </c>
      <c r="J9954" s="267">
        <v>44967</v>
      </c>
      <c r="K9954" s="267">
        <f>J9954+1</f>
        <v>44968</v>
      </c>
      <c r="L9954" s="266">
        <f>IF(M9954&lt;=365,1,2)</f>
        <v>1</v>
      </c>
      <c r="M9954" s="266">
        <f>IF(K9954&lt;$C$1,$C$2-$C$1+1,$C$2-K9954+1)</f>
        <v>79</v>
      </c>
      <c r="N9954" s="268">
        <f>M9954/365</f>
        <v>0.21643835616438356</v>
      </c>
      <c r="O9954" s="269">
        <f>'Data and Parameter'!$E$4*'Data and Parameter'!$E$5*('Data and Parameter'!$E$6+'Data and Parameter'!$E$7)*'Data and Parameter'!$E$19*'Data and Parameter'!$E$14*'ER calculations'!N9954</f>
        <v>1.1206635035098378</v>
      </c>
      <c r="T9954" s="105"/>
    </row>
    <row r="9955" spans="1:20" ht="15">
      <c r="A9955" s="284">
        <v>9951</v>
      </c>
      <c r="B9955" s="287"/>
      <c r="C9955" s="287"/>
      <c r="D9955" s="284" t="s">
        <v>1054</v>
      </c>
      <c r="E9955" s="287"/>
      <c r="F9955" s="285" t="s">
        <v>10076</v>
      </c>
      <c r="G9955" s="266" t="s">
        <v>121</v>
      </c>
      <c r="H9955" s="266">
        <v>0.1</v>
      </c>
      <c r="I9955" s="266">
        <v>2023</v>
      </c>
      <c r="J9955" s="267">
        <v>44967</v>
      </c>
      <c r="K9955" s="267">
        <f>J9955+1</f>
        <v>44968</v>
      </c>
      <c r="L9955" s="266">
        <f>IF(M9955&lt;=365,1,2)</f>
        <v>1</v>
      </c>
      <c r="M9955" s="266">
        <f>IF(K9955&lt;$C$1,$C$2-$C$1+1,$C$2-K9955+1)</f>
        <v>79</v>
      </c>
      <c r="N9955" s="268">
        <f>M9955/365</f>
        <v>0.21643835616438356</v>
      </c>
      <c r="O9955" s="269">
        <f>'Data and Parameter'!$E$4*'Data and Parameter'!$E$5*('Data and Parameter'!$E$6+'Data and Parameter'!$E$7)*'Data and Parameter'!$E$19*'Data and Parameter'!$E$14*'ER calculations'!N9955</f>
        <v>1.1206635035098378</v>
      </c>
      <c r="T9955" s="105"/>
    </row>
    <row r="9956" spans="1:20" ht="15">
      <c r="A9956" s="284">
        <v>9952</v>
      </c>
      <c r="B9956" s="287"/>
      <c r="C9956" s="287"/>
      <c r="D9956" s="284" t="s">
        <v>1054</v>
      </c>
      <c r="E9956" s="287"/>
      <c r="F9956" s="285" t="s">
        <v>10077</v>
      </c>
      <c r="G9956" s="266" t="s">
        <v>121</v>
      </c>
      <c r="H9956" s="266">
        <v>0.1</v>
      </c>
      <c r="I9956" s="266">
        <v>2023</v>
      </c>
      <c r="J9956" s="267">
        <v>44967</v>
      </c>
      <c r="K9956" s="267">
        <f>J9956+1</f>
        <v>44968</v>
      </c>
      <c r="L9956" s="266">
        <f>IF(M9956&lt;=365,1,2)</f>
        <v>1</v>
      </c>
      <c r="M9956" s="266">
        <f>IF(K9956&lt;$C$1,$C$2-$C$1+1,$C$2-K9956+1)</f>
        <v>79</v>
      </c>
      <c r="N9956" s="268">
        <f>M9956/365</f>
        <v>0.21643835616438356</v>
      </c>
      <c r="O9956" s="269">
        <f>'Data and Parameter'!$E$4*'Data and Parameter'!$E$5*('Data and Parameter'!$E$6+'Data and Parameter'!$E$7)*'Data and Parameter'!$E$19*'Data and Parameter'!$E$14*'ER calculations'!N9956</f>
        <v>1.1206635035098378</v>
      </c>
      <c r="T9956" s="105"/>
    </row>
    <row r="9957" spans="1:20" ht="15">
      <c r="A9957" s="284">
        <v>9953</v>
      </c>
      <c r="B9957" s="287"/>
      <c r="C9957" s="287"/>
      <c r="D9957" s="284" t="s">
        <v>1054</v>
      </c>
      <c r="E9957" s="287"/>
      <c r="F9957" s="285" t="s">
        <v>10078</v>
      </c>
      <c r="G9957" s="266" t="s">
        <v>121</v>
      </c>
      <c r="H9957" s="266">
        <v>0.1</v>
      </c>
      <c r="I9957" s="266">
        <v>2023</v>
      </c>
      <c r="J9957" s="267">
        <v>44967</v>
      </c>
      <c r="K9957" s="267">
        <f>J9957+1</f>
        <v>44968</v>
      </c>
      <c r="L9957" s="266">
        <f>IF(M9957&lt;=365,1,2)</f>
        <v>1</v>
      </c>
      <c r="M9957" s="266">
        <f>IF(K9957&lt;$C$1,$C$2-$C$1+1,$C$2-K9957+1)</f>
        <v>79</v>
      </c>
      <c r="N9957" s="268">
        <f>M9957/365</f>
        <v>0.21643835616438356</v>
      </c>
      <c r="O9957" s="269">
        <f>'Data and Parameter'!$E$4*'Data and Parameter'!$E$5*('Data and Parameter'!$E$6+'Data and Parameter'!$E$7)*'Data and Parameter'!$E$19*'Data and Parameter'!$E$14*'ER calculations'!N9957</f>
        <v>1.1206635035098378</v>
      </c>
      <c r="T9957" s="105"/>
    </row>
    <row r="9958" spans="1:20" ht="15">
      <c r="A9958" s="284">
        <v>9954</v>
      </c>
      <c r="B9958" s="287"/>
      <c r="C9958" s="287"/>
      <c r="D9958" s="284" t="s">
        <v>1054</v>
      </c>
      <c r="E9958" s="287"/>
      <c r="F9958" s="285" t="s">
        <v>10079</v>
      </c>
      <c r="G9958" s="266" t="s">
        <v>121</v>
      </c>
      <c r="H9958" s="266">
        <v>0.1</v>
      </c>
      <c r="I9958" s="266">
        <v>2023</v>
      </c>
      <c r="J9958" s="267">
        <v>45013</v>
      </c>
      <c r="K9958" s="267">
        <f>J9958+1</f>
        <v>45014</v>
      </c>
      <c r="L9958" s="266">
        <f>IF(M9958&lt;=365,1,2)</f>
        <v>1</v>
      </c>
      <c r="M9958" s="266">
        <f>IF(K9958&lt;$C$1,$C$2-$C$1+1,$C$2-K9958+1)</f>
        <v>33</v>
      </c>
      <c r="N9958" s="268">
        <f>M9958/365</f>
        <v>9.0410958904109592E-2</v>
      </c>
      <c r="O9958" s="269">
        <f>'Data and Parameter'!$E$4*'Data and Parameter'!$E$5*('Data and Parameter'!$E$6+'Data and Parameter'!$E$7)*'Data and Parameter'!$E$19*'Data and Parameter'!$E$14*'ER calculations'!N9958</f>
        <v>0.46812526095980572</v>
      </c>
      <c r="T9958" s="105"/>
    </row>
    <row r="9959" spans="1:20" ht="15">
      <c r="A9959" s="284">
        <v>9955</v>
      </c>
      <c r="B9959" s="287"/>
      <c r="C9959" s="287"/>
      <c r="D9959" s="284" t="s">
        <v>1054</v>
      </c>
      <c r="E9959" s="287"/>
      <c r="F9959" s="285" t="s">
        <v>10080</v>
      </c>
      <c r="G9959" s="266" t="s">
        <v>121</v>
      </c>
      <c r="H9959" s="266">
        <v>0.1</v>
      </c>
      <c r="I9959" s="266">
        <v>2023</v>
      </c>
      <c r="J9959" s="267">
        <v>45013</v>
      </c>
      <c r="K9959" s="267">
        <f>J9959+1</f>
        <v>45014</v>
      </c>
      <c r="L9959" s="266">
        <f>IF(M9959&lt;=365,1,2)</f>
        <v>1</v>
      </c>
      <c r="M9959" s="266">
        <f>IF(K9959&lt;$C$1,$C$2-$C$1+1,$C$2-K9959+1)</f>
        <v>33</v>
      </c>
      <c r="N9959" s="268">
        <f>M9959/365</f>
        <v>9.0410958904109592E-2</v>
      </c>
      <c r="O9959" s="269">
        <f>'Data and Parameter'!$E$4*'Data and Parameter'!$E$5*('Data and Parameter'!$E$6+'Data and Parameter'!$E$7)*'Data and Parameter'!$E$19*'Data and Parameter'!$E$14*'ER calculations'!N9959</f>
        <v>0.46812526095980572</v>
      </c>
      <c r="T9959" s="105"/>
    </row>
    <row r="9960" spans="1:20" ht="15">
      <c r="A9960" s="284">
        <v>9956</v>
      </c>
      <c r="B9960" s="287"/>
      <c r="C9960" s="287"/>
      <c r="D9960" s="284" t="s">
        <v>1054</v>
      </c>
      <c r="E9960" s="287"/>
      <c r="F9960" s="285" t="s">
        <v>10081</v>
      </c>
      <c r="G9960" s="266" t="s">
        <v>121</v>
      </c>
      <c r="H9960" s="266">
        <v>0.1</v>
      </c>
      <c r="I9960" s="266">
        <v>2023</v>
      </c>
      <c r="J9960" s="267">
        <v>44967</v>
      </c>
      <c r="K9960" s="267">
        <f>J9960+1</f>
        <v>44968</v>
      </c>
      <c r="L9960" s="266">
        <f>IF(M9960&lt;=365,1,2)</f>
        <v>1</v>
      </c>
      <c r="M9960" s="266">
        <f>IF(K9960&lt;$C$1,$C$2-$C$1+1,$C$2-K9960+1)</f>
        <v>79</v>
      </c>
      <c r="N9960" s="268">
        <f>M9960/365</f>
        <v>0.21643835616438356</v>
      </c>
      <c r="O9960" s="269">
        <f>'Data and Parameter'!$E$4*'Data and Parameter'!$E$5*('Data and Parameter'!$E$6+'Data and Parameter'!$E$7)*'Data and Parameter'!$E$19*'Data and Parameter'!$E$14*'ER calculations'!N9960</f>
        <v>1.1206635035098378</v>
      </c>
      <c r="T9960" s="105"/>
    </row>
    <row r="9961" spans="1:20" ht="15">
      <c r="A9961" s="284">
        <v>9957</v>
      </c>
      <c r="B9961" s="287"/>
      <c r="C9961" s="287"/>
      <c r="D9961" s="284" t="s">
        <v>1054</v>
      </c>
      <c r="E9961" s="287"/>
      <c r="F9961" s="285" t="s">
        <v>10082</v>
      </c>
      <c r="G9961" s="266" t="s">
        <v>121</v>
      </c>
      <c r="H9961" s="266">
        <v>0.1</v>
      </c>
      <c r="I9961" s="266">
        <v>2023</v>
      </c>
      <c r="J9961" s="267">
        <v>44967</v>
      </c>
      <c r="K9961" s="267">
        <f>J9961+1</f>
        <v>44968</v>
      </c>
      <c r="L9961" s="266">
        <f>IF(M9961&lt;=365,1,2)</f>
        <v>1</v>
      </c>
      <c r="M9961" s="266">
        <f>IF(K9961&lt;$C$1,$C$2-$C$1+1,$C$2-K9961+1)</f>
        <v>79</v>
      </c>
      <c r="N9961" s="268">
        <f>M9961/365</f>
        <v>0.21643835616438356</v>
      </c>
      <c r="O9961" s="269">
        <f>'Data and Parameter'!$E$4*'Data and Parameter'!$E$5*('Data and Parameter'!$E$6+'Data and Parameter'!$E$7)*'Data and Parameter'!$E$19*'Data and Parameter'!$E$14*'ER calculations'!N9961</f>
        <v>1.1206635035098378</v>
      </c>
      <c r="T9961" s="105"/>
    </row>
    <row r="9962" spans="1:20" ht="15">
      <c r="A9962" s="284">
        <v>9958</v>
      </c>
      <c r="B9962" s="287"/>
      <c r="C9962" s="287"/>
      <c r="D9962" s="284" t="s">
        <v>1054</v>
      </c>
      <c r="E9962" s="287"/>
      <c r="F9962" s="285" t="s">
        <v>10083</v>
      </c>
      <c r="G9962" s="266" t="s">
        <v>121</v>
      </c>
      <c r="H9962" s="266">
        <v>0.1</v>
      </c>
      <c r="I9962" s="266">
        <v>2023</v>
      </c>
      <c r="J9962" s="267">
        <v>44967</v>
      </c>
      <c r="K9962" s="267">
        <f>J9962+1</f>
        <v>44968</v>
      </c>
      <c r="L9962" s="266">
        <f>IF(M9962&lt;=365,1,2)</f>
        <v>1</v>
      </c>
      <c r="M9962" s="266">
        <f>IF(K9962&lt;$C$1,$C$2-$C$1+1,$C$2-K9962+1)</f>
        <v>79</v>
      </c>
      <c r="N9962" s="268">
        <f>M9962/365</f>
        <v>0.21643835616438356</v>
      </c>
      <c r="O9962" s="269">
        <f>'Data and Parameter'!$E$4*'Data and Parameter'!$E$5*('Data and Parameter'!$E$6+'Data and Parameter'!$E$7)*'Data and Parameter'!$E$19*'Data and Parameter'!$E$14*'ER calculations'!N9962</f>
        <v>1.1206635035098378</v>
      </c>
      <c r="T9962" s="105"/>
    </row>
    <row r="9963" spans="1:20" ht="15">
      <c r="A9963" s="284">
        <v>9959</v>
      </c>
      <c r="B9963" s="287"/>
      <c r="C9963" s="287"/>
      <c r="D9963" s="284" t="s">
        <v>1054</v>
      </c>
      <c r="E9963" s="287"/>
      <c r="F9963" s="285" t="s">
        <v>10084</v>
      </c>
      <c r="G9963" s="266" t="s">
        <v>121</v>
      </c>
      <c r="H9963" s="266">
        <v>0.1</v>
      </c>
      <c r="I9963" s="266">
        <v>2023</v>
      </c>
      <c r="J9963" s="267">
        <v>44967</v>
      </c>
      <c r="K9963" s="267">
        <f>J9963+1</f>
        <v>44968</v>
      </c>
      <c r="L9963" s="266">
        <f>IF(M9963&lt;=365,1,2)</f>
        <v>1</v>
      </c>
      <c r="M9963" s="266">
        <f>IF(K9963&lt;$C$1,$C$2-$C$1+1,$C$2-K9963+1)</f>
        <v>79</v>
      </c>
      <c r="N9963" s="268">
        <f>M9963/365</f>
        <v>0.21643835616438356</v>
      </c>
      <c r="O9963" s="269">
        <f>'Data and Parameter'!$E$4*'Data and Parameter'!$E$5*('Data and Parameter'!$E$6+'Data and Parameter'!$E$7)*'Data and Parameter'!$E$19*'Data and Parameter'!$E$14*'ER calculations'!N9963</f>
        <v>1.1206635035098378</v>
      </c>
      <c r="T9963" s="105"/>
    </row>
    <row r="9964" spans="1:20" ht="15">
      <c r="A9964" s="284">
        <v>9960</v>
      </c>
      <c r="B9964" s="287"/>
      <c r="C9964" s="287"/>
      <c r="D9964" s="284" t="s">
        <v>1054</v>
      </c>
      <c r="E9964" s="287"/>
      <c r="F9964" s="285" t="s">
        <v>10085</v>
      </c>
      <c r="G9964" s="266" t="s">
        <v>121</v>
      </c>
      <c r="H9964" s="266">
        <v>0.1</v>
      </c>
      <c r="I9964" s="266">
        <v>2023</v>
      </c>
      <c r="J9964" s="267">
        <v>44967</v>
      </c>
      <c r="K9964" s="267">
        <f>J9964+1</f>
        <v>44968</v>
      </c>
      <c r="L9964" s="266">
        <f>IF(M9964&lt;=365,1,2)</f>
        <v>1</v>
      </c>
      <c r="M9964" s="266">
        <f>IF(K9964&lt;$C$1,$C$2-$C$1+1,$C$2-K9964+1)</f>
        <v>79</v>
      </c>
      <c r="N9964" s="268">
        <f>M9964/365</f>
        <v>0.21643835616438356</v>
      </c>
      <c r="O9964" s="269">
        <f>'Data and Parameter'!$E$4*'Data and Parameter'!$E$5*('Data and Parameter'!$E$6+'Data and Parameter'!$E$7)*'Data and Parameter'!$E$19*'Data and Parameter'!$E$14*'ER calculations'!N9964</f>
        <v>1.1206635035098378</v>
      </c>
      <c r="T9964" s="105"/>
    </row>
    <row r="9965" spans="1:20" ht="15">
      <c r="A9965" s="284">
        <v>9961</v>
      </c>
      <c r="B9965" s="287"/>
      <c r="C9965" s="287"/>
      <c r="D9965" s="284" t="s">
        <v>1054</v>
      </c>
      <c r="E9965" s="287"/>
      <c r="F9965" s="285" t="s">
        <v>10086</v>
      </c>
      <c r="G9965" s="266" t="s">
        <v>121</v>
      </c>
      <c r="H9965" s="266">
        <v>0.1</v>
      </c>
      <c r="I9965" s="266">
        <v>2023</v>
      </c>
      <c r="J9965" s="267">
        <v>45013</v>
      </c>
      <c r="K9965" s="267">
        <f>J9965+1</f>
        <v>45014</v>
      </c>
      <c r="L9965" s="266">
        <f>IF(M9965&lt;=365,1,2)</f>
        <v>1</v>
      </c>
      <c r="M9965" s="266">
        <f>IF(K9965&lt;$C$1,$C$2-$C$1+1,$C$2-K9965+1)</f>
        <v>33</v>
      </c>
      <c r="N9965" s="268">
        <f>M9965/365</f>
        <v>9.0410958904109592E-2</v>
      </c>
      <c r="O9965" s="269">
        <f>'Data and Parameter'!$E$4*'Data and Parameter'!$E$5*('Data and Parameter'!$E$6+'Data and Parameter'!$E$7)*'Data and Parameter'!$E$19*'Data and Parameter'!$E$14*'ER calculations'!N9965</f>
        <v>0.46812526095980572</v>
      </c>
      <c r="T9965" s="105"/>
    </row>
    <row r="9966" spans="1:20" ht="15">
      <c r="A9966" s="284">
        <v>9962</v>
      </c>
      <c r="B9966" s="287"/>
      <c r="C9966" s="287"/>
      <c r="D9966" s="284" t="s">
        <v>1054</v>
      </c>
      <c r="E9966" s="287"/>
      <c r="F9966" s="285" t="s">
        <v>10087</v>
      </c>
      <c r="G9966" s="266" t="s">
        <v>121</v>
      </c>
      <c r="H9966" s="266">
        <v>0.1</v>
      </c>
      <c r="I9966" s="266">
        <v>2023</v>
      </c>
      <c r="J9966" s="267">
        <v>44967</v>
      </c>
      <c r="K9966" s="267">
        <f>J9966+1</f>
        <v>44968</v>
      </c>
      <c r="L9966" s="266">
        <f>IF(M9966&lt;=365,1,2)</f>
        <v>1</v>
      </c>
      <c r="M9966" s="266">
        <f>IF(K9966&lt;$C$1,$C$2-$C$1+1,$C$2-K9966+1)</f>
        <v>79</v>
      </c>
      <c r="N9966" s="268">
        <f>M9966/365</f>
        <v>0.21643835616438356</v>
      </c>
      <c r="O9966" s="269">
        <f>'Data and Parameter'!$E$4*'Data and Parameter'!$E$5*('Data and Parameter'!$E$6+'Data and Parameter'!$E$7)*'Data and Parameter'!$E$19*'Data and Parameter'!$E$14*'ER calculations'!N9966</f>
        <v>1.1206635035098378</v>
      </c>
      <c r="T9966" s="105"/>
    </row>
    <row r="9967" spans="1:20" ht="15">
      <c r="A9967" s="284">
        <v>9963</v>
      </c>
      <c r="B9967" s="287"/>
      <c r="C9967" s="287"/>
      <c r="D9967" s="284" t="s">
        <v>1054</v>
      </c>
      <c r="E9967" s="287"/>
      <c r="F9967" s="285" t="s">
        <v>10088</v>
      </c>
      <c r="G9967" s="266" t="s">
        <v>121</v>
      </c>
      <c r="H9967" s="266">
        <v>0.1</v>
      </c>
      <c r="I9967" s="266">
        <v>2023</v>
      </c>
      <c r="J9967" s="267">
        <v>44967</v>
      </c>
      <c r="K9967" s="267">
        <f>J9967+1</f>
        <v>44968</v>
      </c>
      <c r="L9967" s="266">
        <f>IF(M9967&lt;=365,1,2)</f>
        <v>1</v>
      </c>
      <c r="M9967" s="266">
        <f>IF(K9967&lt;$C$1,$C$2-$C$1+1,$C$2-K9967+1)</f>
        <v>79</v>
      </c>
      <c r="N9967" s="268">
        <f>M9967/365</f>
        <v>0.21643835616438356</v>
      </c>
      <c r="O9967" s="269">
        <f>'Data and Parameter'!$E$4*'Data and Parameter'!$E$5*('Data and Parameter'!$E$6+'Data and Parameter'!$E$7)*'Data and Parameter'!$E$19*'Data and Parameter'!$E$14*'ER calculations'!N9967</f>
        <v>1.1206635035098378</v>
      </c>
      <c r="T9967" s="105"/>
    </row>
    <row r="9968" spans="1:20" ht="15">
      <c r="A9968" s="284">
        <v>9964</v>
      </c>
      <c r="B9968" s="287"/>
      <c r="C9968" s="287"/>
      <c r="D9968" s="284" t="s">
        <v>1054</v>
      </c>
      <c r="E9968" s="287"/>
      <c r="F9968" s="285" t="s">
        <v>10089</v>
      </c>
      <c r="G9968" s="266" t="s">
        <v>121</v>
      </c>
      <c r="H9968" s="266">
        <v>0.1</v>
      </c>
      <c r="I9968" s="266">
        <v>2023</v>
      </c>
      <c r="J9968" s="267">
        <v>44955</v>
      </c>
      <c r="K9968" s="267">
        <f>J9968+1</f>
        <v>44956</v>
      </c>
      <c r="L9968" s="266">
        <f>IF(M9968&lt;=365,1,2)</f>
        <v>1</v>
      </c>
      <c r="M9968" s="266">
        <f>IF(K9968&lt;$C$1,$C$2-$C$1+1,$C$2-K9968+1)</f>
        <v>91</v>
      </c>
      <c r="N9968" s="268">
        <f>M9968/365</f>
        <v>0.24931506849315069</v>
      </c>
      <c r="O9968" s="269">
        <f>'Data and Parameter'!$E$4*'Data and Parameter'!$E$5*('Data and Parameter'!$E$6+'Data and Parameter'!$E$7)*'Data and Parameter'!$E$19*'Data and Parameter'!$E$14*'ER calculations'!N9968</f>
        <v>1.2908908711315854</v>
      </c>
    </row>
    <row r="9969" spans="1:20" ht="15">
      <c r="A9969" s="284">
        <v>9965</v>
      </c>
      <c r="B9969" s="287"/>
      <c r="C9969" s="287"/>
      <c r="D9969" s="284" t="s">
        <v>1054</v>
      </c>
      <c r="E9969" s="287"/>
      <c r="F9969" s="285" t="s">
        <v>10090</v>
      </c>
      <c r="G9969" s="266" t="s">
        <v>121</v>
      </c>
      <c r="H9969" s="266">
        <v>0.1</v>
      </c>
      <c r="I9969" s="266">
        <v>2023</v>
      </c>
      <c r="J9969" s="267">
        <v>45013</v>
      </c>
      <c r="K9969" s="267">
        <f>J9969+1</f>
        <v>45014</v>
      </c>
      <c r="L9969" s="266">
        <f>IF(M9969&lt;=365,1,2)</f>
        <v>1</v>
      </c>
      <c r="M9969" s="266">
        <f>IF(K9969&lt;$C$1,$C$2-$C$1+1,$C$2-K9969+1)</f>
        <v>33</v>
      </c>
      <c r="N9969" s="268">
        <f>M9969/365</f>
        <v>9.0410958904109592E-2</v>
      </c>
      <c r="O9969" s="269">
        <f>'Data and Parameter'!$E$4*'Data and Parameter'!$E$5*('Data and Parameter'!$E$6+'Data and Parameter'!$E$7)*'Data and Parameter'!$E$19*'Data and Parameter'!$E$14*'ER calculations'!N9969</f>
        <v>0.46812526095980572</v>
      </c>
      <c r="T9969" s="105"/>
    </row>
    <row r="9970" spans="1:20" ht="15">
      <c r="A9970" s="284">
        <v>9966</v>
      </c>
      <c r="B9970" s="287"/>
      <c r="C9970" s="287"/>
      <c r="D9970" s="284" t="s">
        <v>1054</v>
      </c>
      <c r="E9970" s="287"/>
      <c r="F9970" s="285" t="s">
        <v>10091</v>
      </c>
      <c r="G9970" s="266" t="s">
        <v>121</v>
      </c>
      <c r="H9970" s="266">
        <v>0.1</v>
      </c>
      <c r="I9970" s="266">
        <v>2023</v>
      </c>
      <c r="J9970" s="267">
        <v>44967</v>
      </c>
      <c r="K9970" s="267">
        <f>J9970+1</f>
        <v>44968</v>
      </c>
      <c r="L9970" s="266">
        <f>IF(M9970&lt;=365,1,2)</f>
        <v>1</v>
      </c>
      <c r="M9970" s="266">
        <f>IF(K9970&lt;$C$1,$C$2-$C$1+1,$C$2-K9970+1)</f>
        <v>79</v>
      </c>
      <c r="N9970" s="268">
        <f>M9970/365</f>
        <v>0.21643835616438356</v>
      </c>
      <c r="O9970" s="269">
        <f>'Data and Parameter'!$E$4*'Data and Parameter'!$E$5*('Data and Parameter'!$E$6+'Data and Parameter'!$E$7)*'Data and Parameter'!$E$19*'Data and Parameter'!$E$14*'ER calculations'!N9970</f>
        <v>1.1206635035098378</v>
      </c>
      <c r="T9970" s="105"/>
    </row>
    <row r="9971" spans="1:20" ht="15">
      <c r="A9971" s="284">
        <v>9967</v>
      </c>
      <c r="B9971" s="287"/>
      <c r="C9971" s="287"/>
      <c r="D9971" s="284" t="s">
        <v>1054</v>
      </c>
      <c r="E9971" s="287"/>
      <c r="F9971" s="285" t="s">
        <v>10092</v>
      </c>
      <c r="G9971" s="266" t="s">
        <v>121</v>
      </c>
      <c r="H9971" s="266">
        <v>0.1</v>
      </c>
      <c r="I9971" s="266">
        <v>2023</v>
      </c>
      <c r="J9971" s="267">
        <v>45013</v>
      </c>
      <c r="K9971" s="267">
        <f>J9971+1</f>
        <v>45014</v>
      </c>
      <c r="L9971" s="266">
        <f>IF(M9971&lt;=365,1,2)</f>
        <v>1</v>
      </c>
      <c r="M9971" s="266">
        <f>IF(K9971&lt;$C$1,$C$2-$C$1+1,$C$2-K9971+1)</f>
        <v>33</v>
      </c>
      <c r="N9971" s="268">
        <f>M9971/365</f>
        <v>9.0410958904109592E-2</v>
      </c>
      <c r="O9971" s="269">
        <f>'Data and Parameter'!$E$4*'Data and Parameter'!$E$5*('Data and Parameter'!$E$6+'Data and Parameter'!$E$7)*'Data and Parameter'!$E$19*'Data and Parameter'!$E$14*'ER calculations'!N9971</f>
        <v>0.46812526095980572</v>
      </c>
      <c r="T9971" s="105"/>
    </row>
    <row r="9972" spans="1:20" ht="15">
      <c r="A9972" s="284">
        <v>9968</v>
      </c>
      <c r="B9972" s="287"/>
      <c r="C9972" s="287"/>
      <c r="D9972" s="284" t="s">
        <v>1054</v>
      </c>
      <c r="E9972" s="287"/>
      <c r="F9972" s="285" t="s">
        <v>10093</v>
      </c>
      <c r="G9972" s="266" t="s">
        <v>121</v>
      </c>
      <c r="H9972" s="266">
        <v>0.1</v>
      </c>
      <c r="I9972" s="266">
        <v>2023</v>
      </c>
      <c r="J9972" s="267">
        <v>44967</v>
      </c>
      <c r="K9972" s="267">
        <f>J9972+1</f>
        <v>44968</v>
      </c>
      <c r="L9972" s="266">
        <f>IF(M9972&lt;=365,1,2)</f>
        <v>1</v>
      </c>
      <c r="M9972" s="266">
        <f>IF(K9972&lt;$C$1,$C$2-$C$1+1,$C$2-K9972+1)</f>
        <v>79</v>
      </c>
      <c r="N9972" s="268">
        <f>M9972/365</f>
        <v>0.21643835616438356</v>
      </c>
      <c r="O9972" s="269">
        <f>'Data and Parameter'!$E$4*'Data and Parameter'!$E$5*('Data and Parameter'!$E$6+'Data and Parameter'!$E$7)*'Data and Parameter'!$E$19*'Data and Parameter'!$E$14*'ER calculations'!N9972</f>
        <v>1.1206635035098378</v>
      </c>
      <c r="T9972" s="105"/>
    </row>
    <row r="9973" spans="1:20" ht="15">
      <c r="A9973" s="284">
        <v>9969</v>
      </c>
      <c r="B9973" s="287"/>
      <c r="C9973" s="287"/>
      <c r="D9973" s="284" t="s">
        <v>1054</v>
      </c>
      <c r="E9973" s="287"/>
      <c r="F9973" s="285" t="s">
        <v>10094</v>
      </c>
      <c r="G9973" s="266" t="s">
        <v>121</v>
      </c>
      <c r="H9973" s="266">
        <v>0.1</v>
      </c>
      <c r="I9973" s="266">
        <v>2023</v>
      </c>
      <c r="J9973" s="267">
        <v>45013</v>
      </c>
      <c r="K9973" s="267">
        <f>J9973+1</f>
        <v>45014</v>
      </c>
      <c r="L9973" s="266">
        <f>IF(M9973&lt;=365,1,2)</f>
        <v>1</v>
      </c>
      <c r="M9973" s="266">
        <f>IF(K9973&lt;$C$1,$C$2-$C$1+1,$C$2-K9973+1)</f>
        <v>33</v>
      </c>
      <c r="N9973" s="268">
        <f>M9973/365</f>
        <v>9.0410958904109592E-2</v>
      </c>
      <c r="O9973" s="269">
        <f>'Data and Parameter'!$E$4*'Data and Parameter'!$E$5*('Data and Parameter'!$E$6+'Data and Parameter'!$E$7)*'Data and Parameter'!$E$19*'Data and Parameter'!$E$14*'ER calculations'!N9973</f>
        <v>0.46812526095980572</v>
      </c>
      <c r="T9973" s="105"/>
    </row>
    <row r="9974" spans="1:20" ht="15">
      <c r="A9974" s="284">
        <v>9970</v>
      </c>
      <c r="B9974" s="287"/>
      <c r="C9974" s="287"/>
      <c r="D9974" s="284" t="s">
        <v>1054</v>
      </c>
      <c r="E9974" s="287"/>
      <c r="F9974" s="285" t="s">
        <v>10095</v>
      </c>
      <c r="G9974" s="266" t="s">
        <v>121</v>
      </c>
      <c r="H9974" s="266">
        <v>0.1</v>
      </c>
      <c r="I9974" s="266">
        <v>2023</v>
      </c>
      <c r="J9974" s="267">
        <v>45008</v>
      </c>
      <c r="K9974" s="267">
        <f>J9974+1</f>
        <v>45009</v>
      </c>
      <c r="L9974" s="266">
        <f>IF(M9974&lt;=365,1,2)</f>
        <v>1</v>
      </c>
      <c r="M9974" s="266">
        <f>IF(K9974&lt;$C$1,$C$2-$C$1+1,$C$2-K9974+1)</f>
        <v>38</v>
      </c>
      <c r="N9974" s="268">
        <f>M9974/365</f>
        <v>0.10410958904109589</v>
      </c>
      <c r="O9974" s="269">
        <f>'Data and Parameter'!$E$4*'Data and Parameter'!$E$5*('Data and Parameter'!$E$6+'Data and Parameter'!$E$7)*'Data and Parameter'!$E$19*'Data and Parameter'!$E$14*'ER calculations'!N9974</f>
        <v>0.53905333080220053</v>
      </c>
    </row>
    <row r="9975" spans="1:20" ht="15">
      <c r="A9975" s="284">
        <v>9971</v>
      </c>
      <c r="B9975" s="287"/>
      <c r="C9975" s="287"/>
      <c r="D9975" s="284" t="s">
        <v>1054</v>
      </c>
      <c r="E9975" s="287"/>
      <c r="F9975" s="285" t="s">
        <v>10096</v>
      </c>
      <c r="G9975" s="266" t="s">
        <v>121</v>
      </c>
      <c r="H9975" s="266">
        <v>0.1</v>
      </c>
      <c r="I9975" s="266">
        <v>2023</v>
      </c>
      <c r="J9975" s="267">
        <v>45013</v>
      </c>
      <c r="K9975" s="267">
        <f>J9975+1</f>
        <v>45014</v>
      </c>
      <c r="L9975" s="266">
        <f>IF(M9975&lt;=365,1,2)</f>
        <v>1</v>
      </c>
      <c r="M9975" s="266">
        <f>IF(K9975&lt;$C$1,$C$2-$C$1+1,$C$2-K9975+1)</f>
        <v>33</v>
      </c>
      <c r="N9975" s="268">
        <f>M9975/365</f>
        <v>9.0410958904109592E-2</v>
      </c>
      <c r="O9975" s="269">
        <f>'Data and Parameter'!$E$4*'Data and Parameter'!$E$5*('Data and Parameter'!$E$6+'Data and Parameter'!$E$7)*'Data and Parameter'!$E$19*'Data and Parameter'!$E$14*'ER calculations'!N9975</f>
        <v>0.46812526095980572</v>
      </c>
      <c r="T9975" s="105"/>
    </row>
    <row r="9976" spans="1:20" ht="15">
      <c r="A9976" s="284">
        <v>9972</v>
      </c>
      <c r="B9976" s="287"/>
      <c r="C9976" s="287"/>
      <c r="D9976" s="284" t="s">
        <v>1054</v>
      </c>
      <c r="E9976" s="287"/>
      <c r="F9976" s="285" t="s">
        <v>10097</v>
      </c>
      <c r="G9976" s="266" t="s">
        <v>121</v>
      </c>
      <c r="H9976" s="266">
        <v>0.1</v>
      </c>
      <c r="I9976" s="266">
        <v>2023</v>
      </c>
      <c r="J9976" s="267">
        <v>45009</v>
      </c>
      <c r="K9976" s="267">
        <f>J9976+1</f>
        <v>45010</v>
      </c>
      <c r="L9976" s="266">
        <f>IF(M9976&lt;=365,1,2)</f>
        <v>1</v>
      </c>
      <c r="M9976" s="266">
        <f>IF(K9976&lt;$C$1,$C$2-$C$1+1,$C$2-K9976+1)</f>
        <v>37</v>
      </c>
      <c r="N9976" s="268">
        <f>M9976/365</f>
        <v>0.10136986301369863</v>
      </c>
      <c r="O9976" s="269">
        <f>'Data and Parameter'!$E$4*'Data and Parameter'!$E$5*('Data and Parameter'!$E$6+'Data and Parameter'!$E$7)*'Data and Parameter'!$E$19*'Data and Parameter'!$E$14*'ER calculations'!N9976</f>
        <v>0.52486771683372158</v>
      </c>
      <c r="T9976" s="105"/>
    </row>
    <row r="9977" spans="1:20" ht="15">
      <c r="A9977" s="284">
        <v>9973</v>
      </c>
      <c r="B9977" s="287"/>
      <c r="C9977" s="287"/>
      <c r="D9977" s="284" t="s">
        <v>1054</v>
      </c>
      <c r="E9977" s="287"/>
      <c r="F9977" s="285" t="s">
        <v>10098</v>
      </c>
      <c r="G9977" s="266" t="s">
        <v>121</v>
      </c>
      <c r="H9977" s="266">
        <v>0.1</v>
      </c>
      <c r="I9977" s="266">
        <v>2023</v>
      </c>
      <c r="J9977" s="267">
        <v>45009</v>
      </c>
      <c r="K9977" s="267">
        <f>J9977+1</f>
        <v>45010</v>
      </c>
      <c r="L9977" s="266">
        <f>IF(M9977&lt;=365,1,2)</f>
        <v>1</v>
      </c>
      <c r="M9977" s="266">
        <f>IF(K9977&lt;$C$1,$C$2-$C$1+1,$C$2-K9977+1)</f>
        <v>37</v>
      </c>
      <c r="N9977" s="268">
        <f>M9977/365</f>
        <v>0.10136986301369863</v>
      </c>
      <c r="O9977" s="269">
        <f>'Data and Parameter'!$E$4*'Data and Parameter'!$E$5*('Data and Parameter'!$E$6+'Data and Parameter'!$E$7)*'Data and Parameter'!$E$19*'Data and Parameter'!$E$14*'ER calculations'!N9977</f>
        <v>0.52486771683372158</v>
      </c>
      <c r="T9977" s="105"/>
    </row>
    <row r="9978" spans="1:20" ht="15">
      <c r="A9978" s="284">
        <v>9974</v>
      </c>
      <c r="B9978" s="287"/>
      <c r="C9978" s="287"/>
      <c r="D9978" s="284" t="s">
        <v>1054</v>
      </c>
      <c r="E9978" s="287"/>
      <c r="F9978" s="285" t="s">
        <v>10099</v>
      </c>
      <c r="G9978" s="266" t="s">
        <v>121</v>
      </c>
      <c r="H9978" s="266">
        <v>0.1</v>
      </c>
      <c r="I9978" s="266">
        <v>2023</v>
      </c>
      <c r="J9978" s="267">
        <v>45009</v>
      </c>
      <c r="K9978" s="267">
        <f>J9978+1</f>
        <v>45010</v>
      </c>
      <c r="L9978" s="266">
        <f>IF(M9978&lt;=365,1,2)</f>
        <v>1</v>
      </c>
      <c r="M9978" s="266">
        <f>IF(K9978&lt;$C$1,$C$2-$C$1+1,$C$2-K9978+1)</f>
        <v>37</v>
      </c>
      <c r="N9978" s="268">
        <f>M9978/365</f>
        <v>0.10136986301369863</v>
      </c>
      <c r="O9978" s="269">
        <f>'Data and Parameter'!$E$4*'Data and Parameter'!$E$5*('Data and Parameter'!$E$6+'Data and Parameter'!$E$7)*'Data and Parameter'!$E$19*'Data and Parameter'!$E$14*'ER calculations'!N9978</f>
        <v>0.52486771683372158</v>
      </c>
      <c r="T9978" s="105"/>
    </row>
    <row r="9979" spans="1:20" ht="15">
      <c r="A9979" s="284">
        <v>9975</v>
      </c>
      <c r="B9979" s="287"/>
      <c r="C9979" s="287"/>
      <c r="D9979" s="284" t="s">
        <v>1054</v>
      </c>
      <c r="E9979" s="287"/>
      <c r="F9979" s="285" t="s">
        <v>10100</v>
      </c>
      <c r="G9979" s="266" t="s">
        <v>121</v>
      </c>
      <c r="H9979" s="266">
        <v>0.1</v>
      </c>
      <c r="I9979" s="266">
        <v>2023</v>
      </c>
      <c r="J9979" s="267">
        <v>44967</v>
      </c>
      <c r="K9979" s="267">
        <f>J9979+1</f>
        <v>44968</v>
      </c>
      <c r="L9979" s="266">
        <f>IF(M9979&lt;=365,1,2)</f>
        <v>1</v>
      </c>
      <c r="M9979" s="266">
        <f>IF(K9979&lt;$C$1,$C$2-$C$1+1,$C$2-K9979+1)</f>
        <v>79</v>
      </c>
      <c r="N9979" s="268">
        <f>M9979/365</f>
        <v>0.21643835616438356</v>
      </c>
      <c r="O9979" s="269">
        <f>'Data and Parameter'!$E$4*'Data and Parameter'!$E$5*('Data and Parameter'!$E$6+'Data and Parameter'!$E$7)*'Data and Parameter'!$E$19*'Data and Parameter'!$E$14*'ER calculations'!N9979</f>
        <v>1.1206635035098378</v>
      </c>
      <c r="T9979" s="105"/>
    </row>
    <row r="9980" spans="1:20" ht="15">
      <c r="A9980" s="284">
        <v>9976</v>
      </c>
      <c r="B9980" s="287"/>
      <c r="C9980" s="287"/>
      <c r="D9980" s="284" t="s">
        <v>1054</v>
      </c>
      <c r="E9980" s="287"/>
      <c r="F9980" s="285" t="s">
        <v>10101</v>
      </c>
      <c r="G9980" s="266" t="s">
        <v>121</v>
      </c>
      <c r="H9980" s="266">
        <v>0.1</v>
      </c>
      <c r="I9980" s="266">
        <v>2023</v>
      </c>
      <c r="J9980" s="267">
        <v>44967</v>
      </c>
      <c r="K9980" s="267">
        <f>J9980+1</f>
        <v>44968</v>
      </c>
      <c r="L9980" s="266">
        <f>IF(M9980&lt;=365,1,2)</f>
        <v>1</v>
      </c>
      <c r="M9980" s="266">
        <f>IF(K9980&lt;$C$1,$C$2-$C$1+1,$C$2-K9980+1)</f>
        <v>79</v>
      </c>
      <c r="N9980" s="268">
        <f>M9980/365</f>
        <v>0.21643835616438356</v>
      </c>
      <c r="O9980" s="269">
        <f>'Data and Parameter'!$E$4*'Data and Parameter'!$E$5*('Data and Parameter'!$E$6+'Data and Parameter'!$E$7)*'Data and Parameter'!$E$19*'Data and Parameter'!$E$14*'ER calculations'!N9980</f>
        <v>1.1206635035098378</v>
      </c>
      <c r="T9980" s="105"/>
    </row>
    <row r="9981" spans="1:20" ht="15">
      <c r="A9981" s="284">
        <v>9977</v>
      </c>
      <c r="B9981" s="287"/>
      <c r="C9981" s="287"/>
      <c r="D9981" s="284" t="s">
        <v>1054</v>
      </c>
      <c r="E9981" s="287"/>
      <c r="F9981" s="285" t="s">
        <v>10102</v>
      </c>
      <c r="G9981" s="266" t="s">
        <v>121</v>
      </c>
      <c r="H9981" s="266">
        <v>0.1</v>
      </c>
      <c r="I9981" s="266">
        <v>2023</v>
      </c>
      <c r="J9981" s="267">
        <v>44967</v>
      </c>
      <c r="K9981" s="267">
        <f>J9981+1</f>
        <v>44968</v>
      </c>
      <c r="L9981" s="266">
        <f>IF(M9981&lt;=365,1,2)</f>
        <v>1</v>
      </c>
      <c r="M9981" s="266">
        <f>IF(K9981&lt;$C$1,$C$2-$C$1+1,$C$2-K9981+1)</f>
        <v>79</v>
      </c>
      <c r="N9981" s="268">
        <f>M9981/365</f>
        <v>0.21643835616438356</v>
      </c>
      <c r="O9981" s="269">
        <f>'Data and Parameter'!$E$4*'Data and Parameter'!$E$5*('Data and Parameter'!$E$6+'Data and Parameter'!$E$7)*'Data and Parameter'!$E$19*'Data and Parameter'!$E$14*'ER calculations'!N9981</f>
        <v>1.1206635035098378</v>
      </c>
      <c r="T9981" s="105"/>
    </row>
    <row r="9982" spans="1:20" ht="15">
      <c r="A9982" s="284">
        <v>9978</v>
      </c>
      <c r="B9982" s="287"/>
      <c r="C9982" s="287"/>
      <c r="D9982" s="284" t="s">
        <v>1054</v>
      </c>
      <c r="E9982" s="287"/>
      <c r="F9982" s="285" t="s">
        <v>10103</v>
      </c>
      <c r="G9982" s="266" t="s">
        <v>121</v>
      </c>
      <c r="H9982" s="266">
        <v>0.1</v>
      </c>
      <c r="I9982" s="266">
        <v>2023</v>
      </c>
      <c r="J9982" s="267">
        <v>45013</v>
      </c>
      <c r="K9982" s="267">
        <f>J9982+1</f>
        <v>45014</v>
      </c>
      <c r="L9982" s="266">
        <f>IF(M9982&lt;=365,1,2)</f>
        <v>1</v>
      </c>
      <c r="M9982" s="266">
        <f>IF(K9982&lt;$C$1,$C$2-$C$1+1,$C$2-K9982+1)</f>
        <v>33</v>
      </c>
      <c r="N9982" s="268">
        <f>M9982/365</f>
        <v>9.0410958904109592E-2</v>
      </c>
      <c r="O9982" s="269">
        <f>'Data and Parameter'!$E$4*'Data and Parameter'!$E$5*('Data and Parameter'!$E$6+'Data and Parameter'!$E$7)*'Data and Parameter'!$E$19*'Data and Parameter'!$E$14*'ER calculations'!N9982</f>
        <v>0.46812526095980572</v>
      </c>
      <c r="T9982" s="105"/>
    </row>
    <row r="9983" spans="1:20" ht="15">
      <c r="A9983" s="284">
        <v>9979</v>
      </c>
      <c r="B9983" s="287"/>
      <c r="C9983" s="287"/>
      <c r="D9983" s="284" t="s">
        <v>1054</v>
      </c>
      <c r="E9983" s="287"/>
      <c r="F9983" s="285" t="s">
        <v>10104</v>
      </c>
      <c r="G9983" s="266" t="s">
        <v>121</v>
      </c>
      <c r="H9983" s="266">
        <v>0.1</v>
      </c>
      <c r="I9983" s="266">
        <v>2023</v>
      </c>
      <c r="J9983" s="267">
        <v>44967</v>
      </c>
      <c r="K9983" s="267">
        <f>J9983+1</f>
        <v>44968</v>
      </c>
      <c r="L9983" s="266">
        <f>IF(M9983&lt;=365,1,2)</f>
        <v>1</v>
      </c>
      <c r="M9983" s="266">
        <f>IF(K9983&lt;$C$1,$C$2-$C$1+1,$C$2-K9983+1)</f>
        <v>79</v>
      </c>
      <c r="N9983" s="268">
        <f>M9983/365</f>
        <v>0.21643835616438356</v>
      </c>
      <c r="O9983" s="269">
        <f>'Data and Parameter'!$E$4*'Data and Parameter'!$E$5*('Data and Parameter'!$E$6+'Data and Parameter'!$E$7)*'Data and Parameter'!$E$19*'Data and Parameter'!$E$14*'ER calculations'!N9983</f>
        <v>1.1206635035098378</v>
      </c>
      <c r="T9983" s="105"/>
    </row>
    <row r="9984" spans="1:20" ht="15">
      <c r="A9984" s="284">
        <v>9980</v>
      </c>
      <c r="B9984" s="287"/>
      <c r="C9984" s="287"/>
      <c r="D9984" s="284" t="s">
        <v>1054</v>
      </c>
      <c r="E9984" s="287"/>
      <c r="F9984" s="285" t="s">
        <v>10105</v>
      </c>
      <c r="G9984" s="266" t="s">
        <v>121</v>
      </c>
      <c r="H9984" s="266">
        <v>0.1</v>
      </c>
      <c r="I9984" s="266">
        <v>2023</v>
      </c>
      <c r="J9984" s="267">
        <v>44967</v>
      </c>
      <c r="K9984" s="267">
        <f>J9984+1</f>
        <v>44968</v>
      </c>
      <c r="L9984" s="266">
        <f>IF(M9984&lt;=365,1,2)</f>
        <v>1</v>
      </c>
      <c r="M9984" s="266">
        <f>IF(K9984&lt;$C$1,$C$2-$C$1+1,$C$2-K9984+1)</f>
        <v>79</v>
      </c>
      <c r="N9984" s="268">
        <f>M9984/365</f>
        <v>0.21643835616438356</v>
      </c>
      <c r="O9984" s="269">
        <f>'Data and Parameter'!$E$4*'Data and Parameter'!$E$5*('Data and Parameter'!$E$6+'Data and Parameter'!$E$7)*'Data and Parameter'!$E$19*'Data and Parameter'!$E$14*'ER calculations'!N9984</f>
        <v>1.1206635035098378</v>
      </c>
      <c r="T9984" s="105"/>
    </row>
    <row r="9985" spans="1:20" ht="15">
      <c r="A9985" s="284">
        <v>9981</v>
      </c>
      <c r="B9985" s="287"/>
      <c r="C9985" s="287"/>
      <c r="D9985" s="284" t="s">
        <v>1054</v>
      </c>
      <c r="E9985" s="287"/>
      <c r="F9985" s="285" t="s">
        <v>10106</v>
      </c>
      <c r="G9985" s="266" t="s">
        <v>121</v>
      </c>
      <c r="H9985" s="266">
        <v>0.1</v>
      </c>
      <c r="I9985" s="266">
        <v>2023</v>
      </c>
      <c r="J9985" s="267">
        <v>45009</v>
      </c>
      <c r="K9985" s="267">
        <f>J9985+1</f>
        <v>45010</v>
      </c>
      <c r="L9985" s="266">
        <f>IF(M9985&lt;=365,1,2)</f>
        <v>1</v>
      </c>
      <c r="M9985" s="266">
        <f>IF(K9985&lt;$C$1,$C$2-$C$1+1,$C$2-K9985+1)</f>
        <v>37</v>
      </c>
      <c r="N9985" s="268">
        <f>M9985/365</f>
        <v>0.10136986301369863</v>
      </c>
      <c r="O9985" s="269">
        <f>'Data and Parameter'!$E$4*'Data and Parameter'!$E$5*('Data and Parameter'!$E$6+'Data and Parameter'!$E$7)*'Data and Parameter'!$E$19*'Data and Parameter'!$E$14*'ER calculations'!N9985</f>
        <v>0.52486771683372158</v>
      </c>
      <c r="T9985" s="105"/>
    </row>
    <row r="9986" spans="1:20" ht="15">
      <c r="A9986" s="284">
        <v>9982</v>
      </c>
      <c r="B9986" s="287"/>
      <c r="C9986" s="287"/>
      <c r="D9986" s="284" t="s">
        <v>1054</v>
      </c>
      <c r="E9986" s="287"/>
      <c r="F9986" s="285" t="s">
        <v>10107</v>
      </c>
      <c r="G9986" s="266" t="s">
        <v>121</v>
      </c>
      <c r="H9986" s="266">
        <v>0.1</v>
      </c>
      <c r="I9986" s="266">
        <v>2023</v>
      </c>
      <c r="J9986" s="267">
        <v>45008</v>
      </c>
      <c r="K9986" s="267">
        <f>J9986+1</f>
        <v>45009</v>
      </c>
      <c r="L9986" s="266">
        <f>IF(M9986&lt;=365,1,2)</f>
        <v>1</v>
      </c>
      <c r="M9986" s="266">
        <f>IF(K9986&lt;$C$1,$C$2-$C$1+1,$C$2-K9986+1)</f>
        <v>38</v>
      </c>
      <c r="N9986" s="268">
        <f>M9986/365</f>
        <v>0.10410958904109589</v>
      </c>
      <c r="O9986" s="269">
        <f>'Data and Parameter'!$E$4*'Data and Parameter'!$E$5*('Data and Parameter'!$E$6+'Data and Parameter'!$E$7)*'Data and Parameter'!$E$19*'Data and Parameter'!$E$14*'ER calculations'!N9986</f>
        <v>0.53905333080220053</v>
      </c>
    </row>
    <row r="9987" spans="1:20" ht="15">
      <c r="A9987" s="284">
        <v>9983</v>
      </c>
      <c r="B9987" s="287"/>
      <c r="C9987" s="287"/>
      <c r="D9987" s="284" t="s">
        <v>1054</v>
      </c>
      <c r="E9987" s="287"/>
      <c r="F9987" s="285" t="s">
        <v>10108</v>
      </c>
      <c r="G9987" s="266" t="s">
        <v>121</v>
      </c>
      <c r="H9987" s="266">
        <v>0.1</v>
      </c>
      <c r="I9987" s="266">
        <v>2023</v>
      </c>
      <c r="J9987" s="267">
        <v>45009</v>
      </c>
      <c r="K9987" s="267">
        <f>J9987+1</f>
        <v>45010</v>
      </c>
      <c r="L9987" s="266">
        <f>IF(M9987&lt;=365,1,2)</f>
        <v>1</v>
      </c>
      <c r="M9987" s="266">
        <f>IF(K9987&lt;$C$1,$C$2-$C$1+1,$C$2-K9987+1)</f>
        <v>37</v>
      </c>
      <c r="N9987" s="268">
        <f>M9987/365</f>
        <v>0.10136986301369863</v>
      </c>
      <c r="O9987" s="269">
        <f>'Data and Parameter'!$E$4*'Data and Parameter'!$E$5*('Data and Parameter'!$E$6+'Data and Parameter'!$E$7)*'Data and Parameter'!$E$19*'Data and Parameter'!$E$14*'ER calculations'!N9987</f>
        <v>0.52486771683372158</v>
      </c>
      <c r="T9987" s="105"/>
    </row>
    <row r="9988" spans="1:20" ht="15">
      <c r="A9988" s="284">
        <v>9984</v>
      </c>
      <c r="B9988" s="287"/>
      <c r="C9988" s="287"/>
      <c r="D9988" s="284" t="s">
        <v>1054</v>
      </c>
      <c r="E9988" s="287"/>
      <c r="F9988" s="285" t="s">
        <v>10109</v>
      </c>
      <c r="G9988" s="266" t="s">
        <v>121</v>
      </c>
      <c r="H9988" s="266">
        <v>0.1</v>
      </c>
      <c r="I9988" s="266">
        <v>2023</v>
      </c>
      <c r="J9988" s="267">
        <v>44967</v>
      </c>
      <c r="K9988" s="267">
        <f>J9988+1</f>
        <v>44968</v>
      </c>
      <c r="L9988" s="266">
        <f>IF(M9988&lt;=365,1,2)</f>
        <v>1</v>
      </c>
      <c r="M9988" s="266">
        <f>IF(K9988&lt;$C$1,$C$2-$C$1+1,$C$2-K9988+1)</f>
        <v>79</v>
      </c>
      <c r="N9988" s="268">
        <f>M9988/365</f>
        <v>0.21643835616438356</v>
      </c>
      <c r="O9988" s="269">
        <f>'Data and Parameter'!$E$4*'Data and Parameter'!$E$5*('Data and Parameter'!$E$6+'Data and Parameter'!$E$7)*'Data and Parameter'!$E$19*'Data and Parameter'!$E$14*'ER calculations'!N9988</f>
        <v>1.1206635035098378</v>
      </c>
      <c r="T9988" s="105"/>
    </row>
    <row r="9989" spans="1:20" ht="15">
      <c r="A9989" s="284">
        <v>9985</v>
      </c>
      <c r="B9989" s="287"/>
      <c r="C9989" s="287"/>
      <c r="D9989" s="284" t="s">
        <v>1054</v>
      </c>
      <c r="E9989" s="287"/>
      <c r="F9989" s="285" t="s">
        <v>10110</v>
      </c>
      <c r="G9989" s="266" t="s">
        <v>121</v>
      </c>
      <c r="H9989" s="266">
        <v>0.1</v>
      </c>
      <c r="I9989" s="266">
        <v>2023</v>
      </c>
      <c r="J9989" s="267">
        <v>45013</v>
      </c>
      <c r="K9989" s="267">
        <f>J9989+1</f>
        <v>45014</v>
      </c>
      <c r="L9989" s="266">
        <f>IF(M9989&lt;=365,1,2)</f>
        <v>1</v>
      </c>
      <c r="M9989" s="266">
        <f>IF(K9989&lt;$C$1,$C$2-$C$1+1,$C$2-K9989+1)</f>
        <v>33</v>
      </c>
      <c r="N9989" s="268">
        <f>M9989/365</f>
        <v>9.0410958904109592E-2</v>
      </c>
      <c r="O9989" s="269">
        <f>'Data and Parameter'!$E$4*'Data and Parameter'!$E$5*('Data and Parameter'!$E$6+'Data and Parameter'!$E$7)*'Data and Parameter'!$E$19*'Data and Parameter'!$E$14*'ER calculations'!N9989</f>
        <v>0.46812526095980572</v>
      </c>
      <c r="T9989" s="105"/>
    </row>
    <row r="9990" spans="1:20" ht="15">
      <c r="A9990" s="284">
        <v>9986</v>
      </c>
      <c r="B9990" s="287"/>
      <c r="C9990" s="287"/>
      <c r="D9990" s="284" t="s">
        <v>1054</v>
      </c>
      <c r="E9990" s="287"/>
      <c r="F9990" s="285" t="s">
        <v>10111</v>
      </c>
      <c r="G9990" s="266" t="s">
        <v>121</v>
      </c>
      <c r="H9990" s="266">
        <v>0.1</v>
      </c>
      <c r="I9990" s="266">
        <v>2023</v>
      </c>
      <c r="J9990" s="267">
        <v>44967</v>
      </c>
      <c r="K9990" s="267">
        <f>J9990+1</f>
        <v>44968</v>
      </c>
      <c r="L9990" s="266">
        <f>IF(M9990&lt;=365,1,2)</f>
        <v>1</v>
      </c>
      <c r="M9990" s="266">
        <f>IF(K9990&lt;$C$1,$C$2-$C$1+1,$C$2-K9990+1)</f>
        <v>79</v>
      </c>
      <c r="N9990" s="268">
        <f>M9990/365</f>
        <v>0.21643835616438356</v>
      </c>
      <c r="O9990" s="269">
        <f>'Data and Parameter'!$E$4*'Data and Parameter'!$E$5*('Data and Parameter'!$E$6+'Data and Parameter'!$E$7)*'Data and Parameter'!$E$19*'Data and Parameter'!$E$14*'ER calculations'!N9990</f>
        <v>1.1206635035098378</v>
      </c>
      <c r="T9990" s="105"/>
    </row>
    <row r="9991" spans="1:20" ht="15">
      <c r="A9991" s="284">
        <v>9987</v>
      </c>
      <c r="B9991" s="287"/>
      <c r="C9991" s="287"/>
      <c r="D9991" s="284" t="s">
        <v>1054</v>
      </c>
      <c r="E9991" s="287"/>
      <c r="F9991" s="285" t="s">
        <v>10112</v>
      </c>
      <c r="G9991" s="266" t="s">
        <v>121</v>
      </c>
      <c r="H9991" s="266">
        <v>0.1</v>
      </c>
      <c r="I9991" s="266">
        <v>2023</v>
      </c>
      <c r="J9991" s="267">
        <v>45008</v>
      </c>
      <c r="K9991" s="267">
        <f>J9991+1</f>
        <v>45009</v>
      </c>
      <c r="L9991" s="266">
        <f>IF(M9991&lt;=365,1,2)</f>
        <v>1</v>
      </c>
      <c r="M9991" s="266">
        <f>IF(K9991&lt;$C$1,$C$2-$C$1+1,$C$2-K9991+1)</f>
        <v>38</v>
      </c>
      <c r="N9991" s="268">
        <f>M9991/365</f>
        <v>0.10410958904109589</v>
      </c>
      <c r="O9991" s="269">
        <f>'Data and Parameter'!$E$4*'Data and Parameter'!$E$5*('Data and Parameter'!$E$6+'Data and Parameter'!$E$7)*'Data and Parameter'!$E$19*'Data and Parameter'!$E$14*'ER calculations'!N9991</f>
        <v>0.53905333080220053</v>
      </c>
    </row>
    <row r="9992" spans="1:20" ht="15">
      <c r="A9992" s="284">
        <v>9988</v>
      </c>
      <c r="B9992" s="287"/>
      <c r="C9992" s="287"/>
      <c r="D9992" s="284" t="s">
        <v>1054</v>
      </c>
      <c r="E9992" s="287"/>
      <c r="F9992" s="285" t="s">
        <v>10113</v>
      </c>
      <c r="G9992" s="266" t="s">
        <v>121</v>
      </c>
      <c r="H9992" s="266">
        <v>0.1</v>
      </c>
      <c r="I9992" s="266">
        <v>2023</v>
      </c>
      <c r="J9992" s="267">
        <v>44967</v>
      </c>
      <c r="K9992" s="267">
        <f>J9992+1</f>
        <v>44968</v>
      </c>
      <c r="L9992" s="266">
        <f>IF(M9992&lt;=365,1,2)</f>
        <v>1</v>
      </c>
      <c r="M9992" s="266">
        <f>IF(K9992&lt;$C$1,$C$2-$C$1+1,$C$2-K9992+1)</f>
        <v>79</v>
      </c>
      <c r="N9992" s="268">
        <f>M9992/365</f>
        <v>0.21643835616438356</v>
      </c>
      <c r="O9992" s="269">
        <f>'Data and Parameter'!$E$4*'Data and Parameter'!$E$5*('Data and Parameter'!$E$6+'Data and Parameter'!$E$7)*'Data and Parameter'!$E$19*'Data and Parameter'!$E$14*'ER calculations'!N9992</f>
        <v>1.1206635035098378</v>
      </c>
      <c r="T9992" s="105"/>
    </row>
    <row r="9993" spans="1:20" ht="15">
      <c r="A9993" s="284">
        <v>9989</v>
      </c>
      <c r="B9993" s="287"/>
      <c r="C9993" s="287"/>
      <c r="D9993" s="284" t="s">
        <v>1054</v>
      </c>
      <c r="E9993" s="287"/>
      <c r="F9993" s="285" t="s">
        <v>10114</v>
      </c>
      <c r="G9993" s="266" t="s">
        <v>121</v>
      </c>
      <c r="H9993" s="266">
        <v>0.1</v>
      </c>
      <c r="I9993" s="266">
        <v>2023</v>
      </c>
      <c r="J9993" s="267">
        <v>45005</v>
      </c>
      <c r="K9993" s="267">
        <f>J9993+1</f>
        <v>45006</v>
      </c>
      <c r="L9993" s="266">
        <f>IF(M9993&lt;=365,1,2)</f>
        <v>1</v>
      </c>
      <c r="M9993" s="266">
        <f>IF(K9993&lt;$C$1,$C$2-$C$1+1,$C$2-K9993+1)</f>
        <v>41</v>
      </c>
      <c r="N9993" s="268">
        <f>M9993/365</f>
        <v>0.11232876712328767</v>
      </c>
      <c r="O9993" s="269">
        <f>'Data and Parameter'!$E$4*'Data and Parameter'!$E$5*('Data and Parameter'!$E$6+'Data and Parameter'!$E$7)*'Data and Parameter'!$E$19*'Data and Parameter'!$E$14*'ER calculations'!N9993</f>
        <v>0.58161017270763737</v>
      </c>
      <c r="T9993" s="105"/>
    </row>
    <row r="9994" spans="1:20" ht="15">
      <c r="A9994" s="284">
        <v>9990</v>
      </c>
      <c r="B9994" s="287"/>
      <c r="C9994" s="287"/>
      <c r="D9994" s="284" t="s">
        <v>1054</v>
      </c>
      <c r="E9994" s="287"/>
      <c r="F9994" s="285" t="s">
        <v>10115</v>
      </c>
      <c r="G9994" s="266" t="s">
        <v>121</v>
      </c>
      <c r="H9994" s="266">
        <v>0.1</v>
      </c>
      <c r="I9994" s="266">
        <v>2023</v>
      </c>
      <c r="J9994" s="267">
        <v>44985</v>
      </c>
      <c r="K9994" s="267">
        <f>J9994+1</f>
        <v>44986</v>
      </c>
      <c r="L9994" s="266">
        <f>IF(M9994&lt;=365,1,2)</f>
        <v>1</v>
      </c>
      <c r="M9994" s="266">
        <f>IF(K9994&lt;$C$1,$C$2-$C$1+1,$C$2-K9994+1)</f>
        <v>61</v>
      </c>
      <c r="N9994" s="268">
        <f>M9994/365</f>
        <v>0.16712328767123288</v>
      </c>
      <c r="O9994" s="269">
        <f>'Data and Parameter'!$E$4*'Data and Parameter'!$E$5*('Data and Parameter'!$E$6+'Data and Parameter'!$E$7)*'Data and Parameter'!$E$19*'Data and Parameter'!$E$14*'ER calculations'!N9994</f>
        <v>0.8653224520772167</v>
      </c>
    </row>
    <row r="9995" spans="1:20" ht="15">
      <c r="A9995" s="284">
        <v>9991</v>
      </c>
      <c r="B9995" s="287"/>
      <c r="C9995" s="287"/>
      <c r="D9995" s="284" t="s">
        <v>1054</v>
      </c>
      <c r="E9995" s="287"/>
      <c r="F9995" s="285" t="s">
        <v>10116</v>
      </c>
      <c r="G9995" s="266" t="s">
        <v>121</v>
      </c>
      <c r="H9995" s="266">
        <v>0.1</v>
      </c>
      <c r="I9995" s="266">
        <v>2023</v>
      </c>
      <c r="J9995" s="267">
        <v>45009</v>
      </c>
      <c r="K9995" s="267">
        <f>J9995+1</f>
        <v>45010</v>
      </c>
      <c r="L9995" s="266">
        <f>IF(M9995&lt;=365,1,2)</f>
        <v>1</v>
      </c>
      <c r="M9995" s="266">
        <f>IF(K9995&lt;$C$1,$C$2-$C$1+1,$C$2-K9995+1)</f>
        <v>37</v>
      </c>
      <c r="N9995" s="268">
        <f>M9995/365</f>
        <v>0.10136986301369863</v>
      </c>
      <c r="O9995" s="269">
        <f>'Data and Parameter'!$E$4*'Data and Parameter'!$E$5*('Data and Parameter'!$E$6+'Data and Parameter'!$E$7)*'Data and Parameter'!$E$19*'Data and Parameter'!$E$14*'ER calculations'!N9995</f>
        <v>0.52486771683372158</v>
      </c>
      <c r="T9995" s="105"/>
    </row>
    <row r="9996" spans="1:20" ht="15">
      <c r="A9996" s="284">
        <v>9992</v>
      </c>
      <c r="B9996" s="287"/>
      <c r="C9996" s="287"/>
      <c r="D9996" s="284" t="s">
        <v>1054</v>
      </c>
      <c r="E9996" s="287"/>
      <c r="F9996" s="285" t="s">
        <v>10117</v>
      </c>
      <c r="G9996" s="266" t="s">
        <v>121</v>
      </c>
      <c r="H9996" s="266">
        <v>0.1</v>
      </c>
      <c r="I9996" s="266">
        <v>2023</v>
      </c>
      <c r="J9996" s="267">
        <v>45005</v>
      </c>
      <c r="K9996" s="267">
        <f>J9996+1</f>
        <v>45006</v>
      </c>
      <c r="L9996" s="266">
        <f>IF(M9996&lt;=365,1,2)</f>
        <v>1</v>
      </c>
      <c r="M9996" s="266">
        <f>IF(K9996&lt;$C$1,$C$2-$C$1+1,$C$2-K9996+1)</f>
        <v>41</v>
      </c>
      <c r="N9996" s="268">
        <f>M9996/365</f>
        <v>0.11232876712328767</v>
      </c>
      <c r="O9996" s="269">
        <f>'Data and Parameter'!$E$4*'Data and Parameter'!$E$5*('Data and Parameter'!$E$6+'Data and Parameter'!$E$7)*'Data and Parameter'!$E$19*'Data and Parameter'!$E$14*'ER calculations'!N9996</f>
        <v>0.58161017270763737</v>
      </c>
      <c r="T9996" s="105"/>
    </row>
    <row r="9997" spans="1:20" ht="15">
      <c r="A9997" s="284">
        <v>9993</v>
      </c>
      <c r="B9997" s="287"/>
      <c r="C9997" s="287"/>
      <c r="D9997" s="284" t="s">
        <v>1054</v>
      </c>
      <c r="E9997" s="287"/>
      <c r="F9997" s="285" t="s">
        <v>10118</v>
      </c>
      <c r="G9997" s="266" t="s">
        <v>121</v>
      </c>
      <c r="H9997" s="266">
        <v>0.1</v>
      </c>
      <c r="I9997" s="266">
        <v>2023</v>
      </c>
      <c r="J9997" s="267">
        <v>44967</v>
      </c>
      <c r="K9997" s="267">
        <f>J9997+1</f>
        <v>44968</v>
      </c>
      <c r="L9997" s="266">
        <f>IF(M9997&lt;=365,1,2)</f>
        <v>1</v>
      </c>
      <c r="M9997" s="266">
        <f>IF(K9997&lt;$C$1,$C$2-$C$1+1,$C$2-K9997+1)</f>
        <v>79</v>
      </c>
      <c r="N9997" s="268">
        <f>M9997/365</f>
        <v>0.21643835616438356</v>
      </c>
      <c r="O9997" s="269">
        <f>'Data and Parameter'!$E$4*'Data and Parameter'!$E$5*('Data and Parameter'!$E$6+'Data and Parameter'!$E$7)*'Data and Parameter'!$E$19*'Data and Parameter'!$E$14*'ER calculations'!N9997</f>
        <v>1.1206635035098378</v>
      </c>
      <c r="T9997" s="105"/>
    </row>
    <row r="9998" spans="1:20" ht="15">
      <c r="A9998" s="284">
        <v>9994</v>
      </c>
      <c r="B9998" s="287"/>
      <c r="C9998" s="287"/>
      <c r="D9998" s="284" t="s">
        <v>1054</v>
      </c>
      <c r="E9998" s="287"/>
      <c r="F9998" s="285" t="s">
        <v>10119</v>
      </c>
      <c r="G9998" s="266" t="s">
        <v>121</v>
      </c>
      <c r="H9998" s="266">
        <v>0.1</v>
      </c>
      <c r="I9998" s="266">
        <v>2023</v>
      </c>
      <c r="J9998" s="267">
        <v>44967</v>
      </c>
      <c r="K9998" s="267">
        <f>J9998+1</f>
        <v>44968</v>
      </c>
      <c r="L9998" s="266">
        <f>IF(M9998&lt;=365,1,2)</f>
        <v>1</v>
      </c>
      <c r="M9998" s="266">
        <f>IF(K9998&lt;$C$1,$C$2-$C$1+1,$C$2-K9998+1)</f>
        <v>79</v>
      </c>
      <c r="N9998" s="268">
        <f>M9998/365</f>
        <v>0.21643835616438356</v>
      </c>
      <c r="O9998" s="269">
        <f>'Data and Parameter'!$E$4*'Data and Parameter'!$E$5*('Data and Parameter'!$E$6+'Data and Parameter'!$E$7)*'Data and Parameter'!$E$19*'Data and Parameter'!$E$14*'ER calculations'!N9998</f>
        <v>1.1206635035098378</v>
      </c>
      <c r="T9998" s="105"/>
    </row>
    <row r="9999" spans="1:20" ht="15">
      <c r="A9999" s="284">
        <v>9995</v>
      </c>
      <c r="B9999" s="287"/>
      <c r="C9999" s="287"/>
      <c r="D9999" s="284" t="s">
        <v>1054</v>
      </c>
      <c r="E9999" s="287"/>
      <c r="F9999" s="285" t="s">
        <v>10120</v>
      </c>
      <c r="G9999" s="266" t="s">
        <v>121</v>
      </c>
      <c r="H9999" s="266">
        <v>0.1</v>
      </c>
      <c r="I9999" s="266">
        <v>2023</v>
      </c>
      <c r="J9999" s="267">
        <v>45009</v>
      </c>
      <c r="K9999" s="267">
        <f>J9999+1</f>
        <v>45010</v>
      </c>
      <c r="L9999" s="266">
        <f>IF(M9999&lt;=365,1,2)</f>
        <v>1</v>
      </c>
      <c r="M9999" s="266">
        <f>IF(K9999&lt;$C$1,$C$2-$C$1+1,$C$2-K9999+1)</f>
        <v>37</v>
      </c>
      <c r="N9999" s="268">
        <f>M9999/365</f>
        <v>0.10136986301369863</v>
      </c>
      <c r="O9999" s="269">
        <f>'Data and Parameter'!$E$4*'Data and Parameter'!$E$5*('Data and Parameter'!$E$6+'Data and Parameter'!$E$7)*'Data and Parameter'!$E$19*'Data and Parameter'!$E$14*'ER calculations'!N9999</f>
        <v>0.52486771683372158</v>
      </c>
      <c r="T9999" s="105"/>
    </row>
    <row r="10000" spans="1:20" ht="15">
      <c r="A10000" s="284">
        <v>9996</v>
      </c>
      <c r="B10000" s="287"/>
      <c r="C10000" s="287"/>
      <c r="D10000" s="284" t="s">
        <v>1054</v>
      </c>
      <c r="E10000" s="287"/>
      <c r="F10000" s="285" t="s">
        <v>10121</v>
      </c>
      <c r="G10000" s="266" t="s">
        <v>121</v>
      </c>
      <c r="H10000" s="266">
        <v>0.1</v>
      </c>
      <c r="I10000" s="266">
        <v>2023</v>
      </c>
      <c r="J10000" s="267">
        <v>44967</v>
      </c>
      <c r="K10000" s="267">
        <f>J10000+1</f>
        <v>44968</v>
      </c>
      <c r="L10000" s="266">
        <f>IF(M10000&lt;=365,1,2)</f>
        <v>1</v>
      </c>
      <c r="M10000" s="266">
        <f>IF(K10000&lt;$C$1,$C$2-$C$1+1,$C$2-K10000+1)</f>
        <v>79</v>
      </c>
      <c r="N10000" s="268">
        <f>M10000/365</f>
        <v>0.21643835616438356</v>
      </c>
      <c r="O10000" s="269">
        <f>'Data and Parameter'!$E$4*'Data and Parameter'!$E$5*('Data and Parameter'!$E$6+'Data and Parameter'!$E$7)*'Data and Parameter'!$E$19*'Data and Parameter'!$E$14*'ER calculations'!N10000</f>
        <v>1.1206635035098378</v>
      </c>
      <c r="T10000" s="105"/>
    </row>
    <row r="10001" spans="1:20" ht="15">
      <c r="A10001" s="284">
        <v>9997</v>
      </c>
      <c r="B10001" s="287"/>
      <c r="C10001" s="287"/>
      <c r="D10001" s="284" t="s">
        <v>1054</v>
      </c>
      <c r="E10001" s="287"/>
      <c r="F10001" s="285" t="s">
        <v>10122</v>
      </c>
      <c r="G10001" s="266" t="s">
        <v>121</v>
      </c>
      <c r="H10001" s="266">
        <v>0.1</v>
      </c>
      <c r="I10001" s="266">
        <v>2023</v>
      </c>
      <c r="J10001" s="267">
        <v>45005</v>
      </c>
      <c r="K10001" s="267">
        <f>J10001+1</f>
        <v>45006</v>
      </c>
      <c r="L10001" s="266">
        <f>IF(M10001&lt;=365,1,2)</f>
        <v>1</v>
      </c>
      <c r="M10001" s="266">
        <f>IF(K10001&lt;$C$1,$C$2-$C$1+1,$C$2-K10001+1)</f>
        <v>41</v>
      </c>
      <c r="N10001" s="268">
        <f>M10001/365</f>
        <v>0.11232876712328767</v>
      </c>
      <c r="O10001" s="269">
        <f>'Data and Parameter'!$E$4*'Data and Parameter'!$E$5*('Data and Parameter'!$E$6+'Data and Parameter'!$E$7)*'Data and Parameter'!$E$19*'Data and Parameter'!$E$14*'ER calculations'!N10001</f>
        <v>0.58161017270763737</v>
      </c>
      <c r="T10001" s="105"/>
    </row>
    <row r="10002" spans="1:20" ht="15">
      <c r="A10002" s="284">
        <v>9998</v>
      </c>
      <c r="B10002" s="287"/>
      <c r="C10002" s="287"/>
      <c r="D10002" s="284" t="s">
        <v>1054</v>
      </c>
      <c r="E10002" s="287"/>
      <c r="F10002" s="285" t="s">
        <v>10123</v>
      </c>
      <c r="G10002" s="266" t="s">
        <v>121</v>
      </c>
      <c r="H10002" s="266">
        <v>0.1</v>
      </c>
      <c r="I10002" s="266">
        <v>2023</v>
      </c>
      <c r="J10002" s="267">
        <v>44967</v>
      </c>
      <c r="K10002" s="267">
        <f>J10002+1</f>
        <v>44968</v>
      </c>
      <c r="L10002" s="266">
        <f>IF(M10002&lt;=365,1,2)</f>
        <v>1</v>
      </c>
      <c r="M10002" s="266">
        <f>IF(K10002&lt;$C$1,$C$2-$C$1+1,$C$2-K10002+1)</f>
        <v>79</v>
      </c>
      <c r="N10002" s="268">
        <f>M10002/365</f>
        <v>0.21643835616438356</v>
      </c>
      <c r="O10002" s="269">
        <f>'Data and Parameter'!$E$4*'Data and Parameter'!$E$5*('Data and Parameter'!$E$6+'Data and Parameter'!$E$7)*'Data and Parameter'!$E$19*'Data and Parameter'!$E$14*'ER calculations'!N10002</f>
        <v>1.1206635035098378</v>
      </c>
      <c r="T10002" s="105"/>
    </row>
    <row r="10003" spans="1:20" ht="15">
      <c r="A10003" s="284">
        <v>9999</v>
      </c>
      <c r="B10003" s="287"/>
      <c r="C10003" s="287"/>
      <c r="D10003" s="284" t="s">
        <v>1054</v>
      </c>
      <c r="E10003" s="287"/>
      <c r="F10003" s="285" t="s">
        <v>10124</v>
      </c>
      <c r="G10003" s="266" t="s">
        <v>121</v>
      </c>
      <c r="H10003" s="266">
        <v>0.1</v>
      </c>
      <c r="I10003" s="266">
        <v>2023</v>
      </c>
      <c r="J10003" s="267">
        <v>44967</v>
      </c>
      <c r="K10003" s="267">
        <f>J10003+1</f>
        <v>44968</v>
      </c>
      <c r="L10003" s="266">
        <f>IF(M10003&lt;=365,1,2)</f>
        <v>1</v>
      </c>
      <c r="M10003" s="266">
        <f>IF(K10003&lt;$C$1,$C$2-$C$1+1,$C$2-K10003+1)</f>
        <v>79</v>
      </c>
      <c r="N10003" s="268">
        <f>M10003/365</f>
        <v>0.21643835616438356</v>
      </c>
      <c r="O10003" s="269">
        <f>'Data and Parameter'!$E$4*'Data and Parameter'!$E$5*('Data and Parameter'!$E$6+'Data and Parameter'!$E$7)*'Data and Parameter'!$E$19*'Data and Parameter'!$E$14*'ER calculations'!N10003</f>
        <v>1.1206635035098378</v>
      </c>
      <c r="T10003" s="105"/>
    </row>
    <row r="10004" spans="1:20" ht="15">
      <c r="A10004" s="284">
        <v>10000</v>
      </c>
      <c r="B10004" s="287"/>
      <c r="C10004" s="287"/>
      <c r="D10004" s="284" t="s">
        <v>1054</v>
      </c>
      <c r="E10004" s="287"/>
      <c r="F10004" s="285" t="s">
        <v>10125</v>
      </c>
      <c r="G10004" s="266" t="s">
        <v>121</v>
      </c>
      <c r="H10004" s="266">
        <v>0.1</v>
      </c>
      <c r="I10004" s="266">
        <v>2023</v>
      </c>
      <c r="J10004" s="267">
        <v>44967</v>
      </c>
      <c r="K10004" s="267">
        <f>J10004+1</f>
        <v>44968</v>
      </c>
      <c r="L10004" s="266">
        <f>IF(M10004&lt;=365,1,2)</f>
        <v>1</v>
      </c>
      <c r="M10004" s="266">
        <f>IF(K10004&lt;$C$1,$C$2-$C$1+1,$C$2-K10004+1)</f>
        <v>79</v>
      </c>
      <c r="N10004" s="268">
        <f>M10004/365</f>
        <v>0.21643835616438356</v>
      </c>
      <c r="O10004" s="269">
        <f>'Data and Parameter'!$E$4*'Data and Parameter'!$E$5*('Data and Parameter'!$E$6+'Data and Parameter'!$E$7)*'Data and Parameter'!$E$19*'Data and Parameter'!$E$14*'ER calculations'!N10004</f>
        <v>1.1206635035098378</v>
      </c>
      <c r="T10004" s="105"/>
    </row>
    <row r="10005" spans="1:20" ht="15">
      <c r="A10005" s="284">
        <v>10001</v>
      </c>
      <c r="B10005" s="287"/>
      <c r="C10005" s="287"/>
      <c r="D10005" s="284" t="s">
        <v>1054</v>
      </c>
      <c r="E10005" s="287"/>
      <c r="F10005" s="285" t="s">
        <v>10126</v>
      </c>
      <c r="G10005" s="266" t="s">
        <v>121</v>
      </c>
      <c r="H10005" s="266">
        <v>0.1</v>
      </c>
      <c r="I10005" s="266">
        <v>2023</v>
      </c>
      <c r="J10005" s="267">
        <v>45005</v>
      </c>
      <c r="K10005" s="267">
        <f>J10005+1</f>
        <v>45006</v>
      </c>
      <c r="L10005" s="266">
        <f>IF(M10005&lt;=365,1,2)</f>
        <v>1</v>
      </c>
      <c r="M10005" s="266">
        <f>IF(K10005&lt;$C$1,$C$2-$C$1+1,$C$2-K10005+1)</f>
        <v>41</v>
      </c>
      <c r="N10005" s="268">
        <f>M10005/365</f>
        <v>0.11232876712328767</v>
      </c>
      <c r="O10005" s="269">
        <f>'Data and Parameter'!$E$4*'Data and Parameter'!$E$5*('Data and Parameter'!$E$6+'Data and Parameter'!$E$7)*'Data and Parameter'!$E$19*'Data and Parameter'!$E$14*'ER calculations'!N10005</f>
        <v>0.58161017270763737</v>
      </c>
      <c r="T10005" s="105"/>
    </row>
    <row r="10006" spans="1:20" ht="15">
      <c r="A10006" s="284">
        <v>10002</v>
      </c>
      <c r="B10006" s="287"/>
      <c r="C10006" s="287"/>
      <c r="D10006" s="284" t="s">
        <v>1054</v>
      </c>
      <c r="E10006" s="287"/>
      <c r="F10006" s="285" t="s">
        <v>10127</v>
      </c>
      <c r="G10006" s="266" t="s">
        <v>121</v>
      </c>
      <c r="H10006" s="266">
        <v>0.1</v>
      </c>
      <c r="I10006" s="266">
        <v>2023</v>
      </c>
      <c r="J10006" s="267">
        <v>44967</v>
      </c>
      <c r="K10006" s="267">
        <f>J10006+1</f>
        <v>44968</v>
      </c>
      <c r="L10006" s="266">
        <f>IF(M10006&lt;=365,1,2)</f>
        <v>1</v>
      </c>
      <c r="M10006" s="266">
        <f>IF(K10006&lt;$C$1,$C$2-$C$1+1,$C$2-K10006+1)</f>
        <v>79</v>
      </c>
      <c r="N10006" s="268">
        <f>M10006/365</f>
        <v>0.21643835616438356</v>
      </c>
      <c r="O10006" s="269">
        <f>'Data and Parameter'!$E$4*'Data and Parameter'!$E$5*('Data and Parameter'!$E$6+'Data and Parameter'!$E$7)*'Data and Parameter'!$E$19*'Data and Parameter'!$E$14*'ER calculations'!N10006</f>
        <v>1.1206635035098378</v>
      </c>
      <c r="T10006" s="105"/>
    </row>
    <row r="10007" spans="1:20" ht="15">
      <c r="A10007" s="284">
        <v>10003</v>
      </c>
      <c r="B10007" s="287"/>
      <c r="C10007" s="287"/>
      <c r="D10007" s="284" t="s">
        <v>1054</v>
      </c>
      <c r="E10007" s="287"/>
      <c r="F10007" s="285" t="s">
        <v>10128</v>
      </c>
      <c r="G10007" s="266" t="s">
        <v>121</v>
      </c>
      <c r="H10007" s="266">
        <v>0.1</v>
      </c>
      <c r="I10007" s="266">
        <v>2023</v>
      </c>
      <c r="J10007" s="267">
        <v>44967</v>
      </c>
      <c r="K10007" s="267">
        <f>J10007+1</f>
        <v>44968</v>
      </c>
      <c r="L10007" s="266">
        <f>IF(M10007&lt;=365,1,2)</f>
        <v>1</v>
      </c>
      <c r="M10007" s="266">
        <f>IF(K10007&lt;$C$1,$C$2-$C$1+1,$C$2-K10007+1)</f>
        <v>79</v>
      </c>
      <c r="N10007" s="268">
        <f>M10007/365</f>
        <v>0.21643835616438356</v>
      </c>
      <c r="O10007" s="269">
        <f>'Data and Parameter'!$E$4*'Data and Parameter'!$E$5*('Data and Parameter'!$E$6+'Data and Parameter'!$E$7)*'Data and Parameter'!$E$19*'Data and Parameter'!$E$14*'ER calculations'!N10007</f>
        <v>1.1206635035098378</v>
      </c>
      <c r="T10007" s="105"/>
    </row>
    <row r="10008" spans="1:20" ht="15">
      <c r="A10008" s="284">
        <v>10004</v>
      </c>
      <c r="B10008" s="287"/>
      <c r="C10008" s="287"/>
      <c r="D10008" s="284" t="s">
        <v>1054</v>
      </c>
      <c r="E10008" s="287"/>
      <c r="F10008" s="285" t="s">
        <v>10129</v>
      </c>
      <c r="G10008" s="266" t="s">
        <v>121</v>
      </c>
      <c r="H10008" s="266">
        <v>0.1</v>
      </c>
      <c r="I10008" s="266">
        <v>2023</v>
      </c>
      <c r="J10008" s="267">
        <v>44967</v>
      </c>
      <c r="K10008" s="267">
        <f>J10008+1</f>
        <v>44968</v>
      </c>
      <c r="L10008" s="266">
        <f>IF(M10008&lt;=365,1,2)</f>
        <v>1</v>
      </c>
      <c r="M10008" s="266">
        <f>IF(K10008&lt;$C$1,$C$2-$C$1+1,$C$2-K10008+1)</f>
        <v>79</v>
      </c>
      <c r="N10008" s="268">
        <f>M10008/365</f>
        <v>0.21643835616438356</v>
      </c>
      <c r="O10008" s="269">
        <f>'Data and Parameter'!$E$4*'Data and Parameter'!$E$5*('Data and Parameter'!$E$6+'Data and Parameter'!$E$7)*'Data and Parameter'!$E$19*'Data and Parameter'!$E$14*'ER calculations'!N10008</f>
        <v>1.1206635035098378</v>
      </c>
      <c r="T10008" s="105"/>
    </row>
    <row r="10009" spans="1:20" ht="15">
      <c r="A10009" s="284">
        <v>10005</v>
      </c>
      <c r="B10009" s="287"/>
      <c r="C10009" s="287"/>
      <c r="D10009" s="284" t="s">
        <v>1054</v>
      </c>
      <c r="E10009" s="287"/>
      <c r="F10009" s="285" t="s">
        <v>10130</v>
      </c>
      <c r="G10009" s="266" t="s">
        <v>121</v>
      </c>
      <c r="H10009" s="266">
        <v>0.1</v>
      </c>
      <c r="I10009" s="266">
        <v>2023</v>
      </c>
      <c r="J10009" s="267">
        <v>44967</v>
      </c>
      <c r="K10009" s="267">
        <f>J10009+1</f>
        <v>44968</v>
      </c>
      <c r="L10009" s="266">
        <f>IF(M10009&lt;=365,1,2)</f>
        <v>1</v>
      </c>
      <c r="M10009" s="266">
        <f>IF(K10009&lt;$C$1,$C$2-$C$1+1,$C$2-K10009+1)</f>
        <v>79</v>
      </c>
      <c r="N10009" s="268">
        <f>M10009/365</f>
        <v>0.21643835616438356</v>
      </c>
      <c r="O10009" s="269">
        <f>'Data and Parameter'!$E$4*'Data and Parameter'!$E$5*('Data and Parameter'!$E$6+'Data and Parameter'!$E$7)*'Data and Parameter'!$E$19*'Data and Parameter'!$E$14*'ER calculations'!N10009</f>
        <v>1.1206635035098378</v>
      </c>
      <c r="T10009" s="105"/>
    </row>
    <row r="10010" spans="1:20" ht="15">
      <c r="A10010" s="284">
        <v>10006</v>
      </c>
      <c r="B10010" s="287"/>
      <c r="C10010" s="287"/>
      <c r="D10010" s="284" t="s">
        <v>1054</v>
      </c>
      <c r="E10010" s="287"/>
      <c r="F10010" s="285" t="s">
        <v>10131</v>
      </c>
      <c r="G10010" s="266" t="s">
        <v>121</v>
      </c>
      <c r="H10010" s="266">
        <v>0.1</v>
      </c>
      <c r="I10010" s="266">
        <v>2023</v>
      </c>
      <c r="J10010" s="267">
        <v>45005</v>
      </c>
      <c r="K10010" s="267">
        <f>J10010+1</f>
        <v>45006</v>
      </c>
      <c r="L10010" s="266">
        <f>IF(M10010&lt;=365,1,2)</f>
        <v>1</v>
      </c>
      <c r="M10010" s="266">
        <f>IF(K10010&lt;$C$1,$C$2-$C$1+1,$C$2-K10010+1)</f>
        <v>41</v>
      </c>
      <c r="N10010" s="268">
        <f>M10010/365</f>
        <v>0.11232876712328767</v>
      </c>
      <c r="O10010" s="269">
        <f>'Data and Parameter'!$E$4*'Data and Parameter'!$E$5*('Data and Parameter'!$E$6+'Data and Parameter'!$E$7)*'Data and Parameter'!$E$19*'Data and Parameter'!$E$14*'ER calculations'!N10010</f>
        <v>0.58161017270763737</v>
      </c>
      <c r="T10010" s="105"/>
    </row>
    <row r="10011" spans="1:20" ht="15">
      <c r="A10011" s="284">
        <v>10007</v>
      </c>
      <c r="B10011" s="287"/>
      <c r="C10011" s="287"/>
      <c r="D10011" s="284" t="s">
        <v>1054</v>
      </c>
      <c r="E10011" s="287"/>
      <c r="F10011" s="285" t="s">
        <v>10132</v>
      </c>
      <c r="G10011" s="266" t="s">
        <v>121</v>
      </c>
      <c r="H10011" s="266">
        <v>0.1</v>
      </c>
      <c r="I10011" s="266">
        <v>2023</v>
      </c>
      <c r="J10011" s="267">
        <v>44967</v>
      </c>
      <c r="K10011" s="267">
        <f>J10011+1</f>
        <v>44968</v>
      </c>
      <c r="L10011" s="266">
        <f>IF(M10011&lt;=365,1,2)</f>
        <v>1</v>
      </c>
      <c r="M10011" s="266">
        <f>IF(K10011&lt;$C$1,$C$2-$C$1+1,$C$2-K10011+1)</f>
        <v>79</v>
      </c>
      <c r="N10011" s="268">
        <f>M10011/365</f>
        <v>0.21643835616438356</v>
      </c>
      <c r="O10011" s="269">
        <f>'Data and Parameter'!$E$4*'Data and Parameter'!$E$5*('Data and Parameter'!$E$6+'Data and Parameter'!$E$7)*'Data and Parameter'!$E$19*'Data and Parameter'!$E$14*'ER calculations'!N10011</f>
        <v>1.1206635035098378</v>
      </c>
      <c r="T10011" s="105"/>
    </row>
    <row r="10012" spans="1:20" ht="15">
      <c r="A10012" s="284">
        <v>10008</v>
      </c>
      <c r="B10012" s="287"/>
      <c r="C10012" s="287"/>
      <c r="D10012" s="284" t="s">
        <v>1054</v>
      </c>
      <c r="E10012" s="287"/>
      <c r="F10012" s="285" t="s">
        <v>10133</v>
      </c>
      <c r="G10012" s="266" t="s">
        <v>121</v>
      </c>
      <c r="H10012" s="266">
        <v>0.1</v>
      </c>
      <c r="I10012" s="266">
        <v>2023</v>
      </c>
      <c r="J10012" s="267">
        <v>45005</v>
      </c>
      <c r="K10012" s="267">
        <f>J10012+1</f>
        <v>45006</v>
      </c>
      <c r="L10012" s="266">
        <f>IF(M10012&lt;=365,1,2)</f>
        <v>1</v>
      </c>
      <c r="M10012" s="266">
        <f>IF(K10012&lt;$C$1,$C$2-$C$1+1,$C$2-K10012+1)</f>
        <v>41</v>
      </c>
      <c r="N10012" s="268">
        <f>M10012/365</f>
        <v>0.11232876712328767</v>
      </c>
      <c r="O10012" s="269">
        <f>'Data and Parameter'!$E$4*'Data and Parameter'!$E$5*('Data and Parameter'!$E$6+'Data and Parameter'!$E$7)*'Data and Parameter'!$E$19*'Data and Parameter'!$E$14*'ER calculations'!N10012</f>
        <v>0.58161017270763737</v>
      </c>
      <c r="T10012" s="105"/>
    </row>
    <row r="10013" spans="1:20" ht="15">
      <c r="A10013" s="284">
        <v>10009</v>
      </c>
      <c r="B10013" s="287"/>
      <c r="C10013" s="287"/>
      <c r="D10013" s="284" t="s">
        <v>1054</v>
      </c>
      <c r="E10013" s="287"/>
      <c r="F10013" s="285" t="s">
        <v>10134</v>
      </c>
      <c r="G10013" s="266" t="s">
        <v>121</v>
      </c>
      <c r="H10013" s="266">
        <v>0.1</v>
      </c>
      <c r="I10013" s="266">
        <v>2023</v>
      </c>
      <c r="J10013" s="267">
        <v>44967</v>
      </c>
      <c r="K10013" s="267">
        <f>J10013+1</f>
        <v>44968</v>
      </c>
      <c r="L10013" s="266">
        <f>IF(M10013&lt;=365,1,2)</f>
        <v>1</v>
      </c>
      <c r="M10013" s="266">
        <f>IF(K10013&lt;$C$1,$C$2-$C$1+1,$C$2-K10013+1)</f>
        <v>79</v>
      </c>
      <c r="N10013" s="268">
        <f>M10013/365</f>
        <v>0.21643835616438356</v>
      </c>
      <c r="O10013" s="269">
        <f>'Data and Parameter'!$E$4*'Data and Parameter'!$E$5*('Data and Parameter'!$E$6+'Data and Parameter'!$E$7)*'Data and Parameter'!$E$19*'Data and Parameter'!$E$14*'ER calculations'!N10013</f>
        <v>1.1206635035098378</v>
      </c>
      <c r="T10013" s="105"/>
    </row>
    <row r="10014" spans="1:20" ht="15">
      <c r="A10014" s="284">
        <v>10010</v>
      </c>
      <c r="B10014" s="287"/>
      <c r="C10014" s="287"/>
      <c r="D10014" s="284" t="s">
        <v>1054</v>
      </c>
      <c r="E10014" s="287"/>
      <c r="F10014" s="285" t="s">
        <v>10135</v>
      </c>
      <c r="G10014" s="266" t="s">
        <v>121</v>
      </c>
      <c r="H10014" s="266">
        <v>0.1</v>
      </c>
      <c r="I10014" s="266">
        <v>2023</v>
      </c>
      <c r="J10014" s="267">
        <v>44967</v>
      </c>
      <c r="K10014" s="267">
        <f>J10014+1</f>
        <v>44968</v>
      </c>
      <c r="L10014" s="266">
        <f>IF(M10014&lt;=365,1,2)</f>
        <v>1</v>
      </c>
      <c r="M10014" s="266">
        <f>IF(K10014&lt;$C$1,$C$2-$C$1+1,$C$2-K10014+1)</f>
        <v>79</v>
      </c>
      <c r="N10014" s="268">
        <f>M10014/365</f>
        <v>0.21643835616438356</v>
      </c>
      <c r="O10014" s="269">
        <f>'Data and Parameter'!$E$4*'Data and Parameter'!$E$5*('Data and Parameter'!$E$6+'Data and Parameter'!$E$7)*'Data and Parameter'!$E$19*'Data and Parameter'!$E$14*'ER calculations'!N10014</f>
        <v>1.1206635035098378</v>
      </c>
      <c r="T10014" s="105"/>
    </row>
    <row r="10015" spans="1:20" ht="15">
      <c r="A10015" s="284">
        <v>10011</v>
      </c>
      <c r="B10015" s="287"/>
      <c r="C10015" s="287"/>
      <c r="D10015" s="284" t="s">
        <v>1054</v>
      </c>
      <c r="E10015" s="287"/>
      <c r="F10015" s="285" t="s">
        <v>10136</v>
      </c>
      <c r="G10015" s="266" t="s">
        <v>121</v>
      </c>
      <c r="H10015" s="266">
        <v>0.1</v>
      </c>
      <c r="I10015" s="266">
        <v>2023</v>
      </c>
      <c r="J10015" s="267">
        <v>45005</v>
      </c>
      <c r="K10015" s="267">
        <f>J10015+1</f>
        <v>45006</v>
      </c>
      <c r="L10015" s="266">
        <f>IF(M10015&lt;=365,1,2)</f>
        <v>1</v>
      </c>
      <c r="M10015" s="266">
        <f>IF(K10015&lt;$C$1,$C$2-$C$1+1,$C$2-K10015+1)</f>
        <v>41</v>
      </c>
      <c r="N10015" s="268">
        <f>M10015/365</f>
        <v>0.11232876712328767</v>
      </c>
      <c r="O10015" s="269">
        <f>'Data and Parameter'!$E$4*'Data and Parameter'!$E$5*('Data and Parameter'!$E$6+'Data and Parameter'!$E$7)*'Data and Parameter'!$E$19*'Data and Parameter'!$E$14*'ER calculations'!N10015</f>
        <v>0.58161017270763737</v>
      </c>
      <c r="T10015" s="105"/>
    </row>
    <row r="10016" spans="1:20" ht="15">
      <c r="A10016" s="284">
        <v>10012</v>
      </c>
      <c r="B10016" s="287"/>
      <c r="C10016" s="287"/>
      <c r="D10016" s="284" t="s">
        <v>1054</v>
      </c>
      <c r="E10016" s="287"/>
      <c r="F10016" s="285" t="s">
        <v>10137</v>
      </c>
      <c r="G10016" s="266" t="s">
        <v>121</v>
      </c>
      <c r="H10016" s="266">
        <v>0.1</v>
      </c>
      <c r="I10016" s="266">
        <v>2023</v>
      </c>
      <c r="J10016" s="267">
        <v>45005</v>
      </c>
      <c r="K10016" s="267">
        <f>J10016+1</f>
        <v>45006</v>
      </c>
      <c r="L10016" s="266">
        <f>IF(M10016&lt;=365,1,2)</f>
        <v>1</v>
      </c>
      <c r="M10016" s="266">
        <f>IF(K10016&lt;$C$1,$C$2-$C$1+1,$C$2-K10016+1)</f>
        <v>41</v>
      </c>
      <c r="N10016" s="268">
        <f>M10016/365</f>
        <v>0.11232876712328767</v>
      </c>
      <c r="O10016" s="269">
        <f>'Data and Parameter'!$E$4*'Data and Parameter'!$E$5*('Data and Parameter'!$E$6+'Data and Parameter'!$E$7)*'Data and Parameter'!$E$19*'Data and Parameter'!$E$14*'ER calculations'!N10016</f>
        <v>0.58161017270763737</v>
      </c>
      <c r="T10016" s="105"/>
    </row>
    <row r="10017" spans="1:20" ht="15">
      <c r="A10017" s="284">
        <v>10013</v>
      </c>
      <c r="B10017" s="287"/>
      <c r="C10017" s="287"/>
      <c r="D10017" s="284" t="s">
        <v>1054</v>
      </c>
      <c r="E10017" s="287"/>
      <c r="F10017" s="285" t="s">
        <v>10138</v>
      </c>
      <c r="G10017" s="266" t="s">
        <v>121</v>
      </c>
      <c r="H10017" s="266">
        <v>0.1</v>
      </c>
      <c r="I10017" s="266">
        <v>2023</v>
      </c>
      <c r="J10017" s="267">
        <v>45008</v>
      </c>
      <c r="K10017" s="267">
        <f>J10017+1</f>
        <v>45009</v>
      </c>
      <c r="L10017" s="266">
        <f>IF(M10017&lt;=365,1,2)</f>
        <v>1</v>
      </c>
      <c r="M10017" s="266">
        <f>IF(K10017&lt;$C$1,$C$2-$C$1+1,$C$2-K10017+1)</f>
        <v>38</v>
      </c>
      <c r="N10017" s="268">
        <f>M10017/365</f>
        <v>0.10410958904109589</v>
      </c>
      <c r="O10017" s="269">
        <f>'Data and Parameter'!$E$4*'Data and Parameter'!$E$5*('Data and Parameter'!$E$6+'Data and Parameter'!$E$7)*'Data and Parameter'!$E$19*'Data and Parameter'!$E$14*'ER calculations'!N10017</f>
        <v>0.53905333080220053</v>
      </c>
      <c r="T10017" s="105"/>
    </row>
    <row r="10018" spans="1:20" ht="15">
      <c r="A10018" s="284">
        <v>10014</v>
      </c>
      <c r="B10018" s="287"/>
      <c r="C10018" s="287"/>
      <c r="D10018" s="284" t="s">
        <v>1054</v>
      </c>
      <c r="E10018" s="287"/>
      <c r="F10018" s="285" t="s">
        <v>10139</v>
      </c>
      <c r="G10018" s="266" t="s">
        <v>121</v>
      </c>
      <c r="H10018" s="266">
        <v>0.1</v>
      </c>
      <c r="I10018" s="266">
        <v>2023</v>
      </c>
      <c r="J10018" s="267">
        <v>44967</v>
      </c>
      <c r="K10018" s="267">
        <f>J10018+1</f>
        <v>44968</v>
      </c>
      <c r="L10018" s="266">
        <f>IF(M10018&lt;=365,1,2)</f>
        <v>1</v>
      </c>
      <c r="M10018" s="266">
        <f>IF(K10018&lt;$C$1,$C$2-$C$1+1,$C$2-K10018+1)</f>
        <v>79</v>
      </c>
      <c r="N10018" s="268">
        <f>M10018/365</f>
        <v>0.21643835616438356</v>
      </c>
      <c r="O10018" s="269">
        <f>'Data and Parameter'!$E$4*'Data and Parameter'!$E$5*('Data and Parameter'!$E$6+'Data and Parameter'!$E$7)*'Data and Parameter'!$E$19*'Data and Parameter'!$E$14*'ER calculations'!N10018</f>
        <v>1.1206635035098378</v>
      </c>
      <c r="T10018" s="105"/>
    </row>
    <row r="10019" spans="1:20" ht="15">
      <c r="A10019" s="284">
        <v>10015</v>
      </c>
      <c r="B10019" s="287"/>
      <c r="C10019" s="287"/>
      <c r="D10019" s="284" t="s">
        <v>1054</v>
      </c>
      <c r="E10019" s="287"/>
      <c r="F10019" s="285" t="s">
        <v>10140</v>
      </c>
      <c r="G10019" s="266" t="s">
        <v>121</v>
      </c>
      <c r="H10019" s="266">
        <v>0.1</v>
      </c>
      <c r="I10019" s="266">
        <v>2023</v>
      </c>
      <c r="J10019" s="267">
        <v>44967</v>
      </c>
      <c r="K10019" s="267">
        <f>J10019+1</f>
        <v>44968</v>
      </c>
      <c r="L10019" s="266">
        <f>IF(M10019&lt;=365,1,2)</f>
        <v>1</v>
      </c>
      <c r="M10019" s="266">
        <f>IF(K10019&lt;$C$1,$C$2-$C$1+1,$C$2-K10019+1)</f>
        <v>79</v>
      </c>
      <c r="N10019" s="268">
        <f>M10019/365</f>
        <v>0.21643835616438356</v>
      </c>
      <c r="O10019" s="269">
        <f>'Data and Parameter'!$E$4*'Data and Parameter'!$E$5*('Data and Parameter'!$E$6+'Data and Parameter'!$E$7)*'Data and Parameter'!$E$19*'Data and Parameter'!$E$14*'ER calculations'!N10019</f>
        <v>1.1206635035098378</v>
      </c>
      <c r="T10019" s="105"/>
    </row>
    <row r="10020" spans="1:20" ht="15">
      <c r="A10020" s="284">
        <v>10016</v>
      </c>
      <c r="B10020" s="287"/>
      <c r="C10020" s="287"/>
      <c r="D10020" s="284" t="s">
        <v>1054</v>
      </c>
      <c r="E10020" s="287"/>
      <c r="F10020" s="285" t="s">
        <v>10141</v>
      </c>
      <c r="G10020" s="266" t="s">
        <v>121</v>
      </c>
      <c r="H10020" s="266">
        <v>0.1</v>
      </c>
      <c r="I10020" s="266">
        <v>2023</v>
      </c>
      <c r="J10020" s="267">
        <v>45008</v>
      </c>
      <c r="K10020" s="267">
        <f>J10020+1</f>
        <v>45009</v>
      </c>
      <c r="L10020" s="266">
        <f>IF(M10020&lt;=365,1,2)</f>
        <v>1</v>
      </c>
      <c r="M10020" s="266">
        <f>IF(K10020&lt;$C$1,$C$2-$C$1+1,$C$2-K10020+1)</f>
        <v>38</v>
      </c>
      <c r="N10020" s="268">
        <f>M10020/365</f>
        <v>0.10410958904109589</v>
      </c>
      <c r="O10020" s="269">
        <f>'Data and Parameter'!$E$4*'Data and Parameter'!$E$5*('Data and Parameter'!$E$6+'Data and Parameter'!$E$7)*'Data and Parameter'!$E$19*'Data and Parameter'!$E$14*'ER calculations'!N10020</f>
        <v>0.53905333080220053</v>
      </c>
      <c r="T10020" s="105"/>
    </row>
    <row r="10021" spans="1:20" ht="15">
      <c r="A10021" s="284">
        <v>10017</v>
      </c>
      <c r="B10021" s="287"/>
      <c r="C10021" s="287"/>
      <c r="D10021" s="284" t="s">
        <v>1054</v>
      </c>
      <c r="E10021" s="287"/>
      <c r="F10021" s="285" t="s">
        <v>10142</v>
      </c>
      <c r="G10021" s="266" t="s">
        <v>121</v>
      </c>
      <c r="H10021" s="266">
        <v>0.1</v>
      </c>
      <c r="I10021" s="266">
        <v>2023</v>
      </c>
      <c r="J10021" s="267">
        <v>45013</v>
      </c>
      <c r="K10021" s="267">
        <f>J10021+1</f>
        <v>45014</v>
      </c>
      <c r="L10021" s="266">
        <f>IF(M10021&lt;=365,1,2)</f>
        <v>1</v>
      </c>
      <c r="M10021" s="266">
        <f>IF(K10021&lt;$C$1,$C$2-$C$1+1,$C$2-K10021+1)</f>
        <v>33</v>
      </c>
      <c r="N10021" s="268">
        <f>M10021/365</f>
        <v>9.0410958904109592E-2</v>
      </c>
      <c r="O10021" s="269">
        <f>'Data and Parameter'!$E$4*'Data and Parameter'!$E$5*('Data and Parameter'!$E$6+'Data and Parameter'!$E$7)*'Data and Parameter'!$E$19*'Data and Parameter'!$E$14*'ER calculations'!N10021</f>
        <v>0.46812526095980572</v>
      </c>
      <c r="T10021" s="105"/>
    </row>
    <row r="10022" spans="1:20" ht="15">
      <c r="A10022" s="284">
        <v>10018</v>
      </c>
      <c r="B10022" s="287"/>
      <c r="C10022" s="287"/>
      <c r="D10022" s="284" t="s">
        <v>1054</v>
      </c>
      <c r="E10022" s="287"/>
      <c r="F10022" s="285" t="s">
        <v>10143</v>
      </c>
      <c r="G10022" s="266" t="s">
        <v>121</v>
      </c>
      <c r="H10022" s="266">
        <v>0.1</v>
      </c>
      <c r="I10022" s="266">
        <v>2023</v>
      </c>
      <c r="J10022" s="267">
        <v>44967</v>
      </c>
      <c r="K10022" s="267">
        <f>J10022+1</f>
        <v>44968</v>
      </c>
      <c r="L10022" s="266">
        <f>IF(M10022&lt;=365,1,2)</f>
        <v>1</v>
      </c>
      <c r="M10022" s="266">
        <f>IF(K10022&lt;$C$1,$C$2-$C$1+1,$C$2-K10022+1)</f>
        <v>79</v>
      </c>
      <c r="N10022" s="268">
        <f>M10022/365</f>
        <v>0.21643835616438356</v>
      </c>
      <c r="O10022" s="269">
        <f>'Data and Parameter'!$E$4*'Data and Parameter'!$E$5*('Data and Parameter'!$E$6+'Data and Parameter'!$E$7)*'Data and Parameter'!$E$19*'Data and Parameter'!$E$14*'ER calculations'!N10022</f>
        <v>1.1206635035098378</v>
      </c>
      <c r="T10022" s="105"/>
    </row>
    <row r="10023" spans="1:20" ht="15">
      <c r="A10023" s="284">
        <v>10019</v>
      </c>
      <c r="B10023" s="287"/>
      <c r="C10023" s="287"/>
      <c r="D10023" s="284" t="s">
        <v>1054</v>
      </c>
      <c r="E10023" s="287"/>
      <c r="F10023" s="285" t="s">
        <v>10144</v>
      </c>
      <c r="G10023" s="266" t="s">
        <v>121</v>
      </c>
      <c r="H10023" s="266">
        <v>0.1</v>
      </c>
      <c r="I10023" s="266">
        <v>2023</v>
      </c>
      <c r="J10023" s="267">
        <v>45005</v>
      </c>
      <c r="K10023" s="267">
        <f>J10023+1</f>
        <v>45006</v>
      </c>
      <c r="L10023" s="266">
        <f>IF(M10023&lt;=365,1,2)</f>
        <v>1</v>
      </c>
      <c r="M10023" s="266">
        <f>IF(K10023&lt;$C$1,$C$2-$C$1+1,$C$2-K10023+1)</f>
        <v>41</v>
      </c>
      <c r="N10023" s="268">
        <f>M10023/365</f>
        <v>0.11232876712328767</v>
      </c>
      <c r="O10023" s="269">
        <f>'Data and Parameter'!$E$4*'Data and Parameter'!$E$5*('Data and Parameter'!$E$6+'Data and Parameter'!$E$7)*'Data and Parameter'!$E$19*'Data and Parameter'!$E$14*'ER calculations'!N10023</f>
        <v>0.58161017270763737</v>
      </c>
      <c r="T10023" s="105"/>
    </row>
    <row r="10024" spans="1:20" ht="15">
      <c r="A10024" s="284">
        <v>10020</v>
      </c>
      <c r="B10024" s="287"/>
      <c r="C10024" s="287"/>
      <c r="D10024" s="284" t="s">
        <v>1054</v>
      </c>
      <c r="E10024" s="287"/>
      <c r="F10024" s="285" t="s">
        <v>10145</v>
      </c>
      <c r="G10024" s="266" t="s">
        <v>121</v>
      </c>
      <c r="H10024" s="266">
        <v>0.1</v>
      </c>
      <c r="I10024" s="266">
        <v>2023</v>
      </c>
      <c r="J10024" s="267">
        <v>45005</v>
      </c>
      <c r="K10024" s="267">
        <f>J10024+1</f>
        <v>45006</v>
      </c>
      <c r="L10024" s="266">
        <f>IF(M10024&lt;=365,1,2)</f>
        <v>1</v>
      </c>
      <c r="M10024" s="266">
        <f>IF(K10024&lt;$C$1,$C$2-$C$1+1,$C$2-K10024+1)</f>
        <v>41</v>
      </c>
      <c r="N10024" s="268">
        <f>M10024/365</f>
        <v>0.11232876712328767</v>
      </c>
      <c r="O10024" s="269">
        <f>'Data and Parameter'!$E$4*'Data and Parameter'!$E$5*('Data and Parameter'!$E$6+'Data and Parameter'!$E$7)*'Data and Parameter'!$E$19*'Data and Parameter'!$E$14*'ER calculations'!N10024</f>
        <v>0.58161017270763737</v>
      </c>
      <c r="T10024" s="105"/>
    </row>
    <row r="10025" spans="1:20" ht="15">
      <c r="A10025" s="284">
        <v>10021</v>
      </c>
      <c r="B10025" s="287"/>
      <c r="C10025" s="287"/>
      <c r="D10025" s="284" t="s">
        <v>1054</v>
      </c>
      <c r="E10025" s="287"/>
      <c r="F10025" s="285" t="s">
        <v>10146</v>
      </c>
      <c r="G10025" s="266" t="s">
        <v>121</v>
      </c>
      <c r="H10025" s="266">
        <v>0.1</v>
      </c>
      <c r="I10025" s="266">
        <v>2023</v>
      </c>
      <c r="J10025" s="267">
        <v>44967</v>
      </c>
      <c r="K10025" s="267">
        <f>J10025+1</f>
        <v>44968</v>
      </c>
      <c r="L10025" s="266">
        <f>IF(M10025&lt;=365,1,2)</f>
        <v>1</v>
      </c>
      <c r="M10025" s="266">
        <f>IF(K10025&lt;$C$1,$C$2-$C$1+1,$C$2-K10025+1)</f>
        <v>79</v>
      </c>
      <c r="N10025" s="268">
        <f>M10025/365</f>
        <v>0.21643835616438356</v>
      </c>
      <c r="O10025" s="269">
        <f>'Data and Parameter'!$E$4*'Data and Parameter'!$E$5*('Data and Parameter'!$E$6+'Data and Parameter'!$E$7)*'Data and Parameter'!$E$19*'Data and Parameter'!$E$14*'ER calculations'!N10025</f>
        <v>1.1206635035098378</v>
      </c>
      <c r="T10025" s="105"/>
    </row>
    <row r="10026" spans="1:20" ht="15">
      <c r="A10026" s="284">
        <v>10022</v>
      </c>
      <c r="B10026" s="287"/>
      <c r="C10026" s="287"/>
      <c r="D10026" s="284" t="s">
        <v>1054</v>
      </c>
      <c r="E10026" s="287"/>
      <c r="F10026" s="285" t="s">
        <v>10147</v>
      </c>
      <c r="G10026" s="266" t="s">
        <v>121</v>
      </c>
      <c r="H10026" s="266">
        <v>0.1</v>
      </c>
      <c r="I10026" s="266">
        <v>2023</v>
      </c>
      <c r="J10026" s="267">
        <v>44967</v>
      </c>
      <c r="K10026" s="267">
        <f>J10026+1</f>
        <v>44968</v>
      </c>
      <c r="L10026" s="266">
        <f>IF(M10026&lt;=365,1,2)</f>
        <v>1</v>
      </c>
      <c r="M10026" s="266">
        <f>IF(K10026&lt;$C$1,$C$2-$C$1+1,$C$2-K10026+1)</f>
        <v>79</v>
      </c>
      <c r="N10026" s="268">
        <f>M10026/365</f>
        <v>0.21643835616438356</v>
      </c>
      <c r="O10026" s="269">
        <f>'Data and Parameter'!$E$4*'Data and Parameter'!$E$5*('Data and Parameter'!$E$6+'Data and Parameter'!$E$7)*'Data and Parameter'!$E$19*'Data and Parameter'!$E$14*'ER calculations'!N10026</f>
        <v>1.1206635035098378</v>
      </c>
      <c r="T10026" s="105"/>
    </row>
    <row r="10027" spans="1:20" ht="15">
      <c r="A10027" s="284">
        <v>10023</v>
      </c>
      <c r="B10027" s="287"/>
      <c r="C10027" s="287"/>
      <c r="D10027" s="284" t="s">
        <v>1054</v>
      </c>
      <c r="E10027" s="287"/>
      <c r="F10027" s="285" t="s">
        <v>10148</v>
      </c>
      <c r="G10027" s="266" t="s">
        <v>121</v>
      </c>
      <c r="H10027" s="266">
        <v>0.1</v>
      </c>
      <c r="I10027" s="266">
        <v>2023</v>
      </c>
      <c r="J10027" s="267">
        <v>45005</v>
      </c>
      <c r="K10027" s="267">
        <f>J10027+1</f>
        <v>45006</v>
      </c>
      <c r="L10027" s="266">
        <f>IF(M10027&lt;=365,1,2)</f>
        <v>1</v>
      </c>
      <c r="M10027" s="266">
        <f>IF(K10027&lt;$C$1,$C$2-$C$1+1,$C$2-K10027+1)</f>
        <v>41</v>
      </c>
      <c r="N10027" s="268">
        <f>M10027/365</f>
        <v>0.11232876712328767</v>
      </c>
      <c r="O10027" s="269">
        <f>'Data and Parameter'!$E$4*'Data and Parameter'!$E$5*('Data and Parameter'!$E$6+'Data and Parameter'!$E$7)*'Data and Parameter'!$E$19*'Data and Parameter'!$E$14*'ER calculations'!N10027</f>
        <v>0.58161017270763737</v>
      </c>
      <c r="T10027" s="105"/>
    </row>
    <row r="10028" spans="1:20" ht="15">
      <c r="A10028" s="284">
        <v>10024</v>
      </c>
      <c r="B10028" s="287"/>
      <c r="C10028" s="287"/>
      <c r="D10028" s="284" t="s">
        <v>1054</v>
      </c>
      <c r="E10028" s="287"/>
      <c r="F10028" s="285" t="s">
        <v>10149</v>
      </c>
      <c r="G10028" s="266" t="s">
        <v>121</v>
      </c>
      <c r="H10028" s="266">
        <v>0.1</v>
      </c>
      <c r="I10028" s="266">
        <v>2023</v>
      </c>
      <c r="J10028" s="267">
        <v>45005</v>
      </c>
      <c r="K10028" s="267">
        <f>J10028+1</f>
        <v>45006</v>
      </c>
      <c r="L10028" s="266">
        <f>IF(M10028&lt;=365,1,2)</f>
        <v>1</v>
      </c>
      <c r="M10028" s="266">
        <f>IF(K10028&lt;$C$1,$C$2-$C$1+1,$C$2-K10028+1)</f>
        <v>41</v>
      </c>
      <c r="N10028" s="268">
        <f>M10028/365</f>
        <v>0.11232876712328767</v>
      </c>
      <c r="O10028" s="269">
        <f>'Data and Parameter'!$E$4*'Data and Parameter'!$E$5*('Data and Parameter'!$E$6+'Data and Parameter'!$E$7)*'Data and Parameter'!$E$19*'Data and Parameter'!$E$14*'ER calculations'!N10028</f>
        <v>0.58161017270763737</v>
      </c>
      <c r="T10028" s="105"/>
    </row>
    <row r="10029" spans="1:20" ht="15">
      <c r="A10029" s="284">
        <v>10025</v>
      </c>
      <c r="B10029" s="287"/>
      <c r="C10029" s="287"/>
      <c r="D10029" s="284" t="s">
        <v>1054</v>
      </c>
      <c r="E10029" s="287"/>
      <c r="F10029" s="285" t="s">
        <v>10150</v>
      </c>
      <c r="G10029" s="266" t="s">
        <v>121</v>
      </c>
      <c r="H10029" s="266">
        <v>0.1</v>
      </c>
      <c r="I10029" s="266">
        <v>2023</v>
      </c>
      <c r="J10029" s="267">
        <v>45005</v>
      </c>
      <c r="K10029" s="267">
        <f>J10029+1</f>
        <v>45006</v>
      </c>
      <c r="L10029" s="266">
        <f>IF(M10029&lt;=365,1,2)</f>
        <v>1</v>
      </c>
      <c r="M10029" s="266">
        <f>IF(K10029&lt;$C$1,$C$2-$C$1+1,$C$2-K10029+1)</f>
        <v>41</v>
      </c>
      <c r="N10029" s="268">
        <f>M10029/365</f>
        <v>0.11232876712328767</v>
      </c>
      <c r="O10029" s="269">
        <f>'Data and Parameter'!$E$4*'Data and Parameter'!$E$5*('Data and Parameter'!$E$6+'Data and Parameter'!$E$7)*'Data and Parameter'!$E$19*'Data and Parameter'!$E$14*'ER calculations'!N10029</f>
        <v>0.58161017270763737</v>
      </c>
      <c r="T10029" s="105"/>
    </row>
    <row r="10030" spans="1:20" ht="15">
      <c r="A10030" s="284">
        <v>10026</v>
      </c>
      <c r="B10030" s="287"/>
      <c r="C10030" s="287"/>
      <c r="D10030" s="284" t="s">
        <v>1054</v>
      </c>
      <c r="E10030" s="287"/>
      <c r="F10030" s="285" t="s">
        <v>10151</v>
      </c>
      <c r="G10030" s="266" t="s">
        <v>121</v>
      </c>
      <c r="H10030" s="266">
        <v>0.1</v>
      </c>
      <c r="I10030" s="266">
        <v>2023</v>
      </c>
      <c r="J10030" s="267">
        <v>45005</v>
      </c>
      <c r="K10030" s="267">
        <f>J10030+1</f>
        <v>45006</v>
      </c>
      <c r="L10030" s="266">
        <f>IF(M10030&lt;=365,1,2)</f>
        <v>1</v>
      </c>
      <c r="M10030" s="266">
        <f>IF(K10030&lt;$C$1,$C$2-$C$1+1,$C$2-K10030+1)</f>
        <v>41</v>
      </c>
      <c r="N10030" s="268">
        <f>M10030/365</f>
        <v>0.11232876712328767</v>
      </c>
      <c r="O10030" s="269">
        <f>'Data and Parameter'!$E$4*'Data and Parameter'!$E$5*('Data and Parameter'!$E$6+'Data and Parameter'!$E$7)*'Data and Parameter'!$E$19*'Data and Parameter'!$E$14*'ER calculations'!N10030</f>
        <v>0.58161017270763737</v>
      </c>
      <c r="T10030" s="105"/>
    </row>
    <row r="10031" spans="1:20" ht="15">
      <c r="A10031" s="284">
        <v>10027</v>
      </c>
      <c r="B10031" s="287"/>
      <c r="C10031" s="287"/>
      <c r="D10031" s="284" t="s">
        <v>1054</v>
      </c>
      <c r="E10031" s="287"/>
      <c r="F10031" s="285" t="s">
        <v>10152</v>
      </c>
      <c r="G10031" s="266" t="s">
        <v>121</v>
      </c>
      <c r="H10031" s="266">
        <v>0.1</v>
      </c>
      <c r="I10031" s="266">
        <v>2023</v>
      </c>
      <c r="J10031" s="267">
        <v>44967</v>
      </c>
      <c r="K10031" s="267">
        <f>J10031+1</f>
        <v>44968</v>
      </c>
      <c r="L10031" s="266">
        <f>IF(M10031&lt;=365,1,2)</f>
        <v>1</v>
      </c>
      <c r="M10031" s="266">
        <f>IF(K10031&lt;$C$1,$C$2-$C$1+1,$C$2-K10031+1)</f>
        <v>79</v>
      </c>
      <c r="N10031" s="268">
        <f>M10031/365</f>
        <v>0.21643835616438356</v>
      </c>
      <c r="O10031" s="269">
        <f>'Data and Parameter'!$E$4*'Data and Parameter'!$E$5*('Data and Parameter'!$E$6+'Data and Parameter'!$E$7)*'Data and Parameter'!$E$19*'Data and Parameter'!$E$14*'ER calculations'!N10031</f>
        <v>1.1206635035098378</v>
      </c>
    </row>
    <row r="10032" spans="1:20" ht="15">
      <c r="A10032" s="284">
        <v>10028</v>
      </c>
      <c r="B10032" s="287"/>
      <c r="C10032" s="287"/>
      <c r="D10032" s="284" t="s">
        <v>1054</v>
      </c>
      <c r="E10032" s="287"/>
      <c r="F10032" s="285" t="s">
        <v>10153</v>
      </c>
      <c r="G10032" s="266" t="s">
        <v>121</v>
      </c>
      <c r="H10032" s="266">
        <v>0.1</v>
      </c>
      <c r="I10032" s="266">
        <v>2023</v>
      </c>
      <c r="J10032" s="267">
        <v>44967</v>
      </c>
      <c r="K10032" s="267">
        <f>J10032+1</f>
        <v>44968</v>
      </c>
      <c r="L10032" s="266">
        <f>IF(M10032&lt;=365,1,2)</f>
        <v>1</v>
      </c>
      <c r="M10032" s="266">
        <f>IF(K10032&lt;$C$1,$C$2-$C$1+1,$C$2-K10032+1)</f>
        <v>79</v>
      </c>
      <c r="N10032" s="268">
        <f>M10032/365</f>
        <v>0.21643835616438356</v>
      </c>
      <c r="O10032" s="269">
        <f>'Data and Parameter'!$E$4*'Data and Parameter'!$E$5*('Data and Parameter'!$E$6+'Data and Parameter'!$E$7)*'Data and Parameter'!$E$19*'Data and Parameter'!$E$14*'ER calculations'!N10032</f>
        <v>1.1206635035098378</v>
      </c>
    </row>
    <row r="10033" spans="1:20" ht="15">
      <c r="A10033" s="284">
        <v>10029</v>
      </c>
      <c r="B10033" s="287"/>
      <c r="C10033" s="287"/>
      <c r="D10033" s="284" t="s">
        <v>1054</v>
      </c>
      <c r="E10033" s="287"/>
      <c r="F10033" s="285" t="s">
        <v>10154</v>
      </c>
      <c r="G10033" s="266" t="s">
        <v>121</v>
      </c>
      <c r="H10033" s="266">
        <v>0.1</v>
      </c>
      <c r="I10033" s="266">
        <v>2023</v>
      </c>
      <c r="J10033" s="267">
        <v>44967</v>
      </c>
      <c r="K10033" s="267">
        <f>J10033+1</f>
        <v>44968</v>
      </c>
      <c r="L10033" s="266">
        <f>IF(M10033&lt;=365,1,2)</f>
        <v>1</v>
      </c>
      <c r="M10033" s="266">
        <f>IF(K10033&lt;$C$1,$C$2-$C$1+1,$C$2-K10033+1)</f>
        <v>79</v>
      </c>
      <c r="N10033" s="268">
        <f>M10033/365</f>
        <v>0.21643835616438356</v>
      </c>
      <c r="O10033" s="269">
        <f>'Data and Parameter'!$E$4*'Data and Parameter'!$E$5*('Data and Parameter'!$E$6+'Data and Parameter'!$E$7)*'Data and Parameter'!$E$19*'Data and Parameter'!$E$14*'ER calculations'!N10033</f>
        <v>1.1206635035098378</v>
      </c>
      <c r="T10033" s="105"/>
    </row>
    <row r="10034" spans="1:20" ht="15">
      <c r="A10034" s="284">
        <v>10030</v>
      </c>
      <c r="B10034" s="287"/>
      <c r="C10034" s="287"/>
      <c r="D10034" s="284" t="s">
        <v>1054</v>
      </c>
      <c r="E10034" s="287"/>
      <c r="F10034" s="285" t="s">
        <v>10155</v>
      </c>
      <c r="G10034" s="266" t="s">
        <v>121</v>
      </c>
      <c r="H10034" s="266">
        <v>0.1</v>
      </c>
      <c r="I10034" s="266">
        <v>2023</v>
      </c>
      <c r="J10034" s="267">
        <v>45008</v>
      </c>
      <c r="K10034" s="267">
        <f>J10034+1</f>
        <v>45009</v>
      </c>
      <c r="L10034" s="266">
        <f>IF(M10034&lt;=365,1,2)</f>
        <v>1</v>
      </c>
      <c r="M10034" s="266">
        <f>IF(K10034&lt;$C$1,$C$2-$C$1+1,$C$2-K10034+1)</f>
        <v>38</v>
      </c>
      <c r="N10034" s="268">
        <f>M10034/365</f>
        <v>0.10410958904109589</v>
      </c>
      <c r="O10034" s="269">
        <f>'Data and Parameter'!$E$4*'Data and Parameter'!$E$5*('Data and Parameter'!$E$6+'Data and Parameter'!$E$7)*'Data and Parameter'!$E$19*'Data and Parameter'!$E$14*'ER calculations'!N10034</f>
        <v>0.53905333080220053</v>
      </c>
    </row>
    <row r="10035" spans="1:20" ht="15">
      <c r="A10035" s="284">
        <v>10031</v>
      </c>
      <c r="B10035" s="287"/>
      <c r="C10035" s="287"/>
      <c r="D10035" s="284" t="s">
        <v>1054</v>
      </c>
      <c r="E10035" s="287"/>
      <c r="F10035" s="285" t="s">
        <v>10156</v>
      </c>
      <c r="G10035" s="266" t="s">
        <v>121</v>
      </c>
      <c r="H10035" s="266">
        <v>0.1</v>
      </c>
      <c r="I10035" s="266">
        <v>2023</v>
      </c>
      <c r="J10035" s="267">
        <v>45007</v>
      </c>
      <c r="K10035" s="267">
        <f>J10035+1</f>
        <v>45008</v>
      </c>
      <c r="L10035" s="266">
        <f>IF(M10035&lt;=365,1,2)</f>
        <v>1</v>
      </c>
      <c r="M10035" s="266">
        <f>IF(K10035&lt;$C$1,$C$2-$C$1+1,$C$2-K10035+1)</f>
        <v>39</v>
      </c>
      <c r="N10035" s="268">
        <f>M10035/365</f>
        <v>0.10684931506849316</v>
      </c>
      <c r="O10035" s="269">
        <f>'Data and Parameter'!$E$4*'Data and Parameter'!$E$5*('Data and Parameter'!$E$6+'Data and Parameter'!$E$7)*'Data and Parameter'!$E$19*'Data and Parameter'!$E$14*'ER calculations'!N10035</f>
        <v>0.55323894477067947</v>
      </c>
    </row>
    <row r="10036" spans="1:20" ht="15">
      <c r="A10036" s="284">
        <v>10032</v>
      </c>
      <c r="B10036" s="287"/>
      <c r="C10036" s="287"/>
      <c r="D10036" s="284" t="s">
        <v>1054</v>
      </c>
      <c r="E10036" s="287"/>
      <c r="F10036" s="285" t="s">
        <v>10157</v>
      </c>
      <c r="G10036" s="266" t="s">
        <v>121</v>
      </c>
      <c r="H10036" s="266">
        <v>0.1</v>
      </c>
      <c r="I10036" s="266">
        <v>2023</v>
      </c>
      <c r="J10036" s="267">
        <v>44967</v>
      </c>
      <c r="K10036" s="267">
        <f>J10036+1</f>
        <v>44968</v>
      </c>
      <c r="L10036" s="266">
        <f>IF(M10036&lt;=365,1,2)</f>
        <v>1</v>
      </c>
      <c r="M10036" s="266">
        <f>IF(K10036&lt;$C$1,$C$2-$C$1+1,$C$2-K10036+1)</f>
        <v>79</v>
      </c>
      <c r="N10036" s="268">
        <f>M10036/365</f>
        <v>0.21643835616438356</v>
      </c>
      <c r="O10036" s="269">
        <f>'Data and Parameter'!$E$4*'Data and Parameter'!$E$5*('Data and Parameter'!$E$6+'Data and Parameter'!$E$7)*'Data and Parameter'!$E$19*'Data and Parameter'!$E$14*'ER calculations'!N10036</f>
        <v>1.1206635035098378</v>
      </c>
      <c r="T10036" s="105"/>
    </row>
    <row r="10037" spans="1:20" ht="15">
      <c r="A10037" s="284">
        <v>10033</v>
      </c>
      <c r="B10037" s="287"/>
      <c r="C10037" s="287"/>
      <c r="D10037" s="284" t="s">
        <v>1054</v>
      </c>
      <c r="E10037" s="287"/>
      <c r="F10037" s="285" t="s">
        <v>10158</v>
      </c>
      <c r="G10037" s="266" t="s">
        <v>121</v>
      </c>
      <c r="H10037" s="266">
        <v>0.1</v>
      </c>
      <c r="I10037" s="266">
        <v>2023</v>
      </c>
      <c r="J10037" s="267">
        <v>45005</v>
      </c>
      <c r="K10037" s="267">
        <f>J10037+1</f>
        <v>45006</v>
      </c>
      <c r="L10037" s="266">
        <f>IF(M10037&lt;=365,1,2)</f>
        <v>1</v>
      </c>
      <c r="M10037" s="266">
        <f>IF(K10037&lt;$C$1,$C$2-$C$1+1,$C$2-K10037+1)</f>
        <v>41</v>
      </c>
      <c r="N10037" s="268">
        <f>M10037/365</f>
        <v>0.11232876712328767</v>
      </c>
      <c r="O10037" s="269">
        <f>'Data and Parameter'!$E$4*'Data and Parameter'!$E$5*('Data and Parameter'!$E$6+'Data and Parameter'!$E$7)*'Data and Parameter'!$E$19*'Data and Parameter'!$E$14*'ER calculations'!N10037</f>
        <v>0.58161017270763737</v>
      </c>
      <c r="T10037" s="105"/>
    </row>
    <row r="10038" spans="1:20" ht="15">
      <c r="A10038" s="284">
        <v>10034</v>
      </c>
      <c r="B10038" s="287"/>
      <c r="C10038" s="287"/>
      <c r="D10038" s="284" t="s">
        <v>1054</v>
      </c>
      <c r="E10038" s="287"/>
      <c r="F10038" s="285" t="s">
        <v>10159</v>
      </c>
      <c r="G10038" s="266" t="s">
        <v>121</v>
      </c>
      <c r="H10038" s="266">
        <v>0.1</v>
      </c>
      <c r="I10038" s="266">
        <v>2023</v>
      </c>
      <c r="J10038" s="267">
        <v>44967</v>
      </c>
      <c r="K10038" s="267">
        <f>J10038+1</f>
        <v>44968</v>
      </c>
      <c r="L10038" s="266">
        <f>IF(M10038&lt;=365,1,2)</f>
        <v>1</v>
      </c>
      <c r="M10038" s="266">
        <f>IF(K10038&lt;$C$1,$C$2-$C$1+1,$C$2-K10038+1)</f>
        <v>79</v>
      </c>
      <c r="N10038" s="268">
        <f>M10038/365</f>
        <v>0.21643835616438356</v>
      </c>
      <c r="O10038" s="269">
        <f>'Data and Parameter'!$E$4*'Data and Parameter'!$E$5*('Data and Parameter'!$E$6+'Data and Parameter'!$E$7)*'Data and Parameter'!$E$19*'Data and Parameter'!$E$14*'ER calculations'!N10038</f>
        <v>1.1206635035098378</v>
      </c>
      <c r="T10038" s="105"/>
    </row>
    <row r="10039" spans="1:20" ht="15">
      <c r="A10039" s="284">
        <v>10035</v>
      </c>
      <c r="B10039" s="287"/>
      <c r="C10039" s="287"/>
      <c r="D10039" s="284" t="s">
        <v>1054</v>
      </c>
      <c r="E10039" s="287"/>
      <c r="F10039" s="285" t="s">
        <v>10160</v>
      </c>
      <c r="G10039" s="266" t="s">
        <v>121</v>
      </c>
      <c r="H10039" s="266">
        <v>0.1</v>
      </c>
      <c r="I10039" s="266">
        <v>2023</v>
      </c>
      <c r="J10039" s="267">
        <v>45005</v>
      </c>
      <c r="K10039" s="267">
        <f>J10039+1</f>
        <v>45006</v>
      </c>
      <c r="L10039" s="266">
        <f>IF(M10039&lt;=365,1,2)</f>
        <v>1</v>
      </c>
      <c r="M10039" s="266">
        <f>IF(K10039&lt;$C$1,$C$2-$C$1+1,$C$2-K10039+1)</f>
        <v>41</v>
      </c>
      <c r="N10039" s="268">
        <f>M10039/365</f>
        <v>0.11232876712328767</v>
      </c>
      <c r="O10039" s="269">
        <f>'Data and Parameter'!$E$4*'Data and Parameter'!$E$5*('Data and Parameter'!$E$6+'Data and Parameter'!$E$7)*'Data and Parameter'!$E$19*'Data and Parameter'!$E$14*'ER calculations'!N10039</f>
        <v>0.58161017270763737</v>
      </c>
      <c r="T10039" s="105"/>
    </row>
    <row r="10040" spans="1:20" ht="15">
      <c r="A10040" s="284">
        <v>10036</v>
      </c>
      <c r="B10040" s="287"/>
      <c r="C10040" s="287"/>
      <c r="D10040" s="284" t="s">
        <v>1054</v>
      </c>
      <c r="E10040" s="287"/>
      <c r="F10040" s="285" t="s">
        <v>10161</v>
      </c>
      <c r="G10040" s="266" t="s">
        <v>121</v>
      </c>
      <c r="H10040" s="266">
        <v>0.1</v>
      </c>
      <c r="I10040" s="266">
        <v>2023</v>
      </c>
      <c r="J10040" s="267">
        <v>44967</v>
      </c>
      <c r="K10040" s="267">
        <f>J10040+1</f>
        <v>44968</v>
      </c>
      <c r="L10040" s="266">
        <f>IF(M10040&lt;=365,1,2)</f>
        <v>1</v>
      </c>
      <c r="M10040" s="266">
        <f>IF(K10040&lt;$C$1,$C$2-$C$1+1,$C$2-K10040+1)</f>
        <v>79</v>
      </c>
      <c r="N10040" s="268">
        <f>M10040/365</f>
        <v>0.21643835616438356</v>
      </c>
      <c r="O10040" s="269">
        <f>'Data and Parameter'!$E$4*'Data and Parameter'!$E$5*('Data and Parameter'!$E$6+'Data and Parameter'!$E$7)*'Data and Parameter'!$E$19*'Data and Parameter'!$E$14*'ER calculations'!N10040</f>
        <v>1.1206635035098378</v>
      </c>
      <c r="T10040" s="105"/>
    </row>
    <row r="10041" spans="1:20" ht="15">
      <c r="A10041" s="284">
        <v>10037</v>
      </c>
      <c r="B10041" s="287"/>
      <c r="C10041" s="287"/>
      <c r="D10041" s="284" t="s">
        <v>1054</v>
      </c>
      <c r="E10041" s="287"/>
      <c r="F10041" s="285" t="s">
        <v>10162</v>
      </c>
      <c r="G10041" s="266" t="s">
        <v>121</v>
      </c>
      <c r="H10041" s="266">
        <v>0.1</v>
      </c>
      <c r="I10041" s="266">
        <v>2023</v>
      </c>
      <c r="J10041" s="267">
        <v>44967</v>
      </c>
      <c r="K10041" s="267">
        <f>J10041+1</f>
        <v>44968</v>
      </c>
      <c r="L10041" s="266">
        <f>IF(M10041&lt;=365,1,2)</f>
        <v>1</v>
      </c>
      <c r="M10041" s="266">
        <f>IF(K10041&lt;$C$1,$C$2-$C$1+1,$C$2-K10041+1)</f>
        <v>79</v>
      </c>
      <c r="N10041" s="268">
        <f>M10041/365</f>
        <v>0.21643835616438356</v>
      </c>
      <c r="O10041" s="269">
        <f>'Data and Parameter'!$E$4*'Data and Parameter'!$E$5*('Data and Parameter'!$E$6+'Data and Parameter'!$E$7)*'Data and Parameter'!$E$19*'Data and Parameter'!$E$14*'ER calculations'!N10041</f>
        <v>1.1206635035098378</v>
      </c>
      <c r="T10041" s="105"/>
    </row>
    <row r="10042" spans="1:20" ht="15">
      <c r="A10042" s="284">
        <v>10038</v>
      </c>
      <c r="B10042" s="287"/>
      <c r="C10042" s="287"/>
      <c r="D10042" s="284" t="s">
        <v>1054</v>
      </c>
      <c r="E10042" s="287"/>
      <c r="F10042" s="285" t="s">
        <v>10163</v>
      </c>
      <c r="G10042" s="266" t="s">
        <v>121</v>
      </c>
      <c r="H10042" s="266">
        <v>0.1</v>
      </c>
      <c r="I10042" s="266">
        <v>2023</v>
      </c>
      <c r="J10042" s="267">
        <v>44967</v>
      </c>
      <c r="K10042" s="267">
        <f>J10042+1</f>
        <v>44968</v>
      </c>
      <c r="L10042" s="266">
        <f>IF(M10042&lt;=365,1,2)</f>
        <v>1</v>
      </c>
      <c r="M10042" s="266">
        <f>IF(K10042&lt;$C$1,$C$2-$C$1+1,$C$2-K10042+1)</f>
        <v>79</v>
      </c>
      <c r="N10042" s="268">
        <f>M10042/365</f>
        <v>0.21643835616438356</v>
      </c>
      <c r="O10042" s="269">
        <f>'Data and Parameter'!$E$4*'Data and Parameter'!$E$5*('Data and Parameter'!$E$6+'Data and Parameter'!$E$7)*'Data and Parameter'!$E$19*'Data and Parameter'!$E$14*'ER calculations'!N10042</f>
        <v>1.1206635035098378</v>
      </c>
      <c r="T10042" s="105"/>
    </row>
    <row r="10043" spans="1:20" ht="15">
      <c r="A10043" s="284">
        <v>10039</v>
      </c>
      <c r="B10043" s="287"/>
      <c r="C10043" s="287"/>
      <c r="D10043" s="284" t="s">
        <v>1054</v>
      </c>
      <c r="E10043" s="287"/>
      <c r="F10043" s="285" t="s">
        <v>10164</v>
      </c>
      <c r="G10043" s="266" t="s">
        <v>121</v>
      </c>
      <c r="H10043" s="266">
        <v>0.1</v>
      </c>
      <c r="I10043" s="266">
        <v>2023</v>
      </c>
      <c r="J10043" s="267">
        <v>45005</v>
      </c>
      <c r="K10043" s="267">
        <f>J10043+1</f>
        <v>45006</v>
      </c>
      <c r="L10043" s="266">
        <f>IF(M10043&lt;=365,1,2)</f>
        <v>1</v>
      </c>
      <c r="M10043" s="266">
        <f>IF(K10043&lt;$C$1,$C$2-$C$1+1,$C$2-K10043+1)</f>
        <v>41</v>
      </c>
      <c r="N10043" s="268">
        <f>M10043/365</f>
        <v>0.11232876712328767</v>
      </c>
      <c r="O10043" s="269">
        <f>'Data and Parameter'!$E$4*'Data and Parameter'!$E$5*('Data and Parameter'!$E$6+'Data and Parameter'!$E$7)*'Data and Parameter'!$E$19*'Data and Parameter'!$E$14*'ER calculations'!N10043</f>
        <v>0.58161017270763737</v>
      </c>
      <c r="T10043" s="105"/>
    </row>
    <row r="10044" spans="1:20" ht="15">
      <c r="A10044" s="284">
        <v>10040</v>
      </c>
      <c r="B10044" s="287"/>
      <c r="C10044" s="287"/>
      <c r="D10044" s="284" t="s">
        <v>1054</v>
      </c>
      <c r="E10044" s="287"/>
      <c r="F10044" s="285" t="s">
        <v>10165</v>
      </c>
      <c r="G10044" s="266" t="s">
        <v>121</v>
      </c>
      <c r="H10044" s="266">
        <v>0.1</v>
      </c>
      <c r="I10044" s="266">
        <v>2023</v>
      </c>
      <c r="J10044" s="267">
        <v>45005</v>
      </c>
      <c r="K10044" s="267">
        <f>J10044+1</f>
        <v>45006</v>
      </c>
      <c r="L10044" s="266">
        <f>IF(M10044&lt;=365,1,2)</f>
        <v>1</v>
      </c>
      <c r="M10044" s="266">
        <f>IF(K10044&lt;$C$1,$C$2-$C$1+1,$C$2-K10044+1)</f>
        <v>41</v>
      </c>
      <c r="N10044" s="268">
        <f>M10044/365</f>
        <v>0.11232876712328767</v>
      </c>
      <c r="O10044" s="269">
        <f>'Data and Parameter'!$E$4*'Data and Parameter'!$E$5*('Data and Parameter'!$E$6+'Data and Parameter'!$E$7)*'Data and Parameter'!$E$19*'Data and Parameter'!$E$14*'ER calculations'!N10044</f>
        <v>0.58161017270763737</v>
      </c>
      <c r="T10044" s="105"/>
    </row>
    <row r="10045" spans="1:20" ht="15">
      <c r="A10045" s="284">
        <v>10041</v>
      </c>
      <c r="B10045" s="287"/>
      <c r="C10045" s="287"/>
      <c r="D10045" s="284" t="s">
        <v>1054</v>
      </c>
      <c r="E10045" s="287"/>
      <c r="F10045" s="285" t="s">
        <v>10166</v>
      </c>
      <c r="G10045" s="266" t="s">
        <v>121</v>
      </c>
      <c r="H10045" s="266">
        <v>0.1</v>
      </c>
      <c r="I10045" s="266">
        <v>2023</v>
      </c>
      <c r="J10045" s="267">
        <v>45005</v>
      </c>
      <c r="K10045" s="267">
        <f>J10045+1</f>
        <v>45006</v>
      </c>
      <c r="L10045" s="266">
        <f>IF(M10045&lt;=365,1,2)</f>
        <v>1</v>
      </c>
      <c r="M10045" s="266">
        <f>IF(K10045&lt;$C$1,$C$2-$C$1+1,$C$2-K10045+1)</f>
        <v>41</v>
      </c>
      <c r="N10045" s="268">
        <f>M10045/365</f>
        <v>0.11232876712328767</v>
      </c>
      <c r="O10045" s="269">
        <f>'Data and Parameter'!$E$4*'Data and Parameter'!$E$5*('Data and Parameter'!$E$6+'Data and Parameter'!$E$7)*'Data and Parameter'!$E$19*'Data and Parameter'!$E$14*'ER calculations'!N10045</f>
        <v>0.58161017270763737</v>
      </c>
      <c r="T10045" s="105"/>
    </row>
    <row r="10046" spans="1:20" ht="15">
      <c r="A10046" s="284">
        <v>10042</v>
      </c>
      <c r="B10046" s="287"/>
      <c r="C10046" s="287"/>
      <c r="D10046" s="284" t="s">
        <v>1054</v>
      </c>
      <c r="E10046" s="287"/>
      <c r="F10046" s="285" t="s">
        <v>10167</v>
      </c>
      <c r="G10046" s="266" t="s">
        <v>121</v>
      </c>
      <c r="H10046" s="266">
        <v>0.1</v>
      </c>
      <c r="I10046" s="266">
        <v>2023</v>
      </c>
      <c r="J10046" s="267">
        <v>44967</v>
      </c>
      <c r="K10046" s="267">
        <f>J10046+1</f>
        <v>44968</v>
      </c>
      <c r="L10046" s="266">
        <f>IF(M10046&lt;=365,1,2)</f>
        <v>1</v>
      </c>
      <c r="M10046" s="266">
        <f>IF(K10046&lt;$C$1,$C$2-$C$1+1,$C$2-K10046+1)</f>
        <v>79</v>
      </c>
      <c r="N10046" s="268">
        <f>M10046/365</f>
        <v>0.21643835616438356</v>
      </c>
      <c r="O10046" s="269">
        <f>'Data and Parameter'!$E$4*'Data and Parameter'!$E$5*('Data and Parameter'!$E$6+'Data and Parameter'!$E$7)*'Data and Parameter'!$E$19*'Data and Parameter'!$E$14*'ER calculations'!N10046</f>
        <v>1.1206635035098378</v>
      </c>
      <c r="T10046" s="105"/>
    </row>
    <row r="10047" spans="1:20" ht="15">
      <c r="A10047" s="284">
        <v>10043</v>
      </c>
      <c r="B10047" s="287"/>
      <c r="C10047" s="287"/>
      <c r="D10047" s="284" t="s">
        <v>1054</v>
      </c>
      <c r="E10047" s="287"/>
      <c r="F10047" s="285" t="s">
        <v>10168</v>
      </c>
      <c r="G10047" s="266" t="s">
        <v>121</v>
      </c>
      <c r="H10047" s="266">
        <v>0.1</v>
      </c>
      <c r="I10047" s="266">
        <v>2023</v>
      </c>
      <c r="J10047" s="267">
        <v>44967</v>
      </c>
      <c r="K10047" s="267">
        <f>J10047+1</f>
        <v>44968</v>
      </c>
      <c r="L10047" s="266">
        <f>IF(M10047&lt;=365,1,2)</f>
        <v>1</v>
      </c>
      <c r="M10047" s="266">
        <f>IF(K10047&lt;$C$1,$C$2-$C$1+1,$C$2-K10047+1)</f>
        <v>79</v>
      </c>
      <c r="N10047" s="268">
        <f>M10047/365</f>
        <v>0.21643835616438356</v>
      </c>
      <c r="O10047" s="269">
        <f>'Data and Parameter'!$E$4*'Data and Parameter'!$E$5*('Data and Parameter'!$E$6+'Data and Parameter'!$E$7)*'Data and Parameter'!$E$19*'Data and Parameter'!$E$14*'ER calculations'!N10047</f>
        <v>1.1206635035098378</v>
      </c>
      <c r="T10047" s="105"/>
    </row>
    <row r="10048" spans="1:20" ht="15">
      <c r="A10048" s="284">
        <v>10044</v>
      </c>
      <c r="B10048" s="287"/>
      <c r="C10048" s="287"/>
      <c r="D10048" s="284" t="s">
        <v>1054</v>
      </c>
      <c r="E10048" s="287"/>
      <c r="F10048" s="285" t="s">
        <v>10169</v>
      </c>
      <c r="G10048" s="266" t="s">
        <v>121</v>
      </c>
      <c r="H10048" s="266">
        <v>0.1</v>
      </c>
      <c r="I10048" s="266">
        <v>2023</v>
      </c>
      <c r="J10048" s="267">
        <v>45011</v>
      </c>
      <c r="K10048" s="267">
        <f>J10048+1</f>
        <v>45012</v>
      </c>
      <c r="L10048" s="266">
        <f>IF(M10048&lt;=365,1,2)</f>
        <v>1</v>
      </c>
      <c r="M10048" s="266">
        <f>IF(K10048&lt;$C$1,$C$2-$C$1+1,$C$2-K10048+1)</f>
        <v>35</v>
      </c>
      <c r="N10048" s="268">
        <f>M10048/365</f>
        <v>9.5890410958904104E-2</v>
      </c>
      <c r="O10048" s="269">
        <f>'Data and Parameter'!$E$4*'Data and Parameter'!$E$5*('Data and Parameter'!$E$6+'Data and Parameter'!$E$7)*'Data and Parameter'!$E$19*'Data and Parameter'!$E$14*'ER calculations'!N10048</f>
        <v>0.49649648889676362</v>
      </c>
      <c r="T10048" s="105"/>
    </row>
    <row r="10049" spans="1:20" ht="15">
      <c r="A10049" s="284">
        <v>10045</v>
      </c>
      <c r="B10049" s="287"/>
      <c r="C10049" s="287"/>
      <c r="D10049" s="284" t="s">
        <v>1054</v>
      </c>
      <c r="E10049" s="287"/>
      <c r="F10049" s="285" t="s">
        <v>10170</v>
      </c>
      <c r="G10049" s="266" t="s">
        <v>121</v>
      </c>
      <c r="H10049" s="266">
        <v>0.1</v>
      </c>
      <c r="I10049" s="266">
        <v>2023</v>
      </c>
      <c r="J10049" s="267">
        <v>44967</v>
      </c>
      <c r="K10049" s="267">
        <f>J10049+1</f>
        <v>44968</v>
      </c>
      <c r="L10049" s="266">
        <f>IF(M10049&lt;=365,1,2)</f>
        <v>1</v>
      </c>
      <c r="M10049" s="266">
        <f>IF(K10049&lt;$C$1,$C$2-$C$1+1,$C$2-K10049+1)</f>
        <v>79</v>
      </c>
      <c r="N10049" s="268">
        <f>M10049/365</f>
        <v>0.21643835616438356</v>
      </c>
      <c r="O10049" s="269">
        <f>'Data and Parameter'!$E$4*'Data and Parameter'!$E$5*('Data and Parameter'!$E$6+'Data and Parameter'!$E$7)*'Data and Parameter'!$E$19*'Data and Parameter'!$E$14*'ER calculations'!N10049</f>
        <v>1.1206635035098378</v>
      </c>
      <c r="T10049" s="105"/>
    </row>
    <row r="10050" spans="1:20" ht="15">
      <c r="A10050" s="284">
        <v>10046</v>
      </c>
      <c r="B10050" s="287"/>
      <c r="C10050" s="287"/>
      <c r="D10050" s="284" t="s">
        <v>1054</v>
      </c>
      <c r="E10050" s="287"/>
      <c r="F10050" s="285" t="s">
        <v>10171</v>
      </c>
      <c r="G10050" s="266" t="s">
        <v>121</v>
      </c>
      <c r="H10050" s="266">
        <v>0.1</v>
      </c>
      <c r="I10050" s="266">
        <v>2023</v>
      </c>
      <c r="J10050" s="267">
        <v>45011</v>
      </c>
      <c r="K10050" s="267">
        <f>J10050+1</f>
        <v>45012</v>
      </c>
      <c r="L10050" s="266">
        <f>IF(M10050&lt;=365,1,2)</f>
        <v>1</v>
      </c>
      <c r="M10050" s="266">
        <f>IF(K10050&lt;$C$1,$C$2-$C$1+1,$C$2-K10050+1)</f>
        <v>35</v>
      </c>
      <c r="N10050" s="268">
        <f>M10050/365</f>
        <v>9.5890410958904104E-2</v>
      </c>
      <c r="O10050" s="269">
        <f>'Data and Parameter'!$E$4*'Data and Parameter'!$E$5*('Data and Parameter'!$E$6+'Data and Parameter'!$E$7)*'Data and Parameter'!$E$19*'Data and Parameter'!$E$14*'ER calculations'!N10050</f>
        <v>0.49649648889676362</v>
      </c>
      <c r="T10050" s="105"/>
    </row>
    <row r="10051" spans="1:20" ht="15">
      <c r="A10051" s="284">
        <v>10047</v>
      </c>
      <c r="B10051" s="287"/>
      <c r="C10051" s="287"/>
      <c r="D10051" s="284" t="s">
        <v>1054</v>
      </c>
      <c r="E10051" s="287"/>
      <c r="F10051" s="285" t="s">
        <v>10172</v>
      </c>
      <c r="G10051" s="266" t="s">
        <v>121</v>
      </c>
      <c r="H10051" s="266">
        <v>0.1</v>
      </c>
      <c r="I10051" s="266">
        <v>2023</v>
      </c>
      <c r="J10051" s="267">
        <v>44967</v>
      </c>
      <c r="K10051" s="267">
        <f>J10051+1</f>
        <v>44968</v>
      </c>
      <c r="L10051" s="266">
        <f>IF(M10051&lt;=365,1,2)</f>
        <v>1</v>
      </c>
      <c r="M10051" s="266">
        <f>IF(K10051&lt;$C$1,$C$2-$C$1+1,$C$2-K10051+1)</f>
        <v>79</v>
      </c>
      <c r="N10051" s="268">
        <f>M10051/365</f>
        <v>0.21643835616438356</v>
      </c>
      <c r="O10051" s="269">
        <f>'Data and Parameter'!$E$4*'Data and Parameter'!$E$5*('Data and Parameter'!$E$6+'Data and Parameter'!$E$7)*'Data and Parameter'!$E$19*'Data and Parameter'!$E$14*'ER calculations'!N10051</f>
        <v>1.1206635035098378</v>
      </c>
      <c r="T10051" s="105"/>
    </row>
    <row r="10052" spans="1:20" ht="15">
      <c r="A10052" s="284">
        <v>10048</v>
      </c>
      <c r="B10052" s="287"/>
      <c r="C10052" s="287"/>
      <c r="D10052" s="284" t="s">
        <v>1054</v>
      </c>
      <c r="E10052" s="287"/>
      <c r="F10052" s="285" t="s">
        <v>10173</v>
      </c>
      <c r="G10052" s="266" t="s">
        <v>121</v>
      </c>
      <c r="H10052" s="266">
        <v>0.1</v>
      </c>
      <c r="I10052" s="266">
        <v>2023</v>
      </c>
      <c r="J10052" s="267">
        <v>45011</v>
      </c>
      <c r="K10052" s="267">
        <f>J10052+1</f>
        <v>45012</v>
      </c>
      <c r="L10052" s="266">
        <f>IF(M10052&lt;=365,1,2)</f>
        <v>1</v>
      </c>
      <c r="M10052" s="266">
        <f>IF(K10052&lt;$C$1,$C$2-$C$1+1,$C$2-K10052+1)</f>
        <v>35</v>
      </c>
      <c r="N10052" s="268">
        <f>M10052/365</f>
        <v>9.5890410958904104E-2</v>
      </c>
      <c r="O10052" s="269">
        <f>'Data and Parameter'!$E$4*'Data and Parameter'!$E$5*('Data and Parameter'!$E$6+'Data and Parameter'!$E$7)*'Data and Parameter'!$E$19*'Data and Parameter'!$E$14*'ER calculations'!N10052</f>
        <v>0.49649648889676362</v>
      </c>
      <c r="T10052" s="105"/>
    </row>
    <row r="10053" spans="1:20" ht="15">
      <c r="A10053" s="284">
        <v>10049</v>
      </c>
      <c r="B10053" s="287"/>
      <c r="C10053" s="287"/>
      <c r="D10053" s="284" t="s">
        <v>1054</v>
      </c>
      <c r="E10053" s="287"/>
      <c r="F10053" s="285" t="s">
        <v>10174</v>
      </c>
      <c r="G10053" s="266" t="s">
        <v>121</v>
      </c>
      <c r="H10053" s="266">
        <v>0.1</v>
      </c>
      <c r="I10053" s="266">
        <v>2023</v>
      </c>
      <c r="J10053" s="267">
        <v>45011</v>
      </c>
      <c r="K10053" s="267">
        <f>J10053+1</f>
        <v>45012</v>
      </c>
      <c r="L10053" s="266">
        <f>IF(M10053&lt;=365,1,2)</f>
        <v>1</v>
      </c>
      <c r="M10053" s="266">
        <f>IF(K10053&lt;$C$1,$C$2-$C$1+1,$C$2-K10053+1)</f>
        <v>35</v>
      </c>
      <c r="N10053" s="268">
        <f>M10053/365</f>
        <v>9.5890410958904104E-2</v>
      </c>
      <c r="O10053" s="269">
        <f>'Data and Parameter'!$E$4*'Data and Parameter'!$E$5*('Data and Parameter'!$E$6+'Data and Parameter'!$E$7)*'Data and Parameter'!$E$19*'Data and Parameter'!$E$14*'ER calculations'!N10053</f>
        <v>0.49649648889676362</v>
      </c>
      <c r="T10053" s="105"/>
    </row>
    <row r="10054" spans="1:20" ht="15">
      <c r="A10054" s="284">
        <v>10050</v>
      </c>
      <c r="B10054" s="287"/>
      <c r="C10054" s="287"/>
      <c r="D10054" s="284" t="s">
        <v>1054</v>
      </c>
      <c r="E10054" s="287"/>
      <c r="F10054" s="285" t="s">
        <v>10175</v>
      </c>
      <c r="G10054" s="266" t="s">
        <v>121</v>
      </c>
      <c r="H10054" s="266">
        <v>0.1</v>
      </c>
      <c r="I10054" s="266">
        <v>2023</v>
      </c>
      <c r="J10054" s="267">
        <v>45011</v>
      </c>
      <c r="K10054" s="267">
        <f>J10054+1</f>
        <v>45012</v>
      </c>
      <c r="L10054" s="266">
        <f>IF(M10054&lt;=365,1,2)</f>
        <v>1</v>
      </c>
      <c r="M10054" s="266">
        <f>IF(K10054&lt;$C$1,$C$2-$C$1+1,$C$2-K10054+1)</f>
        <v>35</v>
      </c>
      <c r="N10054" s="268">
        <f>M10054/365</f>
        <v>9.5890410958904104E-2</v>
      </c>
      <c r="O10054" s="269">
        <f>'Data and Parameter'!$E$4*'Data and Parameter'!$E$5*('Data and Parameter'!$E$6+'Data and Parameter'!$E$7)*'Data and Parameter'!$E$19*'Data and Parameter'!$E$14*'ER calculations'!N10054</f>
        <v>0.49649648889676362</v>
      </c>
      <c r="T10054" s="105"/>
    </row>
    <row r="10055" spans="1:20" ht="15">
      <c r="A10055" s="284">
        <v>10051</v>
      </c>
      <c r="B10055" s="287"/>
      <c r="C10055" s="287"/>
      <c r="D10055" s="284" t="s">
        <v>1054</v>
      </c>
      <c r="E10055" s="287"/>
      <c r="F10055" s="285" t="s">
        <v>10176</v>
      </c>
      <c r="G10055" s="266" t="s">
        <v>121</v>
      </c>
      <c r="H10055" s="266">
        <v>0.1</v>
      </c>
      <c r="I10055" s="266">
        <v>2023</v>
      </c>
      <c r="J10055" s="267">
        <v>45011</v>
      </c>
      <c r="K10055" s="267">
        <f>J10055+1</f>
        <v>45012</v>
      </c>
      <c r="L10055" s="266">
        <f>IF(M10055&lt;=365,1,2)</f>
        <v>1</v>
      </c>
      <c r="M10055" s="266">
        <f>IF(K10055&lt;$C$1,$C$2-$C$1+1,$C$2-K10055+1)</f>
        <v>35</v>
      </c>
      <c r="N10055" s="268">
        <f>M10055/365</f>
        <v>9.5890410958904104E-2</v>
      </c>
      <c r="O10055" s="269">
        <f>'Data and Parameter'!$E$4*'Data and Parameter'!$E$5*('Data and Parameter'!$E$6+'Data and Parameter'!$E$7)*'Data and Parameter'!$E$19*'Data and Parameter'!$E$14*'ER calculations'!N10055</f>
        <v>0.49649648889676362</v>
      </c>
      <c r="T10055" s="105"/>
    </row>
    <row r="10056" spans="1:20" ht="15">
      <c r="A10056" s="284">
        <v>10052</v>
      </c>
      <c r="B10056" s="287"/>
      <c r="C10056" s="287"/>
      <c r="D10056" s="284" t="s">
        <v>1054</v>
      </c>
      <c r="E10056" s="287"/>
      <c r="F10056" s="285" t="s">
        <v>10177</v>
      </c>
      <c r="G10056" s="266" t="s">
        <v>121</v>
      </c>
      <c r="H10056" s="266">
        <v>0.1</v>
      </c>
      <c r="I10056" s="266">
        <v>2023</v>
      </c>
      <c r="J10056" s="267">
        <v>44967</v>
      </c>
      <c r="K10056" s="267">
        <f>J10056+1</f>
        <v>44968</v>
      </c>
      <c r="L10056" s="266">
        <f>IF(M10056&lt;=365,1,2)</f>
        <v>1</v>
      </c>
      <c r="M10056" s="266">
        <f>IF(K10056&lt;$C$1,$C$2-$C$1+1,$C$2-K10056+1)</f>
        <v>79</v>
      </c>
      <c r="N10056" s="268">
        <f>M10056/365</f>
        <v>0.21643835616438356</v>
      </c>
      <c r="O10056" s="269">
        <f>'Data and Parameter'!$E$4*'Data and Parameter'!$E$5*('Data and Parameter'!$E$6+'Data and Parameter'!$E$7)*'Data and Parameter'!$E$19*'Data and Parameter'!$E$14*'ER calculations'!N10056</f>
        <v>1.1206635035098378</v>
      </c>
    </row>
    <row r="10057" spans="1:20" ht="15">
      <c r="A10057" s="284">
        <v>10053</v>
      </c>
      <c r="B10057" s="287"/>
      <c r="C10057" s="287"/>
      <c r="D10057" s="284" t="s">
        <v>1054</v>
      </c>
      <c r="E10057" s="287"/>
      <c r="F10057" s="285" t="s">
        <v>10178</v>
      </c>
      <c r="G10057" s="266" t="s">
        <v>121</v>
      </c>
      <c r="H10057" s="266">
        <v>0.1</v>
      </c>
      <c r="I10057" s="266">
        <v>2023</v>
      </c>
      <c r="J10057" s="267">
        <v>45011</v>
      </c>
      <c r="K10057" s="267">
        <f>J10057+1</f>
        <v>45012</v>
      </c>
      <c r="L10057" s="266">
        <f>IF(M10057&lt;=365,1,2)</f>
        <v>1</v>
      </c>
      <c r="M10057" s="266">
        <f>IF(K10057&lt;$C$1,$C$2-$C$1+1,$C$2-K10057+1)</f>
        <v>35</v>
      </c>
      <c r="N10057" s="268">
        <f>M10057/365</f>
        <v>9.5890410958904104E-2</v>
      </c>
      <c r="O10057" s="269">
        <f>'Data and Parameter'!$E$4*'Data and Parameter'!$E$5*('Data and Parameter'!$E$6+'Data and Parameter'!$E$7)*'Data and Parameter'!$E$19*'Data and Parameter'!$E$14*'ER calculations'!N10057</f>
        <v>0.49649648889676362</v>
      </c>
      <c r="T10057" s="105"/>
    </row>
    <row r="10058" spans="1:20" ht="15">
      <c r="A10058" s="284">
        <v>10054</v>
      </c>
      <c r="B10058" s="287"/>
      <c r="C10058" s="287"/>
      <c r="D10058" s="284" t="s">
        <v>1054</v>
      </c>
      <c r="E10058" s="287"/>
      <c r="F10058" s="285" t="s">
        <v>10179</v>
      </c>
      <c r="G10058" s="266" t="s">
        <v>121</v>
      </c>
      <c r="H10058" s="266">
        <v>0.1</v>
      </c>
      <c r="I10058" s="266">
        <v>2023</v>
      </c>
      <c r="J10058" s="267">
        <v>45009</v>
      </c>
      <c r="K10058" s="267">
        <f>J10058+1</f>
        <v>45010</v>
      </c>
      <c r="L10058" s="266">
        <f>IF(M10058&lt;=365,1,2)</f>
        <v>1</v>
      </c>
      <c r="M10058" s="266">
        <f>IF(K10058&lt;$C$1,$C$2-$C$1+1,$C$2-K10058+1)</f>
        <v>37</v>
      </c>
      <c r="N10058" s="268">
        <f>M10058/365</f>
        <v>0.10136986301369863</v>
      </c>
      <c r="O10058" s="269">
        <f>'Data and Parameter'!$E$4*'Data and Parameter'!$E$5*('Data and Parameter'!$E$6+'Data and Parameter'!$E$7)*'Data and Parameter'!$E$19*'Data and Parameter'!$E$14*'ER calculations'!N10058</f>
        <v>0.52486771683372158</v>
      </c>
      <c r="T10058" s="105"/>
    </row>
    <row r="10059" spans="1:20" ht="15">
      <c r="A10059" s="284">
        <v>10055</v>
      </c>
      <c r="B10059" s="287"/>
      <c r="C10059" s="287"/>
      <c r="D10059" s="284" t="s">
        <v>1054</v>
      </c>
      <c r="E10059" s="287"/>
      <c r="F10059" s="285" t="s">
        <v>10180</v>
      </c>
      <c r="G10059" s="266" t="s">
        <v>121</v>
      </c>
      <c r="H10059" s="266">
        <v>0.1</v>
      </c>
      <c r="I10059" s="266">
        <v>2023</v>
      </c>
      <c r="J10059" s="267">
        <v>44967</v>
      </c>
      <c r="K10059" s="267">
        <f>J10059+1</f>
        <v>44968</v>
      </c>
      <c r="L10059" s="266">
        <f>IF(M10059&lt;=365,1,2)</f>
        <v>1</v>
      </c>
      <c r="M10059" s="266">
        <f>IF(K10059&lt;$C$1,$C$2-$C$1+1,$C$2-K10059+1)</f>
        <v>79</v>
      </c>
      <c r="N10059" s="268">
        <f>M10059/365</f>
        <v>0.21643835616438356</v>
      </c>
      <c r="O10059" s="269">
        <f>'Data and Parameter'!$E$4*'Data and Parameter'!$E$5*('Data and Parameter'!$E$6+'Data and Parameter'!$E$7)*'Data and Parameter'!$E$19*'Data and Parameter'!$E$14*'ER calculations'!N10059</f>
        <v>1.1206635035098378</v>
      </c>
    </row>
    <row r="10060" spans="1:20" ht="15">
      <c r="A10060" s="284">
        <v>10056</v>
      </c>
      <c r="B10060" s="287"/>
      <c r="C10060" s="287"/>
      <c r="D10060" s="284" t="s">
        <v>1054</v>
      </c>
      <c r="E10060" s="287"/>
      <c r="F10060" s="285" t="s">
        <v>10181</v>
      </c>
      <c r="G10060" s="266" t="s">
        <v>121</v>
      </c>
      <c r="H10060" s="266">
        <v>0.1</v>
      </c>
      <c r="I10060" s="266">
        <v>2023</v>
      </c>
      <c r="J10060" s="267">
        <v>44967</v>
      </c>
      <c r="K10060" s="267">
        <f>J10060+1</f>
        <v>44968</v>
      </c>
      <c r="L10060" s="266">
        <f>IF(M10060&lt;=365,1,2)</f>
        <v>1</v>
      </c>
      <c r="M10060" s="266">
        <f>IF(K10060&lt;$C$1,$C$2-$C$1+1,$C$2-K10060+1)</f>
        <v>79</v>
      </c>
      <c r="N10060" s="268">
        <f>M10060/365</f>
        <v>0.21643835616438356</v>
      </c>
      <c r="O10060" s="269">
        <f>'Data and Parameter'!$E$4*'Data and Parameter'!$E$5*('Data and Parameter'!$E$6+'Data and Parameter'!$E$7)*'Data and Parameter'!$E$19*'Data and Parameter'!$E$14*'ER calculations'!N10060</f>
        <v>1.1206635035098378</v>
      </c>
      <c r="T10060" s="105"/>
    </row>
    <row r="10061" spans="1:20" ht="15">
      <c r="A10061" s="284">
        <v>10057</v>
      </c>
      <c r="B10061" s="287"/>
      <c r="C10061" s="287"/>
      <c r="D10061" s="284" t="s">
        <v>1054</v>
      </c>
      <c r="E10061" s="287"/>
      <c r="F10061" s="285" t="s">
        <v>10182</v>
      </c>
      <c r="G10061" s="266" t="s">
        <v>121</v>
      </c>
      <c r="H10061" s="266">
        <v>0.1</v>
      </c>
      <c r="I10061" s="266">
        <v>2023</v>
      </c>
      <c r="J10061" s="267">
        <v>44967</v>
      </c>
      <c r="K10061" s="267">
        <f>J10061+1</f>
        <v>44968</v>
      </c>
      <c r="L10061" s="266">
        <f>IF(M10061&lt;=365,1,2)</f>
        <v>1</v>
      </c>
      <c r="M10061" s="266">
        <f>IF(K10061&lt;$C$1,$C$2-$C$1+1,$C$2-K10061+1)</f>
        <v>79</v>
      </c>
      <c r="N10061" s="268">
        <f>M10061/365</f>
        <v>0.21643835616438356</v>
      </c>
      <c r="O10061" s="269">
        <f>'Data and Parameter'!$E$4*'Data and Parameter'!$E$5*('Data and Parameter'!$E$6+'Data and Parameter'!$E$7)*'Data and Parameter'!$E$19*'Data and Parameter'!$E$14*'ER calculations'!N10061</f>
        <v>1.1206635035098378</v>
      </c>
      <c r="T10061" s="105"/>
    </row>
    <row r="10062" spans="1:20" ht="15">
      <c r="A10062" s="284">
        <v>10058</v>
      </c>
      <c r="B10062" s="287"/>
      <c r="C10062" s="287"/>
      <c r="D10062" s="284" t="s">
        <v>1054</v>
      </c>
      <c r="E10062" s="287"/>
      <c r="F10062" s="285" t="s">
        <v>10183</v>
      </c>
      <c r="G10062" s="266" t="s">
        <v>121</v>
      </c>
      <c r="H10062" s="266">
        <v>0.1</v>
      </c>
      <c r="I10062" s="266">
        <v>2023</v>
      </c>
      <c r="J10062" s="267">
        <v>44967</v>
      </c>
      <c r="K10062" s="267">
        <f>J10062+1</f>
        <v>44968</v>
      </c>
      <c r="L10062" s="266">
        <f>IF(M10062&lt;=365,1,2)</f>
        <v>1</v>
      </c>
      <c r="M10062" s="266">
        <f>IF(K10062&lt;$C$1,$C$2-$C$1+1,$C$2-K10062+1)</f>
        <v>79</v>
      </c>
      <c r="N10062" s="268">
        <f>M10062/365</f>
        <v>0.21643835616438356</v>
      </c>
      <c r="O10062" s="269">
        <f>'Data and Parameter'!$E$4*'Data and Parameter'!$E$5*('Data and Parameter'!$E$6+'Data and Parameter'!$E$7)*'Data and Parameter'!$E$19*'Data and Parameter'!$E$14*'ER calculations'!N10062</f>
        <v>1.1206635035098378</v>
      </c>
      <c r="T10062" s="105"/>
    </row>
    <row r="10063" spans="1:20" ht="15">
      <c r="A10063" s="284">
        <v>10059</v>
      </c>
      <c r="B10063" s="287"/>
      <c r="C10063" s="287"/>
      <c r="D10063" s="284" t="s">
        <v>1054</v>
      </c>
      <c r="E10063" s="287"/>
      <c r="F10063" s="285" t="s">
        <v>10184</v>
      </c>
      <c r="G10063" s="266" t="s">
        <v>121</v>
      </c>
      <c r="H10063" s="266">
        <v>0.1</v>
      </c>
      <c r="I10063" s="266">
        <v>2023</v>
      </c>
      <c r="J10063" s="267">
        <v>44967</v>
      </c>
      <c r="K10063" s="267">
        <f>J10063+1</f>
        <v>44968</v>
      </c>
      <c r="L10063" s="266">
        <f>IF(M10063&lt;=365,1,2)</f>
        <v>1</v>
      </c>
      <c r="M10063" s="266">
        <f>IF(K10063&lt;$C$1,$C$2-$C$1+1,$C$2-K10063+1)</f>
        <v>79</v>
      </c>
      <c r="N10063" s="268">
        <f>M10063/365</f>
        <v>0.21643835616438356</v>
      </c>
      <c r="O10063" s="269">
        <f>'Data and Parameter'!$E$4*'Data and Parameter'!$E$5*('Data and Parameter'!$E$6+'Data and Parameter'!$E$7)*'Data and Parameter'!$E$19*'Data and Parameter'!$E$14*'ER calculations'!N10063</f>
        <v>1.1206635035098378</v>
      </c>
      <c r="T10063" s="105"/>
    </row>
    <row r="10064" spans="1:20" ht="15">
      <c r="A10064" s="284">
        <v>10060</v>
      </c>
      <c r="B10064" s="287"/>
      <c r="C10064" s="287"/>
      <c r="D10064" s="284" t="s">
        <v>1054</v>
      </c>
      <c r="E10064" s="287"/>
      <c r="F10064" s="285" t="s">
        <v>10185</v>
      </c>
      <c r="G10064" s="266" t="s">
        <v>121</v>
      </c>
      <c r="H10064" s="266">
        <v>0.1</v>
      </c>
      <c r="I10064" s="266">
        <v>2023</v>
      </c>
      <c r="J10064" s="267">
        <v>44967</v>
      </c>
      <c r="K10064" s="267">
        <f>J10064+1</f>
        <v>44968</v>
      </c>
      <c r="L10064" s="266">
        <f>IF(M10064&lt;=365,1,2)</f>
        <v>1</v>
      </c>
      <c r="M10064" s="266">
        <f>IF(K10064&lt;$C$1,$C$2-$C$1+1,$C$2-K10064+1)</f>
        <v>79</v>
      </c>
      <c r="N10064" s="268">
        <f>M10064/365</f>
        <v>0.21643835616438356</v>
      </c>
      <c r="O10064" s="269">
        <f>'Data and Parameter'!$E$4*'Data and Parameter'!$E$5*('Data and Parameter'!$E$6+'Data and Parameter'!$E$7)*'Data and Parameter'!$E$19*'Data and Parameter'!$E$14*'ER calculations'!N10064</f>
        <v>1.1206635035098378</v>
      </c>
      <c r="T10064" s="105"/>
    </row>
    <row r="10065" spans="1:20" ht="15">
      <c r="A10065" s="284">
        <v>10061</v>
      </c>
      <c r="B10065" s="287"/>
      <c r="C10065" s="287"/>
      <c r="D10065" s="284" t="s">
        <v>1054</v>
      </c>
      <c r="E10065" s="287"/>
      <c r="F10065" s="285" t="s">
        <v>10186</v>
      </c>
      <c r="G10065" s="266" t="s">
        <v>121</v>
      </c>
      <c r="H10065" s="266">
        <v>0.1</v>
      </c>
      <c r="I10065" s="266">
        <v>2023</v>
      </c>
      <c r="J10065" s="267">
        <v>45009</v>
      </c>
      <c r="K10065" s="267">
        <f>J10065+1</f>
        <v>45010</v>
      </c>
      <c r="L10065" s="266">
        <f>IF(M10065&lt;=365,1,2)</f>
        <v>1</v>
      </c>
      <c r="M10065" s="266">
        <f>IF(K10065&lt;$C$1,$C$2-$C$1+1,$C$2-K10065+1)</f>
        <v>37</v>
      </c>
      <c r="N10065" s="268">
        <f>M10065/365</f>
        <v>0.10136986301369863</v>
      </c>
      <c r="O10065" s="269">
        <f>'Data and Parameter'!$E$4*'Data and Parameter'!$E$5*('Data and Parameter'!$E$6+'Data and Parameter'!$E$7)*'Data and Parameter'!$E$19*'Data and Parameter'!$E$14*'ER calculations'!N10065</f>
        <v>0.52486771683372158</v>
      </c>
      <c r="T10065" s="105"/>
    </row>
    <row r="10066" spans="1:20" ht="15">
      <c r="A10066" s="284">
        <v>10062</v>
      </c>
      <c r="B10066" s="287"/>
      <c r="C10066" s="287"/>
      <c r="D10066" s="284" t="s">
        <v>1054</v>
      </c>
      <c r="E10066" s="287"/>
      <c r="F10066" s="285" t="s">
        <v>10187</v>
      </c>
      <c r="G10066" s="266" t="s">
        <v>121</v>
      </c>
      <c r="H10066" s="266">
        <v>0.1</v>
      </c>
      <c r="I10066" s="266">
        <v>2023</v>
      </c>
      <c r="J10066" s="267">
        <v>44967</v>
      </c>
      <c r="K10066" s="267">
        <f>J10066+1</f>
        <v>44968</v>
      </c>
      <c r="L10066" s="266">
        <f>IF(M10066&lt;=365,1,2)</f>
        <v>1</v>
      </c>
      <c r="M10066" s="266">
        <f>IF(K10066&lt;$C$1,$C$2-$C$1+1,$C$2-K10066+1)</f>
        <v>79</v>
      </c>
      <c r="N10066" s="268">
        <f>M10066/365</f>
        <v>0.21643835616438356</v>
      </c>
      <c r="O10066" s="269">
        <f>'Data and Parameter'!$E$4*'Data and Parameter'!$E$5*('Data and Parameter'!$E$6+'Data and Parameter'!$E$7)*'Data and Parameter'!$E$19*'Data and Parameter'!$E$14*'ER calculations'!N10066</f>
        <v>1.1206635035098378</v>
      </c>
      <c r="T10066" s="105"/>
    </row>
    <row r="10067" spans="1:20" ht="15">
      <c r="A10067" s="284">
        <v>10063</v>
      </c>
      <c r="B10067" s="287"/>
      <c r="C10067" s="287"/>
      <c r="D10067" s="284" t="s">
        <v>1054</v>
      </c>
      <c r="E10067" s="287"/>
      <c r="F10067" s="285" t="s">
        <v>10188</v>
      </c>
      <c r="G10067" s="266" t="s">
        <v>121</v>
      </c>
      <c r="H10067" s="266">
        <v>0.1</v>
      </c>
      <c r="I10067" s="266">
        <v>2023</v>
      </c>
      <c r="J10067" s="267">
        <v>44967</v>
      </c>
      <c r="K10067" s="267">
        <f>J10067+1</f>
        <v>44968</v>
      </c>
      <c r="L10067" s="266">
        <f>IF(M10067&lt;=365,1,2)</f>
        <v>1</v>
      </c>
      <c r="M10067" s="266">
        <f>IF(K10067&lt;$C$1,$C$2-$C$1+1,$C$2-K10067+1)</f>
        <v>79</v>
      </c>
      <c r="N10067" s="268">
        <f>M10067/365</f>
        <v>0.21643835616438356</v>
      </c>
      <c r="O10067" s="269">
        <f>'Data and Parameter'!$E$4*'Data and Parameter'!$E$5*('Data and Parameter'!$E$6+'Data and Parameter'!$E$7)*'Data and Parameter'!$E$19*'Data and Parameter'!$E$14*'ER calculations'!N10067</f>
        <v>1.1206635035098378</v>
      </c>
      <c r="T10067" s="105"/>
    </row>
    <row r="10068" spans="1:20" ht="15">
      <c r="A10068" s="284">
        <v>10064</v>
      </c>
      <c r="B10068" s="287"/>
      <c r="C10068" s="287"/>
      <c r="D10068" s="284" t="s">
        <v>1054</v>
      </c>
      <c r="E10068" s="287"/>
      <c r="F10068" s="285" t="s">
        <v>10189</v>
      </c>
      <c r="G10068" s="266" t="s">
        <v>121</v>
      </c>
      <c r="H10068" s="266">
        <v>0.1</v>
      </c>
      <c r="I10068" s="266">
        <v>2023</v>
      </c>
      <c r="J10068" s="267">
        <v>44967</v>
      </c>
      <c r="K10068" s="267">
        <f>J10068+1</f>
        <v>44968</v>
      </c>
      <c r="L10068" s="266">
        <f>IF(M10068&lt;=365,1,2)</f>
        <v>1</v>
      </c>
      <c r="M10068" s="266">
        <f>IF(K10068&lt;$C$1,$C$2-$C$1+1,$C$2-K10068+1)</f>
        <v>79</v>
      </c>
      <c r="N10068" s="268">
        <f>M10068/365</f>
        <v>0.21643835616438356</v>
      </c>
      <c r="O10068" s="269">
        <f>'Data and Parameter'!$E$4*'Data and Parameter'!$E$5*('Data and Parameter'!$E$6+'Data and Parameter'!$E$7)*'Data and Parameter'!$E$19*'Data and Parameter'!$E$14*'ER calculations'!N10068</f>
        <v>1.1206635035098378</v>
      </c>
      <c r="T10068" s="105"/>
    </row>
    <row r="10069" spans="1:20" ht="15">
      <c r="A10069" s="284">
        <v>10065</v>
      </c>
      <c r="B10069" s="287"/>
      <c r="C10069" s="287"/>
      <c r="D10069" s="284" t="s">
        <v>1054</v>
      </c>
      <c r="E10069" s="287"/>
      <c r="F10069" s="285" t="s">
        <v>10190</v>
      </c>
      <c r="G10069" s="266" t="s">
        <v>121</v>
      </c>
      <c r="H10069" s="266">
        <v>0.1</v>
      </c>
      <c r="I10069" s="266">
        <v>2023</v>
      </c>
      <c r="J10069" s="267">
        <v>44967</v>
      </c>
      <c r="K10069" s="267">
        <f>J10069+1</f>
        <v>44968</v>
      </c>
      <c r="L10069" s="266">
        <f>IF(M10069&lt;=365,1,2)</f>
        <v>1</v>
      </c>
      <c r="M10069" s="266">
        <f>IF(K10069&lt;$C$1,$C$2-$C$1+1,$C$2-K10069+1)</f>
        <v>79</v>
      </c>
      <c r="N10069" s="268">
        <f>M10069/365</f>
        <v>0.21643835616438356</v>
      </c>
      <c r="O10069" s="269">
        <f>'Data and Parameter'!$E$4*'Data and Parameter'!$E$5*('Data and Parameter'!$E$6+'Data and Parameter'!$E$7)*'Data and Parameter'!$E$19*'Data and Parameter'!$E$14*'ER calculations'!N10069</f>
        <v>1.1206635035098378</v>
      </c>
      <c r="T10069" s="105"/>
    </row>
    <row r="10070" spans="1:20" ht="15">
      <c r="A10070" s="284">
        <v>10066</v>
      </c>
      <c r="B10070" s="287"/>
      <c r="C10070" s="287"/>
      <c r="D10070" s="284" t="s">
        <v>1054</v>
      </c>
      <c r="E10070" s="287"/>
      <c r="F10070" s="285" t="s">
        <v>10191</v>
      </c>
      <c r="G10070" s="266" t="s">
        <v>121</v>
      </c>
      <c r="H10070" s="266">
        <v>0.1</v>
      </c>
      <c r="I10070" s="266">
        <v>2023</v>
      </c>
      <c r="J10070" s="267">
        <v>45005</v>
      </c>
      <c r="K10070" s="267">
        <f>J10070+1</f>
        <v>45006</v>
      </c>
      <c r="L10070" s="266">
        <f>IF(M10070&lt;=365,1,2)</f>
        <v>1</v>
      </c>
      <c r="M10070" s="266">
        <f>IF(K10070&lt;$C$1,$C$2-$C$1+1,$C$2-K10070+1)</f>
        <v>41</v>
      </c>
      <c r="N10070" s="268">
        <f>M10070/365</f>
        <v>0.11232876712328767</v>
      </c>
      <c r="O10070" s="269">
        <f>'Data and Parameter'!$E$4*'Data and Parameter'!$E$5*('Data and Parameter'!$E$6+'Data and Parameter'!$E$7)*'Data and Parameter'!$E$19*'Data and Parameter'!$E$14*'ER calculations'!N10070</f>
        <v>0.58161017270763737</v>
      </c>
      <c r="T10070" s="105"/>
    </row>
    <row r="10071" spans="1:20" ht="15">
      <c r="A10071" s="284">
        <v>10067</v>
      </c>
      <c r="B10071" s="287"/>
      <c r="C10071" s="287"/>
      <c r="D10071" s="284" t="s">
        <v>1054</v>
      </c>
      <c r="E10071" s="287"/>
      <c r="F10071" s="285" t="s">
        <v>10192</v>
      </c>
      <c r="G10071" s="266" t="s">
        <v>121</v>
      </c>
      <c r="H10071" s="266">
        <v>0.1</v>
      </c>
      <c r="I10071" s="266">
        <v>2023</v>
      </c>
      <c r="J10071" s="267">
        <v>44967</v>
      </c>
      <c r="K10071" s="267">
        <f>J10071+1</f>
        <v>44968</v>
      </c>
      <c r="L10071" s="266">
        <f>IF(M10071&lt;=365,1,2)</f>
        <v>1</v>
      </c>
      <c r="M10071" s="266">
        <f>IF(K10071&lt;$C$1,$C$2-$C$1+1,$C$2-K10071+1)</f>
        <v>79</v>
      </c>
      <c r="N10071" s="268">
        <f>M10071/365</f>
        <v>0.21643835616438356</v>
      </c>
      <c r="O10071" s="269">
        <f>'Data and Parameter'!$E$4*'Data and Parameter'!$E$5*('Data and Parameter'!$E$6+'Data and Parameter'!$E$7)*'Data and Parameter'!$E$19*'Data and Parameter'!$E$14*'ER calculations'!N10071</f>
        <v>1.1206635035098378</v>
      </c>
    </row>
    <row r="10072" spans="1:20" ht="15">
      <c r="A10072" s="284">
        <v>10068</v>
      </c>
      <c r="B10072" s="287"/>
      <c r="C10072" s="287"/>
      <c r="D10072" s="284" t="s">
        <v>1054</v>
      </c>
      <c r="E10072" s="287"/>
      <c r="F10072" s="285" t="s">
        <v>10193</v>
      </c>
      <c r="G10072" s="266" t="s">
        <v>121</v>
      </c>
      <c r="H10072" s="266">
        <v>0.1</v>
      </c>
      <c r="I10072" s="266">
        <v>2023</v>
      </c>
      <c r="J10072" s="267">
        <v>45009</v>
      </c>
      <c r="K10072" s="267">
        <f>J10072+1</f>
        <v>45010</v>
      </c>
      <c r="L10072" s="266">
        <f>IF(M10072&lt;=365,1,2)</f>
        <v>1</v>
      </c>
      <c r="M10072" s="266">
        <f>IF(K10072&lt;$C$1,$C$2-$C$1+1,$C$2-K10072+1)</f>
        <v>37</v>
      </c>
      <c r="N10072" s="268">
        <f>M10072/365</f>
        <v>0.10136986301369863</v>
      </c>
      <c r="O10072" s="269">
        <f>'Data and Parameter'!$E$4*'Data and Parameter'!$E$5*('Data and Parameter'!$E$6+'Data and Parameter'!$E$7)*'Data and Parameter'!$E$19*'Data and Parameter'!$E$14*'ER calculations'!N10072</f>
        <v>0.52486771683372158</v>
      </c>
      <c r="T10072" s="105"/>
    </row>
    <row r="10073" spans="1:20" ht="15">
      <c r="A10073" s="284">
        <v>10069</v>
      </c>
      <c r="B10073" s="287"/>
      <c r="C10073" s="287"/>
      <c r="D10073" s="284" t="s">
        <v>1054</v>
      </c>
      <c r="E10073" s="287"/>
      <c r="F10073" s="285" t="s">
        <v>10194</v>
      </c>
      <c r="G10073" s="266" t="s">
        <v>121</v>
      </c>
      <c r="H10073" s="266">
        <v>0.1</v>
      </c>
      <c r="I10073" s="266">
        <v>2023</v>
      </c>
      <c r="J10073" s="267">
        <v>44967</v>
      </c>
      <c r="K10073" s="267">
        <f>J10073+1</f>
        <v>44968</v>
      </c>
      <c r="L10073" s="266">
        <f>IF(M10073&lt;=365,1,2)</f>
        <v>1</v>
      </c>
      <c r="M10073" s="266">
        <f>IF(K10073&lt;$C$1,$C$2-$C$1+1,$C$2-K10073+1)</f>
        <v>79</v>
      </c>
      <c r="N10073" s="268">
        <f>M10073/365</f>
        <v>0.21643835616438356</v>
      </c>
      <c r="O10073" s="269">
        <f>'Data and Parameter'!$E$4*'Data and Parameter'!$E$5*('Data and Parameter'!$E$6+'Data and Parameter'!$E$7)*'Data and Parameter'!$E$19*'Data and Parameter'!$E$14*'ER calculations'!N10073</f>
        <v>1.1206635035098378</v>
      </c>
      <c r="T10073" s="105"/>
    </row>
    <row r="10074" spans="1:20" ht="15">
      <c r="A10074" s="284">
        <v>10070</v>
      </c>
      <c r="B10074" s="287"/>
      <c r="C10074" s="287"/>
      <c r="D10074" s="284" t="s">
        <v>1054</v>
      </c>
      <c r="E10074" s="287"/>
      <c r="F10074" s="285" t="s">
        <v>10195</v>
      </c>
      <c r="G10074" s="266" t="s">
        <v>121</v>
      </c>
      <c r="H10074" s="266">
        <v>0.1</v>
      </c>
      <c r="I10074" s="266">
        <v>2023</v>
      </c>
      <c r="J10074" s="267">
        <v>44967</v>
      </c>
      <c r="K10074" s="267">
        <f>J10074+1</f>
        <v>44968</v>
      </c>
      <c r="L10074" s="266">
        <f>IF(M10074&lt;=365,1,2)</f>
        <v>1</v>
      </c>
      <c r="M10074" s="266">
        <f>IF(K10074&lt;$C$1,$C$2-$C$1+1,$C$2-K10074+1)</f>
        <v>79</v>
      </c>
      <c r="N10074" s="268">
        <f>M10074/365</f>
        <v>0.21643835616438356</v>
      </c>
      <c r="O10074" s="269">
        <f>'Data and Parameter'!$E$4*'Data and Parameter'!$E$5*('Data and Parameter'!$E$6+'Data and Parameter'!$E$7)*'Data and Parameter'!$E$19*'Data and Parameter'!$E$14*'ER calculations'!N10074</f>
        <v>1.1206635035098378</v>
      </c>
      <c r="T10074" s="105"/>
    </row>
    <row r="10075" spans="1:20" ht="15">
      <c r="A10075" s="284">
        <v>10071</v>
      </c>
      <c r="B10075" s="287"/>
      <c r="C10075" s="287"/>
      <c r="D10075" s="284" t="s">
        <v>1054</v>
      </c>
      <c r="E10075" s="287"/>
      <c r="F10075" s="285" t="s">
        <v>10196</v>
      </c>
      <c r="G10075" s="266" t="s">
        <v>121</v>
      </c>
      <c r="H10075" s="266">
        <v>0.1</v>
      </c>
      <c r="I10075" s="266">
        <v>2023</v>
      </c>
      <c r="J10075" s="267">
        <v>45009</v>
      </c>
      <c r="K10075" s="267">
        <f>J10075+1</f>
        <v>45010</v>
      </c>
      <c r="L10075" s="266">
        <f>IF(M10075&lt;=365,1,2)</f>
        <v>1</v>
      </c>
      <c r="M10075" s="266">
        <f>IF(K10075&lt;$C$1,$C$2-$C$1+1,$C$2-K10075+1)</f>
        <v>37</v>
      </c>
      <c r="N10075" s="268">
        <f>M10075/365</f>
        <v>0.10136986301369863</v>
      </c>
      <c r="O10075" s="269">
        <f>'Data and Parameter'!$E$4*'Data and Parameter'!$E$5*('Data and Parameter'!$E$6+'Data and Parameter'!$E$7)*'Data and Parameter'!$E$19*'Data and Parameter'!$E$14*'ER calculations'!N10075</f>
        <v>0.52486771683372158</v>
      </c>
      <c r="T10075" s="105"/>
    </row>
    <row r="10076" spans="1:20" ht="15">
      <c r="A10076" s="284">
        <v>10072</v>
      </c>
      <c r="B10076" s="287"/>
      <c r="C10076" s="287"/>
      <c r="D10076" s="284" t="s">
        <v>1054</v>
      </c>
      <c r="E10076" s="287"/>
      <c r="F10076" s="285" t="s">
        <v>10197</v>
      </c>
      <c r="G10076" s="266" t="s">
        <v>121</v>
      </c>
      <c r="H10076" s="266">
        <v>0.1</v>
      </c>
      <c r="I10076" s="266">
        <v>2023</v>
      </c>
      <c r="J10076" s="267">
        <v>44967</v>
      </c>
      <c r="K10076" s="267">
        <f>J10076+1</f>
        <v>44968</v>
      </c>
      <c r="L10076" s="266">
        <f>IF(M10076&lt;=365,1,2)</f>
        <v>1</v>
      </c>
      <c r="M10076" s="266">
        <f>IF(K10076&lt;$C$1,$C$2-$C$1+1,$C$2-K10076+1)</f>
        <v>79</v>
      </c>
      <c r="N10076" s="268">
        <f>M10076/365</f>
        <v>0.21643835616438356</v>
      </c>
      <c r="O10076" s="269">
        <f>'Data and Parameter'!$E$4*'Data and Parameter'!$E$5*('Data and Parameter'!$E$6+'Data and Parameter'!$E$7)*'Data and Parameter'!$E$19*'Data and Parameter'!$E$14*'ER calculations'!N10076</f>
        <v>1.1206635035098378</v>
      </c>
      <c r="T10076" s="105"/>
    </row>
    <row r="10077" spans="1:20" ht="15">
      <c r="A10077" s="284">
        <v>10073</v>
      </c>
      <c r="B10077" s="287"/>
      <c r="C10077" s="287"/>
      <c r="D10077" s="284" t="s">
        <v>1054</v>
      </c>
      <c r="E10077" s="287"/>
      <c r="F10077" s="285" t="s">
        <v>10198</v>
      </c>
      <c r="G10077" s="266" t="s">
        <v>121</v>
      </c>
      <c r="H10077" s="266">
        <v>0.1</v>
      </c>
      <c r="I10077" s="266">
        <v>2023</v>
      </c>
      <c r="J10077" s="267">
        <v>44968</v>
      </c>
      <c r="K10077" s="267">
        <f>J10077+1</f>
        <v>44969</v>
      </c>
      <c r="L10077" s="266">
        <f>IF(M10077&lt;=365,1,2)</f>
        <v>1</v>
      </c>
      <c r="M10077" s="266">
        <f>IF(K10077&lt;$C$1,$C$2-$C$1+1,$C$2-K10077+1)</f>
        <v>78</v>
      </c>
      <c r="N10077" s="268">
        <f>M10077/365</f>
        <v>0.21369863013698631</v>
      </c>
      <c r="O10077" s="269">
        <f>'Data and Parameter'!$E$4*'Data and Parameter'!$E$5*('Data and Parameter'!$E$6+'Data and Parameter'!$E$7)*'Data and Parameter'!$E$19*'Data and Parameter'!$E$14*'ER calculations'!N10077</f>
        <v>1.1064778895413589</v>
      </c>
      <c r="T10077" s="105"/>
    </row>
    <row r="10078" spans="1:20" ht="15">
      <c r="A10078" s="284">
        <v>10074</v>
      </c>
      <c r="B10078" s="287"/>
      <c r="C10078" s="287"/>
      <c r="D10078" s="284" t="s">
        <v>1054</v>
      </c>
      <c r="E10078" s="287"/>
      <c r="F10078" s="285" t="s">
        <v>10199</v>
      </c>
      <c r="G10078" s="266" t="s">
        <v>121</v>
      </c>
      <c r="H10078" s="266">
        <v>0.1</v>
      </c>
      <c r="I10078" s="266">
        <v>2023</v>
      </c>
      <c r="J10078" s="267">
        <v>45009</v>
      </c>
      <c r="K10078" s="267">
        <f>J10078+1</f>
        <v>45010</v>
      </c>
      <c r="L10078" s="266">
        <f>IF(M10078&lt;=365,1,2)</f>
        <v>1</v>
      </c>
      <c r="M10078" s="266">
        <f>IF(K10078&lt;$C$1,$C$2-$C$1+1,$C$2-K10078+1)</f>
        <v>37</v>
      </c>
      <c r="N10078" s="268">
        <f>M10078/365</f>
        <v>0.10136986301369863</v>
      </c>
      <c r="O10078" s="269">
        <f>'Data and Parameter'!$E$4*'Data and Parameter'!$E$5*('Data and Parameter'!$E$6+'Data and Parameter'!$E$7)*'Data and Parameter'!$E$19*'Data and Parameter'!$E$14*'ER calculations'!N10078</f>
        <v>0.52486771683372158</v>
      </c>
      <c r="T10078" s="105"/>
    </row>
    <row r="10079" spans="1:20" ht="15">
      <c r="A10079" s="284">
        <v>10075</v>
      </c>
      <c r="B10079" s="287"/>
      <c r="C10079" s="287"/>
      <c r="D10079" s="284" t="s">
        <v>1054</v>
      </c>
      <c r="E10079" s="287"/>
      <c r="F10079" s="285" t="s">
        <v>10200</v>
      </c>
      <c r="G10079" s="266" t="s">
        <v>121</v>
      </c>
      <c r="H10079" s="266">
        <v>0.1</v>
      </c>
      <c r="I10079" s="266">
        <v>2023</v>
      </c>
      <c r="J10079" s="267">
        <v>44967</v>
      </c>
      <c r="K10079" s="267">
        <f>J10079+1</f>
        <v>44968</v>
      </c>
      <c r="L10079" s="266">
        <f>IF(M10079&lt;=365,1,2)</f>
        <v>1</v>
      </c>
      <c r="M10079" s="266">
        <f>IF(K10079&lt;$C$1,$C$2-$C$1+1,$C$2-K10079+1)</f>
        <v>79</v>
      </c>
      <c r="N10079" s="268">
        <f>M10079/365</f>
        <v>0.21643835616438356</v>
      </c>
      <c r="O10079" s="269">
        <f>'Data and Parameter'!$E$4*'Data and Parameter'!$E$5*('Data and Parameter'!$E$6+'Data and Parameter'!$E$7)*'Data and Parameter'!$E$19*'Data and Parameter'!$E$14*'ER calculations'!N10079</f>
        <v>1.1206635035098378</v>
      </c>
      <c r="T10079" s="105"/>
    </row>
    <row r="10080" spans="1:20" ht="15">
      <c r="A10080" s="284">
        <v>10076</v>
      </c>
      <c r="B10080" s="287"/>
      <c r="C10080" s="287"/>
      <c r="D10080" s="284" t="s">
        <v>1054</v>
      </c>
      <c r="E10080" s="287"/>
      <c r="F10080" s="285" t="s">
        <v>10201</v>
      </c>
      <c r="G10080" s="266" t="s">
        <v>121</v>
      </c>
      <c r="H10080" s="266">
        <v>0.1</v>
      </c>
      <c r="I10080" s="266">
        <v>2023</v>
      </c>
      <c r="J10080" s="267">
        <v>45009</v>
      </c>
      <c r="K10080" s="267">
        <f>J10080+1</f>
        <v>45010</v>
      </c>
      <c r="L10080" s="266">
        <f>IF(M10080&lt;=365,1,2)</f>
        <v>1</v>
      </c>
      <c r="M10080" s="266">
        <f>IF(K10080&lt;$C$1,$C$2-$C$1+1,$C$2-K10080+1)</f>
        <v>37</v>
      </c>
      <c r="N10080" s="268">
        <f>M10080/365</f>
        <v>0.10136986301369863</v>
      </c>
      <c r="O10080" s="269">
        <f>'Data and Parameter'!$E$4*'Data and Parameter'!$E$5*('Data and Parameter'!$E$6+'Data and Parameter'!$E$7)*'Data and Parameter'!$E$19*'Data and Parameter'!$E$14*'ER calculations'!N10080</f>
        <v>0.52486771683372158</v>
      </c>
      <c r="T10080" s="105"/>
    </row>
    <row r="10081" spans="1:20" ht="15">
      <c r="A10081" s="284">
        <v>10077</v>
      </c>
      <c r="B10081" s="287"/>
      <c r="C10081" s="287"/>
      <c r="D10081" s="284" t="s">
        <v>1054</v>
      </c>
      <c r="E10081" s="287"/>
      <c r="F10081" s="285" t="s">
        <v>10202</v>
      </c>
      <c r="G10081" s="266" t="s">
        <v>121</v>
      </c>
      <c r="H10081" s="266">
        <v>0.1</v>
      </c>
      <c r="I10081" s="266">
        <v>2023</v>
      </c>
      <c r="J10081" s="267">
        <v>44967</v>
      </c>
      <c r="K10081" s="267">
        <f>J10081+1</f>
        <v>44968</v>
      </c>
      <c r="L10081" s="266">
        <f>IF(M10081&lt;=365,1,2)</f>
        <v>1</v>
      </c>
      <c r="M10081" s="266">
        <f>IF(K10081&lt;$C$1,$C$2-$C$1+1,$C$2-K10081+1)</f>
        <v>79</v>
      </c>
      <c r="N10081" s="268">
        <f>M10081/365</f>
        <v>0.21643835616438356</v>
      </c>
      <c r="O10081" s="269">
        <f>'Data and Parameter'!$E$4*'Data and Parameter'!$E$5*('Data and Parameter'!$E$6+'Data and Parameter'!$E$7)*'Data and Parameter'!$E$19*'Data and Parameter'!$E$14*'ER calculations'!N10081</f>
        <v>1.1206635035098378</v>
      </c>
      <c r="T10081" s="105"/>
    </row>
    <row r="10082" spans="1:20" ht="15">
      <c r="A10082" s="284">
        <v>10078</v>
      </c>
      <c r="B10082" s="287"/>
      <c r="C10082" s="287"/>
      <c r="D10082" s="284" t="s">
        <v>1054</v>
      </c>
      <c r="E10082" s="287"/>
      <c r="F10082" s="285" t="s">
        <v>10203</v>
      </c>
      <c r="G10082" s="266" t="s">
        <v>121</v>
      </c>
      <c r="H10082" s="266">
        <v>0.1</v>
      </c>
      <c r="I10082" s="266">
        <v>2023</v>
      </c>
      <c r="J10082" s="267">
        <v>45009</v>
      </c>
      <c r="K10082" s="267">
        <f>J10082+1</f>
        <v>45010</v>
      </c>
      <c r="L10082" s="266">
        <f>IF(M10082&lt;=365,1,2)</f>
        <v>1</v>
      </c>
      <c r="M10082" s="266">
        <f>IF(K10082&lt;$C$1,$C$2-$C$1+1,$C$2-K10082+1)</f>
        <v>37</v>
      </c>
      <c r="N10082" s="268">
        <f>M10082/365</f>
        <v>0.10136986301369863</v>
      </c>
      <c r="O10082" s="269">
        <f>'Data and Parameter'!$E$4*'Data and Parameter'!$E$5*('Data and Parameter'!$E$6+'Data and Parameter'!$E$7)*'Data and Parameter'!$E$19*'Data and Parameter'!$E$14*'ER calculations'!N10082</f>
        <v>0.52486771683372158</v>
      </c>
      <c r="T10082" s="105"/>
    </row>
    <row r="10083" spans="1:20" ht="15">
      <c r="A10083" s="284">
        <v>10079</v>
      </c>
      <c r="B10083" s="287"/>
      <c r="C10083" s="287"/>
      <c r="D10083" s="284" t="s">
        <v>1054</v>
      </c>
      <c r="E10083" s="287"/>
      <c r="F10083" s="285" t="s">
        <v>10204</v>
      </c>
      <c r="G10083" s="266" t="s">
        <v>121</v>
      </c>
      <c r="H10083" s="266">
        <v>0.1</v>
      </c>
      <c r="I10083" s="266">
        <v>2023</v>
      </c>
      <c r="J10083" s="267">
        <v>45009</v>
      </c>
      <c r="K10083" s="267">
        <f>J10083+1</f>
        <v>45010</v>
      </c>
      <c r="L10083" s="266">
        <f>IF(M10083&lt;=365,1,2)</f>
        <v>1</v>
      </c>
      <c r="M10083" s="266">
        <f>IF(K10083&lt;$C$1,$C$2-$C$1+1,$C$2-K10083+1)</f>
        <v>37</v>
      </c>
      <c r="N10083" s="268">
        <f>M10083/365</f>
        <v>0.10136986301369863</v>
      </c>
      <c r="O10083" s="269">
        <f>'Data and Parameter'!$E$4*'Data and Parameter'!$E$5*('Data and Parameter'!$E$6+'Data and Parameter'!$E$7)*'Data and Parameter'!$E$19*'Data and Parameter'!$E$14*'ER calculations'!N10083</f>
        <v>0.52486771683372158</v>
      </c>
      <c r="T10083" s="105"/>
    </row>
    <row r="10084" spans="1:20" ht="15">
      <c r="A10084" s="284">
        <v>10080</v>
      </c>
      <c r="B10084" s="287"/>
      <c r="C10084" s="287"/>
      <c r="D10084" s="284" t="s">
        <v>1054</v>
      </c>
      <c r="E10084" s="287"/>
      <c r="F10084" s="285" t="s">
        <v>10205</v>
      </c>
      <c r="G10084" s="266" t="s">
        <v>121</v>
      </c>
      <c r="H10084" s="266">
        <v>0.1</v>
      </c>
      <c r="I10084" s="266">
        <v>2023</v>
      </c>
      <c r="J10084" s="267">
        <v>44967</v>
      </c>
      <c r="K10084" s="267">
        <f>J10084+1</f>
        <v>44968</v>
      </c>
      <c r="L10084" s="266">
        <f>IF(M10084&lt;=365,1,2)</f>
        <v>1</v>
      </c>
      <c r="M10084" s="266">
        <f>IF(K10084&lt;$C$1,$C$2-$C$1+1,$C$2-K10084+1)</f>
        <v>79</v>
      </c>
      <c r="N10084" s="268">
        <f>M10084/365</f>
        <v>0.21643835616438356</v>
      </c>
      <c r="O10084" s="269">
        <f>'Data and Parameter'!$E$4*'Data and Parameter'!$E$5*('Data and Parameter'!$E$6+'Data and Parameter'!$E$7)*'Data and Parameter'!$E$19*'Data and Parameter'!$E$14*'ER calculations'!N10084</f>
        <v>1.1206635035098378</v>
      </c>
      <c r="T10084" s="105"/>
    </row>
    <row r="10085" spans="1:20" ht="15">
      <c r="A10085" s="284">
        <v>10081</v>
      </c>
      <c r="B10085" s="287"/>
      <c r="C10085" s="287"/>
      <c r="D10085" s="284" t="s">
        <v>1054</v>
      </c>
      <c r="E10085" s="287"/>
      <c r="F10085" s="285" t="s">
        <v>10206</v>
      </c>
      <c r="G10085" s="266" t="s">
        <v>121</v>
      </c>
      <c r="H10085" s="266">
        <v>0.1</v>
      </c>
      <c r="I10085" s="266">
        <v>2023</v>
      </c>
      <c r="J10085" s="267">
        <v>45009</v>
      </c>
      <c r="K10085" s="267">
        <f>J10085+1</f>
        <v>45010</v>
      </c>
      <c r="L10085" s="266">
        <f>IF(M10085&lt;=365,1,2)</f>
        <v>1</v>
      </c>
      <c r="M10085" s="266">
        <f>IF(K10085&lt;$C$1,$C$2-$C$1+1,$C$2-K10085+1)</f>
        <v>37</v>
      </c>
      <c r="N10085" s="268">
        <f>M10085/365</f>
        <v>0.10136986301369863</v>
      </c>
      <c r="O10085" s="269">
        <f>'Data and Parameter'!$E$4*'Data and Parameter'!$E$5*('Data and Parameter'!$E$6+'Data and Parameter'!$E$7)*'Data and Parameter'!$E$19*'Data and Parameter'!$E$14*'ER calculations'!N10085</f>
        <v>0.52486771683372158</v>
      </c>
      <c r="T10085" s="105"/>
    </row>
    <row r="10086" spans="1:20" ht="15">
      <c r="A10086" s="284">
        <v>10082</v>
      </c>
      <c r="B10086" s="287"/>
      <c r="C10086" s="287"/>
      <c r="D10086" s="284" t="s">
        <v>1054</v>
      </c>
      <c r="E10086" s="287"/>
      <c r="F10086" s="285" t="s">
        <v>10207</v>
      </c>
      <c r="G10086" s="266" t="s">
        <v>121</v>
      </c>
      <c r="H10086" s="266">
        <v>0.1</v>
      </c>
      <c r="I10086" s="266">
        <v>2023</v>
      </c>
      <c r="J10086" s="267">
        <v>45009</v>
      </c>
      <c r="K10086" s="267">
        <f>J10086+1</f>
        <v>45010</v>
      </c>
      <c r="L10086" s="266">
        <f>IF(M10086&lt;=365,1,2)</f>
        <v>1</v>
      </c>
      <c r="M10086" s="266">
        <f>IF(K10086&lt;$C$1,$C$2-$C$1+1,$C$2-K10086+1)</f>
        <v>37</v>
      </c>
      <c r="N10086" s="268">
        <f>M10086/365</f>
        <v>0.10136986301369863</v>
      </c>
      <c r="O10086" s="269">
        <f>'Data and Parameter'!$E$4*'Data and Parameter'!$E$5*('Data and Parameter'!$E$6+'Data and Parameter'!$E$7)*'Data and Parameter'!$E$19*'Data and Parameter'!$E$14*'ER calculations'!N10086</f>
        <v>0.52486771683372158</v>
      </c>
      <c r="T10086" s="105"/>
    </row>
    <row r="10087" spans="1:20" ht="15">
      <c r="A10087" s="284">
        <v>10083</v>
      </c>
      <c r="B10087" s="287"/>
      <c r="C10087" s="287"/>
      <c r="D10087" s="284" t="s">
        <v>1054</v>
      </c>
      <c r="E10087" s="287"/>
      <c r="F10087" s="285" t="s">
        <v>10208</v>
      </c>
      <c r="G10087" s="266" t="s">
        <v>121</v>
      </c>
      <c r="H10087" s="266">
        <v>0.1</v>
      </c>
      <c r="I10087" s="266">
        <v>2023</v>
      </c>
      <c r="J10087" s="267">
        <v>45008</v>
      </c>
      <c r="K10087" s="267">
        <f>J10087+1</f>
        <v>45009</v>
      </c>
      <c r="L10087" s="266">
        <f>IF(M10087&lt;=365,1,2)</f>
        <v>1</v>
      </c>
      <c r="M10087" s="266">
        <f>IF(K10087&lt;$C$1,$C$2-$C$1+1,$C$2-K10087+1)</f>
        <v>38</v>
      </c>
      <c r="N10087" s="268">
        <f>M10087/365</f>
        <v>0.10410958904109589</v>
      </c>
      <c r="O10087" s="269">
        <f>'Data and Parameter'!$E$4*'Data and Parameter'!$E$5*('Data and Parameter'!$E$6+'Data and Parameter'!$E$7)*'Data and Parameter'!$E$19*'Data and Parameter'!$E$14*'ER calculations'!N10087</f>
        <v>0.53905333080220053</v>
      </c>
      <c r="T10087" s="105"/>
    </row>
    <row r="10088" spans="1:20" ht="15">
      <c r="A10088" s="284">
        <v>10084</v>
      </c>
      <c r="B10088" s="287"/>
      <c r="C10088" s="287"/>
      <c r="D10088" s="284" t="s">
        <v>1054</v>
      </c>
      <c r="E10088" s="287"/>
      <c r="F10088" s="285" t="s">
        <v>10209</v>
      </c>
      <c r="G10088" s="266" t="s">
        <v>121</v>
      </c>
      <c r="H10088" s="266">
        <v>0.1</v>
      </c>
      <c r="I10088" s="266">
        <v>2023</v>
      </c>
      <c r="J10088" s="267">
        <v>45008</v>
      </c>
      <c r="K10088" s="267">
        <f>J10088+1</f>
        <v>45009</v>
      </c>
      <c r="L10088" s="266">
        <f>IF(M10088&lt;=365,1,2)</f>
        <v>1</v>
      </c>
      <c r="M10088" s="266">
        <f>IF(K10088&lt;$C$1,$C$2-$C$1+1,$C$2-K10088+1)</f>
        <v>38</v>
      </c>
      <c r="N10088" s="268">
        <f>M10088/365</f>
        <v>0.10410958904109589</v>
      </c>
      <c r="O10088" s="269">
        <f>'Data and Parameter'!$E$4*'Data and Parameter'!$E$5*('Data and Parameter'!$E$6+'Data and Parameter'!$E$7)*'Data and Parameter'!$E$19*'Data and Parameter'!$E$14*'ER calculations'!N10088</f>
        <v>0.53905333080220053</v>
      </c>
      <c r="T10088" s="105"/>
    </row>
    <row r="10089" spans="1:20" ht="15">
      <c r="A10089" s="284">
        <v>10085</v>
      </c>
      <c r="B10089" s="287"/>
      <c r="C10089" s="287"/>
      <c r="D10089" s="284" t="s">
        <v>1054</v>
      </c>
      <c r="E10089" s="287"/>
      <c r="F10089" s="285" t="s">
        <v>10210</v>
      </c>
      <c r="G10089" s="266" t="s">
        <v>121</v>
      </c>
      <c r="H10089" s="266">
        <v>0.1</v>
      </c>
      <c r="I10089" s="266">
        <v>2023</v>
      </c>
      <c r="J10089" s="267">
        <v>44967</v>
      </c>
      <c r="K10089" s="267">
        <f>J10089+1</f>
        <v>44968</v>
      </c>
      <c r="L10089" s="266">
        <f>IF(M10089&lt;=365,1,2)</f>
        <v>1</v>
      </c>
      <c r="M10089" s="266">
        <f>IF(K10089&lt;$C$1,$C$2-$C$1+1,$C$2-K10089+1)</f>
        <v>79</v>
      </c>
      <c r="N10089" s="268">
        <f>M10089/365</f>
        <v>0.21643835616438356</v>
      </c>
      <c r="O10089" s="269">
        <f>'Data and Parameter'!$E$4*'Data and Parameter'!$E$5*('Data and Parameter'!$E$6+'Data and Parameter'!$E$7)*'Data and Parameter'!$E$19*'Data and Parameter'!$E$14*'ER calculations'!N10089</f>
        <v>1.1206635035098378</v>
      </c>
      <c r="T10089" s="105"/>
    </row>
    <row r="10090" spans="1:20" ht="15">
      <c r="A10090" s="284">
        <v>10086</v>
      </c>
      <c r="B10090" s="287"/>
      <c r="C10090" s="287"/>
      <c r="D10090" s="284" t="s">
        <v>1054</v>
      </c>
      <c r="E10090" s="287"/>
      <c r="F10090" s="285" t="s">
        <v>10211</v>
      </c>
      <c r="G10090" s="266" t="s">
        <v>121</v>
      </c>
      <c r="H10090" s="266">
        <v>0.1</v>
      </c>
      <c r="I10090" s="266">
        <v>2023</v>
      </c>
      <c r="J10090" s="267">
        <v>45008</v>
      </c>
      <c r="K10090" s="267">
        <f>J10090+1</f>
        <v>45009</v>
      </c>
      <c r="L10090" s="266">
        <f>IF(M10090&lt;=365,1,2)</f>
        <v>1</v>
      </c>
      <c r="M10090" s="266">
        <f>IF(K10090&lt;$C$1,$C$2-$C$1+1,$C$2-K10090+1)</f>
        <v>38</v>
      </c>
      <c r="N10090" s="268">
        <f>M10090/365</f>
        <v>0.10410958904109589</v>
      </c>
      <c r="O10090" s="269">
        <f>'Data and Parameter'!$E$4*'Data and Parameter'!$E$5*('Data and Parameter'!$E$6+'Data and Parameter'!$E$7)*'Data and Parameter'!$E$19*'Data and Parameter'!$E$14*'ER calculations'!N10090</f>
        <v>0.53905333080220053</v>
      </c>
      <c r="T10090" s="105"/>
    </row>
    <row r="10091" spans="1:20" ht="15">
      <c r="A10091" s="284">
        <v>10087</v>
      </c>
      <c r="B10091" s="287"/>
      <c r="C10091" s="287"/>
      <c r="D10091" s="284" t="s">
        <v>1054</v>
      </c>
      <c r="E10091" s="287"/>
      <c r="F10091" s="285" t="s">
        <v>10212</v>
      </c>
      <c r="G10091" s="266" t="s">
        <v>121</v>
      </c>
      <c r="H10091" s="266">
        <v>0.1</v>
      </c>
      <c r="I10091" s="266">
        <v>2023</v>
      </c>
      <c r="J10091" s="267">
        <v>45009</v>
      </c>
      <c r="K10091" s="267">
        <f>J10091+1</f>
        <v>45010</v>
      </c>
      <c r="L10091" s="266">
        <f>IF(M10091&lt;=365,1,2)</f>
        <v>1</v>
      </c>
      <c r="M10091" s="266">
        <f>IF(K10091&lt;$C$1,$C$2-$C$1+1,$C$2-K10091+1)</f>
        <v>37</v>
      </c>
      <c r="N10091" s="268">
        <f>M10091/365</f>
        <v>0.10136986301369863</v>
      </c>
      <c r="O10091" s="269">
        <f>'Data and Parameter'!$E$4*'Data and Parameter'!$E$5*('Data and Parameter'!$E$6+'Data and Parameter'!$E$7)*'Data and Parameter'!$E$19*'Data and Parameter'!$E$14*'ER calculations'!N10091</f>
        <v>0.52486771683372158</v>
      </c>
      <c r="T10091" s="105"/>
    </row>
    <row r="10092" spans="1:20" ht="15">
      <c r="A10092" s="284">
        <v>10088</v>
      </c>
      <c r="B10092" s="287"/>
      <c r="C10092" s="287"/>
      <c r="D10092" s="284" t="s">
        <v>1054</v>
      </c>
      <c r="E10092" s="287"/>
      <c r="F10092" s="285" t="s">
        <v>10213</v>
      </c>
      <c r="G10092" s="266" t="s">
        <v>121</v>
      </c>
      <c r="H10092" s="266">
        <v>0.1</v>
      </c>
      <c r="I10092" s="266">
        <v>2023</v>
      </c>
      <c r="J10092" s="267">
        <v>44964</v>
      </c>
      <c r="K10092" s="267">
        <f>J10092+1</f>
        <v>44965</v>
      </c>
      <c r="L10092" s="266">
        <f>IF(M10092&lt;=365,1,2)</f>
        <v>1</v>
      </c>
      <c r="M10092" s="266">
        <f>IF(K10092&lt;$C$1,$C$2-$C$1+1,$C$2-K10092+1)</f>
        <v>82</v>
      </c>
      <c r="N10092" s="268">
        <f>M10092/365</f>
        <v>0.22465753424657534</v>
      </c>
      <c r="O10092" s="269">
        <f>'Data and Parameter'!$E$4*'Data and Parameter'!$E$5*('Data and Parameter'!$E$6+'Data and Parameter'!$E$7)*'Data and Parameter'!$E$19*'Data and Parameter'!$E$14*'ER calculations'!N10092</f>
        <v>1.1632203454152747</v>
      </c>
      <c r="T10092" s="105"/>
    </row>
    <row r="10093" spans="1:20" ht="15">
      <c r="A10093" s="284">
        <v>10089</v>
      </c>
      <c r="B10093" s="287"/>
      <c r="C10093" s="287"/>
      <c r="D10093" s="284" t="s">
        <v>1054</v>
      </c>
      <c r="E10093" s="287"/>
      <c r="F10093" s="285" t="s">
        <v>10214</v>
      </c>
      <c r="G10093" s="266" t="s">
        <v>121</v>
      </c>
      <c r="H10093" s="266">
        <v>0.1</v>
      </c>
      <c r="I10093" s="266">
        <v>2023</v>
      </c>
      <c r="J10093" s="267">
        <v>44964</v>
      </c>
      <c r="K10093" s="267">
        <f>J10093+1</f>
        <v>44965</v>
      </c>
      <c r="L10093" s="266">
        <f>IF(M10093&lt;=365,1,2)</f>
        <v>1</v>
      </c>
      <c r="M10093" s="266">
        <f>IF(K10093&lt;$C$1,$C$2-$C$1+1,$C$2-K10093+1)</f>
        <v>82</v>
      </c>
      <c r="N10093" s="268">
        <f>M10093/365</f>
        <v>0.22465753424657534</v>
      </c>
      <c r="O10093" s="269">
        <f>'Data and Parameter'!$E$4*'Data and Parameter'!$E$5*('Data and Parameter'!$E$6+'Data and Parameter'!$E$7)*'Data and Parameter'!$E$19*'Data and Parameter'!$E$14*'ER calculations'!N10093</f>
        <v>1.1632203454152747</v>
      </c>
      <c r="T10093" s="105"/>
    </row>
    <row r="10094" spans="1:20" ht="15">
      <c r="A10094" s="284">
        <v>10090</v>
      </c>
      <c r="B10094" s="287"/>
      <c r="C10094" s="287"/>
      <c r="D10094" s="284" t="s">
        <v>1054</v>
      </c>
      <c r="E10094" s="287"/>
      <c r="F10094" s="285" t="s">
        <v>10215</v>
      </c>
      <c r="G10094" s="266" t="s">
        <v>121</v>
      </c>
      <c r="H10094" s="266">
        <v>0.1</v>
      </c>
      <c r="I10094" s="266">
        <v>2023</v>
      </c>
      <c r="J10094" s="267">
        <v>44964</v>
      </c>
      <c r="K10094" s="267">
        <f>J10094+1</f>
        <v>44965</v>
      </c>
      <c r="L10094" s="266">
        <f>IF(M10094&lt;=365,1,2)</f>
        <v>1</v>
      </c>
      <c r="M10094" s="266">
        <f>IF(K10094&lt;$C$1,$C$2-$C$1+1,$C$2-K10094+1)</f>
        <v>82</v>
      </c>
      <c r="N10094" s="268">
        <f>M10094/365</f>
        <v>0.22465753424657534</v>
      </c>
      <c r="O10094" s="269">
        <f>'Data and Parameter'!$E$4*'Data and Parameter'!$E$5*('Data and Parameter'!$E$6+'Data and Parameter'!$E$7)*'Data and Parameter'!$E$19*'Data and Parameter'!$E$14*'ER calculations'!N10094</f>
        <v>1.1632203454152747</v>
      </c>
      <c r="T10094" s="105"/>
    </row>
    <row r="10095" spans="1:20" ht="15">
      <c r="A10095" s="284">
        <v>10091</v>
      </c>
      <c r="B10095" s="287"/>
      <c r="C10095" s="287"/>
      <c r="D10095" s="284" t="s">
        <v>1054</v>
      </c>
      <c r="E10095" s="287"/>
      <c r="F10095" s="285" t="s">
        <v>10216</v>
      </c>
      <c r="G10095" s="266" t="s">
        <v>121</v>
      </c>
      <c r="H10095" s="266">
        <v>0.1</v>
      </c>
      <c r="I10095" s="266">
        <v>2023</v>
      </c>
      <c r="J10095" s="267">
        <v>44964</v>
      </c>
      <c r="K10095" s="267">
        <f>J10095+1</f>
        <v>44965</v>
      </c>
      <c r="L10095" s="266">
        <f>IF(M10095&lt;=365,1,2)</f>
        <v>1</v>
      </c>
      <c r="M10095" s="266">
        <f>IF(K10095&lt;$C$1,$C$2-$C$1+1,$C$2-K10095+1)</f>
        <v>82</v>
      </c>
      <c r="N10095" s="268">
        <f>M10095/365</f>
        <v>0.22465753424657534</v>
      </c>
      <c r="O10095" s="269">
        <f>'Data and Parameter'!$E$4*'Data and Parameter'!$E$5*('Data and Parameter'!$E$6+'Data and Parameter'!$E$7)*'Data and Parameter'!$E$19*'Data and Parameter'!$E$14*'ER calculations'!N10095</f>
        <v>1.1632203454152747</v>
      </c>
      <c r="T10095" s="105"/>
    </row>
    <row r="10096" spans="1:20" ht="15">
      <c r="A10096" s="284">
        <v>10092</v>
      </c>
      <c r="B10096" s="287"/>
      <c r="C10096" s="287"/>
      <c r="D10096" s="284" t="s">
        <v>1054</v>
      </c>
      <c r="E10096" s="287"/>
      <c r="F10096" s="285" t="s">
        <v>10217</v>
      </c>
      <c r="G10096" s="266" t="s">
        <v>121</v>
      </c>
      <c r="H10096" s="266">
        <v>0.1</v>
      </c>
      <c r="I10096" s="266">
        <v>2023</v>
      </c>
      <c r="J10096" s="267">
        <v>44964</v>
      </c>
      <c r="K10096" s="267">
        <f>J10096+1</f>
        <v>44965</v>
      </c>
      <c r="L10096" s="266">
        <f>IF(M10096&lt;=365,1,2)</f>
        <v>1</v>
      </c>
      <c r="M10096" s="266">
        <f>IF(K10096&lt;$C$1,$C$2-$C$1+1,$C$2-K10096+1)</f>
        <v>82</v>
      </c>
      <c r="N10096" s="268">
        <f>M10096/365</f>
        <v>0.22465753424657534</v>
      </c>
      <c r="O10096" s="269">
        <f>'Data and Parameter'!$E$4*'Data and Parameter'!$E$5*('Data and Parameter'!$E$6+'Data and Parameter'!$E$7)*'Data and Parameter'!$E$19*'Data and Parameter'!$E$14*'ER calculations'!N10096</f>
        <v>1.1632203454152747</v>
      </c>
      <c r="T10096" s="105"/>
    </row>
    <row r="10097" spans="1:20" ht="15">
      <c r="A10097" s="284">
        <v>10093</v>
      </c>
      <c r="B10097" s="287"/>
      <c r="C10097" s="287"/>
      <c r="D10097" s="284" t="s">
        <v>1054</v>
      </c>
      <c r="E10097" s="287"/>
      <c r="F10097" s="285" t="s">
        <v>10218</v>
      </c>
      <c r="G10097" s="266" t="s">
        <v>121</v>
      </c>
      <c r="H10097" s="266">
        <v>0.1</v>
      </c>
      <c r="I10097" s="266">
        <v>2023</v>
      </c>
      <c r="J10097" s="267">
        <v>44970</v>
      </c>
      <c r="K10097" s="267">
        <f>J10097+1</f>
        <v>44971</v>
      </c>
      <c r="L10097" s="266">
        <f>IF(M10097&lt;=365,1,2)</f>
        <v>1</v>
      </c>
      <c r="M10097" s="266">
        <f>IF(K10097&lt;$C$1,$C$2-$C$1+1,$C$2-K10097+1)</f>
        <v>76</v>
      </c>
      <c r="N10097" s="268">
        <f>M10097/365</f>
        <v>0.20821917808219179</v>
      </c>
      <c r="O10097" s="269">
        <f>'Data and Parameter'!$E$4*'Data and Parameter'!$E$5*('Data and Parameter'!$E$6+'Data and Parameter'!$E$7)*'Data and Parameter'!$E$19*'Data and Parameter'!$E$14*'ER calculations'!N10097</f>
        <v>1.0781066616044011</v>
      </c>
      <c r="T10097" s="105"/>
    </row>
    <row r="10098" spans="1:20" ht="15">
      <c r="A10098" s="284">
        <v>10094</v>
      </c>
      <c r="B10098" s="287"/>
      <c r="C10098" s="287"/>
      <c r="D10098" s="284" t="s">
        <v>1054</v>
      </c>
      <c r="E10098" s="287"/>
      <c r="F10098" s="285" t="s">
        <v>10219</v>
      </c>
      <c r="G10098" s="266" t="s">
        <v>121</v>
      </c>
      <c r="H10098" s="266">
        <v>0.1</v>
      </c>
      <c r="I10098" s="266">
        <v>2023</v>
      </c>
      <c r="J10098" s="267">
        <v>45009</v>
      </c>
      <c r="K10098" s="267">
        <f>J10098+1</f>
        <v>45010</v>
      </c>
      <c r="L10098" s="266">
        <f>IF(M10098&lt;=365,1,2)</f>
        <v>1</v>
      </c>
      <c r="M10098" s="266">
        <f>IF(K10098&lt;$C$1,$C$2-$C$1+1,$C$2-K10098+1)</f>
        <v>37</v>
      </c>
      <c r="N10098" s="268">
        <f>M10098/365</f>
        <v>0.10136986301369863</v>
      </c>
      <c r="O10098" s="269">
        <f>'Data and Parameter'!$E$4*'Data and Parameter'!$E$5*('Data and Parameter'!$E$6+'Data and Parameter'!$E$7)*'Data and Parameter'!$E$19*'Data and Parameter'!$E$14*'ER calculations'!N10098</f>
        <v>0.52486771683372158</v>
      </c>
      <c r="T10098" s="105"/>
    </row>
    <row r="10099" spans="1:20" ht="15">
      <c r="A10099" s="284">
        <v>10095</v>
      </c>
      <c r="B10099" s="287"/>
      <c r="C10099" s="287"/>
      <c r="D10099" s="284" t="s">
        <v>1054</v>
      </c>
      <c r="E10099" s="287"/>
      <c r="F10099" s="285" t="s">
        <v>10220</v>
      </c>
      <c r="G10099" s="266" t="s">
        <v>121</v>
      </c>
      <c r="H10099" s="266">
        <v>0.1</v>
      </c>
      <c r="I10099" s="266">
        <v>2023</v>
      </c>
      <c r="J10099" s="267">
        <v>44971</v>
      </c>
      <c r="K10099" s="267">
        <f>J10099+1</f>
        <v>44972</v>
      </c>
      <c r="L10099" s="266">
        <f>IF(M10099&lt;=365,1,2)</f>
        <v>1</v>
      </c>
      <c r="M10099" s="266">
        <f>IF(K10099&lt;$C$1,$C$2-$C$1+1,$C$2-K10099+1)</f>
        <v>75</v>
      </c>
      <c r="N10099" s="268">
        <f>M10099/365</f>
        <v>0.20547945205479451</v>
      </c>
      <c r="O10099" s="269">
        <f>'Data and Parameter'!$E$4*'Data and Parameter'!$E$5*('Data and Parameter'!$E$6+'Data and Parameter'!$E$7)*'Data and Parameter'!$E$19*'Data and Parameter'!$E$14*'ER calculations'!N10099</f>
        <v>1.063921047635922</v>
      </c>
      <c r="T10099" s="105"/>
    </row>
    <row r="10100" spans="1:20" ht="15">
      <c r="A10100" s="284">
        <v>10096</v>
      </c>
      <c r="B10100" s="287"/>
      <c r="C10100" s="287"/>
      <c r="D10100" s="284" t="s">
        <v>1054</v>
      </c>
      <c r="E10100" s="287"/>
      <c r="F10100" s="285" t="s">
        <v>10221</v>
      </c>
      <c r="G10100" s="266" t="s">
        <v>121</v>
      </c>
      <c r="H10100" s="266">
        <v>0.1</v>
      </c>
      <c r="I10100" s="266">
        <v>2023</v>
      </c>
      <c r="J10100" s="267">
        <v>44971</v>
      </c>
      <c r="K10100" s="267">
        <f>J10100+1</f>
        <v>44972</v>
      </c>
      <c r="L10100" s="266">
        <f>IF(M10100&lt;=365,1,2)</f>
        <v>1</v>
      </c>
      <c r="M10100" s="266">
        <f>IF(K10100&lt;$C$1,$C$2-$C$1+1,$C$2-K10100+1)</f>
        <v>75</v>
      </c>
      <c r="N10100" s="268">
        <f>M10100/365</f>
        <v>0.20547945205479451</v>
      </c>
      <c r="O10100" s="269">
        <f>'Data and Parameter'!$E$4*'Data and Parameter'!$E$5*('Data and Parameter'!$E$6+'Data and Parameter'!$E$7)*'Data and Parameter'!$E$19*'Data and Parameter'!$E$14*'ER calculations'!N10100</f>
        <v>1.063921047635922</v>
      </c>
      <c r="T10100" s="105"/>
    </row>
    <row r="10101" spans="1:20" ht="15">
      <c r="A10101" s="284">
        <v>10097</v>
      </c>
      <c r="B10101" s="287"/>
      <c r="C10101" s="287"/>
      <c r="D10101" s="284" t="s">
        <v>1054</v>
      </c>
      <c r="E10101" s="287"/>
      <c r="F10101" s="285" t="s">
        <v>10222</v>
      </c>
      <c r="G10101" s="266" t="s">
        <v>121</v>
      </c>
      <c r="H10101" s="266">
        <v>0.1</v>
      </c>
      <c r="I10101" s="266">
        <v>2023</v>
      </c>
      <c r="J10101" s="267">
        <v>44971</v>
      </c>
      <c r="K10101" s="267">
        <f>J10101+1</f>
        <v>44972</v>
      </c>
      <c r="L10101" s="266">
        <f>IF(M10101&lt;=365,1,2)</f>
        <v>1</v>
      </c>
      <c r="M10101" s="266">
        <f>IF(K10101&lt;$C$1,$C$2-$C$1+1,$C$2-K10101+1)</f>
        <v>75</v>
      </c>
      <c r="N10101" s="268">
        <f>M10101/365</f>
        <v>0.20547945205479451</v>
      </c>
      <c r="O10101" s="269">
        <f>'Data and Parameter'!$E$4*'Data and Parameter'!$E$5*('Data and Parameter'!$E$6+'Data and Parameter'!$E$7)*'Data and Parameter'!$E$19*'Data and Parameter'!$E$14*'ER calculations'!N10101</f>
        <v>1.063921047635922</v>
      </c>
      <c r="T10101" s="105"/>
    </row>
    <row r="10102" spans="1:20" ht="15">
      <c r="A10102" s="284">
        <v>10098</v>
      </c>
      <c r="B10102" s="287"/>
      <c r="C10102" s="287"/>
      <c r="D10102" s="284" t="s">
        <v>1054</v>
      </c>
      <c r="E10102" s="287"/>
      <c r="F10102" s="285" t="s">
        <v>10223</v>
      </c>
      <c r="G10102" s="266" t="s">
        <v>121</v>
      </c>
      <c r="H10102" s="266">
        <v>0.1</v>
      </c>
      <c r="I10102" s="266">
        <v>2023</v>
      </c>
      <c r="J10102" s="267">
        <v>45009</v>
      </c>
      <c r="K10102" s="267">
        <f>J10102+1</f>
        <v>45010</v>
      </c>
      <c r="L10102" s="266">
        <f>IF(M10102&lt;=365,1,2)</f>
        <v>1</v>
      </c>
      <c r="M10102" s="266">
        <f>IF(K10102&lt;$C$1,$C$2-$C$1+1,$C$2-K10102+1)</f>
        <v>37</v>
      </c>
      <c r="N10102" s="268">
        <f>M10102/365</f>
        <v>0.10136986301369863</v>
      </c>
      <c r="O10102" s="269">
        <f>'Data and Parameter'!$E$4*'Data and Parameter'!$E$5*('Data and Parameter'!$E$6+'Data and Parameter'!$E$7)*'Data and Parameter'!$E$19*'Data and Parameter'!$E$14*'ER calculations'!N10102</f>
        <v>0.52486771683372158</v>
      </c>
      <c r="T10102" s="105"/>
    </row>
    <row r="10103" spans="1:20" ht="15">
      <c r="A10103" s="284">
        <v>10099</v>
      </c>
      <c r="B10103" s="287"/>
      <c r="C10103" s="287"/>
      <c r="D10103" s="284" t="s">
        <v>1054</v>
      </c>
      <c r="E10103" s="287"/>
      <c r="F10103" s="285" t="s">
        <v>10224</v>
      </c>
      <c r="G10103" s="266" t="s">
        <v>121</v>
      </c>
      <c r="H10103" s="266">
        <v>0.1</v>
      </c>
      <c r="I10103" s="266">
        <v>2023</v>
      </c>
      <c r="J10103" s="267">
        <v>45008</v>
      </c>
      <c r="K10103" s="267">
        <f>J10103+1</f>
        <v>45009</v>
      </c>
      <c r="L10103" s="266">
        <f>IF(M10103&lt;=365,1,2)</f>
        <v>1</v>
      </c>
      <c r="M10103" s="266">
        <f>IF(K10103&lt;$C$1,$C$2-$C$1+1,$C$2-K10103+1)</f>
        <v>38</v>
      </c>
      <c r="N10103" s="268">
        <f>M10103/365</f>
        <v>0.10410958904109589</v>
      </c>
      <c r="O10103" s="269">
        <f>'Data and Parameter'!$E$4*'Data and Parameter'!$E$5*('Data and Parameter'!$E$6+'Data and Parameter'!$E$7)*'Data and Parameter'!$E$19*'Data and Parameter'!$E$14*'ER calculations'!N10103</f>
        <v>0.53905333080220053</v>
      </c>
      <c r="T10103" s="105"/>
    </row>
    <row r="10104" spans="1:20" ht="15">
      <c r="A10104" s="284">
        <v>10100</v>
      </c>
      <c r="B10104" s="287"/>
      <c r="C10104" s="287"/>
      <c r="D10104" s="284" t="s">
        <v>1054</v>
      </c>
      <c r="E10104" s="287"/>
      <c r="F10104" s="285" t="s">
        <v>10225</v>
      </c>
      <c r="G10104" s="266" t="s">
        <v>121</v>
      </c>
      <c r="H10104" s="266">
        <v>0.1</v>
      </c>
      <c r="I10104" s="266">
        <v>2023</v>
      </c>
      <c r="J10104" s="267">
        <v>45008</v>
      </c>
      <c r="K10104" s="267">
        <f>J10104+1</f>
        <v>45009</v>
      </c>
      <c r="L10104" s="266">
        <f>IF(M10104&lt;=365,1,2)</f>
        <v>1</v>
      </c>
      <c r="M10104" s="266">
        <f>IF(K10104&lt;$C$1,$C$2-$C$1+1,$C$2-K10104+1)</f>
        <v>38</v>
      </c>
      <c r="N10104" s="268">
        <f>M10104/365</f>
        <v>0.10410958904109589</v>
      </c>
      <c r="O10104" s="269">
        <f>'Data and Parameter'!$E$4*'Data and Parameter'!$E$5*('Data and Parameter'!$E$6+'Data and Parameter'!$E$7)*'Data and Parameter'!$E$19*'Data and Parameter'!$E$14*'ER calculations'!N10104</f>
        <v>0.53905333080220053</v>
      </c>
      <c r="T10104" s="105"/>
    </row>
    <row r="10105" spans="1:20" ht="15">
      <c r="A10105" s="284">
        <v>10101</v>
      </c>
      <c r="B10105" s="287"/>
      <c r="C10105" s="287"/>
      <c r="D10105" s="284" t="s">
        <v>1054</v>
      </c>
      <c r="E10105" s="287"/>
      <c r="F10105" s="285" t="s">
        <v>10226</v>
      </c>
      <c r="G10105" s="266" t="s">
        <v>121</v>
      </c>
      <c r="H10105" s="266">
        <v>0.1</v>
      </c>
      <c r="I10105" s="266">
        <v>2023</v>
      </c>
      <c r="J10105" s="267">
        <v>45009</v>
      </c>
      <c r="K10105" s="267">
        <f>J10105+1</f>
        <v>45010</v>
      </c>
      <c r="L10105" s="266">
        <f>IF(M10105&lt;=365,1,2)</f>
        <v>1</v>
      </c>
      <c r="M10105" s="266">
        <f>IF(K10105&lt;$C$1,$C$2-$C$1+1,$C$2-K10105+1)</f>
        <v>37</v>
      </c>
      <c r="N10105" s="268">
        <f>M10105/365</f>
        <v>0.10136986301369863</v>
      </c>
      <c r="O10105" s="269">
        <f>'Data and Parameter'!$E$4*'Data and Parameter'!$E$5*('Data and Parameter'!$E$6+'Data and Parameter'!$E$7)*'Data and Parameter'!$E$19*'Data and Parameter'!$E$14*'ER calculations'!N10105</f>
        <v>0.52486771683372158</v>
      </c>
      <c r="T10105" s="105"/>
    </row>
    <row r="10106" spans="1:20" ht="15">
      <c r="A10106" s="284">
        <v>10102</v>
      </c>
      <c r="B10106" s="287"/>
      <c r="C10106" s="287"/>
      <c r="D10106" s="284" t="s">
        <v>1054</v>
      </c>
      <c r="E10106" s="287"/>
      <c r="F10106" s="285" t="s">
        <v>10227</v>
      </c>
      <c r="G10106" s="266" t="s">
        <v>121</v>
      </c>
      <c r="H10106" s="266">
        <v>0.1</v>
      </c>
      <c r="I10106" s="266">
        <v>2023</v>
      </c>
      <c r="J10106" s="267">
        <v>45008</v>
      </c>
      <c r="K10106" s="267">
        <f>J10106+1</f>
        <v>45009</v>
      </c>
      <c r="L10106" s="266">
        <f>IF(M10106&lt;=365,1,2)</f>
        <v>1</v>
      </c>
      <c r="M10106" s="266">
        <f>IF(K10106&lt;$C$1,$C$2-$C$1+1,$C$2-K10106+1)</f>
        <v>38</v>
      </c>
      <c r="N10106" s="268">
        <f>M10106/365</f>
        <v>0.10410958904109589</v>
      </c>
      <c r="O10106" s="269">
        <f>'Data and Parameter'!$E$4*'Data and Parameter'!$E$5*('Data and Parameter'!$E$6+'Data and Parameter'!$E$7)*'Data and Parameter'!$E$19*'Data and Parameter'!$E$14*'ER calculations'!N10106</f>
        <v>0.53905333080220053</v>
      </c>
      <c r="T10106" s="105"/>
    </row>
    <row r="10107" spans="1:20" ht="15">
      <c r="A10107" s="284">
        <v>10103</v>
      </c>
      <c r="B10107" s="287"/>
      <c r="C10107" s="287"/>
      <c r="D10107" s="284" t="s">
        <v>1054</v>
      </c>
      <c r="E10107" s="287"/>
      <c r="F10107" s="285" t="s">
        <v>10228</v>
      </c>
      <c r="G10107" s="266" t="s">
        <v>121</v>
      </c>
      <c r="H10107" s="266">
        <v>0.1</v>
      </c>
      <c r="I10107" s="266">
        <v>2023</v>
      </c>
      <c r="J10107" s="267">
        <v>45009</v>
      </c>
      <c r="K10107" s="267">
        <f>J10107+1</f>
        <v>45010</v>
      </c>
      <c r="L10107" s="266">
        <f>IF(M10107&lt;=365,1,2)</f>
        <v>1</v>
      </c>
      <c r="M10107" s="266">
        <f>IF(K10107&lt;$C$1,$C$2-$C$1+1,$C$2-K10107+1)</f>
        <v>37</v>
      </c>
      <c r="N10107" s="268">
        <f>M10107/365</f>
        <v>0.10136986301369863</v>
      </c>
      <c r="O10107" s="269">
        <f>'Data and Parameter'!$E$4*'Data and Parameter'!$E$5*('Data and Parameter'!$E$6+'Data and Parameter'!$E$7)*'Data and Parameter'!$E$19*'Data and Parameter'!$E$14*'ER calculations'!N10107</f>
        <v>0.52486771683372158</v>
      </c>
      <c r="T10107" s="105"/>
    </row>
    <row r="10108" spans="1:20" ht="15">
      <c r="A10108" s="284">
        <v>10104</v>
      </c>
      <c r="B10108" s="287"/>
      <c r="C10108" s="287"/>
      <c r="D10108" s="284" t="s">
        <v>1054</v>
      </c>
      <c r="E10108" s="287"/>
      <c r="F10108" s="285" t="s">
        <v>10229</v>
      </c>
      <c r="G10108" s="266" t="s">
        <v>121</v>
      </c>
      <c r="H10108" s="266">
        <v>0.1</v>
      </c>
      <c r="I10108" s="266">
        <v>2023</v>
      </c>
      <c r="J10108" s="267">
        <v>45009</v>
      </c>
      <c r="K10108" s="267">
        <f>J10108+1</f>
        <v>45010</v>
      </c>
      <c r="L10108" s="266">
        <f>IF(M10108&lt;=365,1,2)</f>
        <v>1</v>
      </c>
      <c r="M10108" s="266">
        <f>IF(K10108&lt;$C$1,$C$2-$C$1+1,$C$2-K10108+1)</f>
        <v>37</v>
      </c>
      <c r="N10108" s="268">
        <f>M10108/365</f>
        <v>0.10136986301369863</v>
      </c>
      <c r="O10108" s="269">
        <f>'Data and Parameter'!$E$4*'Data and Parameter'!$E$5*('Data and Parameter'!$E$6+'Data and Parameter'!$E$7)*'Data and Parameter'!$E$19*'Data and Parameter'!$E$14*'ER calculations'!N10108</f>
        <v>0.52486771683372158</v>
      </c>
      <c r="T10108" s="105"/>
    </row>
    <row r="10109" spans="1:20" ht="15">
      <c r="A10109" s="284">
        <v>10105</v>
      </c>
      <c r="B10109" s="287"/>
      <c r="C10109" s="287"/>
      <c r="D10109" s="284" t="s">
        <v>1054</v>
      </c>
      <c r="E10109" s="287"/>
      <c r="F10109" s="285" t="s">
        <v>10230</v>
      </c>
      <c r="G10109" s="266" t="s">
        <v>121</v>
      </c>
      <c r="H10109" s="266">
        <v>0.1</v>
      </c>
      <c r="I10109" s="266">
        <v>2023</v>
      </c>
      <c r="J10109" s="267">
        <v>45009</v>
      </c>
      <c r="K10109" s="267">
        <f>J10109+1</f>
        <v>45010</v>
      </c>
      <c r="L10109" s="266">
        <f>IF(M10109&lt;=365,1,2)</f>
        <v>1</v>
      </c>
      <c r="M10109" s="266">
        <f>IF(K10109&lt;$C$1,$C$2-$C$1+1,$C$2-K10109+1)</f>
        <v>37</v>
      </c>
      <c r="N10109" s="268">
        <f>M10109/365</f>
        <v>0.10136986301369863</v>
      </c>
      <c r="O10109" s="269">
        <f>'Data and Parameter'!$E$4*'Data and Parameter'!$E$5*('Data and Parameter'!$E$6+'Data and Parameter'!$E$7)*'Data and Parameter'!$E$19*'Data and Parameter'!$E$14*'ER calculations'!N10109</f>
        <v>0.52486771683372158</v>
      </c>
      <c r="T10109" s="105"/>
    </row>
    <row r="10110" spans="1:20" ht="15">
      <c r="A10110" s="284">
        <v>10106</v>
      </c>
      <c r="B10110" s="287"/>
      <c r="C10110" s="287"/>
      <c r="D10110" s="284" t="s">
        <v>1054</v>
      </c>
      <c r="E10110" s="287"/>
      <c r="F10110" s="285" t="s">
        <v>10231</v>
      </c>
      <c r="G10110" s="266" t="s">
        <v>121</v>
      </c>
      <c r="H10110" s="266">
        <v>0.1</v>
      </c>
      <c r="I10110" s="266">
        <v>2023</v>
      </c>
      <c r="J10110" s="267">
        <v>45009</v>
      </c>
      <c r="K10110" s="267">
        <f>J10110+1</f>
        <v>45010</v>
      </c>
      <c r="L10110" s="266">
        <f>IF(M10110&lt;=365,1,2)</f>
        <v>1</v>
      </c>
      <c r="M10110" s="266">
        <f>IF(K10110&lt;$C$1,$C$2-$C$1+1,$C$2-K10110+1)</f>
        <v>37</v>
      </c>
      <c r="N10110" s="268">
        <f>M10110/365</f>
        <v>0.10136986301369863</v>
      </c>
      <c r="O10110" s="269">
        <f>'Data and Parameter'!$E$4*'Data and Parameter'!$E$5*('Data and Parameter'!$E$6+'Data and Parameter'!$E$7)*'Data and Parameter'!$E$19*'Data and Parameter'!$E$14*'ER calculations'!N10110</f>
        <v>0.52486771683372158</v>
      </c>
      <c r="T10110" s="105"/>
    </row>
    <row r="10111" spans="1:20" ht="15">
      <c r="A10111" s="284">
        <v>10107</v>
      </c>
      <c r="B10111" s="287"/>
      <c r="C10111" s="287"/>
      <c r="D10111" s="284" t="s">
        <v>1054</v>
      </c>
      <c r="E10111" s="287"/>
      <c r="F10111" s="285" t="s">
        <v>10232</v>
      </c>
      <c r="G10111" s="266" t="s">
        <v>121</v>
      </c>
      <c r="H10111" s="266">
        <v>0.1</v>
      </c>
      <c r="I10111" s="266">
        <v>2023</v>
      </c>
      <c r="J10111" s="267">
        <v>44967</v>
      </c>
      <c r="K10111" s="267">
        <f>J10111+1</f>
        <v>44968</v>
      </c>
      <c r="L10111" s="266">
        <f>IF(M10111&lt;=365,1,2)</f>
        <v>1</v>
      </c>
      <c r="M10111" s="266">
        <f>IF(K10111&lt;$C$1,$C$2-$C$1+1,$C$2-K10111+1)</f>
        <v>79</v>
      </c>
      <c r="N10111" s="268">
        <f>M10111/365</f>
        <v>0.21643835616438356</v>
      </c>
      <c r="O10111" s="269">
        <f>'Data and Parameter'!$E$4*'Data and Parameter'!$E$5*('Data and Parameter'!$E$6+'Data and Parameter'!$E$7)*'Data and Parameter'!$E$19*'Data and Parameter'!$E$14*'ER calculations'!N10111</f>
        <v>1.1206635035098378</v>
      </c>
      <c r="T10111" s="105"/>
    </row>
    <row r="10112" spans="1:20" ht="15">
      <c r="A10112" s="284">
        <v>10108</v>
      </c>
      <c r="B10112" s="287"/>
      <c r="C10112" s="287"/>
      <c r="D10112" s="284" t="s">
        <v>1054</v>
      </c>
      <c r="E10112" s="287"/>
      <c r="F10112" s="285" t="s">
        <v>10233</v>
      </c>
      <c r="G10112" s="266" t="s">
        <v>121</v>
      </c>
      <c r="H10112" s="266">
        <v>0.1</v>
      </c>
      <c r="I10112" s="266">
        <v>2023</v>
      </c>
      <c r="J10112" s="267">
        <v>45009</v>
      </c>
      <c r="K10112" s="267">
        <f>J10112+1</f>
        <v>45010</v>
      </c>
      <c r="L10112" s="266">
        <f>IF(M10112&lt;=365,1,2)</f>
        <v>1</v>
      </c>
      <c r="M10112" s="266">
        <f>IF(K10112&lt;$C$1,$C$2-$C$1+1,$C$2-K10112+1)</f>
        <v>37</v>
      </c>
      <c r="N10112" s="268">
        <f>M10112/365</f>
        <v>0.10136986301369863</v>
      </c>
      <c r="O10112" s="269">
        <f>'Data and Parameter'!$E$4*'Data and Parameter'!$E$5*('Data and Parameter'!$E$6+'Data and Parameter'!$E$7)*'Data and Parameter'!$E$19*'Data and Parameter'!$E$14*'ER calculations'!N10112</f>
        <v>0.52486771683372158</v>
      </c>
      <c r="T10112" s="105"/>
    </row>
    <row r="10113" spans="1:20" ht="15">
      <c r="A10113" s="284">
        <v>10109</v>
      </c>
      <c r="B10113" s="287"/>
      <c r="C10113" s="287"/>
      <c r="D10113" s="284" t="s">
        <v>1054</v>
      </c>
      <c r="E10113" s="287"/>
      <c r="F10113" s="285" t="s">
        <v>10234</v>
      </c>
      <c r="G10113" s="266" t="s">
        <v>121</v>
      </c>
      <c r="H10113" s="266">
        <v>0.1</v>
      </c>
      <c r="I10113" s="266">
        <v>2023</v>
      </c>
      <c r="J10113" s="267">
        <v>44967</v>
      </c>
      <c r="K10113" s="267">
        <f>J10113+1</f>
        <v>44968</v>
      </c>
      <c r="L10113" s="266">
        <f>IF(M10113&lt;=365,1,2)</f>
        <v>1</v>
      </c>
      <c r="M10113" s="266">
        <f>IF(K10113&lt;$C$1,$C$2-$C$1+1,$C$2-K10113+1)</f>
        <v>79</v>
      </c>
      <c r="N10113" s="268">
        <f>M10113/365</f>
        <v>0.21643835616438356</v>
      </c>
      <c r="O10113" s="269">
        <f>'Data and Parameter'!$E$4*'Data and Parameter'!$E$5*('Data and Parameter'!$E$6+'Data and Parameter'!$E$7)*'Data and Parameter'!$E$19*'Data and Parameter'!$E$14*'ER calculations'!N10113</f>
        <v>1.1206635035098378</v>
      </c>
    </row>
    <row r="10114" spans="1:20" ht="15">
      <c r="A10114" s="284">
        <v>10110</v>
      </c>
      <c r="B10114" s="287"/>
      <c r="C10114" s="287"/>
      <c r="D10114" s="284" t="s">
        <v>1054</v>
      </c>
      <c r="E10114" s="287"/>
      <c r="F10114" s="285" t="s">
        <v>10235</v>
      </c>
      <c r="G10114" s="266" t="s">
        <v>121</v>
      </c>
      <c r="H10114" s="266">
        <v>0.1</v>
      </c>
      <c r="I10114" s="266">
        <v>2023</v>
      </c>
      <c r="J10114" s="267">
        <v>45009</v>
      </c>
      <c r="K10114" s="267">
        <f>J10114+1</f>
        <v>45010</v>
      </c>
      <c r="L10114" s="266">
        <f>IF(M10114&lt;=365,1,2)</f>
        <v>1</v>
      </c>
      <c r="M10114" s="266">
        <f>IF(K10114&lt;$C$1,$C$2-$C$1+1,$C$2-K10114+1)</f>
        <v>37</v>
      </c>
      <c r="N10114" s="268">
        <f>M10114/365</f>
        <v>0.10136986301369863</v>
      </c>
      <c r="O10114" s="269">
        <f>'Data and Parameter'!$E$4*'Data and Parameter'!$E$5*('Data and Parameter'!$E$6+'Data and Parameter'!$E$7)*'Data and Parameter'!$E$19*'Data and Parameter'!$E$14*'ER calculations'!N10114</f>
        <v>0.52486771683372158</v>
      </c>
      <c r="T10114" s="105"/>
    </row>
    <row r="10115" spans="1:20" ht="15">
      <c r="A10115" s="284">
        <v>10111</v>
      </c>
      <c r="B10115" s="287"/>
      <c r="C10115" s="287"/>
      <c r="D10115" s="284" t="s">
        <v>1054</v>
      </c>
      <c r="E10115" s="287"/>
      <c r="F10115" s="285" t="s">
        <v>10236</v>
      </c>
      <c r="G10115" s="266" t="s">
        <v>121</v>
      </c>
      <c r="H10115" s="266">
        <v>0.1</v>
      </c>
      <c r="I10115" s="266">
        <v>2023</v>
      </c>
      <c r="J10115" s="267">
        <v>45008</v>
      </c>
      <c r="K10115" s="267">
        <f>J10115+1</f>
        <v>45009</v>
      </c>
      <c r="L10115" s="266">
        <f>IF(M10115&lt;=365,1,2)</f>
        <v>1</v>
      </c>
      <c r="M10115" s="266">
        <f>IF(K10115&lt;$C$1,$C$2-$C$1+1,$C$2-K10115+1)</f>
        <v>38</v>
      </c>
      <c r="N10115" s="268">
        <f>M10115/365</f>
        <v>0.10410958904109589</v>
      </c>
      <c r="O10115" s="269">
        <f>'Data and Parameter'!$E$4*'Data and Parameter'!$E$5*('Data and Parameter'!$E$6+'Data and Parameter'!$E$7)*'Data and Parameter'!$E$19*'Data and Parameter'!$E$14*'ER calculations'!N10115</f>
        <v>0.53905333080220053</v>
      </c>
      <c r="T10115" s="105"/>
    </row>
    <row r="10116" spans="1:20" ht="15">
      <c r="A10116" s="284">
        <v>10112</v>
      </c>
      <c r="B10116" s="287"/>
      <c r="C10116" s="287"/>
      <c r="D10116" s="284" t="s">
        <v>1054</v>
      </c>
      <c r="E10116" s="287"/>
      <c r="F10116" s="285" t="s">
        <v>10237</v>
      </c>
      <c r="G10116" s="266" t="s">
        <v>121</v>
      </c>
      <c r="H10116" s="266">
        <v>0.1</v>
      </c>
      <c r="I10116" s="266">
        <v>2023</v>
      </c>
      <c r="J10116" s="267">
        <v>44967</v>
      </c>
      <c r="K10116" s="267">
        <f>J10116+1</f>
        <v>44968</v>
      </c>
      <c r="L10116" s="266">
        <f>IF(M10116&lt;=365,1,2)</f>
        <v>1</v>
      </c>
      <c r="M10116" s="266">
        <f>IF(K10116&lt;$C$1,$C$2-$C$1+1,$C$2-K10116+1)</f>
        <v>79</v>
      </c>
      <c r="N10116" s="268">
        <f>M10116/365</f>
        <v>0.21643835616438356</v>
      </c>
      <c r="O10116" s="269">
        <f>'Data and Parameter'!$E$4*'Data and Parameter'!$E$5*('Data and Parameter'!$E$6+'Data and Parameter'!$E$7)*'Data and Parameter'!$E$19*'Data and Parameter'!$E$14*'ER calculations'!N10116</f>
        <v>1.1206635035098378</v>
      </c>
      <c r="T10116" s="105"/>
    </row>
    <row r="10117" spans="1:20" ht="15">
      <c r="A10117" s="284">
        <v>10113</v>
      </c>
      <c r="B10117" s="287"/>
      <c r="C10117" s="287"/>
      <c r="D10117" s="284" t="s">
        <v>1054</v>
      </c>
      <c r="E10117" s="287"/>
      <c r="F10117" s="285" t="s">
        <v>10238</v>
      </c>
      <c r="G10117" s="266" t="s">
        <v>121</v>
      </c>
      <c r="H10117" s="266">
        <v>0.1</v>
      </c>
      <c r="I10117" s="266">
        <v>2023</v>
      </c>
      <c r="J10117" s="267">
        <v>44967</v>
      </c>
      <c r="K10117" s="267">
        <f>J10117+1</f>
        <v>44968</v>
      </c>
      <c r="L10117" s="266">
        <f>IF(M10117&lt;=365,1,2)</f>
        <v>1</v>
      </c>
      <c r="M10117" s="266">
        <f>IF(K10117&lt;$C$1,$C$2-$C$1+1,$C$2-K10117+1)</f>
        <v>79</v>
      </c>
      <c r="N10117" s="268">
        <f>M10117/365</f>
        <v>0.21643835616438356</v>
      </c>
      <c r="O10117" s="269">
        <f>'Data and Parameter'!$E$4*'Data and Parameter'!$E$5*('Data and Parameter'!$E$6+'Data and Parameter'!$E$7)*'Data and Parameter'!$E$19*'Data and Parameter'!$E$14*'ER calculations'!N10117</f>
        <v>1.1206635035098378</v>
      </c>
    </row>
    <row r="10118" spans="1:20" ht="15">
      <c r="A10118" s="284">
        <v>10114</v>
      </c>
      <c r="B10118" s="287"/>
      <c r="C10118" s="287"/>
      <c r="D10118" s="284" t="s">
        <v>1054</v>
      </c>
      <c r="E10118" s="287"/>
      <c r="F10118" s="285" t="s">
        <v>10239</v>
      </c>
      <c r="G10118" s="266" t="s">
        <v>121</v>
      </c>
      <c r="H10118" s="266">
        <v>0.1</v>
      </c>
      <c r="I10118" s="266">
        <v>2023</v>
      </c>
      <c r="J10118" s="267">
        <v>45009</v>
      </c>
      <c r="K10118" s="267">
        <f>J10118+1</f>
        <v>45010</v>
      </c>
      <c r="L10118" s="266">
        <f>IF(M10118&lt;=365,1,2)</f>
        <v>1</v>
      </c>
      <c r="M10118" s="266">
        <f>IF(K10118&lt;$C$1,$C$2-$C$1+1,$C$2-K10118+1)</f>
        <v>37</v>
      </c>
      <c r="N10118" s="268">
        <f>M10118/365</f>
        <v>0.10136986301369863</v>
      </c>
      <c r="O10118" s="269">
        <f>'Data and Parameter'!$E$4*'Data and Parameter'!$E$5*('Data and Parameter'!$E$6+'Data and Parameter'!$E$7)*'Data and Parameter'!$E$19*'Data and Parameter'!$E$14*'ER calculations'!N10118</f>
        <v>0.52486771683372158</v>
      </c>
      <c r="T10118" s="105"/>
    </row>
    <row r="10119" spans="1:20" ht="15">
      <c r="A10119" s="284">
        <v>10115</v>
      </c>
      <c r="B10119" s="287"/>
      <c r="C10119" s="287"/>
      <c r="D10119" s="284" t="s">
        <v>1054</v>
      </c>
      <c r="E10119" s="287"/>
      <c r="F10119" s="285" t="s">
        <v>10240</v>
      </c>
      <c r="G10119" s="266" t="s">
        <v>121</v>
      </c>
      <c r="H10119" s="266">
        <v>0.1</v>
      </c>
      <c r="I10119" s="266">
        <v>2023</v>
      </c>
      <c r="J10119" s="267">
        <v>45009</v>
      </c>
      <c r="K10119" s="267">
        <f>J10119+1</f>
        <v>45010</v>
      </c>
      <c r="L10119" s="266">
        <f>IF(M10119&lt;=365,1,2)</f>
        <v>1</v>
      </c>
      <c r="M10119" s="266">
        <f>IF(K10119&lt;$C$1,$C$2-$C$1+1,$C$2-K10119+1)</f>
        <v>37</v>
      </c>
      <c r="N10119" s="268">
        <f>M10119/365</f>
        <v>0.10136986301369863</v>
      </c>
      <c r="O10119" s="269">
        <f>'Data and Parameter'!$E$4*'Data and Parameter'!$E$5*('Data and Parameter'!$E$6+'Data and Parameter'!$E$7)*'Data and Parameter'!$E$19*'Data and Parameter'!$E$14*'ER calculations'!N10119</f>
        <v>0.52486771683372158</v>
      </c>
      <c r="T10119" s="105"/>
    </row>
    <row r="10120" spans="1:20" ht="15">
      <c r="A10120" s="284">
        <v>10116</v>
      </c>
      <c r="B10120" s="287"/>
      <c r="C10120" s="287"/>
      <c r="D10120" s="284" t="s">
        <v>1054</v>
      </c>
      <c r="E10120" s="287"/>
      <c r="F10120" s="285" t="s">
        <v>10241</v>
      </c>
      <c r="G10120" s="266" t="s">
        <v>121</v>
      </c>
      <c r="H10120" s="266">
        <v>0.1</v>
      </c>
      <c r="I10120" s="266">
        <v>2023</v>
      </c>
      <c r="J10120" s="267">
        <v>45009</v>
      </c>
      <c r="K10120" s="267">
        <f>J10120+1</f>
        <v>45010</v>
      </c>
      <c r="L10120" s="266">
        <f>IF(M10120&lt;=365,1,2)</f>
        <v>1</v>
      </c>
      <c r="M10120" s="266">
        <f>IF(K10120&lt;$C$1,$C$2-$C$1+1,$C$2-K10120+1)</f>
        <v>37</v>
      </c>
      <c r="N10120" s="268">
        <f>M10120/365</f>
        <v>0.10136986301369863</v>
      </c>
      <c r="O10120" s="269">
        <f>'Data and Parameter'!$E$4*'Data and Parameter'!$E$5*('Data and Parameter'!$E$6+'Data and Parameter'!$E$7)*'Data and Parameter'!$E$19*'Data and Parameter'!$E$14*'ER calculations'!N10120</f>
        <v>0.52486771683372158</v>
      </c>
      <c r="T10120" s="105"/>
    </row>
    <row r="10121" spans="1:20" ht="15">
      <c r="A10121" s="284">
        <v>10117</v>
      </c>
      <c r="B10121" s="287"/>
      <c r="C10121" s="287"/>
      <c r="D10121" s="284" t="s">
        <v>1054</v>
      </c>
      <c r="E10121" s="287"/>
      <c r="F10121" s="285" t="s">
        <v>10242</v>
      </c>
      <c r="G10121" s="266" t="s">
        <v>121</v>
      </c>
      <c r="H10121" s="266">
        <v>0.1</v>
      </c>
      <c r="I10121" s="266">
        <v>2023</v>
      </c>
      <c r="J10121" s="267">
        <v>45009</v>
      </c>
      <c r="K10121" s="267">
        <f>J10121+1</f>
        <v>45010</v>
      </c>
      <c r="L10121" s="266">
        <f>IF(M10121&lt;=365,1,2)</f>
        <v>1</v>
      </c>
      <c r="M10121" s="266">
        <f>IF(K10121&lt;$C$1,$C$2-$C$1+1,$C$2-K10121+1)</f>
        <v>37</v>
      </c>
      <c r="N10121" s="268">
        <f>M10121/365</f>
        <v>0.10136986301369863</v>
      </c>
      <c r="O10121" s="269">
        <f>'Data and Parameter'!$E$4*'Data and Parameter'!$E$5*('Data and Parameter'!$E$6+'Data and Parameter'!$E$7)*'Data and Parameter'!$E$19*'Data and Parameter'!$E$14*'ER calculations'!N10121</f>
        <v>0.52486771683372158</v>
      </c>
      <c r="T10121" s="105"/>
    </row>
    <row r="10122" spans="1:20" ht="15">
      <c r="A10122" s="284">
        <v>10118</v>
      </c>
      <c r="B10122" s="287"/>
      <c r="C10122" s="287"/>
      <c r="D10122" s="284" t="s">
        <v>1054</v>
      </c>
      <c r="E10122" s="287"/>
      <c r="F10122" s="285" t="s">
        <v>10243</v>
      </c>
      <c r="G10122" s="266" t="s">
        <v>121</v>
      </c>
      <c r="H10122" s="266">
        <v>0.1</v>
      </c>
      <c r="I10122" s="266">
        <v>2023</v>
      </c>
      <c r="J10122" s="267">
        <v>45009</v>
      </c>
      <c r="K10122" s="267">
        <f>J10122+1</f>
        <v>45010</v>
      </c>
      <c r="L10122" s="266">
        <f>IF(M10122&lt;=365,1,2)</f>
        <v>1</v>
      </c>
      <c r="M10122" s="266">
        <f>IF(K10122&lt;$C$1,$C$2-$C$1+1,$C$2-K10122+1)</f>
        <v>37</v>
      </c>
      <c r="N10122" s="268">
        <f>M10122/365</f>
        <v>0.10136986301369863</v>
      </c>
      <c r="O10122" s="269">
        <f>'Data and Parameter'!$E$4*'Data and Parameter'!$E$5*('Data and Parameter'!$E$6+'Data and Parameter'!$E$7)*'Data and Parameter'!$E$19*'Data and Parameter'!$E$14*'ER calculations'!N10122</f>
        <v>0.52486771683372158</v>
      </c>
      <c r="T10122" s="105"/>
    </row>
    <row r="10123" spans="1:20" ht="15">
      <c r="A10123" s="284">
        <v>10119</v>
      </c>
      <c r="B10123" s="287"/>
      <c r="C10123" s="287"/>
      <c r="D10123" s="284" t="s">
        <v>1054</v>
      </c>
      <c r="E10123" s="287"/>
      <c r="F10123" s="285" t="s">
        <v>10244</v>
      </c>
      <c r="G10123" s="266" t="s">
        <v>121</v>
      </c>
      <c r="H10123" s="266">
        <v>0.1</v>
      </c>
      <c r="I10123" s="266">
        <v>2023</v>
      </c>
      <c r="J10123" s="267">
        <v>45009</v>
      </c>
      <c r="K10123" s="267">
        <f>J10123+1</f>
        <v>45010</v>
      </c>
      <c r="L10123" s="266">
        <f>IF(M10123&lt;=365,1,2)</f>
        <v>1</v>
      </c>
      <c r="M10123" s="266">
        <f>IF(K10123&lt;$C$1,$C$2-$C$1+1,$C$2-K10123+1)</f>
        <v>37</v>
      </c>
      <c r="N10123" s="268">
        <f>M10123/365</f>
        <v>0.10136986301369863</v>
      </c>
      <c r="O10123" s="269">
        <f>'Data and Parameter'!$E$4*'Data and Parameter'!$E$5*('Data and Parameter'!$E$6+'Data and Parameter'!$E$7)*'Data and Parameter'!$E$19*'Data and Parameter'!$E$14*'ER calculations'!N10123</f>
        <v>0.52486771683372158</v>
      </c>
      <c r="T10123" s="105"/>
    </row>
    <row r="10124" spans="1:20" ht="15">
      <c r="A10124" s="284">
        <v>10120</v>
      </c>
      <c r="B10124" s="287"/>
      <c r="C10124" s="287"/>
      <c r="D10124" s="284" t="s">
        <v>1054</v>
      </c>
      <c r="E10124" s="287"/>
      <c r="F10124" s="285" t="s">
        <v>10245</v>
      </c>
      <c r="G10124" s="266" t="s">
        <v>121</v>
      </c>
      <c r="H10124" s="266">
        <v>0.1</v>
      </c>
      <c r="I10124" s="266">
        <v>2023</v>
      </c>
      <c r="J10124" s="267">
        <v>44968</v>
      </c>
      <c r="K10124" s="267">
        <f>J10124+1</f>
        <v>44969</v>
      </c>
      <c r="L10124" s="266">
        <f>IF(M10124&lt;=365,1,2)</f>
        <v>1</v>
      </c>
      <c r="M10124" s="266">
        <f>IF(K10124&lt;$C$1,$C$2-$C$1+1,$C$2-K10124+1)</f>
        <v>78</v>
      </c>
      <c r="N10124" s="268">
        <f>M10124/365</f>
        <v>0.21369863013698631</v>
      </c>
      <c r="O10124" s="269">
        <f>'Data and Parameter'!$E$4*'Data and Parameter'!$E$5*('Data and Parameter'!$E$6+'Data and Parameter'!$E$7)*'Data and Parameter'!$E$19*'Data and Parameter'!$E$14*'ER calculations'!N10124</f>
        <v>1.1064778895413589</v>
      </c>
      <c r="T10124" s="105"/>
    </row>
    <row r="10125" spans="1:20" ht="15">
      <c r="A10125" s="284">
        <v>10121</v>
      </c>
      <c r="B10125" s="287"/>
      <c r="C10125" s="287"/>
      <c r="D10125" s="284" t="s">
        <v>1054</v>
      </c>
      <c r="E10125" s="287"/>
      <c r="F10125" s="285" t="s">
        <v>10246</v>
      </c>
      <c r="G10125" s="266" t="s">
        <v>121</v>
      </c>
      <c r="H10125" s="266">
        <v>0.1</v>
      </c>
      <c r="I10125" s="266">
        <v>2023</v>
      </c>
      <c r="J10125" s="267">
        <v>45009</v>
      </c>
      <c r="K10125" s="267">
        <f>J10125+1</f>
        <v>45010</v>
      </c>
      <c r="L10125" s="266">
        <f>IF(M10125&lt;=365,1,2)</f>
        <v>1</v>
      </c>
      <c r="M10125" s="266">
        <f>IF(K10125&lt;$C$1,$C$2-$C$1+1,$C$2-K10125+1)</f>
        <v>37</v>
      </c>
      <c r="N10125" s="268">
        <f>M10125/365</f>
        <v>0.10136986301369863</v>
      </c>
      <c r="O10125" s="269">
        <f>'Data and Parameter'!$E$4*'Data and Parameter'!$E$5*('Data and Parameter'!$E$6+'Data and Parameter'!$E$7)*'Data and Parameter'!$E$19*'Data and Parameter'!$E$14*'ER calculations'!N10125</f>
        <v>0.52486771683372158</v>
      </c>
      <c r="T10125" s="105"/>
    </row>
    <row r="10126" spans="1:20" ht="15">
      <c r="A10126" s="284">
        <v>10122</v>
      </c>
      <c r="B10126" s="287"/>
      <c r="C10126" s="287"/>
      <c r="D10126" s="284" t="s">
        <v>1054</v>
      </c>
      <c r="E10126" s="287"/>
      <c r="F10126" s="285" t="s">
        <v>10247</v>
      </c>
      <c r="G10126" s="266" t="s">
        <v>121</v>
      </c>
      <c r="H10126" s="266">
        <v>0.1</v>
      </c>
      <c r="I10126" s="266">
        <v>2023</v>
      </c>
      <c r="J10126" s="267">
        <v>45009</v>
      </c>
      <c r="K10126" s="267">
        <f>J10126+1</f>
        <v>45010</v>
      </c>
      <c r="L10126" s="266">
        <f>IF(M10126&lt;=365,1,2)</f>
        <v>1</v>
      </c>
      <c r="M10126" s="266">
        <f>IF(K10126&lt;$C$1,$C$2-$C$1+1,$C$2-K10126+1)</f>
        <v>37</v>
      </c>
      <c r="N10126" s="268">
        <f>M10126/365</f>
        <v>0.10136986301369863</v>
      </c>
      <c r="O10126" s="269">
        <f>'Data and Parameter'!$E$4*'Data and Parameter'!$E$5*('Data and Parameter'!$E$6+'Data and Parameter'!$E$7)*'Data and Parameter'!$E$19*'Data and Parameter'!$E$14*'ER calculations'!N10126</f>
        <v>0.52486771683372158</v>
      </c>
      <c r="T10126" s="105"/>
    </row>
    <row r="10127" spans="1:20" ht="15">
      <c r="A10127" s="284">
        <v>10123</v>
      </c>
      <c r="B10127" s="287"/>
      <c r="C10127" s="287"/>
      <c r="D10127" s="284" t="s">
        <v>1054</v>
      </c>
      <c r="E10127" s="287"/>
      <c r="F10127" s="285" t="s">
        <v>10248</v>
      </c>
      <c r="G10127" s="266" t="s">
        <v>121</v>
      </c>
      <c r="H10127" s="266">
        <v>0.1</v>
      </c>
      <c r="I10127" s="266">
        <v>2023</v>
      </c>
      <c r="J10127" s="267">
        <v>45009</v>
      </c>
      <c r="K10127" s="267">
        <f>J10127+1</f>
        <v>45010</v>
      </c>
      <c r="L10127" s="266">
        <f>IF(M10127&lt;=365,1,2)</f>
        <v>1</v>
      </c>
      <c r="M10127" s="266">
        <f>IF(K10127&lt;$C$1,$C$2-$C$1+1,$C$2-K10127+1)</f>
        <v>37</v>
      </c>
      <c r="N10127" s="268">
        <f>M10127/365</f>
        <v>0.10136986301369863</v>
      </c>
      <c r="O10127" s="269">
        <f>'Data and Parameter'!$E$4*'Data and Parameter'!$E$5*('Data and Parameter'!$E$6+'Data and Parameter'!$E$7)*'Data and Parameter'!$E$19*'Data and Parameter'!$E$14*'ER calculations'!N10127</f>
        <v>0.52486771683372158</v>
      </c>
      <c r="T10127" s="105"/>
    </row>
    <row r="10128" spans="1:20" ht="15">
      <c r="A10128" s="284">
        <v>10124</v>
      </c>
      <c r="B10128" s="287"/>
      <c r="C10128" s="287"/>
      <c r="D10128" s="284" t="s">
        <v>1054</v>
      </c>
      <c r="E10128" s="287"/>
      <c r="F10128" s="285" t="s">
        <v>10249</v>
      </c>
      <c r="G10128" s="266" t="s">
        <v>121</v>
      </c>
      <c r="H10128" s="266">
        <v>0.1</v>
      </c>
      <c r="I10128" s="266">
        <v>2023</v>
      </c>
      <c r="J10128" s="267">
        <v>45009</v>
      </c>
      <c r="K10128" s="267">
        <f>J10128+1</f>
        <v>45010</v>
      </c>
      <c r="L10128" s="266">
        <f>IF(M10128&lt;=365,1,2)</f>
        <v>1</v>
      </c>
      <c r="M10128" s="266">
        <f>IF(K10128&lt;$C$1,$C$2-$C$1+1,$C$2-K10128+1)</f>
        <v>37</v>
      </c>
      <c r="N10128" s="268">
        <f>M10128/365</f>
        <v>0.10136986301369863</v>
      </c>
      <c r="O10128" s="269">
        <f>'Data and Parameter'!$E$4*'Data and Parameter'!$E$5*('Data and Parameter'!$E$6+'Data and Parameter'!$E$7)*'Data and Parameter'!$E$19*'Data and Parameter'!$E$14*'ER calculations'!N10128</f>
        <v>0.52486771683372158</v>
      </c>
      <c r="T10128" s="105"/>
    </row>
    <row r="10129" spans="1:20" ht="15">
      <c r="A10129" s="284">
        <v>10125</v>
      </c>
      <c r="B10129" s="287"/>
      <c r="C10129" s="287"/>
      <c r="D10129" s="284" t="s">
        <v>1054</v>
      </c>
      <c r="E10129" s="287"/>
      <c r="F10129" s="285" t="s">
        <v>10250</v>
      </c>
      <c r="G10129" s="266" t="s">
        <v>121</v>
      </c>
      <c r="H10129" s="266">
        <v>0.1</v>
      </c>
      <c r="I10129" s="266">
        <v>2023</v>
      </c>
      <c r="J10129" s="267">
        <v>45008</v>
      </c>
      <c r="K10129" s="267">
        <f>J10129+1</f>
        <v>45009</v>
      </c>
      <c r="L10129" s="266">
        <f>IF(M10129&lt;=365,1,2)</f>
        <v>1</v>
      </c>
      <c r="M10129" s="266">
        <f>IF(K10129&lt;$C$1,$C$2-$C$1+1,$C$2-K10129+1)</f>
        <v>38</v>
      </c>
      <c r="N10129" s="268">
        <f>M10129/365</f>
        <v>0.10410958904109589</v>
      </c>
      <c r="O10129" s="269">
        <f>'Data and Parameter'!$E$4*'Data and Parameter'!$E$5*('Data and Parameter'!$E$6+'Data and Parameter'!$E$7)*'Data and Parameter'!$E$19*'Data and Parameter'!$E$14*'ER calculations'!N10129</f>
        <v>0.53905333080220053</v>
      </c>
      <c r="T10129" s="105"/>
    </row>
    <row r="10130" spans="1:20" ht="15">
      <c r="A10130" s="284">
        <v>10126</v>
      </c>
      <c r="B10130" s="287"/>
      <c r="C10130" s="287"/>
      <c r="D10130" s="284" t="s">
        <v>1054</v>
      </c>
      <c r="E10130" s="287"/>
      <c r="F10130" s="285" t="s">
        <v>10251</v>
      </c>
      <c r="G10130" s="266" t="s">
        <v>121</v>
      </c>
      <c r="H10130" s="266">
        <v>0.1</v>
      </c>
      <c r="I10130" s="266">
        <v>2023</v>
      </c>
      <c r="J10130" s="267">
        <v>44967</v>
      </c>
      <c r="K10130" s="267">
        <f>J10130+1</f>
        <v>44968</v>
      </c>
      <c r="L10130" s="266">
        <f>IF(M10130&lt;=365,1,2)</f>
        <v>1</v>
      </c>
      <c r="M10130" s="266">
        <f>IF(K10130&lt;$C$1,$C$2-$C$1+1,$C$2-K10130+1)</f>
        <v>79</v>
      </c>
      <c r="N10130" s="268">
        <f>M10130/365</f>
        <v>0.21643835616438356</v>
      </c>
      <c r="O10130" s="269">
        <f>'Data and Parameter'!$E$4*'Data and Parameter'!$E$5*('Data and Parameter'!$E$6+'Data and Parameter'!$E$7)*'Data and Parameter'!$E$19*'Data and Parameter'!$E$14*'ER calculations'!N10130</f>
        <v>1.1206635035098378</v>
      </c>
      <c r="T10130" s="105"/>
    </row>
    <row r="10131" spans="1:20" ht="15">
      <c r="A10131" s="284">
        <v>10127</v>
      </c>
      <c r="B10131" s="287"/>
      <c r="C10131" s="287"/>
      <c r="D10131" s="284" t="s">
        <v>1054</v>
      </c>
      <c r="E10131" s="287"/>
      <c r="F10131" s="285" t="s">
        <v>10252</v>
      </c>
      <c r="G10131" s="266" t="s">
        <v>121</v>
      </c>
      <c r="H10131" s="266">
        <v>0.1</v>
      </c>
      <c r="I10131" s="266">
        <v>2023</v>
      </c>
      <c r="J10131" s="267">
        <v>44967</v>
      </c>
      <c r="K10131" s="267">
        <f>J10131+1</f>
        <v>44968</v>
      </c>
      <c r="L10131" s="266">
        <f>IF(M10131&lt;=365,1,2)</f>
        <v>1</v>
      </c>
      <c r="M10131" s="266">
        <f>IF(K10131&lt;$C$1,$C$2-$C$1+1,$C$2-K10131+1)</f>
        <v>79</v>
      </c>
      <c r="N10131" s="268">
        <f>M10131/365</f>
        <v>0.21643835616438356</v>
      </c>
      <c r="O10131" s="269">
        <f>'Data and Parameter'!$E$4*'Data and Parameter'!$E$5*('Data and Parameter'!$E$6+'Data and Parameter'!$E$7)*'Data and Parameter'!$E$19*'Data and Parameter'!$E$14*'ER calculations'!N10131</f>
        <v>1.1206635035098378</v>
      </c>
      <c r="T10131" s="105"/>
    </row>
    <row r="10132" spans="1:20" ht="15">
      <c r="A10132" s="284">
        <v>10128</v>
      </c>
      <c r="B10132" s="287"/>
      <c r="C10132" s="287"/>
      <c r="D10132" s="284" t="s">
        <v>1054</v>
      </c>
      <c r="E10132" s="287"/>
      <c r="F10132" s="285" t="s">
        <v>10253</v>
      </c>
      <c r="G10132" s="266" t="s">
        <v>121</v>
      </c>
      <c r="H10132" s="266">
        <v>0.1</v>
      </c>
      <c r="I10132" s="266">
        <v>2023</v>
      </c>
      <c r="J10132" s="267">
        <v>44967</v>
      </c>
      <c r="K10132" s="267">
        <f>J10132+1</f>
        <v>44968</v>
      </c>
      <c r="L10132" s="266">
        <f>IF(M10132&lt;=365,1,2)</f>
        <v>1</v>
      </c>
      <c r="M10132" s="266">
        <f>IF(K10132&lt;$C$1,$C$2-$C$1+1,$C$2-K10132+1)</f>
        <v>79</v>
      </c>
      <c r="N10132" s="268">
        <f>M10132/365</f>
        <v>0.21643835616438356</v>
      </c>
      <c r="O10132" s="269">
        <f>'Data and Parameter'!$E$4*'Data and Parameter'!$E$5*('Data and Parameter'!$E$6+'Data and Parameter'!$E$7)*'Data and Parameter'!$E$19*'Data and Parameter'!$E$14*'ER calculations'!N10132</f>
        <v>1.1206635035098378</v>
      </c>
      <c r="T10132" s="105"/>
    </row>
    <row r="10133" spans="1:20" ht="15">
      <c r="A10133" s="284">
        <v>10129</v>
      </c>
      <c r="B10133" s="287"/>
      <c r="C10133" s="287"/>
      <c r="D10133" s="284" t="s">
        <v>1054</v>
      </c>
      <c r="E10133" s="287"/>
      <c r="F10133" s="285" t="s">
        <v>10254</v>
      </c>
      <c r="G10133" s="266" t="s">
        <v>121</v>
      </c>
      <c r="H10133" s="266">
        <v>0.1</v>
      </c>
      <c r="I10133" s="266">
        <v>2023</v>
      </c>
      <c r="J10133" s="267">
        <v>45009</v>
      </c>
      <c r="K10133" s="267">
        <f>J10133+1</f>
        <v>45010</v>
      </c>
      <c r="L10133" s="266">
        <f>IF(M10133&lt;=365,1,2)</f>
        <v>1</v>
      </c>
      <c r="M10133" s="266">
        <f>IF(K10133&lt;$C$1,$C$2-$C$1+1,$C$2-K10133+1)</f>
        <v>37</v>
      </c>
      <c r="N10133" s="268">
        <f>M10133/365</f>
        <v>0.10136986301369863</v>
      </c>
      <c r="O10133" s="269">
        <f>'Data and Parameter'!$E$4*'Data and Parameter'!$E$5*('Data and Parameter'!$E$6+'Data and Parameter'!$E$7)*'Data and Parameter'!$E$19*'Data and Parameter'!$E$14*'ER calculations'!N10133</f>
        <v>0.52486771683372158</v>
      </c>
      <c r="T10133" s="105"/>
    </row>
    <row r="10134" spans="1:20" ht="15">
      <c r="A10134" s="284">
        <v>10130</v>
      </c>
      <c r="B10134" s="287"/>
      <c r="C10134" s="287"/>
      <c r="D10134" s="284" t="s">
        <v>1054</v>
      </c>
      <c r="E10134" s="287"/>
      <c r="F10134" s="285" t="s">
        <v>10255</v>
      </c>
      <c r="G10134" s="266" t="s">
        <v>121</v>
      </c>
      <c r="H10134" s="266">
        <v>0.1</v>
      </c>
      <c r="I10134" s="266">
        <v>2023</v>
      </c>
      <c r="J10134" s="267">
        <v>45009</v>
      </c>
      <c r="K10134" s="267">
        <f>J10134+1</f>
        <v>45010</v>
      </c>
      <c r="L10134" s="266">
        <f>IF(M10134&lt;=365,1,2)</f>
        <v>1</v>
      </c>
      <c r="M10134" s="266">
        <f>IF(K10134&lt;$C$1,$C$2-$C$1+1,$C$2-K10134+1)</f>
        <v>37</v>
      </c>
      <c r="N10134" s="268">
        <f>M10134/365</f>
        <v>0.10136986301369863</v>
      </c>
      <c r="O10134" s="269">
        <f>'Data and Parameter'!$E$4*'Data and Parameter'!$E$5*('Data and Parameter'!$E$6+'Data and Parameter'!$E$7)*'Data and Parameter'!$E$19*'Data and Parameter'!$E$14*'ER calculations'!N10134</f>
        <v>0.52486771683372158</v>
      </c>
      <c r="T10134" s="105"/>
    </row>
    <row r="10135" spans="1:20" ht="15">
      <c r="A10135" s="284">
        <v>10131</v>
      </c>
      <c r="B10135" s="287"/>
      <c r="C10135" s="287"/>
      <c r="D10135" s="284" t="s">
        <v>1054</v>
      </c>
      <c r="E10135" s="287"/>
      <c r="F10135" s="285" t="s">
        <v>10256</v>
      </c>
      <c r="G10135" s="266" t="s">
        <v>121</v>
      </c>
      <c r="H10135" s="266">
        <v>0.1</v>
      </c>
      <c r="I10135" s="266">
        <v>2023</v>
      </c>
      <c r="J10135" s="267">
        <v>45009</v>
      </c>
      <c r="K10135" s="267">
        <f>J10135+1</f>
        <v>45010</v>
      </c>
      <c r="L10135" s="266">
        <f>IF(M10135&lt;=365,1,2)</f>
        <v>1</v>
      </c>
      <c r="M10135" s="266">
        <f>IF(K10135&lt;$C$1,$C$2-$C$1+1,$C$2-K10135+1)</f>
        <v>37</v>
      </c>
      <c r="N10135" s="268">
        <f>M10135/365</f>
        <v>0.10136986301369863</v>
      </c>
      <c r="O10135" s="269">
        <f>'Data and Parameter'!$E$4*'Data and Parameter'!$E$5*('Data and Parameter'!$E$6+'Data and Parameter'!$E$7)*'Data and Parameter'!$E$19*'Data and Parameter'!$E$14*'ER calculations'!N10135</f>
        <v>0.52486771683372158</v>
      </c>
      <c r="T10135" s="105"/>
    </row>
    <row r="10136" spans="1:20" ht="15">
      <c r="A10136" s="284">
        <v>10132</v>
      </c>
      <c r="B10136" s="287"/>
      <c r="C10136" s="287"/>
      <c r="D10136" s="284" t="s">
        <v>1054</v>
      </c>
      <c r="E10136" s="287"/>
      <c r="F10136" s="285" t="s">
        <v>10257</v>
      </c>
      <c r="G10136" s="266" t="s">
        <v>121</v>
      </c>
      <c r="H10136" s="266">
        <v>0.1</v>
      </c>
      <c r="I10136" s="266">
        <v>2023</v>
      </c>
      <c r="J10136" s="267">
        <v>45009</v>
      </c>
      <c r="K10136" s="267">
        <f>J10136+1</f>
        <v>45010</v>
      </c>
      <c r="L10136" s="266">
        <f>IF(M10136&lt;=365,1,2)</f>
        <v>1</v>
      </c>
      <c r="M10136" s="266">
        <f>IF(K10136&lt;$C$1,$C$2-$C$1+1,$C$2-K10136+1)</f>
        <v>37</v>
      </c>
      <c r="N10136" s="268">
        <f>M10136/365</f>
        <v>0.10136986301369863</v>
      </c>
      <c r="O10136" s="269">
        <f>'Data and Parameter'!$E$4*'Data and Parameter'!$E$5*('Data and Parameter'!$E$6+'Data and Parameter'!$E$7)*'Data and Parameter'!$E$19*'Data and Parameter'!$E$14*'ER calculations'!N10136</f>
        <v>0.52486771683372158</v>
      </c>
      <c r="T10136" s="105"/>
    </row>
    <row r="10137" spans="1:20" ht="15">
      <c r="A10137" s="284">
        <v>10133</v>
      </c>
      <c r="B10137" s="287"/>
      <c r="C10137" s="287"/>
      <c r="D10137" s="284" t="s">
        <v>1054</v>
      </c>
      <c r="E10137" s="287"/>
      <c r="F10137" s="285" t="s">
        <v>10258</v>
      </c>
      <c r="G10137" s="266" t="s">
        <v>121</v>
      </c>
      <c r="H10137" s="266">
        <v>0.1</v>
      </c>
      <c r="I10137" s="266">
        <v>2023</v>
      </c>
      <c r="J10137" s="267">
        <v>45009</v>
      </c>
      <c r="K10137" s="267">
        <f>J10137+1</f>
        <v>45010</v>
      </c>
      <c r="L10137" s="266">
        <f>IF(M10137&lt;=365,1,2)</f>
        <v>1</v>
      </c>
      <c r="M10137" s="266">
        <f>IF(K10137&lt;$C$1,$C$2-$C$1+1,$C$2-K10137+1)</f>
        <v>37</v>
      </c>
      <c r="N10137" s="268">
        <f>M10137/365</f>
        <v>0.10136986301369863</v>
      </c>
      <c r="O10137" s="269">
        <f>'Data and Parameter'!$E$4*'Data and Parameter'!$E$5*('Data and Parameter'!$E$6+'Data and Parameter'!$E$7)*'Data and Parameter'!$E$19*'Data and Parameter'!$E$14*'ER calculations'!N10137</f>
        <v>0.52486771683372158</v>
      </c>
      <c r="T10137" s="105"/>
    </row>
    <row r="10138" spans="1:20" ht="15">
      <c r="A10138" s="284">
        <v>10134</v>
      </c>
      <c r="B10138" s="287"/>
      <c r="C10138" s="287"/>
      <c r="D10138" s="284" t="s">
        <v>1054</v>
      </c>
      <c r="E10138" s="287"/>
      <c r="F10138" s="285" t="s">
        <v>10259</v>
      </c>
      <c r="G10138" s="266" t="s">
        <v>121</v>
      </c>
      <c r="H10138" s="266">
        <v>0.1</v>
      </c>
      <c r="I10138" s="266">
        <v>2023</v>
      </c>
      <c r="J10138" s="267">
        <v>45009</v>
      </c>
      <c r="K10138" s="267">
        <f>J10138+1</f>
        <v>45010</v>
      </c>
      <c r="L10138" s="266">
        <f>IF(M10138&lt;=365,1,2)</f>
        <v>1</v>
      </c>
      <c r="M10138" s="266">
        <f>IF(K10138&lt;$C$1,$C$2-$C$1+1,$C$2-K10138+1)</f>
        <v>37</v>
      </c>
      <c r="N10138" s="268">
        <f>M10138/365</f>
        <v>0.10136986301369863</v>
      </c>
      <c r="O10138" s="269">
        <f>'Data and Parameter'!$E$4*'Data and Parameter'!$E$5*('Data and Parameter'!$E$6+'Data and Parameter'!$E$7)*'Data and Parameter'!$E$19*'Data and Parameter'!$E$14*'ER calculations'!N10138</f>
        <v>0.52486771683372158</v>
      </c>
      <c r="T10138" s="105"/>
    </row>
    <row r="10139" spans="1:20" ht="15">
      <c r="A10139" s="284">
        <v>10135</v>
      </c>
      <c r="B10139" s="287"/>
      <c r="C10139" s="287"/>
      <c r="D10139" s="284" t="s">
        <v>1054</v>
      </c>
      <c r="E10139" s="287"/>
      <c r="F10139" s="285" t="s">
        <v>10260</v>
      </c>
      <c r="G10139" s="266" t="s">
        <v>121</v>
      </c>
      <c r="H10139" s="266">
        <v>0.1</v>
      </c>
      <c r="I10139" s="266">
        <v>2023</v>
      </c>
      <c r="J10139" s="267">
        <v>45009</v>
      </c>
      <c r="K10139" s="267">
        <f>J10139+1</f>
        <v>45010</v>
      </c>
      <c r="L10139" s="266">
        <f>IF(M10139&lt;=365,1,2)</f>
        <v>1</v>
      </c>
      <c r="M10139" s="266">
        <f>IF(K10139&lt;$C$1,$C$2-$C$1+1,$C$2-K10139+1)</f>
        <v>37</v>
      </c>
      <c r="N10139" s="268">
        <f>M10139/365</f>
        <v>0.10136986301369863</v>
      </c>
      <c r="O10139" s="269">
        <f>'Data and Parameter'!$E$4*'Data and Parameter'!$E$5*('Data and Parameter'!$E$6+'Data and Parameter'!$E$7)*'Data and Parameter'!$E$19*'Data and Parameter'!$E$14*'ER calculations'!N10139</f>
        <v>0.52486771683372158</v>
      </c>
      <c r="T10139" s="105"/>
    </row>
    <row r="10140" spans="1:20" ht="15">
      <c r="A10140" s="284">
        <v>10136</v>
      </c>
      <c r="B10140" s="287"/>
      <c r="C10140" s="287"/>
      <c r="D10140" s="284" t="s">
        <v>1054</v>
      </c>
      <c r="E10140" s="287"/>
      <c r="F10140" s="285" t="s">
        <v>10261</v>
      </c>
      <c r="G10140" s="266" t="s">
        <v>121</v>
      </c>
      <c r="H10140" s="266">
        <v>0.1</v>
      </c>
      <c r="I10140" s="266">
        <v>2023</v>
      </c>
      <c r="J10140" s="267">
        <v>44967</v>
      </c>
      <c r="K10140" s="267">
        <f>J10140+1</f>
        <v>44968</v>
      </c>
      <c r="L10140" s="266">
        <f>IF(M10140&lt;=365,1,2)</f>
        <v>1</v>
      </c>
      <c r="M10140" s="266">
        <f>IF(K10140&lt;$C$1,$C$2-$C$1+1,$C$2-K10140+1)</f>
        <v>79</v>
      </c>
      <c r="N10140" s="268">
        <f>M10140/365</f>
        <v>0.21643835616438356</v>
      </c>
      <c r="O10140" s="269">
        <f>'Data and Parameter'!$E$4*'Data and Parameter'!$E$5*('Data and Parameter'!$E$6+'Data and Parameter'!$E$7)*'Data and Parameter'!$E$19*'Data and Parameter'!$E$14*'ER calculations'!N10140</f>
        <v>1.1206635035098378</v>
      </c>
      <c r="T10140" s="105"/>
    </row>
    <row r="10141" spans="1:20" ht="15">
      <c r="A10141" s="284">
        <v>10137</v>
      </c>
      <c r="B10141" s="287"/>
      <c r="C10141" s="287"/>
      <c r="D10141" s="284" t="s">
        <v>1054</v>
      </c>
      <c r="E10141" s="287"/>
      <c r="F10141" s="285" t="s">
        <v>10262</v>
      </c>
      <c r="G10141" s="266" t="s">
        <v>121</v>
      </c>
      <c r="H10141" s="266">
        <v>0.1</v>
      </c>
      <c r="I10141" s="266">
        <v>2023</v>
      </c>
      <c r="J10141" s="267">
        <v>45009</v>
      </c>
      <c r="K10141" s="267">
        <f>J10141+1</f>
        <v>45010</v>
      </c>
      <c r="L10141" s="266">
        <f>IF(M10141&lt;=365,1,2)</f>
        <v>1</v>
      </c>
      <c r="M10141" s="266">
        <f>IF(K10141&lt;$C$1,$C$2-$C$1+1,$C$2-K10141+1)</f>
        <v>37</v>
      </c>
      <c r="N10141" s="268">
        <f>M10141/365</f>
        <v>0.10136986301369863</v>
      </c>
      <c r="O10141" s="269">
        <f>'Data and Parameter'!$E$4*'Data and Parameter'!$E$5*('Data and Parameter'!$E$6+'Data and Parameter'!$E$7)*'Data and Parameter'!$E$19*'Data and Parameter'!$E$14*'ER calculations'!N10141</f>
        <v>0.52486771683372158</v>
      </c>
      <c r="T10141" s="105"/>
    </row>
    <row r="10142" spans="1:20" ht="15">
      <c r="A10142" s="284">
        <v>10138</v>
      </c>
      <c r="B10142" s="287"/>
      <c r="C10142" s="287"/>
      <c r="D10142" s="284" t="s">
        <v>1054</v>
      </c>
      <c r="E10142" s="287"/>
      <c r="F10142" s="285" t="s">
        <v>10263</v>
      </c>
      <c r="G10142" s="266" t="s">
        <v>121</v>
      </c>
      <c r="H10142" s="266">
        <v>0.1</v>
      </c>
      <c r="I10142" s="266">
        <v>2023</v>
      </c>
      <c r="J10142" s="267">
        <v>45009</v>
      </c>
      <c r="K10142" s="267">
        <f>J10142+1</f>
        <v>45010</v>
      </c>
      <c r="L10142" s="266">
        <f>IF(M10142&lt;=365,1,2)</f>
        <v>1</v>
      </c>
      <c r="M10142" s="266">
        <f>IF(K10142&lt;$C$1,$C$2-$C$1+1,$C$2-K10142+1)</f>
        <v>37</v>
      </c>
      <c r="N10142" s="268">
        <f>M10142/365</f>
        <v>0.10136986301369863</v>
      </c>
      <c r="O10142" s="269">
        <f>'Data and Parameter'!$E$4*'Data and Parameter'!$E$5*('Data and Parameter'!$E$6+'Data and Parameter'!$E$7)*'Data and Parameter'!$E$19*'Data and Parameter'!$E$14*'ER calculations'!N10142</f>
        <v>0.52486771683372158</v>
      </c>
      <c r="T10142" s="105"/>
    </row>
    <row r="10143" spans="1:20" ht="15">
      <c r="A10143" s="284">
        <v>10139</v>
      </c>
      <c r="B10143" s="287"/>
      <c r="C10143" s="287"/>
      <c r="D10143" s="284" t="s">
        <v>1054</v>
      </c>
      <c r="E10143" s="287"/>
      <c r="F10143" s="285" t="s">
        <v>10264</v>
      </c>
      <c r="G10143" s="266" t="s">
        <v>121</v>
      </c>
      <c r="H10143" s="266">
        <v>0.1</v>
      </c>
      <c r="I10143" s="266">
        <v>2023</v>
      </c>
      <c r="J10143" s="267">
        <v>44967</v>
      </c>
      <c r="K10143" s="267">
        <f>J10143+1</f>
        <v>44968</v>
      </c>
      <c r="L10143" s="266">
        <f>IF(M10143&lt;=365,1,2)</f>
        <v>1</v>
      </c>
      <c r="M10143" s="266">
        <f>IF(K10143&lt;$C$1,$C$2-$C$1+1,$C$2-K10143+1)</f>
        <v>79</v>
      </c>
      <c r="N10143" s="268">
        <f>M10143/365</f>
        <v>0.21643835616438356</v>
      </c>
      <c r="O10143" s="269">
        <f>'Data and Parameter'!$E$4*'Data and Parameter'!$E$5*('Data and Parameter'!$E$6+'Data and Parameter'!$E$7)*'Data and Parameter'!$E$19*'Data and Parameter'!$E$14*'ER calculations'!N10143</f>
        <v>1.1206635035098378</v>
      </c>
      <c r="T10143" s="105"/>
    </row>
    <row r="10144" spans="1:20" ht="15">
      <c r="A10144" s="284">
        <v>10140</v>
      </c>
      <c r="B10144" s="287"/>
      <c r="C10144" s="287"/>
      <c r="D10144" s="284" t="s">
        <v>1054</v>
      </c>
      <c r="E10144" s="287"/>
      <c r="F10144" s="285" t="s">
        <v>10265</v>
      </c>
      <c r="G10144" s="266" t="s">
        <v>121</v>
      </c>
      <c r="H10144" s="266">
        <v>0.1</v>
      </c>
      <c r="I10144" s="266">
        <v>2023</v>
      </c>
      <c r="J10144" s="267">
        <v>45005</v>
      </c>
      <c r="K10144" s="267">
        <f>J10144+1</f>
        <v>45006</v>
      </c>
      <c r="L10144" s="266">
        <f>IF(M10144&lt;=365,1,2)</f>
        <v>1</v>
      </c>
      <c r="M10144" s="266">
        <f>IF(K10144&lt;$C$1,$C$2-$C$1+1,$C$2-K10144+1)</f>
        <v>41</v>
      </c>
      <c r="N10144" s="268">
        <f>M10144/365</f>
        <v>0.11232876712328767</v>
      </c>
      <c r="O10144" s="269">
        <f>'Data and Parameter'!$E$4*'Data and Parameter'!$E$5*('Data and Parameter'!$E$6+'Data and Parameter'!$E$7)*'Data and Parameter'!$E$19*'Data and Parameter'!$E$14*'ER calculations'!N10144</f>
        <v>0.58161017270763737</v>
      </c>
      <c r="T10144" s="105"/>
    </row>
    <row r="10145" spans="1:20" ht="15">
      <c r="A10145" s="284">
        <v>10141</v>
      </c>
      <c r="B10145" s="287"/>
      <c r="C10145" s="287"/>
      <c r="D10145" s="284" t="s">
        <v>1054</v>
      </c>
      <c r="E10145" s="287"/>
      <c r="F10145" s="285" t="s">
        <v>10266</v>
      </c>
      <c r="G10145" s="266" t="s">
        <v>121</v>
      </c>
      <c r="H10145" s="266">
        <v>0.1</v>
      </c>
      <c r="I10145" s="266">
        <v>2023</v>
      </c>
      <c r="J10145" s="267">
        <v>45009</v>
      </c>
      <c r="K10145" s="267">
        <f>J10145+1</f>
        <v>45010</v>
      </c>
      <c r="L10145" s="266">
        <f>IF(M10145&lt;=365,1,2)</f>
        <v>1</v>
      </c>
      <c r="M10145" s="266">
        <f>IF(K10145&lt;$C$1,$C$2-$C$1+1,$C$2-K10145+1)</f>
        <v>37</v>
      </c>
      <c r="N10145" s="268">
        <f>M10145/365</f>
        <v>0.10136986301369863</v>
      </c>
      <c r="O10145" s="269">
        <f>'Data and Parameter'!$E$4*'Data and Parameter'!$E$5*('Data and Parameter'!$E$6+'Data and Parameter'!$E$7)*'Data and Parameter'!$E$19*'Data and Parameter'!$E$14*'ER calculations'!N10145</f>
        <v>0.52486771683372158</v>
      </c>
      <c r="T10145" s="105"/>
    </row>
    <row r="10146" spans="1:20" ht="15">
      <c r="A10146" s="284">
        <v>10142</v>
      </c>
      <c r="B10146" s="287"/>
      <c r="C10146" s="287"/>
      <c r="D10146" s="284" t="s">
        <v>1054</v>
      </c>
      <c r="E10146" s="287"/>
      <c r="F10146" s="285" t="s">
        <v>10267</v>
      </c>
      <c r="G10146" s="266" t="s">
        <v>121</v>
      </c>
      <c r="H10146" s="266">
        <v>0.1</v>
      </c>
      <c r="I10146" s="266">
        <v>2023</v>
      </c>
      <c r="J10146" s="267">
        <v>45009</v>
      </c>
      <c r="K10146" s="267">
        <f>J10146+1</f>
        <v>45010</v>
      </c>
      <c r="L10146" s="266">
        <f>IF(M10146&lt;=365,1,2)</f>
        <v>1</v>
      </c>
      <c r="M10146" s="266">
        <f>IF(K10146&lt;$C$1,$C$2-$C$1+1,$C$2-K10146+1)</f>
        <v>37</v>
      </c>
      <c r="N10146" s="268">
        <f>M10146/365</f>
        <v>0.10136986301369863</v>
      </c>
      <c r="O10146" s="269">
        <f>'Data and Parameter'!$E$4*'Data and Parameter'!$E$5*('Data and Parameter'!$E$6+'Data and Parameter'!$E$7)*'Data and Parameter'!$E$19*'Data and Parameter'!$E$14*'ER calculations'!N10146</f>
        <v>0.52486771683372158</v>
      </c>
      <c r="T10146" s="105"/>
    </row>
    <row r="10147" spans="1:20" ht="15">
      <c r="A10147" s="284">
        <v>10143</v>
      </c>
      <c r="B10147" s="287"/>
      <c r="C10147" s="287"/>
      <c r="D10147" s="284" t="s">
        <v>1054</v>
      </c>
      <c r="E10147" s="287"/>
      <c r="F10147" s="285" t="s">
        <v>10268</v>
      </c>
      <c r="G10147" s="266" t="s">
        <v>121</v>
      </c>
      <c r="H10147" s="266">
        <v>0.1</v>
      </c>
      <c r="I10147" s="266">
        <v>2023</v>
      </c>
      <c r="J10147" s="267">
        <v>45009</v>
      </c>
      <c r="K10147" s="267">
        <f>J10147+1</f>
        <v>45010</v>
      </c>
      <c r="L10147" s="266">
        <f>IF(M10147&lt;=365,1,2)</f>
        <v>1</v>
      </c>
      <c r="M10147" s="266">
        <f>IF(K10147&lt;$C$1,$C$2-$C$1+1,$C$2-K10147+1)</f>
        <v>37</v>
      </c>
      <c r="N10147" s="268">
        <f>M10147/365</f>
        <v>0.10136986301369863</v>
      </c>
      <c r="O10147" s="269">
        <f>'Data and Parameter'!$E$4*'Data and Parameter'!$E$5*('Data and Parameter'!$E$6+'Data and Parameter'!$E$7)*'Data and Parameter'!$E$19*'Data and Parameter'!$E$14*'ER calculations'!N10147</f>
        <v>0.52486771683372158</v>
      </c>
      <c r="T10147" s="105"/>
    </row>
    <row r="10148" spans="1:20" ht="15">
      <c r="A10148" s="284">
        <v>10144</v>
      </c>
      <c r="B10148" s="287"/>
      <c r="C10148" s="287"/>
      <c r="D10148" s="284" t="s">
        <v>1054</v>
      </c>
      <c r="E10148" s="287"/>
      <c r="F10148" s="285" t="s">
        <v>10269</v>
      </c>
      <c r="G10148" s="266" t="s">
        <v>121</v>
      </c>
      <c r="H10148" s="266">
        <v>0.1</v>
      </c>
      <c r="I10148" s="266">
        <v>2023</v>
      </c>
      <c r="J10148" s="267">
        <v>45009</v>
      </c>
      <c r="K10148" s="267">
        <f>J10148+1</f>
        <v>45010</v>
      </c>
      <c r="L10148" s="266">
        <f>IF(M10148&lt;=365,1,2)</f>
        <v>1</v>
      </c>
      <c r="M10148" s="266">
        <f>IF(K10148&lt;$C$1,$C$2-$C$1+1,$C$2-K10148+1)</f>
        <v>37</v>
      </c>
      <c r="N10148" s="268">
        <f>M10148/365</f>
        <v>0.10136986301369863</v>
      </c>
      <c r="O10148" s="269">
        <f>'Data and Parameter'!$E$4*'Data and Parameter'!$E$5*('Data and Parameter'!$E$6+'Data and Parameter'!$E$7)*'Data and Parameter'!$E$19*'Data and Parameter'!$E$14*'ER calculations'!N10148</f>
        <v>0.52486771683372158</v>
      </c>
      <c r="T10148" s="105"/>
    </row>
    <row r="10149" spans="1:20" ht="15">
      <c r="A10149" s="284">
        <v>10145</v>
      </c>
      <c r="B10149" s="287"/>
      <c r="C10149" s="287"/>
      <c r="D10149" s="284" t="s">
        <v>1054</v>
      </c>
      <c r="E10149" s="287"/>
      <c r="F10149" s="285" t="s">
        <v>10270</v>
      </c>
      <c r="G10149" s="266" t="s">
        <v>121</v>
      </c>
      <c r="H10149" s="266">
        <v>0.1</v>
      </c>
      <c r="I10149" s="266">
        <v>2023</v>
      </c>
      <c r="J10149" s="267">
        <v>44967</v>
      </c>
      <c r="K10149" s="267">
        <f>J10149+1</f>
        <v>44968</v>
      </c>
      <c r="L10149" s="266">
        <f>IF(M10149&lt;=365,1,2)</f>
        <v>1</v>
      </c>
      <c r="M10149" s="266">
        <f>IF(K10149&lt;$C$1,$C$2-$C$1+1,$C$2-K10149+1)</f>
        <v>79</v>
      </c>
      <c r="N10149" s="268">
        <f>M10149/365</f>
        <v>0.21643835616438356</v>
      </c>
      <c r="O10149" s="269">
        <f>'Data and Parameter'!$E$4*'Data and Parameter'!$E$5*('Data and Parameter'!$E$6+'Data and Parameter'!$E$7)*'Data and Parameter'!$E$19*'Data and Parameter'!$E$14*'ER calculations'!N10149</f>
        <v>1.1206635035098378</v>
      </c>
      <c r="T10149" s="105"/>
    </row>
    <row r="10150" spans="1:20" ht="15">
      <c r="A10150" s="284">
        <v>10146</v>
      </c>
      <c r="B10150" s="287"/>
      <c r="C10150" s="287"/>
      <c r="D10150" s="284" t="s">
        <v>1054</v>
      </c>
      <c r="E10150" s="287"/>
      <c r="F10150" s="285" t="s">
        <v>10271</v>
      </c>
      <c r="G10150" s="266" t="s">
        <v>121</v>
      </c>
      <c r="H10150" s="266">
        <v>0.1</v>
      </c>
      <c r="I10150" s="266">
        <v>2023</v>
      </c>
      <c r="J10150" s="267">
        <v>45009</v>
      </c>
      <c r="K10150" s="267">
        <f>J10150+1</f>
        <v>45010</v>
      </c>
      <c r="L10150" s="266">
        <f>IF(M10150&lt;=365,1,2)</f>
        <v>1</v>
      </c>
      <c r="M10150" s="266">
        <f>IF(K10150&lt;$C$1,$C$2-$C$1+1,$C$2-K10150+1)</f>
        <v>37</v>
      </c>
      <c r="N10150" s="268">
        <f>M10150/365</f>
        <v>0.10136986301369863</v>
      </c>
      <c r="O10150" s="269">
        <f>'Data and Parameter'!$E$4*'Data and Parameter'!$E$5*('Data and Parameter'!$E$6+'Data and Parameter'!$E$7)*'Data and Parameter'!$E$19*'Data and Parameter'!$E$14*'ER calculations'!N10150</f>
        <v>0.52486771683372158</v>
      </c>
      <c r="T10150" s="105"/>
    </row>
    <row r="10151" spans="1:20" ht="15">
      <c r="A10151" s="284">
        <v>10147</v>
      </c>
      <c r="B10151" s="287"/>
      <c r="C10151" s="287"/>
      <c r="D10151" s="284" t="s">
        <v>1054</v>
      </c>
      <c r="E10151" s="287"/>
      <c r="F10151" s="285" t="s">
        <v>10272</v>
      </c>
      <c r="G10151" s="266" t="s">
        <v>121</v>
      </c>
      <c r="H10151" s="266">
        <v>0.1</v>
      </c>
      <c r="I10151" s="266">
        <v>2023</v>
      </c>
      <c r="J10151" s="267">
        <v>44967</v>
      </c>
      <c r="K10151" s="267">
        <f>J10151+1</f>
        <v>44968</v>
      </c>
      <c r="L10151" s="266">
        <f>IF(M10151&lt;=365,1,2)</f>
        <v>1</v>
      </c>
      <c r="M10151" s="266">
        <f>IF(K10151&lt;$C$1,$C$2-$C$1+1,$C$2-K10151+1)</f>
        <v>79</v>
      </c>
      <c r="N10151" s="268">
        <f>M10151/365</f>
        <v>0.21643835616438356</v>
      </c>
      <c r="O10151" s="269">
        <f>'Data and Parameter'!$E$4*'Data and Parameter'!$E$5*('Data and Parameter'!$E$6+'Data and Parameter'!$E$7)*'Data and Parameter'!$E$19*'Data and Parameter'!$E$14*'ER calculations'!N10151</f>
        <v>1.1206635035098378</v>
      </c>
      <c r="T10151" s="105"/>
    </row>
    <row r="10152" spans="1:20" ht="15">
      <c r="A10152" s="284">
        <v>10148</v>
      </c>
      <c r="B10152" s="287"/>
      <c r="C10152" s="287"/>
      <c r="D10152" s="284" t="s">
        <v>1054</v>
      </c>
      <c r="E10152" s="287"/>
      <c r="F10152" s="285" t="s">
        <v>10273</v>
      </c>
      <c r="G10152" s="266" t="s">
        <v>121</v>
      </c>
      <c r="H10152" s="266">
        <v>0.1</v>
      </c>
      <c r="I10152" s="266">
        <v>2023</v>
      </c>
      <c r="J10152" s="267">
        <v>44967</v>
      </c>
      <c r="K10152" s="267">
        <f>J10152+1</f>
        <v>44968</v>
      </c>
      <c r="L10152" s="266">
        <f>IF(M10152&lt;=365,1,2)</f>
        <v>1</v>
      </c>
      <c r="M10152" s="266">
        <f>IF(K10152&lt;$C$1,$C$2-$C$1+1,$C$2-K10152+1)</f>
        <v>79</v>
      </c>
      <c r="N10152" s="268">
        <f>M10152/365</f>
        <v>0.21643835616438356</v>
      </c>
      <c r="O10152" s="269">
        <f>'Data and Parameter'!$E$4*'Data and Parameter'!$E$5*('Data and Parameter'!$E$6+'Data and Parameter'!$E$7)*'Data and Parameter'!$E$19*'Data and Parameter'!$E$14*'ER calculations'!N10152</f>
        <v>1.1206635035098378</v>
      </c>
      <c r="T10152" s="105"/>
    </row>
    <row r="10153" spans="1:20" ht="15">
      <c r="A10153" s="284">
        <v>10149</v>
      </c>
      <c r="B10153" s="287"/>
      <c r="C10153" s="287"/>
      <c r="D10153" s="284" t="s">
        <v>1054</v>
      </c>
      <c r="E10153" s="287"/>
      <c r="F10153" s="285" t="s">
        <v>10274</v>
      </c>
      <c r="G10153" s="266" t="s">
        <v>121</v>
      </c>
      <c r="H10153" s="266">
        <v>0.1</v>
      </c>
      <c r="I10153" s="266">
        <v>2023</v>
      </c>
      <c r="J10153" s="267">
        <v>44967</v>
      </c>
      <c r="K10153" s="267">
        <f>J10153+1</f>
        <v>44968</v>
      </c>
      <c r="L10153" s="266">
        <f>IF(M10153&lt;=365,1,2)</f>
        <v>1</v>
      </c>
      <c r="M10153" s="266">
        <f>IF(K10153&lt;$C$1,$C$2-$C$1+1,$C$2-K10153+1)</f>
        <v>79</v>
      </c>
      <c r="N10153" s="268">
        <f>M10153/365</f>
        <v>0.21643835616438356</v>
      </c>
      <c r="O10153" s="269">
        <f>'Data and Parameter'!$E$4*'Data and Parameter'!$E$5*('Data and Parameter'!$E$6+'Data and Parameter'!$E$7)*'Data and Parameter'!$E$19*'Data and Parameter'!$E$14*'ER calculations'!N10153</f>
        <v>1.1206635035098378</v>
      </c>
      <c r="T10153" s="105"/>
    </row>
    <row r="10154" spans="1:20" ht="15">
      <c r="A10154" s="284">
        <v>10150</v>
      </c>
      <c r="B10154" s="287"/>
      <c r="C10154" s="287"/>
      <c r="D10154" s="284" t="s">
        <v>1054</v>
      </c>
      <c r="E10154" s="287"/>
      <c r="F10154" s="285" t="s">
        <v>10275</v>
      </c>
      <c r="G10154" s="266" t="s">
        <v>121</v>
      </c>
      <c r="H10154" s="266">
        <v>0.1</v>
      </c>
      <c r="I10154" s="266">
        <v>2023</v>
      </c>
      <c r="J10154" s="267">
        <v>45009</v>
      </c>
      <c r="K10154" s="267">
        <f>J10154+1</f>
        <v>45010</v>
      </c>
      <c r="L10154" s="266">
        <f>IF(M10154&lt;=365,1,2)</f>
        <v>1</v>
      </c>
      <c r="M10154" s="266">
        <f>IF(K10154&lt;$C$1,$C$2-$C$1+1,$C$2-K10154+1)</f>
        <v>37</v>
      </c>
      <c r="N10154" s="268">
        <f>M10154/365</f>
        <v>0.10136986301369863</v>
      </c>
      <c r="O10154" s="269">
        <f>'Data and Parameter'!$E$4*'Data and Parameter'!$E$5*('Data and Parameter'!$E$6+'Data and Parameter'!$E$7)*'Data and Parameter'!$E$19*'Data and Parameter'!$E$14*'ER calculations'!N10154</f>
        <v>0.52486771683372158</v>
      </c>
      <c r="T10154" s="105"/>
    </row>
    <row r="10155" spans="1:20" ht="15">
      <c r="A10155" s="284">
        <v>10151</v>
      </c>
      <c r="B10155" s="287"/>
      <c r="C10155" s="287"/>
      <c r="D10155" s="284" t="s">
        <v>1054</v>
      </c>
      <c r="E10155" s="287"/>
      <c r="F10155" s="285" t="s">
        <v>10276</v>
      </c>
      <c r="G10155" s="266" t="s">
        <v>121</v>
      </c>
      <c r="H10155" s="266">
        <v>0.1</v>
      </c>
      <c r="I10155" s="266">
        <v>2023</v>
      </c>
      <c r="J10155" s="267">
        <v>45005</v>
      </c>
      <c r="K10155" s="267">
        <f>J10155+1</f>
        <v>45006</v>
      </c>
      <c r="L10155" s="266">
        <f>IF(M10155&lt;=365,1,2)</f>
        <v>1</v>
      </c>
      <c r="M10155" s="266">
        <f>IF(K10155&lt;$C$1,$C$2-$C$1+1,$C$2-K10155+1)</f>
        <v>41</v>
      </c>
      <c r="N10155" s="268">
        <f>M10155/365</f>
        <v>0.11232876712328767</v>
      </c>
      <c r="O10155" s="269">
        <f>'Data and Parameter'!$E$4*'Data and Parameter'!$E$5*('Data and Parameter'!$E$6+'Data and Parameter'!$E$7)*'Data and Parameter'!$E$19*'Data and Parameter'!$E$14*'ER calculations'!N10155</f>
        <v>0.58161017270763737</v>
      </c>
      <c r="T10155" s="105"/>
    </row>
    <row r="10156" spans="1:20" ht="15">
      <c r="A10156" s="284">
        <v>10152</v>
      </c>
      <c r="B10156" s="287"/>
      <c r="C10156" s="287"/>
      <c r="D10156" s="284" t="s">
        <v>1054</v>
      </c>
      <c r="E10156" s="287"/>
      <c r="F10156" s="285" t="s">
        <v>10277</v>
      </c>
      <c r="G10156" s="266" t="s">
        <v>121</v>
      </c>
      <c r="H10156" s="266">
        <v>0.1</v>
      </c>
      <c r="I10156" s="266">
        <v>2023</v>
      </c>
      <c r="J10156" s="267">
        <v>44967</v>
      </c>
      <c r="K10156" s="267">
        <f>J10156+1</f>
        <v>44968</v>
      </c>
      <c r="L10156" s="266">
        <f>IF(M10156&lt;=365,1,2)</f>
        <v>1</v>
      </c>
      <c r="M10156" s="266">
        <f>IF(K10156&lt;$C$1,$C$2-$C$1+1,$C$2-K10156+1)</f>
        <v>79</v>
      </c>
      <c r="N10156" s="268">
        <f>M10156/365</f>
        <v>0.21643835616438356</v>
      </c>
      <c r="O10156" s="269">
        <f>'Data and Parameter'!$E$4*'Data and Parameter'!$E$5*('Data and Parameter'!$E$6+'Data and Parameter'!$E$7)*'Data and Parameter'!$E$19*'Data and Parameter'!$E$14*'ER calculations'!N10156</f>
        <v>1.1206635035098378</v>
      </c>
      <c r="T10156" s="105"/>
    </row>
    <row r="10157" spans="1:20" ht="15">
      <c r="A10157" s="284">
        <v>10153</v>
      </c>
      <c r="B10157" s="287"/>
      <c r="C10157" s="287"/>
      <c r="D10157" s="284" t="s">
        <v>1054</v>
      </c>
      <c r="E10157" s="287"/>
      <c r="F10157" s="285" t="s">
        <v>10278</v>
      </c>
      <c r="G10157" s="266" t="s">
        <v>121</v>
      </c>
      <c r="H10157" s="266">
        <v>0.1</v>
      </c>
      <c r="I10157" s="266">
        <v>2023</v>
      </c>
      <c r="J10157" s="267">
        <v>44967</v>
      </c>
      <c r="K10157" s="267">
        <f>J10157+1</f>
        <v>44968</v>
      </c>
      <c r="L10157" s="266">
        <f>IF(M10157&lt;=365,1,2)</f>
        <v>1</v>
      </c>
      <c r="M10157" s="266">
        <f>IF(K10157&lt;$C$1,$C$2-$C$1+1,$C$2-K10157+1)</f>
        <v>79</v>
      </c>
      <c r="N10157" s="268">
        <f>M10157/365</f>
        <v>0.21643835616438356</v>
      </c>
      <c r="O10157" s="269">
        <f>'Data and Parameter'!$E$4*'Data and Parameter'!$E$5*('Data and Parameter'!$E$6+'Data and Parameter'!$E$7)*'Data and Parameter'!$E$19*'Data and Parameter'!$E$14*'ER calculations'!N10157</f>
        <v>1.1206635035098378</v>
      </c>
      <c r="T10157" s="105"/>
    </row>
    <row r="10158" spans="1:20" ht="15">
      <c r="A10158" s="284">
        <v>10154</v>
      </c>
      <c r="B10158" s="287"/>
      <c r="C10158" s="287"/>
      <c r="D10158" s="284" t="s">
        <v>1054</v>
      </c>
      <c r="E10158" s="287"/>
      <c r="F10158" s="285" t="s">
        <v>10279</v>
      </c>
      <c r="G10158" s="266" t="s">
        <v>121</v>
      </c>
      <c r="H10158" s="266">
        <v>0.1</v>
      </c>
      <c r="I10158" s="266">
        <v>2023</v>
      </c>
      <c r="J10158" s="267">
        <v>45009</v>
      </c>
      <c r="K10158" s="267">
        <f>J10158+1</f>
        <v>45010</v>
      </c>
      <c r="L10158" s="266">
        <f>IF(M10158&lt;=365,1,2)</f>
        <v>1</v>
      </c>
      <c r="M10158" s="266">
        <f>IF(K10158&lt;$C$1,$C$2-$C$1+1,$C$2-K10158+1)</f>
        <v>37</v>
      </c>
      <c r="N10158" s="268">
        <f>M10158/365</f>
        <v>0.10136986301369863</v>
      </c>
      <c r="O10158" s="269">
        <f>'Data and Parameter'!$E$4*'Data and Parameter'!$E$5*('Data and Parameter'!$E$6+'Data and Parameter'!$E$7)*'Data and Parameter'!$E$19*'Data and Parameter'!$E$14*'ER calculations'!N10158</f>
        <v>0.52486771683372158</v>
      </c>
      <c r="T10158" s="105"/>
    </row>
    <row r="10159" spans="1:20" ht="15">
      <c r="A10159" s="284">
        <v>10155</v>
      </c>
      <c r="B10159" s="287"/>
      <c r="C10159" s="287"/>
      <c r="D10159" s="284" t="s">
        <v>1054</v>
      </c>
      <c r="E10159" s="287"/>
      <c r="F10159" s="285" t="s">
        <v>10280</v>
      </c>
      <c r="G10159" s="266" t="s">
        <v>121</v>
      </c>
      <c r="H10159" s="266">
        <v>0.1</v>
      </c>
      <c r="I10159" s="266">
        <v>2023</v>
      </c>
      <c r="J10159" s="267">
        <v>45009</v>
      </c>
      <c r="K10159" s="267">
        <f>J10159+1</f>
        <v>45010</v>
      </c>
      <c r="L10159" s="266">
        <f>IF(M10159&lt;=365,1,2)</f>
        <v>1</v>
      </c>
      <c r="M10159" s="266">
        <f>IF(K10159&lt;$C$1,$C$2-$C$1+1,$C$2-K10159+1)</f>
        <v>37</v>
      </c>
      <c r="N10159" s="268">
        <f>M10159/365</f>
        <v>0.10136986301369863</v>
      </c>
      <c r="O10159" s="269">
        <f>'Data and Parameter'!$E$4*'Data and Parameter'!$E$5*('Data and Parameter'!$E$6+'Data and Parameter'!$E$7)*'Data and Parameter'!$E$19*'Data and Parameter'!$E$14*'ER calculations'!N10159</f>
        <v>0.52486771683372158</v>
      </c>
      <c r="T10159" s="105"/>
    </row>
    <row r="10160" spans="1:20" ht="15">
      <c r="A10160" s="284">
        <v>10156</v>
      </c>
      <c r="B10160" s="287"/>
      <c r="C10160" s="287"/>
      <c r="D10160" s="284" t="s">
        <v>1054</v>
      </c>
      <c r="E10160" s="287"/>
      <c r="F10160" s="285" t="s">
        <v>10281</v>
      </c>
      <c r="G10160" s="266" t="s">
        <v>121</v>
      </c>
      <c r="H10160" s="266">
        <v>0.1</v>
      </c>
      <c r="I10160" s="266">
        <v>2023</v>
      </c>
      <c r="J10160" s="267">
        <v>45009</v>
      </c>
      <c r="K10160" s="267">
        <f>J10160+1</f>
        <v>45010</v>
      </c>
      <c r="L10160" s="266">
        <f>IF(M10160&lt;=365,1,2)</f>
        <v>1</v>
      </c>
      <c r="M10160" s="266">
        <f>IF(K10160&lt;$C$1,$C$2-$C$1+1,$C$2-K10160+1)</f>
        <v>37</v>
      </c>
      <c r="N10160" s="268">
        <f>M10160/365</f>
        <v>0.10136986301369863</v>
      </c>
      <c r="O10160" s="269">
        <f>'Data and Parameter'!$E$4*'Data and Parameter'!$E$5*('Data and Parameter'!$E$6+'Data and Parameter'!$E$7)*'Data and Parameter'!$E$19*'Data and Parameter'!$E$14*'ER calculations'!N10160</f>
        <v>0.52486771683372158</v>
      </c>
      <c r="T10160" s="105"/>
    </row>
    <row r="10161" spans="1:20" ht="15">
      <c r="A10161" s="284">
        <v>10157</v>
      </c>
      <c r="B10161" s="287"/>
      <c r="C10161" s="287"/>
      <c r="D10161" s="284" t="s">
        <v>1054</v>
      </c>
      <c r="E10161" s="287"/>
      <c r="F10161" s="285" t="s">
        <v>10282</v>
      </c>
      <c r="G10161" s="266" t="s">
        <v>121</v>
      </c>
      <c r="H10161" s="266">
        <v>0.1</v>
      </c>
      <c r="I10161" s="266">
        <v>2023</v>
      </c>
      <c r="J10161" s="267">
        <v>45009</v>
      </c>
      <c r="K10161" s="267">
        <f>J10161+1</f>
        <v>45010</v>
      </c>
      <c r="L10161" s="266">
        <f>IF(M10161&lt;=365,1,2)</f>
        <v>1</v>
      </c>
      <c r="M10161" s="266">
        <f>IF(K10161&lt;$C$1,$C$2-$C$1+1,$C$2-K10161+1)</f>
        <v>37</v>
      </c>
      <c r="N10161" s="268">
        <f>M10161/365</f>
        <v>0.10136986301369863</v>
      </c>
      <c r="O10161" s="269">
        <f>'Data and Parameter'!$E$4*'Data and Parameter'!$E$5*('Data and Parameter'!$E$6+'Data and Parameter'!$E$7)*'Data and Parameter'!$E$19*'Data and Parameter'!$E$14*'ER calculations'!N10161</f>
        <v>0.52486771683372158</v>
      </c>
      <c r="T10161" s="105"/>
    </row>
    <row r="10162" spans="1:20" ht="15">
      <c r="A10162" s="284">
        <v>10158</v>
      </c>
      <c r="B10162" s="287"/>
      <c r="C10162" s="287"/>
      <c r="D10162" s="284" t="s">
        <v>1054</v>
      </c>
      <c r="E10162" s="287"/>
      <c r="F10162" s="285" t="s">
        <v>10283</v>
      </c>
      <c r="G10162" s="266" t="s">
        <v>121</v>
      </c>
      <c r="H10162" s="266">
        <v>0.1</v>
      </c>
      <c r="I10162" s="266">
        <v>2023</v>
      </c>
      <c r="J10162" s="267">
        <v>44967</v>
      </c>
      <c r="K10162" s="267">
        <f>J10162+1</f>
        <v>44968</v>
      </c>
      <c r="L10162" s="266">
        <f>IF(M10162&lt;=365,1,2)</f>
        <v>1</v>
      </c>
      <c r="M10162" s="266">
        <f>IF(K10162&lt;$C$1,$C$2-$C$1+1,$C$2-K10162+1)</f>
        <v>79</v>
      </c>
      <c r="N10162" s="268">
        <f>M10162/365</f>
        <v>0.21643835616438356</v>
      </c>
      <c r="O10162" s="269">
        <f>'Data and Parameter'!$E$4*'Data and Parameter'!$E$5*('Data and Parameter'!$E$6+'Data and Parameter'!$E$7)*'Data and Parameter'!$E$19*'Data and Parameter'!$E$14*'ER calculations'!N10162</f>
        <v>1.1206635035098378</v>
      </c>
      <c r="T10162" s="105"/>
    </row>
    <row r="10163" spans="1:20" ht="15">
      <c r="A10163" s="284">
        <v>10159</v>
      </c>
      <c r="B10163" s="287"/>
      <c r="C10163" s="287"/>
      <c r="D10163" s="284" t="s">
        <v>1054</v>
      </c>
      <c r="E10163" s="287"/>
      <c r="F10163" s="285" t="s">
        <v>10284</v>
      </c>
      <c r="G10163" s="266" t="s">
        <v>121</v>
      </c>
      <c r="H10163" s="266">
        <v>0.1</v>
      </c>
      <c r="I10163" s="266">
        <v>2023</v>
      </c>
      <c r="J10163" s="267">
        <v>45009</v>
      </c>
      <c r="K10163" s="267">
        <f>J10163+1</f>
        <v>45010</v>
      </c>
      <c r="L10163" s="266">
        <f>IF(M10163&lt;=365,1,2)</f>
        <v>1</v>
      </c>
      <c r="M10163" s="266">
        <f>IF(K10163&lt;$C$1,$C$2-$C$1+1,$C$2-K10163+1)</f>
        <v>37</v>
      </c>
      <c r="N10163" s="268">
        <f>M10163/365</f>
        <v>0.10136986301369863</v>
      </c>
      <c r="O10163" s="269">
        <f>'Data and Parameter'!$E$4*'Data and Parameter'!$E$5*('Data and Parameter'!$E$6+'Data and Parameter'!$E$7)*'Data and Parameter'!$E$19*'Data and Parameter'!$E$14*'ER calculations'!N10163</f>
        <v>0.52486771683372158</v>
      </c>
      <c r="T10163" s="105"/>
    </row>
    <row r="10164" spans="1:20" ht="15">
      <c r="A10164" s="284">
        <v>10160</v>
      </c>
      <c r="B10164" s="287"/>
      <c r="C10164" s="287"/>
      <c r="D10164" s="284" t="s">
        <v>1054</v>
      </c>
      <c r="E10164" s="287"/>
      <c r="F10164" s="285" t="s">
        <v>10285</v>
      </c>
      <c r="G10164" s="266" t="s">
        <v>121</v>
      </c>
      <c r="H10164" s="266">
        <v>0.1</v>
      </c>
      <c r="I10164" s="266">
        <v>2023</v>
      </c>
      <c r="J10164" s="267">
        <v>45009</v>
      </c>
      <c r="K10164" s="267">
        <f>J10164+1</f>
        <v>45010</v>
      </c>
      <c r="L10164" s="266">
        <f>IF(M10164&lt;=365,1,2)</f>
        <v>1</v>
      </c>
      <c r="M10164" s="266">
        <f>IF(K10164&lt;$C$1,$C$2-$C$1+1,$C$2-K10164+1)</f>
        <v>37</v>
      </c>
      <c r="N10164" s="268">
        <f>M10164/365</f>
        <v>0.10136986301369863</v>
      </c>
      <c r="O10164" s="269">
        <f>'Data and Parameter'!$E$4*'Data and Parameter'!$E$5*('Data and Parameter'!$E$6+'Data and Parameter'!$E$7)*'Data and Parameter'!$E$19*'Data and Parameter'!$E$14*'ER calculations'!N10164</f>
        <v>0.52486771683372158</v>
      </c>
      <c r="T10164" s="105"/>
    </row>
    <row r="10165" spans="1:20" ht="15">
      <c r="A10165" s="284">
        <v>10161</v>
      </c>
      <c r="B10165" s="287"/>
      <c r="C10165" s="287"/>
      <c r="D10165" s="284" t="s">
        <v>1054</v>
      </c>
      <c r="E10165" s="287"/>
      <c r="F10165" s="285" t="s">
        <v>10286</v>
      </c>
      <c r="G10165" s="266" t="s">
        <v>121</v>
      </c>
      <c r="H10165" s="266">
        <v>0.1</v>
      </c>
      <c r="I10165" s="266">
        <v>2023</v>
      </c>
      <c r="J10165" s="267">
        <v>45010</v>
      </c>
      <c r="K10165" s="267">
        <f>J10165+1</f>
        <v>45011</v>
      </c>
      <c r="L10165" s="266">
        <f>IF(M10165&lt;=365,1,2)</f>
        <v>1</v>
      </c>
      <c r="M10165" s="266">
        <f>IF(K10165&lt;$C$1,$C$2-$C$1+1,$C$2-K10165+1)</f>
        <v>36</v>
      </c>
      <c r="N10165" s="268">
        <f>M10165/365</f>
        <v>9.8630136986301367E-2</v>
      </c>
      <c r="O10165" s="269">
        <f>'Data and Parameter'!$E$4*'Data and Parameter'!$E$5*('Data and Parameter'!$E$6+'Data and Parameter'!$E$7)*'Data and Parameter'!$E$19*'Data and Parameter'!$E$14*'ER calculations'!N10165</f>
        <v>0.51068210286524263</v>
      </c>
      <c r="T10165" s="105"/>
    </row>
    <row r="10166" spans="1:20" ht="15">
      <c r="A10166" s="284">
        <v>10162</v>
      </c>
      <c r="B10166" s="287"/>
      <c r="C10166" s="287"/>
      <c r="D10166" s="284" t="s">
        <v>1054</v>
      </c>
      <c r="E10166" s="287"/>
      <c r="F10166" s="285" t="s">
        <v>10287</v>
      </c>
      <c r="G10166" s="266" t="s">
        <v>121</v>
      </c>
      <c r="H10166" s="266">
        <v>0.1</v>
      </c>
      <c r="I10166" s="266">
        <v>2023</v>
      </c>
      <c r="J10166" s="267">
        <v>45005</v>
      </c>
      <c r="K10166" s="267">
        <f>J10166+1</f>
        <v>45006</v>
      </c>
      <c r="L10166" s="266">
        <f>IF(M10166&lt;=365,1,2)</f>
        <v>1</v>
      </c>
      <c r="M10166" s="266">
        <f>IF(K10166&lt;$C$1,$C$2-$C$1+1,$C$2-K10166+1)</f>
        <v>41</v>
      </c>
      <c r="N10166" s="268">
        <f>M10166/365</f>
        <v>0.11232876712328767</v>
      </c>
      <c r="O10166" s="269">
        <f>'Data and Parameter'!$E$4*'Data and Parameter'!$E$5*('Data and Parameter'!$E$6+'Data and Parameter'!$E$7)*'Data and Parameter'!$E$19*'Data and Parameter'!$E$14*'ER calculations'!N10166</f>
        <v>0.58161017270763737</v>
      </c>
      <c r="T10166" s="105"/>
    </row>
    <row r="10167" spans="1:20" ht="15">
      <c r="A10167" s="284">
        <v>10163</v>
      </c>
      <c r="B10167" s="287"/>
      <c r="C10167" s="287"/>
      <c r="D10167" s="284" t="s">
        <v>1054</v>
      </c>
      <c r="E10167" s="287"/>
      <c r="F10167" s="285" t="s">
        <v>10288</v>
      </c>
      <c r="G10167" s="266" t="s">
        <v>121</v>
      </c>
      <c r="H10167" s="266">
        <v>0.1</v>
      </c>
      <c r="I10167" s="266">
        <v>2023</v>
      </c>
      <c r="J10167" s="267">
        <v>45013</v>
      </c>
      <c r="K10167" s="267">
        <f>J10167+1</f>
        <v>45014</v>
      </c>
      <c r="L10167" s="266">
        <f>IF(M10167&lt;=365,1,2)</f>
        <v>1</v>
      </c>
      <c r="M10167" s="266">
        <f>IF(K10167&lt;$C$1,$C$2-$C$1+1,$C$2-K10167+1)</f>
        <v>33</v>
      </c>
      <c r="N10167" s="268">
        <f>M10167/365</f>
        <v>9.0410958904109592E-2</v>
      </c>
      <c r="O10167" s="269">
        <f>'Data and Parameter'!$E$4*'Data and Parameter'!$E$5*('Data and Parameter'!$E$6+'Data and Parameter'!$E$7)*'Data and Parameter'!$E$19*'Data and Parameter'!$E$14*'ER calculations'!N10167</f>
        <v>0.46812526095980572</v>
      </c>
      <c r="T10167" s="105"/>
    </row>
    <row r="10168" spans="1:20" ht="15">
      <c r="A10168" s="284">
        <v>10164</v>
      </c>
      <c r="B10168" s="287"/>
      <c r="C10168" s="287"/>
      <c r="D10168" s="284" t="s">
        <v>1054</v>
      </c>
      <c r="E10168" s="287"/>
      <c r="F10168" s="285" t="s">
        <v>10289</v>
      </c>
      <c r="G10168" s="266" t="s">
        <v>121</v>
      </c>
      <c r="H10168" s="266">
        <v>0.1</v>
      </c>
      <c r="I10168" s="266">
        <v>2023</v>
      </c>
      <c r="J10168" s="267">
        <v>45009</v>
      </c>
      <c r="K10168" s="267">
        <f>J10168+1</f>
        <v>45010</v>
      </c>
      <c r="L10168" s="266">
        <f>IF(M10168&lt;=365,1,2)</f>
        <v>1</v>
      </c>
      <c r="M10168" s="266">
        <f>IF(K10168&lt;$C$1,$C$2-$C$1+1,$C$2-K10168+1)</f>
        <v>37</v>
      </c>
      <c r="N10168" s="268">
        <f>M10168/365</f>
        <v>0.10136986301369863</v>
      </c>
      <c r="O10168" s="269">
        <f>'Data and Parameter'!$E$4*'Data and Parameter'!$E$5*('Data and Parameter'!$E$6+'Data and Parameter'!$E$7)*'Data and Parameter'!$E$19*'Data and Parameter'!$E$14*'ER calculations'!N10168</f>
        <v>0.52486771683372158</v>
      </c>
      <c r="T10168" s="105"/>
    </row>
    <row r="10169" spans="1:20" ht="15">
      <c r="A10169" s="284">
        <v>10165</v>
      </c>
      <c r="B10169" s="287"/>
      <c r="C10169" s="287"/>
      <c r="D10169" s="284" t="s">
        <v>1054</v>
      </c>
      <c r="E10169" s="287"/>
      <c r="F10169" s="285" t="s">
        <v>10290</v>
      </c>
      <c r="G10169" s="266" t="s">
        <v>121</v>
      </c>
      <c r="H10169" s="266">
        <v>0.1</v>
      </c>
      <c r="I10169" s="266">
        <v>2023</v>
      </c>
      <c r="J10169" s="267">
        <v>45009</v>
      </c>
      <c r="K10169" s="267">
        <f>J10169+1</f>
        <v>45010</v>
      </c>
      <c r="L10169" s="266">
        <f>IF(M10169&lt;=365,1,2)</f>
        <v>1</v>
      </c>
      <c r="M10169" s="266">
        <f>IF(K10169&lt;$C$1,$C$2-$C$1+1,$C$2-K10169+1)</f>
        <v>37</v>
      </c>
      <c r="N10169" s="268">
        <f>M10169/365</f>
        <v>0.10136986301369863</v>
      </c>
      <c r="O10169" s="269">
        <f>'Data and Parameter'!$E$4*'Data and Parameter'!$E$5*('Data and Parameter'!$E$6+'Data and Parameter'!$E$7)*'Data and Parameter'!$E$19*'Data and Parameter'!$E$14*'ER calculations'!N10169</f>
        <v>0.52486771683372158</v>
      </c>
      <c r="T10169" s="105"/>
    </row>
    <row r="10170" spans="1:20" ht="15">
      <c r="A10170" s="284">
        <v>10166</v>
      </c>
      <c r="B10170" s="287"/>
      <c r="C10170" s="287"/>
      <c r="D10170" s="284" t="s">
        <v>1054</v>
      </c>
      <c r="E10170" s="287"/>
      <c r="F10170" s="285" t="s">
        <v>10291</v>
      </c>
      <c r="G10170" s="266" t="s">
        <v>121</v>
      </c>
      <c r="H10170" s="266">
        <v>0.1</v>
      </c>
      <c r="I10170" s="266">
        <v>2023</v>
      </c>
      <c r="J10170" s="267">
        <v>45009</v>
      </c>
      <c r="K10170" s="267">
        <f>J10170+1</f>
        <v>45010</v>
      </c>
      <c r="L10170" s="266">
        <f>IF(M10170&lt;=365,1,2)</f>
        <v>1</v>
      </c>
      <c r="M10170" s="266">
        <f>IF(K10170&lt;$C$1,$C$2-$C$1+1,$C$2-K10170+1)</f>
        <v>37</v>
      </c>
      <c r="N10170" s="268">
        <f>M10170/365</f>
        <v>0.10136986301369863</v>
      </c>
      <c r="O10170" s="269">
        <f>'Data and Parameter'!$E$4*'Data and Parameter'!$E$5*('Data and Parameter'!$E$6+'Data and Parameter'!$E$7)*'Data and Parameter'!$E$19*'Data and Parameter'!$E$14*'ER calculations'!N10170</f>
        <v>0.52486771683372158</v>
      </c>
      <c r="T10170" s="105"/>
    </row>
    <row r="10171" spans="1:20" ht="15">
      <c r="A10171" s="284">
        <v>10167</v>
      </c>
      <c r="B10171" s="287"/>
      <c r="C10171" s="287"/>
      <c r="D10171" s="284" t="s">
        <v>1054</v>
      </c>
      <c r="E10171" s="287"/>
      <c r="F10171" s="285" t="s">
        <v>10292</v>
      </c>
      <c r="G10171" s="266" t="s">
        <v>121</v>
      </c>
      <c r="H10171" s="266">
        <v>0.1</v>
      </c>
      <c r="I10171" s="266">
        <v>2023</v>
      </c>
      <c r="J10171" s="267">
        <v>45009</v>
      </c>
      <c r="K10171" s="267">
        <f>J10171+1</f>
        <v>45010</v>
      </c>
      <c r="L10171" s="266">
        <f>IF(M10171&lt;=365,1,2)</f>
        <v>1</v>
      </c>
      <c r="M10171" s="266">
        <f>IF(K10171&lt;$C$1,$C$2-$C$1+1,$C$2-K10171+1)</f>
        <v>37</v>
      </c>
      <c r="N10171" s="268">
        <f>M10171/365</f>
        <v>0.10136986301369863</v>
      </c>
      <c r="O10171" s="269">
        <f>'Data and Parameter'!$E$4*'Data and Parameter'!$E$5*('Data and Parameter'!$E$6+'Data and Parameter'!$E$7)*'Data and Parameter'!$E$19*'Data and Parameter'!$E$14*'ER calculations'!N10171</f>
        <v>0.52486771683372158</v>
      </c>
      <c r="T10171" s="105"/>
    </row>
    <row r="10172" spans="1:20" ht="15">
      <c r="A10172" s="284">
        <v>10168</v>
      </c>
      <c r="B10172" s="287"/>
      <c r="C10172" s="287"/>
      <c r="D10172" s="284" t="s">
        <v>1054</v>
      </c>
      <c r="E10172" s="287"/>
      <c r="F10172" s="285" t="s">
        <v>10293</v>
      </c>
      <c r="G10172" s="266" t="s">
        <v>121</v>
      </c>
      <c r="H10172" s="266">
        <v>0.1</v>
      </c>
      <c r="I10172" s="266">
        <v>2023</v>
      </c>
      <c r="J10172" s="267">
        <v>44967</v>
      </c>
      <c r="K10172" s="267">
        <f>J10172+1</f>
        <v>44968</v>
      </c>
      <c r="L10172" s="266">
        <f>IF(M10172&lt;=365,1,2)</f>
        <v>1</v>
      </c>
      <c r="M10172" s="266">
        <f>IF(K10172&lt;$C$1,$C$2-$C$1+1,$C$2-K10172+1)</f>
        <v>79</v>
      </c>
      <c r="N10172" s="268">
        <f>M10172/365</f>
        <v>0.21643835616438356</v>
      </c>
      <c r="O10172" s="269">
        <f>'Data and Parameter'!$E$4*'Data and Parameter'!$E$5*('Data and Parameter'!$E$6+'Data and Parameter'!$E$7)*'Data and Parameter'!$E$19*'Data and Parameter'!$E$14*'ER calculations'!N10172</f>
        <v>1.1206635035098378</v>
      </c>
      <c r="T10172" s="105"/>
    </row>
    <row r="10173" spans="1:20" ht="15">
      <c r="A10173" s="284">
        <v>10169</v>
      </c>
      <c r="B10173" s="287"/>
      <c r="C10173" s="287"/>
      <c r="D10173" s="284" t="s">
        <v>1054</v>
      </c>
      <c r="E10173" s="287"/>
      <c r="F10173" s="285" t="s">
        <v>10294</v>
      </c>
      <c r="G10173" s="266" t="s">
        <v>121</v>
      </c>
      <c r="H10173" s="266">
        <v>0.1</v>
      </c>
      <c r="I10173" s="266">
        <v>2023</v>
      </c>
      <c r="J10173" s="267">
        <v>45009</v>
      </c>
      <c r="K10173" s="267">
        <f>J10173+1</f>
        <v>45010</v>
      </c>
      <c r="L10173" s="266">
        <f>IF(M10173&lt;=365,1,2)</f>
        <v>1</v>
      </c>
      <c r="M10173" s="266">
        <f>IF(K10173&lt;$C$1,$C$2-$C$1+1,$C$2-K10173+1)</f>
        <v>37</v>
      </c>
      <c r="N10173" s="268">
        <f>M10173/365</f>
        <v>0.10136986301369863</v>
      </c>
      <c r="O10173" s="269">
        <f>'Data and Parameter'!$E$4*'Data and Parameter'!$E$5*('Data and Parameter'!$E$6+'Data and Parameter'!$E$7)*'Data and Parameter'!$E$19*'Data and Parameter'!$E$14*'ER calculations'!N10173</f>
        <v>0.52486771683372158</v>
      </c>
      <c r="T10173" s="105"/>
    </row>
    <row r="10174" spans="1:20" ht="15">
      <c r="A10174" s="284">
        <v>10170</v>
      </c>
      <c r="B10174" s="287"/>
      <c r="C10174" s="287"/>
      <c r="D10174" s="284" t="s">
        <v>1054</v>
      </c>
      <c r="E10174" s="287"/>
      <c r="F10174" s="285" t="s">
        <v>10295</v>
      </c>
      <c r="G10174" s="266" t="s">
        <v>121</v>
      </c>
      <c r="H10174" s="266">
        <v>0.1</v>
      </c>
      <c r="I10174" s="266">
        <v>2023</v>
      </c>
      <c r="J10174" s="267">
        <v>45009</v>
      </c>
      <c r="K10174" s="267">
        <f>J10174+1</f>
        <v>45010</v>
      </c>
      <c r="L10174" s="266">
        <f>IF(M10174&lt;=365,1,2)</f>
        <v>1</v>
      </c>
      <c r="M10174" s="266">
        <f>IF(K10174&lt;$C$1,$C$2-$C$1+1,$C$2-K10174+1)</f>
        <v>37</v>
      </c>
      <c r="N10174" s="268">
        <f>M10174/365</f>
        <v>0.10136986301369863</v>
      </c>
      <c r="O10174" s="269">
        <f>'Data and Parameter'!$E$4*'Data and Parameter'!$E$5*('Data and Parameter'!$E$6+'Data and Parameter'!$E$7)*'Data and Parameter'!$E$19*'Data and Parameter'!$E$14*'ER calculations'!N10174</f>
        <v>0.52486771683372158</v>
      </c>
      <c r="T10174" s="105"/>
    </row>
    <row r="10175" spans="1:20" ht="15">
      <c r="A10175" s="284">
        <v>10171</v>
      </c>
      <c r="B10175" s="287"/>
      <c r="C10175" s="287"/>
      <c r="D10175" s="284" t="s">
        <v>1054</v>
      </c>
      <c r="E10175" s="287"/>
      <c r="F10175" s="285" t="s">
        <v>10296</v>
      </c>
      <c r="G10175" s="266" t="s">
        <v>121</v>
      </c>
      <c r="H10175" s="266">
        <v>0.1</v>
      </c>
      <c r="I10175" s="266">
        <v>2023</v>
      </c>
      <c r="J10175" s="267">
        <v>45009</v>
      </c>
      <c r="K10175" s="267">
        <f>J10175+1</f>
        <v>45010</v>
      </c>
      <c r="L10175" s="266">
        <f>IF(M10175&lt;=365,1,2)</f>
        <v>1</v>
      </c>
      <c r="M10175" s="266">
        <f>IF(K10175&lt;$C$1,$C$2-$C$1+1,$C$2-K10175+1)</f>
        <v>37</v>
      </c>
      <c r="N10175" s="268">
        <f>M10175/365</f>
        <v>0.10136986301369863</v>
      </c>
      <c r="O10175" s="269">
        <f>'Data and Parameter'!$E$4*'Data and Parameter'!$E$5*('Data and Parameter'!$E$6+'Data and Parameter'!$E$7)*'Data and Parameter'!$E$19*'Data and Parameter'!$E$14*'ER calculations'!N10175</f>
        <v>0.52486771683372158</v>
      </c>
      <c r="T10175" s="105"/>
    </row>
    <row r="10176" spans="1:20" ht="15">
      <c r="A10176" s="284">
        <v>10172</v>
      </c>
      <c r="B10176" s="287"/>
      <c r="C10176" s="287"/>
      <c r="D10176" s="284" t="s">
        <v>1054</v>
      </c>
      <c r="E10176" s="287"/>
      <c r="F10176" s="285" t="s">
        <v>10297</v>
      </c>
      <c r="G10176" s="266" t="s">
        <v>121</v>
      </c>
      <c r="H10176" s="266">
        <v>0.1</v>
      </c>
      <c r="I10176" s="266">
        <v>2023</v>
      </c>
      <c r="J10176" s="267">
        <v>45008</v>
      </c>
      <c r="K10176" s="267">
        <f>J10176+1</f>
        <v>45009</v>
      </c>
      <c r="L10176" s="266">
        <f>IF(M10176&lt;=365,1,2)</f>
        <v>1</v>
      </c>
      <c r="M10176" s="266">
        <f>IF(K10176&lt;$C$1,$C$2-$C$1+1,$C$2-K10176+1)</f>
        <v>38</v>
      </c>
      <c r="N10176" s="268">
        <f>M10176/365</f>
        <v>0.10410958904109589</v>
      </c>
      <c r="O10176" s="269">
        <f>'Data and Parameter'!$E$4*'Data and Parameter'!$E$5*('Data and Parameter'!$E$6+'Data and Parameter'!$E$7)*'Data and Parameter'!$E$19*'Data and Parameter'!$E$14*'ER calculations'!N10176</f>
        <v>0.53905333080220053</v>
      </c>
      <c r="T10176" s="105"/>
    </row>
    <row r="10177" spans="1:20" ht="15">
      <c r="A10177" s="284">
        <v>10173</v>
      </c>
      <c r="B10177" s="287"/>
      <c r="C10177" s="287"/>
      <c r="D10177" s="284" t="s">
        <v>1054</v>
      </c>
      <c r="E10177" s="287"/>
      <c r="F10177" s="285" t="s">
        <v>10298</v>
      </c>
      <c r="G10177" s="266" t="s">
        <v>121</v>
      </c>
      <c r="H10177" s="266">
        <v>0.1</v>
      </c>
      <c r="I10177" s="266">
        <v>2023</v>
      </c>
      <c r="J10177" s="267">
        <v>45010</v>
      </c>
      <c r="K10177" s="267">
        <f>J10177+1</f>
        <v>45011</v>
      </c>
      <c r="L10177" s="266">
        <f>IF(M10177&lt;=365,1,2)</f>
        <v>1</v>
      </c>
      <c r="M10177" s="266">
        <f>IF(K10177&lt;$C$1,$C$2-$C$1+1,$C$2-K10177+1)</f>
        <v>36</v>
      </c>
      <c r="N10177" s="268">
        <f>M10177/365</f>
        <v>9.8630136986301367E-2</v>
      </c>
      <c r="O10177" s="269">
        <f>'Data and Parameter'!$E$4*'Data and Parameter'!$E$5*('Data and Parameter'!$E$6+'Data and Parameter'!$E$7)*'Data and Parameter'!$E$19*'Data and Parameter'!$E$14*'ER calculations'!N10177</f>
        <v>0.51068210286524263</v>
      </c>
      <c r="T10177" s="105"/>
    </row>
    <row r="10178" spans="1:20" ht="15">
      <c r="A10178" s="284">
        <v>10174</v>
      </c>
      <c r="B10178" s="287"/>
      <c r="C10178" s="287"/>
      <c r="D10178" s="284" t="s">
        <v>1054</v>
      </c>
      <c r="E10178" s="287"/>
      <c r="F10178" s="285" t="s">
        <v>10299</v>
      </c>
      <c r="G10178" s="266" t="s">
        <v>121</v>
      </c>
      <c r="H10178" s="266">
        <v>0.1</v>
      </c>
      <c r="I10178" s="266">
        <v>2023</v>
      </c>
      <c r="J10178" s="267">
        <v>45009</v>
      </c>
      <c r="K10178" s="267">
        <f>J10178+1</f>
        <v>45010</v>
      </c>
      <c r="L10178" s="266">
        <f>IF(M10178&lt;=365,1,2)</f>
        <v>1</v>
      </c>
      <c r="M10178" s="266">
        <f>IF(K10178&lt;$C$1,$C$2-$C$1+1,$C$2-K10178+1)</f>
        <v>37</v>
      </c>
      <c r="N10178" s="268">
        <f>M10178/365</f>
        <v>0.10136986301369863</v>
      </c>
      <c r="O10178" s="269">
        <f>'Data and Parameter'!$E$4*'Data and Parameter'!$E$5*('Data and Parameter'!$E$6+'Data and Parameter'!$E$7)*'Data and Parameter'!$E$19*'Data and Parameter'!$E$14*'ER calculations'!N10178</f>
        <v>0.52486771683372158</v>
      </c>
      <c r="T10178" s="105"/>
    </row>
    <row r="10179" spans="1:20" ht="15">
      <c r="A10179" s="284">
        <v>10175</v>
      </c>
      <c r="B10179" s="287"/>
      <c r="C10179" s="287"/>
      <c r="D10179" s="284" t="s">
        <v>1054</v>
      </c>
      <c r="E10179" s="287"/>
      <c r="F10179" s="285" t="s">
        <v>10300</v>
      </c>
      <c r="G10179" s="266" t="s">
        <v>121</v>
      </c>
      <c r="H10179" s="266">
        <v>0.1</v>
      </c>
      <c r="I10179" s="266">
        <v>2023</v>
      </c>
      <c r="J10179" s="267">
        <v>44967</v>
      </c>
      <c r="K10179" s="267">
        <f>J10179+1</f>
        <v>44968</v>
      </c>
      <c r="L10179" s="266">
        <f>IF(M10179&lt;=365,1,2)</f>
        <v>1</v>
      </c>
      <c r="M10179" s="266">
        <f>IF(K10179&lt;$C$1,$C$2-$C$1+1,$C$2-K10179+1)</f>
        <v>79</v>
      </c>
      <c r="N10179" s="268">
        <f>M10179/365</f>
        <v>0.21643835616438356</v>
      </c>
      <c r="O10179" s="269">
        <f>'Data and Parameter'!$E$4*'Data and Parameter'!$E$5*('Data and Parameter'!$E$6+'Data and Parameter'!$E$7)*'Data and Parameter'!$E$19*'Data and Parameter'!$E$14*'ER calculations'!N10179</f>
        <v>1.1206635035098378</v>
      </c>
    </row>
    <row r="10180" spans="1:20" ht="15">
      <c r="A10180" s="284">
        <v>10176</v>
      </c>
      <c r="B10180" s="287"/>
      <c r="C10180" s="287"/>
      <c r="D10180" s="284" t="s">
        <v>1054</v>
      </c>
      <c r="E10180" s="287"/>
      <c r="F10180" s="285" t="s">
        <v>10301</v>
      </c>
      <c r="G10180" s="266" t="s">
        <v>121</v>
      </c>
      <c r="H10180" s="266">
        <v>0.1</v>
      </c>
      <c r="I10180" s="266">
        <v>2023</v>
      </c>
      <c r="J10180" s="267">
        <v>44967</v>
      </c>
      <c r="K10180" s="267">
        <f>J10180+1</f>
        <v>44968</v>
      </c>
      <c r="L10180" s="266">
        <f>IF(M10180&lt;=365,1,2)</f>
        <v>1</v>
      </c>
      <c r="M10180" s="266">
        <f>IF(K10180&lt;$C$1,$C$2-$C$1+1,$C$2-K10180+1)</f>
        <v>79</v>
      </c>
      <c r="N10180" s="268">
        <f>M10180/365</f>
        <v>0.21643835616438356</v>
      </c>
      <c r="O10180" s="269">
        <f>'Data and Parameter'!$E$4*'Data and Parameter'!$E$5*('Data and Parameter'!$E$6+'Data and Parameter'!$E$7)*'Data and Parameter'!$E$19*'Data and Parameter'!$E$14*'ER calculations'!N10180</f>
        <v>1.1206635035098378</v>
      </c>
      <c r="T10180" s="105"/>
    </row>
    <row r="10181" spans="1:20" ht="15">
      <c r="A10181" s="284">
        <v>10177</v>
      </c>
      <c r="B10181" s="287"/>
      <c r="C10181" s="287"/>
      <c r="D10181" s="284" t="s">
        <v>1054</v>
      </c>
      <c r="E10181" s="287"/>
      <c r="F10181" s="285" t="s">
        <v>10302</v>
      </c>
      <c r="G10181" s="266" t="s">
        <v>121</v>
      </c>
      <c r="H10181" s="266">
        <v>0.1</v>
      </c>
      <c r="I10181" s="266">
        <v>2023</v>
      </c>
      <c r="J10181" s="267">
        <v>45010</v>
      </c>
      <c r="K10181" s="267">
        <f>J10181+1</f>
        <v>45011</v>
      </c>
      <c r="L10181" s="266">
        <f>IF(M10181&lt;=365,1,2)</f>
        <v>1</v>
      </c>
      <c r="M10181" s="266">
        <f>IF(K10181&lt;$C$1,$C$2-$C$1+1,$C$2-K10181+1)</f>
        <v>36</v>
      </c>
      <c r="N10181" s="268">
        <f>M10181/365</f>
        <v>9.8630136986301367E-2</v>
      </c>
      <c r="O10181" s="269">
        <f>'Data and Parameter'!$E$4*'Data and Parameter'!$E$5*('Data and Parameter'!$E$6+'Data and Parameter'!$E$7)*'Data and Parameter'!$E$19*'Data and Parameter'!$E$14*'ER calculations'!N10181</f>
        <v>0.51068210286524263</v>
      </c>
      <c r="T10181" s="105"/>
    </row>
    <row r="10182" spans="1:20" ht="15">
      <c r="A10182" s="284">
        <v>10178</v>
      </c>
      <c r="B10182" s="287"/>
      <c r="C10182" s="287"/>
      <c r="D10182" s="284" t="s">
        <v>1054</v>
      </c>
      <c r="E10182" s="287"/>
      <c r="F10182" s="285" t="s">
        <v>10303</v>
      </c>
      <c r="G10182" s="266" t="s">
        <v>121</v>
      </c>
      <c r="H10182" s="266">
        <v>0.1</v>
      </c>
      <c r="I10182" s="266">
        <v>2023</v>
      </c>
      <c r="J10182" s="267">
        <v>45009</v>
      </c>
      <c r="K10182" s="267">
        <f>J10182+1</f>
        <v>45010</v>
      </c>
      <c r="L10182" s="266">
        <f>IF(M10182&lt;=365,1,2)</f>
        <v>1</v>
      </c>
      <c r="M10182" s="266">
        <f>IF(K10182&lt;$C$1,$C$2-$C$1+1,$C$2-K10182+1)</f>
        <v>37</v>
      </c>
      <c r="N10182" s="268">
        <f>M10182/365</f>
        <v>0.10136986301369863</v>
      </c>
      <c r="O10182" s="269">
        <f>'Data and Parameter'!$E$4*'Data and Parameter'!$E$5*('Data and Parameter'!$E$6+'Data and Parameter'!$E$7)*'Data and Parameter'!$E$19*'Data and Parameter'!$E$14*'ER calculations'!N10182</f>
        <v>0.52486771683372158</v>
      </c>
      <c r="T10182" s="105"/>
    </row>
    <row r="10183" spans="1:20" ht="15">
      <c r="A10183" s="284">
        <v>10179</v>
      </c>
      <c r="B10183" s="287"/>
      <c r="C10183" s="287"/>
      <c r="D10183" s="284" t="s">
        <v>1054</v>
      </c>
      <c r="E10183" s="287"/>
      <c r="F10183" s="285" t="s">
        <v>10304</v>
      </c>
      <c r="G10183" s="266" t="s">
        <v>121</v>
      </c>
      <c r="H10183" s="266">
        <v>0.1</v>
      </c>
      <c r="I10183" s="266">
        <v>2023</v>
      </c>
      <c r="J10183" s="267">
        <v>45009</v>
      </c>
      <c r="K10183" s="267">
        <f>J10183+1</f>
        <v>45010</v>
      </c>
      <c r="L10183" s="266">
        <f>IF(M10183&lt;=365,1,2)</f>
        <v>1</v>
      </c>
      <c r="M10183" s="266">
        <f>IF(K10183&lt;$C$1,$C$2-$C$1+1,$C$2-K10183+1)</f>
        <v>37</v>
      </c>
      <c r="N10183" s="268">
        <f>M10183/365</f>
        <v>0.10136986301369863</v>
      </c>
      <c r="O10183" s="269">
        <f>'Data and Parameter'!$E$4*'Data and Parameter'!$E$5*('Data and Parameter'!$E$6+'Data and Parameter'!$E$7)*'Data and Parameter'!$E$19*'Data and Parameter'!$E$14*'ER calculations'!N10183</f>
        <v>0.52486771683372158</v>
      </c>
      <c r="T10183" s="105"/>
    </row>
    <row r="10184" spans="1:20" ht="15">
      <c r="A10184" s="284">
        <v>10180</v>
      </c>
      <c r="B10184" s="287"/>
      <c r="C10184" s="287"/>
      <c r="D10184" s="284" t="s">
        <v>1054</v>
      </c>
      <c r="E10184" s="287"/>
      <c r="F10184" s="285" t="s">
        <v>10305</v>
      </c>
      <c r="G10184" s="266" t="s">
        <v>121</v>
      </c>
      <c r="H10184" s="266">
        <v>0.1</v>
      </c>
      <c r="I10184" s="266">
        <v>2023</v>
      </c>
      <c r="J10184" s="267">
        <v>45012</v>
      </c>
      <c r="K10184" s="267">
        <f>J10184+1</f>
        <v>45013</v>
      </c>
      <c r="L10184" s="266">
        <f>IF(M10184&lt;=365,1,2)</f>
        <v>1</v>
      </c>
      <c r="M10184" s="266">
        <f>IF(K10184&lt;$C$1,$C$2-$C$1+1,$C$2-K10184+1)</f>
        <v>34</v>
      </c>
      <c r="N10184" s="268">
        <f>M10184/365</f>
        <v>9.3150684931506855E-2</v>
      </c>
      <c r="O10184" s="269">
        <f>'Data and Parameter'!$E$4*'Data and Parameter'!$E$5*('Data and Parameter'!$E$6+'Data and Parameter'!$E$7)*'Data and Parameter'!$E$19*'Data and Parameter'!$E$14*'ER calculations'!N10184</f>
        <v>0.48231087492828467</v>
      </c>
      <c r="T10184" s="105"/>
    </row>
    <row r="10185" spans="1:20" ht="15">
      <c r="A10185" s="284">
        <v>10181</v>
      </c>
      <c r="B10185" s="287"/>
      <c r="C10185" s="287"/>
      <c r="D10185" s="284" t="s">
        <v>1054</v>
      </c>
      <c r="E10185" s="287"/>
      <c r="F10185" s="285" t="s">
        <v>10306</v>
      </c>
      <c r="G10185" s="266" t="s">
        <v>121</v>
      </c>
      <c r="H10185" s="266">
        <v>0.1</v>
      </c>
      <c r="I10185" s="266">
        <v>2023</v>
      </c>
      <c r="J10185" s="267">
        <v>44967</v>
      </c>
      <c r="K10185" s="267">
        <f>J10185+1</f>
        <v>44968</v>
      </c>
      <c r="L10185" s="266">
        <f>IF(M10185&lt;=365,1,2)</f>
        <v>1</v>
      </c>
      <c r="M10185" s="266">
        <f>IF(K10185&lt;$C$1,$C$2-$C$1+1,$C$2-K10185+1)</f>
        <v>79</v>
      </c>
      <c r="N10185" s="268">
        <f>M10185/365</f>
        <v>0.21643835616438356</v>
      </c>
      <c r="O10185" s="269">
        <f>'Data and Parameter'!$E$4*'Data and Parameter'!$E$5*('Data and Parameter'!$E$6+'Data and Parameter'!$E$7)*'Data and Parameter'!$E$19*'Data and Parameter'!$E$14*'ER calculations'!N10185</f>
        <v>1.1206635035098378</v>
      </c>
    </row>
    <row r="10186" spans="1:20" ht="15">
      <c r="A10186" s="284">
        <v>10182</v>
      </c>
      <c r="B10186" s="287"/>
      <c r="C10186" s="287"/>
      <c r="D10186" s="284" t="s">
        <v>1054</v>
      </c>
      <c r="E10186" s="287"/>
      <c r="F10186" s="285" t="s">
        <v>10307</v>
      </c>
      <c r="G10186" s="266" t="s">
        <v>121</v>
      </c>
      <c r="H10186" s="266">
        <v>0.1</v>
      </c>
      <c r="I10186" s="266">
        <v>2023</v>
      </c>
      <c r="J10186" s="267">
        <v>45012</v>
      </c>
      <c r="K10186" s="267">
        <f>J10186+1</f>
        <v>45013</v>
      </c>
      <c r="L10186" s="266">
        <f>IF(M10186&lt;=365,1,2)</f>
        <v>1</v>
      </c>
      <c r="M10186" s="266">
        <f>IF(K10186&lt;$C$1,$C$2-$C$1+1,$C$2-K10186+1)</f>
        <v>34</v>
      </c>
      <c r="N10186" s="268">
        <f>M10186/365</f>
        <v>9.3150684931506855E-2</v>
      </c>
      <c r="O10186" s="269">
        <f>'Data and Parameter'!$E$4*'Data and Parameter'!$E$5*('Data and Parameter'!$E$6+'Data and Parameter'!$E$7)*'Data and Parameter'!$E$19*'Data and Parameter'!$E$14*'ER calculations'!N10186</f>
        <v>0.48231087492828467</v>
      </c>
      <c r="T10186" s="105"/>
    </row>
    <row r="10187" spans="1:20" ht="15">
      <c r="A10187" s="284">
        <v>10183</v>
      </c>
      <c r="B10187" s="287"/>
      <c r="C10187" s="287"/>
      <c r="D10187" s="284" t="s">
        <v>1054</v>
      </c>
      <c r="E10187" s="287"/>
      <c r="F10187" s="285" t="s">
        <v>10308</v>
      </c>
      <c r="G10187" s="266" t="s">
        <v>121</v>
      </c>
      <c r="H10187" s="266">
        <v>0.1</v>
      </c>
      <c r="I10187" s="266">
        <v>2023</v>
      </c>
      <c r="J10187" s="267">
        <v>45012</v>
      </c>
      <c r="K10187" s="267">
        <f>J10187+1</f>
        <v>45013</v>
      </c>
      <c r="L10187" s="266">
        <f>IF(M10187&lt;=365,1,2)</f>
        <v>1</v>
      </c>
      <c r="M10187" s="266">
        <f>IF(K10187&lt;$C$1,$C$2-$C$1+1,$C$2-K10187+1)</f>
        <v>34</v>
      </c>
      <c r="N10187" s="268">
        <f>M10187/365</f>
        <v>9.3150684931506855E-2</v>
      </c>
      <c r="O10187" s="269">
        <f>'Data and Parameter'!$E$4*'Data and Parameter'!$E$5*('Data and Parameter'!$E$6+'Data and Parameter'!$E$7)*'Data and Parameter'!$E$19*'Data and Parameter'!$E$14*'ER calculations'!N10187</f>
        <v>0.48231087492828467</v>
      </c>
      <c r="T10187" s="105"/>
    </row>
    <row r="10188" spans="1:20" ht="15">
      <c r="A10188" s="284">
        <v>10184</v>
      </c>
      <c r="B10188" s="287"/>
      <c r="C10188" s="287"/>
      <c r="D10188" s="284" t="s">
        <v>1054</v>
      </c>
      <c r="E10188" s="287"/>
      <c r="F10188" s="285" t="s">
        <v>10309</v>
      </c>
      <c r="G10188" s="266" t="s">
        <v>121</v>
      </c>
      <c r="H10188" s="266">
        <v>0.1</v>
      </c>
      <c r="I10188" s="266">
        <v>2023</v>
      </c>
      <c r="J10188" s="267">
        <v>45012</v>
      </c>
      <c r="K10188" s="267">
        <f>J10188+1</f>
        <v>45013</v>
      </c>
      <c r="L10188" s="266">
        <f>IF(M10188&lt;=365,1,2)</f>
        <v>1</v>
      </c>
      <c r="M10188" s="266">
        <f>IF(K10188&lt;$C$1,$C$2-$C$1+1,$C$2-K10188+1)</f>
        <v>34</v>
      </c>
      <c r="N10188" s="268">
        <f>M10188/365</f>
        <v>9.3150684931506855E-2</v>
      </c>
      <c r="O10188" s="269">
        <f>'Data and Parameter'!$E$4*'Data and Parameter'!$E$5*('Data and Parameter'!$E$6+'Data and Parameter'!$E$7)*'Data and Parameter'!$E$19*'Data and Parameter'!$E$14*'ER calculations'!N10188</f>
        <v>0.48231087492828467</v>
      </c>
      <c r="T10188" s="105"/>
    </row>
    <row r="10189" spans="1:20" ht="15">
      <c r="A10189" s="284">
        <v>10185</v>
      </c>
      <c r="B10189" s="287"/>
      <c r="C10189" s="287"/>
      <c r="D10189" s="284" t="s">
        <v>1054</v>
      </c>
      <c r="E10189" s="287"/>
      <c r="F10189" s="285" t="s">
        <v>10310</v>
      </c>
      <c r="G10189" s="266" t="s">
        <v>121</v>
      </c>
      <c r="H10189" s="266">
        <v>0.1</v>
      </c>
      <c r="I10189" s="266">
        <v>2023</v>
      </c>
      <c r="J10189" s="267">
        <v>45012</v>
      </c>
      <c r="K10189" s="267">
        <f>J10189+1</f>
        <v>45013</v>
      </c>
      <c r="L10189" s="266">
        <f>IF(M10189&lt;=365,1,2)</f>
        <v>1</v>
      </c>
      <c r="M10189" s="266">
        <f>IF(K10189&lt;$C$1,$C$2-$C$1+1,$C$2-K10189+1)</f>
        <v>34</v>
      </c>
      <c r="N10189" s="268">
        <f>M10189/365</f>
        <v>9.3150684931506855E-2</v>
      </c>
      <c r="O10189" s="269">
        <f>'Data and Parameter'!$E$4*'Data and Parameter'!$E$5*('Data and Parameter'!$E$6+'Data and Parameter'!$E$7)*'Data and Parameter'!$E$19*'Data and Parameter'!$E$14*'ER calculations'!N10189</f>
        <v>0.48231087492828467</v>
      </c>
      <c r="T10189" s="105"/>
    </row>
    <row r="10190" spans="1:20" ht="15">
      <c r="A10190" s="284">
        <v>10186</v>
      </c>
      <c r="B10190" s="287"/>
      <c r="C10190" s="287"/>
      <c r="D10190" s="284" t="s">
        <v>1054</v>
      </c>
      <c r="E10190" s="287"/>
      <c r="F10190" s="285" t="s">
        <v>10311</v>
      </c>
      <c r="G10190" s="266" t="s">
        <v>121</v>
      </c>
      <c r="H10190" s="266">
        <v>0.1</v>
      </c>
      <c r="I10190" s="266">
        <v>2023</v>
      </c>
      <c r="J10190" s="267">
        <v>45012</v>
      </c>
      <c r="K10190" s="267">
        <f>J10190+1</f>
        <v>45013</v>
      </c>
      <c r="L10190" s="266">
        <f>IF(M10190&lt;=365,1,2)</f>
        <v>1</v>
      </c>
      <c r="M10190" s="266">
        <f>IF(K10190&lt;$C$1,$C$2-$C$1+1,$C$2-K10190+1)</f>
        <v>34</v>
      </c>
      <c r="N10190" s="268">
        <f>M10190/365</f>
        <v>9.3150684931506855E-2</v>
      </c>
      <c r="O10190" s="269">
        <f>'Data and Parameter'!$E$4*'Data and Parameter'!$E$5*('Data and Parameter'!$E$6+'Data and Parameter'!$E$7)*'Data and Parameter'!$E$19*'Data and Parameter'!$E$14*'ER calculations'!N10190</f>
        <v>0.48231087492828467</v>
      </c>
      <c r="T10190" s="105"/>
    </row>
    <row r="10191" spans="1:20" ht="15">
      <c r="A10191" s="284">
        <v>10187</v>
      </c>
      <c r="B10191" s="287"/>
      <c r="C10191" s="287"/>
      <c r="D10191" s="284" t="s">
        <v>1054</v>
      </c>
      <c r="E10191" s="287"/>
      <c r="F10191" s="285" t="s">
        <v>10312</v>
      </c>
      <c r="G10191" s="266" t="s">
        <v>121</v>
      </c>
      <c r="H10191" s="266">
        <v>0.1</v>
      </c>
      <c r="I10191" s="266">
        <v>2023</v>
      </c>
      <c r="J10191" s="267">
        <v>45009</v>
      </c>
      <c r="K10191" s="267">
        <f>J10191+1</f>
        <v>45010</v>
      </c>
      <c r="L10191" s="266">
        <f>IF(M10191&lt;=365,1,2)</f>
        <v>1</v>
      </c>
      <c r="M10191" s="266">
        <f>IF(K10191&lt;$C$1,$C$2-$C$1+1,$C$2-K10191+1)</f>
        <v>37</v>
      </c>
      <c r="N10191" s="268">
        <f>M10191/365</f>
        <v>0.10136986301369863</v>
      </c>
      <c r="O10191" s="269">
        <f>'Data and Parameter'!$E$4*'Data and Parameter'!$E$5*('Data and Parameter'!$E$6+'Data and Parameter'!$E$7)*'Data and Parameter'!$E$19*'Data and Parameter'!$E$14*'ER calculations'!N10191</f>
        <v>0.52486771683372158</v>
      </c>
      <c r="T10191" s="105"/>
    </row>
    <row r="10192" spans="1:20" ht="15">
      <c r="A10192" s="284">
        <v>10188</v>
      </c>
      <c r="B10192" s="287"/>
      <c r="C10192" s="287"/>
      <c r="D10192" s="284" t="s">
        <v>1054</v>
      </c>
      <c r="E10192" s="287"/>
      <c r="F10192" s="285" t="s">
        <v>10313</v>
      </c>
      <c r="G10192" s="266" t="s">
        <v>121</v>
      </c>
      <c r="H10192" s="266">
        <v>0.1</v>
      </c>
      <c r="I10192" s="266">
        <v>2023</v>
      </c>
      <c r="J10192" s="267">
        <v>45009</v>
      </c>
      <c r="K10192" s="267">
        <f>J10192+1</f>
        <v>45010</v>
      </c>
      <c r="L10192" s="266">
        <f>IF(M10192&lt;=365,1,2)</f>
        <v>1</v>
      </c>
      <c r="M10192" s="266">
        <f>IF(K10192&lt;$C$1,$C$2-$C$1+1,$C$2-K10192+1)</f>
        <v>37</v>
      </c>
      <c r="N10192" s="268">
        <f>M10192/365</f>
        <v>0.10136986301369863</v>
      </c>
      <c r="O10192" s="269">
        <f>'Data and Parameter'!$E$4*'Data and Parameter'!$E$5*('Data and Parameter'!$E$6+'Data and Parameter'!$E$7)*'Data and Parameter'!$E$19*'Data and Parameter'!$E$14*'ER calculations'!N10192</f>
        <v>0.52486771683372158</v>
      </c>
      <c r="T10192" s="105"/>
    </row>
    <row r="10193" spans="1:20" ht="15">
      <c r="A10193" s="284">
        <v>10189</v>
      </c>
      <c r="B10193" s="287"/>
      <c r="C10193" s="287"/>
      <c r="D10193" s="284" t="s">
        <v>1054</v>
      </c>
      <c r="E10193" s="287"/>
      <c r="F10193" s="285" t="s">
        <v>10314</v>
      </c>
      <c r="G10193" s="266" t="s">
        <v>121</v>
      </c>
      <c r="H10193" s="266">
        <v>0.1</v>
      </c>
      <c r="I10193" s="266">
        <v>2023</v>
      </c>
      <c r="J10193" s="267">
        <v>44967</v>
      </c>
      <c r="K10193" s="267">
        <f>J10193+1</f>
        <v>44968</v>
      </c>
      <c r="L10193" s="266">
        <f>IF(M10193&lt;=365,1,2)</f>
        <v>1</v>
      </c>
      <c r="M10193" s="266">
        <f>IF(K10193&lt;$C$1,$C$2-$C$1+1,$C$2-K10193+1)</f>
        <v>79</v>
      </c>
      <c r="N10193" s="268">
        <f>M10193/365</f>
        <v>0.21643835616438356</v>
      </c>
      <c r="O10193" s="269">
        <f>'Data and Parameter'!$E$4*'Data and Parameter'!$E$5*('Data and Parameter'!$E$6+'Data and Parameter'!$E$7)*'Data and Parameter'!$E$19*'Data and Parameter'!$E$14*'ER calculations'!N10193</f>
        <v>1.1206635035098378</v>
      </c>
      <c r="T10193" s="105"/>
    </row>
    <row r="10194" spans="1:20" ht="15">
      <c r="A10194" s="284">
        <v>10190</v>
      </c>
      <c r="B10194" s="287"/>
      <c r="C10194" s="287"/>
      <c r="D10194" s="284" t="s">
        <v>1054</v>
      </c>
      <c r="E10194" s="287"/>
      <c r="F10194" s="285" t="s">
        <v>10315</v>
      </c>
      <c r="G10194" s="266" t="s">
        <v>121</v>
      </c>
      <c r="H10194" s="266">
        <v>0.1</v>
      </c>
      <c r="I10194" s="266">
        <v>2023</v>
      </c>
      <c r="J10194" s="267">
        <v>45009</v>
      </c>
      <c r="K10194" s="267">
        <f>J10194+1</f>
        <v>45010</v>
      </c>
      <c r="L10194" s="266">
        <f>IF(M10194&lt;=365,1,2)</f>
        <v>1</v>
      </c>
      <c r="M10194" s="266">
        <f>IF(K10194&lt;$C$1,$C$2-$C$1+1,$C$2-K10194+1)</f>
        <v>37</v>
      </c>
      <c r="N10194" s="268">
        <f>M10194/365</f>
        <v>0.10136986301369863</v>
      </c>
      <c r="O10194" s="269">
        <f>'Data and Parameter'!$E$4*'Data and Parameter'!$E$5*('Data and Parameter'!$E$6+'Data and Parameter'!$E$7)*'Data and Parameter'!$E$19*'Data and Parameter'!$E$14*'ER calculations'!N10194</f>
        <v>0.52486771683372158</v>
      </c>
      <c r="T10194" s="105"/>
    </row>
    <row r="10195" spans="1:20" ht="15">
      <c r="A10195" s="284">
        <v>10191</v>
      </c>
      <c r="B10195" s="287"/>
      <c r="C10195" s="287"/>
      <c r="D10195" s="284" t="s">
        <v>1054</v>
      </c>
      <c r="E10195" s="287"/>
      <c r="F10195" s="285" t="s">
        <v>10316</v>
      </c>
      <c r="G10195" s="266" t="s">
        <v>121</v>
      </c>
      <c r="H10195" s="266">
        <v>0.1</v>
      </c>
      <c r="I10195" s="266">
        <v>2023</v>
      </c>
      <c r="J10195" s="267">
        <v>45009</v>
      </c>
      <c r="K10195" s="267">
        <f>J10195+1</f>
        <v>45010</v>
      </c>
      <c r="L10195" s="266">
        <f>IF(M10195&lt;=365,1,2)</f>
        <v>1</v>
      </c>
      <c r="M10195" s="266">
        <f>IF(K10195&lt;$C$1,$C$2-$C$1+1,$C$2-K10195+1)</f>
        <v>37</v>
      </c>
      <c r="N10195" s="268">
        <f>M10195/365</f>
        <v>0.10136986301369863</v>
      </c>
      <c r="O10195" s="269">
        <f>'Data and Parameter'!$E$4*'Data and Parameter'!$E$5*('Data and Parameter'!$E$6+'Data and Parameter'!$E$7)*'Data and Parameter'!$E$19*'Data and Parameter'!$E$14*'ER calculations'!N10195</f>
        <v>0.52486771683372158</v>
      </c>
      <c r="T10195" s="105"/>
    </row>
    <row r="10196" spans="1:20" ht="15">
      <c r="A10196" s="284">
        <v>10192</v>
      </c>
      <c r="B10196" s="287"/>
      <c r="C10196" s="287"/>
      <c r="D10196" s="284" t="s">
        <v>1054</v>
      </c>
      <c r="E10196" s="287"/>
      <c r="F10196" s="285" t="s">
        <v>10317</v>
      </c>
      <c r="G10196" s="266" t="s">
        <v>121</v>
      </c>
      <c r="H10196" s="266">
        <v>0.1</v>
      </c>
      <c r="I10196" s="266">
        <v>2023</v>
      </c>
      <c r="J10196" s="267">
        <v>45009</v>
      </c>
      <c r="K10196" s="267">
        <f>J10196+1</f>
        <v>45010</v>
      </c>
      <c r="L10196" s="266">
        <f>IF(M10196&lt;=365,1,2)</f>
        <v>1</v>
      </c>
      <c r="M10196" s="266">
        <f>IF(K10196&lt;$C$1,$C$2-$C$1+1,$C$2-K10196+1)</f>
        <v>37</v>
      </c>
      <c r="N10196" s="268">
        <f>M10196/365</f>
        <v>0.10136986301369863</v>
      </c>
      <c r="O10196" s="269">
        <f>'Data and Parameter'!$E$4*'Data and Parameter'!$E$5*('Data and Parameter'!$E$6+'Data and Parameter'!$E$7)*'Data and Parameter'!$E$19*'Data and Parameter'!$E$14*'ER calculations'!N10196</f>
        <v>0.52486771683372158</v>
      </c>
      <c r="T10196" s="105"/>
    </row>
    <row r="10197" spans="1:20" ht="15">
      <c r="A10197" s="284">
        <v>10193</v>
      </c>
      <c r="B10197" s="287"/>
      <c r="C10197" s="287"/>
      <c r="D10197" s="284" t="s">
        <v>1054</v>
      </c>
      <c r="E10197" s="287"/>
      <c r="F10197" s="285" t="s">
        <v>10318</v>
      </c>
      <c r="G10197" s="266" t="s">
        <v>121</v>
      </c>
      <c r="H10197" s="266">
        <v>0.1</v>
      </c>
      <c r="I10197" s="266">
        <v>2023</v>
      </c>
      <c r="J10197" s="267">
        <v>44967</v>
      </c>
      <c r="K10197" s="267">
        <f>J10197+1</f>
        <v>44968</v>
      </c>
      <c r="L10197" s="266">
        <f>IF(M10197&lt;=365,1,2)</f>
        <v>1</v>
      </c>
      <c r="M10197" s="266">
        <f>IF(K10197&lt;$C$1,$C$2-$C$1+1,$C$2-K10197+1)</f>
        <v>79</v>
      </c>
      <c r="N10197" s="268">
        <f>M10197/365</f>
        <v>0.21643835616438356</v>
      </c>
      <c r="O10197" s="269">
        <f>'Data and Parameter'!$E$4*'Data and Parameter'!$E$5*('Data and Parameter'!$E$6+'Data and Parameter'!$E$7)*'Data and Parameter'!$E$19*'Data and Parameter'!$E$14*'ER calculations'!N10197</f>
        <v>1.1206635035098378</v>
      </c>
      <c r="T10197" s="105"/>
    </row>
    <row r="10198" spans="1:20" ht="15">
      <c r="A10198" s="284">
        <v>10194</v>
      </c>
      <c r="B10198" s="287"/>
      <c r="C10198" s="287"/>
      <c r="D10198" s="284" t="s">
        <v>1054</v>
      </c>
      <c r="E10198" s="287"/>
      <c r="F10198" s="285" t="s">
        <v>10319</v>
      </c>
      <c r="G10198" s="266" t="s">
        <v>121</v>
      </c>
      <c r="H10198" s="266">
        <v>0.1</v>
      </c>
      <c r="I10198" s="266">
        <v>2023</v>
      </c>
      <c r="J10198" s="267">
        <v>44967</v>
      </c>
      <c r="K10198" s="267">
        <f>J10198+1</f>
        <v>44968</v>
      </c>
      <c r="L10198" s="266">
        <f>IF(M10198&lt;=365,1,2)</f>
        <v>1</v>
      </c>
      <c r="M10198" s="266">
        <f>IF(K10198&lt;$C$1,$C$2-$C$1+1,$C$2-K10198+1)</f>
        <v>79</v>
      </c>
      <c r="N10198" s="268">
        <f>M10198/365</f>
        <v>0.21643835616438356</v>
      </c>
      <c r="O10198" s="269">
        <f>'Data and Parameter'!$E$4*'Data and Parameter'!$E$5*('Data and Parameter'!$E$6+'Data and Parameter'!$E$7)*'Data and Parameter'!$E$19*'Data and Parameter'!$E$14*'ER calculations'!N10198</f>
        <v>1.1206635035098378</v>
      </c>
      <c r="T10198" s="105"/>
    </row>
    <row r="10199" spans="1:20" ht="15">
      <c r="A10199" s="284">
        <v>10195</v>
      </c>
      <c r="B10199" s="287"/>
      <c r="C10199" s="287"/>
      <c r="D10199" s="284" t="s">
        <v>1054</v>
      </c>
      <c r="E10199" s="287"/>
      <c r="F10199" s="285" t="s">
        <v>10320</v>
      </c>
      <c r="G10199" s="266" t="s">
        <v>121</v>
      </c>
      <c r="H10199" s="266">
        <v>0.1</v>
      </c>
      <c r="I10199" s="266">
        <v>2023</v>
      </c>
      <c r="J10199" s="267">
        <v>45009</v>
      </c>
      <c r="K10199" s="267">
        <f>J10199+1</f>
        <v>45010</v>
      </c>
      <c r="L10199" s="266">
        <f>IF(M10199&lt;=365,1,2)</f>
        <v>1</v>
      </c>
      <c r="M10199" s="266">
        <f>IF(K10199&lt;$C$1,$C$2-$C$1+1,$C$2-K10199+1)</f>
        <v>37</v>
      </c>
      <c r="N10199" s="268">
        <f>M10199/365</f>
        <v>0.10136986301369863</v>
      </c>
      <c r="O10199" s="269">
        <f>'Data and Parameter'!$E$4*'Data and Parameter'!$E$5*('Data and Parameter'!$E$6+'Data and Parameter'!$E$7)*'Data and Parameter'!$E$19*'Data and Parameter'!$E$14*'ER calculations'!N10199</f>
        <v>0.52486771683372158</v>
      </c>
      <c r="T10199" s="105"/>
    </row>
    <row r="10200" spans="1:20" ht="15">
      <c r="A10200" s="284">
        <v>10196</v>
      </c>
      <c r="B10200" s="287"/>
      <c r="C10200" s="287"/>
      <c r="D10200" s="284" t="s">
        <v>1054</v>
      </c>
      <c r="E10200" s="287"/>
      <c r="F10200" s="285" t="s">
        <v>10321</v>
      </c>
      <c r="G10200" s="266" t="s">
        <v>121</v>
      </c>
      <c r="H10200" s="266">
        <v>0.1</v>
      </c>
      <c r="I10200" s="266">
        <v>2023</v>
      </c>
      <c r="J10200" s="267">
        <v>45009</v>
      </c>
      <c r="K10200" s="267">
        <f>J10200+1</f>
        <v>45010</v>
      </c>
      <c r="L10200" s="266">
        <f>IF(M10200&lt;=365,1,2)</f>
        <v>1</v>
      </c>
      <c r="M10200" s="266">
        <f>IF(K10200&lt;$C$1,$C$2-$C$1+1,$C$2-K10200+1)</f>
        <v>37</v>
      </c>
      <c r="N10200" s="268">
        <f>M10200/365</f>
        <v>0.10136986301369863</v>
      </c>
      <c r="O10200" s="269">
        <f>'Data and Parameter'!$E$4*'Data and Parameter'!$E$5*('Data and Parameter'!$E$6+'Data and Parameter'!$E$7)*'Data and Parameter'!$E$19*'Data and Parameter'!$E$14*'ER calculations'!N10200</f>
        <v>0.52486771683372158</v>
      </c>
      <c r="T10200" s="105"/>
    </row>
    <row r="10201" spans="1:20" ht="15">
      <c r="A10201" s="284">
        <v>10197</v>
      </c>
      <c r="B10201" s="287"/>
      <c r="C10201" s="287"/>
      <c r="D10201" s="284" t="s">
        <v>1054</v>
      </c>
      <c r="E10201" s="287"/>
      <c r="F10201" s="285" t="s">
        <v>10322</v>
      </c>
      <c r="G10201" s="266" t="s">
        <v>121</v>
      </c>
      <c r="H10201" s="266">
        <v>0.1</v>
      </c>
      <c r="I10201" s="266">
        <v>2023</v>
      </c>
      <c r="J10201" s="267">
        <v>44967</v>
      </c>
      <c r="K10201" s="267">
        <f>J10201+1</f>
        <v>44968</v>
      </c>
      <c r="L10201" s="266">
        <f>IF(M10201&lt;=365,1,2)</f>
        <v>1</v>
      </c>
      <c r="M10201" s="266">
        <f>IF(K10201&lt;$C$1,$C$2-$C$1+1,$C$2-K10201+1)</f>
        <v>79</v>
      </c>
      <c r="N10201" s="268">
        <f>M10201/365</f>
        <v>0.21643835616438356</v>
      </c>
      <c r="O10201" s="269">
        <f>'Data and Parameter'!$E$4*'Data and Parameter'!$E$5*('Data and Parameter'!$E$6+'Data and Parameter'!$E$7)*'Data and Parameter'!$E$19*'Data and Parameter'!$E$14*'ER calculations'!N10201</f>
        <v>1.1206635035098378</v>
      </c>
      <c r="T10201" s="105"/>
    </row>
    <row r="10202" spans="1:20" ht="15">
      <c r="A10202" s="284">
        <v>10198</v>
      </c>
      <c r="B10202" s="287"/>
      <c r="C10202" s="287"/>
      <c r="D10202" s="284" t="s">
        <v>1054</v>
      </c>
      <c r="E10202" s="287"/>
      <c r="F10202" s="285" t="s">
        <v>10323</v>
      </c>
      <c r="G10202" s="266" t="s">
        <v>121</v>
      </c>
      <c r="H10202" s="266">
        <v>0.1</v>
      </c>
      <c r="I10202" s="266">
        <v>2023</v>
      </c>
      <c r="J10202" s="267">
        <v>45009</v>
      </c>
      <c r="K10202" s="267">
        <f>J10202+1</f>
        <v>45010</v>
      </c>
      <c r="L10202" s="266">
        <f>IF(M10202&lt;=365,1,2)</f>
        <v>1</v>
      </c>
      <c r="M10202" s="266">
        <f>IF(K10202&lt;$C$1,$C$2-$C$1+1,$C$2-K10202+1)</f>
        <v>37</v>
      </c>
      <c r="N10202" s="268">
        <f>M10202/365</f>
        <v>0.10136986301369863</v>
      </c>
      <c r="O10202" s="269">
        <f>'Data and Parameter'!$E$4*'Data and Parameter'!$E$5*('Data and Parameter'!$E$6+'Data and Parameter'!$E$7)*'Data and Parameter'!$E$19*'Data and Parameter'!$E$14*'ER calculations'!N10202</f>
        <v>0.52486771683372158</v>
      </c>
      <c r="T10202" s="105"/>
    </row>
    <row r="10203" spans="1:20" ht="15">
      <c r="A10203" s="284">
        <v>10199</v>
      </c>
      <c r="B10203" s="287"/>
      <c r="C10203" s="287"/>
      <c r="D10203" s="284" t="s">
        <v>1054</v>
      </c>
      <c r="E10203" s="287"/>
      <c r="F10203" s="285" t="s">
        <v>10324</v>
      </c>
      <c r="G10203" s="266" t="s">
        <v>121</v>
      </c>
      <c r="H10203" s="266">
        <v>0.1</v>
      </c>
      <c r="I10203" s="266">
        <v>2023</v>
      </c>
      <c r="J10203" s="267">
        <v>44967</v>
      </c>
      <c r="K10203" s="267">
        <f>J10203+1</f>
        <v>44968</v>
      </c>
      <c r="L10203" s="266">
        <f>IF(M10203&lt;=365,1,2)</f>
        <v>1</v>
      </c>
      <c r="M10203" s="266">
        <f>IF(K10203&lt;$C$1,$C$2-$C$1+1,$C$2-K10203+1)</f>
        <v>79</v>
      </c>
      <c r="N10203" s="268">
        <f>M10203/365</f>
        <v>0.21643835616438356</v>
      </c>
      <c r="O10203" s="269">
        <f>'Data and Parameter'!$E$4*'Data and Parameter'!$E$5*('Data and Parameter'!$E$6+'Data and Parameter'!$E$7)*'Data and Parameter'!$E$19*'Data and Parameter'!$E$14*'ER calculations'!N10203</f>
        <v>1.1206635035098378</v>
      </c>
      <c r="T10203" s="105"/>
    </row>
    <row r="10204" spans="1:20" ht="15">
      <c r="A10204" s="284">
        <v>10200</v>
      </c>
      <c r="B10204" s="287"/>
      <c r="C10204" s="287"/>
      <c r="D10204" s="284" t="s">
        <v>1054</v>
      </c>
      <c r="E10204" s="287"/>
      <c r="F10204" s="285" t="s">
        <v>10325</v>
      </c>
      <c r="G10204" s="266" t="s">
        <v>121</v>
      </c>
      <c r="H10204" s="266">
        <v>0.1</v>
      </c>
      <c r="I10204" s="266">
        <v>2023</v>
      </c>
      <c r="J10204" s="267">
        <v>45009</v>
      </c>
      <c r="K10204" s="267">
        <f>J10204+1</f>
        <v>45010</v>
      </c>
      <c r="L10204" s="266">
        <f>IF(M10204&lt;=365,1,2)</f>
        <v>1</v>
      </c>
      <c r="M10204" s="266">
        <f>IF(K10204&lt;$C$1,$C$2-$C$1+1,$C$2-K10204+1)</f>
        <v>37</v>
      </c>
      <c r="N10204" s="268">
        <f>M10204/365</f>
        <v>0.10136986301369863</v>
      </c>
      <c r="O10204" s="269">
        <f>'Data and Parameter'!$E$4*'Data and Parameter'!$E$5*('Data and Parameter'!$E$6+'Data and Parameter'!$E$7)*'Data and Parameter'!$E$19*'Data and Parameter'!$E$14*'ER calculations'!N10204</f>
        <v>0.52486771683372158</v>
      </c>
      <c r="T10204" s="105"/>
    </row>
    <row r="10205" spans="1:20" ht="15">
      <c r="A10205" s="284">
        <v>10201</v>
      </c>
      <c r="B10205" s="287"/>
      <c r="C10205" s="287"/>
      <c r="D10205" s="284" t="s">
        <v>1054</v>
      </c>
      <c r="E10205" s="287"/>
      <c r="F10205" s="285" t="s">
        <v>10326</v>
      </c>
      <c r="G10205" s="266" t="s">
        <v>121</v>
      </c>
      <c r="H10205" s="266">
        <v>0.1</v>
      </c>
      <c r="I10205" s="266">
        <v>2023</v>
      </c>
      <c r="J10205" s="267">
        <v>45009</v>
      </c>
      <c r="K10205" s="267">
        <f>J10205+1</f>
        <v>45010</v>
      </c>
      <c r="L10205" s="266">
        <f>IF(M10205&lt;=365,1,2)</f>
        <v>1</v>
      </c>
      <c r="M10205" s="266">
        <f>IF(K10205&lt;$C$1,$C$2-$C$1+1,$C$2-K10205+1)</f>
        <v>37</v>
      </c>
      <c r="N10205" s="268">
        <f>M10205/365</f>
        <v>0.10136986301369863</v>
      </c>
      <c r="O10205" s="269">
        <f>'Data and Parameter'!$E$4*'Data and Parameter'!$E$5*('Data and Parameter'!$E$6+'Data and Parameter'!$E$7)*'Data and Parameter'!$E$19*'Data and Parameter'!$E$14*'ER calculations'!N10205</f>
        <v>0.52486771683372158</v>
      </c>
      <c r="T10205" s="105"/>
    </row>
    <row r="10206" spans="1:20" ht="15">
      <c r="A10206" s="284">
        <v>10202</v>
      </c>
      <c r="B10206" s="287"/>
      <c r="C10206" s="287"/>
      <c r="D10206" s="284" t="s">
        <v>1054</v>
      </c>
      <c r="E10206" s="287"/>
      <c r="F10206" s="285" t="s">
        <v>10327</v>
      </c>
      <c r="G10206" s="266" t="s">
        <v>121</v>
      </c>
      <c r="H10206" s="266">
        <v>0.1</v>
      </c>
      <c r="I10206" s="266">
        <v>2023</v>
      </c>
      <c r="J10206" s="267">
        <v>44967</v>
      </c>
      <c r="K10206" s="267">
        <f>J10206+1</f>
        <v>44968</v>
      </c>
      <c r="L10206" s="266">
        <f>IF(M10206&lt;=365,1,2)</f>
        <v>1</v>
      </c>
      <c r="M10206" s="266">
        <f>IF(K10206&lt;$C$1,$C$2-$C$1+1,$C$2-K10206+1)</f>
        <v>79</v>
      </c>
      <c r="N10206" s="268">
        <f>M10206/365</f>
        <v>0.21643835616438356</v>
      </c>
      <c r="O10206" s="269">
        <f>'Data and Parameter'!$E$4*'Data and Parameter'!$E$5*('Data and Parameter'!$E$6+'Data and Parameter'!$E$7)*'Data and Parameter'!$E$19*'Data and Parameter'!$E$14*'ER calculations'!N10206</f>
        <v>1.1206635035098378</v>
      </c>
    </row>
    <row r="10207" spans="1:20" ht="15">
      <c r="A10207" s="284">
        <v>10203</v>
      </c>
      <c r="B10207" s="287"/>
      <c r="C10207" s="287"/>
      <c r="D10207" s="284" t="s">
        <v>1054</v>
      </c>
      <c r="E10207" s="287"/>
      <c r="F10207" s="285" t="s">
        <v>10328</v>
      </c>
      <c r="G10207" s="266" t="s">
        <v>121</v>
      </c>
      <c r="H10207" s="266">
        <v>0.1</v>
      </c>
      <c r="I10207" s="266">
        <v>2023</v>
      </c>
      <c r="J10207" s="267">
        <v>45009</v>
      </c>
      <c r="K10207" s="267">
        <f>J10207+1</f>
        <v>45010</v>
      </c>
      <c r="L10207" s="266">
        <f>IF(M10207&lt;=365,1,2)</f>
        <v>1</v>
      </c>
      <c r="M10207" s="266">
        <f>IF(K10207&lt;$C$1,$C$2-$C$1+1,$C$2-K10207+1)</f>
        <v>37</v>
      </c>
      <c r="N10207" s="268">
        <f>M10207/365</f>
        <v>0.10136986301369863</v>
      </c>
      <c r="O10207" s="269">
        <f>'Data and Parameter'!$E$4*'Data and Parameter'!$E$5*('Data and Parameter'!$E$6+'Data and Parameter'!$E$7)*'Data and Parameter'!$E$19*'Data and Parameter'!$E$14*'ER calculations'!N10207</f>
        <v>0.52486771683372158</v>
      </c>
      <c r="T10207" s="105"/>
    </row>
    <row r="10208" spans="1:20" ht="15">
      <c r="A10208" s="284">
        <v>10204</v>
      </c>
      <c r="B10208" s="287"/>
      <c r="C10208" s="287"/>
      <c r="D10208" s="284" t="s">
        <v>1054</v>
      </c>
      <c r="E10208" s="287"/>
      <c r="F10208" s="285" t="s">
        <v>10329</v>
      </c>
      <c r="G10208" s="266" t="s">
        <v>121</v>
      </c>
      <c r="H10208" s="266">
        <v>0.1</v>
      </c>
      <c r="I10208" s="266">
        <v>2023</v>
      </c>
      <c r="J10208" s="267">
        <v>44967</v>
      </c>
      <c r="K10208" s="267">
        <f>J10208+1</f>
        <v>44968</v>
      </c>
      <c r="L10208" s="266">
        <f>IF(M10208&lt;=365,1,2)</f>
        <v>1</v>
      </c>
      <c r="M10208" s="266">
        <f>IF(K10208&lt;$C$1,$C$2-$C$1+1,$C$2-K10208+1)</f>
        <v>79</v>
      </c>
      <c r="N10208" s="268">
        <f>M10208/365</f>
        <v>0.21643835616438356</v>
      </c>
      <c r="O10208" s="269">
        <f>'Data and Parameter'!$E$4*'Data and Parameter'!$E$5*('Data and Parameter'!$E$6+'Data and Parameter'!$E$7)*'Data and Parameter'!$E$19*'Data and Parameter'!$E$14*'ER calculations'!N10208</f>
        <v>1.1206635035098378</v>
      </c>
      <c r="T10208" s="105"/>
    </row>
    <row r="10209" spans="1:20" ht="15">
      <c r="A10209" s="284">
        <v>10205</v>
      </c>
      <c r="B10209" s="287"/>
      <c r="C10209" s="287"/>
      <c r="D10209" s="284" t="s">
        <v>1054</v>
      </c>
      <c r="E10209" s="287"/>
      <c r="F10209" s="285" t="s">
        <v>10330</v>
      </c>
      <c r="G10209" s="266" t="s">
        <v>121</v>
      </c>
      <c r="H10209" s="266">
        <v>0.1</v>
      </c>
      <c r="I10209" s="266">
        <v>2023</v>
      </c>
      <c r="J10209" s="267">
        <v>45007</v>
      </c>
      <c r="K10209" s="267">
        <f>J10209+1</f>
        <v>45008</v>
      </c>
      <c r="L10209" s="266">
        <f>IF(M10209&lt;=365,1,2)</f>
        <v>1</v>
      </c>
      <c r="M10209" s="266">
        <f>IF(K10209&lt;$C$1,$C$2-$C$1+1,$C$2-K10209+1)</f>
        <v>39</v>
      </c>
      <c r="N10209" s="268">
        <f>M10209/365</f>
        <v>0.10684931506849316</v>
      </c>
      <c r="O10209" s="269">
        <f>'Data and Parameter'!$E$4*'Data and Parameter'!$E$5*('Data and Parameter'!$E$6+'Data and Parameter'!$E$7)*'Data and Parameter'!$E$19*'Data and Parameter'!$E$14*'ER calculations'!N10209</f>
        <v>0.55323894477067947</v>
      </c>
    </row>
    <row r="10210" spans="1:20" ht="15">
      <c r="A10210" s="284">
        <v>10206</v>
      </c>
      <c r="B10210" s="287"/>
      <c r="C10210" s="287"/>
      <c r="D10210" s="284" t="s">
        <v>1054</v>
      </c>
      <c r="E10210" s="287"/>
      <c r="F10210" s="285" t="s">
        <v>10331</v>
      </c>
      <c r="G10210" s="266" t="s">
        <v>121</v>
      </c>
      <c r="H10210" s="266">
        <v>0.1</v>
      </c>
      <c r="I10210" s="266">
        <v>2023</v>
      </c>
      <c r="J10210" s="267">
        <v>45009</v>
      </c>
      <c r="K10210" s="267">
        <f>J10210+1</f>
        <v>45010</v>
      </c>
      <c r="L10210" s="266">
        <f>IF(M10210&lt;=365,1,2)</f>
        <v>1</v>
      </c>
      <c r="M10210" s="266">
        <f>IF(K10210&lt;$C$1,$C$2-$C$1+1,$C$2-K10210+1)</f>
        <v>37</v>
      </c>
      <c r="N10210" s="268">
        <f>M10210/365</f>
        <v>0.10136986301369863</v>
      </c>
      <c r="O10210" s="269">
        <f>'Data and Parameter'!$E$4*'Data and Parameter'!$E$5*('Data and Parameter'!$E$6+'Data and Parameter'!$E$7)*'Data and Parameter'!$E$19*'Data and Parameter'!$E$14*'ER calculations'!N10210</f>
        <v>0.52486771683372158</v>
      </c>
      <c r="T10210" s="105"/>
    </row>
    <row r="10211" spans="1:20" ht="15">
      <c r="A10211" s="284">
        <v>10207</v>
      </c>
      <c r="B10211" s="287"/>
      <c r="C10211" s="287"/>
      <c r="D10211" s="284" t="s">
        <v>1054</v>
      </c>
      <c r="E10211" s="287"/>
      <c r="F10211" s="285" t="s">
        <v>10332</v>
      </c>
      <c r="G10211" s="266" t="s">
        <v>121</v>
      </c>
      <c r="H10211" s="266">
        <v>0.1</v>
      </c>
      <c r="I10211" s="266">
        <v>2023</v>
      </c>
      <c r="J10211" s="267">
        <v>44967</v>
      </c>
      <c r="K10211" s="267">
        <f>J10211+1</f>
        <v>44968</v>
      </c>
      <c r="L10211" s="266">
        <f>IF(M10211&lt;=365,1,2)</f>
        <v>1</v>
      </c>
      <c r="M10211" s="266">
        <f>IF(K10211&lt;$C$1,$C$2-$C$1+1,$C$2-K10211+1)</f>
        <v>79</v>
      </c>
      <c r="N10211" s="268">
        <f>M10211/365</f>
        <v>0.21643835616438356</v>
      </c>
      <c r="O10211" s="269">
        <f>'Data and Parameter'!$E$4*'Data and Parameter'!$E$5*('Data and Parameter'!$E$6+'Data and Parameter'!$E$7)*'Data and Parameter'!$E$19*'Data and Parameter'!$E$14*'ER calculations'!N10211</f>
        <v>1.1206635035098378</v>
      </c>
      <c r="T10211" s="105"/>
    </row>
    <row r="10212" spans="1:20" ht="15">
      <c r="A10212" s="284">
        <v>10208</v>
      </c>
      <c r="B10212" s="287"/>
      <c r="C10212" s="287"/>
      <c r="D10212" s="284" t="s">
        <v>1054</v>
      </c>
      <c r="E10212" s="287"/>
      <c r="F10212" s="285" t="s">
        <v>10333</v>
      </c>
      <c r="G10212" s="266" t="s">
        <v>121</v>
      </c>
      <c r="H10212" s="266">
        <v>0.1</v>
      </c>
      <c r="I10212" s="266">
        <v>2023</v>
      </c>
      <c r="J10212" s="267">
        <v>44967</v>
      </c>
      <c r="K10212" s="267">
        <f>J10212+1</f>
        <v>44968</v>
      </c>
      <c r="L10212" s="266">
        <f>IF(M10212&lt;=365,1,2)</f>
        <v>1</v>
      </c>
      <c r="M10212" s="266">
        <f>IF(K10212&lt;$C$1,$C$2-$C$1+1,$C$2-K10212+1)</f>
        <v>79</v>
      </c>
      <c r="N10212" s="268">
        <f>M10212/365</f>
        <v>0.21643835616438356</v>
      </c>
      <c r="O10212" s="269">
        <f>'Data and Parameter'!$E$4*'Data and Parameter'!$E$5*('Data and Parameter'!$E$6+'Data and Parameter'!$E$7)*'Data and Parameter'!$E$19*'Data and Parameter'!$E$14*'ER calculations'!N10212</f>
        <v>1.1206635035098378</v>
      </c>
      <c r="T10212" s="105"/>
    </row>
    <row r="10213" spans="1:20" ht="15">
      <c r="A10213" s="284">
        <v>10209</v>
      </c>
      <c r="B10213" s="287"/>
      <c r="C10213" s="287"/>
      <c r="D10213" s="284" t="s">
        <v>1054</v>
      </c>
      <c r="E10213" s="287"/>
      <c r="F10213" s="285" t="s">
        <v>10334</v>
      </c>
      <c r="G10213" s="266" t="s">
        <v>121</v>
      </c>
      <c r="H10213" s="266">
        <v>0.1</v>
      </c>
      <c r="I10213" s="266">
        <v>2023</v>
      </c>
      <c r="J10213" s="267">
        <v>45009</v>
      </c>
      <c r="K10213" s="267">
        <f>J10213+1</f>
        <v>45010</v>
      </c>
      <c r="L10213" s="266">
        <f>IF(M10213&lt;=365,1,2)</f>
        <v>1</v>
      </c>
      <c r="M10213" s="266">
        <f>IF(K10213&lt;$C$1,$C$2-$C$1+1,$C$2-K10213+1)</f>
        <v>37</v>
      </c>
      <c r="N10213" s="268">
        <f>M10213/365</f>
        <v>0.10136986301369863</v>
      </c>
      <c r="O10213" s="269">
        <f>'Data and Parameter'!$E$4*'Data and Parameter'!$E$5*('Data and Parameter'!$E$6+'Data and Parameter'!$E$7)*'Data and Parameter'!$E$19*'Data and Parameter'!$E$14*'ER calculations'!N10213</f>
        <v>0.52486771683372158</v>
      </c>
      <c r="T10213" s="105"/>
    </row>
    <row r="10214" spans="1:20" ht="15">
      <c r="A10214" s="284">
        <v>10210</v>
      </c>
      <c r="B10214" s="287"/>
      <c r="C10214" s="287"/>
      <c r="D10214" s="284" t="s">
        <v>1054</v>
      </c>
      <c r="E10214" s="287"/>
      <c r="F10214" s="285" t="s">
        <v>10335</v>
      </c>
      <c r="G10214" s="266" t="s">
        <v>121</v>
      </c>
      <c r="H10214" s="266">
        <v>0.1</v>
      </c>
      <c r="I10214" s="266">
        <v>2023</v>
      </c>
      <c r="J10214" s="267">
        <v>45012</v>
      </c>
      <c r="K10214" s="267">
        <f>J10214+1</f>
        <v>45013</v>
      </c>
      <c r="L10214" s="266">
        <f>IF(M10214&lt;=365,1,2)</f>
        <v>1</v>
      </c>
      <c r="M10214" s="266">
        <f>IF(K10214&lt;$C$1,$C$2-$C$1+1,$C$2-K10214+1)</f>
        <v>34</v>
      </c>
      <c r="N10214" s="268">
        <f>M10214/365</f>
        <v>9.3150684931506855E-2</v>
      </c>
      <c r="O10214" s="269">
        <f>'Data and Parameter'!$E$4*'Data and Parameter'!$E$5*('Data and Parameter'!$E$6+'Data and Parameter'!$E$7)*'Data and Parameter'!$E$19*'Data and Parameter'!$E$14*'ER calculations'!N10214</f>
        <v>0.48231087492828467</v>
      </c>
      <c r="T10214" s="105"/>
    </row>
    <row r="10215" spans="1:20" ht="15">
      <c r="A10215" s="284">
        <v>10211</v>
      </c>
      <c r="B10215" s="287"/>
      <c r="C10215" s="287"/>
      <c r="D10215" s="284" t="s">
        <v>1054</v>
      </c>
      <c r="E10215" s="287"/>
      <c r="F10215" s="285" t="s">
        <v>10336</v>
      </c>
      <c r="G10215" s="266" t="s">
        <v>121</v>
      </c>
      <c r="H10215" s="266">
        <v>0.1</v>
      </c>
      <c r="I10215" s="266">
        <v>2023</v>
      </c>
      <c r="J10215" s="267">
        <v>45009</v>
      </c>
      <c r="K10215" s="267">
        <f>J10215+1</f>
        <v>45010</v>
      </c>
      <c r="L10215" s="266">
        <f>IF(M10215&lt;=365,1,2)</f>
        <v>1</v>
      </c>
      <c r="M10215" s="266">
        <f>IF(K10215&lt;$C$1,$C$2-$C$1+1,$C$2-K10215+1)</f>
        <v>37</v>
      </c>
      <c r="N10215" s="268">
        <f>M10215/365</f>
        <v>0.10136986301369863</v>
      </c>
      <c r="O10215" s="269">
        <f>'Data and Parameter'!$E$4*'Data and Parameter'!$E$5*('Data and Parameter'!$E$6+'Data and Parameter'!$E$7)*'Data and Parameter'!$E$19*'Data and Parameter'!$E$14*'ER calculations'!N10215</f>
        <v>0.52486771683372158</v>
      </c>
      <c r="T10215" s="105"/>
    </row>
    <row r="10216" spans="1:20" ht="15">
      <c r="A10216" s="284">
        <v>10212</v>
      </c>
      <c r="B10216" s="287"/>
      <c r="C10216" s="287"/>
      <c r="D10216" s="284" t="s">
        <v>1054</v>
      </c>
      <c r="E10216" s="287"/>
      <c r="F10216" s="285" t="s">
        <v>10337</v>
      </c>
      <c r="G10216" s="266" t="s">
        <v>121</v>
      </c>
      <c r="H10216" s="266">
        <v>0.1</v>
      </c>
      <c r="I10216" s="266">
        <v>2023</v>
      </c>
      <c r="J10216" s="267">
        <v>44967</v>
      </c>
      <c r="K10216" s="267">
        <f>J10216+1</f>
        <v>44968</v>
      </c>
      <c r="L10216" s="266">
        <f>IF(M10216&lt;=365,1,2)</f>
        <v>1</v>
      </c>
      <c r="M10216" s="266">
        <f>IF(K10216&lt;$C$1,$C$2-$C$1+1,$C$2-K10216+1)</f>
        <v>79</v>
      </c>
      <c r="N10216" s="268">
        <f>M10216/365</f>
        <v>0.21643835616438356</v>
      </c>
      <c r="O10216" s="269">
        <f>'Data and Parameter'!$E$4*'Data and Parameter'!$E$5*('Data and Parameter'!$E$6+'Data and Parameter'!$E$7)*'Data and Parameter'!$E$19*'Data and Parameter'!$E$14*'ER calculations'!N10216</f>
        <v>1.1206635035098378</v>
      </c>
    </row>
    <row r="10217" spans="1:20" ht="15">
      <c r="A10217" s="284">
        <v>10213</v>
      </c>
      <c r="B10217" s="287"/>
      <c r="C10217" s="287"/>
      <c r="D10217" s="284" t="s">
        <v>1054</v>
      </c>
      <c r="E10217" s="287"/>
      <c r="F10217" s="285" t="s">
        <v>10338</v>
      </c>
      <c r="G10217" s="266" t="s">
        <v>121</v>
      </c>
      <c r="H10217" s="266">
        <v>0.1</v>
      </c>
      <c r="I10217" s="266">
        <v>2023</v>
      </c>
      <c r="J10217" s="267">
        <v>45009</v>
      </c>
      <c r="K10217" s="267">
        <f>J10217+1</f>
        <v>45010</v>
      </c>
      <c r="L10217" s="266">
        <f>IF(M10217&lt;=365,1,2)</f>
        <v>1</v>
      </c>
      <c r="M10217" s="266">
        <f>IF(K10217&lt;$C$1,$C$2-$C$1+1,$C$2-K10217+1)</f>
        <v>37</v>
      </c>
      <c r="N10217" s="268">
        <f>M10217/365</f>
        <v>0.10136986301369863</v>
      </c>
      <c r="O10217" s="269">
        <f>'Data and Parameter'!$E$4*'Data and Parameter'!$E$5*('Data and Parameter'!$E$6+'Data and Parameter'!$E$7)*'Data and Parameter'!$E$19*'Data and Parameter'!$E$14*'ER calculations'!N10217</f>
        <v>0.52486771683372158</v>
      </c>
      <c r="T10217" s="105"/>
    </row>
    <row r="10218" spans="1:20" ht="15">
      <c r="A10218" s="284">
        <v>10214</v>
      </c>
      <c r="B10218" s="287"/>
      <c r="C10218" s="287"/>
      <c r="D10218" s="284" t="s">
        <v>1054</v>
      </c>
      <c r="E10218" s="287"/>
      <c r="F10218" s="285" t="s">
        <v>10339</v>
      </c>
      <c r="G10218" s="266" t="s">
        <v>121</v>
      </c>
      <c r="H10218" s="266">
        <v>0.1</v>
      </c>
      <c r="I10218" s="266">
        <v>2023</v>
      </c>
      <c r="J10218" s="267">
        <v>45009</v>
      </c>
      <c r="K10218" s="267">
        <f>J10218+1</f>
        <v>45010</v>
      </c>
      <c r="L10218" s="266">
        <f>IF(M10218&lt;=365,1,2)</f>
        <v>1</v>
      </c>
      <c r="M10218" s="266">
        <f>IF(K10218&lt;$C$1,$C$2-$C$1+1,$C$2-K10218+1)</f>
        <v>37</v>
      </c>
      <c r="N10218" s="268">
        <f>M10218/365</f>
        <v>0.10136986301369863</v>
      </c>
      <c r="O10218" s="269">
        <f>'Data and Parameter'!$E$4*'Data and Parameter'!$E$5*('Data and Parameter'!$E$6+'Data and Parameter'!$E$7)*'Data and Parameter'!$E$19*'Data and Parameter'!$E$14*'ER calculations'!N10218</f>
        <v>0.52486771683372158</v>
      </c>
      <c r="T10218" s="105"/>
    </row>
    <row r="10219" spans="1:20" ht="15">
      <c r="A10219" s="284">
        <v>10215</v>
      </c>
      <c r="B10219" s="287"/>
      <c r="C10219" s="287"/>
      <c r="D10219" s="284" t="s">
        <v>1054</v>
      </c>
      <c r="E10219" s="287"/>
      <c r="F10219" s="285" t="s">
        <v>10340</v>
      </c>
      <c r="G10219" s="266" t="s">
        <v>121</v>
      </c>
      <c r="H10219" s="266">
        <v>0.1</v>
      </c>
      <c r="I10219" s="266">
        <v>2023</v>
      </c>
      <c r="J10219" s="267">
        <v>45009</v>
      </c>
      <c r="K10219" s="267">
        <f>J10219+1</f>
        <v>45010</v>
      </c>
      <c r="L10219" s="266">
        <f>IF(M10219&lt;=365,1,2)</f>
        <v>1</v>
      </c>
      <c r="M10219" s="266">
        <f>IF(K10219&lt;$C$1,$C$2-$C$1+1,$C$2-K10219+1)</f>
        <v>37</v>
      </c>
      <c r="N10219" s="268">
        <f>M10219/365</f>
        <v>0.10136986301369863</v>
      </c>
      <c r="O10219" s="269">
        <f>'Data and Parameter'!$E$4*'Data and Parameter'!$E$5*('Data and Parameter'!$E$6+'Data and Parameter'!$E$7)*'Data and Parameter'!$E$19*'Data and Parameter'!$E$14*'ER calculations'!N10219</f>
        <v>0.52486771683372158</v>
      </c>
      <c r="T10219" s="105"/>
    </row>
    <row r="10220" spans="1:20" ht="15">
      <c r="A10220" s="284">
        <v>10216</v>
      </c>
      <c r="B10220" s="287"/>
      <c r="C10220" s="287"/>
      <c r="D10220" s="284" t="s">
        <v>1054</v>
      </c>
      <c r="E10220" s="287"/>
      <c r="F10220" s="285" t="s">
        <v>10341</v>
      </c>
      <c r="G10220" s="266" t="s">
        <v>121</v>
      </c>
      <c r="H10220" s="266">
        <v>0.1</v>
      </c>
      <c r="I10220" s="266">
        <v>2023</v>
      </c>
      <c r="J10220" s="267">
        <v>45009</v>
      </c>
      <c r="K10220" s="267">
        <f>J10220+1</f>
        <v>45010</v>
      </c>
      <c r="L10220" s="266">
        <f>IF(M10220&lt;=365,1,2)</f>
        <v>1</v>
      </c>
      <c r="M10220" s="266">
        <f>IF(K10220&lt;$C$1,$C$2-$C$1+1,$C$2-K10220+1)</f>
        <v>37</v>
      </c>
      <c r="N10220" s="268">
        <f>M10220/365</f>
        <v>0.10136986301369863</v>
      </c>
      <c r="O10220" s="269">
        <f>'Data and Parameter'!$E$4*'Data and Parameter'!$E$5*('Data and Parameter'!$E$6+'Data and Parameter'!$E$7)*'Data and Parameter'!$E$19*'Data and Parameter'!$E$14*'ER calculations'!N10220</f>
        <v>0.52486771683372158</v>
      </c>
      <c r="T10220" s="105"/>
    </row>
    <row r="10221" spans="1:20" ht="15">
      <c r="A10221" s="284">
        <v>10217</v>
      </c>
      <c r="B10221" s="287"/>
      <c r="C10221" s="287"/>
      <c r="D10221" s="284" t="s">
        <v>1054</v>
      </c>
      <c r="E10221" s="287"/>
      <c r="F10221" s="285" t="s">
        <v>10342</v>
      </c>
      <c r="G10221" s="266" t="s">
        <v>121</v>
      </c>
      <c r="H10221" s="266">
        <v>0.1</v>
      </c>
      <c r="I10221" s="266">
        <v>2023</v>
      </c>
      <c r="J10221" s="267">
        <v>45009</v>
      </c>
      <c r="K10221" s="267">
        <f>J10221+1</f>
        <v>45010</v>
      </c>
      <c r="L10221" s="266">
        <f>IF(M10221&lt;=365,1,2)</f>
        <v>1</v>
      </c>
      <c r="M10221" s="266">
        <f>IF(K10221&lt;$C$1,$C$2-$C$1+1,$C$2-K10221+1)</f>
        <v>37</v>
      </c>
      <c r="N10221" s="268">
        <f>M10221/365</f>
        <v>0.10136986301369863</v>
      </c>
      <c r="O10221" s="269">
        <f>'Data and Parameter'!$E$4*'Data and Parameter'!$E$5*('Data and Parameter'!$E$6+'Data and Parameter'!$E$7)*'Data and Parameter'!$E$19*'Data and Parameter'!$E$14*'ER calculations'!N10221</f>
        <v>0.52486771683372158</v>
      </c>
      <c r="T10221" s="105"/>
    </row>
    <row r="10222" spans="1:20" ht="15">
      <c r="A10222" s="284">
        <v>10218</v>
      </c>
      <c r="B10222" s="287"/>
      <c r="C10222" s="287"/>
      <c r="D10222" s="284" t="s">
        <v>1054</v>
      </c>
      <c r="E10222" s="287"/>
      <c r="F10222" s="285" t="s">
        <v>10343</v>
      </c>
      <c r="G10222" s="266" t="s">
        <v>121</v>
      </c>
      <c r="H10222" s="266">
        <v>0.1</v>
      </c>
      <c r="I10222" s="266">
        <v>2023</v>
      </c>
      <c r="J10222" s="267">
        <v>44967</v>
      </c>
      <c r="K10222" s="267">
        <f>J10222+1</f>
        <v>44968</v>
      </c>
      <c r="L10222" s="266">
        <f>IF(M10222&lt;=365,1,2)</f>
        <v>1</v>
      </c>
      <c r="M10222" s="266">
        <f>IF(K10222&lt;$C$1,$C$2-$C$1+1,$C$2-K10222+1)</f>
        <v>79</v>
      </c>
      <c r="N10222" s="268">
        <f>M10222/365</f>
        <v>0.21643835616438356</v>
      </c>
      <c r="O10222" s="269">
        <f>'Data and Parameter'!$E$4*'Data and Parameter'!$E$5*('Data and Parameter'!$E$6+'Data and Parameter'!$E$7)*'Data and Parameter'!$E$19*'Data and Parameter'!$E$14*'ER calculations'!N10222</f>
        <v>1.1206635035098378</v>
      </c>
    </row>
    <row r="10223" spans="1:20" ht="15">
      <c r="A10223" s="284">
        <v>10219</v>
      </c>
      <c r="B10223" s="287"/>
      <c r="C10223" s="287"/>
      <c r="D10223" s="284" t="s">
        <v>1054</v>
      </c>
      <c r="E10223" s="287"/>
      <c r="F10223" s="285" t="s">
        <v>10344</v>
      </c>
      <c r="G10223" s="266" t="s">
        <v>121</v>
      </c>
      <c r="H10223" s="266">
        <v>0.1</v>
      </c>
      <c r="I10223" s="266">
        <v>2023</v>
      </c>
      <c r="J10223" s="267">
        <v>45005</v>
      </c>
      <c r="K10223" s="267">
        <f>J10223+1</f>
        <v>45006</v>
      </c>
      <c r="L10223" s="266">
        <f>IF(M10223&lt;=365,1,2)</f>
        <v>1</v>
      </c>
      <c r="M10223" s="266">
        <f>IF(K10223&lt;$C$1,$C$2-$C$1+1,$C$2-K10223+1)</f>
        <v>41</v>
      </c>
      <c r="N10223" s="268">
        <f>M10223/365</f>
        <v>0.11232876712328767</v>
      </c>
      <c r="O10223" s="269">
        <f>'Data and Parameter'!$E$4*'Data and Parameter'!$E$5*('Data and Parameter'!$E$6+'Data and Parameter'!$E$7)*'Data and Parameter'!$E$19*'Data and Parameter'!$E$14*'ER calculations'!N10223</f>
        <v>0.58161017270763737</v>
      </c>
      <c r="T10223" s="105"/>
    </row>
    <row r="10224" spans="1:20" ht="15">
      <c r="A10224" s="284">
        <v>10220</v>
      </c>
      <c r="B10224" s="287"/>
      <c r="C10224" s="287"/>
      <c r="D10224" s="284" t="s">
        <v>1054</v>
      </c>
      <c r="E10224" s="287"/>
      <c r="F10224" s="285" t="s">
        <v>10345</v>
      </c>
      <c r="G10224" s="266" t="s">
        <v>121</v>
      </c>
      <c r="H10224" s="266">
        <v>0.1</v>
      </c>
      <c r="I10224" s="266">
        <v>2023</v>
      </c>
      <c r="J10224" s="267">
        <v>44967</v>
      </c>
      <c r="K10224" s="267">
        <f>J10224+1</f>
        <v>44968</v>
      </c>
      <c r="L10224" s="266">
        <f>IF(M10224&lt;=365,1,2)</f>
        <v>1</v>
      </c>
      <c r="M10224" s="266">
        <f>IF(K10224&lt;$C$1,$C$2-$C$1+1,$C$2-K10224+1)</f>
        <v>79</v>
      </c>
      <c r="N10224" s="268">
        <f>M10224/365</f>
        <v>0.21643835616438356</v>
      </c>
      <c r="O10224" s="269">
        <f>'Data and Parameter'!$E$4*'Data and Parameter'!$E$5*('Data and Parameter'!$E$6+'Data and Parameter'!$E$7)*'Data and Parameter'!$E$19*'Data and Parameter'!$E$14*'ER calculations'!N10224</f>
        <v>1.1206635035098378</v>
      </c>
      <c r="T10224" s="105"/>
    </row>
    <row r="10225" spans="1:20" ht="15">
      <c r="A10225" s="284">
        <v>10221</v>
      </c>
      <c r="B10225" s="287"/>
      <c r="C10225" s="287"/>
      <c r="D10225" s="284" t="s">
        <v>1054</v>
      </c>
      <c r="E10225" s="287"/>
      <c r="F10225" s="285" t="s">
        <v>10346</v>
      </c>
      <c r="G10225" s="266" t="s">
        <v>121</v>
      </c>
      <c r="H10225" s="266">
        <v>0.1</v>
      </c>
      <c r="I10225" s="266">
        <v>2023</v>
      </c>
      <c r="J10225" s="267">
        <v>45005</v>
      </c>
      <c r="K10225" s="267">
        <f>J10225+1</f>
        <v>45006</v>
      </c>
      <c r="L10225" s="266">
        <f>IF(M10225&lt;=365,1,2)</f>
        <v>1</v>
      </c>
      <c r="M10225" s="266">
        <f>IF(K10225&lt;$C$1,$C$2-$C$1+1,$C$2-K10225+1)</f>
        <v>41</v>
      </c>
      <c r="N10225" s="268">
        <f>M10225/365</f>
        <v>0.11232876712328767</v>
      </c>
      <c r="O10225" s="269">
        <f>'Data and Parameter'!$E$4*'Data and Parameter'!$E$5*('Data and Parameter'!$E$6+'Data and Parameter'!$E$7)*'Data and Parameter'!$E$19*'Data and Parameter'!$E$14*'ER calculations'!N10225</f>
        <v>0.58161017270763737</v>
      </c>
      <c r="T10225" s="105"/>
    </row>
    <row r="10226" spans="1:20" ht="15">
      <c r="A10226" s="284">
        <v>10222</v>
      </c>
      <c r="B10226" s="287"/>
      <c r="C10226" s="287"/>
      <c r="D10226" s="284" t="s">
        <v>1054</v>
      </c>
      <c r="E10226" s="287"/>
      <c r="F10226" s="285" t="s">
        <v>10347</v>
      </c>
      <c r="G10226" s="266" t="s">
        <v>121</v>
      </c>
      <c r="H10226" s="266">
        <v>0.1</v>
      </c>
      <c r="I10226" s="266">
        <v>2023</v>
      </c>
      <c r="J10226" s="267">
        <v>44967</v>
      </c>
      <c r="K10226" s="267">
        <f>J10226+1</f>
        <v>44968</v>
      </c>
      <c r="L10226" s="266">
        <f>IF(M10226&lt;=365,1,2)</f>
        <v>1</v>
      </c>
      <c r="M10226" s="266">
        <f>IF(K10226&lt;$C$1,$C$2-$C$1+1,$C$2-K10226+1)</f>
        <v>79</v>
      </c>
      <c r="N10226" s="268">
        <f>M10226/365</f>
        <v>0.21643835616438356</v>
      </c>
      <c r="O10226" s="269">
        <f>'Data and Parameter'!$E$4*'Data and Parameter'!$E$5*('Data and Parameter'!$E$6+'Data and Parameter'!$E$7)*'Data and Parameter'!$E$19*'Data and Parameter'!$E$14*'ER calculations'!N10226</f>
        <v>1.1206635035098378</v>
      </c>
      <c r="T10226" s="105"/>
    </row>
    <row r="10227" spans="1:20" ht="15">
      <c r="A10227" s="284">
        <v>10223</v>
      </c>
      <c r="B10227" s="287"/>
      <c r="C10227" s="287"/>
      <c r="D10227" s="284" t="s">
        <v>1054</v>
      </c>
      <c r="E10227" s="287"/>
      <c r="F10227" s="285" t="s">
        <v>10348</v>
      </c>
      <c r="G10227" s="266" t="s">
        <v>121</v>
      </c>
      <c r="H10227" s="266">
        <v>0.1</v>
      </c>
      <c r="I10227" s="266">
        <v>2023</v>
      </c>
      <c r="J10227" s="267">
        <v>44967</v>
      </c>
      <c r="K10227" s="267">
        <f>J10227+1</f>
        <v>44968</v>
      </c>
      <c r="L10227" s="266">
        <f>IF(M10227&lt;=365,1,2)</f>
        <v>1</v>
      </c>
      <c r="M10227" s="266">
        <f>IF(K10227&lt;$C$1,$C$2-$C$1+1,$C$2-K10227+1)</f>
        <v>79</v>
      </c>
      <c r="N10227" s="268">
        <f>M10227/365</f>
        <v>0.21643835616438356</v>
      </c>
      <c r="O10227" s="269">
        <f>'Data and Parameter'!$E$4*'Data and Parameter'!$E$5*('Data and Parameter'!$E$6+'Data and Parameter'!$E$7)*'Data and Parameter'!$E$19*'Data and Parameter'!$E$14*'ER calculations'!N10227</f>
        <v>1.1206635035098378</v>
      </c>
      <c r="T10227" s="105"/>
    </row>
    <row r="10228" spans="1:20" ht="15">
      <c r="A10228" s="284">
        <v>10224</v>
      </c>
      <c r="B10228" s="287"/>
      <c r="C10228" s="287"/>
      <c r="D10228" s="284" t="s">
        <v>1054</v>
      </c>
      <c r="E10228" s="287"/>
      <c r="F10228" s="285" t="s">
        <v>10349</v>
      </c>
      <c r="G10228" s="266" t="s">
        <v>121</v>
      </c>
      <c r="H10228" s="266">
        <v>0.1</v>
      </c>
      <c r="I10228" s="266">
        <v>2023</v>
      </c>
      <c r="J10228" s="267">
        <v>44967</v>
      </c>
      <c r="K10228" s="267">
        <f>J10228+1</f>
        <v>44968</v>
      </c>
      <c r="L10228" s="266">
        <f>IF(M10228&lt;=365,1,2)</f>
        <v>1</v>
      </c>
      <c r="M10228" s="266">
        <f>IF(K10228&lt;$C$1,$C$2-$C$1+1,$C$2-K10228+1)</f>
        <v>79</v>
      </c>
      <c r="N10228" s="268">
        <f>M10228/365</f>
        <v>0.21643835616438356</v>
      </c>
      <c r="O10228" s="269">
        <f>'Data and Parameter'!$E$4*'Data and Parameter'!$E$5*('Data and Parameter'!$E$6+'Data and Parameter'!$E$7)*'Data and Parameter'!$E$19*'Data and Parameter'!$E$14*'ER calculations'!N10228</f>
        <v>1.1206635035098378</v>
      </c>
      <c r="T10228" s="105"/>
    </row>
    <row r="10229" spans="1:20" ht="15">
      <c r="A10229" s="284">
        <v>10225</v>
      </c>
      <c r="B10229" s="287"/>
      <c r="C10229" s="287"/>
      <c r="D10229" s="284" t="s">
        <v>1054</v>
      </c>
      <c r="E10229" s="287"/>
      <c r="F10229" s="285" t="s">
        <v>10350</v>
      </c>
      <c r="G10229" s="266" t="s">
        <v>121</v>
      </c>
      <c r="H10229" s="266">
        <v>0.1</v>
      </c>
      <c r="I10229" s="266">
        <v>2023</v>
      </c>
      <c r="J10229" s="267">
        <v>45005</v>
      </c>
      <c r="K10229" s="267">
        <f>J10229+1</f>
        <v>45006</v>
      </c>
      <c r="L10229" s="266">
        <f>IF(M10229&lt;=365,1,2)</f>
        <v>1</v>
      </c>
      <c r="M10229" s="266">
        <f>IF(K10229&lt;$C$1,$C$2-$C$1+1,$C$2-K10229+1)</f>
        <v>41</v>
      </c>
      <c r="N10229" s="268">
        <f>M10229/365</f>
        <v>0.11232876712328767</v>
      </c>
      <c r="O10229" s="269">
        <f>'Data and Parameter'!$E$4*'Data and Parameter'!$E$5*('Data and Parameter'!$E$6+'Data and Parameter'!$E$7)*'Data and Parameter'!$E$19*'Data and Parameter'!$E$14*'ER calculations'!N10229</f>
        <v>0.58161017270763737</v>
      </c>
      <c r="T10229" s="105"/>
    </row>
    <row r="10230" spans="1:20" ht="15">
      <c r="A10230" s="284">
        <v>10226</v>
      </c>
      <c r="B10230" s="287"/>
      <c r="C10230" s="287"/>
      <c r="D10230" s="284" t="s">
        <v>1054</v>
      </c>
      <c r="E10230" s="287"/>
      <c r="F10230" s="285" t="s">
        <v>10351</v>
      </c>
      <c r="G10230" s="266" t="s">
        <v>121</v>
      </c>
      <c r="H10230" s="266">
        <v>0.1</v>
      </c>
      <c r="I10230" s="266">
        <v>2023</v>
      </c>
      <c r="J10230" s="267">
        <v>45005</v>
      </c>
      <c r="K10230" s="267">
        <f>J10230+1</f>
        <v>45006</v>
      </c>
      <c r="L10230" s="266">
        <f>IF(M10230&lt;=365,1,2)</f>
        <v>1</v>
      </c>
      <c r="M10230" s="266">
        <f>IF(K10230&lt;$C$1,$C$2-$C$1+1,$C$2-K10230+1)</f>
        <v>41</v>
      </c>
      <c r="N10230" s="268">
        <f>M10230/365</f>
        <v>0.11232876712328767</v>
      </c>
      <c r="O10230" s="269">
        <f>'Data and Parameter'!$E$4*'Data and Parameter'!$E$5*('Data and Parameter'!$E$6+'Data and Parameter'!$E$7)*'Data and Parameter'!$E$19*'Data and Parameter'!$E$14*'ER calculations'!N10230</f>
        <v>0.58161017270763737</v>
      </c>
      <c r="T10230" s="105"/>
    </row>
    <row r="10231" spans="1:20" ht="15">
      <c r="A10231" s="284">
        <v>10227</v>
      </c>
      <c r="B10231" s="287"/>
      <c r="C10231" s="287"/>
      <c r="D10231" s="284" t="s">
        <v>1054</v>
      </c>
      <c r="E10231" s="287"/>
      <c r="F10231" s="285" t="s">
        <v>10352</v>
      </c>
      <c r="G10231" s="266" t="s">
        <v>121</v>
      </c>
      <c r="H10231" s="266">
        <v>0.1</v>
      </c>
      <c r="I10231" s="266">
        <v>2023</v>
      </c>
      <c r="J10231" s="267">
        <v>44967</v>
      </c>
      <c r="K10231" s="267">
        <f>J10231+1</f>
        <v>44968</v>
      </c>
      <c r="L10231" s="266">
        <f>IF(M10231&lt;=365,1,2)</f>
        <v>1</v>
      </c>
      <c r="M10231" s="266">
        <f>IF(K10231&lt;$C$1,$C$2-$C$1+1,$C$2-K10231+1)</f>
        <v>79</v>
      </c>
      <c r="N10231" s="268">
        <f>M10231/365</f>
        <v>0.21643835616438356</v>
      </c>
      <c r="O10231" s="269">
        <f>'Data and Parameter'!$E$4*'Data and Parameter'!$E$5*('Data and Parameter'!$E$6+'Data and Parameter'!$E$7)*'Data and Parameter'!$E$19*'Data and Parameter'!$E$14*'ER calculations'!N10231</f>
        <v>1.1206635035098378</v>
      </c>
      <c r="T10231" s="105"/>
    </row>
    <row r="10232" spans="1:20" ht="15">
      <c r="A10232" s="284">
        <v>10228</v>
      </c>
      <c r="B10232" s="287"/>
      <c r="C10232" s="287"/>
      <c r="D10232" s="284" t="s">
        <v>1054</v>
      </c>
      <c r="E10232" s="287"/>
      <c r="F10232" s="285" t="s">
        <v>10353</v>
      </c>
      <c r="G10232" s="266" t="s">
        <v>121</v>
      </c>
      <c r="H10232" s="266">
        <v>0.1</v>
      </c>
      <c r="I10232" s="266">
        <v>2023</v>
      </c>
      <c r="J10232" s="267">
        <v>45005</v>
      </c>
      <c r="K10232" s="267">
        <f>J10232+1</f>
        <v>45006</v>
      </c>
      <c r="L10232" s="266">
        <f>IF(M10232&lt;=365,1,2)</f>
        <v>1</v>
      </c>
      <c r="M10232" s="266">
        <f>IF(K10232&lt;$C$1,$C$2-$C$1+1,$C$2-K10232+1)</f>
        <v>41</v>
      </c>
      <c r="N10232" s="268">
        <f>M10232/365</f>
        <v>0.11232876712328767</v>
      </c>
      <c r="O10232" s="269">
        <f>'Data and Parameter'!$E$4*'Data and Parameter'!$E$5*('Data and Parameter'!$E$6+'Data and Parameter'!$E$7)*'Data and Parameter'!$E$19*'Data and Parameter'!$E$14*'ER calculations'!N10232</f>
        <v>0.58161017270763737</v>
      </c>
      <c r="T10232" s="105"/>
    </row>
    <row r="10233" spans="1:20" ht="15">
      <c r="A10233" s="284">
        <v>10229</v>
      </c>
      <c r="B10233" s="287"/>
      <c r="C10233" s="287"/>
      <c r="D10233" s="284" t="s">
        <v>1054</v>
      </c>
      <c r="E10233" s="287"/>
      <c r="F10233" s="285" t="s">
        <v>10354</v>
      </c>
      <c r="G10233" s="266" t="s">
        <v>121</v>
      </c>
      <c r="H10233" s="266">
        <v>0.1</v>
      </c>
      <c r="I10233" s="266">
        <v>2023</v>
      </c>
      <c r="J10233" s="267">
        <v>45008</v>
      </c>
      <c r="K10233" s="267">
        <f>J10233+1</f>
        <v>45009</v>
      </c>
      <c r="L10233" s="266">
        <f>IF(M10233&lt;=365,1,2)</f>
        <v>1</v>
      </c>
      <c r="M10233" s="266">
        <f>IF(K10233&lt;$C$1,$C$2-$C$1+1,$C$2-K10233+1)</f>
        <v>38</v>
      </c>
      <c r="N10233" s="268">
        <f>M10233/365</f>
        <v>0.10410958904109589</v>
      </c>
      <c r="O10233" s="269">
        <f>'Data and Parameter'!$E$4*'Data and Parameter'!$E$5*('Data and Parameter'!$E$6+'Data and Parameter'!$E$7)*'Data and Parameter'!$E$19*'Data and Parameter'!$E$14*'ER calculations'!N10233</f>
        <v>0.53905333080220053</v>
      </c>
    </row>
    <row r="10234" spans="1:20" ht="15">
      <c r="A10234" s="284">
        <v>10230</v>
      </c>
      <c r="B10234" s="287"/>
      <c r="C10234" s="287"/>
      <c r="D10234" s="284" t="s">
        <v>1054</v>
      </c>
      <c r="E10234" s="287"/>
      <c r="F10234" s="285" t="s">
        <v>10355</v>
      </c>
      <c r="G10234" s="266" t="s">
        <v>121</v>
      </c>
      <c r="H10234" s="266">
        <v>0.1</v>
      </c>
      <c r="I10234" s="266">
        <v>2023</v>
      </c>
      <c r="J10234" s="267">
        <v>45009</v>
      </c>
      <c r="K10234" s="267">
        <f>J10234+1</f>
        <v>45010</v>
      </c>
      <c r="L10234" s="266">
        <f>IF(M10234&lt;=365,1,2)</f>
        <v>1</v>
      </c>
      <c r="M10234" s="266">
        <f>IF(K10234&lt;$C$1,$C$2-$C$1+1,$C$2-K10234+1)</f>
        <v>37</v>
      </c>
      <c r="N10234" s="268">
        <f>M10234/365</f>
        <v>0.10136986301369863</v>
      </c>
      <c r="O10234" s="269">
        <f>'Data and Parameter'!$E$4*'Data and Parameter'!$E$5*('Data and Parameter'!$E$6+'Data and Parameter'!$E$7)*'Data and Parameter'!$E$19*'Data and Parameter'!$E$14*'ER calculations'!N10234</f>
        <v>0.52486771683372158</v>
      </c>
      <c r="T10234" s="105"/>
    </row>
    <row r="10235" spans="1:20" ht="15">
      <c r="A10235" s="284">
        <v>10231</v>
      </c>
      <c r="B10235" s="287"/>
      <c r="C10235" s="287"/>
      <c r="D10235" s="284" t="s">
        <v>1054</v>
      </c>
      <c r="E10235" s="287"/>
      <c r="F10235" s="285" t="s">
        <v>10356</v>
      </c>
      <c r="G10235" s="266" t="s">
        <v>121</v>
      </c>
      <c r="H10235" s="266">
        <v>0.1</v>
      </c>
      <c r="I10235" s="266">
        <v>2023</v>
      </c>
      <c r="J10235" s="267">
        <v>45009</v>
      </c>
      <c r="K10235" s="267">
        <f>J10235+1</f>
        <v>45010</v>
      </c>
      <c r="L10235" s="266">
        <f>IF(M10235&lt;=365,1,2)</f>
        <v>1</v>
      </c>
      <c r="M10235" s="266">
        <f>IF(K10235&lt;$C$1,$C$2-$C$1+1,$C$2-K10235+1)</f>
        <v>37</v>
      </c>
      <c r="N10235" s="268">
        <f>M10235/365</f>
        <v>0.10136986301369863</v>
      </c>
      <c r="O10235" s="269">
        <f>'Data and Parameter'!$E$4*'Data and Parameter'!$E$5*('Data and Parameter'!$E$6+'Data and Parameter'!$E$7)*'Data and Parameter'!$E$19*'Data and Parameter'!$E$14*'ER calculations'!N10235</f>
        <v>0.52486771683372158</v>
      </c>
      <c r="T10235" s="105"/>
    </row>
    <row r="10236" spans="1:20" ht="15">
      <c r="A10236" s="284">
        <v>10232</v>
      </c>
      <c r="B10236" s="287"/>
      <c r="C10236" s="287"/>
      <c r="D10236" s="284" t="s">
        <v>1054</v>
      </c>
      <c r="E10236" s="287"/>
      <c r="F10236" s="285" t="s">
        <v>10357</v>
      </c>
      <c r="G10236" s="266" t="s">
        <v>121</v>
      </c>
      <c r="H10236" s="266">
        <v>0.1</v>
      </c>
      <c r="I10236" s="266">
        <v>2023</v>
      </c>
      <c r="J10236" s="267">
        <v>45009</v>
      </c>
      <c r="K10236" s="267">
        <f>J10236+1</f>
        <v>45010</v>
      </c>
      <c r="L10236" s="266">
        <f>IF(M10236&lt;=365,1,2)</f>
        <v>1</v>
      </c>
      <c r="M10236" s="266">
        <f>IF(K10236&lt;$C$1,$C$2-$C$1+1,$C$2-K10236+1)</f>
        <v>37</v>
      </c>
      <c r="N10236" s="268">
        <f>M10236/365</f>
        <v>0.10136986301369863</v>
      </c>
      <c r="O10236" s="269">
        <f>'Data and Parameter'!$E$4*'Data and Parameter'!$E$5*('Data and Parameter'!$E$6+'Data and Parameter'!$E$7)*'Data and Parameter'!$E$19*'Data and Parameter'!$E$14*'ER calculations'!N10236</f>
        <v>0.52486771683372158</v>
      </c>
      <c r="T10236" s="105"/>
    </row>
    <row r="10237" spans="1:20" ht="15">
      <c r="A10237" s="284">
        <v>10233</v>
      </c>
      <c r="B10237" s="287"/>
      <c r="C10237" s="287"/>
      <c r="D10237" s="284" t="s">
        <v>1054</v>
      </c>
      <c r="E10237" s="287"/>
      <c r="F10237" s="285" t="s">
        <v>10358</v>
      </c>
      <c r="G10237" s="266" t="s">
        <v>121</v>
      </c>
      <c r="H10237" s="266">
        <v>0.1</v>
      </c>
      <c r="I10237" s="266">
        <v>2023</v>
      </c>
      <c r="J10237" s="267">
        <v>45009</v>
      </c>
      <c r="K10237" s="267">
        <f>J10237+1</f>
        <v>45010</v>
      </c>
      <c r="L10237" s="266">
        <f>IF(M10237&lt;=365,1,2)</f>
        <v>1</v>
      </c>
      <c r="M10237" s="266">
        <f>IF(K10237&lt;$C$1,$C$2-$C$1+1,$C$2-K10237+1)</f>
        <v>37</v>
      </c>
      <c r="N10237" s="268">
        <f>M10237/365</f>
        <v>0.10136986301369863</v>
      </c>
      <c r="O10237" s="269">
        <f>'Data and Parameter'!$E$4*'Data and Parameter'!$E$5*('Data and Parameter'!$E$6+'Data and Parameter'!$E$7)*'Data and Parameter'!$E$19*'Data and Parameter'!$E$14*'ER calculations'!N10237</f>
        <v>0.52486771683372158</v>
      </c>
      <c r="T10237" s="105"/>
    </row>
    <row r="10238" spans="1:20" ht="15">
      <c r="A10238" s="284">
        <v>10234</v>
      </c>
      <c r="B10238" s="287"/>
      <c r="C10238" s="287"/>
      <c r="D10238" s="284" t="s">
        <v>1054</v>
      </c>
      <c r="E10238" s="287"/>
      <c r="F10238" s="285" t="s">
        <v>10359</v>
      </c>
      <c r="G10238" s="266" t="s">
        <v>121</v>
      </c>
      <c r="H10238" s="266">
        <v>0.1</v>
      </c>
      <c r="I10238" s="266">
        <v>2023</v>
      </c>
      <c r="J10238" s="267">
        <v>45009</v>
      </c>
      <c r="K10238" s="267">
        <f>J10238+1</f>
        <v>45010</v>
      </c>
      <c r="L10238" s="266">
        <f>IF(M10238&lt;=365,1,2)</f>
        <v>1</v>
      </c>
      <c r="M10238" s="266">
        <f>IF(K10238&lt;$C$1,$C$2-$C$1+1,$C$2-K10238+1)</f>
        <v>37</v>
      </c>
      <c r="N10238" s="268">
        <f>M10238/365</f>
        <v>0.10136986301369863</v>
      </c>
      <c r="O10238" s="269">
        <f>'Data and Parameter'!$E$4*'Data and Parameter'!$E$5*('Data and Parameter'!$E$6+'Data and Parameter'!$E$7)*'Data and Parameter'!$E$19*'Data and Parameter'!$E$14*'ER calculations'!N10238</f>
        <v>0.52486771683372158</v>
      </c>
      <c r="T10238" s="105"/>
    </row>
    <row r="10239" spans="1:20" ht="15">
      <c r="A10239" s="284">
        <v>10235</v>
      </c>
      <c r="B10239" s="287"/>
      <c r="C10239" s="287"/>
      <c r="D10239" s="284" t="s">
        <v>1054</v>
      </c>
      <c r="E10239" s="287"/>
      <c r="F10239" s="285" t="s">
        <v>10360</v>
      </c>
      <c r="G10239" s="266" t="s">
        <v>121</v>
      </c>
      <c r="H10239" s="266">
        <v>0.1</v>
      </c>
      <c r="I10239" s="266">
        <v>2023</v>
      </c>
      <c r="J10239" s="267">
        <v>45009</v>
      </c>
      <c r="K10239" s="267">
        <f>J10239+1</f>
        <v>45010</v>
      </c>
      <c r="L10239" s="266">
        <f>IF(M10239&lt;=365,1,2)</f>
        <v>1</v>
      </c>
      <c r="M10239" s="266">
        <f>IF(K10239&lt;$C$1,$C$2-$C$1+1,$C$2-K10239+1)</f>
        <v>37</v>
      </c>
      <c r="N10239" s="268">
        <f>M10239/365</f>
        <v>0.10136986301369863</v>
      </c>
      <c r="O10239" s="269">
        <f>'Data and Parameter'!$E$4*'Data and Parameter'!$E$5*('Data and Parameter'!$E$6+'Data and Parameter'!$E$7)*'Data and Parameter'!$E$19*'Data and Parameter'!$E$14*'ER calculations'!N10239</f>
        <v>0.52486771683372158</v>
      </c>
      <c r="T10239" s="105"/>
    </row>
    <row r="10240" spans="1:20" ht="15">
      <c r="A10240" s="284">
        <v>10236</v>
      </c>
      <c r="B10240" s="287"/>
      <c r="C10240" s="287"/>
      <c r="D10240" s="284" t="s">
        <v>1054</v>
      </c>
      <c r="E10240" s="287"/>
      <c r="F10240" s="285" t="s">
        <v>10361</v>
      </c>
      <c r="G10240" s="266" t="s">
        <v>121</v>
      </c>
      <c r="H10240" s="266">
        <v>0.1</v>
      </c>
      <c r="I10240" s="266">
        <v>2023</v>
      </c>
      <c r="J10240" s="267">
        <v>45009</v>
      </c>
      <c r="K10240" s="267">
        <f>J10240+1</f>
        <v>45010</v>
      </c>
      <c r="L10240" s="266">
        <f>IF(M10240&lt;=365,1,2)</f>
        <v>1</v>
      </c>
      <c r="M10240" s="266">
        <f>IF(K10240&lt;$C$1,$C$2-$C$1+1,$C$2-K10240+1)</f>
        <v>37</v>
      </c>
      <c r="N10240" s="268">
        <f>M10240/365</f>
        <v>0.10136986301369863</v>
      </c>
      <c r="O10240" s="269">
        <f>'Data and Parameter'!$E$4*'Data and Parameter'!$E$5*('Data and Parameter'!$E$6+'Data and Parameter'!$E$7)*'Data and Parameter'!$E$19*'Data and Parameter'!$E$14*'ER calculations'!N10240</f>
        <v>0.52486771683372158</v>
      </c>
      <c r="T10240" s="105"/>
    </row>
    <row r="10241" spans="1:20" ht="15">
      <c r="A10241" s="284">
        <v>10237</v>
      </c>
      <c r="B10241" s="287"/>
      <c r="C10241" s="287"/>
      <c r="D10241" s="284" t="s">
        <v>1054</v>
      </c>
      <c r="E10241" s="287"/>
      <c r="F10241" s="285" t="s">
        <v>10362</v>
      </c>
      <c r="G10241" s="266" t="s">
        <v>121</v>
      </c>
      <c r="H10241" s="266">
        <v>0.1</v>
      </c>
      <c r="I10241" s="266">
        <v>2023</v>
      </c>
      <c r="J10241" s="267">
        <v>45009</v>
      </c>
      <c r="K10241" s="267">
        <f>J10241+1</f>
        <v>45010</v>
      </c>
      <c r="L10241" s="266">
        <f>IF(M10241&lt;=365,1,2)</f>
        <v>1</v>
      </c>
      <c r="M10241" s="266">
        <f>IF(K10241&lt;$C$1,$C$2-$C$1+1,$C$2-K10241+1)</f>
        <v>37</v>
      </c>
      <c r="N10241" s="268">
        <f>M10241/365</f>
        <v>0.10136986301369863</v>
      </c>
      <c r="O10241" s="269">
        <f>'Data and Parameter'!$E$4*'Data and Parameter'!$E$5*('Data and Parameter'!$E$6+'Data and Parameter'!$E$7)*'Data and Parameter'!$E$19*'Data and Parameter'!$E$14*'ER calculations'!N10241</f>
        <v>0.52486771683372158</v>
      </c>
      <c r="T10241" s="105"/>
    </row>
    <row r="10242" spans="1:20" ht="15">
      <c r="A10242" s="284">
        <v>10238</v>
      </c>
      <c r="B10242" s="287"/>
      <c r="C10242" s="287"/>
      <c r="D10242" s="284" t="s">
        <v>1054</v>
      </c>
      <c r="E10242" s="287"/>
      <c r="F10242" s="285" t="s">
        <v>10363</v>
      </c>
      <c r="G10242" s="266" t="s">
        <v>121</v>
      </c>
      <c r="H10242" s="266">
        <v>0.1</v>
      </c>
      <c r="I10242" s="266">
        <v>2023</v>
      </c>
      <c r="J10242" s="267">
        <v>45009</v>
      </c>
      <c r="K10242" s="267">
        <f>J10242+1</f>
        <v>45010</v>
      </c>
      <c r="L10242" s="266">
        <f>IF(M10242&lt;=365,1,2)</f>
        <v>1</v>
      </c>
      <c r="M10242" s="266">
        <f>IF(K10242&lt;$C$1,$C$2-$C$1+1,$C$2-K10242+1)</f>
        <v>37</v>
      </c>
      <c r="N10242" s="268">
        <f>M10242/365</f>
        <v>0.10136986301369863</v>
      </c>
      <c r="O10242" s="269">
        <f>'Data and Parameter'!$E$4*'Data and Parameter'!$E$5*('Data and Parameter'!$E$6+'Data and Parameter'!$E$7)*'Data and Parameter'!$E$19*'Data and Parameter'!$E$14*'ER calculations'!N10242</f>
        <v>0.52486771683372158</v>
      </c>
      <c r="T10242" s="105"/>
    </row>
    <row r="10243" spans="1:20" ht="15">
      <c r="A10243" s="284">
        <v>10239</v>
      </c>
      <c r="B10243" s="287"/>
      <c r="C10243" s="287"/>
      <c r="D10243" s="284" t="s">
        <v>1054</v>
      </c>
      <c r="E10243" s="287"/>
      <c r="F10243" s="285" t="s">
        <v>10364</v>
      </c>
      <c r="G10243" s="266" t="s">
        <v>121</v>
      </c>
      <c r="H10243" s="266">
        <v>0.1</v>
      </c>
      <c r="I10243" s="266">
        <v>2023</v>
      </c>
      <c r="J10243" s="267">
        <v>45009</v>
      </c>
      <c r="K10243" s="267">
        <f>J10243+1</f>
        <v>45010</v>
      </c>
      <c r="L10243" s="266">
        <f>IF(M10243&lt;=365,1,2)</f>
        <v>1</v>
      </c>
      <c r="M10243" s="266">
        <f>IF(K10243&lt;$C$1,$C$2-$C$1+1,$C$2-K10243+1)</f>
        <v>37</v>
      </c>
      <c r="N10243" s="268">
        <f>M10243/365</f>
        <v>0.10136986301369863</v>
      </c>
      <c r="O10243" s="269">
        <f>'Data and Parameter'!$E$4*'Data and Parameter'!$E$5*('Data and Parameter'!$E$6+'Data and Parameter'!$E$7)*'Data and Parameter'!$E$19*'Data and Parameter'!$E$14*'ER calculations'!N10243</f>
        <v>0.52486771683372158</v>
      </c>
      <c r="T10243" s="105"/>
    </row>
    <row r="10244" spans="1:20" ht="15">
      <c r="A10244" s="284">
        <v>10240</v>
      </c>
      <c r="B10244" s="287"/>
      <c r="C10244" s="287"/>
      <c r="D10244" s="284" t="s">
        <v>1054</v>
      </c>
      <c r="E10244" s="287"/>
      <c r="F10244" s="285" t="s">
        <v>10365</v>
      </c>
      <c r="G10244" s="266" t="s">
        <v>121</v>
      </c>
      <c r="H10244" s="266">
        <v>0.1</v>
      </c>
      <c r="I10244" s="266">
        <v>2023</v>
      </c>
      <c r="J10244" s="267">
        <v>45009</v>
      </c>
      <c r="K10244" s="267">
        <f>J10244+1</f>
        <v>45010</v>
      </c>
      <c r="L10244" s="266">
        <f>IF(M10244&lt;=365,1,2)</f>
        <v>1</v>
      </c>
      <c r="M10244" s="266">
        <f>IF(K10244&lt;$C$1,$C$2-$C$1+1,$C$2-K10244+1)</f>
        <v>37</v>
      </c>
      <c r="N10244" s="268">
        <f>M10244/365</f>
        <v>0.10136986301369863</v>
      </c>
      <c r="O10244" s="269">
        <f>'Data and Parameter'!$E$4*'Data and Parameter'!$E$5*('Data and Parameter'!$E$6+'Data and Parameter'!$E$7)*'Data and Parameter'!$E$19*'Data and Parameter'!$E$14*'ER calculations'!N10244</f>
        <v>0.52486771683372158</v>
      </c>
      <c r="T10244" s="105"/>
    </row>
    <row r="10245" spans="1:20" ht="15">
      <c r="A10245" s="284">
        <v>10241</v>
      </c>
      <c r="B10245" s="287"/>
      <c r="C10245" s="287"/>
      <c r="D10245" s="284" t="s">
        <v>1054</v>
      </c>
      <c r="E10245" s="287"/>
      <c r="F10245" s="285" t="s">
        <v>10366</v>
      </c>
      <c r="G10245" s="266" t="s">
        <v>121</v>
      </c>
      <c r="H10245" s="266">
        <v>0.1</v>
      </c>
      <c r="I10245" s="266">
        <v>2023</v>
      </c>
      <c r="J10245" s="267">
        <v>44967</v>
      </c>
      <c r="K10245" s="267">
        <f>J10245+1</f>
        <v>44968</v>
      </c>
      <c r="L10245" s="266">
        <f>IF(M10245&lt;=365,1,2)</f>
        <v>1</v>
      </c>
      <c r="M10245" s="266">
        <f>IF(K10245&lt;$C$1,$C$2-$C$1+1,$C$2-K10245+1)</f>
        <v>79</v>
      </c>
      <c r="N10245" s="268">
        <f>M10245/365</f>
        <v>0.21643835616438356</v>
      </c>
      <c r="O10245" s="269">
        <f>'Data and Parameter'!$E$4*'Data and Parameter'!$E$5*('Data and Parameter'!$E$6+'Data and Parameter'!$E$7)*'Data and Parameter'!$E$19*'Data and Parameter'!$E$14*'ER calculations'!N10245</f>
        <v>1.1206635035098378</v>
      </c>
      <c r="T10245" s="105"/>
    </row>
    <row r="10246" spans="1:20" ht="15">
      <c r="A10246" s="284">
        <v>10242</v>
      </c>
      <c r="B10246" s="287"/>
      <c r="C10246" s="287"/>
      <c r="D10246" s="284" t="s">
        <v>1054</v>
      </c>
      <c r="E10246" s="287"/>
      <c r="F10246" s="285" t="s">
        <v>10367</v>
      </c>
      <c r="G10246" s="266" t="s">
        <v>121</v>
      </c>
      <c r="H10246" s="266">
        <v>0.1</v>
      </c>
      <c r="I10246" s="266">
        <v>2023</v>
      </c>
      <c r="J10246" s="267">
        <v>45009</v>
      </c>
      <c r="K10246" s="267">
        <f>J10246+1</f>
        <v>45010</v>
      </c>
      <c r="L10246" s="266">
        <f>IF(M10246&lt;=365,1,2)</f>
        <v>1</v>
      </c>
      <c r="M10246" s="266">
        <f>IF(K10246&lt;$C$1,$C$2-$C$1+1,$C$2-K10246+1)</f>
        <v>37</v>
      </c>
      <c r="N10246" s="268">
        <f>M10246/365</f>
        <v>0.10136986301369863</v>
      </c>
      <c r="O10246" s="269">
        <f>'Data and Parameter'!$E$4*'Data and Parameter'!$E$5*('Data and Parameter'!$E$6+'Data and Parameter'!$E$7)*'Data and Parameter'!$E$19*'Data and Parameter'!$E$14*'ER calculations'!N10246</f>
        <v>0.52486771683372158</v>
      </c>
      <c r="T10246" s="105"/>
    </row>
    <row r="10247" spans="1:20" ht="15">
      <c r="A10247" s="284">
        <v>10243</v>
      </c>
      <c r="B10247" s="287"/>
      <c r="C10247" s="287"/>
      <c r="D10247" s="284" t="s">
        <v>1054</v>
      </c>
      <c r="E10247" s="287"/>
      <c r="F10247" s="285" t="s">
        <v>10368</v>
      </c>
      <c r="G10247" s="266" t="s">
        <v>121</v>
      </c>
      <c r="H10247" s="266">
        <v>0.1</v>
      </c>
      <c r="I10247" s="266">
        <v>2023</v>
      </c>
      <c r="J10247" s="267">
        <v>45009</v>
      </c>
      <c r="K10247" s="267">
        <f>J10247+1</f>
        <v>45010</v>
      </c>
      <c r="L10247" s="266">
        <f>IF(M10247&lt;=365,1,2)</f>
        <v>1</v>
      </c>
      <c r="M10247" s="266">
        <f>IF(K10247&lt;$C$1,$C$2-$C$1+1,$C$2-K10247+1)</f>
        <v>37</v>
      </c>
      <c r="N10247" s="268">
        <f>M10247/365</f>
        <v>0.10136986301369863</v>
      </c>
      <c r="O10247" s="269">
        <f>'Data and Parameter'!$E$4*'Data and Parameter'!$E$5*('Data and Parameter'!$E$6+'Data and Parameter'!$E$7)*'Data and Parameter'!$E$19*'Data and Parameter'!$E$14*'ER calculations'!N10247</f>
        <v>0.52486771683372158</v>
      </c>
      <c r="T10247" s="105"/>
    </row>
    <row r="10248" spans="1:20" ht="15">
      <c r="A10248" s="284">
        <v>10244</v>
      </c>
      <c r="B10248" s="287"/>
      <c r="C10248" s="287"/>
      <c r="D10248" s="284" t="s">
        <v>1054</v>
      </c>
      <c r="E10248" s="287"/>
      <c r="F10248" s="285" t="s">
        <v>10369</v>
      </c>
      <c r="G10248" s="266" t="s">
        <v>121</v>
      </c>
      <c r="H10248" s="266">
        <v>0.1</v>
      </c>
      <c r="I10248" s="266">
        <v>2023</v>
      </c>
      <c r="J10248" s="267">
        <v>45009</v>
      </c>
      <c r="K10248" s="267">
        <f>J10248+1</f>
        <v>45010</v>
      </c>
      <c r="L10248" s="266">
        <f>IF(M10248&lt;=365,1,2)</f>
        <v>1</v>
      </c>
      <c r="M10248" s="266">
        <f>IF(K10248&lt;$C$1,$C$2-$C$1+1,$C$2-K10248+1)</f>
        <v>37</v>
      </c>
      <c r="N10248" s="268">
        <f>M10248/365</f>
        <v>0.10136986301369863</v>
      </c>
      <c r="O10248" s="269">
        <f>'Data and Parameter'!$E$4*'Data and Parameter'!$E$5*('Data and Parameter'!$E$6+'Data and Parameter'!$E$7)*'Data and Parameter'!$E$19*'Data and Parameter'!$E$14*'ER calculations'!N10248</f>
        <v>0.52486771683372158</v>
      </c>
      <c r="T10248" s="105"/>
    </row>
    <row r="10249" spans="1:20" ht="15">
      <c r="A10249" s="284">
        <v>10245</v>
      </c>
      <c r="B10249" s="287"/>
      <c r="C10249" s="287"/>
      <c r="D10249" s="284" t="s">
        <v>1054</v>
      </c>
      <c r="E10249" s="287"/>
      <c r="F10249" s="285" t="s">
        <v>10370</v>
      </c>
      <c r="G10249" s="266" t="s">
        <v>121</v>
      </c>
      <c r="H10249" s="266">
        <v>0.1</v>
      </c>
      <c r="I10249" s="266">
        <v>2023</v>
      </c>
      <c r="J10249" s="267">
        <v>45009</v>
      </c>
      <c r="K10249" s="267">
        <f>J10249+1</f>
        <v>45010</v>
      </c>
      <c r="L10249" s="266">
        <f>IF(M10249&lt;=365,1,2)</f>
        <v>1</v>
      </c>
      <c r="M10249" s="266">
        <f>IF(K10249&lt;$C$1,$C$2-$C$1+1,$C$2-K10249+1)</f>
        <v>37</v>
      </c>
      <c r="N10249" s="268">
        <f>M10249/365</f>
        <v>0.10136986301369863</v>
      </c>
      <c r="O10249" s="269">
        <f>'Data and Parameter'!$E$4*'Data and Parameter'!$E$5*('Data and Parameter'!$E$6+'Data and Parameter'!$E$7)*'Data and Parameter'!$E$19*'Data and Parameter'!$E$14*'ER calculations'!N10249</f>
        <v>0.52486771683372158</v>
      </c>
      <c r="T10249" s="105"/>
    </row>
    <row r="10250" spans="1:20" ht="15">
      <c r="A10250" s="284">
        <v>10246</v>
      </c>
      <c r="B10250" s="287"/>
      <c r="C10250" s="287"/>
      <c r="D10250" s="284" t="s">
        <v>1054</v>
      </c>
      <c r="E10250" s="287"/>
      <c r="F10250" s="285" t="s">
        <v>10371</v>
      </c>
      <c r="G10250" s="266" t="s">
        <v>121</v>
      </c>
      <c r="H10250" s="266">
        <v>0.1</v>
      </c>
      <c r="I10250" s="266">
        <v>2023</v>
      </c>
      <c r="J10250" s="267">
        <v>45009</v>
      </c>
      <c r="K10250" s="267">
        <f>J10250+1</f>
        <v>45010</v>
      </c>
      <c r="L10250" s="266">
        <f>IF(M10250&lt;=365,1,2)</f>
        <v>1</v>
      </c>
      <c r="M10250" s="266">
        <f>IF(K10250&lt;$C$1,$C$2-$C$1+1,$C$2-K10250+1)</f>
        <v>37</v>
      </c>
      <c r="N10250" s="268">
        <f>M10250/365</f>
        <v>0.10136986301369863</v>
      </c>
      <c r="O10250" s="269">
        <f>'Data and Parameter'!$E$4*'Data and Parameter'!$E$5*('Data and Parameter'!$E$6+'Data and Parameter'!$E$7)*'Data and Parameter'!$E$19*'Data and Parameter'!$E$14*'ER calculations'!N10250</f>
        <v>0.52486771683372158</v>
      </c>
      <c r="T10250" s="105"/>
    </row>
    <row r="10251" spans="1:20" ht="15">
      <c r="A10251" s="284">
        <v>10247</v>
      </c>
      <c r="B10251" s="287"/>
      <c r="C10251" s="287"/>
      <c r="D10251" s="284" t="s">
        <v>1054</v>
      </c>
      <c r="E10251" s="287"/>
      <c r="F10251" s="285" t="s">
        <v>10372</v>
      </c>
      <c r="G10251" s="266" t="s">
        <v>121</v>
      </c>
      <c r="H10251" s="266">
        <v>0.1</v>
      </c>
      <c r="I10251" s="266">
        <v>2023</v>
      </c>
      <c r="J10251" s="267">
        <v>45009</v>
      </c>
      <c r="K10251" s="267">
        <f>J10251+1</f>
        <v>45010</v>
      </c>
      <c r="L10251" s="266">
        <f>IF(M10251&lt;=365,1,2)</f>
        <v>1</v>
      </c>
      <c r="M10251" s="266">
        <f>IF(K10251&lt;$C$1,$C$2-$C$1+1,$C$2-K10251+1)</f>
        <v>37</v>
      </c>
      <c r="N10251" s="268">
        <f>M10251/365</f>
        <v>0.10136986301369863</v>
      </c>
      <c r="O10251" s="269">
        <f>'Data and Parameter'!$E$4*'Data and Parameter'!$E$5*('Data and Parameter'!$E$6+'Data and Parameter'!$E$7)*'Data and Parameter'!$E$19*'Data and Parameter'!$E$14*'ER calculations'!N10251</f>
        <v>0.52486771683372158</v>
      </c>
      <c r="T10251" s="105"/>
    </row>
    <row r="10252" spans="1:20" ht="15">
      <c r="A10252" s="284">
        <v>10248</v>
      </c>
      <c r="B10252" s="287"/>
      <c r="C10252" s="287"/>
      <c r="D10252" s="284" t="s">
        <v>1054</v>
      </c>
      <c r="E10252" s="287"/>
      <c r="F10252" s="285" t="s">
        <v>10373</v>
      </c>
      <c r="G10252" s="266" t="s">
        <v>121</v>
      </c>
      <c r="H10252" s="266">
        <v>0.1</v>
      </c>
      <c r="I10252" s="266">
        <v>2023</v>
      </c>
      <c r="J10252" s="267">
        <v>45013</v>
      </c>
      <c r="K10252" s="267">
        <f>J10252+1</f>
        <v>45014</v>
      </c>
      <c r="L10252" s="266">
        <f>IF(M10252&lt;=365,1,2)</f>
        <v>1</v>
      </c>
      <c r="M10252" s="266">
        <f>IF(K10252&lt;$C$1,$C$2-$C$1+1,$C$2-K10252+1)</f>
        <v>33</v>
      </c>
      <c r="N10252" s="268">
        <f>M10252/365</f>
        <v>9.0410958904109592E-2</v>
      </c>
      <c r="O10252" s="269">
        <f>'Data and Parameter'!$E$4*'Data and Parameter'!$E$5*('Data and Parameter'!$E$6+'Data and Parameter'!$E$7)*'Data and Parameter'!$E$19*'Data and Parameter'!$E$14*'ER calculations'!N10252</f>
        <v>0.46812526095980572</v>
      </c>
      <c r="T10252" s="105"/>
    </row>
    <row r="10253" spans="1:20" ht="15">
      <c r="A10253" s="284">
        <v>10249</v>
      </c>
      <c r="B10253" s="287"/>
      <c r="C10253" s="287"/>
      <c r="D10253" s="284" t="s">
        <v>1054</v>
      </c>
      <c r="E10253" s="287"/>
      <c r="F10253" s="285" t="s">
        <v>10374</v>
      </c>
      <c r="G10253" s="266" t="s">
        <v>121</v>
      </c>
      <c r="H10253" s="266">
        <v>0.1</v>
      </c>
      <c r="I10253" s="266">
        <v>2023</v>
      </c>
      <c r="J10253" s="267">
        <v>44967</v>
      </c>
      <c r="K10253" s="267">
        <f>J10253+1</f>
        <v>44968</v>
      </c>
      <c r="L10253" s="266">
        <f>IF(M10253&lt;=365,1,2)</f>
        <v>1</v>
      </c>
      <c r="M10253" s="266">
        <f>IF(K10253&lt;$C$1,$C$2-$C$1+1,$C$2-K10253+1)</f>
        <v>79</v>
      </c>
      <c r="N10253" s="268">
        <f>M10253/365</f>
        <v>0.21643835616438356</v>
      </c>
      <c r="O10253" s="269">
        <f>'Data and Parameter'!$E$4*'Data and Parameter'!$E$5*('Data and Parameter'!$E$6+'Data and Parameter'!$E$7)*'Data and Parameter'!$E$19*'Data and Parameter'!$E$14*'ER calculations'!N10253</f>
        <v>1.1206635035098378</v>
      </c>
    </row>
    <row r="10254" spans="1:20" ht="15">
      <c r="A10254" s="284">
        <v>10250</v>
      </c>
      <c r="B10254" s="287"/>
      <c r="C10254" s="287"/>
      <c r="D10254" s="284" t="s">
        <v>1054</v>
      </c>
      <c r="E10254" s="287"/>
      <c r="F10254" s="285" t="s">
        <v>10375</v>
      </c>
      <c r="G10254" s="266" t="s">
        <v>121</v>
      </c>
      <c r="H10254" s="266">
        <v>0.1</v>
      </c>
      <c r="I10254" s="266">
        <v>2023</v>
      </c>
      <c r="J10254" s="267">
        <v>44967</v>
      </c>
      <c r="K10254" s="267">
        <f>J10254+1</f>
        <v>44968</v>
      </c>
      <c r="L10254" s="266">
        <f>IF(M10254&lt;=365,1,2)</f>
        <v>1</v>
      </c>
      <c r="M10254" s="266">
        <f>IF(K10254&lt;$C$1,$C$2-$C$1+1,$C$2-K10254+1)</f>
        <v>79</v>
      </c>
      <c r="N10254" s="268">
        <f>M10254/365</f>
        <v>0.21643835616438356</v>
      </c>
      <c r="O10254" s="269">
        <f>'Data and Parameter'!$E$4*'Data and Parameter'!$E$5*('Data and Parameter'!$E$6+'Data and Parameter'!$E$7)*'Data and Parameter'!$E$19*'Data and Parameter'!$E$14*'ER calculations'!N10254</f>
        <v>1.1206635035098378</v>
      </c>
    </row>
    <row r="10255" spans="1:20" ht="15">
      <c r="A10255" s="284">
        <v>10251</v>
      </c>
      <c r="B10255" s="287"/>
      <c r="C10255" s="287"/>
      <c r="D10255" s="284" t="s">
        <v>1054</v>
      </c>
      <c r="E10255" s="287"/>
      <c r="F10255" s="285" t="s">
        <v>10376</v>
      </c>
      <c r="G10255" s="266" t="s">
        <v>121</v>
      </c>
      <c r="H10255" s="266">
        <v>0.1</v>
      </c>
      <c r="I10255" s="266">
        <v>2023</v>
      </c>
      <c r="J10255" s="267">
        <v>44967</v>
      </c>
      <c r="K10255" s="267">
        <f>J10255+1</f>
        <v>44968</v>
      </c>
      <c r="L10255" s="266">
        <f>IF(M10255&lt;=365,1,2)</f>
        <v>1</v>
      </c>
      <c r="M10255" s="266">
        <f>IF(K10255&lt;$C$1,$C$2-$C$1+1,$C$2-K10255+1)</f>
        <v>79</v>
      </c>
      <c r="N10255" s="268">
        <f>M10255/365</f>
        <v>0.21643835616438356</v>
      </c>
      <c r="O10255" s="269">
        <f>'Data and Parameter'!$E$4*'Data and Parameter'!$E$5*('Data and Parameter'!$E$6+'Data and Parameter'!$E$7)*'Data and Parameter'!$E$19*'Data and Parameter'!$E$14*'ER calculations'!N10255</f>
        <v>1.1206635035098378</v>
      </c>
    </row>
    <row r="10256" spans="1:20" ht="15">
      <c r="A10256" s="284">
        <v>10252</v>
      </c>
      <c r="B10256" s="287"/>
      <c r="C10256" s="287"/>
      <c r="D10256" s="284" t="s">
        <v>1054</v>
      </c>
      <c r="E10256" s="287"/>
      <c r="F10256" s="285" t="s">
        <v>10377</v>
      </c>
      <c r="G10256" s="266" t="s">
        <v>121</v>
      </c>
      <c r="H10256" s="266">
        <v>0.1</v>
      </c>
      <c r="I10256" s="266">
        <v>2023</v>
      </c>
      <c r="J10256" s="267">
        <v>45009</v>
      </c>
      <c r="K10256" s="267">
        <f>J10256+1</f>
        <v>45010</v>
      </c>
      <c r="L10256" s="266">
        <f>IF(M10256&lt;=365,1,2)</f>
        <v>1</v>
      </c>
      <c r="M10256" s="266">
        <f>IF(K10256&lt;$C$1,$C$2-$C$1+1,$C$2-K10256+1)</f>
        <v>37</v>
      </c>
      <c r="N10256" s="268">
        <f>M10256/365</f>
        <v>0.10136986301369863</v>
      </c>
      <c r="O10256" s="269">
        <f>'Data and Parameter'!$E$4*'Data and Parameter'!$E$5*('Data and Parameter'!$E$6+'Data and Parameter'!$E$7)*'Data and Parameter'!$E$19*'Data and Parameter'!$E$14*'ER calculations'!N10256</f>
        <v>0.52486771683372158</v>
      </c>
      <c r="T10256" s="105"/>
    </row>
    <row r="10257" spans="1:20" ht="15">
      <c r="A10257" s="284">
        <v>10253</v>
      </c>
      <c r="B10257" s="287"/>
      <c r="C10257" s="287"/>
      <c r="D10257" s="284" t="s">
        <v>1054</v>
      </c>
      <c r="E10257" s="287"/>
      <c r="F10257" s="285" t="s">
        <v>10378</v>
      </c>
      <c r="G10257" s="266" t="s">
        <v>121</v>
      </c>
      <c r="H10257" s="266">
        <v>0.1</v>
      </c>
      <c r="I10257" s="266">
        <v>2023</v>
      </c>
      <c r="J10257" s="267">
        <v>45009</v>
      </c>
      <c r="K10257" s="267">
        <f>J10257+1</f>
        <v>45010</v>
      </c>
      <c r="L10257" s="266">
        <f>IF(M10257&lt;=365,1,2)</f>
        <v>1</v>
      </c>
      <c r="M10257" s="266">
        <f>IF(K10257&lt;$C$1,$C$2-$C$1+1,$C$2-K10257+1)</f>
        <v>37</v>
      </c>
      <c r="N10257" s="268">
        <f>M10257/365</f>
        <v>0.10136986301369863</v>
      </c>
      <c r="O10257" s="269">
        <f>'Data and Parameter'!$E$4*'Data and Parameter'!$E$5*('Data and Parameter'!$E$6+'Data and Parameter'!$E$7)*'Data and Parameter'!$E$19*'Data and Parameter'!$E$14*'ER calculations'!N10257</f>
        <v>0.52486771683372158</v>
      </c>
      <c r="T10257" s="105"/>
    </row>
    <row r="10258" spans="1:20" ht="15">
      <c r="A10258" s="284">
        <v>10254</v>
      </c>
      <c r="B10258" s="287"/>
      <c r="C10258" s="287"/>
      <c r="D10258" s="284" t="s">
        <v>1054</v>
      </c>
      <c r="E10258" s="287"/>
      <c r="F10258" s="285" t="s">
        <v>10379</v>
      </c>
      <c r="G10258" s="266" t="s">
        <v>121</v>
      </c>
      <c r="H10258" s="266">
        <v>0.1</v>
      </c>
      <c r="I10258" s="266">
        <v>2023</v>
      </c>
      <c r="J10258" s="267">
        <v>45009</v>
      </c>
      <c r="K10258" s="267">
        <f>J10258+1</f>
        <v>45010</v>
      </c>
      <c r="L10258" s="266">
        <f>IF(M10258&lt;=365,1,2)</f>
        <v>1</v>
      </c>
      <c r="M10258" s="266">
        <f>IF(K10258&lt;$C$1,$C$2-$C$1+1,$C$2-K10258+1)</f>
        <v>37</v>
      </c>
      <c r="N10258" s="268">
        <f>M10258/365</f>
        <v>0.10136986301369863</v>
      </c>
      <c r="O10258" s="269">
        <f>'Data and Parameter'!$E$4*'Data and Parameter'!$E$5*('Data and Parameter'!$E$6+'Data and Parameter'!$E$7)*'Data and Parameter'!$E$19*'Data and Parameter'!$E$14*'ER calculations'!N10258</f>
        <v>0.52486771683372158</v>
      </c>
      <c r="T10258" s="105"/>
    </row>
    <row r="10259" spans="1:20" ht="15">
      <c r="A10259" s="284">
        <v>10255</v>
      </c>
      <c r="B10259" s="287"/>
      <c r="C10259" s="287"/>
      <c r="D10259" s="284" t="s">
        <v>1054</v>
      </c>
      <c r="E10259" s="287"/>
      <c r="F10259" s="285" t="s">
        <v>10380</v>
      </c>
      <c r="G10259" s="266" t="s">
        <v>121</v>
      </c>
      <c r="H10259" s="266">
        <v>0.1</v>
      </c>
      <c r="I10259" s="266">
        <v>2023</v>
      </c>
      <c r="J10259" s="267">
        <v>45009</v>
      </c>
      <c r="K10259" s="267">
        <f>J10259+1</f>
        <v>45010</v>
      </c>
      <c r="L10259" s="266">
        <f>IF(M10259&lt;=365,1,2)</f>
        <v>1</v>
      </c>
      <c r="M10259" s="266">
        <f>IF(K10259&lt;$C$1,$C$2-$C$1+1,$C$2-K10259+1)</f>
        <v>37</v>
      </c>
      <c r="N10259" s="268">
        <f>M10259/365</f>
        <v>0.10136986301369863</v>
      </c>
      <c r="O10259" s="269">
        <f>'Data and Parameter'!$E$4*'Data and Parameter'!$E$5*('Data and Parameter'!$E$6+'Data and Parameter'!$E$7)*'Data and Parameter'!$E$19*'Data and Parameter'!$E$14*'ER calculations'!N10259</f>
        <v>0.52486771683372158</v>
      </c>
      <c r="T10259" s="105"/>
    </row>
    <row r="10260" spans="1:20" ht="15">
      <c r="A10260" s="284">
        <v>10256</v>
      </c>
      <c r="B10260" s="287"/>
      <c r="C10260" s="287"/>
      <c r="D10260" s="284" t="s">
        <v>1054</v>
      </c>
      <c r="E10260" s="287"/>
      <c r="F10260" s="285" t="s">
        <v>10381</v>
      </c>
      <c r="G10260" s="266" t="s">
        <v>121</v>
      </c>
      <c r="H10260" s="266">
        <v>0.1</v>
      </c>
      <c r="I10260" s="266">
        <v>2023</v>
      </c>
      <c r="J10260" s="267">
        <v>45009</v>
      </c>
      <c r="K10260" s="267">
        <f>J10260+1</f>
        <v>45010</v>
      </c>
      <c r="L10260" s="266">
        <f>IF(M10260&lt;=365,1,2)</f>
        <v>1</v>
      </c>
      <c r="M10260" s="266">
        <f>IF(K10260&lt;$C$1,$C$2-$C$1+1,$C$2-K10260+1)</f>
        <v>37</v>
      </c>
      <c r="N10260" s="268">
        <f>M10260/365</f>
        <v>0.10136986301369863</v>
      </c>
      <c r="O10260" s="269">
        <f>'Data and Parameter'!$E$4*'Data and Parameter'!$E$5*('Data and Parameter'!$E$6+'Data and Parameter'!$E$7)*'Data and Parameter'!$E$19*'Data and Parameter'!$E$14*'ER calculations'!N10260</f>
        <v>0.52486771683372158</v>
      </c>
      <c r="T10260" s="105"/>
    </row>
    <row r="10261" spans="1:20" ht="15">
      <c r="A10261" s="284">
        <v>10257</v>
      </c>
      <c r="B10261" s="287"/>
      <c r="C10261" s="287"/>
      <c r="D10261" s="284" t="s">
        <v>1054</v>
      </c>
      <c r="E10261" s="287"/>
      <c r="F10261" s="285" t="s">
        <v>10382</v>
      </c>
      <c r="G10261" s="266" t="s">
        <v>121</v>
      </c>
      <c r="H10261" s="266">
        <v>0.1</v>
      </c>
      <c r="I10261" s="266">
        <v>2023</v>
      </c>
      <c r="J10261" s="267">
        <v>45009</v>
      </c>
      <c r="K10261" s="267">
        <f>J10261+1</f>
        <v>45010</v>
      </c>
      <c r="L10261" s="266">
        <f>IF(M10261&lt;=365,1,2)</f>
        <v>1</v>
      </c>
      <c r="M10261" s="266">
        <f>IF(K10261&lt;$C$1,$C$2-$C$1+1,$C$2-K10261+1)</f>
        <v>37</v>
      </c>
      <c r="N10261" s="268">
        <f>M10261/365</f>
        <v>0.10136986301369863</v>
      </c>
      <c r="O10261" s="269">
        <f>'Data and Parameter'!$E$4*'Data and Parameter'!$E$5*('Data and Parameter'!$E$6+'Data and Parameter'!$E$7)*'Data and Parameter'!$E$19*'Data and Parameter'!$E$14*'ER calculations'!N10261</f>
        <v>0.52486771683372158</v>
      </c>
      <c r="T10261" s="105"/>
    </row>
    <row r="10262" spans="1:20" ht="15">
      <c r="A10262" s="284">
        <v>10258</v>
      </c>
      <c r="B10262" s="287"/>
      <c r="C10262" s="287"/>
      <c r="D10262" s="284" t="s">
        <v>1054</v>
      </c>
      <c r="E10262" s="287"/>
      <c r="F10262" s="285" t="s">
        <v>10383</v>
      </c>
      <c r="G10262" s="266" t="s">
        <v>121</v>
      </c>
      <c r="H10262" s="266">
        <v>0.1</v>
      </c>
      <c r="I10262" s="266">
        <v>2023</v>
      </c>
      <c r="J10262" s="267">
        <v>44967</v>
      </c>
      <c r="K10262" s="267">
        <f>J10262+1</f>
        <v>44968</v>
      </c>
      <c r="L10262" s="266">
        <f>IF(M10262&lt;=365,1,2)</f>
        <v>1</v>
      </c>
      <c r="M10262" s="266">
        <f>IF(K10262&lt;$C$1,$C$2-$C$1+1,$C$2-K10262+1)</f>
        <v>79</v>
      </c>
      <c r="N10262" s="268">
        <f>M10262/365</f>
        <v>0.21643835616438356</v>
      </c>
      <c r="O10262" s="269">
        <f>'Data and Parameter'!$E$4*'Data and Parameter'!$E$5*('Data and Parameter'!$E$6+'Data and Parameter'!$E$7)*'Data and Parameter'!$E$19*'Data and Parameter'!$E$14*'ER calculations'!N10262</f>
        <v>1.1206635035098378</v>
      </c>
      <c r="T10262" s="105"/>
    </row>
    <row r="10263" spans="1:20" ht="15">
      <c r="A10263" s="284">
        <v>10259</v>
      </c>
      <c r="B10263" s="287"/>
      <c r="C10263" s="287"/>
      <c r="D10263" s="284" t="s">
        <v>1054</v>
      </c>
      <c r="E10263" s="287"/>
      <c r="F10263" s="285" t="s">
        <v>10384</v>
      </c>
      <c r="G10263" s="266" t="s">
        <v>121</v>
      </c>
      <c r="H10263" s="266">
        <v>0.1</v>
      </c>
      <c r="I10263" s="266">
        <v>2023</v>
      </c>
      <c r="J10263" s="267">
        <v>45009</v>
      </c>
      <c r="K10263" s="267">
        <f>J10263+1</f>
        <v>45010</v>
      </c>
      <c r="L10263" s="266">
        <f>IF(M10263&lt;=365,1,2)</f>
        <v>1</v>
      </c>
      <c r="M10263" s="266">
        <f>IF(K10263&lt;$C$1,$C$2-$C$1+1,$C$2-K10263+1)</f>
        <v>37</v>
      </c>
      <c r="N10263" s="268">
        <f>M10263/365</f>
        <v>0.10136986301369863</v>
      </c>
      <c r="O10263" s="269">
        <f>'Data and Parameter'!$E$4*'Data and Parameter'!$E$5*('Data and Parameter'!$E$6+'Data and Parameter'!$E$7)*'Data and Parameter'!$E$19*'Data and Parameter'!$E$14*'ER calculations'!N10263</f>
        <v>0.52486771683372158</v>
      </c>
      <c r="T10263" s="105"/>
    </row>
    <row r="10264" spans="1:20" ht="15">
      <c r="A10264" s="284">
        <v>10260</v>
      </c>
      <c r="B10264" s="287"/>
      <c r="C10264" s="287"/>
      <c r="D10264" s="284" t="s">
        <v>1054</v>
      </c>
      <c r="E10264" s="287"/>
      <c r="F10264" s="285" t="s">
        <v>10385</v>
      </c>
      <c r="G10264" s="266" t="s">
        <v>121</v>
      </c>
      <c r="H10264" s="266">
        <v>0.1</v>
      </c>
      <c r="I10264" s="266">
        <v>2023</v>
      </c>
      <c r="J10264" s="267">
        <v>45009</v>
      </c>
      <c r="K10264" s="267">
        <f>J10264+1</f>
        <v>45010</v>
      </c>
      <c r="L10264" s="266">
        <f>IF(M10264&lt;=365,1,2)</f>
        <v>1</v>
      </c>
      <c r="M10264" s="266">
        <f>IF(K10264&lt;$C$1,$C$2-$C$1+1,$C$2-K10264+1)</f>
        <v>37</v>
      </c>
      <c r="N10264" s="268">
        <f>M10264/365</f>
        <v>0.10136986301369863</v>
      </c>
      <c r="O10264" s="269">
        <f>'Data and Parameter'!$E$4*'Data and Parameter'!$E$5*('Data and Parameter'!$E$6+'Data and Parameter'!$E$7)*'Data and Parameter'!$E$19*'Data and Parameter'!$E$14*'ER calculations'!N10264</f>
        <v>0.52486771683372158</v>
      </c>
      <c r="T10264" s="105"/>
    </row>
    <row r="10265" spans="1:20" ht="15">
      <c r="A10265" s="284">
        <v>10261</v>
      </c>
      <c r="B10265" s="287"/>
      <c r="C10265" s="287"/>
      <c r="D10265" s="284" t="s">
        <v>1054</v>
      </c>
      <c r="E10265" s="287"/>
      <c r="F10265" s="285" t="s">
        <v>10386</v>
      </c>
      <c r="G10265" s="266" t="s">
        <v>121</v>
      </c>
      <c r="H10265" s="266">
        <v>0.1</v>
      </c>
      <c r="I10265" s="266">
        <v>2023</v>
      </c>
      <c r="J10265" s="267">
        <v>44967</v>
      </c>
      <c r="K10265" s="267">
        <f>J10265+1</f>
        <v>44968</v>
      </c>
      <c r="L10265" s="266">
        <f>IF(M10265&lt;=365,1,2)</f>
        <v>1</v>
      </c>
      <c r="M10265" s="266">
        <f>IF(K10265&lt;$C$1,$C$2-$C$1+1,$C$2-K10265+1)</f>
        <v>79</v>
      </c>
      <c r="N10265" s="268">
        <f>M10265/365</f>
        <v>0.21643835616438356</v>
      </c>
      <c r="O10265" s="269">
        <f>'Data and Parameter'!$E$4*'Data and Parameter'!$E$5*('Data and Parameter'!$E$6+'Data and Parameter'!$E$7)*'Data and Parameter'!$E$19*'Data and Parameter'!$E$14*'ER calculations'!N10265</f>
        <v>1.1206635035098378</v>
      </c>
      <c r="T10265" s="105"/>
    </row>
    <row r="10266" spans="1:20" ht="15">
      <c r="A10266" s="284">
        <v>10262</v>
      </c>
      <c r="B10266" s="287"/>
      <c r="C10266" s="287"/>
      <c r="D10266" s="284" t="s">
        <v>1054</v>
      </c>
      <c r="E10266" s="287"/>
      <c r="F10266" s="285" t="s">
        <v>10387</v>
      </c>
      <c r="G10266" s="266" t="s">
        <v>121</v>
      </c>
      <c r="H10266" s="266">
        <v>0.1</v>
      </c>
      <c r="I10266" s="266">
        <v>2023</v>
      </c>
      <c r="J10266" s="267">
        <v>45009</v>
      </c>
      <c r="K10266" s="267">
        <f>J10266+1</f>
        <v>45010</v>
      </c>
      <c r="L10266" s="266">
        <f>IF(M10266&lt;=365,1,2)</f>
        <v>1</v>
      </c>
      <c r="M10266" s="266">
        <f>IF(K10266&lt;$C$1,$C$2-$C$1+1,$C$2-K10266+1)</f>
        <v>37</v>
      </c>
      <c r="N10266" s="268">
        <f>M10266/365</f>
        <v>0.10136986301369863</v>
      </c>
      <c r="O10266" s="269">
        <f>'Data and Parameter'!$E$4*'Data and Parameter'!$E$5*('Data and Parameter'!$E$6+'Data and Parameter'!$E$7)*'Data and Parameter'!$E$19*'Data and Parameter'!$E$14*'ER calculations'!N10266</f>
        <v>0.52486771683372158</v>
      </c>
      <c r="T10266" s="105"/>
    </row>
    <row r="10267" spans="1:20" ht="15">
      <c r="A10267" s="284">
        <v>10263</v>
      </c>
      <c r="B10267" s="287"/>
      <c r="C10267" s="287"/>
      <c r="D10267" s="284" t="s">
        <v>1054</v>
      </c>
      <c r="E10267" s="287"/>
      <c r="F10267" s="285" t="s">
        <v>10388</v>
      </c>
      <c r="G10267" s="266" t="s">
        <v>121</v>
      </c>
      <c r="H10267" s="266">
        <v>0.1</v>
      </c>
      <c r="I10267" s="266">
        <v>2023</v>
      </c>
      <c r="J10267" s="267">
        <v>45009</v>
      </c>
      <c r="K10267" s="267">
        <f>J10267+1</f>
        <v>45010</v>
      </c>
      <c r="L10267" s="266">
        <f>IF(M10267&lt;=365,1,2)</f>
        <v>1</v>
      </c>
      <c r="M10267" s="266">
        <f>IF(K10267&lt;$C$1,$C$2-$C$1+1,$C$2-K10267+1)</f>
        <v>37</v>
      </c>
      <c r="N10267" s="268">
        <f>M10267/365</f>
        <v>0.10136986301369863</v>
      </c>
      <c r="O10267" s="269">
        <f>'Data and Parameter'!$E$4*'Data and Parameter'!$E$5*('Data and Parameter'!$E$6+'Data and Parameter'!$E$7)*'Data and Parameter'!$E$19*'Data and Parameter'!$E$14*'ER calculations'!N10267</f>
        <v>0.52486771683372158</v>
      </c>
      <c r="T10267" s="105"/>
    </row>
    <row r="10268" spans="1:20" ht="15">
      <c r="A10268" s="284">
        <v>10264</v>
      </c>
      <c r="B10268" s="287"/>
      <c r="C10268" s="287"/>
      <c r="D10268" s="284" t="s">
        <v>1054</v>
      </c>
      <c r="E10268" s="287"/>
      <c r="F10268" s="285" t="s">
        <v>10389</v>
      </c>
      <c r="G10268" s="266" t="s">
        <v>121</v>
      </c>
      <c r="H10268" s="266">
        <v>0.1</v>
      </c>
      <c r="I10268" s="266">
        <v>2023</v>
      </c>
      <c r="J10268" s="267">
        <v>45009</v>
      </c>
      <c r="K10268" s="267">
        <f>J10268+1</f>
        <v>45010</v>
      </c>
      <c r="L10268" s="266">
        <f>IF(M10268&lt;=365,1,2)</f>
        <v>1</v>
      </c>
      <c r="M10268" s="266">
        <f>IF(K10268&lt;$C$1,$C$2-$C$1+1,$C$2-K10268+1)</f>
        <v>37</v>
      </c>
      <c r="N10268" s="268">
        <f>M10268/365</f>
        <v>0.10136986301369863</v>
      </c>
      <c r="O10268" s="269">
        <f>'Data and Parameter'!$E$4*'Data and Parameter'!$E$5*('Data and Parameter'!$E$6+'Data and Parameter'!$E$7)*'Data and Parameter'!$E$19*'Data and Parameter'!$E$14*'ER calculations'!N10268</f>
        <v>0.52486771683372158</v>
      </c>
      <c r="T10268" s="105"/>
    </row>
    <row r="10269" spans="1:20" ht="15">
      <c r="A10269" s="284">
        <v>10265</v>
      </c>
      <c r="B10269" s="287"/>
      <c r="C10269" s="287"/>
      <c r="D10269" s="284" t="s">
        <v>1054</v>
      </c>
      <c r="E10269" s="287"/>
      <c r="F10269" s="285" t="s">
        <v>10390</v>
      </c>
      <c r="G10269" s="266" t="s">
        <v>121</v>
      </c>
      <c r="H10269" s="266">
        <v>0.1</v>
      </c>
      <c r="I10269" s="266">
        <v>2023</v>
      </c>
      <c r="J10269" s="267">
        <v>45009</v>
      </c>
      <c r="K10269" s="267">
        <f>J10269+1</f>
        <v>45010</v>
      </c>
      <c r="L10269" s="266">
        <f>IF(M10269&lt;=365,1,2)</f>
        <v>1</v>
      </c>
      <c r="M10269" s="266">
        <f>IF(K10269&lt;$C$1,$C$2-$C$1+1,$C$2-K10269+1)</f>
        <v>37</v>
      </c>
      <c r="N10269" s="268">
        <f>M10269/365</f>
        <v>0.10136986301369863</v>
      </c>
      <c r="O10269" s="269">
        <f>'Data and Parameter'!$E$4*'Data and Parameter'!$E$5*('Data and Parameter'!$E$6+'Data and Parameter'!$E$7)*'Data and Parameter'!$E$19*'Data and Parameter'!$E$14*'ER calculations'!N10269</f>
        <v>0.52486771683372158</v>
      </c>
      <c r="T10269" s="105"/>
    </row>
    <row r="10270" spans="1:20" ht="15">
      <c r="A10270" s="284">
        <v>10266</v>
      </c>
      <c r="B10270" s="287"/>
      <c r="C10270" s="287"/>
      <c r="D10270" s="284" t="s">
        <v>1054</v>
      </c>
      <c r="E10270" s="287"/>
      <c r="F10270" s="285" t="s">
        <v>10391</v>
      </c>
      <c r="G10270" s="266" t="s">
        <v>121</v>
      </c>
      <c r="H10270" s="266">
        <v>0.1</v>
      </c>
      <c r="I10270" s="266">
        <v>2023</v>
      </c>
      <c r="J10270" s="267">
        <v>45009</v>
      </c>
      <c r="K10270" s="267">
        <f>J10270+1</f>
        <v>45010</v>
      </c>
      <c r="L10270" s="266">
        <f>IF(M10270&lt;=365,1,2)</f>
        <v>1</v>
      </c>
      <c r="M10270" s="266">
        <f>IF(K10270&lt;$C$1,$C$2-$C$1+1,$C$2-K10270+1)</f>
        <v>37</v>
      </c>
      <c r="N10270" s="268">
        <f>M10270/365</f>
        <v>0.10136986301369863</v>
      </c>
      <c r="O10270" s="269">
        <f>'Data and Parameter'!$E$4*'Data and Parameter'!$E$5*('Data and Parameter'!$E$6+'Data and Parameter'!$E$7)*'Data and Parameter'!$E$19*'Data and Parameter'!$E$14*'ER calculations'!N10270</f>
        <v>0.52486771683372158</v>
      </c>
      <c r="T10270" s="105"/>
    </row>
    <row r="10271" spans="1:20" ht="15">
      <c r="A10271" s="284">
        <v>10267</v>
      </c>
      <c r="B10271" s="287"/>
      <c r="C10271" s="287"/>
      <c r="D10271" s="284" t="s">
        <v>1054</v>
      </c>
      <c r="E10271" s="287"/>
      <c r="F10271" s="285" t="s">
        <v>10392</v>
      </c>
      <c r="G10271" s="266" t="s">
        <v>121</v>
      </c>
      <c r="H10271" s="266">
        <v>0.1</v>
      </c>
      <c r="I10271" s="266">
        <v>2023</v>
      </c>
      <c r="J10271" s="267">
        <v>45009</v>
      </c>
      <c r="K10271" s="267">
        <f>J10271+1</f>
        <v>45010</v>
      </c>
      <c r="L10271" s="266">
        <f>IF(M10271&lt;=365,1,2)</f>
        <v>1</v>
      </c>
      <c r="M10271" s="266">
        <f>IF(K10271&lt;$C$1,$C$2-$C$1+1,$C$2-K10271+1)</f>
        <v>37</v>
      </c>
      <c r="N10271" s="268">
        <f>M10271/365</f>
        <v>0.10136986301369863</v>
      </c>
      <c r="O10271" s="269">
        <f>'Data and Parameter'!$E$4*'Data and Parameter'!$E$5*('Data and Parameter'!$E$6+'Data and Parameter'!$E$7)*'Data and Parameter'!$E$19*'Data and Parameter'!$E$14*'ER calculations'!N10271</f>
        <v>0.52486771683372158</v>
      </c>
      <c r="T10271" s="105"/>
    </row>
    <row r="10272" spans="1:20" ht="15">
      <c r="A10272" s="284">
        <v>10268</v>
      </c>
      <c r="B10272" s="287"/>
      <c r="C10272" s="287"/>
      <c r="D10272" s="284" t="s">
        <v>1054</v>
      </c>
      <c r="E10272" s="287"/>
      <c r="F10272" s="285" t="s">
        <v>10393</v>
      </c>
      <c r="G10272" s="266" t="s">
        <v>121</v>
      </c>
      <c r="H10272" s="266">
        <v>0.1</v>
      </c>
      <c r="I10272" s="266">
        <v>2023</v>
      </c>
      <c r="J10272" s="267">
        <v>45009</v>
      </c>
      <c r="K10272" s="267">
        <f>J10272+1</f>
        <v>45010</v>
      </c>
      <c r="L10272" s="266">
        <f>IF(M10272&lt;=365,1,2)</f>
        <v>1</v>
      </c>
      <c r="M10272" s="266">
        <f>IF(K10272&lt;$C$1,$C$2-$C$1+1,$C$2-K10272+1)</f>
        <v>37</v>
      </c>
      <c r="N10272" s="268">
        <f>M10272/365</f>
        <v>0.10136986301369863</v>
      </c>
      <c r="O10272" s="269">
        <f>'Data and Parameter'!$E$4*'Data and Parameter'!$E$5*('Data and Parameter'!$E$6+'Data and Parameter'!$E$7)*'Data and Parameter'!$E$19*'Data and Parameter'!$E$14*'ER calculations'!N10272</f>
        <v>0.52486771683372158</v>
      </c>
      <c r="T10272" s="105"/>
    </row>
    <row r="10273" spans="1:20" ht="15">
      <c r="A10273" s="284">
        <v>10269</v>
      </c>
      <c r="B10273" s="287"/>
      <c r="C10273" s="287"/>
      <c r="D10273" s="284" t="s">
        <v>1054</v>
      </c>
      <c r="E10273" s="287"/>
      <c r="F10273" s="285" t="s">
        <v>10394</v>
      </c>
      <c r="G10273" s="266" t="s">
        <v>121</v>
      </c>
      <c r="H10273" s="266">
        <v>0.1</v>
      </c>
      <c r="I10273" s="266">
        <v>2023</v>
      </c>
      <c r="J10273" s="267">
        <v>44967</v>
      </c>
      <c r="K10273" s="267">
        <f>J10273+1</f>
        <v>44968</v>
      </c>
      <c r="L10273" s="266">
        <f>IF(M10273&lt;=365,1,2)</f>
        <v>1</v>
      </c>
      <c r="M10273" s="266">
        <f>IF(K10273&lt;$C$1,$C$2-$C$1+1,$C$2-K10273+1)</f>
        <v>79</v>
      </c>
      <c r="N10273" s="268">
        <f>M10273/365</f>
        <v>0.21643835616438356</v>
      </c>
      <c r="O10273" s="269">
        <f>'Data and Parameter'!$E$4*'Data and Parameter'!$E$5*('Data and Parameter'!$E$6+'Data and Parameter'!$E$7)*'Data and Parameter'!$E$19*'Data and Parameter'!$E$14*'ER calculations'!N10273</f>
        <v>1.1206635035098378</v>
      </c>
    </row>
    <row r="10274" spans="1:20" ht="15">
      <c r="A10274" s="284">
        <v>10270</v>
      </c>
      <c r="B10274" s="287"/>
      <c r="C10274" s="287"/>
      <c r="D10274" s="284" t="s">
        <v>1054</v>
      </c>
      <c r="E10274" s="287"/>
      <c r="F10274" s="285" t="s">
        <v>10395</v>
      </c>
      <c r="G10274" s="266" t="s">
        <v>121</v>
      </c>
      <c r="H10274" s="266">
        <v>0.1</v>
      </c>
      <c r="I10274" s="266">
        <v>2023</v>
      </c>
      <c r="J10274" s="267">
        <v>45009</v>
      </c>
      <c r="K10274" s="267">
        <f>J10274+1</f>
        <v>45010</v>
      </c>
      <c r="L10274" s="266">
        <f>IF(M10274&lt;=365,1,2)</f>
        <v>1</v>
      </c>
      <c r="M10274" s="266">
        <f>IF(K10274&lt;$C$1,$C$2-$C$1+1,$C$2-K10274+1)</f>
        <v>37</v>
      </c>
      <c r="N10274" s="268">
        <f>M10274/365</f>
        <v>0.10136986301369863</v>
      </c>
      <c r="O10274" s="269">
        <f>'Data and Parameter'!$E$4*'Data and Parameter'!$E$5*('Data and Parameter'!$E$6+'Data and Parameter'!$E$7)*'Data and Parameter'!$E$19*'Data and Parameter'!$E$14*'ER calculations'!N10274</f>
        <v>0.52486771683372158</v>
      </c>
      <c r="T10274" s="105"/>
    </row>
    <row r="10275" spans="1:20" ht="15">
      <c r="A10275" s="284">
        <v>10271</v>
      </c>
      <c r="B10275" s="287"/>
      <c r="C10275" s="287"/>
      <c r="D10275" s="284" t="s">
        <v>1054</v>
      </c>
      <c r="E10275" s="287"/>
      <c r="F10275" s="285" t="s">
        <v>10396</v>
      </c>
      <c r="G10275" s="266" t="s">
        <v>121</v>
      </c>
      <c r="H10275" s="266">
        <v>0.1</v>
      </c>
      <c r="I10275" s="266">
        <v>2023</v>
      </c>
      <c r="J10275" s="267">
        <v>44967</v>
      </c>
      <c r="K10275" s="267">
        <f>J10275+1</f>
        <v>44968</v>
      </c>
      <c r="L10275" s="266">
        <f>IF(M10275&lt;=365,1,2)</f>
        <v>1</v>
      </c>
      <c r="M10275" s="266">
        <f>IF(K10275&lt;$C$1,$C$2-$C$1+1,$C$2-K10275+1)</f>
        <v>79</v>
      </c>
      <c r="N10275" s="268">
        <f>M10275/365</f>
        <v>0.21643835616438356</v>
      </c>
      <c r="O10275" s="269">
        <f>'Data and Parameter'!$E$4*'Data and Parameter'!$E$5*('Data and Parameter'!$E$6+'Data and Parameter'!$E$7)*'Data and Parameter'!$E$19*'Data and Parameter'!$E$14*'ER calculations'!N10275</f>
        <v>1.1206635035098378</v>
      </c>
      <c r="T10275" s="105"/>
    </row>
    <row r="10276" spans="1:20" ht="15">
      <c r="A10276" s="284">
        <v>10272</v>
      </c>
      <c r="B10276" s="287"/>
      <c r="C10276" s="287"/>
      <c r="D10276" s="284" t="s">
        <v>1054</v>
      </c>
      <c r="E10276" s="287"/>
      <c r="F10276" s="285" t="s">
        <v>10397</v>
      </c>
      <c r="G10276" s="266" t="s">
        <v>121</v>
      </c>
      <c r="H10276" s="266">
        <v>0.1</v>
      </c>
      <c r="I10276" s="266">
        <v>2023</v>
      </c>
      <c r="J10276" s="267">
        <v>44967</v>
      </c>
      <c r="K10276" s="267">
        <f>J10276+1</f>
        <v>44968</v>
      </c>
      <c r="L10276" s="266">
        <f>IF(M10276&lt;=365,1,2)</f>
        <v>1</v>
      </c>
      <c r="M10276" s="266">
        <f>IF(K10276&lt;$C$1,$C$2-$C$1+1,$C$2-K10276+1)</f>
        <v>79</v>
      </c>
      <c r="N10276" s="268">
        <f>M10276/365</f>
        <v>0.21643835616438356</v>
      </c>
      <c r="O10276" s="269">
        <f>'Data and Parameter'!$E$4*'Data and Parameter'!$E$5*('Data and Parameter'!$E$6+'Data and Parameter'!$E$7)*'Data and Parameter'!$E$19*'Data and Parameter'!$E$14*'ER calculations'!N10276</f>
        <v>1.1206635035098378</v>
      </c>
      <c r="T10276" s="105"/>
    </row>
    <row r="10277" spans="1:20" ht="15">
      <c r="A10277" s="284">
        <v>10273</v>
      </c>
      <c r="B10277" s="287"/>
      <c r="C10277" s="287"/>
      <c r="D10277" s="284" t="s">
        <v>1054</v>
      </c>
      <c r="E10277" s="287"/>
      <c r="F10277" s="285" t="s">
        <v>10398</v>
      </c>
      <c r="G10277" s="266" t="s">
        <v>121</v>
      </c>
      <c r="H10277" s="266">
        <v>0.1</v>
      </c>
      <c r="I10277" s="266">
        <v>2023</v>
      </c>
      <c r="J10277" s="267">
        <v>44967</v>
      </c>
      <c r="K10277" s="267">
        <f>J10277+1</f>
        <v>44968</v>
      </c>
      <c r="L10277" s="266">
        <f>IF(M10277&lt;=365,1,2)</f>
        <v>1</v>
      </c>
      <c r="M10277" s="266">
        <f>IF(K10277&lt;$C$1,$C$2-$C$1+1,$C$2-K10277+1)</f>
        <v>79</v>
      </c>
      <c r="N10277" s="268">
        <f>M10277/365</f>
        <v>0.21643835616438356</v>
      </c>
      <c r="O10277" s="269">
        <f>'Data and Parameter'!$E$4*'Data and Parameter'!$E$5*('Data and Parameter'!$E$6+'Data and Parameter'!$E$7)*'Data and Parameter'!$E$19*'Data and Parameter'!$E$14*'ER calculations'!N10277</f>
        <v>1.1206635035098378</v>
      </c>
      <c r="T10277" s="105"/>
    </row>
    <row r="10278" spans="1:20" ht="15">
      <c r="A10278" s="284">
        <v>10274</v>
      </c>
      <c r="B10278" s="287"/>
      <c r="C10278" s="287"/>
      <c r="D10278" s="284" t="s">
        <v>1054</v>
      </c>
      <c r="E10278" s="287"/>
      <c r="F10278" s="285" t="s">
        <v>10399</v>
      </c>
      <c r="G10278" s="266" t="s">
        <v>121</v>
      </c>
      <c r="H10278" s="266">
        <v>0.1</v>
      </c>
      <c r="I10278" s="266">
        <v>2023</v>
      </c>
      <c r="J10278" s="267">
        <v>45005</v>
      </c>
      <c r="K10278" s="267">
        <f>J10278+1</f>
        <v>45006</v>
      </c>
      <c r="L10278" s="266">
        <f>IF(M10278&lt;=365,1,2)</f>
        <v>1</v>
      </c>
      <c r="M10278" s="266">
        <f>IF(K10278&lt;$C$1,$C$2-$C$1+1,$C$2-K10278+1)</f>
        <v>41</v>
      </c>
      <c r="N10278" s="268">
        <f>M10278/365</f>
        <v>0.11232876712328767</v>
      </c>
      <c r="O10278" s="269">
        <f>'Data and Parameter'!$E$4*'Data and Parameter'!$E$5*('Data and Parameter'!$E$6+'Data and Parameter'!$E$7)*'Data and Parameter'!$E$19*'Data and Parameter'!$E$14*'ER calculations'!N10278</f>
        <v>0.58161017270763737</v>
      </c>
      <c r="T10278" s="105"/>
    </row>
    <row r="10279" spans="1:20" ht="15">
      <c r="A10279" s="284">
        <v>10275</v>
      </c>
      <c r="B10279" s="287"/>
      <c r="C10279" s="287"/>
      <c r="D10279" s="284" t="s">
        <v>1054</v>
      </c>
      <c r="E10279" s="287"/>
      <c r="F10279" s="285" t="s">
        <v>10400</v>
      </c>
      <c r="G10279" s="266" t="s">
        <v>121</v>
      </c>
      <c r="H10279" s="266">
        <v>0.1</v>
      </c>
      <c r="I10279" s="266">
        <v>2023</v>
      </c>
      <c r="J10279" s="267">
        <v>44967</v>
      </c>
      <c r="K10279" s="267">
        <f>J10279+1</f>
        <v>44968</v>
      </c>
      <c r="L10279" s="266">
        <f>IF(M10279&lt;=365,1,2)</f>
        <v>1</v>
      </c>
      <c r="M10279" s="266">
        <f>IF(K10279&lt;$C$1,$C$2-$C$1+1,$C$2-K10279+1)</f>
        <v>79</v>
      </c>
      <c r="N10279" s="268">
        <f>M10279/365</f>
        <v>0.21643835616438356</v>
      </c>
      <c r="O10279" s="269">
        <f>'Data and Parameter'!$E$4*'Data and Parameter'!$E$5*('Data and Parameter'!$E$6+'Data and Parameter'!$E$7)*'Data and Parameter'!$E$19*'Data and Parameter'!$E$14*'ER calculations'!N10279</f>
        <v>1.1206635035098378</v>
      </c>
      <c r="T10279" s="105"/>
    </row>
    <row r="10280" spans="1:20" ht="15">
      <c r="A10280" s="284">
        <v>10276</v>
      </c>
      <c r="B10280" s="287"/>
      <c r="C10280" s="287"/>
      <c r="D10280" s="284" t="s">
        <v>1054</v>
      </c>
      <c r="E10280" s="287"/>
      <c r="F10280" s="285" t="s">
        <v>10401</v>
      </c>
      <c r="G10280" s="266" t="s">
        <v>121</v>
      </c>
      <c r="H10280" s="266">
        <v>0.1</v>
      </c>
      <c r="I10280" s="266">
        <v>2023</v>
      </c>
      <c r="J10280" s="267">
        <v>44967</v>
      </c>
      <c r="K10280" s="267">
        <f>J10280+1</f>
        <v>44968</v>
      </c>
      <c r="L10280" s="266">
        <f>IF(M10280&lt;=365,1,2)</f>
        <v>1</v>
      </c>
      <c r="M10280" s="266">
        <f>IF(K10280&lt;$C$1,$C$2-$C$1+1,$C$2-K10280+1)</f>
        <v>79</v>
      </c>
      <c r="N10280" s="268">
        <f>M10280/365</f>
        <v>0.21643835616438356</v>
      </c>
      <c r="O10280" s="269">
        <f>'Data and Parameter'!$E$4*'Data and Parameter'!$E$5*('Data and Parameter'!$E$6+'Data and Parameter'!$E$7)*'Data and Parameter'!$E$19*'Data and Parameter'!$E$14*'ER calculations'!N10280</f>
        <v>1.1206635035098378</v>
      </c>
      <c r="T10280" s="105"/>
    </row>
    <row r="10281" spans="1:20" ht="15">
      <c r="A10281" s="284">
        <v>10277</v>
      </c>
      <c r="B10281" s="287"/>
      <c r="C10281" s="287"/>
      <c r="D10281" s="284" t="s">
        <v>1054</v>
      </c>
      <c r="E10281" s="287"/>
      <c r="F10281" s="285" t="s">
        <v>10402</v>
      </c>
      <c r="G10281" s="266" t="s">
        <v>121</v>
      </c>
      <c r="H10281" s="266">
        <v>0.1</v>
      </c>
      <c r="I10281" s="266">
        <v>2023</v>
      </c>
      <c r="J10281" s="267">
        <v>45005</v>
      </c>
      <c r="K10281" s="267">
        <f>J10281+1</f>
        <v>45006</v>
      </c>
      <c r="L10281" s="266">
        <f>IF(M10281&lt;=365,1,2)</f>
        <v>1</v>
      </c>
      <c r="M10281" s="266">
        <f>IF(K10281&lt;$C$1,$C$2-$C$1+1,$C$2-K10281+1)</f>
        <v>41</v>
      </c>
      <c r="N10281" s="268">
        <f>M10281/365</f>
        <v>0.11232876712328767</v>
      </c>
      <c r="O10281" s="269">
        <f>'Data and Parameter'!$E$4*'Data and Parameter'!$E$5*('Data and Parameter'!$E$6+'Data and Parameter'!$E$7)*'Data and Parameter'!$E$19*'Data and Parameter'!$E$14*'ER calculations'!N10281</f>
        <v>0.58161017270763737</v>
      </c>
      <c r="T10281" s="105"/>
    </row>
    <row r="10282" spans="1:20" ht="15">
      <c r="A10282" s="284">
        <v>10278</v>
      </c>
      <c r="B10282" s="287"/>
      <c r="C10282" s="287"/>
      <c r="D10282" s="284" t="s">
        <v>1054</v>
      </c>
      <c r="E10282" s="287"/>
      <c r="F10282" s="285" t="s">
        <v>10403</v>
      </c>
      <c r="G10282" s="266" t="s">
        <v>121</v>
      </c>
      <c r="H10282" s="266">
        <v>0.1</v>
      </c>
      <c r="I10282" s="266">
        <v>2023</v>
      </c>
      <c r="J10282" s="267">
        <v>45009</v>
      </c>
      <c r="K10282" s="267">
        <f>J10282+1</f>
        <v>45010</v>
      </c>
      <c r="L10282" s="266">
        <f>IF(M10282&lt;=365,1,2)</f>
        <v>1</v>
      </c>
      <c r="M10282" s="266">
        <f>IF(K10282&lt;$C$1,$C$2-$C$1+1,$C$2-K10282+1)</f>
        <v>37</v>
      </c>
      <c r="N10282" s="268">
        <f>M10282/365</f>
        <v>0.10136986301369863</v>
      </c>
      <c r="O10282" s="269">
        <f>'Data and Parameter'!$E$4*'Data and Parameter'!$E$5*('Data and Parameter'!$E$6+'Data and Parameter'!$E$7)*'Data and Parameter'!$E$19*'Data and Parameter'!$E$14*'ER calculations'!N10282</f>
        <v>0.52486771683372158</v>
      </c>
      <c r="T10282" s="105"/>
    </row>
    <row r="10283" spans="1:20" ht="15">
      <c r="A10283" s="284">
        <v>10279</v>
      </c>
      <c r="B10283" s="287"/>
      <c r="C10283" s="287"/>
      <c r="D10283" s="284" t="s">
        <v>1054</v>
      </c>
      <c r="E10283" s="287"/>
      <c r="F10283" s="285" t="s">
        <v>10404</v>
      </c>
      <c r="G10283" s="266" t="s">
        <v>121</v>
      </c>
      <c r="H10283" s="266">
        <v>0.1</v>
      </c>
      <c r="I10283" s="266">
        <v>2023</v>
      </c>
      <c r="J10283" s="267">
        <v>45009</v>
      </c>
      <c r="K10283" s="267">
        <f>J10283+1</f>
        <v>45010</v>
      </c>
      <c r="L10283" s="266">
        <f>IF(M10283&lt;=365,1,2)</f>
        <v>1</v>
      </c>
      <c r="M10283" s="266">
        <f>IF(K10283&lt;$C$1,$C$2-$C$1+1,$C$2-K10283+1)</f>
        <v>37</v>
      </c>
      <c r="N10283" s="268">
        <f>M10283/365</f>
        <v>0.10136986301369863</v>
      </c>
      <c r="O10283" s="269">
        <f>'Data and Parameter'!$E$4*'Data and Parameter'!$E$5*('Data and Parameter'!$E$6+'Data and Parameter'!$E$7)*'Data and Parameter'!$E$19*'Data and Parameter'!$E$14*'ER calculations'!N10283</f>
        <v>0.52486771683372158</v>
      </c>
      <c r="T10283" s="105"/>
    </row>
    <row r="10284" spans="1:20" ht="15">
      <c r="A10284" s="284">
        <v>10280</v>
      </c>
      <c r="B10284" s="287"/>
      <c r="C10284" s="287"/>
      <c r="D10284" s="284" t="s">
        <v>1054</v>
      </c>
      <c r="E10284" s="287"/>
      <c r="F10284" s="285" t="s">
        <v>10405</v>
      </c>
      <c r="G10284" s="266" t="s">
        <v>121</v>
      </c>
      <c r="H10284" s="266">
        <v>0.1</v>
      </c>
      <c r="I10284" s="266">
        <v>2023</v>
      </c>
      <c r="J10284" s="267">
        <v>44967</v>
      </c>
      <c r="K10284" s="267">
        <f>J10284+1</f>
        <v>44968</v>
      </c>
      <c r="L10284" s="266">
        <f>IF(M10284&lt;=365,1,2)</f>
        <v>1</v>
      </c>
      <c r="M10284" s="266">
        <f>IF(K10284&lt;$C$1,$C$2-$C$1+1,$C$2-K10284+1)</f>
        <v>79</v>
      </c>
      <c r="N10284" s="268">
        <f>M10284/365</f>
        <v>0.21643835616438356</v>
      </c>
      <c r="O10284" s="269">
        <f>'Data and Parameter'!$E$4*'Data and Parameter'!$E$5*('Data and Parameter'!$E$6+'Data and Parameter'!$E$7)*'Data and Parameter'!$E$19*'Data and Parameter'!$E$14*'ER calculations'!N10284</f>
        <v>1.1206635035098378</v>
      </c>
      <c r="T10284" s="105"/>
    </row>
    <row r="10285" spans="1:20" ht="15">
      <c r="A10285" s="284">
        <v>10281</v>
      </c>
      <c r="B10285" s="287"/>
      <c r="C10285" s="287"/>
      <c r="D10285" s="284" t="s">
        <v>1054</v>
      </c>
      <c r="E10285" s="287"/>
      <c r="F10285" s="285" t="s">
        <v>10406</v>
      </c>
      <c r="G10285" s="266" t="s">
        <v>121</v>
      </c>
      <c r="H10285" s="266">
        <v>0.1</v>
      </c>
      <c r="I10285" s="266">
        <v>2023</v>
      </c>
      <c r="J10285" s="267">
        <v>45005</v>
      </c>
      <c r="K10285" s="267">
        <f>J10285+1</f>
        <v>45006</v>
      </c>
      <c r="L10285" s="266">
        <f>IF(M10285&lt;=365,1,2)</f>
        <v>1</v>
      </c>
      <c r="M10285" s="266">
        <f>IF(K10285&lt;$C$1,$C$2-$C$1+1,$C$2-K10285+1)</f>
        <v>41</v>
      </c>
      <c r="N10285" s="268">
        <f>M10285/365</f>
        <v>0.11232876712328767</v>
      </c>
      <c r="O10285" s="269">
        <f>'Data and Parameter'!$E$4*'Data and Parameter'!$E$5*('Data and Parameter'!$E$6+'Data and Parameter'!$E$7)*'Data and Parameter'!$E$19*'Data and Parameter'!$E$14*'ER calculations'!N10285</f>
        <v>0.58161017270763737</v>
      </c>
      <c r="T10285" s="105"/>
    </row>
    <row r="10286" spans="1:20" ht="15">
      <c r="A10286" s="284">
        <v>10282</v>
      </c>
      <c r="B10286" s="287"/>
      <c r="C10286" s="287"/>
      <c r="D10286" s="284" t="s">
        <v>1054</v>
      </c>
      <c r="E10286" s="287"/>
      <c r="F10286" s="285" t="s">
        <v>10407</v>
      </c>
      <c r="G10286" s="266" t="s">
        <v>121</v>
      </c>
      <c r="H10286" s="266">
        <v>0.1</v>
      </c>
      <c r="I10286" s="266">
        <v>2023</v>
      </c>
      <c r="J10286" s="267">
        <v>44967</v>
      </c>
      <c r="K10286" s="267">
        <f>J10286+1</f>
        <v>44968</v>
      </c>
      <c r="L10286" s="266">
        <f>IF(M10286&lt;=365,1,2)</f>
        <v>1</v>
      </c>
      <c r="M10286" s="266">
        <f>IF(K10286&lt;$C$1,$C$2-$C$1+1,$C$2-K10286+1)</f>
        <v>79</v>
      </c>
      <c r="N10286" s="268">
        <f>M10286/365</f>
        <v>0.21643835616438356</v>
      </c>
      <c r="O10286" s="269">
        <f>'Data and Parameter'!$E$4*'Data and Parameter'!$E$5*('Data and Parameter'!$E$6+'Data and Parameter'!$E$7)*'Data and Parameter'!$E$19*'Data and Parameter'!$E$14*'ER calculations'!N10286</f>
        <v>1.1206635035098378</v>
      </c>
      <c r="T10286" s="105"/>
    </row>
    <row r="10287" spans="1:20" ht="15">
      <c r="A10287" s="284">
        <v>10283</v>
      </c>
      <c r="B10287" s="287"/>
      <c r="C10287" s="287"/>
      <c r="D10287" s="284" t="s">
        <v>1054</v>
      </c>
      <c r="E10287" s="287"/>
      <c r="F10287" s="285" t="s">
        <v>10408</v>
      </c>
      <c r="G10287" s="266" t="s">
        <v>121</v>
      </c>
      <c r="H10287" s="266">
        <v>0.1</v>
      </c>
      <c r="I10287" s="266">
        <v>2023</v>
      </c>
      <c r="J10287" s="267">
        <v>45008</v>
      </c>
      <c r="K10287" s="267">
        <f>J10287+1</f>
        <v>45009</v>
      </c>
      <c r="L10287" s="266">
        <f>IF(M10287&lt;=365,1,2)</f>
        <v>1</v>
      </c>
      <c r="M10287" s="266">
        <f>IF(K10287&lt;$C$1,$C$2-$C$1+1,$C$2-K10287+1)</f>
        <v>38</v>
      </c>
      <c r="N10287" s="268">
        <f>M10287/365</f>
        <v>0.10410958904109589</v>
      </c>
      <c r="O10287" s="269">
        <f>'Data and Parameter'!$E$4*'Data and Parameter'!$E$5*('Data and Parameter'!$E$6+'Data and Parameter'!$E$7)*'Data and Parameter'!$E$19*'Data and Parameter'!$E$14*'ER calculations'!N10287</f>
        <v>0.53905333080220053</v>
      </c>
    </row>
    <row r="10288" spans="1:20" ht="15">
      <c r="A10288" s="284">
        <v>10284</v>
      </c>
      <c r="B10288" s="287"/>
      <c r="C10288" s="287"/>
      <c r="D10288" s="284" t="s">
        <v>1054</v>
      </c>
      <c r="E10288" s="287"/>
      <c r="F10288" s="285" t="s">
        <v>10409</v>
      </c>
      <c r="G10288" s="266" t="s">
        <v>121</v>
      </c>
      <c r="H10288" s="266">
        <v>0.1</v>
      </c>
      <c r="I10288" s="266">
        <v>2023</v>
      </c>
      <c r="J10288" s="267">
        <v>45009</v>
      </c>
      <c r="K10288" s="267">
        <f>J10288+1</f>
        <v>45010</v>
      </c>
      <c r="L10288" s="266">
        <f>IF(M10288&lt;=365,1,2)</f>
        <v>1</v>
      </c>
      <c r="M10288" s="266">
        <f>IF(K10288&lt;$C$1,$C$2-$C$1+1,$C$2-K10288+1)</f>
        <v>37</v>
      </c>
      <c r="N10288" s="268">
        <f>M10288/365</f>
        <v>0.10136986301369863</v>
      </c>
      <c r="O10288" s="269">
        <f>'Data and Parameter'!$E$4*'Data and Parameter'!$E$5*('Data and Parameter'!$E$6+'Data and Parameter'!$E$7)*'Data and Parameter'!$E$19*'Data and Parameter'!$E$14*'ER calculations'!N10288</f>
        <v>0.52486771683372158</v>
      </c>
      <c r="T10288" s="105"/>
    </row>
    <row r="10289" spans="1:20" ht="15">
      <c r="A10289" s="284">
        <v>10285</v>
      </c>
      <c r="B10289" s="287"/>
      <c r="C10289" s="287"/>
      <c r="D10289" s="284" t="s">
        <v>1054</v>
      </c>
      <c r="E10289" s="287"/>
      <c r="F10289" s="285" t="s">
        <v>10410</v>
      </c>
      <c r="G10289" s="266" t="s">
        <v>121</v>
      </c>
      <c r="H10289" s="266">
        <v>0.1</v>
      </c>
      <c r="I10289" s="266">
        <v>2023</v>
      </c>
      <c r="J10289" s="267">
        <v>44967</v>
      </c>
      <c r="K10289" s="267">
        <f>J10289+1</f>
        <v>44968</v>
      </c>
      <c r="L10289" s="266">
        <f>IF(M10289&lt;=365,1,2)</f>
        <v>1</v>
      </c>
      <c r="M10289" s="266">
        <f>IF(K10289&lt;$C$1,$C$2-$C$1+1,$C$2-K10289+1)</f>
        <v>79</v>
      </c>
      <c r="N10289" s="268">
        <f>M10289/365</f>
        <v>0.21643835616438356</v>
      </c>
      <c r="O10289" s="269">
        <f>'Data and Parameter'!$E$4*'Data and Parameter'!$E$5*('Data and Parameter'!$E$6+'Data and Parameter'!$E$7)*'Data and Parameter'!$E$19*'Data and Parameter'!$E$14*'ER calculations'!N10289</f>
        <v>1.1206635035098378</v>
      </c>
      <c r="T10289" s="105"/>
    </row>
    <row r="10290" spans="1:20" ht="15">
      <c r="A10290" s="284">
        <v>10286</v>
      </c>
      <c r="B10290" s="287"/>
      <c r="C10290" s="287"/>
      <c r="D10290" s="284" t="s">
        <v>1054</v>
      </c>
      <c r="E10290" s="287"/>
      <c r="F10290" s="285" t="s">
        <v>10411</v>
      </c>
      <c r="G10290" s="266" t="s">
        <v>121</v>
      </c>
      <c r="H10290" s="266">
        <v>0.1</v>
      </c>
      <c r="I10290" s="266">
        <v>2023</v>
      </c>
      <c r="J10290" s="267">
        <v>44967</v>
      </c>
      <c r="K10290" s="267">
        <f>J10290+1</f>
        <v>44968</v>
      </c>
      <c r="L10290" s="266">
        <f>IF(M10290&lt;=365,1,2)</f>
        <v>1</v>
      </c>
      <c r="M10290" s="266">
        <f>IF(K10290&lt;$C$1,$C$2-$C$1+1,$C$2-K10290+1)</f>
        <v>79</v>
      </c>
      <c r="N10290" s="268">
        <f>M10290/365</f>
        <v>0.21643835616438356</v>
      </c>
      <c r="O10290" s="269">
        <f>'Data and Parameter'!$E$4*'Data and Parameter'!$E$5*('Data and Parameter'!$E$6+'Data and Parameter'!$E$7)*'Data and Parameter'!$E$19*'Data and Parameter'!$E$14*'ER calculations'!N10290</f>
        <v>1.1206635035098378</v>
      </c>
      <c r="T10290" s="105"/>
    </row>
    <row r="10291" spans="1:20" ht="15">
      <c r="A10291" s="284">
        <v>10287</v>
      </c>
      <c r="B10291" s="287"/>
      <c r="C10291" s="287"/>
      <c r="D10291" s="284" t="s">
        <v>1054</v>
      </c>
      <c r="E10291" s="287"/>
      <c r="F10291" s="285" t="s">
        <v>10412</v>
      </c>
      <c r="G10291" s="266" t="s">
        <v>121</v>
      </c>
      <c r="H10291" s="266">
        <v>0.1</v>
      </c>
      <c r="I10291" s="266">
        <v>2023</v>
      </c>
      <c r="J10291" s="267">
        <v>45009</v>
      </c>
      <c r="K10291" s="267">
        <f>J10291+1</f>
        <v>45010</v>
      </c>
      <c r="L10291" s="266">
        <f>IF(M10291&lt;=365,1,2)</f>
        <v>1</v>
      </c>
      <c r="M10291" s="266">
        <f>IF(K10291&lt;$C$1,$C$2-$C$1+1,$C$2-K10291+1)</f>
        <v>37</v>
      </c>
      <c r="N10291" s="268">
        <f>M10291/365</f>
        <v>0.10136986301369863</v>
      </c>
      <c r="O10291" s="269">
        <f>'Data and Parameter'!$E$4*'Data and Parameter'!$E$5*('Data and Parameter'!$E$6+'Data and Parameter'!$E$7)*'Data and Parameter'!$E$19*'Data and Parameter'!$E$14*'ER calculations'!N10291</f>
        <v>0.52486771683372158</v>
      </c>
      <c r="T10291" s="105"/>
    </row>
    <row r="10292" spans="1:20" ht="15">
      <c r="A10292" s="284">
        <v>10288</v>
      </c>
      <c r="B10292" s="287"/>
      <c r="C10292" s="287"/>
      <c r="D10292" s="284" t="s">
        <v>1054</v>
      </c>
      <c r="E10292" s="287"/>
      <c r="F10292" s="285" t="s">
        <v>10413</v>
      </c>
      <c r="G10292" s="266" t="s">
        <v>121</v>
      </c>
      <c r="H10292" s="266">
        <v>0.1</v>
      </c>
      <c r="I10292" s="266">
        <v>2023</v>
      </c>
      <c r="J10292" s="267">
        <v>44967</v>
      </c>
      <c r="K10292" s="267">
        <f>J10292+1</f>
        <v>44968</v>
      </c>
      <c r="L10292" s="266">
        <f>IF(M10292&lt;=365,1,2)</f>
        <v>1</v>
      </c>
      <c r="M10292" s="266">
        <f>IF(K10292&lt;$C$1,$C$2-$C$1+1,$C$2-K10292+1)</f>
        <v>79</v>
      </c>
      <c r="N10292" s="268">
        <f>M10292/365</f>
        <v>0.21643835616438356</v>
      </c>
      <c r="O10292" s="269">
        <f>'Data and Parameter'!$E$4*'Data and Parameter'!$E$5*('Data and Parameter'!$E$6+'Data and Parameter'!$E$7)*'Data and Parameter'!$E$19*'Data and Parameter'!$E$14*'ER calculations'!N10292</f>
        <v>1.1206635035098378</v>
      </c>
    </row>
    <row r="10293" spans="1:20" ht="15">
      <c r="A10293" s="284">
        <v>10289</v>
      </c>
      <c r="B10293" s="287"/>
      <c r="C10293" s="287"/>
      <c r="D10293" s="284" t="s">
        <v>1054</v>
      </c>
      <c r="E10293" s="287"/>
      <c r="F10293" s="285" t="s">
        <v>10414</v>
      </c>
      <c r="G10293" s="266" t="s">
        <v>121</v>
      </c>
      <c r="H10293" s="266">
        <v>0.1</v>
      </c>
      <c r="I10293" s="266">
        <v>2023</v>
      </c>
      <c r="J10293" s="267">
        <v>45005</v>
      </c>
      <c r="K10293" s="267">
        <f>J10293+1</f>
        <v>45006</v>
      </c>
      <c r="L10293" s="266">
        <f>IF(M10293&lt;=365,1,2)</f>
        <v>1</v>
      </c>
      <c r="M10293" s="266">
        <f>IF(K10293&lt;$C$1,$C$2-$C$1+1,$C$2-K10293+1)</f>
        <v>41</v>
      </c>
      <c r="N10293" s="268">
        <f>M10293/365</f>
        <v>0.11232876712328767</v>
      </c>
      <c r="O10293" s="269">
        <f>'Data and Parameter'!$E$4*'Data and Parameter'!$E$5*('Data and Parameter'!$E$6+'Data and Parameter'!$E$7)*'Data and Parameter'!$E$19*'Data and Parameter'!$E$14*'ER calculations'!N10293</f>
        <v>0.58161017270763737</v>
      </c>
      <c r="T10293" s="105"/>
    </row>
    <row r="10294" spans="1:20" ht="15">
      <c r="A10294" s="284">
        <v>10290</v>
      </c>
      <c r="B10294" s="287"/>
      <c r="C10294" s="287"/>
      <c r="D10294" s="284" t="s">
        <v>1054</v>
      </c>
      <c r="E10294" s="287"/>
      <c r="F10294" s="285" t="s">
        <v>10415</v>
      </c>
      <c r="G10294" s="266" t="s">
        <v>121</v>
      </c>
      <c r="H10294" s="266">
        <v>0.1</v>
      </c>
      <c r="I10294" s="266">
        <v>2023</v>
      </c>
      <c r="J10294" s="267">
        <v>45005</v>
      </c>
      <c r="K10294" s="267">
        <f>J10294+1</f>
        <v>45006</v>
      </c>
      <c r="L10294" s="266">
        <f>IF(M10294&lt;=365,1,2)</f>
        <v>1</v>
      </c>
      <c r="M10294" s="266">
        <f>IF(K10294&lt;$C$1,$C$2-$C$1+1,$C$2-K10294+1)</f>
        <v>41</v>
      </c>
      <c r="N10294" s="268">
        <f>M10294/365</f>
        <v>0.11232876712328767</v>
      </c>
      <c r="O10294" s="269">
        <f>'Data and Parameter'!$E$4*'Data and Parameter'!$E$5*('Data and Parameter'!$E$6+'Data and Parameter'!$E$7)*'Data and Parameter'!$E$19*'Data and Parameter'!$E$14*'ER calculations'!N10294</f>
        <v>0.58161017270763737</v>
      </c>
      <c r="T10294" s="105"/>
    </row>
    <row r="10295" spans="1:20" ht="15">
      <c r="A10295" s="284">
        <v>10291</v>
      </c>
      <c r="B10295" s="287"/>
      <c r="C10295" s="287"/>
      <c r="D10295" s="284" t="s">
        <v>1054</v>
      </c>
      <c r="E10295" s="287"/>
      <c r="F10295" s="285" t="s">
        <v>10416</v>
      </c>
      <c r="G10295" s="266" t="s">
        <v>121</v>
      </c>
      <c r="H10295" s="266">
        <v>0.1</v>
      </c>
      <c r="I10295" s="266">
        <v>2023</v>
      </c>
      <c r="J10295" s="267">
        <v>44967</v>
      </c>
      <c r="K10295" s="267">
        <f>J10295+1</f>
        <v>44968</v>
      </c>
      <c r="L10295" s="266">
        <f>IF(M10295&lt;=365,1,2)</f>
        <v>1</v>
      </c>
      <c r="M10295" s="266">
        <f>IF(K10295&lt;$C$1,$C$2-$C$1+1,$C$2-K10295+1)</f>
        <v>79</v>
      </c>
      <c r="N10295" s="268">
        <f>M10295/365</f>
        <v>0.21643835616438356</v>
      </c>
      <c r="O10295" s="269">
        <f>'Data and Parameter'!$E$4*'Data and Parameter'!$E$5*('Data and Parameter'!$E$6+'Data and Parameter'!$E$7)*'Data and Parameter'!$E$19*'Data and Parameter'!$E$14*'ER calculations'!N10295</f>
        <v>1.1206635035098378</v>
      </c>
      <c r="T10295" s="105"/>
    </row>
    <row r="10296" spans="1:20" ht="15">
      <c r="A10296" s="284">
        <v>10292</v>
      </c>
      <c r="B10296" s="287"/>
      <c r="C10296" s="287"/>
      <c r="D10296" s="284" t="s">
        <v>1054</v>
      </c>
      <c r="E10296" s="287"/>
      <c r="F10296" s="285" t="s">
        <v>10417</v>
      </c>
      <c r="G10296" s="266" t="s">
        <v>121</v>
      </c>
      <c r="H10296" s="266">
        <v>0.1</v>
      </c>
      <c r="I10296" s="266">
        <v>2023</v>
      </c>
      <c r="J10296" s="267">
        <v>44967</v>
      </c>
      <c r="K10296" s="267">
        <f>J10296+1</f>
        <v>44968</v>
      </c>
      <c r="L10296" s="266">
        <f>IF(M10296&lt;=365,1,2)</f>
        <v>1</v>
      </c>
      <c r="M10296" s="266">
        <f>IF(K10296&lt;$C$1,$C$2-$C$1+1,$C$2-K10296+1)</f>
        <v>79</v>
      </c>
      <c r="N10296" s="268">
        <f>M10296/365</f>
        <v>0.21643835616438356</v>
      </c>
      <c r="O10296" s="269">
        <f>'Data and Parameter'!$E$4*'Data and Parameter'!$E$5*('Data and Parameter'!$E$6+'Data and Parameter'!$E$7)*'Data and Parameter'!$E$19*'Data and Parameter'!$E$14*'ER calculations'!N10296</f>
        <v>1.1206635035098378</v>
      </c>
      <c r="T10296" s="105"/>
    </row>
    <row r="10297" spans="1:20" ht="15">
      <c r="A10297" s="284">
        <v>10293</v>
      </c>
      <c r="B10297" s="287"/>
      <c r="C10297" s="287"/>
      <c r="D10297" s="284" t="s">
        <v>1054</v>
      </c>
      <c r="E10297" s="287"/>
      <c r="F10297" s="285" t="s">
        <v>10418</v>
      </c>
      <c r="G10297" s="266" t="s">
        <v>121</v>
      </c>
      <c r="H10297" s="266">
        <v>0.1</v>
      </c>
      <c r="I10297" s="266">
        <v>2023</v>
      </c>
      <c r="J10297" s="267">
        <v>44967</v>
      </c>
      <c r="K10297" s="267">
        <f>J10297+1</f>
        <v>44968</v>
      </c>
      <c r="L10297" s="266">
        <f>IF(M10297&lt;=365,1,2)</f>
        <v>1</v>
      </c>
      <c r="M10297" s="266">
        <f>IF(K10297&lt;$C$1,$C$2-$C$1+1,$C$2-K10297+1)</f>
        <v>79</v>
      </c>
      <c r="N10297" s="268">
        <f>M10297/365</f>
        <v>0.21643835616438356</v>
      </c>
      <c r="O10297" s="269">
        <f>'Data and Parameter'!$E$4*'Data and Parameter'!$E$5*('Data and Parameter'!$E$6+'Data and Parameter'!$E$7)*'Data and Parameter'!$E$19*'Data and Parameter'!$E$14*'ER calculations'!N10297</f>
        <v>1.1206635035098378</v>
      </c>
      <c r="T10297" s="105"/>
    </row>
    <row r="10298" spans="1:20" ht="15">
      <c r="A10298" s="284">
        <v>10294</v>
      </c>
      <c r="B10298" s="287"/>
      <c r="C10298" s="287"/>
      <c r="D10298" s="284" t="s">
        <v>1054</v>
      </c>
      <c r="E10298" s="287"/>
      <c r="F10298" s="285" t="s">
        <v>10419</v>
      </c>
      <c r="G10298" s="266" t="s">
        <v>121</v>
      </c>
      <c r="H10298" s="266">
        <v>0.1</v>
      </c>
      <c r="I10298" s="266">
        <v>2023</v>
      </c>
      <c r="J10298" s="267">
        <v>44967</v>
      </c>
      <c r="K10298" s="267">
        <f>J10298+1</f>
        <v>44968</v>
      </c>
      <c r="L10298" s="266">
        <f>IF(M10298&lt;=365,1,2)</f>
        <v>1</v>
      </c>
      <c r="M10298" s="266">
        <f>IF(K10298&lt;$C$1,$C$2-$C$1+1,$C$2-K10298+1)</f>
        <v>79</v>
      </c>
      <c r="N10298" s="268">
        <f>M10298/365</f>
        <v>0.21643835616438356</v>
      </c>
      <c r="O10298" s="269">
        <f>'Data and Parameter'!$E$4*'Data and Parameter'!$E$5*('Data and Parameter'!$E$6+'Data and Parameter'!$E$7)*'Data and Parameter'!$E$19*'Data and Parameter'!$E$14*'ER calculations'!N10298</f>
        <v>1.1206635035098378</v>
      </c>
      <c r="T10298" s="105"/>
    </row>
    <row r="10299" spans="1:20" ht="15">
      <c r="A10299" s="284">
        <v>10295</v>
      </c>
      <c r="B10299" s="287"/>
      <c r="C10299" s="287"/>
      <c r="D10299" s="284" t="s">
        <v>1054</v>
      </c>
      <c r="E10299" s="287"/>
      <c r="F10299" s="285" t="s">
        <v>10420</v>
      </c>
      <c r="G10299" s="266" t="s">
        <v>121</v>
      </c>
      <c r="H10299" s="266">
        <v>0.1</v>
      </c>
      <c r="I10299" s="266">
        <v>2023</v>
      </c>
      <c r="J10299" s="267">
        <v>45009</v>
      </c>
      <c r="K10299" s="267">
        <f>J10299+1</f>
        <v>45010</v>
      </c>
      <c r="L10299" s="266">
        <f>IF(M10299&lt;=365,1,2)</f>
        <v>1</v>
      </c>
      <c r="M10299" s="266">
        <f>IF(K10299&lt;$C$1,$C$2-$C$1+1,$C$2-K10299+1)</f>
        <v>37</v>
      </c>
      <c r="N10299" s="268">
        <f>M10299/365</f>
        <v>0.10136986301369863</v>
      </c>
      <c r="O10299" s="269">
        <f>'Data and Parameter'!$E$4*'Data and Parameter'!$E$5*('Data and Parameter'!$E$6+'Data and Parameter'!$E$7)*'Data and Parameter'!$E$19*'Data and Parameter'!$E$14*'ER calculations'!N10299</f>
        <v>0.52486771683372158</v>
      </c>
      <c r="T10299" s="105"/>
    </row>
    <row r="10300" spans="1:20" ht="15">
      <c r="A10300" s="284">
        <v>10296</v>
      </c>
      <c r="B10300" s="287"/>
      <c r="C10300" s="287"/>
      <c r="D10300" s="284" t="s">
        <v>1054</v>
      </c>
      <c r="E10300" s="287"/>
      <c r="F10300" s="285" t="s">
        <v>10421</v>
      </c>
      <c r="G10300" s="266" t="s">
        <v>121</v>
      </c>
      <c r="H10300" s="266">
        <v>0.1</v>
      </c>
      <c r="I10300" s="266">
        <v>2023</v>
      </c>
      <c r="J10300" s="267">
        <v>44967</v>
      </c>
      <c r="K10300" s="267">
        <f>J10300+1</f>
        <v>44968</v>
      </c>
      <c r="L10300" s="266">
        <f>IF(M10300&lt;=365,1,2)</f>
        <v>1</v>
      </c>
      <c r="M10300" s="266">
        <f>IF(K10300&lt;$C$1,$C$2-$C$1+1,$C$2-K10300+1)</f>
        <v>79</v>
      </c>
      <c r="N10300" s="268">
        <f>M10300/365</f>
        <v>0.21643835616438356</v>
      </c>
      <c r="O10300" s="269">
        <f>'Data and Parameter'!$E$4*'Data and Parameter'!$E$5*('Data and Parameter'!$E$6+'Data and Parameter'!$E$7)*'Data and Parameter'!$E$19*'Data and Parameter'!$E$14*'ER calculations'!N10300</f>
        <v>1.1206635035098378</v>
      </c>
    </row>
    <row r="10301" spans="1:20" ht="15">
      <c r="A10301" s="284">
        <v>10297</v>
      </c>
      <c r="B10301" s="287"/>
      <c r="C10301" s="287"/>
      <c r="D10301" s="284" t="s">
        <v>1054</v>
      </c>
      <c r="E10301" s="287"/>
      <c r="F10301" s="285" t="s">
        <v>10422</v>
      </c>
      <c r="G10301" s="266" t="s">
        <v>121</v>
      </c>
      <c r="H10301" s="266">
        <v>0.1</v>
      </c>
      <c r="I10301" s="266">
        <v>2023</v>
      </c>
      <c r="J10301" s="267">
        <v>45009</v>
      </c>
      <c r="K10301" s="267">
        <f>J10301+1</f>
        <v>45010</v>
      </c>
      <c r="L10301" s="266">
        <f>IF(M10301&lt;=365,1,2)</f>
        <v>1</v>
      </c>
      <c r="M10301" s="266">
        <f>IF(K10301&lt;$C$1,$C$2-$C$1+1,$C$2-K10301+1)</f>
        <v>37</v>
      </c>
      <c r="N10301" s="268">
        <f>M10301/365</f>
        <v>0.10136986301369863</v>
      </c>
      <c r="O10301" s="269">
        <f>'Data and Parameter'!$E$4*'Data and Parameter'!$E$5*('Data and Parameter'!$E$6+'Data and Parameter'!$E$7)*'Data and Parameter'!$E$19*'Data and Parameter'!$E$14*'ER calculations'!N10301</f>
        <v>0.52486771683372158</v>
      </c>
      <c r="T10301" s="105"/>
    </row>
    <row r="10302" spans="1:20" ht="15">
      <c r="A10302" s="284">
        <v>10298</v>
      </c>
      <c r="B10302" s="287"/>
      <c r="C10302" s="287"/>
      <c r="D10302" s="284" t="s">
        <v>1054</v>
      </c>
      <c r="E10302" s="287"/>
      <c r="F10302" s="285" t="s">
        <v>10423</v>
      </c>
      <c r="G10302" s="266" t="s">
        <v>121</v>
      </c>
      <c r="H10302" s="266">
        <v>0.1</v>
      </c>
      <c r="I10302" s="266">
        <v>2023</v>
      </c>
      <c r="J10302" s="267">
        <v>44967</v>
      </c>
      <c r="K10302" s="267">
        <f>J10302+1</f>
        <v>44968</v>
      </c>
      <c r="L10302" s="266">
        <f>IF(M10302&lt;=365,1,2)</f>
        <v>1</v>
      </c>
      <c r="M10302" s="266">
        <f>IF(K10302&lt;$C$1,$C$2-$C$1+1,$C$2-K10302+1)</f>
        <v>79</v>
      </c>
      <c r="N10302" s="268">
        <f>M10302/365</f>
        <v>0.21643835616438356</v>
      </c>
      <c r="O10302" s="269">
        <f>'Data and Parameter'!$E$4*'Data and Parameter'!$E$5*('Data and Parameter'!$E$6+'Data and Parameter'!$E$7)*'Data and Parameter'!$E$19*'Data and Parameter'!$E$14*'ER calculations'!N10302</f>
        <v>1.1206635035098378</v>
      </c>
      <c r="T10302" s="105"/>
    </row>
    <row r="10303" spans="1:20" ht="15">
      <c r="A10303" s="284">
        <v>10299</v>
      </c>
      <c r="B10303" s="287"/>
      <c r="C10303" s="287"/>
      <c r="D10303" s="284" t="s">
        <v>1054</v>
      </c>
      <c r="E10303" s="287"/>
      <c r="F10303" s="285" t="s">
        <v>10424</v>
      </c>
      <c r="G10303" s="266" t="s">
        <v>121</v>
      </c>
      <c r="H10303" s="266">
        <v>0.1</v>
      </c>
      <c r="I10303" s="266">
        <v>2023</v>
      </c>
      <c r="J10303" s="267">
        <v>44967</v>
      </c>
      <c r="K10303" s="267">
        <f>J10303+1</f>
        <v>44968</v>
      </c>
      <c r="L10303" s="266">
        <f>IF(M10303&lt;=365,1,2)</f>
        <v>1</v>
      </c>
      <c r="M10303" s="266">
        <f>IF(K10303&lt;$C$1,$C$2-$C$1+1,$C$2-K10303+1)</f>
        <v>79</v>
      </c>
      <c r="N10303" s="268">
        <f>M10303/365</f>
        <v>0.21643835616438356</v>
      </c>
      <c r="O10303" s="269">
        <f>'Data and Parameter'!$E$4*'Data and Parameter'!$E$5*('Data and Parameter'!$E$6+'Data and Parameter'!$E$7)*'Data and Parameter'!$E$19*'Data and Parameter'!$E$14*'ER calculations'!N10303</f>
        <v>1.1206635035098378</v>
      </c>
    </row>
    <row r="10304" spans="1:20" ht="15">
      <c r="A10304" s="284">
        <v>10300</v>
      </c>
      <c r="B10304" s="287"/>
      <c r="C10304" s="287"/>
      <c r="D10304" s="284" t="s">
        <v>1054</v>
      </c>
      <c r="E10304" s="287"/>
      <c r="F10304" s="285" t="s">
        <v>10425</v>
      </c>
      <c r="G10304" s="266" t="s">
        <v>121</v>
      </c>
      <c r="H10304" s="266">
        <v>0.1</v>
      </c>
      <c r="I10304" s="266">
        <v>2023</v>
      </c>
      <c r="J10304" s="267">
        <v>44967</v>
      </c>
      <c r="K10304" s="267">
        <f>J10304+1</f>
        <v>44968</v>
      </c>
      <c r="L10304" s="266">
        <f>IF(M10304&lt;=365,1,2)</f>
        <v>1</v>
      </c>
      <c r="M10304" s="266">
        <f>IF(K10304&lt;$C$1,$C$2-$C$1+1,$C$2-K10304+1)</f>
        <v>79</v>
      </c>
      <c r="N10304" s="268">
        <f>M10304/365</f>
        <v>0.21643835616438356</v>
      </c>
      <c r="O10304" s="269">
        <f>'Data and Parameter'!$E$4*'Data and Parameter'!$E$5*('Data and Parameter'!$E$6+'Data and Parameter'!$E$7)*'Data and Parameter'!$E$19*'Data and Parameter'!$E$14*'ER calculations'!N10304</f>
        <v>1.1206635035098378</v>
      </c>
      <c r="T10304" s="105"/>
    </row>
    <row r="10305" spans="1:20" ht="15">
      <c r="A10305" s="284">
        <v>10301</v>
      </c>
      <c r="B10305" s="287"/>
      <c r="C10305" s="287"/>
      <c r="D10305" s="284" t="s">
        <v>1054</v>
      </c>
      <c r="E10305" s="287"/>
      <c r="F10305" s="285" t="s">
        <v>10426</v>
      </c>
      <c r="G10305" s="266" t="s">
        <v>121</v>
      </c>
      <c r="H10305" s="266">
        <v>0.1</v>
      </c>
      <c r="I10305" s="266">
        <v>2023</v>
      </c>
      <c r="J10305" s="267">
        <v>44967</v>
      </c>
      <c r="K10305" s="267">
        <f>J10305+1</f>
        <v>44968</v>
      </c>
      <c r="L10305" s="266">
        <f>IF(M10305&lt;=365,1,2)</f>
        <v>1</v>
      </c>
      <c r="M10305" s="266">
        <f>IF(K10305&lt;$C$1,$C$2-$C$1+1,$C$2-K10305+1)</f>
        <v>79</v>
      </c>
      <c r="N10305" s="268">
        <f>M10305/365</f>
        <v>0.21643835616438356</v>
      </c>
      <c r="O10305" s="269">
        <f>'Data and Parameter'!$E$4*'Data and Parameter'!$E$5*('Data and Parameter'!$E$6+'Data and Parameter'!$E$7)*'Data and Parameter'!$E$19*'Data and Parameter'!$E$14*'ER calculations'!N10305</f>
        <v>1.1206635035098378</v>
      </c>
    </row>
    <row r="10306" spans="1:20" ht="15">
      <c r="A10306" s="284">
        <v>10302</v>
      </c>
      <c r="B10306" s="287"/>
      <c r="C10306" s="287"/>
      <c r="D10306" s="284" t="s">
        <v>1054</v>
      </c>
      <c r="E10306" s="287"/>
      <c r="F10306" s="285" t="s">
        <v>10427</v>
      </c>
      <c r="G10306" s="266" t="s">
        <v>121</v>
      </c>
      <c r="H10306" s="266">
        <v>0.1</v>
      </c>
      <c r="I10306" s="266">
        <v>2023</v>
      </c>
      <c r="J10306" s="267">
        <v>45005</v>
      </c>
      <c r="K10306" s="267">
        <f>J10306+1</f>
        <v>45006</v>
      </c>
      <c r="L10306" s="266">
        <f>IF(M10306&lt;=365,1,2)</f>
        <v>1</v>
      </c>
      <c r="M10306" s="266">
        <f>IF(K10306&lt;$C$1,$C$2-$C$1+1,$C$2-K10306+1)</f>
        <v>41</v>
      </c>
      <c r="N10306" s="268">
        <f>M10306/365</f>
        <v>0.11232876712328767</v>
      </c>
      <c r="O10306" s="269">
        <f>'Data and Parameter'!$E$4*'Data and Parameter'!$E$5*('Data and Parameter'!$E$6+'Data and Parameter'!$E$7)*'Data and Parameter'!$E$19*'Data and Parameter'!$E$14*'ER calculations'!N10306</f>
        <v>0.58161017270763737</v>
      </c>
      <c r="T10306" s="105"/>
    </row>
    <row r="10307" spans="1:20" ht="15">
      <c r="A10307" s="284">
        <v>10303</v>
      </c>
      <c r="B10307" s="287"/>
      <c r="C10307" s="287"/>
      <c r="D10307" s="284" t="s">
        <v>1054</v>
      </c>
      <c r="E10307" s="287"/>
      <c r="F10307" s="285" t="s">
        <v>10428</v>
      </c>
      <c r="G10307" s="266" t="s">
        <v>121</v>
      </c>
      <c r="H10307" s="266">
        <v>0.1</v>
      </c>
      <c r="I10307" s="266">
        <v>2023</v>
      </c>
      <c r="J10307" s="267">
        <v>45005</v>
      </c>
      <c r="K10307" s="267">
        <f>J10307+1</f>
        <v>45006</v>
      </c>
      <c r="L10307" s="266">
        <f>IF(M10307&lt;=365,1,2)</f>
        <v>1</v>
      </c>
      <c r="M10307" s="266">
        <f>IF(K10307&lt;$C$1,$C$2-$C$1+1,$C$2-K10307+1)</f>
        <v>41</v>
      </c>
      <c r="N10307" s="268">
        <f>M10307/365</f>
        <v>0.11232876712328767</v>
      </c>
      <c r="O10307" s="269">
        <f>'Data and Parameter'!$E$4*'Data and Parameter'!$E$5*('Data and Parameter'!$E$6+'Data and Parameter'!$E$7)*'Data and Parameter'!$E$19*'Data and Parameter'!$E$14*'ER calculations'!N10307</f>
        <v>0.58161017270763737</v>
      </c>
      <c r="T10307" s="105"/>
    </row>
    <row r="10308" spans="1:20" ht="15">
      <c r="A10308" s="284">
        <v>10304</v>
      </c>
      <c r="B10308" s="287"/>
      <c r="C10308" s="287"/>
      <c r="D10308" s="284" t="s">
        <v>1054</v>
      </c>
      <c r="E10308" s="287"/>
      <c r="F10308" s="285" t="s">
        <v>10429</v>
      </c>
      <c r="G10308" s="266" t="s">
        <v>121</v>
      </c>
      <c r="H10308" s="266">
        <v>0.1</v>
      </c>
      <c r="I10308" s="266">
        <v>2023</v>
      </c>
      <c r="J10308" s="267">
        <v>45005</v>
      </c>
      <c r="K10308" s="267">
        <f>J10308+1</f>
        <v>45006</v>
      </c>
      <c r="L10308" s="266">
        <f>IF(M10308&lt;=365,1,2)</f>
        <v>1</v>
      </c>
      <c r="M10308" s="266">
        <f>IF(K10308&lt;$C$1,$C$2-$C$1+1,$C$2-K10308+1)</f>
        <v>41</v>
      </c>
      <c r="N10308" s="268">
        <f>M10308/365</f>
        <v>0.11232876712328767</v>
      </c>
      <c r="O10308" s="269">
        <f>'Data and Parameter'!$E$4*'Data and Parameter'!$E$5*('Data and Parameter'!$E$6+'Data and Parameter'!$E$7)*'Data and Parameter'!$E$19*'Data and Parameter'!$E$14*'ER calculations'!N10308</f>
        <v>0.58161017270763737</v>
      </c>
      <c r="T10308" s="105"/>
    </row>
    <row r="10309" spans="1:20" ht="15">
      <c r="A10309" s="284">
        <v>10305</v>
      </c>
      <c r="B10309" s="287"/>
      <c r="C10309" s="287"/>
      <c r="D10309" s="284" t="s">
        <v>1054</v>
      </c>
      <c r="E10309" s="287"/>
      <c r="F10309" s="285" t="s">
        <v>10430</v>
      </c>
      <c r="G10309" s="266" t="s">
        <v>121</v>
      </c>
      <c r="H10309" s="266">
        <v>0.1</v>
      </c>
      <c r="I10309" s="266">
        <v>2023</v>
      </c>
      <c r="J10309" s="267">
        <v>44967</v>
      </c>
      <c r="K10309" s="267">
        <f>J10309+1</f>
        <v>44968</v>
      </c>
      <c r="L10309" s="266">
        <f>IF(M10309&lt;=365,1,2)</f>
        <v>1</v>
      </c>
      <c r="M10309" s="266">
        <f>IF(K10309&lt;$C$1,$C$2-$C$1+1,$C$2-K10309+1)</f>
        <v>79</v>
      </c>
      <c r="N10309" s="268">
        <f>M10309/365</f>
        <v>0.21643835616438356</v>
      </c>
      <c r="O10309" s="269">
        <f>'Data and Parameter'!$E$4*'Data and Parameter'!$E$5*('Data and Parameter'!$E$6+'Data and Parameter'!$E$7)*'Data and Parameter'!$E$19*'Data and Parameter'!$E$14*'ER calculations'!N10309</f>
        <v>1.1206635035098378</v>
      </c>
      <c r="T10309" s="105"/>
    </row>
    <row r="10310" spans="1:20" ht="15">
      <c r="A10310" s="284">
        <v>10306</v>
      </c>
      <c r="B10310" s="287"/>
      <c r="C10310" s="287"/>
      <c r="D10310" s="284" t="s">
        <v>1054</v>
      </c>
      <c r="E10310" s="287"/>
      <c r="F10310" s="285" t="s">
        <v>10431</v>
      </c>
      <c r="G10310" s="266" t="s">
        <v>121</v>
      </c>
      <c r="H10310" s="266">
        <v>0.1</v>
      </c>
      <c r="I10310" s="266">
        <v>2023</v>
      </c>
      <c r="J10310" s="267">
        <v>45005</v>
      </c>
      <c r="K10310" s="267">
        <f>J10310+1</f>
        <v>45006</v>
      </c>
      <c r="L10310" s="266">
        <f>IF(M10310&lt;=365,1,2)</f>
        <v>1</v>
      </c>
      <c r="M10310" s="266">
        <f>IF(K10310&lt;$C$1,$C$2-$C$1+1,$C$2-K10310+1)</f>
        <v>41</v>
      </c>
      <c r="N10310" s="268">
        <f>M10310/365</f>
        <v>0.11232876712328767</v>
      </c>
      <c r="O10310" s="269">
        <f>'Data and Parameter'!$E$4*'Data and Parameter'!$E$5*('Data and Parameter'!$E$6+'Data and Parameter'!$E$7)*'Data and Parameter'!$E$19*'Data and Parameter'!$E$14*'ER calculations'!N10310</f>
        <v>0.58161017270763737</v>
      </c>
      <c r="T10310" s="105"/>
    </row>
    <row r="10311" spans="1:20" ht="15">
      <c r="A10311" s="284">
        <v>10307</v>
      </c>
      <c r="B10311" s="287"/>
      <c r="C10311" s="287"/>
      <c r="D10311" s="284" t="s">
        <v>1054</v>
      </c>
      <c r="E10311" s="287"/>
      <c r="F10311" s="285" t="s">
        <v>10432</v>
      </c>
      <c r="G10311" s="266" t="s">
        <v>121</v>
      </c>
      <c r="H10311" s="266">
        <v>0.1</v>
      </c>
      <c r="I10311" s="266">
        <v>2023</v>
      </c>
      <c r="J10311" s="267">
        <v>45005</v>
      </c>
      <c r="K10311" s="267">
        <f>J10311+1</f>
        <v>45006</v>
      </c>
      <c r="L10311" s="266">
        <f>IF(M10311&lt;=365,1,2)</f>
        <v>1</v>
      </c>
      <c r="M10311" s="266">
        <f>IF(K10311&lt;$C$1,$C$2-$C$1+1,$C$2-K10311+1)</f>
        <v>41</v>
      </c>
      <c r="N10311" s="268">
        <f>M10311/365</f>
        <v>0.11232876712328767</v>
      </c>
      <c r="O10311" s="269">
        <f>'Data and Parameter'!$E$4*'Data and Parameter'!$E$5*('Data and Parameter'!$E$6+'Data and Parameter'!$E$7)*'Data and Parameter'!$E$19*'Data and Parameter'!$E$14*'ER calculations'!N10311</f>
        <v>0.58161017270763737</v>
      </c>
      <c r="T10311" s="105"/>
    </row>
    <row r="10312" spans="1:20" ht="15">
      <c r="A10312" s="284">
        <v>10308</v>
      </c>
      <c r="B10312" s="287"/>
      <c r="C10312" s="287"/>
      <c r="D10312" s="284" t="s">
        <v>1054</v>
      </c>
      <c r="E10312" s="287"/>
      <c r="F10312" s="285" t="s">
        <v>10433</v>
      </c>
      <c r="G10312" s="266" t="s">
        <v>121</v>
      </c>
      <c r="H10312" s="266">
        <v>0.1</v>
      </c>
      <c r="I10312" s="266">
        <v>2023</v>
      </c>
      <c r="J10312" s="267">
        <v>45005</v>
      </c>
      <c r="K10312" s="267">
        <f>J10312+1</f>
        <v>45006</v>
      </c>
      <c r="L10312" s="266">
        <f>IF(M10312&lt;=365,1,2)</f>
        <v>1</v>
      </c>
      <c r="M10312" s="266">
        <f>IF(K10312&lt;$C$1,$C$2-$C$1+1,$C$2-K10312+1)</f>
        <v>41</v>
      </c>
      <c r="N10312" s="268">
        <f>M10312/365</f>
        <v>0.11232876712328767</v>
      </c>
      <c r="O10312" s="269">
        <f>'Data and Parameter'!$E$4*'Data and Parameter'!$E$5*('Data and Parameter'!$E$6+'Data and Parameter'!$E$7)*'Data and Parameter'!$E$19*'Data and Parameter'!$E$14*'ER calculations'!N10312</f>
        <v>0.58161017270763737</v>
      </c>
      <c r="T10312" s="105"/>
    </row>
    <row r="10313" spans="1:20" ht="15">
      <c r="A10313" s="284">
        <v>10309</v>
      </c>
      <c r="B10313" s="287"/>
      <c r="C10313" s="287"/>
      <c r="D10313" s="284" t="s">
        <v>1054</v>
      </c>
      <c r="E10313" s="287"/>
      <c r="F10313" s="285" t="s">
        <v>10434</v>
      </c>
      <c r="G10313" s="266" t="s">
        <v>121</v>
      </c>
      <c r="H10313" s="266">
        <v>0.1</v>
      </c>
      <c r="I10313" s="266">
        <v>2023</v>
      </c>
      <c r="J10313" s="267">
        <v>44967</v>
      </c>
      <c r="K10313" s="267">
        <f>J10313+1</f>
        <v>44968</v>
      </c>
      <c r="L10313" s="266">
        <f>IF(M10313&lt;=365,1,2)</f>
        <v>1</v>
      </c>
      <c r="M10313" s="266">
        <f>IF(K10313&lt;$C$1,$C$2-$C$1+1,$C$2-K10313+1)</f>
        <v>79</v>
      </c>
      <c r="N10313" s="268">
        <f>M10313/365</f>
        <v>0.21643835616438356</v>
      </c>
      <c r="O10313" s="269">
        <f>'Data and Parameter'!$E$4*'Data and Parameter'!$E$5*('Data and Parameter'!$E$6+'Data and Parameter'!$E$7)*'Data and Parameter'!$E$19*'Data and Parameter'!$E$14*'ER calculations'!N10313</f>
        <v>1.1206635035098378</v>
      </c>
      <c r="T10313" s="105"/>
    </row>
    <row r="10314" spans="1:20" ht="15">
      <c r="A10314" s="284">
        <v>10310</v>
      </c>
      <c r="B10314" s="287"/>
      <c r="C10314" s="287"/>
      <c r="D10314" s="284" t="s">
        <v>1054</v>
      </c>
      <c r="E10314" s="287"/>
      <c r="F10314" s="285" t="s">
        <v>10435</v>
      </c>
      <c r="G10314" s="266" t="s">
        <v>121</v>
      </c>
      <c r="H10314" s="266">
        <v>0.1</v>
      </c>
      <c r="I10314" s="266">
        <v>2023</v>
      </c>
      <c r="J10314" s="267">
        <v>45005</v>
      </c>
      <c r="K10314" s="267">
        <f>J10314+1</f>
        <v>45006</v>
      </c>
      <c r="L10314" s="266">
        <f>IF(M10314&lt;=365,1,2)</f>
        <v>1</v>
      </c>
      <c r="M10314" s="266">
        <f>IF(K10314&lt;$C$1,$C$2-$C$1+1,$C$2-K10314+1)</f>
        <v>41</v>
      </c>
      <c r="N10314" s="268">
        <f>M10314/365</f>
        <v>0.11232876712328767</v>
      </c>
      <c r="O10314" s="269">
        <f>'Data and Parameter'!$E$4*'Data and Parameter'!$E$5*('Data and Parameter'!$E$6+'Data and Parameter'!$E$7)*'Data and Parameter'!$E$19*'Data and Parameter'!$E$14*'ER calculations'!N10314</f>
        <v>0.58161017270763737</v>
      </c>
      <c r="T10314" s="105"/>
    </row>
    <row r="10315" spans="1:20" ht="15">
      <c r="A10315" s="284">
        <v>10311</v>
      </c>
      <c r="B10315" s="287"/>
      <c r="C10315" s="287"/>
      <c r="D10315" s="284" t="s">
        <v>1054</v>
      </c>
      <c r="E10315" s="287"/>
      <c r="F10315" s="285" t="s">
        <v>10436</v>
      </c>
      <c r="G10315" s="266" t="s">
        <v>121</v>
      </c>
      <c r="H10315" s="266">
        <v>0.1</v>
      </c>
      <c r="I10315" s="266">
        <v>2023</v>
      </c>
      <c r="J10315" s="267">
        <v>45009</v>
      </c>
      <c r="K10315" s="267">
        <f>J10315+1</f>
        <v>45010</v>
      </c>
      <c r="L10315" s="266">
        <f>IF(M10315&lt;=365,1,2)</f>
        <v>1</v>
      </c>
      <c r="M10315" s="266">
        <f>IF(K10315&lt;$C$1,$C$2-$C$1+1,$C$2-K10315+1)</f>
        <v>37</v>
      </c>
      <c r="N10315" s="268">
        <f>M10315/365</f>
        <v>0.10136986301369863</v>
      </c>
      <c r="O10315" s="269">
        <f>'Data and Parameter'!$E$4*'Data and Parameter'!$E$5*('Data and Parameter'!$E$6+'Data and Parameter'!$E$7)*'Data and Parameter'!$E$19*'Data and Parameter'!$E$14*'ER calculations'!N10315</f>
        <v>0.52486771683372158</v>
      </c>
      <c r="T10315" s="105"/>
    </row>
    <row r="10316" spans="1:20" ht="15">
      <c r="A10316" s="284">
        <v>10312</v>
      </c>
      <c r="B10316" s="287"/>
      <c r="C10316" s="287"/>
      <c r="D10316" s="284" t="s">
        <v>1054</v>
      </c>
      <c r="E10316" s="287"/>
      <c r="F10316" s="285" t="s">
        <v>10437</v>
      </c>
      <c r="G10316" s="266" t="s">
        <v>121</v>
      </c>
      <c r="H10316" s="266">
        <v>0.1</v>
      </c>
      <c r="I10316" s="266">
        <v>2023</v>
      </c>
      <c r="J10316" s="267">
        <v>45010</v>
      </c>
      <c r="K10316" s="267">
        <f>J10316+1</f>
        <v>45011</v>
      </c>
      <c r="L10316" s="266">
        <f>IF(M10316&lt;=365,1,2)</f>
        <v>1</v>
      </c>
      <c r="M10316" s="266">
        <f>IF(K10316&lt;$C$1,$C$2-$C$1+1,$C$2-K10316+1)</f>
        <v>36</v>
      </c>
      <c r="N10316" s="268">
        <f>M10316/365</f>
        <v>9.8630136986301367E-2</v>
      </c>
      <c r="O10316" s="269">
        <f>'Data and Parameter'!$E$4*'Data and Parameter'!$E$5*('Data and Parameter'!$E$6+'Data and Parameter'!$E$7)*'Data and Parameter'!$E$19*'Data and Parameter'!$E$14*'ER calculations'!N10316</f>
        <v>0.51068210286524263</v>
      </c>
      <c r="T10316" s="105"/>
    </row>
    <row r="10317" spans="1:20" ht="15">
      <c r="A10317" s="284">
        <v>10313</v>
      </c>
      <c r="B10317" s="287"/>
      <c r="C10317" s="287"/>
      <c r="D10317" s="284" t="s">
        <v>1054</v>
      </c>
      <c r="E10317" s="287"/>
      <c r="F10317" s="285" t="s">
        <v>10438</v>
      </c>
      <c r="G10317" s="266" t="s">
        <v>121</v>
      </c>
      <c r="H10317" s="266">
        <v>0.1</v>
      </c>
      <c r="I10317" s="266">
        <v>2023</v>
      </c>
      <c r="J10317" s="267">
        <v>44967</v>
      </c>
      <c r="K10317" s="267">
        <f>J10317+1</f>
        <v>44968</v>
      </c>
      <c r="L10317" s="266">
        <f>IF(M10317&lt;=365,1,2)</f>
        <v>1</v>
      </c>
      <c r="M10317" s="266">
        <f>IF(K10317&lt;$C$1,$C$2-$C$1+1,$C$2-K10317+1)</f>
        <v>79</v>
      </c>
      <c r="N10317" s="268">
        <f>M10317/365</f>
        <v>0.21643835616438356</v>
      </c>
      <c r="O10317" s="269">
        <f>'Data and Parameter'!$E$4*'Data and Parameter'!$E$5*('Data and Parameter'!$E$6+'Data and Parameter'!$E$7)*'Data and Parameter'!$E$19*'Data and Parameter'!$E$14*'ER calculations'!N10317</f>
        <v>1.1206635035098378</v>
      </c>
      <c r="T10317" s="105"/>
    </row>
    <row r="10318" spans="1:20" ht="15">
      <c r="A10318" s="284">
        <v>10314</v>
      </c>
      <c r="B10318" s="287"/>
      <c r="C10318" s="287"/>
      <c r="D10318" s="284" t="s">
        <v>1054</v>
      </c>
      <c r="E10318" s="287"/>
      <c r="F10318" s="285" t="s">
        <v>10439</v>
      </c>
      <c r="G10318" s="266" t="s">
        <v>121</v>
      </c>
      <c r="H10318" s="266">
        <v>0.1</v>
      </c>
      <c r="I10318" s="266">
        <v>2023</v>
      </c>
      <c r="J10318" s="267">
        <v>45009</v>
      </c>
      <c r="K10318" s="267">
        <f>J10318+1</f>
        <v>45010</v>
      </c>
      <c r="L10318" s="266">
        <f>IF(M10318&lt;=365,1,2)</f>
        <v>1</v>
      </c>
      <c r="M10318" s="266">
        <f>IF(K10318&lt;$C$1,$C$2-$C$1+1,$C$2-K10318+1)</f>
        <v>37</v>
      </c>
      <c r="N10318" s="268">
        <f>M10318/365</f>
        <v>0.10136986301369863</v>
      </c>
      <c r="O10318" s="269">
        <f>'Data and Parameter'!$E$4*'Data and Parameter'!$E$5*('Data and Parameter'!$E$6+'Data and Parameter'!$E$7)*'Data and Parameter'!$E$19*'Data and Parameter'!$E$14*'ER calculations'!N10318</f>
        <v>0.52486771683372158</v>
      </c>
      <c r="T10318" s="105"/>
    </row>
    <row r="10319" spans="1:20" ht="15">
      <c r="A10319" s="284">
        <v>10315</v>
      </c>
      <c r="B10319" s="287"/>
      <c r="C10319" s="287"/>
      <c r="D10319" s="284" t="s">
        <v>1054</v>
      </c>
      <c r="E10319" s="287"/>
      <c r="F10319" s="285" t="s">
        <v>10440</v>
      </c>
      <c r="G10319" s="266" t="s">
        <v>121</v>
      </c>
      <c r="H10319" s="266">
        <v>0.1</v>
      </c>
      <c r="I10319" s="266">
        <v>2023</v>
      </c>
      <c r="J10319" s="267">
        <v>45008</v>
      </c>
      <c r="K10319" s="267">
        <f>J10319+1</f>
        <v>45009</v>
      </c>
      <c r="L10319" s="266">
        <f>IF(M10319&lt;=365,1,2)</f>
        <v>1</v>
      </c>
      <c r="M10319" s="266">
        <f>IF(K10319&lt;$C$1,$C$2-$C$1+1,$C$2-K10319+1)</f>
        <v>38</v>
      </c>
      <c r="N10319" s="268">
        <f>M10319/365</f>
        <v>0.10410958904109589</v>
      </c>
      <c r="O10319" s="269">
        <f>'Data and Parameter'!$E$4*'Data and Parameter'!$E$5*('Data and Parameter'!$E$6+'Data and Parameter'!$E$7)*'Data and Parameter'!$E$19*'Data and Parameter'!$E$14*'ER calculations'!N10319</f>
        <v>0.53905333080220053</v>
      </c>
    </row>
    <row r="10320" spans="1:20" ht="15">
      <c r="A10320" s="284">
        <v>10316</v>
      </c>
      <c r="B10320" s="287"/>
      <c r="C10320" s="287"/>
      <c r="D10320" s="284" t="s">
        <v>1054</v>
      </c>
      <c r="E10320" s="287"/>
      <c r="F10320" s="285" t="s">
        <v>10441</v>
      </c>
      <c r="G10320" s="266" t="s">
        <v>121</v>
      </c>
      <c r="H10320" s="266">
        <v>0.1</v>
      </c>
      <c r="I10320" s="266">
        <v>2023</v>
      </c>
      <c r="J10320" s="267">
        <v>45007</v>
      </c>
      <c r="K10320" s="267">
        <f>J10320+1</f>
        <v>45008</v>
      </c>
      <c r="L10320" s="266">
        <f>IF(M10320&lt;=365,1,2)</f>
        <v>1</v>
      </c>
      <c r="M10320" s="266">
        <f>IF(K10320&lt;$C$1,$C$2-$C$1+1,$C$2-K10320+1)</f>
        <v>39</v>
      </c>
      <c r="N10320" s="268">
        <f>M10320/365</f>
        <v>0.10684931506849316</v>
      </c>
      <c r="O10320" s="269">
        <f>'Data and Parameter'!$E$4*'Data and Parameter'!$E$5*('Data and Parameter'!$E$6+'Data and Parameter'!$E$7)*'Data and Parameter'!$E$19*'Data and Parameter'!$E$14*'ER calculations'!N10320</f>
        <v>0.55323894477067947</v>
      </c>
    </row>
    <row r="10321" spans="1:20" ht="15">
      <c r="A10321" s="284">
        <v>10317</v>
      </c>
      <c r="B10321" s="287"/>
      <c r="C10321" s="287"/>
      <c r="D10321" s="284" t="s">
        <v>1054</v>
      </c>
      <c r="E10321" s="287"/>
      <c r="F10321" s="285" t="s">
        <v>10442</v>
      </c>
      <c r="G10321" s="266" t="s">
        <v>121</v>
      </c>
      <c r="H10321" s="266">
        <v>0.1</v>
      </c>
      <c r="I10321" s="266">
        <v>2023</v>
      </c>
      <c r="J10321" s="267">
        <v>45007</v>
      </c>
      <c r="K10321" s="267">
        <f>J10321+1</f>
        <v>45008</v>
      </c>
      <c r="L10321" s="266">
        <f>IF(M10321&lt;=365,1,2)</f>
        <v>1</v>
      </c>
      <c r="M10321" s="266">
        <f>IF(K10321&lt;$C$1,$C$2-$C$1+1,$C$2-K10321+1)</f>
        <v>39</v>
      </c>
      <c r="N10321" s="268">
        <f>M10321/365</f>
        <v>0.10684931506849316</v>
      </c>
      <c r="O10321" s="269">
        <f>'Data and Parameter'!$E$4*'Data and Parameter'!$E$5*('Data and Parameter'!$E$6+'Data and Parameter'!$E$7)*'Data and Parameter'!$E$19*'Data and Parameter'!$E$14*'ER calculations'!N10321</f>
        <v>0.55323894477067947</v>
      </c>
    </row>
    <row r="10322" spans="1:20" ht="15">
      <c r="A10322" s="284">
        <v>10318</v>
      </c>
      <c r="B10322" s="287"/>
      <c r="C10322" s="287"/>
      <c r="D10322" s="284" t="s">
        <v>1054</v>
      </c>
      <c r="E10322" s="287"/>
      <c r="F10322" s="285" t="s">
        <v>10443</v>
      </c>
      <c r="G10322" s="266" t="s">
        <v>121</v>
      </c>
      <c r="H10322" s="266">
        <v>0.1</v>
      </c>
      <c r="I10322" s="266">
        <v>2023</v>
      </c>
      <c r="J10322" s="267">
        <v>44967</v>
      </c>
      <c r="K10322" s="267">
        <f>J10322+1</f>
        <v>44968</v>
      </c>
      <c r="L10322" s="266">
        <f>IF(M10322&lt;=365,1,2)</f>
        <v>1</v>
      </c>
      <c r="M10322" s="266">
        <f>IF(K10322&lt;$C$1,$C$2-$C$1+1,$C$2-K10322+1)</f>
        <v>79</v>
      </c>
      <c r="N10322" s="268">
        <f>M10322/365</f>
        <v>0.21643835616438356</v>
      </c>
      <c r="O10322" s="269">
        <f>'Data and Parameter'!$E$4*'Data and Parameter'!$E$5*('Data and Parameter'!$E$6+'Data and Parameter'!$E$7)*'Data and Parameter'!$E$19*'Data and Parameter'!$E$14*'ER calculations'!N10322</f>
        <v>1.1206635035098378</v>
      </c>
      <c r="T10322" s="105"/>
    </row>
    <row r="10323" spans="1:20" ht="15">
      <c r="A10323" s="284">
        <v>10319</v>
      </c>
      <c r="B10323" s="287"/>
      <c r="C10323" s="287"/>
      <c r="D10323" s="284" t="s">
        <v>1054</v>
      </c>
      <c r="E10323" s="287"/>
      <c r="F10323" s="285" t="s">
        <v>10444</v>
      </c>
      <c r="G10323" s="266" t="s">
        <v>121</v>
      </c>
      <c r="H10323" s="266">
        <v>0.1</v>
      </c>
      <c r="I10323" s="266">
        <v>2023</v>
      </c>
      <c r="J10323" s="267">
        <v>44967</v>
      </c>
      <c r="K10323" s="267">
        <f>J10323+1</f>
        <v>44968</v>
      </c>
      <c r="L10323" s="266">
        <f>IF(M10323&lt;=365,1,2)</f>
        <v>1</v>
      </c>
      <c r="M10323" s="266">
        <f>IF(K10323&lt;$C$1,$C$2-$C$1+1,$C$2-K10323+1)</f>
        <v>79</v>
      </c>
      <c r="N10323" s="268">
        <f>M10323/365</f>
        <v>0.21643835616438356</v>
      </c>
      <c r="O10323" s="269">
        <f>'Data and Parameter'!$E$4*'Data and Parameter'!$E$5*('Data and Parameter'!$E$6+'Data and Parameter'!$E$7)*'Data and Parameter'!$E$19*'Data and Parameter'!$E$14*'ER calculations'!N10323</f>
        <v>1.1206635035098378</v>
      </c>
      <c r="T10323" s="105"/>
    </row>
    <row r="10324" spans="1:20" ht="15">
      <c r="A10324" s="284">
        <v>10320</v>
      </c>
      <c r="B10324" s="287"/>
      <c r="C10324" s="287"/>
      <c r="D10324" s="284" t="s">
        <v>1054</v>
      </c>
      <c r="E10324" s="287"/>
      <c r="F10324" s="285" t="s">
        <v>10445</v>
      </c>
      <c r="G10324" s="266" t="s">
        <v>121</v>
      </c>
      <c r="H10324" s="266">
        <v>0.1</v>
      </c>
      <c r="I10324" s="266">
        <v>2023</v>
      </c>
      <c r="J10324" s="267">
        <v>44967</v>
      </c>
      <c r="K10324" s="267">
        <f>J10324+1</f>
        <v>44968</v>
      </c>
      <c r="L10324" s="266">
        <f>IF(M10324&lt;=365,1,2)</f>
        <v>1</v>
      </c>
      <c r="M10324" s="266">
        <f>IF(K10324&lt;$C$1,$C$2-$C$1+1,$C$2-K10324+1)</f>
        <v>79</v>
      </c>
      <c r="N10324" s="268">
        <f>M10324/365</f>
        <v>0.21643835616438356</v>
      </c>
      <c r="O10324" s="269">
        <f>'Data and Parameter'!$E$4*'Data and Parameter'!$E$5*('Data and Parameter'!$E$6+'Data and Parameter'!$E$7)*'Data and Parameter'!$E$19*'Data and Parameter'!$E$14*'ER calculations'!N10324</f>
        <v>1.1206635035098378</v>
      </c>
      <c r="T10324" s="105"/>
    </row>
    <row r="10325" spans="1:20" ht="15">
      <c r="A10325" s="284">
        <v>10321</v>
      </c>
      <c r="B10325" s="287"/>
      <c r="C10325" s="287"/>
      <c r="D10325" s="284" t="s">
        <v>1054</v>
      </c>
      <c r="E10325" s="287"/>
      <c r="F10325" s="285" t="s">
        <v>10446</v>
      </c>
      <c r="G10325" s="266" t="s">
        <v>121</v>
      </c>
      <c r="H10325" s="266">
        <v>0.1</v>
      </c>
      <c r="I10325" s="266">
        <v>2023</v>
      </c>
      <c r="J10325" s="267">
        <v>44967</v>
      </c>
      <c r="K10325" s="267">
        <f>J10325+1</f>
        <v>44968</v>
      </c>
      <c r="L10325" s="266">
        <f>IF(M10325&lt;=365,1,2)</f>
        <v>1</v>
      </c>
      <c r="M10325" s="266">
        <f>IF(K10325&lt;$C$1,$C$2-$C$1+1,$C$2-K10325+1)</f>
        <v>79</v>
      </c>
      <c r="N10325" s="268">
        <f>M10325/365</f>
        <v>0.21643835616438356</v>
      </c>
      <c r="O10325" s="269">
        <f>'Data and Parameter'!$E$4*'Data and Parameter'!$E$5*('Data and Parameter'!$E$6+'Data and Parameter'!$E$7)*'Data and Parameter'!$E$19*'Data and Parameter'!$E$14*'ER calculations'!N10325</f>
        <v>1.1206635035098378</v>
      </c>
      <c r="T10325" s="105"/>
    </row>
    <row r="10326" spans="1:20" ht="15">
      <c r="A10326" s="284">
        <v>10322</v>
      </c>
      <c r="B10326" s="287"/>
      <c r="C10326" s="287"/>
      <c r="D10326" s="284" t="s">
        <v>1054</v>
      </c>
      <c r="E10326" s="287"/>
      <c r="F10326" s="285" t="s">
        <v>10447</v>
      </c>
      <c r="G10326" s="266" t="s">
        <v>121</v>
      </c>
      <c r="H10326" s="266">
        <v>0.1</v>
      </c>
      <c r="I10326" s="266">
        <v>2023</v>
      </c>
      <c r="J10326" s="267">
        <v>44967</v>
      </c>
      <c r="K10326" s="267">
        <f>J10326+1</f>
        <v>44968</v>
      </c>
      <c r="L10326" s="266">
        <f>IF(M10326&lt;=365,1,2)</f>
        <v>1</v>
      </c>
      <c r="M10326" s="266">
        <f>IF(K10326&lt;$C$1,$C$2-$C$1+1,$C$2-K10326+1)</f>
        <v>79</v>
      </c>
      <c r="N10326" s="268">
        <f>M10326/365</f>
        <v>0.21643835616438356</v>
      </c>
      <c r="O10326" s="269">
        <f>'Data and Parameter'!$E$4*'Data and Parameter'!$E$5*('Data and Parameter'!$E$6+'Data and Parameter'!$E$7)*'Data and Parameter'!$E$19*'Data and Parameter'!$E$14*'ER calculations'!N10326</f>
        <v>1.1206635035098378</v>
      </c>
      <c r="T10326" s="105"/>
    </row>
    <row r="10327" spans="1:20" ht="15">
      <c r="A10327" s="284">
        <v>10323</v>
      </c>
      <c r="B10327" s="287"/>
      <c r="C10327" s="287"/>
      <c r="D10327" s="284" t="s">
        <v>1054</v>
      </c>
      <c r="E10327" s="287"/>
      <c r="F10327" s="285" t="s">
        <v>10448</v>
      </c>
      <c r="G10327" s="266" t="s">
        <v>121</v>
      </c>
      <c r="H10327" s="266">
        <v>0.1</v>
      </c>
      <c r="I10327" s="266">
        <v>2023</v>
      </c>
      <c r="J10327" s="267">
        <v>45007</v>
      </c>
      <c r="K10327" s="267">
        <f>J10327+1</f>
        <v>45008</v>
      </c>
      <c r="L10327" s="266">
        <f>IF(M10327&lt;=365,1,2)</f>
        <v>1</v>
      </c>
      <c r="M10327" s="266">
        <f>IF(K10327&lt;$C$1,$C$2-$C$1+1,$C$2-K10327+1)</f>
        <v>39</v>
      </c>
      <c r="N10327" s="268">
        <f>M10327/365</f>
        <v>0.10684931506849316</v>
      </c>
      <c r="O10327" s="269">
        <f>'Data and Parameter'!$E$4*'Data and Parameter'!$E$5*('Data and Parameter'!$E$6+'Data and Parameter'!$E$7)*'Data and Parameter'!$E$19*'Data and Parameter'!$E$14*'ER calculations'!N10327</f>
        <v>0.55323894477067947</v>
      </c>
    </row>
    <row r="10328" spans="1:20" ht="15">
      <c r="A10328" s="284">
        <v>10324</v>
      </c>
      <c r="B10328" s="287"/>
      <c r="C10328" s="287"/>
      <c r="D10328" s="284" t="s">
        <v>1054</v>
      </c>
      <c r="E10328" s="287"/>
      <c r="F10328" s="285" t="s">
        <v>10449</v>
      </c>
      <c r="G10328" s="266" t="s">
        <v>121</v>
      </c>
      <c r="H10328" s="266">
        <v>0.1</v>
      </c>
      <c r="I10328" s="266">
        <v>2023</v>
      </c>
      <c r="J10328" s="267">
        <v>45007</v>
      </c>
      <c r="K10328" s="267">
        <f>J10328+1</f>
        <v>45008</v>
      </c>
      <c r="L10328" s="266">
        <f>IF(M10328&lt;=365,1,2)</f>
        <v>1</v>
      </c>
      <c r="M10328" s="266">
        <f>IF(K10328&lt;$C$1,$C$2-$C$1+1,$C$2-K10328+1)</f>
        <v>39</v>
      </c>
      <c r="N10328" s="268">
        <f>M10328/365</f>
        <v>0.10684931506849316</v>
      </c>
      <c r="O10328" s="269">
        <f>'Data and Parameter'!$E$4*'Data and Parameter'!$E$5*('Data and Parameter'!$E$6+'Data and Parameter'!$E$7)*'Data and Parameter'!$E$19*'Data and Parameter'!$E$14*'ER calculations'!N10328</f>
        <v>0.55323894477067947</v>
      </c>
    </row>
    <row r="10329" spans="1:20" ht="15">
      <c r="A10329" s="284">
        <v>10325</v>
      </c>
      <c r="B10329" s="287"/>
      <c r="C10329" s="287"/>
      <c r="D10329" s="284" t="s">
        <v>1054</v>
      </c>
      <c r="E10329" s="287"/>
      <c r="F10329" s="285" t="s">
        <v>10450</v>
      </c>
      <c r="G10329" s="266" t="s">
        <v>121</v>
      </c>
      <c r="H10329" s="266">
        <v>0.1</v>
      </c>
      <c r="I10329" s="266">
        <v>2023</v>
      </c>
      <c r="J10329" s="267">
        <v>45008</v>
      </c>
      <c r="K10329" s="267">
        <f>J10329+1</f>
        <v>45009</v>
      </c>
      <c r="L10329" s="266">
        <f>IF(M10329&lt;=365,1,2)</f>
        <v>1</v>
      </c>
      <c r="M10329" s="266">
        <f>IF(K10329&lt;$C$1,$C$2-$C$1+1,$C$2-K10329+1)</f>
        <v>38</v>
      </c>
      <c r="N10329" s="268">
        <f>M10329/365</f>
        <v>0.10410958904109589</v>
      </c>
      <c r="O10329" s="269">
        <f>'Data and Parameter'!$E$4*'Data and Parameter'!$E$5*('Data and Parameter'!$E$6+'Data and Parameter'!$E$7)*'Data and Parameter'!$E$19*'Data and Parameter'!$E$14*'ER calculations'!N10329</f>
        <v>0.53905333080220053</v>
      </c>
    </row>
    <row r="10330" spans="1:20" ht="15">
      <c r="A10330" s="284">
        <v>10326</v>
      </c>
      <c r="B10330" s="287"/>
      <c r="C10330" s="287"/>
      <c r="D10330" s="284" t="s">
        <v>1054</v>
      </c>
      <c r="E10330" s="287"/>
      <c r="F10330" s="285" t="s">
        <v>10451</v>
      </c>
      <c r="G10330" s="266" t="s">
        <v>121</v>
      </c>
      <c r="H10330" s="266">
        <v>0.1</v>
      </c>
      <c r="I10330" s="266">
        <v>2023</v>
      </c>
      <c r="J10330" s="267">
        <v>45008</v>
      </c>
      <c r="K10330" s="267">
        <f>J10330+1</f>
        <v>45009</v>
      </c>
      <c r="L10330" s="266">
        <f>IF(M10330&lt;=365,1,2)</f>
        <v>1</v>
      </c>
      <c r="M10330" s="266">
        <f>IF(K10330&lt;$C$1,$C$2-$C$1+1,$C$2-K10330+1)</f>
        <v>38</v>
      </c>
      <c r="N10330" s="268">
        <f>M10330/365</f>
        <v>0.10410958904109589</v>
      </c>
      <c r="O10330" s="269">
        <f>'Data and Parameter'!$E$4*'Data and Parameter'!$E$5*('Data and Parameter'!$E$6+'Data and Parameter'!$E$7)*'Data and Parameter'!$E$19*'Data and Parameter'!$E$14*'ER calculations'!N10330</f>
        <v>0.53905333080220053</v>
      </c>
    </row>
    <row r="10331" spans="1:20" ht="15">
      <c r="A10331" s="284">
        <v>10327</v>
      </c>
      <c r="B10331" s="287"/>
      <c r="C10331" s="287"/>
      <c r="D10331" s="284" t="s">
        <v>1054</v>
      </c>
      <c r="E10331" s="287"/>
      <c r="F10331" s="285" t="s">
        <v>10452</v>
      </c>
      <c r="G10331" s="266" t="s">
        <v>121</v>
      </c>
      <c r="H10331" s="266">
        <v>0.1</v>
      </c>
      <c r="I10331" s="266">
        <v>2023</v>
      </c>
      <c r="J10331" s="267">
        <v>45008</v>
      </c>
      <c r="K10331" s="267">
        <f>J10331+1</f>
        <v>45009</v>
      </c>
      <c r="L10331" s="266">
        <f>IF(M10331&lt;=365,1,2)</f>
        <v>1</v>
      </c>
      <c r="M10331" s="266">
        <f>IF(K10331&lt;$C$1,$C$2-$C$1+1,$C$2-K10331+1)</f>
        <v>38</v>
      </c>
      <c r="N10331" s="268">
        <f>M10331/365</f>
        <v>0.10410958904109589</v>
      </c>
      <c r="O10331" s="269">
        <f>'Data and Parameter'!$E$4*'Data and Parameter'!$E$5*('Data and Parameter'!$E$6+'Data and Parameter'!$E$7)*'Data and Parameter'!$E$19*'Data and Parameter'!$E$14*'ER calculations'!N10331</f>
        <v>0.53905333080220053</v>
      </c>
    </row>
    <row r="10332" spans="1:20" ht="15">
      <c r="A10332" s="284">
        <v>10328</v>
      </c>
      <c r="B10332" s="287"/>
      <c r="C10332" s="287"/>
      <c r="D10332" s="284" t="s">
        <v>1054</v>
      </c>
      <c r="E10332" s="287"/>
      <c r="F10332" s="285" t="s">
        <v>10453</v>
      </c>
      <c r="G10332" s="266" t="s">
        <v>121</v>
      </c>
      <c r="H10332" s="266">
        <v>0.1</v>
      </c>
      <c r="I10332" s="266">
        <v>2023</v>
      </c>
      <c r="J10332" s="267">
        <v>45008</v>
      </c>
      <c r="K10332" s="267">
        <f>J10332+1</f>
        <v>45009</v>
      </c>
      <c r="L10332" s="266">
        <f>IF(M10332&lt;=365,1,2)</f>
        <v>1</v>
      </c>
      <c r="M10332" s="266">
        <f>IF(K10332&lt;$C$1,$C$2-$C$1+1,$C$2-K10332+1)</f>
        <v>38</v>
      </c>
      <c r="N10332" s="268">
        <f>M10332/365</f>
        <v>0.10410958904109589</v>
      </c>
      <c r="O10332" s="269">
        <f>'Data and Parameter'!$E$4*'Data and Parameter'!$E$5*('Data and Parameter'!$E$6+'Data and Parameter'!$E$7)*'Data and Parameter'!$E$19*'Data and Parameter'!$E$14*'ER calculations'!N10332</f>
        <v>0.53905333080220053</v>
      </c>
    </row>
    <row r="10333" spans="1:20" ht="15">
      <c r="A10333" s="284">
        <v>10329</v>
      </c>
      <c r="B10333" s="287"/>
      <c r="C10333" s="287"/>
      <c r="D10333" s="284" t="s">
        <v>1054</v>
      </c>
      <c r="E10333" s="287"/>
      <c r="F10333" s="285" t="s">
        <v>10454</v>
      </c>
      <c r="G10333" s="266" t="s">
        <v>121</v>
      </c>
      <c r="H10333" s="266">
        <v>0.1</v>
      </c>
      <c r="I10333" s="266">
        <v>2023</v>
      </c>
      <c r="J10333" s="267">
        <v>45008</v>
      </c>
      <c r="K10333" s="267">
        <f>J10333+1</f>
        <v>45009</v>
      </c>
      <c r="L10333" s="266">
        <f>IF(M10333&lt;=365,1,2)</f>
        <v>1</v>
      </c>
      <c r="M10333" s="266">
        <f>IF(K10333&lt;$C$1,$C$2-$C$1+1,$C$2-K10333+1)</f>
        <v>38</v>
      </c>
      <c r="N10333" s="268">
        <f>M10333/365</f>
        <v>0.10410958904109589</v>
      </c>
      <c r="O10333" s="269">
        <f>'Data and Parameter'!$E$4*'Data and Parameter'!$E$5*('Data and Parameter'!$E$6+'Data and Parameter'!$E$7)*'Data and Parameter'!$E$19*'Data and Parameter'!$E$14*'ER calculations'!N10333</f>
        <v>0.53905333080220053</v>
      </c>
    </row>
    <row r="10334" spans="1:20" ht="15">
      <c r="A10334" s="284">
        <v>10330</v>
      </c>
      <c r="B10334" s="287"/>
      <c r="C10334" s="287"/>
      <c r="D10334" s="284" t="s">
        <v>1054</v>
      </c>
      <c r="E10334" s="287"/>
      <c r="F10334" s="285" t="s">
        <v>10455</v>
      </c>
      <c r="G10334" s="266" t="s">
        <v>121</v>
      </c>
      <c r="H10334" s="266">
        <v>0.1</v>
      </c>
      <c r="I10334" s="266">
        <v>2023</v>
      </c>
      <c r="J10334" s="267">
        <v>45008</v>
      </c>
      <c r="K10334" s="267">
        <f>J10334+1</f>
        <v>45009</v>
      </c>
      <c r="L10334" s="266">
        <f>IF(M10334&lt;=365,1,2)</f>
        <v>1</v>
      </c>
      <c r="M10334" s="266">
        <f>IF(K10334&lt;$C$1,$C$2-$C$1+1,$C$2-K10334+1)</f>
        <v>38</v>
      </c>
      <c r="N10334" s="268">
        <f>M10334/365</f>
        <v>0.10410958904109589</v>
      </c>
      <c r="O10334" s="269">
        <f>'Data and Parameter'!$E$4*'Data and Parameter'!$E$5*('Data and Parameter'!$E$6+'Data and Parameter'!$E$7)*'Data and Parameter'!$E$19*'Data and Parameter'!$E$14*'ER calculations'!N10334</f>
        <v>0.53905333080220053</v>
      </c>
    </row>
    <row r="10335" spans="1:20" ht="15">
      <c r="A10335" s="284">
        <v>10331</v>
      </c>
      <c r="B10335" s="287"/>
      <c r="C10335" s="287"/>
      <c r="D10335" s="284" t="s">
        <v>1054</v>
      </c>
      <c r="E10335" s="287"/>
      <c r="F10335" s="285" t="s">
        <v>10456</v>
      </c>
      <c r="G10335" s="266" t="s">
        <v>121</v>
      </c>
      <c r="H10335" s="266">
        <v>0.1</v>
      </c>
      <c r="I10335" s="266">
        <v>2023</v>
      </c>
      <c r="J10335" s="267">
        <v>44967</v>
      </c>
      <c r="K10335" s="267">
        <f>J10335+1</f>
        <v>44968</v>
      </c>
      <c r="L10335" s="266">
        <f>IF(M10335&lt;=365,1,2)</f>
        <v>1</v>
      </c>
      <c r="M10335" s="266">
        <f>IF(K10335&lt;$C$1,$C$2-$C$1+1,$C$2-K10335+1)</f>
        <v>79</v>
      </c>
      <c r="N10335" s="268">
        <f>M10335/365</f>
        <v>0.21643835616438356</v>
      </c>
      <c r="O10335" s="269">
        <f>'Data and Parameter'!$E$4*'Data and Parameter'!$E$5*('Data and Parameter'!$E$6+'Data and Parameter'!$E$7)*'Data and Parameter'!$E$19*'Data and Parameter'!$E$14*'ER calculations'!N10335</f>
        <v>1.1206635035098378</v>
      </c>
      <c r="T10335" s="105"/>
    </row>
    <row r="10336" spans="1:20" ht="15">
      <c r="A10336" s="284">
        <v>10332</v>
      </c>
      <c r="B10336" s="287"/>
      <c r="C10336" s="287"/>
      <c r="D10336" s="284" t="s">
        <v>1054</v>
      </c>
      <c r="E10336" s="287"/>
      <c r="F10336" s="285" t="s">
        <v>10457</v>
      </c>
      <c r="G10336" s="266" t="s">
        <v>121</v>
      </c>
      <c r="H10336" s="266">
        <v>0.1</v>
      </c>
      <c r="I10336" s="266">
        <v>2023</v>
      </c>
      <c r="J10336" s="267">
        <v>45008</v>
      </c>
      <c r="K10336" s="267">
        <f>J10336+1</f>
        <v>45009</v>
      </c>
      <c r="L10336" s="266">
        <f>IF(M10336&lt;=365,1,2)</f>
        <v>1</v>
      </c>
      <c r="M10336" s="266">
        <f>IF(K10336&lt;$C$1,$C$2-$C$1+1,$C$2-K10336+1)</f>
        <v>38</v>
      </c>
      <c r="N10336" s="268">
        <f>M10336/365</f>
        <v>0.10410958904109589</v>
      </c>
      <c r="O10336" s="269">
        <f>'Data and Parameter'!$E$4*'Data and Parameter'!$E$5*('Data and Parameter'!$E$6+'Data and Parameter'!$E$7)*'Data and Parameter'!$E$19*'Data and Parameter'!$E$14*'ER calculations'!N10336</f>
        <v>0.53905333080220053</v>
      </c>
    </row>
    <row r="10337" spans="1:20" ht="15">
      <c r="A10337" s="284">
        <v>10333</v>
      </c>
      <c r="B10337" s="287"/>
      <c r="C10337" s="287"/>
      <c r="D10337" s="284" t="s">
        <v>1054</v>
      </c>
      <c r="E10337" s="287"/>
      <c r="F10337" s="285" t="s">
        <v>10458</v>
      </c>
      <c r="G10337" s="266" t="s">
        <v>121</v>
      </c>
      <c r="H10337" s="266">
        <v>0.1</v>
      </c>
      <c r="I10337" s="266">
        <v>2023</v>
      </c>
      <c r="J10337" s="267">
        <v>45008</v>
      </c>
      <c r="K10337" s="267">
        <f>J10337+1</f>
        <v>45009</v>
      </c>
      <c r="L10337" s="266">
        <f>IF(M10337&lt;=365,1,2)</f>
        <v>1</v>
      </c>
      <c r="M10337" s="266">
        <f>IF(K10337&lt;$C$1,$C$2-$C$1+1,$C$2-K10337+1)</f>
        <v>38</v>
      </c>
      <c r="N10337" s="268">
        <f>M10337/365</f>
        <v>0.10410958904109589</v>
      </c>
      <c r="O10337" s="269">
        <f>'Data and Parameter'!$E$4*'Data and Parameter'!$E$5*('Data and Parameter'!$E$6+'Data and Parameter'!$E$7)*'Data and Parameter'!$E$19*'Data and Parameter'!$E$14*'ER calculations'!N10337</f>
        <v>0.53905333080220053</v>
      </c>
    </row>
    <row r="10338" spans="1:20" ht="15">
      <c r="A10338" s="284">
        <v>10334</v>
      </c>
      <c r="B10338" s="287"/>
      <c r="C10338" s="287"/>
      <c r="D10338" s="284" t="s">
        <v>1054</v>
      </c>
      <c r="E10338" s="287"/>
      <c r="F10338" s="285" t="s">
        <v>10459</v>
      </c>
      <c r="G10338" s="266" t="s">
        <v>121</v>
      </c>
      <c r="H10338" s="266">
        <v>0.1</v>
      </c>
      <c r="I10338" s="266">
        <v>2023</v>
      </c>
      <c r="J10338" s="267">
        <v>44967</v>
      </c>
      <c r="K10338" s="267">
        <f>J10338+1</f>
        <v>44968</v>
      </c>
      <c r="L10338" s="266">
        <f>IF(M10338&lt;=365,1,2)</f>
        <v>1</v>
      </c>
      <c r="M10338" s="266">
        <f>IF(K10338&lt;$C$1,$C$2-$C$1+1,$C$2-K10338+1)</f>
        <v>79</v>
      </c>
      <c r="N10338" s="268">
        <f>M10338/365</f>
        <v>0.21643835616438356</v>
      </c>
      <c r="O10338" s="269">
        <f>'Data and Parameter'!$E$4*'Data and Parameter'!$E$5*('Data and Parameter'!$E$6+'Data and Parameter'!$E$7)*'Data and Parameter'!$E$19*'Data and Parameter'!$E$14*'ER calculations'!N10338</f>
        <v>1.1206635035098378</v>
      </c>
      <c r="T10338" s="105"/>
    </row>
    <row r="10339" spans="1:20" ht="15">
      <c r="A10339" s="284">
        <v>10335</v>
      </c>
      <c r="B10339" s="287"/>
      <c r="C10339" s="287"/>
      <c r="D10339" s="284" t="s">
        <v>1054</v>
      </c>
      <c r="E10339" s="287"/>
      <c r="F10339" s="285" t="s">
        <v>10460</v>
      </c>
      <c r="G10339" s="266" t="s">
        <v>121</v>
      </c>
      <c r="H10339" s="266">
        <v>0.1</v>
      </c>
      <c r="I10339" s="266">
        <v>2023</v>
      </c>
      <c r="J10339" s="267">
        <v>44967</v>
      </c>
      <c r="K10339" s="267">
        <f>J10339+1</f>
        <v>44968</v>
      </c>
      <c r="L10339" s="266">
        <f>IF(M10339&lt;=365,1,2)</f>
        <v>1</v>
      </c>
      <c r="M10339" s="266">
        <f>IF(K10339&lt;$C$1,$C$2-$C$1+1,$C$2-K10339+1)</f>
        <v>79</v>
      </c>
      <c r="N10339" s="268">
        <f>M10339/365</f>
        <v>0.21643835616438356</v>
      </c>
      <c r="O10339" s="269">
        <f>'Data and Parameter'!$E$4*'Data and Parameter'!$E$5*('Data and Parameter'!$E$6+'Data and Parameter'!$E$7)*'Data and Parameter'!$E$19*'Data and Parameter'!$E$14*'ER calculations'!N10339</f>
        <v>1.1206635035098378</v>
      </c>
      <c r="T10339" s="105"/>
    </row>
    <row r="10340" spans="1:20" ht="15">
      <c r="A10340" s="284">
        <v>10336</v>
      </c>
      <c r="B10340" s="287"/>
      <c r="C10340" s="287"/>
      <c r="D10340" s="284" t="s">
        <v>1054</v>
      </c>
      <c r="E10340" s="287"/>
      <c r="F10340" s="285" t="s">
        <v>10461</v>
      </c>
      <c r="G10340" s="266" t="s">
        <v>121</v>
      </c>
      <c r="H10340" s="266">
        <v>0.1</v>
      </c>
      <c r="I10340" s="266">
        <v>2023</v>
      </c>
      <c r="J10340" s="267">
        <v>45008</v>
      </c>
      <c r="K10340" s="267">
        <f>J10340+1</f>
        <v>45009</v>
      </c>
      <c r="L10340" s="266">
        <f>IF(M10340&lt;=365,1,2)</f>
        <v>1</v>
      </c>
      <c r="M10340" s="266">
        <f>IF(K10340&lt;$C$1,$C$2-$C$1+1,$C$2-K10340+1)</f>
        <v>38</v>
      </c>
      <c r="N10340" s="268">
        <f>M10340/365</f>
        <v>0.10410958904109589</v>
      </c>
      <c r="O10340" s="269">
        <f>'Data and Parameter'!$E$4*'Data and Parameter'!$E$5*('Data and Parameter'!$E$6+'Data and Parameter'!$E$7)*'Data and Parameter'!$E$19*'Data and Parameter'!$E$14*'ER calculations'!N10340</f>
        <v>0.53905333080220053</v>
      </c>
    </row>
    <row r="10341" spans="1:20" ht="15">
      <c r="A10341" s="284">
        <v>10337</v>
      </c>
      <c r="B10341" s="287"/>
      <c r="C10341" s="287"/>
      <c r="D10341" s="284" t="s">
        <v>1054</v>
      </c>
      <c r="E10341" s="287"/>
      <c r="F10341" s="285" t="s">
        <v>10462</v>
      </c>
      <c r="G10341" s="266" t="s">
        <v>121</v>
      </c>
      <c r="H10341" s="266">
        <v>0.1</v>
      </c>
      <c r="I10341" s="266">
        <v>2023</v>
      </c>
      <c r="J10341" s="267">
        <v>45008</v>
      </c>
      <c r="K10341" s="267">
        <f>J10341+1</f>
        <v>45009</v>
      </c>
      <c r="L10341" s="266">
        <f>IF(M10341&lt;=365,1,2)</f>
        <v>1</v>
      </c>
      <c r="M10341" s="266">
        <f>IF(K10341&lt;$C$1,$C$2-$C$1+1,$C$2-K10341+1)</f>
        <v>38</v>
      </c>
      <c r="N10341" s="268">
        <f>M10341/365</f>
        <v>0.10410958904109589</v>
      </c>
      <c r="O10341" s="269">
        <f>'Data and Parameter'!$E$4*'Data and Parameter'!$E$5*('Data and Parameter'!$E$6+'Data and Parameter'!$E$7)*'Data and Parameter'!$E$19*'Data and Parameter'!$E$14*'ER calculations'!N10341</f>
        <v>0.53905333080220053</v>
      </c>
    </row>
    <row r="10342" spans="1:20" ht="15">
      <c r="A10342" s="284">
        <v>10338</v>
      </c>
      <c r="B10342" s="287"/>
      <c r="C10342" s="287"/>
      <c r="D10342" s="284" t="s">
        <v>1054</v>
      </c>
      <c r="E10342" s="287"/>
      <c r="F10342" s="285" t="s">
        <v>10463</v>
      </c>
      <c r="G10342" s="266" t="s">
        <v>121</v>
      </c>
      <c r="H10342" s="266">
        <v>0.1</v>
      </c>
      <c r="I10342" s="266">
        <v>2023</v>
      </c>
      <c r="J10342" s="267">
        <v>45008</v>
      </c>
      <c r="K10342" s="267">
        <f>J10342+1</f>
        <v>45009</v>
      </c>
      <c r="L10342" s="266">
        <f>IF(M10342&lt;=365,1,2)</f>
        <v>1</v>
      </c>
      <c r="M10342" s="266">
        <f>IF(K10342&lt;$C$1,$C$2-$C$1+1,$C$2-K10342+1)</f>
        <v>38</v>
      </c>
      <c r="N10342" s="268">
        <f>M10342/365</f>
        <v>0.10410958904109589</v>
      </c>
      <c r="O10342" s="269">
        <f>'Data and Parameter'!$E$4*'Data and Parameter'!$E$5*('Data and Parameter'!$E$6+'Data and Parameter'!$E$7)*'Data and Parameter'!$E$19*'Data and Parameter'!$E$14*'ER calculations'!N10342</f>
        <v>0.53905333080220053</v>
      </c>
    </row>
    <row r="10343" spans="1:20" ht="15">
      <c r="A10343" s="284">
        <v>10339</v>
      </c>
      <c r="B10343" s="287"/>
      <c r="C10343" s="287"/>
      <c r="D10343" s="284" t="s">
        <v>1054</v>
      </c>
      <c r="E10343" s="287"/>
      <c r="F10343" s="285" t="s">
        <v>10464</v>
      </c>
      <c r="G10343" s="266" t="s">
        <v>121</v>
      </c>
      <c r="H10343" s="266">
        <v>0.1</v>
      </c>
      <c r="I10343" s="266">
        <v>2023</v>
      </c>
      <c r="J10343" s="267">
        <v>44967</v>
      </c>
      <c r="K10343" s="267">
        <f>J10343+1</f>
        <v>44968</v>
      </c>
      <c r="L10343" s="266">
        <f>IF(M10343&lt;=365,1,2)</f>
        <v>1</v>
      </c>
      <c r="M10343" s="266">
        <f>IF(K10343&lt;$C$1,$C$2-$C$1+1,$C$2-K10343+1)</f>
        <v>79</v>
      </c>
      <c r="N10343" s="268">
        <f>M10343/365</f>
        <v>0.21643835616438356</v>
      </c>
      <c r="O10343" s="269">
        <f>'Data and Parameter'!$E$4*'Data and Parameter'!$E$5*('Data and Parameter'!$E$6+'Data and Parameter'!$E$7)*'Data and Parameter'!$E$19*'Data and Parameter'!$E$14*'ER calculations'!N10343</f>
        <v>1.1206635035098378</v>
      </c>
      <c r="T10343" s="105"/>
    </row>
    <row r="10344" spans="1:20" ht="15">
      <c r="A10344" s="284">
        <v>10340</v>
      </c>
      <c r="B10344" s="287"/>
      <c r="C10344" s="287"/>
      <c r="D10344" s="284" t="s">
        <v>1054</v>
      </c>
      <c r="E10344" s="287"/>
      <c r="F10344" s="285" t="s">
        <v>10465</v>
      </c>
      <c r="G10344" s="266" t="s">
        <v>121</v>
      </c>
      <c r="H10344" s="266">
        <v>0.1</v>
      </c>
      <c r="I10344" s="266">
        <v>2023</v>
      </c>
      <c r="J10344" s="267">
        <v>45008</v>
      </c>
      <c r="K10344" s="267">
        <f>J10344+1</f>
        <v>45009</v>
      </c>
      <c r="L10344" s="266">
        <f>IF(M10344&lt;=365,1,2)</f>
        <v>1</v>
      </c>
      <c r="M10344" s="266">
        <f>IF(K10344&lt;$C$1,$C$2-$C$1+1,$C$2-K10344+1)</f>
        <v>38</v>
      </c>
      <c r="N10344" s="268">
        <f>M10344/365</f>
        <v>0.10410958904109589</v>
      </c>
      <c r="O10344" s="269">
        <f>'Data and Parameter'!$E$4*'Data and Parameter'!$E$5*('Data and Parameter'!$E$6+'Data and Parameter'!$E$7)*'Data and Parameter'!$E$19*'Data and Parameter'!$E$14*'ER calculations'!N10344</f>
        <v>0.53905333080220053</v>
      </c>
    </row>
    <row r="10345" spans="1:20" ht="15">
      <c r="A10345" s="284">
        <v>10341</v>
      </c>
      <c r="B10345" s="287"/>
      <c r="C10345" s="287"/>
      <c r="D10345" s="284" t="s">
        <v>1054</v>
      </c>
      <c r="E10345" s="287"/>
      <c r="F10345" s="285" t="s">
        <v>10466</v>
      </c>
      <c r="G10345" s="266" t="s">
        <v>121</v>
      </c>
      <c r="H10345" s="266">
        <v>0.1</v>
      </c>
      <c r="I10345" s="266">
        <v>2023</v>
      </c>
      <c r="J10345" s="267">
        <v>45008</v>
      </c>
      <c r="K10345" s="267">
        <f>J10345+1</f>
        <v>45009</v>
      </c>
      <c r="L10345" s="266">
        <f>IF(M10345&lt;=365,1,2)</f>
        <v>1</v>
      </c>
      <c r="M10345" s="266">
        <f>IF(K10345&lt;$C$1,$C$2-$C$1+1,$C$2-K10345+1)</f>
        <v>38</v>
      </c>
      <c r="N10345" s="268">
        <f>M10345/365</f>
        <v>0.10410958904109589</v>
      </c>
      <c r="O10345" s="269">
        <f>'Data and Parameter'!$E$4*'Data and Parameter'!$E$5*('Data and Parameter'!$E$6+'Data and Parameter'!$E$7)*'Data and Parameter'!$E$19*'Data and Parameter'!$E$14*'ER calculations'!N10345</f>
        <v>0.53905333080220053</v>
      </c>
    </row>
    <row r="10346" spans="1:20" ht="15">
      <c r="A10346" s="284">
        <v>10342</v>
      </c>
      <c r="B10346" s="287"/>
      <c r="C10346" s="287"/>
      <c r="D10346" s="284" t="s">
        <v>1054</v>
      </c>
      <c r="E10346" s="287"/>
      <c r="F10346" s="285" t="s">
        <v>10467</v>
      </c>
      <c r="G10346" s="266" t="s">
        <v>121</v>
      </c>
      <c r="H10346" s="266">
        <v>0.1</v>
      </c>
      <c r="I10346" s="266">
        <v>2023</v>
      </c>
      <c r="J10346" s="267">
        <v>45008</v>
      </c>
      <c r="K10346" s="267">
        <f>J10346+1</f>
        <v>45009</v>
      </c>
      <c r="L10346" s="266">
        <f>IF(M10346&lt;=365,1,2)</f>
        <v>1</v>
      </c>
      <c r="M10346" s="266">
        <f>IF(K10346&lt;$C$1,$C$2-$C$1+1,$C$2-K10346+1)</f>
        <v>38</v>
      </c>
      <c r="N10346" s="268">
        <f>M10346/365</f>
        <v>0.10410958904109589</v>
      </c>
      <c r="O10346" s="269">
        <f>'Data and Parameter'!$E$4*'Data and Parameter'!$E$5*('Data and Parameter'!$E$6+'Data and Parameter'!$E$7)*'Data and Parameter'!$E$19*'Data and Parameter'!$E$14*'ER calculations'!N10346</f>
        <v>0.53905333080220053</v>
      </c>
    </row>
    <row r="10347" spans="1:20" ht="15">
      <c r="A10347" s="284">
        <v>10343</v>
      </c>
      <c r="B10347" s="287"/>
      <c r="C10347" s="287"/>
      <c r="D10347" s="284" t="s">
        <v>1054</v>
      </c>
      <c r="E10347" s="287"/>
      <c r="F10347" s="285" t="s">
        <v>10468</v>
      </c>
      <c r="G10347" s="266" t="s">
        <v>121</v>
      </c>
      <c r="H10347" s="266">
        <v>0.1</v>
      </c>
      <c r="I10347" s="266">
        <v>2023</v>
      </c>
      <c r="J10347" s="267">
        <v>45008</v>
      </c>
      <c r="K10347" s="267">
        <f>J10347+1</f>
        <v>45009</v>
      </c>
      <c r="L10347" s="266">
        <f>IF(M10347&lt;=365,1,2)</f>
        <v>1</v>
      </c>
      <c r="M10347" s="266">
        <f>IF(K10347&lt;$C$1,$C$2-$C$1+1,$C$2-K10347+1)</f>
        <v>38</v>
      </c>
      <c r="N10347" s="268">
        <f>M10347/365</f>
        <v>0.10410958904109589</v>
      </c>
      <c r="O10347" s="269">
        <f>'Data and Parameter'!$E$4*'Data and Parameter'!$E$5*('Data and Parameter'!$E$6+'Data and Parameter'!$E$7)*'Data and Parameter'!$E$19*'Data and Parameter'!$E$14*'ER calculations'!N10347</f>
        <v>0.53905333080220053</v>
      </c>
    </row>
    <row r="10348" spans="1:20" ht="15">
      <c r="A10348" s="284">
        <v>10344</v>
      </c>
      <c r="B10348" s="287"/>
      <c r="C10348" s="287"/>
      <c r="D10348" s="284" t="s">
        <v>1054</v>
      </c>
      <c r="E10348" s="287"/>
      <c r="F10348" s="285" t="s">
        <v>10469</v>
      </c>
      <c r="G10348" s="266" t="s">
        <v>121</v>
      </c>
      <c r="H10348" s="266">
        <v>0.1</v>
      </c>
      <c r="I10348" s="266">
        <v>2023</v>
      </c>
      <c r="J10348" s="267">
        <v>44967</v>
      </c>
      <c r="K10348" s="267">
        <f>J10348+1</f>
        <v>44968</v>
      </c>
      <c r="L10348" s="266">
        <f>IF(M10348&lt;=365,1,2)</f>
        <v>1</v>
      </c>
      <c r="M10348" s="266">
        <f>IF(K10348&lt;$C$1,$C$2-$C$1+1,$C$2-K10348+1)</f>
        <v>79</v>
      </c>
      <c r="N10348" s="268">
        <f>M10348/365</f>
        <v>0.21643835616438356</v>
      </c>
      <c r="O10348" s="269">
        <f>'Data and Parameter'!$E$4*'Data and Parameter'!$E$5*('Data and Parameter'!$E$6+'Data and Parameter'!$E$7)*'Data and Parameter'!$E$19*'Data and Parameter'!$E$14*'ER calculations'!N10348</f>
        <v>1.1206635035098378</v>
      </c>
      <c r="T10348" s="105"/>
    </row>
    <row r="10349" spans="1:20" ht="15">
      <c r="A10349" s="284">
        <v>10345</v>
      </c>
      <c r="B10349" s="287"/>
      <c r="C10349" s="287"/>
      <c r="D10349" s="284" t="s">
        <v>1054</v>
      </c>
      <c r="E10349" s="287"/>
      <c r="F10349" s="285" t="s">
        <v>10470</v>
      </c>
      <c r="G10349" s="266" t="s">
        <v>121</v>
      </c>
      <c r="H10349" s="266">
        <v>0.1</v>
      </c>
      <c r="I10349" s="266">
        <v>2023</v>
      </c>
      <c r="J10349" s="267">
        <v>45008</v>
      </c>
      <c r="K10349" s="267">
        <f>J10349+1</f>
        <v>45009</v>
      </c>
      <c r="L10349" s="266">
        <f>IF(M10349&lt;=365,1,2)</f>
        <v>1</v>
      </c>
      <c r="M10349" s="266">
        <f>IF(K10349&lt;$C$1,$C$2-$C$1+1,$C$2-K10349+1)</f>
        <v>38</v>
      </c>
      <c r="N10349" s="268">
        <f>M10349/365</f>
        <v>0.10410958904109589</v>
      </c>
      <c r="O10349" s="269">
        <f>'Data and Parameter'!$E$4*'Data and Parameter'!$E$5*('Data and Parameter'!$E$6+'Data and Parameter'!$E$7)*'Data and Parameter'!$E$19*'Data and Parameter'!$E$14*'ER calculations'!N10349</f>
        <v>0.53905333080220053</v>
      </c>
    </row>
    <row r="10350" spans="1:20" ht="15">
      <c r="A10350" s="284">
        <v>10346</v>
      </c>
      <c r="B10350" s="287"/>
      <c r="C10350" s="287"/>
      <c r="D10350" s="284" t="s">
        <v>1054</v>
      </c>
      <c r="E10350" s="287"/>
      <c r="F10350" s="285" t="s">
        <v>10471</v>
      </c>
      <c r="G10350" s="266" t="s">
        <v>121</v>
      </c>
      <c r="H10350" s="266">
        <v>0.1</v>
      </c>
      <c r="I10350" s="266">
        <v>2023</v>
      </c>
      <c r="J10350" s="267">
        <v>45008</v>
      </c>
      <c r="K10350" s="267">
        <f>J10350+1</f>
        <v>45009</v>
      </c>
      <c r="L10350" s="266">
        <f>IF(M10350&lt;=365,1,2)</f>
        <v>1</v>
      </c>
      <c r="M10350" s="266">
        <f>IF(K10350&lt;$C$1,$C$2-$C$1+1,$C$2-K10350+1)</f>
        <v>38</v>
      </c>
      <c r="N10350" s="268">
        <f>M10350/365</f>
        <v>0.10410958904109589</v>
      </c>
      <c r="O10350" s="269">
        <f>'Data and Parameter'!$E$4*'Data and Parameter'!$E$5*('Data and Parameter'!$E$6+'Data and Parameter'!$E$7)*'Data and Parameter'!$E$19*'Data and Parameter'!$E$14*'ER calculations'!N10350</f>
        <v>0.53905333080220053</v>
      </c>
    </row>
    <row r="10351" spans="1:20" ht="15">
      <c r="A10351" s="284">
        <v>10347</v>
      </c>
      <c r="B10351" s="287"/>
      <c r="C10351" s="287"/>
      <c r="D10351" s="284" t="s">
        <v>1054</v>
      </c>
      <c r="E10351" s="287"/>
      <c r="F10351" s="285" t="s">
        <v>10472</v>
      </c>
      <c r="G10351" s="266" t="s">
        <v>121</v>
      </c>
      <c r="H10351" s="266">
        <v>0.1</v>
      </c>
      <c r="I10351" s="266">
        <v>2023</v>
      </c>
      <c r="J10351" s="267">
        <v>45008</v>
      </c>
      <c r="K10351" s="267">
        <f>J10351+1</f>
        <v>45009</v>
      </c>
      <c r="L10351" s="266">
        <f>IF(M10351&lt;=365,1,2)</f>
        <v>1</v>
      </c>
      <c r="M10351" s="266">
        <f>IF(K10351&lt;$C$1,$C$2-$C$1+1,$C$2-K10351+1)</f>
        <v>38</v>
      </c>
      <c r="N10351" s="268">
        <f>M10351/365</f>
        <v>0.10410958904109589</v>
      </c>
      <c r="O10351" s="269">
        <f>'Data and Parameter'!$E$4*'Data and Parameter'!$E$5*('Data and Parameter'!$E$6+'Data and Parameter'!$E$7)*'Data and Parameter'!$E$19*'Data and Parameter'!$E$14*'ER calculations'!N10351</f>
        <v>0.53905333080220053</v>
      </c>
    </row>
    <row r="10352" spans="1:20" ht="15">
      <c r="A10352" s="284">
        <v>10348</v>
      </c>
      <c r="B10352" s="287"/>
      <c r="C10352" s="287"/>
      <c r="D10352" s="284" t="s">
        <v>1054</v>
      </c>
      <c r="E10352" s="287"/>
      <c r="F10352" s="285" t="s">
        <v>10473</v>
      </c>
      <c r="G10352" s="266" t="s">
        <v>121</v>
      </c>
      <c r="H10352" s="266">
        <v>0.1</v>
      </c>
      <c r="I10352" s="266">
        <v>2023</v>
      </c>
      <c r="J10352" s="267">
        <v>45008</v>
      </c>
      <c r="K10352" s="267">
        <f>J10352+1</f>
        <v>45009</v>
      </c>
      <c r="L10352" s="266">
        <f>IF(M10352&lt;=365,1,2)</f>
        <v>1</v>
      </c>
      <c r="M10352" s="266">
        <f>IF(K10352&lt;$C$1,$C$2-$C$1+1,$C$2-K10352+1)</f>
        <v>38</v>
      </c>
      <c r="N10352" s="268">
        <f>M10352/365</f>
        <v>0.10410958904109589</v>
      </c>
      <c r="O10352" s="269">
        <f>'Data and Parameter'!$E$4*'Data and Parameter'!$E$5*('Data and Parameter'!$E$6+'Data and Parameter'!$E$7)*'Data and Parameter'!$E$19*'Data and Parameter'!$E$14*'ER calculations'!N10352</f>
        <v>0.53905333080220053</v>
      </c>
    </row>
    <row r="10353" spans="1:20" ht="15">
      <c r="A10353" s="284">
        <v>10349</v>
      </c>
      <c r="B10353" s="287"/>
      <c r="C10353" s="287"/>
      <c r="D10353" s="284" t="s">
        <v>1054</v>
      </c>
      <c r="E10353" s="287"/>
      <c r="F10353" s="285" t="s">
        <v>10474</v>
      </c>
      <c r="G10353" s="266" t="s">
        <v>121</v>
      </c>
      <c r="H10353" s="266">
        <v>0.1</v>
      </c>
      <c r="I10353" s="266">
        <v>2023</v>
      </c>
      <c r="J10353" s="267">
        <v>44967</v>
      </c>
      <c r="K10353" s="267">
        <f>J10353+1</f>
        <v>44968</v>
      </c>
      <c r="L10353" s="266">
        <f>IF(M10353&lt;=365,1,2)</f>
        <v>1</v>
      </c>
      <c r="M10353" s="266">
        <f>IF(K10353&lt;$C$1,$C$2-$C$1+1,$C$2-K10353+1)</f>
        <v>79</v>
      </c>
      <c r="N10353" s="268">
        <f>M10353/365</f>
        <v>0.21643835616438356</v>
      </c>
      <c r="O10353" s="269">
        <f>'Data and Parameter'!$E$4*'Data and Parameter'!$E$5*('Data and Parameter'!$E$6+'Data and Parameter'!$E$7)*'Data and Parameter'!$E$19*'Data and Parameter'!$E$14*'ER calculations'!N10353</f>
        <v>1.1206635035098378</v>
      </c>
    </row>
    <row r="10354" spans="1:20" ht="15">
      <c r="A10354" s="284">
        <v>10350</v>
      </c>
      <c r="B10354" s="287"/>
      <c r="C10354" s="287"/>
      <c r="D10354" s="284" t="s">
        <v>1054</v>
      </c>
      <c r="E10354" s="287"/>
      <c r="F10354" s="285" t="s">
        <v>10475</v>
      </c>
      <c r="G10354" s="266" t="s">
        <v>121</v>
      </c>
      <c r="H10354" s="266">
        <v>0.1</v>
      </c>
      <c r="I10354" s="266">
        <v>2023</v>
      </c>
      <c r="J10354" s="267">
        <v>45008</v>
      </c>
      <c r="K10354" s="267">
        <f>J10354+1</f>
        <v>45009</v>
      </c>
      <c r="L10354" s="266">
        <f>IF(M10354&lt;=365,1,2)</f>
        <v>1</v>
      </c>
      <c r="M10354" s="266">
        <f>IF(K10354&lt;$C$1,$C$2-$C$1+1,$C$2-K10354+1)</f>
        <v>38</v>
      </c>
      <c r="N10354" s="268">
        <f>M10354/365</f>
        <v>0.10410958904109589</v>
      </c>
      <c r="O10354" s="269">
        <f>'Data and Parameter'!$E$4*'Data and Parameter'!$E$5*('Data and Parameter'!$E$6+'Data and Parameter'!$E$7)*'Data and Parameter'!$E$19*'Data and Parameter'!$E$14*'ER calculations'!N10354</f>
        <v>0.53905333080220053</v>
      </c>
    </row>
    <row r="10355" spans="1:20" ht="15">
      <c r="A10355" s="284">
        <v>10351</v>
      </c>
      <c r="B10355" s="287"/>
      <c r="C10355" s="287"/>
      <c r="D10355" s="284" t="s">
        <v>1054</v>
      </c>
      <c r="E10355" s="287"/>
      <c r="F10355" s="285" t="s">
        <v>10476</v>
      </c>
      <c r="G10355" s="266" t="s">
        <v>121</v>
      </c>
      <c r="H10355" s="266">
        <v>0.1</v>
      </c>
      <c r="I10355" s="266">
        <v>2023</v>
      </c>
      <c r="J10355" s="267">
        <v>45008</v>
      </c>
      <c r="K10355" s="267">
        <f>J10355+1</f>
        <v>45009</v>
      </c>
      <c r="L10355" s="266">
        <f>IF(M10355&lt;=365,1,2)</f>
        <v>1</v>
      </c>
      <c r="M10355" s="266">
        <f>IF(K10355&lt;$C$1,$C$2-$C$1+1,$C$2-K10355+1)</f>
        <v>38</v>
      </c>
      <c r="N10355" s="268">
        <f>M10355/365</f>
        <v>0.10410958904109589</v>
      </c>
      <c r="O10355" s="269">
        <f>'Data and Parameter'!$E$4*'Data and Parameter'!$E$5*('Data and Parameter'!$E$6+'Data and Parameter'!$E$7)*'Data and Parameter'!$E$19*'Data and Parameter'!$E$14*'ER calculations'!N10355</f>
        <v>0.53905333080220053</v>
      </c>
    </row>
    <row r="10356" spans="1:20" ht="15">
      <c r="A10356" s="284">
        <v>10352</v>
      </c>
      <c r="B10356" s="287"/>
      <c r="C10356" s="287"/>
      <c r="D10356" s="284" t="s">
        <v>1054</v>
      </c>
      <c r="E10356" s="287"/>
      <c r="F10356" s="285" t="s">
        <v>10477</v>
      </c>
      <c r="G10356" s="266" t="s">
        <v>121</v>
      </c>
      <c r="H10356" s="266">
        <v>0.1</v>
      </c>
      <c r="I10356" s="266">
        <v>2023</v>
      </c>
      <c r="J10356" s="267">
        <v>44967</v>
      </c>
      <c r="K10356" s="267">
        <f>J10356+1</f>
        <v>44968</v>
      </c>
      <c r="L10356" s="266">
        <f>IF(M10356&lt;=365,1,2)</f>
        <v>1</v>
      </c>
      <c r="M10356" s="266">
        <f>IF(K10356&lt;$C$1,$C$2-$C$1+1,$C$2-K10356+1)</f>
        <v>79</v>
      </c>
      <c r="N10356" s="268">
        <f>M10356/365</f>
        <v>0.21643835616438356</v>
      </c>
      <c r="O10356" s="269">
        <f>'Data and Parameter'!$E$4*'Data and Parameter'!$E$5*('Data and Parameter'!$E$6+'Data and Parameter'!$E$7)*'Data and Parameter'!$E$19*'Data and Parameter'!$E$14*'ER calculations'!N10356</f>
        <v>1.1206635035098378</v>
      </c>
      <c r="T10356" s="105"/>
    </row>
    <row r="10357" spans="1:20" ht="15">
      <c r="A10357" s="284">
        <v>10353</v>
      </c>
      <c r="B10357" s="287"/>
      <c r="C10357" s="287"/>
      <c r="D10357" s="284" t="s">
        <v>1054</v>
      </c>
      <c r="E10357" s="287"/>
      <c r="F10357" s="285" t="s">
        <v>10478</v>
      </c>
      <c r="G10357" s="266" t="s">
        <v>121</v>
      </c>
      <c r="H10357" s="266">
        <v>0.1</v>
      </c>
      <c r="I10357" s="266">
        <v>2023</v>
      </c>
      <c r="J10357" s="267">
        <v>44967</v>
      </c>
      <c r="K10357" s="267">
        <f>J10357+1</f>
        <v>44968</v>
      </c>
      <c r="L10357" s="266">
        <f>IF(M10357&lt;=365,1,2)</f>
        <v>1</v>
      </c>
      <c r="M10357" s="266">
        <f>IF(K10357&lt;$C$1,$C$2-$C$1+1,$C$2-K10357+1)</f>
        <v>79</v>
      </c>
      <c r="N10357" s="268">
        <f>M10357/365</f>
        <v>0.21643835616438356</v>
      </c>
      <c r="O10357" s="269">
        <f>'Data and Parameter'!$E$4*'Data and Parameter'!$E$5*('Data and Parameter'!$E$6+'Data and Parameter'!$E$7)*'Data and Parameter'!$E$19*'Data and Parameter'!$E$14*'ER calculations'!N10357</f>
        <v>1.1206635035098378</v>
      </c>
      <c r="T10357" s="105"/>
    </row>
    <row r="10358" spans="1:20" ht="15">
      <c r="A10358" s="284">
        <v>10354</v>
      </c>
      <c r="B10358" s="287"/>
      <c r="C10358" s="287"/>
      <c r="D10358" s="284" t="s">
        <v>1054</v>
      </c>
      <c r="E10358" s="287"/>
      <c r="F10358" s="285" t="s">
        <v>10479</v>
      </c>
      <c r="G10358" s="266" t="s">
        <v>121</v>
      </c>
      <c r="H10358" s="266">
        <v>0.1</v>
      </c>
      <c r="I10358" s="266">
        <v>2023</v>
      </c>
      <c r="J10358" s="267">
        <v>45008</v>
      </c>
      <c r="K10358" s="267">
        <f>J10358+1</f>
        <v>45009</v>
      </c>
      <c r="L10358" s="266">
        <f>IF(M10358&lt;=365,1,2)</f>
        <v>1</v>
      </c>
      <c r="M10358" s="266">
        <f>IF(K10358&lt;$C$1,$C$2-$C$1+1,$C$2-K10358+1)</f>
        <v>38</v>
      </c>
      <c r="N10358" s="268">
        <f>M10358/365</f>
        <v>0.10410958904109589</v>
      </c>
      <c r="O10358" s="269">
        <f>'Data and Parameter'!$E$4*'Data and Parameter'!$E$5*('Data and Parameter'!$E$6+'Data and Parameter'!$E$7)*'Data and Parameter'!$E$19*'Data and Parameter'!$E$14*'ER calculations'!N10358</f>
        <v>0.53905333080220053</v>
      </c>
    </row>
    <row r="10359" spans="1:20" ht="15">
      <c r="A10359" s="284">
        <v>10355</v>
      </c>
      <c r="B10359" s="287"/>
      <c r="C10359" s="287"/>
      <c r="D10359" s="284" t="s">
        <v>1054</v>
      </c>
      <c r="E10359" s="287"/>
      <c r="F10359" s="285" t="s">
        <v>10480</v>
      </c>
      <c r="G10359" s="266" t="s">
        <v>121</v>
      </c>
      <c r="H10359" s="266">
        <v>0.1</v>
      </c>
      <c r="I10359" s="266">
        <v>2023</v>
      </c>
      <c r="J10359" s="267">
        <v>45008</v>
      </c>
      <c r="K10359" s="267">
        <f>J10359+1</f>
        <v>45009</v>
      </c>
      <c r="L10359" s="266">
        <f>IF(M10359&lt;=365,1,2)</f>
        <v>1</v>
      </c>
      <c r="M10359" s="266">
        <f>IF(K10359&lt;$C$1,$C$2-$C$1+1,$C$2-K10359+1)</f>
        <v>38</v>
      </c>
      <c r="N10359" s="268">
        <f>M10359/365</f>
        <v>0.10410958904109589</v>
      </c>
      <c r="O10359" s="269">
        <f>'Data and Parameter'!$E$4*'Data and Parameter'!$E$5*('Data and Parameter'!$E$6+'Data and Parameter'!$E$7)*'Data and Parameter'!$E$19*'Data and Parameter'!$E$14*'ER calculations'!N10359</f>
        <v>0.53905333080220053</v>
      </c>
    </row>
    <row r="10360" spans="1:20" ht="15">
      <c r="A10360" s="284">
        <v>10356</v>
      </c>
      <c r="B10360" s="287"/>
      <c r="C10360" s="287"/>
      <c r="D10360" s="284" t="s">
        <v>1054</v>
      </c>
      <c r="E10360" s="287"/>
      <c r="F10360" s="285" t="s">
        <v>10481</v>
      </c>
      <c r="G10360" s="266" t="s">
        <v>121</v>
      </c>
      <c r="H10360" s="266">
        <v>0.1</v>
      </c>
      <c r="I10360" s="266">
        <v>2023</v>
      </c>
      <c r="J10360" s="267">
        <v>45008</v>
      </c>
      <c r="K10360" s="267">
        <f>J10360+1</f>
        <v>45009</v>
      </c>
      <c r="L10360" s="266">
        <f>IF(M10360&lt;=365,1,2)</f>
        <v>1</v>
      </c>
      <c r="M10360" s="266">
        <f>IF(K10360&lt;$C$1,$C$2-$C$1+1,$C$2-K10360+1)</f>
        <v>38</v>
      </c>
      <c r="N10360" s="268">
        <f>M10360/365</f>
        <v>0.10410958904109589</v>
      </c>
      <c r="O10360" s="269">
        <f>'Data and Parameter'!$E$4*'Data and Parameter'!$E$5*('Data and Parameter'!$E$6+'Data and Parameter'!$E$7)*'Data and Parameter'!$E$19*'Data and Parameter'!$E$14*'ER calculations'!N10360</f>
        <v>0.53905333080220053</v>
      </c>
    </row>
    <row r="10361" spans="1:20" ht="15">
      <c r="A10361" s="284">
        <v>10357</v>
      </c>
      <c r="B10361" s="287"/>
      <c r="C10361" s="287"/>
      <c r="D10361" s="284" t="s">
        <v>1054</v>
      </c>
      <c r="E10361" s="287"/>
      <c r="F10361" s="285" t="s">
        <v>10482</v>
      </c>
      <c r="G10361" s="266" t="s">
        <v>121</v>
      </c>
      <c r="H10361" s="266">
        <v>0.1</v>
      </c>
      <c r="I10361" s="266">
        <v>2023</v>
      </c>
      <c r="J10361" s="267">
        <v>45008</v>
      </c>
      <c r="K10361" s="267">
        <f>J10361+1</f>
        <v>45009</v>
      </c>
      <c r="L10361" s="266">
        <f>IF(M10361&lt;=365,1,2)</f>
        <v>1</v>
      </c>
      <c r="M10361" s="266">
        <f>IF(K10361&lt;$C$1,$C$2-$C$1+1,$C$2-K10361+1)</f>
        <v>38</v>
      </c>
      <c r="N10361" s="268">
        <f>M10361/365</f>
        <v>0.10410958904109589</v>
      </c>
      <c r="O10361" s="269">
        <f>'Data and Parameter'!$E$4*'Data and Parameter'!$E$5*('Data and Parameter'!$E$6+'Data and Parameter'!$E$7)*'Data and Parameter'!$E$19*'Data and Parameter'!$E$14*'ER calculations'!N10361</f>
        <v>0.53905333080220053</v>
      </c>
    </row>
    <row r="10362" spans="1:20" ht="15">
      <c r="A10362" s="284">
        <v>10358</v>
      </c>
      <c r="B10362" s="287"/>
      <c r="C10362" s="287"/>
      <c r="D10362" s="284" t="s">
        <v>1054</v>
      </c>
      <c r="E10362" s="287"/>
      <c r="F10362" s="285" t="s">
        <v>10483</v>
      </c>
      <c r="G10362" s="266" t="s">
        <v>121</v>
      </c>
      <c r="H10362" s="266">
        <v>0.1</v>
      </c>
      <c r="I10362" s="266">
        <v>2023</v>
      </c>
      <c r="J10362" s="267">
        <v>44967</v>
      </c>
      <c r="K10362" s="267">
        <f>J10362+1</f>
        <v>44968</v>
      </c>
      <c r="L10362" s="266">
        <f>IF(M10362&lt;=365,1,2)</f>
        <v>1</v>
      </c>
      <c r="M10362" s="266">
        <f>IF(K10362&lt;$C$1,$C$2-$C$1+1,$C$2-K10362+1)</f>
        <v>79</v>
      </c>
      <c r="N10362" s="268">
        <f>M10362/365</f>
        <v>0.21643835616438356</v>
      </c>
      <c r="O10362" s="269">
        <f>'Data and Parameter'!$E$4*'Data and Parameter'!$E$5*('Data and Parameter'!$E$6+'Data and Parameter'!$E$7)*'Data and Parameter'!$E$19*'Data and Parameter'!$E$14*'ER calculations'!N10362</f>
        <v>1.1206635035098378</v>
      </c>
      <c r="T10362" s="105"/>
    </row>
    <row r="10363" spans="1:20" ht="15">
      <c r="A10363" s="284">
        <v>10359</v>
      </c>
      <c r="B10363" s="287"/>
      <c r="C10363" s="287"/>
      <c r="D10363" s="284" t="s">
        <v>1054</v>
      </c>
      <c r="E10363" s="287"/>
      <c r="F10363" s="285" t="s">
        <v>10484</v>
      </c>
      <c r="G10363" s="266" t="s">
        <v>121</v>
      </c>
      <c r="H10363" s="266">
        <v>0.1</v>
      </c>
      <c r="I10363" s="266">
        <v>2023</v>
      </c>
      <c r="J10363" s="267">
        <v>45008</v>
      </c>
      <c r="K10363" s="267">
        <f>J10363+1</f>
        <v>45009</v>
      </c>
      <c r="L10363" s="266">
        <f>IF(M10363&lt;=365,1,2)</f>
        <v>1</v>
      </c>
      <c r="M10363" s="266">
        <f>IF(K10363&lt;$C$1,$C$2-$C$1+1,$C$2-K10363+1)</f>
        <v>38</v>
      </c>
      <c r="N10363" s="268">
        <f>M10363/365</f>
        <v>0.10410958904109589</v>
      </c>
      <c r="O10363" s="269">
        <f>'Data and Parameter'!$E$4*'Data and Parameter'!$E$5*('Data and Parameter'!$E$6+'Data and Parameter'!$E$7)*'Data and Parameter'!$E$19*'Data and Parameter'!$E$14*'ER calculations'!N10363</f>
        <v>0.53905333080220053</v>
      </c>
    </row>
    <row r="10364" spans="1:20" ht="15">
      <c r="A10364" s="284">
        <v>10360</v>
      </c>
      <c r="B10364" s="287"/>
      <c r="C10364" s="287"/>
      <c r="D10364" s="284" t="s">
        <v>1054</v>
      </c>
      <c r="E10364" s="287"/>
      <c r="F10364" s="285" t="s">
        <v>10485</v>
      </c>
      <c r="G10364" s="266" t="s">
        <v>121</v>
      </c>
      <c r="H10364" s="266">
        <v>0.1</v>
      </c>
      <c r="I10364" s="266">
        <v>2023</v>
      </c>
      <c r="J10364" s="267">
        <v>45008</v>
      </c>
      <c r="K10364" s="267">
        <f>J10364+1</f>
        <v>45009</v>
      </c>
      <c r="L10364" s="266">
        <f>IF(M10364&lt;=365,1,2)</f>
        <v>1</v>
      </c>
      <c r="M10364" s="266">
        <f>IF(K10364&lt;$C$1,$C$2-$C$1+1,$C$2-K10364+1)</f>
        <v>38</v>
      </c>
      <c r="N10364" s="268">
        <f>M10364/365</f>
        <v>0.10410958904109589</v>
      </c>
      <c r="O10364" s="269">
        <f>'Data and Parameter'!$E$4*'Data and Parameter'!$E$5*('Data and Parameter'!$E$6+'Data and Parameter'!$E$7)*'Data and Parameter'!$E$19*'Data and Parameter'!$E$14*'ER calculations'!N10364</f>
        <v>0.53905333080220053</v>
      </c>
    </row>
    <row r="10365" spans="1:20" ht="15">
      <c r="A10365" s="284">
        <v>10361</v>
      </c>
      <c r="B10365" s="287"/>
      <c r="C10365" s="287"/>
      <c r="D10365" s="284" t="s">
        <v>1054</v>
      </c>
      <c r="E10365" s="287"/>
      <c r="F10365" s="285" t="s">
        <v>10486</v>
      </c>
      <c r="G10365" s="266" t="s">
        <v>121</v>
      </c>
      <c r="H10365" s="266">
        <v>0.1</v>
      </c>
      <c r="I10365" s="266">
        <v>2023</v>
      </c>
      <c r="J10365" s="267">
        <v>44967</v>
      </c>
      <c r="K10365" s="267">
        <f>J10365+1</f>
        <v>44968</v>
      </c>
      <c r="L10365" s="266">
        <f>IF(M10365&lt;=365,1,2)</f>
        <v>1</v>
      </c>
      <c r="M10365" s="266">
        <f>IF(K10365&lt;$C$1,$C$2-$C$1+1,$C$2-K10365+1)</f>
        <v>79</v>
      </c>
      <c r="N10365" s="268">
        <f>M10365/365</f>
        <v>0.21643835616438356</v>
      </c>
      <c r="O10365" s="269">
        <f>'Data and Parameter'!$E$4*'Data and Parameter'!$E$5*('Data and Parameter'!$E$6+'Data and Parameter'!$E$7)*'Data and Parameter'!$E$19*'Data and Parameter'!$E$14*'ER calculations'!N10365</f>
        <v>1.1206635035098378</v>
      </c>
      <c r="T10365" s="105"/>
    </row>
    <row r="10366" spans="1:20" ht="15">
      <c r="A10366" s="284">
        <v>10362</v>
      </c>
      <c r="B10366" s="287"/>
      <c r="C10366" s="287"/>
      <c r="D10366" s="284" t="s">
        <v>1054</v>
      </c>
      <c r="E10366" s="287"/>
      <c r="F10366" s="285" t="s">
        <v>10487</v>
      </c>
      <c r="G10366" s="266" t="s">
        <v>121</v>
      </c>
      <c r="H10366" s="266">
        <v>0.1</v>
      </c>
      <c r="I10366" s="266">
        <v>2023</v>
      </c>
      <c r="J10366" s="267">
        <v>45008</v>
      </c>
      <c r="K10366" s="267">
        <f>J10366+1</f>
        <v>45009</v>
      </c>
      <c r="L10366" s="266">
        <f>IF(M10366&lt;=365,1,2)</f>
        <v>1</v>
      </c>
      <c r="M10366" s="266">
        <f>IF(K10366&lt;$C$1,$C$2-$C$1+1,$C$2-K10366+1)</f>
        <v>38</v>
      </c>
      <c r="N10366" s="268">
        <f>M10366/365</f>
        <v>0.10410958904109589</v>
      </c>
      <c r="O10366" s="269">
        <f>'Data and Parameter'!$E$4*'Data and Parameter'!$E$5*('Data and Parameter'!$E$6+'Data and Parameter'!$E$7)*'Data and Parameter'!$E$19*'Data and Parameter'!$E$14*'ER calculations'!N10366</f>
        <v>0.53905333080220053</v>
      </c>
    </row>
    <row r="10367" spans="1:20" ht="15">
      <c r="A10367" s="284">
        <v>10363</v>
      </c>
      <c r="B10367" s="287"/>
      <c r="C10367" s="287"/>
      <c r="D10367" s="284" t="s">
        <v>1054</v>
      </c>
      <c r="E10367" s="287"/>
      <c r="F10367" s="285" t="s">
        <v>10488</v>
      </c>
      <c r="G10367" s="266" t="s">
        <v>121</v>
      </c>
      <c r="H10367" s="266">
        <v>0.1</v>
      </c>
      <c r="I10367" s="266">
        <v>2023</v>
      </c>
      <c r="J10367" s="267">
        <v>45008</v>
      </c>
      <c r="K10367" s="267">
        <f>J10367+1</f>
        <v>45009</v>
      </c>
      <c r="L10367" s="266">
        <f>IF(M10367&lt;=365,1,2)</f>
        <v>1</v>
      </c>
      <c r="M10367" s="266">
        <f>IF(K10367&lt;$C$1,$C$2-$C$1+1,$C$2-K10367+1)</f>
        <v>38</v>
      </c>
      <c r="N10367" s="268">
        <f>M10367/365</f>
        <v>0.10410958904109589</v>
      </c>
      <c r="O10367" s="269">
        <f>'Data and Parameter'!$E$4*'Data and Parameter'!$E$5*('Data and Parameter'!$E$6+'Data and Parameter'!$E$7)*'Data and Parameter'!$E$19*'Data and Parameter'!$E$14*'ER calculations'!N10367</f>
        <v>0.53905333080220053</v>
      </c>
    </row>
    <row r="10368" spans="1:20" ht="15">
      <c r="A10368" s="284">
        <v>10364</v>
      </c>
      <c r="B10368" s="287"/>
      <c r="C10368" s="287"/>
      <c r="D10368" s="284" t="s">
        <v>1054</v>
      </c>
      <c r="E10368" s="287"/>
      <c r="F10368" s="285" t="s">
        <v>10489</v>
      </c>
      <c r="G10368" s="266" t="s">
        <v>121</v>
      </c>
      <c r="H10368" s="266">
        <v>0.1</v>
      </c>
      <c r="I10368" s="266">
        <v>2023</v>
      </c>
      <c r="J10368" s="267">
        <v>45008</v>
      </c>
      <c r="K10368" s="267">
        <f>J10368+1</f>
        <v>45009</v>
      </c>
      <c r="L10368" s="266">
        <f>IF(M10368&lt;=365,1,2)</f>
        <v>1</v>
      </c>
      <c r="M10368" s="266">
        <f>IF(K10368&lt;$C$1,$C$2-$C$1+1,$C$2-K10368+1)</f>
        <v>38</v>
      </c>
      <c r="N10368" s="268">
        <f>M10368/365</f>
        <v>0.10410958904109589</v>
      </c>
      <c r="O10368" s="269">
        <f>'Data and Parameter'!$E$4*'Data and Parameter'!$E$5*('Data and Parameter'!$E$6+'Data and Parameter'!$E$7)*'Data and Parameter'!$E$19*'Data and Parameter'!$E$14*'ER calculations'!N10368</f>
        <v>0.53905333080220053</v>
      </c>
    </row>
    <row r="10369" spans="1:20" ht="15">
      <c r="A10369" s="284">
        <v>10365</v>
      </c>
      <c r="B10369" s="287"/>
      <c r="C10369" s="287"/>
      <c r="D10369" s="284" t="s">
        <v>1054</v>
      </c>
      <c r="E10369" s="287"/>
      <c r="F10369" s="285" t="s">
        <v>10490</v>
      </c>
      <c r="G10369" s="266" t="s">
        <v>121</v>
      </c>
      <c r="H10369" s="266">
        <v>0.1</v>
      </c>
      <c r="I10369" s="266">
        <v>2023</v>
      </c>
      <c r="J10369" s="267">
        <v>45008</v>
      </c>
      <c r="K10369" s="267">
        <f>J10369+1</f>
        <v>45009</v>
      </c>
      <c r="L10369" s="266">
        <f>IF(M10369&lt;=365,1,2)</f>
        <v>1</v>
      </c>
      <c r="M10369" s="266">
        <f>IF(K10369&lt;$C$1,$C$2-$C$1+1,$C$2-K10369+1)</f>
        <v>38</v>
      </c>
      <c r="N10369" s="268">
        <f>M10369/365</f>
        <v>0.10410958904109589</v>
      </c>
      <c r="O10369" s="269">
        <f>'Data and Parameter'!$E$4*'Data and Parameter'!$E$5*('Data and Parameter'!$E$6+'Data and Parameter'!$E$7)*'Data and Parameter'!$E$19*'Data and Parameter'!$E$14*'ER calculations'!N10369</f>
        <v>0.53905333080220053</v>
      </c>
    </row>
    <row r="10370" spans="1:20" ht="15">
      <c r="A10370" s="284">
        <v>10366</v>
      </c>
      <c r="B10370" s="287"/>
      <c r="C10370" s="287"/>
      <c r="D10370" s="284" t="s">
        <v>1054</v>
      </c>
      <c r="E10370" s="287"/>
      <c r="F10370" s="285" t="s">
        <v>10491</v>
      </c>
      <c r="G10370" s="266" t="s">
        <v>121</v>
      </c>
      <c r="H10370" s="266">
        <v>0.1</v>
      </c>
      <c r="I10370" s="266">
        <v>2023</v>
      </c>
      <c r="J10370" s="267">
        <v>45008</v>
      </c>
      <c r="K10370" s="267">
        <f>J10370+1</f>
        <v>45009</v>
      </c>
      <c r="L10370" s="266">
        <f>IF(M10370&lt;=365,1,2)</f>
        <v>1</v>
      </c>
      <c r="M10370" s="266">
        <f>IF(K10370&lt;$C$1,$C$2-$C$1+1,$C$2-K10370+1)</f>
        <v>38</v>
      </c>
      <c r="N10370" s="268">
        <f>M10370/365</f>
        <v>0.10410958904109589</v>
      </c>
      <c r="O10370" s="269">
        <f>'Data and Parameter'!$E$4*'Data and Parameter'!$E$5*('Data and Parameter'!$E$6+'Data and Parameter'!$E$7)*'Data and Parameter'!$E$19*'Data and Parameter'!$E$14*'ER calculations'!N10370</f>
        <v>0.53905333080220053</v>
      </c>
    </row>
    <row r="10371" spans="1:20" ht="15">
      <c r="A10371" s="284">
        <v>10367</v>
      </c>
      <c r="B10371" s="287"/>
      <c r="C10371" s="287"/>
      <c r="D10371" s="284" t="s">
        <v>1054</v>
      </c>
      <c r="E10371" s="287"/>
      <c r="F10371" s="285" t="s">
        <v>10492</v>
      </c>
      <c r="G10371" s="266" t="s">
        <v>121</v>
      </c>
      <c r="H10371" s="266">
        <v>0.1</v>
      </c>
      <c r="I10371" s="266">
        <v>2023</v>
      </c>
      <c r="J10371" s="267">
        <v>45007</v>
      </c>
      <c r="K10371" s="267">
        <f>J10371+1</f>
        <v>45008</v>
      </c>
      <c r="L10371" s="266">
        <f>IF(M10371&lt;=365,1,2)</f>
        <v>1</v>
      </c>
      <c r="M10371" s="266">
        <f>IF(K10371&lt;$C$1,$C$2-$C$1+1,$C$2-K10371+1)</f>
        <v>39</v>
      </c>
      <c r="N10371" s="268">
        <f>M10371/365</f>
        <v>0.10684931506849316</v>
      </c>
      <c r="O10371" s="269">
        <f>'Data and Parameter'!$E$4*'Data and Parameter'!$E$5*('Data and Parameter'!$E$6+'Data and Parameter'!$E$7)*'Data and Parameter'!$E$19*'Data and Parameter'!$E$14*'ER calculations'!N10371</f>
        <v>0.55323894477067947</v>
      </c>
    </row>
    <row r="10372" spans="1:20" ht="15">
      <c r="A10372" s="284">
        <v>10368</v>
      </c>
      <c r="B10372" s="287"/>
      <c r="C10372" s="287"/>
      <c r="D10372" s="284" t="s">
        <v>1054</v>
      </c>
      <c r="E10372" s="287"/>
      <c r="F10372" s="285" t="s">
        <v>10493</v>
      </c>
      <c r="G10372" s="266" t="s">
        <v>121</v>
      </c>
      <c r="H10372" s="266">
        <v>0.1</v>
      </c>
      <c r="I10372" s="266">
        <v>2023</v>
      </c>
      <c r="J10372" s="267">
        <v>45007</v>
      </c>
      <c r="K10372" s="267">
        <f>J10372+1</f>
        <v>45008</v>
      </c>
      <c r="L10372" s="266">
        <f>IF(M10372&lt;=365,1,2)</f>
        <v>1</v>
      </c>
      <c r="M10372" s="266">
        <f>IF(K10372&lt;$C$1,$C$2-$C$1+1,$C$2-K10372+1)</f>
        <v>39</v>
      </c>
      <c r="N10372" s="268">
        <f>M10372/365</f>
        <v>0.10684931506849316</v>
      </c>
      <c r="O10372" s="269">
        <f>'Data and Parameter'!$E$4*'Data and Parameter'!$E$5*('Data and Parameter'!$E$6+'Data and Parameter'!$E$7)*'Data and Parameter'!$E$19*'Data and Parameter'!$E$14*'ER calculations'!N10372</f>
        <v>0.55323894477067947</v>
      </c>
    </row>
    <row r="10373" spans="1:20" ht="15">
      <c r="A10373" s="284">
        <v>10369</v>
      </c>
      <c r="B10373" s="287"/>
      <c r="C10373" s="287"/>
      <c r="D10373" s="284" t="s">
        <v>1054</v>
      </c>
      <c r="E10373" s="287"/>
      <c r="F10373" s="285" t="s">
        <v>10494</v>
      </c>
      <c r="G10373" s="266" t="s">
        <v>121</v>
      </c>
      <c r="H10373" s="266">
        <v>0.1</v>
      </c>
      <c r="I10373" s="266">
        <v>2023</v>
      </c>
      <c r="J10373" s="267">
        <v>44967</v>
      </c>
      <c r="K10373" s="267">
        <f>J10373+1</f>
        <v>44968</v>
      </c>
      <c r="L10373" s="266">
        <f>IF(M10373&lt;=365,1,2)</f>
        <v>1</v>
      </c>
      <c r="M10373" s="266">
        <f>IF(K10373&lt;$C$1,$C$2-$C$1+1,$C$2-K10373+1)</f>
        <v>79</v>
      </c>
      <c r="N10373" s="268">
        <f>M10373/365</f>
        <v>0.21643835616438356</v>
      </c>
      <c r="O10373" s="269">
        <f>'Data and Parameter'!$E$4*'Data and Parameter'!$E$5*('Data and Parameter'!$E$6+'Data and Parameter'!$E$7)*'Data and Parameter'!$E$19*'Data and Parameter'!$E$14*'ER calculations'!N10373</f>
        <v>1.1206635035098378</v>
      </c>
      <c r="T10373" s="105"/>
    </row>
    <row r="10374" spans="1:20" ht="15">
      <c r="A10374" s="284">
        <v>10370</v>
      </c>
      <c r="B10374" s="287"/>
      <c r="C10374" s="287"/>
      <c r="D10374" s="284" t="s">
        <v>1054</v>
      </c>
      <c r="E10374" s="287"/>
      <c r="F10374" s="285" t="s">
        <v>10495</v>
      </c>
      <c r="G10374" s="266" t="s">
        <v>121</v>
      </c>
      <c r="H10374" s="266">
        <v>0.1</v>
      </c>
      <c r="I10374" s="266">
        <v>2023</v>
      </c>
      <c r="J10374" s="267">
        <v>45007</v>
      </c>
      <c r="K10374" s="267">
        <f>J10374+1</f>
        <v>45008</v>
      </c>
      <c r="L10374" s="266">
        <f>IF(M10374&lt;=365,1,2)</f>
        <v>1</v>
      </c>
      <c r="M10374" s="266">
        <f>IF(K10374&lt;$C$1,$C$2-$C$1+1,$C$2-K10374+1)</f>
        <v>39</v>
      </c>
      <c r="N10374" s="268">
        <f>M10374/365</f>
        <v>0.10684931506849316</v>
      </c>
      <c r="O10374" s="269">
        <f>'Data and Parameter'!$E$4*'Data and Parameter'!$E$5*('Data and Parameter'!$E$6+'Data and Parameter'!$E$7)*'Data and Parameter'!$E$19*'Data and Parameter'!$E$14*'ER calculations'!N10374</f>
        <v>0.55323894477067947</v>
      </c>
    </row>
    <row r="10375" spans="1:20" ht="15">
      <c r="A10375" s="284">
        <v>10371</v>
      </c>
      <c r="B10375" s="287"/>
      <c r="C10375" s="287"/>
      <c r="D10375" s="284" t="s">
        <v>1054</v>
      </c>
      <c r="E10375" s="287"/>
      <c r="F10375" s="285" t="s">
        <v>10496</v>
      </c>
      <c r="G10375" s="266" t="s">
        <v>121</v>
      </c>
      <c r="H10375" s="266">
        <v>0.1</v>
      </c>
      <c r="I10375" s="266">
        <v>2023</v>
      </c>
      <c r="J10375" s="267">
        <v>45007</v>
      </c>
      <c r="K10375" s="267">
        <f>J10375+1</f>
        <v>45008</v>
      </c>
      <c r="L10375" s="266">
        <f>IF(M10375&lt;=365,1,2)</f>
        <v>1</v>
      </c>
      <c r="M10375" s="266">
        <f>IF(K10375&lt;$C$1,$C$2-$C$1+1,$C$2-K10375+1)</f>
        <v>39</v>
      </c>
      <c r="N10375" s="268">
        <f>M10375/365</f>
        <v>0.10684931506849316</v>
      </c>
      <c r="O10375" s="269">
        <f>'Data and Parameter'!$E$4*'Data and Parameter'!$E$5*('Data and Parameter'!$E$6+'Data and Parameter'!$E$7)*'Data and Parameter'!$E$19*'Data and Parameter'!$E$14*'ER calculations'!N10375</f>
        <v>0.55323894477067947</v>
      </c>
    </row>
    <row r="10376" spans="1:20" ht="15">
      <c r="A10376" s="284">
        <v>10372</v>
      </c>
      <c r="B10376" s="287"/>
      <c r="C10376" s="287"/>
      <c r="D10376" s="284" t="s">
        <v>1054</v>
      </c>
      <c r="E10376" s="287"/>
      <c r="F10376" s="285" t="s">
        <v>10497</v>
      </c>
      <c r="G10376" s="266" t="s">
        <v>121</v>
      </c>
      <c r="H10376" s="266">
        <v>0.1</v>
      </c>
      <c r="I10376" s="266">
        <v>2023</v>
      </c>
      <c r="J10376" s="267">
        <v>44967</v>
      </c>
      <c r="K10376" s="267">
        <f>J10376+1</f>
        <v>44968</v>
      </c>
      <c r="L10376" s="266">
        <f>IF(M10376&lt;=365,1,2)</f>
        <v>1</v>
      </c>
      <c r="M10376" s="266">
        <f>IF(K10376&lt;$C$1,$C$2-$C$1+1,$C$2-K10376+1)</f>
        <v>79</v>
      </c>
      <c r="N10376" s="268">
        <f>M10376/365</f>
        <v>0.21643835616438356</v>
      </c>
      <c r="O10376" s="269">
        <f>'Data and Parameter'!$E$4*'Data and Parameter'!$E$5*('Data and Parameter'!$E$6+'Data and Parameter'!$E$7)*'Data and Parameter'!$E$19*'Data and Parameter'!$E$14*'ER calculations'!N10376</f>
        <v>1.1206635035098378</v>
      </c>
      <c r="T10376" s="105"/>
    </row>
    <row r="10377" spans="1:20" ht="15">
      <c r="A10377" s="284">
        <v>10373</v>
      </c>
      <c r="B10377" s="287"/>
      <c r="C10377" s="287"/>
      <c r="D10377" s="284" t="s">
        <v>1054</v>
      </c>
      <c r="E10377" s="287"/>
      <c r="F10377" s="285" t="s">
        <v>10498</v>
      </c>
      <c r="G10377" s="266" t="s">
        <v>121</v>
      </c>
      <c r="H10377" s="266">
        <v>0.1</v>
      </c>
      <c r="I10377" s="266">
        <v>2023</v>
      </c>
      <c r="J10377" s="267">
        <v>45008</v>
      </c>
      <c r="K10377" s="267">
        <f>J10377+1</f>
        <v>45009</v>
      </c>
      <c r="L10377" s="266">
        <f>IF(M10377&lt;=365,1,2)</f>
        <v>1</v>
      </c>
      <c r="M10377" s="266">
        <f>IF(K10377&lt;$C$1,$C$2-$C$1+1,$C$2-K10377+1)</f>
        <v>38</v>
      </c>
      <c r="N10377" s="268">
        <f>M10377/365</f>
        <v>0.10410958904109589</v>
      </c>
      <c r="O10377" s="269">
        <f>'Data and Parameter'!$E$4*'Data and Parameter'!$E$5*('Data and Parameter'!$E$6+'Data and Parameter'!$E$7)*'Data and Parameter'!$E$19*'Data and Parameter'!$E$14*'ER calculations'!N10377</f>
        <v>0.53905333080220053</v>
      </c>
      <c r="T10377" s="105"/>
    </row>
    <row r="10378" spans="1:20" ht="15">
      <c r="A10378" s="284">
        <v>10374</v>
      </c>
      <c r="B10378" s="287"/>
      <c r="C10378" s="287"/>
      <c r="D10378" s="284" t="s">
        <v>1054</v>
      </c>
      <c r="E10378" s="287"/>
      <c r="F10378" s="285" t="s">
        <v>10499</v>
      </c>
      <c r="G10378" s="266" t="s">
        <v>121</v>
      </c>
      <c r="H10378" s="266">
        <v>0.1</v>
      </c>
      <c r="I10378" s="266">
        <v>2023</v>
      </c>
      <c r="J10378" s="267">
        <v>44967</v>
      </c>
      <c r="K10378" s="267">
        <f>J10378+1</f>
        <v>44968</v>
      </c>
      <c r="L10378" s="266">
        <f>IF(M10378&lt;=365,1,2)</f>
        <v>1</v>
      </c>
      <c r="M10378" s="266">
        <f>IF(K10378&lt;$C$1,$C$2-$C$1+1,$C$2-K10378+1)</f>
        <v>79</v>
      </c>
      <c r="N10378" s="268">
        <f>M10378/365</f>
        <v>0.21643835616438356</v>
      </c>
      <c r="O10378" s="269">
        <f>'Data and Parameter'!$E$4*'Data and Parameter'!$E$5*('Data and Parameter'!$E$6+'Data and Parameter'!$E$7)*'Data and Parameter'!$E$19*'Data and Parameter'!$E$14*'ER calculations'!N10378</f>
        <v>1.1206635035098378</v>
      </c>
      <c r="T10378" s="105"/>
    </row>
    <row r="10379" spans="1:20" ht="15">
      <c r="A10379" s="284">
        <v>10375</v>
      </c>
      <c r="B10379" s="287"/>
      <c r="C10379" s="287"/>
      <c r="D10379" s="284" t="s">
        <v>1054</v>
      </c>
      <c r="E10379" s="287"/>
      <c r="F10379" s="285" t="s">
        <v>10500</v>
      </c>
      <c r="G10379" s="266" t="s">
        <v>121</v>
      </c>
      <c r="H10379" s="266">
        <v>0.1</v>
      </c>
      <c r="I10379" s="266">
        <v>2023</v>
      </c>
      <c r="J10379" s="267">
        <v>45007</v>
      </c>
      <c r="K10379" s="267">
        <f>J10379+1</f>
        <v>45008</v>
      </c>
      <c r="L10379" s="266">
        <f>IF(M10379&lt;=365,1,2)</f>
        <v>1</v>
      </c>
      <c r="M10379" s="266">
        <f>IF(K10379&lt;$C$1,$C$2-$C$1+1,$C$2-K10379+1)</f>
        <v>39</v>
      </c>
      <c r="N10379" s="268">
        <f>M10379/365</f>
        <v>0.10684931506849316</v>
      </c>
      <c r="O10379" s="269">
        <f>'Data and Parameter'!$E$4*'Data and Parameter'!$E$5*('Data and Parameter'!$E$6+'Data and Parameter'!$E$7)*'Data and Parameter'!$E$19*'Data and Parameter'!$E$14*'ER calculations'!N10379</f>
        <v>0.55323894477067947</v>
      </c>
    </row>
    <row r="10380" spans="1:20" ht="15">
      <c r="A10380" s="284">
        <v>10376</v>
      </c>
      <c r="B10380" s="287"/>
      <c r="C10380" s="287"/>
      <c r="D10380" s="284" t="s">
        <v>1054</v>
      </c>
      <c r="E10380" s="287"/>
      <c r="F10380" s="285" t="s">
        <v>10501</v>
      </c>
      <c r="G10380" s="266" t="s">
        <v>121</v>
      </c>
      <c r="H10380" s="266">
        <v>0.1</v>
      </c>
      <c r="I10380" s="266">
        <v>2023</v>
      </c>
      <c r="J10380" s="267">
        <v>45007</v>
      </c>
      <c r="K10380" s="267">
        <f>J10380+1</f>
        <v>45008</v>
      </c>
      <c r="L10380" s="266">
        <f>IF(M10380&lt;=365,1,2)</f>
        <v>1</v>
      </c>
      <c r="M10380" s="266">
        <f>IF(K10380&lt;$C$1,$C$2-$C$1+1,$C$2-K10380+1)</f>
        <v>39</v>
      </c>
      <c r="N10380" s="268">
        <f>M10380/365</f>
        <v>0.10684931506849316</v>
      </c>
      <c r="O10380" s="269">
        <f>'Data and Parameter'!$E$4*'Data and Parameter'!$E$5*('Data and Parameter'!$E$6+'Data and Parameter'!$E$7)*'Data and Parameter'!$E$19*'Data and Parameter'!$E$14*'ER calculations'!N10380</f>
        <v>0.55323894477067947</v>
      </c>
    </row>
    <row r="10381" spans="1:20" ht="15">
      <c r="A10381" s="284">
        <v>10377</v>
      </c>
      <c r="B10381" s="287"/>
      <c r="C10381" s="287"/>
      <c r="D10381" s="284" t="s">
        <v>1054</v>
      </c>
      <c r="E10381" s="287"/>
      <c r="F10381" s="285" t="s">
        <v>10502</v>
      </c>
      <c r="G10381" s="266" t="s">
        <v>121</v>
      </c>
      <c r="H10381" s="266">
        <v>0.1</v>
      </c>
      <c r="I10381" s="266">
        <v>2023</v>
      </c>
      <c r="J10381" s="267">
        <v>44967</v>
      </c>
      <c r="K10381" s="267">
        <f>J10381+1</f>
        <v>44968</v>
      </c>
      <c r="L10381" s="266">
        <f>IF(M10381&lt;=365,1,2)</f>
        <v>1</v>
      </c>
      <c r="M10381" s="266">
        <f>IF(K10381&lt;$C$1,$C$2-$C$1+1,$C$2-K10381+1)</f>
        <v>79</v>
      </c>
      <c r="N10381" s="268">
        <f>M10381/365</f>
        <v>0.21643835616438356</v>
      </c>
      <c r="O10381" s="269">
        <f>'Data and Parameter'!$E$4*'Data and Parameter'!$E$5*('Data and Parameter'!$E$6+'Data and Parameter'!$E$7)*'Data and Parameter'!$E$19*'Data and Parameter'!$E$14*'ER calculations'!N10381</f>
        <v>1.1206635035098378</v>
      </c>
      <c r="T10381" s="105"/>
    </row>
    <row r="10382" spans="1:20" ht="15">
      <c r="A10382" s="284">
        <v>10378</v>
      </c>
      <c r="B10382" s="287"/>
      <c r="C10382" s="287"/>
      <c r="D10382" s="284" t="s">
        <v>1054</v>
      </c>
      <c r="E10382" s="287"/>
      <c r="F10382" s="285" t="s">
        <v>10503</v>
      </c>
      <c r="G10382" s="266" t="s">
        <v>121</v>
      </c>
      <c r="H10382" s="266">
        <v>0.1</v>
      </c>
      <c r="I10382" s="266">
        <v>2023</v>
      </c>
      <c r="J10382" s="267">
        <v>44967</v>
      </c>
      <c r="K10382" s="267">
        <f>J10382+1</f>
        <v>44968</v>
      </c>
      <c r="L10382" s="266">
        <f>IF(M10382&lt;=365,1,2)</f>
        <v>1</v>
      </c>
      <c r="M10382" s="266">
        <f>IF(K10382&lt;$C$1,$C$2-$C$1+1,$C$2-K10382+1)</f>
        <v>79</v>
      </c>
      <c r="N10382" s="268">
        <f>M10382/365</f>
        <v>0.21643835616438356</v>
      </c>
      <c r="O10382" s="269">
        <f>'Data and Parameter'!$E$4*'Data and Parameter'!$E$5*('Data and Parameter'!$E$6+'Data and Parameter'!$E$7)*'Data and Parameter'!$E$19*'Data and Parameter'!$E$14*'ER calculations'!N10382</f>
        <v>1.1206635035098378</v>
      </c>
      <c r="T10382" s="105"/>
    </row>
    <row r="10383" spans="1:20" ht="15">
      <c r="A10383" s="284">
        <v>10379</v>
      </c>
      <c r="B10383" s="287"/>
      <c r="C10383" s="287"/>
      <c r="D10383" s="284" t="s">
        <v>1054</v>
      </c>
      <c r="E10383" s="287"/>
      <c r="F10383" s="285" t="s">
        <v>10504</v>
      </c>
      <c r="G10383" s="266" t="s">
        <v>121</v>
      </c>
      <c r="H10383" s="266">
        <v>0.1</v>
      </c>
      <c r="I10383" s="266">
        <v>2023</v>
      </c>
      <c r="J10383" s="267">
        <v>44967</v>
      </c>
      <c r="K10383" s="267">
        <f>J10383+1</f>
        <v>44968</v>
      </c>
      <c r="L10383" s="266">
        <f>IF(M10383&lt;=365,1,2)</f>
        <v>1</v>
      </c>
      <c r="M10383" s="266">
        <f>IF(K10383&lt;$C$1,$C$2-$C$1+1,$C$2-K10383+1)</f>
        <v>79</v>
      </c>
      <c r="N10383" s="268">
        <f>M10383/365</f>
        <v>0.21643835616438356</v>
      </c>
      <c r="O10383" s="269">
        <f>'Data and Parameter'!$E$4*'Data and Parameter'!$E$5*('Data and Parameter'!$E$6+'Data and Parameter'!$E$7)*'Data and Parameter'!$E$19*'Data and Parameter'!$E$14*'ER calculations'!N10383</f>
        <v>1.1206635035098378</v>
      </c>
      <c r="T10383" s="105"/>
    </row>
    <row r="10384" spans="1:20" ht="15">
      <c r="A10384" s="284">
        <v>10380</v>
      </c>
      <c r="B10384" s="287"/>
      <c r="C10384" s="287"/>
      <c r="D10384" s="284" t="s">
        <v>1054</v>
      </c>
      <c r="E10384" s="287"/>
      <c r="F10384" s="285" t="s">
        <v>10505</v>
      </c>
      <c r="G10384" s="266" t="s">
        <v>121</v>
      </c>
      <c r="H10384" s="266">
        <v>0.1</v>
      </c>
      <c r="I10384" s="266">
        <v>2023</v>
      </c>
      <c r="J10384" s="267">
        <v>44967</v>
      </c>
      <c r="K10384" s="267">
        <f>J10384+1</f>
        <v>44968</v>
      </c>
      <c r="L10384" s="266">
        <f>IF(M10384&lt;=365,1,2)</f>
        <v>1</v>
      </c>
      <c r="M10384" s="266">
        <f>IF(K10384&lt;$C$1,$C$2-$C$1+1,$C$2-K10384+1)</f>
        <v>79</v>
      </c>
      <c r="N10384" s="268">
        <f>M10384/365</f>
        <v>0.21643835616438356</v>
      </c>
      <c r="O10384" s="269">
        <f>'Data and Parameter'!$E$4*'Data and Parameter'!$E$5*('Data and Parameter'!$E$6+'Data and Parameter'!$E$7)*'Data and Parameter'!$E$19*'Data and Parameter'!$E$14*'ER calculations'!N10384</f>
        <v>1.1206635035098378</v>
      </c>
      <c r="T10384" s="105"/>
    </row>
    <row r="10385" spans="1:20" ht="15">
      <c r="A10385" s="284">
        <v>10381</v>
      </c>
      <c r="B10385" s="287"/>
      <c r="C10385" s="287"/>
      <c r="D10385" s="284" t="s">
        <v>1054</v>
      </c>
      <c r="E10385" s="287"/>
      <c r="F10385" s="285" t="s">
        <v>10506</v>
      </c>
      <c r="G10385" s="266" t="s">
        <v>121</v>
      </c>
      <c r="H10385" s="266">
        <v>0.1</v>
      </c>
      <c r="I10385" s="266">
        <v>2023</v>
      </c>
      <c r="J10385" s="267">
        <v>44967</v>
      </c>
      <c r="K10385" s="267">
        <f>J10385+1</f>
        <v>44968</v>
      </c>
      <c r="L10385" s="266">
        <f>IF(M10385&lt;=365,1,2)</f>
        <v>1</v>
      </c>
      <c r="M10385" s="266">
        <f>IF(K10385&lt;$C$1,$C$2-$C$1+1,$C$2-K10385+1)</f>
        <v>79</v>
      </c>
      <c r="N10385" s="268">
        <f>M10385/365</f>
        <v>0.21643835616438356</v>
      </c>
      <c r="O10385" s="269">
        <f>'Data and Parameter'!$E$4*'Data and Parameter'!$E$5*('Data and Parameter'!$E$6+'Data and Parameter'!$E$7)*'Data and Parameter'!$E$19*'Data and Parameter'!$E$14*'ER calculations'!N10385</f>
        <v>1.1206635035098378</v>
      </c>
      <c r="T10385" s="105"/>
    </row>
    <row r="10386" spans="1:20" ht="15">
      <c r="A10386" s="284">
        <v>10382</v>
      </c>
      <c r="B10386" s="287"/>
      <c r="C10386" s="287"/>
      <c r="D10386" s="284" t="s">
        <v>1054</v>
      </c>
      <c r="E10386" s="287"/>
      <c r="F10386" s="285" t="s">
        <v>10507</v>
      </c>
      <c r="G10386" s="266" t="s">
        <v>121</v>
      </c>
      <c r="H10386" s="266">
        <v>0.1</v>
      </c>
      <c r="I10386" s="266">
        <v>2023</v>
      </c>
      <c r="J10386" s="267">
        <v>44967</v>
      </c>
      <c r="K10386" s="267">
        <f>J10386+1</f>
        <v>44968</v>
      </c>
      <c r="L10386" s="266">
        <f>IF(M10386&lt;=365,1,2)</f>
        <v>1</v>
      </c>
      <c r="M10386" s="266">
        <f>IF(K10386&lt;$C$1,$C$2-$C$1+1,$C$2-K10386+1)</f>
        <v>79</v>
      </c>
      <c r="N10386" s="268">
        <f>M10386/365</f>
        <v>0.21643835616438356</v>
      </c>
      <c r="O10386" s="269">
        <f>'Data and Parameter'!$E$4*'Data and Parameter'!$E$5*('Data and Parameter'!$E$6+'Data and Parameter'!$E$7)*'Data and Parameter'!$E$19*'Data and Parameter'!$E$14*'ER calculations'!N10386</f>
        <v>1.1206635035098378</v>
      </c>
      <c r="T10386" s="105"/>
    </row>
    <row r="10387" spans="1:20" ht="15">
      <c r="A10387" s="284">
        <v>10383</v>
      </c>
      <c r="B10387" s="287"/>
      <c r="C10387" s="287"/>
      <c r="D10387" s="284" t="s">
        <v>1054</v>
      </c>
      <c r="E10387" s="287"/>
      <c r="F10387" s="285" t="s">
        <v>10508</v>
      </c>
      <c r="G10387" s="266" t="s">
        <v>121</v>
      </c>
      <c r="H10387" s="266">
        <v>0.1</v>
      </c>
      <c r="I10387" s="266">
        <v>2023</v>
      </c>
      <c r="J10387" s="267">
        <v>45008</v>
      </c>
      <c r="K10387" s="267">
        <f>J10387+1</f>
        <v>45009</v>
      </c>
      <c r="L10387" s="266">
        <f>IF(M10387&lt;=365,1,2)</f>
        <v>1</v>
      </c>
      <c r="M10387" s="266">
        <f>IF(K10387&lt;$C$1,$C$2-$C$1+1,$C$2-K10387+1)</f>
        <v>38</v>
      </c>
      <c r="N10387" s="268">
        <f>M10387/365</f>
        <v>0.10410958904109589</v>
      </c>
      <c r="O10387" s="269">
        <f>'Data and Parameter'!$E$4*'Data and Parameter'!$E$5*('Data and Parameter'!$E$6+'Data and Parameter'!$E$7)*'Data and Parameter'!$E$19*'Data and Parameter'!$E$14*'ER calculations'!N10387</f>
        <v>0.53905333080220053</v>
      </c>
      <c r="T10387" s="105"/>
    </row>
    <row r="10388" spans="1:20" ht="15">
      <c r="A10388" s="284">
        <v>10384</v>
      </c>
      <c r="B10388" s="287"/>
      <c r="C10388" s="287"/>
      <c r="D10388" s="284" t="s">
        <v>1054</v>
      </c>
      <c r="E10388" s="287"/>
      <c r="F10388" s="285" t="s">
        <v>10509</v>
      </c>
      <c r="G10388" s="266" t="s">
        <v>121</v>
      </c>
      <c r="H10388" s="266">
        <v>0.1</v>
      </c>
      <c r="I10388" s="266">
        <v>2023</v>
      </c>
      <c r="J10388" s="267">
        <v>45007</v>
      </c>
      <c r="K10388" s="267">
        <f>J10388+1</f>
        <v>45008</v>
      </c>
      <c r="L10388" s="266">
        <f>IF(M10388&lt;=365,1,2)</f>
        <v>1</v>
      </c>
      <c r="M10388" s="266">
        <f>IF(K10388&lt;$C$1,$C$2-$C$1+1,$C$2-K10388+1)</f>
        <v>39</v>
      </c>
      <c r="N10388" s="268">
        <f>M10388/365</f>
        <v>0.10684931506849316</v>
      </c>
      <c r="O10388" s="269">
        <f>'Data and Parameter'!$E$4*'Data and Parameter'!$E$5*('Data and Parameter'!$E$6+'Data and Parameter'!$E$7)*'Data and Parameter'!$E$19*'Data and Parameter'!$E$14*'ER calculations'!N10388</f>
        <v>0.55323894477067947</v>
      </c>
    </row>
    <row r="10389" spans="1:20" ht="15">
      <c r="A10389" s="284">
        <v>10385</v>
      </c>
      <c r="B10389" s="287"/>
      <c r="C10389" s="287"/>
      <c r="D10389" s="284" t="s">
        <v>1054</v>
      </c>
      <c r="E10389" s="287"/>
      <c r="F10389" s="285" t="s">
        <v>10510</v>
      </c>
      <c r="G10389" s="266" t="s">
        <v>121</v>
      </c>
      <c r="H10389" s="266">
        <v>0.1</v>
      </c>
      <c r="I10389" s="266">
        <v>2023</v>
      </c>
      <c r="J10389" s="267">
        <v>45008</v>
      </c>
      <c r="K10389" s="267">
        <f>J10389+1</f>
        <v>45009</v>
      </c>
      <c r="L10389" s="266">
        <f>IF(M10389&lt;=365,1,2)</f>
        <v>1</v>
      </c>
      <c r="M10389" s="266">
        <f>IF(K10389&lt;$C$1,$C$2-$C$1+1,$C$2-K10389+1)</f>
        <v>38</v>
      </c>
      <c r="N10389" s="268">
        <f>M10389/365</f>
        <v>0.10410958904109589</v>
      </c>
      <c r="O10389" s="269">
        <f>'Data and Parameter'!$E$4*'Data and Parameter'!$E$5*('Data and Parameter'!$E$6+'Data and Parameter'!$E$7)*'Data and Parameter'!$E$19*'Data and Parameter'!$E$14*'ER calculations'!N10389</f>
        <v>0.53905333080220053</v>
      </c>
      <c r="T10389" s="105"/>
    </row>
    <row r="10390" spans="1:20" ht="15">
      <c r="A10390" s="284">
        <v>10386</v>
      </c>
      <c r="B10390" s="287"/>
      <c r="C10390" s="287"/>
      <c r="D10390" s="284" t="s">
        <v>1054</v>
      </c>
      <c r="E10390" s="287"/>
      <c r="F10390" s="285" t="s">
        <v>10511</v>
      </c>
      <c r="G10390" s="266" t="s">
        <v>121</v>
      </c>
      <c r="H10390" s="266">
        <v>0.1</v>
      </c>
      <c r="I10390" s="266">
        <v>2023</v>
      </c>
      <c r="J10390" s="267">
        <v>45007</v>
      </c>
      <c r="K10390" s="267">
        <f>J10390+1</f>
        <v>45008</v>
      </c>
      <c r="L10390" s="266">
        <f>IF(M10390&lt;=365,1,2)</f>
        <v>1</v>
      </c>
      <c r="M10390" s="266">
        <f>IF(K10390&lt;$C$1,$C$2-$C$1+1,$C$2-K10390+1)</f>
        <v>39</v>
      </c>
      <c r="N10390" s="268">
        <f>M10390/365</f>
        <v>0.10684931506849316</v>
      </c>
      <c r="O10390" s="269">
        <f>'Data and Parameter'!$E$4*'Data and Parameter'!$E$5*('Data and Parameter'!$E$6+'Data and Parameter'!$E$7)*'Data and Parameter'!$E$19*'Data and Parameter'!$E$14*'ER calculations'!N10390</f>
        <v>0.55323894477067947</v>
      </c>
    </row>
    <row r="10391" spans="1:20" ht="15">
      <c r="A10391" s="284">
        <v>10387</v>
      </c>
      <c r="B10391" s="287"/>
      <c r="C10391" s="287"/>
      <c r="D10391" s="284" t="s">
        <v>1054</v>
      </c>
      <c r="E10391" s="287"/>
      <c r="F10391" s="285" t="s">
        <v>10512</v>
      </c>
      <c r="G10391" s="266" t="s">
        <v>121</v>
      </c>
      <c r="H10391" s="266">
        <v>0.1</v>
      </c>
      <c r="I10391" s="266">
        <v>2023</v>
      </c>
      <c r="J10391" s="267">
        <v>44967</v>
      </c>
      <c r="K10391" s="267">
        <f>J10391+1</f>
        <v>44968</v>
      </c>
      <c r="L10391" s="266">
        <f>IF(M10391&lt;=365,1,2)</f>
        <v>1</v>
      </c>
      <c r="M10391" s="266">
        <f>IF(K10391&lt;$C$1,$C$2-$C$1+1,$C$2-K10391+1)</f>
        <v>79</v>
      </c>
      <c r="N10391" s="268">
        <f>M10391/365</f>
        <v>0.21643835616438356</v>
      </c>
      <c r="O10391" s="269">
        <f>'Data and Parameter'!$E$4*'Data and Parameter'!$E$5*('Data and Parameter'!$E$6+'Data and Parameter'!$E$7)*'Data and Parameter'!$E$19*'Data and Parameter'!$E$14*'ER calculations'!N10391</f>
        <v>1.1206635035098378</v>
      </c>
      <c r="T10391" s="105"/>
    </row>
    <row r="10392" spans="1:20" ht="15">
      <c r="A10392" s="284">
        <v>10388</v>
      </c>
      <c r="B10392" s="287"/>
      <c r="C10392" s="287"/>
      <c r="D10392" s="284" t="s">
        <v>1054</v>
      </c>
      <c r="E10392" s="287"/>
      <c r="F10392" s="285" t="s">
        <v>10513</v>
      </c>
      <c r="G10392" s="266" t="s">
        <v>121</v>
      </c>
      <c r="H10392" s="266">
        <v>0.1</v>
      </c>
      <c r="I10392" s="266">
        <v>2023</v>
      </c>
      <c r="J10392" s="267">
        <v>45010</v>
      </c>
      <c r="K10392" s="267">
        <f>J10392+1</f>
        <v>45011</v>
      </c>
      <c r="L10392" s="266">
        <f>IF(M10392&lt;=365,1,2)</f>
        <v>1</v>
      </c>
      <c r="M10392" s="266">
        <f>IF(K10392&lt;$C$1,$C$2-$C$1+1,$C$2-K10392+1)</f>
        <v>36</v>
      </c>
      <c r="N10392" s="268">
        <f>M10392/365</f>
        <v>9.8630136986301367E-2</v>
      </c>
      <c r="O10392" s="269">
        <f>'Data and Parameter'!$E$4*'Data and Parameter'!$E$5*('Data and Parameter'!$E$6+'Data and Parameter'!$E$7)*'Data and Parameter'!$E$19*'Data and Parameter'!$E$14*'ER calculations'!N10392</f>
        <v>0.51068210286524263</v>
      </c>
      <c r="T10392" s="105"/>
    </row>
    <row r="10393" spans="1:20" ht="15">
      <c r="A10393" s="284">
        <v>10389</v>
      </c>
      <c r="B10393" s="287"/>
      <c r="C10393" s="287"/>
      <c r="D10393" s="284" t="s">
        <v>1054</v>
      </c>
      <c r="E10393" s="287"/>
      <c r="F10393" s="285" t="s">
        <v>10514</v>
      </c>
      <c r="G10393" s="266" t="s">
        <v>121</v>
      </c>
      <c r="H10393" s="266">
        <v>0.1</v>
      </c>
      <c r="I10393" s="266">
        <v>2023</v>
      </c>
      <c r="J10393" s="267">
        <v>44967</v>
      </c>
      <c r="K10393" s="267">
        <f>J10393+1</f>
        <v>44968</v>
      </c>
      <c r="L10393" s="266">
        <f>IF(M10393&lt;=365,1,2)</f>
        <v>1</v>
      </c>
      <c r="M10393" s="266">
        <f>IF(K10393&lt;$C$1,$C$2-$C$1+1,$C$2-K10393+1)</f>
        <v>79</v>
      </c>
      <c r="N10393" s="268">
        <f>M10393/365</f>
        <v>0.21643835616438356</v>
      </c>
      <c r="O10393" s="269">
        <f>'Data and Parameter'!$E$4*'Data and Parameter'!$E$5*('Data and Parameter'!$E$6+'Data and Parameter'!$E$7)*'Data and Parameter'!$E$19*'Data and Parameter'!$E$14*'ER calculations'!N10393</f>
        <v>1.1206635035098378</v>
      </c>
      <c r="T10393" s="105"/>
    </row>
    <row r="10394" spans="1:20" ht="15">
      <c r="A10394" s="284">
        <v>10390</v>
      </c>
      <c r="B10394" s="287"/>
      <c r="C10394" s="287"/>
      <c r="D10394" s="284" t="s">
        <v>1054</v>
      </c>
      <c r="E10394" s="287"/>
      <c r="F10394" s="285" t="s">
        <v>10515</v>
      </c>
      <c r="G10394" s="266" t="s">
        <v>121</v>
      </c>
      <c r="H10394" s="266">
        <v>0.1</v>
      </c>
      <c r="I10394" s="266">
        <v>2023</v>
      </c>
      <c r="J10394" s="267">
        <v>45010</v>
      </c>
      <c r="K10394" s="267">
        <f>J10394+1</f>
        <v>45011</v>
      </c>
      <c r="L10394" s="266">
        <f>IF(M10394&lt;=365,1,2)</f>
        <v>1</v>
      </c>
      <c r="M10394" s="266">
        <f>IF(K10394&lt;$C$1,$C$2-$C$1+1,$C$2-K10394+1)</f>
        <v>36</v>
      </c>
      <c r="N10394" s="268">
        <f>M10394/365</f>
        <v>9.8630136986301367E-2</v>
      </c>
      <c r="O10394" s="269">
        <f>'Data and Parameter'!$E$4*'Data and Parameter'!$E$5*('Data and Parameter'!$E$6+'Data and Parameter'!$E$7)*'Data and Parameter'!$E$19*'Data and Parameter'!$E$14*'ER calculations'!N10394</f>
        <v>0.51068210286524263</v>
      </c>
      <c r="T10394" s="105"/>
    </row>
    <row r="10395" spans="1:20" ht="15">
      <c r="A10395" s="284">
        <v>10391</v>
      </c>
      <c r="B10395" s="287"/>
      <c r="C10395" s="287"/>
      <c r="D10395" s="284" t="s">
        <v>1054</v>
      </c>
      <c r="E10395" s="287"/>
      <c r="F10395" s="285" t="s">
        <v>10516</v>
      </c>
      <c r="G10395" s="266" t="s">
        <v>121</v>
      </c>
      <c r="H10395" s="266">
        <v>0.1</v>
      </c>
      <c r="I10395" s="266">
        <v>2023</v>
      </c>
      <c r="J10395" s="267">
        <v>45010</v>
      </c>
      <c r="K10395" s="267">
        <f>J10395+1</f>
        <v>45011</v>
      </c>
      <c r="L10395" s="266">
        <f>IF(M10395&lt;=365,1,2)</f>
        <v>1</v>
      </c>
      <c r="M10395" s="266">
        <f>IF(K10395&lt;$C$1,$C$2-$C$1+1,$C$2-K10395+1)</f>
        <v>36</v>
      </c>
      <c r="N10395" s="268">
        <f>M10395/365</f>
        <v>9.8630136986301367E-2</v>
      </c>
      <c r="O10395" s="269">
        <f>'Data and Parameter'!$E$4*'Data and Parameter'!$E$5*('Data and Parameter'!$E$6+'Data and Parameter'!$E$7)*'Data and Parameter'!$E$19*'Data and Parameter'!$E$14*'ER calculations'!N10395</f>
        <v>0.51068210286524263</v>
      </c>
      <c r="T10395" s="105"/>
    </row>
    <row r="10396" spans="1:20" ht="15">
      <c r="A10396" s="284">
        <v>10392</v>
      </c>
      <c r="B10396" s="287"/>
      <c r="C10396" s="287"/>
      <c r="D10396" s="284" t="s">
        <v>1054</v>
      </c>
      <c r="E10396" s="287"/>
      <c r="F10396" s="285" t="s">
        <v>10517</v>
      </c>
      <c r="G10396" s="266" t="s">
        <v>121</v>
      </c>
      <c r="H10396" s="266">
        <v>0.1</v>
      </c>
      <c r="I10396" s="266">
        <v>2023</v>
      </c>
      <c r="J10396" s="267">
        <v>44967</v>
      </c>
      <c r="K10396" s="267">
        <f>J10396+1</f>
        <v>44968</v>
      </c>
      <c r="L10396" s="266">
        <f>IF(M10396&lt;=365,1,2)</f>
        <v>1</v>
      </c>
      <c r="M10396" s="266">
        <f>IF(K10396&lt;$C$1,$C$2-$C$1+1,$C$2-K10396+1)</f>
        <v>79</v>
      </c>
      <c r="N10396" s="268">
        <f>M10396/365</f>
        <v>0.21643835616438356</v>
      </c>
      <c r="O10396" s="269">
        <f>'Data and Parameter'!$E$4*'Data and Parameter'!$E$5*('Data and Parameter'!$E$6+'Data and Parameter'!$E$7)*'Data and Parameter'!$E$19*'Data and Parameter'!$E$14*'ER calculations'!N10396</f>
        <v>1.1206635035098378</v>
      </c>
    </row>
    <row r="10397" spans="1:20" ht="15">
      <c r="A10397" s="284">
        <v>10393</v>
      </c>
      <c r="B10397" s="287"/>
      <c r="C10397" s="287"/>
      <c r="D10397" s="284" t="s">
        <v>1054</v>
      </c>
      <c r="E10397" s="287"/>
      <c r="F10397" s="285" t="s">
        <v>10518</v>
      </c>
      <c r="G10397" s="266" t="s">
        <v>121</v>
      </c>
      <c r="H10397" s="266">
        <v>0.1</v>
      </c>
      <c r="I10397" s="266">
        <v>2023</v>
      </c>
      <c r="J10397" s="267">
        <v>45007</v>
      </c>
      <c r="K10397" s="267">
        <f>J10397+1</f>
        <v>45008</v>
      </c>
      <c r="L10397" s="266">
        <f>IF(M10397&lt;=365,1,2)</f>
        <v>1</v>
      </c>
      <c r="M10397" s="266">
        <f>IF(K10397&lt;$C$1,$C$2-$C$1+1,$C$2-K10397+1)</f>
        <v>39</v>
      </c>
      <c r="N10397" s="268">
        <f>M10397/365</f>
        <v>0.10684931506849316</v>
      </c>
      <c r="O10397" s="269">
        <f>'Data and Parameter'!$E$4*'Data and Parameter'!$E$5*('Data and Parameter'!$E$6+'Data and Parameter'!$E$7)*'Data and Parameter'!$E$19*'Data and Parameter'!$E$14*'ER calculations'!N10397</f>
        <v>0.55323894477067947</v>
      </c>
    </row>
    <row r="10398" spans="1:20" ht="15">
      <c r="A10398" s="284">
        <v>10394</v>
      </c>
      <c r="B10398" s="287"/>
      <c r="C10398" s="287"/>
      <c r="D10398" s="284" t="s">
        <v>1054</v>
      </c>
      <c r="E10398" s="287"/>
      <c r="F10398" s="285" t="s">
        <v>10519</v>
      </c>
      <c r="G10398" s="266" t="s">
        <v>121</v>
      </c>
      <c r="H10398" s="266">
        <v>0.1</v>
      </c>
      <c r="I10398" s="266">
        <v>2023</v>
      </c>
      <c r="J10398" s="267">
        <v>45008</v>
      </c>
      <c r="K10398" s="267">
        <f>J10398+1</f>
        <v>45009</v>
      </c>
      <c r="L10398" s="266">
        <f>IF(M10398&lt;=365,1,2)</f>
        <v>1</v>
      </c>
      <c r="M10398" s="266">
        <f>IF(K10398&lt;$C$1,$C$2-$C$1+1,$C$2-K10398+1)</f>
        <v>38</v>
      </c>
      <c r="N10398" s="268">
        <f>M10398/365</f>
        <v>0.10410958904109589</v>
      </c>
      <c r="O10398" s="269">
        <f>'Data and Parameter'!$E$4*'Data and Parameter'!$E$5*('Data and Parameter'!$E$6+'Data and Parameter'!$E$7)*'Data and Parameter'!$E$19*'Data and Parameter'!$E$14*'ER calculations'!N10398</f>
        <v>0.53905333080220053</v>
      </c>
    </row>
    <row r="10399" spans="1:20" ht="15">
      <c r="A10399" s="284">
        <v>10395</v>
      </c>
      <c r="B10399" s="287"/>
      <c r="C10399" s="287"/>
      <c r="D10399" s="284" t="s">
        <v>1054</v>
      </c>
      <c r="E10399" s="287"/>
      <c r="F10399" s="285" t="s">
        <v>10520</v>
      </c>
      <c r="G10399" s="266" t="s">
        <v>121</v>
      </c>
      <c r="H10399" s="266">
        <v>0.1</v>
      </c>
      <c r="I10399" s="266">
        <v>2023</v>
      </c>
      <c r="J10399" s="267">
        <v>44967</v>
      </c>
      <c r="K10399" s="267">
        <f>J10399+1</f>
        <v>44968</v>
      </c>
      <c r="L10399" s="266">
        <f>IF(M10399&lt;=365,1,2)</f>
        <v>1</v>
      </c>
      <c r="M10399" s="266">
        <f>IF(K10399&lt;$C$1,$C$2-$C$1+1,$C$2-K10399+1)</f>
        <v>79</v>
      </c>
      <c r="N10399" s="268">
        <f>M10399/365</f>
        <v>0.21643835616438356</v>
      </c>
      <c r="O10399" s="269">
        <f>'Data and Parameter'!$E$4*'Data and Parameter'!$E$5*('Data and Parameter'!$E$6+'Data and Parameter'!$E$7)*'Data and Parameter'!$E$19*'Data and Parameter'!$E$14*'ER calculations'!N10399</f>
        <v>1.1206635035098378</v>
      </c>
      <c r="T10399" s="105"/>
    </row>
    <row r="10400" spans="1:20" ht="15">
      <c r="A10400" s="284">
        <v>10396</v>
      </c>
      <c r="B10400" s="287"/>
      <c r="C10400" s="287"/>
      <c r="D10400" s="284" t="s">
        <v>1054</v>
      </c>
      <c r="E10400" s="287"/>
      <c r="F10400" s="285" t="s">
        <v>10521</v>
      </c>
      <c r="G10400" s="266" t="s">
        <v>121</v>
      </c>
      <c r="H10400" s="266">
        <v>0.1</v>
      </c>
      <c r="I10400" s="266">
        <v>2023</v>
      </c>
      <c r="J10400" s="267">
        <v>44967</v>
      </c>
      <c r="K10400" s="267">
        <f>J10400+1</f>
        <v>44968</v>
      </c>
      <c r="L10400" s="266">
        <f>IF(M10400&lt;=365,1,2)</f>
        <v>1</v>
      </c>
      <c r="M10400" s="266">
        <f>IF(K10400&lt;$C$1,$C$2-$C$1+1,$C$2-K10400+1)</f>
        <v>79</v>
      </c>
      <c r="N10400" s="268">
        <f>M10400/365</f>
        <v>0.21643835616438356</v>
      </c>
      <c r="O10400" s="269">
        <f>'Data and Parameter'!$E$4*'Data and Parameter'!$E$5*('Data and Parameter'!$E$6+'Data and Parameter'!$E$7)*'Data and Parameter'!$E$19*'Data and Parameter'!$E$14*'ER calculations'!N10400</f>
        <v>1.1206635035098378</v>
      </c>
      <c r="T10400" s="105"/>
    </row>
    <row r="10401" spans="1:20" ht="15">
      <c r="A10401" s="284">
        <v>10397</v>
      </c>
      <c r="B10401" s="287"/>
      <c r="C10401" s="287"/>
      <c r="D10401" s="284" t="s">
        <v>1054</v>
      </c>
      <c r="E10401" s="287"/>
      <c r="F10401" s="285" t="s">
        <v>10522</v>
      </c>
      <c r="G10401" s="266" t="s">
        <v>121</v>
      </c>
      <c r="H10401" s="266">
        <v>0.1</v>
      </c>
      <c r="I10401" s="266">
        <v>2023</v>
      </c>
      <c r="J10401" s="267">
        <v>45008</v>
      </c>
      <c r="K10401" s="267">
        <f>J10401+1</f>
        <v>45009</v>
      </c>
      <c r="L10401" s="266">
        <f>IF(M10401&lt;=365,1,2)</f>
        <v>1</v>
      </c>
      <c r="M10401" s="266">
        <f>IF(K10401&lt;$C$1,$C$2-$C$1+1,$C$2-K10401+1)</f>
        <v>38</v>
      </c>
      <c r="N10401" s="268">
        <f>M10401/365</f>
        <v>0.10410958904109589</v>
      </c>
      <c r="O10401" s="269">
        <f>'Data and Parameter'!$E$4*'Data and Parameter'!$E$5*('Data and Parameter'!$E$6+'Data and Parameter'!$E$7)*'Data and Parameter'!$E$19*'Data and Parameter'!$E$14*'ER calculations'!N10401</f>
        <v>0.53905333080220053</v>
      </c>
    </row>
    <row r="10402" spans="1:20" ht="15">
      <c r="A10402" s="284">
        <v>10398</v>
      </c>
      <c r="B10402" s="287"/>
      <c r="C10402" s="287"/>
      <c r="D10402" s="284" t="s">
        <v>1054</v>
      </c>
      <c r="E10402" s="287"/>
      <c r="F10402" s="285" t="s">
        <v>10523</v>
      </c>
      <c r="G10402" s="266" t="s">
        <v>121</v>
      </c>
      <c r="H10402" s="266">
        <v>0.1</v>
      </c>
      <c r="I10402" s="266">
        <v>2023</v>
      </c>
      <c r="J10402" s="267">
        <v>45008</v>
      </c>
      <c r="K10402" s="267">
        <f>J10402+1</f>
        <v>45009</v>
      </c>
      <c r="L10402" s="266">
        <f>IF(M10402&lt;=365,1,2)</f>
        <v>1</v>
      </c>
      <c r="M10402" s="266">
        <f>IF(K10402&lt;$C$1,$C$2-$C$1+1,$C$2-K10402+1)</f>
        <v>38</v>
      </c>
      <c r="N10402" s="268">
        <f>M10402/365</f>
        <v>0.10410958904109589</v>
      </c>
      <c r="O10402" s="269">
        <f>'Data and Parameter'!$E$4*'Data and Parameter'!$E$5*('Data and Parameter'!$E$6+'Data and Parameter'!$E$7)*'Data and Parameter'!$E$19*'Data and Parameter'!$E$14*'ER calculations'!N10402</f>
        <v>0.53905333080220053</v>
      </c>
      <c r="T10402" s="105"/>
    </row>
    <row r="10403" spans="1:20" ht="15">
      <c r="A10403" s="284">
        <v>10399</v>
      </c>
      <c r="B10403" s="287"/>
      <c r="C10403" s="287"/>
      <c r="D10403" s="284" t="s">
        <v>1054</v>
      </c>
      <c r="E10403" s="287"/>
      <c r="F10403" s="285" t="s">
        <v>10524</v>
      </c>
      <c r="G10403" s="266" t="s">
        <v>121</v>
      </c>
      <c r="H10403" s="266">
        <v>0.1</v>
      </c>
      <c r="I10403" s="266">
        <v>2023</v>
      </c>
      <c r="J10403" s="267">
        <v>45008</v>
      </c>
      <c r="K10403" s="267">
        <f>J10403+1</f>
        <v>45009</v>
      </c>
      <c r="L10403" s="266">
        <f>IF(M10403&lt;=365,1,2)</f>
        <v>1</v>
      </c>
      <c r="M10403" s="266">
        <f>IF(K10403&lt;$C$1,$C$2-$C$1+1,$C$2-K10403+1)</f>
        <v>38</v>
      </c>
      <c r="N10403" s="268">
        <f>M10403/365</f>
        <v>0.10410958904109589</v>
      </c>
      <c r="O10403" s="269">
        <f>'Data and Parameter'!$E$4*'Data and Parameter'!$E$5*('Data and Parameter'!$E$6+'Data and Parameter'!$E$7)*'Data and Parameter'!$E$19*'Data and Parameter'!$E$14*'ER calculations'!N10403</f>
        <v>0.53905333080220053</v>
      </c>
      <c r="T10403" s="105"/>
    </row>
    <row r="10404" spans="1:20" ht="15">
      <c r="A10404" s="284">
        <v>10400</v>
      </c>
      <c r="B10404" s="287"/>
      <c r="C10404" s="287"/>
      <c r="D10404" s="284" t="s">
        <v>1054</v>
      </c>
      <c r="E10404" s="287"/>
      <c r="F10404" s="285" t="s">
        <v>10525</v>
      </c>
      <c r="G10404" s="266" t="s">
        <v>121</v>
      </c>
      <c r="H10404" s="266">
        <v>0.1</v>
      </c>
      <c r="I10404" s="266">
        <v>2023</v>
      </c>
      <c r="J10404" s="267">
        <v>45008</v>
      </c>
      <c r="K10404" s="267">
        <f>J10404+1</f>
        <v>45009</v>
      </c>
      <c r="L10404" s="266">
        <f>IF(M10404&lt;=365,1,2)</f>
        <v>1</v>
      </c>
      <c r="M10404" s="266">
        <f>IF(K10404&lt;$C$1,$C$2-$C$1+1,$C$2-K10404+1)</f>
        <v>38</v>
      </c>
      <c r="N10404" s="268">
        <f>M10404/365</f>
        <v>0.10410958904109589</v>
      </c>
      <c r="O10404" s="269">
        <f>'Data and Parameter'!$E$4*'Data and Parameter'!$E$5*('Data and Parameter'!$E$6+'Data and Parameter'!$E$7)*'Data and Parameter'!$E$19*'Data and Parameter'!$E$14*'ER calculations'!N10404</f>
        <v>0.53905333080220053</v>
      </c>
    </row>
    <row r="10405" spans="1:20" ht="15">
      <c r="A10405" s="284">
        <v>10401</v>
      </c>
      <c r="B10405" s="287"/>
      <c r="C10405" s="287"/>
      <c r="D10405" s="284" t="s">
        <v>1054</v>
      </c>
      <c r="E10405" s="287"/>
      <c r="F10405" s="285" t="s">
        <v>10526</v>
      </c>
      <c r="G10405" s="266" t="s">
        <v>121</v>
      </c>
      <c r="H10405" s="266">
        <v>0.1</v>
      </c>
      <c r="I10405" s="266">
        <v>2023</v>
      </c>
      <c r="J10405" s="267">
        <v>45008</v>
      </c>
      <c r="K10405" s="267">
        <f>J10405+1</f>
        <v>45009</v>
      </c>
      <c r="L10405" s="266">
        <f>IF(M10405&lt;=365,1,2)</f>
        <v>1</v>
      </c>
      <c r="M10405" s="266">
        <f>IF(K10405&lt;$C$1,$C$2-$C$1+1,$C$2-K10405+1)</f>
        <v>38</v>
      </c>
      <c r="N10405" s="268">
        <f>M10405/365</f>
        <v>0.10410958904109589</v>
      </c>
      <c r="O10405" s="269">
        <f>'Data and Parameter'!$E$4*'Data and Parameter'!$E$5*('Data and Parameter'!$E$6+'Data and Parameter'!$E$7)*'Data and Parameter'!$E$19*'Data and Parameter'!$E$14*'ER calculations'!N10405</f>
        <v>0.53905333080220053</v>
      </c>
      <c r="T10405" s="105"/>
    </row>
    <row r="10406" spans="1:20" ht="15">
      <c r="A10406" s="284">
        <v>10402</v>
      </c>
      <c r="B10406" s="287"/>
      <c r="C10406" s="287"/>
      <c r="D10406" s="284" t="s">
        <v>1054</v>
      </c>
      <c r="E10406" s="287"/>
      <c r="F10406" s="285" t="s">
        <v>10527</v>
      </c>
      <c r="G10406" s="266" t="s">
        <v>121</v>
      </c>
      <c r="H10406" s="266">
        <v>0.1</v>
      </c>
      <c r="I10406" s="266">
        <v>2023</v>
      </c>
      <c r="J10406" s="267">
        <v>45008</v>
      </c>
      <c r="K10406" s="267">
        <f>J10406+1</f>
        <v>45009</v>
      </c>
      <c r="L10406" s="266">
        <f>IF(M10406&lt;=365,1,2)</f>
        <v>1</v>
      </c>
      <c r="M10406" s="266">
        <f>IF(K10406&lt;$C$1,$C$2-$C$1+1,$C$2-K10406+1)</f>
        <v>38</v>
      </c>
      <c r="N10406" s="268">
        <f>M10406/365</f>
        <v>0.10410958904109589</v>
      </c>
      <c r="O10406" s="269">
        <f>'Data and Parameter'!$E$4*'Data and Parameter'!$E$5*('Data and Parameter'!$E$6+'Data and Parameter'!$E$7)*'Data and Parameter'!$E$19*'Data and Parameter'!$E$14*'ER calculations'!N10406</f>
        <v>0.53905333080220053</v>
      </c>
      <c r="T10406" s="105"/>
    </row>
    <row r="10407" spans="1:20" ht="15">
      <c r="A10407" s="284">
        <v>10403</v>
      </c>
      <c r="B10407" s="287"/>
      <c r="C10407" s="287"/>
      <c r="D10407" s="284" t="s">
        <v>1054</v>
      </c>
      <c r="E10407" s="287"/>
      <c r="F10407" s="285" t="s">
        <v>10528</v>
      </c>
      <c r="G10407" s="266" t="s">
        <v>121</v>
      </c>
      <c r="H10407" s="266">
        <v>0.1</v>
      </c>
      <c r="I10407" s="266">
        <v>2023</v>
      </c>
      <c r="J10407" s="267">
        <v>44967</v>
      </c>
      <c r="K10407" s="267">
        <f>J10407+1</f>
        <v>44968</v>
      </c>
      <c r="L10407" s="266">
        <f>IF(M10407&lt;=365,1,2)</f>
        <v>1</v>
      </c>
      <c r="M10407" s="266">
        <f>IF(K10407&lt;$C$1,$C$2-$C$1+1,$C$2-K10407+1)</f>
        <v>79</v>
      </c>
      <c r="N10407" s="268">
        <f>M10407/365</f>
        <v>0.21643835616438356</v>
      </c>
      <c r="O10407" s="269">
        <f>'Data and Parameter'!$E$4*'Data and Parameter'!$E$5*('Data and Parameter'!$E$6+'Data and Parameter'!$E$7)*'Data and Parameter'!$E$19*'Data and Parameter'!$E$14*'ER calculations'!N10407</f>
        <v>1.1206635035098378</v>
      </c>
      <c r="T10407" s="105"/>
    </row>
    <row r="10408" spans="1:20" ht="15">
      <c r="A10408" s="284">
        <v>10404</v>
      </c>
      <c r="B10408" s="287"/>
      <c r="C10408" s="287"/>
      <c r="D10408" s="284" t="s">
        <v>1054</v>
      </c>
      <c r="E10408" s="287"/>
      <c r="F10408" s="285" t="s">
        <v>10529</v>
      </c>
      <c r="G10408" s="266" t="s">
        <v>121</v>
      </c>
      <c r="H10408" s="266">
        <v>0.1</v>
      </c>
      <c r="I10408" s="266">
        <v>2023</v>
      </c>
      <c r="J10408" s="267">
        <v>44967</v>
      </c>
      <c r="K10408" s="267">
        <f>J10408+1</f>
        <v>44968</v>
      </c>
      <c r="L10408" s="266">
        <f>IF(M10408&lt;=365,1,2)</f>
        <v>1</v>
      </c>
      <c r="M10408" s="266">
        <f>IF(K10408&lt;$C$1,$C$2-$C$1+1,$C$2-K10408+1)</f>
        <v>79</v>
      </c>
      <c r="N10408" s="268">
        <f>M10408/365</f>
        <v>0.21643835616438356</v>
      </c>
      <c r="O10408" s="269">
        <f>'Data and Parameter'!$E$4*'Data and Parameter'!$E$5*('Data and Parameter'!$E$6+'Data and Parameter'!$E$7)*'Data and Parameter'!$E$19*'Data and Parameter'!$E$14*'ER calculations'!N10408</f>
        <v>1.1206635035098378</v>
      </c>
      <c r="T10408" s="105"/>
    </row>
    <row r="10409" spans="1:20" ht="15">
      <c r="A10409" s="284">
        <v>10405</v>
      </c>
      <c r="B10409" s="287"/>
      <c r="C10409" s="287"/>
      <c r="D10409" s="284" t="s">
        <v>1054</v>
      </c>
      <c r="E10409" s="287"/>
      <c r="F10409" s="285" t="s">
        <v>10530</v>
      </c>
      <c r="G10409" s="266" t="s">
        <v>121</v>
      </c>
      <c r="H10409" s="266">
        <v>0.1</v>
      </c>
      <c r="I10409" s="266">
        <v>2023</v>
      </c>
      <c r="J10409" s="267">
        <v>44967</v>
      </c>
      <c r="K10409" s="267">
        <f>J10409+1</f>
        <v>44968</v>
      </c>
      <c r="L10409" s="266">
        <f>IF(M10409&lt;=365,1,2)</f>
        <v>1</v>
      </c>
      <c r="M10409" s="266">
        <f>IF(K10409&lt;$C$1,$C$2-$C$1+1,$C$2-K10409+1)</f>
        <v>79</v>
      </c>
      <c r="N10409" s="268">
        <f>M10409/365</f>
        <v>0.21643835616438356</v>
      </c>
      <c r="O10409" s="269">
        <f>'Data and Parameter'!$E$4*'Data and Parameter'!$E$5*('Data and Parameter'!$E$6+'Data and Parameter'!$E$7)*'Data and Parameter'!$E$19*'Data and Parameter'!$E$14*'ER calculations'!N10409</f>
        <v>1.1206635035098378</v>
      </c>
      <c r="T10409" s="105"/>
    </row>
    <row r="10410" spans="1:20" ht="15">
      <c r="A10410" s="284">
        <v>10406</v>
      </c>
      <c r="B10410" s="287"/>
      <c r="C10410" s="287"/>
      <c r="D10410" s="284" t="s">
        <v>1054</v>
      </c>
      <c r="E10410" s="287"/>
      <c r="F10410" s="285" t="s">
        <v>10531</v>
      </c>
      <c r="G10410" s="266" t="s">
        <v>121</v>
      </c>
      <c r="H10410" s="266">
        <v>0.1</v>
      </c>
      <c r="I10410" s="266">
        <v>2023</v>
      </c>
      <c r="J10410" s="267">
        <v>44967</v>
      </c>
      <c r="K10410" s="267">
        <f>J10410+1</f>
        <v>44968</v>
      </c>
      <c r="L10410" s="266">
        <f>IF(M10410&lt;=365,1,2)</f>
        <v>1</v>
      </c>
      <c r="M10410" s="266">
        <f>IF(K10410&lt;$C$1,$C$2-$C$1+1,$C$2-K10410+1)</f>
        <v>79</v>
      </c>
      <c r="N10410" s="268">
        <f>M10410/365</f>
        <v>0.21643835616438356</v>
      </c>
      <c r="O10410" s="269">
        <f>'Data and Parameter'!$E$4*'Data and Parameter'!$E$5*('Data and Parameter'!$E$6+'Data and Parameter'!$E$7)*'Data and Parameter'!$E$19*'Data and Parameter'!$E$14*'ER calculations'!N10410</f>
        <v>1.1206635035098378</v>
      </c>
      <c r="T10410" s="105"/>
    </row>
    <row r="10411" spans="1:20" ht="15">
      <c r="A10411" s="284">
        <v>10407</v>
      </c>
      <c r="B10411" s="287"/>
      <c r="C10411" s="287"/>
      <c r="D10411" s="284" t="s">
        <v>1054</v>
      </c>
      <c r="E10411" s="287"/>
      <c r="F10411" s="285" t="s">
        <v>10532</v>
      </c>
      <c r="G10411" s="266" t="s">
        <v>121</v>
      </c>
      <c r="H10411" s="266">
        <v>0.1</v>
      </c>
      <c r="I10411" s="266">
        <v>2023</v>
      </c>
      <c r="J10411" s="267">
        <v>45007</v>
      </c>
      <c r="K10411" s="267">
        <f>J10411+1</f>
        <v>45008</v>
      </c>
      <c r="L10411" s="266">
        <f>IF(M10411&lt;=365,1,2)</f>
        <v>1</v>
      </c>
      <c r="M10411" s="266">
        <f>IF(K10411&lt;$C$1,$C$2-$C$1+1,$C$2-K10411+1)</f>
        <v>39</v>
      </c>
      <c r="N10411" s="268">
        <f>M10411/365</f>
        <v>0.10684931506849316</v>
      </c>
      <c r="O10411" s="269">
        <f>'Data and Parameter'!$E$4*'Data and Parameter'!$E$5*('Data and Parameter'!$E$6+'Data and Parameter'!$E$7)*'Data and Parameter'!$E$19*'Data and Parameter'!$E$14*'ER calculations'!N10411</f>
        <v>0.55323894477067947</v>
      </c>
    </row>
    <row r="10412" spans="1:20" ht="15">
      <c r="A10412" s="284">
        <v>10408</v>
      </c>
      <c r="B10412" s="287"/>
      <c r="C10412" s="287"/>
      <c r="D10412" s="284" t="s">
        <v>1054</v>
      </c>
      <c r="E10412" s="287"/>
      <c r="F10412" s="285" t="s">
        <v>10533</v>
      </c>
      <c r="G10412" s="266" t="s">
        <v>121</v>
      </c>
      <c r="H10412" s="266">
        <v>0.1</v>
      </c>
      <c r="I10412" s="266">
        <v>2023</v>
      </c>
      <c r="J10412" s="267">
        <v>44967</v>
      </c>
      <c r="K10412" s="267">
        <f>J10412+1</f>
        <v>44968</v>
      </c>
      <c r="L10412" s="266">
        <f>IF(M10412&lt;=365,1,2)</f>
        <v>1</v>
      </c>
      <c r="M10412" s="266">
        <f>IF(K10412&lt;$C$1,$C$2-$C$1+1,$C$2-K10412+1)</f>
        <v>79</v>
      </c>
      <c r="N10412" s="268">
        <f>M10412/365</f>
        <v>0.21643835616438356</v>
      </c>
      <c r="O10412" s="269">
        <f>'Data and Parameter'!$E$4*'Data and Parameter'!$E$5*('Data and Parameter'!$E$6+'Data and Parameter'!$E$7)*'Data and Parameter'!$E$19*'Data and Parameter'!$E$14*'ER calculations'!N10412</f>
        <v>1.1206635035098378</v>
      </c>
      <c r="T10412" s="105"/>
    </row>
    <row r="10413" spans="1:20" ht="15">
      <c r="A10413" s="284">
        <v>10409</v>
      </c>
      <c r="B10413" s="287"/>
      <c r="C10413" s="287"/>
      <c r="D10413" s="284" t="s">
        <v>1054</v>
      </c>
      <c r="E10413" s="287"/>
      <c r="F10413" s="285" t="s">
        <v>10534</v>
      </c>
      <c r="G10413" s="266" t="s">
        <v>121</v>
      </c>
      <c r="H10413" s="266">
        <v>0.1</v>
      </c>
      <c r="I10413" s="266">
        <v>2023</v>
      </c>
      <c r="J10413" s="267">
        <v>44967</v>
      </c>
      <c r="K10413" s="267">
        <f>J10413+1</f>
        <v>44968</v>
      </c>
      <c r="L10413" s="266">
        <f>IF(M10413&lt;=365,1,2)</f>
        <v>1</v>
      </c>
      <c r="M10413" s="266">
        <f>IF(K10413&lt;$C$1,$C$2-$C$1+1,$C$2-K10413+1)</f>
        <v>79</v>
      </c>
      <c r="N10413" s="268">
        <f>M10413/365</f>
        <v>0.21643835616438356</v>
      </c>
      <c r="O10413" s="269">
        <f>'Data and Parameter'!$E$4*'Data and Parameter'!$E$5*('Data and Parameter'!$E$6+'Data and Parameter'!$E$7)*'Data and Parameter'!$E$19*'Data and Parameter'!$E$14*'ER calculations'!N10413</f>
        <v>1.1206635035098378</v>
      </c>
      <c r="T10413" s="105"/>
    </row>
    <row r="10414" spans="1:20" ht="15">
      <c r="A10414" s="284">
        <v>10410</v>
      </c>
      <c r="B10414" s="287"/>
      <c r="C10414" s="287"/>
      <c r="D10414" s="284" t="s">
        <v>1054</v>
      </c>
      <c r="E10414" s="287"/>
      <c r="F10414" s="285" t="s">
        <v>10535</v>
      </c>
      <c r="G10414" s="266" t="s">
        <v>121</v>
      </c>
      <c r="H10414" s="266">
        <v>0.1</v>
      </c>
      <c r="I10414" s="266">
        <v>2023</v>
      </c>
      <c r="J10414" s="267">
        <v>44967</v>
      </c>
      <c r="K10414" s="267">
        <f>J10414+1</f>
        <v>44968</v>
      </c>
      <c r="L10414" s="266">
        <f>IF(M10414&lt;=365,1,2)</f>
        <v>1</v>
      </c>
      <c r="M10414" s="266">
        <f>IF(K10414&lt;$C$1,$C$2-$C$1+1,$C$2-K10414+1)</f>
        <v>79</v>
      </c>
      <c r="N10414" s="268">
        <f>M10414/365</f>
        <v>0.21643835616438356</v>
      </c>
      <c r="O10414" s="269">
        <f>'Data and Parameter'!$E$4*'Data and Parameter'!$E$5*('Data and Parameter'!$E$6+'Data and Parameter'!$E$7)*'Data and Parameter'!$E$19*'Data and Parameter'!$E$14*'ER calculations'!N10414</f>
        <v>1.1206635035098378</v>
      </c>
      <c r="T10414" s="105"/>
    </row>
    <row r="10415" spans="1:20" ht="15">
      <c r="A10415" s="284">
        <v>10411</v>
      </c>
      <c r="B10415" s="287"/>
      <c r="C10415" s="287"/>
      <c r="D10415" s="284" t="s">
        <v>1054</v>
      </c>
      <c r="E10415" s="287"/>
      <c r="F10415" s="285" t="s">
        <v>10536</v>
      </c>
      <c r="G10415" s="266" t="s">
        <v>121</v>
      </c>
      <c r="H10415" s="266">
        <v>0.1</v>
      </c>
      <c r="I10415" s="266">
        <v>2023</v>
      </c>
      <c r="J10415" s="267">
        <v>44967</v>
      </c>
      <c r="K10415" s="267">
        <f>J10415+1</f>
        <v>44968</v>
      </c>
      <c r="L10415" s="266">
        <f>IF(M10415&lt;=365,1,2)</f>
        <v>1</v>
      </c>
      <c r="M10415" s="266">
        <f>IF(K10415&lt;$C$1,$C$2-$C$1+1,$C$2-K10415+1)</f>
        <v>79</v>
      </c>
      <c r="N10415" s="268">
        <f>M10415/365</f>
        <v>0.21643835616438356</v>
      </c>
      <c r="O10415" s="269">
        <f>'Data and Parameter'!$E$4*'Data and Parameter'!$E$5*('Data and Parameter'!$E$6+'Data and Parameter'!$E$7)*'Data and Parameter'!$E$19*'Data and Parameter'!$E$14*'ER calculations'!N10415</f>
        <v>1.1206635035098378</v>
      </c>
      <c r="T10415" s="105"/>
    </row>
    <row r="10416" spans="1:20" ht="15">
      <c r="A10416" s="284">
        <v>10412</v>
      </c>
      <c r="B10416" s="287"/>
      <c r="C10416" s="287"/>
      <c r="D10416" s="284" t="s">
        <v>1054</v>
      </c>
      <c r="E10416" s="287"/>
      <c r="F10416" s="285" t="s">
        <v>10537</v>
      </c>
      <c r="G10416" s="266" t="s">
        <v>121</v>
      </c>
      <c r="H10416" s="266">
        <v>0.1</v>
      </c>
      <c r="I10416" s="266">
        <v>2023</v>
      </c>
      <c r="J10416" s="267">
        <v>44967</v>
      </c>
      <c r="K10416" s="267">
        <f>J10416+1</f>
        <v>44968</v>
      </c>
      <c r="L10416" s="266">
        <f>IF(M10416&lt;=365,1,2)</f>
        <v>1</v>
      </c>
      <c r="M10416" s="266">
        <f>IF(K10416&lt;$C$1,$C$2-$C$1+1,$C$2-K10416+1)</f>
        <v>79</v>
      </c>
      <c r="N10416" s="268">
        <f>M10416/365</f>
        <v>0.21643835616438356</v>
      </c>
      <c r="O10416" s="269">
        <f>'Data and Parameter'!$E$4*'Data and Parameter'!$E$5*('Data and Parameter'!$E$6+'Data and Parameter'!$E$7)*'Data and Parameter'!$E$19*'Data and Parameter'!$E$14*'ER calculations'!N10416</f>
        <v>1.1206635035098378</v>
      </c>
      <c r="T10416" s="105"/>
    </row>
    <row r="10417" spans="1:20" ht="15">
      <c r="A10417" s="284">
        <v>10413</v>
      </c>
      <c r="B10417" s="287"/>
      <c r="C10417" s="287"/>
      <c r="D10417" s="284" t="s">
        <v>1054</v>
      </c>
      <c r="E10417" s="287"/>
      <c r="F10417" s="285" t="s">
        <v>10538</v>
      </c>
      <c r="G10417" s="266" t="s">
        <v>121</v>
      </c>
      <c r="H10417" s="266">
        <v>0.1</v>
      </c>
      <c r="I10417" s="266">
        <v>2023</v>
      </c>
      <c r="J10417" s="267">
        <v>44967</v>
      </c>
      <c r="K10417" s="267">
        <f>J10417+1</f>
        <v>44968</v>
      </c>
      <c r="L10417" s="266">
        <f>IF(M10417&lt;=365,1,2)</f>
        <v>1</v>
      </c>
      <c r="M10417" s="266">
        <f>IF(K10417&lt;$C$1,$C$2-$C$1+1,$C$2-K10417+1)</f>
        <v>79</v>
      </c>
      <c r="N10417" s="268">
        <f>M10417/365</f>
        <v>0.21643835616438356</v>
      </c>
      <c r="O10417" s="269">
        <f>'Data and Parameter'!$E$4*'Data and Parameter'!$E$5*('Data and Parameter'!$E$6+'Data and Parameter'!$E$7)*'Data and Parameter'!$E$19*'Data and Parameter'!$E$14*'ER calculations'!N10417</f>
        <v>1.1206635035098378</v>
      </c>
      <c r="T10417" s="105"/>
    </row>
    <row r="10418" spans="1:20" ht="15">
      <c r="A10418" s="284">
        <v>10414</v>
      </c>
      <c r="B10418" s="287"/>
      <c r="C10418" s="287"/>
      <c r="D10418" s="284" t="s">
        <v>1054</v>
      </c>
      <c r="E10418" s="287"/>
      <c r="F10418" s="285" t="s">
        <v>10539</v>
      </c>
      <c r="G10418" s="266" t="s">
        <v>121</v>
      </c>
      <c r="H10418" s="266">
        <v>0.1</v>
      </c>
      <c r="I10418" s="266">
        <v>2023</v>
      </c>
      <c r="J10418" s="267">
        <v>44967</v>
      </c>
      <c r="K10418" s="267">
        <f>J10418+1</f>
        <v>44968</v>
      </c>
      <c r="L10418" s="266">
        <f>IF(M10418&lt;=365,1,2)</f>
        <v>1</v>
      </c>
      <c r="M10418" s="266">
        <f>IF(K10418&lt;$C$1,$C$2-$C$1+1,$C$2-K10418+1)</f>
        <v>79</v>
      </c>
      <c r="N10418" s="268">
        <f>M10418/365</f>
        <v>0.21643835616438356</v>
      </c>
      <c r="O10418" s="269">
        <f>'Data and Parameter'!$E$4*'Data and Parameter'!$E$5*('Data and Parameter'!$E$6+'Data and Parameter'!$E$7)*'Data and Parameter'!$E$19*'Data and Parameter'!$E$14*'ER calculations'!N10418</f>
        <v>1.1206635035098378</v>
      </c>
      <c r="T10418" s="105"/>
    </row>
    <row r="10419" spans="1:20" ht="15">
      <c r="A10419" s="284">
        <v>10415</v>
      </c>
      <c r="B10419" s="287"/>
      <c r="C10419" s="287"/>
      <c r="D10419" s="284" t="s">
        <v>1054</v>
      </c>
      <c r="E10419" s="287"/>
      <c r="F10419" s="285" t="s">
        <v>10540</v>
      </c>
      <c r="G10419" s="266" t="s">
        <v>121</v>
      </c>
      <c r="H10419" s="266">
        <v>0.1</v>
      </c>
      <c r="I10419" s="266">
        <v>2023</v>
      </c>
      <c r="J10419" s="267">
        <v>44967</v>
      </c>
      <c r="K10419" s="267">
        <f>J10419+1</f>
        <v>44968</v>
      </c>
      <c r="L10419" s="266">
        <f>IF(M10419&lt;=365,1,2)</f>
        <v>1</v>
      </c>
      <c r="M10419" s="266">
        <f>IF(K10419&lt;$C$1,$C$2-$C$1+1,$C$2-K10419+1)</f>
        <v>79</v>
      </c>
      <c r="N10419" s="268">
        <f>M10419/365</f>
        <v>0.21643835616438356</v>
      </c>
      <c r="O10419" s="269">
        <f>'Data and Parameter'!$E$4*'Data and Parameter'!$E$5*('Data and Parameter'!$E$6+'Data and Parameter'!$E$7)*'Data and Parameter'!$E$19*'Data and Parameter'!$E$14*'ER calculations'!N10419</f>
        <v>1.1206635035098378</v>
      </c>
      <c r="T10419" s="105"/>
    </row>
    <row r="10420" spans="1:20" ht="15">
      <c r="A10420" s="284">
        <v>10416</v>
      </c>
      <c r="B10420" s="287"/>
      <c r="C10420" s="287"/>
      <c r="D10420" s="284" t="s">
        <v>1054</v>
      </c>
      <c r="E10420" s="287"/>
      <c r="F10420" s="285" t="s">
        <v>10541</v>
      </c>
      <c r="G10420" s="266" t="s">
        <v>121</v>
      </c>
      <c r="H10420" s="266">
        <v>0.1</v>
      </c>
      <c r="I10420" s="266">
        <v>2023</v>
      </c>
      <c r="J10420" s="267">
        <v>44967</v>
      </c>
      <c r="K10420" s="267">
        <f>J10420+1</f>
        <v>44968</v>
      </c>
      <c r="L10420" s="266">
        <f>IF(M10420&lt;=365,1,2)</f>
        <v>1</v>
      </c>
      <c r="M10420" s="266">
        <f>IF(K10420&lt;$C$1,$C$2-$C$1+1,$C$2-K10420+1)</f>
        <v>79</v>
      </c>
      <c r="N10420" s="268">
        <f>M10420/365</f>
        <v>0.21643835616438356</v>
      </c>
      <c r="O10420" s="269">
        <f>'Data and Parameter'!$E$4*'Data and Parameter'!$E$5*('Data and Parameter'!$E$6+'Data and Parameter'!$E$7)*'Data and Parameter'!$E$19*'Data and Parameter'!$E$14*'ER calculations'!N10420</f>
        <v>1.1206635035098378</v>
      </c>
      <c r="T10420" s="105"/>
    </row>
    <row r="10421" spans="1:20" ht="15">
      <c r="A10421" s="284">
        <v>10417</v>
      </c>
      <c r="B10421" s="287"/>
      <c r="C10421" s="287"/>
      <c r="D10421" s="284" t="s">
        <v>1054</v>
      </c>
      <c r="E10421" s="287"/>
      <c r="F10421" s="285" t="s">
        <v>10542</v>
      </c>
      <c r="G10421" s="266" t="s">
        <v>121</v>
      </c>
      <c r="H10421" s="266">
        <v>0.1</v>
      </c>
      <c r="I10421" s="266">
        <v>2023</v>
      </c>
      <c r="J10421" s="267">
        <v>44967</v>
      </c>
      <c r="K10421" s="267">
        <f>J10421+1</f>
        <v>44968</v>
      </c>
      <c r="L10421" s="266">
        <f>IF(M10421&lt;=365,1,2)</f>
        <v>1</v>
      </c>
      <c r="M10421" s="266">
        <f>IF(K10421&lt;$C$1,$C$2-$C$1+1,$C$2-K10421+1)</f>
        <v>79</v>
      </c>
      <c r="N10421" s="268">
        <f>M10421/365</f>
        <v>0.21643835616438356</v>
      </c>
      <c r="O10421" s="269">
        <f>'Data and Parameter'!$E$4*'Data and Parameter'!$E$5*('Data and Parameter'!$E$6+'Data and Parameter'!$E$7)*'Data and Parameter'!$E$19*'Data and Parameter'!$E$14*'ER calculations'!N10421</f>
        <v>1.1206635035098378</v>
      </c>
      <c r="T10421" s="105"/>
    </row>
    <row r="10422" spans="1:20" ht="15">
      <c r="A10422" s="284">
        <v>10418</v>
      </c>
      <c r="B10422" s="287"/>
      <c r="C10422" s="287"/>
      <c r="D10422" s="284" t="s">
        <v>1054</v>
      </c>
      <c r="E10422" s="287"/>
      <c r="F10422" s="285" t="s">
        <v>10543</v>
      </c>
      <c r="G10422" s="266" t="s">
        <v>121</v>
      </c>
      <c r="H10422" s="266">
        <v>0.1</v>
      </c>
      <c r="I10422" s="266">
        <v>2023</v>
      </c>
      <c r="J10422" s="267">
        <v>44967</v>
      </c>
      <c r="K10422" s="267">
        <f>J10422+1</f>
        <v>44968</v>
      </c>
      <c r="L10422" s="266">
        <f>IF(M10422&lt;=365,1,2)</f>
        <v>1</v>
      </c>
      <c r="M10422" s="266">
        <f>IF(K10422&lt;$C$1,$C$2-$C$1+1,$C$2-K10422+1)</f>
        <v>79</v>
      </c>
      <c r="N10422" s="268">
        <f>M10422/365</f>
        <v>0.21643835616438356</v>
      </c>
      <c r="O10422" s="269">
        <f>'Data and Parameter'!$E$4*'Data and Parameter'!$E$5*('Data and Parameter'!$E$6+'Data and Parameter'!$E$7)*'Data and Parameter'!$E$19*'Data and Parameter'!$E$14*'ER calculations'!N10422</f>
        <v>1.1206635035098378</v>
      </c>
      <c r="T10422" s="105"/>
    </row>
    <row r="10423" spans="1:20" ht="15">
      <c r="A10423" s="284">
        <v>10419</v>
      </c>
      <c r="B10423" s="287"/>
      <c r="C10423" s="287"/>
      <c r="D10423" s="284" t="s">
        <v>1054</v>
      </c>
      <c r="E10423" s="287"/>
      <c r="F10423" s="285" t="s">
        <v>10544</v>
      </c>
      <c r="G10423" s="266" t="s">
        <v>121</v>
      </c>
      <c r="H10423" s="266">
        <v>0.1</v>
      </c>
      <c r="I10423" s="266">
        <v>2023</v>
      </c>
      <c r="J10423" s="267">
        <v>45007</v>
      </c>
      <c r="K10423" s="267">
        <f>J10423+1</f>
        <v>45008</v>
      </c>
      <c r="L10423" s="266">
        <f>IF(M10423&lt;=365,1,2)</f>
        <v>1</v>
      </c>
      <c r="M10423" s="266">
        <f>IF(K10423&lt;$C$1,$C$2-$C$1+1,$C$2-K10423+1)</f>
        <v>39</v>
      </c>
      <c r="N10423" s="268">
        <f>M10423/365</f>
        <v>0.10684931506849316</v>
      </c>
      <c r="O10423" s="269">
        <f>'Data and Parameter'!$E$4*'Data and Parameter'!$E$5*('Data and Parameter'!$E$6+'Data and Parameter'!$E$7)*'Data and Parameter'!$E$19*'Data and Parameter'!$E$14*'ER calculations'!N10423</f>
        <v>0.55323894477067947</v>
      </c>
    </row>
    <row r="10424" spans="1:20" ht="15">
      <c r="A10424" s="284">
        <v>10420</v>
      </c>
      <c r="B10424" s="287"/>
      <c r="C10424" s="287"/>
      <c r="D10424" s="284" t="s">
        <v>1054</v>
      </c>
      <c r="E10424" s="287"/>
      <c r="F10424" s="285" t="s">
        <v>10545</v>
      </c>
      <c r="G10424" s="266" t="s">
        <v>121</v>
      </c>
      <c r="H10424" s="266">
        <v>0.1</v>
      </c>
      <c r="I10424" s="266">
        <v>2023</v>
      </c>
      <c r="J10424" s="267">
        <v>44967</v>
      </c>
      <c r="K10424" s="267">
        <f>J10424+1</f>
        <v>44968</v>
      </c>
      <c r="L10424" s="266">
        <f>IF(M10424&lt;=365,1,2)</f>
        <v>1</v>
      </c>
      <c r="M10424" s="266">
        <f>IF(K10424&lt;$C$1,$C$2-$C$1+1,$C$2-K10424+1)</f>
        <v>79</v>
      </c>
      <c r="N10424" s="268">
        <f>M10424/365</f>
        <v>0.21643835616438356</v>
      </c>
      <c r="O10424" s="269">
        <f>'Data and Parameter'!$E$4*'Data and Parameter'!$E$5*('Data and Parameter'!$E$6+'Data and Parameter'!$E$7)*'Data and Parameter'!$E$19*'Data and Parameter'!$E$14*'ER calculations'!N10424</f>
        <v>1.1206635035098378</v>
      </c>
      <c r="T10424" s="105"/>
    </row>
    <row r="10425" spans="1:20" ht="15">
      <c r="A10425" s="284">
        <v>10421</v>
      </c>
      <c r="B10425" s="287"/>
      <c r="C10425" s="287"/>
      <c r="D10425" s="284" t="s">
        <v>1054</v>
      </c>
      <c r="E10425" s="287"/>
      <c r="F10425" s="285" t="s">
        <v>10546</v>
      </c>
      <c r="G10425" s="266" t="s">
        <v>121</v>
      </c>
      <c r="H10425" s="266">
        <v>0.1</v>
      </c>
      <c r="I10425" s="266">
        <v>2023</v>
      </c>
      <c r="J10425" s="267">
        <v>45007</v>
      </c>
      <c r="K10425" s="267">
        <f>J10425+1</f>
        <v>45008</v>
      </c>
      <c r="L10425" s="266">
        <f>IF(M10425&lt;=365,1,2)</f>
        <v>1</v>
      </c>
      <c r="M10425" s="266">
        <f>IF(K10425&lt;$C$1,$C$2-$C$1+1,$C$2-K10425+1)</f>
        <v>39</v>
      </c>
      <c r="N10425" s="268">
        <f>M10425/365</f>
        <v>0.10684931506849316</v>
      </c>
      <c r="O10425" s="269">
        <f>'Data and Parameter'!$E$4*'Data and Parameter'!$E$5*('Data and Parameter'!$E$6+'Data and Parameter'!$E$7)*'Data and Parameter'!$E$19*'Data and Parameter'!$E$14*'ER calculations'!N10425</f>
        <v>0.55323894477067947</v>
      </c>
    </row>
    <row r="10426" spans="1:20" ht="15">
      <c r="A10426" s="284">
        <v>10422</v>
      </c>
      <c r="B10426" s="287"/>
      <c r="C10426" s="287"/>
      <c r="D10426" s="284" t="s">
        <v>1054</v>
      </c>
      <c r="E10426" s="287"/>
      <c r="F10426" s="285" t="s">
        <v>10547</v>
      </c>
      <c r="G10426" s="266" t="s">
        <v>121</v>
      </c>
      <c r="H10426" s="266">
        <v>0.1</v>
      </c>
      <c r="I10426" s="266">
        <v>2023</v>
      </c>
      <c r="J10426" s="267">
        <v>45008</v>
      </c>
      <c r="K10426" s="267">
        <f>J10426+1</f>
        <v>45009</v>
      </c>
      <c r="L10426" s="266">
        <f>IF(M10426&lt;=365,1,2)</f>
        <v>1</v>
      </c>
      <c r="M10426" s="266">
        <f>IF(K10426&lt;$C$1,$C$2-$C$1+1,$C$2-K10426+1)</f>
        <v>38</v>
      </c>
      <c r="N10426" s="268">
        <f>M10426/365</f>
        <v>0.10410958904109589</v>
      </c>
      <c r="O10426" s="269">
        <f>'Data and Parameter'!$E$4*'Data and Parameter'!$E$5*('Data and Parameter'!$E$6+'Data and Parameter'!$E$7)*'Data and Parameter'!$E$19*'Data and Parameter'!$E$14*'ER calculations'!N10426</f>
        <v>0.53905333080220053</v>
      </c>
      <c r="T10426" s="105"/>
    </row>
    <row r="10427" spans="1:20" ht="15">
      <c r="A10427" s="284">
        <v>10423</v>
      </c>
      <c r="B10427" s="287"/>
      <c r="C10427" s="287"/>
      <c r="D10427" s="284" t="s">
        <v>1054</v>
      </c>
      <c r="E10427" s="287"/>
      <c r="F10427" s="285" t="s">
        <v>10548</v>
      </c>
      <c r="G10427" s="266" t="s">
        <v>121</v>
      </c>
      <c r="H10427" s="266">
        <v>0.1</v>
      </c>
      <c r="I10427" s="266">
        <v>2023</v>
      </c>
      <c r="J10427" s="267">
        <v>45008</v>
      </c>
      <c r="K10427" s="267">
        <f>J10427+1</f>
        <v>45009</v>
      </c>
      <c r="L10427" s="266">
        <f>IF(M10427&lt;=365,1,2)</f>
        <v>1</v>
      </c>
      <c r="M10427" s="266">
        <f>IF(K10427&lt;$C$1,$C$2-$C$1+1,$C$2-K10427+1)</f>
        <v>38</v>
      </c>
      <c r="N10427" s="268">
        <f>M10427/365</f>
        <v>0.10410958904109589</v>
      </c>
      <c r="O10427" s="269">
        <f>'Data and Parameter'!$E$4*'Data and Parameter'!$E$5*('Data and Parameter'!$E$6+'Data and Parameter'!$E$7)*'Data and Parameter'!$E$19*'Data and Parameter'!$E$14*'ER calculations'!N10427</f>
        <v>0.53905333080220053</v>
      </c>
      <c r="T10427" s="105"/>
    </row>
    <row r="10428" spans="1:20" ht="15">
      <c r="A10428" s="284">
        <v>10424</v>
      </c>
      <c r="B10428" s="287"/>
      <c r="C10428" s="287"/>
      <c r="D10428" s="284" t="s">
        <v>1054</v>
      </c>
      <c r="E10428" s="287"/>
      <c r="F10428" s="285" t="s">
        <v>10549</v>
      </c>
      <c r="G10428" s="266" t="s">
        <v>121</v>
      </c>
      <c r="H10428" s="266">
        <v>0.1</v>
      </c>
      <c r="I10428" s="266">
        <v>2023</v>
      </c>
      <c r="J10428" s="267">
        <v>44968</v>
      </c>
      <c r="K10428" s="267">
        <f>J10428+1</f>
        <v>44969</v>
      </c>
      <c r="L10428" s="266">
        <f>IF(M10428&lt;=365,1,2)</f>
        <v>1</v>
      </c>
      <c r="M10428" s="266">
        <f>IF(K10428&lt;$C$1,$C$2-$C$1+1,$C$2-K10428+1)</f>
        <v>78</v>
      </c>
      <c r="N10428" s="268">
        <f>M10428/365</f>
        <v>0.21369863013698631</v>
      </c>
      <c r="O10428" s="269">
        <f>'Data and Parameter'!$E$4*'Data and Parameter'!$E$5*('Data and Parameter'!$E$6+'Data and Parameter'!$E$7)*'Data and Parameter'!$E$19*'Data and Parameter'!$E$14*'ER calculations'!N10428</f>
        <v>1.1064778895413589</v>
      </c>
      <c r="T10428" s="105"/>
    </row>
    <row r="10429" spans="1:20" ht="15">
      <c r="A10429" s="284">
        <v>10425</v>
      </c>
      <c r="B10429" s="287"/>
      <c r="C10429" s="287"/>
      <c r="D10429" s="284" t="s">
        <v>1054</v>
      </c>
      <c r="E10429" s="287"/>
      <c r="F10429" s="285" t="s">
        <v>10550</v>
      </c>
      <c r="G10429" s="266" t="s">
        <v>121</v>
      </c>
      <c r="H10429" s="266">
        <v>0.1</v>
      </c>
      <c r="I10429" s="266">
        <v>2023</v>
      </c>
      <c r="J10429" s="267">
        <v>45008</v>
      </c>
      <c r="K10429" s="267">
        <f>J10429+1</f>
        <v>45009</v>
      </c>
      <c r="L10429" s="266">
        <f>IF(M10429&lt;=365,1,2)</f>
        <v>1</v>
      </c>
      <c r="M10429" s="266">
        <f>IF(K10429&lt;$C$1,$C$2-$C$1+1,$C$2-K10429+1)</f>
        <v>38</v>
      </c>
      <c r="N10429" s="268">
        <f>M10429/365</f>
        <v>0.10410958904109589</v>
      </c>
      <c r="O10429" s="269">
        <f>'Data and Parameter'!$E$4*'Data and Parameter'!$E$5*('Data and Parameter'!$E$6+'Data and Parameter'!$E$7)*'Data and Parameter'!$E$19*'Data and Parameter'!$E$14*'ER calculations'!N10429</f>
        <v>0.53905333080220053</v>
      </c>
      <c r="T10429" s="105"/>
    </row>
    <row r="10430" spans="1:20" ht="15">
      <c r="A10430" s="284">
        <v>10426</v>
      </c>
      <c r="B10430" s="287"/>
      <c r="C10430" s="287"/>
      <c r="D10430" s="284" t="s">
        <v>1054</v>
      </c>
      <c r="E10430" s="287"/>
      <c r="F10430" s="285" t="s">
        <v>10551</v>
      </c>
      <c r="G10430" s="266" t="s">
        <v>121</v>
      </c>
      <c r="H10430" s="266">
        <v>0.1</v>
      </c>
      <c r="I10430" s="266">
        <v>2023</v>
      </c>
      <c r="J10430" s="267">
        <v>44967</v>
      </c>
      <c r="K10430" s="267">
        <f>J10430+1</f>
        <v>44968</v>
      </c>
      <c r="L10430" s="266">
        <f>IF(M10430&lt;=365,1,2)</f>
        <v>1</v>
      </c>
      <c r="M10430" s="266">
        <f>IF(K10430&lt;$C$1,$C$2-$C$1+1,$C$2-K10430+1)</f>
        <v>79</v>
      </c>
      <c r="N10430" s="268">
        <f>M10430/365</f>
        <v>0.21643835616438356</v>
      </c>
      <c r="O10430" s="269">
        <f>'Data and Parameter'!$E$4*'Data and Parameter'!$E$5*('Data and Parameter'!$E$6+'Data and Parameter'!$E$7)*'Data and Parameter'!$E$19*'Data and Parameter'!$E$14*'ER calculations'!N10430</f>
        <v>1.1206635035098378</v>
      </c>
      <c r="T10430" s="105"/>
    </row>
    <row r="10431" spans="1:20" ht="15">
      <c r="A10431" s="284">
        <v>10427</v>
      </c>
      <c r="B10431" s="287"/>
      <c r="C10431" s="287"/>
      <c r="D10431" s="284" t="s">
        <v>1054</v>
      </c>
      <c r="E10431" s="287"/>
      <c r="F10431" s="285" t="s">
        <v>10552</v>
      </c>
      <c r="G10431" s="266" t="s">
        <v>121</v>
      </c>
      <c r="H10431" s="266">
        <v>0.1</v>
      </c>
      <c r="I10431" s="266">
        <v>2023</v>
      </c>
      <c r="J10431" s="267">
        <v>44967</v>
      </c>
      <c r="K10431" s="267">
        <f>J10431+1</f>
        <v>44968</v>
      </c>
      <c r="L10431" s="266">
        <f>IF(M10431&lt;=365,1,2)</f>
        <v>1</v>
      </c>
      <c r="M10431" s="266">
        <f>IF(K10431&lt;$C$1,$C$2-$C$1+1,$C$2-K10431+1)</f>
        <v>79</v>
      </c>
      <c r="N10431" s="268">
        <f>M10431/365</f>
        <v>0.21643835616438356</v>
      </c>
      <c r="O10431" s="269">
        <f>'Data and Parameter'!$E$4*'Data and Parameter'!$E$5*('Data and Parameter'!$E$6+'Data and Parameter'!$E$7)*'Data and Parameter'!$E$19*'Data and Parameter'!$E$14*'ER calculations'!N10431</f>
        <v>1.1206635035098378</v>
      </c>
      <c r="T10431" s="105"/>
    </row>
    <row r="10432" spans="1:20" ht="15">
      <c r="A10432" s="284">
        <v>10428</v>
      </c>
      <c r="B10432" s="287"/>
      <c r="C10432" s="287"/>
      <c r="D10432" s="284" t="s">
        <v>1054</v>
      </c>
      <c r="E10432" s="287"/>
      <c r="F10432" s="285" t="s">
        <v>10553</v>
      </c>
      <c r="G10432" s="266" t="s">
        <v>121</v>
      </c>
      <c r="H10432" s="266">
        <v>0.1</v>
      </c>
      <c r="I10432" s="266">
        <v>2023</v>
      </c>
      <c r="J10432" s="267">
        <v>44967</v>
      </c>
      <c r="K10432" s="267">
        <f>J10432+1</f>
        <v>44968</v>
      </c>
      <c r="L10432" s="266">
        <f>IF(M10432&lt;=365,1,2)</f>
        <v>1</v>
      </c>
      <c r="M10432" s="266">
        <f>IF(K10432&lt;$C$1,$C$2-$C$1+1,$C$2-K10432+1)</f>
        <v>79</v>
      </c>
      <c r="N10432" s="268">
        <f>M10432/365</f>
        <v>0.21643835616438356</v>
      </c>
      <c r="O10432" s="269">
        <f>'Data and Parameter'!$E$4*'Data and Parameter'!$E$5*('Data and Parameter'!$E$6+'Data and Parameter'!$E$7)*'Data and Parameter'!$E$19*'Data and Parameter'!$E$14*'ER calculations'!N10432</f>
        <v>1.1206635035098378</v>
      </c>
      <c r="T10432" s="105"/>
    </row>
    <row r="10433" spans="1:20" ht="15">
      <c r="A10433" s="284">
        <v>10429</v>
      </c>
      <c r="B10433" s="287"/>
      <c r="C10433" s="287"/>
      <c r="D10433" s="284" t="s">
        <v>1054</v>
      </c>
      <c r="E10433" s="287"/>
      <c r="F10433" s="285" t="s">
        <v>10554</v>
      </c>
      <c r="G10433" s="266" t="s">
        <v>121</v>
      </c>
      <c r="H10433" s="266">
        <v>0.1</v>
      </c>
      <c r="I10433" s="266">
        <v>2023</v>
      </c>
      <c r="J10433" s="267">
        <v>45007</v>
      </c>
      <c r="K10433" s="267">
        <f>J10433+1</f>
        <v>45008</v>
      </c>
      <c r="L10433" s="266">
        <f>IF(M10433&lt;=365,1,2)</f>
        <v>1</v>
      </c>
      <c r="M10433" s="266">
        <f>IF(K10433&lt;$C$1,$C$2-$C$1+1,$C$2-K10433+1)</f>
        <v>39</v>
      </c>
      <c r="N10433" s="268">
        <f>M10433/365</f>
        <v>0.10684931506849316</v>
      </c>
      <c r="O10433" s="269">
        <f>'Data and Parameter'!$E$4*'Data and Parameter'!$E$5*('Data and Parameter'!$E$6+'Data and Parameter'!$E$7)*'Data and Parameter'!$E$19*'Data and Parameter'!$E$14*'ER calculations'!N10433</f>
        <v>0.55323894477067947</v>
      </c>
    </row>
    <row r="10434" spans="1:20" ht="15">
      <c r="A10434" s="284">
        <v>10430</v>
      </c>
      <c r="B10434" s="287"/>
      <c r="C10434" s="287"/>
      <c r="D10434" s="284" t="s">
        <v>1054</v>
      </c>
      <c r="E10434" s="287"/>
      <c r="F10434" s="285" t="s">
        <v>10555</v>
      </c>
      <c r="G10434" s="266" t="s">
        <v>121</v>
      </c>
      <c r="H10434" s="266">
        <v>0.1</v>
      </c>
      <c r="I10434" s="266">
        <v>2023</v>
      </c>
      <c r="J10434" s="267">
        <v>45007</v>
      </c>
      <c r="K10434" s="267">
        <f>J10434+1</f>
        <v>45008</v>
      </c>
      <c r="L10434" s="266">
        <f>IF(M10434&lt;=365,1,2)</f>
        <v>1</v>
      </c>
      <c r="M10434" s="266">
        <f>IF(K10434&lt;$C$1,$C$2-$C$1+1,$C$2-K10434+1)</f>
        <v>39</v>
      </c>
      <c r="N10434" s="268">
        <f>M10434/365</f>
        <v>0.10684931506849316</v>
      </c>
      <c r="O10434" s="269">
        <f>'Data and Parameter'!$E$4*'Data and Parameter'!$E$5*('Data and Parameter'!$E$6+'Data and Parameter'!$E$7)*'Data and Parameter'!$E$19*'Data and Parameter'!$E$14*'ER calculations'!N10434</f>
        <v>0.55323894477067947</v>
      </c>
    </row>
    <row r="10435" spans="1:20" ht="15">
      <c r="A10435" s="284">
        <v>10431</v>
      </c>
      <c r="B10435" s="287"/>
      <c r="C10435" s="287"/>
      <c r="D10435" s="284" t="s">
        <v>1054</v>
      </c>
      <c r="E10435" s="287"/>
      <c r="F10435" s="285" t="s">
        <v>10556</v>
      </c>
      <c r="G10435" s="266" t="s">
        <v>121</v>
      </c>
      <c r="H10435" s="266">
        <v>0.1</v>
      </c>
      <c r="I10435" s="266">
        <v>2023</v>
      </c>
      <c r="J10435" s="267">
        <v>44967</v>
      </c>
      <c r="K10435" s="267">
        <f>J10435+1</f>
        <v>44968</v>
      </c>
      <c r="L10435" s="266">
        <f>IF(M10435&lt;=365,1,2)</f>
        <v>1</v>
      </c>
      <c r="M10435" s="266">
        <f>IF(K10435&lt;$C$1,$C$2-$C$1+1,$C$2-K10435+1)</f>
        <v>79</v>
      </c>
      <c r="N10435" s="268">
        <f>M10435/365</f>
        <v>0.21643835616438356</v>
      </c>
      <c r="O10435" s="269">
        <f>'Data and Parameter'!$E$4*'Data and Parameter'!$E$5*('Data and Parameter'!$E$6+'Data and Parameter'!$E$7)*'Data and Parameter'!$E$19*'Data and Parameter'!$E$14*'ER calculations'!N10435</f>
        <v>1.1206635035098378</v>
      </c>
      <c r="T10435" s="105"/>
    </row>
    <row r="10436" spans="1:20" ht="15">
      <c r="A10436" s="284">
        <v>10432</v>
      </c>
      <c r="B10436" s="287"/>
      <c r="C10436" s="287"/>
      <c r="D10436" s="284" t="s">
        <v>1054</v>
      </c>
      <c r="E10436" s="287"/>
      <c r="F10436" s="285" t="s">
        <v>10557</v>
      </c>
      <c r="G10436" s="266" t="s">
        <v>121</v>
      </c>
      <c r="H10436" s="266">
        <v>0.1</v>
      </c>
      <c r="I10436" s="266">
        <v>2023</v>
      </c>
      <c r="J10436" s="267">
        <v>44967</v>
      </c>
      <c r="K10436" s="267">
        <f>J10436+1</f>
        <v>44968</v>
      </c>
      <c r="L10436" s="266">
        <f>IF(M10436&lt;=365,1,2)</f>
        <v>1</v>
      </c>
      <c r="M10436" s="266">
        <f>IF(K10436&lt;$C$1,$C$2-$C$1+1,$C$2-K10436+1)</f>
        <v>79</v>
      </c>
      <c r="N10436" s="268">
        <f>M10436/365</f>
        <v>0.21643835616438356</v>
      </c>
      <c r="O10436" s="269">
        <f>'Data and Parameter'!$E$4*'Data and Parameter'!$E$5*('Data and Parameter'!$E$6+'Data and Parameter'!$E$7)*'Data and Parameter'!$E$19*'Data and Parameter'!$E$14*'ER calculations'!N10436</f>
        <v>1.1206635035098378</v>
      </c>
      <c r="T10436" s="105"/>
    </row>
    <row r="10437" spans="1:20" ht="15">
      <c r="A10437" s="284">
        <v>10433</v>
      </c>
      <c r="B10437" s="287"/>
      <c r="C10437" s="287"/>
      <c r="D10437" s="284" t="s">
        <v>1054</v>
      </c>
      <c r="E10437" s="287"/>
      <c r="F10437" s="285" t="s">
        <v>10558</v>
      </c>
      <c r="G10437" s="266" t="s">
        <v>121</v>
      </c>
      <c r="H10437" s="266">
        <v>0.1</v>
      </c>
      <c r="I10437" s="266">
        <v>2023</v>
      </c>
      <c r="J10437" s="267">
        <v>45009</v>
      </c>
      <c r="K10437" s="267">
        <f>J10437+1</f>
        <v>45010</v>
      </c>
      <c r="L10437" s="266">
        <f>IF(M10437&lt;=365,1,2)</f>
        <v>1</v>
      </c>
      <c r="M10437" s="266">
        <f>IF(K10437&lt;$C$1,$C$2-$C$1+1,$C$2-K10437+1)</f>
        <v>37</v>
      </c>
      <c r="N10437" s="268">
        <f>M10437/365</f>
        <v>0.10136986301369863</v>
      </c>
      <c r="O10437" s="269">
        <f>'Data and Parameter'!$E$4*'Data and Parameter'!$E$5*('Data and Parameter'!$E$6+'Data and Parameter'!$E$7)*'Data and Parameter'!$E$19*'Data and Parameter'!$E$14*'ER calculations'!N10437</f>
        <v>0.52486771683372158</v>
      </c>
    </row>
    <row r="10438" spans="1:20" ht="15">
      <c r="A10438" s="284">
        <v>10434</v>
      </c>
      <c r="B10438" s="287"/>
      <c r="C10438" s="287"/>
      <c r="D10438" s="284" t="s">
        <v>1054</v>
      </c>
      <c r="E10438" s="287"/>
      <c r="F10438" s="285" t="s">
        <v>10559</v>
      </c>
      <c r="G10438" s="266" t="s">
        <v>121</v>
      </c>
      <c r="H10438" s="266">
        <v>0.1</v>
      </c>
      <c r="I10438" s="266">
        <v>2023</v>
      </c>
      <c r="J10438" s="267">
        <v>44967</v>
      </c>
      <c r="K10438" s="267">
        <f>J10438+1</f>
        <v>44968</v>
      </c>
      <c r="L10438" s="266">
        <f>IF(M10438&lt;=365,1,2)</f>
        <v>1</v>
      </c>
      <c r="M10438" s="266">
        <f>IF(K10438&lt;$C$1,$C$2-$C$1+1,$C$2-K10438+1)</f>
        <v>79</v>
      </c>
      <c r="N10438" s="268">
        <f>M10438/365</f>
        <v>0.21643835616438356</v>
      </c>
      <c r="O10438" s="269">
        <f>'Data and Parameter'!$E$4*'Data and Parameter'!$E$5*('Data and Parameter'!$E$6+'Data and Parameter'!$E$7)*'Data and Parameter'!$E$19*'Data and Parameter'!$E$14*'ER calculations'!N10438</f>
        <v>1.1206635035098378</v>
      </c>
      <c r="T10438" s="105"/>
    </row>
    <row r="10439" spans="1:20" ht="15">
      <c r="A10439" s="284">
        <v>10435</v>
      </c>
      <c r="B10439" s="287"/>
      <c r="C10439" s="287"/>
      <c r="D10439" s="284" t="s">
        <v>1054</v>
      </c>
      <c r="E10439" s="287"/>
      <c r="F10439" s="285" t="s">
        <v>10560</v>
      </c>
      <c r="G10439" s="266" t="s">
        <v>121</v>
      </c>
      <c r="H10439" s="266">
        <v>0.1</v>
      </c>
      <c r="I10439" s="266">
        <v>2023</v>
      </c>
      <c r="J10439" s="267">
        <v>45009</v>
      </c>
      <c r="K10439" s="267">
        <f>J10439+1</f>
        <v>45010</v>
      </c>
      <c r="L10439" s="266">
        <f>IF(M10439&lt;=365,1,2)</f>
        <v>1</v>
      </c>
      <c r="M10439" s="266">
        <f>IF(K10439&lt;$C$1,$C$2-$C$1+1,$C$2-K10439+1)</f>
        <v>37</v>
      </c>
      <c r="N10439" s="268">
        <f>M10439/365</f>
        <v>0.10136986301369863</v>
      </c>
      <c r="O10439" s="269">
        <f>'Data and Parameter'!$E$4*'Data and Parameter'!$E$5*('Data and Parameter'!$E$6+'Data and Parameter'!$E$7)*'Data and Parameter'!$E$19*'Data and Parameter'!$E$14*'ER calculations'!N10439</f>
        <v>0.52486771683372158</v>
      </c>
    </row>
    <row r="10440" spans="1:20" ht="15">
      <c r="A10440" s="284">
        <v>10436</v>
      </c>
      <c r="B10440" s="287"/>
      <c r="C10440" s="287"/>
      <c r="D10440" s="284" t="s">
        <v>1054</v>
      </c>
      <c r="E10440" s="287"/>
      <c r="F10440" s="285" t="s">
        <v>10561</v>
      </c>
      <c r="G10440" s="266" t="s">
        <v>121</v>
      </c>
      <c r="H10440" s="266">
        <v>0.1</v>
      </c>
      <c r="I10440" s="266">
        <v>2023</v>
      </c>
      <c r="J10440" s="267">
        <v>45009</v>
      </c>
      <c r="K10440" s="267">
        <f>J10440+1</f>
        <v>45010</v>
      </c>
      <c r="L10440" s="266">
        <f>IF(M10440&lt;=365,1,2)</f>
        <v>1</v>
      </c>
      <c r="M10440" s="266">
        <f>IF(K10440&lt;$C$1,$C$2-$C$1+1,$C$2-K10440+1)</f>
        <v>37</v>
      </c>
      <c r="N10440" s="268">
        <f>M10440/365</f>
        <v>0.10136986301369863</v>
      </c>
      <c r="O10440" s="269">
        <f>'Data and Parameter'!$E$4*'Data and Parameter'!$E$5*('Data and Parameter'!$E$6+'Data and Parameter'!$E$7)*'Data and Parameter'!$E$19*'Data and Parameter'!$E$14*'ER calculations'!N10440</f>
        <v>0.52486771683372158</v>
      </c>
    </row>
    <row r="10441" spans="1:20" ht="15">
      <c r="A10441" s="284">
        <v>10437</v>
      </c>
      <c r="B10441" s="287"/>
      <c r="C10441" s="287"/>
      <c r="D10441" s="284" t="s">
        <v>1054</v>
      </c>
      <c r="E10441" s="287"/>
      <c r="F10441" s="285" t="s">
        <v>10562</v>
      </c>
      <c r="G10441" s="266" t="s">
        <v>121</v>
      </c>
      <c r="H10441" s="266">
        <v>0.1</v>
      </c>
      <c r="I10441" s="266">
        <v>2023</v>
      </c>
      <c r="J10441" s="267">
        <v>45009</v>
      </c>
      <c r="K10441" s="267">
        <f>J10441+1</f>
        <v>45010</v>
      </c>
      <c r="L10441" s="266">
        <f>IF(M10441&lt;=365,1,2)</f>
        <v>1</v>
      </c>
      <c r="M10441" s="266">
        <f>IF(K10441&lt;$C$1,$C$2-$C$1+1,$C$2-K10441+1)</f>
        <v>37</v>
      </c>
      <c r="N10441" s="268">
        <f>M10441/365</f>
        <v>0.10136986301369863</v>
      </c>
      <c r="O10441" s="269">
        <f>'Data and Parameter'!$E$4*'Data and Parameter'!$E$5*('Data and Parameter'!$E$6+'Data and Parameter'!$E$7)*'Data and Parameter'!$E$19*'Data and Parameter'!$E$14*'ER calculations'!N10441</f>
        <v>0.52486771683372158</v>
      </c>
      <c r="T10441" s="105"/>
    </row>
    <row r="10442" spans="1:20" ht="15">
      <c r="A10442" s="284">
        <v>10438</v>
      </c>
      <c r="B10442" s="287"/>
      <c r="C10442" s="287"/>
      <c r="D10442" s="284" t="s">
        <v>1054</v>
      </c>
      <c r="E10442" s="287"/>
      <c r="F10442" s="285" t="s">
        <v>10563</v>
      </c>
      <c r="G10442" s="266" t="s">
        <v>121</v>
      </c>
      <c r="H10442" s="266">
        <v>0.1</v>
      </c>
      <c r="I10442" s="266">
        <v>2023</v>
      </c>
      <c r="J10442" s="267">
        <v>44967</v>
      </c>
      <c r="K10442" s="267">
        <f>J10442+1</f>
        <v>44968</v>
      </c>
      <c r="L10442" s="266">
        <f>IF(M10442&lt;=365,1,2)</f>
        <v>1</v>
      </c>
      <c r="M10442" s="266">
        <f>IF(K10442&lt;$C$1,$C$2-$C$1+1,$C$2-K10442+1)</f>
        <v>79</v>
      </c>
      <c r="N10442" s="268">
        <f>M10442/365</f>
        <v>0.21643835616438356</v>
      </c>
      <c r="O10442" s="269">
        <f>'Data and Parameter'!$E$4*'Data and Parameter'!$E$5*('Data and Parameter'!$E$6+'Data and Parameter'!$E$7)*'Data and Parameter'!$E$19*'Data and Parameter'!$E$14*'ER calculations'!N10442</f>
        <v>1.1206635035098378</v>
      </c>
      <c r="T10442" s="105"/>
    </row>
    <row r="10443" spans="1:20" ht="15">
      <c r="A10443" s="284">
        <v>10439</v>
      </c>
      <c r="B10443" s="287"/>
      <c r="C10443" s="287"/>
      <c r="D10443" s="284" t="s">
        <v>1054</v>
      </c>
      <c r="E10443" s="287"/>
      <c r="F10443" s="285" t="s">
        <v>10564</v>
      </c>
      <c r="G10443" s="266" t="s">
        <v>121</v>
      </c>
      <c r="H10443" s="266">
        <v>0.1</v>
      </c>
      <c r="I10443" s="266">
        <v>2023</v>
      </c>
      <c r="J10443" s="267">
        <v>44967</v>
      </c>
      <c r="K10443" s="267">
        <f>J10443+1</f>
        <v>44968</v>
      </c>
      <c r="L10443" s="266">
        <f>IF(M10443&lt;=365,1,2)</f>
        <v>1</v>
      </c>
      <c r="M10443" s="266">
        <f>IF(K10443&lt;$C$1,$C$2-$C$1+1,$C$2-K10443+1)</f>
        <v>79</v>
      </c>
      <c r="N10443" s="268">
        <f>M10443/365</f>
        <v>0.21643835616438356</v>
      </c>
      <c r="O10443" s="269">
        <f>'Data and Parameter'!$E$4*'Data and Parameter'!$E$5*('Data and Parameter'!$E$6+'Data and Parameter'!$E$7)*'Data and Parameter'!$E$19*'Data and Parameter'!$E$14*'ER calculations'!N10443</f>
        <v>1.1206635035098378</v>
      </c>
      <c r="T10443" s="105"/>
    </row>
    <row r="10444" spans="1:20" ht="15">
      <c r="A10444" s="284">
        <v>10440</v>
      </c>
      <c r="B10444" s="287"/>
      <c r="C10444" s="287"/>
      <c r="D10444" s="284" t="s">
        <v>1054</v>
      </c>
      <c r="E10444" s="287"/>
      <c r="F10444" s="285" t="s">
        <v>10565</v>
      </c>
      <c r="G10444" s="266" t="s">
        <v>121</v>
      </c>
      <c r="H10444" s="266">
        <v>0.1</v>
      </c>
      <c r="I10444" s="266">
        <v>2023</v>
      </c>
      <c r="J10444" s="267">
        <v>45010</v>
      </c>
      <c r="K10444" s="267">
        <f>J10444+1</f>
        <v>45011</v>
      </c>
      <c r="L10444" s="266">
        <f>IF(M10444&lt;=365,1,2)</f>
        <v>1</v>
      </c>
      <c r="M10444" s="266">
        <f>IF(K10444&lt;$C$1,$C$2-$C$1+1,$C$2-K10444+1)</f>
        <v>36</v>
      </c>
      <c r="N10444" s="268">
        <f>M10444/365</f>
        <v>9.8630136986301367E-2</v>
      </c>
      <c r="O10444" s="269">
        <f>'Data and Parameter'!$E$4*'Data and Parameter'!$E$5*('Data and Parameter'!$E$6+'Data and Parameter'!$E$7)*'Data and Parameter'!$E$19*'Data and Parameter'!$E$14*'ER calculations'!N10444</f>
        <v>0.51068210286524263</v>
      </c>
      <c r="T10444" s="105"/>
    </row>
    <row r="10445" spans="1:20" ht="15">
      <c r="A10445" s="284">
        <v>10441</v>
      </c>
      <c r="B10445" s="287"/>
      <c r="C10445" s="287"/>
      <c r="D10445" s="284" t="s">
        <v>1054</v>
      </c>
      <c r="E10445" s="287"/>
      <c r="F10445" s="285" t="s">
        <v>10566</v>
      </c>
      <c r="G10445" s="266" t="s">
        <v>121</v>
      </c>
      <c r="H10445" s="266">
        <v>0.1</v>
      </c>
      <c r="I10445" s="266">
        <v>2023</v>
      </c>
      <c r="J10445" s="267">
        <v>44967</v>
      </c>
      <c r="K10445" s="267">
        <f>J10445+1</f>
        <v>44968</v>
      </c>
      <c r="L10445" s="266">
        <f>IF(M10445&lt;=365,1,2)</f>
        <v>1</v>
      </c>
      <c r="M10445" s="266">
        <f>IF(K10445&lt;$C$1,$C$2-$C$1+1,$C$2-K10445+1)</f>
        <v>79</v>
      </c>
      <c r="N10445" s="268">
        <f>M10445/365</f>
        <v>0.21643835616438356</v>
      </c>
      <c r="O10445" s="269">
        <f>'Data and Parameter'!$E$4*'Data and Parameter'!$E$5*('Data and Parameter'!$E$6+'Data and Parameter'!$E$7)*'Data and Parameter'!$E$19*'Data and Parameter'!$E$14*'ER calculations'!N10445</f>
        <v>1.1206635035098378</v>
      </c>
      <c r="T10445" s="105"/>
    </row>
    <row r="10446" spans="1:20" ht="15">
      <c r="A10446" s="284">
        <v>10442</v>
      </c>
      <c r="B10446" s="287"/>
      <c r="C10446" s="287"/>
      <c r="D10446" s="284" t="s">
        <v>1054</v>
      </c>
      <c r="E10446" s="287"/>
      <c r="F10446" s="285" t="s">
        <v>10567</v>
      </c>
      <c r="G10446" s="266" t="s">
        <v>121</v>
      </c>
      <c r="H10446" s="266">
        <v>0.1</v>
      </c>
      <c r="I10446" s="266">
        <v>2023</v>
      </c>
      <c r="J10446" s="267">
        <v>44967</v>
      </c>
      <c r="K10446" s="267">
        <f>J10446+1</f>
        <v>44968</v>
      </c>
      <c r="L10446" s="266">
        <f>IF(M10446&lt;=365,1,2)</f>
        <v>1</v>
      </c>
      <c r="M10446" s="266">
        <f>IF(K10446&lt;$C$1,$C$2-$C$1+1,$C$2-K10446+1)</f>
        <v>79</v>
      </c>
      <c r="N10446" s="268">
        <f>M10446/365</f>
        <v>0.21643835616438356</v>
      </c>
      <c r="O10446" s="269">
        <f>'Data and Parameter'!$E$4*'Data and Parameter'!$E$5*('Data and Parameter'!$E$6+'Data and Parameter'!$E$7)*'Data and Parameter'!$E$19*'Data and Parameter'!$E$14*'ER calculations'!N10446</f>
        <v>1.1206635035098378</v>
      </c>
    </row>
    <row r="10447" spans="1:20" ht="15">
      <c r="A10447" s="284">
        <v>10443</v>
      </c>
      <c r="B10447" s="287"/>
      <c r="C10447" s="287"/>
      <c r="D10447" s="284" t="s">
        <v>1054</v>
      </c>
      <c r="E10447" s="287"/>
      <c r="F10447" s="285" t="s">
        <v>10568</v>
      </c>
      <c r="G10447" s="266" t="s">
        <v>121</v>
      </c>
      <c r="H10447" s="266">
        <v>0.1</v>
      </c>
      <c r="I10447" s="266">
        <v>2023</v>
      </c>
      <c r="J10447" s="267">
        <v>44967</v>
      </c>
      <c r="K10447" s="267">
        <f>J10447+1</f>
        <v>44968</v>
      </c>
      <c r="L10447" s="266">
        <f>IF(M10447&lt;=365,1,2)</f>
        <v>1</v>
      </c>
      <c r="M10447" s="266">
        <f>IF(K10447&lt;$C$1,$C$2-$C$1+1,$C$2-K10447+1)</f>
        <v>79</v>
      </c>
      <c r="N10447" s="268">
        <f>M10447/365</f>
        <v>0.21643835616438356</v>
      </c>
      <c r="O10447" s="269">
        <f>'Data and Parameter'!$E$4*'Data and Parameter'!$E$5*('Data and Parameter'!$E$6+'Data and Parameter'!$E$7)*'Data and Parameter'!$E$19*'Data and Parameter'!$E$14*'ER calculations'!N10447</f>
        <v>1.1206635035098378</v>
      </c>
      <c r="T10447" s="105"/>
    </row>
    <row r="10448" spans="1:20" ht="15">
      <c r="A10448" s="284">
        <v>10444</v>
      </c>
      <c r="B10448" s="287"/>
      <c r="C10448" s="287"/>
      <c r="D10448" s="284" t="s">
        <v>1054</v>
      </c>
      <c r="E10448" s="287"/>
      <c r="F10448" s="285" t="s">
        <v>10569</v>
      </c>
      <c r="G10448" s="266" t="s">
        <v>121</v>
      </c>
      <c r="H10448" s="266">
        <v>0.1</v>
      </c>
      <c r="I10448" s="266">
        <v>2023</v>
      </c>
      <c r="J10448" s="267">
        <v>44967</v>
      </c>
      <c r="K10448" s="267">
        <f>J10448+1</f>
        <v>44968</v>
      </c>
      <c r="L10448" s="266">
        <f>IF(M10448&lt;=365,1,2)</f>
        <v>1</v>
      </c>
      <c r="M10448" s="266">
        <f>IF(K10448&lt;$C$1,$C$2-$C$1+1,$C$2-K10448+1)</f>
        <v>79</v>
      </c>
      <c r="N10448" s="268">
        <f>M10448/365</f>
        <v>0.21643835616438356</v>
      </c>
      <c r="O10448" s="269">
        <f>'Data and Parameter'!$E$4*'Data and Parameter'!$E$5*('Data and Parameter'!$E$6+'Data and Parameter'!$E$7)*'Data and Parameter'!$E$19*'Data and Parameter'!$E$14*'ER calculations'!N10448</f>
        <v>1.1206635035098378</v>
      </c>
      <c r="T10448" s="105"/>
    </row>
    <row r="10449" spans="1:20" ht="15">
      <c r="A10449" s="284">
        <v>10445</v>
      </c>
      <c r="B10449" s="287"/>
      <c r="C10449" s="287"/>
      <c r="D10449" s="284" t="s">
        <v>1054</v>
      </c>
      <c r="E10449" s="287"/>
      <c r="F10449" s="285" t="s">
        <v>10570</v>
      </c>
      <c r="G10449" s="266" t="s">
        <v>121</v>
      </c>
      <c r="H10449" s="266">
        <v>0.1</v>
      </c>
      <c r="I10449" s="266">
        <v>2023</v>
      </c>
      <c r="J10449" s="267">
        <v>45008</v>
      </c>
      <c r="K10449" s="267">
        <f>J10449+1</f>
        <v>45009</v>
      </c>
      <c r="L10449" s="266">
        <f>IF(M10449&lt;=365,1,2)</f>
        <v>1</v>
      </c>
      <c r="M10449" s="266">
        <f>IF(K10449&lt;$C$1,$C$2-$C$1+1,$C$2-K10449+1)</f>
        <v>38</v>
      </c>
      <c r="N10449" s="268">
        <f>M10449/365</f>
        <v>0.10410958904109589</v>
      </c>
      <c r="O10449" s="269">
        <f>'Data and Parameter'!$E$4*'Data and Parameter'!$E$5*('Data and Parameter'!$E$6+'Data and Parameter'!$E$7)*'Data and Parameter'!$E$19*'Data and Parameter'!$E$14*'ER calculations'!N10449</f>
        <v>0.53905333080220053</v>
      </c>
      <c r="T10449" s="105"/>
    </row>
    <row r="10450" spans="1:20" ht="15">
      <c r="A10450" s="284">
        <v>10446</v>
      </c>
      <c r="B10450" s="287"/>
      <c r="C10450" s="287"/>
      <c r="D10450" s="284" t="s">
        <v>1054</v>
      </c>
      <c r="E10450" s="287"/>
      <c r="F10450" s="285" t="s">
        <v>10571</v>
      </c>
      <c r="G10450" s="266" t="s">
        <v>121</v>
      </c>
      <c r="H10450" s="266">
        <v>0.1</v>
      </c>
      <c r="I10450" s="266">
        <v>2023</v>
      </c>
      <c r="J10450" s="267">
        <v>45008</v>
      </c>
      <c r="K10450" s="267">
        <f>J10450+1</f>
        <v>45009</v>
      </c>
      <c r="L10450" s="266">
        <f>IF(M10450&lt;=365,1,2)</f>
        <v>1</v>
      </c>
      <c r="M10450" s="266">
        <f>IF(K10450&lt;$C$1,$C$2-$C$1+1,$C$2-K10450+1)</f>
        <v>38</v>
      </c>
      <c r="N10450" s="268">
        <f>M10450/365</f>
        <v>0.10410958904109589</v>
      </c>
      <c r="O10450" s="269">
        <f>'Data and Parameter'!$E$4*'Data and Parameter'!$E$5*('Data and Parameter'!$E$6+'Data and Parameter'!$E$7)*'Data and Parameter'!$E$19*'Data and Parameter'!$E$14*'ER calculations'!N10450</f>
        <v>0.53905333080220053</v>
      </c>
    </row>
    <row r="10451" spans="1:20" ht="15">
      <c r="A10451" s="284">
        <v>10447</v>
      </c>
      <c r="B10451" s="287"/>
      <c r="C10451" s="287"/>
      <c r="D10451" s="284" t="s">
        <v>1054</v>
      </c>
      <c r="E10451" s="287"/>
      <c r="F10451" s="285" t="s">
        <v>10572</v>
      </c>
      <c r="G10451" s="266" t="s">
        <v>121</v>
      </c>
      <c r="H10451" s="266">
        <v>0.1</v>
      </c>
      <c r="I10451" s="266">
        <v>2023</v>
      </c>
      <c r="J10451" s="267">
        <v>45009</v>
      </c>
      <c r="K10451" s="267">
        <f>J10451+1</f>
        <v>45010</v>
      </c>
      <c r="L10451" s="266">
        <f>IF(M10451&lt;=365,1,2)</f>
        <v>1</v>
      </c>
      <c r="M10451" s="266">
        <f>IF(K10451&lt;$C$1,$C$2-$C$1+1,$C$2-K10451+1)</f>
        <v>37</v>
      </c>
      <c r="N10451" s="268">
        <f>M10451/365</f>
        <v>0.10136986301369863</v>
      </c>
      <c r="O10451" s="269">
        <f>'Data and Parameter'!$E$4*'Data and Parameter'!$E$5*('Data and Parameter'!$E$6+'Data and Parameter'!$E$7)*'Data and Parameter'!$E$19*'Data and Parameter'!$E$14*'ER calculations'!N10451</f>
        <v>0.52486771683372158</v>
      </c>
      <c r="T10451" s="105"/>
    </row>
    <row r="10452" spans="1:20" ht="15">
      <c r="A10452" s="284">
        <v>10448</v>
      </c>
      <c r="B10452" s="287"/>
      <c r="C10452" s="287"/>
      <c r="D10452" s="284" t="s">
        <v>1054</v>
      </c>
      <c r="E10452" s="287"/>
      <c r="F10452" s="285" t="s">
        <v>10573</v>
      </c>
      <c r="G10452" s="266" t="s">
        <v>121</v>
      </c>
      <c r="H10452" s="266">
        <v>0.1</v>
      </c>
      <c r="I10452" s="266">
        <v>2023</v>
      </c>
      <c r="J10452" s="267">
        <v>45010</v>
      </c>
      <c r="K10452" s="267">
        <f>J10452+1</f>
        <v>45011</v>
      </c>
      <c r="L10452" s="266">
        <f>IF(M10452&lt;=365,1,2)</f>
        <v>1</v>
      </c>
      <c r="M10452" s="266">
        <f>IF(K10452&lt;$C$1,$C$2-$C$1+1,$C$2-K10452+1)</f>
        <v>36</v>
      </c>
      <c r="N10452" s="268">
        <f>M10452/365</f>
        <v>9.8630136986301367E-2</v>
      </c>
      <c r="O10452" s="269">
        <f>'Data and Parameter'!$E$4*'Data and Parameter'!$E$5*('Data and Parameter'!$E$6+'Data and Parameter'!$E$7)*'Data and Parameter'!$E$19*'Data and Parameter'!$E$14*'ER calculations'!N10452</f>
        <v>0.51068210286524263</v>
      </c>
      <c r="T10452" s="105"/>
    </row>
    <row r="10453" spans="1:20" ht="15">
      <c r="A10453" s="284">
        <v>10449</v>
      </c>
      <c r="B10453" s="287"/>
      <c r="C10453" s="287"/>
      <c r="D10453" s="284" t="s">
        <v>1054</v>
      </c>
      <c r="E10453" s="287"/>
      <c r="F10453" s="285" t="s">
        <v>10574</v>
      </c>
      <c r="G10453" s="266" t="s">
        <v>121</v>
      </c>
      <c r="H10453" s="266">
        <v>0.1</v>
      </c>
      <c r="I10453" s="266">
        <v>2023</v>
      </c>
      <c r="J10453" s="267">
        <v>45008</v>
      </c>
      <c r="K10453" s="267">
        <f>J10453+1</f>
        <v>45009</v>
      </c>
      <c r="L10453" s="266">
        <f>IF(M10453&lt;=365,1,2)</f>
        <v>1</v>
      </c>
      <c r="M10453" s="266">
        <f>IF(K10453&lt;$C$1,$C$2-$C$1+1,$C$2-K10453+1)</f>
        <v>38</v>
      </c>
      <c r="N10453" s="268">
        <f>M10453/365</f>
        <v>0.10410958904109589</v>
      </c>
      <c r="O10453" s="269">
        <f>'Data and Parameter'!$E$4*'Data and Parameter'!$E$5*('Data and Parameter'!$E$6+'Data and Parameter'!$E$7)*'Data and Parameter'!$E$19*'Data and Parameter'!$E$14*'ER calculations'!N10453</f>
        <v>0.53905333080220053</v>
      </c>
      <c r="T10453" s="105"/>
    </row>
    <row r="10454" spans="1:20" ht="15">
      <c r="A10454" s="284">
        <v>10450</v>
      </c>
      <c r="B10454" s="287"/>
      <c r="C10454" s="287"/>
      <c r="D10454" s="284" t="s">
        <v>1054</v>
      </c>
      <c r="E10454" s="287"/>
      <c r="F10454" s="285" t="s">
        <v>10575</v>
      </c>
      <c r="G10454" s="266" t="s">
        <v>121</v>
      </c>
      <c r="H10454" s="266">
        <v>0.1</v>
      </c>
      <c r="I10454" s="266">
        <v>2023</v>
      </c>
      <c r="J10454" s="267">
        <v>45008</v>
      </c>
      <c r="K10454" s="267">
        <f>J10454+1</f>
        <v>45009</v>
      </c>
      <c r="L10454" s="266">
        <f>IF(M10454&lt;=365,1,2)</f>
        <v>1</v>
      </c>
      <c r="M10454" s="266">
        <f>IF(K10454&lt;$C$1,$C$2-$C$1+1,$C$2-K10454+1)</f>
        <v>38</v>
      </c>
      <c r="N10454" s="268">
        <f>M10454/365</f>
        <v>0.10410958904109589</v>
      </c>
      <c r="O10454" s="269">
        <f>'Data and Parameter'!$E$4*'Data and Parameter'!$E$5*('Data and Parameter'!$E$6+'Data and Parameter'!$E$7)*'Data and Parameter'!$E$19*'Data and Parameter'!$E$14*'ER calculations'!N10454</f>
        <v>0.53905333080220053</v>
      </c>
      <c r="T10454" s="105"/>
    </row>
    <row r="10455" spans="1:20" ht="15">
      <c r="A10455" s="284">
        <v>10451</v>
      </c>
      <c r="B10455" s="287"/>
      <c r="C10455" s="287"/>
      <c r="D10455" s="284" t="s">
        <v>1054</v>
      </c>
      <c r="E10455" s="287"/>
      <c r="F10455" s="285" t="s">
        <v>10576</v>
      </c>
      <c r="G10455" s="266" t="s">
        <v>121</v>
      </c>
      <c r="H10455" s="266">
        <v>0.1</v>
      </c>
      <c r="I10455" s="266">
        <v>2023</v>
      </c>
      <c r="J10455" s="267">
        <v>44967</v>
      </c>
      <c r="K10455" s="267">
        <f>J10455+1</f>
        <v>44968</v>
      </c>
      <c r="L10455" s="266">
        <f>IF(M10455&lt;=365,1,2)</f>
        <v>1</v>
      </c>
      <c r="M10455" s="266">
        <f>IF(K10455&lt;$C$1,$C$2-$C$1+1,$C$2-K10455+1)</f>
        <v>79</v>
      </c>
      <c r="N10455" s="268">
        <f>M10455/365</f>
        <v>0.21643835616438356</v>
      </c>
      <c r="O10455" s="269">
        <f>'Data and Parameter'!$E$4*'Data and Parameter'!$E$5*('Data and Parameter'!$E$6+'Data and Parameter'!$E$7)*'Data and Parameter'!$E$19*'Data and Parameter'!$E$14*'ER calculations'!N10455</f>
        <v>1.1206635035098378</v>
      </c>
      <c r="T10455" s="105"/>
    </row>
    <row r="10456" spans="1:20" ht="15">
      <c r="A10456" s="284">
        <v>10452</v>
      </c>
      <c r="B10456" s="287"/>
      <c r="C10456" s="287"/>
      <c r="D10456" s="284" t="s">
        <v>1054</v>
      </c>
      <c r="E10456" s="287"/>
      <c r="F10456" s="285" t="s">
        <v>10577</v>
      </c>
      <c r="G10456" s="266" t="s">
        <v>121</v>
      </c>
      <c r="H10456" s="266">
        <v>0.1</v>
      </c>
      <c r="I10456" s="266">
        <v>2023</v>
      </c>
      <c r="J10456" s="267">
        <v>44967</v>
      </c>
      <c r="K10456" s="267">
        <f>J10456+1</f>
        <v>44968</v>
      </c>
      <c r="L10456" s="266">
        <f>IF(M10456&lt;=365,1,2)</f>
        <v>1</v>
      </c>
      <c r="M10456" s="266">
        <f>IF(K10456&lt;$C$1,$C$2-$C$1+1,$C$2-K10456+1)</f>
        <v>79</v>
      </c>
      <c r="N10456" s="268">
        <f>M10456/365</f>
        <v>0.21643835616438356</v>
      </c>
      <c r="O10456" s="269">
        <f>'Data and Parameter'!$E$4*'Data and Parameter'!$E$5*('Data and Parameter'!$E$6+'Data and Parameter'!$E$7)*'Data and Parameter'!$E$19*'Data and Parameter'!$E$14*'ER calculations'!N10456</f>
        <v>1.1206635035098378</v>
      </c>
      <c r="T10456" s="105"/>
    </row>
    <row r="10457" spans="1:20" ht="15">
      <c r="A10457" s="284">
        <v>10453</v>
      </c>
      <c r="B10457" s="287"/>
      <c r="C10457" s="287"/>
      <c r="D10457" s="284" t="s">
        <v>1054</v>
      </c>
      <c r="E10457" s="287"/>
      <c r="F10457" s="285" t="s">
        <v>10578</v>
      </c>
      <c r="G10457" s="266" t="s">
        <v>121</v>
      </c>
      <c r="H10457" s="266">
        <v>0.1</v>
      </c>
      <c r="I10457" s="266">
        <v>2023</v>
      </c>
      <c r="J10457" s="267">
        <v>45010</v>
      </c>
      <c r="K10457" s="267">
        <f>J10457+1</f>
        <v>45011</v>
      </c>
      <c r="L10457" s="266">
        <f>IF(M10457&lt;=365,1,2)</f>
        <v>1</v>
      </c>
      <c r="M10457" s="266">
        <f>IF(K10457&lt;$C$1,$C$2-$C$1+1,$C$2-K10457+1)</f>
        <v>36</v>
      </c>
      <c r="N10457" s="268">
        <f>M10457/365</f>
        <v>9.8630136986301367E-2</v>
      </c>
      <c r="O10457" s="269">
        <f>'Data and Parameter'!$E$4*'Data and Parameter'!$E$5*('Data and Parameter'!$E$6+'Data and Parameter'!$E$7)*'Data and Parameter'!$E$19*'Data and Parameter'!$E$14*'ER calculations'!N10457</f>
        <v>0.51068210286524263</v>
      </c>
      <c r="T10457" s="105"/>
    </row>
    <row r="10458" spans="1:20" ht="15">
      <c r="A10458" s="284">
        <v>10454</v>
      </c>
      <c r="B10458" s="287"/>
      <c r="C10458" s="287"/>
      <c r="D10458" s="284" t="s">
        <v>1054</v>
      </c>
      <c r="E10458" s="287"/>
      <c r="F10458" s="285" t="s">
        <v>10579</v>
      </c>
      <c r="G10458" s="266" t="s">
        <v>121</v>
      </c>
      <c r="H10458" s="266">
        <v>0.1</v>
      </c>
      <c r="I10458" s="266">
        <v>2023</v>
      </c>
      <c r="J10458" s="267">
        <v>45010</v>
      </c>
      <c r="K10458" s="267">
        <f>J10458+1</f>
        <v>45011</v>
      </c>
      <c r="L10458" s="266">
        <f>IF(M10458&lt;=365,1,2)</f>
        <v>1</v>
      </c>
      <c r="M10458" s="266">
        <f>IF(K10458&lt;$C$1,$C$2-$C$1+1,$C$2-K10458+1)</f>
        <v>36</v>
      </c>
      <c r="N10458" s="268">
        <f>M10458/365</f>
        <v>9.8630136986301367E-2</v>
      </c>
      <c r="O10458" s="269">
        <f>'Data and Parameter'!$E$4*'Data and Parameter'!$E$5*('Data and Parameter'!$E$6+'Data and Parameter'!$E$7)*'Data and Parameter'!$E$19*'Data and Parameter'!$E$14*'ER calculations'!N10458</f>
        <v>0.51068210286524263</v>
      </c>
      <c r="T10458" s="105"/>
    </row>
    <row r="10459" spans="1:20" ht="15">
      <c r="A10459" s="284">
        <v>10455</v>
      </c>
      <c r="B10459" s="287"/>
      <c r="C10459" s="287"/>
      <c r="D10459" s="284" t="s">
        <v>1054</v>
      </c>
      <c r="E10459" s="287"/>
      <c r="F10459" s="285" t="s">
        <v>10580</v>
      </c>
      <c r="G10459" s="266" t="s">
        <v>121</v>
      </c>
      <c r="H10459" s="266">
        <v>0.1</v>
      </c>
      <c r="I10459" s="266">
        <v>2023</v>
      </c>
      <c r="J10459" s="267">
        <v>45008</v>
      </c>
      <c r="K10459" s="267">
        <f>J10459+1</f>
        <v>45009</v>
      </c>
      <c r="L10459" s="266">
        <f>IF(M10459&lt;=365,1,2)</f>
        <v>1</v>
      </c>
      <c r="M10459" s="266">
        <f>IF(K10459&lt;$C$1,$C$2-$C$1+1,$C$2-K10459+1)</f>
        <v>38</v>
      </c>
      <c r="N10459" s="268">
        <f>M10459/365</f>
        <v>0.10410958904109589</v>
      </c>
      <c r="O10459" s="269">
        <f>'Data and Parameter'!$E$4*'Data and Parameter'!$E$5*('Data and Parameter'!$E$6+'Data and Parameter'!$E$7)*'Data and Parameter'!$E$19*'Data and Parameter'!$E$14*'ER calculations'!N10459</f>
        <v>0.53905333080220053</v>
      </c>
      <c r="T10459" s="105"/>
    </row>
    <row r="10460" spans="1:20" ht="15">
      <c r="A10460" s="284">
        <v>10456</v>
      </c>
      <c r="B10460" s="287"/>
      <c r="C10460" s="287"/>
      <c r="D10460" s="284" t="s">
        <v>1054</v>
      </c>
      <c r="E10460" s="287"/>
      <c r="F10460" s="285" t="s">
        <v>10581</v>
      </c>
      <c r="G10460" s="266" t="s">
        <v>121</v>
      </c>
      <c r="H10460" s="266">
        <v>0.1</v>
      </c>
      <c r="I10460" s="266">
        <v>2023</v>
      </c>
      <c r="J10460" s="267">
        <v>45008</v>
      </c>
      <c r="K10460" s="267">
        <f>J10460+1</f>
        <v>45009</v>
      </c>
      <c r="L10460" s="266">
        <f>IF(M10460&lt;=365,1,2)</f>
        <v>1</v>
      </c>
      <c r="M10460" s="266">
        <f>IF(K10460&lt;$C$1,$C$2-$C$1+1,$C$2-K10460+1)</f>
        <v>38</v>
      </c>
      <c r="N10460" s="268">
        <f>M10460/365</f>
        <v>0.10410958904109589</v>
      </c>
      <c r="O10460" s="269">
        <f>'Data and Parameter'!$E$4*'Data and Parameter'!$E$5*('Data and Parameter'!$E$6+'Data and Parameter'!$E$7)*'Data and Parameter'!$E$19*'Data and Parameter'!$E$14*'ER calculations'!N10460</f>
        <v>0.53905333080220053</v>
      </c>
      <c r="T10460" s="105"/>
    </row>
    <row r="10461" spans="1:20" ht="15">
      <c r="A10461" s="284">
        <v>10457</v>
      </c>
      <c r="B10461" s="287"/>
      <c r="C10461" s="287"/>
      <c r="D10461" s="284" t="s">
        <v>1054</v>
      </c>
      <c r="E10461" s="287"/>
      <c r="F10461" s="285" t="s">
        <v>10582</v>
      </c>
      <c r="G10461" s="266" t="s">
        <v>121</v>
      </c>
      <c r="H10461" s="266">
        <v>0.1</v>
      </c>
      <c r="I10461" s="266">
        <v>2023</v>
      </c>
      <c r="J10461" s="267">
        <v>45008</v>
      </c>
      <c r="K10461" s="267">
        <f>J10461+1</f>
        <v>45009</v>
      </c>
      <c r="L10461" s="266">
        <f>IF(M10461&lt;=365,1,2)</f>
        <v>1</v>
      </c>
      <c r="M10461" s="266">
        <f>IF(K10461&lt;$C$1,$C$2-$C$1+1,$C$2-K10461+1)</f>
        <v>38</v>
      </c>
      <c r="N10461" s="268">
        <f>M10461/365</f>
        <v>0.10410958904109589</v>
      </c>
      <c r="O10461" s="269">
        <f>'Data and Parameter'!$E$4*'Data and Parameter'!$E$5*('Data and Parameter'!$E$6+'Data and Parameter'!$E$7)*'Data and Parameter'!$E$19*'Data and Parameter'!$E$14*'ER calculations'!N10461</f>
        <v>0.53905333080220053</v>
      </c>
      <c r="T10461" s="105"/>
    </row>
    <row r="10462" spans="1:20" ht="15">
      <c r="A10462" s="284">
        <v>10458</v>
      </c>
      <c r="B10462" s="287"/>
      <c r="C10462" s="287"/>
      <c r="D10462" s="284" t="s">
        <v>1054</v>
      </c>
      <c r="E10462" s="287"/>
      <c r="F10462" s="285" t="s">
        <v>10583</v>
      </c>
      <c r="G10462" s="266" t="s">
        <v>121</v>
      </c>
      <c r="H10462" s="266">
        <v>0.1</v>
      </c>
      <c r="I10462" s="266">
        <v>2023</v>
      </c>
      <c r="J10462" s="267">
        <v>45008</v>
      </c>
      <c r="K10462" s="267">
        <f>J10462+1</f>
        <v>45009</v>
      </c>
      <c r="L10462" s="266">
        <f>IF(M10462&lt;=365,1,2)</f>
        <v>1</v>
      </c>
      <c r="M10462" s="266">
        <f>IF(K10462&lt;$C$1,$C$2-$C$1+1,$C$2-K10462+1)</f>
        <v>38</v>
      </c>
      <c r="N10462" s="268">
        <f>M10462/365</f>
        <v>0.10410958904109589</v>
      </c>
      <c r="O10462" s="269">
        <f>'Data and Parameter'!$E$4*'Data and Parameter'!$E$5*('Data and Parameter'!$E$6+'Data and Parameter'!$E$7)*'Data and Parameter'!$E$19*'Data and Parameter'!$E$14*'ER calculations'!N10462</f>
        <v>0.53905333080220053</v>
      </c>
      <c r="T10462" s="105"/>
    </row>
    <row r="10463" spans="1:20" ht="15">
      <c r="A10463" s="284">
        <v>10459</v>
      </c>
      <c r="B10463" s="287"/>
      <c r="C10463" s="287"/>
      <c r="D10463" s="284" t="s">
        <v>1054</v>
      </c>
      <c r="E10463" s="287"/>
      <c r="F10463" s="285" t="s">
        <v>10584</v>
      </c>
      <c r="G10463" s="266" t="s">
        <v>121</v>
      </c>
      <c r="H10463" s="266">
        <v>0.1</v>
      </c>
      <c r="I10463" s="266">
        <v>2023</v>
      </c>
      <c r="J10463" s="267">
        <v>44967</v>
      </c>
      <c r="K10463" s="267">
        <f>J10463+1</f>
        <v>44968</v>
      </c>
      <c r="L10463" s="266">
        <f>IF(M10463&lt;=365,1,2)</f>
        <v>1</v>
      </c>
      <c r="M10463" s="266">
        <f>IF(K10463&lt;$C$1,$C$2-$C$1+1,$C$2-K10463+1)</f>
        <v>79</v>
      </c>
      <c r="N10463" s="268">
        <f>M10463/365</f>
        <v>0.21643835616438356</v>
      </c>
      <c r="O10463" s="269">
        <f>'Data and Parameter'!$E$4*'Data and Parameter'!$E$5*('Data and Parameter'!$E$6+'Data and Parameter'!$E$7)*'Data and Parameter'!$E$19*'Data and Parameter'!$E$14*'ER calculations'!N10463</f>
        <v>1.1206635035098378</v>
      </c>
      <c r="T10463" s="105"/>
    </row>
    <row r="10464" spans="1:20" ht="15">
      <c r="A10464" s="284">
        <v>10460</v>
      </c>
      <c r="B10464" s="287"/>
      <c r="C10464" s="287"/>
      <c r="D10464" s="284" t="s">
        <v>1054</v>
      </c>
      <c r="E10464" s="287"/>
      <c r="F10464" s="285" t="s">
        <v>10585</v>
      </c>
      <c r="G10464" s="266" t="s">
        <v>121</v>
      </c>
      <c r="H10464" s="266">
        <v>0.1</v>
      </c>
      <c r="I10464" s="266">
        <v>2023</v>
      </c>
      <c r="J10464" s="267">
        <v>44967</v>
      </c>
      <c r="K10464" s="267">
        <f>J10464+1</f>
        <v>44968</v>
      </c>
      <c r="L10464" s="266">
        <f>IF(M10464&lt;=365,1,2)</f>
        <v>1</v>
      </c>
      <c r="M10464" s="266">
        <f>IF(K10464&lt;$C$1,$C$2-$C$1+1,$C$2-K10464+1)</f>
        <v>79</v>
      </c>
      <c r="N10464" s="268">
        <f>M10464/365</f>
        <v>0.21643835616438356</v>
      </c>
      <c r="O10464" s="269">
        <f>'Data and Parameter'!$E$4*'Data and Parameter'!$E$5*('Data and Parameter'!$E$6+'Data and Parameter'!$E$7)*'Data and Parameter'!$E$19*'Data and Parameter'!$E$14*'ER calculations'!N10464</f>
        <v>1.1206635035098378</v>
      </c>
      <c r="T10464" s="105"/>
    </row>
    <row r="10465" spans="1:20" ht="15">
      <c r="A10465" s="284">
        <v>10461</v>
      </c>
      <c r="B10465" s="287"/>
      <c r="C10465" s="287"/>
      <c r="D10465" s="284" t="s">
        <v>1054</v>
      </c>
      <c r="E10465" s="287"/>
      <c r="F10465" s="285" t="s">
        <v>10586</v>
      </c>
      <c r="G10465" s="266" t="s">
        <v>121</v>
      </c>
      <c r="H10465" s="266">
        <v>0.1</v>
      </c>
      <c r="I10465" s="266">
        <v>2023</v>
      </c>
      <c r="J10465" s="267">
        <v>45013</v>
      </c>
      <c r="K10465" s="267">
        <f>J10465+1</f>
        <v>45014</v>
      </c>
      <c r="L10465" s="266">
        <f>IF(M10465&lt;=365,1,2)</f>
        <v>1</v>
      </c>
      <c r="M10465" s="266">
        <f>IF(K10465&lt;$C$1,$C$2-$C$1+1,$C$2-K10465+1)</f>
        <v>33</v>
      </c>
      <c r="N10465" s="268">
        <f>M10465/365</f>
        <v>9.0410958904109592E-2</v>
      </c>
      <c r="O10465" s="269">
        <f>'Data and Parameter'!$E$4*'Data and Parameter'!$E$5*('Data and Parameter'!$E$6+'Data and Parameter'!$E$7)*'Data and Parameter'!$E$19*'Data and Parameter'!$E$14*'ER calculations'!N10465</f>
        <v>0.46812526095980572</v>
      </c>
      <c r="T10465" s="105"/>
    </row>
    <row r="10466" spans="1:20" ht="15">
      <c r="A10466" s="284">
        <v>10462</v>
      </c>
      <c r="B10466" s="287"/>
      <c r="C10466" s="287"/>
      <c r="D10466" s="284" t="s">
        <v>1054</v>
      </c>
      <c r="E10466" s="287"/>
      <c r="F10466" s="285" t="s">
        <v>10587</v>
      </c>
      <c r="G10466" s="266" t="s">
        <v>121</v>
      </c>
      <c r="H10466" s="266">
        <v>0.1</v>
      </c>
      <c r="I10466" s="266">
        <v>2023</v>
      </c>
      <c r="J10466" s="267">
        <v>45013</v>
      </c>
      <c r="K10466" s="267">
        <f>J10466+1</f>
        <v>45014</v>
      </c>
      <c r="L10466" s="266">
        <f>IF(M10466&lt;=365,1,2)</f>
        <v>1</v>
      </c>
      <c r="M10466" s="266">
        <f>IF(K10466&lt;$C$1,$C$2-$C$1+1,$C$2-K10466+1)</f>
        <v>33</v>
      </c>
      <c r="N10466" s="268">
        <f>M10466/365</f>
        <v>9.0410958904109592E-2</v>
      </c>
      <c r="O10466" s="269">
        <f>'Data and Parameter'!$E$4*'Data and Parameter'!$E$5*('Data and Parameter'!$E$6+'Data and Parameter'!$E$7)*'Data and Parameter'!$E$19*'Data and Parameter'!$E$14*'ER calculations'!N10466</f>
        <v>0.46812526095980572</v>
      </c>
      <c r="T10466" s="105"/>
    </row>
    <row r="10467" spans="1:20" ht="15">
      <c r="A10467" s="284">
        <v>10463</v>
      </c>
      <c r="B10467" s="287"/>
      <c r="C10467" s="287"/>
      <c r="D10467" s="284" t="s">
        <v>1054</v>
      </c>
      <c r="E10467" s="287"/>
      <c r="F10467" s="285" t="s">
        <v>10588</v>
      </c>
      <c r="G10467" s="266" t="s">
        <v>121</v>
      </c>
      <c r="H10467" s="266">
        <v>0.1</v>
      </c>
      <c r="I10467" s="266">
        <v>2023</v>
      </c>
      <c r="J10467" s="267">
        <v>44967</v>
      </c>
      <c r="K10467" s="267">
        <f>J10467+1</f>
        <v>44968</v>
      </c>
      <c r="L10467" s="266">
        <f>IF(M10467&lt;=365,1,2)</f>
        <v>1</v>
      </c>
      <c r="M10467" s="266">
        <f>IF(K10467&lt;$C$1,$C$2-$C$1+1,$C$2-K10467+1)</f>
        <v>79</v>
      </c>
      <c r="N10467" s="268">
        <f>M10467/365</f>
        <v>0.21643835616438356</v>
      </c>
      <c r="O10467" s="269">
        <f>'Data and Parameter'!$E$4*'Data and Parameter'!$E$5*('Data and Parameter'!$E$6+'Data and Parameter'!$E$7)*'Data and Parameter'!$E$19*'Data and Parameter'!$E$14*'ER calculations'!N10467</f>
        <v>1.1206635035098378</v>
      </c>
      <c r="T10467" s="105"/>
    </row>
    <row r="10468" spans="1:20" ht="15">
      <c r="A10468" s="284">
        <v>10464</v>
      </c>
      <c r="B10468" s="287"/>
      <c r="C10468" s="287"/>
      <c r="D10468" s="284" t="s">
        <v>1054</v>
      </c>
      <c r="E10468" s="287"/>
      <c r="F10468" s="285" t="s">
        <v>10589</v>
      </c>
      <c r="G10468" s="266" t="s">
        <v>121</v>
      </c>
      <c r="H10468" s="266">
        <v>0.1</v>
      </c>
      <c r="I10468" s="266">
        <v>2023</v>
      </c>
      <c r="J10468" s="267">
        <v>44967</v>
      </c>
      <c r="K10468" s="267">
        <f>J10468+1</f>
        <v>44968</v>
      </c>
      <c r="L10468" s="266">
        <f>IF(M10468&lt;=365,1,2)</f>
        <v>1</v>
      </c>
      <c r="M10468" s="266">
        <f>IF(K10468&lt;$C$1,$C$2-$C$1+1,$C$2-K10468+1)</f>
        <v>79</v>
      </c>
      <c r="N10468" s="268">
        <f>M10468/365</f>
        <v>0.21643835616438356</v>
      </c>
      <c r="O10468" s="269">
        <f>'Data and Parameter'!$E$4*'Data and Parameter'!$E$5*('Data and Parameter'!$E$6+'Data and Parameter'!$E$7)*'Data and Parameter'!$E$19*'Data and Parameter'!$E$14*'ER calculations'!N10468</f>
        <v>1.1206635035098378</v>
      </c>
      <c r="T10468" s="105"/>
    </row>
    <row r="10469" spans="1:20" ht="15">
      <c r="A10469" s="284">
        <v>10465</v>
      </c>
      <c r="B10469" s="287"/>
      <c r="C10469" s="287"/>
      <c r="D10469" s="284" t="s">
        <v>1054</v>
      </c>
      <c r="E10469" s="287"/>
      <c r="F10469" s="285" t="s">
        <v>10590</v>
      </c>
      <c r="G10469" s="266" t="s">
        <v>121</v>
      </c>
      <c r="H10469" s="266">
        <v>0.1</v>
      </c>
      <c r="I10469" s="266">
        <v>2023</v>
      </c>
      <c r="J10469" s="267">
        <v>45008</v>
      </c>
      <c r="K10469" s="267">
        <f>J10469+1</f>
        <v>45009</v>
      </c>
      <c r="L10469" s="266">
        <f>IF(M10469&lt;=365,1,2)</f>
        <v>1</v>
      </c>
      <c r="M10469" s="266">
        <f>IF(K10469&lt;$C$1,$C$2-$C$1+1,$C$2-K10469+1)</f>
        <v>38</v>
      </c>
      <c r="N10469" s="268">
        <f>M10469/365</f>
        <v>0.10410958904109589</v>
      </c>
      <c r="O10469" s="269">
        <f>'Data and Parameter'!$E$4*'Data and Parameter'!$E$5*('Data and Parameter'!$E$6+'Data and Parameter'!$E$7)*'Data and Parameter'!$E$19*'Data and Parameter'!$E$14*'ER calculations'!N10469</f>
        <v>0.53905333080220053</v>
      </c>
    </row>
    <row r="10470" spans="1:20" ht="15">
      <c r="A10470" s="284">
        <v>10466</v>
      </c>
      <c r="B10470" s="287"/>
      <c r="C10470" s="287"/>
      <c r="D10470" s="284" t="s">
        <v>1054</v>
      </c>
      <c r="E10470" s="287"/>
      <c r="F10470" s="285" t="s">
        <v>10591</v>
      </c>
      <c r="G10470" s="266" t="s">
        <v>121</v>
      </c>
      <c r="H10470" s="266">
        <v>0.1</v>
      </c>
      <c r="I10470" s="266">
        <v>2023</v>
      </c>
      <c r="J10470" s="267">
        <v>45008</v>
      </c>
      <c r="K10470" s="267">
        <f>J10470+1</f>
        <v>45009</v>
      </c>
      <c r="L10470" s="266">
        <f>IF(M10470&lt;=365,1,2)</f>
        <v>1</v>
      </c>
      <c r="M10470" s="266">
        <f>IF(K10470&lt;$C$1,$C$2-$C$1+1,$C$2-K10470+1)</f>
        <v>38</v>
      </c>
      <c r="N10470" s="268">
        <f>M10470/365</f>
        <v>0.10410958904109589</v>
      </c>
      <c r="O10470" s="269">
        <f>'Data and Parameter'!$E$4*'Data and Parameter'!$E$5*('Data and Parameter'!$E$6+'Data and Parameter'!$E$7)*'Data and Parameter'!$E$19*'Data and Parameter'!$E$14*'ER calculations'!N10470</f>
        <v>0.53905333080220053</v>
      </c>
    </row>
    <row r="10471" spans="1:20" ht="15">
      <c r="A10471" s="284">
        <v>10467</v>
      </c>
      <c r="B10471" s="287"/>
      <c r="C10471" s="287"/>
      <c r="D10471" s="284" t="s">
        <v>1054</v>
      </c>
      <c r="E10471" s="287"/>
      <c r="F10471" s="285" t="s">
        <v>10592</v>
      </c>
      <c r="G10471" s="266" t="s">
        <v>121</v>
      </c>
      <c r="H10471" s="266">
        <v>0.1</v>
      </c>
      <c r="I10471" s="266">
        <v>2023</v>
      </c>
      <c r="J10471" s="267">
        <v>45008</v>
      </c>
      <c r="K10471" s="267">
        <f>J10471+1</f>
        <v>45009</v>
      </c>
      <c r="L10471" s="266">
        <f>IF(M10471&lt;=365,1,2)</f>
        <v>1</v>
      </c>
      <c r="M10471" s="266">
        <f>IF(K10471&lt;$C$1,$C$2-$C$1+1,$C$2-K10471+1)</f>
        <v>38</v>
      </c>
      <c r="N10471" s="268">
        <f>M10471/365</f>
        <v>0.10410958904109589</v>
      </c>
      <c r="O10471" s="269">
        <f>'Data and Parameter'!$E$4*'Data and Parameter'!$E$5*('Data and Parameter'!$E$6+'Data and Parameter'!$E$7)*'Data and Parameter'!$E$19*'Data and Parameter'!$E$14*'ER calculations'!N10471</f>
        <v>0.53905333080220053</v>
      </c>
      <c r="T10471" s="105"/>
    </row>
    <row r="10472" spans="1:20" ht="15">
      <c r="A10472" s="284">
        <v>10468</v>
      </c>
      <c r="B10472" s="287"/>
      <c r="C10472" s="287"/>
      <c r="D10472" s="284" t="s">
        <v>1054</v>
      </c>
      <c r="E10472" s="287"/>
      <c r="F10472" s="285" t="s">
        <v>10593</v>
      </c>
      <c r="G10472" s="266" t="s">
        <v>121</v>
      </c>
      <c r="H10472" s="266">
        <v>0.1</v>
      </c>
      <c r="I10472" s="266">
        <v>2023</v>
      </c>
      <c r="J10472" s="267">
        <v>45008</v>
      </c>
      <c r="K10472" s="267">
        <f>J10472+1</f>
        <v>45009</v>
      </c>
      <c r="L10472" s="266">
        <f>IF(M10472&lt;=365,1,2)</f>
        <v>1</v>
      </c>
      <c r="M10472" s="266">
        <f>IF(K10472&lt;$C$1,$C$2-$C$1+1,$C$2-K10472+1)</f>
        <v>38</v>
      </c>
      <c r="N10472" s="268">
        <f>M10472/365</f>
        <v>0.10410958904109589</v>
      </c>
      <c r="O10472" s="269">
        <f>'Data and Parameter'!$E$4*'Data and Parameter'!$E$5*('Data and Parameter'!$E$6+'Data and Parameter'!$E$7)*'Data and Parameter'!$E$19*'Data and Parameter'!$E$14*'ER calculations'!N10472</f>
        <v>0.53905333080220053</v>
      </c>
    </row>
    <row r="10473" spans="1:20" ht="15">
      <c r="A10473" s="284">
        <v>10469</v>
      </c>
      <c r="B10473" s="287"/>
      <c r="C10473" s="287"/>
      <c r="D10473" s="284" t="s">
        <v>1054</v>
      </c>
      <c r="E10473" s="287"/>
      <c r="F10473" s="285" t="s">
        <v>10594</v>
      </c>
      <c r="G10473" s="266" t="s">
        <v>121</v>
      </c>
      <c r="H10473" s="266">
        <v>0.1</v>
      </c>
      <c r="I10473" s="266">
        <v>2023</v>
      </c>
      <c r="J10473" s="267">
        <v>45008</v>
      </c>
      <c r="K10473" s="267">
        <f>J10473+1</f>
        <v>45009</v>
      </c>
      <c r="L10473" s="266">
        <f>IF(M10473&lt;=365,1,2)</f>
        <v>1</v>
      </c>
      <c r="M10473" s="266">
        <f>IF(K10473&lt;$C$1,$C$2-$C$1+1,$C$2-K10473+1)</f>
        <v>38</v>
      </c>
      <c r="N10473" s="268">
        <f>M10473/365</f>
        <v>0.10410958904109589</v>
      </c>
      <c r="O10473" s="269">
        <f>'Data and Parameter'!$E$4*'Data and Parameter'!$E$5*('Data and Parameter'!$E$6+'Data and Parameter'!$E$7)*'Data and Parameter'!$E$19*'Data and Parameter'!$E$14*'ER calculations'!N10473</f>
        <v>0.53905333080220053</v>
      </c>
    </row>
    <row r="10474" spans="1:20" ht="15">
      <c r="A10474" s="284">
        <v>10470</v>
      </c>
      <c r="B10474" s="287"/>
      <c r="C10474" s="287"/>
      <c r="D10474" s="284" t="s">
        <v>1054</v>
      </c>
      <c r="E10474" s="287"/>
      <c r="F10474" s="285" t="s">
        <v>10595</v>
      </c>
      <c r="G10474" s="266" t="s">
        <v>121</v>
      </c>
      <c r="H10474" s="266">
        <v>0.1</v>
      </c>
      <c r="I10474" s="266">
        <v>2023</v>
      </c>
      <c r="J10474" s="267">
        <v>44967</v>
      </c>
      <c r="K10474" s="267">
        <f>J10474+1</f>
        <v>44968</v>
      </c>
      <c r="L10474" s="266">
        <f>IF(M10474&lt;=365,1,2)</f>
        <v>1</v>
      </c>
      <c r="M10474" s="266">
        <f>IF(K10474&lt;$C$1,$C$2-$C$1+1,$C$2-K10474+1)</f>
        <v>79</v>
      </c>
      <c r="N10474" s="268">
        <f>M10474/365</f>
        <v>0.21643835616438356</v>
      </c>
      <c r="O10474" s="269">
        <f>'Data and Parameter'!$E$4*'Data and Parameter'!$E$5*('Data and Parameter'!$E$6+'Data and Parameter'!$E$7)*'Data and Parameter'!$E$19*'Data and Parameter'!$E$14*'ER calculations'!N10474</f>
        <v>1.1206635035098378</v>
      </c>
      <c r="T10474" s="105"/>
    </row>
    <row r="10475" spans="1:20" ht="15">
      <c r="A10475" s="284">
        <v>10471</v>
      </c>
      <c r="B10475" s="287"/>
      <c r="C10475" s="287"/>
      <c r="D10475" s="284" t="s">
        <v>1054</v>
      </c>
      <c r="E10475" s="287"/>
      <c r="F10475" s="285" t="s">
        <v>10596</v>
      </c>
      <c r="G10475" s="266" t="s">
        <v>121</v>
      </c>
      <c r="H10475" s="266">
        <v>0.1</v>
      </c>
      <c r="I10475" s="266">
        <v>2023</v>
      </c>
      <c r="J10475" s="267">
        <v>44967</v>
      </c>
      <c r="K10475" s="267">
        <f>J10475+1</f>
        <v>44968</v>
      </c>
      <c r="L10475" s="266">
        <f>IF(M10475&lt;=365,1,2)</f>
        <v>1</v>
      </c>
      <c r="M10475" s="266">
        <f>IF(K10475&lt;$C$1,$C$2-$C$1+1,$C$2-K10475+1)</f>
        <v>79</v>
      </c>
      <c r="N10475" s="268">
        <f>M10475/365</f>
        <v>0.21643835616438356</v>
      </c>
      <c r="O10475" s="269">
        <f>'Data and Parameter'!$E$4*'Data and Parameter'!$E$5*('Data and Parameter'!$E$6+'Data and Parameter'!$E$7)*'Data and Parameter'!$E$19*'Data and Parameter'!$E$14*'ER calculations'!N10475</f>
        <v>1.1206635035098378</v>
      </c>
      <c r="T10475" s="105"/>
    </row>
    <row r="10476" spans="1:20" ht="15">
      <c r="A10476" s="284">
        <v>10472</v>
      </c>
      <c r="B10476" s="287"/>
      <c r="C10476" s="287"/>
      <c r="D10476" s="284" t="s">
        <v>1054</v>
      </c>
      <c r="E10476" s="287"/>
      <c r="F10476" s="285" t="s">
        <v>10597</v>
      </c>
      <c r="G10476" s="266" t="s">
        <v>121</v>
      </c>
      <c r="H10476" s="266">
        <v>0.1</v>
      </c>
      <c r="I10476" s="266">
        <v>2023</v>
      </c>
      <c r="J10476" s="267">
        <v>45010</v>
      </c>
      <c r="K10476" s="267">
        <f>J10476+1</f>
        <v>45011</v>
      </c>
      <c r="L10476" s="266">
        <f>IF(M10476&lt;=365,1,2)</f>
        <v>1</v>
      </c>
      <c r="M10476" s="266">
        <f>IF(K10476&lt;$C$1,$C$2-$C$1+1,$C$2-K10476+1)</f>
        <v>36</v>
      </c>
      <c r="N10476" s="268">
        <f>M10476/365</f>
        <v>9.8630136986301367E-2</v>
      </c>
      <c r="O10476" s="269">
        <f>'Data and Parameter'!$E$4*'Data and Parameter'!$E$5*('Data and Parameter'!$E$6+'Data and Parameter'!$E$7)*'Data and Parameter'!$E$19*'Data and Parameter'!$E$14*'ER calculations'!N10476</f>
        <v>0.51068210286524263</v>
      </c>
      <c r="T10476" s="105"/>
    </row>
    <row r="10477" spans="1:20" ht="15">
      <c r="A10477" s="284">
        <v>10473</v>
      </c>
      <c r="B10477" s="287"/>
      <c r="C10477" s="287"/>
      <c r="D10477" s="284" t="s">
        <v>1054</v>
      </c>
      <c r="E10477" s="287"/>
      <c r="F10477" s="285" t="s">
        <v>10598</v>
      </c>
      <c r="G10477" s="266" t="s">
        <v>121</v>
      </c>
      <c r="H10477" s="266">
        <v>0.1</v>
      </c>
      <c r="I10477" s="266">
        <v>2023</v>
      </c>
      <c r="J10477" s="267">
        <v>45010</v>
      </c>
      <c r="K10477" s="267">
        <f>J10477+1</f>
        <v>45011</v>
      </c>
      <c r="L10477" s="266">
        <f>IF(M10477&lt;=365,1,2)</f>
        <v>1</v>
      </c>
      <c r="M10477" s="266">
        <f>IF(K10477&lt;$C$1,$C$2-$C$1+1,$C$2-K10477+1)</f>
        <v>36</v>
      </c>
      <c r="N10477" s="268">
        <f>M10477/365</f>
        <v>9.8630136986301367E-2</v>
      </c>
      <c r="O10477" s="269">
        <f>'Data and Parameter'!$E$4*'Data and Parameter'!$E$5*('Data and Parameter'!$E$6+'Data and Parameter'!$E$7)*'Data and Parameter'!$E$19*'Data and Parameter'!$E$14*'ER calculations'!N10477</f>
        <v>0.51068210286524263</v>
      </c>
      <c r="T10477" s="105"/>
    </row>
    <row r="10478" spans="1:20" ht="15">
      <c r="A10478" s="284">
        <v>10474</v>
      </c>
      <c r="B10478" s="287"/>
      <c r="C10478" s="287"/>
      <c r="D10478" s="284" t="s">
        <v>1054</v>
      </c>
      <c r="E10478" s="287"/>
      <c r="F10478" s="285" t="s">
        <v>10599</v>
      </c>
      <c r="G10478" s="266" t="s">
        <v>121</v>
      </c>
      <c r="H10478" s="266">
        <v>0.1</v>
      </c>
      <c r="I10478" s="266">
        <v>2023</v>
      </c>
      <c r="J10478" s="267">
        <v>45008</v>
      </c>
      <c r="K10478" s="267">
        <f>J10478+1</f>
        <v>45009</v>
      </c>
      <c r="L10478" s="266">
        <f>IF(M10478&lt;=365,1,2)</f>
        <v>1</v>
      </c>
      <c r="M10478" s="266">
        <f>IF(K10478&lt;$C$1,$C$2-$C$1+1,$C$2-K10478+1)</f>
        <v>38</v>
      </c>
      <c r="N10478" s="268">
        <f>M10478/365</f>
        <v>0.10410958904109589</v>
      </c>
      <c r="O10478" s="269">
        <f>'Data and Parameter'!$E$4*'Data and Parameter'!$E$5*('Data and Parameter'!$E$6+'Data and Parameter'!$E$7)*'Data and Parameter'!$E$19*'Data and Parameter'!$E$14*'ER calculations'!N10478</f>
        <v>0.53905333080220053</v>
      </c>
      <c r="T10478" s="105"/>
    </row>
    <row r="10479" spans="1:20" ht="15">
      <c r="A10479" s="284">
        <v>10475</v>
      </c>
      <c r="B10479" s="287"/>
      <c r="C10479" s="287"/>
      <c r="D10479" s="284" t="s">
        <v>1054</v>
      </c>
      <c r="E10479" s="287"/>
      <c r="F10479" s="285" t="s">
        <v>10600</v>
      </c>
      <c r="G10479" s="266" t="s">
        <v>121</v>
      </c>
      <c r="H10479" s="266">
        <v>0.1</v>
      </c>
      <c r="I10479" s="266">
        <v>2023</v>
      </c>
      <c r="J10479" s="267">
        <v>44968</v>
      </c>
      <c r="K10479" s="267">
        <f>J10479+1</f>
        <v>44969</v>
      </c>
      <c r="L10479" s="266">
        <f>IF(M10479&lt;=365,1,2)</f>
        <v>1</v>
      </c>
      <c r="M10479" s="266">
        <f>IF(K10479&lt;$C$1,$C$2-$C$1+1,$C$2-K10479+1)</f>
        <v>78</v>
      </c>
      <c r="N10479" s="268">
        <f>M10479/365</f>
        <v>0.21369863013698631</v>
      </c>
      <c r="O10479" s="269">
        <f>'Data and Parameter'!$E$4*'Data and Parameter'!$E$5*('Data and Parameter'!$E$6+'Data and Parameter'!$E$7)*'Data and Parameter'!$E$19*'Data and Parameter'!$E$14*'ER calculations'!N10479</f>
        <v>1.1064778895413589</v>
      </c>
      <c r="T10479" s="105"/>
    </row>
    <row r="10480" spans="1:20" ht="15">
      <c r="A10480" s="284">
        <v>10476</v>
      </c>
      <c r="B10480" s="287"/>
      <c r="C10480" s="287"/>
      <c r="D10480" s="284" t="s">
        <v>1054</v>
      </c>
      <c r="E10480" s="287"/>
      <c r="F10480" s="285" t="s">
        <v>10601</v>
      </c>
      <c r="G10480" s="266" t="s">
        <v>121</v>
      </c>
      <c r="H10480" s="266">
        <v>0.1</v>
      </c>
      <c r="I10480" s="266">
        <v>2023</v>
      </c>
      <c r="J10480" s="267">
        <v>45009</v>
      </c>
      <c r="K10480" s="267">
        <f>J10480+1</f>
        <v>45010</v>
      </c>
      <c r="L10480" s="266">
        <f>IF(M10480&lt;=365,1,2)</f>
        <v>1</v>
      </c>
      <c r="M10480" s="266">
        <f>IF(K10480&lt;$C$1,$C$2-$C$1+1,$C$2-K10480+1)</f>
        <v>37</v>
      </c>
      <c r="N10480" s="268">
        <f>M10480/365</f>
        <v>0.10136986301369863</v>
      </c>
      <c r="O10480" s="269">
        <f>'Data and Parameter'!$E$4*'Data and Parameter'!$E$5*('Data and Parameter'!$E$6+'Data and Parameter'!$E$7)*'Data and Parameter'!$E$19*'Data and Parameter'!$E$14*'ER calculations'!N10480</f>
        <v>0.52486771683372158</v>
      </c>
      <c r="T10480" s="105"/>
    </row>
    <row r="10481" spans="1:20" ht="15">
      <c r="A10481" s="284">
        <v>10477</v>
      </c>
      <c r="B10481" s="287"/>
      <c r="C10481" s="287"/>
      <c r="D10481" s="284" t="s">
        <v>1054</v>
      </c>
      <c r="E10481" s="287"/>
      <c r="F10481" s="285" t="s">
        <v>10602</v>
      </c>
      <c r="G10481" s="266" t="s">
        <v>121</v>
      </c>
      <c r="H10481" s="266">
        <v>0.1</v>
      </c>
      <c r="I10481" s="266">
        <v>2023</v>
      </c>
      <c r="J10481" s="267">
        <v>45008</v>
      </c>
      <c r="K10481" s="267">
        <f>J10481+1</f>
        <v>45009</v>
      </c>
      <c r="L10481" s="266">
        <f>IF(M10481&lt;=365,1,2)</f>
        <v>1</v>
      </c>
      <c r="M10481" s="266">
        <f>IF(K10481&lt;$C$1,$C$2-$C$1+1,$C$2-K10481+1)</f>
        <v>38</v>
      </c>
      <c r="N10481" s="268">
        <f>M10481/365</f>
        <v>0.10410958904109589</v>
      </c>
      <c r="O10481" s="269">
        <f>'Data and Parameter'!$E$4*'Data and Parameter'!$E$5*('Data and Parameter'!$E$6+'Data and Parameter'!$E$7)*'Data and Parameter'!$E$19*'Data and Parameter'!$E$14*'ER calculations'!N10481</f>
        <v>0.53905333080220053</v>
      </c>
    </row>
    <row r="10482" spans="1:20" ht="15">
      <c r="A10482" s="284">
        <v>10478</v>
      </c>
      <c r="B10482" s="287"/>
      <c r="C10482" s="287"/>
      <c r="D10482" s="284" t="s">
        <v>1054</v>
      </c>
      <c r="E10482" s="287"/>
      <c r="F10482" s="285" t="s">
        <v>10603</v>
      </c>
      <c r="G10482" s="266" t="s">
        <v>121</v>
      </c>
      <c r="H10482" s="266">
        <v>0.1</v>
      </c>
      <c r="I10482" s="266">
        <v>2023</v>
      </c>
      <c r="J10482" s="267">
        <v>45009</v>
      </c>
      <c r="K10482" s="267">
        <f>J10482+1</f>
        <v>45010</v>
      </c>
      <c r="L10482" s="266">
        <f>IF(M10482&lt;=365,1,2)</f>
        <v>1</v>
      </c>
      <c r="M10482" s="266">
        <f>IF(K10482&lt;$C$1,$C$2-$C$1+1,$C$2-K10482+1)</f>
        <v>37</v>
      </c>
      <c r="N10482" s="268">
        <f>M10482/365</f>
        <v>0.10136986301369863</v>
      </c>
      <c r="O10482" s="269">
        <f>'Data and Parameter'!$E$4*'Data and Parameter'!$E$5*('Data and Parameter'!$E$6+'Data and Parameter'!$E$7)*'Data and Parameter'!$E$19*'Data and Parameter'!$E$14*'ER calculations'!N10482</f>
        <v>0.52486771683372158</v>
      </c>
      <c r="T10482" s="105"/>
    </row>
    <row r="10483" spans="1:20" ht="15">
      <c r="A10483" s="284">
        <v>10479</v>
      </c>
      <c r="B10483" s="287"/>
      <c r="C10483" s="287"/>
      <c r="D10483" s="284" t="s">
        <v>1054</v>
      </c>
      <c r="E10483" s="287"/>
      <c r="F10483" s="285" t="s">
        <v>10604</v>
      </c>
      <c r="G10483" s="266" t="s">
        <v>121</v>
      </c>
      <c r="H10483" s="266">
        <v>0.1</v>
      </c>
      <c r="I10483" s="266">
        <v>2023</v>
      </c>
      <c r="J10483" s="267">
        <v>44968</v>
      </c>
      <c r="K10483" s="267">
        <f>J10483+1</f>
        <v>44969</v>
      </c>
      <c r="L10483" s="266">
        <f>IF(M10483&lt;=365,1,2)</f>
        <v>1</v>
      </c>
      <c r="M10483" s="266">
        <f>IF(K10483&lt;$C$1,$C$2-$C$1+1,$C$2-K10483+1)</f>
        <v>78</v>
      </c>
      <c r="N10483" s="268">
        <f>M10483/365</f>
        <v>0.21369863013698631</v>
      </c>
      <c r="O10483" s="269">
        <f>'Data and Parameter'!$E$4*'Data and Parameter'!$E$5*('Data and Parameter'!$E$6+'Data and Parameter'!$E$7)*'Data and Parameter'!$E$19*'Data and Parameter'!$E$14*'ER calculations'!N10483</f>
        <v>1.1064778895413589</v>
      </c>
      <c r="T10483" s="105"/>
    </row>
    <row r="10484" spans="1:20" ht="15">
      <c r="A10484" s="284">
        <v>10480</v>
      </c>
      <c r="B10484" s="287"/>
      <c r="C10484" s="287"/>
      <c r="D10484" s="284" t="s">
        <v>1054</v>
      </c>
      <c r="E10484" s="287"/>
      <c r="F10484" s="285" t="s">
        <v>10605</v>
      </c>
      <c r="G10484" s="266" t="s">
        <v>121</v>
      </c>
      <c r="H10484" s="266">
        <v>0.1</v>
      </c>
      <c r="I10484" s="266">
        <v>2023</v>
      </c>
      <c r="J10484" s="267">
        <v>45008</v>
      </c>
      <c r="K10484" s="267">
        <f>J10484+1</f>
        <v>45009</v>
      </c>
      <c r="L10484" s="266">
        <f>IF(M10484&lt;=365,1,2)</f>
        <v>1</v>
      </c>
      <c r="M10484" s="266">
        <f>IF(K10484&lt;$C$1,$C$2-$C$1+1,$C$2-K10484+1)</f>
        <v>38</v>
      </c>
      <c r="N10484" s="268">
        <f>M10484/365</f>
        <v>0.10410958904109589</v>
      </c>
      <c r="O10484" s="269">
        <f>'Data and Parameter'!$E$4*'Data and Parameter'!$E$5*('Data and Parameter'!$E$6+'Data and Parameter'!$E$7)*'Data and Parameter'!$E$19*'Data and Parameter'!$E$14*'ER calculations'!N10484</f>
        <v>0.53905333080220053</v>
      </c>
      <c r="T10484" s="105"/>
    </row>
    <row r="10485" spans="1:20" ht="15">
      <c r="A10485" s="284">
        <v>10481</v>
      </c>
      <c r="B10485" s="287"/>
      <c r="C10485" s="287"/>
      <c r="D10485" s="284" t="s">
        <v>1054</v>
      </c>
      <c r="E10485" s="287"/>
      <c r="F10485" s="285" t="s">
        <v>10606</v>
      </c>
      <c r="G10485" s="266" t="s">
        <v>121</v>
      </c>
      <c r="H10485" s="266">
        <v>0.1</v>
      </c>
      <c r="I10485" s="266">
        <v>2023</v>
      </c>
      <c r="J10485" s="267">
        <v>45008</v>
      </c>
      <c r="K10485" s="267">
        <f>J10485+1</f>
        <v>45009</v>
      </c>
      <c r="L10485" s="266">
        <f>IF(M10485&lt;=365,1,2)</f>
        <v>1</v>
      </c>
      <c r="M10485" s="266">
        <f>IF(K10485&lt;$C$1,$C$2-$C$1+1,$C$2-K10485+1)</f>
        <v>38</v>
      </c>
      <c r="N10485" s="268">
        <f>M10485/365</f>
        <v>0.10410958904109589</v>
      </c>
      <c r="O10485" s="269">
        <f>'Data and Parameter'!$E$4*'Data and Parameter'!$E$5*('Data and Parameter'!$E$6+'Data and Parameter'!$E$7)*'Data and Parameter'!$E$19*'Data and Parameter'!$E$14*'ER calculations'!N10485</f>
        <v>0.53905333080220053</v>
      </c>
      <c r="T10485" s="105"/>
    </row>
    <row r="10486" spans="1:20" ht="15">
      <c r="A10486" s="284">
        <v>10482</v>
      </c>
      <c r="B10486" s="287"/>
      <c r="C10486" s="287"/>
      <c r="D10486" s="284" t="s">
        <v>1054</v>
      </c>
      <c r="E10486" s="287"/>
      <c r="F10486" s="285" t="s">
        <v>10607</v>
      </c>
      <c r="G10486" s="266" t="s">
        <v>121</v>
      </c>
      <c r="H10486" s="266">
        <v>0.1</v>
      </c>
      <c r="I10486" s="266">
        <v>2023</v>
      </c>
      <c r="J10486" s="267">
        <v>44967</v>
      </c>
      <c r="K10486" s="267">
        <f>J10486+1</f>
        <v>44968</v>
      </c>
      <c r="L10486" s="266">
        <f>IF(M10486&lt;=365,1,2)</f>
        <v>1</v>
      </c>
      <c r="M10486" s="266">
        <f>IF(K10486&lt;$C$1,$C$2-$C$1+1,$C$2-K10486+1)</f>
        <v>79</v>
      </c>
      <c r="N10486" s="268">
        <f>M10486/365</f>
        <v>0.21643835616438356</v>
      </c>
      <c r="O10486" s="269">
        <f>'Data and Parameter'!$E$4*'Data and Parameter'!$E$5*('Data and Parameter'!$E$6+'Data and Parameter'!$E$7)*'Data and Parameter'!$E$19*'Data and Parameter'!$E$14*'ER calculations'!N10486</f>
        <v>1.1206635035098378</v>
      </c>
      <c r="T10486" s="105"/>
    </row>
    <row r="10487" spans="1:20" ht="15">
      <c r="A10487" s="284">
        <v>10483</v>
      </c>
      <c r="B10487" s="287"/>
      <c r="C10487" s="287"/>
      <c r="D10487" s="284" t="s">
        <v>1054</v>
      </c>
      <c r="E10487" s="287"/>
      <c r="F10487" s="285" t="s">
        <v>10608</v>
      </c>
      <c r="G10487" s="266" t="s">
        <v>121</v>
      </c>
      <c r="H10487" s="266">
        <v>0.1</v>
      </c>
      <c r="I10487" s="266">
        <v>2023</v>
      </c>
      <c r="J10487" s="267">
        <v>44967</v>
      </c>
      <c r="K10487" s="267">
        <f>J10487+1</f>
        <v>44968</v>
      </c>
      <c r="L10487" s="266">
        <f>IF(M10487&lt;=365,1,2)</f>
        <v>1</v>
      </c>
      <c r="M10487" s="266">
        <f>IF(K10487&lt;$C$1,$C$2-$C$1+1,$C$2-K10487+1)</f>
        <v>79</v>
      </c>
      <c r="N10487" s="268">
        <f>M10487/365</f>
        <v>0.21643835616438356</v>
      </c>
      <c r="O10487" s="269">
        <f>'Data and Parameter'!$E$4*'Data and Parameter'!$E$5*('Data and Parameter'!$E$6+'Data and Parameter'!$E$7)*'Data and Parameter'!$E$19*'Data and Parameter'!$E$14*'ER calculations'!N10487</f>
        <v>1.1206635035098378</v>
      </c>
      <c r="T10487" s="105"/>
    </row>
    <row r="10488" spans="1:20" ht="15">
      <c r="A10488" s="284">
        <v>10484</v>
      </c>
      <c r="B10488" s="287"/>
      <c r="C10488" s="287"/>
      <c r="D10488" s="284" t="s">
        <v>1054</v>
      </c>
      <c r="E10488" s="287"/>
      <c r="F10488" s="285" t="s">
        <v>10609</v>
      </c>
      <c r="G10488" s="266" t="s">
        <v>121</v>
      </c>
      <c r="H10488" s="266">
        <v>0.1</v>
      </c>
      <c r="I10488" s="266">
        <v>2023</v>
      </c>
      <c r="J10488" s="267">
        <v>44967</v>
      </c>
      <c r="K10488" s="267">
        <f>J10488+1</f>
        <v>44968</v>
      </c>
      <c r="L10488" s="266">
        <f>IF(M10488&lt;=365,1,2)</f>
        <v>1</v>
      </c>
      <c r="M10488" s="266">
        <f>IF(K10488&lt;$C$1,$C$2-$C$1+1,$C$2-K10488+1)</f>
        <v>79</v>
      </c>
      <c r="N10488" s="268">
        <f>M10488/365</f>
        <v>0.21643835616438356</v>
      </c>
      <c r="O10488" s="269">
        <f>'Data and Parameter'!$E$4*'Data and Parameter'!$E$5*('Data and Parameter'!$E$6+'Data and Parameter'!$E$7)*'Data and Parameter'!$E$19*'Data and Parameter'!$E$14*'ER calculations'!N10488</f>
        <v>1.1206635035098378</v>
      </c>
      <c r="T10488" s="105"/>
    </row>
    <row r="10489" spans="1:20" ht="15">
      <c r="A10489" s="284">
        <v>10485</v>
      </c>
      <c r="B10489" s="287"/>
      <c r="C10489" s="287"/>
      <c r="D10489" s="284" t="s">
        <v>1054</v>
      </c>
      <c r="E10489" s="287"/>
      <c r="F10489" s="285" t="s">
        <v>10610</v>
      </c>
      <c r="G10489" s="266" t="s">
        <v>121</v>
      </c>
      <c r="H10489" s="266">
        <v>0.1</v>
      </c>
      <c r="I10489" s="266">
        <v>2023</v>
      </c>
      <c r="J10489" s="267">
        <v>44967</v>
      </c>
      <c r="K10489" s="267">
        <f>J10489+1</f>
        <v>44968</v>
      </c>
      <c r="L10489" s="266">
        <f>IF(M10489&lt;=365,1,2)</f>
        <v>1</v>
      </c>
      <c r="M10489" s="266">
        <f>IF(K10489&lt;$C$1,$C$2-$C$1+1,$C$2-K10489+1)</f>
        <v>79</v>
      </c>
      <c r="N10489" s="268">
        <f>M10489/365</f>
        <v>0.21643835616438356</v>
      </c>
      <c r="O10489" s="269">
        <f>'Data and Parameter'!$E$4*'Data and Parameter'!$E$5*('Data and Parameter'!$E$6+'Data and Parameter'!$E$7)*'Data and Parameter'!$E$19*'Data and Parameter'!$E$14*'ER calculations'!N10489</f>
        <v>1.1206635035098378</v>
      </c>
      <c r="T10489" s="105"/>
    </row>
    <row r="10490" spans="1:20" ht="15">
      <c r="A10490" s="284">
        <v>10486</v>
      </c>
      <c r="B10490" s="287"/>
      <c r="C10490" s="287"/>
      <c r="D10490" s="284" t="s">
        <v>1054</v>
      </c>
      <c r="E10490" s="287"/>
      <c r="F10490" s="285" t="s">
        <v>10611</v>
      </c>
      <c r="G10490" s="266" t="s">
        <v>121</v>
      </c>
      <c r="H10490" s="266">
        <v>0.1</v>
      </c>
      <c r="I10490" s="266">
        <v>2023</v>
      </c>
      <c r="J10490" s="267">
        <v>45008</v>
      </c>
      <c r="K10490" s="267">
        <f>J10490+1</f>
        <v>45009</v>
      </c>
      <c r="L10490" s="266">
        <f>IF(M10490&lt;=365,1,2)</f>
        <v>1</v>
      </c>
      <c r="M10490" s="266">
        <f>IF(K10490&lt;$C$1,$C$2-$C$1+1,$C$2-K10490+1)</f>
        <v>38</v>
      </c>
      <c r="N10490" s="268">
        <f>M10490/365</f>
        <v>0.10410958904109589</v>
      </c>
      <c r="O10490" s="269">
        <f>'Data and Parameter'!$E$4*'Data and Parameter'!$E$5*('Data and Parameter'!$E$6+'Data and Parameter'!$E$7)*'Data and Parameter'!$E$19*'Data and Parameter'!$E$14*'ER calculations'!N10490</f>
        <v>0.53905333080220053</v>
      </c>
      <c r="T10490" s="105"/>
    </row>
    <row r="10491" spans="1:20" ht="15">
      <c r="A10491" s="284">
        <v>10487</v>
      </c>
      <c r="B10491" s="287"/>
      <c r="C10491" s="287"/>
      <c r="D10491" s="284" t="s">
        <v>1054</v>
      </c>
      <c r="E10491" s="287"/>
      <c r="F10491" s="285" t="s">
        <v>10612</v>
      </c>
      <c r="G10491" s="266" t="s">
        <v>121</v>
      </c>
      <c r="H10491" s="266">
        <v>0.1</v>
      </c>
      <c r="I10491" s="266">
        <v>2023</v>
      </c>
      <c r="J10491" s="267">
        <v>44967</v>
      </c>
      <c r="K10491" s="267">
        <f>J10491+1</f>
        <v>44968</v>
      </c>
      <c r="L10491" s="266">
        <f>IF(M10491&lt;=365,1,2)</f>
        <v>1</v>
      </c>
      <c r="M10491" s="266">
        <f>IF(K10491&lt;$C$1,$C$2-$C$1+1,$C$2-K10491+1)</f>
        <v>79</v>
      </c>
      <c r="N10491" s="268">
        <f>M10491/365</f>
        <v>0.21643835616438356</v>
      </c>
      <c r="O10491" s="269">
        <f>'Data and Parameter'!$E$4*'Data and Parameter'!$E$5*('Data and Parameter'!$E$6+'Data and Parameter'!$E$7)*'Data and Parameter'!$E$19*'Data and Parameter'!$E$14*'ER calculations'!N10491</f>
        <v>1.1206635035098378</v>
      </c>
      <c r="T10491" s="105"/>
    </row>
    <row r="10492" spans="1:20" ht="15">
      <c r="A10492" s="284">
        <v>10488</v>
      </c>
      <c r="B10492" s="287"/>
      <c r="C10492" s="287"/>
      <c r="D10492" s="284" t="s">
        <v>1054</v>
      </c>
      <c r="E10492" s="287"/>
      <c r="F10492" s="285" t="s">
        <v>10613</v>
      </c>
      <c r="G10492" s="266" t="s">
        <v>121</v>
      </c>
      <c r="H10492" s="266">
        <v>0.1</v>
      </c>
      <c r="I10492" s="266">
        <v>2023</v>
      </c>
      <c r="J10492" s="267">
        <v>44967</v>
      </c>
      <c r="K10492" s="267">
        <f>J10492+1</f>
        <v>44968</v>
      </c>
      <c r="L10492" s="266">
        <f>IF(M10492&lt;=365,1,2)</f>
        <v>1</v>
      </c>
      <c r="M10492" s="266">
        <f>IF(K10492&lt;$C$1,$C$2-$C$1+1,$C$2-K10492+1)</f>
        <v>79</v>
      </c>
      <c r="N10492" s="268">
        <f>M10492/365</f>
        <v>0.21643835616438356</v>
      </c>
      <c r="O10492" s="269">
        <f>'Data and Parameter'!$E$4*'Data and Parameter'!$E$5*('Data and Parameter'!$E$6+'Data and Parameter'!$E$7)*'Data and Parameter'!$E$19*'Data and Parameter'!$E$14*'ER calculations'!N10492</f>
        <v>1.1206635035098378</v>
      </c>
      <c r="T10492" s="105"/>
    </row>
    <row r="10493" spans="1:20" ht="15">
      <c r="A10493" s="284">
        <v>10489</v>
      </c>
      <c r="B10493" s="287"/>
      <c r="C10493" s="287"/>
      <c r="D10493" s="284" t="s">
        <v>1054</v>
      </c>
      <c r="E10493" s="287"/>
      <c r="F10493" s="285" t="s">
        <v>10614</v>
      </c>
      <c r="G10493" s="266" t="s">
        <v>121</v>
      </c>
      <c r="H10493" s="266">
        <v>0.1</v>
      </c>
      <c r="I10493" s="266">
        <v>2023</v>
      </c>
      <c r="J10493" s="267">
        <v>44967</v>
      </c>
      <c r="K10493" s="267">
        <f>J10493+1</f>
        <v>44968</v>
      </c>
      <c r="L10493" s="266">
        <f>IF(M10493&lt;=365,1,2)</f>
        <v>1</v>
      </c>
      <c r="M10493" s="266">
        <f>IF(K10493&lt;$C$1,$C$2-$C$1+1,$C$2-K10493+1)</f>
        <v>79</v>
      </c>
      <c r="N10493" s="268">
        <f>M10493/365</f>
        <v>0.21643835616438356</v>
      </c>
      <c r="O10493" s="269">
        <f>'Data and Parameter'!$E$4*'Data and Parameter'!$E$5*('Data and Parameter'!$E$6+'Data and Parameter'!$E$7)*'Data and Parameter'!$E$19*'Data and Parameter'!$E$14*'ER calculations'!N10493</f>
        <v>1.1206635035098378</v>
      </c>
      <c r="T10493" s="105"/>
    </row>
    <row r="10494" spans="1:20" ht="15">
      <c r="A10494" s="284">
        <v>10490</v>
      </c>
      <c r="B10494" s="287"/>
      <c r="C10494" s="287"/>
      <c r="D10494" s="284" t="s">
        <v>1054</v>
      </c>
      <c r="E10494" s="287"/>
      <c r="F10494" s="285" t="s">
        <v>10615</v>
      </c>
      <c r="G10494" s="266" t="s">
        <v>121</v>
      </c>
      <c r="H10494" s="266">
        <v>0.1</v>
      </c>
      <c r="I10494" s="266">
        <v>2023</v>
      </c>
      <c r="J10494" s="267">
        <v>45008</v>
      </c>
      <c r="K10494" s="267">
        <f>J10494+1</f>
        <v>45009</v>
      </c>
      <c r="L10494" s="266">
        <f>IF(M10494&lt;=365,1,2)</f>
        <v>1</v>
      </c>
      <c r="M10494" s="266">
        <f>IF(K10494&lt;$C$1,$C$2-$C$1+1,$C$2-K10494+1)</f>
        <v>38</v>
      </c>
      <c r="N10494" s="268">
        <f>M10494/365</f>
        <v>0.10410958904109589</v>
      </c>
      <c r="O10494" s="269">
        <f>'Data and Parameter'!$E$4*'Data and Parameter'!$E$5*('Data and Parameter'!$E$6+'Data and Parameter'!$E$7)*'Data and Parameter'!$E$19*'Data and Parameter'!$E$14*'ER calculations'!N10494</f>
        <v>0.53905333080220053</v>
      </c>
      <c r="T10494" s="105"/>
    </row>
    <row r="10495" spans="1:20" ht="15">
      <c r="A10495" s="284">
        <v>10491</v>
      </c>
      <c r="B10495" s="287"/>
      <c r="C10495" s="287"/>
      <c r="D10495" s="284" t="s">
        <v>1054</v>
      </c>
      <c r="E10495" s="287"/>
      <c r="F10495" s="285" t="s">
        <v>10616</v>
      </c>
      <c r="G10495" s="266" t="s">
        <v>121</v>
      </c>
      <c r="H10495" s="266">
        <v>0.1</v>
      </c>
      <c r="I10495" s="266">
        <v>2023</v>
      </c>
      <c r="J10495" s="267">
        <v>45008</v>
      </c>
      <c r="K10495" s="267">
        <f>J10495+1</f>
        <v>45009</v>
      </c>
      <c r="L10495" s="266">
        <f>IF(M10495&lt;=365,1,2)</f>
        <v>1</v>
      </c>
      <c r="M10495" s="266">
        <f>IF(K10495&lt;$C$1,$C$2-$C$1+1,$C$2-K10495+1)</f>
        <v>38</v>
      </c>
      <c r="N10495" s="268">
        <f>M10495/365</f>
        <v>0.10410958904109589</v>
      </c>
      <c r="O10495" s="269">
        <f>'Data and Parameter'!$E$4*'Data and Parameter'!$E$5*('Data and Parameter'!$E$6+'Data and Parameter'!$E$7)*'Data and Parameter'!$E$19*'Data and Parameter'!$E$14*'ER calculations'!N10495</f>
        <v>0.53905333080220053</v>
      </c>
    </row>
    <row r="10496" spans="1:20" ht="15">
      <c r="A10496" s="284">
        <v>10492</v>
      </c>
      <c r="B10496" s="287"/>
      <c r="C10496" s="287"/>
      <c r="D10496" s="284" t="s">
        <v>1054</v>
      </c>
      <c r="E10496" s="287"/>
      <c r="F10496" s="285" t="s">
        <v>10617</v>
      </c>
      <c r="G10496" s="266" t="s">
        <v>121</v>
      </c>
      <c r="H10496" s="266">
        <v>0.1</v>
      </c>
      <c r="I10496" s="266">
        <v>2023</v>
      </c>
      <c r="J10496" s="267">
        <v>44967</v>
      </c>
      <c r="K10496" s="267">
        <f>J10496+1</f>
        <v>44968</v>
      </c>
      <c r="L10496" s="266">
        <f>IF(M10496&lt;=365,1,2)</f>
        <v>1</v>
      </c>
      <c r="M10496" s="266">
        <f>IF(K10496&lt;$C$1,$C$2-$C$1+1,$C$2-K10496+1)</f>
        <v>79</v>
      </c>
      <c r="N10496" s="268">
        <f>M10496/365</f>
        <v>0.21643835616438356</v>
      </c>
      <c r="O10496" s="269">
        <f>'Data and Parameter'!$E$4*'Data and Parameter'!$E$5*('Data and Parameter'!$E$6+'Data and Parameter'!$E$7)*'Data and Parameter'!$E$19*'Data and Parameter'!$E$14*'ER calculations'!N10496</f>
        <v>1.1206635035098378</v>
      </c>
      <c r="T10496" s="105"/>
    </row>
    <row r="10497" spans="1:20" ht="15">
      <c r="A10497" s="284">
        <v>10493</v>
      </c>
      <c r="B10497" s="287"/>
      <c r="C10497" s="287"/>
      <c r="D10497" s="284" t="s">
        <v>1054</v>
      </c>
      <c r="E10497" s="287"/>
      <c r="F10497" s="285" t="s">
        <v>10618</v>
      </c>
      <c r="G10497" s="266" t="s">
        <v>121</v>
      </c>
      <c r="H10497" s="266">
        <v>0.1</v>
      </c>
      <c r="I10497" s="266">
        <v>2023</v>
      </c>
      <c r="J10497" s="267">
        <v>44967</v>
      </c>
      <c r="K10497" s="267">
        <f>J10497+1</f>
        <v>44968</v>
      </c>
      <c r="L10497" s="266">
        <f>IF(M10497&lt;=365,1,2)</f>
        <v>1</v>
      </c>
      <c r="M10497" s="266">
        <f>IF(K10497&lt;$C$1,$C$2-$C$1+1,$C$2-K10497+1)</f>
        <v>79</v>
      </c>
      <c r="N10497" s="268">
        <f>M10497/365</f>
        <v>0.21643835616438356</v>
      </c>
      <c r="O10497" s="269">
        <f>'Data and Parameter'!$E$4*'Data and Parameter'!$E$5*('Data and Parameter'!$E$6+'Data and Parameter'!$E$7)*'Data and Parameter'!$E$19*'Data and Parameter'!$E$14*'ER calculations'!N10497</f>
        <v>1.1206635035098378</v>
      </c>
      <c r="T10497" s="105"/>
    </row>
    <row r="10498" spans="1:20" ht="15">
      <c r="A10498" s="284">
        <v>10494</v>
      </c>
      <c r="B10498" s="287"/>
      <c r="C10498" s="287"/>
      <c r="D10498" s="284" t="s">
        <v>1054</v>
      </c>
      <c r="E10498" s="287"/>
      <c r="F10498" s="285" t="s">
        <v>10619</v>
      </c>
      <c r="G10498" s="266" t="s">
        <v>121</v>
      </c>
      <c r="H10498" s="266">
        <v>0.1</v>
      </c>
      <c r="I10498" s="266">
        <v>2023</v>
      </c>
      <c r="J10498" s="267">
        <v>45008</v>
      </c>
      <c r="K10498" s="267">
        <f>J10498+1</f>
        <v>45009</v>
      </c>
      <c r="L10498" s="266">
        <f>IF(M10498&lt;=365,1,2)</f>
        <v>1</v>
      </c>
      <c r="M10498" s="266">
        <f>IF(K10498&lt;$C$1,$C$2-$C$1+1,$C$2-K10498+1)</f>
        <v>38</v>
      </c>
      <c r="N10498" s="268">
        <f>M10498/365</f>
        <v>0.10410958904109589</v>
      </c>
      <c r="O10498" s="269">
        <f>'Data and Parameter'!$E$4*'Data and Parameter'!$E$5*('Data and Parameter'!$E$6+'Data and Parameter'!$E$7)*'Data and Parameter'!$E$19*'Data and Parameter'!$E$14*'ER calculations'!N10498</f>
        <v>0.53905333080220053</v>
      </c>
    </row>
    <row r="10499" spans="1:20" ht="15">
      <c r="A10499" s="284">
        <v>10495</v>
      </c>
      <c r="B10499" s="287"/>
      <c r="C10499" s="287"/>
      <c r="D10499" s="284" t="s">
        <v>1054</v>
      </c>
      <c r="E10499" s="287"/>
      <c r="F10499" s="285" t="s">
        <v>10620</v>
      </c>
      <c r="G10499" s="266" t="s">
        <v>121</v>
      </c>
      <c r="H10499" s="266">
        <v>0.1</v>
      </c>
      <c r="I10499" s="266">
        <v>2023</v>
      </c>
      <c r="J10499" s="267">
        <v>45008</v>
      </c>
      <c r="K10499" s="267">
        <f>J10499+1</f>
        <v>45009</v>
      </c>
      <c r="L10499" s="266">
        <f>IF(M10499&lt;=365,1,2)</f>
        <v>1</v>
      </c>
      <c r="M10499" s="266">
        <f>IF(K10499&lt;$C$1,$C$2-$C$1+1,$C$2-K10499+1)</f>
        <v>38</v>
      </c>
      <c r="N10499" s="268">
        <f>M10499/365</f>
        <v>0.10410958904109589</v>
      </c>
      <c r="O10499" s="269">
        <f>'Data and Parameter'!$E$4*'Data and Parameter'!$E$5*('Data and Parameter'!$E$6+'Data and Parameter'!$E$7)*'Data and Parameter'!$E$19*'Data and Parameter'!$E$14*'ER calculations'!N10499</f>
        <v>0.53905333080220053</v>
      </c>
    </row>
    <row r="10500" spans="1:20" ht="15">
      <c r="A10500" s="284">
        <v>10496</v>
      </c>
      <c r="B10500" s="287"/>
      <c r="C10500" s="287"/>
      <c r="D10500" s="284" t="s">
        <v>1054</v>
      </c>
      <c r="E10500" s="287"/>
      <c r="F10500" s="285" t="s">
        <v>10621</v>
      </c>
      <c r="G10500" s="266" t="s">
        <v>121</v>
      </c>
      <c r="H10500" s="266">
        <v>0.1</v>
      </c>
      <c r="I10500" s="266">
        <v>2023</v>
      </c>
      <c r="J10500" s="267">
        <v>44967</v>
      </c>
      <c r="K10500" s="267">
        <f>J10500+1</f>
        <v>44968</v>
      </c>
      <c r="L10500" s="266">
        <f>IF(M10500&lt;=365,1,2)</f>
        <v>1</v>
      </c>
      <c r="M10500" s="266">
        <f>IF(K10500&lt;$C$1,$C$2-$C$1+1,$C$2-K10500+1)</f>
        <v>79</v>
      </c>
      <c r="N10500" s="268">
        <f>M10500/365</f>
        <v>0.21643835616438356</v>
      </c>
      <c r="O10500" s="269">
        <f>'Data and Parameter'!$E$4*'Data and Parameter'!$E$5*('Data and Parameter'!$E$6+'Data and Parameter'!$E$7)*'Data and Parameter'!$E$19*'Data and Parameter'!$E$14*'ER calculations'!N10500</f>
        <v>1.1206635035098378</v>
      </c>
      <c r="T10500" s="105"/>
    </row>
    <row r="10501" spans="1:20" ht="15">
      <c r="A10501" s="284">
        <v>10497</v>
      </c>
      <c r="B10501" s="287"/>
      <c r="C10501" s="287"/>
      <c r="D10501" s="284" t="s">
        <v>1054</v>
      </c>
      <c r="E10501" s="287"/>
      <c r="F10501" s="285" t="s">
        <v>10622</v>
      </c>
      <c r="G10501" s="266" t="s">
        <v>121</v>
      </c>
      <c r="H10501" s="266">
        <v>0.1</v>
      </c>
      <c r="I10501" s="266">
        <v>2023</v>
      </c>
      <c r="J10501" s="267">
        <v>44967</v>
      </c>
      <c r="K10501" s="267">
        <f>J10501+1</f>
        <v>44968</v>
      </c>
      <c r="L10501" s="266">
        <f>IF(M10501&lt;=365,1,2)</f>
        <v>1</v>
      </c>
      <c r="M10501" s="266">
        <f>IF(K10501&lt;$C$1,$C$2-$C$1+1,$C$2-K10501+1)</f>
        <v>79</v>
      </c>
      <c r="N10501" s="268">
        <f>M10501/365</f>
        <v>0.21643835616438356</v>
      </c>
      <c r="O10501" s="269">
        <f>'Data and Parameter'!$E$4*'Data and Parameter'!$E$5*('Data and Parameter'!$E$6+'Data and Parameter'!$E$7)*'Data and Parameter'!$E$19*'Data and Parameter'!$E$14*'ER calculations'!N10501</f>
        <v>1.1206635035098378</v>
      </c>
      <c r="T10501" s="105"/>
    </row>
    <row r="10502" spans="1:20" ht="15">
      <c r="A10502" s="284">
        <v>10498</v>
      </c>
      <c r="B10502" s="287"/>
      <c r="C10502" s="287"/>
      <c r="D10502" s="284" t="s">
        <v>1054</v>
      </c>
      <c r="E10502" s="287"/>
      <c r="F10502" s="285" t="s">
        <v>10623</v>
      </c>
      <c r="G10502" s="266" t="s">
        <v>121</v>
      </c>
      <c r="H10502" s="266">
        <v>0.1</v>
      </c>
      <c r="I10502" s="266">
        <v>2023</v>
      </c>
      <c r="J10502" s="267">
        <v>45008</v>
      </c>
      <c r="K10502" s="267">
        <f>J10502+1</f>
        <v>45009</v>
      </c>
      <c r="L10502" s="266">
        <f>IF(M10502&lt;=365,1,2)</f>
        <v>1</v>
      </c>
      <c r="M10502" s="266">
        <f>IF(K10502&lt;$C$1,$C$2-$C$1+1,$C$2-K10502+1)</f>
        <v>38</v>
      </c>
      <c r="N10502" s="268">
        <f>M10502/365</f>
        <v>0.10410958904109589</v>
      </c>
      <c r="O10502" s="269">
        <f>'Data and Parameter'!$E$4*'Data and Parameter'!$E$5*('Data and Parameter'!$E$6+'Data and Parameter'!$E$7)*'Data and Parameter'!$E$19*'Data and Parameter'!$E$14*'ER calculations'!N10502</f>
        <v>0.53905333080220053</v>
      </c>
      <c r="T10502" s="105"/>
    </row>
    <row r="10503" spans="1:20" ht="15">
      <c r="A10503" s="284">
        <v>10499</v>
      </c>
      <c r="B10503" s="287"/>
      <c r="C10503" s="287"/>
      <c r="D10503" s="284" t="s">
        <v>1054</v>
      </c>
      <c r="E10503" s="287"/>
      <c r="F10503" s="285" t="s">
        <v>10624</v>
      </c>
      <c r="G10503" s="266" t="s">
        <v>121</v>
      </c>
      <c r="H10503" s="266">
        <v>0.1</v>
      </c>
      <c r="I10503" s="266">
        <v>2023</v>
      </c>
      <c r="J10503" s="267">
        <v>44967</v>
      </c>
      <c r="K10503" s="267">
        <f>J10503+1</f>
        <v>44968</v>
      </c>
      <c r="L10503" s="266">
        <f>IF(M10503&lt;=365,1,2)</f>
        <v>1</v>
      </c>
      <c r="M10503" s="266">
        <f>IF(K10503&lt;$C$1,$C$2-$C$1+1,$C$2-K10503+1)</f>
        <v>79</v>
      </c>
      <c r="N10503" s="268">
        <f>M10503/365</f>
        <v>0.21643835616438356</v>
      </c>
      <c r="O10503" s="269">
        <f>'Data and Parameter'!$E$4*'Data and Parameter'!$E$5*('Data and Parameter'!$E$6+'Data and Parameter'!$E$7)*'Data and Parameter'!$E$19*'Data and Parameter'!$E$14*'ER calculations'!N10503</f>
        <v>1.1206635035098378</v>
      </c>
      <c r="T10503" s="105"/>
    </row>
    <row r="10504" spans="1:20" ht="15">
      <c r="A10504" s="284">
        <v>10500</v>
      </c>
      <c r="B10504" s="287"/>
      <c r="C10504" s="287"/>
      <c r="D10504" s="284" t="s">
        <v>1054</v>
      </c>
      <c r="E10504" s="287"/>
      <c r="F10504" s="285" t="s">
        <v>10625</v>
      </c>
      <c r="G10504" s="266" t="s">
        <v>121</v>
      </c>
      <c r="H10504" s="266">
        <v>0.1</v>
      </c>
      <c r="I10504" s="266">
        <v>2023</v>
      </c>
      <c r="J10504" s="267">
        <v>44967</v>
      </c>
      <c r="K10504" s="267">
        <f>J10504+1</f>
        <v>44968</v>
      </c>
      <c r="L10504" s="266">
        <f>IF(M10504&lt;=365,1,2)</f>
        <v>1</v>
      </c>
      <c r="M10504" s="266">
        <f>IF(K10504&lt;$C$1,$C$2-$C$1+1,$C$2-K10504+1)</f>
        <v>79</v>
      </c>
      <c r="N10504" s="268">
        <f>M10504/365</f>
        <v>0.21643835616438356</v>
      </c>
      <c r="O10504" s="269">
        <f>'Data and Parameter'!$E$4*'Data and Parameter'!$E$5*('Data and Parameter'!$E$6+'Data and Parameter'!$E$7)*'Data and Parameter'!$E$19*'Data and Parameter'!$E$14*'ER calculations'!N10504</f>
        <v>1.1206635035098378</v>
      </c>
      <c r="T10504" s="105"/>
    </row>
    <row r="10505" spans="1:20" ht="15">
      <c r="A10505" s="284">
        <v>10501</v>
      </c>
      <c r="B10505" s="287"/>
      <c r="C10505" s="287"/>
      <c r="D10505" s="284" t="s">
        <v>1054</v>
      </c>
      <c r="E10505" s="287"/>
      <c r="F10505" s="285" t="s">
        <v>10626</v>
      </c>
      <c r="G10505" s="266" t="s">
        <v>121</v>
      </c>
      <c r="H10505" s="266">
        <v>0.1</v>
      </c>
      <c r="I10505" s="266">
        <v>2023</v>
      </c>
      <c r="J10505" s="267">
        <v>45009</v>
      </c>
      <c r="K10505" s="267">
        <f>J10505+1</f>
        <v>45010</v>
      </c>
      <c r="L10505" s="266">
        <f>IF(M10505&lt;=365,1,2)</f>
        <v>1</v>
      </c>
      <c r="M10505" s="266">
        <f>IF(K10505&lt;$C$1,$C$2-$C$1+1,$C$2-K10505+1)</f>
        <v>37</v>
      </c>
      <c r="N10505" s="268">
        <f>M10505/365</f>
        <v>0.10136986301369863</v>
      </c>
      <c r="O10505" s="269">
        <f>'Data and Parameter'!$E$4*'Data and Parameter'!$E$5*('Data and Parameter'!$E$6+'Data and Parameter'!$E$7)*'Data and Parameter'!$E$19*'Data and Parameter'!$E$14*'ER calculations'!N10505</f>
        <v>0.52486771683372158</v>
      </c>
      <c r="T10505" s="105"/>
    </row>
    <row r="10506" spans="1:20" ht="15">
      <c r="A10506" s="284">
        <v>10502</v>
      </c>
      <c r="B10506" s="287"/>
      <c r="C10506" s="287"/>
      <c r="D10506" s="284" t="s">
        <v>1054</v>
      </c>
      <c r="E10506" s="287"/>
      <c r="F10506" s="285" t="s">
        <v>10627</v>
      </c>
      <c r="G10506" s="266" t="s">
        <v>121</v>
      </c>
      <c r="H10506" s="266">
        <v>0.1</v>
      </c>
      <c r="I10506" s="266">
        <v>2023</v>
      </c>
      <c r="J10506" s="267">
        <v>45009</v>
      </c>
      <c r="K10506" s="267">
        <f>J10506+1</f>
        <v>45010</v>
      </c>
      <c r="L10506" s="266">
        <f>IF(M10506&lt;=365,1,2)</f>
        <v>1</v>
      </c>
      <c r="M10506" s="266">
        <f>IF(K10506&lt;$C$1,$C$2-$C$1+1,$C$2-K10506+1)</f>
        <v>37</v>
      </c>
      <c r="N10506" s="268">
        <f>M10506/365</f>
        <v>0.10136986301369863</v>
      </c>
      <c r="O10506" s="269">
        <f>'Data and Parameter'!$E$4*'Data and Parameter'!$E$5*('Data and Parameter'!$E$6+'Data and Parameter'!$E$7)*'Data and Parameter'!$E$19*'Data and Parameter'!$E$14*'ER calculations'!N10506</f>
        <v>0.52486771683372158</v>
      </c>
      <c r="T10506" s="105"/>
    </row>
    <row r="10507" spans="1:20" ht="15">
      <c r="A10507" s="284">
        <v>10503</v>
      </c>
      <c r="B10507" s="287"/>
      <c r="C10507" s="287"/>
      <c r="D10507" s="284" t="s">
        <v>1054</v>
      </c>
      <c r="E10507" s="287"/>
      <c r="F10507" s="285" t="s">
        <v>10628</v>
      </c>
      <c r="G10507" s="266" t="s">
        <v>121</v>
      </c>
      <c r="H10507" s="266">
        <v>0.1</v>
      </c>
      <c r="I10507" s="266">
        <v>2023</v>
      </c>
      <c r="J10507" s="267">
        <v>45009</v>
      </c>
      <c r="K10507" s="267">
        <f>J10507+1</f>
        <v>45010</v>
      </c>
      <c r="L10507" s="266">
        <f>IF(M10507&lt;=365,1,2)</f>
        <v>1</v>
      </c>
      <c r="M10507" s="266">
        <f>IF(K10507&lt;$C$1,$C$2-$C$1+1,$C$2-K10507+1)</f>
        <v>37</v>
      </c>
      <c r="N10507" s="268">
        <f>M10507/365</f>
        <v>0.10136986301369863</v>
      </c>
      <c r="O10507" s="269">
        <f>'Data and Parameter'!$E$4*'Data and Parameter'!$E$5*('Data and Parameter'!$E$6+'Data and Parameter'!$E$7)*'Data and Parameter'!$E$19*'Data and Parameter'!$E$14*'ER calculations'!N10507</f>
        <v>0.52486771683372158</v>
      </c>
      <c r="T10507" s="105"/>
    </row>
    <row r="10508" spans="1:20" ht="15">
      <c r="A10508" s="284">
        <v>10504</v>
      </c>
      <c r="B10508" s="287"/>
      <c r="C10508" s="287"/>
      <c r="D10508" s="284" t="s">
        <v>1054</v>
      </c>
      <c r="E10508" s="287"/>
      <c r="F10508" s="285" t="s">
        <v>10629</v>
      </c>
      <c r="G10508" s="266" t="s">
        <v>121</v>
      </c>
      <c r="H10508" s="266">
        <v>0.1</v>
      </c>
      <c r="I10508" s="266">
        <v>2023</v>
      </c>
      <c r="J10508" s="267">
        <v>44967</v>
      </c>
      <c r="K10508" s="267">
        <f>J10508+1</f>
        <v>44968</v>
      </c>
      <c r="L10508" s="266">
        <f>IF(M10508&lt;=365,1,2)</f>
        <v>1</v>
      </c>
      <c r="M10508" s="266">
        <f>IF(K10508&lt;$C$1,$C$2-$C$1+1,$C$2-K10508+1)</f>
        <v>79</v>
      </c>
      <c r="N10508" s="268">
        <f>M10508/365</f>
        <v>0.21643835616438356</v>
      </c>
      <c r="O10508" s="269">
        <f>'Data and Parameter'!$E$4*'Data and Parameter'!$E$5*('Data and Parameter'!$E$6+'Data and Parameter'!$E$7)*'Data and Parameter'!$E$19*'Data and Parameter'!$E$14*'ER calculations'!N10508</f>
        <v>1.1206635035098378</v>
      </c>
      <c r="T10508" s="105"/>
    </row>
    <row r="10509" spans="1:20" ht="15">
      <c r="A10509" s="284">
        <v>10505</v>
      </c>
      <c r="B10509" s="287"/>
      <c r="C10509" s="287"/>
      <c r="D10509" s="284" t="s">
        <v>1054</v>
      </c>
      <c r="E10509" s="287"/>
      <c r="F10509" s="285" t="s">
        <v>10630</v>
      </c>
      <c r="G10509" s="266" t="s">
        <v>121</v>
      </c>
      <c r="H10509" s="266">
        <v>0.1</v>
      </c>
      <c r="I10509" s="266">
        <v>2023</v>
      </c>
      <c r="J10509" s="267">
        <v>45009</v>
      </c>
      <c r="K10509" s="267">
        <f>J10509+1</f>
        <v>45010</v>
      </c>
      <c r="L10509" s="266">
        <f>IF(M10509&lt;=365,1,2)</f>
        <v>1</v>
      </c>
      <c r="M10509" s="266">
        <f>IF(K10509&lt;$C$1,$C$2-$C$1+1,$C$2-K10509+1)</f>
        <v>37</v>
      </c>
      <c r="N10509" s="268">
        <f>M10509/365</f>
        <v>0.10136986301369863</v>
      </c>
      <c r="O10509" s="269">
        <f>'Data and Parameter'!$E$4*'Data and Parameter'!$E$5*('Data and Parameter'!$E$6+'Data and Parameter'!$E$7)*'Data and Parameter'!$E$19*'Data and Parameter'!$E$14*'ER calculations'!N10509</f>
        <v>0.52486771683372158</v>
      </c>
      <c r="T10509" s="105"/>
    </row>
    <row r="10510" spans="1:20" ht="15">
      <c r="A10510" s="284">
        <v>10506</v>
      </c>
      <c r="B10510" s="287"/>
      <c r="C10510" s="287"/>
      <c r="D10510" s="284" t="s">
        <v>1054</v>
      </c>
      <c r="E10510" s="287"/>
      <c r="F10510" s="285" t="s">
        <v>10631</v>
      </c>
      <c r="G10510" s="266" t="s">
        <v>121</v>
      </c>
      <c r="H10510" s="266">
        <v>0.1</v>
      </c>
      <c r="I10510" s="266">
        <v>2023</v>
      </c>
      <c r="J10510" s="267">
        <v>45008</v>
      </c>
      <c r="K10510" s="267">
        <f>J10510+1</f>
        <v>45009</v>
      </c>
      <c r="L10510" s="266">
        <f>IF(M10510&lt;=365,1,2)</f>
        <v>1</v>
      </c>
      <c r="M10510" s="266">
        <f>IF(K10510&lt;$C$1,$C$2-$C$1+1,$C$2-K10510+1)</f>
        <v>38</v>
      </c>
      <c r="N10510" s="268">
        <f>M10510/365</f>
        <v>0.10410958904109589</v>
      </c>
      <c r="O10510" s="269">
        <f>'Data and Parameter'!$E$4*'Data and Parameter'!$E$5*('Data and Parameter'!$E$6+'Data and Parameter'!$E$7)*'Data and Parameter'!$E$19*'Data and Parameter'!$E$14*'ER calculations'!N10510</f>
        <v>0.53905333080220053</v>
      </c>
      <c r="T10510" s="105"/>
    </row>
    <row r="10511" spans="1:20" ht="15">
      <c r="A10511" s="284">
        <v>10507</v>
      </c>
      <c r="B10511" s="287"/>
      <c r="C10511" s="287"/>
      <c r="D10511" s="284" t="s">
        <v>1054</v>
      </c>
      <c r="E10511" s="287"/>
      <c r="F10511" s="285" t="s">
        <v>10632</v>
      </c>
      <c r="G10511" s="266" t="s">
        <v>121</v>
      </c>
      <c r="H10511" s="266">
        <v>0.1</v>
      </c>
      <c r="I10511" s="266">
        <v>2023</v>
      </c>
      <c r="J10511" s="267">
        <v>44967</v>
      </c>
      <c r="K10511" s="267">
        <f>J10511+1</f>
        <v>44968</v>
      </c>
      <c r="L10511" s="266">
        <f>IF(M10511&lt;=365,1,2)</f>
        <v>1</v>
      </c>
      <c r="M10511" s="266">
        <f>IF(K10511&lt;$C$1,$C$2-$C$1+1,$C$2-K10511+1)</f>
        <v>79</v>
      </c>
      <c r="N10511" s="268">
        <f>M10511/365</f>
        <v>0.21643835616438356</v>
      </c>
      <c r="O10511" s="269">
        <f>'Data and Parameter'!$E$4*'Data and Parameter'!$E$5*('Data and Parameter'!$E$6+'Data and Parameter'!$E$7)*'Data and Parameter'!$E$19*'Data and Parameter'!$E$14*'ER calculations'!N10511</f>
        <v>1.1206635035098378</v>
      </c>
      <c r="T10511" s="105"/>
    </row>
    <row r="10512" spans="1:20" ht="15">
      <c r="A10512" s="284">
        <v>10508</v>
      </c>
      <c r="B10512" s="287"/>
      <c r="C10512" s="287"/>
      <c r="D10512" s="284" t="s">
        <v>1054</v>
      </c>
      <c r="E10512" s="287"/>
      <c r="F10512" s="285" t="s">
        <v>10633</v>
      </c>
      <c r="G10512" s="266" t="s">
        <v>121</v>
      </c>
      <c r="H10512" s="266">
        <v>0.1</v>
      </c>
      <c r="I10512" s="266">
        <v>2023</v>
      </c>
      <c r="J10512" s="267">
        <v>44967</v>
      </c>
      <c r="K10512" s="267">
        <f>J10512+1</f>
        <v>44968</v>
      </c>
      <c r="L10512" s="266">
        <f>IF(M10512&lt;=365,1,2)</f>
        <v>1</v>
      </c>
      <c r="M10512" s="266">
        <f>IF(K10512&lt;$C$1,$C$2-$C$1+1,$C$2-K10512+1)</f>
        <v>79</v>
      </c>
      <c r="N10512" s="268">
        <f>M10512/365</f>
        <v>0.21643835616438356</v>
      </c>
      <c r="O10512" s="269">
        <f>'Data and Parameter'!$E$4*'Data and Parameter'!$E$5*('Data and Parameter'!$E$6+'Data and Parameter'!$E$7)*'Data and Parameter'!$E$19*'Data and Parameter'!$E$14*'ER calculations'!N10512</f>
        <v>1.1206635035098378</v>
      </c>
      <c r="T10512" s="105"/>
    </row>
    <row r="10513" spans="1:20" ht="15">
      <c r="A10513" s="284">
        <v>10509</v>
      </c>
      <c r="B10513" s="287"/>
      <c r="C10513" s="287"/>
      <c r="D10513" s="284" t="s">
        <v>1054</v>
      </c>
      <c r="E10513" s="287"/>
      <c r="F10513" s="285" t="s">
        <v>10634</v>
      </c>
      <c r="G10513" s="266" t="s">
        <v>121</v>
      </c>
      <c r="H10513" s="266">
        <v>0.1</v>
      </c>
      <c r="I10513" s="266">
        <v>2023</v>
      </c>
      <c r="J10513" s="267">
        <v>44967</v>
      </c>
      <c r="K10513" s="267">
        <f>J10513+1</f>
        <v>44968</v>
      </c>
      <c r="L10513" s="266">
        <f>IF(M10513&lt;=365,1,2)</f>
        <v>1</v>
      </c>
      <c r="M10513" s="266">
        <f>IF(K10513&lt;$C$1,$C$2-$C$1+1,$C$2-K10513+1)</f>
        <v>79</v>
      </c>
      <c r="N10513" s="268">
        <f>M10513/365</f>
        <v>0.21643835616438356</v>
      </c>
      <c r="O10513" s="269">
        <f>'Data and Parameter'!$E$4*'Data and Parameter'!$E$5*('Data and Parameter'!$E$6+'Data and Parameter'!$E$7)*'Data and Parameter'!$E$19*'Data and Parameter'!$E$14*'ER calculations'!N10513</f>
        <v>1.1206635035098378</v>
      </c>
      <c r="T10513" s="105"/>
    </row>
    <row r="10514" spans="1:20" ht="15">
      <c r="A10514" s="284">
        <v>10510</v>
      </c>
      <c r="B10514" s="287"/>
      <c r="C10514" s="287"/>
      <c r="D10514" s="284" t="s">
        <v>1054</v>
      </c>
      <c r="E10514" s="287"/>
      <c r="F10514" s="285" t="s">
        <v>10635</v>
      </c>
      <c r="G10514" s="266" t="s">
        <v>121</v>
      </c>
      <c r="H10514" s="266">
        <v>0.1</v>
      </c>
      <c r="I10514" s="266">
        <v>2023</v>
      </c>
      <c r="J10514" s="267">
        <v>44967</v>
      </c>
      <c r="K10514" s="267">
        <f>J10514+1</f>
        <v>44968</v>
      </c>
      <c r="L10514" s="266">
        <f>IF(M10514&lt;=365,1,2)</f>
        <v>1</v>
      </c>
      <c r="M10514" s="266">
        <f>IF(K10514&lt;$C$1,$C$2-$C$1+1,$C$2-K10514+1)</f>
        <v>79</v>
      </c>
      <c r="N10514" s="268">
        <f>M10514/365</f>
        <v>0.21643835616438356</v>
      </c>
      <c r="O10514" s="269">
        <f>'Data and Parameter'!$E$4*'Data and Parameter'!$E$5*('Data and Parameter'!$E$6+'Data and Parameter'!$E$7)*'Data and Parameter'!$E$19*'Data and Parameter'!$E$14*'ER calculations'!N10514</f>
        <v>1.1206635035098378</v>
      </c>
      <c r="T10514" s="105"/>
    </row>
    <row r="10515" spans="1:20" ht="15">
      <c r="A10515" s="284">
        <v>10511</v>
      </c>
      <c r="B10515" s="287"/>
      <c r="C10515" s="287"/>
      <c r="D10515" s="284" t="s">
        <v>1054</v>
      </c>
      <c r="E10515" s="287"/>
      <c r="F10515" s="285" t="s">
        <v>10636</v>
      </c>
      <c r="G10515" s="266" t="s">
        <v>121</v>
      </c>
      <c r="H10515" s="266">
        <v>0.1</v>
      </c>
      <c r="I10515" s="266">
        <v>2023</v>
      </c>
      <c r="J10515" s="267">
        <v>44967</v>
      </c>
      <c r="K10515" s="267">
        <f>J10515+1</f>
        <v>44968</v>
      </c>
      <c r="L10515" s="266">
        <f>IF(M10515&lt;=365,1,2)</f>
        <v>1</v>
      </c>
      <c r="M10515" s="266">
        <f>IF(K10515&lt;$C$1,$C$2-$C$1+1,$C$2-K10515+1)</f>
        <v>79</v>
      </c>
      <c r="N10515" s="268">
        <f>M10515/365</f>
        <v>0.21643835616438356</v>
      </c>
      <c r="O10515" s="269">
        <f>'Data and Parameter'!$E$4*'Data and Parameter'!$E$5*('Data and Parameter'!$E$6+'Data and Parameter'!$E$7)*'Data and Parameter'!$E$19*'Data and Parameter'!$E$14*'ER calculations'!N10515</f>
        <v>1.1206635035098378</v>
      </c>
      <c r="T10515" s="105"/>
    </row>
    <row r="10516" spans="1:20" ht="15">
      <c r="A10516" s="284">
        <v>10512</v>
      </c>
      <c r="B10516" s="287"/>
      <c r="C10516" s="287"/>
      <c r="D10516" s="284" t="s">
        <v>1054</v>
      </c>
      <c r="E10516" s="287"/>
      <c r="F10516" s="285" t="s">
        <v>10637</v>
      </c>
      <c r="G10516" s="266" t="s">
        <v>121</v>
      </c>
      <c r="H10516" s="266">
        <v>0.1</v>
      </c>
      <c r="I10516" s="266">
        <v>2023</v>
      </c>
      <c r="J10516" s="267">
        <v>44967</v>
      </c>
      <c r="K10516" s="267">
        <f>J10516+1</f>
        <v>44968</v>
      </c>
      <c r="L10516" s="266">
        <f>IF(M10516&lt;=365,1,2)</f>
        <v>1</v>
      </c>
      <c r="M10516" s="266">
        <f>IF(K10516&lt;$C$1,$C$2-$C$1+1,$C$2-K10516+1)</f>
        <v>79</v>
      </c>
      <c r="N10516" s="268">
        <f>M10516/365</f>
        <v>0.21643835616438356</v>
      </c>
      <c r="O10516" s="269">
        <f>'Data and Parameter'!$E$4*'Data and Parameter'!$E$5*('Data and Parameter'!$E$6+'Data and Parameter'!$E$7)*'Data and Parameter'!$E$19*'Data and Parameter'!$E$14*'ER calculations'!N10516</f>
        <v>1.1206635035098378</v>
      </c>
      <c r="T10516" s="105"/>
    </row>
    <row r="10517" spans="1:20" ht="15">
      <c r="A10517" s="284">
        <v>10513</v>
      </c>
      <c r="B10517" s="287"/>
      <c r="C10517" s="287"/>
      <c r="D10517" s="284" t="s">
        <v>1054</v>
      </c>
      <c r="E10517" s="287"/>
      <c r="F10517" s="285" t="s">
        <v>10638</v>
      </c>
      <c r="G10517" s="266" t="s">
        <v>121</v>
      </c>
      <c r="H10517" s="266">
        <v>0.1</v>
      </c>
      <c r="I10517" s="266">
        <v>2023</v>
      </c>
      <c r="J10517" s="267">
        <v>45008</v>
      </c>
      <c r="K10517" s="267">
        <f>J10517+1</f>
        <v>45009</v>
      </c>
      <c r="L10517" s="266">
        <f>IF(M10517&lt;=365,1,2)</f>
        <v>1</v>
      </c>
      <c r="M10517" s="266">
        <f>IF(K10517&lt;$C$1,$C$2-$C$1+1,$C$2-K10517+1)</f>
        <v>38</v>
      </c>
      <c r="N10517" s="268">
        <f>M10517/365</f>
        <v>0.10410958904109589</v>
      </c>
      <c r="O10517" s="269">
        <f>'Data and Parameter'!$E$4*'Data and Parameter'!$E$5*('Data and Parameter'!$E$6+'Data and Parameter'!$E$7)*'Data and Parameter'!$E$19*'Data and Parameter'!$E$14*'ER calculations'!N10517</f>
        <v>0.53905333080220053</v>
      </c>
      <c r="T10517" s="105"/>
    </row>
    <row r="10518" spans="1:20" ht="15">
      <c r="A10518" s="284">
        <v>10514</v>
      </c>
      <c r="B10518" s="287"/>
      <c r="C10518" s="287"/>
      <c r="D10518" s="284" t="s">
        <v>1054</v>
      </c>
      <c r="E10518" s="287"/>
      <c r="F10518" s="285" t="s">
        <v>10639</v>
      </c>
      <c r="G10518" s="266" t="s">
        <v>121</v>
      </c>
      <c r="H10518" s="266">
        <v>0.1</v>
      </c>
      <c r="I10518" s="266">
        <v>2023</v>
      </c>
      <c r="J10518" s="267">
        <v>45008</v>
      </c>
      <c r="K10518" s="267">
        <f>J10518+1</f>
        <v>45009</v>
      </c>
      <c r="L10518" s="266">
        <f>IF(M10518&lt;=365,1,2)</f>
        <v>1</v>
      </c>
      <c r="M10518" s="266">
        <f>IF(K10518&lt;$C$1,$C$2-$C$1+1,$C$2-K10518+1)</f>
        <v>38</v>
      </c>
      <c r="N10518" s="268">
        <f>M10518/365</f>
        <v>0.10410958904109589</v>
      </c>
      <c r="O10518" s="269">
        <f>'Data and Parameter'!$E$4*'Data and Parameter'!$E$5*('Data and Parameter'!$E$6+'Data and Parameter'!$E$7)*'Data and Parameter'!$E$19*'Data and Parameter'!$E$14*'ER calculations'!N10518</f>
        <v>0.53905333080220053</v>
      </c>
      <c r="T10518" s="105"/>
    </row>
    <row r="10519" spans="1:20" ht="15">
      <c r="A10519" s="284">
        <v>10515</v>
      </c>
      <c r="B10519" s="287"/>
      <c r="C10519" s="287"/>
      <c r="D10519" s="284" t="s">
        <v>1054</v>
      </c>
      <c r="E10519" s="287"/>
      <c r="F10519" s="285" t="s">
        <v>10640</v>
      </c>
      <c r="G10519" s="266" t="s">
        <v>121</v>
      </c>
      <c r="H10519" s="266">
        <v>0.1</v>
      </c>
      <c r="I10519" s="266">
        <v>2023</v>
      </c>
      <c r="J10519" s="267">
        <v>45013</v>
      </c>
      <c r="K10519" s="267">
        <f>J10519+1</f>
        <v>45014</v>
      </c>
      <c r="L10519" s="266">
        <f>IF(M10519&lt;=365,1,2)</f>
        <v>1</v>
      </c>
      <c r="M10519" s="266">
        <f>IF(K10519&lt;$C$1,$C$2-$C$1+1,$C$2-K10519+1)</f>
        <v>33</v>
      </c>
      <c r="N10519" s="268">
        <f>M10519/365</f>
        <v>9.0410958904109592E-2</v>
      </c>
      <c r="O10519" s="269">
        <f>'Data and Parameter'!$E$4*'Data and Parameter'!$E$5*('Data and Parameter'!$E$6+'Data and Parameter'!$E$7)*'Data and Parameter'!$E$19*'Data and Parameter'!$E$14*'ER calculations'!N10519</f>
        <v>0.46812526095980572</v>
      </c>
      <c r="T10519" s="105"/>
    </row>
    <row r="10520" spans="1:20" ht="15">
      <c r="A10520" s="284">
        <v>10516</v>
      </c>
      <c r="B10520" s="287"/>
      <c r="C10520" s="287"/>
      <c r="D10520" s="284" t="s">
        <v>1054</v>
      </c>
      <c r="E10520" s="287"/>
      <c r="F10520" s="285" t="s">
        <v>10641</v>
      </c>
      <c r="G10520" s="266" t="s">
        <v>121</v>
      </c>
      <c r="H10520" s="266">
        <v>0.1</v>
      </c>
      <c r="I10520" s="266">
        <v>2023</v>
      </c>
      <c r="J10520" s="267">
        <v>45009</v>
      </c>
      <c r="K10520" s="267">
        <f>J10520+1</f>
        <v>45010</v>
      </c>
      <c r="L10520" s="266">
        <f>IF(M10520&lt;=365,1,2)</f>
        <v>1</v>
      </c>
      <c r="M10520" s="266">
        <f>IF(K10520&lt;$C$1,$C$2-$C$1+1,$C$2-K10520+1)</f>
        <v>37</v>
      </c>
      <c r="N10520" s="268">
        <f>M10520/365</f>
        <v>0.10136986301369863</v>
      </c>
      <c r="O10520" s="269">
        <f>'Data and Parameter'!$E$4*'Data and Parameter'!$E$5*('Data and Parameter'!$E$6+'Data and Parameter'!$E$7)*'Data and Parameter'!$E$19*'Data and Parameter'!$E$14*'ER calculations'!N10520</f>
        <v>0.52486771683372158</v>
      </c>
      <c r="T10520" s="105"/>
    </row>
    <row r="10521" spans="1:20" ht="15">
      <c r="A10521" s="284">
        <v>10517</v>
      </c>
      <c r="B10521" s="287"/>
      <c r="C10521" s="287"/>
      <c r="D10521" s="284" t="s">
        <v>1054</v>
      </c>
      <c r="E10521" s="287"/>
      <c r="F10521" s="285" t="s">
        <v>10642</v>
      </c>
      <c r="G10521" s="266" t="s">
        <v>121</v>
      </c>
      <c r="H10521" s="266">
        <v>0.1</v>
      </c>
      <c r="I10521" s="266">
        <v>2023</v>
      </c>
      <c r="J10521" s="267">
        <v>45008</v>
      </c>
      <c r="K10521" s="267">
        <f>J10521+1</f>
        <v>45009</v>
      </c>
      <c r="L10521" s="266">
        <f>IF(M10521&lt;=365,1,2)</f>
        <v>1</v>
      </c>
      <c r="M10521" s="266">
        <f>IF(K10521&lt;$C$1,$C$2-$C$1+1,$C$2-K10521+1)</f>
        <v>38</v>
      </c>
      <c r="N10521" s="268">
        <f>M10521/365</f>
        <v>0.10410958904109589</v>
      </c>
      <c r="O10521" s="269">
        <f>'Data and Parameter'!$E$4*'Data and Parameter'!$E$5*('Data and Parameter'!$E$6+'Data and Parameter'!$E$7)*'Data and Parameter'!$E$19*'Data and Parameter'!$E$14*'ER calculations'!N10521</f>
        <v>0.53905333080220053</v>
      </c>
      <c r="T10521" s="105"/>
    </row>
    <row r="10522" spans="1:20" ht="15">
      <c r="A10522" s="284">
        <v>10518</v>
      </c>
      <c r="B10522" s="287"/>
      <c r="C10522" s="287"/>
      <c r="D10522" s="284" t="s">
        <v>1054</v>
      </c>
      <c r="E10522" s="287"/>
      <c r="F10522" s="285" t="s">
        <v>10643</v>
      </c>
      <c r="G10522" s="266" t="s">
        <v>121</v>
      </c>
      <c r="H10522" s="266">
        <v>0.1</v>
      </c>
      <c r="I10522" s="266">
        <v>2023</v>
      </c>
      <c r="J10522" s="267">
        <v>45008</v>
      </c>
      <c r="K10522" s="267">
        <f>J10522+1</f>
        <v>45009</v>
      </c>
      <c r="L10522" s="266">
        <f>IF(M10522&lt;=365,1,2)</f>
        <v>1</v>
      </c>
      <c r="M10522" s="266">
        <f>IF(K10522&lt;$C$1,$C$2-$C$1+1,$C$2-K10522+1)</f>
        <v>38</v>
      </c>
      <c r="N10522" s="268">
        <f>M10522/365</f>
        <v>0.10410958904109589</v>
      </c>
      <c r="O10522" s="269">
        <f>'Data and Parameter'!$E$4*'Data and Parameter'!$E$5*('Data and Parameter'!$E$6+'Data and Parameter'!$E$7)*'Data and Parameter'!$E$19*'Data and Parameter'!$E$14*'ER calculations'!N10522</f>
        <v>0.53905333080220053</v>
      </c>
      <c r="T10522" s="105"/>
    </row>
    <row r="10523" spans="1:20" ht="15">
      <c r="A10523" s="284">
        <v>10519</v>
      </c>
      <c r="B10523" s="287"/>
      <c r="C10523" s="287"/>
      <c r="D10523" s="284" t="s">
        <v>1054</v>
      </c>
      <c r="E10523" s="287"/>
      <c r="F10523" s="285" t="s">
        <v>10644</v>
      </c>
      <c r="G10523" s="266" t="s">
        <v>121</v>
      </c>
      <c r="H10523" s="266">
        <v>0.1</v>
      </c>
      <c r="I10523" s="266">
        <v>2023</v>
      </c>
      <c r="J10523" s="267">
        <v>45008</v>
      </c>
      <c r="K10523" s="267">
        <f>J10523+1</f>
        <v>45009</v>
      </c>
      <c r="L10523" s="266">
        <f>IF(M10523&lt;=365,1,2)</f>
        <v>1</v>
      </c>
      <c r="M10523" s="266">
        <f>IF(K10523&lt;$C$1,$C$2-$C$1+1,$C$2-K10523+1)</f>
        <v>38</v>
      </c>
      <c r="N10523" s="268">
        <f>M10523/365</f>
        <v>0.10410958904109589</v>
      </c>
      <c r="O10523" s="269">
        <f>'Data and Parameter'!$E$4*'Data and Parameter'!$E$5*('Data and Parameter'!$E$6+'Data and Parameter'!$E$7)*'Data and Parameter'!$E$19*'Data and Parameter'!$E$14*'ER calculations'!N10523</f>
        <v>0.53905333080220053</v>
      </c>
      <c r="T10523" s="105"/>
    </row>
    <row r="10524" spans="1:20" ht="15">
      <c r="A10524" s="284">
        <v>10520</v>
      </c>
      <c r="B10524" s="287"/>
      <c r="C10524" s="287"/>
      <c r="D10524" s="284" t="s">
        <v>1054</v>
      </c>
      <c r="E10524" s="287"/>
      <c r="F10524" s="285" t="s">
        <v>10645</v>
      </c>
      <c r="G10524" s="266" t="s">
        <v>121</v>
      </c>
      <c r="H10524" s="266">
        <v>0.1</v>
      </c>
      <c r="I10524" s="266">
        <v>2023</v>
      </c>
      <c r="J10524" s="267">
        <v>45008</v>
      </c>
      <c r="K10524" s="267">
        <f>J10524+1</f>
        <v>45009</v>
      </c>
      <c r="L10524" s="266">
        <f>IF(M10524&lt;=365,1,2)</f>
        <v>1</v>
      </c>
      <c r="M10524" s="266">
        <f>IF(K10524&lt;$C$1,$C$2-$C$1+1,$C$2-K10524+1)</f>
        <v>38</v>
      </c>
      <c r="N10524" s="268">
        <f>M10524/365</f>
        <v>0.10410958904109589</v>
      </c>
      <c r="O10524" s="269">
        <f>'Data and Parameter'!$E$4*'Data and Parameter'!$E$5*('Data and Parameter'!$E$6+'Data and Parameter'!$E$7)*'Data and Parameter'!$E$19*'Data and Parameter'!$E$14*'ER calculations'!N10524</f>
        <v>0.53905333080220053</v>
      </c>
      <c r="T10524" s="105"/>
    </row>
    <row r="10525" spans="1:20" ht="15">
      <c r="A10525" s="284">
        <v>10521</v>
      </c>
      <c r="B10525" s="287"/>
      <c r="C10525" s="287"/>
      <c r="D10525" s="284" t="s">
        <v>1054</v>
      </c>
      <c r="E10525" s="287"/>
      <c r="F10525" s="285" t="s">
        <v>10646</v>
      </c>
      <c r="G10525" s="266" t="s">
        <v>121</v>
      </c>
      <c r="H10525" s="266">
        <v>0.1</v>
      </c>
      <c r="I10525" s="266">
        <v>2023</v>
      </c>
      <c r="J10525" s="267">
        <v>45008</v>
      </c>
      <c r="K10525" s="267">
        <f>J10525+1</f>
        <v>45009</v>
      </c>
      <c r="L10525" s="266">
        <f>IF(M10525&lt;=365,1,2)</f>
        <v>1</v>
      </c>
      <c r="M10525" s="266">
        <f>IF(K10525&lt;$C$1,$C$2-$C$1+1,$C$2-K10525+1)</f>
        <v>38</v>
      </c>
      <c r="N10525" s="268">
        <f>M10525/365</f>
        <v>0.10410958904109589</v>
      </c>
      <c r="O10525" s="269">
        <f>'Data and Parameter'!$E$4*'Data and Parameter'!$E$5*('Data and Parameter'!$E$6+'Data and Parameter'!$E$7)*'Data and Parameter'!$E$19*'Data and Parameter'!$E$14*'ER calculations'!N10525</f>
        <v>0.53905333080220053</v>
      </c>
      <c r="T10525" s="105"/>
    </row>
    <row r="10526" spans="1:20" ht="15">
      <c r="A10526" s="284">
        <v>10522</v>
      </c>
      <c r="B10526" s="287"/>
      <c r="C10526" s="287"/>
      <c r="D10526" s="284" t="s">
        <v>1054</v>
      </c>
      <c r="E10526" s="287"/>
      <c r="F10526" s="285" t="s">
        <v>10647</v>
      </c>
      <c r="G10526" s="266" t="s">
        <v>121</v>
      </c>
      <c r="H10526" s="266">
        <v>0.1</v>
      </c>
      <c r="I10526" s="266">
        <v>2023</v>
      </c>
      <c r="J10526" s="267">
        <v>45009</v>
      </c>
      <c r="K10526" s="267">
        <f>J10526+1</f>
        <v>45010</v>
      </c>
      <c r="L10526" s="266">
        <f>IF(M10526&lt;=365,1,2)</f>
        <v>1</v>
      </c>
      <c r="M10526" s="266">
        <f>IF(K10526&lt;$C$1,$C$2-$C$1+1,$C$2-K10526+1)</f>
        <v>37</v>
      </c>
      <c r="N10526" s="268">
        <f>M10526/365</f>
        <v>0.10136986301369863</v>
      </c>
      <c r="O10526" s="269">
        <f>'Data and Parameter'!$E$4*'Data and Parameter'!$E$5*('Data and Parameter'!$E$6+'Data and Parameter'!$E$7)*'Data and Parameter'!$E$19*'Data and Parameter'!$E$14*'ER calculations'!N10526</f>
        <v>0.52486771683372158</v>
      </c>
      <c r="T10526" s="105"/>
    </row>
    <row r="10527" spans="1:20" ht="15">
      <c r="A10527" s="284">
        <v>10523</v>
      </c>
      <c r="B10527" s="287"/>
      <c r="C10527" s="287"/>
      <c r="D10527" s="284" t="s">
        <v>3178</v>
      </c>
      <c r="E10527" s="287"/>
      <c r="F10527" s="285" t="s">
        <v>10648</v>
      </c>
      <c r="G10527" s="266" t="s">
        <v>121</v>
      </c>
      <c r="H10527" s="266">
        <v>0.1</v>
      </c>
      <c r="I10527" s="266">
        <v>2023</v>
      </c>
      <c r="J10527" s="267">
        <v>44968</v>
      </c>
      <c r="K10527" s="267">
        <f>J10527+1</f>
        <v>44969</v>
      </c>
      <c r="L10527" s="266">
        <f>IF(M10527&lt;=365,1,2)</f>
        <v>1</v>
      </c>
      <c r="M10527" s="266">
        <f>IF(K10527&lt;$C$1,$C$2-$C$1+1,$C$2-K10527+1)</f>
        <v>78</v>
      </c>
      <c r="N10527" s="268">
        <f>M10527/365</f>
        <v>0.21369863013698631</v>
      </c>
      <c r="O10527" s="269">
        <f>'Data and Parameter'!$E$4*'Data and Parameter'!$E$5*('Data and Parameter'!$E$6+'Data and Parameter'!$E$7)*'Data and Parameter'!$E$19*'Data and Parameter'!$E$14*'ER calculations'!N10527</f>
        <v>1.1064778895413589</v>
      </c>
    </row>
    <row r="10528" spans="1:20" ht="15">
      <c r="A10528" s="284">
        <v>10524</v>
      </c>
      <c r="B10528" s="287"/>
      <c r="C10528" s="287"/>
      <c r="D10528" s="284" t="s">
        <v>3178</v>
      </c>
      <c r="E10528" s="287"/>
      <c r="F10528" s="285" t="s">
        <v>10649</v>
      </c>
      <c r="G10528" s="266" t="s">
        <v>121</v>
      </c>
      <c r="H10528" s="266">
        <v>0.1</v>
      </c>
      <c r="I10528" s="266">
        <v>2023</v>
      </c>
      <c r="J10528" s="267">
        <v>44968</v>
      </c>
      <c r="K10528" s="267">
        <f>J10528+1</f>
        <v>44969</v>
      </c>
      <c r="L10528" s="266">
        <f>IF(M10528&lt;=365,1,2)</f>
        <v>1</v>
      </c>
      <c r="M10528" s="266">
        <f>IF(K10528&lt;$C$1,$C$2-$C$1+1,$C$2-K10528+1)</f>
        <v>78</v>
      </c>
      <c r="N10528" s="268">
        <f>M10528/365</f>
        <v>0.21369863013698631</v>
      </c>
      <c r="O10528" s="269">
        <f>'Data and Parameter'!$E$4*'Data and Parameter'!$E$5*('Data and Parameter'!$E$6+'Data and Parameter'!$E$7)*'Data and Parameter'!$E$19*'Data and Parameter'!$E$14*'ER calculations'!N10528</f>
        <v>1.1064778895413589</v>
      </c>
    </row>
    <row r="10529" spans="1:15" ht="15">
      <c r="A10529" s="284">
        <v>10525</v>
      </c>
      <c r="B10529" s="287"/>
      <c r="C10529" s="287"/>
      <c r="D10529" s="284" t="s">
        <v>3178</v>
      </c>
      <c r="E10529" s="287"/>
      <c r="F10529" s="285" t="s">
        <v>10650</v>
      </c>
      <c r="G10529" s="266" t="s">
        <v>121</v>
      </c>
      <c r="H10529" s="266">
        <v>0.1</v>
      </c>
      <c r="I10529" s="266">
        <v>2023</v>
      </c>
      <c r="J10529" s="267">
        <v>44968</v>
      </c>
      <c r="K10529" s="267">
        <f>J10529+1</f>
        <v>44969</v>
      </c>
      <c r="L10529" s="266">
        <f>IF(M10529&lt;=365,1,2)</f>
        <v>1</v>
      </c>
      <c r="M10529" s="266">
        <f>IF(K10529&lt;$C$1,$C$2-$C$1+1,$C$2-K10529+1)</f>
        <v>78</v>
      </c>
      <c r="N10529" s="268">
        <f>M10529/365</f>
        <v>0.21369863013698631</v>
      </c>
      <c r="O10529" s="269">
        <f>'Data and Parameter'!$E$4*'Data and Parameter'!$E$5*('Data and Parameter'!$E$6+'Data and Parameter'!$E$7)*'Data and Parameter'!$E$19*'Data and Parameter'!$E$14*'ER calculations'!N10529</f>
        <v>1.1064778895413589</v>
      </c>
    </row>
    <row r="10530" spans="1:15" ht="15">
      <c r="A10530" s="284">
        <v>10526</v>
      </c>
      <c r="B10530" s="287"/>
      <c r="C10530" s="287"/>
      <c r="D10530" s="284" t="s">
        <v>3178</v>
      </c>
      <c r="E10530" s="287"/>
      <c r="F10530" s="285" t="s">
        <v>10651</v>
      </c>
      <c r="G10530" s="266" t="s">
        <v>121</v>
      </c>
      <c r="H10530" s="266">
        <v>0.1</v>
      </c>
      <c r="I10530" s="266">
        <v>2023</v>
      </c>
      <c r="J10530" s="267">
        <v>44968</v>
      </c>
      <c r="K10530" s="267">
        <f>J10530+1</f>
        <v>44969</v>
      </c>
      <c r="L10530" s="266">
        <f>IF(M10530&lt;=365,1,2)</f>
        <v>1</v>
      </c>
      <c r="M10530" s="266">
        <f>IF(K10530&lt;$C$1,$C$2-$C$1+1,$C$2-K10530+1)</f>
        <v>78</v>
      </c>
      <c r="N10530" s="268">
        <f>M10530/365</f>
        <v>0.21369863013698631</v>
      </c>
      <c r="O10530" s="269">
        <f>'Data and Parameter'!$E$4*'Data and Parameter'!$E$5*('Data and Parameter'!$E$6+'Data and Parameter'!$E$7)*'Data and Parameter'!$E$19*'Data and Parameter'!$E$14*'ER calculations'!N10530</f>
        <v>1.1064778895413589</v>
      </c>
    </row>
    <row r="10531" spans="1:15" ht="15">
      <c r="A10531" s="284">
        <v>10527</v>
      </c>
      <c r="B10531" s="287"/>
      <c r="C10531" s="287"/>
      <c r="D10531" s="284" t="s">
        <v>3178</v>
      </c>
      <c r="E10531" s="287"/>
      <c r="F10531" s="285" t="s">
        <v>10652</v>
      </c>
      <c r="G10531" s="266" t="s">
        <v>121</v>
      </c>
      <c r="H10531" s="266">
        <v>0.1</v>
      </c>
      <c r="I10531" s="266">
        <v>2023</v>
      </c>
      <c r="J10531" s="267">
        <v>44968</v>
      </c>
      <c r="K10531" s="267">
        <f>J10531+1</f>
        <v>44969</v>
      </c>
      <c r="L10531" s="266">
        <f>IF(M10531&lt;=365,1,2)</f>
        <v>1</v>
      </c>
      <c r="M10531" s="266">
        <f>IF(K10531&lt;$C$1,$C$2-$C$1+1,$C$2-K10531+1)</f>
        <v>78</v>
      </c>
      <c r="N10531" s="268">
        <f>M10531/365</f>
        <v>0.21369863013698631</v>
      </c>
      <c r="O10531" s="269">
        <f>'Data and Parameter'!$E$4*'Data and Parameter'!$E$5*('Data and Parameter'!$E$6+'Data and Parameter'!$E$7)*'Data and Parameter'!$E$19*'Data and Parameter'!$E$14*'ER calculations'!N10531</f>
        <v>1.1064778895413589</v>
      </c>
    </row>
    <row r="10532" spans="1:15" ht="15">
      <c r="A10532" s="284">
        <v>10528</v>
      </c>
      <c r="B10532" s="287"/>
      <c r="C10532" s="287"/>
      <c r="D10532" s="284" t="s">
        <v>3178</v>
      </c>
      <c r="E10532" s="287"/>
      <c r="F10532" s="285" t="s">
        <v>10653</v>
      </c>
      <c r="G10532" s="266" t="s">
        <v>121</v>
      </c>
      <c r="H10532" s="266">
        <v>0.1</v>
      </c>
      <c r="I10532" s="266">
        <v>2023</v>
      </c>
      <c r="J10532" s="267">
        <v>44968</v>
      </c>
      <c r="K10532" s="267">
        <f>J10532+1</f>
        <v>44969</v>
      </c>
      <c r="L10532" s="266">
        <f>IF(M10532&lt;=365,1,2)</f>
        <v>1</v>
      </c>
      <c r="M10532" s="266">
        <f>IF(K10532&lt;$C$1,$C$2-$C$1+1,$C$2-K10532+1)</f>
        <v>78</v>
      </c>
      <c r="N10532" s="268">
        <f>M10532/365</f>
        <v>0.21369863013698631</v>
      </c>
      <c r="O10532" s="269">
        <f>'Data and Parameter'!$E$4*'Data and Parameter'!$E$5*('Data and Parameter'!$E$6+'Data and Parameter'!$E$7)*'Data and Parameter'!$E$19*'Data and Parameter'!$E$14*'ER calculations'!N10532</f>
        <v>1.1064778895413589</v>
      </c>
    </row>
    <row r="10533" spans="1:15" ht="15">
      <c r="A10533" s="284">
        <v>10529</v>
      </c>
      <c r="B10533" s="287"/>
      <c r="C10533" s="287"/>
      <c r="D10533" s="284" t="s">
        <v>3178</v>
      </c>
      <c r="E10533" s="287"/>
      <c r="F10533" s="285" t="s">
        <v>10654</v>
      </c>
      <c r="G10533" s="266" t="s">
        <v>121</v>
      </c>
      <c r="H10533" s="266">
        <v>0.1</v>
      </c>
      <c r="I10533" s="266">
        <v>2023</v>
      </c>
      <c r="J10533" s="267">
        <v>44968</v>
      </c>
      <c r="K10533" s="267">
        <f>J10533+1</f>
        <v>44969</v>
      </c>
      <c r="L10533" s="266">
        <f>IF(M10533&lt;=365,1,2)</f>
        <v>1</v>
      </c>
      <c r="M10533" s="266">
        <f>IF(K10533&lt;$C$1,$C$2-$C$1+1,$C$2-K10533+1)</f>
        <v>78</v>
      </c>
      <c r="N10533" s="268">
        <f>M10533/365</f>
        <v>0.21369863013698631</v>
      </c>
      <c r="O10533" s="269">
        <f>'Data and Parameter'!$E$4*'Data and Parameter'!$E$5*('Data and Parameter'!$E$6+'Data and Parameter'!$E$7)*'Data and Parameter'!$E$19*'Data and Parameter'!$E$14*'ER calculations'!N10533</f>
        <v>1.1064778895413589</v>
      </c>
    </row>
    <row r="10534" spans="1:15" ht="15">
      <c r="A10534" s="284">
        <v>10530</v>
      </c>
      <c r="B10534" s="287"/>
      <c r="C10534" s="287"/>
      <c r="D10534" s="284" t="s">
        <v>3178</v>
      </c>
      <c r="E10534" s="287"/>
      <c r="F10534" s="285" t="s">
        <v>10655</v>
      </c>
      <c r="G10534" s="266" t="s">
        <v>121</v>
      </c>
      <c r="H10534" s="266">
        <v>0.1</v>
      </c>
      <c r="I10534" s="266">
        <v>2023</v>
      </c>
      <c r="J10534" s="267">
        <v>44967</v>
      </c>
      <c r="K10534" s="267">
        <f>J10534+1</f>
        <v>44968</v>
      </c>
      <c r="L10534" s="266">
        <f>IF(M10534&lt;=365,1,2)</f>
        <v>1</v>
      </c>
      <c r="M10534" s="266">
        <f>IF(K10534&lt;$C$1,$C$2-$C$1+1,$C$2-K10534+1)</f>
        <v>79</v>
      </c>
      <c r="N10534" s="268">
        <f>M10534/365</f>
        <v>0.21643835616438356</v>
      </c>
      <c r="O10534" s="269">
        <f>'Data and Parameter'!$E$4*'Data and Parameter'!$E$5*('Data and Parameter'!$E$6+'Data and Parameter'!$E$7)*'Data and Parameter'!$E$19*'Data and Parameter'!$E$14*'ER calculations'!N10534</f>
        <v>1.1206635035098378</v>
      </c>
    </row>
    <row r="10535" spans="1:15" ht="15">
      <c r="A10535" s="284">
        <v>10531</v>
      </c>
      <c r="B10535" s="287"/>
      <c r="C10535" s="287"/>
      <c r="D10535" s="284" t="s">
        <v>3178</v>
      </c>
      <c r="E10535" s="287"/>
      <c r="F10535" s="285" t="s">
        <v>10656</v>
      </c>
      <c r="G10535" s="266" t="s">
        <v>121</v>
      </c>
      <c r="H10535" s="266">
        <v>0.1</v>
      </c>
      <c r="I10535" s="266">
        <v>2023</v>
      </c>
      <c r="J10535" s="267">
        <v>44970</v>
      </c>
      <c r="K10535" s="267">
        <f>J10535+1</f>
        <v>44971</v>
      </c>
      <c r="L10535" s="266">
        <f>IF(M10535&lt;=365,1,2)</f>
        <v>1</v>
      </c>
      <c r="M10535" s="266">
        <f>IF(K10535&lt;$C$1,$C$2-$C$1+1,$C$2-K10535+1)</f>
        <v>76</v>
      </c>
      <c r="N10535" s="268">
        <f>M10535/365</f>
        <v>0.20821917808219179</v>
      </c>
      <c r="O10535" s="269">
        <f>'Data and Parameter'!$E$4*'Data and Parameter'!$E$5*('Data and Parameter'!$E$6+'Data and Parameter'!$E$7)*'Data and Parameter'!$E$19*'Data and Parameter'!$E$14*'ER calculations'!N10535</f>
        <v>1.0781066616044011</v>
      </c>
    </row>
    <row r="10536" spans="1:15" ht="15">
      <c r="A10536" s="284">
        <v>10532</v>
      </c>
      <c r="B10536" s="287"/>
      <c r="C10536" s="287"/>
      <c r="D10536" s="284" t="s">
        <v>3178</v>
      </c>
      <c r="E10536" s="287"/>
      <c r="F10536" s="285" t="s">
        <v>10657</v>
      </c>
      <c r="G10536" s="266" t="s">
        <v>121</v>
      </c>
      <c r="H10536" s="266">
        <v>0.1</v>
      </c>
      <c r="I10536" s="266">
        <v>2023</v>
      </c>
      <c r="J10536" s="267">
        <v>44971</v>
      </c>
      <c r="K10536" s="267">
        <f>J10536+1</f>
        <v>44972</v>
      </c>
      <c r="L10536" s="266">
        <f>IF(M10536&lt;=365,1,2)</f>
        <v>1</v>
      </c>
      <c r="M10536" s="266">
        <f>IF(K10536&lt;$C$1,$C$2-$C$1+1,$C$2-K10536+1)</f>
        <v>75</v>
      </c>
      <c r="N10536" s="268">
        <f>M10536/365</f>
        <v>0.20547945205479451</v>
      </c>
      <c r="O10536" s="269">
        <f>'Data and Parameter'!$E$4*'Data and Parameter'!$E$5*('Data and Parameter'!$E$6+'Data and Parameter'!$E$7)*'Data and Parameter'!$E$19*'Data and Parameter'!$E$14*'ER calculations'!N10536</f>
        <v>1.063921047635922</v>
      </c>
    </row>
    <row r="10537" spans="1:15" ht="15">
      <c r="A10537" s="284">
        <v>10533</v>
      </c>
      <c r="B10537" s="287"/>
      <c r="C10537" s="287"/>
      <c r="D10537" s="284" t="s">
        <v>3178</v>
      </c>
      <c r="E10537" s="287"/>
      <c r="F10537" s="285" t="s">
        <v>10658</v>
      </c>
      <c r="G10537" s="266" t="s">
        <v>121</v>
      </c>
      <c r="H10537" s="266">
        <v>0.1</v>
      </c>
      <c r="I10537" s="266">
        <v>2023</v>
      </c>
      <c r="J10537" s="267">
        <v>44968</v>
      </c>
      <c r="K10537" s="267">
        <f>J10537+1</f>
        <v>44969</v>
      </c>
      <c r="L10537" s="266">
        <f>IF(M10537&lt;=365,1,2)</f>
        <v>1</v>
      </c>
      <c r="M10537" s="266">
        <f>IF(K10537&lt;$C$1,$C$2-$C$1+1,$C$2-K10537+1)</f>
        <v>78</v>
      </c>
      <c r="N10537" s="268">
        <f>M10537/365</f>
        <v>0.21369863013698631</v>
      </c>
      <c r="O10537" s="269">
        <f>'Data and Parameter'!$E$4*'Data and Parameter'!$E$5*('Data and Parameter'!$E$6+'Data and Parameter'!$E$7)*'Data and Parameter'!$E$19*'Data and Parameter'!$E$14*'ER calculations'!N10537</f>
        <v>1.1064778895413589</v>
      </c>
    </row>
    <row r="10538" spans="1:15" ht="15">
      <c r="A10538" s="284">
        <v>10534</v>
      </c>
      <c r="B10538" s="287"/>
      <c r="C10538" s="287"/>
      <c r="D10538" s="284" t="s">
        <v>3178</v>
      </c>
      <c r="E10538" s="287"/>
      <c r="F10538" s="285" t="s">
        <v>10659</v>
      </c>
      <c r="G10538" s="266" t="s">
        <v>121</v>
      </c>
      <c r="H10538" s="266">
        <v>0.1</v>
      </c>
      <c r="I10538" s="266">
        <v>2023</v>
      </c>
      <c r="J10538" s="267">
        <v>44968</v>
      </c>
      <c r="K10538" s="267">
        <f>J10538+1</f>
        <v>44969</v>
      </c>
      <c r="L10538" s="266">
        <f>IF(M10538&lt;=365,1,2)</f>
        <v>1</v>
      </c>
      <c r="M10538" s="266">
        <f>IF(K10538&lt;$C$1,$C$2-$C$1+1,$C$2-K10538+1)</f>
        <v>78</v>
      </c>
      <c r="N10538" s="268">
        <f>M10538/365</f>
        <v>0.21369863013698631</v>
      </c>
      <c r="O10538" s="269">
        <f>'Data and Parameter'!$E$4*'Data and Parameter'!$E$5*('Data and Parameter'!$E$6+'Data and Parameter'!$E$7)*'Data and Parameter'!$E$19*'Data and Parameter'!$E$14*'ER calculations'!N10538</f>
        <v>1.1064778895413589</v>
      </c>
    </row>
    <row r="10539" spans="1:15" ht="15">
      <c r="A10539" s="284">
        <v>10535</v>
      </c>
      <c r="B10539" s="287"/>
      <c r="C10539" s="287"/>
      <c r="D10539" s="284" t="s">
        <v>3178</v>
      </c>
      <c r="E10539" s="287"/>
      <c r="F10539" s="285" t="s">
        <v>10660</v>
      </c>
      <c r="G10539" s="266" t="s">
        <v>121</v>
      </c>
      <c r="H10539" s="266">
        <v>0.1</v>
      </c>
      <c r="I10539" s="266">
        <v>2023</v>
      </c>
      <c r="J10539" s="267">
        <v>44971</v>
      </c>
      <c r="K10539" s="267">
        <f>J10539+1</f>
        <v>44972</v>
      </c>
      <c r="L10539" s="266">
        <f>IF(M10539&lt;=365,1,2)</f>
        <v>1</v>
      </c>
      <c r="M10539" s="266">
        <f>IF(K10539&lt;$C$1,$C$2-$C$1+1,$C$2-K10539+1)</f>
        <v>75</v>
      </c>
      <c r="N10539" s="268">
        <f>M10539/365</f>
        <v>0.20547945205479451</v>
      </c>
      <c r="O10539" s="269">
        <f>'Data and Parameter'!$E$4*'Data and Parameter'!$E$5*('Data and Parameter'!$E$6+'Data and Parameter'!$E$7)*'Data and Parameter'!$E$19*'Data and Parameter'!$E$14*'ER calculations'!N10539</f>
        <v>1.063921047635922</v>
      </c>
    </row>
    <row r="10540" spans="1:15" ht="15">
      <c r="A10540" s="284">
        <v>10536</v>
      </c>
      <c r="B10540" s="287"/>
      <c r="C10540" s="287"/>
      <c r="D10540" s="284" t="s">
        <v>3178</v>
      </c>
      <c r="E10540" s="287"/>
      <c r="F10540" s="285" t="s">
        <v>10661</v>
      </c>
      <c r="G10540" s="266" t="s">
        <v>121</v>
      </c>
      <c r="H10540" s="266">
        <v>0.1</v>
      </c>
      <c r="I10540" s="266">
        <v>2023</v>
      </c>
      <c r="J10540" s="267">
        <v>44971</v>
      </c>
      <c r="K10540" s="267">
        <f>J10540+1</f>
        <v>44972</v>
      </c>
      <c r="L10540" s="266">
        <f>IF(M10540&lt;=365,1,2)</f>
        <v>1</v>
      </c>
      <c r="M10540" s="266">
        <f>IF(K10540&lt;$C$1,$C$2-$C$1+1,$C$2-K10540+1)</f>
        <v>75</v>
      </c>
      <c r="N10540" s="268">
        <f>M10540/365</f>
        <v>0.20547945205479451</v>
      </c>
      <c r="O10540" s="269">
        <f>'Data and Parameter'!$E$4*'Data and Parameter'!$E$5*('Data and Parameter'!$E$6+'Data and Parameter'!$E$7)*'Data and Parameter'!$E$19*'Data and Parameter'!$E$14*'ER calculations'!N10540</f>
        <v>1.063921047635922</v>
      </c>
    </row>
    <row r="10541" spans="1:15" ht="15">
      <c r="A10541" s="284">
        <v>10537</v>
      </c>
      <c r="B10541" s="287"/>
      <c r="C10541" s="287"/>
      <c r="D10541" s="284" t="s">
        <v>3178</v>
      </c>
      <c r="E10541" s="287"/>
      <c r="F10541" s="285" t="s">
        <v>10662</v>
      </c>
      <c r="G10541" s="266" t="s">
        <v>121</v>
      </c>
      <c r="H10541" s="266">
        <v>0.1</v>
      </c>
      <c r="I10541" s="266">
        <v>2023</v>
      </c>
      <c r="J10541" s="267">
        <v>44971</v>
      </c>
      <c r="K10541" s="267">
        <f>J10541+1</f>
        <v>44972</v>
      </c>
      <c r="L10541" s="266">
        <f>IF(M10541&lt;=365,1,2)</f>
        <v>1</v>
      </c>
      <c r="M10541" s="266">
        <f>IF(K10541&lt;$C$1,$C$2-$C$1+1,$C$2-K10541+1)</f>
        <v>75</v>
      </c>
      <c r="N10541" s="268">
        <f>M10541/365</f>
        <v>0.20547945205479451</v>
      </c>
      <c r="O10541" s="269">
        <f>'Data and Parameter'!$E$4*'Data and Parameter'!$E$5*('Data and Parameter'!$E$6+'Data and Parameter'!$E$7)*'Data and Parameter'!$E$19*'Data and Parameter'!$E$14*'ER calculations'!N10541</f>
        <v>1.063921047635922</v>
      </c>
    </row>
    <row r="10542" spans="1:15" ht="15">
      <c r="A10542" s="284">
        <v>10538</v>
      </c>
      <c r="B10542" s="287"/>
      <c r="C10542" s="287"/>
      <c r="D10542" s="284" t="s">
        <v>3178</v>
      </c>
      <c r="E10542" s="287"/>
      <c r="F10542" s="285" t="s">
        <v>10663</v>
      </c>
      <c r="G10542" s="266" t="s">
        <v>121</v>
      </c>
      <c r="H10542" s="266">
        <v>0.1</v>
      </c>
      <c r="I10542" s="266">
        <v>2023</v>
      </c>
      <c r="J10542" s="267">
        <v>44968</v>
      </c>
      <c r="K10542" s="267">
        <f>J10542+1</f>
        <v>44969</v>
      </c>
      <c r="L10542" s="266">
        <f>IF(M10542&lt;=365,1,2)</f>
        <v>1</v>
      </c>
      <c r="M10542" s="266">
        <f>IF(K10542&lt;$C$1,$C$2-$C$1+1,$C$2-K10542+1)</f>
        <v>78</v>
      </c>
      <c r="N10542" s="268">
        <f>M10542/365</f>
        <v>0.21369863013698631</v>
      </c>
      <c r="O10542" s="269">
        <f>'Data and Parameter'!$E$4*'Data and Parameter'!$E$5*('Data and Parameter'!$E$6+'Data and Parameter'!$E$7)*'Data and Parameter'!$E$19*'Data and Parameter'!$E$14*'ER calculations'!N10542</f>
        <v>1.1064778895413589</v>
      </c>
    </row>
    <row r="10543" spans="1:15" ht="15">
      <c r="A10543" s="284">
        <v>10539</v>
      </c>
      <c r="B10543" s="287"/>
      <c r="C10543" s="287"/>
      <c r="D10543" s="284" t="s">
        <v>3178</v>
      </c>
      <c r="E10543" s="287"/>
      <c r="F10543" s="285" t="s">
        <v>10664</v>
      </c>
      <c r="G10543" s="266" t="s">
        <v>121</v>
      </c>
      <c r="H10543" s="266">
        <v>0.1</v>
      </c>
      <c r="I10543" s="266">
        <v>2023</v>
      </c>
      <c r="J10543" s="267">
        <v>44996</v>
      </c>
      <c r="K10543" s="267">
        <f>J10543+1</f>
        <v>44997</v>
      </c>
      <c r="L10543" s="266">
        <f>IF(M10543&lt;=365,1,2)</f>
        <v>1</v>
      </c>
      <c r="M10543" s="266">
        <f>IF(K10543&lt;$C$1,$C$2-$C$1+1,$C$2-K10543+1)</f>
        <v>50</v>
      </c>
      <c r="N10543" s="268">
        <f>M10543/365</f>
        <v>0.13698630136986301</v>
      </c>
      <c r="O10543" s="269">
        <f>'Data and Parameter'!$E$4*'Data and Parameter'!$E$5*('Data and Parameter'!$E$6+'Data and Parameter'!$E$7)*'Data and Parameter'!$E$19*'Data and Parameter'!$E$14*'ER calculations'!N10543</f>
        <v>0.70928069842394803</v>
      </c>
    </row>
    <row r="10544" spans="1:15" ht="15">
      <c r="A10544" s="284">
        <v>10540</v>
      </c>
      <c r="B10544" s="287"/>
      <c r="C10544" s="287"/>
      <c r="D10544" s="284" t="s">
        <v>3178</v>
      </c>
      <c r="E10544" s="287"/>
      <c r="F10544" s="285" t="s">
        <v>10665</v>
      </c>
      <c r="G10544" s="266" t="s">
        <v>121</v>
      </c>
      <c r="H10544" s="266">
        <v>0.1</v>
      </c>
      <c r="I10544" s="266">
        <v>2023</v>
      </c>
      <c r="J10544" s="267">
        <v>44998</v>
      </c>
      <c r="K10544" s="267">
        <f>J10544+1</f>
        <v>44999</v>
      </c>
      <c r="L10544" s="266">
        <f>IF(M10544&lt;=365,1,2)</f>
        <v>1</v>
      </c>
      <c r="M10544" s="266">
        <f>IF(K10544&lt;$C$1,$C$2-$C$1+1,$C$2-K10544+1)</f>
        <v>48</v>
      </c>
      <c r="N10544" s="268">
        <f>M10544/365</f>
        <v>0.13150684931506848</v>
      </c>
      <c r="O10544" s="269">
        <f>'Data and Parameter'!$E$4*'Data and Parameter'!$E$5*('Data and Parameter'!$E$6+'Data and Parameter'!$E$7)*'Data and Parameter'!$E$19*'Data and Parameter'!$E$14*'ER calculations'!N10544</f>
        <v>0.68090947048699002</v>
      </c>
    </row>
    <row r="10545" spans="1:15" ht="15">
      <c r="A10545" s="284">
        <v>10541</v>
      </c>
      <c r="B10545" s="287"/>
      <c r="C10545" s="287"/>
      <c r="D10545" s="284" t="s">
        <v>3178</v>
      </c>
      <c r="E10545" s="287"/>
      <c r="F10545" s="285" t="s">
        <v>10666</v>
      </c>
      <c r="G10545" s="266" t="s">
        <v>121</v>
      </c>
      <c r="H10545" s="266">
        <v>0.1</v>
      </c>
      <c r="I10545" s="266">
        <v>2023</v>
      </c>
      <c r="J10545" s="267">
        <v>45028</v>
      </c>
      <c r="K10545" s="267">
        <f>J10545+1</f>
        <v>45029</v>
      </c>
      <c r="L10545" s="266">
        <f>IF(M10545&lt;=365,1,2)</f>
        <v>1</v>
      </c>
      <c r="M10545" s="266">
        <f>IF(K10545&lt;$C$1,$C$2-$C$1+1,$C$2-K10545+1)</f>
        <v>18</v>
      </c>
      <c r="N10545" s="268">
        <f>M10545/365</f>
        <v>4.9315068493150684E-2</v>
      </c>
      <c r="O10545" s="269">
        <f>'Data and Parameter'!$E$4*'Data and Parameter'!$E$5*('Data and Parameter'!$E$6+'Data and Parameter'!$E$7)*'Data and Parameter'!$E$19*'Data and Parameter'!$E$14*'ER calculations'!N10545</f>
        <v>0.25534105143262131</v>
      </c>
    </row>
    <row r="10546" spans="1:15" ht="15">
      <c r="A10546" s="284">
        <v>10542</v>
      </c>
      <c r="B10546" s="287"/>
      <c r="C10546" s="287"/>
      <c r="D10546" s="284" t="s">
        <v>3178</v>
      </c>
      <c r="E10546" s="287"/>
      <c r="F10546" s="285" t="s">
        <v>10667</v>
      </c>
      <c r="G10546" s="266" t="s">
        <v>121</v>
      </c>
      <c r="H10546" s="266">
        <v>0.1</v>
      </c>
      <c r="I10546" s="266">
        <v>2023</v>
      </c>
      <c r="J10546" s="267">
        <v>44967</v>
      </c>
      <c r="K10546" s="267">
        <f>J10546+1</f>
        <v>44968</v>
      </c>
      <c r="L10546" s="266">
        <f>IF(M10546&lt;=365,1,2)</f>
        <v>1</v>
      </c>
      <c r="M10546" s="266">
        <f>IF(K10546&lt;$C$1,$C$2-$C$1+1,$C$2-K10546+1)</f>
        <v>79</v>
      </c>
      <c r="N10546" s="268">
        <f>M10546/365</f>
        <v>0.21643835616438356</v>
      </c>
      <c r="O10546" s="269">
        <f>'Data and Parameter'!$E$4*'Data and Parameter'!$E$5*('Data and Parameter'!$E$6+'Data and Parameter'!$E$7)*'Data and Parameter'!$E$19*'Data and Parameter'!$E$14*'ER calculations'!N10546</f>
        <v>1.1206635035098378</v>
      </c>
    </row>
    <row r="10547" spans="1:15" ht="15">
      <c r="A10547" s="284">
        <v>10543</v>
      </c>
      <c r="B10547" s="287"/>
      <c r="C10547" s="287"/>
      <c r="D10547" s="284" t="s">
        <v>3178</v>
      </c>
      <c r="E10547" s="287"/>
      <c r="F10547" s="285" t="s">
        <v>10668</v>
      </c>
      <c r="G10547" s="266" t="s">
        <v>121</v>
      </c>
      <c r="H10547" s="266">
        <v>0.1</v>
      </c>
      <c r="I10547" s="266">
        <v>2023</v>
      </c>
      <c r="J10547" s="267">
        <v>44967</v>
      </c>
      <c r="K10547" s="267">
        <f>J10547+1</f>
        <v>44968</v>
      </c>
      <c r="L10547" s="266">
        <f>IF(M10547&lt;=365,1,2)</f>
        <v>1</v>
      </c>
      <c r="M10547" s="266">
        <f>IF(K10547&lt;$C$1,$C$2-$C$1+1,$C$2-K10547+1)</f>
        <v>79</v>
      </c>
      <c r="N10547" s="268">
        <f>M10547/365</f>
        <v>0.21643835616438356</v>
      </c>
      <c r="O10547" s="269">
        <f>'Data and Parameter'!$E$4*'Data and Parameter'!$E$5*('Data and Parameter'!$E$6+'Data and Parameter'!$E$7)*'Data and Parameter'!$E$19*'Data and Parameter'!$E$14*'ER calculations'!N10547</f>
        <v>1.1206635035098378</v>
      </c>
    </row>
    <row r="10548" spans="1:15" ht="15">
      <c r="A10548" s="284">
        <v>10544</v>
      </c>
      <c r="B10548" s="287"/>
      <c r="C10548" s="287"/>
      <c r="D10548" s="284" t="s">
        <v>3178</v>
      </c>
      <c r="E10548" s="287"/>
      <c r="F10548" s="285" t="s">
        <v>10669</v>
      </c>
      <c r="G10548" s="266" t="s">
        <v>121</v>
      </c>
      <c r="H10548" s="266">
        <v>0.1</v>
      </c>
      <c r="I10548" s="266">
        <v>2023</v>
      </c>
      <c r="J10548" s="267">
        <v>45012</v>
      </c>
      <c r="K10548" s="267">
        <f>J10548+1</f>
        <v>45013</v>
      </c>
      <c r="L10548" s="266">
        <f>IF(M10548&lt;=365,1,2)</f>
        <v>1</v>
      </c>
      <c r="M10548" s="266">
        <f>IF(K10548&lt;$C$1,$C$2-$C$1+1,$C$2-K10548+1)</f>
        <v>34</v>
      </c>
      <c r="N10548" s="268">
        <f>M10548/365</f>
        <v>9.3150684931506855E-2</v>
      </c>
      <c r="O10548" s="269">
        <f>'Data and Parameter'!$E$4*'Data and Parameter'!$E$5*('Data and Parameter'!$E$6+'Data and Parameter'!$E$7)*'Data and Parameter'!$E$19*'Data and Parameter'!$E$14*'ER calculations'!N10548</f>
        <v>0.48231087492828467</v>
      </c>
    </row>
    <row r="10549" spans="1:15" ht="15">
      <c r="A10549" s="284">
        <v>10545</v>
      </c>
      <c r="B10549" s="287"/>
      <c r="C10549" s="287"/>
      <c r="D10549" s="284" t="s">
        <v>3178</v>
      </c>
      <c r="E10549" s="287"/>
      <c r="F10549" s="285" t="s">
        <v>10670</v>
      </c>
      <c r="G10549" s="266" t="s">
        <v>121</v>
      </c>
      <c r="H10549" s="266">
        <v>0.1</v>
      </c>
      <c r="I10549" s="266">
        <v>2023</v>
      </c>
      <c r="J10549" s="267">
        <v>45009</v>
      </c>
      <c r="K10549" s="267">
        <f>J10549+1</f>
        <v>45010</v>
      </c>
      <c r="L10549" s="266">
        <f>IF(M10549&lt;=365,1,2)</f>
        <v>1</v>
      </c>
      <c r="M10549" s="266">
        <f>IF(K10549&lt;$C$1,$C$2-$C$1+1,$C$2-K10549+1)</f>
        <v>37</v>
      </c>
      <c r="N10549" s="268">
        <f>M10549/365</f>
        <v>0.10136986301369863</v>
      </c>
      <c r="O10549" s="269">
        <f>'Data and Parameter'!$E$4*'Data and Parameter'!$E$5*('Data and Parameter'!$E$6+'Data and Parameter'!$E$7)*'Data and Parameter'!$E$19*'Data and Parameter'!$E$14*'ER calculations'!N10549</f>
        <v>0.52486771683372158</v>
      </c>
    </row>
    <row r="10550" spans="1:15" ht="15">
      <c r="A10550" s="284">
        <v>10546</v>
      </c>
      <c r="B10550" s="287"/>
      <c r="C10550" s="287"/>
      <c r="D10550" s="284" t="s">
        <v>3178</v>
      </c>
      <c r="E10550" s="287"/>
      <c r="F10550" s="285" t="s">
        <v>10671</v>
      </c>
      <c r="G10550" s="266" t="s">
        <v>121</v>
      </c>
      <c r="H10550" s="266">
        <v>0.1</v>
      </c>
      <c r="I10550" s="266">
        <v>2023</v>
      </c>
      <c r="J10550" s="267">
        <v>45013</v>
      </c>
      <c r="K10550" s="267">
        <f>J10550+1</f>
        <v>45014</v>
      </c>
      <c r="L10550" s="266">
        <f>IF(M10550&lt;=365,1,2)</f>
        <v>1</v>
      </c>
      <c r="M10550" s="266">
        <f>IF(K10550&lt;$C$1,$C$2-$C$1+1,$C$2-K10550+1)</f>
        <v>33</v>
      </c>
      <c r="N10550" s="268">
        <f>M10550/365</f>
        <v>9.0410958904109592E-2</v>
      </c>
      <c r="O10550" s="269">
        <f>'Data and Parameter'!$E$4*'Data and Parameter'!$E$5*('Data and Parameter'!$E$6+'Data and Parameter'!$E$7)*'Data and Parameter'!$E$19*'Data and Parameter'!$E$14*'ER calculations'!N10550</f>
        <v>0.46812526095980572</v>
      </c>
    </row>
    <row r="10551" spans="1:15" ht="15">
      <c r="A10551" s="284">
        <v>10547</v>
      </c>
      <c r="B10551" s="287"/>
      <c r="C10551" s="287"/>
      <c r="D10551" s="284" t="s">
        <v>3178</v>
      </c>
      <c r="E10551" s="287"/>
      <c r="F10551" s="285" t="s">
        <v>10672</v>
      </c>
      <c r="G10551" s="266" t="s">
        <v>121</v>
      </c>
      <c r="H10551" s="266">
        <v>0.1</v>
      </c>
      <c r="I10551" s="266">
        <v>2023</v>
      </c>
      <c r="J10551" s="267">
        <v>44981</v>
      </c>
      <c r="K10551" s="267">
        <f>J10551+1</f>
        <v>44982</v>
      </c>
      <c r="L10551" s="266">
        <f>IF(M10551&lt;=365,1,2)</f>
        <v>1</v>
      </c>
      <c r="M10551" s="266">
        <f>IF(K10551&lt;$C$1,$C$2-$C$1+1,$C$2-K10551+1)</f>
        <v>65</v>
      </c>
      <c r="N10551" s="268">
        <f>M10551/365</f>
        <v>0.17808219178082191</v>
      </c>
      <c r="O10551" s="269">
        <f>'Data and Parameter'!$E$4*'Data and Parameter'!$E$5*('Data and Parameter'!$E$6+'Data and Parameter'!$E$7)*'Data and Parameter'!$E$19*'Data and Parameter'!$E$14*'ER calculations'!N10551</f>
        <v>0.92206490795113238</v>
      </c>
    </row>
    <row r="10552" spans="1:15" ht="15">
      <c r="A10552" s="284">
        <v>10548</v>
      </c>
      <c r="B10552" s="287"/>
      <c r="C10552" s="287"/>
      <c r="D10552" s="284" t="s">
        <v>3178</v>
      </c>
      <c r="E10552" s="287"/>
      <c r="F10552" s="285" t="s">
        <v>10673</v>
      </c>
      <c r="G10552" s="266" t="s">
        <v>121</v>
      </c>
      <c r="H10552" s="266">
        <v>0.1</v>
      </c>
      <c r="I10552" s="266">
        <v>2023</v>
      </c>
      <c r="J10552" s="267">
        <v>44967</v>
      </c>
      <c r="K10552" s="267">
        <f>J10552+1</f>
        <v>44968</v>
      </c>
      <c r="L10552" s="266">
        <f>IF(M10552&lt;=365,1,2)</f>
        <v>1</v>
      </c>
      <c r="M10552" s="266">
        <f>IF(K10552&lt;$C$1,$C$2-$C$1+1,$C$2-K10552+1)</f>
        <v>79</v>
      </c>
      <c r="N10552" s="268">
        <f>M10552/365</f>
        <v>0.21643835616438356</v>
      </c>
      <c r="O10552" s="269">
        <f>'Data and Parameter'!$E$4*'Data and Parameter'!$E$5*('Data and Parameter'!$E$6+'Data and Parameter'!$E$7)*'Data and Parameter'!$E$19*'Data and Parameter'!$E$14*'ER calculations'!N10552</f>
        <v>1.1206635035098378</v>
      </c>
    </row>
    <row r="10553" spans="1:15" ht="15">
      <c r="A10553" s="284">
        <v>10549</v>
      </c>
      <c r="B10553" s="287"/>
      <c r="C10553" s="287"/>
      <c r="D10553" s="284" t="s">
        <v>3178</v>
      </c>
      <c r="E10553" s="287"/>
      <c r="F10553" s="285" t="s">
        <v>10674</v>
      </c>
      <c r="G10553" s="266" t="s">
        <v>121</v>
      </c>
      <c r="H10553" s="266">
        <v>0.1</v>
      </c>
      <c r="I10553" s="266">
        <v>2023</v>
      </c>
      <c r="J10553" s="267">
        <v>44967</v>
      </c>
      <c r="K10553" s="267">
        <f>J10553+1</f>
        <v>44968</v>
      </c>
      <c r="L10553" s="266">
        <f>IF(M10553&lt;=365,1,2)</f>
        <v>1</v>
      </c>
      <c r="M10553" s="266">
        <f>IF(K10553&lt;$C$1,$C$2-$C$1+1,$C$2-K10553+1)</f>
        <v>79</v>
      </c>
      <c r="N10553" s="268">
        <f>M10553/365</f>
        <v>0.21643835616438356</v>
      </c>
      <c r="O10553" s="269">
        <f>'Data and Parameter'!$E$4*'Data and Parameter'!$E$5*('Data and Parameter'!$E$6+'Data and Parameter'!$E$7)*'Data and Parameter'!$E$19*'Data and Parameter'!$E$14*'ER calculations'!N10553</f>
        <v>1.1206635035098378</v>
      </c>
    </row>
    <row r="10554" spans="1:15" ht="15">
      <c r="A10554" s="284">
        <v>10550</v>
      </c>
      <c r="B10554" s="287"/>
      <c r="C10554" s="287"/>
      <c r="D10554" s="284" t="s">
        <v>3178</v>
      </c>
      <c r="E10554" s="287"/>
      <c r="F10554" s="285" t="s">
        <v>10675</v>
      </c>
      <c r="G10554" s="266" t="s">
        <v>121</v>
      </c>
      <c r="H10554" s="266">
        <v>0.1</v>
      </c>
      <c r="I10554" s="266">
        <v>2023</v>
      </c>
      <c r="J10554" s="267">
        <v>44967</v>
      </c>
      <c r="K10554" s="267">
        <f>J10554+1</f>
        <v>44968</v>
      </c>
      <c r="L10554" s="266">
        <f>IF(M10554&lt;=365,1,2)</f>
        <v>1</v>
      </c>
      <c r="M10554" s="266">
        <f>IF(K10554&lt;$C$1,$C$2-$C$1+1,$C$2-K10554+1)</f>
        <v>79</v>
      </c>
      <c r="N10554" s="268">
        <f>M10554/365</f>
        <v>0.21643835616438356</v>
      </c>
      <c r="O10554" s="269">
        <f>'Data and Parameter'!$E$4*'Data and Parameter'!$E$5*('Data and Parameter'!$E$6+'Data and Parameter'!$E$7)*'Data and Parameter'!$E$19*'Data and Parameter'!$E$14*'ER calculations'!N10554</f>
        <v>1.1206635035098378</v>
      </c>
    </row>
    <row r="10555" spans="1:15" ht="15">
      <c r="A10555" s="284">
        <v>10551</v>
      </c>
      <c r="B10555" s="287"/>
      <c r="C10555" s="287"/>
      <c r="D10555" s="284" t="s">
        <v>3178</v>
      </c>
      <c r="E10555" s="287"/>
      <c r="F10555" s="285" t="s">
        <v>10676</v>
      </c>
      <c r="G10555" s="266" t="s">
        <v>121</v>
      </c>
      <c r="H10555" s="266">
        <v>0.1</v>
      </c>
      <c r="I10555" s="266">
        <v>2023</v>
      </c>
      <c r="J10555" s="267">
        <v>44967</v>
      </c>
      <c r="K10555" s="267">
        <f>J10555+1</f>
        <v>44968</v>
      </c>
      <c r="L10555" s="266">
        <f>IF(M10555&lt;=365,1,2)</f>
        <v>1</v>
      </c>
      <c r="M10555" s="266">
        <f>IF(K10555&lt;$C$1,$C$2-$C$1+1,$C$2-K10555+1)</f>
        <v>79</v>
      </c>
      <c r="N10555" s="268">
        <f>M10555/365</f>
        <v>0.21643835616438356</v>
      </c>
      <c r="O10555" s="269">
        <f>'Data and Parameter'!$E$4*'Data and Parameter'!$E$5*('Data and Parameter'!$E$6+'Data and Parameter'!$E$7)*'Data and Parameter'!$E$19*'Data and Parameter'!$E$14*'ER calculations'!N10555</f>
        <v>1.1206635035098378</v>
      </c>
    </row>
    <row r="10556" spans="1:15" ht="15">
      <c r="A10556" s="284">
        <v>10552</v>
      </c>
      <c r="B10556" s="287"/>
      <c r="C10556" s="287"/>
      <c r="D10556" s="284" t="s">
        <v>3178</v>
      </c>
      <c r="E10556" s="287"/>
      <c r="F10556" s="285" t="s">
        <v>10677</v>
      </c>
      <c r="G10556" s="266" t="s">
        <v>121</v>
      </c>
      <c r="H10556" s="266">
        <v>0.1</v>
      </c>
      <c r="I10556" s="266">
        <v>2023</v>
      </c>
      <c r="J10556" s="267">
        <v>44967</v>
      </c>
      <c r="K10556" s="267">
        <f>J10556+1</f>
        <v>44968</v>
      </c>
      <c r="L10556" s="266">
        <f>IF(M10556&lt;=365,1,2)</f>
        <v>1</v>
      </c>
      <c r="M10556" s="266">
        <f>IF(K10556&lt;$C$1,$C$2-$C$1+1,$C$2-K10556+1)</f>
        <v>79</v>
      </c>
      <c r="N10556" s="268">
        <f>M10556/365</f>
        <v>0.21643835616438356</v>
      </c>
      <c r="O10556" s="269">
        <f>'Data and Parameter'!$E$4*'Data and Parameter'!$E$5*('Data and Parameter'!$E$6+'Data and Parameter'!$E$7)*'Data and Parameter'!$E$19*'Data and Parameter'!$E$14*'ER calculations'!N10556</f>
        <v>1.1206635035098378</v>
      </c>
    </row>
    <row r="10557" spans="1:15" ht="15">
      <c r="A10557" s="284">
        <v>10553</v>
      </c>
      <c r="B10557" s="287"/>
      <c r="C10557" s="287"/>
      <c r="D10557" s="284" t="s">
        <v>3178</v>
      </c>
      <c r="E10557" s="287"/>
      <c r="F10557" s="285" t="s">
        <v>10678</v>
      </c>
      <c r="G10557" s="266" t="s">
        <v>121</v>
      </c>
      <c r="H10557" s="266">
        <v>0.1</v>
      </c>
      <c r="I10557" s="266">
        <v>2023</v>
      </c>
      <c r="J10557" s="267">
        <v>44967</v>
      </c>
      <c r="K10557" s="267">
        <f>J10557+1</f>
        <v>44968</v>
      </c>
      <c r="L10557" s="266">
        <f>IF(M10557&lt;=365,1,2)</f>
        <v>1</v>
      </c>
      <c r="M10557" s="266">
        <f>IF(K10557&lt;$C$1,$C$2-$C$1+1,$C$2-K10557+1)</f>
        <v>79</v>
      </c>
      <c r="N10557" s="268">
        <f>M10557/365</f>
        <v>0.21643835616438356</v>
      </c>
      <c r="O10557" s="269">
        <f>'Data and Parameter'!$E$4*'Data and Parameter'!$E$5*('Data and Parameter'!$E$6+'Data and Parameter'!$E$7)*'Data and Parameter'!$E$19*'Data and Parameter'!$E$14*'ER calculations'!N10557</f>
        <v>1.1206635035098378</v>
      </c>
    </row>
    <row r="10558" spans="1:15" ht="15">
      <c r="A10558" s="284">
        <v>10554</v>
      </c>
      <c r="B10558" s="287"/>
      <c r="C10558" s="287"/>
      <c r="D10558" s="284" t="s">
        <v>3178</v>
      </c>
      <c r="E10558" s="287"/>
      <c r="F10558" s="285" t="s">
        <v>10679</v>
      </c>
      <c r="G10558" s="266" t="s">
        <v>121</v>
      </c>
      <c r="H10558" s="266">
        <v>0.1</v>
      </c>
      <c r="I10558" s="266">
        <v>2023</v>
      </c>
      <c r="J10558" s="267">
        <v>44967</v>
      </c>
      <c r="K10558" s="267">
        <f>J10558+1</f>
        <v>44968</v>
      </c>
      <c r="L10558" s="266">
        <f>IF(M10558&lt;=365,1,2)</f>
        <v>1</v>
      </c>
      <c r="M10558" s="266">
        <f>IF(K10558&lt;$C$1,$C$2-$C$1+1,$C$2-K10558+1)</f>
        <v>79</v>
      </c>
      <c r="N10558" s="268">
        <f>M10558/365</f>
        <v>0.21643835616438356</v>
      </c>
      <c r="O10558" s="269">
        <f>'Data and Parameter'!$E$4*'Data and Parameter'!$E$5*('Data and Parameter'!$E$6+'Data and Parameter'!$E$7)*'Data and Parameter'!$E$19*'Data and Parameter'!$E$14*'ER calculations'!N10558</f>
        <v>1.1206635035098378</v>
      </c>
    </row>
    <row r="10559" spans="1:15" ht="15">
      <c r="A10559" s="284">
        <v>10555</v>
      </c>
      <c r="B10559" s="287"/>
      <c r="C10559" s="287"/>
      <c r="D10559" s="284" t="s">
        <v>3178</v>
      </c>
      <c r="E10559" s="287"/>
      <c r="F10559" s="285" t="s">
        <v>10680</v>
      </c>
      <c r="G10559" s="266" t="s">
        <v>121</v>
      </c>
      <c r="H10559" s="266">
        <v>0.1</v>
      </c>
      <c r="I10559" s="266">
        <v>2023</v>
      </c>
      <c r="J10559" s="267">
        <v>44967</v>
      </c>
      <c r="K10559" s="267">
        <f>J10559+1</f>
        <v>44968</v>
      </c>
      <c r="L10559" s="266">
        <f>IF(M10559&lt;=365,1,2)</f>
        <v>1</v>
      </c>
      <c r="M10559" s="266">
        <f>IF(K10559&lt;$C$1,$C$2-$C$1+1,$C$2-K10559+1)</f>
        <v>79</v>
      </c>
      <c r="N10559" s="268">
        <f>M10559/365</f>
        <v>0.21643835616438356</v>
      </c>
      <c r="O10559" s="269">
        <f>'Data and Parameter'!$E$4*'Data and Parameter'!$E$5*('Data and Parameter'!$E$6+'Data and Parameter'!$E$7)*'Data and Parameter'!$E$19*'Data and Parameter'!$E$14*'ER calculations'!N10559</f>
        <v>1.1206635035098378</v>
      </c>
    </row>
    <row r="10560" spans="1:15" ht="15">
      <c r="A10560" s="284">
        <v>10556</v>
      </c>
      <c r="B10560" s="287"/>
      <c r="C10560" s="287"/>
      <c r="D10560" s="284" t="s">
        <v>3178</v>
      </c>
      <c r="E10560" s="287"/>
      <c r="F10560" s="285" t="s">
        <v>10681</v>
      </c>
      <c r="G10560" s="266" t="s">
        <v>121</v>
      </c>
      <c r="H10560" s="266">
        <v>0.1</v>
      </c>
      <c r="I10560" s="266">
        <v>2023</v>
      </c>
      <c r="J10560" s="267">
        <v>44967</v>
      </c>
      <c r="K10560" s="267">
        <f>J10560+1</f>
        <v>44968</v>
      </c>
      <c r="L10560" s="266">
        <f>IF(M10560&lt;=365,1,2)</f>
        <v>1</v>
      </c>
      <c r="M10560" s="266">
        <f>IF(K10560&lt;$C$1,$C$2-$C$1+1,$C$2-K10560+1)</f>
        <v>79</v>
      </c>
      <c r="N10560" s="268">
        <f>M10560/365</f>
        <v>0.21643835616438356</v>
      </c>
      <c r="O10560" s="269">
        <f>'Data and Parameter'!$E$4*'Data and Parameter'!$E$5*('Data and Parameter'!$E$6+'Data and Parameter'!$E$7)*'Data and Parameter'!$E$19*'Data and Parameter'!$E$14*'ER calculations'!N10560</f>
        <v>1.1206635035098378</v>
      </c>
    </row>
    <row r="10561" spans="1:15" ht="15">
      <c r="A10561" s="284">
        <v>10557</v>
      </c>
      <c r="B10561" s="287"/>
      <c r="C10561" s="287"/>
      <c r="D10561" s="284" t="s">
        <v>3178</v>
      </c>
      <c r="E10561" s="287"/>
      <c r="F10561" s="285" t="s">
        <v>10682</v>
      </c>
      <c r="G10561" s="266" t="s">
        <v>121</v>
      </c>
      <c r="H10561" s="266">
        <v>0.1</v>
      </c>
      <c r="I10561" s="266">
        <v>2023</v>
      </c>
      <c r="J10561" s="267">
        <v>44967</v>
      </c>
      <c r="K10561" s="267">
        <f>J10561+1</f>
        <v>44968</v>
      </c>
      <c r="L10561" s="266">
        <f>IF(M10561&lt;=365,1,2)</f>
        <v>1</v>
      </c>
      <c r="M10561" s="266">
        <f>IF(K10561&lt;$C$1,$C$2-$C$1+1,$C$2-K10561+1)</f>
        <v>79</v>
      </c>
      <c r="N10561" s="268">
        <f>M10561/365</f>
        <v>0.21643835616438356</v>
      </c>
      <c r="O10561" s="269">
        <f>'Data and Parameter'!$E$4*'Data and Parameter'!$E$5*('Data and Parameter'!$E$6+'Data and Parameter'!$E$7)*'Data and Parameter'!$E$19*'Data and Parameter'!$E$14*'ER calculations'!N10561</f>
        <v>1.1206635035098378</v>
      </c>
    </row>
    <row r="10562" spans="1:15" ht="15">
      <c r="A10562" s="284">
        <v>10558</v>
      </c>
      <c r="B10562" s="287"/>
      <c r="C10562" s="287"/>
      <c r="D10562" s="284" t="s">
        <v>3178</v>
      </c>
      <c r="E10562" s="287"/>
      <c r="F10562" s="285" t="s">
        <v>10683</v>
      </c>
      <c r="G10562" s="266" t="s">
        <v>121</v>
      </c>
      <c r="H10562" s="266">
        <v>0.1</v>
      </c>
      <c r="I10562" s="266">
        <v>2023</v>
      </c>
      <c r="J10562" s="267">
        <v>44967</v>
      </c>
      <c r="K10562" s="267">
        <f>J10562+1</f>
        <v>44968</v>
      </c>
      <c r="L10562" s="266">
        <f>IF(M10562&lt;=365,1,2)</f>
        <v>1</v>
      </c>
      <c r="M10562" s="266">
        <f>IF(K10562&lt;$C$1,$C$2-$C$1+1,$C$2-K10562+1)</f>
        <v>79</v>
      </c>
      <c r="N10562" s="268">
        <f>M10562/365</f>
        <v>0.21643835616438356</v>
      </c>
      <c r="O10562" s="269">
        <f>'Data and Parameter'!$E$4*'Data and Parameter'!$E$5*('Data and Parameter'!$E$6+'Data and Parameter'!$E$7)*'Data and Parameter'!$E$19*'Data and Parameter'!$E$14*'ER calculations'!N10562</f>
        <v>1.1206635035098378</v>
      </c>
    </row>
    <row r="10563" spans="1:15" ht="15">
      <c r="A10563" s="284">
        <v>10559</v>
      </c>
      <c r="B10563" s="287"/>
      <c r="C10563" s="287"/>
      <c r="D10563" s="284" t="s">
        <v>3178</v>
      </c>
      <c r="E10563" s="287"/>
      <c r="F10563" s="285" t="s">
        <v>10684</v>
      </c>
      <c r="G10563" s="266" t="s">
        <v>121</v>
      </c>
      <c r="H10563" s="266">
        <v>0.1</v>
      </c>
      <c r="I10563" s="266">
        <v>2023</v>
      </c>
      <c r="J10563" s="267">
        <v>44967</v>
      </c>
      <c r="K10563" s="267">
        <f>J10563+1</f>
        <v>44968</v>
      </c>
      <c r="L10563" s="266">
        <f>IF(M10563&lt;=365,1,2)</f>
        <v>1</v>
      </c>
      <c r="M10563" s="266">
        <f>IF(K10563&lt;$C$1,$C$2-$C$1+1,$C$2-K10563+1)</f>
        <v>79</v>
      </c>
      <c r="N10563" s="268">
        <f>M10563/365</f>
        <v>0.21643835616438356</v>
      </c>
      <c r="O10563" s="269">
        <f>'Data and Parameter'!$E$4*'Data and Parameter'!$E$5*('Data and Parameter'!$E$6+'Data and Parameter'!$E$7)*'Data and Parameter'!$E$19*'Data and Parameter'!$E$14*'ER calculations'!N10563</f>
        <v>1.1206635035098378</v>
      </c>
    </row>
    <row r="10564" spans="1:15" ht="15">
      <c r="A10564" s="284">
        <v>10560</v>
      </c>
      <c r="B10564" s="287"/>
      <c r="C10564" s="287"/>
      <c r="D10564" s="284" t="s">
        <v>3178</v>
      </c>
      <c r="E10564" s="287"/>
      <c r="F10564" s="285" t="s">
        <v>10685</v>
      </c>
      <c r="G10564" s="266" t="s">
        <v>121</v>
      </c>
      <c r="H10564" s="266">
        <v>0.1</v>
      </c>
      <c r="I10564" s="266">
        <v>2023</v>
      </c>
      <c r="J10564" s="267">
        <v>44967</v>
      </c>
      <c r="K10564" s="267">
        <f>J10564+1</f>
        <v>44968</v>
      </c>
      <c r="L10564" s="266">
        <f>IF(M10564&lt;=365,1,2)</f>
        <v>1</v>
      </c>
      <c r="M10564" s="266">
        <f>IF(K10564&lt;$C$1,$C$2-$C$1+1,$C$2-K10564+1)</f>
        <v>79</v>
      </c>
      <c r="N10564" s="268">
        <f>M10564/365</f>
        <v>0.21643835616438356</v>
      </c>
      <c r="O10564" s="269">
        <f>'Data and Parameter'!$E$4*'Data and Parameter'!$E$5*('Data and Parameter'!$E$6+'Data and Parameter'!$E$7)*'Data and Parameter'!$E$19*'Data and Parameter'!$E$14*'ER calculations'!N10564</f>
        <v>1.1206635035098378</v>
      </c>
    </row>
    <row r="10565" spans="1:15" ht="15">
      <c r="A10565" s="284">
        <v>10561</v>
      </c>
      <c r="B10565" s="287"/>
      <c r="C10565" s="287"/>
      <c r="D10565" s="284" t="s">
        <v>3178</v>
      </c>
      <c r="E10565" s="287"/>
      <c r="F10565" s="285" t="s">
        <v>10686</v>
      </c>
      <c r="G10565" s="266" t="s">
        <v>121</v>
      </c>
      <c r="H10565" s="266">
        <v>0.1</v>
      </c>
      <c r="I10565" s="266">
        <v>2023</v>
      </c>
      <c r="J10565" s="267">
        <v>44967</v>
      </c>
      <c r="K10565" s="267">
        <f>J10565+1</f>
        <v>44968</v>
      </c>
      <c r="L10565" s="266">
        <f>IF(M10565&lt;=365,1,2)</f>
        <v>1</v>
      </c>
      <c r="M10565" s="266">
        <f>IF(K10565&lt;$C$1,$C$2-$C$1+1,$C$2-K10565+1)</f>
        <v>79</v>
      </c>
      <c r="N10565" s="268">
        <f>M10565/365</f>
        <v>0.21643835616438356</v>
      </c>
      <c r="O10565" s="269">
        <f>'Data and Parameter'!$E$4*'Data and Parameter'!$E$5*('Data and Parameter'!$E$6+'Data and Parameter'!$E$7)*'Data and Parameter'!$E$19*'Data and Parameter'!$E$14*'ER calculations'!N10565</f>
        <v>1.1206635035098378</v>
      </c>
    </row>
    <row r="10566" spans="1:15" ht="15">
      <c r="A10566" s="284">
        <v>10562</v>
      </c>
      <c r="B10566" s="287"/>
      <c r="C10566" s="287"/>
      <c r="D10566" s="284" t="s">
        <v>3178</v>
      </c>
      <c r="E10566" s="287"/>
      <c r="F10566" s="285" t="s">
        <v>10687</v>
      </c>
      <c r="G10566" s="266" t="s">
        <v>121</v>
      </c>
      <c r="H10566" s="266">
        <v>0.1</v>
      </c>
      <c r="I10566" s="266">
        <v>2023</v>
      </c>
      <c r="J10566" s="267">
        <v>44967</v>
      </c>
      <c r="K10566" s="267">
        <f>J10566+1</f>
        <v>44968</v>
      </c>
      <c r="L10566" s="266">
        <f>IF(M10566&lt;=365,1,2)</f>
        <v>1</v>
      </c>
      <c r="M10566" s="266">
        <f>IF(K10566&lt;$C$1,$C$2-$C$1+1,$C$2-K10566+1)</f>
        <v>79</v>
      </c>
      <c r="N10566" s="268">
        <f>M10566/365</f>
        <v>0.21643835616438356</v>
      </c>
      <c r="O10566" s="269">
        <f>'Data and Parameter'!$E$4*'Data and Parameter'!$E$5*('Data and Parameter'!$E$6+'Data and Parameter'!$E$7)*'Data and Parameter'!$E$19*'Data and Parameter'!$E$14*'ER calculations'!N10566</f>
        <v>1.1206635035098378</v>
      </c>
    </row>
    <row r="10567" spans="1:15" ht="15">
      <c r="A10567" s="284">
        <v>10563</v>
      </c>
      <c r="B10567" s="287"/>
      <c r="C10567" s="287"/>
      <c r="D10567" s="284" t="s">
        <v>3178</v>
      </c>
      <c r="E10567" s="287"/>
      <c r="F10567" s="285" t="s">
        <v>10688</v>
      </c>
      <c r="G10567" s="266" t="s">
        <v>121</v>
      </c>
      <c r="H10567" s="266">
        <v>0.1</v>
      </c>
      <c r="I10567" s="266">
        <v>2023</v>
      </c>
      <c r="J10567" s="267">
        <v>44967</v>
      </c>
      <c r="K10567" s="267">
        <f>J10567+1</f>
        <v>44968</v>
      </c>
      <c r="L10567" s="266">
        <f>IF(M10567&lt;=365,1,2)</f>
        <v>1</v>
      </c>
      <c r="M10567" s="266">
        <f>IF(K10567&lt;$C$1,$C$2-$C$1+1,$C$2-K10567+1)</f>
        <v>79</v>
      </c>
      <c r="N10567" s="268">
        <f>M10567/365</f>
        <v>0.21643835616438356</v>
      </c>
      <c r="O10567" s="269">
        <f>'Data and Parameter'!$E$4*'Data and Parameter'!$E$5*('Data and Parameter'!$E$6+'Data and Parameter'!$E$7)*'Data and Parameter'!$E$19*'Data and Parameter'!$E$14*'ER calculations'!N10567</f>
        <v>1.1206635035098378</v>
      </c>
    </row>
    <row r="10568" spans="1:15" ht="15">
      <c r="A10568" s="284">
        <v>10564</v>
      </c>
      <c r="B10568" s="287"/>
      <c r="C10568" s="287"/>
      <c r="D10568" s="284" t="s">
        <v>3178</v>
      </c>
      <c r="E10568" s="287"/>
      <c r="F10568" s="285" t="s">
        <v>10689</v>
      </c>
      <c r="G10568" s="266" t="s">
        <v>121</v>
      </c>
      <c r="H10568" s="266">
        <v>0.1</v>
      </c>
      <c r="I10568" s="266">
        <v>2023</v>
      </c>
      <c r="J10568" s="267">
        <v>44967</v>
      </c>
      <c r="K10568" s="267">
        <f>J10568+1</f>
        <v>44968</v>
      </c>
      <c r="L10568" s="266">
        <f>IF(M10568&lt;=365,1,2)</f>
        <v>1</v>
      </c>
      <c r="M10568" s="266">
        <f>IF(K10568&lt;$C$1,$C$2-$C$1+1,$C$2-K10568+1)</f>
        <v>79</v>
      </c>
      <c r="N10568" s="268">
        <f>M10568/365</f>
        <v>0.21643835616438356</v>
      </c>
      <c r="O10568" s="269">
        <f>'Data and Parameter'!$E$4*'Data and Parameter'!$E$5*('Data and Parameter'!$E$6+'Data and Parameter'!$E$7)*'Data and Parameter'!$E$19*'Data and Parameter'!$E$14*'ER calculations'!N10568</f>
        <v>1.1206635035098378</v>
      </c>
    </row>
    <row r="10569" spans="1:15" ht="15">
      <c r="A10569" s="284">
        <v>10565</v>
      </c>
      <c r="B10569" s="287"/>
      <c r="C10569" s="287"/>
      <c r="D10569" s="284" t="s">
        <v>3178</v>
      </c>
      <c r="E10569" s="287"/>
      <c r="F10569" s="285" t="s">
        <v>10690</v>
      </c>
      <c r="G10569" s="266" t="s">
        <v>121</v>
      </c>
      <c r="H10569" s="266">
        <v>0.1</v>
      </c>
      <c r="I10569" s="266">
        <v>2023</v>
      </c>
      <c r="J10569" s="267">
        <v>44967</v>
      </c>
      <c r="K10569" s="267">
        <f>J10569+1</f>
        <v>44968</v>
      </c>
      <c r="L10569" s="266">
        <f>IF(M10569&lt;=365,1,2)</f>
        <v>1</v>
      </c>
      <c r="M10569" s="266">
        <f>IF(K10569&lt;$C$1,$C$2-$C$1+1,$C$2-K10569+1)</f>
        <v>79</v>
      </c>
      <c r="N10569" s="268">
        <f>M10569/365</f>
        <v>0.21643835616438356</v>
      </c>
      <c r="O10569" s="269">
        <f>'Data and Parameter'!$E$4*'Data and Parameter'!$E$5*('Data and Parameter'!$E$6+'Data and Parameter'!$E$7)*'Data and Parameter'!$E$19*'Data and Parameter'!$E$14*'ER calculations'!N10569</f>
        <v>1.1206635035098378</v>
      </c>
    </row>
    <row r="10570" spans="1:15" ht="15">
      <c r="A10570" s="284">
        <v>10566</v>
      </c>
      <c r="B10570" s="287"/>
      <c r="C10570" s="287"/>
      <c r="D10570" s="284" t="s">
        <v>3178</v>
      </c>
      <c r="E10570" s="287"/>
      <c r="F10570" s="285" t="s">
        <v>10691</v>
      </c>
      <c r="G10570" s="266" t="s">
        <v>121</v>
      </c>
      <c r="H10570" s="266">
        <v>0.1</v>
      </c>
      <c r="I10570" s="266">
        <v>2023</v>
      </c>
      <c r="J10570" s="267">
        <v>44967</v>
      </c>
      <c r="K10570" s="267">
        <f>J10570+1</f>
        <v>44968</v>
      </c>
      <c r="L10570" s="266">
        <f>IF(M10570&lt;=365,1,2)</f>
        <v>1</v>
      </c>
      <c r="M10570" s="266">
        <f>IF(K10570&lt;$C$1,$C$2-$C$1+1,$C$2-K10570+1)</f>
        <v>79</v>
      </c>
      <c r="N10570" s="268">
        <f>M10570/365</f>
        <v>0.21643835616438356</v>
      </c>
      <c r="O10570" s="269">
        <f>'Data and Parameter'!$E$4*'Data and Parameter'!$E$5*('Data and Parameter'!$E$6+'Data and Parameter'!$E$7)*'Data and Parameter'!$E$19*'Data and Parameter'!$E$14*'ER calculations'!N10570</f>
        <v>1.1206635035098378</v>
      </c>
    </row>
    <row r="10571" spans="1:15" ht="15">
      <c r="A10571" s="284">
        <v>10567</v>
      </c>
      <c r="B10571" s="287"/>
      <c r="C10571" s="287"/>
      <c r="D10571" s="284" t="s">
        <v>3178</v>
      </c>
      <c r="E10571" s="287"/>
      <c r="F10571" s="285" t="s">
        <v>10692</v>
      </c>
      <c r="G10571" s="266" t="s">
        <v>121</v>
      </c>
      <c r="H10571" s="266">
        <v>0.1</v>
      </c>
      <c r="I10571" s="266">
        <v>2023</v>
      </c>
      <c r="J10571" s="267">
        <v>44967</v>
      </c>
      <c r="K10571" s="267">
        <f>J10571+1</f>
        <v>44968</v>
      </c>
      <c r="L10571" s="266">
        <f>IF(M10571&lt;=365,1,2)</f>
        <v>1</v>
      </c>
      <c r="M10571" s="266">
        <f>IF(K10571&lt;$C$1,$C$2-$C$1+1,$C$2-K10571+1)</f>
        <v>79</v>
      </c>
      <c r="N10571" s="268">
        <f>M10571/365</f>
        <v>0.21643835616438356</v>
      </c>
      <c r="O10571" s="269">
        <f>'Data and Parameter'!$E$4*'Data and Parameter'!$E$5*('Data and Parameter'!$E$6+'Data and Parameter'!$E$7)*'Data and Parameter'!$E$19*'Data and Parameter'!$E$14*'ER calculations'!N10571</f>
        <v>1.1206635035098378</v>
      </c>
    </row>
    <row r="10572" spans="1:15" ht="15">
      <c r="A10572" s="284">
        <v>10568</v>
      </c>
      <c r="B10572" s="287"/>
      <c r="C10572" s="287"/>
      <c r="D10572" s="284" t="s">
        <v>3178</v>
      </c>
      <c r="E10572" s="287"/>
      <c r="F10572" s="285" t="s">
        <v>10693</v>
      </c>
      <c r="G10572" s="266" t="s">
        <v>121</v>
      </c>
      <c r="H10572" s="266">
        <v>0.1</v>
      </c>
      <c r="I10572" s="266">
        <v>2023</v>
      </c>
      <c r="J10572" s="267">
        <v>44967</v>
      </c>
      <c r="K10572" s="267">
        <f>J10572+1</f>
        <v>44968</v>
      </c>
      <c r="L10572" s="266">
        <f>IF(M10572&lt;=365,1,2)</f>
        <v>1</v>
      </c>
      <c r="M10572" s="266">
        <f>IF(K10572&lt;$C$1,$C$2-$C$1+1,$C$2-K10572+1)</f>
        <v>79</v>
      </c>
      <c r="N10572" s="268">
        <f>M10572/365</f>
        <v>0.21643835616438356</v>
      </c>
      <c r="O10572" s="269">
        <f>'Data and Parameter'!$E$4*'Data and Parameter'!$E$5*('Data and Parameter'!$E$6+'Data and Parameter'!$E$7)*'Data and Parameter'!$E$19*'Data and Parameter'!$E$14*'ER calculations'!N10572</f>
        <v>1.1206635035098378</v>
      </c>
    </row>
    <row r="10573" spans="1:15" ht="15">
      <c r="A10573" s="284">
        <v>10569</v>
      </c>
      <c r="B10573" s="287"/>
      <c r="C10573" s="287"/>
      <c r="D10573" s="284" t="s">
        <v>3178</v>
      </c>
      <c r="E10573" s="287"/>
      <c r="F10573" s="285" t="s">
        <v>10694</v>
      </c>
      <c r="G10573" s="266" t="s">
        <v>121</v>
      </c>
      <c r="H10573" s="266">
        <v>0.1</v>
      </c>
      <c r="I10573" s="266">
        <v>2023</v>
      </c>
      <c r="J10573" s="267">
        <v>44967</v>
      </c>
      <c r="K10573" s="267">
        <f>J10573+1</f>
        <v>44968</v>
      </c>
      <c r="L10573" s="266">
        <f>IF(M10573&lt;=365,1,2)</f>
        <v>1</v>
      </c>
      <c r="M10573" s="266">
        <f>IF(K10573&lt;$C$1,$C$2-$C$1+1,$C$2-K10573+1)</f>
        <v>79</v>
      </c>
      <c r="N10573" s="268">
        <f>M10573/365</f>
        <v>0.21643835616438356</v>
      </c>
      <c r="O10573" s="269">
        <f>'Data and Parameter'!$E$4*'Data and Parameter'!$E$5*('Data and Parameter'!$E$6+'Data and Parameter'!$E$7)*'Data and Parameter'!$E$19*'Data and Parameter'!$E$14*'ER calculations'!N10573</f>
        <v>1.1206635035098378</v>
      </c>
    </row>
    <row r="10574" spans="1:15" ht="15">
      <c r="A10574" s="284">
        <v>10570</v>
      </c>
      <c r="B10574" s="287"/>
      <c r="C10574" s="287"/>
      <c r="D10574" s="284" t="s">
        <v>3178</v>
      </c>
      <c r="E10574" s="287"/>
      <c r="F10574" s="285" t="s">
        <v>10695</v>
      </c>
      <c r="G10574" s="266" t="s">
        <v>121</v>
      </c>
      <c r="H10574" s="266">
        <v>0.1</v>
      </c>
      <c r="I10574" s="266">
        <v>2023</v>
      </c>
      <c r="J10574" s="267">
        <v>44967</v>
      </c>
      <c r="K10574" s="267">
        <f>J10574+1</f>
        <v>44968</v>
      </c>
      <c r="L10574" s="266">
        <f>IF(M10574&lt;=365,1,2)</f>
        <v>1</v>
      </c>
      <c r="M10574" s="266">
        <f>IF(K10574&lt;$C$1,$C$2-$C$1+1,$C$2-K10574+1)</f>
        <v>79</v>
      </c>
      <c r="N10574" s="268">
        <f>M10574/365</f>
        <v>0.21643835616438356</v>
      </c>
      <c r="O10574" s="269">
        <f>'Data and Parameter'!$E$4*'Data and Parameter'!$E$5*('Data and Parameter'!$E$6+'Data and Parameter'!$E$7)*'Data and Parameter'!$E$19*'Data and Parameter'!$E$14*'ER calculations'!N10574</f>
        <v>1.1206635035098378</v>
      </c>
    </row>
    <row r="10575" spans="1:15" ht="15">
      <c r="A10575" s="284">
        <v>10571</v>
      </c>
      <c r="B10575" s="287"/>
      <c r="C10575" s="287"/>
      <c r="D10575" s="284" t="s">
        <v>3178</v>
      </c>
      <c r="E10575" s="287"/>
      <c r="F10575" s="285" t="s">
        <v>10696</v>
      </c>
      <c r="G10575" s="266" t="s">
        <v>121</v>
      </c>
      <c r="H10575" s="266">
        <v>0.1</v>
      </c>
      <c r="I10575" s="266">
        <v>2023</v>
      </c>
      <c r="J10575" s="267">
        <v>44967</v>
      </c>
      <c r="K10575" s="267">
        <f>J10575+1</f>
        <v>44968</v>
      </c>
      <c r="L10575" s="266">
        <f>IF(M10575&lt;=365,1,2)</f>
        <v>1</v>
      </c>
      <c r="M10575" s="266">
        <f>IF(K10575&lt;$C$1,$C$2-$C$1+1,$C$2-K10575+1)</f>
        <v>79</v>
      </c>
      <c r="N10575" s="268">
        <f>M10575/365</f>
        <v>0.21643835616438356</v>
      </c>
      <c r="O10575" s="269">
        <f>'Data and Parameter'!$E$4*'Data and Parameter'!$E$5*('Data and Parameter'!$E$6+'Data and Parameter'!$E$7)*'Data and Parameter'!$E$19*'Data and Parameter'!$E$14*'ER calculations'!N10575</f>
        <v>1.1206635035098378</v>
      </c>
    </row>
    <row r="10576" spans="1:15" ht="15">
      <c r="A10576" s="284">
        <v>10572</v>
      </c>
      <c r="B10576" s="287"/>
      <c r="C10576" s="287"/>
      <c r="D10576" s="284" t="s">
        <v>3178</v>
      </c>
      <c r="E10576" s="287"/>
      <c r="F10576" s="285" t="s">
        <v>10697</v>
      </c>
      <c r="G10576" s="266" t="s">
        <v>121</v>
      </c>
      <c r="H10576" s="266">
        <v>0.1</v>
      </c>
      <c r="I10576" s="266">
        <v>2023</v>
      </c>
      <c r="J10576" s="267">
        <v>44967</v>
      </c>
      <c r="K10576" s="267">
        <f>J10576+1</f>
        <v>44968</v>
      </c>
      <c r="L10576" s="266">
        <f>IF(M10576&lt;=365,1,2)</f>
        <v>1</v>
      </c>
      <c r="M10576" s="266">
        <f>IF(K10576&lt;$C$1,$C$2-$C$1+1,$C$2-K10576+1)</f>
        <v>79</v>
      </c>
      <c r="N10576" s="268">
        <f>M10576/365</f>
        <v>0.21643835616438356</v>
      </c>
      <c r="O10576" s="269">
        <f>'Data and Parameter'!$E$4*'Data and Parameter'!$E$5*('Data and Parameter'!$E$6+'Data and Parameter'!$E$7)*'Data and Parameter'!$E$19*'Data and Parameter'!$E$14*'ER calculations'!N10576</f>
        <v>1.1206635035098378</v>
      </c>
    </row>
    <row r="10577" spans="1:15" ht="15">
      <c r="A10577" s="284">
        <v>10573</v>
      </c>
      <c r="B10577" s="287"/>
      <c r="C10577" s="287"/>
      <c r="D10577" s="284" t="s">
        <v>3178</v>
      </c>
      <c r="E10577" s="287"/>
      <c r="F10577" s="285" t="s">
        <v>10698</v>
      </c>
      <c r="G10577" s="266" t="s">
        <v>121</v>
      </c>
      <c r="H10577" s="266">
        <v>0.1</v>
      </c>
      <c r="I10577" s="266">
        <v>2023</v>
      </c>
      <c r="J10577" s="267">
        <v>44967</v>
      </c>
      <c r="K10577" s="267">
        <f>J10577+1</f>
        <v>44968</v>
      </c>
      <c r="L10577" s="266">
        <f>IF(M10577&lt;=365,1,2)</f>
        <v>1</v>
      </c>
      <c r="M10577" s="266">
        <f>IF(K10577&lt;$C$1,$C$2-$C$1+1,$C$2-K10577+1)</f>
        <v>79</v>
      </c>
      <c r="N10577" s="268">
        <f>M10577/365</f>
        <v>0.21643835616438356</v>
      </c>
      <c r="O10577" s="269">
        <f>'Data and Parameter'!$E$4*'Data and Parameter'!$E$5*('Data and Parameter'!$E$6+'Data and Parameter'!$E$7)*'Data and Parameter'!$E$19*'Data and Parameter'!$E$14*'ER calculations'!N10577</f>
        <v>1.1206635035098378</v>
      </c>
    </row>
    <row r="10578" spans="1:15" ht="15">
      <c r="A10578" s="284">
        <v>10574</v>
      </c>
      <c r="B10578" s="287"/>
      <c r="C10578" s="287"/>
      <c r="D10578" s="284" t="s">
        <v>3178</v>
      </c>
      <c r="E10578" s="287"/>
      <c r="F10578" s="285" t="s">
        <v>10699</v>
      </c>
      <c r="G10578" s="266" t="s">
        <v>121</v>
      </c>
      <c r="H10578" s="266">
        <v>0.1</v>
      </c>
      <c r="I10578" s="266">
        <v>2023</v>
      </c>
      <c r="J10578" s="267">
        <v>44967</v>
      </c>
      <c r="K10578" s="267">
        <f>J10578+1</f>
        <v>44968</v>
      </c>
      <c r="L10578" s="266">
        <f>IF(M10578&lt;=365,1,2)</f>
        <v>1</v>
      </c>
      <c r="M10578" s="266">
        <f>IF(K10578&lt;$C$1,$C$2-$C$1+1,$C$2-K10578+1)</f>
        <v>79</v>
      </c>
      <c r="N10578" s="268">
        <f>M10578/365</f>
        <v>0.21643835616438356</v>
      </c>
      <c r="O10578" s="269">
        <f>'Data and Parameter'!$E$4*'Data and Parameter'!$E$5*('Data and Parameter'!$E$6+'Data and Parameter'!$E$7)*'Data and Parameter'!$E$19*'Data and Parameter'!$E$14*'ER calculations'!N10578</f>
        <v>1.1206635035098378</v>
      </c>
    </row>
    <row r="10579" spans="1:15" ht="15">
      <c r="A10579" s="284">
        <v>10575</v>
      </c>
      <c r="B10579" s="287"/>
      <c r="C10579" s="287"/>
      <c r="D10579" s="284" t="s">
        <v>3178</v>
      </c>
      <c r="E10579" s="287"/>
      <c r="F10579" s="285" t="s">
        <v>10700</v>
      </c>
      <c r="G10579" s="266" t="s">
        <v>121</v>
      </c>
      <c r="H10579" s="266">
        <v>0.1</v>
      </c>
      <c r="I10579" s="266">
        <v>2023</v>
      </c>
      <c r="J10579" s="267">
        <v>44967</v>
      </c>
      <c r="K10579" s="267">
        <f>J10579+1</f>
        <v>44968</v>
      </c>
      <c r="L10579" s="266">
        <f>IF(M10579&lt;=365,1,2)</f>
        <v>1</v>
      </c>
      <c r="M10579" s="266">
        <f>IF(K10579&lt;$C$1,$C$2-$C$1+1,$C$2-K10579+1)</f>
        <v>79</v>
      </c>
      <c r="N10579" s="268">
        <f>M10579/365</f>
        <v>0.21643835616438356</v>
      </c>
      <c r="O10579" s="269">
        <f>'Data and Parameter'!$E$4*'Data and Parameter'!$E$5*('Data and Parameter'!$E$6+'Data and Parameter'!$E$7)*'Data and Parameter'!$E$19*'Data and Parameter'!$E$14*'ER calculations'!N10579</f>
        <v>1.1206635035098378</v>
      </c>
    </row>
    <row r="10580" spans="1:15" ht="15">
      <c r="A10580" s="284">
        <v>10576</v>
      </c>
      <c r="B10580" s="287"/>
      <c r="C10580" s="287"/>
      <c r="D10580" s="284" t="s">
        <v>3178</v>
      </c>
      <c r="E10580" s="287"/>
      <c r="F10580" s="285" t="s">
        <v>10701</v>
      </c>
      <c r="G10580" s="266" t="s">
        <v>121</v>
      </c>
      <c r="H10580" s="266">
        <v>0.1</v>
      </c>
      <c r="I10580" s="266">
        <v>2023</v>
      </c>
      <c r="J10580" s="267">
        <v>44967</v>
      </c>
      <c r="K10580" s="267">
        <f>J10580+1</f>
        <v>44968</v>
      </c>
      <c r="L10580" s="266">
        <f>IF(M10580&lt;=365,1,2)</f>
        <v>1</v>
      </c>
      <c r="M10580" s="266">
        <f>IF(K10580&lt;$C$1,$C$2-$C$1+1,$C$2-K10580+1)</f>
        <v>79</v>
      </c>
      <c r="N10580" s="268">
        <f>M10580/365</f>
        <v>0.21643835616438356</v>
      </c>
      <c r="O10580" s="269">
        <f>'Data and Parameter'!$E$4*'Data and Parameter'!$E$5*('Data and Parameter'!$E$6+'Data and Parameter'!$E$7)*'Data and Parameter'!$E$19*'Data and Parameter'!$E$14*'ER calculations'!N10580</f>
        <v>1.1206635035098378</v>
      </c>
    </row>
    <row r="10581" spans="1:15" ht="15">
      <c r="A10581" s="284">
        <v>10577</v>
      </c>
      <c r="B10581" s="287"/>
      <c r="C10581" s="287"/>
      <c r="D10581" s="284" t="s">
        <v>3178</v>
      </c>
      <c r="E10581" s="287"/>
      <c r="F10581" s="285" t="s">
        <v>10702</v>
      </c>
      <c r="G10581" s="266" t="s">
        <v>121</v>
      </c>
      <c r="H10581" s="266">
        <v>0.1</v>
      </c>
      <c r="I10581" s="266">
        <v>2023</v>
      </c>
      <c r="J10581" s="267">
        <v>44967</v>
      </c>
      <c r="K10581" s="267">
        <f>J10581+1</f>
        <v>44968</v>
      </c>
      <c r="L10581" s="266">
        <f>IF(M10581&lt;=365,1,2)</f>
        <v>1</v>
      </c>
      <c r="M10581" s="266">
        <f>IF(K10581&lt;$C$1,$C$2-$C$1+1,$C$2-K10581+1)</f>
        <v>79</v>
      </c>
      <c r="N10581" s="268">
        <f>M10581/365</f>
        <v>0.21643835616438356</v>
      </c>
      <c r="O10581" s="269">
        <f>'Data and Parameter'!$E$4*'Data and Parameter'!$E$5*('Data and Parameter'!$E$6+'Data and Parameter'!$E$7)*'Data and Parameter'!$E$19*'Data and Parameter'!$E$14*'ER calculations'!N10581</f>
        <v>1.1206635035098378</v>
      </c>
    </row>
    <row r="10582" spans="1:15" ht="15">
      <c r="A10582" s="284">
        <v>10578</v>
      </c>
      <c r="B10582" s="287"/>
      <c r="C10582" s="287"/>
      <c r="D10582" s="284" t="s">
        <v>3178</v>
      </c>
      <c r="E10582" s="287"/>
      <c r="F10582" s="285" t="s">
        <v>10703</v>
      </c>
      <c r="G10582" s="266" t="s">
        <v>121</v>
      </c>
      <c r="H10582" s="266">
        <v>0.1</v>
      </c>
      <c r="I10582" s="266">
        <v>2023</v>
      </c>
      <c r="J10582" s="267">
        <v>44967</v>
      </c>
      <c r="K10582" s="267">
        <f>J10582+1</f>
        <v>44968</v>
      </c>
      <c r="L10582" s="266">
        <f>IF(M10582&lt;=365,1,2)</f>
        <v>1</v>
      </c>
      <c r="M10582" s="266">
        <f>IF(K10582&lt;$C$1,$C$2-$C$1+1,$C$2-K10582+1)</f>
        <v>79</v>
      </c>
      <c r="N10582" s="268">
        <f>M10582/365</f>
        <v>0.21643835616438356</v>
      </c>
      <c r="O10582" s="269">
        <f>'Data and Parameter'!$E$4*'Data and Parameter'!$E$5*('Data and Parameter'!$E$6+'Data and Parameter'!$E$7)*'Data and Parameter'!$E$19*'Data and Parameter'!$E$14*'ER calculations'!N10582</f>
        <v>1.1206635035098378</v>
      </c>
    </row>
    <row r="10583" spans="1:15" ht="15">
      <c r="A10583" s="284">
        <v>10579</v>
      </c>
      <c r="B10583" s="287"/>
      <c r="C10583" s="287"/>
      <c r="D10583" s="284" t="s">
        <v>3178</v>
      </c>
      <c r="E10583" s="287"/>
      <c r="F10583" s="285" t="s">
        <v>10704</v>
      </c>
      <c r="G10583" s="266" t="s">
        <v>121</v>
      </c>
      <c r="H10583" s="266">
        <v>0.1</v>
      </c>
      <c r="I10583" s="266">
        <v>2023</v>
      </c>
      <c r="J10583" s="267">
        <v>44967</v>
      </c>
      <c r="K10583" s="267">
        <f>J10583+1</f>
        <v>44968</v>
      </c>
      <c r="L10583" s="266">
        <f>IF(M10583&lt;=365,1,2)</f>
        <v>1</v>
      </c>
      <c r="M10583" s="266">
        <f>IF(K10583&lt;$C$1,$C$2-$C$1+1,$C$2-K10583+1)</f>
        <v>79</v>
      </c>
      <c r="N10583" s="268">
        <f>M10583/365</f>
        <v>0.21643835616438356</v>
      </c>
      <c r="O10583" s="269">
        <f>'Data and Parameter'!$E$4*'Data and Parameter'!$E$5*('Data and Parameter'!$E$6+'Data and Parameter'!$E$7)*'Data and Parameter'!$E$19*'Data and Parameter'!$E$14*'ER calculations'!N10583</f>
        <v>1.1206635035098378</v>
      </c>
    </row>
    <row r="10584" spans="1:15" ht="15">
      <c r="A10584" s="284">
        <v>10580</v>
      </c>
      <c r="B10584" s="287"/>
      <c r="C10584" s="287"/>
      <c r="D10584" s="284" t="s">
        <v>3178</v>
      </c>
      <c r="E10584" s="287"/>
      <c r="F10584" s="285" t="s">
        <v>10705</v>
      </c>
      <c r="G10584" s="266" t="s">
        <v>121</v>
      </c>
      <c r="H10584" s="266">
        <v>0.1</v>
      </c>
      <c r="I10584" s="266">
        <v>2023</v>
      </c>
      <c r="J10584" s="267">
        <v>44967</v>
      </c>
      <c r="K10584" s="267">
        <f>J10584+1</f>
        <v>44968</v>
      </c>
      <c r="L10584" s="266">
        <f>IF(M10584&lt;=365,1,2)</f>
        <v>1</v>
      </c>
      <c r="M10584" s="266">
        <f>IF(K10584&lt;$C$1,$C$2-$C$1+1,$C$2-K10584+1)</f>
        <v>79</v>
      </c>
      <c r="N10584" s="268">
        <f>M10584/365</f>
        <v>0.21643835616438356</v>
      </c>
      <c r="O10584" s="269">
        <f>'Data and Parameter'!$E$4*'Data and Parameter'!$E$5*('Data and Parameter'!$E$6+'Data and Parameter'!$E$7)*'Data and Parameter'!$E$19*'Data and Parameter'!$E$14*'ER calculations'!N10584</f>
        <v>1.1206635035098378</v>
      </c>
    </row>
    <row r="10585" spans="1:15" ht="15">
      <c r="A10585" s="284">
        <v>10581</v>
      </c>
      <c r="B10585" s="287"/>
      <c r="C10585" s="287"/>
      <c r="D10585" s="284" t="s">
        <v>3178</v>
      </c>
      <c r="E10585" s="287"/>
      <c r="F10585" s="285" t="s">
        <v>10706</v>
      </c>
      <c r="G10585" s="266" t="s">
        <v>121</v>
      </c>
      <c r="H10585" s="266">
        <v>0.1</v>
      </c>
      <c r="I10585" s="266">
        <v>2023</v>
      </c>
      <c r="J10585" s="267">
        <v>44967</v>
      </c>
      <c r="K10585" s="267">
        <f>J10585+1</f>
        <v>44968</v>
      </c>
      <c r="L10585" s="266">
        <f>IF(M10585&lt;=365,1,2)</f>
        <v>1</v>
      </c>
      <c r="M10585" s="266">
        <f>IF(K10585&lt;$C$1,$C$2-$C$1+1,$C$2-K10585+1)</f>
        <v>79</v>
      </c>
      <c r="N10585" s="268">
        <f>M10585/365</f>
        <v>0.21643835616438356</v>
      </c>
      <c r="O10585" s="269">
        <f>'Data and Parameter'!$E$4*'Data and Parameter'!$E$5*('Data and Parameter'!$E$6+'Data and Parameter'!$E$7)*'Data and Parameter'!$E$19*'Data and Parameter'!$E$14*'ER calculations'!N10585</f>
        <v>1.1206635035098378</v>
      </c>
    </row>
    <row r="10586" spans="1:15" ht="15">
      <c r="A10586" s="284">
        <v>10582</v>
      </c>
      <c r="B10586" s="287"/>
      <c r="C10586" s="287"/>
      <c r="D10586" s="284" t="s">
        <v>3178</v>
      </c>
      <c r="E10586" s="287"/>
      <c r="F10586" s="285" t="s">
        <v>10707</v>
      </c>
      <c r="G10586" s="266" t="s">
        <v>121</v>
      </c>
      <c r="H10586" s="266">
        <v>0.1</v>
      </c>
      <c r="I10586" s="266">
        <v>2023</v>
      </c>
      <c r="J10586" s="267">
        <v>44967</v>
      </c>
      <c r="K10586" s="267">
        <f>J10586+1</f>
        <v>44968</v>
      </c>
      <c r="L10586" s="266">
        <f>IF(M10586&lt;=365,1,2)</f>
        <v>1</v>
      </c>
      <c r="M10586" s="266">
        <f>IF(K10586&lt;$C$1,$C$2-$C$1+1,$C$2-K10586+1)</f>
        <v>79</v>
      </c>
      <c r="N10586" s="268">
        <f>M10586/365</f>
        <v>0.21643835616438356</v>
      </c>
      <c r="O10586" s="269">
        <f>'Data and Parameter'!$E$4*'Data and Parameter'!$E$5*('Data and Parameter'!$E$6+'Data and Parameter'!$E$7)*'Data and Parameter'!$E$19*'Data and Parameter'!$E$14*'ER calculations'!N10586</f>
        <v>1.1206635035098378</v>
      </c>
    </row>
    <row r="10587" spans="1:15" ht="15">
      <c r="A10587" s="284">
        <v>10583</v>
      </c>
      <c r="B10587" s="287"/>
      <c r="C10587" s="287"/>
      <c r="D10587" s="284" t="s">
        <v>3178</v>
      </c>
      <c r="E10587" s="287"/>
      <c r="F10587" s="285" t="s">
        <v>10708</v>
      </c>
      <c r="G10587" s="266" t="s">
        <v>121</v>
      </c>
      <c r="H10587" s="266">
        <v>0.1</v>
      </c>
      <c r="I10587" s="266">
        <v>2023</v>
      </c>
      <c r="J10587" s="267">
        <v>44967</v>
      </c>
      <c r="K10587" s="267">
        <f>J10587+1</f>
        <v>44968</v>
      </c>
      <c r="L10587" s="266">
        <f>IF(M10587&lt;=365,1,2)</f>
        <v>1</v>
      </c>
      <c r="M10587" s="266">
        <f>IF(K10587&lt;$C$1,$C$2-$C$1+1,$C$2-K10587+1)</f>
        <v>79</v>
      </c>
      <c r="N10587" s="268">
        <f>M10587/365</f>
        <v>0.21643835616438356</v>
      </c>
      <c r="O10587" s="269">
        <f>'Data and Parameter'!$E$4*'Data and Parameter'!$E$5*('Data and Parameter'!$E$6+'Data and Parameter'!$E$7)*'Data and Parameter'!$E$19*'Data and Parameter'!$E$14*'ER calculations'!N10587</f>
        <v>1.1206635035098378</v>
      </c>
    </row>
    <row r="10588" spans="1:15" ht="15">
      <c r="A10588" s="284">
        <v>10584</v>
      </c>
      <c r="B10588" s="287"/>
      <c r="C10588" s="287"/>
      <c r="D10588" s="284" t="s">
        <v>3178</v>
      </c>
      <c r="E10588" s="287"/>
      <c r="F10588" s="285" t="s">
        <v>10709</v>
      </c>
      <c r="G10588" s="266" t="s">
        <v>121</v>
      </c>
      <c r="H10588" s="266">
        <v>0.1</v>
      </c>
      <c r="I10588" s="266">
        <v>2023</v>
      </c>
      <c r="J10588" s="267">
        <v>44967</v>
      </c>
      <c r="K10588" s="267">
        <f>J10588+1</f>
        <v>44968</v>
      </c>
      <c r="L10588" s="266">
        <f>IF(M10588&lt;=365,1,2)</f>
        <v>1</v>
      </c>
      <c r="M10588" s="266">
        <f>IF(K10588&lt;$C$1,$C$2-$C$1+1,$C$2-K10588+1)</f>
        <v>79</v>
      </c>
      <c r="N10588" s="268">
        <f>M10588/365</f>
        <v>0.21643835616438356</v>
      </c>
      <c r="O10588" s="269">
        <f>'Data and Parameter'!$E$4*'Data and Parameter'!$E$5*('Data and Parameter'!$E$6+'Data and Parameter'!$E$7)*'Data and Parameter'!$E$19*'Data and Parameter'!$E$14*'ER calculations'!N10588</f>
        <v>1.1206635035098378</v>
      </c>
    </row>
    <row r="10589" spans="1:15" ht="15">
      <c r="A10589" s="284">
        <v>10585</v>
      </c>
      <c r="B10589" s="287"/>
      <c r="C10589" s="287"/>
      <c r="D10589" s="284" t="s">
        <v>3178</v>
      </c>
      <c r="E10589" s="287"/>
      <c r="F10589" s="285" t="s">
        <v>10710</v>
      </c>
      <c r="G10589" s="266" t="s">
        <v>121</v>
      </c>
      <c r="H10589" s="266">
        <v>0.1</v>
      </c>
      <c r="I10589" s="266">
        <v>2023</v>
      </c>
      <c r="J10589" s="267">
        <v>44967</v>
      </c>
      <c r="K10589" s="267">
        <f>J10589+1</f>
        <v>44968</v>
      </c>
      <c r="L10589" s="266">
        <f>IF(M10589&lt;=365,1,2)</f>
        <v>1</v>
      </c>
      <c r="M10589" s="266">
        <f>IF(K10589&lt;$C$1,$C$2-$C$1+1,$C$2-K10589+1)</f>
        <v>79</v>
      </c>
      <c r="N10589" s="268">
        <f>M10589/365</f>
        <v>0.21643835616438356</v>
      </c>
      <c r="O10589" s="269">
        <f>'Data and Parameter'!$E$4*'Data and Parameter'!$E$5*('Data and Parameter'!$E$6+'Data and Parameter'!$E$7)*'Data and Parameter'!$E$19*'Data and Parameter'!$E$14*'ER calculations'!N10589</f>
        <v>1.1206635035098378</v>
      </c>
    </row>
    <row r="10590" spans="1:15" ht="15">
      <c r="A10590" s="284">
        <v>10586</v>
      </c>
      <c r="B10590" s="287"/>
      <c r="C10590" s="287"/>
      <c r="D10590" s="284" t="s">
        <v>3178</v>
      </c>
      <c r="E10590" s="287"/>
      <c r="F10590" s="285" t="s">
        <v>10711</v>
      </c>
      <c r="G10590" s="266" t="s">
        <v>121</v>
      </c>
      <c r="H10590" s="266">
        <v>0.1</v>
      </c>
      <c r="I10590" s="266">
        <v>2023</v>
      </c>
      <c r="J10590" s="267">
        <v>44967</v>
      </c>
      <c r="K10590" s="267">
        <f>J10590+1</f>
        <v>44968</v>
      </c>
      <c r="L10590" s="266">
        <f>IF(M10590&lt;=365,1,2)</f>
        <v>1</v>
      </c>
      <c r="M10590" s="266">
        <f>IF(K10590&lt;$C$1,$C$2-$C$1+1,$C$2-K10590+1)</f>
        <v>79</v>
      </c>
      <c r="N10590" s="268">
        <f>M10590/365</f>
        <v>0.21643835616438356</v>
      </c>
      <c r="O10590" s="269">
        <f>'Data and Parameter'!$E$4*'Data and Parameter'!$E$5*('Data and Parameter'!$E$6+'Data and Parameter'!$E$7)*'Data and Parameter'!$E$19*'Data and Parameter'!$E$14*'ER calculations'!N10590</f>
        <v>1.1206635035098378</v>
      </c>
    </row>
    <row r="10591" spans="1:15" ht="15">
      <c r="A10591" s="284">
        <v>10587</v>
      </c>
      <c r="B10591" s="287"/>
      <c r="C10591" s="287"/>
      <c r="D10591" s="284" t="s">
        <v>3178</v>
      </c>
      <c r="E10591" s="287"/>
      <c r="F10591" s="285" t="s">
        <v>10712</v>
      </c>
      <c r="G10591" s="266" t="s">
        <v>121</v>
      </c>
      <c r="H10591" s="266">
        <v>0.1</v>
      </c>
      <c r="I10591" s="266">
        <v>2023</v>
      </c>
      <c r="J10591" s="267">
        <v>44967</v>
      </c>
      <c r="K10591" s="267">
        <f>J10591+1</f>
        <v>44968</v>
      </c>
      <c r="L10591" s="266">
        <f>IF(M10591&lt;=365,1,2)</f>
        <v>1</v>
      </c>
      <c r="M10591" s="266">
        <f>IF(K10591&lt;$C$1,$C$2-$C$1+1,$C$2-K10591+1)</f>
        <v>79</v>
      </c>
      <c r="N10591" s="268">
        <f>M10591/365</f>
        <v>0.21643835616438356</v>
      </c>
      <c r="O10591" s="269">
        <f>'Data and Parameter'!$E$4*'Data and Parameter'!$E$5*('Data and Parameter'!$E$6+'Data and Parameter'!$E$7)*'Data and Parameter'!$E$19*'Data and Parameter'!$E$14*'ER calculations'!N10591</f>
        <v>1.1206635035098378</v>
      </c>
    </row>
    <row r="10592" spans="1:15" ht="15">
      <c r="A10592" s="284">
        <v>10588</v>
      </c>
      <c r="B10592" s="287"/>
      <c r="C10592" s="287"/>
      <c r="D10592" s="284" t="s">
        <v>3178</v>
      </c>
      <c r="E10592" s="287"/>
      <c r="F10592" s="285" t="s">
        <v>10713</v>
      </c>
      <c r="G10592" s="266" t="s">
        <v>121</v>
      </c>
      <c r="H10592" s="266">
        <v>0.1</v>
      </c>
      <c r="I10592" s="266">
        <v>2023</v>
      </c>
      <c r="J10592" s="267">
        <v>44967</v>
      </c>
      <c r="K10592" s="267">
        <f>J10592+1</f>
        <v>44968</v>
      </c>
      <c r="L10592" s="266">
        <f>IF(M10592&lt;=365,1,2)</f>
        <v>1</v>
      </c>
      <c r="M10592" s="266">
        <f>IF(K10592&lt;$C$1,$C$2-$C$1+1,$C$2-K10592+1)</f>
        <v>79</v>
      </c>
      <c r="N10592" s="268">
        <f>M10592/365</f>
        <v>0.21643835616438356</v>
      </c>
      <c r="O10592" s="269">
        <f>'Data and Parameter'!$E$4*'Data and Parameter'!$E$5*('Data and Parameter'!$E$6+'Data and Parameter'!$E$7)*'Data and Parameter'!$E$19*'Data and Parameter'!$E$14*'ER calculations'!N10592</f>
        <v>1.1206635035098378</v>
      </c>
    </row>
    <row r="10593" spans="1:15" ht="15">
      <c r="A10593" s="284">
        <v>10589</v>
      </c>
      <c r="B10593" s="287"/>
      <c r="C10593" s="287"/>
      <c r="D10593" s="284" t="s">
        <v>3178</v>
      </c>
      <c r="E10593" s="287"/>
      <c r="F10593" s="285" t="s">
        <v>10714</v>
      </c>
      <c r="G10593" s="266" t="s">
        <v>121</v>
      </c>
      <c r="H10593" s="266">
        <v>0.1</v>
      </c>
      <c r="I10593" s="266">
        <v>2023</v>
      </c>
      <c r="J10593" s="267">
        <v>44967</v>
      </c>
      <c r="K10593" s="267">
        <f>J10593+1</f>
        <v>44968</v>
      </c>
      <c r="L10593" s="266">
        <f>IF(M10593&lt;=365,1,2)</f>
        <v>1</v>
      </c>
      <c r="M10593" s="266">
        <f>IF(K10593&lt;$C$1,$C$2-$C$1+1,$C$2-K10593+1)</f>
        <v>79</v>
      </c>
      <c r="N10593" s="268">
        <f>M10593/365</f>
        <v>0.21643835616438356</v>
      </c>
      <c r="O10593" s="269">
        <f>'Data and Parameter'!$E$4*'Data and Parameter'!$E$5*('Data and Parameter'!$E$6+'Data and Parameter'!$E$7)*'Data and Parameter'!$E$19*'Data and Parameter'!$E$14*'ER calculations'!N10593</f>
        <v>1.1206635035098378</v>
      </c>
    </row>
    <row r="10594" spans="1:15" ht="15">
      <c r="A10594" s="284">
        <v>10590</v>
      </c>
      <c r="B10594" s="287"/>
      <c r="C10594" s="287"/>
      <c r="D10594" s="284" t="s">
        <v>3178</v>
      </c>
      <c r="E10594" s="287"/>
      <c r="F10594" s="285" t="s">
        <v>10715</v>
      </c>
      <c r="G10594" s="266" t="s">
        <v>121</v>
      </c>
      <c r="H10594" s="266">
        <v>0.1</v>
      </c>
      <c r="I10594" s="266">
        <v>2023</v>
      </c>
      <c r="J10594" s="267">
        <v>44967</v>
      </c>
      <c r="K10594" s="267">
        <f>J10594+1</f>
        <v>44968</v>
      </c>
      <c r="L10594" s="266">
        <f>IF(M10594&lt;=365,1,2)</f>
        <v>1</v>
      </c>
      <c r="M10594" s="266">
        <f>IF(K10594&lt;$C$1,$C$2-$C$1+1,$C$2-K10594+1)</f>
        <v>79</v>
      </c>
      <c r="N10594" s="268">
        <f>M10594/365</f>
        <v>0.21643835616438356</v>
      </c>
      <c r="O10594" s="269">
        <f>'Data and Parameter'!$E$4*'Data and Parameter'!$E$5*('Data and Parameter'!$E$6+'Data and Parameter'!$E$7)*'Data and Parameter'!$E$19*'Data and Parameter'!$E$14*'ER calculations'!N10594</f>
        <v>1.1206635035098378</v>
      </c>
    </row>
    <row r="10595" spans="1:15" ht="15">
      <c r="A10595" s="284">
        <v>10591</v>
      </c>
      <c r="B10595" s="287"/>
      <c r="C10595" s="287"/>
      <c r="D10595" s="284" t="s">
        <v>3178</v>
      </c>
      <c r="E10595" s="287"/>
      <c r="F10595" s="285" t="s">
        <v>10716</v>
      </c>
      <c r="G10595" s="266" t="s">
        <v>121</v>
      </c>
      <c r="H10595" s="266">
        <v>0.1</v>
      </c>
      <c r="I10595" s="266">
        <v>2023</v>
      </c>
      <c r="J10595" s="267">
        <v>44967</v>
      </c>
      <c r="K10595" s="267">
        <f>J10595+1</f>
        <v>44968</v>
      </c>
      <c r="L10595" s="266">
        <f>IF(M10595&lt;=365,1,2)</f>
        <v>1</v>
      </c>
      <c r="M10595" s="266">
        <f>IF(K10595&lt;$C$1,$C$2-$C$1+1,$C$2-K10595+1)</f>
        <v>79</v>
      </c>
      <c r="N10595" s="268">
        <f>M10595/365</f>
        <v>0.21643835616438356</v>
      </c>
      <c r="O10595" s="269">
        <f>'Data and Parameter'!$E$4*'Data and Parameter'!$E$5*('Data and Parameter'!$E$6+'Data and Parameter'!$E$7)*'Data and Parameter'!$E$19*'Data and Parameter'!$E$14*'ER calculations'!N10595</f>
        <v>1.1206635035098378</v>
      </c>
    </row>
    <row r="10596" spans="1:15" ht="15">
      <c r="A10596" s="284">
        <v>10592</v>
      </c>
      <c r="B10596" s="287"/>
      <c r="C10596" s="287"/>
      <c r="D10596" s="284" t="s">
        <v>3178</v>
      </c>
      <c r="E10596" s="287"/>
      <c r="F10596" s="285" t="s">
        <v>10717</v>
      </c>
      <c r="G10596" s="266" t="s">
        <v>121</v>
      </c>
      <c r="H10596" s="266">
        <v>0.1</v>
      </c>
      <c r="I10596" s="266">
        <v>2023</v>
      </c>
      <c r="J10596" s="267">
        <v>44967</v>
      </c>
      <c r="K10596" s="267">
        <f>J10596+1</f>
        <v>44968</v>
      </c>
      <c r="L10596" s="266">
        <f>IF(M10596&lt;=365,1,2)</f>
        <v>1</v>
      </c>
      <c r="M10596" s="266">
        <f>IF(K10596&lt;$C$1,$C$2-$C$1+1,$C$2-K10596+1)</f>
        <v>79</v>
      </c>
      <c r="N10596" s="268">
        <f>M10596/365</f>
        <v>0.21643835616438356</v>
      </c>
      <c r="O10596" s="269">
        <f>'Data and Parameter'!$E$4*'Data and Parameter'!$E$5*('Data and Parameter'!$E$6+'Data and Parameter'!$E$7)*'Data and Parameter'!$E$19*'Data and Parameter'!$E$14*'ER calculations'!N10596</f>
        <v>1.1206635035098378</v>
      </c>
    </row>
    <row r="10597" spans="1:15" ht="15">
      <c r="A10597" s="284">
        <v>10593</v>
      </c>
      <c r="B10597" s="287"/>
      <c r="C10597" s="287"/>
      <c r="D10597" s="284" t="s">
        <v>3178</v>
      </c>
      <c r="E10597" s="287"/>
      <c r="F10597" s="285" t="s">
        <v>10718</v>
      </c>
      <c r="G10597" s="266" t="s">
        <v>121</v>
      </c>
      <c r="H10597" s="266">
        <v>0.1</v>
      </c>
      <c r="I10597" s="266">
        <v>2023</v>
      </c>
      <c r="J10597" s="267">
        <v>44967</v>
      </c>
      <c r="K10597" s="267">
        <f>J10597+1</f>
        <v>44968</v>
      </c>
      <c r="L10597" s="266">
        <f>IF(M10597&lt;=365,1,2)</f>
        <v>1</v>
      </c>
      <c r="M10597" s="266">
        <f>IF(K10597&lt;$C$1,$C$2-$C$1+1,$C$2-K10597+1)</f>
        <v>79</v>
      </c>
      <c r="N10597" s="268">
        <f>M10597/365</f>
        <v>0.21643835616438356</v>
      </c>
      <c r="O10597" s="269">
        <f>'Data and Parameter'!$E$4*'Data and Parameter'!$E$5*('Data and Parameter'!$E$6+'Data and Parameter'!$E$7)*'Data and Parameter'!$E$19*'Data and Parameter'!$E$14*'ER calculations'!N10597</f>
        <v>1.1206635035098378</v>
      </c>
    </row>
    <row r="10598" spans="1:15" ht="15">
      <c r="A10598" s="284">
        <v>10594</v>
      </c>
      <c r="B10598" s="287"/>
      <c r="C10598" s="287"/>
      <c r="D10598" s="284" t="s">
        <v>3178</v>
      </c>
      <c r="E10598" s="287"/>
      <c r="F10598" s="285" t="s">
        <v>10719</v>
      </c>
      <c r="G10598" s="266" t="s">
        <v>121</v>
      </c>
      <c r="H10598" s="266">
        <v>0.1</v>
      </c>
      <c r="I10598" s="266">
        <v>2023</v>
      </c>
      <c r="J10598" s="267">
        <v>44967</v>
      </c>
      <c r="K10598" s="267">
        <f>J10598+1</f>
        <v>44968</v>
      </c>
      <c r="L10598" s="266">
        <f>IF(M10598&lt;=365,1,2)</f>
        <v>1</v>
      </c>
      <c r="M10598" s="266">
        <f>IF(K10598&lt;$C$1,$C$2-$C$1+1,$C$2-K10598+1)</f>
        <v>79</v>
      </c>
      <c r="N10598" s="268">
        <f>M10598/365</f>
        <v>0.21643835616438356</v>
      </c>
      <c r="O10598" s="269">
        <f>'Data and Parameter'!$E$4*'Data and Parameter'!$E$5*('Data and Parameter'!$E$6+'Data and Parameter'!$E$7)*'Data and Parameter'!$E$19*'Data and Parameter'!$E$14*'ER calculations'!N10598</f>
        <v>1.1206635035098378</v>
      </c>
    </row>
    <row r="10599" spans="1:15" ht="15">
      <c r="A10599" s="284">
        <v>10595</v>
      </c>
      <c r="B10599" s="287"/>
      <c r="C10599" s="287"/>
      <c r="D10599" s="284" t="s">
        <v>3178</v>
      </c>
      <c r="E10599" s="287"/>
      <c r="F10599" s="285" t="s">
        <v>10720</v>
      </c>
      <c r="G10599" s="266" t="s">
        <v>121</v>
      </c>
      <c r="H10599" s="266">
        <v>0.1</v>
      </c>
      <c r="I10599" s="266">
        <v>2023</v>
      </c>
      <c r="J10599" s="267">
        <v>44967</v>
      </c>
      <c r="K10599" s="267">
        <f>J10599+1</f>
        <v>44968</v>
      </c>
      <c r="L10599" s="266">
        <f>IF(M10599&lt;=365,1,2)</f>
        <v>1</v>
      </c>
      <c r="M10599" s="266">
        <f>IF(K10599&lt;$C$1,$C$2-$C$1+1,$C$2-K10599+1)</f>
        <v>79</v>
      </c>
      <c r="N10599" s="268">
        <f>M10599/365</f>
        <v>0.21643835616438356</v>
      </c>
      <c r="O10599" s="269">
        <f>'Data and Parameter'!$E$4*'Data and Parameter'!$E$5*('Data and Parameter'!$E$6+'Data and Parameter'!$E$7)*'Data and Parameter'!$E$19*'Data and Parameter'!$E$14*'ER calculations'!N10599</f>
        <v>1.1206635035098378</v>
      </c>
    </row>
    <row r="10600" spans="1:15" ht="15">
      <c r="A10600" s="284">
        <v>10596</v>
      </c>
      <c r="B10600" s="287"/>
      <c r="C10600" s="287"/>
      <c r="D10600" s="284" t="s">
        <v>3178</v>
      </c>
      <c r="E10600" s="287"/>
      <c r="F10600" s="285" t="s">
        <v>10721</v>
      </c>
      <c r="G10600" s="266" t="s">
        <v>121</v>
      </c>
      <c r="H10600" s="266">
        <v>0.1</v>
      </c>
      <c r="I10600" s="266">
        <v>2023</v>
      </c>
      <c r="J10600" s="267">
        <v>44967</v>
      </c>
      <c r="K10600" s="267">
        <f>J10600+1</f>
        <v>44968</v>
      </c>
      <c r="L10600" s="266">
        <f>IF(M10600&lt;=365,1,2)</f>
        <v>1</v>
      </c>
      <c r="M10600" s="266">
        <f>IF(K10600&lt;$C$1,$C$2-$C$1+1,$C$2-K10600+1)</f>
        <v>79</v>
      </c>
      <c r="N10600" s="268">
        <f>M10600/365</f>
        <v>0.21643835616438356</v>
      </c>
      <c r="O10600" s="269">
        <f>'Data and Parameter'!$E$4*'Data and Parameter'!$E$5*('Data and Parameter'!$E$6+'Data and Parameter'!$E$7)*'Data and Parameter'!$E$19*'Data and Parameter'!$E$14*'ER calculations'!N10600</f>
        <v>1.1206635035098378</v>
      </c>
    </row>
    <row r="10601" spans="1:15" ht="15">
      <c r="A10601" s="284">
        <v>10597</v>
      </c>
      <c r="B10601" s="287"/>
      <c r="C10601" s="287"/>
      <c r="D10601" s="284" t="s">
        <v>3178</v>
      </c>
      <c r="E10601" s="287"/>
      <c r="F10601" s="285" t="s">
        <v>10722</v>
      </c>
      <c r="G10601" s="266" t="s">
        <v>121</v>
      </c>
      <c r="H10601" s="266">
        <v>0.1</v>
      </c>
      <c r="I10601" s="266">
        <v>2023</v>
      </c>
      <c r="J10601" s="267">
        <v>44967</v>
      </c>
      <c r="K10601" s="267">
        <f>J10601+1</f>
        <v>44968</v>
      </c>
      <c r="L10601" s="266">
        <f>IF(M10601&lt;=365,1,2)</f>
        <v>1</v>
      </c>
      <c r="M10601" s="266">
        <f>IF(K10601&lt;$C$1,$C$2-$C$1+1,$C$2-K10601+1)</f>
        <v>79</v>
      </c>
      <c r="N10601" s="268">
        <f>M10601/365</f>
        <v>0.21643835616438356</v>
      </c>
      <c r="O10601" s="269">
        <f>'Data and Parameter'!$E$4*'Data and Parameter'!$E$5*('Data and Parameter'!$E$6+'Data and Parameter'!$E$7)*'Data and Parameter'!$E$19*'Data and Parameter'!$E$14*'ER calculations'!N10601</f>
        <v>1.1206635035098378</v>
      </c>
    </row>
    <row r="10602" spans="1:15" ht="15">
      <c r="A10602" s="284">
        <v>10598</v>
      </c>
      <c r="B10602" s="287"/>
      <c r="C10602" s="287"/>
      <c r="D10602" s="284" t="s">
        <v>3178</v>
      </c>
      <c r="E10602" s="287"/>
      <c r="F10602" s="285" t="s">
        <v>10723</v>
      </c>
      <c r="G10602" s="266" t="s">
        <v>121</v>
      </c>
      <c r="H10602" s="266">
        <v>0.1</v>
      </c>
      <c r="I10602" s="266">
        <v>2023</v>
      </c>
      <c r="J10602" s="267">
        <v>44967</v>
      </c>
      <c r="K10602" s="267">
        <f>J10602+1</f>
        <v>44968</v>
      </c>
      <c r="L10602" s="266">
        <f>IF(M10602&lt;=365,1,2)</f>
        <v>1</v>
      </c>
      <c r="M10602" s="266">
        <f>IF(K10602&lt;$C$1,$C$2-$C$1+1,$C$2-K10602+1)</f>
        <v>79</v>
      </c>
      <c r="N10602" s="268">
        <f>M10602/365</f>
        <v>0.21643835616438356</v>
      </c>
      <c r="O10602" s="269">
        <f>'Data and Parameter'!$E$4*'Data and Parameter'!$E$5*('Data and Parameter'!$E$6+'Data and Parameter'!$E$7)*'Data and Parameter'!$E$19*'Data and Parameter'!$E$14*'ER calculations'!N10602</f>
        <v>1.1206635035098378</v>
      </c>
    </row>
    <row r="10603" spans="1:15" ht="15">
      <c r="A10603" s="284">
        <v>10599</v>
      </c>
      <c r="B10603" s="287"/>
      <c r="C10603" s="287"/>
      <c r="D10603" s="284" t="s">
        <v>3178</v>
      </c>
      <c r="E10603" s="287"/>
      <c r="F10603" s="285" t="s">
        <v>10724</v>
      </c>
      <c r="G10603" s="266" t="s">
        <v>121</v>
      </c>
      <c r="H10603" s="266">
        <v>0.1</v>
      </c>
      <c r="I10603" s="266">
        <v>2023</v>
      </c>
      <c r="J10603" s="267">
        <v>44967</v>
      </c>
      <c r="K10603" s="267">
        <f>J10603+1</f>
        <v>44968</v>
      </c>
      <c r="L10603" s="266">
        <f>IF(M10603&lt;=365,1,2)</f>
        <v>1</v>
      </c>
      <c r="M10603" s="266">
        <f>IF(K10603&lt;$C$1,$C$2-$C$1+1,$C$2-K10603+1)</f>
        <v>79</v>
      </c>
      <c r="N10603" s="268">
        <f>M10603/365</f>
        <v>0.21643835616438356</v>
      </c>
      <c r="O10603" s="269">
        <f>'Data and Parameter'!$E$4*'Data and Parameter'!$E$5*('Data and Parameter'!$E$6+'Data and Parameter'!$E$7)*'Data and Parameter'!$E$19*'Data and Parameter'!$E$14*'ER calculations'!N10603</f>
        <v>1.1206635035098378</v>
      </c>
    </row>
    <row r="10604" spans="1:15" ht="15">
      <c r="A10604" s="284">
        <v>10600</v>
      </c>
      <c r="B10604" s="287"/>
      <c r="C10604" s="287"/>
      <c r="D10604" s="284" t="s">
        <v>3178</v>
      </c>
      <c r="E10604" s="287"/>
      <c r="F10604" s="285" t="s">
        <v>10725</v>
      </c>
      <c r="G10604" s="266" t="s">
        <v>121</v>
      </c>
      <c r="H10604" s="266">
        <v>0.1</v>
      </c>
      <c r="I10604" s="266">
        <v>2023</v>
      </c>
      <c r="J10604" s="267">
        <v>44967</v>
      </c>
      <c r="K10604" s="267">
        <f>J10604+1</f>
        <v>44968</v>
      </c>
      <c r="L10604" s="266">
        <f>IF(M10604&lt;=365,1,2)</f>
        <v>1</v>
      </c>
      <c r="M10604" s="266">
        <f>IF(K10604&lt;$C$1,$C$2-$C$1+1,$C$2-K10604+1)</f>
        <v>79</v>
      </c>
      <c r="N10604" s="268">
        <f>M10604/365</f>
        <v>0.21643835616438356</v>
      </c>
      <c r="O10604" s="269">
        <f>'Data and Parameter'!$E$4*'Data and Parameter'!$E$5*('Data and Parameter'!$E$6+'Data and Parameter'!$E$7)*'Data and Parameter'!$E$19*'Data and Parameter'!$E$14*'ER calculations'!N10604</f>
        <v>1.1206635035098378</v>
      </c>
    </row>
    <row r="10605" spans="1:15" ht="15">
      <c r="A10605" s="284">
        <v>10601</v>
      </c>
      <c r="B10605" s="287"/>
      <c r="C10605" s="287"/>
      <c r="D10605" s="284" t="s">
        <v>3178</v>
      </c>
      <c r="E10605" s="287"/>
      <c r="F10605" s="285" t="s">
        <v>10726</v>
      </c>
      <c r="G10605" s="266" t="s">
        <v>121</v>
      </c>
      <c r="H10605" s="266">
        <v>0.1</v>
      </c>
      <c r="I10605" s="266">
        <v>2023</v>
      </c>
      <c r="J10605" s="267">
        <v>44967</v>
      </c>
      <c r="K10605" s="267">
        <f>J10605+1</f>
        <v>44968</v>
      </c>
      <c r="L10605" s="266">
        <f>IF(M10605&lt;=365,1,2)</f>
        <v>1</v>
      </c>
      <c r="M10605" s="266">
        <f>IF(K10605&lt;$C$1,$C$2-$C$1+1,$C$2-K10605+1)</f>
        <v>79</v>
      </c>
      <c r="N10605" s="268">
        <f>M10605/365</f>
        <v>0.21643835616438356</v>
      </c>
      <c r="O10605" s="269">
        <f>'Data and Parameter'!$E$4*'Data and Parameter'!$E$5*('Data and Parameter'!$E$6+'Data and Parameter'!$E$7)*'Data and Parameter'!$E$19*'Data and Parameter'!$E$14*'ER calculations'!N10605</f>
        <v>1.1206635035098378</v>
      </c>
    </row>
    <row r="10606" spans="1:15" ht="15">
      <c r="A10606" s="284">
        <v>10602</v>
      </c>
      <c r="B10606" s="287"/>
      <c r="C10606" s="287"/>
      <c r="D10606" s="284" t="s">
        <v>3178</v>
      </c>
      <c r="E10606" s="287"/>
      <c r="F10606" s="285" t="s">
        <v>10727</v>
      </c>
      <c r="G10606" s="266" t="s">
        <v>121</v>
      </c>
      <c r="H10606" s="266">
        <v>0.1</v>
      </c>
      <c r="I10606" s="266">
        <v>2023</v>
      </c>
      <c r="J10606" s="267">
        <v>44967</v>
      </c>
      <c r="K10606" s="267">
        <f>J10606+1</f>
        <v>44968</v>
      </c>
      <c r="L10606" s="266">
        <f>IF(M10606&lt;=365,1,2)</f>
        <v>1</v>
      </c>
      <c r="M10606" s="266">
        <f>IF(K10606&lt;$C$1,$C$2-$C$1+1,$C$2-K10606+1)</f>
        <v>79</v>
      </c>
      <c r="N10606" s="268">
        <f>M10606/365</f>
        <v>0.21643835616438356</v>
      </c>
      <c r="O10606" s="269">
        <f>'Data and Parameter'!$E$4*'Data and Parameter'!$E$5*('Data and Parameter'!$E$6+'Data and Parameter'!$E$7)*'Data and Parameter'!$E$19*'Data and Parameter'!$E$14*'ER calculations'!N10606</f>
        <v>1.1206635035098378</v>
      </c>
    </row>
    <row r="10607" spans="1:15" ht="15">
      <c r="A10607" s="284">
        <v>10603</v>
      </c>
      <c r="B10607" s="287"/>
      <c r="C10607" s="287"/>
      <c r="D10607" s="284" t="s">
        <v>3178</v>
      </c>
      <c r="E10607" s="287"/>
      <c r="F10607" s="285" t="s">
        <v>10728</v>
      </c>
      <c r="G10607" s="266" t="s">
        <v>121</v>
      </c>
      <c r="H10607" s="266">
        <v>0.1</v>
      </c>
      <c r="I10607" s="266">
        <v>2023</v>
      </c>
      <c r="J10607" s="267">
        <v>44967</v>
      </c>
      <c r="K10607" s="267">
        <f>J10607+1</f>
        <v>44968</v>
      </c>
      <c r="L10607" s="266">
        <f>IF(M10607&lt;=365,1,2)</f>
        <v>1</v>
      </c>
      <c r="M10607" s="266">
        <f>IF(K10607&lt;$C$1,$C$2-$C$1+1,$C$2-K10607+1)</f>
        <v>79</v>
      </c>
      <c r="N10607" s="268">
        <f>M10607/365</f>
        <v>0.21643835616438356</v>
      </c>
      <c r="O10607" s="269">
        <f>'Data and Parameter'!$E$4*'Data and Parameter'!$E$5*('Data and Parameter'!$E$6+'Data and Parameter'!$E$7)*'Data and Parameter'!$E$19*'Data and Parameter'!$E$14*'ER calculations'!N10607</f>
        <v>1.1206635035098378</v>
      </c>
    </row>
    <row r="10608" spans="1:15" ht="15">
      <c r="A10608" s="284">
        <v>10604</v>
      </c>
      <c r="B10608" s="287"/>
      <c r="C10608" s="287"/>
      <c r="D10608" s="284" t="s">
        <v>3178</v>
      </c>
      <c r="E10608" s="287"/>
      <c r="F10608" s="285" t="s">
        <v>10729</v>
      </c>
      <c r="G10608" s="266" t="s">
        <v>121</v>
      </c>
      <c r="H10608" s="266">
        <v>0.1</v>
      </c>
      <c r="I10608" s="266">
        <v>2023</v>
      </c>
      <c r="J10608" s="267">
        <v>44967</v>
      </c>
      <c r="K10608" s="267">
        <f>J10608+1</f>
        <v>44968</v>
      </c>
      <c r="L10608" s="266">
        <f>IF(M10608&lt;=365,1,2)</f>
        <v>1</v>
      </c>
      <c r="M10608" s="266">
        <f>IF(K10608&lt;$C$1,$C$2-$C$1+1,$C$2-K10608+1)</f>
        <v>79</v>
      </c>
      <c r="N10608" s="268">
        <f>M10608/365</f>
        <v>0.21643835616438356</v>
      </c>
      <c r="O10608" s="269">
        <f>'Data and Parameter'!$E$4*'Data and Parameter'!$E$5*('Data and Parameter'!$E$6+'Data and Parameter'!$E$7)*'Data and Parameter'!$E$19*'Data and Parameter'!$E$14*'ER calculations'!N10608</f>
        <v>1.1206635035098378</v>
      </c>
    </row>
    <row r="10609" spans="1:15" ht="15">
      <c r="A10609" s="284">
        <v>10605</v>
      </c>
      <c r="B10609" s="287"/>
      <c r="C10609" s="287"/>
      <c r="D10609" s="284" t="s">
        <v>3178</v>
      </c>
      <c r="E10609" s="287"/>
      <c r="F10609" s="285" t="s">
        <v>10730</v>
      </c>
      <c r="G10609" s="266" t="s">
        <v>121</v>
      </c>
      <c r="H10609" s="266">
        <v>0.1</v>
      </c>
      <c r="I10609" s="266">
        <v>2023</v>
      </c>
      <c r="J10609" s="267">
        <v>44967</v>
      </c>
      <c r="K10609" s="267">
        <f>J10609+1</f>
        <v>44968</v>
      </c>
      <c r="L10609" s="266">
        <f>IF(M10609&lt;=365,1,2)</f>
        <v>1</v>
      </c>
      <c r="M10609" s="266">
        <f>IF(K10609&lt;$C$1,$C$2-$C$1+1,$C$2-K10609+1)</f>
        <v>79</v>
      </c>
      <c r="N10609" s="268">
        <f>M10609/365</f>
        <v>0.21643835616438356</v>
      </c>
      <c r="O10609" s="269">
        <f>'Data and Parameter'!$E$4*'Data and Parameter'!$E$5*('Data and Parameter'!$E$6+'Data and Parameter'!$E$7)*'Data and Parameter'!$E$19*'Data and Parameter'!$E$14*'ER calculations'!N10609</f>
        <v>1.1206635035098378</v>
      </c>
    </row>
    <row r="10610" spans="1:15" ht="15">
      <c r="A10610" s="284">
        <v>10606</v>
      </c>
      <c r="B10610" s="287"/>
      <c r="C10610" s="287"/>
      <c r="D10610" s="284" t="s">
        <v>3178</v>
      </c>
      <c r="E10610" s="287"/>
      <c r="F10610" s="285" t="s">
        <v>10731</v>
      </c>
      <c r="G10610" s="266" t="s">
        <v>121</v>
      </c>
      <c r="H10610" s="266">
        <v>0.1</v>
      </c>
      <c r="I10610" s="266">
        <v>2023</v>
      </c>
      <c r="J10610" s="267">
        <v>44967</v>
      </c>
      <c r="K10610" s="267">
        <f>J10610+1</f>
        <v>44968</v>
      </c>
      <c r="L10610" s="266">
        <f>IF(M10610&lt;=365,1,2)</f>
        <v>1</v>
      </c>
      <c r="M10610" s="266">
        <f>IF(K10610&lt;$C$1,$C$2-$C$1+1,$C$2-K10610+1)</f>
        <v>79</v>
      </c>
      <c r="N10610" s="268">
        <f>M10610/365</f>
        <v>0.21643835616438356</v>
      </c>
      <c r="O10610" s="269">
        <f>'Data and Parameter'!$E$4*'Data and Parameter'!$E$5*('Data and Parameter'!$E$6+'Data and Parameter'!$E$7)*'Data and Parameter'!$E$19*'Data and Parameter'!$E$14*'ER calculations'!N10610</f>
        <v>1.1206635035098378</v>
      </c>
    </row>
    <row r="10611" spans="1:15" ht="15">
      <c r="A10611" s="284">
        <v>10607</v>
      </c>
      <c r="B10611" s="287"/>
      <c r="C10611" s="287"/>
      <c r="D10611" s="284" t="s">
        <v>3178</v>
      </c>
      <c r="E10611" s="287"/>
      <c r="F10611" s="285" t="s">
        <v>10732</v>
      </c>
      <c r="G10611" s="266" t="s">
        <v>121</v>
      </c>
      <c r="H10611" s="266">
        <v>0.1</v>
      </c>
      <c r="I10611" s="266">
        <v>2023</v>
      </c>
      <c r="J10611" s="267">
        <v>44967</v>
      </c>
      <c r="K10611" s="267">
        <f>J10611+1</f>
        <v>44968</v>
      </c>
      <c r="L10611" s="266">
        <f>IF(M10611&lt;=365,1,2)</f>
        <v>1</v>
      </c>
      <c r="M10611" s="266">
        <f>IF(K10611&lt;$C$1,$C$2-$C$1+1,$C$2-K10611+1)</f>
        <v>79</v>
      </c>
      <c r="N10611" s="268">
        <f>M10611/365</f>
        <v>0.21643835616438356</v>
      </c>
      <c r="O10611" s="269">
        <f>'Data and Parameter'!$E$4*'Data and Parameter'!$E$5*('Data and Parameter'!$E$6+'Data and Parameter'!$E$7)*'Data and Parameter'!$E$19*'Data and Parameter'!$E$14*'ER calculations'!N10611</f>
        <v>1.1206635035098378</v>
      </c>
    </row>
    <row r="10612" spans="1:15" ht="15">
      <c r="A10612" s="284">
        <v>10608</v>
      </c>
      <c r="B10612" s="287"/>
      <c r="C10612" s="287"/>
      <c r="D10612" s="284" t="s">
        <v>3178</v>
      </c>
      <c r="E10612" s="287"/>
      <c r="F10612" s="285" t="s">
        <v>10733</v>
      </c>
      <c r="G10612" s="266" t="s">
        <v>121</v>
      </c>
      <c r="H10612" s="266">
        <v>0.1</v>
      </c>
      <c r="I10612" s="266">
        <v>2023</v>
      </c>
      <c r="J10612" s="267">
        <v>44967</v>
      </c>
      <c r="K10612" s="267">
        <f>J10612+1</f>
        <v>44968</v>
      </c>
      <c r="L10612" s="266">
        <f>IF(M10612&lt;=365,1,2)</f>
        <v>1</v>
      </c>
      <c r="M10612" s="266">
        <f>IF(K10612&lt;$C$1,$C$2-$C$1+1,$C$2-K10612+1)</f>
        <v>79</v>
      </c>
      <c r="N10612" s="268">
        <f>M10612/365</f>
        <v>0.21643835616438356</v>
      </c>
      <c r="O10612" s="269">
        <f>'Data and Parameter'!$E$4*'Data and Parameter'!$E$5*('Data and Parameter'!$E$6+'Data and Parameter'!$E$7)*'Data and Parameter'!$E$19*'Data and Parameter'!$E$14*'ER calculations'!N10612</f>
        <v>1.1206635035098378</v>
      </c>
    </row>
    <row r="10613" spans="1:15" ht="15">
      <c r="A10613" s="284">
        <v>10609</v>
      </c>
      <c r="B10613" s="287"/>
      <c r="C10613" s="287"/>
      <c r="D10613" s="284" t="s">
        <v>3178</v>
      </c>
      <c r="E10613" s="287"/>
      <c r="F10613" s="285" t="s">
        <v>10734</v>
      </c>
      <c r="G10613" s="266" t="s">
        <v>121</v>
      </c>
      <c r="H10613" s="266">
        <v>0.1</v>
      </c>
      <c r="I10613" s="266">
        <v>2023</v>
      </c>
      <c r="J10613" s="267">
        <v>44967</v>
      </c>
      <c r="K10613" s="267">
        <f>J10613+1</f>
        <v>44968</v>
      </c>
      <c r="L10613" s="266">
        <f>IF(M10613&lt;=365,1,2)</f>
        <v>1</v>
      </c>
      <c r="M10613" s="266">
        <f>IF(K10613&lt;$C$1,$C$2-$C$1+1,$C$2-K10613+1)</f>
        <v>79</v>
      </c>
      <c r="N10613" s="268">
        <f>M10613/365</f>
        <v>0.21643835616438356</v>
      </c>
      <c r="O10613" s="269">
        <f>'Data and Parameter'!$E$4*'Data and Parameter'!$E$5*('Data and Parameter'!$E$6+'Data and Parameter'!$E$7)*'Data and Parameter'!$E$19*'Data and Parameter'!$E$14*'ER calculations'!N10613</f>
        <v>1.1206635035098378</v>
      </c>
    </row>
    <row r="10614" spans="1:15" ht="15">
      <c r="A10614" s="284">
        <v>10610</v>
      </c>
      <c r="B10614" s="287"/>
      <c r="C10614" s="287"/>
      <c r="D10614" s="284" t="s">
        <v>3178</v>
      </c>
      <c r="E10614" s="287"/>
      <c r="F10614" s="285" t="s">
        <v>10735</v>
      </c>
      <c r="G10614" s="266" t="s">
        <v>121</v>
      </c>
      <c r="H10614" s="266">
        <v>0.1</v>
      </c>
      <c r="I10614" s="266">
        <v>2023</v>
      </c>
      <c r="J10614" s="267">
        <v>44967</v>
      </c>
      <c r="K10614" s="267">
        <f>J10614+1</f>
        <v>44968</v>
      </c>
      <c r="L10614" s="266">
        <f>IF(M10614&lt;=365,1,2)</f>
        <v>1</v>
      </c>
      <c r="M10614" s="266">
        <f>IF(K10614&lt;$C$1,$C$2-$C$1+1,$C$2-K10614+1)</f>
        <v>79</v>
      </c>
      <c r="N10614" s="268">
        <f>M10614/365</f>
        <v>0.21643835616438356</v>
      </c>
      <c r="O10614" s="269">
        <f>'Data and Parameter'!$E$4*'Data and Parameter'!$E$5*('Data and Parameter'!$E$6+'Data and Parameter'!$E$7)*'Data and Parameter'!$E$19*'Data and Parameter'!$E$14*'ER calculations'!N10614</f>
        <v>1.1206635035098378</v>
      </c>
    </row>
    <row r="10615" spans="1:15" ht="15">
      <c r="A10615" s="284">
        <v>10611</v>
      </c>
      <c r="B10615" s="287"/>
      <c r="C10615" s="287"/>
      <c r="D10615" s="284" t="s">
        <v>3178</v>
      </c>
      <c r="E10615" s="287"/>
      <c r="F10615" s="285" t="s">
        <v>10736</v>
      </c>
      <c r="G10615" s="266" t="s">
        <v>121</v>
      </c>
      <c r="H10615" s="266">
        <v>0.1</v>
      </c>
      <c r="I10615" s="266">
        <v>2023</v>
      </c>
      <c r="J10615" s="267">
        <v>44967</v>
      </c>
      <c r="K10615" s="267">
        <f>J10615+1</f>
        <v>44968</v>
      </c>
      <c r="L10615" s="266">
        <f>IF(M10615&lt;=365,1,2)</f>
        <v>1</v>
      </c>
      <c r="M10615" s="266">
        <f>IF(K10615&lt;$C$1,$C$2-$C$1+1,$C$2-K10615+1)</f>
        <v>79</v>
      </c>
      <c r="N10615" s="268">
        <f>M10615/365</f>
        <v>0.21643835616438356</v>
      </c>
      <c r="O10615" s="269">
        <f>'Data and Parameter'!$E$4*'Data and Parameter'!$E$5*('Data and Parameter'!$E$6+'Data and Parameter'!$E$7)*'Data and Parameter'!$E$19*'Data and Parameter'!$E$14*'ER calculations'!N10615</f>
        <v>1.1206635035098378</v>
      </c>
    </row>
    <row r="10616" spans="1:15" ht="15">
      <c r="A10616" s="284">
        <v>10612</v>
      </c>
      <c r="B10616" s="287"/>
      <c r="C10616" s="287"/>
      <c r="D10616" s="284" t="s">
        <v>3178</v>
      </c>
      <c r="E10616" s="287"/>
      <c r="F10616" s="285" t="s">
        <v>10737</v>
      </c>
      <c r="G10616" s="266" t="s">
        <v>121</v>
      </c>
      <c r="H10616" s="266">
        <v>0.1</v>
      </c>
      <c r="I10616" s="266">
        <v>2023</v>
      </c>
      <c r="J10616" s="267">
        <v>44967</v>
      </c>
      <c r="K10616" s="267">
        <f>J10616+1</f>
        <v>44968</v>
      </c>
      <c r="L10616" s="266">
        <f>IF(M10616&lt;=365,1,2)</f>
        <v>1</v>
      </c>
      <c r="M10616" s="266">
        <f>IF(K10616&lt;$C$1,$C$2-$C$1+1,$C$2-K10616+1)</f>
        <v>79</v>
      </c>
      <c r="N10616" s="268">
        <f>M10616/365</f>
        <v>0.21643835616438356</v>
      </c>
      <c r="O10616" s="269">
        <f>'Data and Parameter'!$E$4*'Data and Parameter'!$E$5*('Data and Parameter'!$E$6+'Data and Parameter'!$E$7)*'Data and Parameter'!$E$19*'Data and Parameter'!$E$14*'ER calculations'!N10616</f>
        <v>1.1206635035098378</v>
      </c>
    </row>
    <row r="10617" spans="1:15" ht="15">
      <c r="A10617" s="284">
        <v>10613</v>
      </c>
      <c r="B10617" s="287"/>
      <c r="C10617" s="287"/>
      <c r="D10617" s="284" t="s">
        <v>3178</v>
      </c>
      <c r="E10617" s="287"/>
      <c r="F10617" s="285" t="s">
        <v>10738</v>
      </c>
      <c r="G10617" s="266" t="s">
        <v>121</v>
      </c>
      <c r="H10617" s="266">
        <v>0.1</v>
      </c>
      <c r="I10617" s="266">
        <v>2023</v>
      </c>
      <c r="J10617" s="267">
        <v>44967</v>
      </c>
      <c r="K10617" s="267">
        <f>J10617+1</f>
        <v>44968</v>
      </c>
      <c r="L10617" s="266">
        <f>IF(M10617&lt;=365,1,2)</f>
        <v>1</v>
      </c>
      <c r="M10617" s="266">
        <f>IF(K10617&lt;$C$1,$C$2-$C$1+1,$C$2-K10617+1)</f>
        <v>79</v>
      </c>
      <c r="N10617" s="268">
        <f>M10617/365</f>
        <v>0.21643835616438356</v>
      </c>
      <c r="O10617" s="269">
        <f>'Data and Parameter'!$E$4*'Data and Parameter'!$E$5*('Data and Parameter'!$E$6+'Data and Parameter'!$E$7)*'Data and Parameter'!$E$19*'Data and Parameter'!$E$14*'ER calculations'!N10617</f>
        <v>1.1206635035098378</v>
      </c>
    </row>
    <row r="10618" spans="1:15" ht="15">
      <c r="A10618" s="284">
        <v>10614</v>
      </c>
      <c r="B10618" s="287"/>
      <c r="C10618" s="287"/>
      <c r="D10618" s="284" t="s">
        <v>3178</v>
      </c>
      <c r="E10618" s="287"/>
      <c r="F10618" s="285" t="s">
        <v>10739</v>
      </c>
      <c r="G10618" s="266" t="s">
        <v>121</v>
      </c>
      <c r="H10618" s="266">
        <v>0.1</v>
      </c>
      <c r="I10618" s="266">
        <v>2023</v>
      </c>
      <c r="J10618" s="267">
        <v>44967</v>
      </c>
      <c r="K10618" s="267">
        <f>J10618+1</f>
        <v>44968</v>
      </c>
      <c r="L10618" s="266">
        <f>IF(M10618&lt;=365,1,2)</f>
        <v>1</v>
      </c>
      <c r="M10618" s="266">
        <f>IF(K10618&lt;$C$1,$C$2-$C$1+1,$C$2-K10618+1)</f>
        <v>79</v>
      </c>
      <c r="N10618" s="268">
        <f>M10618/365</f>
        <v>0.21643835616438356</v>
      </c>
      <c r="O10618" s="269">
        <f>'Data and Parameter'!$E$4*'Data and Parameter'!$E$5*('Data and Parameter'!$E$6+'Data and Parameter'!$E$7)*'Data and Parameter'!$E$19*'Data and Parameter'!$E$14*'ER calculations'!N10618</f>
        <v>1.1206635035098378</v>
      </c>
    </row>
    <row r="10619" spans="1:15" ht="15">
      <c r="A10619" s="284">
        <v>10615</v>
      </c>
      <c r="B10619" s="287"/>
      <c r="C10619" s="287"/>
      <c r="D10619" s="284" t="s">
        <v>3178</v>
      </c>
      <c r="E10619" s="287"/>
      <c r="F10619" s="285" t="s">
        <v>10740</v>
      </c>
      <c r="G10619" s="266" t="s">
        <v>121</v>
      </c>
      <c r="H10619" s="266">
        <v>0.1</v>
      </c>
      <c r="I10619" s="266">
        <v>2023</v>
      </c>
      <c r="J10619" s="267">
        <v>44967</v>
      </c>
      <c r="K10619" s="267">
        <f>J10619+1</f>
        <v>44968</v>
      </c>
      <c r="L10619" s="266">
        <f>IF(M10619&lt;=365,1,2)</f>
        <v>1</v>
      </c>
      <c r="M10619" s="266">
        <f>IF(K10619&lt;$C$1,$C$2-$C$1+1,$C$2-K10619+1)</f>
        <v>79</v>
      </c>
      <c r="N10619" s="268">
        <f>M10619/365</f>
        <v>0.21643835616438356</v>
      </c>
      <c r="O10619" s="269">
        <f>'Data and Parameter'!$E$4*'Data and Parameter'!$E$5*('Data and Parameter'!$E$6+'Data and Parameter'!$E$7)*'Data and Parameter'!$E$19*'Data and Parameter'!$E$14*'ER calculations'!N10619</f>
        <v>1.1206635035098378</v>
      </c>
    </row>
    <row r="10620" spans="1:15" ht="15">
      <c r="A10620" s="284">
        <v>10616</v>
      </c>
      <c r="B10620" s="287"/>
      <c r="C10620" s="287"/>
      <c r="D10620" s="284" t="s">
        <v>3178</v>
      </c>
      <c r="E10620" s="287"/>
      <c r="F10620" s="285" t="s">
        <v>10741</v>
      </c>
      <c r="G10620" s="266" t="s">
        <v>121</v>
      </c>
      <c r="H10620" s="266">
        <v>0.1</v>
      </c>
      <c r="I10620" s="266">
        <v>2023</v>
      </c>
      <c r="J10620" s="267">
        <v>44967</v>
      </c>
      <c r="K10620" s="267">
        <f>J10620+1</f>
        <v>44968</v>
      </c>
      <c r="L10620" s="266">
        <f>IF(M10620&lt;=365,1,2)</f>
        <v>1</v>
      </c>
      <c r="M10620" s="266">
        <f>IF(K10620&lt;$C$1,$C$2-$C$1+1,$C$2-K10620+1)</f>
        <v>79</v>
      </c>
      <c r="N10620" s="268">
        <f>M10620/365</f>
        <v>0.21643835616438356</v>
      </c>
      <c r="O10620" s="269">
        <f>'Data and Parameter'!$E$4*'Data and Parameter'!$E$5*('Data and Parameter'!$E$6+'Data and Parameter'!$E$7)*'Data and Parameter'!$E$19*'Data and Parameter'!$E$14*'ER calculations'!N10620</f>
        <v>1.1206635035098378</v>
      </c>
    </row>
    <row r="10621" spans="1:15" ht="15">
      <c r="A10621" s="284">
        <v>10617</v>
      </c>
      <c r="B10621" s="287"/>
      <c r="C10621" s="287"/>
      <c r="D10621" s="284" t="s">
        <v>3178</v>
      </c>
      <c r="E10621" s="287"/>
      <c r="F10621" s="285" t="s">
        <v>10742</v>
      </c>
      <c r="G10621" s="266" t="s">
        <v>121</v>
      </c>
      <c r="H10621" s="266">
        <v>0.1</v>
      </c>
      <c r="I10621" s="266">
        <v>2023</v>
      </c>
      <c r="J10621" s="267">
        <v>44967</v>
      </c>
      <c r="K10621" s="267">
        <f>J10621+1</f>
        <v>44968</v>
      </c>
      <c r="L10621" s="266">
        <f>IF(M10621&lt;=365,1,2)</f>
        <v>1</v>
      </c>
      <c r="M10621" s="266">
        <f>IF(K10621&lt;$C$1,$C$2-$C$1+1,$C$2-K10621+1)</f>
        <v>79</v>
      </c>
      <c r="N10621" s="268">
        <f>M10621/365</f>
        <v>0.21643835616438356</v>
      </c>
      <c r="O10621" s="269">
        <f>'Data and Parameter'!$E$4*'Data and Parameter'!$E$5*('Data and Parameter'!$E$6+'Data and Parameter'!$E$7)*'Data and Parameter'!$E$19*'Data and Parameter'!$E$14*'ER calculations'!N10621</f>
        <v>1.1206635035098378</v>
      </c>
    </row>
    <row r="10622" spans="1:15" ht="15">
      <c r="A10622" s="284">
        <v>10618</v>
      </c>
      <c r="B10622" s="287"/>
      <c r="C10622" s="287"/>
      <c r="D10622" s="284" t="s">
        <v>3178</v>
      </c>
      <c r="E10622" s="287"/>
      <c r="F10622" s="285" t="s">
        <v>10743</v>
      </c>
      <c r="G10622" s="266" t="s">
        <v>121</v>
      </c>
      <c r="H10622" s="266">
        <v>0.1</v>
      </c>
      <c r="I10622" s="266">
        <v>2023</v>
      </c>
      <c r="J10622" s="267">
        <v>44967</v>
      </c>
      <c r="K10622" s="267">
        <f>J10622+1</f>
        <v>44968</v>
      </c>
      <c r="L10622" s="266">
        <f>IF(M10622&lt;=365,1,2)</f>
        <v>1</v>
      </c>
      <c r="M10622" s="266">
        <f>IF(K10622&lt;$C$1,$C$2-$C$1+1,$C$2-K10622+1)</f>
        <v>79</v>
      </c>
      <c r="N10622" s="268">
        <f>M10622/365</f>
        <v>0.21643835616438356</v>
      </c>
      <c r="O10622" s="269">
        <f>'Data and Parameter'!$E$4*'Data and Parameter'!$E$5*('Data and Parameter'!$E$6+'Data and Parameter'!$E$7)*'Data and Parameter'!$E$19*'Data and Parameter'!$E$14*'ER calculations'!N10622</f>
        <v>1.1206635035098378</v>
      </c>
    </row>
    <row r="10623" spans="1:15" ht="15">
      <c r="A10623" s="284">
        <v>10619</v>
      </c>
      <c r="B10623" s="287"/>
      <c r="C10623" s="287"/>
      <c r="D10623" s="284" t="s">
        <v>3178</v>
      </c>
      <c r="E10623" s="287"/>
      <c r="F10623" s="285" t="s">
        <v>10744</v>
      </c>
      <c r="G10623" s="266" t="s">
        <v>121</v>
      </c>
      <c r="H10623" s="266">
        <v>0.1</v>
      </c>
      <c r="I10623" s="266">
        <v>2023</v>
      </c>
      <c r="J10623" s="267">
        <v>44967</v>
      </c>
      <c r="K10623" s="267">
        <f>J10623+1</f>
        <v>44968</v>
      </c>
      <c r="L10623" s="266">
        <f>IF(M10623&lt;=365,1,2)</f>
        <v>1</v>
      </c>
      <c r="M10623" s="266">
        <f>IF(K10623&lt;$C$1,$C$2-$C$1+1,$C$2-K10623+1)</f>
        <v>79</v>
      </c>
      <c r="N10623" s="268">
        <f>M10623/365</f>
        <v>0.21643835616438356</v>
      </c>
      <c r="O10623" s="269">
        <f>'Data and Parameter'!$E$4*'Data and Parameter'!$E$5*('Data and Parameter'!$E$6+'Data and Parameter'!$E$7)*'Data and Parameter'!$E$19*'Data and Parameter'!$E$14*'ER calculations'!N10623</f>
        <v>1.1206635035098378</v>
      </c>
    </row>
    <row r="10624" spans="1:15" ht="15">
      <c r="A10624" s="284">
        <v>10620</v>
      </c>
      <c r="B10624" s="287"/>
      <c r="C10624" s="287"/>
      <c r="D10624" s="284" t="s">
        <v>3178</v>
      </c>
      <c r="E10624" s="287"/>
      <c r="F10624" s="285" t="s">
        <v>10745</v>
      </c>
      <c r="G10624" s="266" t="s">
        <v>121</v>
      </c>
      <c r="H10624" s="266">
        <v>0.1</v>
      </c>
      <c r="I10624" s="266">
        <v>2023</v>
      </c>
      <c r="J10624" s="267">
        <v>44967</v>
      </c>
      <c r="K10624" s="267">
        <f>J10624+1</f>
        <v>44968</v>
      </c>
      <c r="L10624" s="266">
        <f>IF(M10624&lt;=365,1,2)</f>
        <v>1</v>
      </c>
      <c r="M10624" s="266">
        <f>IF(K10624&lt;$C$1,$C$2-$C$1+1,$C$2-K10624+1)</f>
        <v>79</v>
      </c>
      <c r="N10624" s="268">
        <f>M10624/365</f>
        <v>0.21643835616438356</v>
      </c>
      <c r="O10624" s="269">
        <f>'Data and Parameter'!$E$4*'Data and Parameter'!$E$5*('Data and Parameter'!$E$6+'Data and Parameter'!$E$7)*'Data and Parameter'!$E$19*'Data and Parameter'!$E$14*'ER calculations'!N10624</f>
        <v>1.1206635035098378</v>
      </c>
    </row>
    <row r="10625" spans="1:15" ht="15">
      <c r="A10625" s="284">
        <v>10621</v>
      </c>
      <c r="B10625" s="287"/>
      <c r="C10625" s="287"/>
      <c r="D10625" s="284" t="s">
        <v>3178</v>
      </c>
      <c r="E10625" s="287"/>
      <c r="F10625" s="285" t="s">
        <v>10746</v>
      </c>
      <c r="G10625" s="266" t="s">
        <v>121</v>
      </c>
      <c r="H10625" s="266">
        <v>0.1</v>
      </c>
      <c r="I10625" s="266">
        <v>2023</v>
      </c>
      <c r="J10625" s="267">
        <v>44967</v>
      </c>
      <c r="K10625" s="267">
        <f>J10625+1</f>
        <v>44968</v>
      </c>
      <c r="L10625" s="266">
        <f>IF(M10625&lt;=365,1,2)</f>
        <v>1</v>
      </c>
      <c r="M10625" s="266">
        <f>IF(K10625&lt;$C$1,$C$2-$C$1+1,$C$2-K10625+1)</f>
        <v>79</v>
      </c>
      <c r="N10625" s="268">
        <f>M10625/365</f>
        <v>0.21643835616438356</v>
      </c>
      <c r="O10625" s="269">
        <f>'Data and Parameter'!$E$4*'Data and Parameter'!$E$5*('Data and Parameter'!$E$6+'Data and Parameter'!$E$7)*'Data and Parameter'!$E$19*'Data and Parameter'!$E$14*'ER calculations'!N10625</f>
        <v>1.1206635035098378</v>
      </c>
    </row>
    <row r="10626" spans="1:15" ht="15">
      <c r="A10626" s="284">
        <v>10622</v>
      </c>
      <c r="B10626" s="287"/>
      <c r="C10626" s="287"/>
      <c r="D10626" s="284" t="s">
        <v>3178</v>
      </c>
      <c r="E10626" s="287"/>
      <c r="F10626" s="285" t="s">
        <v>10747</v>
      </c>
      <c r="G10626" s="266" t="s">
        <v>121</v>
      </c>
      <c r="H10626" s="266">
        <v>0.1</v>
      </c>
      <c r="I10626" s="266">
        <v>2023</v>
      </c>
      <c r="J10626" s="267">
        <v>44967</v>
      </c>
      <c r="K10626" s="267">
        <f>J10626+1</f>
        <v>44968</v>
      </c>
      <c r="L10626" s="266">
        <f>IF(M10626&lt;=365,1,2)</f>
        <v>1</v>
      </c>
      <c r="M10626" s="266">
        <f>IF(K10626&lt;$C$1,$C$2-$C$1+1,$C$2-K10626+1)</f>
        <v>79</v>
      </c>
      <c r="N10626" s="268">
        <f>M10626/365</f>
        <v>0.21643835616438356</v>
      </c>
      <c r="O10626" s="269">
        <f>'Data and Parameter'!$E$4*'Data and Parameter'!$E$5*('Data and Parameter'!$E$6+'Data and Parameter'!$E$7)*'Data and Parameter'!$E$19*'Data and Parameter'!$E$14*'ER calculations'!N10626</f>
        <v>1.1206635035098378</v>
      </c>
    </row>
    <row r="10627" spans="1:15" ht="15">
      <c r="A10627" s="284">
        <v>10623</v>
      </c>
      <c r="B10627" s="287"/>
      <c r="C10627" s="287"/>
      <c r="D10627" s="284" t="s">
        <v>3178</v>
      </c>
      <c r="E10627" s="287"/>
      <c r="F10627" s="285" t="s">
        <v>10748</v>
      </c>
      <c r="G10627" s="266" t="s">
        <v>121</v>
      </c>
      <c r="H10627" s="266">
        <v>0.1</v>
      </c>
      <c r="I10627" s="266">
        <v>2023</v>
      </c>
      <c r="J10627" s="267">
        <v>44967</v>
      </c>
      <c r="K10627" s="267">
        <f>J10627+1</f>
        <v>44968</v>
      </c>
      <c r="L10627" s="266">
        <f>IF(M10627&lt;=365,1,2)</f>
        <v>1</v>
      </c>
      <c r="M10627" s="266">
        <f>IF(K10627&lt;$C$1,$C$2-$C$1+1,$C$2-K10627+1)</f>
        <v>79</v>
      </c>
      <c r="N10627" s="268">
        <f>M10627/365</f>
        <v>0.21643835616438356</v>
      </c>
      <c r="O10627" s="269">
        <f>'Data and Parameter'!$E$4*'Data and Parameter'!$E$5*('Data and Parameter'!$E$6+'Data and Parameter'!$E$7)*'Data and Parameter'!$E$19*'Data and Parameter'!$E$14*'ER calculations'!N10627</f>
        <v>1.1206635035098378</v>
      </c>
    </row>
    <row r="10628" spans="1:15" ht="15">
      <c r="A10628" s="284">
        <v>10624</v>
      </c>
      <c r="B10628" s="287"/>
      <c r="C10628" s="287"/>
      <c r="D10628" s="284" t="s">
        <v>3178</v>
      </c>
      <c r="E10628" s="287"/>
      <c r="F10628" s="285" t="s">
        <v>10749</v>
      </c>
      <c r="G10628" s="266" t="s">
        <v>121</v>
      </c>
      <c r="H10628" s="266">
        <v>0.1</v>
      </c>
      <c r="I10628" s="266">
        <v>2023</v>
      </c>
      <c r="J10628" s="267">
        <v>44967</v>
      </c>
      <c r="K10628" s="267">
        <f>J10628+1</f>
        <v>44968</v>
      </c>
      <c r="L10628" s="266">
        <f>IF(M10628&lt;=365,1,2)</f>
        <v>1</v>
      </c>
      <c r="M10628" s="266">
        <f>IF(K10628&lt;$C$1,$C$2-$C$1+1,$C$2-K10628+1)</f>
        <v>79</v>
      </c>
      <c r="N10628" s="268">
        <f>M10628/365</f>
        <v>0.21643835616438356</v>
      </c>
      <c r="O10628" s="269">
        <f>'Data and Parameter'!$E$4*'Data and Parameter'!$E$5*('Data and Parameter'!$E$6+'Data and Parameter'!$E$7)*'Data and Parameter'!$E$19*'Data and Parameter'!$E$14*'ER calculations'!N10628</f>
        <v>1.1206635035098378</v>
      </c>
    </row>
    <row r="10629" spans="1:15" ht="15">
      <c r="A10629" s="284">
        <v>10625</v>
      </c>
      <c r="B10629" s="287"/>
      <c r="C10629" s="287"/>
      <c r="D10629" s="284" t="s">
        <v>3178</v>
      </c>
      <c r="E10629" s="287"/>
      <c r="F10629" s="285" t="s">
        <v>10750</v>
      </c>
      <c r="G10629" s="266" t="s">
        <v>121</v>
      </c>
      <c r="H10629" s="266">
        <v>0.1</v>
      </c>
      <c r="I10629" s="266">
        <v>2023</v>
      </c>
      <c r="J10629" s="267">
        <v>44967</v>
      </c>
      <c r="K10629" s="267">
        <f>J10629+1</f>
        <v>44968</v>
      </c>
      <c r="L10629" s="266">
        <f>IF(M10629&lt;=365,1,2)</f>
        <v>1</v>
      </c>
      <c r="M10629" s="266">
        <f>IF(K10629&lt;$C$1,$C$2-$C$1+1,$C$2-K10629+1)</f>
        <v>79</v>
      </c>
      <c r="N10629" s="268">
        <f>M10629/365</f>
        <v>0.21643835616438356</v>
      </c>
      <c r="O10629" s="269">
        <f>'Data and Parameter'!$E$4*'Data and Parameter'!$E$5*('Data and Parameter'!$E$6+'Data and Parameter'!$E$7)*'Data and Parameter'!$E$19*'Data and Parameter'!$E$14*'ER calculations'!N10629</f>
        <v>1.1206635035098378</v>
      </c>
    </row>
    <row r="10630" spans="1:15" ht="15">
      <c r="A10630" s="284">
        <v>10626</v>
      </c>
      <c r="B10630" s="287"/>
      <c r="C10630" s="287"/>
      <c r="D10630" s="284" t="s">
        <v>3178</v>
      </c>
      <c r="E10630" s="287"/>
      <c r="F10630" s="285" t="s">
        <v>10751</v>
      </c>
      <c r="G10630" s="266" t="s">
        <v>121</v>
      </c>
      <c r="H10630" s="266">
        <v>0.1</v>
      </c>
      <c r="I10630" s="266">
        <v>2023</v>
      </c>
      <c r="J10630" s="267">
        <v>44967</v>
      </c>
      <c r="K10630" s="267">
        <f>J10630+1</f>
        <v>44968</v>
      </c>
      <c r="L10630" s="266">
        <f>IF(M10630&lt;=365,1,2)</f>
        <v>1</v>
      </c>
      <c r="M10630" s="266">
        <f>IF(K10630&lt;$C$1,$C$2-$C$1+1,$C$2-K10630+1)</f>
        <v>79</v>
      </c>
      <c r="N10630" s="268">
        <f>M10630/365</f>
        <v>0.21643835616438356</v>
      </c>
      <c r="O10630" s="269">
        <f>'Data and Parameter'!$E$4*'Data and Parameter'!$E$5*('Data and Parameter'!$E$6+'Data and Parameter'!$E$7)*'Data and Parameter'!$E$19*'Data and Parameter'!$E$14*'ER calculations'!N10630</f>
        <v>1.1206635035098378</v>
      </c>
    </row>
    <row r="10631" spans="1:15" ht="15">
      <c r="A10631" s="284">
        <v>10627</v>
      </c>
      <c r="B10631" s="287"/>
      <c r="C10631" s="287"/>
      <c r="D10631" s="284" t="s">
        <v>3178</v>
      </c>
      <c r="E10631" s="287"/>
      <c r="F10631" s="285" t="s">
        <v>10752</v>
      </c>
      <c r="G10631" s="266" t="s">
        <v>121</v>
      </c>
      <c r="H10631" s="266">
        <v>0.1</v>
      </c>
      <c r="I10631" s="266">
        <v>2023</v>
      </c>
      <c r="J10631" s="267">
        <v>44967</v>
      </c>
      <c r="K10631" s="267">
        <f>J10631+1</f>
        <v>44968</v>
      </c>
      <c r="L10631" s="266">
        <f>IF(M10631&lt;=365,1,2)</f>
        <v>1</v>
      </c>
      <c r="M10631" s="266">
        <f>IF(K10631&lt;$C$1,$C$2-$C$1+1,$C$2-K10631+1)</f>
        <v>79</v>
      </c>
      <c r="N10631" s="268">
        <f>M10631/365</f>
        <v>0.21643835616438356</v>
      </c>
      <c r="O10631" s="269">
        <f>'Data and Parameter'!$E$4*'Data and Parameter'!$E$5*('Data and Parameter'!$E$6+'Data and Parameter'!$E$7)*'Data and Parameter'!$E$19*'Data and Parameter'!$E$14*'ER calculations'!N10631</f>
        <v>1.1206635035098378</v>
      </c>
    </row>
    <row r="10632" spans="1:15" ht="15">
      <c r="A10632" s="284">
        <v>10628</v>
      </c>
      <c r="B10632" s="287"/>
      <c r="C10632" s="287"/>
      <c r="D10632" s="284" t="s">
        <v>3178</v>
      </c>
      <c r="E10632" s="287"/>
      <c r="F10632" s="285" t="s">
        <v>10753</v>
      </c>
      <c r="G10632" s="266" t="s">
        <v>121</v>
      </c>
      <c r="H10632" s="266">
        <v>0.1</v>
      </c>
      <c r="I10632" s="266">
        <v>2023</v>
      </c>
      <c r="J10632" s="267">
        <v>44967</v>
      </c>
      <c r="K10632" s="267">
        <f>J10632+1</f>
        <v>44968</v>
      </c>
      <c r="L10632" s="266">
        <f>IF(M10632&lt;=365,1,2)</f>
        <v>1</v>
      </c>
      <c r="M10632" s="266">
        <f>IF(K10632&lt;$C$1,$C$2-$C$1+1,$C$2-K10632+1)</f>
        <v>79</v>
      </c>
      <c r="N10632" s="268">
        <f>M10632/365</f>
        <v>0.21643835616438356</v>
      </c>
      <c r="O10632" s="269">
        <f>'Data and Parameter'!$E$4*'Data and Parameter'!$E$5*('Data and Parameter'!$E$6+'Data and Parameter'!$E$7)*'Data and Parameter'!$E$19*'Data and Parameter'!$E$14*'ER calculations'!N10632</f>
        <v>1.1206635035098378</v>
      </c>
    </row>
    <row r="10633" spans="1:15" ht="15">
      <c r="A10633" s="284">
        <v>10629</v>
      </c>
      <c r="B10633" s="287"/>
      <c r="C10633" s="287"/>
      <c r="D10633" s="284" t="s">
        <v>3178</v>
      </c>
      <c r="E10633" s="287"/>
      <c r="F10633" s="285" t="s">
        <v>10754</v>
      </c>
      <c r="G10633" s="266" t="s">
        <v>121</v>
      </c>
      <c r="H10633" s="266">
        <v>0.1</v>
      </c>
      <c r="I10633" s="266">
        <v>2023</v>
      </c>
      <c r="J10633" s="267">
        <v>44967</v>
      </c>
      <c r="K10633" s="267">
        <f>J10633+1</f>
        <v>44968</v>
      </c>
      <c r="L10633" s="266">
        <f>IF(M10633&lt;=365,1,2)</f>
        <v>1</v>
      </c>
      <c r="M10633" s="266">
        <f>IF(K10633&lt;$C$1,$C$2-$C$1+1,$C$2-K10633+1)</f>
        <v>79</v>
      </c>
      <c r="N10633" s="268">
        <f>M10633/365</f>
        <v>0.21643835616438356</v>
      </c>
      <c r="O10633" s="269">
        <f>'Data and Parameter'!$E$4*'Data and Parameter'!$E$5*('Data and Parameter'!$E$6+'Data and Parameter'!$E$7)*'Data and Parameter'!$E$19*'Data and Parameter'!$E$14*'ER calculations'!N10633</f>
        <v>1.1206635035098378</v>
      </c>
    </row>
    <row r="10634" spans="1:15" ht="15">
      <c r="A10634" s="284">
        <v>10630</v>
      </c>
      <c r="B10634" s="287"/>
      <c r="C10634" s="287"/>
      <c r="D10634" s="284" t="s">
        <v>1376</v>
      </c>
      <c r="E10634" s="287"/>
      <c r="F10634" s="285" t="s">
        <v>10755</v>
      </c>
      <c r="G10634" s="266" t="s">
        <v>121</v>
      </c>
      <c r="H10634" s="266">
        <v>0.1</v>
      </c>
      <c r="I10634" s="266">
        <v>2023</v>
      </c>
      <c r="J10634" s="267">
        <v>44969</v>
      </c>
      <c r="K10634" s="267">
        <f>J10634+1</f>
        <v>44970</v>
      </c>
      <c r="L10634" s="266">
        <f>IF(M10634&lt;=365,1,2)</f>
        <v>1</v>
      </c>
      <c r="M10634" s="266">
        <f>IF(K10634&lt;$C$1,$C$2-$C$1+1,$C$2-K10634+1)</f>
        <v>77</v>
      </c>
      <c r="N10634" s="268">
        <f>M10634/365</f>
        <v>0.21095890410958903</v>
      </c>
      <c r="O10634" s="269">
        <f>'Data and Parameter'!$E$4*'Data and Parameter'!$E$5*('Data and Parameter'!$E$6+'Data and Parameter'!$E$7)*'Data and Parameter'!$E$19*'Data and Parameter'!$E$14*'ER calculations'!N10634</f>
        <v>1.0922922755728799</v>
      </c>
    </row>
    <row r="10635" spans="1:15" ht="15">
      <c r="A10635" s="284">
        <v>10631</v>
      </c>
      <c r="B10635" s="287"/>
      <c r="C10635" s="287"/>
      <c r="D10635" s="284" t="s">
        <v>1376</v>
      </c>
      <c r="E10635" s="287"/>
      <c r="F10635" s="285" t="s">
        <v>10756</v>
      </c>
      <c r="G10635" s="266" t="s">
        <v>121</v>
      </c>
      <c r="H10635" s="266">
        <v>0.1</v>
      </c>
      <c r="I10635" s="266">
        <v>2023</v>
      </c>
      <c r="J10635" s="267">
        <v>44970</v>
      </c>
      <c r="K10635" s="267">
        <f>J10635+1</f>
        <v>44971</v>
      </c>
      <c r="L10635" s="266">
        <f>IF(M10635&lt;=365,1,2)</f>
        <v>1</v>
      </c>
      <c r="M10635" s="266">
        <f>IF(K10635&lt;$C$1,$C$2-$C$1+1,$C$2-K10635+1)</f>
        <v>76</v>
      </c>
      <c r="N10635" s="268">
        <f>M10635/365</f>
        <v>0.20821917808219179</v>
      </c>
      <c r="O10635" s="269">
        <f>'Data and Parameter'!$E$4*'Data and Parameter'!$E$5*('Data and Parameter'!$E$6+'Data and Parameter'!$E$7)*'Data and Parameter'!$E$19*'Data and Parameter'!$E$14*'ER calculations'!N10635</f>
        <v>1.0781066616044011</v>
      </c>
    </row>
    <row r="10636" spans="1:15" ht="15">
      <c r="A10636" s="284">
        <v>10632</v>
      </c>
      <c r="B10636" s="287"/>
      <c r="C10636" s="287"/>
      <c r="D10636" s="284" t="s">
        <v>1376</v>
      </c>
      <c r="E10636" s="287"/>
      <c r="F10636" s="285" t="s">
        <v>10757</v>
      </c>
      <c r="G10636" s="266" t="s">
        <v>121</v>
      </c>
      <c r="H10636" s="266">
        <v>0.1</v>
      </c>
      <c r="I10636" s="266">
        <v>2023</v>
      </c>
      <c r="J10636" s="267">
        <v>44974</v>
      </c>
      <c r="K10636" s="267">
        <f>J10636+1</f>
        <v>44975</v>
      </c>
      <c r="L10636" s="266">
        <f>IF(M10636&lt;=365,1,2)</f>
        <v>1</v>
      </c>
      <c r="M10636" s="266">
        <f>IF(K10636&lt;$C$1,$C$2-$C$1+1,$C$2-K10636+1)</f>
        <v>72</v>
      </c>
      <c r="N10636" s="268">
        <f>M10636/365</f>
        <v>0.19726027397260273</v>
      </c>
      <c r="O10636" s="269">
        <f>'Data and Parameter'!$E$4*'Data and Parameter'!$E$5*('Data and Parameter'!$E$6+'Data and Parameter'!$E$7)*'Data and Parameter'!$E$19*'Data and Parameter'!$E$14*'ER calculations'!N10636</f>
        <v>1.0213642057304853</v>
      </c>
    </row>
    <row r="10637" spans="1:15" ht="15">
      <c r="A10637" s="284">
        <v>10633</v>
      </c>
      <c r="B10637" s="287"/>
      <c r="C10637" s="287"/>
      <c r="D10637" s="284" t="s">
        <v>1376</v>
      </c>
      <c r="E10637" s="287"/>
      <c r="F10637" s="285" t="s">
        <v>10758</v>
      </c>
      <c r="G10637" s="266" t="s">
        <v>121</v>
      </c>
      <c r="H10637" s="266">
        <v>0.1</v>
      </c>
      <c r="I10637" s="266">
        <v>2023</v>
      </c>
      <c r="J10637" s="267">
        <v>44974</v>
      </c>
      <c r="K10637" s="267">
        <f>J10637+1</f>
        <v>44975</v>
      </c>
      <c r="L10637" s="266">
        <f>IF(M10637&lt;=365,1,2)</f>
        <v>1</v>
      </c>
      <c r="M10637" s="266">
        <f>IF(K10637&lt;$C$1,$C$2-$C$1+1,$C$2-K10637+1)</f>
        <v>72</v>
      </c>
      <c r="N10637" s="268">
        <f>M10637/365</f>
        <v>0.19726027397260273</v>
      </c>
      <c r="O10637" s="269">
        <f>'Data and Parameter'!$E$4*'Data and Parameter'!$E$5*('Data and Parameter'!$E$6+'Data and Parameter'!$E$7)*'Data and Parameter'!$E$19*'Data and Parameter'!$E$14*'ER calculations'!N10637</f>
        <v>1.0213642057304853</v>
      </c>
    </row>
    <row r="10638" spans="1:15" ht="15">
      <c r="A10638" s="284">
        <v>10634</v>
      </c>
      <c r="B10638" s="287"/>
      <c r="C10638" s="287"/>
      <c r="D10638" s="284" t="s">
        <v>1376</v>
      </c>
      <c r="E10638" s="287"/>
      <c r="F10638" s="285" t="s">
        <v>10759</v>
      </c>
      <c r="G10638" s="266" t="s">
        <v>121</v>
      </c>
      <c r="H10638" s="266">
        <v>0.1</v>
      </c>
      <c r="I10638" s="266">
        <v>2023</v>
      </c>
      <c r="J10638" s="267">
        <v>44974</v>
      </c>
      <c r="K10638" s="267">
        <f>J10638+1</f>
        <v>44975</v>
      </c>
      <c r="L10638" s="266">
        <f>IF(M10638&lt;=365,1,2)</f>
        <v>1</v>
      </c>
      <c r="M10638" s="266">
        <f>IF(K10638&lt;$C$1,$C$2-$C$1+1,$C$2-K10638+1)</f>
        <v>72</v>
      </c>
      <c r="N10638" s="268">
        <f>M10638/365</f>
        <v>0.19726027397260273</v>
      </c>
      <c r="O10638" s="269">
        <f>'Data and Parameter'!$E$4*'Data and Parameter'!$E$5*('Data and Parameter'!$E$6+'Data and Parameter'!$E$7)*'Data and Parameter'!$E$19*'Data and Parameter'!$E$14*'ER calculations'!N10638</f>
        <v>1.0213642057304853</v>
      </c>
    </row>
    <row r="10639" spans="1:15" ht="15">
      <c r="A10639" s="284">
        <v>10635</v>
      </c>
      <c r="B10639" s="287"/>
      <c r="C10639" s="287"/>
      <c r="D10639" s="284" t="s">
        <v>1376</v>
      </c>
      <c r="E10639" s="287"/>
      <c r="F10639" s="285" t="s">
        <v>10760</v>
      </c>
      <c r="G10639" s="266" t="s">
        <v>121</v>
      </c>
      <c r="H10639" s="266">
        <v>0.1</v>
      </c>
      <c r="I10639" s="266">
        <v>2023</v>
      </c>
      <c r="J10639" s="267">
        <v>44974</v>
      </c>
      <c r="K10639" s="267">
        <f>J10639+1</f>
        <v>44975</v>
      </c>
      <c r="L10639" s="266">
        <f>IF(M10639&lt;=365,1,2)</f>
        <v>1</v>
      </c>
      <c r="M10639" s="266">
        <f>IF(K10639&lt;$C$1,$C$2-$C$1+1,$C$2-K10639+1)</f>
        <v>72</v>
      </c>
      <c r="N10639" s="268">
        <f>M10639/365</f>
        <v>0.19726027397260273</v>
      </c>
      <c r="O10639" s="269">
        <f>'Data and Parameter'!$E$4*'Data and Parameter'!$E$5*('Data and Parameter'!$E$6+'Data and Parameter'!$E$7)*'Data and Parameter'!$E$19*'Data and Parameter'!$E$14*'ER calculations'!N10639</f>
        <v>1.0213642057304853</v>
      </c>
    </row>
    <row r="10640" spans="1:15" ht="15">
      <c r="A10640" s="284">
        <v>10636</v>
      </c>
      <c r="B10640" s="287"/>
      <c r="C10640" s="287"/>
      <c r="D10640" s="284" t="s">
        <v>1376</v>
      </c>
      <c r="E10640" s="287"/>
      <c r="F10640" s="285" t="s">
        <v>10761</v>
      </c>
      <c r="G10640" s="266" t="s">
        <v>121</v>
      </c>
      <c r="H10640" s="266">
        <v>0.1</v>
      </c>
      <c r="I10640" s="266">
        <v>2023</v>
      </c>
      <c r="J10640" s="267">
        <v>44967</v>
      </c>
      <c r="K10640" s="267">
        <f>J10640+1</f>
        <v>44968</v>
      </c>
      <c r="L10640" s="266">
        <f>IF(M10640&lt;=365,1,2)</f>
        <v>1</v>
      </c>
      <c r="M10640" s="266">
        <f>IF(K10640&lt;$C$1,$C$2-$C$1+1,$C$2-K10640+1)</f>
        <v>79</v>
      </c>
      <c r="N10640" s="268">
        <f>M10640/365</f>
        <v>0.21643835616438356</v>
      </c>
      <c r="O10640" s="269">
        <f>'Data and Parameter'!$E$4*'Data and Parameter'!$E$5*('Data and Parameter'!$E$6+'Data and Parameter'!$E$7)*'Data and Parameter'!$E$19*'Data and Parameter'!$E$14*'ER calculations'!N10640</f>
        <v>1.1206635035098378</v>
      </c>
    </row>
    <row r="10641" spans="1:15" ht="15">
      <c r="A10641" s="284">
        <v>10637</v>
      </c>
      <c r="B10641" s="287"/>
      <c r="C10641" s="287"/>
      <c r="D10641" s="284" t="s">
        <v>1376</v>
      </c>
      <c r="E10641" s="287"/>
      <c r="F10641" s="285" t="s">
        <v>10762</v>
      </c>
      <c r="G10641" s="266" t="s">
        <v>121</v>
      </c>
      <c r="H10641" s="266">
        <v>0.1</v>
      </c>
      <c r="I10641" s="266">
        <v>2023</v>
      </c>
      <c r="J10641" s="267">
        <v>44968</v>
      </c>
      <c r="K10641" s="267">
        <f>J10641+1</f>
        <v>44969</v>
      </c>
      <c r="L10641" s="266">
        <f>IF(M10641&lt;=365,1,2)</f>
        <v>1</v>
      </c>
      <c r="M10641" s="266">
        <f>IF(K10641&lt;$C$1,$C$2-$C$1+1,$C$2-K10641+1)</f>
        <v>78</v>
      </c>
      <c r="N10641" s="268">
        <f>M10641/365</f>
        <v>0.21369863013698631</v>
      </c>
      <c r="O10641" s="269">
        <f>'Data and Parameter'!$E$4*'Data and Parameter'!$E$5*('Data and Parameter'!$E$6+'Data and Parameter'!$E$7)*'Data and Parameter'!$E$19*'Data and Parameter'!$E$14*'ER calculations'!N10641</f>
        <v>1.1064778895413589</v>
      </c>
    </row>
    <row r="10642" spans="1:15" ht="15">
      <c r="A10642" s="284">
        <v>10638</v>
      </c>
      <c r="B10642" s="287"/>
      <c r="C10642" s="287"/>
      <c r="D10642" s="284" t="s">
        <v>1376</v>
      </c>
      <c r="E10642" s="287"/>
      <c r="F10642" s="285" t="s">
        <v>10763</v>
      </c>
      <c r="G10642" s="266" t="s">
        <v>121</v>
      </c>
      <c r="H10642" s="266">
        <v>0.1</v>
      </c>
      <c r="I10642" s="266">
        <v>2023</v>
      </c>
      <c r="J10642" s="267">
        <v>44968</v>
      </c>
      <c r="K10642" s="267">
        <f>J10642+1</f>
        <v>44969</v>
      </c>
      <c r="L10642" s="266">
        <f>IF(M10642&lt;=365,1,2)</f>
        <v>1</v>
      </c>
      <c r="M10642" s="266">
        <f>IF(K10642&lt;$C$1,$C$2-$C$1+1,$C$2-K10642+1)</f>
        <v>78</v>
      </c>
      <c r="N10642" s="268">
        <f>M10642/365</f>
        <v>0.21369863013698631</v>
      </c>
      <c r="O10642" s="269">
        <f>'Data and Parameter'!$E$4*'Data and Parameter'!$E$5*('Data and Parameter'!$E$6+'Data and Parameter'!$E$7)*'Data and Parameter'!$E$19*'Data and Parameter'!$E$14*'ER calculations'!N10642</f>
        <v>1.1064778895413589</v>
      </c>
    </row>
    <row r="10643" spans="1:15" ht="15">
      <c r="A10643" s="284">
        <v>10639</v>
      </c>
      <c r="B10643" s="287"/>
      <c r="C10643" s="287"/>
      <c r="D10643" s="284" t="s">
        <v>1376</v>
      </c>
      <c r="E10643" s="287"/>
      <c r="F10643" s="285" t="s">
        <v>10764</v>
      </c>
      <c r="G10643" s="266" t="s">
        <v>121</v>
      </c>
      <c r="H10643" s="266">
        <v>0.1</v>
      </c>
      <c r="I10643" s="266">
        <v>2023</v>
      </c>
      <c r="J10643" s="267">
        <v>44968</v>
      </c>
      <c r="K10643" s="267">
        <f>J10643+1</f>
        <v>44969</v>
      </c>
      <c r="L10643" s="266">
        <f>IF(M10643&lt;=365,1,2)</f>
        <v>1</v>
      </c>
      <c r="M10643" s="266">
        <f>IF(K10643&lt;$C$1,$C$2-$C$1+1,$C$2-K10643+1)</f>
        <v>78</v>
      </c>
      <c r="N10643" s="268">
        <f>M10643/365</f>
        <v>0.21369863013698631</v>
      </c>
      <c r="O10643" s="269">
        <f>'Data and Parameter'!$E$4*'Data and Parameter'!$E$5*('Data and Parameter'!$E$6+'Data and Parameter'!$E$7)*'Data and Parameter'!$E$19*'Data and Parameter'!$E$14*'ER calculations'!N10643</f>
        <v>1.1064778895413589</v>
      </c>
    </row>
    <row r="10644" spans="1:15" ht="15">
      <c r="A10644" s="284">
        <v>10640</v>
      </c>
      <c r="B10644" s="287"/>
      <c r="C10644" s="287"/>
      <c r="D10644" s="284" t="s">
        <v>1376</v>
      </c>
      <c r="E10644" s="287"/>
      <c r="F10644" s="285" t="s">
        <v>10765</v>
      </c>
      <c r="G10644" s="266" t="s">
        <v>121</v>
      </c>
      <c r="H10644" s="266">
        <v>0.1</v>
      </c>
      <c r="I10644" s="266">
        <v>2023</v>
      </c>
      <c r="J10644" s="267">
        <v>44968</v>
      </c>
      <c r="K10644" s="267">
        <f>J10644+1</f>
        <v>44969</v>
      </c>
      <c r="L10644" s="266">
        <f>IF(M10644&lt;=365,1,2)</f>
        <v>1</v>
      </c>
      <c r="M10644" s="266">
        <f>IF(K10644&lt;$C$1,$C$2-$C$1+1,$C$2-K10644+1)</f>
        <v>78</v>
      </c>
      <c r="N10644" s="268">
        <f>M10644/365</f>
        <v>0.21369863013698631</v>
      </c>
      <c r="O10644" s="269">
        <f>'Data and Parameter'!$E$4*'Data and Parameter'!$E$5*('Data and Parameter'!$E$6+'Data and Parameter'!$E$7)*'Data and Parameter'!$E$19*'Data and Parameter'!$E$14*'ER calculations'!N10644</f>
        <v>1.1064778895413589</v>
      </c>
    </row>
    <row r="10645" spans="1:15" ht="15">
      <c r="A10645" s="284">
        <v>10641</v>
      </c>
      <c r="B10645" s="287"/>
      <c r="C10645" s="287"/>
      <c r="D10645" s="284" t="s">
        <v>1376</v>
      </c>
      <c r="E10645" s="287"/>
      <c r="F10645" s="285" t="s">
        <v>10766</v>
      </c>
      <c r="G10645" s="266" t="s">
        <v>121</v>
      </c>
      <c r="H10645" s="266">
        <v>0.1</v>
      </c>
      <c r="I10645" s="266">
        <v>2023</v>
      </c>
      <c r="J10645" s="267">
        <v>44969</v>
      </c>
      <c r="K10645" s="267">
        <f>J10645+1</f>
        <v>44970</v>
      </c>
      <c r="L10645" s="266">
        <f>IF(M10645&lt;=365,1,2)</f>
        <v>1</v>
      </c>
      <c r="M10645" s="266">
        <f>IF(K10645&lt;$C$1,$C$2-$C$1+1,$C$2-K10645+1)</f>
        <v>77</v>
      </c>
      <c r="N10645" s="268">
        <f>M10645/365</f>
        <v>0.21095890410958903</v>
      </c>
      <c r="O10645" s="269">
        <f>'Data and Parameter'!$E$4*'Data and Parameter'!$E$5*('Data and Parameter'!$E$6+'Data and Parameter'!$E$7)*'Data and Parameter'!$E$19*'Data and Parameter'!$E$14*'ER calculations'!N10645</f>
        <v>1.0922922755728799</v>
      </c>
    </row>
    <row r="10646" spans="1:15" ht="15">
      <c r="A10646" s="284">
        <v>10642</v>
      </c>
      <c r="B10646" s="287"/>
      <c r="C10646" s="287"/>
      <c r="D10646" s="284" t="s">
        <v>1376</v>
      </c>
      <c r="E10646" s="287"/>
      <c r="F10646" s="285" t="s">
        <v>10767</v>
      </c>
      <c r="G10646" s="266" t="s">
        <v>121</v>
      </c>
      <c r="H10646" s="266">
        <v>0.1</v>
      </c>
      <c r="I10646" s="266">
        <v>2023</v>
      </c>
      <c r="J10646" s="267">
        <v>44969</v>
      </c>
      <c r="K10646" s="267">
        <f>J10646+1</f>
        <v>44970</v>
      </c>
      <c r="L10646" s="266">
        <f>IF(M10646&lt;=365,1,2)</f>
        <v>1</v>
      </c>
      <c r="M10646" s="266">
        <f>IF(K10646&lt;$C$1,$C$2-$C$1+1,$C$2-K10646+1)</f>
        <v>77</v>
      </c>
      <c r="N10646" s="268">
        <f>M10646/365</f>
        <v>0.21095890410958903</v>
      </c>
      <c r="O10646" s="269">
        <f>'Data and Parameter'!$E$4*'Data and Parameter'!$E$5*('Data and Parameter'!$E$6+'Data and Parameter'!$E$7)*'Data and Parameter'!$E$19*'Data and Parameter'!$E$14*'ER calculations'!N10646</f>
        <v>1.0922922755728799</v>
      </c>
    </row>
    <row r="10647" spans="1:15" ht="15">
      <c r="A10647" s="284">
        <v>10643</v>
      </c>
      <c r="B10647" s="287"/>
      <c r="C10647" s="287"/>
      <c r="D10647" s="284" t="s">
        <v>1376</v>
      </c>
      <c r="E10647" s="287"/>
      <c r="F10647" s="285" t="s">
        <v>10768</v>
      </c>
      <c r="G10647" s="266" t="s">
        <v>121</v>
      </c>
      <c r="H10647" s="266">
        <v>0.1</v>
      </c>
      <c r="I10647" s="266">
        <v>2023</v>
      </c>
      <c r="J10647" s="267">
        <v>45007</v>
      </c>
      <c r="K10647" s="267">
        <f>J10647+1</f>
        <v>45008</v>
      </c>
      <c r="L10647" s="266">
        <f>IF(M10647&lt;=365,1,2)</f>
        <v>1</v>
      </c>
      <c r="M10647" s="266">
        <f>IF(K10647&lt;$C$1,$C$2-$C$1+1,$C$2-K10647+1)</f>
        <v>39</v>
      </c>
      <c r="N10647" s="268">
        <f>M10647/365</f>
        <v>0.10684931506849316</v>
      </c>
      <c r="O10647" s="269">
        <f>'Data and Parameter'!$E$4*'Data and Parameter'!$E$5*('Data and Parameter'!$E$6+'Data and Parameter'!$E$7)*'Data and Parameter'!$E$19*'Data and Parameter'!$E$14*'ER calculations'!N10647</f>
        <v>0.55323894477067947</v>
      </c>
    </row>
    <row r="10648" spans="1:15" ht="15">
      <c r="A10648" s="284">
        <v>10644</v>
      </c>
      <c r="B10648" s="287"/>
      <c r="C10648" s="287"/>
      <c r="D10648" s="284" t="s">
        <v>1376</v>
      </c>
      <c r="E10648" s="287"/>
      <c r="F10648" s="285" t="s">
        <v>10769</v>
      </c>
      <c r="G10648" s="266" t="s">
        <v>121</v>
      </c>
      <c r="H10648" s="266">
        <v>0.1</v>
      </c>
      <c r="I10648" s="266">
        <v>2023</v>
      </c>
      <c r="J10648" s="267">
        <v>45013</v>
      </c>
      <c r="K10648" s="267">
        <f>J10648+1</f>
        <v>45014</v>
      </c>
      <c r="L10648" s="266">
        <f>IF(M10648&lt;=365,1,2)</f>
        <v>1</v>
      </c>
      <c r="M10648" s="266">
        <f>IF(K10648&lt;$C$1,$C$2-$C$1+1,$C$2-K10648+1)</f>
        <v>33</v>
      </c>
      <c r="N10648" s="268">
        <f>M10648/365</f>
        <v>9.0410958904109592E-2</v>
      </c>
      <c r="O10648" s="269">
        <f>'Data and Parameter'!$E$4*'Data and Parameter'!$E$5*('Data and Parameter'!$E$6+'Data and Parameter'!$E$7)*'Data and Parameter'!$E$19*'Data and Parameter'!$E$14*'ER calculations'!N10648</f>
        <v>0.46812526095980572</v>
      </c>
    </row>
    <row r="10649" spans="1:15" ht="15">
      <c r="A10649" s="284">
        <v>10645</v>
      </c>
      <c r="B10649" s="287"/>
      <c r="C10649" s="287"/>
      <c r="D10649" s="284" t="s">
        <v>1376</v>
      </c>
      <c r="E10649" s="287"/>
      <c r="F10649" s="285" t="s">
        <v>10770</v>
      </c>
      <c r="G10649" s="266" t="s">
        <v>121</v>
      </c>
      <c r="H10649" s="266">
        <v>0.1</v>
      </c>
      <c r="I10649" s="266">
        <v>2023</v>
      </c>
      <c r="J10649" s="267">
        <v>45013</v>
      </c>
      <c r="K10649" s="267">
        <f>J10649+1</f>
        <v>45014</v>
      </c>
      <c r="L10649" s="266">
        <f>IF(M10649&lt;=365,1,2)</f>
        <v>1</v>
      </c>
      <c r="M10649" s="266">
        <f>IF(K10649&lt;$C$1,$C$2-$C$1+1,$C$2-K10649+1)</f>
        <v>33</v>
      </c>
      <c r="N10649" s="268">
        <f>M10649/365</f>
        <v>9.0410958904109592E-2</v>
      </c>
      <c r="O10649" s="269">
        <f>'Data and Parameter'!$E$4*'Data and Parameter'!$E$5*('Data and Parameter'!$E$6+'Data and Parameter'!$E$7)*'Data and Parameter'!$E$19*'Data and Parameter'!$E$14*'ER calculations'!N10649</f>
        <v>0.46812526095980572</v>
      </c>
    </row>
    <row r="10650" spans="1:15" ht="15">
      <c r="A10650" s="284">
        <v>10646</v>
      </c>
      <c r="B10650" s="287"/>
      <c r="C10650" s="287"/>
      <c r="D10650" s="284" t="s">
        <v>1376</v>
      </c>
      <c r="E10650" s="287"/>
      <c r="F10650" s="285" t="s">
        <v>10771</v>
      </c>
      <c r="G10650" s="266" t="s">
        <v>121</v>
      </c>
      <c r="H10650" s="266">
        <v>0.1</v>
      </c>
      <c r="I10650" s="266">
        <v>2023</v>
      </c>
      <c r="J10650" s="267">
        <v>45010</v>
      </c>
      <c r="K10650" s="267">
        <f>J10650+1</f>
        <v>45011</v>
      </c>
      <c r="L10650" s="266">
        <f>IF(M10650&lt;=365,1,2)</f>
        <v>1</v>
      </c>
      <c r="M10650" s="266">
        <f>IF(K10650&lt;$C$1,$C$2-$C$1+1,$C$2-K10650+1)</f>
        <v>36</v>
      </c>
      <c r="N10650" s="268">
        <f>M10650/365</f>
        <v>9.8630136986301367E-2</v>
      </c>
      <c r="O10650" s="269">
        <f>'Data and Parameter'!$E$4*'Data and Parameter'!$E$5*('Data and Parameter'!$E$6+'Data and Parameter'!$E$7)*'Data and Parameter'!$E$19*'Data and Parameter'!$E$14*'ER calculations'!N10650</f>
        <v>0.51068210286524263</v>
      </c>
    </row>
    <row r="10651" spans="1:15" ht="15">
      <c r="A10651" s="284">
        <v>10647</v>
      </c>
      <c r="B10651" s="287"/>
      <c r="C10651" s="287"/>
      <c r="D10651" s="284" t="s">
        <v>1376</v>
      </c>
      <c r="E10651" s="287"/>
      <c r="F10651" s="285" t="s">
        <v>10772</v>
      </c>
      <c r="G10651" s="266" t="s">
        <v>121</v>
      </c>
      <c r="H10651" s="266">
        <v>0.1</v>
      </c>
      <c r="I10651" s="266">
        <v>2023</v>
      </c>
      <c r="J10651" s="267">
        <v>45010</v>
      </c>
      <c r="K10651" s="267">
        <f>J10651+1</f>
        <v>45011</v>
      </c>
      <c r="L10651" s="266">
        <f>IF(M10651&lt;=365,1,2)</f>
        <v>1</v>
      </c>
      <c r="M10651" s="266">
        <f>IF(K10651&lt;$C$1,$C$2-$C$1+1,$C$2-K10651+1)</f>
        <v>36</v>
      </c>
      <c r="N10651" s="268">
        <f>M10651/365</f>
        <v>9.8630136986301367E-2</v>
      </c>
      <c r="O10651" s="269">
        <f>'Data and Parameter'!$E$4*'Data and Parameter'!$E$5*('Data and Parameter'!$E$6+'Data and Parameter'!$E$7)*'Data and Parameter'!$E$19*'Data and Parameter'!$E$14*'ER calculations'!N10651</f>
        <v>0.51068210286524263</v>
      </c>
    </row>
    <row r="10652" spans="1:15" ht="15">
      <c r="A10652" s="284">
        <v>10648</v>
      </c>
      <c r="B10652" s="287"/>
      <c r="C10652" s="287"/>
      <c r="D10652" s="284" t="s">
        <v>1376</v>
      </c>
      <c r="E10652" s="287"/>
      <c r="F10652" s="285" t="s">
        <v>10773</v>
      </c>
      <c r="G10652" s="266" t="s">
        <v>121</v>
      </c>
      <c r="H10652" s="266">
        <v>0.1</v>
      </c>
      <c r="I10652" s="266">
        <v>2023</v>
      </c>
      <c r="J10652" s="267">
        <v>45010</v>
      </c>
      <c r="K10652" s="267">
        <f>J10652+1</f>
        <v>45011</v>
      </c>
      <c r="L10652" s="266">
        <f>IF(M10652&lt;=365,1,2)</f>
        <v>1</v>
      </c>
      <c r="M10652" s="266">
        <f>IF(K10652&lt;$C$1,$C$2-$C$1+1,$C$2-K10652+1)</f>
        <v>36</v>
      </c>
      <c r="N10652" s="268">
        <f>M10652/365</f>
        <v>9.8630136986301367E-2</v>
      </c>
      <c r="O10652" s="269">
        <f>'Data and Parameter'!$E$4*'Data and Parameter'!$E$5*('Data and Parameter'!$E$6+'Data and Parameter'!$E$7)*'Data and Parameter'!$E$19*'Data and Parameter'!$E$14*'ER calculations'!N10652</f>
        <v>0.51068210286524263</v>
      </c>
    </row>
    <row r="10653" spans="1:15" ht="15">
      <c r="A10653" s="284">
        <v>10649</v>
      </c>
      <c r="B10653" s="287"/>
      <c r="C10653" s="287"/>
      <c r="D10653" s="284" t="s">
        <v>1376</v>
      </c>
      <c r="E10653" s="287"/>
      <c r="F10653" s="285" t="s">
        <v>10774</v>
      </c>
      <c r="G10653" s="266" t="s">
        <v>121</v>
      </c>
      <c r="H10653" s="266">
        <v>0.1</v>
      </c>
      <c r="I10653" s="266">
        <v>2023</v>
      </c>
      <c r="J10653" s="267">
        <v>44984</v>
      </c>
      <c r="K10653" s="267">
        <f>J10653+1</f>
        <v>44985</v>
      </c>
      <c r="L10653" s="266">
        <f>IF(M10653&lt;=365,1,2)</f>
        <v>1</v>
      </c>
      <c r="M10653" s="266">
        <f>IF(K10653&lt;$C$1,$C$2-$C$1+1,$C$2-K10653+1)</f>
        <v>62</v>
      </c>
      <c r="N10653" s="268">
        <f>M10653/365</f>
        <v>0.16986301369863013</v>
      </c>
      <c r="O10653" s="269">
        <f>'Data and Parameter'!$E$4*'Data and Parameter'!$E$5*('Data and Parameter'!$E$6+'Data and Parameter'!$E$7)*'Data and Parameter'!$E$19*'Data and Parameter'!$E$14*'ER calculations'!N10653</f>
        <v>0.87950806604569554</v>
      </c>
    </row>
    <row r="10654" spans="1:15" ht="15">
      <c r="A10654" s="284">
        <v>10650</v>
      </c>
      <c r="B10654" s="287"/>
      <c r="C10654" s="287"/>
      <c r="D10654" s="284" t="s">
        <v>1376</v>
      </c>
      <c r="E10654" s="287"/>
      <c r="F10654" s="285" t="s">
        <v>10775</v>
      </c>
      <c r="G10654" s="266" t="s">
        <v>121</v>
      </c>
      <c r="H10654" s="266">
        <v>0.1</v>
      </c>
      <c r="I10654" s="266">
        <v>2023</v>
      </c>
      <c r="J10654" s="267">
        <v>45008</v>
      </c>
      <c r="K10654" s="267">
        <f>J10654+1</f>
        <v>45009</v>
      </c>
      <c r="L10654" s="266">
        <f>IF(M10654&lt;=365,1,2)</f>
        <v>1</v>
      </c>
      <c r="M10654" s="266">
        <f>IF(K10654&lt;$C$1,$C$2-$C$1+1,$C$2-K10654+1)</f>
        <v>38</v>
      </c>
      <c r="N10654" s="268">
        <f>M10654/365</f>
        <v>0.10410958904109589</v>
      </c>
      <c r="O10654" s="269">
        <f>'Data and Parameter'!$E$4*'Data and Parameter'!$E$5*('Data and Parameter'!$E$6+'Data and Parameter'!$E$7)*'Data and Parameter'!$E$19*'Data and Parameter'!$E$14*'ER calculations'!N10654</f>
        <v>0.53905333080220053</v>
      </c>
    </row>
    <row r="10655" spans="1:15" ht="15">
      <c r="A10655" s="284">
        <v>10651</v>
      </c>
      <c r="B10655" s="287"/>
      <c r="C10655" s="287"/>
      <c r="D10655" s="284" t="s">
        <v>1376</v>
      </c>
      <c r="E10655" s="287"/>
      <c r="F10655" s="285" t="s">
        <v>10776</v>
      </c>
      <c r="G10655" s="266" t="s">
        <v>121</v>
      </c>
      <c r="H10655" s="266">
        <v>0.1</v>
      </c>
      <c r="I10655" s="266">
        <v>2023</v>
      </c>
      <c r="J10655" s="267">
        <v>45006</v>
      </c>
      <c r="K10655" s="267">
        <f>J10655+1</f>
        <v>45007</v>
      </c>
      <c r="L10655" s="266">
        <f>IF(M10655&lt;=365,1,2)</f>
        <v>1</v>
      </c>
      <c r="M10655" s="266">
        <f>IF(K10655&lt;$C$1,$C$2-$C$1+1,$C$2-K10655+1)</f>
        <v>40</v>
      </c>
      <c r="N10655" s="268">
        <f>M10655/365</f>
        <v>0.1095890410958904</v>
      </c>
      <c r="O10655" s="269">
        <f>'Data and Parameter'!$E$4*'Data and Parameter'!$E$5*('Data and Parameter'!$E$6+'Data and Parameter'!$E$7)*'Data and Parameter'!$E$19*'Data and Parameter'!$E$14*'ER calculations'!N10655</f>
        <v>0.56742455873915842</v>
      </c>
    </row>
    <row r="10656" spans="1:15" ht="15">
      <c r="A10656" s="284">
        <v>10652</v>
      </c>
      <c r="B10656" s="287"/>
      <c r="C10656" s="287"/>
      <c r="D10656" s="284" t="s">
        <v>1376</v>
      </c>
      <c r="E10656" s="287"/>
      <c r="F10656" s="285" t="s">
        <v>10777</v>
      </c>
      <c r="G10656" s="266" t="s">
        <v>121</v>
      </c>
      <c r="H10656" s="266">
        <v>0.1</v>
      </c>
      <c r="I10656" s="266">
        <v>2023</v>
      </c>
      <c r="J10656" s="267">
        <v>44998</v>
      </c>
      <c r="K10656" s="267">
        <f>J10656+1</f>
        <v>44999</v>
      </c>
      <c r="L10656" s="266">
        <f>IF(M10656&lt;=365,1,2)</f>
        <v>1</v>
      </c>
      <c r="M10656" s="266">
        <f>IF(K10656&lt;$C$1,$C$2-$C$1+1,$C$2-K10656+1)</f>
        <v>48</v>
      </c>
      <c r="N10656" s="268">
        <f>M10656/365</f>
        <v>0.13150684931506848</v>
      </c>
      <c r="O10656" s="269">
        <f>'Data and Parameter'!$E$4*'Data and Parameter'!$E$5*('Data and Parameter'!$E$6+'Data and Parameter'!$E$7)*'Data and Parameter'!$E$19*'Data and Parameter'!$E$14*'ER calculations'!N10656</f>
        <v>0.68090947048699002</v>
      </c>
    </row>
    <row r="10657" spans="1:15" ht="15">
      <c r="A10657" s="284">
        <v>10653</v>
      </c>
      <c r="B10657" s="287"/>
      <c r="C10657" s="287"/>
      <c r="D10657" s="284" t="s">
        <v>1376</v>
      </c>
      <c r="E10657" s="287"/>
      <c r="F10657" s="285" t="s">
        <v>10778</v>
      </c>
      <c r="G10657" s="266" t="s">
        <v>121</v>
      </c>
      <c r="H10657" s="266">
        <v>0.1</v>
      </c>
      <c r="I10657" s="266">
        <v>2023</v>
      </c>
      <c r="J10657" s="267">
        <v>45006</v>
      </c>
      <c r="K10657" s="267">
        <f>J10657+1</f>
        <v>45007</v>
      </c>
      <c r="L10657" s="266">
        <f>IF(M10657&lt;=365,1,2)</f>
        <v>1</v>
      </c>
      <c r="M10657" s="266">
        <f>IF(K10657&lt;$C$1,$C$2-$C$1+1,$C$2-K10657+1)</f>
        <v>40</v>
      </c>
      <c r="N10657" s="268">
        <f>M10657/365</f>
        <v>0.1095890410958904</v>
      </c>
      <c r="O10657" s="269">
        <f>'Data and Parameter'!$E$4*'Data and Parameter'!$E$5*('Data and Parameter'!$E$6+'Data and Parameter'!$E$7)*'Data and Parameter'!$E$19*'Data and Parameter'!$E$14*'ER calculations'!N10657</f>
        <v>0.56742455873915842</v>
      </c>
    </row>
    <row r="10658" spans="1:15" ht="15">
      <c r="A10658" s="284">
        <v>10654</v>
      </c>
      <c r="B10658" s="287"/>
      <c r="C10658" s="287"/>
      <c r="D10658" s="284" t="s">
        <v>1376</v>
      </c>
      <c r="E10658" s="287"/>
      <c r="F10658" s="285" t="s">
        <v>10779</v>
      </c>
      <c r="G10658" s="266" t="s">
        <v>121</v>
      </c>
      <c r="H10658" s="266">
        <v>0.1</v>
      </c>
      <c r="I10658" s="266">
        <v>2023</v>
      </c>
      <c r="J10658" s="267">
        <v>45006</v>
      </c>
      <c r="K10658" s="267">
        <f>J10658+1</f>
        <v>45007</v>
      </c>
      <c r="L10658" s="266">
        <f>IF(M10658&lt;=365,1,2)</f>
        <v>1</v>
      </c>
      <c r="M10658" s="266">
        <f>IF(K10658&lt;$C$1,$C$2-$C$1+1,$C$2-K10658+1)</f>
        <v>40</v>
      </c>
      <c r="N10658" s="268">
        <f>M10658/365</f>
        <v>0.1095890410958904</v>
      </c>
      <c r="O10658" s="269">
        <f>'Data and Parameter'!$E$4*'Data and Parameter'!$E$5*('Data and Parameter'!$E$6+'Data and Parameter'!$E$7)*'Data and Parameter'!$E$19*'Data and Parameter'!$E$14*'ER calculations'!N10658</f>
        <v>0.56742455873915842</v>
      </c>
    </row>
    <row r="10659" spans="1:15" ht="15">
      <c r="A10659" s="284">
        <v>10655</v>
      </c>
      <c r="B10659" s="287"/>
      <c r="C10659" s="287"/>
      <c r="D10659" s="284" t="s">
        <v>1376</v>
      </c>
      <c r="E10659" s="287"/>
      <c r="F10659" s="285" t="s">
        <v>10780</v>
      </c>
      <c r="G10659" s="266" t="s">
        <v>121</v>
      </c>
      <c r="H10659" s="266">
        <v>0.1</v>
      </c>
      <c r="I10659" s="266">
        <v>2023</v>
      </c>
      <c r="J10659" s="267">
        <v>45006</v>
      </c>
      <c r="K10659" s="267">
        <f>J10659+1</f>
        <v>45007</v>
      </c>
      <c r="L10659" s="266">
        <f>IF(M10659&lt;=365,1,2)</f>
        <v>1</v>
      </c>
      <c r="M10659" s="266">
        <f>IF(K10659&lt;$C$1,$C$2-$C$1+1,$C$2-K10659+1)</f>
        <v>40</v>
      </c>
      <c r="N10659" s="268">
        <f>M10659/365</f>
        <v>0.1095890410958904</v>
      </c>
      <c r="O10659" s="269">
        <f>'Data and Parameter'!$E$4*'Data and Parameter'!$E$5*('Data and Parameter'!$E$6+'Data and Parameter'!$E$7)*'Data and Parameter'!$E$19*'Data and Parameter'!$E$14*'ER calculations'!N10659</f>
        <v>0.56742455873915842</v>
      </c>
    </row>
    <row r="10660" spans="1:15" ht="15">
      <c r="A10660" s="284">
        <v>10656</v>
      </c>
      <c r="B10660" s="287"/>
      <c r="C10660" s="287"/>
      <c r="D10660" s="284" t="s">
        <v>1376</v>
      </c>
      <c r="E10660" s="287"/>
      <c r="F10660" s="285" t="s">
        <v>10781</v>
      </c>
      <c r="G10660" s="266" t="s">
        <v>121</v>
      </c>
      <c r="H10660" s="266">
        <v>0.1</v>
      </c>
      <c r="I10660" s="266">
        <v>2023</v>
      </c>
      <c r="J10660" s="267">
        <v>44988</v>
      </c>
      <c r="K10660" s="267">
        <f>J10660+1</f>
        <v>44989</v>
      </c>
      <c r="L10660" s="266">
        <f>IF(M10660&lt;=365,1,2)</f>
        <v>1</v>
      </c>
      <c r="M10660" s="266">
        <f>IF(K10660&lt;$C$1,$C$2-$C$1+1,$C$2-K10660+1)</f>
        <v>58</v>
      </c>
      <c r="N10660" s="268">
        <f>M10660/365</f>
        <v>0.15890410958904111</v>
      </c>
      <c r="O10660" s="269">
        <f>'Data and Parameter'!$E$4*'Data and Parameter'!$E$5*('Data and Parameter'!$E$6+'Data and Parameter'!$E$7)*'Data and Parameter'!$E$19*'Data and Parameter'!$E$14*'ER calculations'!N10660</f>
        <v>0.82276561017177985</v>
      </c>
    </row>
    <row r="10661" spans="1:15" ht="15">
      <c r="A10661" s="284">
        <v>10657</v>
      </c>
      <c r="B10661" s="287"/>
      <c r="C10661" s="287"/>
      <c r="D10661" s="284" t="s">
        <v>1376</v>
      </c>
      <c r="E10661" s="287"/>
      <c r="F10661" s="285" t="s">
        <v>10782</v>
      </c>
      <c r="G10661" s="266" t="s">
        <v>121</v>
      </c>
      <c r="H10661" s="266">
        <v>0.1</v>
      </c>
      <c r="I10661" s="266">
        <v>2023</v>
      </c>
      <c r="J10661" s="267">
        <v>44988</v>
      </c>
      <c r="K10661" s="267">
        <f>J10661+1</f>
        <v>44989</v>
      </c>
      <c r="L10661" s="266">
        <f>IF(M10661&lt;=365,1,2)</f>
        <v>1</v>
      </c>
      <c r="M10661" s="266">
        <f>IF(K10661&lt;$C$1,$C$2-$C$1+1,$C$2-K10661+1)</f>
        <v>58</v>
      </c>
      <c r="N10661" s="268">
        <f>M10661/365</f>
        <v>0.15890410958904111</v>
      </c>
      <c r="O10661" s="269">
        <f>'Data and Parameter'!$E$4*'Data and Parameter'!$E$5*('Data and Parameter'!$E$6+'Data and Parameter'!$E$7)*'Data and Parameter'!$E$19*'Data and Parameter'!$E$14*'ER calculations'!N10661</f>
        <v>0.82276561017177985</v>
      </c>
    </row>
    <row r="10662" spans="1:15" ht="15">
      <c r="A10662" s="284">
        <v>10658</v>
      </c>
      <c r="B10662" s="287"/>
      <c r="C10662" s="287"/>
      <c r="D10662" s="284" t="s">
        <v>1376</v>
      </c>
      <c r="E10662" s="287"/>
      <c r="F10662" s="285" t="s">
        <v>10783</v>
      </c>
      <c r="G10662" s="266" t="s">
        <v>121</v>
      </c>
      <c r="H10662" s="266">
        <v>0.1</v>
      </c>
      <c r="I10662" s="266">
        <v>2023</v>
      </c>
      <c r="J10662" s="267">
        <v>44990</v>
      </c>
      <c r="K10662" s="267">
        <f>J10662+1</f>
        <v>44991</v>
      </c>
      <c r="L10662" s="266">
        <f>IF(M10662&lt;=365,1,2)</f>
        <v>1</v>
      </c>
      <c r="M10662" s="266">
        <f>IF(K10662&lt;$C$1,$C$2-$C$1+1,$C$2-K10662+1)</f>
        <v>56</v>
      </c>
      <c r="N10662" s="268">
        <f>M10662/365</f>
        <v>0.15342465753424658</v>
      </c>
      <c r="O10662" s="269">
        <f>'Data and Parameter'!$E$4*'Data and Parameter'!$E$5*('Data and Parameter'!$E$6+'Data and Parameter'!$E$7)*'Data and Parameter'!$E$19*'Data and Parameter'!$E$14*'ER calculations'!N10662</f>
        <v>0.79439438223482184</v>
      </c>
    </row>
    <row r="10663" spans="1:15" ht="15">
      <c r="A10663" s="284">
        <v>10659</v>
      </c>
      <c r="B10663" s="287"/>
      <c r="C10663" s="287"/>
      <c r="D10663" s="284" t="s">
        <v>1376</v>
      </c>
      <c r="E10663" s="287"/>
      <c r="F10663" s="285" t="s">
        <v>10784</v>
      </c>
      <c r="G10663" s="266" t="s">
        <v>121</v>
      </c>
      <c r="H10663" s="266">
        <v>0.1</v>
      </c>
      <c r="I10663" s="266">
        <v>2023</v>
      </c>
      <c r="J10663" s="267">
        <v>44989</v>
      </c>
      <c r="K10663" s="267">
        <f>J10663+1</f>
        <v>44990</v>
      </c>
      <c r="L10663" s="266">
        <f>IF(M10663&lt;=365,1,2)</f>
        <v>1</v>
      </c>
      <c r="M10663" s="266">
        <f>IF(K10663&lt;$C$1,$C$2-$C$1+1,$C$2-K10663+1)</f>
        <v>57</v>
      </c>
      <c r="N10663" s="268">
        <f>M10663/365</f>
        <v>0.15616438356164383</v>
      </c>
      <c r="O10663" s="269">
        <f>'Data and Parameter'!$E$4*'Data and Parameter'!$E$5*('Data and Parameter'!$E$6+'Data and Parameter'!$E$7)*'Data and Parameter'!$E$19*'Data and Parameter'!$E$14*'ER calculations'!N10663</f>
        <v>0.80857999620330079</v>
      </c>
    </row>
    <row r="10664" spans="1:15" ht="15">
      <c r="A10664" s="284">
        <v>10660</v>
      </c>
      <c r="B10664" s="287"/>
      <c r="C10664" s="287"/>
      <c r="D10664" s="284" t="s">
        <v>1376</v>
      </c>
      <c r="E10664" s="287"/>
      <c r="F10664" s="285" t="s">
        <v>10785</v>
      </c>
      <c r="G10664" s="266" t="s">
        <v>121</v>
      </c>
      <c r="H10664" s="266">
        <v>0.1</v>
      </c>
      <c r="I10664" s="266">
        <v>2023</v>
      </c>
      <c r="J10664" s="267">
        <v>44990</v>
      </c>
      <c r="K10664" s="267">
        <f>J10664+1</f>
        <v>44991</v>
      </c>
      <c r="L10664" s="266">
        <f>IF(M10664&lt;=365,1,2)</f>
        <v>1</v>
      </c>
      <c r="M10664" s="266">
        <f>IF(K10664&lt;$C$1,$C$2-$C$1+1,$C$2-K10664+1)</f>
        <v>56</v>
      </c>
      <c r="N10664" s="268">
        <f>M10664/365</f>
        <v>0.15342465753424658</v>
      </c>
      <c r="O10664" s="269">
        <f>'Data and Parameter'!$E$4*'Data and Parameter'!$E$5*('Data and Parameter'!$E$6+'Data and Parameter'!$E$7)*'Data and Parameter'!$E$19*'Data and Parameter'!$E$14*'ER calculations'!N10664</f>
        <v>0.79439438223482184</v>
      </c>
    </row>
    <row r="10665" spans="1:15" ht="15">
      <c r="A10665" s="284">
        <v>10661</v>
      </c>
      <c r="B10665" s="287"/>
      <c r="C10665" s="287"/>
      <c r="D10665" s="284" t="s">
        <v>1376</v>
      </c>
      <c r="E10665" s="287"/>
      <c r="F10665" s="285" t="s">
        <v>10786</v>
      </c>
      <c r="G10665" s="266" t="s">
        <v>121</v>
      </c>
      <c r="H10665" s="266">
        <v>0.1</v>
      </c>
      <c r="I10665" s="266">
        <v>2023</v>
      </c>
      <c r="J10665" s="267">
        <v>44990</v>
      </c>
      <c r="K10665" s="267">
        <f>J10665+1</f>
        <v>44991</v>
      </c>
      <c r="L10665" s="266">
        <f>IF(M10665&lt;=365,1,2)</f>
        <v>1</v>
      </c>
      <c r="M10665" s="266">
        <f>IF(K10665&lt;$C$1,$C$2-$C$1+1,$C$2-K10665+1)</f>
        <v>56</v>
      </c>
      <c r="N10665" s="268">
        <f>M10665/365</f>
        <v>0.15342465753424658</v>
      </c>
      <c r="O10665" s="269">
        <f>'Data and Parameter'!$E$4*'Data and Parameter'!$E$5*('Data and Parameter'!$E$6+'Data and Parameter'!$E$7)*'Data and Parameter'!$E$19*'Data and Parameter'!$E$14*'ER calculations'!N10665</f>
        <v>0.79439438223482184</v>
      </c>
    </row>
    <row r="10666" spans="1:15" ht="15">
      <c r="A10666" s="284">
        <v>10662</v>
      </c>
      <c r="B10666" s="287"/>
      <c r="C10666" s="287"/>
      <c r="D10666" s="284" t="s">
        <v>1376</v>
      </c>
      <c r="E10666" s="287"/>
      <c r="F10666" s="285" t="s">
        <v>10787</v>
      </c>
      <c r="G10666" s="266" t="s">
        <v>121</v>
      </c>
      <c r="H10666" s="266">
        <v>0.1</v>
      </c>
      <c r="I10666" s="266">
        <v>2023</v>
      </c>
      <c r="J10666" s="267">
        <v>44990</v>
      </c>
      <c r="K10666" s="267">
        <f>J10666+1</f>
        <v>44991</v>
      </c>
      <c r="L10666" s="266">
        <f>IF(M10666&lt;=365,1,2)</f>
        <v>1</v>
      </c>
      <c r="M10666" s="266">
        <f>IF(K10666&lt;$C$1,$C$2-$C$1+1,$C$2-K10666+1)</f>
        <v>56</v>
      </c>
      <c r="N10666" s="268">
        <f>M10666/365</f>
        <v>0.15342465753424658</v>
      </c>
      <c r="O10666" s="269">
        <f>'Data and Parameter'!$E$4*'Data and Parameter'!$E$5*('Data and Parameter'!$E$6+'Data and Parameter'!$E$7)*'Data and Parameter'!$E$19*'Data and Parameter'!$E$14*'ER calculations'!N10666</f>
        <v>0.79439438223482184</v>
      </c>
    </row>
    <row r="10667" spans="1:15" ht="15">
      <c r="A10667" s="284">
        <v>10663</v>
      </c>
      <c r="B10667" s="287"/>
      <c r="C10667" s="287"/>
      <c r="D10667" s="284" t="s">
        <v>1376</v>
      </c>
      <c r="E10667" s="287"/>
      <c r="F10667" s="285" t="s">
        <v>10788</v>
      </c>
      <c r="G10667" s="266" t="s">
        <v>121</v>
      </c>
      <c r="H10667" s="266">
        <v>0.1</v>
      </c>
      <c r="I10667" s="266">
        <v>2023</v>
      </c>
      <c r="J10667" s="267">
        <v>44990</v>
      </c>
      <c r="K10667" s="267">
        <f>J10667+1</f>
        <v>44991</v>
      </c>
      <c r="L10667" s="266">
        <f>IF(M10667&lt;=365,1,2)</f>
        <v>1</v>
      </c>
      <c r="M10667" s="266">
        <f>IF(K10667&lt;$C$1,$C$2-$C$1+1,$C$2-K10667+1)</f>
        <v>56</v>
      </c>
      <c r="N10667" s="268">
        <f>M10667/365</f>
        <v>0.15342465753424658</v>
      </c>
      <c r="O10667" s="269">
        <f>'Data and Parameter'!$E$4*'Data and Parameter'!$E$5*('Data and Parameter'!$E$6+'Data and Parameter'!$E$7)*'Data and Parameter'!$E$19*'Data and Parameter'!$E$14*'ER calculations'!N10667</f>
        <v>0.79439438223482184</v>
      </c>
    </row>
    <row r="10668" spans="1:15" ht="15">
      <c r="A10668" s="284">
        <v>10664</v>
      </c>
      <c r="B10668" s="287"/>
      <c r="C10668" s="287"/>
      <c r="D10668" s="284" t="s">
        <v>1376</v>
      </c>
      <c r="E10668" s="287"/>
      <c r="F10668" s="285" t="s">
        <v>10789</v>
      </c>
      <c r="G10668" s="266" t="s">
        <v>121</v>
      </c>
      <c r="H10668" s="266">
        <v>0.1</v>
      </c>
      <c r="I10668" s="266">
        <v>2023</v>
      </c>
      <c r="J10668" s="267">
        <v>44990</v>
      </c>
      <c r="K10668" s="267">
        <f>J10668+1</f>
        <v>44991</v>
      </c>
      <c r="L10668" s="266">
        <f>IF(M10668&lt;=365,1,2)</f>
        <v>1</v>
      </c>
      <c r="M10668" s="266">
        <f>IF(K10668&lt;$C$1,$C$2-$C$1+1,$C$2-K10668+1)</f>
        <v>56</v>
      </c>
      <c r="N10668" s="268">
        <f>M10668/365</f>
        <v>0.15342465753424658</v>
      </c>
      <c r="O10668" s="269">
        <f>'Data and Parameter'!$E$4*'Data and Parameter'!$E$5*('Data and Parameter'!$E$6+'Data and Parameter'!$E$7)*'Data and Parameter'!$E$19*'Data and Parameter'!$E$14*'ER calculations'!N10668</f>
        <v>0.79439438223482184</v>
      </c>
    </row>
    <row r="10669" spans="1:15" ht="15">
      <c r="A10669" s="284">
        <v>10665</v>
      </c>
      <c r="B10669" s="287"/>
      <c r="C10669" s="287"/>
      <c r="D10669" s="284" t="s">
        <v>1376</v>
      </c>
      <c r="E10669" s="287"/>
      <c r="F10669" s="285" t="s">
        <v>10790</v>
      </c>
      <c r="G10669" s="266" t="s">
        <v>121</v>
      </c>
      <c r="H10669" s="266">
        <v>0.1</v>
      </c>
      <c r="I10669" s="266">
        <v>2023</v>
      </c>
      <c r="J10669" s="267">
        <v>44998</v>
      </c>
      <c r="K10669" s="267">
        <f>J10669+1</f>
        <v>44999</v>
      </c>
      <c r="L10669" s="266">
        <f>IF(M10669&lt;=365,1,2)</f>
        <v>1</v>
      </c>
      <c r="M10669" s="266">
        <f>IF(K10669&lt;$C$1,$C$2-$C$1+1,$C$2-K10669+1)</f>
        <v>48</v>
      </c>
      <c r="N10669" s="268">
        <f>M10669/365</f>
        <v>0.13150684931506848</v>
      </c>
      <c r="O10669" s="269">
        <f>'Data and Parameter'!$E$4*'Data and Parameter'!$E$5*('Data and Parameter'!$E$6+'Data and Parameter'!$E$7)*'Data and Parameter'!$E$19*'Data and Parameter'!$E$14*'ER calculations'!N10669</f>
        <v>0.68090947048699002</v>
      </c>
    </row>
    <row r="10670" spans="1:15" ht="15">
      <c r="A10670" s="284">
        <v>10666</v>
      </c>
      <c r="B10670" s="287"/>
      <c r="C10670" s="287"/>
      <c r="D10670" s="284" t="s">
        <v>1376</v>
      </c>
      <c r="E10670" s="287"/>
      <c r="F10670" s="285" t="s">
        <v>10791</v>
      </c>
      <c r="G10670" s="266" t="s">
        <v>121</v>
      </c>
      <c r="H10670" s="266">
        <v>0.1</v>
      </c>
      <c r="I10670" s="266">
        <v>2023</v>
      </c>
      <c r="J10670" s="267">
        <v>44998</v>
      </c>
      <c r="K10670" s="267">
        <f>J10670+1</f>
        <v>44999</v>
      </c>
      <c r="L10670" s="266">
        <f>IF(M10670&lt;=365,1,2)</f>
        <v>1</v>
      </c>
      <c r="M10670" s="266">
        <f>IF(K10670&lt;$C$1,$C$2-$C$1+1,$C$2-K10670+1)</f>
        <v>48</v>
      </c>
      <c r="N10670" s="268">
        <f>M10670/365</f>
        <v>0.13150684931506848</v>
      </c>
      <c r="O10670" s="269">
        <f>'Data and Parameter'!$E$4*'Data and Parameter'!$E$5*('Data and Parameter'!$E$6+'Data and Parameter'!$E$7)*'Data and Parameter'!$E$19*'Data and Parameter'!$E$14*'ER calculations'!N10670</f>
        <v>0.68090947048699002</v>
      </c>
    </row>
    <row r="10671" spans="1:15" ht="15">
      <c r="A10671" s="284">
        <v>10667</v>
      </c>
      <c r="B10671" s="287"/>
      <c r="C10671" s="287"/>
      <c r="D10671" s="284" t="s">
        <v>1376</v>
      </c>
      <c r="E10671" s="287"/>
      <c r="F10671" s="285" t="s">
        <v>10792</v>
      </c>
      <c r="G10671" s="266" t="s">
        <v>121</v>
      </c>
      <c r="H10671" s="266">
        <v>0.1</v>
      </c>
      <c r="I10671" s="266">
        <v>2023</v>
      </c>
      <c r="J10671" s="267">
        <v>44998</v>
      </c>
      <c r="K10671" s="267">
        <f>J10671+1</f>
        <v>44999</v>
      </c>
      <c r="L10671" s="266">
        <f>IF(M10671&lt;=365,1,2)</f>
        <v>1</v>
      </c>
      <c r="M10671" s="266">
        <f>IF(K10671&lt;$C$1,$C$2-$C$1+1,$C$2-K10671+1)</f>
        <v>48</v>
      </c>
      <c r="N10671" s="268">
        <f>M10671/365</f>
        <v>0.13150684931506848</v>
      </c>
      <c r="O10671" s="269">
        <f>'Data and Parameter'!$E$4*'Data and Parameter'!$E$5*('Data and Parameter'!$E$6+'Data and Parameter'!$E$7)*'Data and Parameter'!$E$19*'Data and Parameter'!$E$14*'ER calculations'!N10671</f>
        <v>0.68090947048699002</v>
      </c>
    </row>
    <row r="10672" spans="1:15" ht="15">
      <c r="A10672" s="284">
        <v>10668</v>
      </c>
      <c r="B10672" s="287"/>
      <c r="C10672" s="287"/>
      <c r="D10672" s="284" t="s">
        <v>1376</v>
      </c>
      <c r="E10672" s="287"/>
      <c r="F10672" s="285" t="s">
        <v>10793</v>
      </c>
      <c r="G10672" s="266" t="s">
        <v>121</v>
      </c>
      <c r="H10672" s="266">
        <v>0.1</v>
      </c>
      <c r="I10672" s="266">
        <v>2023</v>
      </c>
      <c r="J10672" s="267">
        <v>44999</v>
      </c>
      <c r="K10672" s="267">
        <f>J10672+1</f>
        <v>45000</v>
      </c>
      <c r="L10672" s="266">
        <f>IF(M10672&lt;=365,1,2)</f>
        <v>1</v>
      </c>
      <c r="M10672" s="266">
        <f>IF(K10672&lt;$C$1,$C$2-$C$1+1,$C$2-K10672+1)</f>
        <v>47</v>
      </c>
      <c r="N10672" s="268">
        <f>M10672/365</f>
        <v>0.12876712328767123</v>
      </c>
      <c r="O10672" s="269">
        <f>'Data and Parameter'!$E$4*'Data and Parameter'!$E$5*('Data and Parameter'!$E$6+'Data and Parameter'!$E$7)*'Data and Parameter'!$E$19*'Data and Parameter'!$E$14*'ER calculations'!N10672</f>
        <v>0.66672385651851118</v>
      </c>
    </row>
    <row r="10673" spans="1:15" ht="15">
      <c r="A10673" s="284">
        <v>10669</v>
      </c>
      <c r="B10673" s="287"/>
      <c r="C10673" s="287"/>
      <c r="D10673" s="284" t="s">
        <v>1376</v>
      </c>
      <c r="E10673" s="287"/>
      <c r="F10673" s="285" t="s">
        <v>10794</v>
      </c>
      <c r="G10673" s="266" t="s">
        <v>121</v>
      </c>
      <c r="H10673" s="266">
        <v>0.1</v>
      </c>
      <c r="I10673" s="266">
        <v>2023</v>
      </c>
      <c r="J10673" s="267">
        <v>44967</v>
      </c>
      <c r="K10673" s="267">
        <f>J10673+1</f>
        <v>44968</v>
      </c>
      <c r="L10673" s="266">
        <f>IF(M10673&lt;=365,1,2)</f>
        <v>1</v>
      </c>
      <c r="M10673" s="266">
        <f>IF(K10673&lt;$C$1,$C$2-$C$1+1,$C$2-K10673+1)</f>
        <v>79</v>
      </c>
      <c r="N10673" s="268">
        <f>M10673/365</f>
        <v>0.21643835616438356</v>
      </c>
      <c r="O10673" s="269">
        <f>'Data and Parameter'!$E$4*'Data and Parameter'!$E$5*('Data and Parameter'!$E$6+'Data and Parameter'!$E$7)*'Data and Parameter'!$E$19*'Data and Parameter'!$E$14*'ER calculations'!N10673</f>
        <v>1.1206635035098378</v>
      </c>
    </row>
    <row r="10674" spans="1:15" ht="15">
      <c r="A10674" s="284">
        <v>10670</v>
      </c>
      <c r="B10674" s="287"/>
      <c r="C10674" s="287"/>
      <c r="D10674" s="284" t="s">
        <v>1376</v>
      </c>
      <c r="E10674" s="287"/>
      <c r="F10674" s="285" t="s">
        <v>10795</v>
      </c>
      <c r="G10674" s="266" t="s">
        <v>121</v>
      </c>
      <c r="H10674" s="266">
        <v>0.1</v>
      </c>
      <c r="I10674" s="266">
        <v>2023</v>
      </c>
      <c r="J10674" s="267">
        <v>44967</v>
      </c>
      <c r="K10674" s="267">
        <f>J10674+1</f>
        <v>44968</v>
      </c>
      <c r="L10674" s="266">
        <f>IF(M10674&lt;=365,1,2)</f>
        <v>1</v>
      </c>
      <c r="M10674" s="266">
        <f>IF(K10674&lt;$C$1,$C$2-$C$1+1,$C$2-K10674+1)</f>
        <v>79</v>
      </c>
      <c r="N10674" s="268">
        <f>M10674/365</f>
        <v>0.21643835616438356</v>
      </c>
      <c r="O10674" s="269">
        <f>'Data and Parameter'!$E$4*'Data and Parameter'!$E$5*('Data and Parameter'!$E$6+'Data and Parameter'!$E$7)*'Data and Parameter'!$E$19*'Data and Parameter'!$E$14*'ER calculations'!N10674</f>
        <v>1.1206635035098378</v>
      </c>
    </row>
    <row r="10675" spans="1:15" ht="15">
      <c r="A10675" s="284">
        <v>10671</v>
      </c>
      <c r="B10675" s="287"/>
      <c r="C10675" s="287"/>
      <c r="D10675" s="284" t="s">
        <v>1376</v>
      </c>
      <c r="E10675" s="287"/>
      <c r="F10675" s="285" t="s">
        <v>10796</v>
      </c>
      <c r="G10675" s="266" t="s">
        <v>121</v>
      </c>
      <c r="H10675" s="266">
        <v>0.1</v>
      </c>
      <c r="I10675" s="266">
        <v>2023</v>
      </c>
      <c r="J10675" s="267">
        <v>45012</v>
      </c>
      <c r="K10675" s="267">
        <f>J10675+1</f>
        <v>45013</v>
      </c>
      <c r="L10675" s="266">
        <f>IF(M10675&lt;=365,1,2)</f>
        <v>1</v>
      </c>
      <c r="M10675" s="266">
        <f>IF(K10675&lt;$C$1,$C$2-$C$1+1,$C$2-K10675+1)</f>
        <v>34</v>
      </c>
      <c r="N10675" s="268">
        <f>M10675/365</f>
        <v>9.3150684931506855E-2</v>
      </c>
      <c r="O10675" s="269">
        <f>'Data and Parameter'!$E$4*'Data and Parameter'!$E$5*('Data and Parameter'!$E$6+'Data and Parameter'!$E$7)*'Data and Parameter'!$E$19*'Data and Parameter'!$E$14*'ER calculations'!N10675</f>
        <v>0.48231087492828467</v>
      </c>
    </row>
    <row r="10676" spans="1:15" ht="15">
      <c r="A10676" s="284">
        <v>10672</v>
      </c>
      <c r="B10676" s="287"/>
      <c r="C10676" s="287"/>
      <c r="D10676" s="284" t="s">
        <v>1376</v>
      </c>
      <c r="E10676" s="287"/>
      <c r="F10676" s="285" t="s">
        <v>10797</v>
      </c>
      <c r="G10676" s="266" t="s">
        <v>121</v>
      </c>
      <c r="H10676" s="266">
        <v>0.1</v>
      </c>
      <c r="I10676" s="266">
        <v>2023</v>
      </c>
      <c r="J10676" s="267">
        <v>45013</v>
      </c>
      <c r="K10676" s="267">
        <f>J10676+1</f>
        <v>45014</v>
      </c>
      <c r="L10676" s="266">
        <f>IF(M10676&lt;=365,1,2)</f>
        <v>1</v>
      </c>
      <c r="M10676" s="266">
        <f>IF(K10676&lt;$C$1,$C$2-$C$1+1,$C$2-K10676+1)</f>
        <v>33</v>
      </c>
      <c r="N10676" s="268">
        <f>M10676/365</f>
        <v>9.0410958904109592E-2</v>
      </c>
      <c r="O10676" s="269">
        <f>'Data and Parameter'!$E$4*'Data and Parameter'!$E$5*('Data and Parameter'!$E$6+'Data and Parameter'!$E$7)*'Data and Parameter'!$E$19*'Data and Parameter'!$E$14*'ER calculations'!N10676</f>
        <v>0.46812526095980572</v>
      </c>
    </row>
    <row r="10677" spans="1:15" ht="15">
      <c r="A10677" s="284">
        <v>10673</v>
      </c>
      <c r="B10677" s="287"/>
      <c r="C10677" s="287"/>
      <c r="D10677" s="284" t="s">
        <v>1376</v>
      </c>
      <c r="E10677" s="287"/>
      <c r="F10677" s="285" t="s">
        <v>10798</v>
      </c>
      <c r="G10677" s="266" t="s">
        <v>121</v>
      </c>
      <c r="H10677" s="266">
        <v>0.1</v>
      </c>
      <c r="I10677" s="266">
        <v>2023</v>
      </c>
      <c r="J10677" s="267">
        <v>44967</v>
      </c>
      <c r="K10677" s="267">
        <f>J10677+1</f>
        <v>44968</v>
      </c>
      <c r="L10677" s="266">
        <f>IF(M10677&lt;=365,1,2)</f>
        <v>1</v>
      </c>
      <c r="M10677" s="266">
        <f>IF(K10677&lt;$C$1,$C$2-$C$1+1,$C$2-K10677+1)</f>
        <v>79</v>
      </c>
      <c r="N10677" s="268">
        <f>M10677/365</f>
        <v>0.21643835616438356</v>
      </c>
      <c r="O10677" s="269">
        <f>'Data and Parameter'!$E$4*'Data and Parameter'!$E$5*('Data and Parameter'!$E$6+'Data and Parameter'!$E$7)*'Data and Parameter'!$E$19*'Data and Parameter'!$E$14*'ER calculations'!N10677</f>
        <v>1.1206635035098378</v>
      </c>
    </row>
    <row r="10678" spans="1:15" ht="15">
      <c r="A10678" s="284">
        <v>10674</v>
      </c>
      <c r="B10678" s="287"/>
      <c r="C10678" s="287"/>
      <c r="D10678" s="284" t="s">
        <v>1376</v>
      </c>
      <c r="E10678" s="287"/>
      <c r="F10678" s="285" t="s">
        <v>10799</v>
      </c>
      <c r="G10678" s="266" t="s">
        <v>121</v>
      </c>
      <c r="H10678" s="266">
        <v>0.1</v>
      </c>
      <c r="I10678" s="266">
        <v>2023</v>
      </c>
      <c r="J10678" s="267">
        <v>44984</v>
      </c>
      <c r="K10678" s="267">
        <f>J10678+1</f>
        <v>44985</v>
      </c>
      <c r="L10678" s="266">
        <f>IF(M10678&lt;=365,1,2)</f>
        <v>1</v>
      </c>
      <c r="M10678" s="266">
        <f>IF(K10678&lt;$C$1,$C$2-$C$1+1,$C$2-K10678+1)</f>
        <v>62</v>
      </c>
      <c r="N10678" s="268">
        <f>M10678/365</f>
        <v>0.16986301369863013</v>
      </c>
      <c r="O10678" s="269">
        <f>'Data and Parameter'!$E$4*'Data and Parameter'!$E$5*('Data and Parameter'!$E$6+'Data and Parameter'!$E$7)*'Data and Parameter'!$E$19*'Data and Parameter'!$E$14*'ER calculations'!N10678</f>
        <v>0.87950806604569554</v>
      </c>
    </row>
    <row r="10679" spans="1:15" ht="15">
      <c r="A10679" s="284">
        <v>10675</v>
      </c>
      <c r="B10679" s="287"/>
      <c r="C10679" s="287"/>
      <c r="D10679" s="284" t="s">
        <v>1376</v>
      </c>
      <c r="E10679" s="287"/>
      <c r="F10679" s="285" t="s">
        <v>10800</v>
      </c>
      <c r="G10679" s="266" t="s">
        <v>121</v>
      </c>
      <c r="H10679" s="266">
        <v>0.1</v>
      </c>
      <c r="I10679" s="266">
        <v>2023</v>
      </c>
      <c r="J10679" s="267">
        <v>44984</v>
      </c>
      <c r="K10679" s="267">
        <f>J10679+1</f>
        <v>44985</v>
      </c>
      <c r="L10679" s="266">
        <f>IF(M10679&lt;=365,1,2)</f>
        <v>1</v>
      </c>
      <c r="M10679" s="266">
        <f>IF(K10679&lt;$C$1,$C$2-$C$1+1,$C$2-K10679+1)</f>
        <v>62</v>
      </c>
      <c r="N10679" s="268">
        <f>M10679/365</f>
        <v>0.16986301369863013</v>
      </c>
      <c r="O10679" s="269">
        <f>'Data and Parameter'!$E$4*'Data and Parameter'!$E$5*('Data and Parameter'!$E$6+'Data and Parameter'!$E$7)*'Data and Parameter'!$E$19*'Data and Parameter'!$E$14*'ER calculations'!N10679</f>
        <v>0.87950806604569554</v>
      </c>
    </row>
    <row r="10680" spans="1:15" ht="15">
      <c r="A10680" s="284">
        <v>10676</v>
      </c>
      <c r="B10680" s="287"/>
      <c r="C10680" s="287"/>
      <c r="D10680" s="284" t="s">
        <v>1376</v>
      </c>
      <c r="E10680" s="287"/>
      <c r="F10680" s="285" t="s">
        <v>10801</v>
      </c>
      <c r="G10680" s="266" t="s">
        <v>121</v>
      </c>
      <c r="H10680" s="266">
        <v>0.1</v>
      </c>
      <c r="I10680" s="266">
        <v>2023</v>
      </c>
      <c r="J10680" s="267">
        <v>44967</v>
      </c>
      <c r="K10680" s="267">
        <f>J10680+1</f>
        <v>44968</v>
      </c>
      <c r="L10680" s="266">
        <f>IF(M10680&lt;=365,1,2)</f>
        <v>1</v>
      </c>
      <c r="M10680" s="266">
        <f>IF(K10680&lt;$C$1,$C$2-$C$1+1,$C$2-K10680+1)</f>
        <v>79</v>
      </c>
      <c r="N10680" s="268">
        <f>M10680/365</f>
        <v>0.21643835616438356</v>
      </c>
      <c r="O10680" s="269">
        <f>'Data and Parameter'!$E$4*'Data and Parameter'!$E$5*('Data and Parameter'!$E$6+'Data and Parameter'!$E$7)*'Data and Parameter'!$E$19*'Data and Parameter'!$E$14*'ER calculations'!N10680</f>
        <v>1.1206635035098378</v>
      </c>
    </row>
    <row r="10681" spans="1:15" ht="15">
      <c r="A10681" s="284">
        <v>10677</v>
      </c>
      <c r="B10681" s="287"/>
      <c r="C10681" s="287"/>
      <c r="D10681" s="284" t="s">
        <v>1376</v>
      </c>
      <c r="E10681" s="287"/>
      <c r="F10681" s="285" t="s">
        <v>10802</v>
      </c>
      <c r="G10681" s="266" t="s">
        <v>121</v>
      </c>
      <c r="H10681" s="266">
        <v>0.1</v>
      </c>
      <c r="I10681" s="266">
        <v>2023</v>
      </c>
      <c r="J10681" s="267">
        <v>44967</v>
      </c>
      <c r="K10681" s="267">
        <f>J10681+1</f>
        <v>44968</v>
      </c>
      <c r="L10681" s="266">
        <f>IF(M10681&lt;=365,1,2)</f>
        <v>1</v>
      </c>
      <c r="M10681" s="266">
        <f>IF(K10681&lt;$C$1,$C$2-$C$1+1,$C$2-K10681+1)</f>
        <v>79</v>
      </c>
      <c r="N10681" s="268">
        <f>M10681/365</f>
        <v>0.21643835616438356</v>
      </c>
      <c r="O10681" s="269">
        <f>'Data and Parameter'!$E$4*'Data and Parameter'!$E$5*('Data and Parameter'!$E$6+'Data and Parameter'!$E$7)*'Data and Parameter'!$E$19*'Data and Parameter'!$E$14*'ER calculations'!N10681</f>
        <v>1.1206635035098378</v>
      </c>
    </row>
    <row r="10682" spans="1:15" ht="15">
      <c r="A10682" s="284">
        <v>10678</v>
      </c>
      <c r="B10682" s="287"/>
      <c r="C10682" s="287"/>
      <c r="D10682" s="284" t="s">
        <v>1376</v>
      </c>
      <c r="E10682" s="287"/>
      <c r="F10682" s="285" t="s">
        <v>10803</v>
      </c>
      <c r="G10682" s="266" t="s">
        <v>121</v>
      </c>
      <c r="H10682" s="266">
        <v>0.1</v>
      </c>
      <c r="I10682" s="266">
        <v>2023</v>
      </c>
      <c r="J10682" s="267">
        <v>44967</v>
      </c>
      <c r="K10682" s="267">
        <f>J10682+1</f>
        <v>44968</v>
      </c>
      <c r="L10682" s="266">
        <f>IF(M10682&lt;=365,1,2)</f>
        <v>1</v>
      </c>
      <c r="M10682" s="266">
        <f>IF(K10682&lt;$C$1,$C$2-$C$1+1,$C$2-K10682+1)</f>
        <v>79</v>
      </c>
      <c r="N10682" s="268">
        <f>M10682/365</f>
        <v>0.21643835616438356</v>
      </c>
      <c r="O10682" s="269">
        <f>'Data and Parameter'!$E$4*'Data and Parameter'!$E$5*('Data and Parameter'!$E$6+'Data and Parameter'!$E$7)*'Data and Parameter'!$E$19*'Data and Parameter'!$E$14*'ER calculations'!N10682</f>
        <v>1.1206635035098378</v>
      </c>
    </row>
    <row r="10683" spans="1:15" ht="15">
      <c r="A10683" s="284">
        <v>10679</v>
      </c>
      <c r="B10683" s="287"/>
      <c r="C10683" s="287"/>
      <c r="D10683" s="284" t="s">
        <v>1376</v>
      </c>
      <c r="E10683" s="287"/>
      <c r="F10683" s="285" t="s">
        <v>10804</v>
      </c>
      <c r="G10683" s="266" t="s">
        <v>121</v>
      </c>
      <c r="H10683" s="266">
        <v>0.1</v>
      </c>
      <c r="I10683" s="266">
        <v>2023</v>
      </c>
      <c r="J10683" s="267">
        <v>44967</v>
      </c>
      <c r="K10683" s="267">
        <f>J10683+1</f>
        <v>44968</v>
      </c>
      <c r="L10683" s="266">
        <f>IF(M10683&lt;=365,1,2)</f>
        <v>1</v>
      </c>
      <c r="M10683" s="266">
        <f>IF(K10683&lt;$C$1,$C$2-$C$1+1,$C$2-K10683+1)</f>
        <v>79</v>
      </c>
      <c r="N10683" s="268">
        <f>M10683/365</f>
        <v>0.21643835616438356</v>
      </c>
      <c r="O10683" s="269">
        <f>'Data and Parameter'!$E$4*'Data and Parameter'!$E$5*('Data and Parameter'!$E$6+'Data and Parameter'!$E$7)*'Data and Parameter'!$E$19*'Data and Parameter'!$E$14*'ER calculations'!N10683</f>
        <v>1.1206635035098378</v>
      </c>
    </row>
    <row r="10684" spans="1:15" ht="15">
      <c r="A10684" s="284">
        <v>10680</v>
      </c>
      <c r="B10684" s="287"/>
      <c r="C10684" s="287"/>
      <c r="D10684" s="284" t="s">
        <v>1376</v>
      </c>
      <c r="E10684" s="287"/>
      <c r="F10684" s="285" t="s">
        <v>10805</v>
      </c>
      <c r="G10684" s="266" t="s">
        <v>121</v>
      </c>
      <c r="H10684" s="266">
        <v>0.1</v>
      </c>
      <c r="I10684" s="266">
        <v>2023</v>
      </c>
      <c r="J10684" s="267">
        <v>44967</v>
      </c>
      <c r="K10684" s="267">
        <f>J10684+1</f>
        <v>44968</v>
      </c>
      <c r="L10684" s="266">
        <f>IF(M10684&lt;=365,1,2)</f>
        <v>1</v>
      </c>
      <c r="M10684" s="266">
        <f>IF(K10684&lt;$C$1,$C$2-$C$1+1,$C$2-K10684+1)</f>
        <v>79</v>
      </c>
      <c r="N10684" s="268">
        <f>M10684/365</f>
        <v>0.21643835616438356</v>
      </c>
      <c r="O10684" s="269">
        <f>'Data and Parameter'!$E$4*'Data and Parameter'!$E$5*('Data and Parameter'!$E$6+'Data and Parameter'!$E$7)*'Data and Parameter'!$E$19*'Data and Parameter'!$E$14*'ER calculations'!N10684</f>
        <v>1.1206635035098378</v>
      </c>
    </row>
    <row r="10685" spans="1:15" ht="15">
      <c r="A10685" s="284">
        <v>10681</v>
      </c>
      <c r="B10685" s="287"/>
      <c r="C10685" s="287"/>
      <c r="D10685" s="284" t="s">
        <v>1376</v>
      </c>
      <c r="E10685" s="287"/>
      <c r="F10685" s="285" t="s">
        <v>10806</v>
      </c>
      <c r="G10685" s="266" t="s">
        <v>121</v>
      </c>
      <c r="H10685" s="266">
        <v>0.1</v>
      </c>
      <c r="I10685" s="266">
        <v>2023</v>
      </c>
      <c r="J10685" s="267">
        <v>44967</v>
      </c>
      <c r="K10685" s="267">
        <f>J10685+1</f>
        <v>44968</v>
      </c>
      <c r="L10685" s="266">
        <f>IF(M10685&lt;=365,1,2)</f>
        <v>1</v>
      </c>
      <c r="M10685" s="266">
        <f>IF(K10685&lt;$C$1,$C$2-$C$1+1,$C$2-K10685+1)</f>
        <v>79</v>
      </c>
      <c r="N10685" s="268">
        <f>M10685/365</f>
        <v>0.21643835616438356</v>
      </c>
      <c r="O10685" s="269">
        <f>'Data and Parameter'!$E$4*'Data and Parameter'!$E$5*('Data and Parameter'!$E$6+'Data and Parameter'!$E$7)*'Data and Parameter'!$E$19*'Data and Parameter'!$E$14*'ER calculations'!N10685</f>
        <v>1.1206635035098378</v>
      </c>
    </row>
    <row r="10686" spans="1:15" ht="15">
      <c r="A10686" s="284">
        <v>10682</v>
      </c>
      <c r="B10686" s="287"/>
      <c r="C10686" s="287"/>
      <c r="D10686" s="284" t="s">
        <v>1376</v>
      </c>
      <c r="E10686" s="287"/>
      <c r="F10686" s="285" t="s">
        <v>10807</v>
      </c>
      <c r="G10686" s="266" t="s">
        <v>121</v>
      </c>
      <c r="H10686" s="266">
        <v>0.1</v>
      </c>
      <c r="I10686" s="266">
        <v>2023</v>
      </c>
      <c r="J10686" s="267">
        <v>44967</v>
      </c>
      <c r="K10686" s="267">
        <f>J10686+1</f>
        <v>44968</v>
      </c>
      <c r="L10686" s="266">
        <f>IF(M10686&lt;=365,1,2)</f>
        <v>1</v>
      </c>
      <c r="M10686" s="266">
        <f>IF(K10686&lt;$C$1,$C$2-$C$1+1,$C$2-K10686+1)</f>
        <v>79</v>
      </c>
      <c r="N10686" s="268">
        <f>M10686/365</f>
        <v>0.21643835616438356</v>
      </c>
      <c r="O10686" s="269">
        <f>'Data and Parameter'!$E$4*'Data and Parameter'!$E$5*('Data and Parameter'!$E$6+'Data and Parameter'!$E$7)*'Data and Parameter'!$E$19*'Data and Parameter'!$E$14*'ER calculations'!N10686</f>
        <v>1.1206635035098378</v>
      </c>
    </row>
    <row r="10687" spans="1:15" ht="15">
      <c r="A10687" s="284">
        <v>10683</v>
      </c>
      <c r="B10687" s="287"/>
      <c r="C10687" s="287"/>
      <c r="D10687" s="284" t="s">
        <v>1376</v>
      </c>
      <c r="E10687" s="287"/>
      <c r="F10687" s="285" t="s">
        <v>10808</v>
      </c>
      <c r="G10687" s="266" t="s">
        <v>121</v>
      </c>
      <c r="H10687" s="266">
        <v>0.1</v>
      </c>
      <c r="I10687" s="266">
        <v>2023</v>
      </c>
      <c r="J10687" s="267">
        <v>44967</v>
      </c>
      <c r="K10687" s="267">
        <f>J10687+1</f>
        <v>44968</v>
      </c>
      <c r="L10687" s="266">
        <f>IF(M10687&lt;=365,1,2)</f>
        <v>1</v>
      </c>
      <c r="M10687" s="266">
        <f>IF(K10687&lt;$C$1,$C$2-$C$1+1,$C$2-K10687+1)</f>
        <v>79</v>
      </c>
      <c r="N10687" s="268">
        <f>M10687/365</f>
        <v>0.21643835616438356</v>
      </c>
      <c r="O10687" s="269">
        <f>'Data and Parameter'!$E$4*'Data and Parameter'!$E$5*('Data and Parameter'!$E$6+'Data and Parameter'!$E$7)*'Data and Parameter'!$E$19*'Data and Parameter'!$E$14*'ER calculations'!N10687</f>
        <v>1.1206635035098378</v>
      </c>
    </row>
    <row r="10688" spans="1:15" ht="15">
      <c r="A10688" s="284">
        <v>10684</v>
      </c>
      <c r="B10688" s="287"/>
      <c r="C10688" s="287"/>
      <c r="D10688" s="284" t="s">
        <v>1376</v>
      </c>
      <c r="E10688" s="287"/>
      <c r="F10688" s="285" t="s">
        <v>10809</v>
      </c>
      <c r="G10688" s="266" t="s">
        <v>121</v>
      </c>
      <c r="H10688" s="266">
        <v>0.1</v>
      </c>
      <c r="I10688" s="266">
        <v>2023</v>
      </c>
      <c r="J10688" s="267">
        <v>44967</v>
      </c>
      <c r="K10688" s="267">
        <f>J10688+1</f>
        <v>44968</v>
      </c>
      <c r="L10688" s="266">
        <f>IF(M10688&lt;=365,1,2)</f>
        <v>1</v>
      </c>
      <c r="M10688" s="266">
        <f>IF(K10688&lt;$C$1,$C$2-$C$1+1,$C$2-K10688+1)</f>
        <v>79</v>
      </c>
      <c r="N10688" s="268">
        <f>M10688/365</f>
        <v>0.21643835616438356</v>
      </c>
      <c r="O10688" s="269">
        <f>'Data and Parameter'!$E$4*'Data and Parameter'!$E$5*('Data and Parameter'!$E$6+'Data and Parameter'!$E$7)*'Data and Parameter'!$E$19*'Data and Parameter'!$E$14*'ER calculations'!N10688</f>
        <v>1.1206635035098378</v>
      </c>
    </row>
    <row r="10689" spans="1:15" ht="15">
      <c r="A10689" s="284">
        <v>10685</v>
      </c>
      <c r="B10689" s="287"/>
      <c r="C10689" s="287"/>
      <c r="D10689" s="284" t="s">
        <v>1376</v>
      </c>
      <c r="E10689" s="287"/>
      <c r="F10689" s="285" t="s">
        <v>10810</v>
      </c>
      <c r="G10689" s="266" t="s">
        <v>121</v>
      </c>
      <c r="H10689" s="266">
        <v>0.1</v>
      </c>
      <c r="I10689" s="266">
        <v>2023</v>
      </c>
      <c r="J10689" s="267">
        <v>44967</v>
      </c>
      <c r="K10689" s="267">
        <f>J10689+1</f>
        <v>44968</v>
      </c>
      <c r="L10689" s="266">
        <f>IF(M10689&lt;=365,1,2)</f>
        <v>1</v>
      </c>
      <c r="M10689" s="266">
        <f>IF(K10689&lt;$C$1,$C$2-$C$1+1,$C$2-K10689+1)</f>
        <v>79</v>
      </c>
      <c r="N10689" s="268">
        <f>M10689/365</f>
        <v>0.21643835616438356</v>
      </c>
      <c r="O10689" s="269">
        <f>'Data and Parameter'!$E$4*'Data and Parameter'!$E$5*('Data and Parameter'!$E$6+'Data and Parameter'!$E$7)*'Data and Parameter'!$E$19*'Data and Parameter'!$E$14*'ER calculations'!N10689</f>
        <v>1.1206635035098378</v>
      </c>
    </row>
    <row r="10690" spans="1:15" ht="15">
      <c r="A10690" s="284">
        <v>10686</v>
      </c>
      <c r="B10690" s="287"/>
      <c r="C10690" s="287"/>
      <c r="D10690" s="284" t="s">
        <v>1376</v>
      </c>
      <c r="E10690" s="287"/>
      <c r="F10690" s="285" t="s">
        <v>10811</v>
      </c>
      <c r="G10690" s="266" t="s">
        <v>121</v>
      </c>
      <c r="H10690" s="266">
        <v>0.1</v>
      </c>
      <c r="I10690" s="266">
        <v>2023</v>
      </c>
      <c r="J10690" s="267">
        <v>44967</v>
      </c>
      <c r="K10690" s="267">
        <f>J10690+1</f>
        <v>44968</v>
      </c>
      <c r="L10690" s="266">
        <f>IF(M10690&lt;=365,1,2)</f>
        <v>1</v>
      </c>
      <c r="M10690" s="266">
        <f>IF(K10690&lt;$C$1,$C$2-$C$1+1,$C$2-K10690+1)</f>
        <v>79</v>
      </c>
      <c r="N10690" s="268">
        <f>M10690/365</f>
        <v>0.21643835616438356</v>
      </c>
      <c r="O10690" s="269">
        <f>'Data and Parameter'!$E$4*'Data and Parameter'!$E$5*('Data and Parameter'!$E$6+'Data and Parameter'!$E$7)*'Data and Parameter'!$E$19*'Data and Parameter'!$E$14*'ER calculations'!N10690</f>
        <v>1.1206635035098378</v>
      </c>
    </row>
    <row r="10691" spans="1:15" ht="15">
      <c r="A10691" s="284">
        <v>10687</v>
      </c>
      <c r="B10691" s="287"/>
      <c r="C10691" s="287"/>
      <c r="D10691" s="284" t="s">
        <v>1376</v>
      </c>
      <c r="E10691" s="287"/>
      <c r="F10691" s="285" t="s">
        <v>10812</v>
      </c>
      <c r="G10691" s="266" t="s">
        <v>121</v>
      </c>
      <c r="H10691" s="266">
        <v>0.1</v>
      </c>
      <c r="I10691" s="266">
        <v>2023</v>
      </c>
      <c r="J10691" s="267">
        <v>44967</v>
      </c>
      <c r="K10691" s="267">
        <f>J10691+1</f>
        <v>44968</v>
      </c>
      <c r="L10691" s="266">
        <f>IF(M10691&lt;=365,1,2)</f>
        <v>1</v>
      </c>
      <c r="M10691" s="266">
        <f>IF(K10691&lt;$C$1,$C$2-$C$1+1,$C$2-K10691+1)</f>
        <v>79</v>
      </c>
      <c r="N10691" s="268">
        <f>M10691/365</f>
        <v>0.21643835616438356</v>
      </c>
      <c r="O10691" s="269">
        <f>'Data and Parameter'!$E$4*'Data and Parameter'!$E$5*('Data and Parameter'!$E$6+'Data and Parameter'!$E$7)*'Data and Parameter'!$E$19*'Data and Parameter'!$E$14*'ER calculations'!N10691</f>
        <v>1.1206635035098378</v>
      </c>
    </row>
    <row r="10692" spans="1:15" ht="15">
      <c r="A10692" s="284">
        <v>10688</v>
      </c>
      <c r="B10692" s="287"/>
      <c r="C10692" s="287"/>
      <c r="D10692" s="284" t="s">
        <v>1376</v>
      </c>
      <c r="E10692" s="287"/>
      <c r="F10692" s="285" t="s">
        <v>10813</v>
      </c>
      <c r="G10692" s="266" t="s">
        <v>121</v>
      </c>
      <c r="H10692" s="266">
        <v>0.1</v>
      </c>
      <c r="I10692" s="266">
        <v>2023</v>
      </c>
      <c r="J10692" s="267">
        <v>44967</v>
      </c>
      <c r="K10692" s="267">
        <f>J10692+1</f>
        <v>44968</v>
      </c>
      <c r="L10692" s="266">
        <f>IF(M10692&lt;=365,1,2)</f>
        <v>1</v>
      </c>
      <c r="M10692" s="266">
        <f>IF(K10692&lt;$C$1,$C$2-$C$1+1,$C$2-K10692+1)</f>
        <v>79</v>
      </c>
      <c r="N10692" s="268">
        <f>M10692/365</f>
        <v>0.21643835616438356</v>
      </c>
      <c r="O10692" s="269">
        <f>'Data and Parameter'!$E$4*'Data and Parameter'!$E$5*('Data and Parameter'!$E$6+'Data and Parameter'!$E$7)*'Data and Parameter'!$E$19*'Data and Parameter'!$E$14*'ER calculations'!N10692</f>
        <v>1.1206635035098378</v>
      </c>
    </row>
    <row r="10693" spans="1:15" ht="15">
      <c r="A10693" s="284">
        <v>10689</v>
      </c>
      <c r="B10693" s="287"/>
      <c r="C10693" s="287"/>
      <c r="D10693" s="284" t="s">
        <v>1376</v>
      </c>
      <c r="E10693" s="287"/>
      <c r="F10693" s="285" t="s">
        <v>10814</v>
      </c>
      <c r="G10693" s="266" t="s">
        <v>121</v>
      </c>
      <c r="H10693" s="266">
        <v>0.1</v>
      </c>
      <c r="I10693" s="266">
        <v>2023</v>
      </c>
      <c r="J10693" s="267">
        <v>44967</v>
      </c>
      <c r="K10693" s="267">
        <f>J10693+1</f>
        <v>44968</v>
      </c>
      <c r="L10693" s="266">
        <f>IF(M10693&lt;=365,1,2)</f>
        <v>1</v>
      </c>
      <c r="M10693" s="266">
        <f>IF(K10693&lt;$C$1,$C$2-$C$1+1,$C$2-K10693+1)</f>
        <v>79</v>
      </c>
      <c r="N10693" s="268">
        <f>M10693/365</f>
        <v>0.21643835616438356</v>
      </c>
      <c r="O10693" s="269">
        <f>'Data and Parameter'!$E$4*'Data and Parameter'!$E$5*('Data and Parameter'!$E$6+'Data and Parameter'!$E$7)*'Data and Parameter'!$E$19*'Data and Parameter'!$E$14*'ER calculations'!N10693</f>
        <v>1.1206635035098378</v>
      </c>
    </row>
    <row r="10694" spans="1:15" ht="15">
      <c r="A10694" s="284">
        <v>10690</v>
      </c>
      <c r="B10694" s="287"/>
      <c r="C10694" s="287"/>
      <c r="D10694" s="284" t="s">
        <v>1376</v>
      </c>
      <c r="E10694" s="287"/>
      <c r="F10694" s="285" t="s">
        <v>10815</v>
      </c>
      <c r="G10694" s="266" t="s">
        <v>121</v>
      </c>
      <c r="H10694" s="266">
        <v>0.1</v>
      </c>
      <c r="I10694" s="266">
        <v>2023</v>
      </c>
      <c r="J10694" s="267">
        <v>44967</v>
      </c>
      <c r="K10694" s="267">
        <f>J10694+1</f>
        <v>44968</v>
      </c>
      <c r="L10694" s="266">
        <f>IF(M10694&lt;=365,1,2)</f>
        <v>1</v>
      </c>
      <c r="M10694" s="266">
        <f>IF(K10694&lt;$C$1,$C$2-$C$1+1,$C$2-K10694+1)</f>
        <v>79</v>
      </c>
      <c r="N10694" s="268">
        <f>M10694/365</f>
        <v>0.21643835616438356</v>
      </c>
      <c r="O10694" s="269">
        <f>'Data and Parameter'!$E$4*'Data and Parameter'!$E$5*('Data and Parameter'!$E$6+'Data and Parameter'!$E$7)*'Data and Parameter'!$E$19*'Data and Parameter'!$E$14*'ER calculations'!N10694</f>
        <v>1.1206635035098378</v>
      </c>
    </row>
    <row r="10695" spans="1:15" ht="15">
      <c r="A10695" s="284">
        <v>10691</v>
      </c>
      <c r="B10695" s="287"/>
      <c r="C10695" s="287"/>
      <c r="D10695" s="284" t="s">
        <v>1376</v>
      </c>
      <c r="E10695" s="287"/>
      <c r="F10695" s="285" t="s">
        <v>10816</v>
      </c>
      <c r="G10695" s="266" t="s">
        <v>121</v>
      </c>
      <c r="H10695" s="266">
        <v>0.1</v>
      </c>
      <c r="I10695" s="266">
        <v>2023</v>
      </c>
      <c r="J10695" s="267">
        <v>44967</v>
      </c>
      <c r="K10695" s="267">
        <f>J10695+1</f>
        <v>44968</v>
      </c>
      <c r="L10695" s="266">
        <f>IF(M10695&lt;=365,1,2)</f>
        <v>1</v>
      </c>
      <c r="M10695" s="266">
        <f>IF(K10695&lt;$C$1,$C$2-$C$1+1,$C$2-K10695+1)</f>
        <v>79</v>
      </c>
      <c r="N10695" s="268">
        <f>M10695/365</f>
        <v>0.21643835616438356</v>
      </c>
      <c r="O10695" s="269">
        <f>'Data and Parameter'!$E$4*'Data and Parameter'!$E$5*('Data and Parameter'!$E$6+'Data and Parameter'!$E$7)*'Data and Parameter'!$E$19*'Data and Parameter'!$E$14*'ER calculations'!N10695</f>
        <v>1.1206635035098378</v>
      </c>
    </row>
    <row r="10696" spans="1:15" ht="15">
      <c r="A10696" s="284">
        <v>10692</v>
      </c>
      <c r="B10696" s="287"/>
      <c r="C10696" s="287"/>
      <c r="D10696" s="284" t="s">
        <v>1376</v>
      </c>
      <c r="E10696" s="287"/>
      <c r="F10696" s="285" t="s">
        <v>10817</v>
      </c>
      <c r="G10696" s="266" t="s">
        <v>121</v>
      </c>
      <c r="H10696" s="266">
        <v>0.1</v>
      </c>
      <c r="I10696" s="266">
        <v>2023</v>
      </c>
      <c r="J10696" s="267">
        <v>44967</v>
      </c>
      <c r="K10696" s="267">
        <f>J10696+1</f>
        <v>44968</v>
      </c>
      <c r="L10696" s="266">
        <f>IF(M10696&lt;=365,1,2)</f>
        <v>1</v>
      </c>
      <c r="M10696" s="266">
        <f>IF(K10696&lt;$C$1,$C$2-$C$1+1,$C$2-K10696+1)</f>
        <v>79</v>
      </c>
      <c r="N10696" s="268">
        <f>M10696/365</f>
        <v>0.21643835616438356</v>
      </c>
      <c r="O10696" s="269">
        <f>'Data and Parameter'!$E$4*'Data and Parameter'!$E$5*('Data and Parameter'!$E$6+'Data and Parameter'!$E$7)*'Data and Parameter'!$E$19*'Data and Parameter'!$E$14*'ER calculations'!N10696</f>
        <v>1.1206635035098378</v>
      </c>
    </row>
    <row r="10697" spans="1:15" ht="15">
      <c r="A10697" s="284">
        <v>10693</v>
      </c>
      <c r="B10697" s="287"/>
      <c r="C10697" s="287"/>
      <c r="D10697" s="284" t="s">
        <v>1376</v>
      </c>
      <c r="E10697" s="287"/>
      <c r="F10697" s="285" t="s">
        <v>10818</v>
      </c>
      <c r="G10697" s="266" t="s">
        <v>121</v>
      </c>
      <c r="H10697" s="266">
        <v>0.1</v>
      </c>
      <c r="I10697" s="266">
        <v>2023</v>
      </c>
      <c r="J10697" s="267">
        <v>44967</v>
      </c>
      <c r="K10697" s="267">
        <f>J10697+1</f>
        <v>44968</v>
      </c>
      <c r="L10697" s="266">
        <f>IF(M10697&lt;=365,1,2)</f>
        <v>1</v>
      </c>
      <c r="M10697" s="266">
        <f>IF(K10697&lt;$C$1,$C$2-$C$1+1,$C$2-K10697+1)</f>
        <v>79</v>
      </c>
      <c r="N10697" s="268">
        <f>M10697/365</f>
        <v>0.21643835616438356</v>
      </c>
      <c r="O10697" s="269">
        <f>'Data and Parameter'!$E$4*'Data and Parameter'!$E$5*('Data and Parameter'!$E$6+'Data and Parameter'!$E$7)*'Data and Parameter'!$E$19*'Data and Parameter'!$E$14*'ER calculations'!N10697</f>
        <v>1.1206635035098378</v>
      </c>
    </row>
    <row r="10698" spans="1:15" ht="15">
      <c r="A10698" s="284">
        <v>10694</v>
      </c>
      <c r="B10698" s="287"/>
      <c r="C10698" s="287"/>
      <c r="D10698" s="284" t="s">
        <v>1376</v>
      </c>
      <c r="E10698" s="287"/>
      <c r="F10698" s="285" t="s">
        <v>10819</v>
      </c>
      <c r="G10698" s="266" t="s">
        <v>121</v>
      </c>
      <c r="H10698" s="266">
        <v>0.1</v>
      </c>
      <c r="I10698" s="266">
        <v>2023</v>
      </c>
      <c r="J10698" s="267">
        <v>44967</v>
      </c>
      <c r="K10698" s="267">
        <f>J10698+1</f>
        <v>44968</v>
      </c>
      <c r="L10698" s="266">
        <f>IF(M10698&lt;=365,1,2)</f>
        <v>1</v>
      </c>
      <c r="M10698" s="266">
        <f>IF(K10698&lt;$C$1,$C$2-$C$1+1,$C$2-K10698+1)</f>
        <v>79</v>
      </c>
      <c r="N10698" s="268">
        <f>M10698/365</f>
        <v>0.21643835616438356</v>
      </c>
      <c r="O10698" s="269">
        <f>'Data and Parameter'!$E$4*'Data and Parameter'!$E$5*('Data and Parameter'!$E$6+'Data and Parameter'!$E$7)*'Data and Parameter'!$E$19*'Data and Parameter'!$E$14*'ER calculations'!N10698</f>
        <v>1.1206635035098378</v>
      </c>
    </row>
    <row r="10699" spans="1:15" ht="15">
      <c r="A10699" s="284">
        <v>10695</v>
      </c>
      <c r="B10699" s="287"/>
      <c r="C10699" s="287"/>
      <c r="D10699" s="284" t="s">
        <v>1376</v>
      </c>
      <c r="E10699" s="287"/>
      <c r="F10699" s="285" t="s">
        <v>10820</v>
      </c>
      <c r="G10699" s="266" t="s">
        <v>121</v>
      </c>
      <c r="H10699" s="266">
        <v>0.1</v>
      </c>
      <c r="I10699" s="266">
        <v>2023</v>
      </c>
      <c r="J10699" s="267">
        <v>44967</v>
      </c>
      <c r="K10699" s="267">
        <f>J10699+1</f>
        <v>44968</v>
      </c>
      <c r="L10699" s="266">
        <f>IF(M10699&lt;=365,1,2)</f>
        <v>1</v>
      </c>
      <c r="M10699" s="266">
        <f>IF(K10699&lt;$C$1,$C$2-$C$1+1,$C$2-K10699+1)</f>
        <v>79</v>
      </c>
      <c r="N10699" s="268">
        <f>M10699/365</f>
        <v>0.21643835616438356</v>
      </c>
      <c r="O10699" s="269">
        <f>'Data and Parameter'!$E$4*'Data and Parameter'!$E$5*('Data and Parameter'!$E$6+'Data and Parameter'!$E$7)*'Data and Parameter'!$E$19*'Data and Parameter'!$E$14*'ER calculations'!N10699</f>
        <v>1.1206635035098378</v>
      </c>
    </row>
    <row r="10700" spans="1:15" ht="15">
      <c r="A10700" s="284">
        <v>10696</v>
      </c>
      <c r="B10700" s="287"/>
      <c r="C10700" s="287"/>
      <c r="D10700" s="284" t="s">
        <v>1376</v>
      </c>
      <c r="E10700" s="287"/>
      <c r="F10700" s="285" t="s">
        <v>10821</v>
      </c>
      <c r="G10700" s="266" t="s">
        <v>121</v>
      </c>
      <c r="H10700" s="266">
        <v>0.1</v>
      </c>
      <c r="I10700" s="266">
        <v>2023</v>
      </c>
      <c r="J10700" s="267">
        <v>44967</v>
      </c>
      <c r="K10700" s="267">
        <f>J10700+1</f>
        <v>44968</v>
      </c>
      <c r="L10700" s="266">
        <f>IF(M10700&lt;=365,1,2)</f>
        <v>1</v>
      </c>
      <c r="M10700" s="266">
        <f>IF(K10700&lt;$C$1,$C$2-$C$1+1,$C$2-K10700+1)</f>
        <v>79</v>
      </c>
      <c r="N10700" s="268">
        <f>M10700/365</f>
        <v>0.21643835616438356</v>
      </c>
      <c r="O10700" s="269">
        <f>'Data and Parameter'!$E$4*'Data and Parameter'!$E$5*('Data and Parameter'!$E$6+'Data and Parameter'!$E$7)*'Data and Parameter'!$E$19*'Data and Parameter'!$E$14*'ER calculations'!N10700</f>
        <v>1.1206635035098378</v>
      </c>
    </row>
    <row r="10701" spans="1:15" ht="15">
      <c r="A10701" s="284">
        <v>10697</v>
      </c>
      <c r="B10701" s="287"/>
      <c r="C10701" s="287"/>
      <c r="D10701" s="284" t="s">
        <v>1376</v>
      </c>
      <c r="E10701" s="287"/>
      <c r="F10701" s="285" t="s">
        <v>10822</v>
      </c>
      <c r="G10701" s="266" t="s">
        <v>121</v>
      </c>
      <c r="H10701" s="266">
        <v>0.1</v>
      </c>
      <c r="I10701" s="266">
        <v>2023</v>
      </c>
      <c r="J10701" s="267">
        <v>44967</v>
      </c>
      <c r="K10701" s="267">
        <f>J10701+1</f>
        <v>44968</v>
      </c>
      <c r="L10701" s="266">
        <f>IF(M10701&lt;=365,1,2)</f>
        <v>1</v>
      </c>
      <c r="M10701" s="266">
        <f>IF(K10701&lt;$C$1,$C$2-$C$1+1,$C$2-K10701+1)</f>
        <v>79</v>
      </c>
      <c r="N10701" s="268">
        <f>M10701/365</f>
        <v>0.21643835616438356</v>
      </c>
      <c r="O10701" s="269">
        <f>'Data and Parameter'!$E$4*'Data and Parameter'!$E$5*('Data and Parameter'!$E$6+'Data and Parameter'!$E$7)*'Data and Parameter'!$E$19*'Data and Parameter'!$E$14*'ER calculations'!N10701</f>
        <v>1.1206635035098378</v>
      </c>
    </row>
    <row r="10702" spans="1:15" ht="15">
      <c r="A10702" s="284">
        <v>10698</v>
      </c>
      <c r="B10702" s="287"/>
      <c r="C10702" s="287"/>
      <c r="D10702" s="284" t="s">
        <v>1376</v>
      </c>
      <c r="E10702" s="287"/>
      <c r="F10702" s="285" t="s">
        <v>10823</v>
      </c>
      <c r="G10702" s="266" t="s">
        <v>121</v>
      </c>
      <c r="H10702" s="266">
        <v>0.1</v>
      </c>
      <c r="I10702" s="266">
        <v>2023</v>
      </c>
      <c r="J10702" s="267">
        <v>44967</v>
      </c>
      <c r="K10702" s="267">
        <f>J10702+1</f>
        <v>44968</v>
      </c>
      <c r="L10702" s="266">
        <f>IF(M10702&lt;=365,1,2)</f>
        <v>1</v>
      </c>
      <c r="M10702" s="266">
        <f>IF(K10702&lt;$C$1,$C$2-$C$1+1,$C$2-K10702+1)</f>
        <v>79</v>
      </c>
      <c r="N10702" s="268">
        <f>M10702/365</f>
        <v>0.21643835616438356</v>
      </c>
      <c r="O10702" s="269">
        <f>'Data and Parameter'!$E$4*'Data and Parameter'!$E$5*('Data and Parameter'!$E$6+'Data and Parameter'!$E$7)*'Data and Parameter'!$E$19*'Data and Parameter'!$E$14*'ER calculations'!N10702</f>
        <v>1.1206635035098378</v>
      </c>
    </row>
    <row r="10703" spans="1:15" ht="15">
      <c r="A10703" s="284">
        <v>10699</v>
      </c>
      <c r="B10703" s="287"/>
      <c r="C10703" s="287"/>
      <c r="D10703" s="284" t="s">
        <v>1376</v>
      </c>
      <c r="E10703" s="287"/>
      <c r="F10703" s="285" t="s">
        <v>10824</v>
      </c>
      <c r="G10703" s="266" t="s">
        <v>121</v>
      </c>
      <c r="H10703" s="266">
        <v>0.1</v>
      </c>
      <c r="I10703" s="266">
        <v>2023</v>
      </c>
      <c r="J10703" s="267">
        <v>44967</v>
      </c>
      <c r="K10703" s="267">
        <f>J10703+1</f>
        <v>44968</v>
      </c>
      <c r="L10703" s="266">
        <f>IF(M10703&lt;=365,1,2)</f>
        <v>1</v>
      </c>
      <c r="M10703" s="266">
        <f>IF(K10703&lt;$C$1,$C$2-$C$1+1,$C$2-K10703+1)</f>
        <v>79</v>
      </c>
      <c r="N10703" s="268">
        <f>M10703/365</f>
        <v>0.21643835616438356</v>
      </c>
      <c r="O10703" s="269">
        <f>'Data and Parameter'!$E$4*'Data and Parameter'!$E$5*('Data and Parameter'!$E$6+'Data and Parameter'!$E$7)*'Data and Parameter'!$E$19*'Data and Parameter'!$E$14*'ER calculations'!N10703</f>
        <v>1.1206635035098378</v>
      </c>
    </row>
    <row r="10704" spans="1:15" ht="15">
      <c r="A10704" s="284">
        <v>10700</v>
      </c>
      <c r="B10704" s="287"/>
      <c r="C10704" s="287"/>
      <c r="D10704" s="284" t="s">
        <v>1376</v>
      </c>
      <c r="E10704" s="287"/>
      <c r="F10704" s="285" t="s">
        <v>10825</v>
      </c>
      <c r="G10704" s="266" t="s">
        <v>121</v>
      </c>
      <c r="H10704" s="266">
        <v>0.1</v>
      </c>
      <c r="I10704" s="266">
        <v>2023</v>
      </c>
      <c r="J10704" s="267">
        <v>44967</v>
      </c>
      <c r="K10704" s="267">
        <f>J10704+1</f>
        <v>44968</v>
      </c>
      <c r="L10704" s="266">
        <f>IF(M10704&lt;=365,1,2)</f>
        <v>1</v>
      </c>
      <c r="M10704" s="266">
        <f>IF(K10704&lt;$C$1,$C$2-$C$1+1,$C$2-K10704+1)</f>
        <v>79</v>
      </c>
      <c r="N10704" s="268">
        <f>M10704/365</f>
        <v>0.21643835616438356</v>
      </c>
      <c r="O10704" s="269">
        <f>'Data and Parameter'!$E$4*'Data and Parameter'!$E$5*('Data and Parameter'!$E$6+'Data and Parameter'!$E$7)*'Data and Parameter'!$E$19*'Data and Parameter'!$E$14*'ER calculations'!N10704</f>
        <v>1.1206635035098378</v>
      </c>
    </row>
    <row r="10705" spans="1:15" ht="15">
      <c r="A10705" s="284">
        <v>10701</v>
      </c>
      <c r="B10705" s="287"/>
      <c r="C10705" s="287"/>
      <c r="D10705" s="284" t="s">
        <v>1376</v>
      </c>
      <c r="E10705" s="287"/>
      <c r="F10705" s="285" t="s">
        <v>10826</v>
      </c>
      <c r="G10705" s="266" t="s">
        <v>121</v>
      </c>
      <c r="H10705" s="266">
        <v>0.1</v>
      </c>
      <c r="I10705" s="266">
        <v>2023</v>
      </c>
      <c r="J10705" s="267">
        <v>44967</v>
      </c>
      <c r="K10705" s="267">
        <f>J10705+1</f>
        <v>44968</v>
      </c>
      <c r="L10705" s="266">
        <f>IF(M10705&lt;=365,1,2)</f>
        <v>1</v>
      </c>
      <c r="M10705" s="266">
        <f>IF(K10705&lt;$C$1,$C$2-$C$1+1,$C$2-K10705+1)</f>
        <v>79</v>
      </c>
      <c r="N10705" s="268">
        <f>M10705/365</f>
        <v>0.21643835616438356</v>
      </c>
      <c r="O10705" s="269">
        <f>'Data and Parameter'!$E$4*'Data and Parameter'!$E$5*('Data and Parameter'!$E$6+'Data and Parameter'!$E$7)*'Data and Parameter'!$E$19*'Data and Parameter'!$E$14*'ER calculations'!N10705</f>
        <v>1.1206635035098378</v>
      </c>
    </row>
    <row r="10706" spans="1:15" ht="15">
      <c r="A10706" s="284">
        <v>10702</v>
      </c>
      <c r="B10706" s="287"/>
      <c r="C10706" s="287"/>
      <c r="D10706" s="284" t="s">
        <v>1376</v>
      </c>
      <c r="E10706" s="287"/>
      <c r="F10706" s="285" t="s">
        <v>10827</v>
      </c>
      <c r="G10706" s="266" t="s">
        <v>121</v>
      </c>
      <c r="H10706" s="266">
        <v>0.1</v>
      </c>
      <c r="I10706" s="266">
        <v>2023</v>
      </c>
      <c r="J10706" s="267">
        <v>44967</v>
      </c>
      <c r="K10706" s="267">
        <f>J10706+1</f>
        <v>44968</v>
      </c>
      <c r="L10706" s="266">
        <f>IF(M10706&lt;=365,1,2)</f>
        <v>1</v>
      </c>
      <c r="M10706" s="266">
        <f>IF(K10706&lt;$C$1,$C$2-$C$1+1,$C$2-K10706+1)</f>
        <v>79</v>
      </c>
      <c r="N10706" s="268">
        <f>M10706/365</f>
        <v>0.21643835616438356</v>
      </c>
      <c r="O10706" s="269">
        <f>'Data and Parameter'!$E$4*'Data and Parameter'!$E$5*('Data and Parameter'!$E$6+'Data and Parameter'!$E$7)*'Data and Parameter'!$E$19*'Data and Parameter'!$E$14*'ER calculations'!N10706</f>
        <v>1.1206635035098378</v>
      </c>
    </row>
    <row r="10707" spans="1:15" ht="15">
      <c r="A10707" s="284">
        <v>10703</v>
      </c>
      <c r="B10707" s="287"/>
      <c r="C10707" s="287"/>
      <c r="D10707" s="284" t="s">
        <v>1376</v>
      </c>
      <c r="E10707" s="287"/>
      <c r="F10707" s="285" t="s">
        <v>10828</v>
      </c>
      <c r="G10707" s="266" t="s">
        <v>121</v>
      </c>
      <c r="H10707" s="266">
        <v>0.1</v>
      </c>
      <c r="I10707" s="266">
        <v>2023</v>
      </c>
      <c r="J10707" s="267">
        <v>44967</v>
      </c>
      <c r="K10707" s="267">
        <f>J10707+1</f>
        <v>44968</v>
      </c>
      <c r="L10707" s="266">
        <f>IF(M10707&lt;=365,1,2)</f>
        <v>1</v>
      </c>
      <c r="M10707" s="266">
        <f>IF(K10707&lt;$C$1,$C$2-$C$1+1,$C$2-K10707+1)</f>
        <v>79</v>
      </c>
      <c r="N10707" s="268">
        <f>M10707/365</f>
        <v>0.21643835616438356</v>
      </c>
      <c r="O10707" s="269">
        <f>'Data and Parameter'!$E$4*'Data and Parameter'!$E$5*('Data and Parameter'!$E$6+'Data and Parameter'!$E$7)*'Data and Parameter'!$E$19*'Data and Parameter'!$E$14*'ER calculations'!N10707</f>
        <v>1.1206635035098378</v>
      </c>
    </row>
    <row r="10708" spans="1:15" ht="15">
      <c r="A10708" s="284">
        <v>10704</v>
      </c>
      <c r="B10708" s="287"/>
      <c r="C10708" s="287"/>
      <c r="D10708" s="284" t="s">
        <v>1376</v>
      </c>
      <c r="E10708" s="287"/>
      <c r="F10708" s="285" t="s">
        <v>10829</v>
      </c>
      <c r="G10708" s="266" t="s">
        <v>121</v>
      </c>
      <c r="H10708" s="266">
        <v>0.1</v>
      </c>
      <c r="I10708" s="266">
        <v>2023</v>
      </c>
      <c r="J10708" s="267">
        <v>44967</v>
      </c>
      <c r="K10708" s="267">
        <f>J10708+1</f>
        <v>44968</v>
      </c>
      <c r="L10708" s="266">
        <f>IF(M10708&lt;=365,1,2)</f>
        <v>1</v>
      </c>
      <c r="M10708" s="266">
        <f>IF(K10708&lt;$C$1,$C$2-$C$1+1,$C$2-K10708+1)</f>
        <v>79</v>
      </c>
      <c r="N10708" s="268">
        <f>M10708/365</f>
        <v>0.21643835616438356</v>
      </c>
      <c r="O10708" s="269">
        <f>'Data and Parameter'!$E$4*'Data and Parameter'!$E$5*('Data and Parameter'!$E$6+'Data and Parameter'!$E$7)*'Data and Parameter'!$E$19*'Data and Parameter'!$E$14*'ER calculations'!N10708</f>
        <v>1.1206635035098378</v>
      </c>
    </row>
    <row r="10709" spans="1:15" ht="15">
      <c r="A10709" s="284">
        <v>10705</v>
      </c>
      <c r="B10709" s="287"/>
      <c r="C10709" s="287"/>
      <c r="D10709" s="284" t="s">
        <v>1376</v>
      </c>
      <c r="E10709" s="287"/>
      <c r="F10709" s="285" t="s">
        <v>10830</v>
      </c>
      <c r="G10709" s="266" t="s">
        <v>121</v>
      </c>
      <c r="H10709" s="266">
        <v>0.1</v>
      </c>
      <c r="I10709" s="266">
        <v>2023</v>
      </c>
      <c r="J10709" s="267">
        <v>44967</v>
      </c>
      <c r="K10709" s="267">
        <f>J10709+1</f>
        <v>44968</v>
      </c>
      <c r="L10709" s="266">
        <f>IF(M10709&lt;=365,1,2)</f>
        <v>1</v>
      </c>
      <c r="M10709" s="266">
        <f>IF(K10709&lt;$C$1,$C$2-$C$1+1,$C$2-K10709+1)</f>
        <v>79</v>
      </c>
      <c r="N10709" s="268">
        <f>M10709/365</f>
        <v>0.21643835616438356</v>
      </c>
      <c r="O10709" s="269">
        <f>'Data and Parameter'!$E$4*'Data and Parameter'!$E$5*('Data and Parameter'!$E$6+'Data and Parameter'!$E$7)*'Data and Parameter'!$E$19*'Data and Parameter'!$E$14*'ER calculations'!N10709</f>
        <v>1.1206635035098378</v>
      </c>
    </row>
    <row r="10710" spans="1:15" ht="15">
      <c r="A10710" s="284">
        <v>10706</v>
      </c>
      <c r="B10710" s="287"/>
      <c r="C10710" s="287"/>
      <c r="D10710" s="284" t="s">
        <v>1376</v>
      </c>
      <c r="E10710" s="287"/>
      <c r="F10710" s="285" t="s">
        <v>10831</v>
      </c>
      <c r="G10710" s="266" t="s">
        <v>121</v>
      </c>
      <c r="H10710" s="266">
        <v>0.1</v>
      </c>
      <c r="I10710" s="266">
        <v>2023</v>
      </c>
      <c r="J10710" s="267">
        <v>44967</v>
      </c>
      <c r="K10710" s="267">
        <f>J10710+1</f>
        <v>44968</v>
      </c>
      <c r="L10710" s="266">
        <f>IF(M10710&lt;=365,1,2)</f>
        <v>1</v>
      </c>
      <c r="M10710" s="266">
        <f>IF(K10710&lt;$C$1,$C$2-$C$1+1,$C$2-K10710+1)</f>
        <v>79</v>
      </c>
      <c r="N10710" s="268">
        <f>M10710/365</f>
        <v>0.21643835616438356</v>
      </c>
      <c r="O10710" s="269">
        <f>'Data and Parameter'!$E$4*'Data and Parameter'!$E$5*('Data and Parameter'!$E$6+'Data and Parameter'!$E$7)*'Data and Parameter'!$E$19*'Data and Parameter'!$E$14*'ER calculations'!N10710</f>
        <v>1.1206635035098378</v>
      </c>
    </row>
    <row r="10711" spans="1:15" ht="15">
      <c r="A10711" s="284">
        <v>10707</v>
      </c>
      <c r="B10711" s="287"/>
      <c r="C10711" s="287"/>
      <c r="D10711" s="284" t="s">
        <v>1376</v>
      </c>
      <c r="E10711" s="287"/>
      <c r="F10711" s="285" t="s">
        <v>10832</v>
      </c>
      <c r="G10711" s="266" t="s">
        <v>121</v>
      </c>
      <c r="H10711" s="266">
        <v>0.1</v>
      </c>
      <c r="I10711" s="266">
        <v>2023</v>
      </c>
      <c r="J10711" s="267">
        <v>44967</v>
      </c>
      <c r="K10711" s="267">
        <f>J10711+1</f>
        <v>44968</v>
      </c>
      <c r="L10711" s="266">
        <f>IF(M10711&lt;=365,1,2)</f>
        <v>1</v>
      </c>
      <c r="M10711" s="266">
        <f>IF(K10711&lt;$C$1,$C$2-$C$1+1,$C$2-K10711+1)</f>
        <v>79</v>
      </c>
      <c r="N10711" s="268">
        <f>M10711/365</f>
        <v>0.21643835616438356</v>
      </c>
      <c r="O10711" s="269">
        <f>'Data and Parameter'!$E$4*'Data and Parameter'!$E$5*('Data and Parameter'!$E$6+'Data and Parameter'!$E$7)*'Data and Parameter'!$E$19*'Data and Parameter'!$E$14*'ER calculations'!N10711</f>
        <v>1.1206635035098378</v>
      </c>
    </row>
    <row r="10712" spans="1:15" ht="15">
      <c r="A10712" s="284">
        <v>10708</v>
      </c>
      <c r="B10712" s="287"/>
      <c r="C10712" s="287"/>
      <c r="D10712" s="284" t="s">
        <v>1376</v>
      </c>
      <c r="E10712" s="287"/>
      <c r="F10712" s="285" t="s">
        <v>10833</v>
      </c>
      <c r="G10712" s="266" t="s">
        <v>121</v>
      </c>
      <c r="H10712" s="266">
        <v>0.1</v>
      </c>
      <c r="I10712" s="266">
        <v>2023</v>
      </c>
      <c r="J10712" s="267">
        <v>44967</v>
      </c>
      <c r="K10712" s="267">
        <f>J10712+1</f>
        <v>44968</v>
      </c>
      <c r="L10712" s="266">
        <f>IF(M10712&lt;=365,1,2)</f>
        <v>1</v>
      </c>
      <c r="M10712" s="266">
        <f>IF(K10712&lt;$C$1,$C$2-$C$1+1,$C$2-K10712+1)</f>
        <v>79</v>
      </c>
      <c r="N10712" s="268">
        <f>M10712/365</f>
        <v>0.21643835616438356</v>
      </c>
      <c r="O10712" s="269">
        <f>'Data and Parameter'!$E$4*'Data and Parameter'!$E$5*('Data and Parameter'!$E$6+'Data and Parameter'!$E$7)*'Data and Parameter'!$E$19*'Data and Parameter'!$E$14*'ER calculations'!N10712</f>
        <v>1.1206635035098378</v>
      </c>
    </row>
    <row r="10713" spans="1:15" ht="15">
      <c r="A10713" s="284">
        <v>10709</v>
      </c>
      <c r="B10713" s="287"/>
      <c r="C10713" s="287"/>
      <c r="D10713" s="284" t="s">
        <v>1376</v>
      </c>
      <c r="E10713" s="287"/>
      <c r="F10713" s="285" t="s">
        <v>10834</v>
      </c>
      <c r="G10713" s="266" t="s">
        <v>121</v>
      </c>
      <c r="H10713" s="266">
        <v>0.1</v>
      </c>
      <c r="I10713" s="266">
        <v>2023</v>
      </c>
      <c r="J10713" s="267">
        <v>44967</v>
      </c>
      <c r="K10713" s="267">
        <f>J10713+1</f>
        <v>44968</v>
      </c>
      <c r="L10713" s="266">
        <f>IF(M10713&lt;=365,1,2)</f>
        <v>1</v>
      </c>
      <c r="M10713" s="266">
        <f>IF(K10713&lt;$C$1,$C$2-$C$1+1,$C$2-K10713+1)</f>
        <v>79</v>
      </c>
      <c r="N10713" s="268">
        <f>M10713/365</f>
        <v>0.21643835616438356</v>
      </c>
      <c r="O10713" s="269">
        <f>'Data and Parameter'!$E$4*'Data and Parameter'!$E$5*('Data and Parameter'!$E$6+'Data and Parameter'!$E$7)*'Data and Parameter'!$E$19*'Data and Parameter'!$E$14*'ER calculations'!N10713</f>
        <v>1.1206635035098378</v>
      </c>
    </row>
    <row r="10714" spans="1:15" ht="15">
      <c r="A10714" s="284">
        <v>10710</v>
      </c>
      <c r="B10714" s="287"/>
      <c r="C10714" s="287"/>
      <c r="D10714" s="284" t="s">
        <v>1376</v>
      </c>
      <c r="E10714" s="287"/>
      <c r="F10714" s="285" t="s">
        <v>10835</v>
      </c>
      <c r="G10714" s="266" t="s">
        <v>121</v>
      </c>
      <c r="H10714" s="266">
        <v>0.1</v>
      </c>
      <c r="I10714" s="266">
        <v>2023</v>
      </c>
      <c r="J10714" s="267">
        <v>44967</v>
      </c>
      <c r="K10714" s="267">
        <f>J10714+1</f>
        <v>44968</v>
      </c>
      <c r="L10714" s="266">
        <f>IF(M10714&lt;=365,1,2)</f>
        <v>1</v>
      </c>
      <c r="M10714" s="266">
        <f>IF(K10714&lt;$C$1,$C$2-$C$1+1,$C$2-K10714+1)</f>
        <v>79</v>
      </c>
      <c r="N10714" s="268">
        <f>M10714/365</f>
        <v>0.21643835616438356</v>
      </c>
      <c r="O10714" s="269">
        <f>'Data and Parameter'!$E$4*'Data and Parameter'!$E$5*('Data and Parameter'!$E$6+'Data and Parameter'!$E$7)*'Data and Parameter'!$E$19*'Data and Parameter'!$E$14*'ER calculations'!N10714</f>
        <v>1.1206635035098378</v>
      </c>
    </row>
    <row r="10715" spans="1:15" ht="15">
      <c r="A10715" s="284">
        <v>10711</v>
      </c>
      <c r="B10715" s="287"/>
      <c r="C10715" s="287"/>
      <c r="D10715" s="284" t="s">
        <v>1376</v>
      </c>
      <c r="E10715" s="287"/>
      <c r="F10715" s="285" t="s">
        <v>10836</v>
      </c>
      <c r="G10715" s="266" t="s">
        <v>121</v>
      </c>
      <c r="H10715" s="266">
        <v>0.1</v>
      </c>
      <c r="I10715" s="266">
        <v>2023</v>
      </c>
      <c r="J10715" s="267">
        <v>44967</v>
      </c>
      <c r="K10715" s="267">
        <f>J10715+1</f>
        <v>44968</v>
      </c>
      <c r="L10715" s="266">
        <f>IF(M10715&lt;=365,1,2)</f>
        <v>1</v>
      </c>
      <c r="M10715" s="266">
        <f>IF(K10715&lt;$C$1,$C$2-$C$1+1,$C$2-K10715+1)</f>
        <v>79</v>
      </c>
      <c r="N10715" s="268">
        <f>M10715/365</f>
        <v>0.21643835616438356</v>
      </c>
      <c r="O10715" s="269">
        <f>'Data and Parameter'!$E$4*'Data and Parameter'!$E$5*('Data and Parameter'!$E$6+'Data and Parameter'!$E$7)*'Data and Parameter'!$E$19*'Data and Parameter'!$E$14*'ER calculations'!N10715</f>
        <v>1.1206635035098378</v>
      </c>
    </row>
    <row r="10716" spans="1:15" ht="15">
      <c r="A10716" s="284">
        <v>10712</v>
      </c>
      <c r="B10716" s="287"/>
      <c r="C10716" s="287"/>
      <c r="D10716" s="284" t="s">
        <v>1376</v>
      </c>
      <c r="E10716" s="287"/>
      <c r="F10716" s="285" t="s">
        <v>10837</v>
      </c>
      <c r="G10716" s="266" t="s">
        <v>121</v>
      </c>
      <c r="H10716" s="266">
        <v>0.1</v>
      </c>
      <c r="I10716" s="266">
        <v>2023</v>
      </c>
      <c r="J10716" s="267">
        <v>44967</v>
      </c>
      <c r="K10716" s="267">
        <f>J10716+1</f>
        <v>44968</v>
      </c>
      <c r="L10716" s="266">
        <f>IF(M10716&lt;=365,1,2)</f>
        <v>1</v>
      </c>
      <c r="M10716" s="266">
        <f>IF(K10716&lt;$C$1,$C$2-$C$1+1,$C$2-K10716+1)</f>
        <v>79</v>
      </c>
      <c r="N10716" s="268">
        <f>M10716/365</f>
        <v>0.21643835616438356</v>
      </c>
      <c r="O10716" s="269">
        <f>'Data and Parameter'!$E$4*'Data and Parameter'!$E$5*('Data and Parameter'!$E$6+'Data and Parameter'!$E$7)*'Data and Parameter'!$E$19*'Data and Parameter'!$E$14*'ER calculations'!N10716</f>
        <v>1.1206635035098378</v>
      </c>
    </row>
    <row r="10717" spans="1:15" ht="15">
      <c r="A10717" s="284">
        <v>10713</v>
      </c>
      <c r="B10717" s="287"/>
      <c r="C10717" s="287"/>
      <c r="D10717" s="284" t="s">
        <v>1376</v>
      </c>
      <c r="E10717" s="287"/>
      <c r="F10717" s="285" t="s">
        <v>10838</v>
      </c>
      <c r="G10717" s="266" t="s">
        <v>121</v>
      </c>
      <c r="H10717" s="266">
        <v>0.1</v>
      </c>
      <c r="I10717" s="266">
        <v>2023</v>
      </c>
      <c r="J10717" s="267">
        <v>44967</v>
      </c>
      <c r="K10717" s="267">
        <f>J10717+1</f>
        <v>44968</v>
      </c>
      <c r="L10717" s="266">
        <f>IF(M10717&lt;=365,1,2)</f>
        <v>1</v>
      </c>
      <c r="M10717" s="266">
        <f>IF(K10717&lt;$C$1,$C$2-$C$1+1,$C$2-K10717+1)</f>
        <v>79</v>
      </c>
      <c r="N10717" s="268">
        <f>M10717/365</f>
        <v>0.21643835616438356</v>
      </c>
      <c r="O10717" s="269">
        <f>'Data and Parameter'!$E$4*'Data and Parameter'!$E$5*('Data and Parameter'!$E$6+'Data and Parameter'!$E$7)*'Data and Parameter'!$E$19*'Data and Parameter'!$E$14*'ER calculations'!N10717</f>
        <v>1.1206635035098378</v>
      </c>
    </row>
    <row r="10718" spans="1:15" ht="15">
      <c r="A10718" s="284">
        <v>10714</v>
      </c>
      <c r="B10718" s="287"/>
      <c r="C10718" s="287"/>
      <c r="D10718" s="284" t="s">
        <v>1376</v>
      </c>
      <c r="E10718" s="287"/>
      <c r="F10718" s="285" t="s">
        <v>10839</v>
      </c>
      <c r="G10718" s="266" t="s">
        <v>121</v>
      </c>
      <c r="H10718" s="266">
        <v>0.1</v>
      </c>
      <c r="I10718" s="266">
        <v>2023</v>
      </c>
      <c r="J10718" s="267">
        <v>44967</v>
      </c>
      <c r="K10718" s="267">
        <f>J10718+1</f>
        <v>44968</v>
      </c>
      <c r="L10718" s="266">
        <f>IF(M10718&lt;=365,1,2)</f>
        <v>1</v>
      </c>
      <c r="M10718" s="266">
        <f>IF(K10718&lt;$C$1,$C$2-$C$1+1,$C$2-K10718+1)</f>
        <v>79</v>
      </c>
      <c r="N10718" s="268">
        <f>M10718/365</f>
        <v>0.21643835616438356</v>
      </c>
      <c r="O10718" s="269">
        <f>'Data and Parameter'!$E$4*'Data and Parameter'!$E$5*('Data and Parameter'!$E$6+'Data and Parameter'!$E$7)*'Data and Parameter'!$E$19*'Data and Parameter'!$E$14*'ER calculations'!N10718</f>
        <v>1.1206635035098378</v>
      </c>
    </row>
    <row r="10719" spans="1:15" ht="15">
      <c r="A10719" s="284">
        <v>10715</v>
      </c>
      <c r="B10719" s="287"/>
      <c r="C10719" s="287"/>
      <c r="D10719" s="284" t="s">
        <v>1376</v>
      </c>
      <c r="E10719" s="287"/>
      <c r="F10719" s="285" t="s">
        <v>10840</v>
      </c>
      <c r="G10719" s="266" t="s">
        <v>121</v>
      </c>
      <c r="H10719" s="266">
        <v>0.1</v>
      </c>
      <c r="I10719" s="266">
        <v>2023</v>
      </c>
      <c r="J10719" s="267">
        <v>44967</v>
      </c>
      <c r="K10719" s="267">
        <f>J10719+1</f>
        <v>44968</v>
      </c>
      <c r="L10719" s="266">
        <f>IF(M10719&lt;=365,1,2)</f>
        <v>1</v>
      </c>
      <c r="M10719" s="266">
        <f>IF(K10719&lt;$C$1,$C$2-$C$1+1,$C$2-K10719+1)</f>
        <v>79</v>
      </c>
      <c r="N10719" s="268">
        <f>M10719/365</f>
        <v>0.21643835616438356</v>
      </c>
      <c r="O10719" s="269">
        <f>'Data and Parameter'!$E$4*'Data and Parameter'!$E$5*('Data and Parameter'!$E$6+'Data and Parameter'!$E$7)*'Data and Parameter'!$E$19*'Data and Parameter'!$E$14*'ER calculations'!N10719</f>
        <v>1.1206635035098378</v>
      </c>
    </row>
    <row r="10720" spans="1:15" ht="15">
      <c r="A10720" s="284">
        <v>10716</v>
      </c>
      <c r="B10720" s="287"/>
      <c r="C10720" s="287"/>
      <c r="D10720" s="284" t="s">
        <v>1376</v>
      </c>
      <c r="E10720" s="287"/>
      <c r="F10720" s="285" t="s">
        <v>10841</v>
      </c>
      <c r="G10720" s="266" t="s">
        <v>121</v>
      </c>
      <c r="H10720" s="266">
        <v>0.1</v>
      </c>
      <c r="I10720" s="266">
        <v>2023</v>
      </c>
      <c r="J10720" s="267">
        <v>44967</v>
      </c>
      <c r="K10720" s="267">
        <f>J10720+1</f>
        <v>44968</v>
      </c>
      <c r="L10720" s="266">
        <f>IF(M10720&lt;=365,1,2)</f>
        <v>1</v>
      </c>
      <c r="M10720" s="266">
        <f>IF(K10720&lt;$C$1,$C$2-$C$1+1,$C$2-K10720+1)</f>
        <v>79</v>
      </c>
      <c r="N10720" s="268">
        <f>M10720/365</f>
        <v>0.21643835616438356</v>
      </c>
      <c r="O10720" s="269">
        <f>'Data and Parameter'!$E$4*'Data and Parameter'!$E$5*('Data and Parameter'!$E$6+'Data and Parameter'!$E$7)*'Data and Parameter'!$E$19*'Data and Parameter'!$E$14*'ER calculations'!N10720</f>
        <v>1.1206635035098378</v>
      </c>
    </row>
    <row r="10721" spans="1:20" ht="15">
      <c r="A10721" s="284">
        <v>10717</v>
      </c>
      <c r="B10721" s="287"/>
      <c r="C10721" s="287"/>
      <c r="D10721" s="284" t="s">
        <v>1376</v>
      </c>
      <c r="E10721" s="287"/>
      <c r="F10721" s="285" t="s">
        <v>10842</v>
      </c>
      <c r="G10721" s="266" t="s">
        <v>121</v>
      </c>
      <c r="H10721" s="266">
        <v>0.1</v>
      </c>
      <c r="I10721" s="266">
        <v>2023</v>
      </c>
      <c r="J10721" s="267">
        <v>44967</v>
      </c>
      <c r="K10721" s="267">
        <f>J10721+1</f>
        <v>44968</v>
      </c>
      <c r="L10721" s="266">
        <f>IF(M10721&lt;=365,1,2)</f>
        <v>1</v>
      </c>
      <c r="M10721" s="266">
        <f>IF(K10721&lt;$C$1,$C$2-$C$1+1,$C$2-K10721+1)</f>
        <v>79</v>
      </c>
      <c r="N10721" s="268">
        <f>M10721/365</f>
        <v>0.21643835616438356</v>
      </c>
      <c r="O10721" s="269">
        <f>'Data and Parameter'!$E$4*'Data and Parameter'!$E$5*('Data and Parameter'!$E$6+'Data and Parameter'!$E$7)*'Data and Parameter'!$E$19*'Data and Parameter'!$E$14*'ER calculations'!N10721</f>
        <v>1.1206635035098378</v>
      </c>
    </row>
    <row r="10722" spans="1:20" ht="15">
      <c r="A10722" s="284">
        <v>10718</v>
      </c>
      <c r="B10722" s="287"/>
      <c r="C10722" s="287"/>
      <c r="D10722" s="284" t="s">
        <v>1376</v>
      </c>
      <c r="E10722" s="287"/>
      <c r="F10722" s="285" t="s">
        <v>10843</v>
      </c>
      <c r="G10722" s="266" t="s">
        <v>121</v>
      </c>
      <c r="H10722" s="266">
        <v>0.1</v>
      </c>
      <c r="I10722" s="266">
        <v>2023</v>
      </c>
      <c r="J10722" s="267">
        <v>44967</v>
      </c>
      <c r="K10722" s="267">
        <f>J10722+1</f>
        <v>44968</v>
      </c>
      <c r="L10722" s="266">
        <f>IF(M10722&lt;=365,1,2)</f>
        <v>1</v>
      </c>
      <c r="M10722" s="266">
        <f>IF(K10722&lt;$C$1,$C$2-$C$1+1,$C$2-K10722+1)</f>
        <v>79</v>
      </c>
      <c r="N10722" s="268">
        <f>M10722/365</f>
        <v>0.21643835616438356</v>
      </c>
      <c r="O10722" s="269">
        <f>'Data and Parameter'!$E$4*'Data and Parameter'!$E$5*('Data and Parameter'!$E$6+'Data and Parameter'!$E$7)*'Data and Parameter'!$E$19*'Data and Parameter'!$E$14*'ER calculations'!N10722</f>
        <v>1.1206635035098378</v>
      </c>
    </row>
    <row r="10723" spans="1:20" ht="15">
      <c r="A10723" s="284">
        <v>10719</v>
      </c>
      <c r="B10723" s="287"/>
      <c r="C10723" s="287"/>
      <c r="D10723" s="284" t="s">
        <v>1376</v>
      </c>
      <c r="E10723" s="287"/>
      <c r="F10723" s="285" t="s">
        <v>10844</v>
      </c>
      <c r="G10723" s="266" t="s">
        <v>121</v>
      </c>
      <c r="H10723" s="266">
        <v>0.1</v>
      </c>
      <c r="I10723" s="266">
        <v>2023</v>
      </c>
      <c r="J10723" s="267">
        <v>44967</v>
      </c>
      <c r="K10723" s="267">
        <f>J10723+1</f>
        <v>44968</v>
      </c>
      <c r="L10723" s="266">
        <f>IF(M10723&lt;=365,1,2)</f>
        <v>1</v>
      </c>
      <c r="M10723" s="266">
        <f>IF(K10723&lt;$C$1,$C$2-$C$1+1,$C$2-K10723+1)</f>
        <v>79</v>
      </c>
      <c r="N10723" s="268">
        <f>M10723/365</f>
        <v>0.21643835616438356</v>
      </c>
      <c r="O10723" s="269">
        <f>'Data and Parameter'!$E$4*'Data and Parameter'!$E$5*('Data and Parameter'!$E$6+'Data and Parameter'!$E$7)*'Data and Parameter'!$E$19*'Data and Parameter'!$E$14*'ER calculations'!N10723</f>
        <v>1.1206635035098378</v>
      </c>
    </row>
    <row r="10724" spans="1:20" ht="15">
      <c r="A10724" s="284">
        <v>10720</v>
      </c>
      <c r="B10724" s="287"/>
      <c r="C10724" s="287"/>
      <c r="D10724" s="284" t="s">
        <v>1376</v>
      </c>
      <c r="E10724" s="287"/>
      <c r="F10724" s="285" t="s">
        <v>10845</v>
      </c>
      <c r="G10724" s="266" t="s">
        <v>121</v>
      </c>
      <c r="H10724" s="266">
        <v>0.1</v>
      </c>
      <c r="I10724" s="266">
        <v>2023</v>
      </c>
      <c r="J10724" s="267">
        <v>44967</v>
      </c>
      <c r="K10724" s="267">
        <f>J10724+1</f>
        <v>44968</v>
      </c>
      <c r="L10724" s="266">
        <f>IF(M10724&lt;=365,1,2)</f>
        <v>1</v>
      </c>
      <c r="M10724" s="266">
        <f>IF(K10724&lt;$C$1,$C$2-$C$1+1,$C$2-K10724+1)</f>
        <v>79</v>
      </c>
      <c r="N10724" s="268">
        <f>M10724/365</f>
        <v>0.21643835616438356</v>
      </c>
      <c r="O10724" s="269">
        <f>'Data and Parameter'!$E$4*'Data and Parameter'!$E$5*('Data and Parameter'!$E$6+'Data and Parameter'!$E$7)*'Data and Parameter'!$E$19*'Data and Parameter'!$E$14*'ER calculations'!N10724</f>
        <v>1.1206635035098378</v>
      </c>
    </row>
    <row r="10725" spans="1:20" ht="15">
      <c r="A10725" s="284">
        <v>10721</v>
      </c>
      <c r="B10725" s="287"/>
      <c r="C10725" s="287"/>
      <c r="D10725" s="284" t="s">
        <v>1376</v>
      </c>
      <c r="E10725" s="287"/>
      <c r="F10725" s="285" t="s">
        <v>10846</v>
      </c>
      <c r="G10725" s="266" t="s">
        <v>121</v>
      </c>
      <c r="H10725" s="266">
        <v>0.1</v>
      </c>
      <c r="I10725" s="266">
        <v>2023</v>
      </c>
      <c r="J10725" s="267">
        <v>44967</v>
      </c>
      <c r="K10725" s="267">
        <f>J10725+1</f>
        <v>44968</v>
      </c>
      <c r="L10725" s="266">
        <f>IF(M10725&lt;=365,1,2)</f>
        <v>1</v>
      </c>
      <c r="M10725" s="266">
        <f>IF(K10725&lt;$C$1,$C$2-$C$1+1,$C$2-K10725+1)</f>
        <v>79</v>
      </c>
      <c r="N10725" s="268">
        <f>M10725/365</f>
        <v>0.21643835616438356</v>
      </c>
      <c r="O10725" s="269">
        <f>'Data and Parameter'!$E$4*'Data and Parameter'!$E$5*('Data and Parameter'!$E$6+'Data and Parameter'!$E$7)*'Data and Parameter'!$E$19*'Data and Parameter'!$E$14*'ER calculations'!N10725</f>
        <v>1.1206635035098378</v>
      </c>
    </row>
    <row r="10726" spans="1:20" ht="15">
      <c r="A10726" s="284">
        <v>10722</v>
      </c>
      <c r="B10726" s="287"/>
      <c r="C10726" s="287"/>
      <c r="D10726" s="284" t="s">
        <v>1376</v>
      </c>
      <c r="E10726" s="287"/>
      <c r="F10726" s="285" t="s">
        <v>10847</v>
      </c>
      <c r="G10726" s="266" t="s">
        <v>121</v>
      </c>
      <c r="H10726" s="266">
        <v>0.1</v>
      </c>
      <c r="I10726" s="266">
        <v>2023</v>
      </c>
      <c r="J10726" s="267">
        <v>44967</v>
      </c>
      <c r="K10726" s="267">
        <f>J10726+1</f>
        <v>44968</v>
      </c>
      <c r="L10726" s="266">
        <f>IF(M10726&lt;=365,1,2)</f>
        <v>1</v>
      </c>
      <c r="M10726" s="266">
        <f>IF(K10726&lt;$C$1,$C$2-$C$1+1,$C$2-K10726+1)</f>
        <v>79</v>
      </c>
      <c r="N10726" s="268">
        <f>M10726/365</f>
        <v>0.21643835616438356</v>
      </c>
      <c r="O10726" s="269">
        <f>'Data and Parameter'!$E$4*'Data and Parameter'!$E$5*('Data and Parameter'!$E$6+'Data and Parameter'!$E$7)*'Data and Parameter'!$E$19*'Data and Parameter'!$E$14*'ER calculations'!N10726</f>
        <v>1.1206635035098378</v>
      </c>
    </row>
    <row r="10727" spans="1:20" ht="15">
      <c r="A10727" s="284">
        <v>10723</v>
      </c>
      <c r="B10727" s="287"/>
      <c r="C10727" s="287"/>
      <c r="D10727" s="284" t="s">
        <v>1376</v>
      </c>
      <c r="E10727" s="287"/>
      <c r="F10727" s="285" t="s">
        <v>10848</v>
      </c>
      <c r="G10727" s="266" t="s">
        <v>121</v>
      </c>
      <c r="H10727" s="266">
        <v>0.1</v>
      </c>
      <c r="I10727" s="266">
        <v>2023</v>
      </c>
      <c r="J10727" s="267">
        <v>44967</v>
      </c>
      <c r="K10727" s="267">
        <f>J10727+1</f>
        <v>44968</v>
      </c>
      <c r="L10727" s="266">
        <f>IF(M10727&lt;=365,1,2)</f>
        <v>1</v>
      </c>
      <c r="M10727" s="266">
        <f>IF(K10727&lt;$C$1,$C$2-$C$1+1,$C$2-K10727+1)</f>
        <v>79</v>
      </c>
      <c r="N10727" s="268">
        <f>M10727/365</f>
        <v>0.21643835616438356</v>
      </c>
      <c r="O10727" s="269">
        <f>'Data and Parameter'!$E$4*'Data and Parameter'!$E$5*('Data and Parameter'!$E$6+'Data and Parameter'!$E$7)*'Data and Parameter'!$E$19*'Data and Parameter'!$E$14*'ER calculations'!N10727</f>
        <v>1.1206635035098378</v>
      </c>
    </row>
    <row r="10728" spans="1:20" ht="15">
      <c r="A10728" s="284">
        <v>10724</v>
      </c>
      <c r="B10728" s="287"/>
      <c r="C10728" s="287"/>
      <c r="D10728" s="284" t="s">
        <v>1376</v>
      </c>
      <c r="E10728" s="287"/>
      <c r="F10728" s="285" t="s">
        <v>10849</v>
      </c>
      <c r="G10728" s="266" t="s">
        <v>121</v>
      </c>
      <c r="H10728" s="266">
        <v>0.1</v>
      </c>
      <c r="I10728" s="266">
        <v>2023</v>
      </c>
      <c r="J10728" s="267">
        <v>44967</v>
      </c>
      <c r="K10728" s="267">
        <f>J10728+1</f>
        <v>44968</v>
      </c>
      <c r="L10728" s="266">
        <f>IF(M10728&lt;=365,1,2)</f>
        <v>1</v>
      </c>
      <c r="M10728" s="266">
        <f>IF(K10728&lt;$C$1,$C$2-$C$1+1,$C$2-K10728+1)</f>
        <v>79</v>
      </c>
      <c r="N10728" s="268">
        <f>M10728/365</f>
        <v>0.21643835616438356</v>
      </c>
      <c r="O10728" s="269">
        <f>'Data and Parameter'!$E$4*'Data and Parameter'!$E$5*('Data and Parameter'!$E$6+'Data and Parameter'!$E$7)*'Data and Parameter'!$E$19*'Data and Parameter'!$E$14*'ER calculations'!N10728</f>
        <v>1.1206635035098378</v>
      </c>
    </row>
    <row r="10729" spans="1:20" ht="15">
      <c r="A10729" s="284">
        <v>10725</v>
      </c>
      <c r="B10729" s="287"/>
      <c r="C10729" s="287"/>
      <c r="D10729" s="284" t="s">
        <v>1376</v>
      </c>
      <c r="E10729" s="287"/>
      <c r="F10729" s="285" t="s">
        <v>10850</v>
      </c>
      <c r="G10729" s="266" t="s">
        <v>121</v>
      </c>
      <c r="H10729" s="266">
        <v>0.1</v>
      </c>
      <c r="I10729" s="266">
        <v>2023</v>
      </c>
      <c r="J10729" s="267">
        <v>44967</v>
      </c>
      <c r="K10729" s="267">
        <f>J10729+1</f>
        <v>44968</v>
      </c>
      <c r="L10729" s="266">
        <f>IF(M10729&lt;=365,1,2)</f>
        <v>1</v>
      </c>
      <c r="M10729" s="266">
        <f>IF(K10729&lt;$C$1,$C$2-$C$1+1,$C$2-K10729+1)</f>
        <v>79</v>
      </c>
      <c r="N10729" s="268">
        <f>M10729/365</f>
        <v>0.21643835616438356</v>
      </c>
      <c r="O10729" s="269">
        <f>'Data and Parameter'!$E$4*'Data and Parameter'!$E$5*('Data and Parameter'!$E$6+'Data and Parameter'!$E$7)*'Data and Parameter'!$E$19*'Data and Parameter'!$E$14*'ER calculations'!N10729</f>
        <v>1.1206635035098378</v>
      </c>
    </row>
    <row r="10730" spans="1:20" ht="15">
      <c r="A10730" s="284">
        <v>10726</v>
      </c>
      <c r="B10730" s="287"/>
      <c r="C10730" s="287"/>
      <c r="D10730" s="284" t="s">
        <v>1376</v>
      </c>
      <c r="E10730" s="287"/>
      <c r="F10730" s="285" t="s">
        <v>10851</v>
      </c>
      <c r="G10730" s="266" t="s">
        <v>121</v>
      </c>
      <c r="H10730" s="266">
        <v>0.1</v>
      </c>
      <c r="I10730" s="266">
        <v>2023</v>
      </c>
      <c r="J10730" s="267">
        <v>44967</v>
      </c>
      <c r="K10730" s="267">
        <f>J10730+1</f>
        <v>44968</v>
      </c>
      <c r="L10730" s="266">
        <f>IF(M10730&lt;=365,1,2)</f>
        <v>1</v>
      </c>
      <c r="M10730" s="266">
        <f>IF(K10730&lt;$C$1,$C$2-$C$1+1,$C$2-K10730+1)</f>
        <v>79</v>
      </c>
      <c r="N10730" s="268">
        <f>M10730/365</f>
        <v>0.21643835616438356</v>
      </c>
      <c r="O10730" s="269">
        <f>'Data and Parameter'!$E$4*'Data and Parameter'!$E$5*('Data and Parameter'!$E$6+'Data and Parameter'!$E$7)*'Data and Parameter'!$E$19*'Data and Parameter'!$E$14*'ER calculations'!N10730</f>
        <v>1.1206635035098378</v>
      </c>
    </row>
    <row r="10731" spans="1:20" ht="15">
      <c r="A10731" s="284">
        <v>10727</v>
      </c>
      <c r="B10731" s="287"/>
      <c r="C10731" s="287"/>
      <c r="D10731" s="284" t="s">
        <v>1376</v>
      </c>
      <c r="E10731" s="287"/>
      <c r="F10731" s="285" t="s">
        <v>10852</v>
      </c>
      <c r="G10731" s="266" t="s">
        <v>121</v>
      </c>
      <c r="H10731" s="266">
        <v>0.1</v>
      </c>
      <c r="I10731" s="266">
        <v>2023</v>
      </c>
      <c r="J10731" s="267">
        <v>44967</v>
      </c>
      <c r="K10731" s="267">
        <f>J10731+1</f>
        <v>44968</v>
      </c>
      <c r="L10731" s="266">
        <f>IF(M10731&lt;=365,1,2)</f>
        <v>1</v>
      </c>
      <c r="M10731" s="266">
        <f>IF(K10731&lt;$C$1,$C$2-$C$1+1,$C$2-K10731+1)</f>
        <v>79</v>
      </c>
      <c r="N10731" s="268">
        <f>M10731/365</f>
        <v>0.21643835616438356</v>
      </c>
      <c r="O10731" s="269">
        <f>'Data and Parameter'!$E$4*'Data and Parameter'!$E$5*('Data and Parameter'!$E$6+'Data and Parameter'!$E$7)*'Data and Parameter'!$E$19*'Data and Parameter'!$E$14*'ER calculations'!N10731</f>
        <v>1.1206635035098378</v>
      </c>
    </row>
    <row r="10732" spans="1:20" ht="15">
      <c r="A10732" s="284">
        <v>10728</v>
      </c>
      <c r="B10732" s="287"/>
      <c r="C10732" s="287"/>
      <c r="D10732" s="284" t="s">
        <v>1376</v>
      </c>
      <c r="E10732" s="287"/>
      <c r="F10732" s="285" t="s">
        <v>10853</v>
      </c>
      <c r="G10732" s="266" t="s">
        <v>121</v>
      </c>
      <c r="H10732" s="266">
        <v>0.1</v>
      </c>
      <c r="I10732" s="266">
        <v>2023</v>
      </c>
      <c r="J10732" s="267">
        <v>44967</v>
      </c>
      <c r="K10732" s="267">
        <f>J10732+1</f>
        <v>44968</v>
      </c>
      <c r="L10732" s="266">
        <f>IF(M10732&lt;=365,1,2)</f>
        <v>1</v>
      </c>
      <c r="M10732" s="266">
        <f>IF(K10732&lt;$C$1,$C$2-$C$1+1,$C$2-K10732+1)</f>
        <v>79</v>
      </c>
      <c r="N10732" s="268">
        <f>M10732/365</f>
        <v>0.21643835616438356</v>
      </c>
      <c r="O10732" s="269">
        <f>'Data and Parameter'!$E$4*'Data and Parameter'!$E$5*('Data and Parameter'!$E$6+'Data and Parameter'!$E$7)*'Data and Parameter'!$E$19*'Data and Parameter'!$E$14*'ER calculations'!N10732</f>
        <v>1.1206635035098378</v>
      </c>
    </row>
    <row r="10733" spans="1:20" ht="15">
      <c r="A10733" s="284">
        <v>10729</v>
      </c>
      <c r="B10733" s="287"/>
      <c r="C10733" s="287"/>
      <c r="D10733" s="284" t="s">
        <v>119</v>
      </c>
      <c r="E10733" s="287"/>
      <c r="F10733" s="285" t="s">
        <v>10854</v>
      </c>
      <c r="G10733" s="266" t="s">
        <v>121</v>
      </c>
      <c r="H10733" s="266">
        <v>0.1</v>
      </c>
      <c r="I10733" s="266">
        <v>2023</v>
      </c>
      <c r="J10733" s="267">
        <v>44969</v>
      </c>
      <c r="K10733" s="267">
        <f>J10733+1</f>
        <v>44970</v>
      </c>
      <c r="L10733" s="266">
        <f>IF(M10733&lt;=365,1,2)</f>
        <v>1</v>
      </c>
      <c r="M10733" s="266">
        <f>IF(K10733&lt;$C$1,$C$2-$C$1+1,$C$2-K10733+1)</f>
        <v>77</v>
      </c>
      <c r="N10733" s="268">
        <f>M10733/365</f>
        <v>0.21095890410958903</v>
      </c>
      <c r="O10733" s="269">
        <f>'Data and Parameter'!$E$4*'Data and Parameter'!$E$5*('Data and Parameter'!$E$6+'Data and Parameter'!$E$7)*'Data and Parameter'!$E$19*'Data and Parameter'!$E$14*'ER calculations'!N10733</f>
        <v>1.0922922755728799</v>
      </c>
      <c r="T10733" s="105"/>
    </row>
    <row r="10734" spans="1:20" ht="15">
      <c r="A10734" s="284">
        <v>10730</v>
      </c>
      <c r="B10734" s="287"/>
      <c r="C10734" s="287"/>
      <c r="D10734" s="284" t="s">
        <v>119</v>
      </c>
      <c r="E10734" s="287"/>
      <c r="F10734" s="285" t="s">
        <v>10855</v>
      </c>
      <c r="G10734" s="266" t="s">
        <v>121</v>
      </c>
      <c r="H10734" s="266">
        <v>0.1</v>
      </c>
      <c r="I10734" s="266">
        <v>2023</v>
      </c>
      <c r="J10734" s="267">
        <v>44969</v>
      </c>
      <c r="K10734" s="267">
        <f>J10734+1</f>
        <v>44970</v>
      </c>
      <c r="L10734" s="266">
        <f>IF(M10734&lt;=365,1,2)</f>
        <v>1</v>
      </c>
      <c r="M10734" s="266">
        <f>IF(K10734&lt;$C$1,$C$2-$C$1+1,$C$2-K10734+1)</f>
        <v>77</v>
      </c>
      <c r="N10734" s="268">
        <f>M10734/365</f>
        <v>0.21095890410958903</v>
      </c>
      <c r="O10734" s="269">
        <f>'Data and Parameter'!$E$4*'Data and Parameter'!$E$5*('Data and Parameter'!$E$6+'Data and Parameter'!$E$7)*'Data and Parameter'!$E$19*'Data and Parameter'!$E$14*'ER calculations'!N10734</f>
        <v>1.0922922755728799</v>
      </c>
      <c r="T10734" s="105"/>
    </row>
    <row r="10735" spans="1:20" ht="15">
      <c r="A10735" s="284">
        <v>10731</v>
      </c>
      <c r="B10735" s="287"/>
      <c r="C10735" s="287"/>
      <c r="D10735" s="284" t="s">
        <v>119</v>
      </c>
      <c r="E10735" s="287"/>
      <c r="F10735" s="285" t="s">
        <v>10856</v>
      </c>
      <c r="G10735" s="266" t="s">
        <v>121</v>
      </c>
      <c r="H10735" s="266">
        <v>0.1</v>
      </c>
      <c r="I10735" s="266">
        <v>2023</v>
      </c>
      <c r="J10735" s="267">
        <v>44967</v>
      </c>
      <c r="K10735" s="267">
        <f>J10735+1</f>
        <v>44968</v>
      </c>
      <c r="L10735" s="266">
        <f>IF(M10735&lt;=365,1,2)</f>
        <v>1</v>
      </c>
      <c r="M10735" s="266">
        <f>IF(K10735&lt;$C$1,$C$2-$C$1+1,$C$2-K10735+1)</f>
        <v>79</v>
      </c>
      <c r="N10735" s="268">
        <f>M10735/365</f>
        <v>0.21643835616438356</v>
      </c>
      <c r="O10735" s="269">
        <f>'Data and Parameter'!$E$4*'Data and Parameter'!$E$5*('Data and Parameter'!$E$6+'Data and Parameter'!$E$7)*'Data and Parameter'!$E$19*'Data and Parameter'!$E$14*'ER calculations'!N10735</f>
        <v>1.1206635035098378</v>
      </c>
      <c r="T10735" s="105"/>
    </row>
    <row r="10736" spans="1:20" ht="15">
      <c r="A10736" s="284">
        <v>10732</v>
      </c>
      <c r="B10736" s="287"/>
      <c r="C10736" s="287"/>
      <c r="D10736" s="284" t="s">
        <v>119</v>
      </c>
      <c r="E10736" s="287"/>
      <c r="F10736" s="285" t="s">
        <v>10857</v>
      </c>
      <c r="G10736" s="266" t="s">
        <v>121</v>
      </c>
      <c r="H10736" s="266">
        <v>0.1</v>
      </c>
      <c r="I10736" s="266">
        <v>2023</v>
      </c>
      <c r="J10736" s="267">
        <v>44967</v>
      </c>
      <c r="K10736" s="267">
        <f>J10736+1</f>
        <v>44968</v>
      </c>
      <c r="L10736" s="266">
        <f>IF(M10736&lt;=365,1,2)</f>
        <v>1</v>
      </c>
      <c r="M10736" s="266">
        <f>IF(K10736&lt;$C$1,$C$2-$C$1+1,$C$2-K10736+1)</f>
        <v>79</v>
      </c>
      <c r="N10736" s="268">
        <f>M10736/365</f>
        <v>0.21643835616438356</v>
      </c>
      <c r="O10736" s="269">
        <f>'Data and Parameter'!$E$4*'Data and Parameter'!$E$5*('Data and Parameter'!$E$6+'Data and Parameter'!$E$7)*'Data and Parameter'!$E$19*'Data and Parameter'!$E$14*'ER calculations'!N10736</f>
        <v>1.1206635035098378</v>
      </c>
      <c r="T10736" s="105"/>
    </row>
    <row r="10737" spans="1:20" ht="15">
      <c r="A10737" s="284">
        <v>10733</v>
      </c>
      <c r="B10737" s="287"/>
      <c r="C10737" s="287"/>
      <c r="D10737" s="284" t="s">
        <v>119</v>
      </c>
      <c r="E10737" s="287"/>
      <c r="F10737" s="285" t="s">
        <v>10858</v>
      </c>
      <c r="G10737" s="266" t="s">
        <v>121</v>
      </c>
      <c r="H10737" s="266">
        <v>0.1</v>
      </c>
      <c r="I10737" s="266">
        <v>2023</v>
      </c>
      <c r="J10737" s="267">
        <v>44967</v>
      </c>
      <c r="K10737" s="267">
        <f>J10737+1</f>
        <v>44968</v>
      </c>
      <c r="L10737" s="266">
        <f>IF(M10737&lt;=365,1,2)</f>
        <v>1</v>
      </c>
      <c r="M10737" s="266">
        <f>IF(K10737&lt;$C$1,$C$2-$C$1+1,$C$2-K10737+1)</f>
        <v>79</v>
      </c>
      <c r="N10737" s="268">
        <f>M10737/365</f>
        <v>0.21643835616438356</v>
      </c>
      <c r="O10737" s="269">
        <f>'Data and Parameter'!$E$4*'Data and Parameter'!$E$5*('Data and Parameter'!$E$6+'Data and Parameter'!$E$7)*'Data and Parameter'!$E$19*'Data and Parameter'!$E$14*'ER calculations'!N10737</f>
        <v>1.1206635035098378</v>
      </c>
      <c r="T10737" s="105"/>
    </row>
    <row r="10738" spans="1:20" ht="15">
      <c r="A10738" s="284">
        <v>10734</v>
      </c>
      <c r="B10738" s="287"/>
      <c r="C10738" s="287"/>
      <c r="D10738" s="284" t="s">
        <v>119</v>
      </c>
      <c r="E10738" s="287"/>
      <c r="F10738" s="285" t="s">
        <v>10859</v>
      </c>
      <c r="G10738" s="266" t="s">
        <v>121</v>
      </c>
      <c r="H10738" s="266">
        <v>0.1</v>
      </c>
      <c r="I10738" s="266">
        <v>2023</v>
      </c>
      <c r="J10738" s="267">
        <v>44967</v>
      </c>
      <c r="K10738" s="267">
        <f>J10738+1</f>
        <v>44968</v>
      </c>
      <c r="L10738" s="266">
        <f>IF(M10738&lt;=365,1,2)</f>
        <v>1</v>
      </c>
      <c r="M10738" s="266">
        <f>IF(K10738&lt;$C$1,$C$2-$C$1+1,$C$2-K10738+1)</f>
        <v>79</v>
      </c>
      <c r="N10738" s="268">
        <f>M10738/365</f>
        <v>0.21643835616438356</v>
      </c>
      <c r="O10738" s="269">
        <f>'Data and Parameter'!$E$4*'Data and Parameter'!$E$5*('Data and Parameter'!$E$6+'Data and Parameter'!$E$7)*'Data and Parameter'!$E$19*'Data and Parameter'!$E$14*'ER calculations'!N10738</f>
        <v>1.1206635035098378</v>
      </c>
      <c r="T10738" s="105"/>
    </row>
    <row r="10739" spans="1:20" ht="15">
      <c r="A10739" s="284">
        <v>10735</v>
      </c>
      <c r="B10739" s="287"/>
      <c r="C10739" s="287"/>
      <c r="D10739" s="284" t="s">
        <v>119</v>
      </c>
      <c r="E10739" s="287"/>
      <c r="F10739" s="285" t="s">
        <v>10860</v>
      </c>
      <c r="G10739" s="266" t="s">
        <v>121</v>
      </c>
      <c r="H10739" s="266">
        <v>0.1</v>
      </c>
      <c r="I10739" s="266">
        <v>2023</v>
      </c>
      <c r="J10739" s="267">
        <v>44967</v>
      </c>
      <c r="K10739" s="267">
        <f>J10739+1</f>
        <v>44968</v>
      </c>
      <c r="L10739" s="266">
        <f>IF(M10739&lt;=365,1,2)</f>
        <v>1</v>
      </c>
      <c r="M10739" s="266">
        <f>IF(K10739&lt;$C$1,$C$2-$C$1+1,$C$2-K10739+1)</f>
        <v>79</v>
      </c>
      <c r="N10739" s="268">
        <f>M10739/365</f>
        <v>0.21643835616438356</v>
      </c>
      <c r="O10739" s="269">
        <f>'Data and Parameter'!$E$4*'Data and Parameter'!$E$5*('Data and Parameter'!$E$6+'Data and Parameter'!$E$7)*'Data and Parameter'!$E$19*'Data and Parameter'!$E$14*'ER calculations'!N10739</f>
        <v>1.1206635035098378</v>
      </c>
      <c r="T10739" s="105"/>
    </row>
    <row r="10740" spans="1:20" ht="15">
      <c r="A10740" s="284">
        <v>10736</v>
      </c>
      <c r="B10740" s="287"/>
      <c r="C10740" s="287"/>
      <c r="D10740" s="284" t="s">
        <v>119</v>
      </c>
      <c r="E10740" s="287"/>
      <c r="F10740" s="285" t="s">
        <v>10861</v>
      </c>
      <c r="G10740" s="266" t="s">
        <v>121</v>
      </c>
      <c r="H10740" s="266">
        <v>0.1</v>
      </c>
      <c r="I10740" s="266">
        <v>2023</v>
      </c>
      <c r="J10740" s="267">
        <v>44967</v>
      </c>
      <c r="K10740" s="267">
        <f>J10740+1</f>
        <v>44968</v>
      </c>
      <c r="L10740" s="266">
        <f>IF(M10740&lt;=365,1,2)</f>
        <v>1</v>
      </c>
      <c r="M10740" s="266">
        <f>IF(K10740&lt;$C$1,$C$2-$C$1+1,$C$2-K10740+1)</f>
        <v>79</v>
      </c>
      <c r="N10740" s="268">
        <f>M10740/365</f>
        <v>0.21643835616438356</v>
      </c>
      <c r="O10740" s="269">
        <f>'Data and Parameter'!$E$4*'Data and Parameter'!$E$5*('Data and Parameter'!$E$6+'Data and Parameter'!$E$7)*'Data and Parameter'!$E$19*'Data and Parameter'!$E$14*'ER calculations'!N10740</f>
        <v>1.1206635035098378</v>
      </c>
      <c r="T10740" s="105"/>
    </row>
    <row r="10741" spans="1:20" ht="15">
      <c r="A10741" s="284">
        <v>10737</v>
      </c>
      <c r="B10741" s="287"/>
      <c r="C10741" s="287"/>
      <c r="D10741" s="284" t="s">
        <v>10862</v>
      </c>
      <c r="E10741" s="287"/>
      <c r="F10741" s="285" t="s">
        <v>10863</v>
      </c>
      <c r="G10741" s="266" t="s">
        <v>121</v>
      </c>
      <c r="H10741" s="266">
        <v>0.1</v>
      </c>
      <c r="I10741" s="266">
        <v>2023</v>
      </c>
      <c r="J10741" s="267">
        <v>45028</v>
      </c>
      <c r="K10741" s="267">
        <f>J10741+1</f>
        <v>45029</v>
      </c>
      <c r="L10741" s="266">
        <f>IF(M10741&lt;=365,1,2)</f>
        <v>1</v>
      </c>
      <c r="M10741" s="266">
        <f>IF(K10741&lt;$C$1,$C$2-$C$1+1,$C$2-K10741+1)</f>
        <v>18</v>
      </c>
      <c r="N10741" s="268">
        <f>M10741/365</f>
        <v>4.9315068493150684E-2</v>
      </c>
      <c r="O10741" s="269">
        <f>'Data and Parameter'!$E$4*'Data and Parameter'!$E$5*('Data and Parameter'!$E$6+'Data and Parameter'!$E$7)*'Data and Parameter'!$E$19*'Data and Parameter'!$E$14*'ER calculations'!N10741</f>
        <v>0.25534105143262131</v>
      </c>
      <c r="T10741" s="105"/>
    </row>
    <row r="10742" spans="1:20" ht="15">
      <c r="A10742" s="284">
        <v>10738</v>
      </c>
      <c r="B10742" s="287"/>
      <c r="C10742" s="287"/>
      <c r="D10742" s="284" t="s">
        <v>10862</v>
      </c>
      <c r="E10742" s="287"/>
      <c r="F10742" s="285" t="s">
        <v>10864</v>
      </c>
      <c r="G10742" s="266" t="s">
        <v>121</v>
      </c>
      <c r="H10742" s="266">
        <v>0.1</v>
      </c>
      <c r="I10742" s="266">
        <v>2023</v>
      </c>
      <c r="J10742" s="267">
        <v>45028</v>
      </c>
      <c r="K10742" s="267">
        <f>J10742+1</f>
        <v>45029</v>
      </c>
      <c r="L10742" s="266">
        <f>IF(M10742&lt;=365,1,2)</f>
        <v>1</v>
      </c>
      <c r="M10742" s="266">
        <f>IF(K10742&lt;$C$1,$C$2-$C$1+1,$C$2-K10742+1)</f>
        <v>18</v>
      </c>
      <c r="N10742" s="268">
        <f>M10742/365</f>
        <v>4.9315068493150684E-2</v>
      </c>
      <c r="O10742" s="269">
        <f>'Data and Parameter'!$E$4*'Data and Parameter'!$E$5*('Data and Parameter'!$E$6+'Data and Parameter'!$E$7)*'Data and Parameter'!$E$19*'Data and Parameter'!$E$14*'ER calculations'!N10742</f>
        <v>0.25534105143262131</v>
      </c>
      <c r="T10742" s="105"/>
    </row>
    <row r="10743" spans="1:20" ht="15">
      <c r="A10743" s="284">
        <v>10739</v>
      </c>
      <c r="B10743" s="287"/>
      <c r="C10743" s="287"/>
      <c r="D10743" s="284" t="s">
        <v>119</v>
      </c>
      <c r="E10743" s="287"/>
      <c r="F10743" s="285" t="s">
        <v>10865</v>
      </c>
      <c r="G10743" s="266" t="s">
        <v>121</v>
      </c>
      <c r="H10743" s="266">
        <v>0.1</v>
      </c>
      <c r="I10743" s="266">
        <v>2023</v>
      </c>
      <c r="J10743" s="267">
        <v>44969</v>
      </c>
      <c r="K10743" s="267">
        <f>J10743+1</f>
        <v>44970</v>
      </c>
      <c r="L10743" s="266">
        <f>IF(M10743&lt;=365,1,2)</f>
        <v>1</v>
      </c>
      <c r="M10743" s="266">
        <f>IF(K10743&lt;$C$1,$C$2-$C$1+1,$C$2-K10743+1)</f>
        <v>77</v>
      </c>
      <c r="N10743" s="268">
        <f>M10743/365</f>
        <v>0.21095890410958903</v>
      </c>
      <c r="O10743" s="269">
        <f>'Data and Parameter'!$E$4*'Data and Parameter'!$E$5*('Data and Parameter'!$E$6+'Data and Parameter'!$E$7)*'Data and Parameter'!$E$19*'Data and Parameter'!$E$14*'ER calculations'!N10743</f>
        <v>1.0922922755728799</v>
      </c>
      <c r="T10743" s="105"/>
    </row>
    <row r="10744" spans="1:20" ht="15">
      <c r="A10744" s="284">
        <v>10740</v>
      </c>
      <c r="B10744" s="287"/>
      <c r="C10744" s="287"/>
      <c r="D10744" s="284" t="s">
        <v>119</v>
      </c>
      <c r="E10744" s="287"/>
      <c r="F10744" s="285" t="s">
        <v>10866</v>
      </c>
      <c r="G10744" s="266" t="s">
        <v>121</v>
      </c>
      <c r="H10744" s="266">
        <v>0.1</v>
      </c>
      <c r="I10744" s="266">
        <v>2023</v>
      </c>
      <c r="J10744" s="267">
        <v>44969</v>
      </c>
      <c r="K10744" s="267">
        <f>J10744+1</f>
        <v>44970</v>
      </c>
      <c r="L10744" s="266">
        <f>IF(M10744&lt;=365,1,2)</f>
        <v>1</v>
      </c>
      <c r="M10744" s="266">
        <f>IF(K10744&lt;$C$1,$C$2-$C$1+1,$C$2-K10744+1)</f>
        <v>77</v>
      </c>
      <c r="N10744" s="268">
        <f>M10744/365</f>
        <v>0.21095890410958903</v>
      </c>
      <c r="O10744" s="269">
        <f>'Data and Parameter'!$E$4*'Data and Parameter'!$E$5*('Data and Parameter'!$E$6+'Data and Parameter'!$E$7)*'Data and Parameter'!$E$19*'Data and Parameter'!$E$14*'ER calculations'!N10744</f>
        <v>1.0922922755728799</v>
      </c>
      <c r="T10744" s="105"/>
    </row>
    <row r="10745" spans="1:20" ht="15">
      <c r="A10745" s="284">
        <v>10741</v>
      </c>
      <c r="B10745" s="287"/>
      <c r="C10745" s="287"/>
      <c r="D10745" s="284" t="s">
        <v>119</v>
      </c>
      <c r="E10745" s="287"/>
      <c r="F10745" s="285" t="s">
        <v>10867</v>
      </c>
      <c r="G10745" s="266" t="s">
        <v>121</v>
      </c>
      <c r="H10745" s="266">
        <v>0.1</v>
      </c>
      <c r="I10745" s="266">
        <v>2023</v>
      </c>
      <c r="J10745" s="267">
        <v>44969</v>
      </c>
      <c r="K10745" s="267">
        <f>J10745+1</f>
        <v>44970</v>
      </c>
      <c r="L10745" s="266">
        <f>IF(M10745&lt;=365,1,2)</f>
        <v>1</v>
      </c>
      <c r="M10745" s="266">
        <f>IF(K10745&lt;$C$1,$C$2-$C$1+1,$C$2-K10745+1)</f>
        <v>77</v>
      </c>
      <c r="N10745" s="268">
        <f>M10745/365</f>
        <v>0.21095890410958903</v>
      </c>
      <c r="O10745" s="269">
        <f>'Data and Parameter'!$E$4*'Data and Parameter'!$E$5*('Data and Parameter'!$E$6+'Data and Parameter'!$E$7)*'Data and Parameter'!$E$19*'Data and Parameter'!$E$14*'ER calculations'!N10745</f>
        <v>1.0922922755728799</v>
      </c>
      <c r="T10745" s="105"/>
    </row>
    <row r="10746" spans="1:20" ht="15">
      <c r="A10746" s="284">
        <v>10742</v>
      </c>
      <c r="B10746" s="287"/>
      <c r="C10746" s="287"/>
      <c r="D10746" s="284" t="s">
        <v>119</v>
      </c>
      <c r="E10746" s="287"/>
      <c r="F10746" s="285" t="s">
        <v>10868</v>
      </c>
      <c r="G10746" s="266" t="s">
        <v>121</v>
      </c>
      <c r="H10746" s="266">
        <v>0.1</v>
      </c>
      <c r="I10746" s="266">
        <v>2023</v>
      </c>
      <c r="J10746" s="267">
        <v>44969</v>
      </c>
      <c r="K10746" s="267">
        <f>J10746+1</f>
        <v>44970</v>
      </c>
      <c r="L10746" s="266">
        <f>IF(M10746&lt;=365,1,2)</f>
        <v>1</v>
      </c>
      <c r="M10746" s="266">
        <f>IF(K10746&lt;$C$1,$C$2-$C$1+1,$C$2-K10746+1)</f>
        <v>77</v>
      </c>
      <c r="N10746" s="268">
        <f>M10746/365</f>
        <v>0.21095890410958903</v>
      </c>
      <c r="O10746" s="269">
        <f>'Data and Parameter'!$E$4*'Data and Parameter'!$E$5*('Data and Parameter'!$E$6+'Data and Parameter'!$E$7)*'Data and Parameter'!$E$19*'Data and Parameter'!$E$14*'ER calculations'!N10746</f>
        <v>1.0922922755728799</v>
      </c>
      <c r="T10746" s="105"/>
    </row>
    <row r="10747" spans="1:20" ht="15">
      <c r="A10747" s="284">
        <v>10743</v>
      </c>
      <c r="B10747" s="287"/>
      <c r="C10747" s="287"/>
      <c r="D10747" s="284" t="s">
        <v>119</v>
      </c>
      <c r="E10747" s="287"/>
      <c r="F10747" s="285" t="s">
        <v>10869</v>
      </c>
      <c r="G10747" s="266" t="s">
        <v>121</v>
      </c>
      <c r="H10747" s="266">
        <v>0.1</v>
      </c>
      <c r="I10747" s="266">
        <v>2023</v>
      </c>
      <c r="J10747" s="267">
        <v>44969</v>
      </c>
      <c r="K10747" s="267">
        <f>J10747+1</f>
        <v>44970</v>
      </c>
      <c r="L10747" s="266">
        <f>IF(M10747&lt;=365,1,2)</f>
        <v>1</v>
      </c>
      <c r="M10747" s="266">
        <f>IF(K10747&lt;$C$1,$C$2-$C$1+1,$C$2-K10747+1)</f>
        <v>77</v>
      </c>
      <c r="N10747" s="268">
        <f>M10747/365</f>
        <v>0.21095890410958903</v>
      </c>
      <c r="O10747" s="269">
        <f>'Data and Parameter'!$E$4*'Data and Parameter'!$E$5*('Data and Parameter'!$E$6+'Data and Parameter'!$E$7)*'Data and Parameter'!$E$19*'Data and Parameter'!$E$14*'ER calculations'!N10747</f>
        <v>1.0922922755728799</v>
      </c>
      <c r="T10747" s="105"/>
    </row>
    <row r="10748" spans="1:20" ht="15">
      <c r="A10748" s="284">
        <v>10744</v>
      </c>
      <c r="B10748" s="287"/>
      <c r="C10748" s="287"/>
      <c r="D10748" s="284" t="s">
        <v>119</v>
      </c>
      <c r="E10748" s="287"/>
      <c r="F10748" s="285" t="s">
        <v>10870</v>
      </c>
      <c r="G10748" s="266" t="s">
        <v>121</v>
      </c>
      <c r="H10748" s="266">
        <v>0.1</v>
      </c>
      <c r="I10748" s="266">
        <v>2023</v>
      </c>
      <c r="J10748" s="267">
        <v>44969</v>
      </c>
      <c r="K10748" s="267">
        <f>J10748+1</f>
        <v>44970</v>
      </c>
      <c r="L10748" s="266">
        <f>IF(M10748&lt;=365,1,2)</f>
        <v>1</v>
      </c>
      <c r="M10748" s="266">
        <f>IF(K10748&lt;$C$1,$C$2-$C$1+1,$C$2-K10748+1)</f>
        <v>77</v>
      </c>
      <c r="N10748" s="268">
        <f>M10748/365</f>
        <v>0.21095890410958903</v>
      </c>
      <c r="O10748" s="269">
        <f>'Data and Parameter'!$E$4*'Data and Parameter'!$E$5*('Data and Parameter'!$E$6+'Data and Parameter'!$E$7)*'Data and Parameter'!$E$19*'Data and Parameter'!$E$14*'ER calculations'!N10748</f>
        <v>1.0922922755728799</v>
      </c>
      <c r="T10748" s="105"/>
    </row>
    <row r="10749" spans="1:20" ht="15">
      <c r="A10749" s="284">
        <v>10745</v>
      </c>
      <c r="B10749" s="287"/>
      <c r="C10749" s="287"/>
      <c r="D10749" s="284" t="s">
        <v>119</v>
      </c>
      <c r="E10749" s="287"/>
      <c r="F10749" s="285" t="s">
        <v>10871</v>
      </c>
      <c r="G10749" s="266" t="s">
        <v>121</v>
      </c>
      <c r="H10749" s="266">
        <v>0.1</v>
      </c>
      <c r="I10749" s="266">
        <v>2023</v>
      </c>
      <c r="J10749" s="267">
        <v>44970</v>
      </c>
      <c r="K10749" s="267">
        <f>J10749+1</f>
        <v>44971</v>
      </c>
      <c r="L10749" s="266">
        <f>IF(M10749&lt;=365,1,2)</f>
        <v>1</v>
      </c>
      <c r="M10749" s="266">
        <f>IF(K10749&lt;$C$1,$C$2-$C$1+1,$C$2-K10749+1)</f>
        <v>76</v>
      </c>
      <c r="N10749" s="268">
        <f>M10749/365</f>
        <v>0.20821917808219179</v>
      </c>
      <c r="O10749" s="269">
        <f>'Data and Parameter'!$E$4*'Data and Parameter'!$E$5*('Data and Parameter'!$E$6+'Data and Parameter'!$E$7)*'Data and Parameter'!$E$19*'Data and Parameter'!$E$14*'ER calculations'!N10749</f>
        <v>1.0781066616044011</v>
      </c>
      <c r="T10749" s="105"/>
    </row>
    <row r="10750" spans="1:20" ht="15">
      <c r="A10750" s="284">
        <v>10746</v>
      </c>
      <c r="B10750" s="287"/>
      <c r="C10750" s="287"/>
      <c r="D10750" s="284" t="s">
        <v>119</v>
      </c>
      <c r="E10750" s="287"/>
      <c r="F10750" s="285" t="s">
        <v>10872</v>
      </c>
      <c r="G10750" s="266" t="s">
        <v>121</v>
      </c>
      <c r="H10750" s="266">
        <v>0.1</v>
      </c>
      <c r="I10750" s="266">
        <v>2023</v>
      </c>
      <c r="J10750" s="267">
        <v>44969</v>
      </c>
      <c r="K10750" s="267">
        <f>J10750+1</f>
        <v>44970</v>
      </c>
      <c r="L10750" s="266">
        <f>IF(M10750&lt;=365,1,2)</f>
        <v>1</v>
      </c>
      <c r="M10750" s="266">
        <f>IF(K10750&lt;$C$1,$C$2-$C$1+1,$C$2-K10750+1)</f>
        <v>77</v>
      </c>
      <c r="N10750" s="268">
        <f>M10750/365</f>
        <v>0.21095890410958903</v>
      </c>
      <c r="O10750" s="269">
        <f>'Data and Parameter'!$E$4*'Data and Parameter'!$E$5*('Data and Parameter'!$E$6+'Data and Parameter'!$E$7)*'Data and Parameter'!$E$19*'Data and Parameter'!$E$14*'ER calculations'!N10750</f>
        <v>1.0922922755728799</v>
      </c>
      <c r="T10750" s="105"/>
    </row>
    <row r="10751" spans="1:20" ht="15">
      <c r="A10751" s="284">
        <v>10747</v>
      </c>
      <c r="B10751" s="287"/>
      <c r="C10751" s="287"/>
      <c r="D10751" s="284" t="s">
        <v>119</v>
      </c>
      <c r="E10751" s="287"/>
      <c r="F10751" s="285" t="s">
        <v>10873</v>
      </c>
      <c r="G10751" s="266" t="s">
        <v>121</v>
      </c>
      <c r="H10751" s="266">
        <v>0.1</v>
      </c>
      <c r="I10751" s="266">
        <v>2023</v>
      </c>
      <c r="J10751" s="267">
        <v>44969</v>
      </c>
      <c r="K10751" s="267">
        <f>J10751+1</f>
        <v>44970</v>
      </c>
      <c r="L10751" s="266">
        <f>IF(M10751&lt;=365,1,2)</f>
        <v>1</v>
      </c>
      <c r="M10751" s="266">
        <f>IF(K10751&lt;$C$1,$C$2-$C$1+1,$C$2-K10751+1)</f>
        <v>77</v>
      </c>
      <c r="N10751" s="268">
        <f>M10751/365</f>
        <v>0.21095890410958903</v>
      </c>
      <c r="O10751" s="269">
        <f>'Data and Parameter'!$E$4*'Data and Parameter'!$E$5*('Data and Parameter'!$E$6+'Data and Parameter'!$E$7)*'Data and Parameter'!$E$19*'Data and Parameter'!$E$14*'ER calculations'!N10751</f>
        <v>1.0922922755728799</v>
      </c>
      <c r="T10751" s="105"/>
    </row>
    <row r="10752" spans="1:20" ht="15">
      <c r="A10752" s="284">
        <v>10748</v>
      </c>
      <c r="B10752" s="287"/>
      <c r="C10752" s="287"/>
      <c r="D10752" s="284" t="s">
        <v>119</v>
      </c>
      <c r="E10752" s="287"/>
      <c r="F10752" s="285" t="s">
        <v>10874</v>
      </c>
      <c r="G10752" s="266" t="s">
        <v>121</v>
      </c>
      <c r="H10752" s="266">
        <v>0.1</v>
      </c>
      <c r="I10752" s="266">
        <v>2023</v>
      </c>
      <c r="J10752" s="267">
        <v>44969</v>
      </c>
      <c r="K10752" s="267">
        <f>J10752+1</f>
        <v>44970</v>
      </c>
      <c r="L10752" s="266">
        <f>IF(M10752&lt;=365,1,2)</f>
        <v>1</v>
      </c>
      <c r="M10752" s="266">
        <f>IF(K10752&lt;$C$1,$C$2-$C$1+1,$C$2-K10752+1)</f>
        <v>77</v>
      </c>
      <c r="N10752" s="268">
        <f>M10752/365</f>
        <v>0.21095890410958903</v>
      </c>
      <c r="O10752" s="269">
        <f>'Data and Parameter'!$E$4*'Data and Parameter'!$E$5*('Data and Parameter'!$E$6+'Data and Parameter'!$E$7)*'Data and Parameter'!$E$19*'Data and Parameter'!$E$14*'ER calculations'!N10752</f>
        <v>1.0922922755728799</v>
      </c>
      <c r="T10752" s="105"/>
    </row>
    <row r="10753" spans="1:20" ht="15">
      <c r="A10753" s="284">
        <v>10749</v>
      </c>
      <c r="B10753" s="287"/>
      <c r="C10753" s="287"/>
      <c r="D10753" s="284" t="s">
        <v>119</v>
      </c>
      <c r="E10753" s="287"/>
      <c r="F10753" s="285" t="s">
        <v>10875</v>
      </c>
      <c r="G10753" s="266" t="s">
        <v>121</v>
      </c>
      <c r="H10753" s="266">
        <v>0.1</v>
      </c>
      <c r="I10753" s="266">
        <v>2023</v>
      </c>
      <c r="J10753" s="267">
        <v>44969</v>
      </c>
      <c r="K10753" s="267">
        <f>J10753+1</f>
        <v>44970</v>
      </c>
      <c r="L10753" s="266">
        <f>IF(M10753&lt;=365,1,2)</f>
        <v>1</v>
      </c>
      <c r="M10753" s="266">
        <f>IF(K10753&lt;$C$1,$C$2-$C$1+1,$C$2-K10753+1)</f>
        <v>77</v>
      </c>
      <c r="N10753" s="268">
        <f>M10753/365</f>
        <v>0.21095890410958903</v>
      </c>
      <c r="O10753" s="269">
        <f>'Data and Parameter'!$E$4*'Data and Parameter'!$E$5*('Data and Parameter'!$E$6+'Data and Parameter'!$E$7)*'Data and Parameter'!$E$19*'Data and Parameter'!$E$14*'ER calculations'!N10753</f>
        <v>1.0922922755728799</v>
      </c>
      <c r="T10753" s="105"/>
    </row>
    <row r="10754" spans="1:20" ht="15">
      <c r="A10754" s="284">
        <v>10750</v>
      </c>
      <c r="B10754" s="287"/>
      <c r="C10754" s="287"/>
      <c r="D10754" s="284" t="s">
        <v>119</v>
      </c>
      <c r="E10754" s="287"/>
      <c r="F10754" s="285" t="s">
        <v>10876</v>
      </c>
      <c r="G10754" s="266" t="s">
        <v>121</v>
      </c>
      <c r="H10754" s="266">
        <v>0.1</v>
      </c>
      <c r="I10754" s="266">
        <v>2023</v>
      </c>
      <c r="J10754" s="267">
        <v>44974</v>
      </c>
      <c r="K10754" s="267">
        <f>J10754+1</f>
        <v>44975</v>
      </c>
      <c r="L10754" s="266">
        <f>IF(M10754&lt;=365,1,2)</f>
        <v>1</v>
      </c>
      <c r="M10754" s="266">
        <f>IF(K10754&lt;$C$1,$C$2-$C$1+1,$C$2-K10754+1)</f>
        <v>72</v>
      </c>
      <c r="N10754" s="268">
        <f>M10754/365</f>
        <v>0.19726027397260273</v>
      </c>
      <c r="O10754" s="269">
        <f>'Data and Parameter'!$E$4*'Data and Parameter'!$E$5*('Data and Parameter'!$E$6+'Data and Parameter'!$E$7)*'Data and Parameter'!$E$19*'Data and Parameter'!$E$14*'ER calculations'!N10754</f>
        <v>1.0213642057304853</v>
      </c>
      <c r="T10754" s="105"/>
    </row>
    <row r="10755" spans="1:20" ht="15">
      <c r="A10755" s="284">
        <v>10751</v>
      </c>
      <c r="B10755" s="287"/>
      <c r="C10755" s="287"/>
      <c r="D10755" s="284" t="s">
        <v>119</v>
      </c>
      <c r="E10755" s="287"/>
      <c r="F10755" s="285" t="s">
        <v>10877</v>
      </c>
      <c r="G10755" s="266" t="s">
        <v>121</v>
      </c>
      <c r="H10755" s="266">
        <v>0.1</v>
      </c>
      <c r="I10755" s="266">
        <v>2023</v>
      </c>
      <c r="J10755" s="267">
        <v>44974</v>
      </c>
      <c r="K10755" s="267">
        <f>J10755+1</f>
        <v>44975</v>
      </c>
      <c r="L10755" s="266">
        <f>IF(M10755&lt;=365,1,2)</f>
        <v>1</v>
      </c>
      <c r="M10755" s="266">
        <f>IF(K10755&lt;$C$1,$C$2-$C$1+1,$C$2-K10755+1)</f>
        <v>72</v>
      </c>
      <c r="N10755" s="268">
        <f>M10755/365</f>
        <v>0.19726027397260273</v>
      </c>
      <c r="O10755" s="269">
        <f>'Data and Parameter'!$E$4*'Data and Parameter'!$E$5*('Data and Parameter'!$E$6+'Data and Parameter'!$E$7)*'Data and Parameter'!$E$19*'Data and Parameter'!$E$14*'ER calculations'!N10755</f>
        <v>1.0213642057304853</v>
      </c>
      <c r="T10755" s="105"/>
    </row>
    <row r="10756" spans="1:20" ht="15">
      <c r="A10756" s="284">
        <v>10752</v>
      </c>
      <c r="B10756" s="287"/>
      <c r="C10756" s="287"/>
      <c r="D10756" s="284" t="s">
        <v>119</v>
      </c>
      <c r="E10756" s="287"/>
      <c r="F10756" s="285" t="s">
        <v>10878</v>
      </c>
      <c r="G10756" s="266" t="s">
        <v>121</v>
      </c>
      <c r="H10756" s="266">
        <v>0.1</v>
      </c>
      <c r="I10756" s="266">
        <v>2023</v>
      </c>
      <c r="J10756" s="267">
        <v>44969</v>
      </c>
      <c r="K10756" s="267">
        <f>J10756+1</f>
        <v>44970</v>
      </c>
      <c r="L10756" s="266">
        <f>IF(M10756&lt;=365,1,2)</f>
        <v>1</v>
      </c>
      <c r="M10756" s="266">
        <f>IF(K10756&lt;$C$1,$C$2-$C$1+1,$C$2-K10756+1)</f>
        <v>77</v>
      </c>
      <c r="N10756" s="268">
        <f>M10756/365</f>
        <v>0.21095890410958903</v>
      </c>
      <c r="O10756" s="269">
        <f>'Data and Parameter'!$E$4*'Data and Parameter'!$E$5*('Data and Parameter'!$E$6+'Data and Parameter'!$E$7)*'Data and Parameter'!$E$19*'Data and Parameter'!$E$14*'ER calculations'!N10756</f>
        <v>1.0922922755728799</v>
      </c>
      <c r="T10756" s="105"/>
    </row>
    <row r="10757" spans="1:20" ht="15">
      <c r="A10757" s="284">
        <v>10753</v>
      </c>
      <c r="B10757" s="287"/>
      <c r="C10757" s="287"/>
      <c r="D10757" s="284" t="s">
        <v>119</v>
      </c>
      <c r="E10757" s="287"/>
      <c r="F10757" s="285" t="s">
        <v>10879</v>
      </c>
      <c r="G10757" s="266" t="s">
        <v>121</v>
      </c>
      <c r="H10757" s="266">
        <v>0.1</v>
      </c>
      <c r="I10757" s="266">
        <v>2023</v>
      </c>
      <c r="J10757" s="267">
        <v>45005</v>
      </c>
      <c r="K10757" s="267">
        <f>J10757+1</f>
        <v>45006</v>
      </c>
      <c r="L10757" s="266">
        <f>IF(M10757&lt;=365,1,2)</f>
        <v>1</v>
      </c>
      <c r="M10757" s="266">
        <f>IF(K10757&lt;$C$1,$C$2-$C$1+1,$C$2-K10757+1)</f>
        <v>41</v>
      </c>
      <c r="N10757" s="268">
        <f>M10757/365</f>
        <v>0.11232876712328767</v>
      </c>
      <c r="O10757" s="269">
        <f>'Data and Parameter'!$E$4*'Data and Parameter'!$E$5*('Data and Parameter'!$E$6+'Data and Parameter'!$E$7)*'Data and Parameter'!$E$19*'Data and Parameter'!$E$14*'ER calculations'!N10757</f>
        <v>0.58161017270763737</v>
      </c>
      <c r="T10757" s="105"/>
    </row>
    <row r="10758" spans="1:20" ht="15">
      <c r="A10758" s="284">
        <v>10754</v>
      </c>
      <c r="B10758" s="287"/>
      <c r="C10758" s="287"/>
      <c r="D10758" s="284" t="s">
        <v>119</v>
      </c>
      <c r="E10758" s="287"/>
      <c r="F10758" s="285" t="s">
        <v>10880</v>
      </c>
      <c r="G10758" s="266" t="s">
        <v>121</v>
      </c>
      <c r="H10758" s="266">
        <v>0.1</v>
      </c>
      <c r="I10758" s="266">
        <v>2023</v>
      </c>
      <c r="J10758" s="267">
        <v>45005</v>
      </c>
      <c r="K10758" s="267">
        <f>J10758+1</f>
        <v>45006</v>
      </c>
      <c r="L10758" s="266">
        <f>IF(M10758&lt;=365,1,2)</f>
        <v>1</v>
      </c>
      <c r="M10758" s="266">
        <f>IF(K10758&lt;$C$1,$C$2-$C$1+1,$C$2-K10758+1)</f>
        <v>41</v>
      </c>
      <c r="N10758" s="268">
        <f>M10758/365</f>
        <v>0.11232876712328767</v>
      </c>
      <c r="O10758" s="269">
        <f>'Data and Parameter'!$E$4*'Data and Parameter'!$E$5*('Data and Parameter'!$E$6+'Data and Parameter'!$E$7)*'Data and Parameter'!$E$19*'Data and Parameter'!$E$14*'ER calculations'!N10758</f>
        <v>0.58161017270763737</v>
      </c>
      <c r="T10758" s="105"/>
    </row>
    <row r="10759" spans="1:20" ht="15">
      <c r="A10759" s="284">
        <v>10755</v>
      </c>
      <c r="B10759" s="287"/>
      <c r="C10759" s="287"/>
      <c r="D10759" s="284" t="s">
        <v>119</v>
      </c>
      <c r="E10759" s="287"/>
      <c r="F10759" s="285" t="s">
        <v>10881</v>
      </c>
      <c r="G10759" s="266" t="s">
        <v>121</v>
      </c>
      <c r="H10759" s="266">
        <v>0.1</v>
      </c>
      <c r="I10759" s="266">
        <v>2023</v>
      </c>
      <c r="J10759" s="267">
        <v>44982</v>
      </c>
      <c r="K10759" s="267">
        <f>J10759+1</f>
        <v>44983</v>
      </c>
      <c r="L10759" s="266">
        <f>IF(M10759&lt;=365,1,2)</f>
        <v>1</v>
      </c>
      <c r="M10759" s="266">
        <f>IF(K10759&lt;$C$1,$C$2-$C$1+1,$C$2-K10759+1)</f>
        <v>64</v>
      </c>
      <c r="N10759" s="268">
        <f>M10759/365</f>
        <v>0.17534246575342466</v>
      </c>
      <c r="O10759" s="269">
        <f>'Data and Parameter'!$E$4*'Data and Parameter'!$E$5*('Data and Parameter'!$E$6+'Data and Parameter'!$E$7)*'Data and Parameter'!$E$19*'Data and Parameter'!$E$14*'ER calculations'!N10759</f>
        <v>0.90787929398265355</v>
      </c>
      <c r="T10759" s="105"/>
    </row>
    <row r="10760" spans="1:20" ht="15">
      <c r="A10760" s="284">
        <v>10756</v>
      </c>
      <c r="B10760" s="287"/>
      <c r="C10760" s="287"/>
      <c r="D10760" s="284" t="s">
        <v>119</v>
      </c>
      <c r="E10760" s="287"/>
      <c r="F10760" s="285" t="s">
        <v>10882</v>
      </c>
      <c r="G10760" s="266" t="s">
        <v>121</v>
      </c>
      <c r="H10760" s="266">
        <v>0.1</v>
      </c>
      <c r="I10760" s="266">
        <v>2023</v>
      </c>
      <c r="J10760" s="267">
        <v>44990</v>
      </c>
      <c r="K10760" s="267">
        <f>J10760+1</f>
        <v>44991</v>
      </c>
      <c r="L10760" s="266">
        <f>IF(M10760&lt;=365,1,2)</f>
        <v>1</v>
      </c>
      <c r="M10760" s="266">
        <f>IF(K10760&lt;$C$1,$C$2-$C$1+1,$C$2-K10760+1)</f>
        <v>56</v>
      </c>
      <c r="N10760" s="268">
        <f>M10760/365</f>
        <v>0.15342465753424658</v>
      </c>
      <c r="O10760" s="269">
        <f>'Data and Parameter'!$E$4*'Data and Parameter'!$E$5*('Data and Parameter'!$E$6+'Data and Parameter'!$E$7)*'Data and Parameter'!$E$19*'Data and Parameter'!$E$14*'ER calculations'!N10760</f>
        <v>0.79439438223482184</v>
      </c>
      <c r="T10760" s="105"/>
    </row>
    <row r="10761" spans="1:20" ht="15">
      <c r="A10761" s="284">
        <v>10757</v>
      </c>
      <c r="B10761" s="287"/>
      <c r="C10761" s="287"/>
      <c r="D10761" s="284" t="s">
        <v>119</v>
      </c>
      <c r="E10761" s="287"/>
      <c r="F10761" s="285" t="s">
        <v>10883</v>
      </c>
      <c r="G10761" s="266" t="s">
        <v>121</v>
      </c>
      <c r="H10761" s="266">
        <v>0.1</v>
      </c>
      <c r="I10761" s="266">
        <v>2023</v>
      </c>
      <c r="J10761" s="267">
        <v>44982</v>
      </c>
      <c r="K10761" s="267">
        <f>J10761+1</f>
        <v>44983</v>
      </c>
      <c r="L10761" s="266">
        <f>IF(M10761&lt;=365,1,2)</f>
        <v>1</v>
      </c>
      <c r="M10761" s="266">
        <f>IF(K10761&lt;$C$1,$C$2-$C$1+1,$C$2-K10761+1)</f>
        <v>64</v>
      </c>
      <c r="N10761" s="268">
        <f>M10761/365</f>
        <v>0.17534246575342466</v>
      </c>
      <c r="O10761" s="269">
        <f>'Data and Parameter'!$E$4*'Data and Parameter'!$E$5*('Data and Parameter'!$E$6+'Data and Parameter'!$E$7)*'Data and Parameter'!$E$19*'Data and Parameter'!$E$14*'ER calculations'!N10761</f>
        <v>0.90787929398265355</v>
      </c>
      <c r="T10761" s="105"/>
    </row>
    <row r="10762" spans="1:20" ht="15">
      <c r="A10762" s="284">
        <v>10758</v>
      </c>
      <c r="B10762" s="287"/>
      <c r="C10762" s="287"/>
      <c r="D10762" s="284" t="s">
        <v>119</v>
      </c>
      <c r="E10762" s="287"/>
      <c r="F10762" s="285" t="s">
        <v>10884</v>
      </c>
      <c r="G10762" s="266" t="s">
        <v>121</v>
      </c>
      <c r="H10762" s="266">
        <v>0.1</v>
      </c>
      <c r="I10762" s="266">
        <v>2023</v>
      </c>
      <c r="J10762" s="267">
        <v>44980</v>
      </c>
      <c r="K10762" s="267">
        <f>J10762+1</f>
        <v>44981</v>
      </c>
      <c r="L10762" s="266">
        <f>IF(M10762&lt;=365,1,2)</f>
        <v>1</v>
      </c>
      <c r="M10762" s="266">
        <f>IF(K10762&lt;$C$1,$C$2-$C$1+1,$C$2-K10762+1)</f>
        <v>66</v>
      </c>
      <c r="N10762" s="268">
        <f>M10762/365</f>
        <v>0.18082191780821918</v>
      </c>
      <c r="O10762" s="269">
        <f>'Data and Parameter'!$E$4*'Data and Parameter'!$E$5*('Data and Parameter'!$E$6+'Data and Parameter'!$E$7)*'Data and Parameter'!$E$19*'Data and Parameter'!$E$14*'ER calculations'!N10762</f>
        <v>0.93625052191961144</v>
      </c>
      <c r="T10762" s="105"/>
    </row>
    <row r="10763" spans="1:20" ht="15">
      <c r="A10763" s="284">
        <v>10759</v>
      </c>
      <c r="B10763" s="287"/>
      <c r="C10763" s="287"/>
      <c r="D10763" s="284" t="s">
        <v>119</v>
      </c>
      <c r="E10763" s="287"/>
      <c r="F10763" s="285" t="s">
        <v>10885</v>
      </c>
      <c r="G10763" s="266" t="s">
        <v>121</v>
      </c>
      <c r="H10763" s="266">
        <v>0.1</v>
      </c>
      <c r="I10763" s="266">
        <v>2023</v>
      </c>
      <c r="J10763" s="267">
        <v>44990</v>
      </c>
      <c r="K10763" s="267">
        <f>J10763+1</f>
        <v>44991</v>
      </c>
      <c r="L10763" s="266">
        <f>IF(M10763&lt;=365,1,2)</f>
        <v>1</v>
      </c>
      <c r="M10763" s="266">
        <f>IF(K10763&lt;$C$1,$C$2-$C$1+1,$C$2-K10763+1)</f>
        <v>56</v>
      </c>
      <c r="N10763" s="268">
        <f>M10763/365</f>
        <v>0.15342465753424658</v>
      </c>
      <c r="O10763" s="269">
        <f>'Data and Parameter'!$E$4*'Data and Parameter'!$E$5*('Data and Parameter'!$E$6+'Data and Parameter'!$E$7)*'Data and Parameter'!$E$19*'Data and Parameter'!$E$14*'ER calculations'!N10763</f>
        <v>0.79439438223482184</v>
      </c>
      <c r="T10763" s="105"/>
    </row>
    <row r="10764" spans="1:20" ht="15">
      <c r="A10764" s="284">
        <v>10760</v>
      </c>
      <c r="B10764" s="287"/>
      <c r="C10764" s="287"/>
      <c r="D10764" s="284" t="s">
        <v>119</v>
      </c>
      <c r="E10764" s="287"/>
      <c r="F10764" s="285" t="s">
        <v>10886</v>
      </c>
      <c r="G10764" s="266" t="s">
        <v>121</v>
      </c>
      <c r="H10764" s="266">
        <v>0.1</v>
      </c>
      <c r="I10764" s="266">
        <v>2023</v>
      </c>
      <c r="J10764" s="267">
        <v>44990</v>
      </c>
      <c r="K10764" s="267">
        <f>J10764+1</f>
        <v>44991</v>
      </c>
      <c r="L10764" s="266">
        <f>IF(M10764&lt;=365,1,2)</f>
        <v>1</v>
      </c>
      <c r="M10764" s="266">
        <f>IF(K10764&lt;$C$1,$C$2-$C$1+1,$C$2-K10764+1)</f>
        <v>56</v>
      </c>
      <c r="N10764" s="268">
        <f>M10764/365</f>
        <v>0.15342465753424658</v>
      </c>
      <c r="O10764" s="269">
        <f>'Data and Parameter'!$E$4*'Data and Parameter'!$E$5*('Data and Parameter'!$E$6+'Data and Parameter'!$E$7)*'Data and Parameter'!$E$19*'Data and Parameter'!$E$14*'ER calculations'!N10764</f>
        <v>0.79439438223482184</v>
      </c>
      <c r="T10764" s="105"/>
    </row>
    <row r="10765" spans="1:20" ht="15">
      <c r="A10765" s="284">
        <v>10761</v>
      </c>
      <c r="B10765" s="287"/>
      <c r="C10765" s="287"/>
      <c r="D10765" s="284" t="s">
        <v>119</v>
      </c>
      <c r="E10765" s="287"/>
      <c r="F10765" s="285" t="s">
        <v>10887</v>
      </c>
      <c r="G10765" s="266" t="s">
        <v>121</v>
      </c>
      <c r="H10765" s="266">
        <v>0.1</v>
      </c>
      <c r="I10765" s="266">
        <v>2023</v>
      </c>
      <c r="J10765" s="267">
        <v>44969</v>
      </c>
      <c r="K10765" s="267">
        <f>J10765+1</f>
        <v>44970</v>
      </c>
      <c r="L10765" s="266">
        <f>IF(M10765&lt;=365,1,2)</f>
        <v>1</v>
      </c>
      <c r="M10765" s="266">
        <f>IF(K10765&lt;$C$1,$C$2-$C$1+1,$C$2-K10765+1)</f>
        <v>77</v>
      </c>
      <c r="N10765" s="268">
        <f>M10765/365</f>
        <v>0.21095890410958903</v>
      </c>
      <c r="O10765" s="269">
        <f>'Data and Parameter'!$E$4*'Data and Parameter'!$E$5*('Data and Parameter'!$E$6+'Data and Parameter'!$E$7)*'Data and Parameter'!$E$19*'Data and Parameter'!$E$14*'ER calculations'!N10765</f>
        <v>1.0922922755728799</v>
      </c>
      <c r="T10765" s="105"/>
    </row>
    <row r="10766" spans="1:20" ht="15">
      <c r="A10766" s="284">
        <v>10762</v>
      </c>
      <c r="B10766" s="287"/>
      <c r="C10766" s="287"/>
      <c r="D10766" s="284" t="s">
        <v>119</v>
      </c>
      <c r="E10766" s="287"/>
      <c r="F10766" s="285" t="s">
        <v>10888</v>
      </c>
      <c r="G10766" s="266" t="s">
        <v>121</v>
      </c>
      <c r="H10766" s="266">
        <v>0.1</v>
      </c>
      <c r="I10766" s="266">
        <v>2023</v>
      </c>
      <c r="J10766" s="267">
        <v>44969</v>
      </c>
      <c r="K10766" s="267">
        <f>J10766+1</f>
        <v>44970</v>
      </c>
      <c r="L10766" s="266">
        <f>IF(M10766&lt;=365,1,2)</f>
        <v>1</v>
      </c>
      <c r="M10766" s="266">
        <f>IF(K10766&lt;$C$1,$C$2-$C$1+1,$C$2-K10766+1)</f>
        <v>77</v>
      </c>
      <c r="N10766" s="268">
        <f>M10766/365</f>
        <v>0.21095890410958903</v>
      </c>
      <c r="O10766" s="269">
        <f>'Data and Parameter'!$E$4*'Data and Parameter'!$E$5*('Data and Parameter'!$E$6+'Data and Parameter'!$E$7)*'Data and Parameter'!$E$19*'Data and Parameter'!$E$14*'ER calculations'!N10766</f>
        <v>1.0922922755728799</v>
      </c>
      <c r="T10766" s="105"/>
    </row>
    <row r="10767" spans="1:20" ht="15">
      <c r="A10767" s="284">
        <v>10763</v>
      </c>
      <c r="B10767" s="287"/>
      <c r="C10767" s="287"/>
      <c r="D10767" s="284" t="s">
        <v>119</v>
      </c>
      <c r="E10767" s="287"/>
      <c r="F10767" s="285" t="s">
        <v>10889</v>
      </c>
      <c r="G10767" s="266" t="s">
        <v>121</v>
      </c>
      <c r="H10767" s="266">
        <v>0.1</v>
      </c>
      <c r="I10767" s="266">
        <v>2023</v>
      </c>
      <c r="J10767" s="267">
        <v>44968</v>
      </c>
      <c r="K10767" s="267">
        <f>J10767+1</f>
        <v>44969</v>
      </c>
      <c r="L10767" s="266">
        <f>IF(M10767&lt;=365,1,2)</f>
        <v>1</v>
      </c>
      <c r="M10767" s="266">
        <f>IF(K10767&lt;$C$1,$C$2-$C$1+1,$C$2-K10767+1)</f>
        <v>78</v>
      </c>
      <c r="N10767" s="268">
        <f>M10767/365</f>
        <v>0.21369863013698631</v>
      </c>
      <c r="O10767" s="269">
        <f>'Data and Parameter'!$E$4*'Data and Parameter'!$E$5*('Data and Parameter'!$E$6+'Data and Parameter'!$E$7)*'Data and Parameter'!$E$19*'Data and Parameter'!$E$14*'ER calculations'!N10767</f>
        <v>1.1064778895413589</v>
      </c>
      <c r="T10767" s="105"/>
    </row>
    <row r="10768" spans="1:20" ht="15">
      <c r="A10768" s="284">
        <v>10764</v>
      </c>
      <c r="B10768" s="287"/>
      <c r="C10768" s="287"/>
      <c r="D10768" s="284" t="s">
        <v>119</v>
      </c>
      <c r="E10768" s="287"/>
      <c r="F10768" s="285" t="s">
        <v>10890</v>
      </c>
      <c r="G10768" s="266" t="s">
        <v>121</v>
      </c>
      <c r="H10768" s="266">
        <v>0.1</v>
      </c>
      <c r="I10768" s="266">
        <v>2023</v>
      </c>
      <c r="J10768" s="267">
        <v>44972</v>
      </c>
      <c r="K10768" s="267">
        <f>J10768+1</f>
        <v>44973</v>
      </c>
      <c r="L10768" s="266">
        <f>IF(M10768&lt;=365,1,2)</f>
        <v>1</v>
      </c>
      <c r="M10768" s="266">
        <f>IF(K10768&lt;$C$1,$C$2-$C$1+1,$C$2-K10768+1)</f>
        <v>74</v>
      </c>
      <c r="N10768" s="268">
        <f>M10768/365</f>
        <v>0.20273972602739726</v>
      </c>
      <c r="O10768" s="269">
        <f>'Data and Parameter'!$E$4*'Data and Parameter'!$E$5*('Data and Parameter'!$E$6+'Data and Parameter'!$E$7)*'Data and Parameter'!$E$19*'Data and Parameter'!$E$14*'ER calculations'!N10768</f>
        <v>1.0497354336674432</v>
      </c>
      <c r="T10768" s="105"/>
    </row>
    <row r="10769" spans="1:20" ht="15">
      <c r="A10769" s="284">
        <v>10765</v>
      </c>
      <c r="B10769" s="287"/>
      <c r="C10769" s="287"/>
      <c r="D10769" s="284" t="s">
        <v>119</v>
      </c>
      <c r="E10769" s="287"/>
      <c r="F10769" s="285" t="s">
        <v>10891</v>
      </c>
      <c r="G10769" s="266" t="s">
        <v>121</v>
      </c>
      <c r="H10769" s="266">
        <v>0.1</v>
      </c>
      <c r="I10769" s="266">
        <v>2023</v>
      </c>
      <c r="J10769" s="267">
        <v>44990</v>
      </c>
      <c r="K10769" s="267">
        <f>J10769+1</f>
        <v>44991</v>
      </c>
      <c r="L10769" s="266">
        <f>IF(M10769&lt;=365,1,2)</f>
        <v>1</v>
      </c>
      <c r="M10769" s="266">
        <f>IF(K10769&lt;$C$1,$C$2-$C$1+1,$C$2-K10769+1)</f>
        <v>56</v>
      </c>
      <c r="N10769" s="268">
        <f>M10769/365</f>
        <v>0.15342465753424658</v>
      </c>
      <c r="O10769" s="269">
        <f>'Data and Parameter'!$E$4*'Data and Parameter'!$E$5*('Data and Parameter'!$E$6+'Data and Parameter'!$E$7)*'Data and Parameter'!$E$19*'Data and Parameter'!$E$14*'ER calculations'!N10769</f>
        <v>0.79439438223482184</v>
      </c>
      <c r="T10769" s="105"/>
    </row>
    <row r="10770" spans="1:20" ht="15">
      <c r="A10770" s="284">
        <v>10766</v>
      </c>
      <c r="B10770" s="287"/>
      <c r="C10770" s="287"/>
      <c r="D10770" s="284" t="s">
        <v>119</v>
      </c>
      <c r="E10770" s="287"/>
      <c r="F10770" s="285" t="s">
        <v>10892</v>
      </c>
      <c r="G10770" s="266" t="s">
        <v>121</v>
      </c>
      <c r="H10770" s="266">
        <v>0.1</v>
      </c>
      <c r="I10770" s="266">
        <v>2023</v>
      </c>
      <c r="J10770" s="267">
        <v>44974</v>
      </c>
      <c r="K10770" s="267">
        <f>J10770+1</f>
        <v>44975</v>
      </c>
      <c r="L10770" s="266">
        <f>IF(M10770&lt;=365,1,2)</f>
        <v>1</v>
      </c>
      <c r="M10770" s="266">
        <f>IF(K10770&lt;$C$1,$C$2-$C$1+1,$C$2-K10770+1)</f>
        <v>72</v>
      </c>
      <c r="N10770" s="268">
        <f>M10770/365</f>
        <v>0.19726027397260273</v>
      </c>
      <c r="O10770" s="269">
        <f>'Data and Parameter'!$E$4*'Data and Parameter'!$E$5*('Data and Parameter'!$E$6+'Data and Parameter'!$E$7)*'Data and Parameter'!$E$19*'Data and Parameter'!$E$14*'ER calculations'!N10770</f>
        <v>1.0213642057304853</v>
      </c>
      <c r="T10770" s="105"/>
    </row>
    <row r="10771" spans="1:20" ht="15">
      <c r="A10771" s="284">
        <v>10767</v>
      </c>
      <c r="B10771" s="287"/>
      <c r="C10771" s="287"/>
      <c r="D10771" s="284" t="s">
        <v>119</v>
      </c>
      <c r="E10771" s="287"/>
      <c r="F10771" s="285" t="s">
        <v>10893</v>
      </c>
      <c r="G10771" s="266" t="s">
        <v>121</v>
      </c>
      <c r="H10771" s="266">
        <v>0.1</v>
      </c>
      <c r="I10771" s="266">
        <v>2023</v>
      </c>
      <c r="J10771" s="267">
        <v>44969</v>
      </c>
      <c r="K10771" s="267">
        <f>J10771+1</f>
        <v>44970</v>
      </c>
      <c r="L10771" s="266">
        <f>IF(M10771&lt;=365,1,2)</f>
        <v>1</v>
      </c>
      <c r="M10771" s="266">
        <f>IF(K10771&lt;$C$1,$C$2-$C$1+1,$C$2-K10771+1)</f>
        <v>77</v>
      </c>
      <c r="N10771" s="268">
        <f>M10771/365</f>
        <v>0.21095890410958903</v>
      </c>
      <c r="O10771" s="269">
        <f>'Data and Parameter'!$E$4*'Data and Parameter'!$E$5*('Data and Parameter'!$E$6+'Data and Parameter'!$E$7)*'Data and Parameter'!$E$19*'Data and Parameter'!$E$14*'ER calculations'!N10771</f>
        <v>1.0922922755728799</v>
      </c>
      <c r="T10771" s="105"/>
    </row>
    <row r="10772" spans="1:20" ht="15">
      <c r="A10772" s="284">
        <v>10768</v>
      </c>
      <c r="B10772" s="287"/>
      <c r="C10772" s="287"/>
      <c r="D10772" s="284" t="s">
        <v>119</v>
      </c>
      <c r="E10772" s="287"/>
      <c r="F10772" s="285" t="s">
        <v>10894</v>
      </c>
      <c r="G10772" s="266" t="s">
        <v>121</v>
      </c>
      <c r="H10772" s="266">
        <v>0.1</v>
      </c>
      <c r="I10772" s="266">
        <v>2023</v>
      </c>
      <c r="J10772" s="267">
        <v>44969</v>
      </c>
      <c r="K10772" s="267">
        <f>J10772+1</f>
        <v>44970</v>
      </c>
      <c r="L10772" s="266">
        <f>IF(M10772&lt;=365,1,2)</f>
        <v>1</v>
      </c>
      <c r="M10772" s="266">
        <f>IF(K10772&lt;$C$1,$C$2-$C$1+1,$C$2-K10772+1)</f>
        <v>77</v>
      </c>
      <c r="N10772" s="268">
        <f>M10772/365</f>
        <v>0.21095890410958903</v>
      </c>
      <c r="O10772" s="269">
        <f>'Data and Parameter'!$E$4*'Data and Parameter'!$E$5*('Data and Parameter'!$E$6+'Data and Parameter'!$E$7)*'Data and Parameter'!$E$19*'Data and Parameter'!$E$14*'ER calculations'!N10772</f>
        <v>1.0922922755728799</v>
      </c>
      <c r="T10772" s="105"/>
    </row>
    <row r="10773" spans="1:20" ht="15">
      <c r="A10773" s="284">
        <v>10769</v>
      </c>
      <c r="B10773" s="287"/>
      <c r="C10773" s="287"/>
      <c r="D10773" s="284" t="s">
        <v>119</v>
      </c>
      <c r="E10773" s="287"/>
      <c r="F10773" s="285" t="s">
        <v>10895</v>
      </c>
      <c r="G10773" s="266" t="s">
        <v>121</v>
      </c>
      <c r="H10773" s="266">
        <v>0.1</v>
      </c>
      <c r="I10773" s="266">
        <v>2023</v>
      </c>
      <c r="J10773" s="267">
        <v>44969</v>
      </c>
      <c r="K10773" s="267">
        <f>J10773+1</f>
        <v>44970</v>
      </c>
      <c r="L10773" s="266">
        <f>IF(M10773&lt;=365,1,2)</f>
        <v>1</v>
      </c>
      <c r="M10773" s="266">
        <f>IF(K10773&lt;$C$1,$C$2-$C$1+1,$C$2-K10773+1)</f>
        <v>77</v>
      </c>
      <c r="N10773" s="268">
        <f>M10773/365</f>
        <v>0.21095890410958903</v>
      </c>
      <c r="O10773" s="269">
        <f>'Data and Parameter'!$E$4*'Data and Parameter'!$E$5*('Data and Parameter'!$E$6+'Data and Parameter'!$E$7)*'Data and Parameter'!$E$19*'Data and Parameter'!$E$14*'ER calculations'!N10773</f>
        <v>1.0922922755728799</v>
      </c>
      <c r="T10773" s="105"/>
    </row>
    <row r="10774" spans="1:20" ht="15">
      <c r="A10774" s="284">
        <v>10770</v>
      </c>
      <c r="B10774" s="287"/>
      <c r="C10774" s="287"/>
      <c r="D10774" s="284" t="s">
        <v>119</v>
      </c>
      <c r="E10774" s="287"/>
      <c r="F10774" s="285" t="s">
        <v>10896</v>
      </c>
      <c r="G10774" s="266" t="s">
        <v>121</v>
      </c>
      <c r="H10774" s="266">
        <v>0.1</v>
      </c>
      <c r="I10774" s="266">
        <v>2023</v>
      </c>
      <c r="J10774" s="267">
        <v>44974</v>
      </c>
      <c r="K10774" s="267">
        <f>J10774+1</f>
        <v>44975</v>
      </c>
      <c r="L10774" s="266">
        <f>IF(M10774&lt;=365,1,2)</f>
        <v>1</v>
      </c>
      <c r="M10774" s="266">
        <f>IF(K10774&lt;$C$1,$C$2-$C$1+1,$C$2-K10774+1)</f>
        <v>72</v>
      </c>
      <c r="N10774" s="268">
        <f>M10774/365</f>
        <v>0.19726027397260273</v>
      </c>
      <c r="O10774" s="269">
        <f>'Data and Parameter'!$E$4*'Data and Parameter'!$E$5*('Data and Parameter'!$E$6+'Data and Parameter'!$E$7)*'Data and Parameter'!$E$19*'Data and Parameter'!$E$14*'ER calculations'!N10774</f>
        <v>1.0213642057304853</v>
      </c>
      <c r="T10774" s="105"/>
    </row>
    <row r="10775" spans="1:20" ht="15">
      <c r="A10775" s="284">
        <v>10771</v>
      </c>
      <c r="B10775" s="287"/>
      <c r="C10775" s="287"/>
      <c r="D10775" s="284" t="s">
        <v>119</v>
      </c>
      <c r="E10775" s="287"/>
      <c r="F10775" s="285" t="s">
        <v>10897</v>
      </c>
      <c r="G10775" s="266" t="s">
        <v>121</v>
      </c>
      <c r="H10775" s="266">
        <v>0.1</v>
      </c>
      <c r="I10775" s="266">
        <v>2023</v>
      </c>
      <c r="J10775" s="267">
        <v>44969</v>
      </c>
      <c r="K10775" s="267">
        <f>J10775+1</f>
        <v>44970</v>
      </c>
      <c r="L10775" s="266">
        <f>IF(M10775&lt;=365,1,2)</f>
        <v>1</v>
      </c>
      <c r="M10775" s="266">
        <f>IF(K10775&lt;$C$1,$C$2-$C$1+1,$C$2-K10775+1)</f>
        <v>77</v>
      </c>
      <c r="N10775" s="268">
        <f>M10775/365</f>
        <v>0.21095890410958903</v>
      </c>
      <c r="O10775" s="269">
        <f>'Data and Parameter'!$E$4*'Data and Parameter'!$E$5*('Data and Parameter'!$E$6+'Data and Parameter'!$E$7)*'Data and Parameter'!$E$19*'Data and Parameter'!$E$14*'ER calculations'!N10775</f>
        <v>1.0922922755728799</v>
      </c>
      <c r="T10775" s="105"/>
    </row>
    <row r="10776" spans="1:20" ht="15">
      <c r="A10776" s="284">
        <v>10772</v>
      </c>
      <c r="B10776" s="287"/>
      <c r="C10776" s="287"/>
      <c r="D10776" s="284" t="s">
        <v>119</v>
      </c>
      <c r="E10776" s="287"/>
      <c r="F10776" s="285" t="s">
        <v>10898</v>
      </c>
      <c r="G10776" s="266" t="s">
        <v>121</v>
      </c>
      <c r="H10776" s="266">
        <v>0.1</v>
      </c>
      <c r="I10776" s="266">
        <v>2023</v>
      </c>
      <c r="J10776" s="267">
        <v>44969</v>
      </c>
      <c r="K10776" s="267">
        <f>J10776+1</f>
        <v>44970</v>
      </c>
      <c r="L10776" s="266">
        <f>IF(M10776&lt;=365,1,2)</f>
        <v>1</v>
      </c>
      <c r="M10776" s="266">
        <f>IF(K10776&lt;$C$1,$C$2-$C$1+1,$C$2-K10776+1)</f>
        <v>77</v>
      </c>
      <c r="N10776" s="268">
        <f>M10776/365</f>
        <v>0.21095890410958903</v>
      </c>
      <c r="O10776" s="269">
        <f>'Data and Parameter'!$E$4*'Data and Parameter'!$E$5*('Data and Parameter'!$E$6+'Data and Parameter'!$E$7)*'Data and Parameter'!$E$19*'Data and Parameter'!$E$14*'ER calculations'!N10776</f>
        <v>1.0922922755728799</v>
      </c>
      <c r="T10776" s="105"/>
    </row>
    <row r="10777" spans="1:20" ht="15">
      <c r="A10777" s="284">
        <v>10773</v>
      </c>
      <c r="B10777" s="287"/>
      <c r="C10777" s="287"/>
      <c r="D10777" s="284" t="s">
        <v>119</v>
      </c>
      <c r="E10777" s="287"/>
      <c r="F10777" s="285" t="s">
        <v>10899</v>
      </c>
      <c r="G10777" s="266" t="s">
        <v>121</v>
      </c>
      <c r="H10777" s="266">
        <v>0.1</v>
      </c>
      <c r="I10777" s="266">
        <v>2023</v>
      </c>
      <c r="J10777" s="267">
        <v>44974</v>
      </c>
      <c r="K10777" s="267">
        <f>J10777+1</f>
        <v>44975</v>
      </c>
      <c r="L10777" s="266">
        <f>IF(M10777&lt;=365,1,2)</f>
        <v>1</v>
      </c>
      <c r="M10777" s="266">
        <f>IF(K10777&lt;$C$1,$C$2-$C$1+1,$C$2-K10777+1)</f>
        <v>72</v>
      </c>
      <c r="N10777" s="268">
        <f>M10777/365</f>
        <v>0.19726027397260273</v>
      </c>
      <c r="O10777" s="269">
        <f>'Data and Parameter'!$E$4*'Data and Parameter'!$E$5*('Data and Parameter'!$E$6+'Data and Parameter'!$E$7)*'Data and Parameter'!$E$19*'Data and Parameter'!$E$14*'ER calculations'!N10777</f>
        <v>1.0213642057304853</v>
      </c>
      <c r="T10777" s="105"/>
    </row>
    <row r="10778" spans="1:20" ht="15">
      <c r="A10778" s="284">
        <v>10774</v>
      </c>
      <c r="B10778" s="287"/>
      <c r="C10778" s="287"/>
      <c r="D10778" s="284" t="s">
        <v>119</v>
      </c>
      <c r="E10778" s="287"/>
      <c r="F10778" s="285" t="s">
        <v>10900</v>
      </c>
      <c r="G10778" s="266" t="s">
        <v>121</v>
      </c>
      <c r="H10778" s="266">
        <v>0.1</v>
      </c>
      <c r="I10778" s="266">
        <v>2023</v>
      </c>
      <c r="J10778" s="267">
        <v>44969</v>
      </c>
      <c r="K10778" s="267">
        <f>J10778+1</f>
        <v>44970</v>
      </c>
      <c r="L10778" s="266">
        <f>IF(M10778&lt;=365,1,2)</f>
        <v>1</v>
      </c>
      <c r="M10778" s="266">
        <f>IF(K10778&lt;$C$1,$C$2-$C$1+1,$C$2-K10778+1)</f>
        <v>77</v>
      </c>
      <c r="N10778" s="268">
        <f>M10778/365</f>
        <v>0.21095890410958903</v>
      </c>
      <c r="O10778" s="269">
        <f>'Data and Parameter'!$E$4*'Data and Parameter'!$E$5*('Data and Parameter'!$E$6+'Data and Parameter'!$E$7)*'Data and Parameter'!$E$19*'Data and Parameter'!$E$14*'ER calculations'!N10778</f>
        <v>1.0922922755728799</v>
      </c>
      <c r="T10778" s="105"/>
    </row>
    <row r="10779" spans="1:20" ht="15">
      <c r="A10779" s="284">
        <v>10775</v>
      </c>
      <c r="B10779" s="287"/>
      <c r="C10779" s="287"/>
      <c r="D10779" s="284" t="s">
        <v>119</v>
      </c>
      <c r="E10779" s="287"/>
      <c r="F10779" s="285" t="s">
        <v>10901</v>
      </c>
      <c r="G10779" s="266" t="s">
        <v>121</v>
      </c>
      <c r="H10779" s="266">
        <v>0.1</v>
      </c>
      <c r="I10779" s="266">
        <v>2023</v>
      </c>
      <c r="J10779" s="267">
        <v>44990</v>
      </c>
      <c r="K10779" s="267">
        <f>J10779+1</f>
        <v>44991</v>
      </c>
      <c r="L10779" s="266">
        <f>IF(M10779&lt;=365,1,2)</f>
        <v>1</v>
      </c>
      <c r="M10779" s="266">
        <f>IF(K10779&lt;$C$1,$C$2-$C$1+1,$C$2-K10779+1)</f>
        <v>56</v>
      </c>
      <c r="N10779" s="268">
        <f>M10779/365</f>
        <v>0.15342465753424658</v>
      </c>
      <c r="O10779" s="269">
        <f>'Data and Parameter'!$E$4*'Data and Parameter'!$E$5*('Data and Parameter'!$E$6+'Data and Parameter'!$E$7)*'Data and Parameter'!$E$19*'Data and Parameter'!$E$14*'ER calculations'!N10779</f>
        <v>0.79439438223482184</v>
      </c>
      <c r="T10779" s="105"/>
    </row>
    <row r="10780" spans="1:20" ht="15">
      <c r="A10780" s="284">
        <v>10776</v>
      </c>
      <c r="B10780" s="287"/>
      <c r="C10780" s="287"/>
      <c r="D10780" s="284" t="s">
        <v>119</v>
      </c>
      <c r="E10780" s="287"/>
      <c r="F10780" s="285" t="s">
        <v>10902</v>
      </c>
      <c r="G10780" s="266" t="s">
        <v>121</v>
      </c>
      <c r="H10780" s="266">
        <v>0.1</v>
      </c>
      <c r="I10780" s="266">
        <v>2023</v>
      </c>
      <c r="J10780" s="267">
        <v>44975</v>
      </c>
      <c r="K10780" s="267">
        <f>J10780+1</f>
        <v>44976</v>
      </c>
      <c r="L10780" s="266">
        <f>IF(M10780&lt;=365,1,2)</f>
        <v>1</v>
      </c>
      <c r="M10780" s="266">
        <f>IF(K10780&lt;$C$1,$C$2-$C$1+1,$C$2-K10780+1)</f>
        <v>71</v>
      </c>
      <c r="N10780" s="268">
        <f>M10780/365</f>
        <v>0.19452054794520549</v>
      </c>
      <c r="O10780" s="269">
        <f>'Data and Parameter'!$E$4*'Data and Parameter'!$E$5*('Data and Parameter'!$E$6+'Data and Parameter'!$E$7)*'Data and Parameter'!$E$19*'Data and Parameter'!$E$14*'ER calculations'!N10780</f>
        <v>1.0071785917620062</v>
      </c>
      <c r="T10780" s="105"/>
    </row>
    <row r="10781" spans="1:20" ht="15">
      <c r="A10781" s="284">
        <v>10777</v>
      </c>
      <c r="B10781" s="287"/>
      <c r="C10781" s="287"/>
      <c r="D10781" s="284" t="s">
        <v>119</v>
      </c>
      <c r="E10781" s="287"/>
      <c r="F10781" s="285" t="s">
        <v>10903</v>
      </c>
      <c r="G10781" s="266" t="s">
        <v>121</v>
      </c>
      <c r="H10781" s="266">
        <v>0.1</v>
      </c>
      <c r="I10781" s="266">
        <v>2023</v>
      </c>
      <c r="J10781" s="267">
        <v>44969</v>
      </c>
      <c r="K10781" s="267">
        <f>J10781+1</f>
        <v>44970</v>
      </c>
      <c r="L10781" s="266">
        <f>IF(M10781&lt;=365,1,2)</f>
        <v>1</v>
      </c>
      <c r="M10781" s="266">
        <f>IF(K10781&lt;$C$1,$C$2-$C$1+1,$C$2-K10781+1)</f>
        <v>77</v>
      </c>
      <c r="N10781" s="268">
        <f>M10781/365</f>
        <v>0.21095890410958903</v>
      </c>
      <c r="O10781" s="269">
        <f>'Data and Parameter'!$E$4*'Data and Parameter'!$E$5*('Data and Parameter'!$E$6+'Data and Parameter'!$E$7)*'Data and Parameter'!$E$19*'Data and Parameter'!$E$14*'ER calculations'!N10781</f>
        <v>1.0922922755728799</v>
      </c>
      <c r="T10781" s="105"/>
    </row>
    <row r="10782" spans="1:20" ht="15">
      <c r="A10782" s="284">
        <v>10778</v>
      </c>
      <c r="B10782" s="287"/>
      <c r="C10782" s="287"/>
      <c r="D10782" s="284" t="s">
        <v>119</v>
      </c>
      <c r="E10782" s="287"/>
      <c r="F10782" s="285" t="s">
        <v>10904</v>
      </c>
      <c r="G10782" s="266" t="s">
        <v>121</v>
      </c>
      <c r="H10782" s="266">
        <v>0.1</v>
      </c>
      <c r="I10782" s="266">
        <v>2023</v>
      </c>
      <c r="J10782" s="267">
        <v>44969</v>
      </c>
      <c r="K10782" s="267">
        <f>J10782+1</f>
        <v>44970</v>
      </c>
      <c r="L10782" s="266">
        <f>IF(M10782&lt;=365,1,2)</f>
        <v>1</v>
      </c>
      <c r="M10782" s="266">
        <f>IF(K10782&lt;$C$1,$C$2-$C$1+1,$C$2-K10782+1)</f>
        <v>77</v>
      </c>
      <c r="N10782" s="268">
        <f>M10782/365</f>
        <v>0.21095890410958903</v>
      </c>
      <c r="O10782" s="269">
        <f>'Data and Parameter'!$E$4*'Data and Parameter'!$E$5*('Data and Parameter'!$E$6+'Data and Parameter'!$E$7)*'Data and Parameter'!$E$19*'Data and Parameter'!$E$14*'ER calculations'!N10782</f>
        <v>1.0922922755728799</v>
      </c>
      <c r="T10782" s="105"/>
    </row>
    <row r="10783" spans="1:20" ht="15">
      <c r="A10783" s="284">
        <v>10779</v>
      </c>
      <c r="B10783" s="287"/>
      <c r="C10783" s="287"/>
      <c r="D10783" s="284" t="s">
        <v>119</v>
      </c>
      <c r="E10783" s="287"/>
      <c r="F10783" s="285" t="s">
        <v>10905</v>
      </c>
      <c r="G10783" s="266" t="s">
        <v>121</v>
      </c>
      <c r="H10783" s="266">
        <v>0.1</v>
      </c>
      <c r="I10783" s="266">
        <v>2023</v>
      </c>
      <c r="J10783" s="267">
        <v>44969</v>
      </c>
      <c r="K10783" s="267">
        <f>J10783+1</f>
        <v>44970</v>
      </c>
      <c r="L10783" s="266">
        <f>IF(M10783&lt;=365,1,2)</f>
        <v>1</v>
      </c>
      <c r="M10783" s="266">
        <f>IF(K10783&lt;$C$1,$C$2-$C$1+1,$C$2-K10783+1)</f>
        <v>77</v>
      </c>
      <c r="N10783" s="268">
        <f>M10783/365</f>
        <v>0.21095890410958903</v>
      </c>
      <c r="O10783" s="269">
        <f>'Data and Parameter'!$E$4*'Data and Parameter'!$E$5*('Data and Parameter'!$E$6+'Data and Parameter'!$E$7)*'Data and Parameter'!$E$19*'Data and Parameter'!$E$14*'ER calculations'!N10783</f>
        <v>1.0922922755728799</v>
      </c>
      <c r="T10783" s="105"/>
    </row>
    <row r="10784" spans="1:20" ht="15">
      <c r="A10784" s="284">
        <v>10780</v>
      </c>
      <c r="B10784" s="287"/>
      <c r="C10784" s="287"/>
      <c r="D10784" s="284" t="s">
        <v>119</v>
      </c>
      <c r="E10784" s="287"/>
      <c r="F10784" s="285" t="s">
        <v>10906</v>
      </c>
      <c r="G10784" s="266" t="s">
        <v>121</v>
      </c>
      <c r="H10784" s="266">
        <v>0.1</v>
      </c>
      <c r="I10784" s="266">
        <v>2023</v>
      </c>
      <c r="J10784" s="267">
        <v>44969</v>
      </c>
      <c r="K10784" s="267">
        <f>J10784+1</f>
        <v>44970</v>
      </c>
      <c r="L10784" s="266">
        <f>IF(M10784&lt;=365,1,2)</f>
        <v>1</v>
      </c>
      <c r="M10784" s="266">
        <f>IF(K10784&lt;$C$1,$C$2-$C$1+1,$C$2-K10784+1)</f>
        <v>77</v>
      </c>
      <c r="N10784" s="268">
        <f>M10784/365</f>
        <v>0.21095890410958903</v>
      </c>
      <c r="O10784" s="269">
        <f>'Data and Parameter'!$E$4*'Data and Parameter'!$E$5*('Data and Parameter'!$E$6+'Data and Parameter'!$E$7)*'Data and Parameter'!$E$19*'Data and Parameter'!$E$14*'ER calculations'!N10784</f>
        <v>1.0922922755728799</v>
      </c>
      <c r="T10784" s="105"/>
    </row>
    <row r="10785" spans="1:20" ht="15">
      <c r="A10785" s="284">
        <v>10781</v>
      </c>
      <c r="B10785" s="287"/>
      <c r="C10785" s="287"/>
      <c r="D10785" s="284" t="s">
        <v>119</v>
      </c>
      <c r="E10785" s="287"/>
      <c r="F10785" s="285" t="s">
        <v>10907</v>
      </c>
      <c r="G10785" s="266" t="s">
        <v>121</v>
      </c>
      <c r="H10785" s="266">
        <v>0.1</v>
      </c>
      <c r="I10785" s="266">
        <v>2023</v>
      </c>
      <c r="J10785" s="267">
        <v>44969</v>
      </c>
      <c r="K10785" s="267">
        <f>J10785+1</f>
        <v>44970</v>
      </c>
      <c r="L10785" s="266">
        <f>IF(M10785&lt;=365,1,2)</f>
        <v>1</v>
      </c>
      <c r="M10785" s="266">
        <f>IF(K10785&lt;$C$1,$C$2-$C$1+1,$C$2-K10785+1)</f>
        <v>77</v>
      </c>
      <c r="N10785" s="268">
        <f>M10785/365</f>
        <v>0.21095890410958903</v>
      </c>
      <c r="O10785" s="269">
        <f>'Data and Parameter'!$E$4*'Data and Parameter'!$E$5*('Data and Parameter'!$E$6+'Data and Parameter'!$E$7)*'Data and Parameter'!$E$19*'Data and Parameter'!$E$14*'ER calculations'!N10785</f>
        <v>1.0922922755728799</v>
      </c>
      <c r="T10785" s="105"/>
    </row>
    <row r="10786" spans="1:20" ht="15">
      <c r="A10786" s="284">
        <v>10782</v>
      </c>
      <c r="B10786" s="287"/>
      <c r="C10786" s="287"/>
      <c r="D10786" s="284" t="s">
        <v>119</v>
      </c>
      <c r="E10786" s="287"/>
      <c r="F10786" s="285" t="s">
        <v>10908</v>
      </c>
      <c r="G10786" s="266" t="s">
        <v>121</v>
      </c>
      <c r="H10786" s="266">
        <v>0.1</v>
      </c>
      <c r="I10786" s="266">
        <v>2023</v>
      </c>
      <c r="J10786" s="267">
        <v>44969</v>
      </c>
      <c r="K10786" s="267">
        <f>J10786+1</f>
        <v>44970</v>
      </c>
      <c r="L10786" s="266">
        <f>IF(M10786&lt;=365,1,2)</f>
        <v>1</v>
      </c>
      <c r="M10786" s="266">
        <f>IF(K10786&lt;$C$1,$C$2-$C$1+1,$C$2-K10786+1)</f>
        <v>77</v>
      </c>
      <c r="N10786" s="268">
        <f>M10786/365</f>
        <v>0.21095890410958903</v>
      </c>
      <c r="O10786" s="269">
        <f>'Data and Parameter'!$E$4*'Data and Parameter'!$E$5*('Data and Parameter'!$E$6+'Data and Parameter'!$E$7)*'Data and Parameter'!$E$19*'Data and Parameter'!$E$14*'ER calculations'!N10786</f>
        <v>1.0922922755728799</v>
      </c>
      <c r="T10786" s="105"/>
    </row>
    <row r="10787" spans="1:20" ht="15">
      <c r="A10787" s="284">
        <v>10783</v>
      </c>
      <c r="B10787" s="287"/>
      <c r="C10787" s="287"/>
      <c r="D10787" s="284" t="s">
        <v>119</v>
      </c>
      <c r="E10787" s="287"/>
      <c r="F10787" s="285" t="s">
        <v>10909</v>
      </c>
      <c r="G10787" s="266" t="s">
        <v>121</v>
      </c>
      <c r="H10787" s="266">
        <v>0.1</v>
      </c>
      <c r="I10787" s="266">
        <v>2023</v>
      </c>
      <c r="J10787" s="267">
        <v>44969</v>
      </c>
      <c r="K10787" s="267">
        <f>J10787+1</f>
        <v>44970</v>
      </c>
      <c r="L10787" s="266">
        <f>IF(M10787&lt;=365,1,2)</f>
        <v>1</v>
      </c>
      <c r="M10787" s="266">
        <f>IF(K10787&lt;$C$1,$C$2-$C$1+1,$C$2-K10787+1)</f>
        <v>77</v>
      </c>
      <c r="N10787" s="268">
        <f>M10787/365</f>
        <v>0.21095890410958903</v>
      </c>
      <c r="O10787" s="269">
        <f>'Data and Parameter'!$E$4*'Data and Parameter'!$E$5*('Data and Parameter'!$E$6+'Data and Parameter'!$E$7)*'Data and Parameter'!$E$19*'Data and Parameter'!$E$14*'ER calculations'!N10787</f>
        <v>1.0922922755728799</v>
      </c>
      <c r="T10787" s="105"/>
    </row>
    <row r="10788" spans="1:20" ht="15">
      <c r="A10788" s="284">
        <v>10784</v>
      </c>
      <c r="B10788" s="287"/>
      <c r="C10788" s="287"/>
      <c r="D10788" s="284" t="s">
        <v>119</v>
      </c>
      <c r="E10788" s="287"/>
      <c r="F10788" s="285" t="s">
        <v>10910</v>
      </c>
      <c r="G10788" s="266" t="s">
        <v>121</v>
      </c>
      <c r="H10788" s="266">
        <v>0.1</v>
      </c>
      <c r="I10788" s="266">
        <v>2023</v>
      </c>
      <c r="J10788" s="267">
        <v>44969</v>
      </c>
      <c r="K10788" s="267">
        <f>J10788+1</f>
        <v>44970</v>
      </c>
      <c r="L10788" s="266">
        <f>IF(M10788&lt;=365,1,2)</f>
        <v>1</v>
      </c>
      <c r="M10788" s="266">
        <f>IF(K10788&lt;$C$1,$C$2-$C$1+1,$C$2-K10788+1)</f>
        <v>77</v>
      </c>
      <c r="N10788" s="268">
        <f>M10788/365</f>
        <v>0.21095890410958903</v>
      </c>
      <c r="O10788" s="269">
        <f>'Data and Parameter'!$E$4*'Data and Parameter'!$E$5*('Data and Parameter'!$E$6+'Data and Parameter'!$E$7)*'Data and Parameter'!$E$19*'Data and Parameter'!$E$14*'ER calculations'!N10788</f>
        <v>1.0922922755728799</v>
      </c>
      <c r="T10788" s="105"/>
    </row>
    <row r="10789" spans="1:20" ht="15">
      <c r="A10789" s="284">
        <v>10785</v>
      </c>
      <c r="B10789" s="287"/>
      <c r="C10789" s="287"/>
      <c r="D10789" s="284" t="s">
        <v>119</v>
      </c>
      <c r="E10789" s="287"/>
      <c r="F10789" s="285" t="s">
        <v>10911</v>
      </c>
      <c r="G10789" s="266" t="s">
        <v>121</v>
      </c>
      <c r="H10789" s="266">
        <v>0.1</v>
      </c>
      <c r="I10789" s="266">
        <v>2023</v>
      </c>
      <c r="J10789" s="267">
        <v>44969</v>
      </c>
      <c r="K10789" s="267">
        <f>J10789+1</f>
        <v>44970</v>
      </c>
      <c r="L10789" s="266">
        <f>IF(M10789&lt;=365,1,2)</f>
        <v>1</v>
      </c>
      <c r="M10789" s="266">
        <f>IF(K10789&lt;$C$1,$C$2-$C$1+1,$C$2-K10789+1)</f>
        <v>77</v>
      </c>
      <c r="N10789" s="268">
        <f>M10789/365</f>
        <v>0.21095890410958903</v>
      </c>
      <c r="O10789" s="269">
        <f>'Data and Parameter'!$E$4*'Data and Parameter'!$E$5*('Data and Parameter'!$E$6+'Data and Parameter'!$E$7)*'Data and Parameter'!$E$19*'Data and Parameter'!$E$14*'ER calculations'!N10789</f>
        <v>1.0922922755728799</v>
      </c>
      <c r="T10789" s="105"/>
    </row>
    <row r="10790" spans="1:20" ht="15">
      <c r="A10790" s="284">
        <v>10786</v>
      </c>
      <c r="B10790" s="287"/>
      <c r="C10790" s="287"/>
      <c r="D10790" s="284" t="s">
        <v>119</v>
      </c>
      <c r="E10790" s="287"/>
      <c r="F10790" s="285" t="s">
        <v>10912</v>
      </c>
      <c r="G10790" s="266" t="s">
        <v>121</v>
      </c>
      <c r="H10790" s="266">
        <v>0.1</v>
      </c>
      <c r="I10790" s="266">
        <v>2023</v>
      </c>
      <c r="J10790" s="267">
        <v>44969</v>
      </c>
      <c r="K10790" s="267">
        <f>J10790+1</f>
        <v>44970</v>
      </c>
      <c r="L10790" s="266">
        <f>IF(M10790&lt;=365,1,2)</f>
        <v>1</v>
      </c>
      <c r="M10790" s="266">
        <f>IF(K10790&lt;$C$1,$C$2-$C$1+1,$C$2-K10790+1)</f>
        <v>77</v>
      </c>
      <c r="N10790" s="268">
        <f>M10790/365</f>
        <v>0.21095890410958903</v>
      </c>
      <c r="O10790" s="269">
        <f>'Data and Parameter'!$E$4*'Data and Parameter'!$E$5*('Data and Parameter'!$E$6+'Data and Parameter'!$E$7)*'Data and Parameter'!$E$19*'Data and Parameter'!$E$14*'ER calculations'!N10790</f>
        <v>1.0922922755728799</v>
      </c>
      <c r="T10790" s="105"/>
    </row>
    <row r="10791" spans="1:20" ht="15">
      <c r="A10791" s="284">
        <v>10787</v>
      </c>
      <c r="B10791" s="287"/>
      <c r="C10791" s="287"/>
      <c r="D10791" s="284" t="s">
        <v>119</v>
      </c>
      <c r="E10791" s="287"/>
      <c r="F10791" s="285" t="s">
        <v>10913</v>
      </c>
      <c r="G10791" s="266" t="s">
        <v>121</v>
      </c>
      <c r="H10791" s="266">
        <v>0.1</v>
      </c>
      <c r="I10791" s="266">
        <v>2023</v>
      </c>
      <c r="J10791" s="267">
        <v>44982</v>
      </c>
      <c r="K10791" s="267">
        <f>J10791+1</f>
        <v>44983</v>
      </c>
      <c r="L10791" s="266">
        <f>IF(M10791&lt;=365,1,2)</f>
        <v>1</v>
      </c>
      <c r="M10791" s="266">
        <f>IF(K10791&lt;$C$1,$C$2-$C$1+1,$C$2-K10791+1)</f>
        <v>64</v>
      </c>
      <c r="N10791" s="268">
        <f>M10791/365</f>
        <v>0.17534246575342466</v>
      </c>
      <c r="O10791" s="269">
        <f>'Data and Parameter'!$E$4*'Data and Parameter'!$E$5*('Data and Parameter'!$E$6+'Data and Parameter'!$E$7)*'Data and Parameter'!$E$19*'Data and Parameter'!$E$14*'ER calculations'!N10791</f>
        <v>0.90787929398265355</v>
      </c>
      <c r="T10791" s="105"/>
    </row>
    <row r="10792" spans="1:20" ht="15">
      <c r="A10792" s="284">
        <v>10788</v>
      </c>
      <c r="B10792" s="287"/>
      <c r="C10792" s="287"/>
      <c r="D10792" s="284" t="s">
        <v>119</v>
      </c>
      <c r="E10792" s="287"/>
      <c r="F10792" s="285" t="s">
        <v>10914</v>
      </c>
      <c r="G10792" s="266" t="s">
        <v>121</v>
      </c>
      <c r="H10792" s="266">
        <v>0.1</v>
      </c>
      <c r="I10792" s="266">
        <v>2023</v>
      </c>
      <c r="J10792" s="267">
        <v>44969</v>
      </c>
      <c r="K10792" s="267">
        <f>J10792+1</f>
        <v>44970</v>
      </c>
      <c r="L10792" s="266">
        <f>IF(M10792&lt;=365,1,2)</f>
        <v>1</v>
      </c>
      <c r="M10792" s="266">
        <f>IF(K10792&lt;$C$1,$C$2-$C$1+1,$C$2-K10792+1)</f>
        <v>77</v>
      </c>
      <c r="N10792" s="268">
        <f>M10792/365</f>
        <v>0.21095890410958903</v>
      </c>
      <c r="O10792" s="269">
        <f>'Data and Parameter'!$E$4*'Data and Parameter'!$E$5*('Data and Parameter'!$E$6+'Data and Parameter'!$E$7)*'Data and Parameter'!$E$19*'Data and Parameter'!$E$14*'ER calculations'!N10792</f>
        <v>1.0922922755728799</v>
      </c>
      <c r="T10792" s="105"/>
    </row>
    <row r="10793" spans="1:20" ht="15">
      <c r="A10793" s="284">
        <v>10789</v>
      </c>
      <c r="B10793" s="287"/>
      <c r="C10793" s="287"/>
      <c r="D10793" s="284" t="s">
        <v>119</v>
      </c>
      <c r="E10793" s="287"/>
      <c r="F10793" s="285" t="s">
        <v>10915</v>
      </c>
      <c r="G10793" s="266" t="s">
        <v>121</v>
      </c>
      <c r="H10793" s="266">
        <v>0.1</v>
      </c>
      <c r="I10793" s="266">
        <v>2023</v>
      </c>
      <c r="J10793" s="267">
        <v>44969</v>
      </c>
      <c r="K10793" s="267">
        <f>J10793+1</f>
        <v>44970</v>
      </c>
      <c r="L10793" s="266">
        <f>IF(M10793&lt;=365,1,2)</f>
        <v>1</v>
      </c>
      <c r="M10793" s="266">
        <f>IF(K10793&lt;$C$1,$C$2-$C$1+1,$C$2-K10793+1)</f>
        <v>77</v>
      </c>
      <c r="N10793" s="268">
        <f>M10793/365</f>
        <v>0.21095890410958903</v>
      </c>
      <c r="O10793" s="269">
        <f>'Data and Parameter'!$E$4*'Data and Parameter'!$E$5*('Data and Parameter'!$E$6+'Data and Parameter'!$E$7)*'Data and Parameter'!$E$19*'Data and Parameter'!$E$14*'ER calculations'!N10793</f>
        <v>1.0922922755728799</v>
      </c>
      <c r="T10793" s="105"/>
    </row>
    <row r="10794" spans="1:20" ht="15">
      <c r="A10794" s="284">
        <v>10790</v>
      </c>
      <c r="B10794" s="287"/>
      <c r="C10794" s="287"/>
      <c r="D10794" s="284" t="s">
        <v>119</v>
      </c>
      <c r="E10794" s="287"/>
      <c r="F10794" s="285" t="s">
        <v>10916</v>
      </c>
      <c r="G10794" s="266" t="s">
        <v>121</v>
      </c>
      <c r="H10794" s="266">
        <v>0.1</v>
      </c>
      <c r="I10794" s="266">
        <v>2023</v>
      </c>
      <c r="J10794" s="267">
        <v>44982</v>
      </c>
      <c r="K10794" s="267">
        <f>J10794+1</f>
        <v>44983</v>
      </c>
      <c r="L10794" s="266">
        <f>IF(M10794&lt;=365,1,2)</f>
        <v>1</v>
      </c>
      <c r="M10794" s="266">
        <f>IF(K10794&lt;$C$1,$C$2-$C$1+1,$C$2-K10794+1)</f>
        <v>64</v>
      </c>
      <c r="N10794" s="268">
        <f>M10794/365</f>
        <v>0.17534246575342466</v>
      </c>
      <c r="O10794" s="269">
        <f>'Data and Parameter'!$E$4*'Data and Parameter'!$E$5*('Data and Parameter'!$E$6+'Data and Parameter'!$E$7)*'Data and Parameter'!$E$19*'Data and Parameter'!$E$14*'ER calculations'!N10794</f>
        <v>0.90787929398265355</v>
      </c>
      <c r="T10794" s="105"/>
    </row>
    <row r="10795" spans="1:20" ht="15">
      <c r="A10795" s="284">
        <v>10791</v>
      </c>
      <c r="B10795" s="287"/>
      <c r="C10795" s="287"/>
      <c r="D10795" s="284" t="s">
        <v>119</v>
      </c>
      <c r="E10795" s="287"/>
      <c r="F10795" s="285" t="s">
        <v>10917</v>
      </c>
      <c r="G10795" s="266" t="s">
        <v>121</v>
      </c>
      <c r="H10795" s="266">
        <v>0.1</v>
      </c>
      <c r="I10795" s="266">
        <v>2023</v>
      </c>
      <c r="J10795" s="267">
        <v>44966</v>
      </c>
      <c r="K10795" s="267">
        <f>J10795+1</f>
        <v>44967</v>
      </c>
      <c r="L10795" s="266">
        <f>IF(M10795&lt;=365,1,2)</f>
        <v>1</v>
      </c>
      <c r="M10795" s="266">
        <f>IF(K10795&lt;$C$1,$C$2-$C$1+1,$C$2-K10795+1)</f>
        <v>80</v>
      </c>
      <c r="N10795" s="268">
        <f>M10795/365</f>
        <v>0.21917808219178081</v>
      </c>
      <c r="O10795" s="269">
        <f>'Data and Parameter'!$E$4*'Data and Parameter'!$E$5*('Data and Parameter'!$E$6+'Data and Parameter'!$E$7)*'Data and Parameter'!$E$19*'Data and Parameter'!$E$14*'ER calculations'!N10795</f>
        <v>1.1348491174783168</v>
      </c>
      <c r="T10795" s="105"/>
    </row>
    <row r="10796" spans="1:20" ht="15">
      <c r="A10796" s="284">
        <v>10792</v>
      </c>
      <c r="B10796" s="287"/>
      <c r="C10796" s="287"/>
      <c r="D10796" s="284" t="s">
        <v>119</v>
      </c>
      <c r="E10796" s="287"/>
      <c r="F10796" s="285" t="s">
        <v>10918</v>
      </c>
      <c r="G10796" s="266" t="s">
        <v>121</v>
      </c>
      <c r="H10796" s="266">
        <v>0.1</v>
      </c>
      <c r="I10796" s="266">
        <v>2023</v>
      </c>
      <c r="J10796" s="267">
        <v>44966</v>
      </c>
      <c r="K10796" s="267">
        <f>J10796+1</f>
        <v>44967</v>
      </c>
      <c r="L10796" s="266">
        <f>IF(M10796&lt;=365,1,2)</f>
        <v>1</v>
      </c>
      <c r="M10796" s="266">
        <f>IF(K10796&lt;$C$1,$C$2-$C$1+1,$C$2-K10796+1)</f>
        <v>80</v>
      </c>
      <c r="N10796" s="268">
        <f>M10796/365</f>
        <v>0.21917808219178081</v>
      </c>
      <c r="O10796" s="269">
        <f>'Data and Parameter'!$E$4*'Data and Parameter'!$E$5*('Data and Parameter'!$E$6+'Data and Parameter'!$E$7)*'Data and Parameter'!$E$19*'Data and Parameter'!$E$14*'ER calculations'!N10796</f>
        <v>1.1348491174783168</v>
      </c>
      <c r="T10796" s="105"/>
    </row>
    <row r="10797" spans="1:20" ht="15">
      <c r="A10797" s="284">
        <v>10793</v>
      </c>
      <c r="B10797" s="287"/>
      <c r="C10797" s="287"/>
      <c r="D10797" s="284" t="s">
        <v>119</v>
      </c>
      <c r="E10797" s="287"/>
      <c r="F10797" s="285" t="s">
        <v>10919</v>
      </c>
      <c r="G10797" s="266" t="s">
        <v>121</v>
      </c>
      <c r="H10797" s="266">
        <v>0.1</v>
      </c>
      <c r="I10797" s="266">
        <v>2023</v>
      </c>
      <c r="J10797" s="267">
        <v>44966</v>
      </c>
      <c r="K10797" s="267">
        <f>J10797+1</f>
        <v>44967</v>
      </c>
      <c r="L10797" s="266">
        <f>IF(M10797&lt;=365,1,2)</f>
        <v>1</v>
      </c>
      <c r="M10797" s="266">
        <f>IF(K10797&lt;$C$1,$C$2-$C$1+1,$C$2-K10797+1)</f>
        <v>80</v>
      </c>
      <c r="N10797" s="268">
        <f>M10797/365</f>
        <v>0.21917808219178081</v>
      </c>
      <c r="O10797" s="269">
        <f>'Data and Parameter'!$E$4*'Data and Parameter'!$E$5*('Data and Parameter'!$E$6+'Data and Parameter'!$E$7)*'Data and Parameter'!$E$19*'Data and Parameter'!$E$14*'ER calculations'!N10797</f>
        <v>1.1348491174783168</v>
      </c>
      <c r="T10797" s="105"/>
    </row>
    <row r="10798" spans="1:20" ht="15">
      <c r="A10798" s="284">
        <v>10794</v>
      </c>
      <c r="B10798" s="287"/>
      <c r="C10798" s="287"/>
      <c r="D10798" s="284" t="s">
        <v>119</v>
      </c>
      <c r="E10798" s="287"/>
      <c r="F10798" s="285" t="s">
        <v>10920</v>
      </c>
      <c r="G10798" s="266" t="s">
        <v>121</v>
      </c>
      <c r="H10798" s="266">
        <v>0.1</v>
      </c>
      <c r="I10798" s="266">
        <v>2023</v>
      </c>
      <c r="J10798" s="267">
        <v>44982</v>
      </c>
      <c r="K10798" s="267">
        <f>J10798+1</f>
        <v>44983</v>
      </c>
      <c r="L10798" s="266">
        <f>IF(M10798&lt;=365,1,2)</f>
        <v>1</v>
      </c>
      <c r="M10798" s="266">
        <f>IF(K10798&lt;$C$1,$C$2-$C$1+1,$C$2-K10798+1)</f>
        <v>64</v>
      </c>
      <c r="N10798" s="268">
        <f>M10798/365</f>
        <v>0.17534246575342466</v>
      </c>
      <c r="O10798" s="269">
        <f>'Data and Parameter'!$E$4*'Data and Parameter'!$E$5*('Data and Parameter'!$E$6+'Data and Parameter'!$E$7)*'Data and Parameter'!$E$19*'Data and Parameter'!$E$14*'ER calculations'!N10798</f>
        <v>0.90787929398265355</v>
      </c>
      <c r="T10798" s="105"/>
    </row>
    <row r="10799" spans="1:20" ht="15">
      <c r="A10799" s="284">
        <v>10795</v>
      </c>
      <c r="B10799" s="287"/>
      <c r="C10799" s="287"/>
      <c r="D10799" s="284" t="s">
        <v>119</v>
      </c>
      <c r="E10799" s="287"/>
      <c r="F10799" s="285" t="s">
        <v>10921</v>
      </c>
      <c r="G10799" s="266" t="s">
        <v>121</v>
      </c>
      <c r="H10799" s="266">
        <v>0.1</v>
      </c>
      <c r="I10799" s="266">
        <v>2023</v>
      </c>
      <c r="J10799" s="267">
        <v>44971</v>
      </c>
      <c r="K10799" s="267">
        <f>J10799+1</f>
        <v>44972</v>
      </c>
      <c r="L10799" s="266">
        <f>IF(M10799&lt;=365,1,2)</f>
        <v>1</v>
      </c>
      <c r="M10799" s="266">
        <f>IF(K10799&lt;$C$1,$C$2-$C$1+1,$C$2-K10799+1)</f>
        <v>75</v>
      </c>
      <c r="N10799" s="268">
        <f>M10799/365</f>
        <v>0.20547945205479451</v>
      </c>
      <c r="O10799" s="269">
        <f>'Data and Parameter'!$E$4*'Data and Parameter'!$E$5*('Data and Parameter'!$E$6+'Data and Parameter'!$E$7)*'Data and Parameter'!$E$19*'Data and Parameter'!$E$14*'ER calculations'!N10799</f>
        <v>1.063921047635922</v>
      </c>
      <c r="T10799" s="105"/>
    </row>
    <row r="10800" spans="1:20" ht="15">
      <c r="A10800" s="284">
        <v>10796</v>
      </c>
      <c r="B10800" s="287"/>
      <c r="C10800" s="287"/>
      <c r="D10800" s="284" t="s">
        <v>119</v>
      </c>
      <c r="E10800" s="287"/>
      <c r="F10800" s="285" t="s">
        <v>10922</v>
      </c>
      <c r="G10800" s="266" t="s">
        <v>121</v>
      </c>
      <c r="H10800" s="266">
        <v>0.1</v>
      </c>
      <c r="I10800" s="266">
        <v>2023</v>
      </c>
      <c r="J10800" s="267">
        <v>44998</v>
      </c>
      <c r="K10800" s="267">
        <f>J10800+1</f>
        <v>44999</v>
      </c>
      <c r="L10800" s="266">
        <f>IF(M10800&lt;=365,1,2)</f>
        <v>1</v>
      </c>
      <c r="M10800" s="266">
        <f>IF(K10800&lt;$C$1,$C$2-$C$1+1,$C$2-K10800+1)</f>
        <v>48</v>
      </c>
      <c r="N10800" s="268">
        <f>M10800/365</f>
        <v>0.13150684931506848</v>
      </c>
      <c r="O10800" s="269">
        <f>'Data and Parameter'!$E$4*'Data and Parameter'!$E$5*('Data and Parameter'!$E$6+'Data and Parameter'!$E$7)*'Data and Parameter'!$E$19*'Data and Parameter'!$E$14*'ER calculations'!N10800</f>
        <v>0.68090947048699002</v>
      </c>
      <c r="T10800" s="105"/>
    </row>
    <row r="10801" spans="1:20" ht="15">
      <c r="A10801" s="284">
        <v>10797</v>
      </c>
      <c r="B10801" s="287"/>
      <c r="C10801" s="287"/>
      <c r="D10801" s="284" t="s">
        <v>119</v>
      </c>
      <c r="E10801" s="287"/>
      <c r="F10801" s="285" t="s">
        <v>10923</v>
      </c>
      <c r="G10801" s="266" t="s">
        <v>121</v>
      </c>
      <c r="H10801" s="266">
        <v>0.1</v>
      </c>
      <c r="I10801" s="266">
        <v>2023</v>
      </c>
      <c r="J10801" s="267">
        <v>44998</v>
      </c>
      <c r="K10801" s="267">
        <f>J10801+1</f>
        <v>44999</v>
      </c>
      <c r="L10801" s="266">
        <f>IF(M10801&lt;=365,1,2)</f>
        <v>1</v>
      </c>
      <c r="M10801" s="266">
        <f>IF(K10801&lt;$C$1,$C$2-$C$1+1,$C$2-K10801+1)</f>
        <v>48</v>
      </c>
      <c r="N10801" s="268">
        <f>M10801/365</f>
        <v>0.13150684931506848</v>
      </c>
      <c r="O10801" s="269">
        <f>'Data and Parameter'!$E$4*'Data and Parameter'!$E$5*('Data and Parameter'!$E$6+'Data and Parameter'!$E$7)*'Data and Parameter'!$E$19*'Data and Parameter'!$E$14*'ER calculations'!N10801</f>
        <v>0.68090947048699002</v>
      </c>
      <c r="T10801" s="105"/>
    </row>
    <row r="10802" spans="1:20" ht="15">
      <c r="A10802" s="284">
        <v>10798</v>
      </c>
      <c r="B10802" s="287"/>
      <c r="C10802" s="287"/>
      <c r="D10802" s="284" t="s">
        <v>119</v>
      </c>
      <c r="E10802" s="287"/>
      <c r="F10802" s="285" t="s">
        <v>10924</v>
      </c>
      <c r="G10802" s="266" t="s">
        <v>121</v>
      </c>
      <c r="H10802" s="266">
        <v>0.1</v>
      </c>
      <c r="I10802" s="266">
        <v>2023</v>
      </c>
      <c r="J10802" s="267">
        <v>44971</v>
      </c>
      <c r="K10802" s="267">
        <f>J10802+1</f>
        <v>44972</v>
      </c>
      <c r="L10802" s="266">
        <f>IF(M10802&lt;=365,1,2)</f>
        <v>1</v>
      </c>
      <c r="M10802" s="266">
        <f>IF(K10802&lt;$C$1,$C$2-$C$1+1,$C$2-K10802+1)</f>
        <v>75</v>
      </c>
      <c r="N10802" s="268">
        <f>M10802/365</f>
        <v>0.20547945205479451</v>
      </c>
      <c r="O10802" s="269">
        <f>'Data and Parameter'!$E$4*'Data and Parameter'!$E$5*('Data and Parameter'!$E$6+'Data and Parameter'!$E$7)*'Data and Parameter'!$E$19*'Data and Parameter'!$E$14*'ER calculations'!N10802</f>
        <v>1.063921047635922</v>
      </c>
      <c r="T10802" s="105"/>
    </row>
    <row r="10803" spans="1:20" ht="15">
      <c r="A10803" s="284">
        <v>10799</v>
      </c>
      <c r="B10803" s="287"/>
      <c r="C10803" s="287"/>
      <c r="D10803" s="284" t="s">
        <v>119</v>
      </c>
      <c r="E10803" s="287"/>
      <c r="F10803" s="285" t="s">
        <v>10925</v>
      </c>
      <c r="G10803" s="266" t="s">
        <v>121</v>
      </c>
      <c r="H10803" s="266">
        <v>0.1</v>
      </c>
      <c r="I10803" s="266">
        <v>2023</v>
      </c>
      <c r="J10803" s="267">
        <v>44998</v>
      </c>
      <c r="K10803" s="267">
        <f>J10803+1</f>
        <v>44999</v>
      </c>
      <c r="L10803" s="266">
        <f>IF(M10803&lt;=365,1,2)</f>
        <v>1</v>
      </c>
      <c r="M10803" s="266">
        <f>IF(K10803&lt;$C$1,$C$2-$C$1+1,$C$2-K10803+1)</f>
        <v>48</v>
      </c>
      <c r="N10803" s="268">
        <f>M10803/365</f>
        <v>0.13150684931506848</v>
      </c>
      <c r="O10803" s="269">
        <f>'Data and Parameter'!$E$4*'Data and Parameter'!$E$5*('Data and Parameter'!$E$6+'Data and Parameter'!$E$7)*'Data and Parameter'!$E$19*'Data and Parameter'!$E$14*'ER calculations'!N10803</f>
        <v>0.68090947048699002</v>
      </c>
      <c r="T10803" s="105"/>
    </row>
    <row r="10804" spans="1:20" ht="15">
      <c r="A10804" s="284">
        <v>10800</v>
      </c>
      <c r="B10804" s="287"/>
      <c r="C10804" s="287"/>
      <c r="D10804" s="284" t="s">
        <v>119</v>
      </c>
      <c r="E10804" s="287"/>
      <c r="F10804" s="285" t="s">
        <v>10926</v>
      </c>
      <c r="G10804" s="266" t="s">
        <v>121</v>
      </c>
      <c r="H10804" s="266">
        <v>0.1</v>
      </c>
      <c r="I10804" s="266">
        <v>2023</v>
      </c>
      <c r="J10804" s="267">
        <v>44998</v>
      </c>
      <c r="K10804" s="267">
        <f>J10804+1</f>
        <v>44999</v>
      </c>
      <c r="L10804" s="266">
        <f>IF(M10804&lt;=365,1,2)</f>
        <v>1</v>
      </c>
      <c r="M10804" s="266">
        <f>IF(K10804&lt;$C$1,$C$2-$C$1+1,$C$2-K10804+1)</f>
        <v>48</v>
      </c>
      <c r="N10804" s="268">
        <f>M10804/365</f>
        <v>0.13150684931506848</v>
      </c>
      <c r="O10804" s="269">
        <f>'Data and Parameter'!$E$4*'Data and Parameter'!$E$5*('Data and Parameter'!$E$6+'Data and Parameter'!$E$7)*'Data and Parameter'!$E$19*'Data and Parameter'!$E$14*'ER calculations'!N10804</f>
        <v>0.68090947048699002</v>
      </c>
      <c r="T10804" s="105"/>
    </row>
    <row r="10805" spans="1:20" ht="15">
      <c r="A10805" s="284">
        <v>10801</v>
      </c>
      <c r="B10805" s="287"/>
      <c r="C10805" s="287"/>
      <c r="D10805" s="284" t="s">
        <v>119</v>
      </c>
      <c r="E10805" s="287"/>
      <c r="F10805" s="285" t="s">
        <v>10927</v>
      </c>
      <c r="G10805" s="266" t="s">
        <v>121</v>
      </c>
      <c r="H10805" s="266">
        <v>0.1</v>
      </c>
      <c r="I10805" s="266">
        <v>2023</v>
      </c>
      <c r="J10805" s="267">
        <v>44998</v>
      </c>
      <c r="K10805" s="267">
        <f>J10805+1</f>
        <v>44999</v>
      </c>
      <c r="L10805" s="266">
        <f>IF(M10805&lt;=365,1,2)</f>
        <v>1</v>
      </c>
      <c r="M10805" s="266">
        <f>IF(K10805&lt;$C$1,$C$2-$C$1+1,$C$2-K10805+1)</f>
        <v>48</v>
      </c>
      <c r="N10805" s="268">
        <f>M10805/365</f>
        <v>0.13150684931506848</v>
      </c>
      <c r="O10805" s="269">
        <f>'Data and Parameter'!$E$4*'Data and Parameter'!$E$5*('Data and Parameter'!$E$6+'Data and Parameter'!$E$7)*'Data and Parameter'!$E$19*'Data and Parameter'!$E$14*'ER calculations'!N10805</f>
        <v>0.68090947048699002</v>
      </c>
      <c r="T10805" s="105"/>
    </row>
    <row r="10806" spans="1:20" ht="15">
      <c r="A10806" s="284">
        <v>10802</v>
      </c>
      <c r="B10806" s="287"/>
      <c r="C10806" s="287"/>
      <c r="D10806" s="284" t="s">
        <v>119</v>
      </c>
      <c r="E10806" s="287"/>
      <c r="F10806" s="285" t="s">
        <v>10928</v>
      </c>
      <c r="G10806" s="266" t="s">
        <v>121</v>
      </c>
      <c r="H10806" s="266">
        <v>0.1</v>
      </c>
      <c r="I10806" s="266">
        <v>2023</v>
      </c>
      <c r="J10806" s="267">
        <v>45003</v>
      </c>
      <c r="K10806" s="267">
        <f>J10806+1</f>
        <v>45004</v>
      </c>
      <c r="L10806" s="266">
        <f>IF(M10806&lt;=365,1,2)</f>
        <v>1</v>
      </c>
      <c r="M10806" s="266">
        <f>IF(K10806&lt;$C$1,$C$2-$C$1+1,$C$2-K10806+1)</f>
        <v>43</v>
      </c>
      <c r="N10806" s="268">
        <f>M10806/365</f>
        <v>0.11780821917808219</v>
      </c>
      <c r="O10806" s="269">
        <f>'Data and Parameter'!$E$4*'Data and Parameter'!$E$5*('Data and Parameter'!$E$6+'Data and Parameter'!$E$7)*'Data and Parameter'!$E$19*'Data and Parameter'!$E$14*'ER calculations'!N10806</f>
        <v>0.60998140064459527</v>
      </c>
      <c r="T10806" s="105"/>
    </row>
    <row r="10807" spans="1:20" ht="15">
      <c r="A10807" s="284">
        <v>10803</v>
      </c>
      <c r="B10807" s="287"/>
      <c r="C10807" s="287"/>
      <c r="D10807" s="284" t="s">
        <v>119</v>
      </c>
      <c r="E10807" s="287"/>
      <c r="F10807" s="285" t="s">
        <v>10929</v>
      </c>
      <c r="G10807" s="266" t="s">
        <v>121</v>
      </c>
      <c r="H10807" s="266">
        <v>0.1</v>
      </c>
      <c r="I10807" s="266">
        <v>2023</v>
      </c>
      <c r="J10807" s="267">
        <v>45003</v>
      </c>
      <c r="K10807" s="267">
        <f>J10807+1</f>
        <v>45004</v>
      </c>
      <c r="L10807" s="266">
        <f>IF(M10807&lt;=365,1,2)</f>
        <v>1</v>
      </c>
      <c r="M10807" s="266">
        <f>IF(K10807&lt;$C$1,$C$2-$C$1+1,$C$2-K10807+1)</f>
        <v>43</v>
      </c>
      <c r="N10807" s="268">
        <f>M10807/365</f>
        <v>0.11780821917808219</v>
      </c>
      <c r="O10807" s="269">
        <f>'Data and Parameter'!$E$4*'Data and Parameter'!$E$5*('Data and Parameter'!$E$6+'Data and Parameter'!$E$7)*'Data and Parameter'!$E$19*'Data and Parameter'!$E$14*'ER calculations'!N10807</f>
        <v>0.60998140064459527</v>
      </c>
      <c r="T10807" s="105"/>
    </row>
    <row r="10808" spans="1:20" ht="15">
      <c r="A10808" s="284">
        <v>10804</v>
      </c>
      <c r="B10808" s="287"/>
      <c r="C10808" s="287"/>
      <c r="D10808" s="284" t="s">
        <v>10862</v>
      </c>
      <c r="E10808" s="287"/>
      <c r="F10808" s="285" t="s">
        <v>10930</v>
      </c>
      <c r="G10808" s="266" t="s">
        <v>121</v>
      </c>
      <c r="H10808" s="266">
        <v>0.1</v>
      </c>
      <c r="I10808" s="266">
        <v>2023</v>
      </c>
      <c r="J10808" s="267">
        <v>45009</v>
      </c>
      <c r="K10808" s="267">
        <f>J10808+1</f>
        <v>45010</v>
      </c>
      <c r="L10808" s="266">
        <f>IF(M10808&lt;=365,1,2)</f>
        <v>1</v>
      </c>
      <c r="M10808" s="266">
        <f>IF(K10808&lt;$C$1,$C$2-$C$1+1,$C$2-K10808+1)</f>
        <v>37</v>
      </c>
      <c r="N10808" s="268">
        <f>M10808/365</f>
        <v>0.10136986301369863</v>
      </c>
      <c r="O10808" s="269">
        <f>'Data and Parameter'!$E$4*'Data and Parameter'!$E$5*('Data and Parameter'!$E$6+'Data and Parameter'!$E$7)*'Data and Parameter'!$E$19*'Data and Parameter'!$E$14*'ER calculations'!N10808</f>
        <v>0.52486771683372158</v>
      </c>
      <c r="T10808" s="105"/>
    </row>
    <row r="10809" spans="1:20" ht="15">
      <c r="A10809" s="284">
        <v>10805</v>
      </c>
      <c r="B10809" s="287"/>
      <c r="C10809" s="287"/>
      <c r="D10809" s="284" t="s">
        <v>10862</v>
      </c>
      <c r="E10809" s="287"/>
      <c r="F10809" s="285" t="s">
        <v>10931</v>
      </c>
      <c r="G10809" s="266" t="s">
        <v>121</v>
      </c>
      <c r="H10809" s="266">
        <v>0.1</v>
      </c>
      <c r="I10809" s="266">
        <v>2023</v>
      </c>
      <c r="J10809" s="267">
        <v>45012</v>
      </c>
      <c r="K10809" s="267">
        <f>J10809+1</f>
        <v>45013</v>
      </c>
      <c r="L10809" s="266">
        <f>IF(M10809&lt;=365,1,2)</f>
        <v>1</v>
      </c>
      <c r="M10809" s="266">
        <f>IF(K10809&lt;$C$1,$C$2-$C$1+1,$C$2-K10809+1)</f>
        <v>34</v>
      </c>
      <c r="N10809" s="268">
        <f>M10809/365</f>
        <v>9.3150684931506855E-2</v>
      </c>
      <c r="O10809" s="269">
        <f>'Data and Parameter'!$E$4*'Data and Parameter'!$E$5*('Data and Parameter'!$E$6+'Data and Parameter'!$E$7)*'Data and Parameter'!$E$19*'Data and Parameter'!$E$14*'ER calculations'!N10809</f>
        <v>0.48231087492828467</v>
      </c>
      <c r="T10809" s="105"/>
    </row>
    <row r="10810" spans="1:20" ht="15">
      <c r="A10810" s="284">
        <v>10806</v>
      </c>
      <c r="B10810" s="287"/>
      <c r="C10810" s="287"/>
      <c r="D10810" s="284" t="s">
        <v>119</v>
      </c>
      <c r="E10810" s="287"/>
      <c r="F10810" s="285" t="s">
        <v>10932</v>
      </c>
      <c r="G10810" s="266" t="s">
        <v>121</v>
      </c>
      <c r="H10810" s="266">
        <v>0.1</v>
      </c>
      <c r="I10810" s="266">
        <v>2023</v>
      </c>
      <c r="J10810" s="267">
        <v>44966</v>
      </c>
      <c r="K10810" s="267">
        <f>J10810+1</f>
        <v>44967</v>
      </c>
      <c r="L10810" s="266">
        <f>IF(M10810&lt;=365,1,2)</f>
        <v>1</v>
      </c>
      <c r="M10810" s="266">
        <f>IF(K10810&lt;$C$1,$C$2-$C$1+1,$C$2-K10810+1)</f>
        <v>80</v>
      </c>
      <c r="N10810" s="268">
        <f>M10810/365</f>
        <v>0.21917808219178081</v>
      </c>
      <c r="O10810" s="269">
        <f>'Data and Parameter'!$E$4*'Data and Parameter'!$E$5*('Data and Parameter'!$E$6+'Data and Parameter'!$E$7)*'Data and Parameter'!$E$19*'Data and Parameter'!$E$14*'ER calculations'!N10810</f>
        <v>1.1348491174783168</v>
      </c>
      <c r="T10810" s="105"/>
    </row>
    <row r="10811" spans="1:20" ht="15">
      <c r="A10811" s="284">
        <v>10807</v>
      </c>
      <c r="B10811" s="287"/>
      <c r="C10811" s="287"/>
      <c r="D10811" s="284" t="s">
        <v>10862</v>
      </c>
      <c r="E10811" s="287"/>
      <c r="F10811" s="285" t="s">
        <v>10933</v>
      </c>
      <c r="G10811" s="266" t="s">
        <v>121</v>
      </c>
      <c r="H10811" s="266">
        <v>0.1</v>
      </c>
      <c r="I10811" s="266">
        <v>2023</v>
      </c>
      <c r="J10811" s="267">
        <v>45013</v>
      </c>
      <c r="K10811" s="267">
        <f>J10811+1</f>
        <v>45014</v>
      </c>
      <c r="L10811" s="266">
        <f>IF(M10811&lt;=365,1,2)</f>
        <v>1</v>
      </c>
      <c r="M10811" s="266">
        <f>IF(K10811&lt;$C$1,$C$2-$C$1+1,$C$2-K10811+1)</f>
        <v>33</v>
      </c>
      <c r="N10811" s="268">
        <f>M10811/365</f>
        <v>9.0410958904109592E-2</v>
      </c>
      <c r="O10811" s="269">
        <f>'Data and Parameter'!$E$4*'Data and Parameter'!$E$5*('Data and Parameter'!$E$6+'Data and Parameter'!$E$7)*'Data and Parameter'!$E$19*'Data and Parameter'!$E$14*'ER calculations'!N10811</f>
        <v>0.46812526095980572</v>
      </c>
      <c r="T10811" s="105"/>
    </row>
    <row r="10812" spans="1:20" ht="15">
      <c r="A10812" s="284">
        <v>10808</v>
      </c>
      <c r="B10812" s="287"/>
      <c r="C10812" s="287"/>
      <c r="D10812" s="284" t="s">
        <v>119</v>
      </c>
      <c r="E10812" s="287"/>
      <c r="F10812" s="285" t="s">
        <v>10934</v>
      </c>
      <c r="G10812" s="266" t="s">
        <v>121</v>
      </c>
      <c r="H10812" s="266">
        <v>0.1</v>
      </c>
      <c r="I10812" s="266">
        <v>2023</v>
      </c>
      <c r="J10812" s="267">
        <v>44974</v>
      </c>
      <c r="K10812" s="267">
        <f>J10812+1</f>
        <v>44975</v>
      </c>
      <c r="L10812" s="266">
        <f>IF(M10812&lt;=365,1,2)</f>
        <v>1</v>
      </c>
      <c r="M10812" s="266">
        <f>IF(K10812&lt;$C$1,$C$2-$C$1+1,$C$2-K10812+1)</f>
        <v>72</v>
      </c>
      <c r="N10812" s="268">
        <f>M10812/365</f>
        <v>0.19726027397260273</v>
      </c>
      <c r="O10812" s="269">
        <f>'Data and Parameter'!$E$4*'Data and Parameter'!$E$5*('Data and Parameter'!$E$6+'Data and Parameter'!$E$7)*'Data and Parameter'!$E$19*'Data and Parameter'!$E$14*'ER calculations'!N10812</f>
        <v>1.0213642057304853</v>
      </c>
      <c r="T10812" s="105"/>
    </row>
    <row r="10813" spans="1:20" ht="15">
      <c r="A10813" s="284">
        <v>10809</v>
      </c>
      <c r="B10813" s="287"/>
      <c r="C10813" s="287"/>
      <c r="D10813" s="284" t="s">
        <v>588</v>
      </c>
      <c r="E10813" s="287"/>
      <c r="F10813" s="285" t="s">
        <v>10935</v>
      </c>
      <c r="G10813" s="266" t="s">
        <v>121</v>
      </c>
      <c r="H10813" s="266">
        <v>0.1</v>
      </c>
      <c r="I10813" s="266">
        <v>2023</v>
      </c>
      <c r="J10813" s="267">
        <v>45013</v>
      </c>
      <c r="K10813" s="267">
        <f>J10813+1</f>
        <v>45014</v>
      </c>
      <c r="L10813" s="266">
        <f>IF(M10813&lt;=365,1,2)</f>
        <v>1</v>
      </c>
      <c r="M10813" s="266">
        <f>IF(K10813&lt;$C$1,$C$2-$C$1+1,$C$2-K10813+1)</f>
        <v>33</v>
      </c>
      <c r="N10813" s="268">
        <f>M10813/365</f>
        <v>9.0410958904109592E-2</v>
      </c>
      <c r="O10813" s="269">
        <f>'Data and Parameter'!$E$4*'Data and Parameter'!$E$5*('Data and Parameter'!$E$6+'Data and Parameter'!$E$7)*'Data and Parameter'!$E$19*'Data and Parameter'!$E$14*'ER calculations'!N10813</f>
        <v>0.46812526095980572</v>
      </c>
      <c r="T10813" s="105"/>
    </row>
    <row r="10814" spans="1:20" ht="15">
      <c r="A10814" s="284">
        <v>10810</v>
      </c>
      <c r="B10814" s="287"/>
      <c r="C10814" s="287"/>
      <c r="D10814" s="284" t="s">
        <v>119</v>
      </c>
      <c r="E10814" s="287"/>
      <c r="F10814" s="285" t="s">
        <v>10936</v>
      </c>
      <c r="G10814" s="266" t="s">
        <v>121</v>
      </c>
      <c r="H10814" s="266">
        <v>0.1</v>
      </c>
      <c r="I10814" s="266">
        <v>2023</v>
      </c>
      <c r="J10814" s="267">
        <v>45013</v>
      </c>
      <c r="K10814" s="267">
        <f>J10814+1</f>
        <v>45014</v>
      </c>
      <c r="L10814" s="266">
        <f>IF(M10814&lt;=365,1,2)</f>
        <v>1</v>
      </c>
      <c r="M10814" s="266">
        <f>IF(K10814&lt;$C$1,$C$2-$C$1+1,$C$2-K10814+1)</f>
        <v>33</v>
      </c>
      <c r="N10814" s="268">
        <f>M10814/365</f>
        <v>9.0410958904109592E-2</v>
      </c>
      <c r="O10814" s="269">
        <f>'Data and Parameter'!$E$4*'Data and Parameter'!$E$5*('Data and Parameter'!$E$6+'Data and Parameter'!$E$7)*'Data and Parameter'!$E$19*'Data and Parameter'!$E$14*'ER calculations'!N10814</f>
        <v>0.46812526095980572</v>
      </c>
      <c r="T10814" s="105"/>
    </row>
    <row r="10815" spans="1:20" ht="15">
      <c r="A10815" s="284">
        <v>10811</v>
      </c>
      <c r="B10815" s="287"/>
      <c r="C10815" s="287"/>
      <c r="D10815" s="284" t="s">
        <v>119</v>
      </c>
      <c r="E10815" s="287"/>
      <c r="F10815" s="285" t="s">
        <v>10937</v>
      </c>
      <c r="G10815" s="266" t="s">
        <v>121</v>
      </c>
      <c r="H10815" s="266">
        <v>0.1</v>
      </c>
      <c r="I10815" s="266">
        <v>2023</v>
      </c>
      <c r="J10815" s="267">
        <v>45010</v>
      </c>
      <c r="K10815" s="267">
        <f>J10815+1</f>
        <v>45011</v>
      </c>
      <c r="L10815" s="266">
        <f>IF(M10815&lt;=365,1,2)</f>
        <v>1</v>
      </c>
      <c r="M10815" s="266">
        <f>IF(K10815&lt;$C$1,$C$2-$C$1+1,$C$2-K10815+1)</f>
        <v>36</v>
      </c>
      <c r="N10815" s="268">
        <f>M10815/365</f>
        <v>9.8630136986301367E-2</v>
      </c>
      <c r="O10815" s="269">
        <f>'Data and Parameter'!$E$4*'Data and Parameter'!$E$5*('Data and Parameter'!$E$6+'Data and Parameter'!$E$7)*'Data and Parameter'!$E$19*'Data and Parameter'!$E$14*'ER calculations'!N10815</f>
        <v>0.51068210286524263</v>
      </c>
      <c r="T10815" s="105"/>
    </row>
    <row r="10816" spans="1:20" ht="15">
      <c r="A10816" s="284">
        <v>10812</v>
      </c>
      <c r="B10816" s="287"/>
      <c r="C10816" s="287"/>
      <c r="D10816" s="284" t="s">
        <v>119</v>
      </c>
      <c r="E10816" s="287"/>
      <c r="F10816" s="285" t="s">
        <v>10938</v>
      </c>
      <c r="G10816" s="266" t="s">
        <v>121</v>
      </c>
      <c r="H10816" s="266">
        <v>0.1</v>
      </c>
      <c r="I10816" s="266">
        <v>2023</v>
      </c>
      <c r="J10816" s="267">
        <v>45010</v>
      </c>
      <c r="K10816" s="267">
        <f>J10816+1</f>
        <v>45011</v>
      </c>
      <c r="L10816" s="266">
        <f>IF(M10816&lt;=365,1,2)</f>
        <v>1</v>
      </c>
      <c r="M10816" s="266">
        <f>IF(K10816&lt;$C$1,$C$2-$C$1+1,$C$2-K10816+1)</f>
        <v>36</v>
      </c>
      <c r="N10816" s="268">
        <f>M10816/365</f>
        <v>9.8630136986301367E-2</v>
      </c>
      <c r="O10816" s="269">
        <f>'Data and Parameter'!$E$4*'Data and Parameter'!$E$5*('Data and Parameter'!$E$6+'Data and Parameter'!$E$7)*'Data and Parameter'!$E$19*'Data and Parameter'!$E$14*'ER calculations'!N10816</f>
        <v>0.51068210286524263</v>
      </c>
      <c r="T10816" s="105"/>
    </row>
    <row r="10817" spans="1:20" ht="15">
      <c r="A10817" s="284">
        <v>10813</v>
      </c>
      <c r="B10817" s="287"/>
      <c r="C10817" s="287"/>
      <c r="D10817" s="284" t="s">
        <v>119</v>
      </c>
      <c r="E10817" s="287"/>
      <c r="F10817" s="285" t="s">
        <v>10939</v>
      </c>
      <c r="G10817" s="266" t="s">
        <v>121</v>
      </c>
      <c r="H10817" s="266">
        <v>0.1</v>
      </c>
      <c r="I10817" s="266">
        <v>2023</v>
      </c>
      <c r="J10817" s="267">
        <v>45021</v>
      </c>
      <c r="K10817" s="267">
        <f>J10817+1</f>
        <v>45022</v>
      </c>
      <c r="L10817" s="266">
        <f>IF(M10817&lt;=365,1,2)</f>
        <v>1</v>
      </c>
      <c r="M10817" s="266">
        <f>IF(K10817&lt;$C$1,$C$2-$C$1+1,$C$2-K10817+1)</f>
        <v>25</v>
      </c>
      <c r="N10817" s="268">
        <f>M10817/365</f>
        <v>6.8493150684931503E-2</v>
      </c>
      <c r="O10817" s="269">
        <f>'Data and Parameter'!$E$4*'Data and Parameter'!$E$5*('Data and Parameter'!$E$6+'Data and Parameter'!$E$7)*'Data and Parameter'!$E$19*'Data and Parameter'!$E$14*'ER calculations'!N10817</f>
        <v>0.35464034921197402</v>
      </c>
      <c r="T10817" s="105"/>
    </row>
    <row r="10818" spans="1:20" ht="15">
      <c r="A10818" s="284">
        <v>10814</v>
      </c>
      <c r="B10818" s="287"/>
      <c r="C10818" s="287"/>
      <c r="D10818" s="284" t="s">
        <v>119</v>
      </c>
      <c r="E10818" s="287"/>
      <c r="F10818" s="285" t="s">
        <v>10940</v>
      </c>
      <c r="G10818" s="266" t="s">
        <v>121</v>
      </c>
      <c r="H10818" s="266">
        <v>0.1</v>
      </c>
      <c r="I10818" s="266">
        <v>2023</v>
      </c>
      <c r="J10818" s="267">
        <v>45012</v>
      </c>
      <c r="K10818" s="267">
        <f>J10818+1</f>
        <v>45013</v>
      </c>
      <c r="L10818" s="266">
        <f>IF(M10818&lt;=365,1,2)</f>
        <v>1</v>
      </c>
      <c r="M10818" s="266">
        <f>IF(K10818&lt;$C$1,$C$2-$C$1+1,$C$2-K10818+1)</f>
        <v>34</v>
      </c>
      <c r="N10818" s="268">
        <f>M10818/365</f>
        <v>9.3150684931506855E-2</v>
      </c>
      <c r="O10818" s="269">
        <f>'Data and Parameter'!$E$4*'Data and Parameter'!$E$5*('Data and Parameter'!$E$6+'Data and Parameter'!$E$7)*'Data and Parameter'!$E$19*'Data and Parameter'!$E$14*'ER calculations'!N10818</f>
        <v>0.48231087492828467</v>
      </c>
      <c r="T10818" s="105"/>
    </row>
    <row r="10819" spans="1:20" ht="15">
      <c r="A10819" s="284">
        <v>10815</v>
      </c>
      <c r="B10819" s="287"/>
      <c r="C10819" s="287"/>
      <c r="D10819" s="284" t="s">
        <v>119</v>
      </c>
      <c r="E10819" s="287"/>
      <c r="F10819" s="285" t="s">
        <v>10941</v>
      </c>
      <c r="G10819" s="266" t="s">
        <v>121</v>
      </c>
      <c r="H10819" s="266">
        <v>0.1</v>
      </c>
      <c r="I10819" s="266">
        <v>2023</v>
      </c>
      <c r="J10819" s="267">
        <v>45010</v>
      </c>
      <c r="K10819" s="267">
        <f>J10819+1</f>
        <v>45011</v>
      </c>
      <c r="L10819" s="266">
        <f>IF(M10819&lt;=365,1,2)</f>
        <v>1</v>
      </c>
      <c r="M10819" s="266">
        <f>IF(K10819&lt;$C$1,$C$2-$C$1+1,$C$2-K10819+1)</f>
        <v>36</v>
      </c>
      <c r="N10819" s="268">
        <f>M10819/365</f>
        <v>9.8630136986301367E-2</v>
      </c>
      <c r="O10819" s="269">
        <f>'Data and Parameter'!$E$4*'Data and Parameter'!$E$5*('Data and Parameter'!$E$6+'Data and Parameter'!$E$7)*'Data and Parameter'!$E$19*'Data and Parameter'!$E$14*'ER calculations'!N10819</f>
        <v>0.51068210286524263</v>
      </c>
      <c r="T10819" s="105"/>
    </row>
    <row r="10820" spans="1:20" ht="15">
      <c r="A10820" s="284">
        <v>10816</v>
      </c>
      <c r="B10820" s="287"/>
      <c r="C10820" s="287"/>
      <c r="D10820" s="284" t="s">
        <v>119</v>
      </c>
      <c r="E10820" s="287"/>
      <c r="F10820" s="285" t="s">
        <v>10942</v>
      </c>
      <c r="G10820" s="266" t="s">
        <v>121</v>
      </c>
      <c r="H10820" s="266">
        <v>0.1</v>
      </c>
      <c r="I10820" s="266">
        <v>2023</v>
      </c>
      <c r="J10820" s="267">
        <v>44966</v>
      </c>
      <c r="K10820" s="267">
        <f>J10820+1</f>
        <v>44967</v>
      </c>
      <c r="L10820" s="266">
        <f>IF(M10820&lt;=365,1,2)</f>
        <v>1</v>
      </c>
      <c r="M10820" s="266">
        <f>IF(K10820&lt;$C$1,$C$2-$C$1+1,$C$2-K10820+1)</f>
        <v>80</v>
      </c>
      <c r="N10820" s="268">
        <f>M10820/365</f>
        <v>0.21917808219178081</v>
      </c>
      <c r="O10820" s="269">
        <f>'Data and Parameter'!$E$4*'Data and Parameter'!$E$5*('Data and Parameter'!$E$6+'Data and Parameter'!$E$7)*'Data and Parameter'!$E$19*'Data and Parameter'!$E$14*'ER calculations'!N10820</f>
        <v>1.1348491174783168</v>
      </c>
      <c r="T10820" s="105"/>
    </row>
    <row r="10821" spans="1:20" ht="15">
      <c r="A10821" s="284">
        <v>10817</v>
      </c>
      <c r="B10821" s="287"/>
      <c r="C10821" s="287"/>
      <c r="D10821" s="284" t="s">
        <v>119</v>
      </c>
      <c r="E10821" s="287"/>
      <c r="F10821" s="285" t="s">
        <v>10943</v>
      </c>
      <c r="G10821" s="266" t="s">
        <v>121</v>
      </c>
      <c r="H10821" s="266">
        <v>0.1</v>
      </c>
      <c r="I10821" s="266">
        <v>2023</v>
      </c>
      <c r="J10821" s="267">
        <v>45000</v>
      </c>
      <c r="K10821" s="267">
        <f>J10821+1</f>
        <v>45001</v>
      </c>
      <c r="L10821" s="266">
        <f>IF(M10821&lt;=365,1,2)</f>
        <v>1</v>
      </c>
      <c r="M10821" s="266">
        <f>IF(K10821&lt;$C$1,$C$2-$C$1+1,$C$2-K10821+1)</f>
        <v>46</v>
      </c>
      <c r="N10821" s="268">
        <f>M10821/365</f>
        <v>0.12602739726027398</v>
      </c>
      <c r="O10821" s="269">
        <f>'Data and Parameter'!$E$4*'Data and Parameter'!$E$5*('Data and Parameter'!$E$6+'Data and Parameter'!$E$7)*'Data and Parameter'!$E$19*'Data and Parameter'!$E$14*'ER calculations'!N10821</f>
        <v>0.65253824255003223</v>
      </c>
      <c r="T10821" s="105"/>
    </row>
    <row r="10822" spans="1:20" ht="15">
      <c r="A10822" s="284">
        <v>10818</v>
      </c>
      <c r="B10822" s="287"/>
      <c r="C10822" s="287"/>
      <c r="D10822" s="284" t="s">
        <v>119</v>
      </c>
      <c r="E10822" s="287"/>
      <c r="F10822" s="285" t="s">
        <v>10944</v>
      </c>
      <c r="G10822" s="266" t="s">
        <v>121</v>
      </c>
      <c r="H10822" s="266">
        <v>0.1</v>
      </c>
      <c r="I10822" s="266">
        <v>2023</v>
      </c>
      <c r="J10822" s="267">
        <v>45021</v>
      </c>
      <c r="K10822" s="267">
        <f>J10822+1</f>
        <v>45022</v>
      </c>
      <c r="L10822" s="266">
        <f>IF(M10822&lt;=365,1,2)</f>
        <v>1</v>
      </c>
      <c r="M10822" s="266">
        <f>IF(K10822&lt;$C$1,$C$2-$C$1+1,$C$2-K10822+1)</f>
        <v>25</v>
      </c>
      <c r="N10822" s="268">
        <f>M10822/365</f>
        <v>6.8493150684931503E-2</v>
      </c>
      <c r="O10822" s="269">
        <f>'Data and Parameter'!$E$4*'Data and Parameter'!$E$5*('Data and Parameter'!$E$6+'Data and Parameter'!$E$7)*'Data and Parameter'!$E$19*'Data and Parameter'!$E$14*'ER calculations'!N10822</f>
        <v>0.35464034921197402</v>
      </c>
      <c r="T10822" s="105"/>
    </row>
    <row r="10823" spans="1:20" ht="15">
      <c r="A10823" s="284">
        <v>10819</v>
      </c>
      <c r="B10823" s="287"/>
      <c r="C10823" s="287"/>
      <c r="D10823" s="284" t="s">
        <v>119</v>
      </c>
      <c r="E10823" s="287"/>
      <c r="F10823" s="285" t="s">
        <v>10945</v>
      </c>
      <c r="G10823" s="266" t="s">
        <v>121</v>
      </c>
      <c r="H10823" s="266">
        <v>0.1</v>
      </c>
      <c r="I10823" s="266">
        <v>2023</v>
      </c>
      <c r="J10823" s="267">
        <v>45000</v>
      </c>
      <c r="K10823" s="267">
        <f>J10823+1</f>
        <v>45001</v>
      </c>
      <c r="L10823" s="266">
        <f>IF(M10823&lt;=365,1,2)</f>
        <v>1</v>
      </c>
      <c r="M10823" s="266">
        <f>IF(K10823&lt;$C$1,$C$2-$C$1+1,$C$2-K10823+1)</f>
        <v>46</v>
      </c>
      <c r="N10823" s="268">
        <f>M10823/365</f>
        <v>0.12602739726027398</v>
      </c>
      <c r="O10823" s="269">
        <f>'Data and Parameter'!$E$4*'Data and Parameter'!$E$5*('Data and Parameter'!$E$6+'Data and Parameter'!$E$7)*'Data and Parameter'!$E$19*'Data and Parameter'!$E$14*'ER calculations'!N10823</f>
        <v>0.65253824255003223</v>
      </c>
      <c r="T10823" s="105"/>
    </row>
    <row r="10824" spans="1:20" ht="15">
      <c r="A10824" s="284">
        <v>10820</v>
      </c>
      <c r="B10824" s="287"/>
      <c r="C10824" s="287"/>
      <c r="D10824" s="284" t="s">
        <v>119</v>
      </c>
      <c r="E10824" s="287"/>
      <c r="F10824" s="285" t="s">
        <v>10946</v>
      </c>
      <c r="G10824" s="266" t="s">
        <v>121</v>
      </c>
      <c r="H10824" s="266">
        <v>0.1</v>
      </c>
      <c r="I10824" s="266">
        <v>2023</v>
      </c>
      <c r="J10824" s="267">
        <v>44990</v>
      </c>
      <c r="K10824" s="267">
        <f>J10824+1</f>
        <v>44991</v>
      </c>
      <c r="L10824" s="266">
        <f>IF(M10824&lt;=365,1,2)</f>
        <v>1</v>
      </c>
      <c r="M10824" s="266">
        <f>IF(K10824&lt;$C$1,$C$2-$C$1+1,$C$2-K10824+1)</f>
        <v>56</v>
      </c>
      <c r="N10824" s="268">
        <f>M10824/365</f>
        <v>0.15342465753424658</v>
      </c>
      <c r="O10824" s="269">
        <f>'Data and Parameter'!$E$4*'Data and Parameter'!$E$5*('Data and Parameter'!$E$6+'Data and Parameter'!$E$7)*'Data and Parameter'!$E$19*'Data and Parameter'!$E$14*'ER calculations'!N10824</f>
        <v>0.79439438223482184</v>
      </c>
      <c r="T10824" s="105"/>
    </row>
    <row r="10825" spans="1:20" ht="15">
      <c r="A10825" s="284">
        <v>10821</v>
      </c>
      <c r="B10825" s="287"/>
      <c r="C10825" s="287"/>
      <c r="D10825" s="284" t="s">
        <v>119</v>
      </c>
      <c r="E10825" s="287"/>
      <c r="F10825" s="285" t="s">
        <v>10947</v>
      </c>
      <c r="G10825" s="266" t="s">
        <v>121</v>
      </c>
      <c r="H10825" s="266">
        <v>0.1</v>
      </c>
      <c r="I10825" s="266">
        <v>2023</v>
      </c>
      <c r="J10825" s="267">
        <v>44990</v>
      </c>
      <c r="K10825" s="267">
        <f>J10825+1</f>
        <v>44991</v>
      </c>
      <c r="L10825" s="266">
        <f>IF(M10825&lt;=365,1,2)</f>
        <v>1</v>
      </c>
      <c r="M10825" s="266">
        <f>IF(K10825&lt;$C$1,$C$2-$C$1+1,$C$2-K10825+1)</f>
        <v>56</v>
      </c>
      <c r="N10825" s="268">
        <f>M10825/365</f>
        <v>0.15342465753424658</v>
      </c>
      <c r="O10825" s="269">
        <f>'Data and Parameter'!$E$4*'Data and Parameter'!$E$5*('Data and Parameter'!$E$6+'Data and Parameter'!$E$7)*'Data and Parameter'!$E$19*'Data and Parameter'!$E$14*'ER calculations'!N10825</f>
        <v>0.79439438223482184</v>
      </c>
      <c r="T10825" s="105"/>
    </row>
    <row r="10826" spans="1:20" ht="15">
      <c r="A10826" s="284">
        <v>10822</v>
      </c>
      <c r="B10826" s="287"/>
      <c r="C10826" s="287"/>
      <c r="D10826" s="284" t="s">
        <v>119</v>
      </c>
      <c r="E10826" s="287"/>
      <c r="F10826" s="285" t="s">
        <v>10948</v>
      </c>
      <c r="G10826" s="266" t="s">
        <v>121</v>
      </c>
      <c r="H10826" s="266">
        <v>0.1</v>
      </c>
      <c r="I10826" s="266">
        <v>2023</v>
      </c>
      <c r="J10826" s="267">
        <v>45002</v>
      </c>
      <c r="K10826" s="267">
        <f>J10826+1</f>
        <v>45003</v>
      </c>
      <c r="L10826" s="266">
        <f>IF(M10826&lt;=365,1,2)</f>
        <v>1</v>
      </c>
      <c r="M10826" s="266">
        <f>IF(K10826&lt;$C$1,$C$2-$C$1+1,$C$2-K10826+1)</f>
        <v>44</v>
      </c>
      <c r="N10826" s="268">
        <f>M10826/365</f>
        <v>0.12054794520547946</v>
      </c>
      <c r="O10826" s="269">
        <f>'Data and Parameter'!$E$4*'Data and Parameter'!$E$5*('Data and Parameter'!$E$6+'Data and Parameter'!$E$7)*'Data and Parameter'!$E$19*'Data and Parameter'!$E$14*'ER calculations'!N10826</f>
        <v>0.62416701461307433</v>
      </c>
      <c r="T10826" s="105"/>
    </row>
    <row r="10827" spans="1:20" ht="15">
      <c r="A10827" s="284">
        <v>10823</v>
      </c>
      <c r="B10827" s="287"/>
      <c r="C10827" s="287"/>
      <c r="D10827" s="284" t="s">
        <v>119</v>
      </c>
      <c r="E10827" s="287"/>
      <c r="F10827" s="285" t="s">
        <v>10949</v>
      </c>
      <c r="G10827" s="266" t="s">
        <v>121</v>
      </c>
      <c r="H10827" s="266">
        <v>0.1</v>
      </c>
      <c r="I10827" s="266">
        <v>2023</v>
      </c>
      <c r="J10827" s="267">
        <v>45000</v>
      </c>
      <c r="K10827" s="267">
        <f>J10827+1</f>
        <v>45001</v>
      </c>
      <c r="L10827" s="266">
        <f>IF(M10827&lt;=365,1,2)</f>
        <v>1</v>
      </c>
      <c r="M10827" s="266">
        <f>IF(K10827&lt;$C$1,$C$2-$C$1+1,$C$2-K10827+1)</f>
        <v>46</v>
      </c>
      <c r="N10827" s="268">
        <f>M10827/365</f>
        <v>0.12602739726027398</v>
      </c>
      <c r="O10827" s="269">
        <f>'Data and Parameter'!$E$4*'Data and Parameter'!$E$5*('Data and Parameter'!$E$6+'Data and Parameter'!$E$7)*'Data and Parameter'!$E$19*'Data and Parameter'!$E$14*'ER calculations'!N10827</f>
        <v>0.65253824255003223</v>
      </c>
      <c r="T10827" s="105"/>
    </row>
    <row r="10828" spans="1:20" ht="15">
      <c r="A10828" s="284">
        <v>10824</v>
      </c>
      <c r="B10828" s="287"/>
      <c r="C10828" s="287"/>
      <c r="D10828" s="284" t="s">
        <v>119</v>
      </c>
      <c r="E10828" s="287"/>
      <c r="F10828" s="285" t="s">
        <v>10950</v>
      </c>
      <c r="G10828" s="266" t="s">
        <v>121</v>
      </c>
      <c r="H10828" s="266">
        <v>0.1</v>
      </c>
      <c r="I10828" s="266">
        <v>2023</v>
      </c>
      <c r="J10828" s="267">
        <v>45009</v>
      </c>
      <c r="K10828" s="267">
        <f>J10828+1</f>
        <v>45010</v>
      </c>
      <c r="L10828" s="266">
        <f>IF(M10828&lt;=365,1,2)</f>
        <v>1</v>
      </c>
      <c r="M10828" s="266">
        <f>IF(K10828&lt;$C$1,$C$2-$C$1+1,$C$2-K10828+1)</f>
        <v>37</v>
      </c>
      <c r="N10828" s="268">
        <f>M10828/365</f>
        <v>0.10136986301369863</v>
      </c>
      <c r="O10828" s="269">
        <f>'Data and Parameter'!$E$4*'Data and Parameter'!$E$5*('Data and Parameter'!$E$6+'Data and Parameter'!$E$7)*'Data and Parameter'!$E$19*'Data and Parameter'!$E$14*'ER calculations'!N10828</f>
        <v>0.52486771683372158</v>
      </c>
    </row>
    <row r="10829" spans="1:20" ht="15">
      <c r="A10829" s="284">
        <v>10825</v>
      </c>
      <c r="B10829" s="287"/>
      <c r="C10829" s="287"/>
      <c r="D10829" s="284" t="s">
        <v>119</v>
      </c>
      <c r="E10829" s="287"/>
      <c r="F10829" s="285" t="s">
        <v>10951</v>
      </c>
      <c r="G10829" s="266" t="s">
        <v>121</v>
      </c>
      <c r="H10829" s="266">
        <v>0.1</v>
      </c>
      <c r="I10829" s="266">
        <v>2023</v>
      </c>
      <c r="J10829" s="267">
        <v>44966</v>
      </c>
      <c r="K10829" s="267">
        <f>J10829+1</f>
        <v>44967</v>
      </c>
      <c r="L10829" s="266">
        <f>IF(M10829&lt;=365,1,2)</f>
        <v>1</v>
      </c>
      <c r="M10829" s="266">
        <f>IF(K10829&lt;$C$1,$C$2-$C$1+1,$C$2-K10829+1)</f>
        <v>80</v>
      </c>
      <c r="N10829" s="268">
        <f>M10829/365</f>
        <v>0.21917808219178081</v>
      </c>
      <c r="O10829" s="269">
        <f>'Data and Parameter'!$E$4*'Data and Parameter'!$E$5*('Data and Parameter'!$E$6+'Data and Parameter'!$E$7)*'Data and Parameter'!$E$19*'Data and Parameter'!$E$14*'ER calculations'!N10829</f>
        <v>1.1348491174783168</v>
      </c>
      <c r="T10829" s="105"/>
    </row>
    <row r="10830" spans="1:20" ht="15">
      <c r="A10830" s="284">
        <v>10826</v>
      </c>
      <c r="B10830" s="287"/>
      <c r="C10830" s="287"/>
      <c r="D10830" s="284" t="s">
        <v>119</v>
      </c>
      <c r="E10830" s="287"/>
      <c r="F10830" s="285" t="s">
        <v>10952</v>
      </c>
      <c r="G10830" s="266" t="s">
        <v>121</v>
      </c>
      <c r="H10830" s="266">
        <v>0.1</v>
      </c>
      <c r="I10830" s="266">
        <v>2023</v>
      </c>
      <c r="J10830" s="267">
        <v>44996</v>
      </c>
      <c r="K10830" s="267">
        <f>J10830+1</f>
        <v>44997</v>
      </c>
      <c r="L10830" s="266">
        <f>IF(M10830&lt;=365,1,2)</f>
        <v>1</v>
      </c>
      <c r="M10830" s="266">
        <f>IF(K10830&lt;$C$1,$C$2-$C$1+1,$C$2-K10830+1)</f>
        <v>50</v>
      </c>
      <c r="N10830" s="268">
        <f>M10830/365</f>
        <v>0.13698630136986301</v>
      </c>
      <c r="O10830" s="269">
        <f>'Data and Parameter'!$E$4*'Data and Parameter'!$E$5*('Data and Parameter'!$E$6+'Data and Parameter'!$E$7)*'Data and Parameter'!$E$19*'Data and Parameter'!$E$14*'ER calculations'!N10830</f>
        <v>0.70928069842394803</v>
      </c>
      <c r="T10830" s="105"/>
    </row>
    <row r="10831" spans="1:20" ht="15">
      <c r="A10831" s="284">
        <v>10827</v>
      </c>
      <c r="B10831" s="287"/>
      <c r="C10831" s="287"/>
      <c r="D10831" s="284" t="s">
        <v>119</v>
      </c>
      <c r="E10831" s="287"/>
      <c r="F10831" s="285" t="s">
        <v>10953</v>
      </c>
      <c r="G10831" s="266" t="s">
        <v>121</v>
      </c>
      <c r="H10831" s="266">
        <v>0.1</v>
      </c>
      <c r="I10831" s="266">
        <v>2023</v>
      </c>
      <c r="J10831" s="267">
        <v>45000</v>
      </c>
      <c r="K10831" s="267">
        <f>J10831+1</f>
        <v>45001</v>
      </c>
      <c r="L10831" s="266">
        <f>IF(M10831&lt;=365,1,2)</f>
        <v>1</v>
      </c>
      <c r="M10831" s="266">
        <f>IF(K10831&lt;$C$1,$C$2-$C$1+1,$C$2-K10831+1)</f>
        <v>46</v>
      </c>
      <c r="N10831" s="268">
        <f>M10831/365</f>
        <v>0.12602739726027398</v>
      </c>
      <c r="O10831" s="269">
        <f>'Data and Parameter'!$E$4*'Data and Parameter'!$E$5*('Data and Parameter'!$E$6+'Data and Parameter'!$E$7)*'Data and Parameter'!$E$19*'Data and Parameter'!$E$14*'ER calculations'!N10831</f>
        <v>0.65253824255003223</v>
      </c>
      <c r="T10831" s="105"/>
    </row>
    <row r="10832" spans="1:20" ht="15">
      <c r="A10832" s="284">
        <v>10828</v>
      </c>
      <c r="B10832" s="287"/>
      <c r="C10832" s="287"/>
      <c r="D10832" s="284" t="s">
        <v>119</v>
      </c>
      <c r="E10832" s="287"/>
      <c r="F10832" s="285" t="s">
        <v>10954</v>
      </c>
      <c r="G10832" s="266" t="s">
        <v>121</v>
      </c>
      <c r="H10832" s="266">
        <v>0.1</v>
      </c>
      <c r="I10832" s="266">
        <v>2023</v>
      </c>
      <c r="J10832" s="267">
        <v>45000</v>
      </c>
      <c r="K10832" s="267">
        <f>J10832+1</f>
        <v>45001</v>
      </c>
      <c r="L10832" s="266">
        <f>IF(M10832&lt;=365,1,2)</f>
        <v>1</v>
      </c>
      <c r="M10832" s="266">
        <f>IF(K10832&lt;$C$1,$C$2-$C$1+1,$C$2-K10832+1)</f>
        <v>46</v>
      </c>
      <c r="N10832" s="268">
        <f>M10832/365</f>
        <v>0.12602739726027398</v>
      </c>
      <c r="O10832" s="269">
        <f>'Data and Parameter'!$E$4*'Data and Parameter'!$E$5*('Data and Parameter'!$E$6+'Data and Parameter'!$E$7)*'Data and Parameter'!$E$19*'Data and Parameter'!$E$14*'ER calculations'!N10832</f>
        <v>0.65253824255003223</v>
      </c>
      <c r="T10832" s="105"/>
    </row>
    <row r="10833" spans="1:20" ht="15">
      <c r="A10833" s="284">
        <v>10829</v>
      </c>
      <c r="B10833" s="287"/>
      <c r="C10833" s="287"/>
      <c r="D10833" s="284" t="s">
        <v>119</v>
      </c>
      <c r="E10833" s="287"/>
      <c r="F10833" s="285" t="s">
        <v>10955</v>
      </c>
      <c r="G10833" s="266" t="s">
        <v>121</v>
      </c>
      <c r="H10833" s="266">
        <v>0.1</v>
      </c>
      <c r="I10833" s="266">
        <v>2023</v>
      </c>
      <c r="J10833" s="267">
        <v>45000</v>
      </c>
      <c r="K10833" s="267">
        <f>J10833+1</f>
        <v>45001</v>
      </c>
      <c r="L10833" s="266">
        <f>IF(M10833&lt;=365,1,2)</f>
        <v>1</v>
      </c>
      <c r="M10833" s="266">
        <f>IF(K10833&lt;$C$1,$C$2-$C$1+1,$C$2-K10833+1)</f>
        <v>46</v>
      </c>
      <c r="N10833" s="268">
        <f>M10833/365</f>
        <v>0.12602739726027398</v>
      </c>
      <c r="O10833" s="269">
        <f>'Data and Parameter'!$E$4*'Data and Parameter'!$E$5*('Data and Parameter'!$E$6+'Data and Parameter'!$E$7)*'Data and Parameter'!$E$19*'Data and Parameter'!$E$14*'ER calculations'!N10833</f>
        <v>0.65253824255003223</v>
      </c>
      <c r="T10833" s="105"/>
    </row>
    <row r="10834" spans="1:20" ht="15">
      <c r="A10834" s="284">
        <v>10830</v>
      </c>
      <c r="B10834" s="287"/>
      <c r="C10834" s="287"/>
      <c r="D10834" s="284" t="s">
        <v>119</v>
      </c>
      <c r="E10834" s="287"/>
      <c r="F10834" s="285" t="s">
        <v>10956</v>
      </c>
      <c r="G10834" s="266" t="s">
        <v>121</v>
      </c>
      <c r="H10834" s="266">
        <v>0.1</v>
      </c>
      <c r="I10834" s="266">
        <v>2023</v>
      </c>
      <c r="J10834" s="267">
        <v>45000</v>
      </c>
      <c r="K10834" s="267">
        <f>J10834+1</f>
        <v>45001</v>
      </c>
      <c r="L10834" s="266">
        <f>IF(M10834&lt;=365,1,2)</f>
        <v>1</v>
      </c>
      <c r="M10834" s="266">
        <f>IF(K10834&lt;$C$1,$C$2-$C$1+1,$C$2-K10834+1)</f>
        <v>46</v>
      </c>
      <c r="N10834" s="268">
        <f>M10834/365</f>
        <v>0.12602739726027398</v>
      </c>
      <c r="O10834" s="269">
        <f>'Data and Parameter'!$E$4*'Data and Parameter'!$E$5*('Data and Parameter'!$E$6+'Data and Parameter'!$E$7)*'Data and Parameter'!$E$19*'Data and Parameter'!$E$14*'ER calculations'!N10834</f>
        <v>0.65253824255003223</v>
      </c>
      <c r="T10834" s="105"/>
    </row>
    <row r="10835" spans="1:20" ht="15">
      <c r="A10835" s="284">
        <v>10831</v>
      </c>
      <c r="B10835" s="287"/>
      <c r="C10835" s="287"/>
      <c r="D10835" s="284" t="s">
        <v>119</v>
      </c>
      <c r="E10835" s="287"/>
      <c r="F10835" s="285" t="s">
        <v>10957</v>
      </c>
      <c r="G10835" s="266" t="s">
        <v>121</v>
      </c>
      <c r="H10835" s="266">
        <v>0.1</v>
      </c>
      <c r="I10835" s="266">
        <v>2023</v>
      </c>
      <c r="J10835" s="267">
        <v>45000</v>
      </c>
      <c r="K10835" s="267">
        <f>J10835+1</f>
        <v>45001</v>
      </c>
      <c r="L10835" s="266">
        <f>IF(M10835&lt;=365,1,2)</f>
        <v>1</v>
      </c>
      <c r="M10835" s="266">
        <f>IF(K10835&lt;$C$1,$C$2-$C$1+1,$C$2-K10835+1)</f>
        <v>46</v>
      </c>
      <c r="N10835" s="268">
        <f>M10835/365</f>
        <v>0.12602739726027398</v>
      </c>
      <c r="O10835" s="269">
        <f>'Data and Parameter'!$E$4*'Data and Parameter'!$E$5*('Data and Parameter'!$E$6+'Data and Parameter'!$E$7)*'Data and Parameter'!$E$19*'Data and Parameter'!$E$14*'ER calculations'!N10835</f>
        <v>0.65253824255003223</v>
      </c>
      <c r="T10835" s="105"/>
    </row>
    <row r="10836" spans="1:20" ht="15">
      <c r="A10836" s="284">
        <v>10832</v>
      </c>
      <c r="B10836" s="287"/>
      <c r="C10836" s="287"/>
      <c r="D10836" s="284" t="s">
        <v>119</v>
      </c>
      <c r="E10836" s="287"/>
      <c r="F10836" s="285" t="s">
        <v>10958</v>
      </c>
      <c r="G10836" s="266" t="s">
        <v>121</v>
      </c>
      <c r="H10836" s="266">
        <v>0.1</v>
      </c>
      <c r="I10836" s="266">
        <v>2023</v>
      </c>
      <c r="J10836" s="267">
        <v>45000</v>
      </c>
      <c r="K10836" s="267">
        <f>J10836+1</f>
        <v>45001</v>
      </c>
      <c r="L10836" s="266">
        <f>IF(M10836&lt;=365,1,2)</f>
        <v>1</v>
      </c>
      <c r="M10836" s="266">
        <f>IF(K10836&lt;$C$1,$C$2-$C$1+1,$C$2-K10836+1)</f>
        <v>46</v>
      </c>
      <c r="N10836" s="268">
        <f>M10836/365</f>
        <v>0.12602739726027398</v>
      </c>
      <c r="O10836" s="269">
        <f>'Data and Parameter'!$E$4*'Data and Parameter'!$E$5*('Data and Parameter'!$E$6+'Data and Parameter'!$E$7)*'Data and Parameter'!$E$19*'Data and Parameter'!$E$14*'ER calculations'!N10836</f>
        <v>0.65253824255003223</v>
      </c>
      <c r="T10836" s="105"/>
    </row>
    <row r="10837" spans="1:20" ht="15">
      <c r="A10837" s="284">
        <v>10833</v>
      </c>
      <c r="B10837" s="287"/>
      <c r="C10837" s="287"/>
      <c r="D10837" s="284" t="s">
        <v>119</v>
      </c>
      <c r="E10837" s="287"/>
      <c r="F10837" s="285" t="s">
        <v>10959</v>
      </c>
      <c r="G10837" s="266" t="s">
        <v>121</v>
      </c>
      <c r="H10837" s="266">
        <v>0.1</v>
      </c>
      <c r="I10837" s="266">
        <v>2023</v>
      </c>
      <c r="J10837" s="267">
        <v>45000</v>
      </c>
      <c r="K10837" s="267">
        <f>J10837+1</f>
        <v>45001</v>
      </c>
      <c r="L10837" s="266">
        <f>IF(M10837&lt;=365,1,2)</f>
        <v>1</v>
      </c>
      <c r="M10837" s="266">
        <f>IF(K10837&lt;$C$1,$C$2-$C$1+1,$C$2-K10837+1)</f>
        <v>46</v>
      </c>
      <c r="N10837" s="268">
        <f>M10837/365</f>
        <v>0.12602739726027398</v>
      </c>
      <c r="O10837" s="269">
        <f>'Data and Parameter'!$E$4*'Data and Parameter'!$E$5*('Data and Parameter'!$E$6+'Data and Parameter'!$E$7)*'Data and Parameter'!$E$19*'Data and Parameter'!$E$14*'ER calculations'!N10837</f>
        <v>0.65253824255003223</v>
      </c>
      <c r="T10837" s="105"/>
    </row>
    <row r="10838" spans="1:20" ht="15">
      <c r="A10838" s="284">
        <v>10834</v>
      </c>
      <c r="B10838" s="287"/>
      <c r="C10838" s="287"/>
      <c r="D10838" s="284" t="s">
        <v>119</v>
      </c>
      <c r="E10838" s="287"/>
      <c r="F10838" s="285" t="s">
        <v>10960</v>
      </c>
      <c r="G10838" s="266" t="s">
        <v>121</v>
      </c>
      <c r="H10838" s="266">
        <v>0.1</v>
      </c>
      <c r="I10838" s="266">
        <v>2023</v>
      </c>
      <c r="J10838" s="267">
        <v>45000</v>
      </c>
      <c r="K10838" s="267">
        <f>J10838+1</f>
        <v>45001</v>
      </c>
      <c r="L10838" s="266">
        <f>IF(M10838&lt;=365,1,2)</f>
        <v>1</v>
      </c>
      <c r="M10838" s="266">
        <f>IF(K10838&lt;$C$1,$C$2-$C$1+1,$C$2-K10838+1)</f>
        <v>46</v>
      </c>
      <c r="N10838" s="268">
        <f>M10838/365</f>
        <v>0.12602739726027398</v>
      </c>
      <c r="O10838" s="269">
        <f>'Data and Parameter'!$E$4*'Data and Parameter'!$E$5*('Data and Parameter'!$E$6+'Data and Parameter'!$E$7)*'Data and Parameter'!$E$19*'Data and Parameter'!$E$14*'ER calculations'!N10838</f>
        <v>0.65253824255003223</v>
      </c>
      <c r="T10838" s="105"/>
    </row>
    <row r="10839" spans="1:20" ht="15">
      <c r="A10839" s="284">
        <v>10835</v>
      </c>
      <c r="B10839" s="287"/>
      <c r="C10839" s="287"/>
      <c r="D10839" s="284" t="s">
        <v>119</v>
      </c>
      <c r="E10839" s="287"/>
      <c r="F10839" s="285" t="s">
        <v>10961</v>
      </c>
      <c r="G10839" s="266" t="s">
        <v>121</v>
      </c>
      <c r="H10839" s="266">
        <v>0.1</v>
      </c>
      <c r="I10839" s="266">
        <v>2023</v>
      </c>
      <c r="J10839" s="267">
        <v>45000</v>
      </c>
      <c r="K10839" s="267">
        <f>J10839+1</f>
        <v>45001</v>
      </c>
      <c r="L10839" s="266">
        <f>IF(M10839&lt;=365,1,2)</f>
        <v>1</v>
      </c>
      <c r="M10839" s="266">
        <f>IF(K10839&lt;$C$1,$C$2-$C$1+1,$C$2-K10839+1)</f>
        <v>46</v>
      </c>
      <c r="N10839" s="268">
        <f>M10839/365</f>
        <v>0.12602739726027398</v>
      </c>
      <c r="O10839" s="269">
        <f>'Data and Parameter'!$E$4*'Data and Parameter'!$E$5*('Data and Parameter'!$E$6+'Data and Parameter'!$E$7)*'Data and Parameter'!$E$19*'Data and Parameter'!$E$14*'ER calculations'!N10839</f>
        <v>0.65253824255003223</v>
      </c>
      <c r="T10839" s="105"/>
    </row>
    <row r="10840" spans="1:20" ht="15">
      <c r="A10840" s="284">
        <v>10836</v>
      </c>
      <c r="B10840" s="287"/>
      <c r="C10840" s="287"/>
      <c r="D10840" s="284" t="s">
        <v>119</v>
      </c>
      <c r="E10840" s="287"/>
      <c r="F10840" s="285" t="s">
        <v>10962</v>
      </c>
      <c r="G10840" s="266" t="s">
        <v>121</v>
      </c>
      <c r="H10840" s="266">
        <v>0.1</v>
      </c>
      <c r="I10840" s="266">
        <v>2023</v>
      </c>
      <c r="J10840" s="267">
        <v>44972</v>
      </c>
      <c r="K10840" s="267">
        <f>J10840+1</f>
        <v>44973</v>
      </c>
      <c r="L10840" s="266">
        <f>IF(M10840&lt;=365,1,2)</f>
        <v>1</v>
      </c>
      <c r="M10840" s="266">
        <f>IF(K10840&lt;$C$1,$C$2-$C$1+1,$C$2-K10840+1)</f>
        <v>74</v>
      </c>
      <c r="N10840" s="268">
        <f>M10840/365</f>
        <v>0.20273972602739726</v>
      </c>
      <c r="O10840" s="269">
        <f>'Data and Parameter'!$E$4*'Data and Parameter'!$E$5*('Data and Parameter'!$E$6+'Data and Parameter'!$E$7)*'Data and Parameter'!$E$19*'Data and Parameter'!$E$14*'ER calculations'!N10840</f>
        <v>1.0497354336674432</v>
      </c>
      <c r="T10840" s="105"/>
    </row>
    <row r="10841" spans="1:20" ht="15">
      <c r="A10841" s="284">
        <v>10837</v>
      </c>
      <c r="B10841" s="287"/>
      <c r="C10841" s="287"/>
      <c r="D10841" s="284" t="s">
        <v>119</v>
      </c>
      <c r="E10841" s="287"/>
      <c r="F10841" s="285" t="s">
        <v>10963</v>
      </c>
      <c r="G10841" s="266" t="s">
        <v>121</v>
      </c>
      <c r="H10841" s="266">
        <v>0.1</v>
      </c>
      <c r="I10841" s="266">
        <v>2023</v>
      </c>
      <c r="J10841" s="267">
        <v>45000</v>
      </c>
      <c r="K10841" s="267">
        <f>J10841+1</f>
        <v>45001</v>
      </c>
      <c r="L10841" s="266">
        <f>IF(M10841&lt;=365,1,2)</f>
        <v>1</v>
      </c>
      <c r="M10841" s="266">
        <f>IF(K10841&lt;$C$1,$C$2-$C$1+1,$C$2-K10841+1)</f>
        <v>46</v>
      </c>
      <c r="N10841" s="268">
        <f>M10841/365</f>
        <v>0.12602739726027398</v>
      </c>
      <c r="O10841" s="269">
        <f>'Data and Parameter'!$E$4*'Data and Parameter'!$E$5*('Data and Parameter'!$E$6+'Data and Parameter'!$E$7)*'Data and Parameter'!$E$19*'Data and Parameter'!$E$14*'ER calculations'!N10841</f>
        <v>0.65253824255003223</v>
      </c>
      <c r="T10841" s="105"/>
    </row>
    <row r="10842" spans="1:20" ht="15">
      <c r="A10842" s="284">
        <v>10838</v>
      </c>
      <c r="B10842" s="287"/>
      <c r="C10842" s="287"/>
      <c r="D10842" s="284" t="s">
        <v>119</v>
      </c>
      <c r="E10842" s="287"/>
      <c r="F10842" s="285" t="s">
        <v>10964</v>
      </c>
      <c r="G10842" s="266" t="s">
        <v>121</v>
      </c>
      <c r="H10842" s="266">
        <v>0.1</v>
      </c>
      <c r="I10842" s="266">
        <v>2023</v>
      </c>
      <c r="J10842" s="267">
        <v>44972</v>
      </c>
      <c r="K10842" s="267">
        <f>J10842+1</f>
        <v>44973</v>
      </c>
      <c r="L10842" s="266">
        <f>IF(M10842&lt;=365,1,2)</f>
        <v>1</v>
      </c>
      <c r="M10842" s="266">
        <f>IF(K10842&lt;$C$1,$C$2-$C$1+1,$C$2-K10842+1)</f>
        <v>74</v>
      </c>
      <c r="N10842" s="268">
        <f>M10842/365</f>
        <v>0.20273972602739726</v>
      </c>
      <c r="O10842" s="269">
        <f>'Data and Parameter'!$E$4*'Data and Parameter'!$E$5*('Data and Parameter'!$E$6+'Data and Parameter'!$E$7)*'Data and Parameter'!$E$19*'Data and Parameter'!$E$14*'ER calculations'!N10842</f>
        <v>1.0497354336674432</v>
      </c>
      <c r="T10842" s="105"/>
    </row>
    <row r="10843" spans="1:20" ht="15">
      <c r="A10843" s="284">
        <v>10839</v>
      </c>
      <c r="B10843" s="287"/>
      <c r="C10843" s="287"/>
      <c r="D10843" s="284" t="s">
        <v>119</v>
      </c>
      <c r="E10843" s="287"/>
      <c r="F10843" s="285" t="s">
        <v>10965</v>
      </c>
      <c r="G10843" s="266" t="s">
        <v>121</v>
      </c>
      <c r="H10843" s="266">
        <v>0.1</v>
      </c>
      <c r="I10843" s="266">
        <v>2023</v>
      </c>
      <c r="J10843" s="267">
        <v>44972</v>
      </c>
      <c r="K10843" s="267">
        <f>J10843+1</f>
        <v>44973</v>
      </c>
      <c r="L10843" s="266">
        <f>IF(M10843&lt;=365,1,2)</f>
        <v>1</v>
      </c>
      <c r="M10843" s="266">
        <f>IF(K10843&lt;$C$1,$C$2-$C$1+1,$C$2-K10843+1)</f>
        <v>74</v>
      </c>
      <c r="N10843" s="268">
        <f>M10843/365</f>
        <v>0.20273972602739726</v>
      </c>
      <c r="O10843" s="269">
        <f>'Data and Parameter'!$E$4*'Data and Parameter'!$E$5*('Data and Parameter'!$E$6+'Data and Parameter'!$E$7)*'Data and Parameter'!$E$19*'Data and Parameter'!$E$14*'ER calculations'!N10843</f>
        <v>1.0497354336674432</v>
      </c>
      <c r="T10843" s="105"/>
    </row>
    <row r="10844" spans="1:20" ht="15">
      <c r="A10844" s="284">
        <v>10840</v>
      </c>
      <c r="B10844" s="287"/>
      <c r="C10844" s="287"/>
      <c r="D10844" s="284" t="s">
        <v>119</v>
      </c>
      <c r="E10844" s="287"/>
      <c r="F10844" s="285" t="s">
        <v>10966</v>
      </c>
      <c r="G10844" s="266" t="s">
        <v>121</v>
      </c>
      <c r="H10844" s="266">
        <v>0.1</v>
      </c>
      <c r="I10844" s="266">
        <v>2023</v>
      </c>
      <c r="J10844" s="267">
        <v>45000</v>
      </c>
      <c r="K10844" s="267">
        <f>J10844+1</f>
        <v>45001</v>
      </c>
      <c r="L10844" s="266">
        <f>IF(M10844&lt;=365,1,2)</f>
        <v>1</v>
      </c>
      <c r="M10844" s="266">
        <f>IF(K10844&lt;$C$1,$C$2-$C$1+1,$C$2-K10844+1)</f>
        <v>46</v>
      </c>
      <c r="N10844" s="268">
        <f>M10844/365</f>
        <v>0.12602739726027398</v>
      </c>
      <c r="O10844" s="269">
        <f>'Data and Parameter'!$E$4*'Data and Parameter'!$E$5*('Data and Parameter'!$E$6+'Data and Parameter'!$E$7)*'Data and Parameter'!$E$19*'Data and Parameter'!$E$14*'ER calculations'!N10844</f>
        <v>0.65253824255003223</v>
      </c>
      <c r="T10844" s="105"/>
    </row>
    <row r="10845" spans="1:20" ht="15">
      <c r="A10845" s="284">
        <v>10841</v>
      </c>
      <c r="B10845" s="287"/>
      <c r="C10845" s="287"/>
      <c r="D10845" s="284" t="s">
        <v>119</v>
      </c>
      <c r="E10845" s="287"/>
      <c r="F10845" s="285" t="s">
        <v>10967</v>
      </c>
      <c r="G10845" s="266" t="s">
        <v>121</v>
      </c>
      <c r="H10845" s="266">
        <v>0.1</v>
      </c>
      <c r="I10845" s="266">
        <v>2023</v>
      </c>
      <c r="J10845" s="267">
        <v>45000</v>
      </c>
      <c r="K10845" s="267">
        <f>J10845+1</f>
        <v>45001</v>
      </c>
      <c r="L10845" s="266">
        <f>IF(M10845&lt;=365,1,2)</f>
        <v>1</v>
      </c>
      <c r="M10845" s="266">
        <f>IF(K10845&lt;$C$1,$C$2-$C$1+1,$C$2-K10845+1)</f>
        <v>46</v>
      </c>
      <c r="N10845" s="268">
        <f>M10845/365</f>
        <v>0.12602739726027398</v>
      </c>
      <c r="O10845" s="269">
        <f>'Data and Parameter'!$E$4*'Data and Parameter'!$E$5*('Data and Parameter'!$E$6+'Data and Parameter'!$E$7)*'Data and Parameter'!$E$19*'Data and Parameter'!$E$14*'ER calculations'!N10845</f>
        <v>0.65253824255003223</v>
      </c>
      <c r="T10845" s="105"/>
    </row>
    <row r="10846" spans="1:20" ht="15">
      <c r="A10846" s="284">
        <v>10842</v>
      </c>
      <c r="B10846" s="287"/>
      <c r="C10846" s="287"/>
      <c r="D10846" s="284" t="s">
        <v>119</v>
      </c>
      <c r="E10846" s="287"/>
      <c r="F10846" s="285" t="s">
        <v>10968</v>
      </c>
      <c r="G10846" s="266" t="s">
        <v>121</v>
      </c>
      <c r="H10846" s="266">
        <v>0.1</v>
      </c>
      <c r="I10846" s="266">
        <v>2023</v>
      </c>
      <c r="J10846" s="267">
        <v>44972</v>
      </c>
      <c r="K10846" s="267">
        <f>J10846+1</f>
        <v>44973</v>
      </c>
      <c r="L10846" s="266">
        <f>IF(M10846&lt;=365,1,2)</f>
        <v>1</v>
      </c>
      <c r="M10846" s="266">
        <f>IF(K10846&lt;$C$1,$C$2-$C$1+1,$C$2-K10846+1)</f>
        <v>74</v>
      </c>
      <c r="N10846" s="268">
        <f>M10846/365</f>
        <v>0.20273972602739726</v>
      </c>
      <c r="O10846" s="269">
        <f>'Data and Parameter'!$E$4*'Data and Parameter'!$E$5*('Data and Parameter'!$E$6+'Data and Parameter'!$E$7)*'Data and Parameter'!$E$19*'Data and Parameter'!$E$14*'ER calculations'!N10846</f>
        <v>1.0497354336674432</v>
      </c>
      <c r="T10846" s="105"/>
    </row>
    <row r="10847" spans="1:20" ht="15">
      <c r="A10847" s="284">
        <v>10843</v>
      </c>
      <c r="B10847" s="287"/>
      <c r="C10847" s="287"/>
      <c r="D10847" s="284" t="s">
        <v>119</v>
      </c>
      <c r="E10847" s="287"/>
      <c r="F10847" s="285" t="s">
        <v>10969</v>
      </c>
      <c r="G10847" s="266" t="s">
        <v>121</v>
      </c>
      <c r="H10847" s="266">
        <v>0.1</v>
      </c>
      <c r="I10847" s="266">
        <v>2023</v>
      </c>
      <c r="J10847" s="267">
        <v>44969</v>
      </c>
      <c r="K10847" s="267">
        <f>J10847+1</f>
        <v>44970</v>
      </c>
      <c r="L10847" s="266">
        <f>IF(M10847&lt;=365,1,2)</f>
        <v>1</v>
      </c>
      <c r="M10847" s="266">
        <f>IF(K10847&lt;$C$1,$C$2-$C$1+1,$C$2-K10847+1)</f>
        <v>77</v>
      </c>
      <c r="N10847" s="268">
        <f>M10847/365</f>
        <v>0.21095890410958903</v>
      </c>
      <c r="O10847" s="269">
        <f>'Data and Parameter'!$E$4*'Data and Parameter'!$E$5*('Data and Parameter'!$E$6+'Data and Parameter'!$E$7)*'Data and Parameter'!$E$19*'Data and Parameter'!$E$14*'ER calculations'!N10847</f>
        <v>1.0922922755728799</v>
      </c>
      <c r="T10847" s="105"/>
    </row>
    <row r="10848" spans="1:20" ht="15">
      <c r="A10848" s="284">
        <v>10844</v>
      </c>
      <c r="B10848" s="287"/>
      <c r="C10848" s="287"/>
      <c r="D10848" s="284" t="s">
        <v>119</v>
      </c>
      <c r="E10848" s="287"/>
      <c r="F10848" s="285" t="s">
        <v>10970</v>
      </c>
      <c r="G10848" s="266" t="s">
        <v>121</v>
      </c>
      <c r="H10848" s="266">
        <v>0.1</v>
      </c>
      <c r="I10848" s="266">
        <v>2023</v>
      </c>
      <c r="J10848" s="267">
        <v>44990</v>
      </c>
      <c r="K10848" s="267">
        <f>J10848+1</f>
        <v>44991</v>
      </c>
      <c r="L10848" s="266">
        <f>IF(M10848&lt;=365,1,2)</f>
        <v>1</v>
      </c>
      <c r="M10848" s="266">
        <f>IF(K10848&lt;$C$1,$C$2-$C$1+1,$C$2-K10848+1)</f>
        <v>56</v>
      </c>
      <c r="N10848" s="268">
        <f>M10848/365</f>
        <v>0.15342465753424658</v>
      </c>
      <c r="O10848" s="269">
        <f>'Data and Parameter'!$E$4*'Data and Parameter'!$E$5*('Data and Parameter'!$E$6+'Data and Parameter'!$E$7)*'Data and Parameter'!$E$19*'Data and Parameter'!$E$14*'ER calculations'!N10848</f>
        <v>0.79439438223482184</v>
      </c>
      <c r="T10848" s="105"/>
    </row>
    <row r="10849" spans="1:20" ht="15">
      <c r="A10849" s="284">
        <v>10845</v>
      </c>
      <c r="B10849" s="287"/>
      <c r="C10849" s="287"/>
      <c r="D10849" s="284" t="s">
        <v>119</v>
      </c>
      <c r="E10849" s="287"/>
      <c r="F10849" s="285" t="s">
        <v>10971</v>
      </c>
      <c r="G10849" s="266" t="s">
        <v>121</v>
      </c>
      <c r="H10849" s="266">
        <v>0.1</v>
      </c>
      <c r="I10849" s="266">
        <v>2023</v>
      </c>
      <c r="J10849" s="267">
        <v>44990</v>
      </c>
      <c r="K10849" s="267">
        <f>J10849+1</f>
        <v>44991</v>
      </c>
      <c r="L10849" s="266">
        <f>IF(M10849&lt;=365,1,2)</f>
        <v>1</v>
      </c>
      <c r="M10849" s="266">
        <f>IF(K10849&lt;$C$1,$C$2-$C$1+1,$C$2-K10849+1)</f>
        <v>56</v>
      </c>
      <c r="N10849" s="268">
        <f>M10849/365</f>
        <v>0.15342465753424658</v>
      </c>
      <c r="O10849" s="269">
        <f>'Data and Parameter'!$E$4*'Data and Parameter'!$E$5*('Data and Parameter'!$E$6+'Data and Parameter'!$E$7)*'Data and Parameter'!$E$19*'Data and Parameter'!$E$14*'ER calculations'!N10849</f>
        <v>0.79439438223482184</v>
      </c>
      <c r="T10849" s="105"/>
    </row>
    <row r="10850" spans="1:20" ht="15">
      <c r="A10850" s="284">
        <v>10846</v>
      </c>
      <c r="B10850" s="287"/>
      <c r="C10850" s="287"/>
      <c r="D10850" s="284" t="s">
        <v>119</v>
      </c>
      <c r="E10850" s="287"/>
      <c r="F10850" s="285" t="s">
        <v>10972</v>
      </c>
      <c r="G10850" s="266" t="s">
        <v>121</v>
      </c>
      <c r="H10850" s="266">
        <v>0.1</v>
      </c>
      <c r="I10850" s="266">
        <v>2023</v>
      </c>
      <c r="J10850" s="267">
        <v>45000</v>
      </c>
      <c r="K10850" s="267">
        <f>J10850+1</f>
        <v>45001</v>
      </c>
      <c r="L10850" s="266">
        <f>IF(M10850&lt;=365,1,2)</f>
        <v>1</v>
      </c>
      <c r="M10850" s="266">
        <f>IF(K10850&lt;$C$1,$C$2-$C$1+1,$C$2-K10850+1)</f>
        <v>46</v>
      </c>
      <c r="N10850" s="268">
        <f>M10850/365</f>
        <v>0.12602739726027398</v>
      </c>
      <c r="O10850" s="269">
        <f>'Data and Parameter'!$E$4*'Data and Parameter'!$E$5*('Data and Parameter'!$E$6+'Data and Parameter'!$E$7)*'Data and Parameter'!$E$19*'Data and Parameter'!$E$14*'ER calculations'!N10850</f>
        <v>0.65253824255003223</v>
      </c>
      <c r="T10850" s="105"/>
    </row>
    <row r="10851" spans="1:20" ht="15">
      <c r="A10851" s="284">
        <v>10847</v>
      </c>
      <c r="B10851" s="287"/>
      <c r="C10851" s="287"/>
      <c r="D10851" s="284" t="s">
        <v>119</v>
      </c>
      <c r="E10851" s="287"/>
      <c r="F10851" s="285" t="s">
        <v>10973</v>
      </c>
      <c r="G10851" s="266" t="s">
        <v>121</v>
      </c>
      <c r="H10851" s="266">
        <v>0.1</v>
      </c>
      <c r="I10851" s="266">
        <v>2023</v>
      </c>
      <c r="J10851" s="267">
        <v>45000</v>
      </c>
      <c r="K10851" s="267">
        <f>J10851+1</f>
        <v>45001</v>
      </c>
      <c r="L10851" s="266">
        <f>IF(M10851&lt;=365,1,2)</f>
        <v>1</v>
      </c>
      <c r="M10851" s="266">
        <f>IF(K10851&lt;$C$1,$C$2-$C$1+1,$C$2-K10851+1)</f>
        <v>46</v>
      </c>
      <c r="N10851" s="268">
        <f>M10851/365</f>
        <v>0.12602739726027398</v>
      </c>
      <c r="O10851" s="269">
        <f>'Data and Parameter'!$E$4*'Data and Parameter'!$E$5*('Data and Parameter'!$E$6+'Data and Parameter'!$E$7)*'Data and Parameter'!$E$19*'Data and Parameter'!$E$14*'ER calculations'!N10851</f>
        <v>0.65253824255003223</v>
      </c>
      <c r="T10851" s="105"/>
    </row>
    <row r="10852" spans="1:20" ht="15">
      <c r="A10852" s="284">
        <v>10848</v>
      </c>
      <c r="B10852" s="287"/>
      <c r="C10852" s="287"/>
      <c r="D10852" s="284" t="s">
        <v>119</v>
      </c>
      <c r="E10852" s="287"/>
      <c r="F10852" s="285" t="s">
        <v>10974</v>
      </c>
      <c r="G10852" s="266" t="s">
        <v>121</v>
      </c>
      <c r="H10852" s="266">
        <v>0.1</v>
      </c>
      <c r="I10852" s="266">
        <v>2023</v>
      </c>
      <c r="J10852" s="267">
        <v>44969</v>
      </c>
      <c r="K10852" s="267">
        <f>J10852+1</f>
        <v>44970</v>
      </c>
      <c r="L10852" s="266">
        <f>IF(M10852&lt;=365,1,2)</f>
        <v>1</v>
      </c>
      <c r="M10852" s="266">
        <f>IF(K10852&lt;$C$1,$C$2-$C$1+1,$C$2-K10852+1)</f>
        <v>77</v>
      </c>
      <c r="N10852" s="268">
        <f>M10852/365</f>
        <v>0.21095890410958903</v>
      </c>
      <c r="O10852" s="269">
        <f>'Data and Parameter'!$E$4*'Data and Parameter'!$E$5*('Data and Parameter'!$E$6+'Data and Parameter'!$E$7)*'Data and Parameter'!$E$19*'Data and Parameter'!$E$14*'ER calculations'!N10852</f>
        <v>1.0922922755728799</v>
      </c>
      <c r="T10852" s="105"/>
    </row>
    <row r="10853" spans="1:20" ht="15">
      <c r="A10853" s="284">
        <v>10849</v>
      </c>
      <c r="B10853" s="287"/>
      <c r="C10853" s="287"/>
      <c r="D10853" s="284" t="s">
        <v>119</v>
      </c>
      <c r="E10853" s="287"/>
      <c r="F10853" s="285" t="s">
        <v>10975</v>
      </c>
      <c r="G10853" s="266" t="s">
        <v>121</v>
      </c>
      <c r="H10853" s="266">
        <v>0.1</v>
      </c>
      <c r="I10853" s="266">
        <v>2023</v>
      </c>
      <c r="J10853" s="267">
        <v>44969</v>
      </c>
      <c r="K10853" s="267">
        <f>J10853+1</f>
        <v>44970</v>
      </c>
      <c r="L10853" s="266">
        <f>IF(M10853&lt;=365,1,2)</f>
        <v>1</v>
      </c>
      <c r="M10853" s="266">
        <f>IF(K10853&lt;$C$1,$C$2-$C$1+1,$C$2-K10853+1)</f>
        <v>77</v>
      </c>
      <c r="N10853" s="268">
        <f>M10853/365</f>
        <v>0.21095890410958903</v>
      </c>
      <c r="O10853" s="269">
        <f>'Data and Parameter'!$E$4*'Data and Parameter'!$E$5*('Data and Parameter'!$E$6+'Data and Parameter'!$E$7)*'Data and Parameter'!$E$19*'Data and Parameter'!$E$14*'ER calculations'!N10853</f>
        <v>1.0922922755728799</v>
      </c>
      <c r="T10853" s="105"/>
    </row>
    <row r="10854" spans="1:20" ht="15">
      <c r="A10854" s="284">
        <v>10850</v>
      </c>
      <c r="B10854" s="287"/>
      <c r="C10854" s="287"/>
      <c r="D10854" s="284" t="s">
        <v>119</v>
      </c>
      <c r="E10854" s="287"/>
      <c r="F10854" s="285" t="s">
        <v>10976</v>
      </c>
      <c r="G10854" s="266" t="s">
        <v>121</v>
      </c>
      <c r="H10854" s="266">
        <v>0.1</v>
      </c>
      <c r="I10854" s="266">
        <v>2023</v>
      </c>
      <c r="J10854" s="267">
        <v>45000</v>
      </c>
      <c r="K10854" s="267">
        <f>J10854+1</f>
        <v>45001</v>
      </c>
      <c r="L10854" s="266">
        <f>IF(M10854&lt;=365,1,2)</f>
        <v>1</v>
      </c>
      <c r="M10854" s="266">
        <f>IF(K10854&lt;$C$1,$C$2-$C$1+1,$C$2-K10854+1)</f>
        <v>46</v>
      </c>
      <c r="N10854" s="268">
        <f>M10854/365</f>
        <v>0.12602739726027398</v>
      </c>
      <c r="O10854" s="269">
        <f>'Data and Parameter'!$E$4*'Data and Parameter'!$E$5*('Data and Parameter'!$E$6+'Data and Parameter'!$E$7)*'Data and Parameter'!$E$19*'Data and Parameter'!$E$14*'ER calculations'!N10854</f>
        <v>0.65253824255003223</v>
      </c>
      <c r="T10854" s="105"/>
    </row>
    <row r="10855" spans="1:20" ht="15">
      <c r="A10855" s="284">
        <v>10851</v>
      </c>
      <c r="B10855" s="287"/>
      <c r="C10855" s="287"/>
      <c r="D10855" s="284" t="s">
        <v>119</v>
      </c>
      <c r="E10855" s="287"/>
      <c r="F10855" s="285" t="s">
        <v>10977</v>
      </c>
      <c r="G10855" s="266" t="s">
        <v>121</v>
      </c>
      <c r="H10855" s="266">
        <v>0.1</v>
      </c>
      <c r="I10855" s="266">
        <v>2023</v>
      </c>
      <c r="J10855" s="267">
        <v>45000</v>
      </c>
      <c r="K10855" s="267">
        <f>J10855+1</f>
        <v>45001</v>
      </c>
      <c r="L10855" s="266">
        <f>IF(M10855&lt;=365,1,2)</f>
        <v>1</v>
      </c>
      <c r="M10855" s="266">
        <f>IF(K10855&lt;$C$1,$C$2-$C$1+1,$C$2-K10855+1)</f>
        <v>46</v>
      </c>
      <c r="N10855" s="268">
        <f>M10855/365</f>
        <v>0.12602739726027398</v>
      </c>
      <c r="O10855" s="269">
        <f>'Data and Parameter'!$E$4*'Data and Parameter'!$E$5*('Data and Parameter'!$E$6+'Data and Parameter'!$E$7)*'Data and Parameter'!$E$19*'Data and Parameter'!$E$14*'ER calculations'!N10855</f>
        <v>0.65253824255003223</v>
      </c>
      <c r="T10855" s="105"/>
    </row>
    <row r="10856" spans="1:20" ht="15">
      <c r="A10856" s="284">
        <v>10852</v>
      </c>
      <c r="B10856" s="287"/>
      <c r="C10856" s="287"/>
      <c r="D10856" s="284" t="s">
        <v>119</v>
      </c>
      <c r="E10856" s="287"/>
      <c r="F10856" s="285" t="s">
        <v>10978</v>
      </c>
      <c r="G10856" s="266" t="s">
        <v>121</v>
      </c>
      <c r="H10856" s="266">
        <v>0.1</v>
      </c>
      <c r="I10856" s="266">
        <v>2023</v>
      </c>
      <c r="J10856" s="267">
        <v>45012</v>
      </c>
      <c r="K10856" s="267">
        <f>J10856+1</f>
        <v>45013</v>
      </c>
      <c r="L10856" s="266">
        <f>IF(M10856&lt;=365,1,2)</f>
        <v>1</v>
      </c>
      <c r="M10856" s="266">
        <f>IF(K10856&lt;$C$1,$C$2-$C$1+1,$C$2-K10856+1)</f>
        <v>34</v>
      </c>
      <c r="N10856" s="268">
        <f>M10856/365</f>
        <v>9.3150684931506855E-2</v>
      </c>
      <c r="O10856" s="269">
        <f>'Data and Parameter'!$E$4*'Data and Parameter'!$E$5*('Data and Parameter'!$E$6+'Data and Parameter'!$E$7)*'Data and Parameter'!$E$19*'Data and Parameter'!$E$14*'ER calculations'!N10856</f>
        <v>0.48231087492828467</v>
      </c>
      <c r="T10856" s="105"/>
    </row>
    <row r="10857" spans="1:20" ht="15">
      <c r="A10857" s="284">
        <v>10853</v>
      </c>
      <c r="B10857" s="287"/>
      <c r="C10857" s="287"/>
      <c r="D10857" s="284" t="s">
        <v>119</v>
      </c>
      <c r="E10857" s="287"/>
      <c r="F10857" s="285" t="s">
        <v>10979</v>
      </c>
      <c r="G10857" s="266" t="s">
        <v>121</v>
      </c>
      <c r="H10857" s="266">
        <v>0.1</v>
      </c>
      <c r="I10857" s="266">
        <v>2023</v>
      </c>
      <c r="J10857" s="267">
        <v>45012</v>
      </c>
      <c r="K10857" s="267">
        <f>J10857+1</f>
        <v>45013</v>
      </c>
      <c r="L10857" s="266">
        <f>IF(M10857&lt;=365,1,2)</f>
        <v>1</v>
      </c>
      <c r="M10857" s="266">
        <f>IF(K10857&lt;$C$1,$C$2-$C$1+1,$C$2-K10857+1)</f>
        <v>34</v>
      </c>
      <c r="N10857" s="268">
        <f>M10857/365</f>
        <v>9.3150684931506855E-2</v>
      </c>
      <c r="O10857" s="269">
        <f>'Data and Parameter'!$E$4*'Data and Parameter'!$E$5*('Data and Parameter'!$E$6+'Data and Parameter'!$E$7)*'Data and Parameter'!$E$19*'Data and Parameter'!$E$14*'ER calculations'!N10857</f>
        <v>0.48231087492828467</v>
      </c>
      <c r="T10857" s="105"/>
    </row>
    <row r="10858" spans="1:20" ht="15">
      <c r="A10858" s="284">
        <v>10854</v>
      </c>
      <c r="B10858" s="287"/>
      <c r="C10858" s="287"/>
      <c r="D10858" s="284" t="s">
        <v>119</v>
      </c>
      <c r="E10858" s="287"/>
      <c r="F10858" s="285" t="s">
        <v>10980</v>
      </c>
      <c r="G10858" s="266" t="s">
        <v>121</v>
      </c>
      <c r="H10858" s="266">
        <v>0.1</v>
      </c>
      <c r="I10858" s="266">
        <v>2023</v>
      </c>
      <c r="J10858" s="267">
        <v>45000</v>
      </c>
      <c r="K10858" s="267">
        <f>J10858+1</f>
        <v>45001</v>
      </c>
      <c r="L10858" s="266">
        <f>IF(M10858&lt;=365,1,2)</f>
        <v>1</v>
      </c>
      <c r="M10858" s="266">
        <f>IF(K10858&lt;$C$1,$C$2-$C$1+1,$C$2-K10858+1)</f>
        <v>46</v>
      </c>
      <c r="N10858" s="268">
        <f>M10858/365</f>
        <v>0.12602739726027398</v>
      </c>
      <c r="O10858" s="269">
        <f>'Data and Parameter'!$E$4*'Data and Parameter'!$E$5*('Data and Parameter'!$E$6+'Data and Parameter'!$E$7)*'Data and Parameter'!$E$19*'Data and Parameter'!$E$14*'ER calculations'!N10858</f>
        <v>0.65253824255003223</v>
      </c>
      <c r="T10858" s="105"/>
    </row>
    <row r="10859" spans="1:20" ht="15">
      <c r="A10859" s="284">
        <v>10855</v>
      </c>
      <c r="B10859" s="287"/>
      <c r="C10859" s="287"/>
      <c r="D10859" s="284" t="s">
        <v>119</v>
      </c>
      <c r="E10859" s="287"/>
      <c r="F10859" s="285" t="s">
        <v>10981</v>
      </c>
      <c r="G10859" s="266" t="s">
        <v>121</v>
      </c>
      <c r="H10859" s="266">
        <v>0.1</v>
      </c>
      <c r="I10859" s="266">
        <v>2023</v>
      </c>
      <c r="J10859" s="267">
        <v>45000</v>
      </c>
      <c r="K10859" s="267">
        <f>J10859+1</f>
        <v>45001</v>
      </c>
      <c r="L10859" s="266">
        <f>IF(M10859&lt;=365,1,2)</f>
        <v>1</v>
      </c>
      <c r="M10859" s="266">
        <f>IF(K10859&lt;$C$1,$C$2-$C$1+1,$C$2-K10859+1)</f>
        <v>46</v>
      </c>
      <c r="N10859" s="268">
        <f>M10859/365</f>
        <v>0.12602739726027398</v>
      </c>
      <c r="O10859" s="269">
        <f>'Data and Parameter'!$E$4*'Data and Parameter'!$E$5*('Data and Parameter'!$E$6+'Data and Parameter'!$E$7)*'Data and Parameter'!$E$19*'Data and Parameter'!$E$14*'ER calculations'!N10859</f>
        <v>0.65253824255003223</v>
      </c>
      <c r="T10859" s="105"/>
    </row>
    <row r="10860" spans="1:20" ht="15">
      <c r="A10860" s="284">
        <v>10856</v>
      </c>
      <c r="B10860" s="287"/>
      <c r="C10860" s="287"/>
      <c r="D10860" s="284" t="s">
        <v>119</v>
      </c>
      <c r="E10860" s="287"/>
      <c r="F10860" s="285" t="s">
        <v>10982</v>
      </c>
      <c r="G10860" s="266" t="s">
        <v>121</v>
      </c>
      <c r="H10860" s="266">
        <v>0.1</v>
      </c>
      <c r="I10860" s="266">
        <v>2023</v>
      </c>
      <c r="J10860" s="267">
        <v>44969</v>
      </c>
      <c r="K10860" s="267">
        <f>J10860+1</f>
        <v>44970</v>
      </c>
      <c r="L10860" s="266">
        <f>IF(M10860&lt;=365,1,2)</f>
        <v>1</v>
      </c>
      <c r="M10860" s="266">
        <f>IF(K10860&lt;$C$1,$C$2-$C$1+1,$C$2-K10860+1)</f>
        <v>77</v>
      </c>
      <c r="N10860" s="268">
        <f>M10860/365</f>
        <v>0.21095890410958903</v>
      </c>
      <c r="O10860" s="269">
        <f>'Data and Parameter'!$E$4*'Data and Parameter'!$E$5*('Data and Parameter'!$E$6+'Data and Parameter'!$E$7)*'Data and Parameter'!$E$19*'Data and Parameter'!$E$14*'ER calculations'!N10860</f>
        <v>1.0922922755728799</v>
      </c>
      <c r="T10860" s="105"/>
    </row>
    <row r="10861" spans="1:20" ht="15">
      <c r="A10861" s="284">
        <v>10857</v>
      </c>
      <c r="B10861" s="287"/>
      <c r="C10861" s="287"/>
      <c r="D10861" s="284" t="s">
        <v>119</v>
      </c>
      <c r="E10861" s="287"/>
      <c r="F10861" s="285" t="s">
        <v>10983</v>
      </c>
      <c r="G10861" s="266" t="s">
        <v>121</v>
      </c>
      <c r="H10861" s="266">
        <v>0.1</v>
      </c>
      <c r="I10861" s="266">
        <v>2023</v>
      </c>
      <c r="J10861" s="267">
        <v>44969</v>
      </c>
      <c r="K10861" s="267">
        <f>J10861+1</f>
        <v>44970</v>
      </c>
      <c r="L10861" s="266">
        <f>IF(M10861&lt;=365,1,2)</f>
        <v>1</v>
      </c>
      <c r="M10861" s="266">
        <f>IF(K10861&lt;$C$1,$C$2-$C$1+1,$C$2-K10861+1)</f>
        <v>77</v>
      </c>
      <c r="N10861" s="268">
        <f>M10861/365</f>
        <v>0.21095890410958903</v>
      </c>
      <c r="O10861" s="269">
        <f>'Data and Parameter'!$E$4*'Data and Parameter'!$E$5*('Data and Parameter'!$E$6+'Data and Parameter'!$E$7)*'Data and Parameter'!$E$19*'Data and Parameter'!$E$14*'ER calculations'!N10861</f>
        <v>1.0922922755728799</v>
      </c>
      <c r="T10861" s="105"/>
    </row>
    <row r="10862" spans="1:20" ht="15">
      <c r="A10862" s="284">
        <v>10858</v>
      </c>
      <c r="B10862" s="287"/>
      <c r="C10862" s="287"/>
      <c r="D10862" s="284" t="s">
        <v>119</v>
      </c>
      <c r="E10862" s="287"/>
      <c r="F10862" s="285" t="s">
        <v>10984</v>
      </c>
      <c r="G10862" s="266" t="s">
        <v>121</v>
      </c>
      <c r="H10862" s="266">
        <v>0.1</v>
      </c>
      <c r="I10862" s="266">
        <v>2023</v>
      </c>
      <c r="J10862" s="267">
        <v>44969</v>
      </c>
      <c r="K10862" s="267">
        <f>J10862+1</f>
        <v>44970</v>
      </c>
      <c r="L10862" s="266">
        <f>IF(M10862&lt;=365,1,2)</f>
        <v>1</v>
      </c>
      <c r="M10862" s="266">
        <f>IF(K10862&lt;$C$1,$C$2-$C$1+1,$C$2-K10862+1)</f>
        <v>77</v>
      </c>
      <c r="N10862" s="268">
        <f>M10862/365</f>
        <v>0.21095890410958903</v>
      </c>
      <c r="O10862" s="269">
        <f>'Data and Parameter'!$E$4*'Data and Parameter'!$E$5*('Data and Parameter'!$E$6+'Data and Parameter'!$E$7)*'Data and Parameter'!$E$19*'Data and Parameter'!$E$14*'ER calculations'!N10862</f>
        <v>1.0922922755728799</v>
      </c>
      <c r="T10862" s="105"/>
    </row>
    <row r="10863" spans="1:20" ht="15">
      <c r="A10863" s="284">
        <v>10859</v>
      </c>
      <c r="B10863" s="287"/>
      <c r="C10863" s="287"/>
      <c r="D10863" s="284" t="s">
        <v>119</v>
      </c>
      <c r="E10863" s="287"/>
      <c r="F10863" s="285" t="s">
        <v>10985</v>
      </c>
      <c r="G10863" s="266" t="s">
        <v>121</v>
      </c>
      <c r="H10863" s="266">
        <v>0.1</v>
      </c>
      <c r="I10863" s="266">
        <v>2023</v>
      </c>
      <c r="J10863" s="267">
        <v>44968</v>
      </c>
      <c r="K10863" s="267">
        <f>J10863+1</f>
        <v>44969</v>
      </c>
      <c r="L10863" s="266">
        <f>IF(M10863&lt;=365,1,2)</f>
        <v>1</v>
      </c>
      <c r="M10863" s="266">
        <f>IF(K10863&lt;$C$1,$C$2-$C$1+1,$C$2-K10863+1)</f>
        <v>78</v>
      </c>
      <c r="N10863" s="268">
        <f>M10863/365</f>
        <v>0.21369863013698631</v>
      </c>
      <c r="O10863" s="269">
        <f>'Data and Parameter'!$E$4*'Data and Parameter'!$E$5*('Data and Parameter'!$E$6+'Data and Parameter'!$E$7)*'Data and Parameter'!$E$19*'Data and Parameter'!$E$14*'ER calculations'!N10863</f>
        <v>1.1064778895413589</v>
      </c>
    </row>
    <row r="10864" spans="1:20" ht="15">
      <c r="A10864" s="284">
        <v>10860</v>
      </c>
      <c r="B10864" s="287"/>
      <c r="C10864" s="287"/>
      <c r="D10864" s="284" t="s">
        <v>119</v>
      </c>
      <c r="E10864" s="287"/>
      <c r="F10864" s="285" t="s">
        <v>10986</v>
      </c>
      <c r="G10864" s="266" t="s">
        <v>121</v>
      </c>
      <c r="H10864" s="266">
        <v>0.1</v>
      </c>
      <c r="I10864" s="266">
        <v>2023</v>
      </c>
      <c r="J10864" s="267">
        <v>44969</v>
      </c>
      <c r="K10864" s="267">
        <f>J10864+1</f>
        <v>44970</v>
      </c>
      <c r="L10864" s="266">
        <f>IF(M10864&lt;=365,1,2)</f>
        <v>1</v>
      </c>
      <c r="M10864" s="266">
        <f>IF(K10864&lt;$C$1,$C$2-$C$1+1,$C$2-K10864+1)</f>
        <v>77</v>
      </c>
      <c r="N10864" s="268">
        <f>M10864/365</f>
        <v>0.21095890410958903</v>
      </c>
      <c r="O10864" s="269">
        <f>'Data and Parameter'!$E$4*'Data and Parameter'!$E$5*('Data and Parameter'!$E$6+'Data and Parameter'!$E$7)*'Data and Parameter'!$E$19*'Data and Parameter'!$E$14*'ER calculations'!N10864</f>
        <v>1.0922922755728799</v>
      </c>
      <c r="T10864" s="105"/>
    </row>
    <row r="10865" spans="1:20" ht="15">
      <c r="A10865" s="284">
        <v>10861</v>
      </c>
      <c r="B10865" s="287"/>
      <c r="C10865" s="287"/>
      <c r="D10865" s="284" t="s">
        <v>119</v>
      </c>
      <c r="E10865" s="287"/>
      <c r="F10865" s="285" t="s">
        <v>10987</v>
      </c>
      <c r="G10865" s="266" t="s">
        <v>121</v>
      </c>
      <c r="H10865" s="266">
        <v>0.1</v>
      </c>
      <c r="I10865" s="266">
        <v>2023</v>
      </c>
      <c r="J10865" s="267">
        <v>44969</v>
      </c>
      <c r="K10865" s="267">
        <f>J10865+1</f>
        <v>44970</v>
      </c>
      <c r="L10865" s="266">
        <f>IF(M10865&lt;=365,1,2)</f>
        <v>1</v>
      </c>
      <c r="M10865" s="266">
        <f>IF(K10865&lt;$C$1,$C$2-$C$1+1,$C$2-K10865+1)</f>
        <v>77</v>
      </c>
      <c r="N10865" s="268">
        <f>M10865/365</f>
        <v>0.21095890410958903</v>
      </c>
      <c r="O10865" s="269">
        <f>'Data and Parameter'!$E$4*'Data and Parameter'!$E$5*('Data and Parameter'!$E$6+'Data and Parameter'!$E$7)*'Data and Parameter'!$E$19*'Data and Parameter'!$E$14*'ER calculations'!N10865</f>
        <v>1.0922922755728799</v>
      </c>
      <c r="T10865" s="105"/>
    </row>
    <row r="10866" spans="1:20" ht="15">
      <c r="A10866" s="284">
        <v>10862</v>
      </c>
      <c r="B10866" s="287"/>
      <c r="C10866" s="287"/>
      <c r="D10866" s="284" t="s">
        <v>119</v>
      </c>
      <c r="E10866" s="287"/>
      <c r="F10866" s="285" t="s">
        <v>10988</v>
      </c>
      <c r="G10866" s="266" t="s">
        <v>121</v>
      </c>
      <c r="H10866" s="266">
        <v>0.1</v>
      </c>
      <c r="I10866" s="266">
        <v>2023</v>
      </c>
      <c r="J10866" s="267">
        <v>45013</v>
      </c>
      <c r="K10866" s="267">
        <f>J10866+1</f>
        <v>45014</v>
      </c>
      <c r="L10866" s="266">
        <f>IF(M10866&lt;=365,1,2)</f>
        <v>1</v>
      </c>
      <c r="M10866" s="266">
        <f>IF(K10866&lt;$C$1,$C$2-$C$1+1,$C$2-K10866+1)</f>
        <v>33</v>
      </c>
      <c r="N10866" s="268">
        <f>M10866/365</f>
        <v>9.0410958904109592E-2</v>
      </c>
      <c r="O10866" s="269">
        <f>'Data and Parameter'!$E$4*'Data and Parameter'!$E$5*('Data and Parameter'!$E$6+'Data and Parameter'!$E$7)*'Data and Parameter'!$E$19*'Data and Parameter'!$E$14*'ER calculations'!N10866</f>
        <v>0.46812526095980572</v>
      </c>
      <c r="T10866" s="105"/>
    </row>
    <row r="10867" spans="1:20" ht="15">
      <c r="A10867" s="284">
        <v>10863</v>
      </c>
      <c r="B10867" s="287"/>
      <c r="C10867" s="287"/>
      <c r="D10867" s="284" t="s">
        <v>119</v>
      </c>
      <c r="E10867" s="287"/>
      <c r="F10867" s="285" t="s">
        <v>10989</v>
      </c>
      <c r="G10867" s="266" t="s">
        <v>121</v>
      </c>
      <c r="H10867" s="266">
        <v>0.1</v>
      </c>
      <c r="I10867" s="266">
        <v>2023</v>
      </c>
      <c r="J10867" s="267">
        <v>45013</v>
      </c>
      <c r="K10867" s="267">
        <f>J10867+1</f>
        <v>45014</v>
      </c>
      <c r="L10867" s="266">
        <f>IF(M10867&lt;=365,1,2)</f>
        <v>1</v>
      </c>
      <c r="M10867" s="266">
        <f>IF(K10867&lt;$C$1,$C$2-$C$1+1,$C$2-K10867+1)</f>
        <v>33</v>
      </c>
      <c r="N10867" s="268">
        <f>M10867/365</f>
        <v>9.0410958904109592E-2</v>
      </c>
      <c r="O10867" s="269">
        <f>'Data and Parameter'!$E$4*'Data and Parameter'!$E$5*('Data and Parameter'!$E$6+'Data and Parameter'!$E$7)*'Data and Parameter'!$E$19*'Data and Parameter'!$E$14*'ER calculations'!N10867</f>
        <v>0.46812526095980572</v>
      </c>
      <c r="T10867" s="105"/>
    </row>
    <row r="10868" spans="1:20" ht="15">
      <c r="A10868" s="284">
        <v>10864</v>
      </c>
      <c r="B10868" s="287"/>
      <c r="C10868" s="287"/>
      <c r="D10868" s="284" t="s">
        <v>119</v>
      </c>
      <c r="E10868" s="287"/>
      <c r="F10868" s="285" t="s">
        <v>10990</v>
      </c>
      <c r="G10868" s="266" t="s">
        <v>121</v>
      </c>
      <c r="H10868" s="266">
        <v>0.1</v>
      </c>
      <c r="I10868" s="266">
        <v>2023</v>
      </c>
      <c r="J10868" s="267">
        <v>45013</v>
      </c>
      <c r="K10868" s="267">
        <f>J10868+1</f>
        <v>45014</v>
      </c>
      <c r="L10868" s="266">
        <f>IF(M10868&lt;=365,1,2)</f>
        <v>1</v>
      </c>
      <c r="M10868" s="266">
        <f>IF(K10868&lt;$C$1,$C$2-$C$1+1,$C$2-K10868+1)</f>
        <v>33</v>
      </c>
      <c r="N10868" s="268">
        <f>M10868/365</f>
        <v>9.0410958904109592E-2</v>
      </c>
      <c r="O10868" s="269">
        <f>'Data and Parameter'!$E$4*'Data and Parameter'!$E$5*('Data and Parameter'!$E$6+'Data and Parameter'!$E$7)*'Data and Parameter'!$E$19*'Data and Parameter'!$E$14*'ER calculations'!N10868</f>
        <v>0.46812526095980572</v>
      </c>
      <c r="T10868" s="105"/>
    </row>
    <row r="10869" spans="1:20" ht="15">
      <c r="A10869" s="284">
        <v>10865</v>
      </c>
      <c r="B10869" s="287"/>
      <c r="C10869" s="287"/>
      <c r="D10869" s="284" t="s">
        <v>119</v>
      </c>
      <c r="E10869" s="287"/>
      <c r="F10869" s="285" t="s">
        <v>10991</v>
      </c>
      <c r="G10869" s="266" t="s">
        <v>121</v>
      </c>
      <c r="H10869" s="266">
        <v>0.1</v>
      </c>
      <c r="I10869" s="266">
        <v>2023</v>
      </c>
      <c r="J10869" s="267">
        <v>45013</v>
      </c>
      <c r="K10869" s="267">
        <f>J10869+1</f>
        <v>45014</v>
      </c>
      <c r="L10869" s="266">
        <f>IF(M10869&lt;=365,1,2)</f>
        <v>1</v>
      </c>
      <c r="M10869" s="266">
        <f>IF(K10869&lt;$C$1,$C$2-$C$1+1,$C$2-K10869+1)</f>
        <v>33</v>
      </c>
      <c r="N10869" s="268">
        <f>M10869/365</f>
        <v>9.0410958904109592E-2</v>
      </c>
      <c r="O10869" s="269">
        <f>'Data and Parameter'!$E$4*'Data and Parameter'!$E$5*('Data and Parameter'!$E$6+'Data and Parameter'!$E$7)*'Data and Parameter'!$E$19*'Data and Parameter'!$E$14*'ER calculations'!N10869</f>
        <v>0.46812526095980572</v>
      </c>
      <c r="T10869" s="105"/>
    </row>
    <row r="10870" spans="1:20" ht="15">
      <c r="A10870" s="284">
        <v>10866</v>
      </c>
      <c r="B10870" s="287"/>
      <c r="C10870" s="287"/>
      <c r="D10870" s="284" t="s">
        <v>119</v>
      </c>
      <c r="E10870" s="287"/>
      <c r="F10870" s="285" t="s">
        <v>10992</v>
      </c>
      <c r="G10870" s="266" t="s">
        <v>121</v>
      </c>
      <c r="H10870" s="266">
        <v>0.1</v>
      </c>
      <c r="I10870" s="266">
        <v>2023</v>
      </c>
      <c r="J10870" s="267">
        <v>44969</v>
      </c>
      <c r="K10870" s="267">
        <f>J10870+1</f>
        <v>44970</v>
      </c>
      <c r="L10870" s="266">
        <f>IF(M10870&lt;=365,1,2)</f>
        <v>1</v>
      </c>
      <c r="M10870" s="266">
        <f>IF(K10870&lt;$C$1,$C$2-$C$1+1,$C$2-K10870+1)</f>
        <v>77</v>
      </c>
      <c r="N10870" s="268">
        <f>M10870/365</f>
        <v>0.21095890410958903</v>
      </c>
      <c r="O10870" s="269">
        <f>'Data and Parameter'!$E$4*'Data and Parameter'!$E$5*('Data and Parameter'!$E$6+'Data and Parameter'!$E$7)*'Data and Parameter'!$E$19*'Data and Parameter'!$E$14*'ER calculations'!N10870</f>
        <v>1.0922922755728799</v>
      </c>
      <c r="T10870" s="105"/>
    </row>
    <row r="10871" spans="1:20" ht="15">
      <c r="A10871" s="284">
        <v>10867</v>
      </c>
      <c r="B10871" s="287"/>
      <c r="C10871" s="287"/>
      <c r="D10871" s="284" t="s">
        <v>119</v>
      </c>
      <c r="E10871" s="287"/>
      <c r="F10871" s="285" t="s">
        <v>10993</v>
      </c>
      <c r="G10871" s="266" t="s">
        <v>121</v>
      </c>
      <c r="H10871" s="266">
        <v>0.1</v>
      </c>
      <c r="I10871" s="266">
        <v>2023</v>
      </c>
      <c r="J10871" s="267">
        <v>44973</v>
      </c>
      <c r="K10871" s="267">
        <f>J10871+1</f>
        <v>44974</v>
      </c>
      <c r="L10871" s="266">
        <f>IF(M10871&lt;=365,1,2)</f>
        <v>1</v>
      </c>
      <c r="M10871" s="266">
        <f>IF(K10871&lt;$C$1,$C$2-$C$1+1,$C$2-K10871+1)</f>
        <v>73</v>
      </c>
      <c r="N10871" s="268">
        <f>M10871/365</f>
        <v>0.2</v>
      </c>
      <c r="O10871" s="269">
        <f>'Data and Parameter'!$E$4*'Data and Parameter'!$E$5*('Data and Parameter'!$E$6+'Data and Parameter'!$E$7)*'Data and Parameter'!$E$19*'Data and Parameter'!$E$14*'ER calculations'!N10871</f>
        <v>1.0355498196989641</v>
      </c>
      <c r="T10871" s="105"/>
    </row>
    <row r="10872" spans="1:20" ht="15">
      <c r="A10872" s="284">
        <v>10868</v>
      </c>
      <c r="B10872" s="287"/>
      <c r="C10872" s="287"/>
      <c r="D10872" s="284" t="s">
        <v>119</v>
      </c>
      <c r="E10872" s="287"/>
      <c r="F10872" s="285" t="s">
        <v>10994</v>
      </c>
      <c r="G10872" s="266" t="s">
        <v>121</v>
      </c>
      <c r="H10872" s="266">
        <v>0.1</v>
      </c>
      <c r="I10872" s="266">
        <v>2023</v>
      </c>
      <c r="J10872" s="267">
        <v>45013</v>
      </c>
      <c r="K10872" s="267">
        <f>J10872+1</f>
        <v>45014</v>
      </c>
      <c r="L10872" s="266">
        <f>IF(M10872&lt;=365,1,2)</f>
        <v>1</v>
      </c>
      <c r="M10872" s="266">
        <f>IF(K10872&lt;$C$1,$C$2-$C$1+1,$C$2-K10872+1)</f>
        <v>33</v>
      </c>
      <c r="N10872" s="268">
        <f>M10872/365</f>
        <v>9.0410958904109592E-2</v>
      </c>
      <c r="O10872" s="269">
        <f>'Data and Parameter'!$E$4*'Data and Parameter'!$E$5*('Data and Parameter'!$E$6+'Data and Parameter'!$E$7)*'Data and Parameter'!$E$19*'Data and Parameter'!$E$14*'ER calculations'!N10872</f>
        <v>0.46812526095980572</v>
      </c>
      <c r="T10872" s="105"/>
    </row>
    <row r="10873" spans="1:20" ht="15">
      <c r="A10873" s="284">
        <v>10869</v>
      </c>
      <c r="B10873" s="287"/>
      <c r="C10873" s="287"/>
      <c r="D10873" s="284" t="s">
        <v>119</v>
      </c>
      <c r="E10873" s="287"/>
      <c r="F10873" s="285" t="s">
        <v>10995</v>
      </c>
      <c r="G10873" s="266" t="s">
        <v>121</v>
      </c>
      <c r="H10873" s="266">
        <v>0.1</v>
      </c>
      <c r="I10873" s="266">
        <v>2023</v>
      </c>
      <c r="J10873" s="267">
        <v>44971</v>
      </c>
      <c r="K10873" s="267">
        <f>J10873+1</f>
        <v>44972</v>
      </c>
      <c r="L10873" s="266">
        <f>IF(M10873&lt;=365,1,2)</f>
        <v>1</v>
      </c>
      <c r="M10873" s="266">
        <f>IF(K10873&lt;$C$1,$C$2-$C$1+1,$C$2-K10873+1)</f>
        <v>75</v>
      </c>
      <c r="N10873" s="268">
        <f>M10873/365</f>
        <v>0.20547945205479451</v>
      </c>
      <c r="O10873" s="269">
        <f>'Data and Parameter'!$E$4*'Data and Parameter'!$E$5*('Data and Parameter'!$E$6+'Data and Parameter'!$E$7)*'Data and Parameter'!$E$19*'Data and Parameter'!$E$14*'ER calculations'!N10873</f>
        <v>1.063921047635922</v>
      </c>
      <c r="T10873" s="105"/>
    </row>
    <row r="10874" spans="1:20" ht="15">
      <c r="A10874" s="284">
        <v>10870</v>
      </c>
      <c r="B10874" s="287"/>
      <c r="C10874" s="287"/>
      <c r="D10874" s="284" t="s">
        <v>119</v>
      </c>
      <c r="E10874" s="287"/>
      <c r="F10874" s="285" t="s">
        <v>10996</v>
      </c>
      <c r="G10874" s="266" t="s">
        <v>121</v>
      </c>
      <c r="H10874" s="266">
        <v>0.1</v>
      </c>
      <c r="I10874" s="266">
        <v>2023</v>
      </c>
      <c r="J10874" s="267">
        <v>45024</v>
      </c>
      <c r="K10874" s="267">
        <f>J10874+1</f>
        <v>45025</v>
      </c>
      <c r="L10874" s="266">
        <f>IF(M10874&lt;=365,1,2)</f>
        <v>1</v>
      </c>
      <c r="M10874" s="266">
        <f>IF(K10874&lt;$C$1,$C$2-$C$1+1,$C$2-K10874+1)</f>
        <v>22</v>
      </c>
      <c r="N10874" s="268">
        <f>M10874/365</f>
        <v>6.0273972602739728E-2</v>
      </c>
      <c r="O10874" s="269">
        <f>'Data and Parameter'!$E$4*'Data and Parameter'!$E$5*('Data and Parameter'!$E$6+'Data and Parameter'!$E$7)*'Data and Parameter'!$E$19*'Data and Parameter'!$E$14*'ER calculations'!N10874</f>
        <v>0.31208350730653717</v>
      </c>
      <c r="T10874" s="105"/>
    </row>
    <row r="10875" spans="1:20" ht="15">
      <c r="A10875" s="284">
        <v>10871</v>
      </c>
      <c r="B10875" s="287"/>
      <c r="C10875" s="287"/>
      <c r="D10875" s="284" t="s">
        <v>119</v>
      </c>
      <c r="E10875" s="287"/>
      <c r="F10875" s="285" t="s">
        <v>10997</v>
      </c>
      <c r="G10875" s="266" t="s">
        <v>121</v>
      </c>
      <c r="H10875" s="266">
        <v>0.1</v>
      </c>
      <c r="I10875" s="266">
        <v>2023</v>
      </c>
      <c r="J10875" s="267">
        <v>45013</v>
      </c>
      <c r="K10875" s="267">
        <f>J10875+1</f>
        <v>45014</v>
      </c>
      <c r="L10875" s="266">
        <f>IF(M10875&lt;=365,1,2)</f>
        <v>1</v>
      </c>
      <c r="M10875" s="266">
        <f>IF(K10875&lt;$C$1,$C$2-$C$1+1,$C$2-K10875+1)</f>
        <v>33</v>
      </c>
      <c r="N10875" s="268">
        <f>M10875/365</f>
        <v>9.0410958904109592E-2</v>
      </c>
      <c r="O10875" s="269">
        <f>'Data and Parameter'!$E$4*'Data and Parameter'!$E$5*('Data and Parameter'!$E$6+'Data and Parameter'!$E$7)*'Data and Parameter'!$E$19*'Data and Parameter'!$E$14*'ER calculations'!N10875</f>
        <v>0.46812526095980572</v>
      </c>
      <c r="T10875" s="105"/>
    </row>
    <row r="10876" spans="1:20" ht="15">
      <c r="A10876" s="284">
        <v>10872</v>
      </c>
      <c r="B10876" s="287"/>
      <c r="C10876" s="287"/>
      <c r="D10876" s="284" t="s">
        <v>119</v>
      </c>
      <c r="E10876" s="287"/>
      <c r="F10876" s="285" t="s">
        <v>10998</v>
      </c>
      <c r="G10876" s="266" t="s">
        <v>121</v>
      </c>
      <c r="H10876" s="266">
        <v>0.1</v>
      </c>
      <c r="I10876" s="266">
        <v>2023</v>
      </c>
      <c r="J10876" s="267">
        <v>45013</v>
      </c>
      <c r="K10876" s="267">
        <f>J10876+1</f>
        <v>45014</v>
      </c>
      <c r="L10876" s="266">
        <f>IF(M10876&lt;=365,1,2)</f>
        <v>1</v>
      </c>
      <c r="M10876" s="266">
        <f>IF(K10876&lt;$C$1,$C$2-$C$1+1,$C$2-K10876+1)</f>
        <v>33</v>
      </c>
      <c r="N10876" s="268">
        <f>M10876/365</f>
        <v>9.0410958904109592E-2</v>
      </c>
      <c r="O10876" s="269">
        <f>'Data and Parameter'!$E$4*'Data and Parameter'!$E$5*('Data and Parameter'!$E$6+'Data and Parameter'!$E$7)*'Data and Parameter'!$E$19*'Data and Parameter'!$E$14*'ER calculations'!N10876</f>
        <v>0.46812526095980572</v>
      </c>
      <c r="T10876" s="105"/>
    </row>
    <row r="10877" spans="1:20" ht="15">
      <c r="A10877" s="284">
        <v>10873</v>
      </c>
      <c r="B10877" s="287"/>
      <c r="C10877" s="287"/>
      <c r="D10877" s="284" t="s">
        <v>119</v>
      </c>
      <c r="E10877" s="287"/>
      <c r="F10877" s="285" t="s">
        <v>10999</v>
      </c>
      <c r="G10877" s="266" t="s">
        <v>121</v>
      </c>
      <c r="H10877" s="266">
        <v>0.1</v>
      </c>
      <c r="I10877" s="266">
        <v>2023</v>
      </c>
      <c r="J10877" s="267">
        <v>45021</v>
      </c>
      <c r="K10877" s="267">
        <f>J10877+1</f>
        <v>45022</v>
      </c>
      <c r="L10877" s="266">
        <f>IF(M10877&lt;=365,1,2)</f>
        <v>1</v>
      </c>
      <c r="M10877" s="266">
        <f>IF(K10877&lt;$C$1,$C$2-$C$1+1,$C$2-K10877+1)</f>
        <v>25</v>
      </c>
      <c r="N10877" s="268">
        <f>M10877/365</f>
        <v>6.8493150684931503E-2</v>
      </c>
      <c r="O10877" s="269">
        <f>'Data and Parameter'!$E$4*'Data and Parameter'!$E$5*('Data and Parameter'!$E$6+'Data and Parameter'!$E$7)*'Data and Parameter'!$E$19*'Data and Parameter'!$E$14*'ER calculations'!N10877</f>
        <v>0.35464034921197402</v>
      </c>
      <c r="T10877" s="105"/>
    </row>
    <row r="10878" spans="1:20" ht="15">
      <c r="A10878" s="284">
        <v>10874</v>
      </c>
      <c r="B10878" s="287"/>
      <c r="C10878" s="287"/>
      <c r="D10878" s="284" t="s">
        <v>119</v>
      </c>
      <c r="E10878" s="287"/>
      <c r="F10878" s="285" t="s">
        <v>11000</v>
      </c>
      <c r="G10878" s="266" t="s">
        <v>121</v>
      </c>
      <c r="H10878" s="266">
        <v>0.1</v>
      </c>
      <c r="I10878" s="266">
        <v>2023</v>
      </c>
      <c r="J10878" s="267">
        <v>44969</v>
      </c>
      <c r="K10878" s="267">
        <f>J10878+1</f>
        <v>44970</v>
      </c>
      <c r="L10878" s="266">
        <f>IF(M10878&lt;=365,1,2)</f>
        <v>1</v>
      </c>
      <c r="M10878" s="266">
        <f>IF(K10878&lt;$C$1,$C$2-$C$1+1,$C$2-K10878+1)</f>
        <v>77</v>
      </c>
      <c r="N10878" s="268">
        <f>M10878/365</f>
        <v>0.21095890410958903</v>
      </c>
      <c r="O10878" s="269">
        <f>'Data and Parameter'!$E$4*'Data and Parameter'!$E$5*('Data and Parameter'!$E$6+'Data and Parameter'!$E$7)*'Data and Parameter'!$E$19*'Data and Parameter'!$E$14*'ER calculations'!N10878</f>
        <v>1.0922922755728799</v>
      </c>
      <c r="T10878" s="105"/>
    </row>
    <row r="10879" spans="1:20" ht="15">
      <c r="A10879" s="284">
        <v>10875</v>
      </c>
      <c r="B10879" s="287"/>
      <c r="C10879" s="287"/>
      <c r="D10879" s="284" t="s">
        <v>119</v>
      </c>
      <c r="E10879" s="287"/>
      <c r="F10879" s="285" t="s">
        <v>11001</v>
      </c>
      <c r="G10879" s="266" t="s">
        <v>121</v>
      </c>
      <c r="H10879" s="266">
        <v>0.1</v>
      </c>
      <c r="I10879" s="266">
        <v>2023</v>
      </c>
      <c r="J10879" s="267">
        <v>44971</v>
      </c>
      <c r="K10879" s="267">
        <f>J10879+1</f>
        <v>44972</v>
      </c>
      <c r="L10879" s="266">
        <f>IF(M10879&lt;=365,1,2)</f>
        <v>1</v>
      </c>
      <c r="M10879" s="266">
        <f>IF(K10879&lt;$C$1,$C$2-$C$1+1,$C$2-K10879+1)</f>
        <v>75</v>
      </c>
      <c r="N10879" s="268">
        <f>M10879/365</f>
        <v>0.20547945205479451</v>
      </c>
      <c r="O10879" s="269">
        <f>'Data and Parameter'!$E$4*'Data and Parameter'!$E$5*('Data and Parameter'!$E$6+'Data and Parameter'!$E$7)*'Data and Parameter'!$E$19*'Data and Parameter'!$E$14*'ER calculations'!N10879</f>
        <v>1.063921047635922</v>
      </c>
      <c r="T10879" s="105"/>
    </row>
    <row r="10880" spans="1:20" ht="15">
      <c r="A10880" s="284">
        <v>10876</v>
      </c>
      <c r="B10880" s="287"/>
      <c r="C10880" s="287"/>
      <c r="D10880" s="284" t="s">
        <v>119</v>
      </c>
      <c r="E10880" s="287"/>
      <c r="F10880" s="285" t="s">
        <v>11002</v>
      </c>
      <c r="G10880" s="266" t="s">
        <v>121</v>
      </c>
      <c r="H10880" s="266">
        <v>0.1</v>
      </c>
      <c r="I10880" s="266">
        <v>2023</v>
      </c>
      <c r="J10880" s="267">
        <v>45001</v>
      </c>
      <c r="K10880" s="267">
        <f>J10880+1</f>
        <v>45002</v>
      </c>
      <c r="L10880" s="266">
        <f>IF(M10880&lt;=365,1,2)</f>
        <v>1</v>
      </c>
      <c r="M10880" s="266">
        <f>IF(K10880&lt;$C$1,$C$2-$C$1+1,$C$2-K10880+1)</f>
        <v>45</v>
      </c>
      <c r="N10880" s="268">
        <f>M10880/365</f>
        <v>0.12328767123287671</v>
      </c>
      <c r="O10880" s="269">
        <f>'Data and Parameter'!$E$4*'Data and Parameter'!$E$5*('Data and Parameter'!$E$6+'Data and Parameter'!$E$7)*'Data and Parameter'!$E$19*'Data and Parameter'!$E$14*'ER calculations'!N10880</f>
        <v>0.63835262858155317</v>
      </c>
      <c r="T10880" s="105"/>
    </row>
    <row r="10881" spans="1:20" ht="15">
      <c r="A10881" s="284">
        <v>10877</v>
      </c>
      <c r="B10881" s="287"/>
      <c r="C10881" s="287"/>
      <c r="D10881" s="284" t="s">
        <v>119</v>
      </c>
      <c r="E10881" s="287"/>
      <c r="F10881" s="285" t="s">
        <v>11003</v>
      </c>
      <c r="G10881" s="266" t="s">
        <v>121</v>
      </c>
      <c r="H10881" s="266">
        <v>0.1</v>
      </c>
      <c r="I10881" s="266">
        <v>2023</v>
      </c>
      <c r="J10881" s="267">
        <v>45001</v>
      </c>
      <c r="K10881" s="267">
        <f>J10881+1</f>
        <v>45002</v>
      </c>
      <c r="L10881" s="266">
        <f>IF(M10881&lt;=365,1,2)</f>
        <v>1</v>
      </c>
      <c r="M10881" s="266">
        <f>IF(K10881&lt;$C$1,$C$2-$C$1+1,$C$2-K10881+1)</f>
        <v>45</v>
      </c>
      <c r="N10881" s="268">
        <f>M10881/365</f>
        <v>0.12328767123287671</v>
      </c>
      <c r="O10881" s="269">
        <f>'Data and Parameter'!$E$4*'Data and Parameter'!$E$5*('Data and Parameter'!$E$6+'Data and Parameter'!$E$7)*'Data and Parameter'!$E$19*'Data and Parameter'!$E$14*'ER calculations'!N10881</f>
        <v>0.63835262858155317</v>
      </c>
      <c r="T10881" s="105"/>
    </row>
    <row r="10882" spans="1:20" ht="15">
      <c r="A10882" s="284">
        <v>10878</v>
      </c>
      <c r="B10882" s="287"/>
      <c r="C10882" s="287"/>
      <c r="D10882" s="284" t="s">
        <v>119</v>
      </c>
      <c r="E10882" s="287"/>
      <c r="F10882" s="285" t="s">
        <v>11004</v>
      </c>
      <c r="G10882" s="266" t="s">
        <v>121</v>
      </c>
      <c r="H10882" s="266">
        <v>0.1</v>
      </c>
      <c r="I10882" s="266">
        <v>2023</v>
      </c>
      <c r="J10882" s="267">
        <v>45001</v>
      </c>
      <c r="K10882" s="267">
        <f>J10882+1</f>
        <v>45002</v>
      </c>
      <c r="L10882" s="266">
        <f>IF(M10882&lt;=365,1,2)</f>
        <v>1</v>
      </c>
      <c r="M10882" s="266">
        <f>IF(K10882&lt;$C$1,$C$2-$C$1+1,$C$2-K10882+1)</f>
        <v>45</v>
      </c>
      <c r="N10882" s="268">
        <f>M10882/365</f>
        <v>0.12328767123287671</v>
      </c>
      <c r="O10882" s="269">
        <f>'Data and Parameter'!$E$4*'Data and Parameter'!$E$5*('Data and Parameter'!$E$6+'Data and Parameter'!$E$7)*'Data and Parameter'!$E$19*'Data and Parameter'!$E$14*'ER calculations'!N10882</f>
        <v>0.63835262858155317</v>
      </c>
      <c r="T10882" s="105"/>
    </row>
    <row r="10883" spans="1:20" ht="15">
      <c r="A10883" s="284">
        <v>10879</v>
      </c>
      <c r="B10883" s="287"/>
      <c r="C10883" s="287"/>
      <c r="D10883" s="284" t="s">
        <v>119</v>
      </c>
      <c r="E10883" s="287"/>
      <c r="F10883" s="285" t="s">
        <v>11005</v>
      </c>
      <c r="G10883" s="266" t="s">
        <v>121</v>
      </c>
      <c r="H10883" s="266">
        <v>0.1</v>
      </c>
      <c r="I10883" s="266">
        <v>2023</v>
      </c>
      <c r="J10883" s="267">
        <v>45013</v>
      </c>
      <c r="K10883" s="267">
        <f>J10883+1</f>
        <v>45014</v>
      </c>
      <c r="L10883" s="266">
        <f>IF(M10883&lt;=365,1,2)</f>
        <v>1</v>
      </c>
      <c r="M10883" s="266">
        <f>IF(K10883&lt;$C$1,$C$2-$C$1+1,$C$2-K10883+1)</f>
        <v>33</v>
      </c>
      <c r="N10883" s="268">
        <f>M10883/365</f>
        <v>9.0410958904109592E-2</v>
      </c>
      <c r="O10883" s="269">
        <f>'Data and Parameter'!$E$4*'Data and Parameter'!$E$5*('Data and Parameter'!$E$6+'Data and Parameter'!$E$7)*'Data and Parameter'!$E$19*'Data and Parameter'!$E$14*'ER calculations'!N10883</f>
        <v>0.46812526095980572</v>
      </c>
      <c r="T10883" s="105"/>
    </row>
    <row r="10884" spans="1:20" ht="15">
      <c r="A10884" s="284">
        <v>10880</v>
      </c>
      <c r="B10884" s="287"/>
      <c r="C10884" s="287"/>
      <c r="D10884" s="284" t="s">
        <v>119</v>
      </c>
      <c r="E10884" s="287"/>
      <c r="F10884" s="285" t="s">
        <v>11006</v>
      </c>
      <c r="G10884" s="266" t="s">
        <v>121</v>
      </c>
      <c r="H10884" s="266">
        <v>0.1</v>
      </c>
      <c r="I10884" s="266">
        <v>2023</v>
      </c>
      <c r="J10884" s="267">
        <v>45001</v>
      </c>
      <c r="K10884" s="267">
        <f>J10884+1</f>
        <v>45002</v>
      </c>
      <c r="L10884" s="266">
        <f>IF(M10884&lt;=365,1,2)</f>
        <v>1</v>
      </c>
      <c r="M10884" s="266">
        <f>IF(K10884&lt;$C$1,$C$2-$C$1+1,$C$2-K10884+1)</f>
        <v>45</v>
      </c>
      <c r="N10884" s="268">
        <f>M10884/365</f>
        <v>0.12328767123287671</v>
      </c>
      <c r="O10884" s="269">
        <f>'Data and Parameter'!$E$4*'Data and Parameter'!$E$5*('Data and Parameter'!$E$6+'Data and Parameter'!$E$7)*'Data and Parameter'!$E$19*'Data and Parameter'!$E$14*'ER calculations'!N10884</f>
        <v>0.63835262858155317</v>
      </c>
      <c r="T10884" s="105"/>
    </row>
    <row r="10885" spans="1:20" ht="15">
      <c r="A10885" s="284">
        <v>10881</v>
      </c>
      <c r="B10885" s="287"/>
      <c r="C10885" s="287"/>
      <c r="D10885" s="284" t="s">
        <v>119</v>
      </c>
      <c r="E10885" s="287"/>
      <c r="F10885" s="285" t="s">
        <v>11007</v>
      </c>
      <c r="G10885" s="266" t="s">
        <v>121</v>
      </c>
      <c r="H10885" s="266">
        <v>0.1</v>
      </c>
      <c r="I10885" s="266">
        <v>2023</v>
      </c>
      <c r="J10885" s="267">
        <v>45024</v>
      </c>
      <c r="K10885" s="267">
        <f>J10885+1</f>
        <v>45025</v>
      </c>
      <c r="L10885" s="266">
        <f>IF(M10885&lt;=365,1,2)</f>
        <v>1</v>
      </c>
      <c r="M10885" s="266">
        <f>IF(K10885&lt;$C$1,$C$2-$C$1+1,$C$2-K10885+1)</f>
        <v>22</v>
      </c>
      <c r="N10885" s="268">
        <f>M10885/365</f>
        <v>6.0273972602739728E-2</v>
      </c>
      <c r="O10885" s="269">
        <f>'Data and Parameter'!$E$4*'Data and Parameter'!$E$5*('Data and Parameter'!$E$6+'Data and Parameter'!$E$7)*'Data and Parameter'!$E$19*'Data and Parameter'!$E$14*'ER calculations'!N10885</f>
        <v>0.31208350730653717</v>
      </c>
      <c r="T10885" s="105"/>
    </row>
    <row r="10886" spans="1:20" ht="15">
      <c r="A10886" s="284">
        <v>10882</v>
      </c>
      <c r="B10886" s="287"/>
      <c r="C10886" s="287"/>
      <c r="D10886" s="284" t="s">
        <v>119</v>
      </c>
      <c r="E10886" s="287"/>
      <c r="F10886" s="285" t="s">
        <v>11008</v>
      </c>
      <c r="G10886" s="266" t="s">
        <v>121</v>
      </c>
      <c r="H10886" s="266">
        <v>0.1</v>
      </c>
      <c r="I10886" s="266">
        <v>2023</v>
      </c>
      <c r="J10886" s="267">
        <v>44969</v>
      </c>
      <c r="K10886" s="267">
        <f>J10886+1</f>
        <v>44970</v>
      </c>
      <c r="L10886" s="266">
        <f>IF(M10886&lt;=365,1,2)</f>
        <v>1</v>
      </c>
      <c r="M10886" s="266">
        <f>IF(K10886&lt;$C$1,$C$2-$C$1+1,$C$2-K10886+1)</f>
        <v>77</v>
      </c>
      <c r="N10886" s="268">
        <f>M10886/365</f>
        <v>0.21095890410958903</v>
      </c>
      <c r="O10886" s="269">
        <f>'Data and Parameter'!$E$4*'Data and Parameter'!$E$5*('Data and Parameter'!$E$6+'Data and Parameter'!$E$7)*'Data and Parameter'!$E$19*'Data and Parameter'!$E$14*'ER calculations'!N10886</f>
        <v>1.0922922755728799</v>
      </c>
      <c r="T10886" s="105"/>
    </row>
    <row r="10887" spans="1:20" ht="15">
      <c r="A10887" s="284">
        <v>10883</v>
      </c>
      <c r="B10887" s="287"/>
      <c r="C10887" s="287"/>
      <c r="D10887" s="284" t="s">
        <v>119</v>
      </c>
      <c r="E10887" s="287"/>
      <c r="F10887" s="285" t="s">
        <v>11009</v>
      </c>
      <c r="G10887" s="266" t="s">
        <v>121</v>
      </c>
      <c r="H10887" s="266">
        <v>0.1</v>
      </c>
      <c r="I10887" s="266">
        <v>2023</v>
      </c>
      <c r="J10887" s="267">
        <v>44969</v>
      </c>
      <c r="K10887" s="267">
        <f>J10887+1</f>
        <v>44970</v>
      </c>
      <c r="L10887" s="266">
        <f>IF(M10887&lt;=365,1,2)</f>
        <v>1</v>
      </c>
      <c r="M10887" s="266">
        <f>IF(K10887&lt;$C$1,$C$2-$C$1+1,$C$2-K10887+1)</f>
        <v>77</v>
      </c>
      <c r="N10887" s="268">
        <f>M10887/365</f>
        <v>0.21095890410958903</v>
      </c>
      <c r="O10887" s="269">
        <f>'Data and Parameter'!$E$4*'Data and Parameter'!$E$5*('Data and Parameter'!$E$6+'Data and Parameter'!$E$7)*'Data and Parameter'!$E$19*'Data and Parameter'!$E$14*'ER calculations'!N10887</f>
        <v>1.0922922755728799</v>
      </c>
      <c r="T10887" s="105"/>
    </row>
    <row r="10888" spans="1:20" ht="15">
      <c r="A10888" s="284">
        <v>10884</v>
      </c>
      <c r="B10888" s="287"/>
      <c r="C10888" s="287"/>
      <c r="D10888" s="284" t="s">
        <v>119</v>
      </c>
      <c r="E10888" s="287"/>
      <c r="F10888" s="285" t="s">
        <v>11010</v>
      </c>
      <c r="G10888" s="266" t="s">
        <v>121</v>
      </c>
      <c r="H10888" s="266">
        <v>0.1</v>
      </c>
      <c r="I10888" s="266">
        <v>2023</v>
      </c>
      <c r="J10888" s="267">
        <v>45000</v>
      </c>
      <c r="K10888" s="267">
        <f>J10888+1</f>
        <v>45001</v>
      </c>
      <c r="L10888" s="266">
        <f>IF(M10888&lt;=365,1,2)</f>
        <v>1</v>
      </c>
      <c r="M10888" s="266">
        <f>IF(K10888&lt;$C$1,$C$2-$C$1+1,$C$2-K10888+1)</f>
        <v>46</v>
      </c>
      <c r="N10888" s="268">
        <f>M10888/365</f>
        <v>0.12602739726027398</v>
      </c>
      <c r="O10888" s="269">
        <f>'Data and Parameter'!$E$4*'Data and Parameter'!$E$5*('Data and Parameter'!$E$6+'Data and Parameter'!$E$7)*'Data and Parameter'!$E$19*'Data and Parameter'!$E$14*'ER calculations'!N10888</f>
        <v>0.65253824255003223</v>
      </c>
      <c r="T10888" s="105"/>
    </row>
    <row r="10889" spans="1:20" ht="15">
      <c r="A10889" s="284">
        <v>10885</v>
      </c>
      <c r="B10889" s="287"/>
      <c r="C10889" s="287"/>
      <c r="D10889" s="284" t="s">
        <v>119</v>
      </c>
      <c r="E10889" s="287"/>
      <c r="F10889" s="285" t="s">
        <v>11011</v>
      </c>
      <c r="G10889" s="266" t="s">
        <v>121</v>
      </c>
      <c r="H10889" s="266">
        <v>0.1</v>
      </c>
      <c r="I10889" s="266">
        <v>2023</v>
      </c>
      <c r="J10889" s="267">
        <v>45000</v>
      </c>
      <c r="K10889" s="267">
        <f>J10889+1</f>
        <v>45001</v>
      </c>
      <c r="L10889" s="266">
        <f>IF(M10889&lt;=365,1,2)</f>
        <v>1</v>
      </c>
      <c r="M10889" s="266">
        <f>IF(K10889&lt;$C$1,$C$2-$C$1+1,$C$2-K10889+1)</f>
        <v>46</v>
      </c>
      <c r="N10889" s="268">
        <f>M10889/365</f>
        <v>0.12602739726027398</v>
      </c>
      <c r="O10889" s="269">
        <f>'Data and Parameter'!$E$4*'Data and Parameter'!$E$5*('Data and Parameter'!$E$6+'Data and Parameter'!$E$7)*'Data and Parameter'!$E$19*'Data and Parameter'!$E$14*'ER calculations'!N10889</f>
        <v>0.65253824255003223</v>
      </c>
      <c r="T10889" s="105"/>
    </row>
    <row r="10890" spans="1:20" ht="15">
      <c r="A10890" s="284">
        <v>10886</v>
      </c>
      <c r="B10890" s="287"/>
      <c r="C10890" s="287"/>
      <c r="D10890" s="284" t="s">
        <v>119</v>
      </c>
      <c r="E10890" s="287"/>
      <c r="F10890" s="285" t="s">
        <v>11012</v>
      </c>
      <c r="G10890" s="266" t="s">
        <v>121</v>
      </c>
      <c r="H10890" s="266">
        <v>0.1</v>
      </c>
      <c r="I10890" s="266">
        <v>2023</v>
      </c>
      <c r="J10890" s="267">
        <v>44969</v>
      </c>
      <c r="K10890" s="267">
        <f>J10890+1</f>
        <v>44970</v>
      </c>
      <c r="L10890" s="266">
        <f>IF(M10890&lt;=365,1,2)</f>
        <v>1</v>
      </c>
      <c r="M10890" s="266">
        <f>IF(K10890&lt;$C$1,$C$2-$C$1+1,$C$2-K10890+1)</f>
        <v>77</v>
      </c>
      <c r="N10890" s="268">
        <f>M10890/365</f>
        <v>0.21095890410958903</v>
      </c>
      <c r="O10890" s="269">
        <f>'Data and Parameter'!$E$4*'Data and Parameter'!$E$5*('Data and Parameter'!$E$6+'Data and Parameter'!$E$7)*'Data and Parameter'!$E$19*'Data and Parameter'!$E$14*'ER calculations'!N10890</f>
        <v>1.0922922755728799</v>
      </c>
      <c r="T10890" s="105"/>
    </row>
    <row r="10891" spans="1:20" ht="15">
      <c r="A10891" s="284">
        <v>10887</v>
      </c>
      <c r="B10891" s="287"/>
      <c r="C10891" s="287"/>
      <c r="D10891" s="284" t="s">
        <v>119</v>
      </c>
      <c r="E10891" s="287"/>
      <c r="F10891" s="285" t="s">
        <v>11013</v>
      </c>
      <c r="G10891" s="266" t="s">
        <v>121</v>
      </c>
      <c r="H10891" s="266">
        <v>0.1</v>
      </c>
      <c r="I10891" s="266">
        <v>2023</v>
      </c>
      <c r="J10891" s="267">
        <v>44969</v>
      </c>
      <c r="K10891" s="267">
        <f>J10891+1</f>
        <v>44970</v>
      </c>
      <c r="L10891" s="266">
        <f>IF(M10891&lt;=365,1,2)</f>
        <v>1</v>
      </c>
      <c r="M10891" s="266">
        <f>IF(K10891&lt;$C$1,$C$2-$C$1+1,$C$2-K10891+1)</f>
        <v>77</v>
      </c>
      <c r="N10891" s="268">
        <f>M10891/365</f>
        <v>0.21095890410958903</v>
      </c>
      <c r="O10891" s="269">
        <f>'Data and Parameter'!$E$4*'Data and Parameter'!$E$5*('Data and Parameter'!$E$6+'Data and Parameter'!$E$7)*'Data and Parameter'!$E$19*'Data and Parameter'!$E$14*'ER calculations'!N10891</f>
        <v>1.0922922755728799</v>
      </c>
      <c r="T10891" s="105"/>
    </row>
    <row r="10892" spans="1:20" ht="15">
      <c r="A10892" s="284">
        <v>10888</v>
      </c>
      <c r="B10892" s="287"/>
      <c r="C10892" s="287"/>
      <c r="D10892" s="284" t="s">
        <v>119</v>
      </c>
      <c r="E10892" s="287"/>
      <c r="F10892" s="285" t="s">
        <v>11014</v>
      </c>
      <c r="G10892" s="266" t="s">
        <v>121</v>
      </c>
      <c r="H10892" s="266">
        <v>0.1</v>
      </c>
      <c r="I10892" s="266">
        <v>2023</v>
      </c>
      <c r="J10892" s="267">
        <v>45021</v>
      </c>
      <c r="K10892" s="267">
        <f>J10892+1</f>
        <v>45022</v>
      </c>
      <c r="L10892" s="266">
        <f>IF(M10892&lt;=365,1,2)</f>
        <v>1</v>
      </c>
      <c r="M10892" s="266">
        <f>IF(K10892&lt;$C$1,$C$2-$C$1+1,$C$2-K10892+1)</f>
        <v>25</v>
      </c>
      <c r="N10892" s="268">
        <f>M10892/365</f>
        <v>6.8493150684931503E-2</v>
      </c>
      <c r="O10892" s="269">
        <f>'Data and Parameter'!$E$4*'Data and Parameter'!$E$5*('Data and Parameter'!$E$6+'Data and Parameter'!$E$7)*'Data and Parameter'!$E$19*'Data and Parameter'!$E$14*'ER calculations'!N10892</f>
        <v>0.35464034921197402</v>
      </c>
      <c r="T10892" s="105"/>
    </row>
    <row r="10893" spans="1:20" ht="15">
      <c r="A10893" s="284">
        <v>10889</v>
      </c>
      <c r="B10893" s="287"/>
      <c r="C10893" s="287"/>
      <c r="D10893" s="284" t="s">
        <v>119</v>
      </c>
      <c r="E10893" s="287"/>
      <c r="F10893" s="285" t="s">
        <v>11015</v>
      </c>
      <c r="G10893" s="266" t="s">
        <v>121</v>
      </c>
      <c r="H10893" s="266">
        <v>0.1</v>
      </c>
      <c r="I10893" s="266">
        <v>2023</v>
      </c>
      <c r="J10893" s="267">
        <v>44969</v>
      </c>
      <c r="K10893" s="267">
        <f>J10893+1</f>
        <v>44970</v>
      </c>
      <c r="L10893" s="266">
        <f>IF(M10893&lt;=365,1,2)</f>
        <v>1</v>
      </c>
      <c r="M10893" s="266">
        <f>IF(K10893&lt;$C$1,$C$2-$C$1+1,$C$2-K10893+1)</f>
        <v>77</v>
      </c>
      <c r="N10893" s="268">
        <f>M10893/365</f>
        <v>0.21095890410958903</v>
      </c>
      <c r="O10893" s="269">
        <f>'Data and Parameter'!$E$4*'Data and Parameter'!$E$5*('Data and Parameter'!$E$6+'Data and Parameter'!$E$7)*'Data and Parameter'!$E$19*'Data and Parameter'!$E$14*'ER calculations'!N10893</f>
        <v>1.0922922755728799</v>
      </c>
      <c r="T10893" s="105"/>
    </row>
    <row r="10894" spans="1:20" ht="15">
      <c r="A10894" s="284">
        <v>10890</v>
      </c>
      <c r="B10894" s="287"/>
      <c r="C10894" s="287"/>
      <c r="D10894" s="284" t="s">
        <v>119</v>
      </c>
      <c r="E10894" s="287"/>
      <c r="F10894" s="285" t="s">
        <v>11016</v>
      </c>
      <c r="G10894" s="266" t="s">
        <v>121</v>
      </c>
      <c r="H10894" s="266">
        <v>0.1</v>
      </c>
      <c r="I10894" s="266">
        <v>2023</v>
      </c>
      <c r="J10894" s="267">
        <v>44969</v>
      </c>
      <c r="K10894" s="267">
        <f>J10894+1</f>
        <v>44970</v>
      </c>
      <c r="L10894" s="266">
        <f>IF(M10894&lt;=365,1,2)</f>
        <v>1</v>
      </c>
      <c r="M10894" s="266">
        <f>IF(K10894&lt;$C$1,$C$2-$C$1+1,$C$2-K10894+1)</f>
        <v>77</v>
      </c>
      <c r="N10894" s="268">
        <f>M10894/365</f>
        <v>0.21095890410958903</v>
      </c>
      <c r="O10894" s="269">
        <f>'Data and Parameter'!$E$4*'Data and Parameter'!$E$5*('Data and Parameter'!$E$6+'Data and Parameter'!$E$7)*'Data and Parameter'!$E$19*'Data and Parameter'!$E$14*'ER calculations'!N10894</f>
        <v>1.0922922755728799</v>
      </c>
      <c r="T10894" s="105"/>
    </row>
    <row r="10895" spans="1:20" ht="15">
      <c r="A10895" s="284">
        <v>10891</v>
      </c>
      <c r="B10895" s="287"/>
      <c r="C10895" s="287"/>
      <c r="D10895" s="284" t="s">
        <v>119</v>
      </c>
      <c r="E10895" s="287"/>
      <c r="F10895" s="285" t="s">
        <v>11017</v>
      </c>
      <c r="G10895" s="266" t="s">
        <v>121</v>
      </c>
      <c r="H10895" s="266">
        <v>0.1</v>
      </c>
      <c r="I10895" s="266">
        <v>2023</v>
      </c>
      <c r="J10895" s="267">
        <v>44969</v>
      </c>
      <c r="K10895" s="267">
        <f>J10895+1</f>
        <v>44970</v>
      </c>
      <c r="L10895" s="266">
        <f>IF(M10895&lt;=365,1,2)</f>
        <v>1</v>
      </c>
      <c r="M10895" s="266">
        <f>IF(K10895&lt;$C$1,$C$2-$C$1+1,$C$2-K10895+1)</f>
        <v>77</v>
      </c>
      <c r="N10895" s="268">
        <f>M10895/365</f>
        <v>0.21095890410958903</v>
      </c>
      <c r="O10895" s="269">
        <f>'Data and Parameter'!$E$4*'Data and Parameter'!$E$5*('Data and Parameter'!$E$6+'Data and Parameter'!$E$7)*'Data and Parameter'!$E$19*'Data and Parameter'!$E$14*'ER calculations'!N10895</f>
        <v>1.0922922755728799</v>
      </c>
      <c r="T10895" s="105"/>
    </row>
    <row r="10896" spans="1:20" ht="15">
      <c r="A10896" s="284">
        <v>10892</v>
      </c>
      <c r="B10896" s="287"/>
      <c r="C10896" s="287"/>
      <c r="D10896" s="284" t="s">
        <v>119</v>
      </c>
      <c r="E10896" s="287"/>
      <c r="F10896" s="285" t="s">
        <v>11018</v>
      </c>
      <c r="G10896" s="266" t="s">
        <v>121</v>
      </c>
      <c r="H10896" s="266">
        <v>0.1</v>
      </c>
      <c r="I10896" s="266">
        <v>2023</v>
      </c>
      <c r="J10896" s="267">
        <v>44969</v>
      </c>
      <c r="K10896" s="267">
        <f>J10896+1</f>
        <v>44970</v>
      </c>
      <c r="L10896" s="266">
        <f>IF(M10896&lt;=365,1,2)</f>
        <v>1</v>
      </c>
      <c r="M10896" s="266">
        <f>IF(K10896&lt;$C$1,$C$2-$C$1+1,$C$2-K10896+1)</f>
        <v>77</v>
      </c>
      <c r="N10896" s="268">
        <f>M10896/365</f>
        <v>0.21095890410958903</v>
      </c>
      <c r="O10896" s="269">
        <f>'Data and Parameter'!$E$4*'Data and Parameter'!$E$5*('Data and Parameter'!$E$6+'Data and Parameter'!$E$7)*'Data and Parameter'!$E$19*'Data and Parameter'!$E$14*'ER calculations'!N10896</f>
        <v>1.0922922755728799</v>
      </c>
      <c r="T10896" s="105"/>
    </row>
    <row r="10897" spans="1:20" ht="15">
      <c r="A10897" s="284">
        <v>10893</v>
      </c>
      <c r="B10897" s="287"/>
      <c r="C10897" s="287"/>
      <c r="D10897" s="284" t="s">
        <v>119</v>
      </c>
      <c r="E10897" s="287"/>
      <c r="F10897" s="285" t="s">
        <v>11019</v>
      </c>
      <c r="G10897" s="266" t="s">
        <v>121</v>
      </c>
      <c r="H10897" s="266">
        <v>0.1</v>
      </c>
      <c r="I10897" s="266">
        <v>2023</v>
      </c>
      <c r="J10897" s="267">
        <v>44969</v>
      </c>
      <c r="K10897" s="267">
        <f>J10897+1</f>
        <v>44970</v>
      </c>
      <c r="L10897" s="266">
        <f>IF(M10897&lt;=365,1,2)</f>
        <v>1</v>
      </c>
      <c r="M10897" s="266">
        <f>IF(K10897&lt;$C$1,$C$2-$C$1+1,$C$2-K10897+1)</f>
        <v>77</v>
      </c>
      <c r="N10897" s="268">
        <f>M10897/365</f>
        <v>0.21095890410958903</v>
      </c>
      <c r="O10897" s="269">
        <f>'Data and Parameter'!$E$4*'Data and Parameter'!$E$5*('Data and Parameter'!$E$6+'Data and Parameter'!$E$7)*'Data and Parameter'!$E$19*'Data and Parameter'!$E$14*'ER calculations'!N10897</f>
        <v>1.0922922755728799</v>
      </c>
      <c r="T10897" s="105"/>
    </row>
    <row r="10898" spans="1:20" ht="15">
      <c r="A10898" s="284">
        <v>10894</v>
      </c>
      <c r="B10898" s="287"/>
      <c r="C10898" s="287"/>
      <c r="D10898" s="284" t="s">
        <v>119</v>
      </c>
      <c r="E10898" s="287"/>
      <c r="F10898" s="285" t="s">
        <v>11020</v>
      </c>
      <c r="G10898" s="266" t="s">
        <v>121</v>
      </c>
      <c r="H10898" s="266">
        <v>0.1</v>
      </c>
      <c r="I10898" s="266">
        <v>2023</v>
      </c>
      <c r="J10898" s="267">
        <v>44969</v>
      </c>
      <c r="K10898" s="267">
        <f>J10898+1</f>
        <v>44970</v>
      </c>
      <c r="L10898" s="266">
        <f>IF(M10898&lt;=365,1,2)</f>
        <v>1</v>
      </c>
      <c r="M10898" s="266">
        <f>IF(K10898&lt;$C$1,$C$2-$C$1+1,$C$2-K10898+1)</f>
        <v>77</v>
      </c>
      <c r="N10898" s="268">
        <f>M10898/365</f>
        <v>0.21095890410958903</v>
      </c>
      <c r="O10898" s="269">
        <f>'Data and Parameter'!$E$4*'Data and Parameter'!$E$5*('Data and Parameter'!$E$6+'Data and Parameter'!$E$7)*'Data and Parameter'!$E$19*'Data and Parameter'!$E$14*'ER calculations'!N10898</f>
        <v>1.0922922755728799</v>
      </c>
      <c r="T10898" s="105"/>
    </row>
    <row r="10899" spans="1:20" ht="15">
      <c r="A10899" s="284">
        <v>10895</v>
      </c>
      <c r="B10899" s="287"/>
      <c r="C10899" s="287"/>
      <c r="D10899" s="284" t="s">
        <v>119</v>
      </c>
      <c r="E10899" s="287"/>
      <c r="F10899" s="285" t="s">
        <v>11021</v>
      </c>
      <c r="G10899" s="266" t="s">
        <v>121</v>
      </c>
      <c r="H10899" s="266">
        <v>0.1</v>
      </c>
      <c r="I10899" s="266">
        <v>2023</v>
      </c>
      <c r="J10899" s="267">
        <v>44969</v>
      </c>
      <c r="K10899" s="267">
        <f>J10899+1</f>
        <v>44970</v>
      </c>
      <c r="L10899" s="266">
        <f>IF(M10899&lt;=365,1,2)</f>
        <v>1</v>
      </c>
      <c r="M10899" s="266">
        <f>IF(K10899&lt;$C$1,$C$2-$C$1+1,$C$2-K10899+1)</f>
        <v>77</v>
      </c>
      <c r="N10899" s="268">
        <f>M10899/365</f>
        <v>0.21095890410958903</v>
      </c>
      <c r="O10899" s="269">
        <f>'Data and Parameter'!$E$4*'Data and Parameter'!$E$5*('Data and Parameter'!$E$6+'Data and Parameter'!$E$7)*'Data and Parameter'!$E$19*'Data and Parameter'!$E$14*'ER calculations'!N10899</f>
        <v>1.0922922755728799</v>
      </c>
      <c r="T10899" s="105"/>
    </row>
    <row r="10900" spans="1:20" ht="15">
      <c r="A10900" s="284">
        <v>10896</v>
      </c>
      <c r="B10900" s="287"/>
      <c r="C10900" s="287"/>
      <c r="D10900" s="284" t="s">
        <v>119</v>
      </c>
      <c r="E10900" s="287"/>
      <c r="F10900" s="285" t="s">
        <v>11022</v>
      </c>
      <c r="G10900" s="266" t="s">
        <v>121</v>
      </c>
      <c r="H10900" s="266">
        <v>0.1</v>
      </c>
      <c r="I10900" s="266">
        <v>2023</v>
      </c>
      <c r="J10900" s="267">
        <v>44969</v>
      </c>
      <c r="K10900" s="267">
        <f>J10900+1</f>
        <v>44970</v>
      </c>
      <c r="L10900" s="266">
        <f>IF(M10900&lt;=365,1,2)</f>
        <v>1</v>
      </c>
      <c r="M10900" s="266">
        <f>IF(K10900&lt;$C$1,$C$2-$C$1+1,$C$2-K10900+1)</f>
        <v>77</v>
      </c>
      <c r="N10900" s="268">
        <f>M10900/365</f>
        <v>0.21095890410958903</v>
      </c>
      <c r="O10900" s="269">
        <f>'Data and Parameter'!$E$4*'Data and Parameter'!$E$5*('Data and Parameter'!$E$6+'Data and Parameter'!$E$7)*'Data and Parameter'!$E$19*'Data and Parameter'!$E$14*'ER calculations'!N10900</f>
        <v>1.0922922755728799</v>
      </c>
      <c r="T10900" s="105"/>
    </row>
    <row r="10901" spans="1:20" ht="15">
      <c r="A10901" s="284">
        <v>10897</v>
      </c>
      <c r="B10901" s="287"/>
      <c r="C10901" s="287"/>
      <c r="D10901" s="284" t="s">
        <v>119</v>
      </c>
      <c r="E10901" s="287"/>
      <c r="F10901" s="285" t="s">
        <v>11023</v>
      </c>
      <c r="G10901" s="266" t="s">
        <v>121</v>
      </c>
      <c r="H10901" s="266">
        <v>0.1</v>
      </c>
      <c r="I10901" s="266">
        <v>2023</v>
      </c>
      <c r="J10901" s="267">
        <v>44969</v>
      </c>
      <c r="K10901" s="267">
        <f>J10901+1</f>
        <v>44970</v>
      </c>
      <c r="L10901" s="266">
        <f>IF(M10901&lt;=365,1,2)</f>
        <v>1</v>
      </c>
      <c r="M10901" s="266">
        <f>IF(K10901&lt;$C$1,$C$2-$C$1+1,$C$2-K10901+1)</f>
        <v>77</v>
      </c>
      <c r="N10901" s="268">
        <f>M10901/365</f>
        <v>0.21095890410958903</v>
      </c>
      <c r="O10901" s="269">
        <f>'Data and Parameter'!$E$4*'Data and Parameter'!$E$5*('Data and Parameter'!$E$6+'Data and Parameter'!$E$7)*'Data and Parameter'!$E$19*'Data and Parameter'!$E$14*'ER calculations'!N10901</f>
        <v>1.0922922755728799</v>
      </c>
      <c r="T10901" s="105"/>
    </row>
    <row r="10902" spans="1:20" ht="15">
      <c r="A10902" s="284">
        <v>10898</v>
      </c>
      <c r="B10902" s="287"/>
      <c r="C10902" s="287"/>
      <c r="D10902" s="284" t="s">
        <v>119</v>
      </c>
      <c r="E10902" s="287"/>
      <c r="F10902" s="285" t="s">
        <v>11024</v>
      </c>
      <c r="G10902" s="266" t="s">
        <v>121</v>
      </c>
      <c r="H10902" s="266">
        <v>0.1</v>
      </c>
      <c r="I10902" s="266">
        <v>2023</v>
      </c>
      <c r="J10902" s="267">
        <v>45001</v>
      </c>
      <c r="K10902" s="267">
        <f>J10902+1</f>
        <v>45002</v>
      </c>
      <c r="L10902" s="266">
        <f>IF(M10902&lt;=365,1,2)</f>
        <v>1</v>
      </c>
      <c r="M10902" s="266">
        <f>IF(K10902&lt;$C$1,$C$2-$C$1+1,$C$2-K10902+1)</f>
        <v>45</v>
      </c>
      <c r="N10902" s="268">
        <f>M10902/365</f>
        <v>0.12328767123287671</v>
      </c>
      <c r="O10902" s="269">
        <f>'Data and Parameter'!$E$4*'Data and Parameter'!$E$5*('Data and Parameter'!$E$6+'Data and Parameter'!$E$7)*'Data and Parameter'!$E$19*'Data and Parameter'!$E$14*'ER calculations'!N10902</f>
        <v>0.63835262858155317</v>
      </c>
      <c r="T10902" s="105"/>
    </row>
    <row r="10903" spans="1:20" ht="15">
      <c r="A10903" s="284">
        <v>10899</v>
      </c>
      <c r="B10903" s="287"/>
      <c r="C10903" s="287"/>
      <c r="D10903" s="284" t="s">
        <v>119</v>
      </c>
      <c r="E10903" s="287"/>
      <c r="F10903" s="285" t="s">
        <v>11025</v>
      </c>
      <c r="G10903" s="266" t="s">
        <v>121</v>
      </c>
      <c r="H10903" s="266">
        <v>0.1</v>
      </c>
      <c r="I10903" s="266">
        <v>2023</v>
      </c>
      <c r="J10903" s="267">
        <v>44969</v>
      </c>
      <c r="K10903" s="267">
        <f>J10903+1</f>
        <v>44970</v>
      </c>
      <c r="L10903" s="266">
        <f>IF(M10903&lt;=365,1,2)</f>
        <v>1</v>
      </c>
      <c r="M10903" s="266">
        <f>IF(K10903&lt;$C$1,$C$2-$C$1+1,$C$2-K10903+1)</f>
        <v>77</v>
      </c>
      <c r="N10903" s="268">
        <f>M10903/365</f>
        <v>0.21095890410958903</v>
      </c>
      <c r="O10903" s="269">
        <f>'Data and Parameter'!$E$4*'Data and Parameter'!$E$5*('Data and Parameter'!$E$6+'Data and Parameter'!$E$7)*'Data and Parameter'!$E$19*'Data and Parameter'!$E$14*'ER calculations'!N10903</f>
        <v>1.0922922755728799</v>
      </c>
      <c r="T10903" s="105"/>
    </row>
    <row r="10904" spans="1:20" ht="15">
      <c r="A10904" s="284">
        <v>10900</v>
      </c>
      <c r="B10904" s="287"/>
      <c r="C10904" s="287"/>
      <c r="D10904" s="284" t="s">
        <v>119</v>
      </c>
      <c r="E10904" s="287"/>
      <c r="F10904" s="285" t="s">
        <v>11026</v>
      </c>
      <c r="G10904" s="266" t="s">
        <v>121</v>
      </c>
      <c r="H10904" s="266">
        <v>0.1</v>
      </c>
      <c r="I10904" s="266">
        <v>2023</v>
      </c>
      <c r="J10904" s="267">
        <v>45013</v>
      </c>
      <c r="K10904" s="267">
        <f>J10904+1</f>
        <v>45014</v>
      </c>
      <c r="L10904" s="266">
        <f>IF(M10904&lt;=365,1,2)</f>
        <v>1</v>
      </c>
      <c r="M10904" s="266">
        <f>IF(K10904&lt;$C$1,$C$2-$C$1+1,$C$2-K10904+1)</f>
        <v>33</v>
      </c>
      <c r="N10904" s="268">
        <f>M10904/365</f>
        <v>9.0410958904109592E-2</v>
      </c>
      <c r="O10904" s="269">
        <f>'Data and Parameter'!$E$4*'Data and Parameter'!$E$5*('Data and Parameter'!$E$6+'Data and Parameter'!$E$7)*'Data and Parameter'!$E$19*'Data and Parameter'!$E$14*'ER calculations'!N10904</f>
        <v>0.46812526095980572</v>
      </c>
      <c r="T10904" s="105"/>
    </row>
    <row r="10905" spans="1:20" ht="15">
      <c r="A10905" s="284">
        <v>10901</v>
      </c>
      <c r="B10905" s="287"/>
      <c r="C10905" s="287"/>
      <c r="D10905" s="284" t="s">
        <v>119</v>
      </c>
      <c r="E10905" s="287"/>
      <c r="F10905" s="285" t="s">
        <v>11027</v>
      </c>
      <c r="G10905" s="266" t="s">
        <v>121</v>
      </c>
      <c r="H10905" s="266">
        <v>0.1</v>
      </c>
      <c r="I10905" s="266">
        <v>2023</v>
      </c>
      <c r="J10905" s="267">
        <v>44991</v>
      </c>
      <c r="K10905" s="267">
        <f>J10905+1</f>
        <v>44992</v>
      </c>
      <c r="L10905" s="266">
        <f>IF(M10905&lt;=365,1,2)</f>
        <v>1</v>
      </c>
      <c r="M10905" s="266">
        <f>IF(K10905&lt;$C$1,$C$2-$C$1+1,$C$2-K10905+1)</f>
        <v>55</v>
      </c>
      <c r="N10905" s="268">
        <f>M10905/365</f>
        <v>0.15068493150684931</v>
      </c>
      <c r="O10905" s="269">
        <f>'Data and Parameter'!$E$4*'Data and Parameter'!$E$5*('Data and Parameter'!$E$6+'Data and Parameter'!$E$7)*'Data and Parameter'!$E$19*'Data and Parameter'!$E$14*'ER calculations'!N10905</f>
        <v>0.78020876826634278</v>
      </c>
      <c r="T10905" s="105"/>
    </row>
    <row r="10906" spans="1:20" ht="15">
      <c r="A10906" s="284">
        <v>10902</v>
      </c>
      <c r="B10906" s="287"/>
      <c r="C10906" s="287"/>
      <c r="D10906" s="284" t="s">
        <v>119</v>
      </c>
      <c r="E10906" s="287"/>
      <c r="F10906" s="285" t="s">
        <v>11028</v>
      </c>
      <c r="G10906" s="266" t="s">
        <v>121</v>
      </c>
      <c r="H10906" s="266">
        <v>0.1</v>
      </c>
      <c r="I10906" s="266">
        <v>2023</v>
      </c>
      <c r="J10906" s="267">
        <v>44969</v>
      </c>
      <c r="K10906" s="267">
        <f>J10906+1</f>
        <v>44970</v>
      </c>
      <c r="L10906" s="266">
        <f>IF(M10906&lt;=365,1,2)</f>
        <v>1</v>
      </c>
      <c r="M10906" s="266">
        <f>IF(K10906&lt;$C$1,$C$2-$C$1+1,$C$2-K10906+1)</f>
        <v>77</v>
      </c>
      <c r="N10906" s="268">
        <f>M10906/365</f>
        <v>0.21095890410958903</v>
      </c>
      <c r="O10906" s="269">
        <f>'Data and Parameter'!$E$4*'Data and Parameter'!$E$5*('Data and Parameter'!$E$6+'Data and Parameter'!$E$7)*'Data and Parameter'!$E$19*'Data and Parameter'!$E$14*'ER calculations'!N10906</f>
        <v>1.0922922755728799</v>
      </c>
      <c r="T10906" s="105"/>
    </row>
    <row r="10907" spans="1:20" ht="15">
      <c r="A10907" s="284">
        <v>10903</v>
      </c>
      <c r="B10907" s="287"/>
      <c r="C10907" s="287"/>
      <c r="D10907" s="284" t="s">
        <v>119</v>
      </c>
      <c r="E10907" s="287"/>
      <c r="F10907" s="285" t="s">
        <v>11029</v>
      </c>
      <c r="G10907" s="266" t="s">
        <v>121</v>
      </c>
      <c r="H10907" s="266">
        <v>0.1</v>
      </c>
      <c r="I10907" s="266">
        <v>2023</v>
      </c>
      <c r="J10907" s="267">
        <v>44969</v>
      </c>
      <c r="K10907" s="267">
        <f>J10907+1</f>
        <v>44970</v>
      </c>
      <c r="L10907" s="266">
        <f>IF(M10907&lt;=365,1,2)</f>
        <v>1</v>
      </c>
      <c r="M10907" s="266">
        <f>IF(K10907&lt;$C$1,$C$2-$C$1+1,$C$2-K10907+1)</f>
        <v>77</v>
      </c>
      <c r="N10907" s="268">
        <f>M10907/365</f>
        <v>0.21095890410958903</v>
      </c>
      <c r="O10907" s="269">
        <f>'Data and Parameter'!$E$4*'Data and Parameter'!$E$5*('Data and Parameter'!$E$6+'Data and Parameter'!$E$7)*'Data and Parameter'!$E$19*'Data and Parameter'!$E$14*'ER calculations'!N10907</f>
        <v>1.0922922755728799</v>
      </c>
      <c r="T10907" s="105"/>
    </row>
    <row r="10908" spans="1:20" ht="15">
      <c r="A10908" s="284">
        <v>10904</v>
      </c>
      <c r="B10908" s="287"/>
      <c r="C10908" s="287"/>
      <c r="D10908" s="284" t="s">
        <v>119</v>
      </c>
      <c r="E10908" s="287"/>
      <c r="F10908" s="285" t="s">
        <v>11030</v>
      </c>
      <c r="G10908" s="266" t="s">
        <v>121</v>
      </c>
      <c r="H10908" s="266">
        <v>0.1</v>
      </c>
      <c r="I10908" s="266">
        <v>2023</v>
      </c>
      <c r="J10908" s="267">
        <v>44969</v>
      </c>
      <c r="K10908" s="267">
        <f>J10908+1</f>
        <v>44970</v>
      </c>
      <c r="L10908" s="266">
        <f>IF(M10908&lt;=365,1,2)</f>
        <v>1</v>
      </c>
      <c r="M10908" s="266">
        <f>IF(K10908&lt;$C$1,$C$2-$C$1+1,$C$2-K10908+1)</f>
        <v>77</v>
      </c>
      <c r="N10908" s="268">
        <f>M10908/365</f>
        <v>0.21095890410958903</v>
      </c>
      <c r="O10908" s="269">
        <f>'Data and Parameter'!$E$4*'Data and Parameter'!$E$5*('Data and Parameter'!$E$6+'Data and Parameter'!$E$7)*'Data and Parameter'!$E$19*'Data and Parameter'!$E$14*'ER calculations'!N10908</f>
        <v>1.0922922755728799</v>
      </c>
      <c r="T10908" s="105"/>
    </row>
    <row r="10909" spans="1:20" ht="15">
      <c r="A10909" s="284">
        <v>10905</v>
      </c>
      <c r="B10909" s="287"/>
      <c r="C10909" s="287"/>
      <c r="D10909" s="284" t="s">
        <v>10862</v>
      </c>
      <c r="E10909" s="287"/>
      <c r="F10909" s="285" t="s">
        <v>11031</v>
      </c>
      <c r="G10909" s="266" t="s">
        <v>121</v>
      </c>
      <c r="H10909" s="266">
        <v>0.1</v>
      </c>
      <c r="I10909" s="266">
        <v>2023</v>
      </c>
      <c r="J10909" s="267">
        <v>45001</v>
      </c>
      <c r="K10909" s="267">
        <f>J10909+1</f>
        <v>45002</v>
      </c>
      <c r="L10909" s="266">
        <f>IF(M10909&lt;=365,1,2)</f>
        <v>1</v>
      </c>
      <c r="M10909" s="266">
        <f>IF(K10909&lt;$C$1,$C$2-$C$1+1,$C$2-K10909+1)</f>
        <v>45</v>
      </c>
      <c r="N10909" s="268">
        <f>M10909/365</f>
        <v>0.12328767123287671</v>
      </c>
      <c r="O10909" s="269">
        <f>'Data and Parameter'!$E$4*'Data and Parameter'!$E$5*('Data and Parameter'!$E$6+'Data and Parameter'!$E$7)*'Data and Parameter'!$E$19*'Data and Parameter'!$E$14*'ER calculations'!N10909</f>
        <v>0.63835262858155317</v>
      </c>
      <c r="T10909" s="105"/>
    </row>
    <row r="10910" spans="1:20" ht="15">
      <c r="A10910" s="284">
        <v>10906</v>
      </c>
      <c r="B10910" s="287"/>
      <c r="C10910" s="287"/>
      <c r="D10910" s="284" t="s">
        <v>119</v>
      </c>
      <c r="E10910" s="287"/>
      <c r="F10910" s="285" t="s">
        <v>11032</v>
      </c>
      <c r="G10910" s="266" t="s">
        <v>121</v>
      </c>
      <c r="H10910" s="266">
        <v>0.1</v>
      </c>
      <c r="I10910" s="266">
        <v>2023</v>
      </c>
      <c r="J10910" s="267">
        <v>44969</v>
      </c>
      <c r="K10910" s="267">
        <f>J10910+1</f>
        <v>44970</v>
      </c>
      <c r="L10910" s="266">
        <f>IF(M10910&lt;=365,1,2)</f>
        <v>1</v>
      </c>
      <c r="M10910" s="266">
        <f>IF(K10910&lt;$C$1,$C$2-$C$1+1,$C$2-K10910+1)</f>
        <v>77</v>
      </c>
      <c r="N10910" s="268">
        <f>M10910/365</f>
        <v>0.21095890410958903</v>
      </c>
      <c r="O10910" s="269">
        <f>'Data and Parameter'!$E$4*'Data and Parameter'!$E$5*('Data and Parameter'!$E$6+'Data and Parameter'!$E$7)*'Data and Parameter'!$E$19*'Data and Parameter'!$E$14*'ER calculations'!N10910</f>
        <v>1.0922922755728799</v>
      </c>
      <c r="T10910" s="105"/>
    </row>
    <row r="10911" spans="1:20" ht="15">
      <c r="A10911" s="284">
        <v>10907</v>
      </c>
      <c r="B10911" s="287"/>
      <c r="C10911" s="287"/>
      <c r="D10911" s="284" t="s">
        <v>119</v>
      </c>
      <c r="E10911" s="287"/>
      <c r="F10911" s="285" t="s">
        <v>11033</v>
      </c>
      <c r="G10911" s="266" t="s">
        <v>121</v>
      </c>
      <c r="H10911" s="266">
        <v>0.1</v>
      </c>
      <c r="I10911" s="266">
        <v>2023</v>
      </c>
      <c r="J10911" s="267">
        <v>44969</v>
      </c>
      <c r="K10911" s="267">
        <f>J10911+1</f>
        <v>44970</v>
      </c>
      <c r="L10911" s="266">
        <f>IF(M10911&lt;=365,1,2)</f>
        <v>1</v>
      </c>
      <c r="M10911" s="266">
        <f>IF(K10911&lt;$C$1,$C$2-$C$1+1,$C$2-K10911+1)</f>
        <v>77</v>
      </c>
      <c r="N10911" s="268">
        <f>M10911/365</f>
        <v>0.21095890410958903</v>
      </c>
      <c r="O10911" s="269">
        <f>'Data and Parameter'!$E$4*'Data and Parameter'!$E$5*('Data and Parameter'!$E$6+'Data and Parameter'!$E$7)*'Data and Parameter'!$E$19*'Data and Parameter'!$E$14*'ER calculations'!N10911</f>
        <v>1.0922922755728799</v>
      </c>
      <c r="T10911" s="105"/>
    </row>
    <row r="10912" spans="1:20" ht="15">
      <c r="A10912" s="284">
        <v>10908</v>
      </c>
      <c r="B10912" s="287"/>
      <c r="C10912" s="287"/>
      <c r="D10912" s="284" t="s">
        <v>119</v>
      </c>
      <c r="E10912" s="287"/>
      <c r="F10912" s="285" t="s">
        <v>11034</v>
      </c>
      <c r="G10912" s="266" t="s">
        <v>121</v>
      </c>
      <c r="H10912" s="266">
        <v>0.1</v>
      </c>
      <c r="I10912" s="266">
        <v>2023</v>
      </c>
      <c r="J10912" s="267">
        <v>44969</v>
      </c>
      <c r="K10912" s="267">
        <f>J10912+1</f>
        <v>44970</v>
      </c>
      <c r="L10912" s="266">
        <f>IF(M10912&lt;=365,1,2)</f>
        <v>1</v>
      </c>
      <c r="M10912" s="266">
        <f>IF(K10912&lt;$C$1,$C$2-$C$1+1,$C$2-K10912+1)</f>
        <v>77</v>
      </c>
      <c r="N10912" s="268">
        <f>M10912/365</f>
        <v>0.21095890410958903</v>
      </c>
      <c r="O10912" s="269">
        <f>'Data and Parameter'!$E$4*'Data and Parameter'!$E$5*('Data and Parameter'!$E$6+'Data and Parameter'!$E$7)*'Data and Parameter'!$E$19*'Data and Parameter'!$E$14*'ER calculations'!N10912</f>
        <v>1.0922922755728799</v>
      </c>
      <c r="T10912" s="105"/>
    </row>
    <row r="10913" spans="1:20" ht="15">
      <c r="A10913" s="284">
        <v>10909</v>
      </c>
      <c r="B10913" s="287"/>
      <c r="C10913" s="287"/>
      <c r="D10913" s="284" t="s">
        <v>119</v>
      </c>
      <c r="E10913" s="287"/>
      <c r="F10913" s="285" t="s">
        <v>11035</v>
      </c>
      <c r="G10913" s="266" t="s">
        <v>121</v>
      </c>
      <c r="H10913" s="266">
        <v>0.1</v>
      </c>
      <c r="I10913" s="266">
        <v>2023</v>
      </c>
      <c r="J10913" s="267">
        <v>44969</v>
      </c>
      <c r="K10913" s="267">
        <f>J10913+1</f>
        <v>44970</v>
      </c>
      <c r="L10913" s="266">
        <f>IF(M10913&lt;=365,1,2)</f>
        <v>1</v>
      </c>
      <c r="M10913" s="266">
        <f>IF(K10913&lt;$C$1,$C$2-$C$1+1,$C$2-K10913+1)</f>
        <v>77</v>
      </c>
      <c r="N10913" s="268">
        <f>M10913/365</f>
        <v>0.21095890410958903</v>
      </c>
      <c r="O10913" s="269">
        <f>'Data and Parameter'!$E$4*'Data and Parameter'!$E$5*('Data and Parameter'!$E$6+'Data and Parameter'!$E$7)*'Data and Parameter'!$E$19*'Data and Parameter'!$E$14*'ER calculations'!N10913</f>
        <v>1.0922922755728799</v>
      </c>
      <c r="T10913" s="105"/>
    </row>
    <row r="10914" spans="1:20" ht="15">
      <c r="A10914" s="284">
        <v>10910</v>
      </c>
      <c r="B10914" s="287"/>
      <c r="C10914" s="287"/>
      <c r="D10914" s="284" t="s">
        <v>119</v>
      </c>
      <c r="E10914" s="287"/>
      <c r="F10914" s="285" t="s">
        <v>11036</v>
      </c>
      <c r="G10914" s="266" t="s">
        <v>121</v>
      </c>
      <c r="H10914" s="266">
        <v>0.1</v>
      </c>
      <c r="I10914" s="266">
        <v>2023</v>
      </c>
      <c r="J10914" s="267">
        <v>44969</v>
      </c>
      <c r="K10914" s="267">
        <f>J10914+1</f>
        <v>44970</v>
      </c>
      <c r="L10914" s="266">
        <f>IF(M10914&lt;=365,1,2)</f>
        <v>1</v>
      </c>
      <c r="M10914" s="266">
        <f>IF(K10914&lt;$C$1,$C$2-$C$1+1,$C$2-K10914+1)</f>
        <v>77</v>
      </c>
      <c r="N10914" s="268">
        <f>M10914/365</f>
        <v>0.21095890410958903</v>
      </c>
      <c r="O10914" s="269">
        <f>'Data and Parameter'!$E$4*'Data and Parameter'!$E$5*('Data and Parameter'!$E$6+'Data and Parameter'!$E$7)*'Data and Parameter'!$E$19*'Data and Parameter'!$E$14*'ER calculations'!N10914</f>
        <v>1.0922922755728799</v>
      </c>
      <c r="T10914" s="105"/>
    </row>
    <row r="10915" spans="1:20" ht="15">
      <c r="A10915" s="284">
        <v>10911</v>
      </c>
      <c r="B10915" s="287"/>
      <c r="C10915" s="287"/>
      <c r="D10915" s="284" t="s">
        <v>119</v>
      </c>
      <c r="E10915" s="287"/>
      <c r="F10915" s="285" t="s">
        <v>11037</v>
      </c>
      <c r="G10915" s="266" t="s">
        <v>121</v>
      </c>
      <c r="H10915" s="266">
        <v>0.1</v>
      </c>
      <c r="I10915" s="266">
        <v>2023</v>
      </c>
      <c r="J10915" s="267">
        <v>44969</v>
      </c>
      <c r="K10915" s="267">
        <f>J10915+1</f>
        <v>44970</v>
      </c>
      <c r="L10915" s="266">
        <f>IF(M10915&lt;=365,1,2)</f>
        <v>1</v>
      </c>
      <c r="M10915" s="266">
        <f>IF(K10915&lt;$C$1,$C$2-$C$1+1,$C$2-K10915+1)</f>
        <v>77</v>
      </c>
      <c r="N10915" s="268">
        <f>M10915/365</f>
        <v>0.21095890410958903</v>
      </c>
      <c r="O10915" s="269">
        <f>'Data and Parameter'!$E$4*'Data and Parameter'!$E$5*('Data and Parameter'!$E$6+'Data and Parameter'!$E$7)*'Data and Parameter'!$E$19*'Data and Parameter'!$E$14*'ER calculations'!N10915</f>
        <v>1.0922922755728799</v>
      </c>
      <c r="T10915" s="105"/>
    </row>
    <row r="10916" spans="1:20" ht="15">
      <c r="A10916" s="284">
        <v>10912</v>
      </c>
      <c r="B10916" s="287"/>
      <c r="C10916" s="287"/>
      <c r="D10916" s="284" t="s">
        <v>119</v>
      </c>
      <c r="E10916" s="287"/>
      <c r="F10916" s="285" t="s">
        <v>11038</v>
      </c>
      <c r="G10916" s="266" t="s">
        <v>121</v>
      </c>
      <c r="H10916" s="266">
        <v>0.1</v>
      </c>
      <c r="I10916" s="266">
        <v>2023</v>
      </c>
      <c r="J10916" s="267">
        <v>45013</v>
      </c>
      <c r="K10916" s="267">
        <f>J10916+1</f>
        <v>45014</v>
      </c>
      <c r="L10916" s="266">
        <f>IF(M10916&lt;=365,1,2)</f>
        <v>1</v>
      </c>
      <c r="M10916" s="266">
        <f>IF(K10916&lt;$C$1,$C$2-$C$1+1,$C$2-K10916+1)</f>
        <v>33</v>
      </c>
      <c r="N10916" s="268">
        <f>M10916/365</f>
        <v>9.0410958904109592E-2</v>
      </c>
      <c r="O10916" s="269">
        <f>'Data and Parameter'!$E$4*'Data and Parameter'!$E$5*('Data and Parameter'!$E$6+'Data and Parameter'!$E$7)*'Data and Parameter'!$E$19*'Data and Parameter'!$E$14*'ER calculations'!N10916</f>
        <v>0.46812526095980572</v>
      </c>
      <c r="T10916" s="105"/>
    </row>
    <row r="10917" spans="1:20" ht="15">
      <c r="A10917" s="284">
        <v>10913</v>
      </c>
      <c r="B10917" s="287"/>
      <c r="C10917" s="287"/>
      <c r="D10917" s="284" t="s">
        <v>119</v>
      </c>
      <c r="E10917" s="287"/>
      <c r="F10917" s="285" t="s">
        <v>11039</v>
      </c>
      <c r="G10917" s="266" t="s">
        <v>121</v>
      </c>
      <c r="H10917" s="266">
        <v>0.1</v>
      </c>
      <c r="I10917" s="266">
        <v>2023</v>
      </c>
      <c r="J10917" s="267">
        <v>44969</v>
      </c>
      <c r="K10917" s="267">
        <f>J10917+1</f>
        <v>44970</v>
      </c>
      <c r="L10917" s="266">
        <f>IF(M10917&lt;=365,1,2)</f>
        <v>1</v>
      </c>
      <c r="M10917" s="266">
        <f>IF(K10917&lt;$C$1,$C$2-$C$1+1,$C$2-K10917+1)</f>
        <v>77</v>
      </c>
      <c r="N10917" s="268">
        <f>M10917/365</f>
        <v>0.21095890410958903</v>
      </c>
      <c r="O10917" s="269">
        <f>'Data and Parameter'!$E$4*'Data and Parameter'!$E$5*('Data and Parameter'!$E$6+'Data and Parameter'!$E$7)*'Data and Parameter'!$E$19*'Data and Parameter'!$E$14*'ER calculations'!N10917</f>
        <v>1.0922922755728799</v>
      </c>
      <c r="T10917" s="105"/>
    </row>
    <row r="10918" spans="1:20" ht="15">
      <c r="A10918" s="284">
        <v>10914</v>
      </c>
      <c r="B10918" s="287"/>
      <c r="C10918" s="287"/>
      <c r="D10918" s="284" t="s">
        <v>119</v>
      </c>
      <c r="E10918" s="287"/>
      <c r="F10918" s="285" t="s">
        <v>11040</v>
      </c>
      <c r="G10918" s="266" t="s">
        <v>121</v>
      </c>
      <c r="H10918" s="266">
        <v>0.1</v>
      </c>
      <c r="I10918" s="266">
        <v>2023</v>
      </c>
      <c r="J10918" s="267">
        <v>44969</v>
      </c>
      <c r="K10918" s="267">
        <f>J10918+1</f>
        <v>44970</v>
      </c>
      <c r="L10918" s="266">
        <f>IF(M10918&lt;=365,1,2)</f>
        <v>1</v>
      </c>
      <c r="M10918" s="266">
        <f>IF(K10918&lt;$C$1,$C$2-$C$1+1,$C$2-K10918+1)</f>
        <v>77</v>
      </c>
      <c r="N10918" s="268">
        <f>M10918/365</f>
        <v>0.21095890410958903</v>
      </c>
      <c r="O10918" s="269">
        <f>'Data and Parameter'!$E$4*'Data and Parameter'!$E$5*('Data and Parameter'!$E$6+'Data and Parameter'!$E$7)*'Data and Parameter'!$E$19*'Data and Parameter'!$E$14*'ER calculations'!N10918</f>
        <v>1.0922922755728799</v>
      </c>
      <c r="T10918" s="105"/>
    </row>
    <row r="10919" spans="1:20" ht="15">
      <c r="A10919" s="284">
        <v>10915</v>
      </c>
      <c r="B10919" s="287"/>
      <c r="C10919" s="287"/>
      <c r="D10919" s="284" t="s">
        <v>119</v>
      </c>
      <c r="E10919" s="287"/>
      <c r="F10919" s="285" t="s">
        <v>11041</v>
      </c>
      <c r="G10919" s="266" t="s">
        <v>121</v>
      </c>
      <c r="H10919" s="266">
        <v>0.1</v>
      </c>
      <c r="I10919" s="266">
        <v>2023</v>
      </c>
      <c r="J10919" s="267">
        <v>44969</v>
      </c>
      <c r="K10919" s="267">
        <f>J10919+1</f>
        <v>44970</v>
      </c>
      <c r="L10919" s="266">
        <f>IF(M10919&lt;=365,1,2)</f>
        <v>1</v>
      </c>
      <c r="M10919" s="266">
        <f>IF(K10919&lt;$C$1,$C$2-$C$1+1,$C$2-K10919+1)</f>
        <v>77</v>
      </c>
      <c r="N10919" s="268">
        <f>M10919/365</f>
        <v>0.21095890410958903</v>
      </c>
      <c r="O10919" s="269">
        <f>'Data and Parameter'!$E$4*'Data and Parameter'!$E$5*('Data and Parameter'!$E$6+'Data and Parameter'!$E$7)*'Data and Parameter'!$E$19*'Data and Parameter'!$E$14*'ER calculations'!N10919</f>
        <v>1.0922922755728799</v>
      </c>
      <c r="T10919" s="105"/>
    </row>
    <row r="10920" spans="1:20" ht="15">
      <c r="A10920" s="284">
        <v>10916</v>
      </c>
      <c r="B10920" s="287"/>
      <c r="C10920" s="287"/>
      <c r="D10920" s="284" t="s">
        <v>119</v>
      </c>
      <c r="E10920" s="287"/>
      <c r="F10920" s="285" t="s">
        <v>11042</v>
      </c>
      <c r="G10920" s="266" t="s">
        <v>121</v>
      </c>
      <c r="H10920" s="266">
        <v>0.1</v>
      </c>
      <c r="I10920" s="266">
        <v>2023</v>
      </c>
      <c r="J10920" s="267">
        <v>44969</v>
      </c>
      <c r="K10920" s="267">
        <f>J10920+1</f>
        <v>44970</v>
      </c>
      <c r="L10920" s="266">
        <f>IF(M10920&lt;=365,1,2)</f>
        <v>1</v>
      </c>
      <c r="M10920" s="266">
        <f>IF(K10920&lt;$C$1,$C$2-$C$1+1,$C$2-K10920+1)</f>
        <v>77</v>
      </c>
      <c r="N10920" s="268">
        <f>M10920/365</f>
        <v>0.21095890410958903</v>
      </c>
      <c r="O10920" s="269">
        <f>'Data and Parameter'!$E$4*'Data and Parameter'!$E$5*('Data and Parameter'!$E$6+'Data and Parameter'!$E$7)*'Data and Parameter'!$E$19*'Data and Parameter'!$E$14*'ER calculations'!N10920</f>
        <v>1.0922922755728799</v>
      </c>
      <c r="T10920" s="105"/>
    </row>
    <row r="10921" spans="1:20" ht="15">
      <c r="A10921" s="284">
        <v>10917</v>
      </c>
      <c r="B10921" s="287"/>
      <c r="C10921" s="287"/>
      <c r="D10921" s="284" t="s">
        <v>119</v>
      </c>
      <c r="E10921" s="287"/>
      <c r="F10921" s="285" t="s">
        <v>11043</v>
      </c>
      <c r="G10921" s="266" t="s">
        <v>121</v>
      </c>
      <c r="H10921" s="266">
        <v>0.1</v>
      </c>
      <c r="I10921" s="266">
        <v>2023</v>
      </c>
      <c r="J10921" s="267">
        <v>44969</v>
      </c>
      <c r="K10921" s="267">
        <f>J10921+1</f>
        <v>44970</v>
      </c>
      <c r="L10921" s="266">
        <f>IF(M10921&lt;=365,1,2)</f>
        <v>1</v>
      </c>
      <c r="M10921" s="266">
        <f>IF(K10921&lt;$C$1,$C$2-$C$1+1,$C$2-K10921+1)</f>
        <v>77</v>
      </c>
      <c r="N10921" s="268">
        <f>M10921/365</f>
        <v>0.21095890410958903</v>
      </c>
      <c r="O10921" s="269">
        <f>'Data and Parameter'!$E$4*'Data and Parameter'!$E$5*('Data and Parameter'!$E$6+'Data and Parameter'!$E$7)*'Data and Parameter'!$E$19*'Data and Parameter'!$E$14*'ER calculations'!N10921</f>
        <v>1.0922922755728799</v>
      </c>
      <c r="T10921" s="105"/>
    </row>
    <row r="10922" spans="1:20" ht="15">
      <c r="A10922" s="284">
        <v>10918</v>
      </c>
      <c r="B10922" s="287"/>
      <c r="C10922" s="287"/>
      <c r="D10922" s="284" t="s">
        <v>119</v>
      </c>
      <c r="E10922" s="287"/>
      <c r="F10922" s="285" t="s">
        <v>11044</v>
      </c>
      <c r="G10922" s="266" t="s">
        <v>121</v>
      </c>
      <c r="H10922" s="266">
        <v>0.1</v>
      </c>
      <c r="I10922" s="266">
        <v>2023</v>
      </c>
      <c r="J10922" s="267">
        <v>44969</v>
      </c>
      <c r="K10922" s="267">
        <f>J10922+1</f>
        <v>44970</v>
      </c>
      <c r="L10922" s="266">
        <f>IF(M10922&lt;=365,1,2)</f>
        <v>1</v>
      </c>
      <c r="M10922" s="266">
        <f>IF(K10922&lt;$C$1,$C$2-$C$1+1,$C$2-K10922+1)</f>
        <v>77</v>
      </c>
      <c r="N10922" s="268">
        <f>M10922/365</f>
        <v>0.21095890410958903</v>
      </c>
      <c r="O10922" s="269">
        <f>'Data and Parameter'!$E$4*'Data and Parameter'!$E$5*('Data and Parameter'!$E$6+'Data and Parameter'!$E$7)*'Data and Parameter'!$E$19*'Data and Parameter'!$E$14*'ER calculations'!N10922</f>
        <v>1.0922922755728799</v>
      </c>
      <c r="T10922" s="105"/>
    </row>
    <row r="10923" spans="1:20" ht="15">
      <c r="A10923" s="284">
        <v>10919</v>
      </c>
      <c r="B10923" s="287"/>
      <c r="C10923" s="287"/>
      <c r="D10923" s="284" t="s">
        <v>119</v>
      </c>
      <c r="E10923" s="287"/>
      <c r="F10923" s="285" t="s">
        <v>11045</v>
      </c>
      <c r="G10923" s="266" t="s">
        <v>121</v>
      </c>
      <c r="H10923" s="266">
        <v>0.1</v>
      </c>
      <c r="I10923" s="266">
        <v>2023</v>
      </c>
      <c r="J10923" s="267">
        <v>44969</v>
      </c>
      <c r="K10923" s="267">
        <f>J10923+1</f>
        <v>44970</v>
      </c>
      <c r="L10923" s="266">
        <f>IF(M10923&lt;=365,1,2)</f>
        <v>1</v>
      </c>
      <c r="M10923" s="266">
        <f>IF(K10923&lt;$C$1,$C$2-$C$1+1,$C$2-K10923+1)</f>
        <v>77</v>
      </c>
      <c r="N10923" s="268">
        <f>M10923/365</f>
        <v>0.21095890410958903</v>
      </c>
      <c r="O10923" s="269">
        <f>'Data and Parameter'!$E$4*'Data and Parameter'!$E$5*('Data and Parameter'!$E$6+'Data and Parameter'!$E$7)*'Data and Parameter'!$E$19*'Data and Parameter'!$E$14*'ER calculations'!N10923</f>
        <v>1.0922922755728799</v>
      </c>
      <c r="T10923" s="105"/>
    </row>
    <row r="10924" spans="1:20" ht="15">
      <c r="A10924" s="284">
        <v>10920</v>
      </c>
      <c r="B10924" s="287"/>
      <c r="C10924" s="287"/>
      <c r="D10924" s="284" t="s">
        <v>119</v>
      </c>
      <c r="E10924" s="287"/>
      <c r="F10924" s="285" t="s">
        <v>11046</v>
      </c>
      <c r="G10924" s="266" t="s">
        <v>121</v>
      </c>
      <c r="H10924" s="266">
        <v>0.1</v>
      </c>
      <c r="I10924" s="266">
        <v>2023</v>
      </c>
      <c r="J10924" s="267">
        <v>44969</v>
      </c>
      <c r="K10924" s="267">
        <f>J10924+1</f>
        <v>44970</v>
      </c>
      <c r="L10924" s="266">
        <f>IF(M10924&lt;=365,1,2)</f>
        <v>1</v>
      </c>
      <c r="M10924" s="266">
        <f>IF(K10924&lt;$C$1,$C$2-$C$1+1,$C$2-K10924+1)</f>
        <v>77</v>
      </c>
      <c r="N10924" s="268">
        <f>M10924/365</f>
        <v>0.21095890410958903</v>
      </c>
      <c r="O10924" s="269">
        <f>'Data and Parameter'!$E$4*'Data and Parameter'!$E$5*('Data and Parameter'!$E$6+'Data and Parameter'!$E$7)*'Data and Parameter'!$E$19*'Data and Parameter'!$E$14*'ER calculations'!N10924</f>
        <v>1.0922922755728799</v>
      </c>
      <c r="T10924" s="105"/>
    </row>
    <row r="10925" spans="1:20" ht="15">
      <c r="A10925" s="284">
        <v>10921</v>
      </c>
      <c r="B10925" s="287"/>
      <c r="C10925" s="287"/>
      <c r="D10925" s="284" t="s">
        <v>119</v>
      </c>
      <c r="E10925" s="287"/>
      <c r="F10925" s="285" t="s">
        <v>11047</v>
      </c>
      <c r="G10925" s="266" t="s">
        <v>121</v>
      </c>
      <c r="H10925" s="266">
        <v>0.1</v>
      </c>
      <c r="I10925" s="266">
        <v>2023</v>
      </c>
      <c r="J10925" s="267">
        <v>44969</v>
      </c>
      <c r="K10925" s="267">
        <f>J10925+1</f>
        <v>44970</v>
      </c>
      <c r="L10925" s="266">
        <f>IF(M10925&lt;=365,1,2)</f>
        <v>1</v>
      </c>
      <c r="M10925" s="266">
        <f>IF(K10925&lt;$C$1,$C$2-$C$1+1,$C$2-K10925+1)</f>
        <v>77</v>
      </c>
      <c r="N10925" s="268">
        <f>M10925/365</f>
        <v>0.21095890410958903</v>
      </c>
      <c r="O10925" s="269">
        <f>'Data and Parameter'!$E$4*'Data and Parameter'!$E$5*('Data and Parameter'!$E$6+'Data and Parameter'!$E$7)*'Data and Parameter'!$E$19*'Data and Parameter'!$E$14*'ER calculations'!N10925</f>
        <v>1.0922922755728799</v>
      </c>
      <c r="T10925" s="105"/>
    </row>
    <row r="10926" spans="1:20" ht="15">
      <c r="A10926" s="284">
        <v>10922</v>
      </c>
      <c r="B10926" s="287"/>
      <c r="C10926" s="287"/>
      <c r="D10926" s="284" t="s">
        <v>119</v>
      </c>
      <c r="E10926" s="287"/>
      <c r="F10926" s="285" t="s">
        <v>11048</v>
      </c>
      <c r="G10926" s="266" t="s">
        <v>121</v>
      </c>
      <c r="H10926" s="266">
        <v>0.1</v>
      </c>
      <c r="I10926" s="266">
        <v>2023</v>
      </c>
      <c r="J10926" s="267">
        <v>44969</v>
      </c>
      <c r="K10926" s="267">
        <f>J10926+1</f>
        <v>44970</v>
      </c>
      <c r="L10926" s="266">
        <f>IF(M10926&lt;=365,1,2)</f>
        <v>1</v>
      </c>
      <c r="M10926" s="266">
        <f>IF(K10926&lt;$C$1,$C$2-$C$1+1,$C$2-K10926+1)</f>
        <v>77</v>
      </c>
      <c r="N10926" s="268">
        <f>M10926/365</f>
        <v>0.21095890410958903</v>
      </c>
      <c r="O10926" s="269">
        <f>'Data and Parameter'!$E$4*'Data and Parameter'!$E$5*('Data and Parameter'!$E$6+'Data and Parameter'!$E$7)*'Data and Parameter'!$E$19*'Data and Parameter'!$E$14*'ER calculations'!N10926</f>
        <v>1.0922922755728799</v>
      </c>
      <c r="T10926" s="105"/>
    </row>
    <row r="10927" spans="1:20" ht="15">
      <c r="A10927" s="284">
        <v>10923</v>
      </c>
      <c r="B10927" s="287"/>
      <c r="C10927" s="287"/>
      <c r="D10927" s="284" t="s">
        <v>119</v>
      </c>
      <c r="E10927" s="287"/>
      <c r="F10927" s="285" t="s">
        <v>11049</v>
      </c>
      <c r="G10927" s="266" t="s">
        <v>121</v>
      </c>
      <c r="H10927" s="266">
        <v>0.1</v>
      </c>
      <c r="I10927" s="266">
        <v>2023</v>
      </c>
      <c r="J10927" s="267">
        <v>44969</v>
      </c>
      <c r="K10927" s="267">
        <f>J10927+1</f>
        <v>44970</v>
      </c>
      <c r="L10927" s="266">
        <f>IF(M10927&lt;=365,1,2)</f>
        <v>1</v>
      </c>
      <c r="M10927" s="266">
        <f>IF(K10927&lt;$C$1,$C$2-$C$1+1,$C$2-K10927+1)</f>
        <v>77</v>
      </c>
      <c r="N10927" s="268">
        <f>M10927/365</f>
        <v>0.21095890410958903</v>
      </c>
      <c r="O10927" s="269">
        <f>'Data and Parameter'!$E$4*'Data and Parameter'!$E$5*('Data and Parameter'!$E$6+'Data and Parameter'!$E$7)*'Data and Parameter'!$E$19*'Data and Parameter'!$E$14*'ER calculations'!N10927</f>
        <v>1.0922922755728799</v>
      </c>
      <c r="T10927" s="105"/>
    </row>
    <row r="10928" spans="1:20" ht="15">
      <c r="A10928" s="284">
        <v>10924</v>
      </c>
      <c r="B10928" s="287"/>
      <c r="C10928" s="287"/>
      <c r="D10928" s="284" t="s">
        <v>3178</v>
      </c>
      <c r="E10928" s="287"/>
      <c r="F10928" s="285" t="s">
        <v>11050</v>
      </c>
      <c r="G10928" s="266" t="s">
        <v>121</v>
      </c>
      <c r="H10928" s="266">
        <v>0.1</v>
      </c>
      <c r="I10928" s="266">
        <v>2023</v>
      </c>
      <c r="J10928" s="267">
        <v>45040</v>
      </c>
      <c r="K10928" s="267">
        <f>J10928+1</f>
        <v>45041</v>
      </c>
      <c r="L10928" s="266">
        <f>IF(M10928&lt;=365,1,2)</f>
        <v>1</v>
      </c>
      <c r="M10928" s="266">
        <f>IF(K10928&lt;$C$1,$C$2-$C$1+1,$C$2-K10928+1)</f>
        <v>6</v>
      </c>
      <c r="N10928" s="268">
        <f>M10928/365</f>
        <v>1.643835616438356E-2</v>
      </c>
      <c r="O10928" s="269">
        <f>'Data and Parameter'!$E$4*'Data and Parameter'!$E$5*('Data and Parameter'!$E$6+'Data and Parameter'!$E$7)*'Data and Parameter'!$E$19*'Data and Parameter'!$E$14*'ER calculations'!N10928</f>
        <v>8.5113683810873753E-2</v>
      </c>
      <c r="T10928" s="105"/>
    </row>
    <row r="10929" spans="1:20" ht="15">
      <c r="A10929" s="284">
        <v>10925</v>
      </c>
      <c r="B10929" s="287"/>
      <c r="C10929" s="287"/>
      <c r="D10929" s="284" t="s">
        <v>119</v>
      </c>
      <c r="E10929" s="287"/>
      <c r="F10929" s="285" t="s">
        <v>11051</v>
      </c>
      <c r="G10929" s="266" t="s">
        <v>121</v>
      </c>
      <c r="H10929" s="266">
        <v>0.1</v>
      </c>
      <c r="I10929" s="266">
        <v>2023</v>
      </c>
      <c r="J10929" s="267">
        <v>44971</v>
      </c>
      <c r="K10929" s="267">
        <f>J10929+1</f>
        <v>44972</v>
      </c>
      <c r="L10929" s="266">
        <f>IF(M10929&lt;=365,1,2)</f>
        <v>1</v>
      </c>
      <c r="M10929" s="266">
        <f>IF(K10929&lt;$C$1,$C$2-$C$1+1,$C$2-K10929+1)</f>
        <v>75</v>
      </c>
      <c r="N10929" s="268">
        <f>M10929/365</f>
        <v>0.20547945205479451</v>
      </c>
      <c r="O10929" s="269">
        <f>'Data and Parameter'!$E$4*'Data and Parameter'!$E$5*('Data and Parameter'!$E$6+'Data and Parameter'!$E$7)*'Data and Parameter'!$E$19*'Data and Parameter'!$E$14*'ER calculations'!N10929</f>
        <v>1.063921047635922</v>
      </c>
      <c r="T10929" s="105"/>
    </row>
    <row r="10930" spans="1:20" ht="15">
      <c r="A10930" s="284">
        <v>10926</v>
      </c>
      <c r="B10930" s="287"/>
      <c r="C10930" s="287"/>
      <c r="D10930" s="284" t="s">
        <v>119</v>
      </c>
      <c r="E10930" s="287"/>
      <c r="F10930" s="285" t="s">
        <v>11052</v>
      </c>
      <c r="G10930" s="266" t="s">
        <v>121</v>
      </c>
      <c r="H10930" s="266">
        <v>0.1</v>
      </c>
      <c r="I10930" s="266">
        <v>2023</v>
      </c>
      <c r="J10930" s="267">
        <v>44969</v>
      </c>
      <c r="K10930" s="267">
        <f>J10930+1</f>
        <v>44970</v>
      </c>
      <c r="L10930" s="266">
        <f>IF(M10930&lt;=365,1,2)</f>
        <v>1</v>
      </c>
      <c r="M10930" s="266">
        <f>IF(K10930&lt;$C$1,$C$2-$C$1+1,$C$2-K10930+1)</f>
        <v>77</v>
      </c>
      <c r="N10930" s="268">
        <f>M10930/365</f>
        <v>0.21095890410958903</v>
      </c>
      <c r="O10930" s="269">
        <f>'Data and Parameter'!$E$4*'Data and Parameter'!$E$5*('Data and Parameter'!$E$6+'Data and Parameter'!$E$7)*'Data and Parameter'!$E$19*'Data and Parameter'!$E$14*'ER calculations'!N10930</f>
        <v>1.0922922755728799</v>
      </c>
      <c r="T10930" s="105"/>
    </row>
    <row r="10931" spans="1:20" ht="15">
      <c r="A10931" s="284">
        <v>10927</v>
      </c>
      <c r="B10931" s="287"/>
      <c r="C10931" s="287"/>
      <c r="D10931" s="284" t="s">
        <v>119</v>
      </c>
      <c r="E10931" s="287"/>
      <c r="F10931" s="285" t="s">
        <v>11053</v>
      </c>
      <c r="G10931" s="266" t="s">
        <v>121</v>
      </c>
      <c r="H10931" s="266">
        <v>0.1</v>
      </c>
      <c r="I10931" s="266">
        <v>2023</v>
      </c>
      <c r="J10931" s="267">
        <v>45008</v>
      </c>
      <c r="K10931" s="267">
        <f>J10931+1</f>
        <v>45009</v>
      </c>
      <c r="L10931" s="266">
        <f>IF(M10931&lt;=365,1,2)</f>
        <v>1</v>
      </c>
      <c r="M10931" s="266">
        <f>IF(K10931&lt;$C$1,$C$2-$C$1+1,$C$2-K10931+1)</f>
        <v>38</v>
      </c>
      <c r="N10931" s="268">
        <f>M10931/365</f>
        <v>0.10410958904109589</v>
      </c>
      <c r="O10931" s="269">
        <f>'Data and Parameter'!$E$4*'Data and Parameter'!$E$5*('Data and Parameter'!$E$6+'Data and Parameter'!$E$7)*'Data and Parameter'!$E$19*'Data and Parameter'!$E$14*'ER calculations'!N10931</f>
        <v>0.53905333080220053</v>
      </c>
      <c r="T10931" s="105"/>
    </row>
    <row r="10932" spans="1:20" ht="15">
      <c r="A10932" s="284">
        <v>10928</v>
      </c>
      <c r="B10932" s="287"/>
      <c r="C10932" s="287"/>
      <c r="D10932" s="284" t="s">
        <v>119</v>
      </c>
      <c r="E10932" s="287"/>
      <c r="F10932" s="285" t="s">
        <v>11054</v>
      </c>
      <c r="G10932" s="266" t="s">
        <v>121</v>
      </c>
      <c r="H10932" s="266">
        <v>0.1</v>
      </c>
      <c r="I10932" s="266">
        <v>2023</v>
      </c>
      <c r="J10932" s="267">
        <v>44969</v>
      </c>
      <c r="K10932" s="267">
        <f>J10932+1</f>
        <v>44970</v>
      </c>
      <c r="L10932" s="266">
        <f>IF(M10932&lt;=365,1,2)</f>
        <v>1</v>
      </c>
      <c r="M10932" s="266">
        <f>IF(K10932&lt;$C$1,$C$2-$C$1+1,$C$2-K10932+1)</f>
        <v>77</v>
      </c>
      <c r="N10932" s="268">
        <f>M10932/365</f>
        <v>0.21095890410958903</v>
      </c>
      <c r="O10932" s="269">
        <f>'Data and Parameter'!$E$4*'Data and Parameter'!$E$5*('Data and Parameter'!$E$6+'Data and Parameter'!$E$7)*'Data and Parameter'!$E$19*'Data and Parameter'!$E$14*'ER calculations'!N10932</f>
        <v>1.0922922755728799</v>
      </c>
      <c r="T10932" s="105"/>
    </row>
    <row r="10933" spans="1:20" ht="15">
      <c r="A10933" s="284">
        <v>10929</v>
      </c>
      <c r="B10933" s="287"/>
      <c r="C10933" s="287"/>
      <c r="D10933" s="284" t="s">
        <v>119</v>
      </c>
      <c r="E10933" s="287"/>
      <c r="F10933" s="285" t="s">
        <v>11055</v>
      </c>
      <c r="G10933" s="266" t="s">
        <v>121</v>
      </c>
      <c r="H10933" s="266">
        <v>0.1</v>
      </c>
      <c r="I10933" s="266">
        <v>2023</v>
      </c>
      <c r="J10933" s="267">
        <v>44969</v>
      </c>
      <c r="K10933" s="267">
        <f>J10933+1</f>
        <v>44970</v>
      </c>
      <c r="L10933" s="266">
        <f>IF(M10933&lt;=365,1,2)</f>
        <v>1</v>
      </c>
      <c r="M10933" s="266">
        <f>IF(K10933&lt;$C$1,$C$2-$C$1+1,$C$2-K10933+1)</f>
        <v>77</v>
      </c>
      <c r="N10933" s="268">
        <f>M10933/365</f>
        <v>0.21095890410958903</v>
      </c>
      <c r="O10933" s="269">
        <f>'Data and Parameter'!$E$4*'Data and Parameter'!$E$5*('Data and Parameter'!$E$6+'Data and Parameter'!$E$7)*'Data and Parameter'!$E$19*'Data and Parameter'!$E$14*'ER calculations'!N10933</f>
        <v>1.0922922755728799</v>
      </c>
      <c r="T10933" s="105"/>
    </row>
    <row r="10934" spans="1:20" ht="15">
      <c r="A10934" s="284">
        <v>10930</v>
      </c>
      <c r="B10934" s="287"/>
      <c r="C10934" s="287"/>
      <c r="D10934" s="284" t="s">
        <v>119</v>
      </c>
      <c r="E10934" s="287"/>
      <c r="F10934" s="285" t="s">
        <v>11056</v>
      </c>
      <c r="G10934" s="266" t="s">
        <v>121</v>
      </c>
      <c r="H10934" s="266">
        <v>0.1</v>
      </c>
      <c r="I10934" s="266">
        <v>2023</v>
      </c>
      <c r="J10934" s="267">
        <v>44969</v>
      </c>
      <c r="K10934" s="267">
        <f>J10934+1</f>
        <v>44970</v>
      </c>
      <c r="L10934" s="266">
        <f>IF(M10934&lt;=365,1,2)</f>
        <v>1</v>
      </c>
      <c r="M10934" s="266">
        <f>IF(K10934&lt;$C$1,$C$2-$C$1+1,$C$2-K10934+1)</f>
        <v>77</v>
      </c>
      <c r="N10934" s="268">
        <f>M10934/365</f>
        <v>0.21095890410958903</v>
      </c>
      <c r="O10934" s="269">
        <f>'Data and Parameter'!$E$4*'Data and Parameter'!$E$5*('Data and Parameter'!$E$6+'Data and Parameter'!$E$7)*'Data and Parameter'!$E$19*'Data and Parameter'!$E$14*'ER calculations'!N10934</f>
        <v>1.0922922755728799</v>
      </c>
      <c r="T10934" s="105"/>
    </row>
    <row r="10935" spans="1:20" ht="15">
      <c r="A10935" s="284">
        <v>10931</v>
      </c>
      <c r="B10935" s="287"/>
      <c r="C10935" s="287"/>
      <c r="D10935" s="284" t="s">
        <v>119</v>
      </c>
      <c r="E10935" s="287"/>
      <c r="F10935" s="285" t="s">
        <v>11057</v>
      </c>
      <c r="G10935" s="266" t="s">
        <v>121</v>
      </c>
      <c r="H10935" s="266">
        <v>0.1</v>
      </c>
      <c r="I10935" s="266">
        <v>2023</v>
      </c>
      <c r="J10935" s="267">
        <v>44969</v>
      </c>
      <c r="K10935" s="267">
        <f>J10935+1</f>
        <v>44970</v>
      </c>
      <c r="L10935" s="266">
        <f>IF(M10935&lt;=365,1,2)</f>
        <v>1</v>
      </c>
      <c r="M10935" s="266">
        <f>IF(K10935&lt;$C$1,$C$2-$C$1+1,$C$2-K10935+1)</f>
        <v>77</v>
      </c>
      <c r="N10935" s="268">
        <f>M10935/365</f>
        <v>0.21095890410958903</v>
      </c>
      <c r="O10935" s="269">
        <f>'Data and Parameter'!$E$4*'Data and Parameter'!$E$5*('Data and Parameter'!$E$6+'Data and Parameter'!$E$7)*'Data and Parameter'!$E$19*'Data and Parameter'!$E$14*'ER calculations'!N10935</f>
        <v>1.0922922755728799</v>
      </c>
      <c r="T10935" s="105"/>
    </row>
    <row r="10936" spans="1:20" ht="15">
      <c r="A10936" s="284">
        <v>10932</v>
      </c>
      <c r="B10936" s="287"/>
      <c r="C10936" s="287"/>
      <c r="D10936" s="284" t="s">
        <v>119</v>
      </c>
      <c r="E10936" s="287"/>
      <c r="F10936" s="285" t="s">
        <v>11058</v>
      </c>
      <c r="G10936" s="266" t="s">
        <v>121</v>
      </c>
      <c r="H10936" s="266">
        <v>0.1</v>
      </c>
      <c r="I10936" s="266">
        <v>2023</v>
      </c>
      <c r="J10936" s="267">
        <v>44969</v>
      </c>
      <c r="K10936" s="267">
        <f>J10936+1</f>
        <v>44970</v>
      </c>
      <c r="L10936" s="266">
        <f>IF(M10936&lt;=365,1,2)</f>
        <v>1</v>
      </c>
      <c r="M10936" s="266">
        <f>IF(K10936&lt;$C$1,$C$2-$C$1+1,$C$2-K10936+1)</f>
        <v>77</v>
      </c>
      <c r="N10936" s="268">
        <f>M10936/365</f>
        <v>0.21095890410958903</v>
      </c>
      <c r="O10936" s="269">
        <f>'Data and Parameter'!$E$4*'Data and Parameter'!$E$5*('Data and Parameter'!$E$6+'Data and Parameter'!$E$7)*'Data and Parameter'!$E$19*'Data and Parameter'!$E$14*'ER calculations'!N10936</f>
        <v>1.0922922755728799</v>
      </c>
      <c r="T10936" s="105"/>
    </row>
    <row r="10937" spans="1:20" ht="15">
      <c r="A10937" s="284">
        <v>10933</v>
      </c>
      <c r="B10937" s="287"/>
      <c r="C10937" s="287"/>
      <c r="D10937" s="284" t="s">
        <v>119</v>
      </c>
      <c r="E10937" s="287"/>
      <c r="F10937" s="285" t="s">
        <v>11059</v>
      </c>
      <c r="G10937" s="266" t="s">
        <v>121</v>
      </c>
      <c r="H10937" s="266">
        <v>0.1</v>
      </c>
      <c r="I10937" s="266">
        <v>2023</v>
      </c>
      <c r="J10937" s="267">
        <v>44969</v>
      </c>
      <c r="K10937" s="267">
        <f>J10937+1</f>
        <v>44970</v>
      </c>
      <c r="L10937" s="266">
        <f>IF(M10937&lt;=365,1,2)</f>
        <v>1</v>
      </c>
      <c r="M10937" s="266">
        <f>IF(K10937&lt;$C$1,$C$2-$C$1+1,$C$2-K10937+1)</f>
        <v>77</v>
      </c>
      <c r="N10937" s="268">
        <f>M10937/365</f>
        <v>0.21095890410958903</v>
      </c>
      <c r="O10937" s="269">
        <f>'Data and Parameter'!$E$4*'Data and Parameter'!$E$5*('Data and Parameter'!$E$6+'Data and Parameter'!$E$7)*'Data and Parameter'!$E$19*'Data and Parameter'!$E$14*'ER calculations'!N10937</f>
        <v>1.0922922755728799</v>
      </c>
      <c r="T10937" s="105"/>
    </row>
    <row r="10938" spans="1:20" ht="15">
      <c r="A10938" s="284">
        <v>10934</v>
      </c>
      <c r="B10938" s="287"/>
      <c r="C10938" s="287"/>
      <c r="D10938" s="284" t="s">
        <v>119</v>
      </c>
      <c r="E10938" s="287"/>
      <c r="F10938" s="285" t="s">
        <v>11060</v>
      </c>
      <c r="G10938" s="266" t="s">
        <v>121</v>
      </c>
      <c r="H10938" s="266">
        <v>0.1</v>
      </c>
      <c r="I10938" s="266">
        <v>2023</v>
      </c>
      <c r="J10938" s="267">
        <v>44969</v>
      </c>
      <c r="K10938" s="267">
        <f>J10938+1</f>
        <v>44970</v>
      </c>
      <c r="L10938" s="266">
        <f>IF(M10938&lt;=365,1,2)</f>
        <v>1</v>
      </c>
      <c r="M10938" s="266">
        <f>IF(K10938&lt;$C$1,$C$2-$C$1+1,$C$2-K10938+1)</f>
        <v>77</v>
      </c>
      <c r="N10938" s="268">
        <f>M10938/365</f>
        <v>0.21095890410958903</v>
      </c>
      <c r="O10938" s="269">
        <f>'Data and Parameter'!$E$4*'Data and Parameter'!$E$5*('Data and Parameter'!$E$6+'Data and Parameter'!$E$7)*'Data and Parameter'!$E$19*'Data and Parameter'!$E$14*'ER calculations'!N10938</f>
        <v>1.0922922755728799</v>
      </c>
      <c r="T10938" s="105"/>
    </row>
    <row r="10939" spans="1:20" ht="15">
      <c r="A10939" s="284">
        <v>10935</v>
      </c>
      <c r="B10939" s="287"/>
      <c r="C10939" s="287"/>
      <c r="D10939" s="284" t="s">
        <v>119</v>
      </c>
      <c r="E10939" s="287"/>
      <c r="F10939" s="285" t="s">
        <v>11061</v>
      </c>
      <c r="G10939" s="266" t="s">
        <v>121</v>
      </c>
      <c r="H10939" s="266">
        <v>0.1</v>
      </c>
      <c r="I10939" s="266">
        <v>2023</v>
      </c>
      <c r="J10939" s="267">
        <v>44969</v>
      </c>
      <c r="K10939" s="267">
        <f>J10939+1</f>
        <v>44970</v>
      </c>
      <c r="L10939" s="266">
        <f>IF(M10939&lt;=365,1,2)</f>
        <v>1</v>
      </c>
      <c r="M10939" s="266">
        <f>IF(K10939&lt;$C$1,$C$2-$C$1+1,$C$2-K10939+1)</f>
        <v>77</v>
      </c>
      <c r="N10939" s="268">
        <f>M10939/365</f>
        <v>0.21095890410958903</v>
      </c>
      <c r="O10939" s="269">
        <f>'Data and Parameter'!$E$4*'Data and Parameter'!$E$5*('Data and Parameter'!$E$6+'Data and Parameter'!$E$7)*'Data and Parameter'!$E$19*'Data and Parameter'!$E$14*'ER calculations'!N10939</f>
        <v>1.0922922755728799</v>
      </c>
      <c r="T10939" s="105"/>
    </row>
    <row r="10940" spans="1:20" ht="15">
      <c r="A10940" s="284">
        <v>10936</v>
      </c>
      <c r="B10940" s="287"/>
      <c r="C10940" s="287"/>
      <c r="D10940" s="284" t="s">
        <v>119</v>
      </c>
      <c r="E10940" s="287"/>
      <c r="F10940" s="285" t="s">
        <v>11062</v>
      </c>
      <c r="G10940" s="266" t="s">
        <v>121</v>
      </c>
      <c r="H10940" s="266">
        <v>0.1</v>
      </c>
      <c r="I10940" s="266">
        <v>2023</v>
      </c>
      <c r="J10940" s="267">
        <v>44969</v>
      </c>
      <c r="K10940" s="267">
        <f>J10940+1</f>
        <v>44970</v>
      </c>
      <c r="L10940" s="266">
        <f>IF(M10940&lt;=365,1,2)</f>
        <v>1</v>
      </c>
      <c r="M10940" s="266">
        <f>IF(K10940&lt;$C$1,$C$2-$C$1+1,$C$2-K10940+1)</f>
        <v>77</v>
      </c>
      <c r="N10940" s="268">
        <f>M10940/365</f>
        <v>0.21095890410958903</v>
      </c>
      <c r="O10940" s="269">
        <f>'Data and Parameter'!$E$4*'Data and Parameter'!$E$5*('Data and Parameter'!$E$6+'Data and Parameter'!$E$7)*'Data and Parameter'!$E$19*'Data and Parameter'!$E$14*'ER calculations'!N10940</f>
        <v>1.0922922755728799</v>
      </c>
      <c r="T10940" s="105"/>
    </row>
    <row r="10941" spans="1:20" ht="15">
      <c r="A10941" s="284">
        <v>10937</v>
      </c>
      <c r="B10941" s="287"/>
      <c r="C10941" s="287"/>
      <c r="D10941" s="284" t="s">
        <v>119</v>
      </c>
      <c r="E10941" s="287"/>
      <c r="F10941" s="285" t="s">
        <v>11063</v>
      </c>
      <c r="G10941" s="266" t="s">
        <v>121</v>
      </c>
      <c r="H10941" s="266">
        <v>0.1</v>
      </c>
      <c r="I10941" s="266">
        <v>2023</v>
      </c>
      <c r="J10941" s="267">
        <v>44969</v>
      </c>
      <c r="K10941" s="267">
        <f>J10941+1</f>
        <v>44970</v>
      </c>
      <c r="L10941" s="266">
        <f>IF(M10941&lt;=365,1,2)</f>
        <v>1</v>
      </c>
      <c r="M10941" s="266">
        <f>IF(K10941&lt;$C$1,$C$2-$C$1+1,$C$2-K10941+1)</f>
        <v>77</v>
      </c>
      <c r="N10941" s="268">
        <f>M10941/365</f>
        <v>0.21095890410958903</v>
      </c>
      <c r="O10941" s="269">
        <f>'Data and Parameter'!$E$4*'Data and Parameter'!$E$5*('Data and Parameter'!$E$6+'Data and Parameter'!$E$7)*'Data and Parameter'!$E$19*'Data and Parameter'!$E$14*'ER calculations'!N10941</f>
        <v>1.0922922755728799</v>
      </c>
      <c r="T10941" s="105"/>
    </row>
    <row r="10942" spans="1:20" ht="15">
      <c r="A10942" s="284">
        <v>10938</v>
      </c>
      <c r="B10942" s="287"/>
      <c r="C10942" s="287"/>
      <c r="D10942" s="284" t="s">
        <v>119</v>
      </c>
      <c r="E10942" s="287"/>
      <c r="F10942" s="285" t="s">
        <v>11064</v>
      </c>
      <c r="G10942" s="266" t="s">
        <v>121</v>
      </c>
      <c r="H10942" s="266">
        <v>0.1</v>
      </c>
      <c r="I10942" s="266">
        <v>2023</v>
      </c>
      <c r="J10942" s="267">
        <v>44969</v>
      </c>
      <c r="K10942" s="267">
        <f>J10942+1</f>
        <v>44970</v>
      </c>
      <c r="L10942" s="266">
        <f>IF(M10942&lt;=365,1,2)</f>
        <v>1</v>
      </c>
      <c r="M10942" s="266">
        <f>IF(K10942&lt;$C$1,$C$2-$C$1+1,$C$2-K10942+1)</f>
        <v>77</v>
      </c>
      <c r="N10942" s="268">
        <f>M10942/365</f>
        <v>0.21095890410958903</v>
      </c>
      <c r="O10942" s="269">
        <f>'Data and Parameter'!$E$4*'Data and Parameter'!$E$5*('Data and Parameter'!$E$6+'Data and Parameter'!$E$7)*'Data and Parameter'!$E$19*'Data and Parameter'!$E$14*'ER calculations'!N10942</f>
        <v>1.0922922755728799</v>
      </c>
      <c r="T10942" s="105"/>
    </row>
    <row r="10943" spans="1:20" ht="15">
      <c r="A10943" s="284">
        <v>10939</v>
      </c>
      <c r="B10943" s="287"/>
      <c r="C10943" s="287"/>
      <c r="D10943" s="284" t="s">
        <v>119</v>
      </c>
      <c r="E10943" s="287"/>
      <c r="F10943" s="285" t="s">
        <v>11065</v>
      </c>
      <c r="G10943" s="266" t="s">
        <v>121</v>
      </c>
      <c r="H10943" s="266">
        <v>0.1</v>
      </c>
      <c r="I10943" s="266">
        <v>2023</v>
      </c>
      <c r="J10943" s="267">
        <v>45008</v>
      </c>
      <c r="K10943" s="267">
        <f>J10943+1</f>
        <v>45009</v>
      </c>
      <c r="L10943" s="266">
        <f>IF(M10943&lt;=365,1,2)</f>
        <v>1</v>
      </c>
      <c r="M10943" s="266">
        <f>IF(K10943&lt;$C$1,$C$2-$C$1+1,$C$2-K10943+1)</f>
        <v>38</v>
      </c>
      <c r="N10943" s="268">
        <f>M10943/365</f>
        <v>0.10410958904109589</v>
      </c>
      <c r="O10943" s="269">
        <f>'Data and Parameter'!$E$4*'Data and Parameter'!$E$5*('Data and Parameter'!$E$6+'Data and Parameter'!$E$7)*'Data and Parameter'!$E$19*'Data and Parameter'!$E$14*'ER calculations'!N10943</f>
        <v>0.53905333080220053</v>
      </c>
      <c r="T10943" s="105"/>
    </row>
    <row r="10944" spans="1:20" ht="15">
      <c r="A10944" s="284">
        <v>10940</v>
      </c>
      <c r="B10944" s="287"/>
      <c r="C10944" s="287"/>
      <c r="D10944" s="284" t="s">
        <v>119</v>
      </c>
      <c r="E10944" s="287"/>
      <c r="F10944" s="285" t="s">
        <v>11066</v>
      </c>
      <c r="G10944" s="266" t="s">
        <v>121</v>
      </c>
      <c r="H10944" s="266">
        <v>0.1</v>
      </c>
      <c r="I10944" s="266">
        <v>2023</v>
      </c>
      <c r="J10944" s="267">
        <v>44969</v>
      </c>
      <c r="K10944" s="267">
        <f>J10944+1</f>
        <v>44970</v>
      </c>
      <c r="L10944" s="266">
        <f>IF(M10944&lt;=365,1,2)</f>
        <v>1</v>
      </c>
      <c r="M10944" s="266">
        <f>IF(K10944&lt;$C$1,$C$2-$C$1+1,$C$2-K10944+1)</f>
        <v>77</v>
      </c>
      <c r="N10944" s="268">
        <f>M10944/365</f>
        <v>0.21095890410958903</v>
      </c>
      <c r="O10944" s="269">
        <f>'Data and Parameter'!$E$4*'Data and Parameter'!$E$5*('Data and Parameter'!$E$6+'Data and Parameter'!$E$7)*'Data and Parameter'!$E$19*'Data and Parameter'!$E$14*'ER calculations'!N10944</f>
        <v>1.0922922755728799</v>
      </c>
      <c r="T10944" s="105"/>
    </row>
    <row r="10945" spans="1:20" ht="15">
      <c r="A10945" s="284">
        <v>10941</v>
      </c>
      <c r="B10945" s="287"/>
      <c r="C10945" s="287"/>
      <c r="D10945" s="284" t="s">
        <v>119</v>
      </c>
      <c r="E10945" s="287"/>
      <c r="F10945" s="285" t="s">
        <v>11067</v>
      </c>
      <c r="G10945" s="266" t="s">
        <v>121</v>
      </c>
      <c r="H10945" s="266">
        <v>0.1</v>
      </c>
      <c r="I10945" s="266">
        <v>2023</v>
      </c>
      <c r="J10945" s="267">
        <v>44969</v>
      </c>
      <c r="K10945" s="267">
        <f>J10945+1</f>
        <v>44970</v>
      </c>
      <c r="L10945" s="266">
        <f>IF(M10945&lt;=365,1,2)</f>
        <v>1</v>
      </c>
      <c r="M10945" s="266">
        <f>IF(K10945&lt;$C$1,$C$2-$C$1+1,$C$2-K10945+1)</f>
        <v>77</v>
      </c>
      <c r="N10945" s="268">
        <f>M10945/365</f>
        <v>0.21095890410958903</v>
      </c>
      <c r="O10945" s="269">
        <f>'Data and Parameter'!$E$4*'Data and Parameter'!$E$5*('Data and Parameter'!$E$6+'Data and Parameter'!$E$7)*'Data and Parameter'!$E$19*'Data and Parameter'!$E$14*'ER calculations'!N10945</f>
        <v>1.0922922755728799</v>
      </c>
      <c r="T10945" s="105"/>
    </row>
    <row r="10946" spans="1:20" ht="15">
      <c r="A10946" s="284">
        <v>10942</v>
      </c>
      <c r="B10946" s="287"/>
      <c r="C10946" s="287"/>
      <c r="D10946" s="284" t="s">
        <v>119</v>
      </c>
      <c r="E10946" s="287"/>
      <c r="F10946" s="285" t="s">
        <v>11068</v>
      </c>
      <c r="G10946" s="266" t="s">
        <v>121</v>
      </c>
      <c r="H10946" s="266">
        <v>0.1</v>
      </c>
      <c r="I10946" s="266">
        <v>2023</v>
      </c>
      <c r="J10946" s="267">
        <v>44969</v>
      </c>
      <c r="K10946" s="267">
        <f>J10946+1</f>
        <v>44970</v>
      </c>
      <c r="L10946" s="266">
        <f>IF(M10946&lt;=365,1,2)</f>
        <v>1</v>
      </c>
      <c r="M10946" s="266">
        <f>IF(K10946&lt;$C$1,$C$2-$C$1+1,$C$2-K10946+1)</f>
        <v>77</v>
      </c>
      <c r="N10946" s="268">
        <f>M10946/365</f>
        <v>0.21095890410958903</v>
      </c>
      <c r="O10946" s="269">
        <f>'Data and Parameter'!$E$4*'Data and Parameter'!$E$5*('Data and Parameter'!$E$6+'Data and Parameter'!$E$7)*'Data and Parameter'!$E$19*'Data and Parameter'!$E$14*'ER calculations'!N10946</f>
        <v>1.0922922755728799</v>
      </c>
      <c r="T10946" s="105"/>
    </row>
    <row r="10947" spans="1:20" ht="15">
      <c r="A10947" s="284">
        <v>10943</v>
      </c>
      <c r="B10947" s="287"/>
      <c r="C10947" s="287"/>
      <c r="D10947" s="284" t="s">
        <v>119</v>
      </c>
      <c r="E10947" s="287"/>
      <c r="F10947" s="285" t="s">
        <v>11069</v>
      </c>
      <c r="G10947" s="266" t="s">
        <v>121</v>
      </c>
      <c r="H10947" s="266">
        <v>0.1</v>
      </c>
      <c r="I10947" s="266">
        <v>2023</v>
      </c>
      <c r="J10947" s="267">
        <v>44969</v>
      </c>
      <c r="K10947" s="267">
        <f>J10947+1</f>
        <v>44970</v>
      </c>
      <c r="L10947" s="266">
        <f>IF(M10947&lt;=365,1,2)</f>
        <v>1</v>
      </c>
      <c r="M10947" s="266">
        <f>IF(K10947&lt;$C$1,$C$2-$C$1+1,$C$2-K10947+1)</f>
        <v>77</v>
      </c>
      <c r="N10947" s="268">
        <f>M10947/365</f>
        <v>0.21095890410958903</v>
      </c>
      <c r="O10947" s="269">
        <f>'Data and Parameter'!$E$4*'Data and Parameter'!$E$5*('Data and Parameter'!$E$6+'Data and Parameter'!$E$7)*'Data and Parameter'!$E$19*'Data and Parameter'!$E$14*'ER calculations'!N10947</f>
        <v>1.0922922755728799</v>
      </c>
      <c r="T10947" s="105"/>
    </row>
    <row r="10948" spans="1:20" ht="15">
      <c r="A10948" s="284">
        <v>10944</v>
      </c>
      <c r="B10948" s="287"/>
      <c r="C10948" s="287"/>
      <c r="D10948" s="284" t="s">
        <v>119</v>
      </c>
      <c r="E10948" s="287"/>
      <c r="F10948" s="285" t="s">
        <v>11070</v>
      </c>
      <c r="G10948" s="266" t="s">
        <v>121</v>
      </c>
      <c r="H10948" s="266">
        <v>0.1</v>
      </c>
      <c r="I10948" s="266">
        <v>2023</v>
      </c>
      <c r="J10948" s="267">
        <v>44969</v>
      </c>
      <c r="K10948" s="267">
        <f>J10948+1</f>
        <v>44970</v>
      </c>
      <c r="L10948" s="266">
        <f>IF(M10948&lt;=365,1,2)</f>
        <v>1</v>
      </c>
      <c r="M10948" s="266">
        <f>IF(K10948&lt;$C$1,$C$2-$C$1+1,$C$2-K10948+1)</f>
        <v>77</v>
      </c>
      <c r="N10948" s="268">
        <f>M10948/365</f>
        <v>0.21095890410958903</v>
      </c>
      <c r="O10948" s="269">
        <f>'Data and Parameter'!$E$4*'Data and Parameter'!$E$5*('Data and Parameter'!$E$6+'Data and Parameter'!$E$7)*'Data and Parameter'!$E$19*'Data and Parameter'!$E$14*'ER calculations'!N10948</f>
        <v>1.0922922755728799</v>
      </c>
      <c r="T10948" s="105"/>
    </row>
    <row r="10949" spans="1:20" ht="15">
      <c r="A10949" s="284">
        <v>10945</v>
      </c>
      <c r="B10949" s="287"/>
      <c r="C10949" s="287"/>
      <c r="D10949" s="284" t="s">
        <v>119</v>
      </c>
      <c r="E10949" s="287"/>
      <c r="F10949" s="285" t="s">
        <v>11071</v>
      </c>
      <c r="G10949" s="266" t="s">
        <v>121</v>
      </c>
      <c r="H10949" s="266">
        <v>0.1</v>
      </c>
      <c r="I10949" s="266">
        <v>2023</v>
      </c>
      <c r="J10949" s="267">
        <v>44969</v>
      </c>
      <c r="K10949" s="267">
        <f>J10949+1</f>
        <v>44970</v>
      </c>
      <c r="L10949" s="266">
        <f>IF(M10949&lt;=365,1,2)</f>
        <v>1</v>
      </c>
      <c r="M10949" s="266">
        <f>IF(K10949&lt;$C$1,$C$2-$C$1+1,$C$2-K10949+1)</f>
        <v>77</v>
      </c>
      <c r="N10949" s="268">
        <f>M10949/365</f>
        <v>0.21095890410958903</v>
      </c>
      <c r="O10949" s="269">
        <f>'Data and Parameter'!$E$4*'Data and Parameter'!$E$5*('Data and Parameter'!$E$6+'Data and Parameter'!$E$7)*'Data and Parameter'!$E$19*'Data and Parameter'!$E$14*'ER calculations'!N10949</f>
        <v>1.0922922755728799</v>
      </c>
      <c r="T10949" s="105"/>
    </row>
    <row r="10950" spans="1:20" ht="15">
      <c r="A10950" s="284">
        <v>10946</v>
      </c>
      <c r="B10950" s="287"/>
      <c r="C10950" s="287"/>
      <c r="D10950" s="284" t="s">
        <v>119</v>
      </c>
      <c r="E10950" s="287"/>
      <c r="F10950" s="285" t="s">
        <v>11072</v>
      </c>
      <c r="G10950" s="266" t="s">
        <v>121</v>
      </c>
      <c r="H10950" s="266">
        <v>0.1</v>
      </c>
      <c r="I10950" s="266">
        <v>2023</v>
      </c>
      <c r="J10950" s="267">
        <v>44969</v>
      </c>
      <c r="K10950" s="267">
        <f>J10950+1</f>
        <v>44970</v>
      </c>
      <c r="L10950" s="266">
        <f>IF(M10950&lt;=365,1,2)</f>
        <v>1</v>
      </c>
      <c r="M10950" s="266">
        <f>IF(K10950&lt;$C$1,$C$2-$C$1+1,$C$2-K10950+1)</f>
        <v>77</v>
      </c>
      <c r="N10950" s="268">
        <f>M10950/365</f>
        <v>0.21095890410958903</v>
      </c>
      <c r="O10950" s="269">
        <f>'Data and Parameter'!$E$4*'Data and Parameter'!$E$5*('Data and Parameter'!$E$6+'Data and Parameter'!$E$7)*'Data and Parameter'!$E$19*'Data and Parameter'!$E$14*'ER calculations'!N10950</f>
        <v>1.0922922755728799</v>
      </c>
      <c r="T10950" s="105"/>
    </row>
    <row r="10951" spans="1:20" ht="15">
      <c r="A10951" s="284">
        <v>10947</v>
      </c>
      <c r="B10951" s="287"/>
      <c r="C10951" s="287"/>
      <c r="D10951" s="284" t="s">
        <v>119</v>
      </c>
      <c r="E10951" s="287"/>
      <c r="F10951" s="285" t="s">
        <v>11073</v>
      </c>
      <c r="G10951" s="266" t="s">
        <v>121</v>
      </c>
      <c r="H10951" s="266">
        <v>0.1</v>
      </c>
      <c r="I10951" s="266">
        <v>2023</v>
      </c>
      <c r="J10951" s="267">
        <v>44969</v>
      </c>
      <c r="K10951" s="267">
        <f>J10951+1</f>
        <v>44970</v>
      </c>
      <c r="L10951" s="266">
        <f>IF(M10951&lt;=365,1,2)</f>
        <v>1</v>
      </c>
      <c r="M10951" s="266">
        <f>IF(K10951&lt;$C$1,$C$2-$C$1+1,$C$2-K10951+1)</f>
        <v>77</v>
      </c>
      <c r="N10951" s="268">
        <f>M10951/365</f>
        <v>0.21095890410958903</v>
      </c>
      <c r="O10951" s="269">
        <f>'Data and Parameter'!$E$4*'Data and Parameter'!$E$5*('Data and Parameter'!$E$6+'Data and Parameter'!$E$7)*'Data and Parameter'!$E$19*'Data and Parameter'!$E$14*'ER calculations'!N10951</f>
        <v>1.0922922755728799</v>
      </c>
      <c r="T10951" s="105"/>
    </row>
    <row r="10952" spans="1:20" ht="15">
      <c r="A10952" s="284">
        <v>10948</v>
      </c>
      <c r="B10952" s="287"/>
      <c r="C10952" s="287"/>
      <c r="D10952" s="284" t="s">
        <v>119</v>
      </c>
      <c r="E10952" s="287"/>
      <c r="F10952" s="285" t="s">
        <v>11074</v>
      </c>
      <c r="G10952" s="266" t="s">
        <v>121</v>
      </c>
      <c r="H10952" s="266">
        <v>0.1</v>
      </c>
      <c r="I10952" s="266">
        <v>2023</v>
      </c>
      <c r="J10952" s="267">
        <v>45008</v>
      </c>
      <c r="K10952" s="267">
        <f>J10952+1</f>
        <v>45009</v>
      </c>
      <c r="L10952" s="266">
        <f>IF(M10952&lt;=365,1,2)</f>
        <v>1</v>
      </c>
      <c r="M10952" s="266">
        <f>IF(K10952&lt;$C$1,$C$2-$C$1+1,$C$2-K10952+1)</f>
        <v>38</v>
      </c>
      <c r="N10952" s="268">
        <f>M10952/365</f>
        <v>0.10410958904109589</v>
      </c>
      <c r="O10952" s="269">
        <f>'Data and Parameter'!$E$4*'Data and Parameter'!$E$5*('Data and Parameter'!$E$6+'Data and Parameter'!$E$7)*'Data and Parameter'!$E$19*'Data and Parameter'!$E$14*'ER calculations'!N10952</f>
        <v>0.53905333080220053</v>
      </c>
      <c r="T10952" s="105"/>
    </row>
    <row r="10953" spans="1:20" ht="15">
      <c r="A10953" s="284">
        <v>10949</v>
      </c>
      <c r="B10953" s="287"/>
      <c r="C10953" s="287"/>
      <c r="D10953" s="284" t="s">
        <v>119</v>
      </c>
      <c r="E10953" s="287"/>
      <c r="F10953" s="285" t="s">
        <v>11075</v>
      </c>
      <c r="G10953" s="266" t="s">
        <v>121</v>
      </c>
      <c r="H10953" s="266">
        <v>0.1</v>
      </c>
      <c r="I10953" s="266">
        <v>2023</v>
      </c>
      <c r="J10953" s="267">
        <v>45008</v>
      </c>
      <c r="K10953" s="267">
        <f>J10953+1</f>
        <v>45009</v>
      </c>
      <c r="L10953" s="266">
        <f>IF(M10953&lt;=365,1,2)</f>
        <v>1</v>
      </c>
      <c r="M10953" s="266">
        <f>IF(K10953&lt;$C$1,$C$2-$C$1+1,$C$2-K10953+1)</f>
        <v>38</v>
      </c>
      <c r="N10953" s="268">
        <f>M10953/365</f>
        <v>0.10410958904109589</v>
      </c>
      <c r="O10953" s="269">
        <f>'Data and Parameter'!$E$4*'Data and Parameter'!$E$5*('Data and Parameter'!$E$6+'Data and Parameter'!$E$7)*'Data and Parameter'!$E$19*'Data and Parameter'!$E$14*'ER calculations'!N10953</f>
        <v>0.53905333080220053</v>
      </c>
      <c r="T10953" s="105"/>
    </row>
    <row r="10954" spans="1:20" ht="15">
      <c r="A10954" s="284">
        <v>10950</v>
      </c>
      <c r="B10954" s="287"/>
      <c r="C10954" s="287"/>
      <c r="D10954" s="284" t="s">
        <v>119</v>
      </c>
      <c r="E10954" s="287"/>
      <c r="F10954" s="285" t="s">
        <v>11076</v>
      </c>
      <c r="G10954" s="266" t="s">
        <v>121</v>
      </c>
      <c r="H10954" s="266">
        <v>0.1</v>
      </c>
      <c r="I10954" s="266">
        <v>2023</v>
      </c>
      <c r="J10954" s="267">
        <v>44969</v>
      </c>
      <c r="K10954" s="267">
        <f>J10954+1</f>
        <v>44970</v>
      </c>
      <c r="L10954" s="266">
        <f>IF(M10954&lt;=365,1,2)</f>
        <v>1</v>
      </c>
      <c r="M10954" s="266">
        <f>IF(K10954&lt;$C$1,$C$2-$C$1+1,$C$2-K10954+1)</f>
        <v>77</v>
      </c>
      <c r="N10954" s="268">
        <f>M10954/365</f>
        <v>0.21095890410958903</v>
      </c>
      <c r="O10954" s="269">
        <f>'Data and Parameter'!$E$4*'Data and Parameter'!$E$5*('Data and Parameter'!$E$6+'Data and Parameter'!$E$7)*'Data and Parameter'!$E$19*'Data and Parameter'!$E$14*'ER calculations'!N10954</f>
        <v>1.0922922755728799</v>
      </c>
      <c r="T10954" s="105"/>
    </row>
    <row r="10955" spans="1:20" ht="15">
      <c r="A10955" s="284">
        <v>10951</v>
      </c>
      <c r="B10955" s="287"/>
      <c r="C10955" s="287"/>
      <c r="D10955" s="284" t="s">
        <v>119</v>
      </c>
      <c r="E10955" s="287"/>
      <c r="F10955" s="285" t="s">
        <v>11077</v>
      </c>
      <c r="G10955" s="266" t="s">
        <v>121</v>
      </c>
      <c r="H10955" s="266">
        <v>0.1</v>
      </c>
      <c r="I10955" s="266">
        <v>2023</v>
      </c>
      <c r="J10955" s="267">
        <v>45008</v>
      </c>
      <c r="K10955" s="267">
        <f>J10955+1</f>
        <v>45009</v>
      </c>
      <c r="L10955" s="266">
        <f>IF(M10955&lt;=365,1,2)</f>
        <v>1</v>
      </c>
      <c r="M10955" s="266">
        <f>IF(K10955&lt;$C$1,$C$2-$C$1+1,$C$2-K10955+1)</f>
        <v>38</v>
      </c>
      <c r="N10955" s="268">
        <f>M10955/365</f>
        <v>0.10410958904109589</v>
      </c>
      <c r="O10955" s="269">
        <f>'Data and Parameter'!$E$4*'Data and Parameter'!$E$5*('Data and Parameter'!$E$6+'Data and Parameter'!$E$7)*'Data and Parameter'!$E$19*'Data and Parameter'!$E$14*'ER calculations'!N10955</f>
        <v>0.53905333080220053</v>
      </c>
      <c r="T10955" s="105"/>
    </row>
    <row r="10956" spans="1:20" ht="15">
      <c r="A10956" s="284">
        <v>10952</v>
      </c>
      <c r="B10956" s="287"/>
      <c r="C10956" s="287"/>
      <c r="D10956" s="284" t="s">
        <v>119</v>
      </c>
      <c r="E10956" s="287"/>
      <c r="F10956" s="285" t="s">
        <v>11078</v>
      </c>
      <c r="G10956" s="266" t="s">
        <v>121</v>
      </c>
      <c r="H10956" s="266">
        <v>0.1</v>
      </c>
      <c r="I10956" s="266">
        <v>2023</v>
      </c>
      <c r="J10956" s="267">
        <v>44969</v>
      </c>
      <c r="K10956" s="267">
        <f>J10956+1</f>
        <v>44970</v>
      </c>
      <c r="L10956" s="266">
        <f>IF(M10956&lt;=365,1,2)</f>
        <v>1</v>
      </c>
      <c r="M10956" s="266">
        <f>IF(K10956&lt;$C$1,$C$2-$C$1+1,$C$2-K10956+1)</f>
        <v>77</v>
      </c>
      <c r="N10956" s="268">
        <f>M10956/365</f>
        <v>0.21095890410958903</v>
      </c>
      <c r="O10956" s="269">
        <f>'Data and Parameter'!$E$4*'Data and Parameter'!$E$5*('Data and Parameter'!$E$6+'Data and Parameter'!$E$7)*'Data and Parameter'!$E$19*'Data and Parameter'!$E$14*'ER calculations'!N10956</f>
        <v>1.0922922755728799</v>
      </c>
      <c r="T10956" s="105"/>
    </row>
    <row r="10957" spans="1:20" ht="15">
      <c r="A10957" s="284">
        <v>10953</v>
      </c>
      <c r="B10957" s="287"/>
      <c r="C10957" s="287"/>
      <c r="D10957" s="284" t="s">
        <v>119</v>
      </c>
      <c r="E10957" s="287"/>
      <c r="F10957" s="285" t="s">
        <v>11079</v>
      </c>
      <c r="G10957" s="266" t="s">
        <v>121</v>
      </c>
      <c r="H10957" s="266">
        <v>0.1</v>
      </c>
      <c r="I10957" s="266">
        <v>2023</v>
      </c>
      <c r="J10957" s="267">
        <v>44969</v>
      </c>
      <c r="K10957" s="267">
        <f>J10957+1</f>
        <v>44970</v>
      </c>
      <c r="L10957" s="266">
        <f>IF(M10957&lt;=365,1,2)</f>
        <v>1</v>
      </c>
      <c r="M10957" s="266">
        <f>IF(K10957&lt;$C$1,$C$2-$C$1+1,$C$2-K10957+1)</f>
        <v>77</v>
      </c>
      <c r="N10957" s="268">
        <f>M10957/365</f>
        <v>0.21095890410958903</v>
      </c>
      <c r="O10957" s="269">
        <f>'Data and Parameter'!$E$4*'Data and Parameter'!$E$5*('Data and Parameter'!$E$6+'Data and Parameter'!$E$7)*'Data and Parameter'!$E$19*'Data and Parameter'!$E$14*'ER calculations'!N10957</f>
        <v>1.0922922755728799</v>
      </c>
      <c r="T10957" s="105"/>
    </row>
    <row r="10958" spans="1:20" ht="15">
      <c r="A10958" s="284">
        <v>10954</v>
      </c>
      <c r="B10958" s="287"/>
      <c r="C10958" s="287"/>
      <c r="D10958" s="284" t="s">
        <v>119</v>
      </c>
      <c r="E10958" s="287"/>
      <c r="F10958" s="285" t="s">
        <v>11080</v>
      </c>
      <c r="G10958" s="266" t="s">
        <v>121</v>
      </c>
      <c r="H10958" s="266">
        <v>0.1</v>
      </c>
      <c r="I10958" s="266">
        <v>2023</v>
      </c>
      <c r="J10958" s="267">
        <v>44969</v>
      </c>
      <c r="K10958" s="267">
        <f>J10958+1</f>
        <v>44970</v>
      </c>
      <c r="L10958" s="266">
        <f>IF(M10958&lt;=365,1,2)</f>
        <v>1</v>
      </c>
      <c r="M10958" s="266">
        <f>IF(K10958&lt;$C$1,$C$2-$C$1+1,$C$2-K10958+1)</f>
        <v>77</v>
      </c>
      <c r="N10958" s="268">
        <f>M10958/365</f>
        <v>0.21095890410958903</v>
      </c>
      <c r="O10958" s="269">
        <f>'Data and Parameter'!$E$4*'Data and Parameter'!$E$5*('Data and Parameter'!$E$6+'Data and Parameter'!$E$7)*'Data and Parameter'!$E$19*'Data and Parameter'!$E$14*'ER calculations'!N10958</f>
        <v>1.0922922755728799</v>
      </c>
      <c r="T10958" s="105"/>
    </row>
    <row r="10959" spans="1:20" ht="15">
      <c r="A10959" s="284">
        <v>10955</v>
      </c>
      <c r="B10959" s="287"/>
      <c r="C10959" s="287"/>
      <c r="D10959" s="284" t="s">
        <v>119</v>
      </c>
      <c r="E10959" s="287"/>
      <c r="F10959" s="285" t="s">
        <v>11081</v>
      </c>
      <c r="G10959" s="266" t="s">
        <v>121</v>
      </c>
      <c r="H10959" s="266">
        <v>0.1</v>
      </c>
      <c r="I10959" s="266">
        <v>2023</v>
      </c>
      <c r="J10959" s="267">
        <v>44969</v>
      </c>
      <c r="K10959" s="267">
        <f>J10959+1</f>
        <v>44970</v>
      </c>
      <c r="L10959" s="266">
        <f>IF(M10959&lt;=365,1,2)</f>
        <v>1</v>
      </c>
      <c r="M10959" s="266">
        <f>IF(K10959&lt;$C$1,$C$2-$C$1+1,$C$2-K10959+1)</f>
        <v>77</v>
      </c>
      <c r="N10959" s="268">
        <f>M10959/365</f>
        <v>0.21095890410958903</v>
      </c>
      <c r="O10959" s="269">
        <f>'Data and Parameter'!$E$4*'Data and Parameter'!$E$5*('Data and Parameter'!$E$6+'Data and Parameter'!$E$7)*'Data and Parameter'!$E$19*'Data and Parameter'!$E$14*'ER calculations'!N10959</f>
        <v>1.0922922755728799</v>
      </c>
      <c r="T10959" s="105"/>
    </row>
    <row r="10960" spans="1:20" ht="15">
      <c r="A10960" s="284">
        <v>10956</v>
      </c>
      <c r="B10960" s="287"/>
      <c r="C10960" s="287"/>
      <c r="D10960" s="284" t="s">
        <v>119</v>
      </c>
      <c r="E10960" s="287"/>
      <c r="F10960" s="285" t="s">
        <v>11082</v>
      </c>
      <c r="G10960" s="266" t="s">
        <v>121</v>
      </c>
      <c r="H10960" s="266">
        <v>0.1</v>
      </c>
      <c r="I10960" s="266">
        <v>2023</v>
      </c>
      <c r="J10960" s="267">
        <v>45008</v>
      </c>
      <c r="K10960" s="267">
        <f>J10960+1</f>
        <v>45009</v>
      </c>
      <c r="L10960" s="266">
        <f>IF(M10960&lt;=365,1,2)</f>
        <v>1</v>
      </c>
      <c r="M10960" s="266">
        <f>IF(K10960&lt;$C$1,$C$2-$C$1+1,$C$2-K10960+1)</f>
        <v>38</v>
      </c>
      <c r="N10960" s="268">
        <f>M10960/365</f>
        <v>0.10410958904109589</v>
      </c>
      <c r="O10960" s="269">
        <f>'Data and Parameter'!$E$4*'Data and Parameter'!$E$5*('Data and Parameter'!$E$6+'Data and Parameter'!$E$7)*'Data and Parameter'!$E$19*'Data and Parameter'!$E$14*'ER calculations'!N10960</f>
        <v>0.53905333080220053</v>
      </c>
      <c r="T10960" s="105"/>
    </row>
    <row r="10961" spans="1:20" ht="15">
      <c r="A10961" s="284">
        <v>10957</v>
      </c>
      <c r="B10961" s="287"/>
      <c r="C10961" s="287"/>
      <c r="D10961" s="284" t="s">
        <v>119</v>
      </c>
      <c r="E10961" s="287"/>
      <c r="F10961" s="285" t="s">
        <v>11083</v>
      </c>
      <c r="G10961" s="266" t="s">
        <v>121</v>
      </c>
      <c r="H10961" s="266">
        <v>0.1</v>
      </c>
      <c r="I10961" s="266">
        <v>2023</v>
      </c>
      <c r="J10961" s="267">
        <v>44969</v>
      </c>
      <c r="K10961" s="267">
        <f>J10961+1</f>
        <v>44970</v>
      </c>
      <c r="L10961" s="266">
        <f>IF(M10961&lt;=365,1,2)</f>
        <v>1</v>
      </c>
      <c r="M10961" s="266">
        <f>IF(K10961&lt;$C$1,$C$2-$C$1+1,$C$2-K10961+1)</f>
        <v>77</v>
      </c>
      <c r="N10961" s="268">
        <f>M10961/365</f>
        <v>0.21095890410958903</v>
      </c>
      <c r="O10961" s="269">
        <f>'Data and Parameter'!$E$4*'Data and Parameter'!$E$5*('Data and Parameter'!$E$6+'Data and Parameter'!$E$7)*'Data and Parameter'!$E$19*'Data and Parameter'!$E$14*'ER calculations'!N10961</f>
        <v>1.0922922755728799</v>
      </c>
      <c r="T10961" s="105"/>
    </row>
    <row r="10962" spans="1:20" ht="15">
      <c r="A10962" s="284">
        <v>10958</v>
      </c>
      <c r="B10962" s="287"/>
      <c r="C10962" s="287"/>
      <c r="D10962" s="284" t="s">
        <v>119</v>
      </c>
      <c r="E10962" s="287"/>
      <c r="F10962" s="285" t="s">
        <v>11084</v>
      </c>
      <c r="G10962" s="266" t="s">
        <v>121</v>
      </c>
      <c r="H10962" s="266">
        <v>0.1</v>
      </c>
      <c r="I10962" s="266">
        <v>2023</v>
      </c>
      <c r="J10962" s="267">
        <v>44969</v>
      </c>
      <c r="K10962" s="267">
        <f>J10962+1</f>
        <v>44970</v>
      </c>
      <c r="L10962" s="266">
        <f>IF(M10962&lt;=365,1,2)</f>
        <v>1</v>
      </c>
      <c r="M10962" s="266">
        <f>IF(K10962&lt;$C$1,$C$2-$C$1+1,$C$2-K10962+1)</f>
        <v>77</v>
      </c>
      <c r="N10962" s="268">
        <f>M10962/365</f>
        <v>0.21095890410958903</v>
      </c>
      <c r="O10962" s="269">
        <f>'Data and Parameter'!$E$4*'Data and Parameter'!$E$5*('Data and Parameter'!$E$6+'Data and Parameter'!$E$7)*'Data and Parameter'!$E$19*'Data and Parameter'!$E$14*'ER calculations'!N10962</f>
        <v>1.0922922755728799</v>
      </c>
      <c r="T10962" s="105"/>
    </row>
    <row r="10963" spans="1:20" ht="15">
      <c r="A10963" s="284">
        <v>10959</v>
      </c>
      <c r="B10963" s="287"/>
      <c r="C10963" s="287"/>
      <c r="D10963" s="284" t="s">
        <v>119</v>
      </c>
      <c r="E10963" s="287"/>
      <c r="F10963" s="285" t="s">
        <v>11085</v>
      </c>
      <c r="G10963" s="266" t="s">
        <v>121</v>
      </c>
      <c r="H10963" s="266">
        <v>0.1</v>
      </c>
      <c r="I10963" s="266">
        <v>2023</v>
      </c>
      <c r="J10963" s="267">
        <v>44969</v>
      </c>
      <c r="K10963" s="267">
        <f>J10963+1</f>
        <v>44970</v>
      </c>
      <c r="L10963" s="266">
        <f>IF(M10963&lt;=365,1,2)</f>
        <v>1</v>
      </c>
      <c r="M10963" s="266">
        <f>IF(K10963&lt;$C$1,$C$2-$C$1+1,$C$2-K10963+1)</f>
        <v>77</v>
      </c>
      <c r="N10963" s="268">
        <f>M10963/365</f>
        <v>0.21095890410958903</v>
      </c>
      <c r="O10963" s="269">
        <f>'Data and Parameter'!$E$4*'Data and Parameter'!$E$5*('Data and Parameter'!$E$6+'Data and Parameter'!$E$7)*'Data and Parameter'!$E$19*'Data and Parameter'!$E$14*'ER calculations'!N10963</f>
        <v>1.0922922755728799</v>
      </c>
      <c r="T10963" s="105"/>
    </row>
    <row r="10964" spans="1:20" ht="15">
      <c r="A10964" s="284">
        <v>10960</v>
      </c>
      <c r="B10964" s="287"/>
      <c r="C10964" s="287"/>
      <c r="D10964" s="284" t="s">
        <v>119</v>
      </c>
      <c r="E10964" s="287"/>
      <c r="F10964" s="285" t="s">
        <v>11086</v>
      </c>
      <c r="G10964" s="266" t="s">
        <v>121</v>
      </c>
      <c r="H10964" s="266">
        <v>0.1</v>
      </c>
      <c r="I10964" s="266">
        <v>2023</v>
      </c>
      <c r="J10964" s="267">
        <v>44969</v>
      </c>
      <c r="K10964" s="267">
        <f>J10964+1</f>
        <v>44970</v>
      </c>
      <c r="L10964" s="266">
        <f>IF(M10964&lt;=365,1,2)</f>
        <v>1</v>
      </c>
      <c r="M10964" s="266">
        <f>IF(K10964&lt;$C$1,$C$2-$C$1+1,$C$2-K10964+1)</f>
        <v>77</v>
      </c>
      <c r="N10964" s="268">
        <f>M10964/365</f>
        <v>0.21095890410958903</v>
      </c>
      <c r="O10964" s="269">
        <f>'Data and Parameter'!$E$4*'Data and Parameter'!$E$5*('Data and Parameter'!$E$6+'Data and Parameter'!$E$7)*'Data and Parameter'!$E$19*'Data and Parameter'!$E$14*'ER calculations'!N10964</f>
        <v>1.0922922755728799</v>
      </c>
      <c r="T10964" s="105"/>
    </row>
    <row r="10965" spans="1:20" ht="15">
      <c r="A10965" s="284">
        <v>10961</v>
      </c>
      <c r="B10965" s="287"/>
      <c r="C10965" s="287"/>
      <c r="D10965" s="284" t="s">
        <v>119</v>
      </c>
      <c r="E10965" s="287"/>
      <c r="F10965" s="285" t="s">
        <v>11087</v>
      </c>
      <c r="G10965" s="266" t="s">
        <v>121</v>
      </c>
      <c r="H10965" s="266">
        <v>0.1</v>
      </c>
      <c r="I10965" s="266">
        <v>2023</v>
      </c>
      <c r="J10965" s="267">
        <v>44969</v>
      </c>
      <c r="K10965" s="267">
        <f>J10965+1</f>
        <v>44970</v>
      </c>
      <c r="L10965" s="266">
        <f>IF(M10965&lt;=365,1,2)</f>
        <v>1</v>
      </c>
      <c r="M10965" s="266">
        <f>IF(K10965&lt;$C$1,$C$2-$C$1+1,$C$2-K10965+1)</f>
        <v>77</v>
      </c>
      <c r="N10965" s="268">
        <f>M10965/365</f>
        <v>0.21095890410958903</v>
      </c>
      <c r="O10965" s="269">
        <f>'Data and Parameter'!$E$4*'Data and Parameter'!$E$5*('Data and Parameter'!$E$6+'Data and Parameter'!$E$7)*'Data and Parameter'!$E$19*'Data and Parameter'!$E$14*'ER calculations'!N10965</f>
        <v>1.0922922755728799</v>
      </c>
      <c r="T10965" s="105"/>
    </row>
    <row r="10966" spans="1:20" ht="15">
      <c r="A10966" s="284">
        <v>10962</v>
      </c>
      <c r="B10966" s="287"/>
      <c r="C10966" s="287"/>
      <c r="D10966" s="284" t="s">
        <v>119</v>
      </c>
      <c r="E10966" s="287"/>
      <c r="F10966" s="285" t="s">
        <v>11088</v>
      </c>
      <c r="G10966" s="266" t="s">
        <v>121</v>
      </c>
      <c r="H10966" s="266">
        <v>0.1</v>
      </c>
      <c r="I10966" s="266">
        <v>2023</v>
      </c>
      <c r="J10966" s="267">
        <v>44969</v>
      </c>
      <c r="K10966" s="267">
        <f>J10966+1</f>
        <v>44970</v>
      </c>
      <c r="L10966" s="266">
        <f>IF(M10966&lt;=365,1,2)</f>
        <v>1</v>
      </c>
      <c r="M10966" s="266">
        <f>IF(K10966&lt;$C$1,$C$2-$C$1+1,$C$2-K10966+1)</f>
        <v>77</v>
      </c>
      <c r="N10966" s="268">
        <f>M10966/365</f>
        <v>0.21095890410958903</v>
      </c>
      <c r="O10966" s="269">
        <f>'Data and Parameter'!$E$4*'Data and Parameter'!$E$5*('Data and Parameter'!$E$6+'Data and Parameter'!$E$7)*'Data and Parameter'!$E$19*'Data and Parameter'!$E$14*'ER calculations'!N10966</f>
        <v>1.0922922755728799</v>
      </c>
      <c r="T10966" s="105"/>
    </row>
    <row r="10967" spans="1:20" ht="15">
      <c r="A10967" s="284">
        <v>10963</v>
      </c>
      <c r="B10967" s="287"/>
      <c r="C10967" s="287"/>
      <c r="D10967" s="284" t="s">
        <v>119</v>
      </c>
      <c r="E10967" s="287"/>
      <c r="F10967" s="285" t="s">
        <v>11089</v>
      </c>
      <c r="G10967" s="266" t="s">
        <v>121</v>
      </c>
      <c r="H10967" s="266">
        <v>0.1</v>
      </c>
      <c r="I10967" s="266">
        <v>2023</v>
      </c>
      <c r="J10967" s="267">
        <v>44991</v>
      </c>
      <c r="K10967" s="267">
        <f>J10967+1</f>
        <v>44992</v>
      </c>
      <c r="L10967" s="266">
        <f>IF(M10967&lt;=365,1,2)</f>
        <v>1</v>
      </c>
      <c r="M10967" s="266">
        <f>IF(K10967&lt;$C$1,$C$2-$C$1+1,$C$2-K10967+1)</f>
        <v>55</v>
      </c>
      <c r="N10967" s="268">
        <f>M10967/365</f>
        <v>0.15068493150684931</v>
      </c>
      <c r="O10967" s="269">
        <f>'Data and Parameter'!$E$4*'Data and Parameter'!$E$5*('Data and Parameter'!$E$6+'Data and Parameter'!$E$7)*'Data and Parameter'!$E$19*'Data and Parameter'!$E$14*'ER calculations'!N10967</f>
        <v>0.78020876826634278</v>
      </c>
      <c r="T10967" s="105"/>
    </row>
    <row r="10968" spans="1:20" ht="15">
      <c r="A10968" s="284">
        <v>10964</v>
      </c>
      <c r="B10968" s="287"/>
      <c r="C10968" s="287"/>
      <c r="D10968" s="284" t="s">
        <v>119</v>
      </c>
      <c r="E10968" s="287"/>
      <c r="F10968" s="285" t="s">
        <v>11090</v>
      </c>
      <c r="G10968" s="266" t="s">
        <v>121</v>
      </c>
      <c r="H10968" s="266">
        <v>0.1</v>
      </c>
      <c r="I10968" s="266">
        <v>2023</v>
      </c>
      <c r="J10968" s="267">
        <v>44991</v>
      </c>
      <c r="K10968" s="267">
        <f>J10968+1</f>
        <v>44992</v>
      </c>
      <c r="L10968" s="266">
        <f>IF(M10968&lt;=365,1,2)</f>
        <v>1</v>
      </c>
      <c r="M10968" s="266">
        <f>IF(K10968&lt;$C$1,$C$2-$C$1+1,$C$2-K10968+1)</f>
        <v>55</v>
      </c>
      <c r="N10968" s="268">
        <f>M10968/365</f>
        <v>0.15068493150684931</v>
      </c>
      <c r="O10968" s="269">
        <f>'Data and Parameter'!$E$4*'Data and Parameter'!$E$5*('Data and Parameter'!$E$6+'Data and Parameter'!$E$7)*'Data and Parameter'!$E$19*'Data and Parameter'!$E$14*'ER calculations'!N10968</f>
        <v>0.78020876826634278</v>
      </c>
      <c r="T10968" s="105"/>
    </row>
    <row r="10969" spans="1:20" ht="15">
      <c r="A10969" s="284">
        <v>10965</v>
      </c>
      <c r="B10969" s="287"/>
      <c r="C10969" s="287"/>
      <c r="D10969" s="284" t="s">
        <v>119</v>
      </c>
      <c r="E10969" s="287"/>
      <c r="F10969" s="285" t="s">
        <v>11091</v>
      </c>
      <c r="G10969" s="266" t="s">
        <v>121</v>
      </c>
      <c r="H10969" s="266">
        <v>0.1</v>
      </c>
      <c r="I10969" s="266">
        <v>2023</v>
      </c>
      <c r="J10969" s="267">
        <v>44969</v>
      </c>
      <c r="K10969" s="267">
        <f>J10969+1</f>
        <v>44970</v>
      </c>
      <c r="L10969" s="266">
        <f>IF(M10969&lt;=365,1,2)</f>
        <v>1</v>
      </c>
      <c r="M10969" s="266">
        <f>IF(K10969&lt;$C$1,$C$2-$C$1+1,$C$2-K10969+1)</f>
        <v>77</v>
      </c>
      <c r="N10969" s="268">
        <f>M10969/365</f>
        <v>0.21095890410958903</v>
      </c>
      <c r="O10969" s="269">
        <f>'Data and Parameter'!$E$4*'Data and Parameter'!$E$5*('Data and Parameter'!$E$6+'Data and Parameter'!$E$7)*'Data and Parameter'!$E$19*'Data and Parameter'!$E$14*'ER calculations'!N10969</f>
        <v>1.0922922755728799</v>
      </c>
      <c r="T10969" s="105"/>
    </row>
    <row r="10970" spans="1:20" ht="15">
      <c r="A10970" s="284">
        <v>10966</v>
      </c>
      <c r="B10970" s="287"/>
      <c r="C10970" s="287"/>
      <c r="D10970" s="284" t="s">
        <v>119</v>
      </c>
      <c r="E10970" s="287"/>
      <c r="F10970" s="285" t="s">
        <v>11092</v>
      </c>
      <c r="G10970" s="266" t="s">
        <v>121</v>
      </c>
      <c r="H10970" s="266">
        <v>0.1</v>
      </c>
      <c r="I10970" s="266">
        <v>2023</v>
      </c>
      <c r="J10970" s="267">
        <v>44969</v>
      </c>
      <c r="K10970" s="267">
        <f>J10970+1</f>
        <v>44970</v>
      </c>
      <c r="L10970" s="266">
        <f>IF(M10970&lt;=365,1,2)</f>
        <v>1</v>
      </c>
      <c r="M10970" s="266">
        <f>IF(K10970&lt;$C$1,$C$2-$C$1+1,$C$2-K10970+1)</f>
        <v>77</v>
      </c>
      <c r="N10970" s="268">
        <f>M10970/365</f>
        <v>0.21095890410958903</v>
      </c>
      <c r="O10970" s="269">
        <f>'Data and Parameter'!$E$4*'Data and Parameter'!$E$5*('Data and Parameter'!$E$6+'Data and Parameter'!$E$7)*'Data and Parameter'!$E$19*'Data and Parameter'!$E$14*'ER calculations'!N10970</f>
        <v>1.0922922755728799</v>
      </c>
      <c r="T10970" s="105"/>
    </row>
    <row r="10971" spans="1:20" ht="15">
      <c r="A10971" s="284">
        <v>10967</v>
      </c>
      <c r="B10971" s="287"/>
      <c r="C10971" s="287"/>
      <c r="D10971" s="284" t="s">
        <v>119</v>
      </c>
      <c r="E10971" s="287"/>
      <c r="F10971" s="285" t="s">
        <v>11093</v>
      </c>
      <c r="G10971" s="266" t="s">
        <v>121</v>
      </c>
      <c r="H10971" s="266">
        <v>0.1</v>
      </c>
      <c r="I10971" s="266">
        <v>2023</v>
      </c>
      <c r="J10971" s="267">
        <v>44969</v>
      </c>
      <c r="K10971" s="267">
        <f>J10971+1</f>
        <v>44970</v>
      </c>
      <c r="L10971" s="266">
        <f>IF(M10971&lt;=365,1,2)</f>
        <v>1</v>
      </c>
      <c r="M10971" s="266">
        <f>IF(K10971&lt;$C$1,$C$2-$C$1+1,$C$2-K10971+1)</f>
        <v>77</v>
      </c>
      <c r="N10971" s="268">
        <f>M10971/365</f>
        <v>0.21095890410958903</v>
      </c>
      <c r="O10971" s="269">
        <f>'Data and Parameter'!$E$4*'Data and Parameter'!$E$5*('Data and Parameter'!$E$6+'Data and Parameter'!$E$7)*'Data and Parameter'!$E$19*'Data and Parameter'!$E$14*'ER calculations'!N10971</f>
        <v>1.0922922755728799</v>
      </c>
      <c r="T10971" s="105"/>
    </row>
    <row r="10972" spans="1:20" ht="15">
      <c r="A10972" s="284">
        <v>10968</v>
      </c>
      <c r="B10972" s="287"/>
      <c r="C10972" s="287"/>
      <c r="D10972" s="284" t="s">
        <v>119</v>
      </c>
      <c r="E10972" s="287"/>
      <c r="F10972" s="285" t="s">
        <v>11094</v>
      </c>
      <c r="G10972" s="266" t="s">
        <v>121</v>
      </c>
      <c r="H10972" s="266">
        <v>0.1</v>
      </c>
      <c r="I10972" s="266">
        <v>2023</v>
      </c>
      <c r="J10972" s="267">
        <v>44969</v>
      </c>
      <c r="K10972" s="267">
        <f>J10972+1</f>
        <v>44970</v>
      </c>
      <c r="L10972" s="266">
        <f>IF(M10972&lt;=365,1,2)</f>
        <v>1</v>
      </c>
      <c r="M10972" s="266">
        <f>IF(K10972&lt;$C$1,$C$2-$C$1+1,$C$2-K10972+1)</f>
        <v>77</v>
      </c>
      <c r="N10972" s="268">
        <f>M10972/365</f>
        <v>0.21095890410958903</v>
      </c>
      <c r="O10972" s="269">
        <f>'Data and Parameter'!$E$4*'Data and Parameter'!$E$5*('Data and Parameter'!$E$6+'Data and Parameter'!$E$7)*'Data and Parameter'!$E$19*'Data and Parameter'!$E$14*'ER calculations'!N10972</f>
        <v>1.0922922755728799</v>
      </c>
      <c r="T10972" s="105"/>
    </row>
    <row r="10973" spans="1:20" ht="15">
      <c r="A10973" s="284">
        <v>10969</v>
      </c>
      <c r="B10973" s="287"/>
      <c r="C10973" s="287"/>
      <c r="D10973" s="284" t="s">
        <v>119</v>
      </c>
      <c r="E10973" s="287"/>
      <c r="F10973" s="285" t="s">
        <v>11095</v>
      </c>
      <c r="G10973" s="266" t="s">
        <v>121</v>
      </c>
      <c r="H10973" s="266">
        <v>0.1</v>
      </c>
      <c r="I10973" s="266">
        <v>2023</v>
      </c>
      <c r="J10973" s="267">
        <v>44969</v>
      </c>
      <c r="K10973" s="267">
        <f>J10973+1</f>
        <v>44970</v>
      </c>
      <c r="L10973" s="266">
        <f>IF(M10973&lt;=365,1,2)</f>
        <v>1</v>
      </c>
      <c r="M10973" s="266">
        <f>IF(K10973&lt;$C$1,$C$2-$C$1+1,$C$2-K10973+1)</f>
        <v>77</v>
      </c>
      <c r="N10973" s="268">
        <f>M10973/365</f>
        <v>0.21095890410958903</v>
      </c>
      <c r="O10973" s="269">
        <f>'Data and Parameter'!$E$4*'Data and Parameter'!$E$5*('Data and Parameter'!$E$6+'Data and Parameter'!$E$7)*'Data and Parameter'!$E$19*'Data and Parameter'!$E$14*'ER calculations'!N10973</f>
        <v>1.0922922755728799</v>
      </c>
      <c r="T10973" s="105"/>
    </row>
    <row r="10974" spans="1:20" ht="15">
      <c r="A10974" s="284">
        <v>10970</v>
      </c>
      <c r="B10974" s="287"/>
      <c r="C10974" s="287"/>
      <c r="D10974" s="284" t="s">
        <v>119</v>
      </c>
      <c r="E10974" s="287"/>
      <c r="F10974" s="285" t="s">
        <v>11096</v>
      </c>
      <c r="G10974" s="266" t="s">
        <v>121</v>
      </c>
      <c r="H10974" s="266">
        <v>0.1</v>
      </c>
      <c r="I10974" s="266">
        <v>2023</v>
      </c>
      <c r="J10974" s="267">
        <v>44969</v>
      </c>
      <c r="K10974" s="267">
        <f>J10974+1</f>
        <v>44970</v>
      </c>
      <c r="L10974" s="266">
        <f>IF(M10974&lt;=365,1,2)</f>
        <v>1</v>
      </c>
      <c r="M10974" s="266">
        <f>IF(K10974&lt;$C$1,$C$2-$C$1+1,$C$2-K10974+1)</f>
        <v>77</v>
      </c>
      <c r="N10974" s="268">
        <f>M10974/365</f>
        <v>0.21095890410958903</v>
      </c>
      <c r="O10974" s="269">
        <f>'Data and Parameter'!$E$4*'Data and Parameter'!$E$5*('Data and Parameter'!$E$6+'Data and Parameter'!$E$7)*'Data and Parameter'!$E$19*'Data and Parameter'!$E$14*'ER calculations'!N10974</f>
        <v>1.0922922755728799</v>
      </c>
      <c r="T10974" s="105"/>
    </row>
    <row r="10975" spans="1:20" ht="15">
      <c r="A10975" s="284">
        <v>10971</v>
      </c>
      <c r="B10975" s="287"/>
      <c r="C10975" s="287"/>
      <c r="D10975" s="284" t="s">
        <v>119</v>
      </c>
      <c r="E10975" s="287"/>
      <c r="F10975" s="285" t="s">
        <v>11097</v>
      </c>
      <c r="G10975" s="266" t="s">
        <v>121</v>
      </c>
      <c r="H10975" s="266">
        <v>0.1</v>
      </c>
      <c r="I10975" s="266">
        <v>2023</v>
      </c>
      <c r="J10975" s="267">
        <v>44969</v>
      </c>
      <c r="K10975" s="267">
        <f>J10975+1</f>
        <v>44970</v>
      </c>
      <c r="L10975" s="266">
        <f>IF(M10975&lt;=365,1,2)</f>
        <v>1</v>
      </c>
      <c r="M10975" s="266">
        <f>IF(K10975&lt;$C$1,$C$2-$C$1+1,$C$2-K10975+1)</f>
        <v>77</v>
      </c>
      <c r="N10975" s="268">
        <f>M10975/365</f>
        <v>0.21095890410958903</v>
      </c>
      <c r="O10975" s="269">
        <f>'Data and Parameter'!$E$4*'Data and Parameter'!$E$5*('Data and Parameter'!$E$6+'Data and Parameter'!$E$7)*'Data and Parameter'!$E$19*'Data and Parameter'!$E$14*'ER calculations'!N10975</f>
        <v>1.0922922755728799</v>
      </c>
      <c r="T10975" s="105"/>
    </row>
    <row r="10976" spans="1:20" ht="15">
      <c r="A10976" s="284">
        <v>10972</v>
      </c>
      <c r="B10976" s="287"/>
      <c r="C10976" s="287"/>
      <c r="D10976" s="284" t="s">
        <v>119</v>
      </c>
      <c r="E10976" s="287"/>
      <c r="F10976" s="285" t="s">
        <v>11098</v>
      </c>
      <c r="G10976" s="266" t="s">
        <v>121</v>
      </c>
      <c r="H10976" s="266">
        <v>0.1</v>
      </c>
      <c r="I10976" s="266">
        <v>2023</v>
      </c>
      <c r="J10976" s="267">
        <v>44969</v>
      </c>
      <c r="K10976" s="267">
        <f>J10976+1</f>
        <v>44970</v>
      </c>
      <c r="L10976" s="266">
        <f>IF(M10976&lt;=365,1,2)</f>
        <v>1</v>
      </c>
      <c r="M10976" s="266">
        <f>IF(K10976&lt;$C$1,$C$2-$C$1+1,$C$2-K10976+1)</f>
        <v>77</v>
      </c>
      <c r="N10976" s="268">
        <f>M10976/365</f>
        <v>0.21095890410958903</v>
      </c>
      <c r="O10976" s="269">
        <f>'Data and Parameter'!$E$4*'Data and Parameter'!$E$5*('Data and Parameter'!$E$6+'Data and Parameter'!$E$7)*'Data and Parameter'!$E$19*'Data and Parameter'!$E$14*'ER calculations'!N10976</f>
        <v>1.0922922755728799</v>
      </c>
      <c r="T10976" s="105"/>
    </row>
    <row r="10977" spans="1:20" ht="15">
      <c r="A10977" s="284">
        <v>10973</v>
      </c>
      <c r="B10977" s="287"/>
      <c r="C10977" s="287"/>
      <c r="D10977" s="284" t="s">
        <v>10862</v>
      </c>
      <c r="E10977" s="287"/>
      <c r="F10977" s="285" t="s">
        <v>11099</v>
      </c>
      <c r="G10977" s="266" t="s">
        <v>121</v>
      </c>
      <c r="H10977" s="266">
        <v>0.1</v>
      </c>
      <c r="I10977" s="266">
        <v>2023</v>
      </c>
      <c r="J10977" s="267">
        <v>44998</v>
      </c>
      <c r="K10977" s="267">
        <f>J10977+1</f>
        <v>44999</v>
      </c>
      <c r="L10977" s="266">
        <f>IF(M10977&lt;=365,1,2)</f>
        <v>1</v>
      </c>
      <c r="M10977" s="266">
        <f>IF(K10977&lt;$C$1,$C$2-$C$1+1,$C$2-K10977+1)</f>
        <v>48</v>
      </c>
      <c r="N10977" s="268">
        <f>M10977/365</f>
        <v>0.13150684931506848</v>
      </c>
      <c r="O10977" s="269">
        <f>'Data and Parameter'!$E$4*'Data and Parameter'!$E$5*('Data and Parameter'!$E$6+'Data and Parameter'!$E$7)*'Data and Parameter'!$E$19*'Data and Parameter'!$E$14*'ER calculations'!N10977</f>
        <v>0.68090947048699002</v>
      </c>
      <c r="T10977" s="105"/>
    </row>
    <row r="10978" spans="1:20" ht="15">
      <c r="A10978" s="284">
        <v>10974</v>
      </c>
      <c r="B10978" s="287"/>
      <c r="C10978" s="287"/>
      <c r="D10978" s="284" t="s">
        <v>119</v>
      </c>
      <c r="E10978" s="287"/>
      <c r="F10978" s="285" t="s">
        <v>11100</v>
      </c>
      <c r="G10978" s="266" t="s">
        <v>121</v>
      </c>
      <c r="H10978" s="266">
        <v>0.1</v>
      </c>
      <c r="I10978" s="266">
        <v>2023</v>
      </c>
      <c r="J10978" s="267">
        <v>44969</v>
      </c>
      <c r="K10978" s="267">
        <f>J10978+1</f>
        <v>44970</v>
      </c>
      <c r="L10978" s="266">
        <f>IF(M10978&lt;=365,1,2)</f>
        <v>1</v>
      </c>
      <c r="M10978" s="266">
        <f>IF(K10978&lt;$C$1,$C$2-$C$1+1,$C$2-K10978+1)</f>
        <v>77</v>
      </c>
      <c r="N10978" s="268">
        <f>M10978/365</f>
        <v>0.21095890410958903</v>
      </c>
      <c r="O10978" s="269">
        <f>'Data and Parameter'!$E$4*'Data and Parameter'!$E$5*('Data and Parameter'!$E$6+'Data and Parameter'!$E$7)*'Data and Parameter'!$E$19*'Data and Parameter'!$E$14*'ER calculations'!N10978</f>
        <v>1.0922922755728799</v>
      </c>
      <c r="T10978" s="105"/>
    </row>
    <row r="10979" spans="1:20" ht="15">
      <c r="A10979" s="284">
        <v>10975</v>
      </c>
      <c r="B10979" s="287"/>
      <c r="C10979" s="287"/>
      <c r="D10979" s="284" t="s">
        <v>119</v>
      </c>
      <c r="E10979" s="287"/>
      <c r="F10979" s="285" t="s">
        <v>11101</v>
      </c>
      <c r="G10979" s="266" t="s">
        <v>121</v>
      </c>
      <c r="H10979" s="266">
        <v>0.1</v>
      </c>
      <c r="I10979" s="266">
        <v>2023</v>
      </c>
      <c r="J10979" s="267">
        <v>44991</v>
      </c>
      <c r="K10979" s="267">
        <f>J10979+1</f>
        <v>44992</v>
      </c>
      <c r="L10979" s="266">
        <f>IF(M10979&lt;=365,1,2)</f>
        <v>1</v>
      </c>
      <c r="M10979" s="266">
        <f>IF(K10979&lt;$C$1,$C$2-$C$1+1,$C$2-K10979+1)</f>
        <v>55</v>
      </c>
      <c r="N10979" s="268">
        <f>M10979/365</f>
        <v>0.15068493150684931</v>
      </c>
      <c r="O10979" s="269">
        <f>'Data and Parameter'!$E$4*'Data and Parameter'!$E$5*('Data and Parameter'!$E$6+'Data and Parameter'!$E$7)*'Data and Parameter'!$E$19*'Data and Parameter'!$E$14*'ER calculations'!N10979</f>
        <v>0.78020876826634278</v>
      </c>
      <c r="T10979" s="105"/>
    </row>
    <row r="10980" spans="1:20" ht="15">
      <c r="A10980" s="284">
        <v>10976</v>
      </c>
      <c r="B10980" s="287"/>
      <c r="C10980" s="287"/>
      <c r="D10980" s="284" t="s">
        <v>119</v>
      </c>
      <c r="E10980" s="287"/>
      <c r="F10980" s="285" t="s">
        <v>11102</v>
      </c>
      <c r="G10980" s="266" t="s">
        <v>121</v>
      </c>
      <c r="H10980" s="266">
        <v>0.1</v>
      </c>
      <c r="I10980" s="266">
        <v>2023</v>
      </c>
      <c r="J10980" s="267">
        <v>44969</v>
      </c>
      <c r="K10980" s="267">
        <f>J10980+1</f>
        <v>44970</v>
      </c>
      <c r="L10980" s="266">
        <f>IF(M10980&lt;=365,1,2)</f>
        <v>1</v>
      </c>
      <c r="M10980" s="266">
        <f>IF(K10980&lt;$C$1,$C$2-$C$1+1,$C$2-K10980+1)</f>
        <v>77</v>
      </c>
      <c r="N10980" s="268">
        <f>M10980/365</f>
        <v>0.21095890410958903</v>
      </c>
      <c r="O10980" s="269">
        <f>'Data and Parameter'!$E$4*'Data and Parameter'!$E$5*('Data and Parameter'!$E$6+'Data and Parameter'!$E$7)*'Data and Parameter'!$E$19*'Data and Parameter'!$E$14*'ER calculations'!N10980</f>
        <v>1.0922922755728799</v>
      </c>
      <c r="T10980" s="105"/>
    </row>
    <row r="10981" spans="1:20" ht="15">
      <c r="A10981" s="284">
        <v>10977</v>
      </c>
      <c r="B10981" s="287"/>
      <c r="C10981" s="287"/>
      <c r="D10981" s="284" t="s">
        <v>119</v>
      </c>
      <c r="E10981" s="287"/>
      <c r="F10981" s="285" t="s">
        <v>11103</v>
      </c>
      <c r="G10981" s="266" t="s">
        <v>121</v>
      </c>
      <c r="H10981" s="266">
        <v>0.1</v>
      </c>
      <c r="I10981" s="266">
        <v>2023</v>
      </c>
      <c r="J10981" s="267">
        <v>44969</v>
      </c>
      <c r="K10981" s="267">
        <f>J10981+1</f>
        <v>44970</v>
      </c>
      <c r="L10981" s="266">
        <f>IF(M10981&lt;=365,1,2)</f>
        <v>1</v>
      </c>
      <c r="M10981" s="266">
        <f>IF(K10981&lt;$C$1,$C$2-$C$1+1,$C$2-K10981+1)</f>
        <v>77</v>
      </c>
      <c r="N10981" s="268">
        <f>M10981/365</f>
        <v>0.21095890410958903</v>
      </c>
      <c r="O10981" s="269">
        <f>'Data and Parameter'!$E$4*'Data and Parameter'!$E$5*('Data and Parameter'!$E$6+'Data and Parameter'!$E$7)*'Data and Parameter'!$E$19*'Data and Parameter'!$E$14*'ER calculations'!N10981</f>
        <v>1.0922922755728799</v>
      </c>
      <c r="T10981" s="105"/>
    </row>
    <row r="10982" spans="1:20" ht="15">
      <c r="A10982" s="284">
        <v>10978</v>
      </c>
      <c r="B10982" s="287"/>
      <c r="C10982" s="287"/>
      <c r="D10982" s="284" t="s">
        <v>119</v>
      </c>
      <c r="E10982" s="287"/>
      <c r="F10982" s="285" t="s">
        <v>11104</v>
      </c>
      <c r="G10982" s="266" t="s">
        <v>121</v>
      </c>
      <c r="H10982" s="266">
        <v>0.1</v>
      </c>
      <c r="I10982" s="266">
        <v>2023</v>
      </c>
      <c r="J10982" s="267">
        <v>44991</v>
      </c>
      <c r="K10982" s="267">
        <f>J10982+1</f>
        <v>44992</v>
      </c>
      <c r="L10982" s="266">
        <f>IF(M10982&lt;=365,1,2)</f>
        <v>1</v>
      </c>
      <c r="M10982" s="266">
        <f>IF(K10982&lt;$C$1,$C$2-$C$1+1,$C$2-K10982+1)</f>
        <v>55</v>
      </c>
      <c r="N10982" s="268">
        <f>M10982/365</f>
        <v>0.15068493150684931</v>
      </c>
      <c r="O10982" s="269">
        <f>'Data and Parameter'!$E$4*'Data and Parameter'!$E$5*('Data and Parameter'!$E$6+'Data and Parameter'!$E$7)*'Data and Parameter'!$E$19*'Data and Parameter'!$E$14*'ER calculations'!N10982</f>
        <v>0.78020876826634278</v>
      </c>
      <c r="T10982" s="105"/>
    </row>
    <row r="10983" spans="1:20" ht="15">
      <c r="A10983" s="284">
        <v>10979</v>
      </c>
      <c r="B10983" s="287"/>
      <c r="C10983" s="287"/>
      <c r="D10983" s="284" t="s">
        <v>119</v>
      </c>
      <c r="E10983" s="287"/>
      <c r="F10983" s="285" t="s">
        <v>11105</v>
      </c>
      <c r="G10983" s="266" t="s">
        <v>121</v>
      </c>
      <c r="H10983" s="266">
        <v>0.1</v>
      </c>
      <c r="I10983" s="266">
        <v>2023</v>
      </c>
      <c r="J10983" s="267">
        <v>44969</v>
      </c>
      <c r="K10983" s="267">
        <f>J10983+1</f>
        <v>44970</v>
      </c>
      <c r="L10983" s="266">
        <f>IF(M10983&lt;=365,1,2)</f>
        <v>1</v>
      </c>
      <c r="M10983" s="266">
        <f>IF(K10983&lt;$C$1,$C$2-$C$1+1,$C$2-K10983+1)</f>
        <v>77</v>
      </c>
      <c r="N10983" s="268">
        <f>M10983/365</f>
        <v>0.21095890410958903</v>
      </c>
      <c r="O10983" s="269">
        <f>'Data and Parameter'!$E$4*'Data and Parameter'!$E$5*('Data and Parameter'!$E$6+'Data and Parameter'!$E$7)*'Data and Parameter'!$E$19*'Data and Parameter'!$E$14*'ER calculations'!N10983</f>
        <v>1.0922922755728799</v>
      </c>
      <c r="T10983" s="105"/>
    </row>
    <row r="10984" spans="1:20" ht="15">
      <c r="A10984" s="284">
        <v>10980</v>
      </c>
      <c r="B10984" s="287"/>
      <c r="C10984" s="287"/>
      <c r="D10984" s="284" t="s">
        <v>119</v>
      </c>
      <c r="E10984" s="287"/>
      <c r="F10984" s="285" t="s">
        <v>11106</v>
      </c>
      <c r="G10984" s="266" t="s">
        <v>121</v>
      </c>
      <c r="H10984" s="266">
        <v>0.1</v>
      </c>
      <c r="I10984" s="266">
        <v>2023</v>
      </c>
      <c r="J10984" s="267">
        <v>44991</v>
      </c>
      <c r="K10984" s="267">
        <f>J10984+1</f>
        <v>44992</v>
      </c>
      <c r="L10984" s="266">
        <f>IF(M10984&lt;=365,1,2)</f>
        <v>1</v>
      </c>
      <c r="M10984" s="266">
        <f>IF(K10984&lt;$C$1,$C$2-$C$1+1,$C$2-K10984+1)</f>
        <v>55</v>
      </c>
      <c r="N10984" s="268">
        <f>M10984/365</f>
        <v>0.15068493150684931</v>
      </c>
      <c r="O10984" s="269">
        <f>'Data and Parameter'!$E$4*'Data and Parameter'!$E$5*('Data and Parameter'!$E$6+'Data and Parameter'!$E$7)*'Data and Parameter'!$E$19*'Data and Parameter'!$E$14*'ER calculations'!N10984</f>
        <v>0.78020876826634278</v>
      </c>
      <c r="T10984" s="105"/>
    </row>
    <row r="10985" spans="1:20" ht="15">
      <c r="A10985" s="284">
        <v>10981</v>
      </c>
      <c r="B10985" s="287"/>
      <c r="C10985" s="287"/>
      <c r="D10985" s="284" t="s">
        <v>119</v>
      </c>
      <c r="E10985" s="287"/>
      <c r="F10985" s="285" t="s">
        <v>11107</v>
      </c>
      <c r="G10985" s="266" t="s">
        <v>121</v>
      </c>
      <c r="H10985" s="266">
        <v>0.1</v>
      </c>
      <c r="I10985" s="266">
        <v>2023</v>
      </c>
      <c r="J10985" s="267">
        <v>44991</v>
      </c>
      <c r="K10985" s="267">
        <f>J10985+1</f>
        <v>44992</v>
      </c>
      <c r="L10985" s="266">
        <f>IF(M10985&lt;=365,1,2)</f>
        <v>1</v>
      </c>
      <c r="M10985" s="266">
        <f>IF(K10985&lt;$C$1,$C$2-$C$1+1,$C$2-K10985+1)</f>
        <v>55</v>
      </c>
      <c r="N10985" s="268">
        <f>M10985/365</f>
        <v>0.15068493150684931</v>
      </c>
      <c r="O10985" s="269">
        <f>'Data and Parameter'!$E$4*'Data and Parameter'!$E$5*('Data and Parameter'!$E$6+'Data and Parameter'!$E$7)*'Data and Parameter'!$E$19*'Data and Parameter'!$E$14*'ER calculations'!N10985</f>
        <v>0.78020876826634278</v>
      </c>
      <c r="T10985" s="105"/>
    </row>
    <row r="10986" spans="1:20" ht="15">
      <c r="A10986" s="284">
        <v>10982</v>
      </c>
      <c r="B10986" s="287"/>
      <c r="C10986" s="287"/>
      <c r="D10986" s="284" t="s">
        <v>119</v>
      </c>
      <c r="E10986" s="287"/>
      <c r="F10986" s="285" t="s">
        <v>11108</v>
      </c>
      <c r="G10986" s="266" t="s">
        <v>121</v>
      </c>
      <c r="H10986" s="266">
        <v>0.1</v>
      </c>
      <c r="I10986" s="266">
        <v>2023</v>
      </c>
      <c r="J10986" s="267">
        <v>44969</v>
      </c>
      <c r="K10986" s="267">
        <f>J10986+1</f>
        <v>44970</v>
      </c>
      <c r="L10986" s="266">
        <f>IF(M10986&lt;=365,1,2)</f>
        <v>1</v>
      </c>
      <c r="M10986" s="266">
        <f>IF(K10986&lt;$C$1,$C$2-$C$1+1,$C$2-K10986+1)</f>
        <v>77</v>
      </c>
      <c r="N10986" s="268">
        <f>M10986/365</f>
        <v>0.21095890410958903</v>
      </c>
      <c r="O10986" s="269">
        <f>'Data and Parameter'!$E$4*'Data and Parameter'!$E$5*('Data and Parameter'!$E$6+'Data and Parameter'!$E$7)*'Data and Parameter'!$E$19*'Data and Parameter'!$E$14*'ER calculations'!N10986</f>
        <v>1.0922922755728799</v>
      </c>
      <c r="T10986" s="105"/>
    </row>
    <row r="10987" spans="1:20" ht="15">
      <c r="A10987" s="284">
        <v>10983</v>
      </c>
      <c r="B10987" s="287"/>
      <c r="C10987" s="287"/>
      <c r="D10987" s="284" t="s">
        <v>119</v>
      </c>
      <c r="E10987" s="287"/>
      <c r="F10987" s="285" t="s">
        <v>11109</v>
      </c>
      <c r="G10987" s="266" t="s">
        <v>121</v>
      </c>
      <c r="H10987" s="266">
        <v>0.1</v>
      </c>
      <c r="I10987" s="266">
        <v>2023</v>
      </c>
      <c r="J10987" s="267">
        <v>44969</v>
      </c>
      <c r="K10987" s="267">
        <f>J10987+1</f>
        <v>44970</v>
      </c>
      <c r="L10987" s="266">
        <f>IF(M10987&lt;=365,1,2)</f>
        <v>1</v>
      </c>
      <c r="M10987" s="266">
        <f>IF(K10987&lt;$C$1,$C$2-$C$1+1,$C$2-K10987+1)</f>
        <v>77</v>
      </c>
      <c r="N10987" s="268">
        <f>M10987/365</f>
        <v>0.21095890410958903</v>
      </c>
      <c r="O10987" s="269">
        <f>'Data and Parameter'!$E$4*'Data and Parameter'!$E$5*('Data and Parameter'!$E$6+'Data and Parameter'!$E$7)*'Data and Parameter'!$E$19*'Data and Parameter'!$E$14*'ER calculations'!N10987</f>
        <v>1.0922922755728799</v>
      </c>
      <c r="T10987" s="105"/>
    </row>
    <row r="10988" spans="1:20" ht="15">
      <c r="A10988" s="284">
        <v>10984</v>
      </c>
      <c r="B10988" s="287"/>
      <c r="C10988" s="287"/>
      <c r="D10988" s="284" t="s">
        <v>119</v>
      </c>
      <c r="E10988" s="287"/>
      <c r="F10988" s="285" t="s">
        <v>11110</v>
      </c>
      <c r="G10988" s="266" t="s">
        <v>121</v>
      </c>
      <c r="H10988" s="266">
        <v>0.1</v>
      </c>
      <c r="I10988" s="266">
        <v>2023</v>
      </c>
      <c r="J10988" s="267">
        <v>44991</v>
      </c>
      <c r="K10988" s="267">
        <f>J10988+1</f>
        <v>44992</v>
      </c>
      <c r="L10988" s="266">
        <f>IF(M10988&lt;=365,1,2)</f>
        <v>1</v>
      </c>
      <c r="M10988" s="266">
        <f>IF(K10988&lt;$C$1,$C$2-$C$1+1,$C$2-K10988+1)</f>
        <v>55</v>
      </c>
      <c r="N10988" s="268">
        <f>M10988/365</f>
        <v>0.15068493150684931</v>
      </c>
      <c r="O10988" s="269">
        <f>'Data and Parameter'!$E$4*'Data and Parameter'!$E$5*('Data and Parameter'!$E$6+'Data and Parameter'!$E$7)*'Data and Parameter'!$E$19*'Data and Parameter'!$E$14*'ER calculations'!N10988</f>
        <v>0.78020876826634278</v>
      </c>
      <c r="T10988" s="105"/>
    </row>
    <row r="10989" spans="1:20" ht="15">
      <c r="A10989" s="284">
        <v>10985</v>
      </c>
      <c r="B10989" s="287"/>
      <c r="C10989" s="287"/>
      <c r="D10989" s="284" t="s">
        <v>119</v>
      </c>
      <c r="E10989" s="287"/>
      <c r="F10989" s="285" t="s">
        <v>11111</v>
      </c>
      <c r="G10989" s="266" t="s">
        <v>121</v>
      </c>
      <c r="H10989" s="266">
        <v>0.1</v>
      </c>
      <c r="I10989" s="266">
        <v>2023</v>
      </c>
      <c r="J10989" s="267">
        <v>44967</v>
      </c>
      <c r="K10989" s="267">
        <f>J10989+1</f>
        <v>44968</v>
      </c>
      <c r="L10989" s="266">
        <f>IF(M10989&lt;=365,1,2)</f>
        <v>1</v>
      </c>
      <c r="M10989" s="266">
        <f>IF(K10989&lt;$C$1,$C$2-$C$1+1,$C$2-K10989+1)</f>
        <v>79</v>
      </c>
      <c r="N10989" s="268">
        <f>M10989/365</f>
        <v>0.21643835616438356</v>
      </c>
      <c r="O10989" s="269">
        <f>'Data and Parameter'!$E$4*'Data and Parameter'!$E$5*('Data and Parameter'!$E$6+'Data and Parameter'!$E$7)*'Data and Parameter'!$E$19*'Data and Parameter'!$E$14*'ER calculations'!N10989</f>
        <v>1.1206635035098378</v>
      </c>
    </row>
    <row r="10990" spans="1:20" ht="15">
      <c r="A10990" s="284">
        <v>10986</v>
      </c>
      <c r="B10990" s="287"/>
      <c r="C10990" s="287"/>
      <c r="D10990" s="284" t="s">
        <v>119</v>
      </c>
      <c r="E10990" s="287"/>
      <c r="F10990" s="285" t="s">
        <v>11112</v>
      </c>
      <c r="G10990" s="266" t="s">
        <v>121</v>
      </c>
      <c r="H10990" s="266">
        <v>0.1</v>
      </c>
      <c r="I10990" s="266">
        <v>2023</v>
      </c>
      <c r="J10990" s="267">
        <v>44969</v>
      </c>
      <c r="K10990" s="267">
        <f>J10990+1</f>
        <v>44970</v>
      </c>
      <c r="L10990" s="266">
        <f>IF(M10990&lt;=365,1,2)</f>
        <v>1</v>
      </c>
      <c r="M10990" s="266">
        <f>IF(K10990&lt;$C$1,$C$2-$C$1+1,$C$2-K10990+1)</f>
        <v>77</v>
      </c>
      <c r="N10990" s="268">
        <f>M10990/365</f>
        <v>0.21095890410958903</v>
      </c>
      <c r="O10990" s="269">
        <f>'Data and Parameter'!$E$4*'Data and Parameter'!$E$5*('Data and Parameter'!$E$6+'Data and Parameter'!$E$7)*'Data and Parameter'!$E$19*'Data and Parameter'!$E$14*'ER calculations'!N10990</f>
        <v>1.0922922755728799</v>
      </c>
      <c r="T10990" s="105"/>
    </row>
    <row r="10991" spans="1:20" ht="15">
      <c r="A10991" s="284">
        <v>10987</v>
      </c>
      <c r="B10991" s="287"/>
      <c r="C10991" s="287"/>
      <c r="D10991" s="284" t="s">
        <v>119</v>
      </c>
      <c r="E10991" s="287"/>
      <c r="F10991" s="285" t="s">
        <v>11113</v>
      </c>
      <c r="G10991" s="266" t="s">
        <v>121</v>
      </c>
      <c r="H10991" s="266">
        <v>0.1</v>
      </c>
      <c r="I10991" s="266">
        <v>2023</v>
      </c>
      <c r="J10991" s="267">
        <v>44969</v>
      </c>
      <c r="K10991" s="267">
        <f>J10991+1</f>
        <v>44970</v>
      </c>
      <c r="L10991" s="266">
        <f>IF(M10991&lt;=365,1,2)</f>
        <v>1</v>
      </c>
      <c r="M10991" s="266">
        <f>IF(K10991&lt;$C$1,$C$2-$C$1+1,$C$2-K10991+1)</f>
        <v>77</v>
      </c>
      <c r="N10991" s="268">
        <f>M10991/365</f>
        <v>0.21095890410958903</v>
      </c>
      <c r="O10991" s="269">
        <f>'Data and Parameter'!$E$4*'Data and Parameter'!$E$5*('Data and Parameter'!$E$6+'Data and Parameter'!$E$7)*'Data and Parameter'!$E$19*'Data and Parameter'!$E$14*'ER calculations'!N10991</f>
        <v>1.0922922755728799</v>
      </c>
      <c r="T10991" s="105"/>
    </row>
    <row r="10992" spans="1:20" ht="15">
      <c r="A10992" s="284">
        <v>10988</v>
      </c>
      <c r="B10992" s="287"/>
      <c r="C10992" s="287"/>
      <c r="D10992" s="284" t="s">
        <v>119</v>
      </c>
      <c r="E10992" s="287"/>
      <c r="F10992" s="285" t="s">
        <v>11114</v>
      </c>
      <c r="G10992" s="266" t="s">
        <v>121</v>
      </c>
      <c r="H10992" s="266">
        <v>0.1</v>
      </c>
      <c r="I10992" s="266">
        <v>2023</v>
      </c>
      <c r="J10992" s="267">
        <v>44991</v>
      </c>
      <c r="K10992" s="267">
        <f>J10992+1</f>
        <v>44992</v>
      </c>
      <c r="L10992" s="266">
        <f>IF(M10992&lt;=365,1,2)</f>
        <v>1</v>
      </c>
      <c r="M10992" s="266">
        <f>IF(K10992&lt;$C$1,$C$2-$C$1+1,$C$2-K10992+1)</f>
        <v>55</v>
      </c>
      <c r="N10992" s="268">
        <f>M10992/365</f>
        <v>0.15068493150684931</v>
      </c>
      <c r="O10992" s="269">
        <f>'Data and Parameter'!$E$4*'Data and Parameter'!$E$5*('Data and Parameter'!$E$6+'Data and Parameter'!$E$7)*'Data and Parameter'!$E$19*'Data and Parameter'!$E$14*'ER calculations'!N10992</f>
        <v>0.78020876826634278</v>
      </c>
      <c r="T10992" s="105"/>
    </row>
    <row r="10993" spans="1:20" ht="15">
      <c r="A10993" s="284">
        <v>10989</v>
      </c>
      <c r="B10993" s="287"/>
      <c r="C10993" s="287"/>
      <c r="D10993" s="284" t="s">
        <v>119</v>
      </c>
      <c r="E10993" s="287"/>
      <c r="F10993" s="285" t="s">
        <v>11115</v>
      </c>
      <c r="G10993" s="266" t="s">
        <v>121</v>
      </c>
      <c r="H10993" s="266">
        <v>0.1</v>
      </c>
      <c r="I10993" s="266">
        <v>2023</v>
      </c>
      <c r="J10993" s="267">
        <v>44969</v>
      </c>
      <c r="K10993" s="267">
        <f>J10993+1</f>
        <v>44970</v>
      </c>
      <c r="L10993" s="266">
        <f>IF(M10993&lt;=365,1,2)</f>
        <v>1</v>
      </c>
      <c r="M10993" s="266">
        <f>IF(K10993&lt;$C$1,$C$2-$C$1+1,$C$2-K10993+1)</f>
        <v>77</v>
      </c>
      <c r="N10993" s="268">
        <f>M10993/365</f>
        <v>0.21095890410958903</v>
      </c>
      <c r="O10993" s="269">
        <f>'Data and Parameter'!$E$4*'Data and Parameter'!$E$5*('Data and Parameter'!$E$6+'Data and Parameter'!$E$7)*'Data and Parameter'!$E$19*'Data and Parameter'!$E$14*'ER calculations'!N10993</f>
        <v>1.0922922755728799</v>
      </c>
      <c r="T10993" s="105"/>
    </row>
    <row r="10994" spans="1:20" ht="15">
      <c r="A10994" s="284">
        <v>10990</v>
      </c>
      <c r="B10994" s="287"/>
      <c r="C10994" s="287"/>
      <c r="D10994" s="284" t="s">
        <v>119</v>
      </c>
      <c r="E10994" s="287"/>
      <c r="F10994" s="285" t="s">
        <v>11116</v>
      </c>
      <c r="G10994" s="266" t="s">
        <v>121</v>
      </c>
      <c r="H10994" s="266">
        <v>0.1</v>
      </c>
      <c r="I10994" s="266">
        <v>2023</v>
      </c>
      <c r="J10994" s="267">
        <v>44991</v>
      </c>
      <c r="K10994" s="267">
        <f>J10994+1</f>
        <v>44992</v>
      </c>
      <c r="L10994" s="266">
        <f>IF(M10994&lt;=365,1,2)</f>
        <v>1</v>
      </c>
      <c r="M10994" s="266">
        <f>IF(K10994&lt;$C$1,$C$2-$C$1+1,$C$2-K10994+1)</f>
        <v>55</v>
      </c>
      <c r="N10994" s="268">
        <f>M10994/365</f>
        <v>0.15068493150684931</v>
      </c>
      <c r="O10994" s="269">
        <f>'Data and Parameter'!$E$4*'Data and Parameter'!$E$5*('Data and Parameter'!$E$6+'Data and Parameter'!$E$7)*'Data and Parameter'!$E$19*'Data and Parameter'!$E$14*'ER calculations'!N10994</f>
        <v>0.78020876826634278</v>
      </c>
      <c r="T10994" s="105"/>
    </row>
    <row r="10995" spans="1:20" ht="15">
      <c r="A10995" s="284">
        <v>10991</v>
      </c>
      <c r="B10995" s="287"/>
      <c r="C10995" s="287"/>
      <c r="D10995" s="284" t="s">
        <v>119</v>
      </c>
      <c r="E10995" s="287"/>
      <c r="F10995" s="285" t="s">
        <v>11117</v>
      </c>
      <c r="G10995" s="266" t="s">
        <v>121</v>
      </c>
      <c r="H10995" s="266">
        <v>0.1</v>
      </c>
      <c r="I10995" s="266">
        <v>2023</v>
      </c>
      <c r="J10995" s="267">
        <v>44969</v>
      </c>
      <c r="K10995" s="267">
        <f>J10995+1</f>
        <v>44970</v>
      </c>
      <c r="L10995" s="266">
        <f>IF(M10995&lt;=365,1,2)</f>
        <v>1</v>
      </c>
      <c r="M10995" s="266">
        <f>IF(K10995&lt;$C$1,$C$2-$C$1+1,$C$2-K10995+1)</f>
        <v>77</v>
      </c>
      <c r="N10995" s="268">
        <f>M10995/365</f>
        <v>0.21095890410958903</v>
      </c>
      <c r="O10995" s="269">
        <f>'Data and Parameter'!$E$4*'Data and Parameter'!$E$5*('Data and Parameter'!$E$6+'Data and Parameter'!$E$7)*'Data and Parameter'!$E$19*'Data and Parameter'!$E$14*'ER calculations'!N10995</f>
        <v>1.0922922755728799</v>
      </c>
      <c r="T10995" s="105"/>
    </row>
    <row r="10996" spans="1:20" ht="15">
      <c r="A10996" s="284">
        <v>10992</v>
      </c>
      <c r="B10996" s="287"/>
      <c r="C10996" s="287"/>
      <c r="D10996" s="284" t="s">
        <v>119</v>
      </c>
      <c r="E10996" s="287"/>
      <c r="F10996" s="285" t="s">
        <v>11118</v>
      </c>
      <c r="G10996" s="266" t="s">
        <v>121</v>
      </c>
      <c r="H10996" s="266">
        <v>0.1</v>
      </c>
      <c r="I10996" s="266">
        <v>2023</v>
      </c>
      <c r="J10996" s="267">
        <v>44991</v>
      </c>
      <c r="K10996" s="267">
        <f>J10996+1</f>
        <v>44992</v>
      </c>
      <c r="L10996" s="266">
        <f>IF(M10996&lt;=365,1,2)</f>
        <v>1</v>
      </c>
      <c r="M10996" s="266">
        <f>IF(K10996&lt;$C$1,$C$2-$C$1+1,$C$2-K10996+1)</f>
        <v>55</v>
      </c>
      <c r="N10996" s="268">
        <f>M10996/365</f>
        <v>0.15068493150684931</v>
      </c>
      <c r="O10996" s="269">
        <f>'Data and Parameter'!$E$4*'Data and Parameter'!$E$5*('Data and Parameter'!$E$6+'Data and Parameter'!$E$7)*'Data and Parameter'!$E$19*'Data and Parameter'!$E$14*'ER calculations'!N10996</f>
        <v>0.78020876826634278</v>
      </c>
      <c r="T10996" s="105"/>
    </row>
    <row r="10997" spans="1:20" ht="15">
      <c r="A10997" s="284">
        <v>10993</v>
      </c>
      <c r="B10997" s="287"/>
      <c r="C10997" s="287"/>
      <c r="D10997" s="284" t="s">
        <v>119</v>
      </c>
      <c r="E10997" s="287"/>
      <c r="F10997" s="285" t="s">
        <v>11119</v>
      </c>
      <c r="G10997" s="266" t="s">
        <v>121</v>
      </c>
      <c r="H10997" s="266">
        <v>0.1</v>
      </c>
      <c r="I10997" s="266">
        <v>2023</v>
      </c>
      <c r="J10997" s="267">
        <v>44991</v>
      </c>
      <c r="K10997" s="267">
        <f>J10997+1</f>
        <v>44992</v>
      </c>
      <c r="L10997" s="266">
        <f>IF(M10997&lt;=365,1,2)</f>
        <v>1</v>
      </c>
      <c r="M10997" s="266">
        <f>IF(K10997&lt;$C$1,$C$2-$C$1+1,$C$2-K10997+1)</f>
        <v>55</v>
      </c>
      <c r="N10997" s="268">
        <f>M10997/365</f>
        <v>0.15068493150684931</v>
      </c>
      <c r="O10997" s="269">
        <f>'Data and Parameter'!$E$4*'Data and Parameter'!$E$5*('Data and Parameter'!$E$6+'Data and Parameter'!$E$7)*'Data and Parameter'!$E$19*'Data and Parameter'!$E$14*'ER calculations'!N10997</f>
        <v>0.78020876826634278</v>
      </c>
      <c r="T10997" s="105"/>
    </row>
    <row r="10998" spans="1:20" ht="15">
      <c r="A10998" s="284">
        <v>10994</v>
      </c>
      <c r="B10998" s="287"/>
      <c r="C10998" s="287"/>
      <c r="D10998" s="284" t="s">
        <v>119</v>
      </c>
      <c r="E10998" s="287"/>
      <c r="F10998" s="285" t="s">
        <v>11120</v>
      </c>
      <c r="G10998" s="266" t="s">
        <v>121</v>
      </c>
      <c r="H10998" s="266">
        <v>0.1</v>
      </c>
      <c r="I10998" s="266">
        <v>2023</v>
      </c>
      <c r="J10998" s="267">
        <v>44969</v>
      </c>
      <c r="K10998" s="267">
        <f>J10998+1</f>
        <v>44970</v>
      </c>
      <c r="L10998" s="266">
        <f>IF(M10998&lt;=365,1,2)</f>
        <v>1</v>
      </c>
      <c r="M10998" s="266">
        <f>IF(K10998&lt;$C$1,$C$2-$C$1+1,$C$2-K10998+1)</f>
        <v>77</v>
      </c>
      <c r="N10998" s="268">
        <f>M10998/365</f>
        <v>0.21095890410958903</v>
      </c>
      <c r="O10998" s="269">
        <f>'Data and Parameter'!$E$4*'Data and Parameter'!$E$5*('Data and Parameter'!$E$6+'Data and Parameter'!$E$7)*'Data and Parameter'!$E$19*'Data and Parameter'!$E$14*'ER calculations'!N10998</f>
        <v>1.0922922755728799</v>
      </c>
      <c r="T10998" s="105"/>
    </row>
    <row r="10999" spans="1:20" ht="15">
      <c r="A10999" s="284">
        <v>10995</v>
      </c>
      <c r="B10999" s="287"/>
      <c r="C10999" s="287"/>
      <c r="D10999" s="284" t="s">
        <v>119</v>
      </c>
      <c r="E10999" s="287"/>
      <c r="F10999" s="285" t="s">
        <v>11121</v>
      </c>
      <c r="G10999" s="266" t="s">
        <v>121</v>
      </c>
      <c r="H10999" s="266">
        <v>0.1</v>
      </c>
      <c r="I10999" s="266">
        <v>2023</v>
      </c>
      <c r="J10999" s="267">
        <v>44991</v>
      </c>
      <c r="K10999" s="267">
        <f>J10999+1</f>
        <v>44992</v>
      </c>
      <c r="L10999" s="266">
        <f>IF(M10999&lt;=365,1,2)</f>
        <v>1</v>
      </c>
      <c r="M10999" s="266">
        <f>IF(K10999&lt;$C$1,$C$2-$C$1+1,$C$2-K10999+1)</f>
        <v>55</v>
      </c>
      <c r="N10999" s="268">
        <f>M10999/365</f>
        <v>0.15068493150684931</v>
      </c>
      <c r="O10999" s="269">
        <f>'Data and Parameter'!$E$4*'Data and Parameter'!$E$5*('Data and Parameter'!$E$6+'Data and Parameter'!$E$7)*'Data and Parameter'!$E$19*'Data and Parameter'!$E$14*'ER calculations'!N10999</f>
        <v>0.78020876826634278</v>
      </c>
      <c r="T10999" s="105"/>
    </row>
    <row r="11000" spans="1:20" ht="15">
      <c r="A11000" s="284">
        <v>10996</v>
      </c>
      <c r="B11000" s="287"/>
      <c r="C11000" s="287"/>
      <c r="D11000" s="284" t="s">
        <v>119</v>
      </c>
      <c r="E11000" s="287"/>
      <c r="F11000" s="285" t="s">
        <v>11122</v>
      </c>
      <c r="G11000" s="266" t="s">
        <v>121</v>
      </c>
      <c r="H11000" s="266">
        <v>0.1</v>
      </c>
      <c r="I11000" s="266">
        <v>2023</v>
      </c>
      <c r="J11000" s="267">
        <v>44969</v>
      </c>
      <c r="K11000" s="267">
        <f>J11000+1</f>
        <v>44970</v>
      </c>
      <c r="L11000" s="266">
        <f>IF(M11000&lt;=365,1,2)</f>
        <v>1</v>
      </c>
      <c r="M11000" s="266">
        <f>IF(K11000&lt;$C$1,$C$2-$C$1+1,$C$2-K11000+1)</f>
        <v>77</v>
      </c>
      <c r="N11000" s="268">
        <f>M11000/365</f>
        <v>0.21095890410958903</v>
      </c>
      <c r="O11000" s="269">
        <f>'Data and Parameter'!$E$4*'Data and Parameter'!$E$5*('Data and Parameter'!$E$6+'Data and Parameter'!$E$7)*'Data and Parameter'!$E$19*'Data and Parameter'!$E$14*'ER calculations'!N11000</f>
        <v>1.0922922755728799</v>
      </c>
      <c r="T11000" s="105"/>
    </row>
    <row r="11001" spans="1:20" ht="15">
      <c r="A11001" s="284">
        <v>10997</v>
      </c>
      <c r="B11001" s="287"/>
      <c r="C11001" s="287"/>
      <c r="D11001" s="284" t="s">
        <v>119</v>
      </c>
      <c r="E11001" s="287"/>
      <c r="F11001" s="285" t="s">
        <v>11123</v>
      </c>
      <c r="G11001" s="266" t="s">
        <v>121</v>
      </c>
      <c r="H11001" s="266">
        <v>0.1</v>
      </c>
      <c r="I11001" s="266">
        <v>2023</v>
      </c>
      <c r="J11001" s="267">
        <v>44969</v>
      </c>
      <c r="K11001" s="267">
        <f>J11001+1</f>
        <v>44970</v>
      </c>
      <c r="L11001" s="266">
        <f>IF(M11001&lt;=365,1,2)</f>
        <v>1</v>
      </c>
      <c r="M11001" s="266">
        <f>IF(K11001&lt;$C$1,$C$2-$C$1+1,$C$2-K11001+1)</f>
        <v>77</v>
      </c>
      <c r="N11001" s="268">
        <f>M11001/365</f>
        <v>0.21095890410958903</v>
      </c>
      <c r="O11001" s="269">
        <f>'Data and Parameter'!$E$4*'Data and Parameter'!$E$5*('Data and Parameter'!$E$6+'Data and Parameter'!$E$7)*'Data and Parameter'!$E$19*'Data and Parameter'!$E$14*'ER calculations'!N11001</f>
        <v>1.0922922755728799</v>
      </c>
      <c r="T11001" s="105"/>
    </row>
    <row r="11002" spans="1:20" ht="15">
      <c r="A11002" s="284">
        <v>10998</v>
      </c>
      <c r="B11002" s="287"/>
      <c r="C11002" s="287"/>
      <c r="D11002" s="284" t="s">
        <v>119</v>
      </c>
      <c r="E11002" s="287"/>
      <c r="F11002" s="285" t="s">
        <v>11124</v>
      </c>
      <c r="G11002" s="266" t="s">
        <v>121</v>
      </c>
      <c r="H11002" s="266">
        <v>0.1</v>
      </c>
      <c r="I11002" s="266">
        <v>2023</v>
      </c>
      <c r="J11002" s="267">
        <v>44969</v>
      </c>
      <c r="K11002" s="267">
        <f>J11002+1</f>
        <v>44970</v>
      </c>
      <c r="L11002" s="266">
        <f>IF(M11002&lt;=365,1,2)</f>
        <v>1</v>
      </c>
      <c r="M11002" s="266">
        <f>IF(K11002&lt;$C$1,$C$2-$C$1+1,$C$2-K11002+1)</f>
        <v>77</v>
      </c>
      <c r="N11002" s="268">
        <f>M11002/365</f>
        <v>0.21095890410958903</v>
      </c>
      <c r="O11002" s="269">
        <f>'Data and Parameter'!$E$4*'Data and Parameter'!$E$5*('Data and Parameter'!$E$6+'Data and Parameter'!$E$7)*'Data and Parameter'!$E$19*'Data and Parameter'!$E$14*'ER calculations'!N11002</f>
        <v>1.0922922755728799</v>
      </c>
      <c r="T11002" s="105"/>
    </row>
    <row r="11003" spans="1:20" ht="15">
      <c r="A11003" s="284">
        <v>10999</v>
      </c>
      <c r="B11003" s="287"/>
      <c r="C11003" s="287"/>
      <c r="D11003" s="284" t="s">
        <v>119</v>
      </c>
      <c r="E11003" s="287"/>
      <c r="F11003" s="285" t="s">
        <v>11125</v>
      </c>
      <c r="G11003" s="266" t="s">
        <v>121</v>
      </c>
      <c r="H11003" s="266">
        <v>0.1</v>
      </c>
      <c r="I11003" s="266">
        <v>2023</v>
      </c>
      <c r="J11003" s="267">
        <v>44969</v>
      </c>
      <c r="K11003" s="267">
        <f>J11003+1</f>
        <v>44970</v>
      </c>
      <c r="L11003" s="266">
        <f>IF(M11003&lt;=365,1,2)</f>
        <v>1</v>
      </c>
      <c r="M11003" s="266">
        <f>IF(K11003&lt;$C$1,$C$2-$C$1+1,$C$2-K11003+1)</f>
        <v>77</v>
      </c>
      <c r="N11003" s="268">
        <f>M11003/365</f>
        <v>0.21095890410958903</v>
      </c>
      <c r="O11003" s="269">
        <f>'Data and Parameter'!$E$4*'Data and Parameter'!$E$5*('Data and Parameter'!$E$6+'Data and Parameter'!$E$7)*'Data and Parameter'!$E$19*'Data and Parameter'!$E$14*'ER calculations'!N11003</f>
        <v>1.0922922755728799</v>
      </c>
      <c r="T11003" s="105"/>
    </row>
    <row r="11004" spans="1:20" ht="15">
      <c r="A11004" s="284">
        <v>11000</v>
      </c>
      <c r="B11004" s="287"/>
      <c r="C11004" s="287"/>
      <c r="D11004" s="284" t="s">
        <v>119</v>
      </c>
      <c r="E11004" s="287"/>
      <c r="F11004" s="285" t="s">
        <v>11126</v>
      </c>
      <c r="G11004" s="266" t="s">
        <v>121</v>
      </c>
      <c r="H11004" s="266">
        <v>0.1</v>
      </c>
      <c r="I11004" s="266">
        <v>2023</v>
      </c>
      <c r="J11004" s="267">
        <v>44991</v>
      </c>
      <c r="K11004" s="267">
        <f>J11004+1</f>
        <v>44992</v>
      </c>
      <c r="L11004" s="266">
        <f>IF(M11004&lt;=365,1,2)</f>
        <v>1</v>
      </c>
      <c r="M11004" s="266">
        <f>IF(K11004&lt;$C$1,$C$2-$C$1+1,$C$2-K11004+1)</f>
        <v>55</v>
      </c>
      <c r="N11004" s="268">
        <f>M11004/365</f>
        <v>0.15068493150684931</v>
      </c>
      <c r="O11004" s="269">
        <f>'Data and Parameter'!$E$4*'Data and Parameter'!$E$5*('Data and Parameter'!$E$6+'Data and Parameter'!$E$7)*'Data and Parameter'!$E$19*'Data and Parameter'!$E$14*'ER calculations'!N11004</f>
        <v>0.78020876826634278</v>
      </c>
      <c r="T11004" s="105"/>
    </row>
    <row r="11005" spans="1:20" ht="15">
      <c r="A11005" s="284">
        <v>11001</v>
      </c>
      <c r="B11005" s="287"/>
      <c r="C11005" s="287"/>
      <c r="D11005" s="284" t="s">
        <v>119</v>
      </c>
      <c r="E11005" s="287"/>
      <c r="F11005" s="285" t="s">
        <v>11127</v>
      </c>
      <c r="G11005" s="266" t="s">
        <v>121</v>
      </c>
      <c r="H11005" s="266">
        <v>0.1</v>
      </c>
      <c r="I11005" s="266">
        <v>2023</v>
      </c>
      <c r="J11005" s="267">
        <v>44969</v>
      </c>
      <c r="K11005" s="267">
        <f>J11005+1</f>
        <v>44970</v>
      </c>
      <c r="L11005" s="266">
        <f>IF(M11005&lt;=365,1,2)</f>
        <v>1</v>
      </c>
      <c r="M11005" s="266">
        <f>IF(K11005&lt;$C$1,$C$2-$C$1+1,$C$2-K11005+1)</f>
        <v>77</v>
      </c>
      <c r="N11005" s="268">
        <f>M11005/365</f>
        <v>0.21095890410958903</v>
      </c>
      <c r="O11005" s="269">
        <f>'Data and Parameter'!$E$4*'Data and Parameter'!$E$5*('Data and Parameter'!$E$6+'Data and Parameter'!$E$7)*'Data and Parameter'!$E$19*'Data and Parameter'!$E$14*'ER calculations'!N11005</f>
        <v>1.0922922755728799</v>
      </c>
      <c r="T11005" s="105"/>
    </row>
    <row r="11006" spans="1:20" ht="15">
      <c r="A11006" s="284">
        <v>11002</v>
      </c>
      <c r="B11006" s="287"/>
      <c r="C11006" s="287"/>
      <c r="D11006" s="284" t="s">
        <v>119</v>
      </c>
      <c r="E11006" s="287"/>
      <c r="F11006" s="285" t="s">
        <v>11128</v>
      </c>
      <c r="G11006" s="266" t="s">
        <v>121</v>
      </c>
      <c r="H11006" s="266">
        <v>0.1</v>
      </c>
      <c r="I11006" s="266">
        <v>2023</v>
      </c>
      <c r="J11006" s="267">
        <v>44991</v>
      </c>
      <c r="K11006" s="267">
        <f>J11006+1</f>
        <v>44992</v>
      </c>
      <c r="L11006" s="266">
        <f>IF(M11006&lt;=365,1,2)</f>
        <v>1</v>
      </c>
      <c r="M11006" s="266">
        <f>IF(K11006&lt;$C$1,$C$2-$C$1+1,$C$2-K11006+1)</f>
        <v>55</v>
      </c>
      <c r="N11006" s="268">
        <f>M11006/365</f>
        <v>0.15068493150684931</v>
      </c>
      <c r="O11006" s="269">
        <f>'Data and Parameter'!$E$4*'Data and Parameter'!$E$5*('Data and Parameter'!$E$6+'Data and Parameter'!$E$7)*'Data and Parameter'!$E$19*'Data and Parameter'!$E$14*'ER calculations'!N11006</f>
        <v>0.78020876826634278</v>
      </c>
      <c r="T11006" s="105"/>
    </row>
    <row r="11007" spans="1:20" ht="15">
      <c r="A11007" s="284">
        <v>11003</v>
      </c>
      <c r="B11007" s="287"/>
      <c r="C11007" s="287"/>
      <c r="D11007" s="284" t="s">
        <v>119</v>
      </c>
      <c r="E11007" s="287"/>
      <c r="F11007" s="285" t="s">
        <v>11129</v>
      </c>
      <c r="G11007" s="266" t="s">
        <v>121</v>
      </c>
      <c r="H11007" s="266">
        <v>0.1</v>
      </c>
      <c r="I11007" s="266">
        <v>2023</v>
      </c>
      <c r="J11007" s="267">
        <v>44969</v>
      </c>
      <c r="K11007" s="267">
        <f>J11007+1</f>
        <v>44970</v>
      </c>
      <c r="L11007" s="266">
        <f>IF(M11007&lt;=365,1,2)</f>
        <v>1</v>
      </c>
      <c r="M11007" s="266">
        <f>IF(K11007&lt;$C$1,$C$2-$C$1+1,$C$2-K11007+1)</f>
        <v>77</v>
      </c>
      <c r="N11007" s="268">
        <f>M11007/365</f>
        <v>0.21095890410958903</v>
      </c>
      <c r="O11007" s="269">
        <f>'Data and Parameter'!$E$4*'Data and Parameter'!$E$5*('Data and Parameter'!$E$6+'Data and Parameter'!$E$7)*'Data and Parameter'!$E$19*'Data and Parameter'!$E$14*'ER calculations'!N11007</f>
        <v>1.0922922755728799</v>
      </c>
      <c r="T11007" s="105"/>
    </row>
    <row r="11008" spans="1:20" ht="15">
      <c r="A11008" s="284">
        <v>11004</v>
      </c>
      <c r="B11008" s="287"/>
      <c r="C11008" s="287"/>
      <c r="D11008" s="284" t="s">
        <v>119</v>
      </c>
      <c r="E11008" s="287"/>
      <c r="F11008" s="285" t="s">
        <v>11130</v>
      </c>
      <c r="G11008" s="266" t="s">
        <v>121</v>
      </c>
      <c r="H11008" s="266">
        <v>0.1</v>
      </c>
      <c r="I11008" s="266">
        <v>2023</v>
      </c>
      <c r="J11008" s="267">
        <v>44969</v>
      </c>
      <c r="K11008" s="267">
        <f>J11008+1</f>
        <v>44970</v>
      </c>
      <c r="L11008" s="266">
        <f>IF(M11008&lt;=365,1,2)</f>
        <v>1</v>
      </c>
      <c r="M11008" s="266">
        <f>IF(K11008&lt;$C$1,$C$2-$C$1+1,$C$2-K11008+1)</f>
        <v>77</v>
      </c>
      <c r="N11008" s="268">
        <f>M11008/365</f>
        <v>0.21095890410958903</v>
      </c>
      <c r="O11008" s="269">
        <f>'Data and Parameter'!$E$4*'Data and Parameter'!$E$5*('Data and Parameter'!$E$6+'Data and Parameter'!$E$7)*'Data and Parameter'!$E$19*'Data and Parameter'!$E$14*'ER calculations'!N11008</f>
        <v>1.0922922755728799</v>
      </c>
      <c r="T11008" s="105"/>
    </row>
    <row r="11009" spans="1:20" ht="15">
      <c r="A11009" s="284">
        <v>11005</v>
      </c>
      <c r="B11009" s="287"/>
      <c r="C11009" s="287"/>
      <c r="D11009" s="284" t="s">
        <v>119</v>
      </c>
      <c r="E11009" s="287"/>
      <c r="F11009" s="285" t="s">
        <v>11131</v>
      </c>
      <c r="G11009" s="266" t="s">
        <v>121</v>
      </c>
      <c r="H11009" s="266">
        <v>0.1</v>
      </c>
      <c r="I11009" s="266">
        <v>2023</v>
      </c>
      <c r="J11009" s="267">
        <v>44969</v>
      </c>
      <c r="K11009" s="267">
        <f>J11009+1</f>
        <v>44970</v>
      </c>
      <c r="L11009" s="266">
        <f>IF(M11009&lt;=365,1,2)</f>
        <v>1</v>
      </c>
      <c r="M11009" s="266">
        <f>IF(K11009&lt;$C$1,$C$2-$C$1+1,$C$2-K11009+1)</f>
        <v>77</v>
      </c>
      <c r="N11009" s="268">
        <f>M11009/365</f>
        <v>0.21095890410958903</v>
      </c>
      <c r="O11009" s="269">
        <f>'Data and Parameter'!$E$4*'Data and Parameter'!$E$5*('Data and Parameter'!$E$6+'Data and Parameter'!$E$7)*'Data and Parameter'!$E$19*'Data and Parameter'!$E$14*'ER calculations'!N11009</f>
        <v>1.0922922755728799</v>
      </c>
      <c r="T11009" s="105"/>
    </row>
    <row r="11010" spans="1:20" ht="15">
      <c r="A11010" s="284">
        <v>11006</v>
      </c>
      <c r="B11010" s="287"/>
      <c r="C11010" s="287"/>
      <c r="D11010" s="284" t="s">
        <v>119</v>
      </c>
      <c r="E11010" s="287"/>
      <c r="F11010" s="285" t="s">
        <v>11132</v>
      </c>
      <c r="G11010" s="266" t="s">
        <v>121</v>
      </c>
      <c r="H11010" s="266">
        <v>0.1</v>
      </c>
      <c r="I11010" s="266">
        <v>2023</v>
      </c>
      <c r="J11010" s="267">
        <v>44991</v>
      </c>
      <c r="K11010" s="267">
        <f>J11010+1</f>
        <v>44992</v>
      </c>
      <c r="L11010" s="266">
        <f>IF(M11010&lt;=365,1,2)</f>
        <v>1</v>
      </c>
      <c r="M11010" s="266">
        <f>IF(K11010&lt;$C$1,$C$2-$C$1+1,$C$2-K11010+1)</f>
        <v>55</v>
      </c>
      <c r="N11010" s="268">
        <f>M11010/365</f>
        <v>0.15068493150684931</v>
      </c>
      <c r="O11010" s="269">
        <f>'Data and Parameter'!$E$4*'Data and Parameter'!$E$5*('Data and Parameter'!$E$6+'Data and Parameter'!$E$7)*'Data and Parameter'!$E$19*'Data and Parameter'!$E$14*'ER calculations'!N11010</f>
        <v>0.78020876826634278</v>
      </c>
      <c r="T11010" s="105"/>
    </row>
    <row r="11011" spans="1:20" ht="15">
      <c r="A11011" s="284">
        <v>11007</v>
      </c>
      <c r="B11011" s="287"/>
      <c r="C11011" s="287"/>
      <c r="D11011" s="284" t="s">
        <v>119</v>
      </c>
      <c r="E11011" s="287"/>
      <c r="F11011" s="285" t="s">
        <v>11133</v>
      </c>
      <c r="G11011" s="266" t="s">
        <v>121</v>
      </c>
      <c r="H11011" s="266">
        <v>0.1</v>
      </c>
      <c r="I11011" s="266">
        <v>2023</v>
      </c>
      <c r="J11011" s="267">
        <v>44991</v>
      </c>
      <c r="K11011" s="267">
        <f>J11011+1</f>
        <v>44992</v>
      </c>
      <c r="L11011" s="266">
        <f>IF(M11011&lt;=365,1,2)</f>
        <v>1</v>
      </c>
      <c r="M11011" s="266">
        <f>IF(K11011&lt;$C$1,$C$2-$C$1+1,$C$2-K11011+1)</f>
        <v>55</v>
      </c>
      <c r="N11011" s="268">
        <f>M11011/365</f>
        <v>0.15068493150684931</v>
      </c>
      <c r="O11011" s="269">
        <f>'Data and Parameter'!$E$4*'Data and Parameter'!$E$5*('Data and Parameter'!$E$6+'Data and Parameter'!$E$7)*'Data and Parameter'!$E$19*'Data and Parameter'!$E$14*'ER calculations'!N11011</f>
        <v>0.78020876826634278</v>
      </c>
      <c r="T11011" s="105"/>
    </row>
    <row r="11012" spans="1:20" ht="15">
      <c r="A11012" s="284">
        <v>11008</v>
      </c>
      <c r="B11012" s="287"/>
      <c r="C11012" s="287"/>
      <c r="D11012" s="284" t="s">
        <v>10862</v>
      </c>
      <c r="E11012" s="287"/>
      <c r="F11012" s="285" t="s">
        <v>11134</v>
      </c>
      <c r="G11012" s="266" t="s">
        <v>121</v>
      </c>
      <c r="H11012" s="266">
        <v>0.1</v>
      </c>
      <c r="I11012" s="266">
        <v>2023</v>
      </c>
      <c r="J11012" s="267">
        <v>44996</v>
      </c>
      <c r="K11012" s="267">
        <f>J11012+1</f>
        <v>44997</v>
      </c>
      <c r="L11012" s="266">
        <f>IF(M11012&lt;=365,1,2)</f>
        <v>1</v>
      </c>
      <c r="M11012" s="266">
        <f>IF(K11012&lt;$C$1,$C$2-$C$1+1,$C$2-K11012+1)</f>
        <v>50</v>
      </c>
      <c r="N11012" s="268">
        <f>M11012/365</f>
        <v>0.13698630136986301</v>
      </c>
      <c r="O11012" s="269">
        <f>'Data and Parameter'!$E$4*'Data and Parameter'!$E$5*('Data and Parameter'!$E$6+'Data and Parameter'!$E$7)*'Data and Parameter'!$E$19*'Data and Parameter'!$E$14*'ER calculations'!N11012</f>
        <v>0.70928069842394803</v>
      </c>
      <c r="T11012" s="105"/>
    </row>
    <row r="11013" spans="1:20" ht="15">
      <c r="A11013" s="284">
        <v>11009</v>
      </c>
      <c r="B11013" s="287"/>
      <c r="C11013" s="287"/>
      <c r="D11013" s="284" t="s">
        <v>119</v>
      </c>
      <c r="E11013" s="287"/>
      <c r="F11013" s="285" t="s">
        <v>11135</v>
      </c>
      <c r="G11013" s="266" t="s">
        <v>121</v>
      </c>
      <c r="H11013" s="266">
        <v>0.1</v>
      </c>
      <c r="I11013" s="266">
        <v>2023</v>
      </c>
      <c r="J11013" s="267">
        <v>44991</v>
      </c>
      <c r="K11013" s="267">
        <f>J11013+1</f>
        <v>44992</v>
      </c>
      <c r="L11013" s="266">
        <f>IF(M11013&lt;=365,1,2)</f>
        <v>1</v>
      </c>
      <c r="M11013" s="266">
        <f>IF(K11013&lt;$C$1,$C$2-$C$1+1,$C$2-K11013+1)</f>
        <v>55</v>
      </c>
      <c r="N11013" s="268">
        <f>M11013/365</f>
        <v>0.15068493150684931</v>
      </c>
      <c r="O11013" s="269">
        <f>'Data and Parameter'!$E$4*'Data and Parameter'!$E$5*('Data and Parameter'!$E$6+'Data and Parameter'!$E$7)*'Data and Parameter'!$E$19*'Data and Parameter'!$E$14*'ER calculations'!N11013</f>
        <v>0.78020876826634278</v>
      </c>
      <c r="T11013" s="105"/>
    </row>
    <row r="11014" spans="1:20" ht="15">
      <c r="A11014" s="284">
        <v>11010</v>
      </c>
      <c r="B11014" s="287"/>
      <c r="C11014" s="287"/>
      <c r="D11014" s="284" t="s">
        <v>119</v>
      </c>
      <c r="E11014" s="287"/>
      <c r="F11014" s="285" t="s">
        <v>11136</v>
      </c>
      <c r="G11014" s="266" t="s">
        <v>121</v>
      </c>
      <c r="H11014" s="266">
        <v>0.1</v>
      </c>
      <c r="I11014" s="266">
        <v>2023</v>
      </c>
      <c r="J11014" s="267">
        <v>44969</v>
      </c>
      <c r="K11014" s="267">
        <f>J11014+1</f>
        <v>44970</v>
      </c>
      <c r="L11014" s="266">
        <f>IF(M11014&lt;=365,1,2)</f>
        <v>1</v>
      </c>
      <c r="M11014" s="266">
        <f>IF(K11014&lt;$C$1,$C$2-$C$1+1,$C$2-K11014+1)</f>
        <v>77</v>
      </c>
      <c r="N11014" s="268">
        <f>M11014/365</f>
        <v>0.21095890410958903</v>
      </c>
      <c r="O11014" s="269">
        <f>'Data and Parameter'!$E$4*'Data and Parameter'!$E$5*('Data and Parameter'!$E$6+'Data and Parameter'!$E$7)*'Data and Parameter'!$E$19*'Data and Parameter'!$E$14*'ER calculations'!N11014</f>
        <v>1.0922922755728799</v>
      </c>
      <c r="T11014" s="105"/>
    </row>
    <row r="11015" spans="1:20" ht="15">
      <c r="A11015" s="284">
        <v>11011</v>
      </c>
      <c r="B11015" s="287"/>
      <c r="C11015" s="287"/>
      <c r="D11015" s="284" t="s">
        <v>119</v>
      </c>
      <c r="E11015" s="287"/>
      <c r="F11015" s="285" t="s">
        <v>11137</v>
      </c>
      <c r="G11015" s="266" t="s">
        <v>121</v>
      </c>
      <c r="H11015" s="266">
        <v>0.1</v>
      </c>
      <c r="I11015" s="266">
        <v>2023</v>
      </c>
      <c r="J11015" s="267">
        <v>44990</v>
      </c>
      <c r="K11015" s="267">
        <f>J11015+1</f>
        <v>44991</v>
      </c>
      <c r="L11015" s="266">
        <f>IF(M11015&lt;=365,1,2)</f>
        <v>1</v>
      </c>
      <c r="M11015" s="266">
        <f>IF(K11015&lt;$C$1,$C$2-$C$1+1,$C$2-K11015+1)</f>
        <v>56</v>
      </c>
      <c r="N11015" s="268">
        <f>M11015/365</f>
        <v>0.15342465753424658</v>
      </c>
      <c r="O11015" s="269">
        <f>'Data and Parameter'!$E$4*'Data and Parameter'!$E$5*('Data and Parameter'!$E$6+'Data and Parameter'!$E$7)*'Data and Parameter'!$E$19*'Data and Parameter'!$E$14*'ER calculations'!N11015</f>
        <v>0.79439438223482184</v>
      </c>
      <c r="T11015" s="105"/>
    </row>
    <row r="11016" spans="1:20" ht="15">
      <c r="A11016" s="284">
        <v>11012</v>
      </c>
      <c r="B11016" s="287"/>
      <c r="C11016" s="287"/>
      <c r="D11016" s="284" t="s">
        <v>119</v>
      </c>
      <c r="E11016" s="287"/>
      <c r="F11016" s="285" t="s">
        <v>11138</v>
      </c>
      <c r="G11016" s="266" t="s">
        <v>121</v>
      </c>
      <c r="H11016" s="266">
        <v>0.1</v>
      </c>
      <c r="I11016" s="266">
        <v>2023</v>
      </c>
      <c r="J11016" s="267">
        <v>44969</v>
      </c>
      <c r="K11016" s="267">
        <f>J11016+1</f>
        <v>44970</v>
      </c>
      <c r="L11016" s="266">
        <f>IF(M11016&lt;=365,1,2)</f>
        <v>1</v>
      </c>
      <c r="M11016" s="266">
        <f>IF(K11016&lt;$C$1,$C$2-$C$1+1,$C$2-K11016+1)</f>
        <v>77</v>
      </c>
      <c r="N11016" s="268">
        <f>M11016/365</f>
        <v>0.21095890410958903</v>
      </c>
      <c r="O11016" s="269">
        <f>'Data and Parameter'!$E$4*'Data and Parameter'!$E$5*('Data and Parameter'!$E$6+'Data and Parameter'!$E$7)*'Data and Parameter'!$E$19*'Data and Parameter'!$E$14*'ER calculations'!N11016</f>
        <v>1.0922922755728799</v>
      </c>
      <c r="T11016" s="105"/>
    </row>
    <row r="11017" spans="1:20" ht="15">
      <c r="A11017" s="284">
        <v>11013</v>
      </c>
      <c r="B11017" s="287"/>
      <c r="C11017" s="287"/>
      <c r="D11017" s="284" t="s">
        <v>119</v>
      </c>
      <c r="E11017" s="287"/>
      <c r="F11017" s="285" t="s">
        <v>11139</v>
      </c>
      <c r="G11017" s="266" t="s">
        <v>121</v>
      </c>
      <c r="H11017" s="266">
        <v>0.1</v>
      </c>
      <c r="I11017" s="266">
        <v>2023</v>
      </c>
      <c r="J11017" s="267">
        <v>44969</v>
      </c>
      <c r="K11017" s="267">
        <f>J11017+1</f>
        <v>44970</v>
      </c>
      <c r="L11017" s="266">
        <f>IF(M11017&lt;=365,1,2)</f>
        <v>1</v>
      </c>
      <c r="M11017" s="266">
        <f>IF(K11017&lt;$C$1,$C$2-$C$1+1,$C$2-K11017+1)</f>
        <v>77</v>
      </c>
      <c r="N11017" s="268">
        <f>M11017/365</f>
        <v>0.21095890410958903</v>
      </c>
      <c r="O11017" s="269">
        <f>'Data and Parameter'!$E$4*'Data and Parameter'!$E$5*('Data and Parameter'!$E$6+'Data and Parameter'!$E$7)*'Data and Parameter'!$E$19*'Data and Parameter'!$E$14*'ER calculations'!N11017</f>
        <v>1.0922922755728799</v>
      </c>
      <c r="T11017" s="105"/>
    </row>
    <row r="11018" spans="1:20" ht="15">
      <c r="A11018" s="284">
        <v>11014</v>
      </c>
      <c r="B11018" s="287"/>
      <c r="C11018" s="287"/>
      <c r="D11018" s="284" t="s">
        <v>119</v>
      </c>
      <c r="E11018" s="287"/>
      <c r="F11018" s="285" t="s">
        <v>11140</v>
      </c>
      <c r="G11018" s="266" t="s">
        <v>121</v>
      </c>
      <c r="H11018" s="266">
        <v>0.1</v>
      </c>
      <c r="I11018" s="266">
        <v>2023</v>
      </c>
      <c r="J11018" s="267">
        <v>44966</v>
      </c>
      <c r="K11018" s="267">
        <f>J11018+1</f>
        <v>44967</v>
      </c>
      <c r="L11018" s="266">
        <f>IF(M11018&lt;=365,1,2)</f>
        <v>1</v>
      </c>
      <c r="M11018" s="266">
        <f>IF(K11018&lt;$C$1,$C$2-$C$1+1,$C$2-K11018+1)</f>
        <v>80</v>
      </c>
      <c r="N11018" s="268">
        <f>M11018/365</f>
        <v>0.21917808219178081</v>
      </c>
      <c r="O11018" s="269">
        <f>'Data and Parameter'!$E$4*'Data and Parameter'!$E$5*('Data and Parameter'!$E$6+'Data and Parameter'!$E$7)*'Data and Parameter'!$E$19*'Data and Parameter'!$E$14*'ER calculations'!N11018</f>
        <v>1.1348491174783168</v>
      </c>
      <c r="T11018" s="105"/>
    </row>
    <row r="11019" spans="1:20" ht="15">
      <c r="A11019" s="284">
        <v>11015</v>
      </c>
      <c r="B11019" s="287"/>
      <c r="C11019" s="287"/>
      <c r="D11019" s="284" t="s">
        <v>119</v>
      </c>
      <c r="E11019" s="287"/>
      <c r="F11019" s="285" t="s">
        <v>11141</v>
      </c>
      <c r="G11019" s="266" t="s">
        <v>121</v>
      </c>
      <c r="H11019" s="266">
        <v>0.1</v>
      </c>
      <c r="I11019" s="266">
        <v>2023</v>
      </c>
      <c r="J11019" s="267">
        <v>44990</v>
      </c>
      <c r="K11019" s="267">
        <f>J11019+1</f>
        <v>44991</v>
      </c>
      <c r="L11019" s="266">
        <f>IF(M11019&lt;=365,1,2)</f>
        <v>1</v>
      </c>
      <c r="M11019" s="266">
        <f>IF(K11019&lt;$C$1,$C$2-$C$1+1,$C$2-K11019+1)</f>
        <v>56</v>
      </c>
      <c r="N11019" s="268">
        <f>M11019/365</f>
        <v>0.15342465753424658</v>
      </c>
      <c r="O11019" s="269">
        <f>'Data and Parameter'!$E$4*'Data and Parameter'!$E$5*('Data and Parameter'!$E$6+'Data and Parameter'!$E$7)*'Data and Parameter'!$E$19*'Data and Parameter'!$E$14*'ER calculations'!N11019</f>
        <v>0.79439438223482184</v>
      </c>
      <c r="T11019" s="105"/>
    </row>
    <row r="11020" spans="1:20" ht="15">
      <c r="A11020" s="284">
        <v>11016</v>
      </c>
      <c r="B11020" s="287"/>
      <c r="C11020" s="287"/>
      <c r="D11020" s="284" t="s">
        <v>119</v>
      </c>
      <c r="E11020" s="287"/>
      <c r="F11020" s="285" t="s">
        <v>11142</v>
      </c>
      <c r="G11020" s="266" t="s">
        <v>121</v>
      </c>
      <c r="H11020" s="266">
        <v>0.1</v>
      </c>
      <c r="I11020" s="266">
        <v>2023</v>
      </c>
      <c r="J11020" s="267">
        <v>44990</v>
      </c>
      <c r="K11020" s="267">
        <f>J11020+1</f>
        <v>44991</v>
      </c>
      <c r="L11020" s="266">
        <f>IF(M11020&lt;=365,1,2)</f>
        <v>1</v>
      </c>
      <c r="M11020" s="266">
        <f>IF(K11020&lt;$C$1,$C$2-$C$1+1,$C$2-K11020+1)</f>
        <v>56</v>
      </c>
      <c r="N11020" s="268">
        <f>M11020/365</f>
        <v>0.15342465753424658</v>
      </c>
      <c r="O11020" s="269">
        <f>'Data and Parameter'!$E$4*'Data and Parameter'!$E$5*('Data and Parameter'!$E$6+'Data and Parameter'!$E$7)*'Data and Parameter'!$E$19*'Data and Parameter'!$E$14*'ER calculations'!N11020</f>
        <v>0.79439438223482184</v>
      </c>
      <c r="T11020" s="105"/>
    </row>
    <row r="11021" spans="1:20" ht="15">
      <c r="A11021" s="284">
        <v>11017</v>
      </c>
      <c r="B11021" s="287"/>
      <c r="C11021" s="287"/>
      <c r="D11021" s="284" t="s">
        <v>119</v>
      </c>
      <c r="E11021" s="287"/>
      <c r="F11021" s="285" t="s">
        <v>11143</v>
      </c>
      <c r="G11021" s="266" t="s">
        <v>121</v>
      </c>
      <c r="H11021" s="266">
        <v>0.1</v>
      </c>
      <c r="I11021" s="266">
        <v>2023</v>
      </c>
      <c r="J11021" s="267">
        <v>44969</v>
      </c>
      <c r="K11021" s="267">
        <f>J11021+1</f>
        <v>44970</v>
      </c>
      <c r="L11021" s="266">
        <f>IF(M11021&lt;=365,1,2)</f>
        <v>1</v>
      </c>
      <c r="M11021" s="266">
        <f>IF(K11021&lt;$C$1,$C$2-$C$1+1,$C$2-K11021+1)</f>
        <v>77</v>
      </c>
      <c r="N11021" s="268">
        <f>M11021/365</f>
        <v>0.21095890410958903</v>
      </c>
      <c r="O11021" s="269">
        <f>'Data and Parameter'!$E$4*'Data and Parameter'!$E$5*('Data and Parameter'!$E$6+'Data and Parameter'!$E$7)*'Data and Parameter'!$E$19*'Data and Parameter'!$E$14*'ER calculations'!N11021</f>
        <v>1.0922922755728799</v>
      </c>
      <c r="T11021" s="105"/>
    </row>
    <row r="11022" spans="1:20" ht="15">
      <c r="A11022" s="284">
        <v>11018</v>
      </c>
      <c r="B11022" s="287"/>
      <c r="C11022" s="287"/>
      <c r="D11022" s="284" t="s">
        <v>119</v>
      </c>
      <c r="E11022" s="287"/>
      <c r="F11022" s="285" t="s">
        <v>11144</v>
      </c>
      <c r="G11022" s="266" t="s">
        <v>121</v>
      </c>
      <c r="H11022" s="266">
        <v>0.1</v>
      </c>
      <c r="I11022" s="266">
        <v>2023</v>
      </c>
      <c r="J11022" s="267">
        <v>44969</v>
      </c>
      <c r="K11022" s="267">
        <f>J11022+1</f>
        <v>44970</v>
      </c>
      <c r="L11022" s="266">
        <f>IF(M11022&lt;=365,1,2)</f>
        <v>1</v>
      </c>
      <c r="M11022" s="266">
        <f>IF(K11022&lt;$C$1,$C$2-$C$1+1,$C$2-K11022+1)</f>
        <v>77</v>
      </c>
      <c r="N11022" s="268">
        <f>M11022/365</f>
        <v>0.21095890410958903</v>
      </c>
      <c r="O11022" s="269">
        <f>'Data and Parameter'!$E$4*'Data and Parameter'!$E$5*('Data and Parameter'!$E$6+'Data and Parameter'!$E$7)*'Data and Parameter'!$E$19*'Data and Parameter'!$E$14*'ER calculations'!N11022</f>
        <v>1.0922922755728799</v>
      </c>
      <c r="T11022" s="105"/>
    </row>
    <row r="11023" spans="1:20" ht="15">
      <c r="A11023" s="284">
        <v>11019</v>
      </c>
      <c r="B11023" s="287"/>
      <c r="C11023" s="287"/>
      <c r="D11023" s="284" t="s">
        <v>119</v>
      </c>
      <c r="E11023" s="287"/>
      <c r="F11023" s="285" t="s">
        <v>11145</v>
      </c>
      <c r="G11023" s="266" t="s">
        <v>121</v>
      </c>
      <c r="H11023" s="266">
        <v>0.1</v>
      </c>
      <c r="I11023" s="266">
        <v>2023</v>
      </c>
      <c r="J11023" s="267">
        <v>44990</v>
      </c>
      <c r="K11023" s="267">
        <f>J11023+1</f>
        <v>44991</v>
      </c>
      <c r="L11023" s="266">
        <f>IF(M11023&lt;=365,1,2)</f>
        <v>1</v>
      </c>
      <c r="M11023" s="266">
        <f>IF(K11023&lt;$C$1,$C$2-$C$1+1,$C$2-K11023+1)</f>
        <v>56</v>
      </c>
      <c r="N11023" s="268">
        <f>M11023/365</f>
        <v>0.15342465753424658</v>
      </c>
      <c r="O11023" s="269">
        <f>'Data and Parameter'!$E$4*'Data and Parameter'!$E$5*('Data and Parameter'!$E$6+'Data and Parameter'!$E$7)*'Data and Parameter'!$E$19*'Data and Parameter'!$E$14*'ER calculations'!N11023</f>
        <v>0.79439438223482184</v>
      </c>
      <c r="T11023" s="105"/>
    </row>
    <row r="11024" spans="1:20" ht="15">
      <c r="A11024" s="284">
        <v>11020</v>
      </c>
      <c r="B11024" s="287"/>
      <c r="C11024" s="287"/>
      <c r="D11024" s="284" t="s">
        <v>119</v>
      </c>
      <c r="E11024" s="287"/>
      <c r="F11024" s="285" t="s">
        <v>11146</v>
      </c>
      <c r="G11024" s="266" t="s">
        <v>121</v>
      </c>
      <c r="H11024" s="266">
        <v>0.1</v>
      </c>
      <c r="I11024" s="266">
        <v>2023</v>
      </c>
      <c r="J11024" s="267">
        <v>44990</v>
      </c>
      <c r="K11024" s="267">
        <f>J11024+1</f>
        <v>44991</v>
      </c>
      <c r="L11024" s="266">
        <f>IF(M11024&lt;=365,1,2)</f>
        <v>1</v>
      </c>
      <c r="M11024" s="266">
        <f>IF(K11024&lt;$C$1,$C$2-$C$1+1,$C$2-K11024+1)</f>
        <v>56</v>
      </c>
      <c r="N11024" s="268">
        <f>M11024/365</f>
        <v>0.15342465753424658</v>
      </c>
      <c r="O11024" s="269">
        <f>'Data and Parameter'!$E$4*'Data and Parameter'!$E$5*('Data and Parameter'!$E$6+'Data and Parameter'!$E$7)*'Data and Parameter'!$E$19*'Data and Parameter'!$E$14*'ER calculations'!N11024</f>
        <v>0.79439438223482184</v>
      </c>
      <c r="T11024" s="105"/>
    </row>
    <row r="11025" spans="1:20" ht="15">
      <c r="A11025" s="284">
        <v>11021</v>
      </c>
      <c r="B11025" s="287"/>
      <c r="C11025" s="287"/>
      <c r="D11025" s="284" t="s">
        <v>119</v>
      </c>
      <c r="E11025" s="287"/>
      <c r="F11025" s="285" t="s">
        <v>11147</v>
      </c>
      <c r="G11025" s="266" t="s">
        <v>121</v>
      </c>
      <c r="H11025" s="266">
        <v>0.1</v>
      </c>
      <c r="I11025" s="266">
        <v>2023</v>
      </c>
      <c r="J11025" s="267">
        <v>45019</v>
      </c>
      <c r="K11025" s="267">
        <f>J11025+1</f>
        <v>45020</v>
      </c>
      <c r="L11025" s="266">
        <f>IF(M11025&lt;=365,1,2)</f>
        <v>1</v>
      </c>
      <c r="M11025" s="266">
        <f>IF(K11025&lt;$C$1,$C$2-$C$1+1,$C$2-K11025+1)</f>
        <v>27</v>
      </c>
      <c r="N11025" s="268">
        <f>M11025/365</f>
        <v>7.3972602739726029E-2</v>
      </c>
      <c r="O11025" s="269">
        <f>'Data and Parameter'!$E$4*'Data and Parameter'!$E$5*('Data and Parameter'!$E$6+'Data and Parameter'!$E$7)*'Data and Parameter'!$E$19*'Data and Parameter'!$E$14*'ER calculations'!N11025</f>
        <v>0.38301157714893197</v>
      </c>
      <c r="T11025" s="105"/>
    </row>
    <row r="11026" spans="1:20" ht="15">
      <c r="A11026" s="284">
        <v>11022</v>
      </c>
      <c r="B11026" s="287"/>
      <c r="C11026" s="287"/>
      <c r="D11026" s="284" t="s">
        <v>119</v>
      </c>
      <c r="E11026" s="287"/>
      <c r="F11026" s="285" t="s">
        <v>11148</v>
      </c>
      <c r="G11026" s="266" t="s">
        <v>121</v>
      </c>
      <c r="H11026" s="266">
        <v>0.1</v>
      </c>
      <c r="I11026" s="266">
        <v>2023</v>
      </c>
      <c r="J11026" s="267">
        <v>44969</v>
      </c>
      <c r="K11026" s="267">
        <f>J11026+1</f>
        <v>44970</v>
      </c>
      <c r="L11026" s="266">
        <f>IF(M11026&lt;=365,1,2)</f>
        <v>1</v>
      </c>
      <c r="M11026" s="266">
        <f>IF(K11026&lt;$C$1,$C$2-$C$1+1,$C$2-K11026+1)</f>
        <v>77</v>
      </c>
      <c r="N11026" s="268">
        <f>M11026/365</f>
        <v>0.21095890410958903</v>
      </c>
      <c r="O11026" s="269">
        <f>'Data and Parameter'!$E$4*'Data and Parameter'!$E$5*('Data and Parameter'!$E$6+'Data and Parameter'!$E$7)*'Data and Parameter'!$E$19*'Data and Parameter'!$E$14*'ER calculations'!N11026</f>
        <v>1.0922922755728799</v>
      </c>
      <c r="T11026" s="105"/>
    </row>
    <row r="11027" spans="1:20" ht="15">
      <c r="A11027" s="284">
        <v>11023</v>
      </c>
      <c r="B11027" s="287"/>
      <c r="C11027" s="287"/>
      <c r="D11027" s="284" t="s">
        <v>119</v>
      </c>
      <c r="E11027" s="287"/>
      <c r="F11027" s="285" t="s">
        <v>11149</v>
      </c>
      <c r="G11027" s="266" t="s">
        <v>121</v>
      </c>
      <c r="H11027" s="266">
        <v>0.1</v>
      </c>
      <c r="I11027" s="266">
        <v>2023</v>
      </c>
      <c r="J11027" s="267">
        <v>44969</v>
      </c>
      <c r="K11027" s="267">
        <f>J11027+1</f>
        <v>44970</v>
      </c>
      <c r="L11027" s="266">
        <f>IF(M11027&lt;=365,1,2)</f>
        <v>1</v>
      </c>
      <c r="M11027" s="266">
        <f>IF(K11027&lt;$C$1,$C$2-$C$1+1,$C$2-K11027+1)</f>
        <v>77</v>
      </c>
      <c r="N11027" s="268">
        <f>M11027/365</f>
        <v>0.21095890410958903</v>
      </c>
      <c r="O11027" s="269">
        <f>'Data and Parameter'!$E$4*'Data and Parameter'!$E$5*('Data and Parameter'!$E$6+'Data and Parameter'!$E$7)*'Data and Parameter'!$E$19*'Data and Parameter'!$E$14*'ER calculations'!N11027</f>
        <v>1.0922922755728799</v>
      </c>
      <c r="T11027" s="105"/>
    </row>
    <row r="11028" spans="1:20" ht="15">
      <c r="A11028" s="284">
        <v>11024</v>
      </c>
      <c r="B11028" s="287"/>
      <c r="C11028" s="287"/>
      <c r="D11028" s="284" t="s">
        <v>119</v>
      </c>
      <c r="E11028" s="287"/>
      <c r="F11028" s="285" t="s">
        <v>11150</v>
      </c>
      <c r="G11028" s="266" t="s">
        <v>121</v>
      </c>
      <c r="H11028" s="266">
        <v>0.1</v>
      </c>
      <c r="I11028" s="266">
        <v>2023</v>
      </c>
      <c r="J11028" s="267">
        <v>44969</v>
      </c>
      <c r="K11028" s="267">
        <f>J11028+1</f>
        <v>44970</v>
      </c>
      <c r="L11028" s="266">
        <f>IF(M11028&lt;=365,1,2)</f>
        <v>1</v>
      </c>
      <c r="M11028" s="266">
        <f>IF(K11028&lt;$C$1,$C$2-$C$1+1,$C$2-K11028+1)</f>
        <v>77</v>
      </c>
      <c r="N11028" s="268">
        <f>M11028/365</f>
        <v>0.21095890410958903</v>
      </c>
      <c r="O11028" s="269">
        <f>'Data and Parameter'!$E$4*'Data and Parameter'!$E$5*('Data and Parameter'!$E$6+'Data and Parameter'!$E$7)*'Data and Parameter'!$E$19*'Data and Parameter'!$E$14*'ER calculations'!N11028</f>
        <v>1.0922922755728799</v>
      </c>
      <c r="T11028" s="105"/>
    </row>
    <row r="11029" spans="1:20" ht="15">
      <c r="A11029" s="284">
        <v>11025</v>
      </c>
      <c r="B11029" s="287"/>
      <c r="C11029" s="287"/>
      <c r="D11029" s="284" t="s">
        <v>119</v>
      </c>
      <c r="E11029" s="287"/>
      <c r="F11029" s="285" t="s">
        <v>11151</v>
      </c>
      <c r="G11029" s="266" t="s">
        <v>121</v>
      </c>
      <c r="H11029" s="266">
        <v>0.1</v>
      </c>
      <c r="I11029" s="266">
        <v>2023</v>
      </c>
      <c r="J11029" s="267">
        <v>44969</v>
      </c>
      <c r="K11029" s="267">
        <f>J11029+1</f>
        <v>44970</v>
      </c>
      <c r="L11029" s="266">
        <f>IF(M11029&lt;=365,1,2)</f>
        <v>1</v>
      </c>
      <c r="M11029" s="266">
        <f>IF(K11029&lt;$C$1,$C$2-$C$1+1,$C$2-K11029+1)</f>
        <v>77</v>
      </c>
      <c r="N11029" s="268">
        <f>M11029/365</f>
        <v>0.21095890410958903</v>
      </c>
      <c r="O11029" s="269">
        <f>'Data and Parameter'!$E$4*'Data and Parameter'!$E$5*('Data and Parameter'!$E$6+'Data and Parameter'!$E$7)*'Data and Parameter'!$E$19*'Data and Parameter'!$E$14*'ER calculations'!N11029</f>
        <v>1.0922922755728799</v>
      </c>
      <c r="T11029" s="105"/>
    </row>
    <row r="11030" spans="1:20" ht="15">
      <c r="A11030" s="284">
        <v>11026</v>
      </c>
      <c r="B11030" s="287"/>
      <c r="C11030" s="287"/>
      <c r="D11030" s="284" t="s">
        <v>119</v>
      </c>
      <c r="E11030" s="287"/>
      <c r="F11030" s="285" t="s">
        <v>11152</v>
      </c>
      <c r="G11030" s="266" t="s">
        <v>121</v>
      </c>
      <c r="H11030" s="266">
        <v>0.1</v>
      </c>
      <c r="I11030" s="266">
        <v>2023</v>
      </c>
      <c r="J11030" s="267">
        <v>44967</v>
      </c>
      <c r="K11030" s="267">
        <f>J11030+1</f>
        <v>44968</v>
      </c>
      <c r="L11030" s="266">
        <f>IF(M11030&lt;=365,1,2)</f>
        <v>1</v>
      </c>
      <c r="M11030" s="266">
        <f>IF(K11030&lt;$C$1,$C$2-$C$1+1,$C$2-K11030+1)</f>
        <v>79</v>
      </c>
      <c r="N11030" s="268">
        <f>M11030/365</f>
        <v>0.21643835616438356</v>
      </c>
      <c r="O11030" s="269">
        <f>'Data and Parameter'!$E$4*'Data and Parameter'!$E$5*('Data and Parameter'!$E$6+'Data and Parameter'!$E$7)*'Data and Parameter'!$E$19*'Data and Parameter'!$E$14*'ER calculations'!N11030</f>
        <v>1.1206635035098378</v>
      </c>
    </row>
    <row r="11031" spans="1:20" ht="15">
      <c r="A11031" s="284">
        <v>11027</v>
      </c>
      <c r="B11031" s="287"/>
      <c r="C11031" s="287"/>
      <c r="D11031" s="284" t="s">
        <v>119</v>
      </c>
      <c r="E11031" s="287"/>
      <c r="F11031" s="285" t="s">
        <v>11153</v>
      </c>
      <c r="G11031" s="266" t="s">
        <v>121</v>
      </c>
      <c r="H11031" s="266">
        <v>0.1</v>
      </c>
      <c r="I11031" s="266">
        <v>2023</v>
      </c>
      <c r="J11031" s="267">
        <v>44979</v>
      </c>
      <c r="K11031" s="267">
        <f>J11031+1</f>
        <v>44980</v>
      </c>
      <c r="L11031" s="266">
        <f>IF(M11031&lt;=365,1,2)</f>
        <v>1</v>
      </c>
      <c r="M11031" s="266">
        <f>IF(K11031&lt;$C$1,$C$2-$C$1+1,$C$2-K11031+1)</f>
        <v>67</v>
      </c>
      <c r="N11031" s="268">
        <f>M11031/365</f>
        <v>0.18356164383561643</v>
      </c>
      <c r="O11031" s="269">
        <f>'Data and Parameter'!$E$4*'Data and Parameter'!$E$5*('Data and Parameter'!$E$6+'Data and Parameter'!$E$7)*'Data and Parameter'!$E$19*'Data and Parameter'!$E$14*'ER calculations'!N11031</f>
        <v>0.95043613588809039</v>
      </c>
      <c r="T11031" s="105"/>
    </row>
    <row r="11032" spans="1:20" ht="15">
      <c r="A11032" s="284">
        <v>11028</v>
      </c>
      <c r="B11032" s="287"/>
      <c r="C11032" s="287"/>
      <c r="D11032" s="284" t="s">
        <v>119</v>
      </c>
      <c r="E11032" s="287"/>
      <c r="F11032" s="285" t="s">
        <v>11154</v>
      </c>
      <c r="G11032" s="266" t="s">
        <v>121</v>
      </c>
      <c r="H11032" s="266">
        <v>0.1</v>
      </c>
      <c r="I11032" s="266">
        <v>2023</v>
      </c>
      <c r="J11032" s="267">
        <v>45000</v>
      </c>
      <c r="K11032" s="267">
        <f>J11032+1</f>
        <v>45001</v>
      </c>
      <c r="L11032" s="266">
        <f>IF(M11032&lt;=365,1,2)</f>
        <v>1</v>
      </c>
      <c r="M11032" s="266">
        <f>IF(K11032&lt;$C$1,$C$2-$C$1+1,$C$2-K11032+1)</f>
        <v>46</v>
      </c>
      <c r="N11032" s="268">
        <f>M11032/365</f>
        <v>0.12602739726027398</v>
      </c>
      <c r="O11032" s="269">
        <f>'Data and Parameter'!$E$4*'Data and Parameter'!$E$5*('Data and Parameter'!$E$6+'Data and Parameter'!$E$7)*'Data and Parameter'!$E$19*'Data and Parameter'!$E$14*'ER calculations'!N11032</f>
        <v>0.65253824255003223</v>
      </c>
      <c r="T11032" s="105"/>
    </row>
    <row r="11033" spans="1:20" ht="15">
      <c r="A11033" s="284">
        <v>11029</v>
      </c>
      <c r="B11033" s="287"/>
      <c r="C11033" s="287"/>
      <c r="D11033" s="284" t="s">
        <v>119</v>
      </c>
      <c r="E11033" s="287"/>
      <c r="F11033" s="285" t="s">
        <v>11155</v>
      </c>
      <c r="G11033" s="266" t="s">
        <v>121</v>
      </c>
      <c r="H11033" s="266">
        <v>0.1</v>
      </c>
      <c r="I11033" s="266">
        <v>2023</v>
      </c>
      <c r="J11033" s="267">
        <v>45000</v>
      </c>
      <c r="K11033" s="267">
        <f>J11033+1</f>
        <v>45001</v>
      </c>
      <c r="L11033" s="266">
        <f>IF(M11033&lt;=365,1,2)</f>
        <v>1</v>
      </c>
      <c r="M11033" s="266">
        <f>IF(K11033&lt;$C$1,$C$2-$C$1+1,$C$2-K11033+1)</f>
        <v>46</v>
      </c>
      <c r="N11033" s="268">
        <f>M11033/365</f>
        <v>0.12602739726027398</v>
      </c>
      <c r="O11033" s="269">
        <f>'Data and Parameter'!$E$4*'Data and Parameter'!$E$5*('Data and Parameter'!$E$6+'Data and Parameter'!$E$7)*'Data and Parameter'!$E$19*'Data and Parameter'!$E$14*'ER calculations'!N11033</f>
        <v>0.65253824255003223</v>
      </c>
      <c r="T11033" s="105"/>
    </row>
    <row r="11034" spans="1:20" ht="15">
      <c r="A11034" s="284">
        <v>11030</v>
      </c>
      <c r="B11034" s="287"/>
      <c r="C11034" s="287"/>
      <c r="D11034" s="284" t="s">
        <v>119</v>
      </c>
      <c r="E11034" s="287"/>
      <c r="F11034" s="285" t="s">
        <v>11156</v>
      </c>
      <c r="G11034" s="266" t="s">
        <v>121</v>
      </c>
      <c r="H11034" s="266">
        <v>0.1</v>
      </c>
      <c r="I11034" s="266">
        <v>2023</v>
      </c>
      <c r="J11034" s="267">
        <v>44969</v>
      </c>
      <c r="K11034" s="267">
        <f>J11034+1</f>
        <v>44970</v>
      </c>
      <c r="L11034" s="266">
        <f>IF(M11034&lt;=365,1,2)</f>
        <v>1</v>
      </c>
      <c r="M11034" s="266">
        <f>IF(K11034&lt;$C$1,$C$2-$C$1+1,$C$2-K11034+1)</f>
        <v>77</v>
      </c>
      <c r="N11034" s="268">
        <f>M11034/365</f>
        <v>0.21095890410958903</v>
      </c>
      <c r="O11034" s="269">
        <f>'Data and Parameter'!$E$4*'Data and Parameter'!$E$5*('Data and Parameter'!$E$6+'Data and Parameter'!$E$7)*'Data and Parameter'!$E$19*'Data and Parameter'!$E$14*'ER calculations'!N11034</f>
        <v>1.0922922755728799</v>
      </c>
      <c r="T11034" s="105"/>
    </row>
    <row r="11035" spans="1:20" ht="15">
      <c r="A11035" s="284">
        <v>11031</v>
      </c>
      <c r="B11035" s="287"/>
      <c r="C11035" s="287"/>
      <c r="D11035" s="284" t="s">
        <v>119</v>
      </c>
      <c r="E11035" s="287"/>
      <c r="F11035" s="285" t="s">
        <v>11157</v>
      </c>
      <c r="G11035" s="266" t="s">
        <v>121</v>
      </c>
      <c r="H11035" s="266">
        <v>0.1</v>
      </c>
      <c r="I11035" s="266">
        <v>2023</v>
      </c>
      <c r="J11035" s="267">
        <v>44969</v>
      </c>
      <c r="K11035" s="267">
        <f>J11035+1</f>
        <v>44970</v>
      </c>
      <c r="L11035" s="266">
        <f>IF(M11035&lt;=365,1,2)</f>
        <v>1</v>
      </c>
      <c r="M11035" s="266">
        <f>IF(K11035&lt;$C$1,$C$2-$C$1+1,$C$2-K11035+1)</f>
        <v>77</v>
      </c>
      <c r="N11035" s="268">
        <f>M11035/365</f>
        <v>0.21095890410958903</v>
      </c>
      <c r="O11035" s="269">
        <f>'Data and Parameter'!$E$4*'Data and Parameter'!$E$5*('Data and Parameter'!$E$6+'Data and Parameter'!$E$7)*'Data and Parameter'!$E$19*'Data and Parameter'!$E$14*'ER calculations'!N11035</f>
        <v>1.0922922755728799</v>
      </c>
      <c r="T11035" s="105"/>
    </row>
    <row r="11036" spans="1:20" ht="15">
      <c r="A11036" s="284">
        <v>11032</v>
      </c>
      <c r="B11036" s="287"/>
      <c r="C11036" s="287"/>
      <c r="D11036" s="284" t="s">
        <v>119</v>
      </c>
      <c r="E11036" s="287"/>
      <c r="F11036" s="285" t="s">
        <v>11158</v>
      </c>
      <c r="G11036" s="266" t="s">
        <v>121</v>
      </c>
      <c r="H11036" s="266">
        <v>0.1</v>
      </c>
      <c r="I11036" s="266">
        <v>2023</v>
      </c>
      <c r="J11036" s="267">
        <v>44969</v>
      </c>
      <c r="K11036" s="267">
        <f>J11036+1</f>
        <v>44970</v>
      </c>
      <c r="L11036" s="266">
        <f>IF(M11036&lt;=365,1,2)</f>
        <v>1</v>
      </c>
      <c r="M11036" s="266">
        <f>IF(K11036&lt;$C$1,$C$2-$C$1+1,$C$2-K11036+1)</f>
        <v>77</v>
      </c>
      <c r="N11036" s="268">
        <f>M11036/365</f>
        <v>0.21095890410958903</v>
      </c>
      <c r="O11036" s="269">
        <f>'Data and Parameter'!$E$4*'Data and Parameter'!$E$5*('Data and Parameter'!$E$6+'Data and Parameter'!$E$7)*'Data and Parameter'!$E$19*'Data and Parameter'!$E$14*'ER calculations'!N11036</f>
        <v>1.0922922755728799</v>
      </c>
      <c r="T11036" s="105"/>
    </row>
    <row r="11037" spans="1:20" ht="15">
      <c r="A11037" s="284">
        <v>11033</v>
      </c>
      <c r="B11037" s="287"/>
      <c r="C11037" s="287"/>
      <c r="D11037" s="284" t="s">
        <v>119</v>
      </c>
      <c r="E11037" s="287"/>
      <c r="F11037" s="285" t="s">
        <v>11159</v>
      </c>
      <c r="G11037" s="266" t="s">
        <v>121</v>
      </c>
      <c r="H11037" s="266">
        <v>0.1</v>
      </c>
      <c r="I11037" s="266">
        <v>2023</v>
      </c>
      <c r="J11037" s="267">
        <v>44969</v>
      </c>
      <c r="K11037" s="267">
        <f>J11037+1</f>
        <v>44970</v>
      </c>
      <c r="L11037" s="266">
        <f>IF(M11037&lt;=365,1,2)</f>
        <v>1</v>
      </c>
      <c r="M11037" s="266">
        <f>IF(K11037&lt;$C$1,$C$2-$C$1+1,$C$2-K11037+1)</f>
        <v>77</v>
      </c>
      <c r="N11037" s="268">
        <f>M11037/365</f>
        <v>0.21095890410958903</v>
      </c>
      <c r="O11037" s="269">
        <f>'Data and Parameter'!$E$4*'Data and Parameter'!$E$5*('Data and Parameter'!$E$6+'Data and Parameter'!$E$7)*'Data and Parameter'!$E$19*'Data and Parameter'!$E$14*'ER calculations'!N11037</f>
        <v>1.0922922755728799</v>
      </c>
      <c r="T11037" s="105"/>
    </row>
    <row r="11038" spans="1:20" ht="15">
      <c r="A11038" s="284">
        <v>11034</v>
      </c>
      <c r="B11038" s="287"/>
      <c r="C11038" s="287"/>
      <c r="D11038" s="284" t="s">
        <v>119</v>
      </c>
      <c r="E11038" s="287"/>
      <c r="F11038" s="285" t="s">
        <v>11160</v>
      </c>
      <c r="G11038" s="266" t="s">
        <v>121</v>
      </c>
      <c r="H11038" s="266">
        <v>0.1</v>
      </c>
      <c r="I11038" s="266">
        <v>2023</v>
      </c>
      <c r="J11038" s="267">
        <v>44969</v>
      </c>
      <c r="K11038" s="267">
        <f>J11038+1</f>
        <v>44970</v>
      </c>
      <c r="L11038" s="266">
        <f>IF(M11038&lt;=365,1,2)</f>
        <v>1</v>
      </c>
      <c r="M11038" s="266">
        <f>IF(K11038&lt;$C$1,$C$2-$C$1+1,$C$2-K11038+1)</f>
        <v>77</v>
      </c>
      <c r="N11038" s="268">
        <f>M11038/365</f>
        <v>0.21095890410958903</v>
      </c>
      <c r="O11038" s="269">
        <f>'Data and Parameter'!$E$4*'Data and Parameter'!$E$5*('Data and Parameter'!$E$6+'Data and Parameter'!$E$7)*'Data and Parameter'!$E$19*'Data and Parameter'!$E$14*'ER calculations'!N11038</f>
        <v>1.0922922755728799</v>
      </c>
      <c r="T11038" s="105"/>
    </row>
    <row r="11039" spans="1:20" ht="15">
      <c r="A11039" s="284">
        <v>11035</v>
      </c>
      <c r="B11039" s="287"/>
      <c r="C11039" s="287"/>
      <c r="D11039" s="284" t="s">
        <v>119</v>
      </c>
      <c r="E11039" s="287"/>
      <c r="F11039" s="285" t="s">
        <v>11161</v>
      </c>
      <c r="G11039" s="266" t="s">
        <v>121</v>
      </c>
      <c r="H11039" s="266">
        <v>0.1</v>
      </c>
      <c r="I11039" s="266">
        <v>2023</v>
      </c>
      <c r="J11039" s="267">
        <v>44969</v>
      </c>
      <c r="K11039" s="267">
        <f>J11039+1</f>
        <v>44970</v>
      </c>
      <c r="L11039" s="266">
        <f>IF(M11039&lt;=365,1,2)</f>
        <v>1</v>
      </c>
      <c r="M11039" s="266">
        <f>IF(K11039&lt;$C$1,$C$2-$C$1+1,$C$2-K11039+1)</f>
        <v>77</v>
      </c>
      <c r="N11039" s="268">
        <f>M11039/365</f>
        <v>0.21095890410958903</v>
      </c>
      <c r="O11039" s="269">
        <f>'Data and Parameter'!$E$4*'Data and Parameter'!$E$5*('Data and Parameter'!$E$6+'Data and Parameter'!$E$7)*'Data and Parameter'!$E$19*'Data and Parameter'!$E$14*'ER calculations'!N11039</f>
        <v>1.0922922755728799</v>
      </c>
      <c r="T11039" s="105"/>
    </row>
    <row r="11040" spans="1:20" ht="15">
      <c r="A11040" s="284">
        <v>11036</v>
      </c>
      <c r="B11040" s="287"/>
      <c r="C11040" s="287"/>
      <c r="D11040" s="284" t="s">
        <v>119</v>
      </c>
      <c r="E11040" s="287"/>
      <c r="F11040" s="285" t="s">
        <v>11162</v>
      </c>
      <c r="G11040" s="266" t="s">
        <v>121</v>
      </c>
      <c r="H11040" s="266">
        <v>0.1</v>
      </c>
      <c r="I11040" s="266">
        <v>2023</v>
      </c>
      <c r="J11040" s="267">
        <v>44998</v>
      </c>
      <c r="K11040" s="267">
        <f>J11040+1</f>
        <v>44999</v>
      </c>
      <c r="L11040" s="266">
        <f>IF(M11040&lt;=365,1,2)</f>
        <v>1</v>
      </c>
      <c r="M11040" s="266">
        <f>IF(K11040&lt;$C$1,$C$2-$C$1+1,$C$2-K11040+1)</f>
        <v>48</v>
      </c>
      <c r="N11040" s="268">
        <f>M11040/365</f>
        <v>0.13150684931506848</v>
      </c>
      <c r="O11040" s="269">
        <f>'Data and Parameter'!$E$4*'Data and Parameter'!$E$5*('Data and Parameter'!$E$6+'Data and Parameter'!$E$7)*'Data and Parameter'!$E$19*'Data and Parameter'!$E$14*'ER calculations'!N11040</f>
        <v>0.68090947048699002</v>
      </c>
      <c r="T11040" s="105"/>
    </row>
    <row r="11041" spans="1:20" ht="15">
      <c r="A11041" s="284">
        <v>11037</v>
      </c>
      <c r="B11041" s="287"/>
      <c r="C11041" s="287"/>
      <c r="D11041" s="284" t="s">
        <v>119</v>
      </c>
      <c r="E11041" s="287"/>
      <c r="F11041" s="285" t="s">
        <v>11163</v>
      </c>
      <c r="G11041" s="266" t="s">
        <v>121</v>
      </c>
      <c r="H11041" s="266">
        <v>0.1</v>
      </c>
      <c r="I11041" s="266">
        <v>2023</v>
      </c>
      <c r="J11041" s="267">
        <v>45000</v>
      </c>
      <c r="K11041" s="267">
        <f>J11041+1</f>
        <v>45001</v>
      </c>
      <c r="L11041" s="266">
        <f>IF(M11041&lt;=365,1,2)</f>
        <v>1</v>
      </c>
      <c r="M11041" s="266">
        <f>IF(K11041&lt;$C$1,$C$2-$C$1+1,$C$2-K11041+1)</f>
        <v>46</v>
      </c>
      <c r="N11041" s="268">
        <f>M11041/365</f>
        <v>0.12602739726027398</v>
      </c>
      <c r="O11041" s="269">
        <f>'Data and Parameter'!$E$4*'Data and Parameter'!$E$5*('Data and Parameter'!$E$6+'Data and Parameter'!$E$7)*'Data and Parameter'!$E$19*'Data and Parameter'!$E$14*'ER calculations'!N11041</f>
        <v>0.65253824255003223</v>
      </c>
      <c r="T11041" s="105"/>
    </row>
    <row r="11042" spans="1:20" ht="15">
      <c r="A11042" s="284">
        <v>11038</v>
      </c>
      <c r="B11042" s="287"/>
      <c r="C11042" s="287"/>
      <c r="D11042" s="284" t="s">
        <v>119</v>
      </c>
      <c r="E11042" s="287"/>
      <c r="F11042" s="285" t="s">
        <v>11164</v>
      </c>
      <c r="G11042" s="266" t="s">
        <v>121</v>
      </c>
      <c r="H11042" s="266">
        <v>0.1</v>
      </c>
      <c r="I11042" s="266">
        <v>2023</v>
      </c>
      <c r="J11042" s="267">
        <v>44969</v>
      </c>
      <c r="K11042" s="267">
        <f>J11042+1</f>
        <v>44970</v>
      </c>
      <c r="L11042" s="266">
        <f>IF(M11042&lt;=365,1,2)</f>
        <v>1</v>
      </c>
      <c r="M11042" s="266">
        <f>IF(K11042&lt;$C$1,$C$2-$C$1+1,$C$2-K11042+1)</f>
        <v>77</v>
      </c>
      <c r="N11042" s="268">
        <f>M11042/365</f>
        <v>0.21095890410958903</v>
      </c>
      <c r="O11042" s="269">
        <f>'Data and Parameter'!$E$4*'Data and Parameter'!$E$5*('Data and Parameter'!$E$6+'Data and Parameter'!$E$7)*'Data and Parameter'!$E$19*'Data and Parameter'!$E$14*'ER calculations'!N11042</f>
        <v>1.0922922755728799</v>
      </c>
      <c r="T11042" s="105"/>
    </row>
    <row r="11043" spans="1:20" ht="15">
      <c r="A11043" s="284">
        <v>11039</v>
      </c>
      <c r="B11043" s="287"/>
      <c r="C11043" s="287"/>
      <c r="D11043" s="284" t="s">
        <v>119</v>
      </c>
      <c r="E11043" s="287"/>
      <c r="F11043" s="285" t="s">
        <v>11165</v>
      </c>
      <c r="G11043" s="266" t="s">
        <v>121</v>
      </c>
      <c r="H11043" s="266">
        <v>0.1</v>
      </c>
      <c r="I11043" s="266">
        <v>2023</v>
      </c>
      <c r="J11043" s="267">
        <v>44967</v>
      </c>
      <c r="K11043" s="267">
        <f>J11043+1</f>
        <v>44968</v>
      </c>
      <c r="L11043" s="266">
        <f>IF(M11043&lt;=365,1,2)</f>
        <v>1</v>
      </c>
      <c r="M11043" s="266">
        <f>IF(K11043&lt;$C$1,$C$2-$C$1+1,$C$2-K11043+1)</f>
        <v>79</v>
      </c>
      <c r="N11043" s="268">
        <f>M11043/365</f>
        <v>0.21643835616438356</v>
      </c>
      <c r="O11043" s="269">
        <f>'Data and Parameter'!$E$4*'Data and Parameter'!$E$5*('Data and Parameter'!$E$6+'Data and Parameter'!$E$7)*'Data and Parameter'!$E$19*'Data and Parameter'!$E$14*'ER calculations'!N11043</f>
        <v>1.1206635035098378</v>
      </c>
    </row>
    <row r="11044" spans="1:20" ht="15">
      <c r="A11044" s="284">
        <v>11040</v>
      </c>
      <c r="B11044" s="287"/>
      <c r="C11044" s="287"/>
      <c r="D11044" s="284" t="s">
        <v>119</v>
      </c>
      <c r="E11044" s="287"/>
      <c r="F11044" s="285" t="s">
        <v>11166</v>
      </c>
      <c r="G11044" s="266" t="s">
        <v>121</v>
      </c>
      <c r="H11044" s="266">
        <v>0.1</v>
      </c>
      <c r="I11044" s="266">
        <v>2023</v>
      </c>
      <c r="J11044" s="267">
        <v>44969</v>
      </c>
      <c r="K11044" s="267">
        <f>J11044+1</f>
        <v>44970</v>
      </c>
      <c r="L11044" s="266">
        <f>IF(M11044&lt;=365,1,2)</f>
        <v>1</v>
      </c>
      <c r="M11044" s="266">
        <f>IF(K11044&lt;$C$1,$C$2-$C$1+1,$C$2-K11044+1)</f>
        <v>77</v>
      </c>
      <c r="N11044" s="268">
        <f>M11044/365</f>
        <v>0.21095890410958903</v>
      </c>
      <c r="O11044" s="269">
        <f>'Data and Parameter'!$E$4*'Data and Parameter'!$E$5*('Data and Parameter'!$E$6+'Data and Parameter'!$E$7)*'Data and Parameter'!$E$19*'Data and Parameter'!$E$14*'ER calculations'!N11044</f>
        <v>1.0922922755728799</v>
      </c>
      <c r="T11044" s="105"/>
    </row>
    <row r="11045" spans="1:20" ht="15">
      <c r="A11045" s="284">
        <v>11041</v>
      </c>
      <c r="B11045" s="287"/>
      <c r="C11045" s="287"/>
      <c r="D11045" s="284" t="s">
        <v>119</v>
      </c>
      <c r="E11045" s="287"/>
      <c r="F11045" s="285" t="s">
        <v>11167</v>
      </c>
      <c r="G11045" s="266" t="s">
        <v>121</v>
      </c>
      <c r="H11045" s="266">
        <v>0.1</v>
      </c>
      <c r="I11045" s="266">
        <v>2023</v>
      </c>
      <c r="J11045" s="267">
        <v>44969</v>
      </c>
      <c r="K11045" s="267">
        <f>J11045+1</f>
        <v>44970</v>
      </c>
      <c r="L11045" s="266">
        <f>IF(M11045&lt;=365,1,2)</f>
        <v>1</v>
      </c>
      <c r="M11045" s="266">
        <f>IF(K11045&lt;$C$1,$C$2-$C$1+1,$C$2-K11045+1)</f>
        <v>77</v>
      </c>
      <c r="N11045" s="268">
        <f>M11045/365</f>
        <v>0.21095890410958903</v>
      </c>
      <c r="O11045" s="269">
        <f>'Data and Parameter'!$E$4*'Data and Parameter'!$E$5*('Data and Parameter'!$E$6+'Data and Parameter'!$E$7)*'Data and Parameter'!$E$19*'Data and Parameter'!$E$14*'ER calculations'!N11045</f>
        <v>1.0922922755728799</v>
      </c>
      <c r="T11045" s="105"/>
    </row>
    <row r="11046" spans="1:20" ht="15">
      <c r="A11046" s="284">
        <v>11042</v>
      </c>
      <c r="B11046" s="287"/>
      <c r="C11046" s="287"/>
      <c r="D11046" s="284" t="s">
        <v>119</v>
      </c>
      <c r="E11046" s="287"/>
      <c r="F11046" s="285" t="s">
        <v>11168</v>
      </c>
      <c r="G11046" s="266" t="s">
        <v>121</v>
      </c>
      <c r="H11046" s="266">
        <v>0.1</v>
      </c>
      <c r="I11046" s="266">
        <v>2023</v>
      </c>
      <c r="J11046" s="267">
        <v>44969</v>
      </c>
      <c r="K11046" s="267">
        <f>J11046+1</f>
        <v>44970</v>
      </c>
      <c r="L11046" s="266">
        <f>IF(M11046&lt;=365,1,2)</f>
        <v>1</v>
      </c>
      <c r="M11046" s="266">
        <f>IF(K11046&lt;$C$1,$C$2-$C$1+1,$C$2-K11046+1)</f>
        <v>77</v>
      </c>
      <c r="N11046" s="268">
        <f>M11046/365</f>
        <v>0.21095890410958903</v>
      </c>
      <c r="O11046" s="269">
        <f>'Data and Parameter'!$E$4*'Data and Parameter'!$E$5*('Data and Parameter'!$E$6+'Data and Parameter'!$E$7)*'Data and Parameter'!$E$19*'Data and Parameter'!$E$14*'ER calculations'!N11046</f>
        <v>1.0922922755728799</v>
      </c>
      <c r="T11046" s="105"/>
    </row>
    <row r="11047" spans="1:20" ht="15">
      <c r="A11047" s="284">
        <v>11043</v>
      </c>
      <c r="B11047" s="287"/>
      <c r="C11047" s="287"/>
      <c r="D11047" s="284" t="s">
        <v>119</v>
      </c>
      <c r="E11047" s="287"/>
      <c r="F11047" s="285" t="s">
        <v>11169</v>
      </c>
      <c r="G11047" s="266" t="s">
        <v>121</v>
      </c>
      <c r="H11047" s="266">
        <v>0.1</v>
      </c>
      <c r="I11047" s="266">
        <v>2023</v>
      </c>
      <c r="J11047" s="267">
        <v>44979</v>
      </c>
      <c r="K11047" s="267">
        <f>J11047+1</f>
        <v>44980</v>
      </c>
      <c r="L11047" s="266">
        <f>IF(M11047&lt;=365,1,2)</f>
        <v>1</v>
      </c>
      <c r="M11047" s="266">
        <f>IF(K11047&lt;$C$1,$C$2-$C$1+1,$C$2-K11047+1)</f>
        <v>67</v>
      </c>
      <c r="N11047" s="268">
        <f>M11047/365</f>
        <v>0.18356164383561643</v>
      </c>
      <c r="O11047" s="269">
        <f>'Data and Parameter'!$E$4*'Data and Parameter'!$E$5*('Data and Parameter'!$E$6+'Data and Parameter'!$E$7)*'Data and Parameter'!$E$19*'Data and Parameter'!$E$14*'ER calculations'!N11047</f>
        <v>0.95043613588809039</v>
      </c>
      <c r="T11047" s="105"/>
    </row>
    <row r="11048" spans="1:20" ht="15">
      <c r="A11048" s="284">
        <v>11044</v>
      </c>
      <c r="B11048" s="287"/>
      <c r="C11048" s="287"/>
      <c r="D11048" s="284" t="s">
        <v>119</v>
      </c>
      <c r="E11048" s="287"/>
      <c r="F11048" s="285" t="s">
        <v>11170</v>
      </c>
      <c r="G11048" s="266" t="s">
        <v>121</v>
      </c>
      <c r="H11048" s="266">
        <v>0.1</v>
      </c>
      <c r="I11048" s="266">
        <v>2023</v>
      </c>
      <c r="J11048" s="267">
        <v>44969</v>
      </c>
      <c r="K11048" s="267">
        <f>J11048+1</f>
        <v>44970</v>
      </c>
      <c r="L11048" s="266">
        <f>IF(M11048&lt;=365,1,2)</f>
        <v>1</v>
      </c>
      <c r="M11048" s="266">
        <f>IF(K11048&lt;$C$1,$C$2-$C$1+1,$C$2-K11048+1)</f>
        <v>77</v>
      </c>
      <c r="N11048" s="268">
        <f>M11048/365</f>
        <v>0.21095890410958903</v>
      </c>
      <c r="O11048" s="269">
        <f>'Data and Parameter'!$E$4*'Data and Parameter'!$E$5*('Data and Parameter'!$E$6+'Data and Parameter'!$E$7)*'Data and Parameter'!$E$19*'Data and Parameter'!$E$14*'ER calculations'!N11048</f>
        <v>1.0922922755728799</v>
      </c>
      <c r="T11048" s="105"/>
    </row>
    <row r="11049" spans="1:20" ht="15">
      <c r="A11049" s="284">
        <v>11045</v>
      </c>
      <c r="B11049" s="287"/>
      <c r="C11049" s="287"/>
      <c r="D11049" s="284" t="s">
        <v>119</v>
      </c>
      <c r="E11049" s="287"/>
      <c r="F11049" s="285" t="s">
        <v>11171</v>
      </c>
      <c r="G11049" s="266" t="s">
        <v>121</v>
      </c>
      <c r="H11049" s="266">
        <v>0.1</v>
      </c>
      <c r="I11049" s="266">
        <v>2023</v>
      </c>
      <c r="J11049" s="267">
        <v>44969</v>
      </c>
      <c r="K11049" s="267">
        <f>J11049+1</f>
        <v>44970</v>
      </c>
      <c r="L11049" s="266">
        <f>IF(M11049&lt;=365,1,2)</f>
        <v>1</v>
      </c>
      <c r="M11049" s="266">
        <f>IF(K11049&lt;$C$1,$C$2-$C$1+1,$C$2-K11049+1)</f>
        <v>77</v>
      </c>
      <c r="N11049" s="268">
        <f>M11049/365</f>
        <v>0.21095890410958903</v>
      </c>
      <c r="O11049" s="269">
        <f>'Data and Parameter'!$E$4*'Data and Parameter'!$E$5*('Data and Parameter'!$E$6+'Data and Parameter'!$E$7)*'Data and Parameter'!$E$19*'Data and Parameter'!$E$14*'ER calculations'!N11049</f>
        <v>1.0922922755728799</v>
      </c>
      <c r="T11049" s="105"/>
    </row>
    <row r="11050" spans="1:20" ht="15">
      <c r="A11050" s="284">
        <v>11046</v>
      </c>
      <c r="B11050" s="287"/>
      <c r="C11050" s="287"/>
      <c r="D11050" s="284" t="s">
        <v>119</v>
      </c>
      <c r="E11050" s="287"/>
      <c r="F11050" s="285" t="s">
        <v>11172</v>
      </c>
      <c r="G11050" s="266" t="s">
        <v>121</v>
      </c>
      <c r="H11050" s="266">
        <v>0.1</v>
      </c>
      <c r="I11050" s="266">
        <v>2023</v>
      </c>
      <c r="J11050" s="267">
        <v>44970</v>
      </c>
      <c r="K11050" s="267">
        <f>J11050+1</f>
        <v>44971</v>
      </c>
      <c r="L11050" s="266">
        <f>IF(M11050&lt;=365,1,2)</f>
        <v>1</v>
      </c>
      <c r="M11050" s="266">
        <f>IF(K11050&lt;$C$1,$C$2-$C$1+1,$C$2-K11050+1)</f>
        <v>76</v>
      </c>
      <c r="N11050" s="268">
        <f>M11050/365</f>
        <v>0.20821917808219179</v>
      </c>
      <c r="O11050" s="269">
        <f>'Data and Parameter'!$E$4*'Data and Parameter'!$E$5*('Data and Parameter'!$E$6+'Data and Parameter'!$E$7)*'Data and Parameter'!$E$19*'Data and Parameter'!$E$14*'ER calculations'!N11050</f>
        <v>1.0781066616044011</v>
      </c>
      <c r="T11050" s="105"/>
    </row>
    <row r="11051" spans="1:20" ht="15">
      <c r="A11051" s="284">
        <v>11047</v>
      </c>
      <c r="B11051" s="287"/>
      <c r="C11051" s="287"/>
      <c r="D11051" s="284" t="s">
        <v>119</v>
      </c>
      <c r="E11051" s="287"/>
      <c r="F11051" s="285" t="s">
        <v>11173</v>
      </c>
      <c r="G11051" s="266" t="s">
        <v>121</v>
      </c>
      <c r="H11051" s="266">
        <v>0.1</v>
      </c>
      <c r="I11051" s="266">
        <v>2023</v>
      </c>
      <c r="J11051" s="267">
        <v>44969</v>
      </c>
      <c r="K11051" s="267">
        <f>J11051+1</f>
        <v>44970</v>
      </c>
      <c r="L11051" s="266">
        <f>IF(M11051&lt;=365,1,2)</f>
        <v>1</v>
      </c>
      <c r="M11051" s="266">
        <f>IF(K11051&lt;$C$1,$C$2-$C$1+1,$C$2-K11051+1)</f>
        <v>77</v>
      </c>
      <c r="N11051" s="268">
        <f>M11051/365</f>
        <v>0.21095890410958903</v>
      </c>
      <c r="O11051" s="269">
        <f>'Data and Parameter'!$E$4*'Data and Parameter'!$E$5*('Data and Parameter'!$E$6+'Data and Parameter'!$E$7)*'Data and Parameter'!$E$19*'Data and Parameter'!$E$14*'ER calculations'!N11051</f>
        <v>1.0922922755728799</v>
      </c>
      <c r="T11051" s="105"/>
    </row>
    <row r="11052" spans="1:20" ht="15">
      <c r="A11052" s="284">
        <v>11048</v>
      </c>
      <c r="B11052" s="287"/>
      <c r="C11052" s="287"/>
      <c r="D11052" s="284" t="s">
        <v>119</v>
      </c>
      <c r="E11052" s="287"/>
      <c r="F11052" s="285" t="s">
        <v>11174</v>
      </c>
      <c r="G11052" s="266" t="s">
        <v>121</v>
      </c>
      <c r="H11052" s="266">
        <v>0.1</v>
      </c>
      <c r="I11052" s="266">
        <v>2023</v>
      </c>
      <c r="J11052" s="267">
        <v>44970</v>
      </c>
      <c r="K11052" s="267">
        <f>J11052+1</f>
        <v>44971</v>
      </c>
      <c r="L11052" s="266">
        <f>IF(M11052&lt;=365,1,2)</f>
        <v>1</v>
      </c>
      <c r="M11052" s="266">
        <f>IF(K11052&lt;$C$1,$C$2-$C$1+1,$C$2-K11052+1)</f>
        <v>76</v>
      </c>
      <c r="N11052" s="268">
        <f>M11052/365</f>
        <v>0.20821917808219179</v>
      </c>
      <c r="O11052" s="269">
        <f>'Data and Parameter'!$E$4*'Data and Parameter'!$E$5*('Data and Parameter'!$E$6+'Data and Parameter'!$E$7)*'Data and Parameter'!$E$19*'Data and Parameter'!$E$14*'ER calculations'!N11052</f>
        <v>1.0781066616044011</v>
      </c>
      <c r="T11052" s="105"/>
    </row>
    <row r="11053" spans="1:20" ht="15">
      <c r="A11053" s="284">
        <v>11049</v>
      </c>
      <c r="B11053" s="287"/>
      <c r="C11053" s="287"/>
      <c r="D11053" s="284" t="s">
        <v>119</v>
      </c>
      <c r="E11053" s="287"/>
      <c r="F11053" s="285" t="s">
        <v>11175</v>
      </c>
      <c r="G11053" s="266" t="s">
        <v>121</v>
      </c>
      <c r="H11053" s="266">
        <v>0.1</v>
      </c>
      <c r="I11053" s="266">
        <v>2023</v>
      </c>
      <c r="J11053" s="267">
        <v>45000</v>
      </c>
      <c r="K11053" s="267">
        <f>J11053+1</f>
        <v>45001</v>
      </c>
      <c r="L11053" s="266">
        <f>IF(M11053&lt;=365,1,2)</f>
        <v>1</v>
      </c>
      <c r="M11053" s="266">
        <f>IF(K11053&lt;$C$1,$C$2-$C$1+1,$C$2-K11053+1)</f>
        <v>46</v>
      </c>
      <c r="N11053" s="268">
        <f>M11053/365</f>
        <v>0.12602739726027398</v>
      </c>
      <c r="O11053" s="269">
        <f>'Data and Parameter'!$E$4*'Data and Parameter'!$E$5*('Data and Parameter'!$E$6+'Data and Parameter'!$E$7)*'Data and Parameter'!$E$19*'Data and Parameter'!$E$14*'ER calculations'!N11053</f>
        <v>0.65253824255003223</v>
      </c>
      <c r="T11053" s="105"/>
    </row>
    <row r="11054" spans="1:20" ht="15">
      <c r="A11054" s="284">
        <v>11050</v>
      </c>
      <c r="B11054" s="287"/>
      <c r="C11054" s="287"/>
      <c r="D11054" s="284" t="s">
        <v>119</v>
      </c>
      <c r="E11054" s="287"/>
      <c r="F11054" s="285" t="s">
        <v>11176</v>
      </c>
      <c r="G11054" s="266" t="s">
        <v>121</v>
      </c>
      <c r="H11054" s="266">
        <v>0.1</v>
      </c>
      <c r="I11054" s="266">
        <v>2023</v>
      </c>
      <c r="J11054" s="267">
        <v>44969</v>
      </c>
      <c r="K11054" s="267">
        <f>J11054+1</f>
        <v>44970</v>
      </c>
      <c r="L11054" s="266">
        <f>IF(M11054&lt;=365,1,2)</f>
        <v>1</v>
      </c>
      <c r="M11054" s="266">
        <f>IF(K11054&lt;$C$1,$C$2-$C$1+1,$C$2-K11054+1)</f>
        <v>77</v>
      </c>
      <c r="N11054" s="268">
        <f>M11054/365</f>
        <v>0.21095890410958903</v>
      </c>
      <c r="O11054" s="269">
        <f>'Data and Parameter'!$E$4*'Data and Parameter'!$E$5*('Data and Parameter'!$E$6+'Data and Parameter'!$E$7)*'Data and Parameter'!$E$19*'Data and Parameter'!$E$14*'ER calculations'!N11054</f>
        <v>1.0922922755728799</v>
      </c>
      <c r="T11054" s="105"/>
    </row>
    <row r="11055" spans="1:20" ht="15">
      <c r="A11055" s="284">
        <v>11051</v>
      </c>
      <c r="B11055" s="287"/>
      <c r="C11055" s="287"/>
      <c r="D11055" s="284" t="s">
        <v>119</v>
      </c>
      <c r="E11055" s="287"/>
      <c r="F11055" s="285" t="s">
        <v>11177</v>
      </c>
      <c r="G11055" s="266" t="s">
        <v>121</v>
      </c>
      <c r="H11055" s="266">
        <v>0.1</v>
      </c>
      <c r="I11055" s="266">
        <v>2023</v>
      </c>
      <c r="J11055" s="267">
        <v>44969</v>
      </c>
      <c r="K11055" s="267">
        <f>J11055+1</f>
        <v>44970</v>
      </c>
      <c r="L11055" s="266">
        <f>IF(M11055&lt;=365,1,2)</f>
        <v>1</v>
      </c>
      <c r="M11055" s="266">
        <f>IF(K11055&lt;$C$1,$C$2-$C$1+1,$C$2-K11055+1)</f>
        <v>77</v>
      </c>
      <c r="N11055" s="268">
        <f>M11055/365</f>
        <v>0.21095890410958903</v>
      </c>
      <c r="O11055" s="269">
        <f>'Data and Parameter'!$E$4*'Data and Parameter'!$E$5*('Data and Parameter'!$E$6+'Data and Parameter'!$E$7)*'Data and Parameter'!$E$19*'Data and Parameter'!$E$14*'ER calculations'!N11055</f>
        <v>1.0922922755728799</v>
      </c>
      <c r="T11055" s="105"/>
    </row>
    <row r="11056" spans="1:20" ht="15">
      <c r="A11056" s="284">
        <v>11052</v>
      </c>
      <c r="B11056" s="287"/>
      <c r="C11056" s="287"/>
      <c r="D11056" s="284" t="s">
        <v>119</v>
      </c>
      <c r="E11056" s="287"/>
      <c r="F11056" s="285" t="s">
        <v>11178</v>
      </c>
      <c r="G11056" s="266" t="s">
        <v>121</v>
      </c>
      <c r="H11056" s="266">
        <v>0.1</v>
      </c>
      <c r="I11056" s="266">
        <v>2023</v>
      </c>
      <c r="J11056" s="267">
        <v>45006</v>
      </c>
      <c r="K11056" s="267">
        <f>J11056+1</f>
        <v>45007</v>
      </c>
      <c r="L11056" s="266">
        <f>IF(M11056&lt;=365,1,2)</f>
        <v>1</v>
      </c>
      <c r="M11056" s="266">
        <f>IF(K11056&lt;$C$1,$C$2-$C$1+1,$C$2-K11056+1)</f>
        <v>40</v>
      </c>
      <c r="N11056" s="268">
        <f>M11056/365</f>
        <v>0.1095890410958904</v>
      </c>
      <c r="O11056" s="269">
        <f>'Data and Parameter'!$E$4*'Data and Parameter'!$E$5*('Data and Parameter'!$E$6+'Data and Parameter'!$E$7)*'Data and Parameter'!$E$19*'Data and Parameter'!$E$14*'ER calculations'!N11056</f>
        <v>0.56742455873915842</v>
      </c>
      <c r="T11056" s="105"/>
    </row>
    <row r="11057" spans="1:20" ht="15">
      <c r="A11057" s="284">
        <v>11053</v>
      </c>
      <c r="B11057" s="287"/>
      <c r="C11057" s="287"/>
      <c r="D11057" s="284" t="s">
        <v>119</v>
      </c>
      <c r="E11057" s="287"/>
      <c r="F11057" s="285" t="s">
        <v>11179</v>
      </c>
      <c r="G11057" s="266" t="s">
        <v>121</v>
      </c>
      <c r="H11057" s="266">
        <v>0.1</v>
      </c>
      <c r="I11057" s="266">
        <v>2023</v>
      </c>
      <c r="J11057" s="267">
        <v>45006</v>
      </c>
      <c r="K11057" s="267">
        <f>J11057+1</f>
        <v>45007</v>
      </c>
      <c r="L11057" s="266">
        <f>IF(M11057&lt;=365,1,2)</f>
        <v>1</v>
      </c>
      <c r="M11057" s="266">
        <f>IF(K11057&lt;$C$1,$C$2-$C$1+1,$C$2-K11057+1)</f>
        <v>40</v>
      </c>
      <c r="N11057" s="268">
        <f>M11057/365</f>
        <v>0.1095890410958904</v>
      </c>
      <c r="O11057" s="269">
        <f>'Data and Parameter'!$E$4*'Data and Parameter'!$E$5*('Data and Parameter'!$E$6+'Data and Parameter'!$E$7)*'Data and Parameter'!$E$19*'Data and Parameter'!$E$14*'ER calculations'!N11057</f>
        <v>0.56742455873915842</v>
      </c>
      <c r="T11057" s="105"/>
    </row>
    <row r="11058" spans="1:20" ht="15">
      <c r="A11058" s="284">
        <v>11054</v>
      </c>
      <c r="B11058" s="287"/>
      <c r="C11058" s="287"/>
      <c r="D11058" s="284" t="s">
        <v>119</v>
      </c>
      <c r="E11058" s="287"/>
      <c r="F11058" s="285" t="s">
        <v>11180</v>
      </c>
      <c r="G11058" s="266" t="s">
        <v>121</v>
      </c>
      <c r="H11058" s="266">
        <v>0.1</v>
      </c>
      <c r="I11058" s="266">
        <v>2023</v>
      </c>
      <c r="J11058" s="267">
        <v>44990</v>
      </c>
      <c r="K11058" s="267">
        <f>J11058+1</f>
        <v>44991</v>
      </c>
      <c r="L11058" s="266">
        <f>IF(M11058&lt;=365,1,2)</f>
        <v>1</v>
      </c>
      <c r="M11058" s="266">
        <f>IF(K11058&lt;$C$1,$C$2-$C$1+1,$C$2-K11058+1)</f>
        <v>56</v>
      </c>
      <c r="N11058" s="268">
        <f>M11058/365</f>
        <v>0.15342465753424658</v>
      </c>
      <c r="O11058" s="269">
        <f>'Data and Parameter'!$E$4*'Data and Parameter'!$E$5*('Data and Parameter'!$E$6+'Data and Parameter'!$E$7)*'Data and Parameter'!$E$19*'Data and Parameter'!$E$14*'ER calculations'!N11058</f>
        <v>0.79439438223482184</v>
      </c>
      <c r="T11058" s="105"/>
    </row>
    <row r="11059" spans="1:20" ht="15">
      <c r="A11059" s="284">
        <v>11055</v>
      </c>
      <c r="B11059" s="287"/>
      <c r="C11059" s="287"/>
      <c r="D11059" s="284" t="s">
        <v>119</v>
      </c>
      <c r="E11059" s="287"/>
      <c r="F11059" s="285" t="s">
        <v>11181</v>
      </c>
      <c r="G11059" s="266" t="s">
        <v>121</v>
      </c>
      <c r="H11059" s="266">
        <v>0.1</v>
      </c>
      <c r="I11059" s="266">
        <v>2023</v>
      </c>
      <c r="J11059" s="267">
        <v>44969</v>
      </c>
      <c r="K11059" s="267">
        <f>J11059+1</f>
        <v>44970</v>
      </c>
      <c r="L11059" s="266">
        <f>IF(M11059&lt;=365,1,2)</f>
        <v>1</v>
      </c>
      <c r="M11059" s="266">
        <f>IF(K11059&lt;$C$1,$C$2-$C$1+1,$C$2-K11059+1)</f>
        <v>77</v>
      </c>
      <c r="N11059" s="268">
        <f>M11059/365</f>
        <v>0.21095890410958903</v>
      </c>
      <c r="O11059" s="269">
        <f>'Data and Parameter'!$E$4*'Data and Parameter'!$E$5*('Data and Parameter'!$E$6+'Data and Parameter'!$E$7)*'Data and Parameter'!$E$19*'Data and Parameter'!$E$14*'ER calculations'!N11059</f>
        <v>1.0922922755728799</v>
      </c>
      <c r="T11059" s="105"/>
    </row>
    <row r="11060" spans="1:20" ht="15">
      <c r="A11060" s="284">
        <v>11056</v>
      </c>
      <c r="B11060" s="287"/>
      <c r="C11060" s="287"/>
      <c r="D11060" s="284" t="s">
        <v>119</v>
      </c>
      <c r="E11060" s="287"/>
      <c r="F11060" s="285" t="s">
        <v>11182</v>
      </c>
      <c r="G11060" s="266" t="s">
        <v>121</v>
      </c>
      <c r="H11060" s="266">
        <v>0.1</v>
      </c>
      <c r="I11060" s="266">
        <v>2023</v>
      </c>
      <c r="J11060" s="267">
        <v>44990</v>
      </c>
      <c r="K11060" s="267">
        <f>J11060+1</f>
        <v>44991</v>
      </c>
      <c r="L11060" s="266">
        <f>IF(M11060&lt;=365,1,2)</f>
        <v>1</v>
      </c>
      <c r="M11060" s="266">
        <f>IF(K11060&lt;$C$1,$C$2-$C$1+1,$C$2-K11060+1)</f>
        <v>56</v>
      </c>
      <c r="N11060" s="268">
        <f>M11060/365</f>
        <v>0.15342465753424658</v>
      </c>
      <c r="O11060" s="269">
        <f>'Data and Parameter'!$E$4*'Data and Parameter'!$E$5*('Data and Parameter'!$E$6+'Data and Parameter'!$E$7)*'Data and Parameter'!$E$19*'Data and Parameter'!$E$14*'ER calculations'!N11060</f>
        <v>0.79439438223482184</v>
      </c>
      <c r="T11060" s="105"/>
    </row>
    <row r="11061" spans="1:20" ht="15">
      <c r="A11061" s="284">
        <v>11057</v>
      </c>
      <c r="B11061" s="287"/>
      <c r="C11061" s="287"/>
      <c r="D11061" s="284" t="s">
        <v>119</v>
      </c>
      <c r="E11061" s="287"/>
      <c r="F11061" s="285" t="s">
        <v>11183</v>
      </c>
      <c r="G11061" s="266" t="s">
        <v>121</v>
      </c>
      <c r="H11061" s="266">
        <v>0.1</v>
      </c>
      <c r="I11061" s="266">
        <v>2023</v>
      </c>
      <c r="J11061" s="267">
        <v>44969</v>
      </c>
      <c r="K11061" s="267">
        <f>J11061+1</f>
        <v>44970</v>
      </c>
      <c r="L11061" s="266">
        <f>IF(M11061&lt;=365,1,2)</f>
        <v>1</v>
      </c>
      <c r="M11061" s="266">
        <f>IF(K11061&lt;$C$1,$C$2-$C$1+1,$C$2-K11061+1)</f>
        <v>77</v>
      </c>
      <c r="N11061" s="268">
        <f>M11061/365</f>
        <v>0.21095890410958903</v>
      </c>
      <c r="O11061" s="269">
        <f>'Data and Parameter'!$E$4*'Data and Parameter'!$E$5*('Data and Parameter'!$E$6+'Data and Parameter'!$E$7)*'Data and Parameter'!$E$19*'Data and Parameter'!$E$14*'ER calculations'!N11061</f>
        <v>1.0922922755728799</v>
      </c>
      <c r="T11061" s="105"/>
    </row>
    <row r="11062" spans="1:20" ht="15">
      <c r="A11062" s="284">
        <v>11058</v>
      </c>
      <c r="B11062" s="287"/>
      <c r="C11062" s="287"/>
      <c r="D11062" s="284" t="s">
        <v>119</v>
      </c>
      <c r="E11062" s="287"/>
      <c r="F11062" s="285" t="s">
        <v>11184</v>
      </c>
      <c r="G11062" s="266" t="s">
        <v>121</v>
      </c>
      <c r="H11062" s="266">
        <v>0.1</v>
      </c>
      <c r="I11062" s="266">
        <v>2023</v>
      </c>
      <c r="J11062" s="267">
        <v>44969</v>
      </c>
      <c r="K11062" s="267">
        <f>J11062+1</f>
        <v>44970</v>
      </c>
      <c r="L11062" s="266">
        <f>IF(M11062&lt;=365,1,2)</f>
        <v>1</v>
      </c>
      <c r="M11062" s="266">
        <f>IF(K11062&lt;$C$1,$C$2-$C$1+1,$C$2-K11062+1)</f>
        <v>77</v>
      </c>
      <c r="N11062" s="268">
        <f>M11062/365</f>
        <v>0.21095890410958903</v>
      </c>
      <c r="O11062" s="269">
        <f>'Data and Parameter'!$E$4*'Data and Parameter'!$E$5*('Data and Parameter'!$E$6+'Data and Parameter'!$E$7)*'Data and Parameter'!$E$19*'Data and Parameter'!$E$14*'ER calculations'!N11062</f>
        <v>1.0922922755728799</v>
      </c>
      <c r="T11062" s="105"/>
    </row>
    <row r="11063" spans="1:20" ht="15">
      <c r="A11063" s="284">
        <v>11059</v>
      </c>
      <c r="B11063" s="287"/>
      <c r="C11063" s="287"/>
      <c r="D11063" s="284" t="s">
        <v>119</v>
      </c>
      <c r="E11063" s="287"/>
      <c r="F11063" s="285" t="s">
        <v>11185</v>
      </c>
      <c r="G11063" s="266" t="s">
        <v>121</v>
      </c>
      <c r="H11063" s="266">
        <v>0.1</v>
      </c>
      <c r="I11063" s="266">
        <v>2023</v>
      </c>
      <c r="J11063" s="267">
        <v>44969</v>
      </c>
      <c r="K11063" s="267">
        <f>J11063+1</f>
        <v>44970</v>
      </c>
      <c r="L11063" s="266">
        <f>IF(M11063&lt;=365,1,2)</f>
        <v>1</v>
      </c>
      <c r="M11063" s="266">
        <f>IF(K11063&lt;$C$1,$C$2-$C$1+1,$C$2-K11063+1)</f>
        <v>77</v>
      </c>
      <c r="N11063" s="268">
        <f>M11063/365</f>
        <v>0.21095890410958903</v>
      </c>
      <c r="O11063" s="269">
        <f>'Data and Parameter'!$E$4*'Data and Parameter'!$E$5*('Data and Parameter'!$E$6+'Data and Parameter'!$E$7)*'Data and Parameter'!$E$19*'Data and Parameter'!$E$14*'ER calculations'!N11063</f>
        <v>1.0922922755728799</v>
      </c>
      <c r="T11063" s="105"/>
    </row>
    <row r="11064" spans="1:20" ht="15">
      <c r="A11064" s="284">
        <v>11060</v>
      </c>
      <c r="B11064" s="287"/>
      <c r="C11064" s="287"/>
      <c r="D11064" s="284" t="s">
        <v>119</v>
      </c>
      <c r="E11064" s="287"/>
      <c r="F11064" s="285" t="s">
        <v>11186</v>
      </c>
      <c r="G11064" s="266" t="s">
        <v>121</v>
      </c>
      <c r="H11064" s="266">
        <v>0.1</v>
      </c>
      <c r="I11064" s="266">
        <v>2023</v>
      </c>
      <c r="J11064" s="267">
        <v>44990</v>
      </c>
      <c r="K11064" s="267">
        <f>J11064+1</f>
        <v>44991</v>
      </c>
      <c r="L11064" s="266">
        <f>IF(M11064&lt;=365,1,2)</f>
        <v>1</v>
      </c>
      <c r="M11064" s="266">
        <f>IF(K11064&lt;$C$1,$C$2-$C$1+1,$C$2-K11064+1)</f>
        <v>56</v>
      </c>
      <c r="N11064" s="268">
        <f>M11064/365</f>
        <v>0.15342465753424658</v>
      </c>
      <c r="O11064" s="269">
        <f>'Data and Parameter'!$E$4*'Data and Parameter'!$E$5*('Data and Parameter'!$E$6+'Data and Parameter'!$E$7)*'Data and Parameter'!$E$19*'Data and Parameter'!$E$14*'ER calculations'!N11064</f>
        <v>0.79439438223482184</v>
      </c>
      <c r="T11064" s="105"/>
    </row>
    <row r="11065" spans="1:20" ht="15">
      <c r="A11065" s="284">
        <v>11061</v>
      </c>
      <c r="B11065" s="287"/>
      <c r="C11065" s="287"/>
      <c r="D11065" s="284" t="s">
        <v>119</v>
      </c>
      <c r="E11065" s="287"/>
      <c r="F11065" s="285" t="s">
        <v>11187</v>
      </c>
      <c r="G11065" s="266" t="s">
        <v>121</v>
      </c>
      <c r="H11065" s="266">
        <v>0.1</v>
      </c>
      <c r="I11065" s="266">
        <v>2023</v>
      </c>
      <c r="J11065" s="267">
        <v>44970</v>
      </c>
      <c r="K11065" s="267">
        <f>J11065+1</f>
        <v>44971</v>
      </c>
      <c r="L11065" s="266">
        <f>IF(M11065&lt;=365,1,2)</f>
        <v>1</v>
      </c>
      <c r="M11065" s="266">
        <f>IF(K11065&lt;$C$1,$C$2-$C$1+1,$C$2-K11065+1)</f>
        <v>76</v>
      </c>
      <c r="N11065" s="268">
        <f>M11065/365</f>
        <v>0.20821917808219179</v>
      </c>
      <c r="O11065" s="269">
        <f>'Data and Parameter'!$E$4*'Data and Parameter'!$E$5*('Data and Parameter'!$E$6+'Data and Parameter'!$E$7)*'Data and Parameter'!$E$19*'Data and Parameter'!$E$14*'ER calculations'!N11065</f>
        <v>1.0781066616044011</v>
      </c>
      <c r="T11065" s="105"/>
    </row>
    <row r="11066" spans="1:20" ht="15">
      <c r="A11066" s="284">
        <v>11062</v>
      </c>
      <c r="B11066" s="287"/>
      <c r="C11066" s="287"/>
      <c r="D11066" s="284" t="s">
        <v>119</v>
      </c>
      <c r="E11066" s="287"/>
      <c r="F11066" s="285" t="s">
        <v>11188</v>
      </c>
      <c r="G11066" s="266" t="s">
        <v>121</v>
      </c>
      <c r="H11066" s="266">
        <v>0.1</v>
      </c>
      <c r="I11066" s="266">
        <v>2023</v>
      </c>
      <c r="J11066" s="267">
        <v>44969</v>
      </c>
      <c r="K11066" s="267">
        <f>J11066+1</f>
        <v>44970</v>
      </c>
      <c r="L11066" s="266">
        <f>IF(M11066&lt;=365,1,2)</f>
        <v>1</v>
      </c>
      <c r="M11066" s="266">
        <f>IF(K11066&lt;$C$1,$C$2-$C$1+1,$C$2-K11066+1)</f>
        <v>77</v>
      </c>
      <c r="N11066" s="268">
        <f>M11066/365</f>
        <v>0.21095890410958903</v>
      </c>
      <c r="O11066" s="269">
        <f>'Data and Parameter'!$E$4*'Data and Parameter'!$E$5*('Data and Parameter'!$E$6+'Data and Parameter'!$E$7)*'Data and Parameter'!$E$19*'Data and Parameter'!$E$14*'ER calculations'!N11066</f>
        <v>1.0922922755728799</v>
      </c>
      <c r="T11066" s="105"/>
    </row>
    <row r="11067" spans="1:20" ht="15">
      <c r="A11067" s="284">
        <v>11063</v>
      </c>
      <c r="B11067" s="287"/>
      <c r="C11067" s="287"/>
      <c r="D11067" s="284" t="s">
        <v>119</v>
      </c>
      <c r="E11067" s="287"/>
      <c r="F11067" s="285" t="s">
        <v>11189</v>
      </c>
      <c r="G11067" s="266" t="s">
        <v>121</v>
      </c>
      <c r="H11067" s="266">
        <v>0.1</v>
      </c>
      <c r="I11067" s="266">
        <v>2023</v>
      </c>
      <c r="J11067" s="267">
        <v>45006</v>
      </c>
      <c r="K11067" s="267">
        <f>J11067+1</f>
        <v>45007</v>
      </c>
      <c r="L11067" s="266">
        <f>IF(M11067&lt;=365,1,2)</f>
        <v>1</v>
      </c>
      <c r="M11067" s="266">
        <f>IF(K11067&lt;$C$1,$C$2-$C$1+1,$C$2-K11067+1)</f>
        <v>40</v>
      </c>
      <c r="N11067" s="268">
        <f>M11067/365</f>
        <v>0.1095890410958904</v>
      </c>
      <c r="O11067" s="269">
        <f>'Data and Parameter'!$E$4*'Data and Parameter'!$E$5*('Data and Parameter'!$E$6+'Data and Parameter'!$E$7)*'Data and Parameter'!$E$19*'Data and Parameter'!$E$14*'ER calculations'!N11067</f>
        <v>0.56742455873915842</v>
      </c>
      <c r="T11067" s="105"/>
    </row>
    <row r="11068" spans="1:20" ht="15">
      <c r="A11068" s="284">
        <v>11064</v>
      </c>
      <c r="B11068" s="287"/>
      <c r="C11068" s="287"/>
      <c r="D11068" s="284" t="s">
        <v>119</v>
      </c>
      <c r="E11068" s="287"/>
      <c r="F11068" s="285" t="s">
        <v>11190</v>
      </c>
      <c r="G11068" s="266" t="s">
        <v>121</v>
      </c>
      <c r="H11068" s="266">
        <v>0.1</v>
      </c>
      <c r="I11068" s="266">
        <v>2023</v>
      </c>
      <c r="J11068" s="267">
        <v>45006</v>
      </c>
      <c r="K11068" s="267">
        <f>J11068+1</f>
        <v>45007</v>
      </c>
      <c r="L11068" s="266">
        <f>IF(M11068&lt;=365,1,2)</f>
        <v>1</v>
      </c>
      <c r="M11068" s="266">
        <f>IF(K11068&lt;$C$1,$C$2-$C$1+1,$C$2-K11068+1)</f>
        <v>40</v>
      </c>
      <c r="N11068" s="268">
        <f>M11068/365</f>
        <v>0.1095890410958904</v>
      </c>
      <c r="O11068" s="269">
        <f>'Data and Parameter'!$E$4*'Data and Parameter'!$E$5*('Data and Parameter'!$E$6+'Data and Parameter'!$E$7)*'Data and Parameter'!$E$19*'Data and Parameter'!$E$14*'ER calculations'!N11068</f>
        <v>0.56742455873915842</v>
      </c>
      <c r="T11068" s="105"/>
    </row>
    <row r="11069" spans="1:20" ht="15">
      <c r="A11069" s="284">
        <v>11065</v>
      </c>
      <c r="B11069" s="287"/>
      <c r="C11069" s="287"/>
      <c r="D11069" s="284" t="s">
        <v>119</v>
      </c>
      <c r="E11069" s="287"/>
      <c r="F11069" s="285" t="s">
        <v>11191</v>
      </c>
      <c r="G11069" s="266" t="s">
        <v>121</v>
      </c>
      <c r="H11069" s="266">
        <v>0.1</v>
      </c>
      <c r="I11069" s="266">
        <v>2023</v>
      </c>
      <c r="J11069" s="267">
        <v>44969</v>
      </c>
      <c r="K11069" s="267">
        <f>J11069+1</f>
        <v>44970</v>
      </c>
      <c r="L11069" s="266">
        <f>IF(M11069&lt;=365,1,2)</f>
        <v>1</v>
      </c>
      <c r="M11069" s="266">
        <f>IF(K11069&lt;$C$1,$C$2-$C$1+1,$C$2-K11069+1)</f>
        <v>77</v>
      </c>
      <c r="N11069" s="268">
        <f>M11069/365</f>
        <v>0.21095890410958903</v>
      </c>
      <c r="O11069" s="269">
        <f>'Data and Parameter'!$E$4*'Data and Parameter'!$E$5*('Data and Parameter'!$E$6+'Data and Parameter'!$E$7)*'Data and Parameter'!$E$19*'Data and Parameter'!$E$14*'ER calculations'!N11069</f>
        <v>1.0922922755728799</v>
      </c>
      <c r="T11069" s="105"/>
    </row>
    <row r="11070" spans="1:20" ht="15">
      <c r="A11070" s="284">
        <v>11066</v>
      </c>
      <c r="B11070" s="287"/>
      <c r="C11070" s="287"/>
      <c r="D11070" s="284" t="s">
        <v>119</v>
      </c>
      <c r="E11070" s="287"/>
      <c r="F11070" s="285" t="s">
        <v>11192</v>
      </c>
      <c r="G11070" s="266" t="s">
        <v>121</v>
      </c>
      <c r="H11070" s="266">
        <v>0.1</v>
      </c>
      <c r="I11070" s="266">
        <v>2023</v>
      </c>
      <c r="J11070" s="267">
        <v>44990</v>
      </c>
      <c r="K11070" s="267">
        <f>J11070+1</f>
        <v>44991</v>
      </c>
      <c r="L11070" s="266">
        <f>IF(M11070&lt;=365,1,2)</f>
        <v>1</v>
      </c>
      <c r="M11070" s="266">
        <f>IF(K11070&lt;$C$1,$C$2-$C$1+1,$C$2-K11070+1)</f>
        <v>56</v>
      </c>
      <c r="N11070" s="268">
        <f>M11070/365</f>
        <v>0.15342465753424658</v>
      </c>
      <c r="O11070" s="269">
        <f>'Data and Parameter'!$E$4*'Data and Parameter'!$E$5*('Data and Parameter'!$E$6+'Data and Parameter'!$E$7)*'Data and Parameter'!$E$19*'Data and Parameter'!$E$14*'ER calculations'!N11070</f>
        <v>0.79439438223482184</v>
      </c>
      <c r="T11070" s="105"/>
    </row>
    <row r="11071" spans="1:20" ht="15">
      <c r="A11071" s="284">
        <v>11067</v>
      </c>
      <c r="B11071" s="287"/>
      <c r="C11071" s="287"/>
      <c r="D11071" s="284" t="s">
        <v>119</v>
      </c>
      <c r="E11071" s="287"/>
      <c r="F11071" s="285" t="s">
        <v>11193</v>
      </c>
      <c r="G11071" s="266" t="s">
        <v>121</v>
      </c>
      <c r="H11071" s="266">
        <v>0.1</v>
      </c>
      <c r="I11071" s="266">
        <v>2023</v>
      </c>
      <c r="J11071" s="267">
        <v>44969</v>
      </c>
      <c r="K11071" s="267">
        <f>J11071+1</f>
        <v>44970</v>
      </c>
      <c r="L11071" s="266">
        <f>IF(M11071&lt;=365,1,2)</f>
        <v>1</v>
      </c>
      <c r="M11071" s="266">
        <f>IF(K11071&lt;$C$1,$C$2-$C$1+1,$C$2-K11071+1)</f>
        <v>77</v>
      </c>
      <c r="N11071" s="268">
        <f>M11071/365</f>
        <v>0.21095890410958903</v>
      </c>
      <c r="O11071" s="269">
        <f>'Data and Parameter'!$E$4*'Data and Parameter'!$E$5*('Data and Parameter'!$E$6+'Data and Parameter'!$E$7)*'Data and Parameter'!$E$19*'Data and Parameter'!$E$14*'ER calculations'!N11071</f>
        <v>1.0922922755728799</v>
      </c>
      <c r="T11071" s="105"/>
    </row>
    <row r="11072" spans="1:20" ht="15">
      <c r="A11072" s="284">
        <v>11068</v>
      </c>
      <c r="B11072" s="287"/>
      <c r="C11072" s="287"/>
      <c r="D11072" s="284" t="s">
        <v>119</v>
      </c>
      <c r="E11072" s="287"/>
      <c r="F11072" s="285" t="s">
        <v>11194</v>
      </c>
      <c r="G11072" s="266" t="s">
        <v>121</v>
      </c>
      <c r="H11072" s="266">
        <v>0.1</v>
      </c>
      <c r="I11072" s="266">
        <v>2023</v>
      </c>
      <c r="J11072" s="267">
        <v>44990</v>
      </c>
      <c r="K11072" s="267">
        <f>J11072+1</f>
        <v>44991</v>
      </c>
      <c r="L11072" s="266">
        <f>IF(M11072&lt;=365,1,2)</f>
        <v>1</v>
      </c>
      <c r="M11072" s="266">
        <f>IF(K11072&lt;$C$1,$C$2-$C$1+1,$C$2-K11072+1)</f>
        <v>56</v>
      </c>
      <c r="N11072" s="268">
        <f>M11072/365</f>
        <v>0.15342465753424658</v>
      </c>
      <c r="O11072" s="269">
        <f>'Data and Parameter'!$E$4*'Data and Parameter'!$E$5*('Data and Parameter'!$E$6+'Data and Parameter'!$E$7)*'Data and Parameter'!$E$19*'Data and Parameter'!$E$14*'ER calculations'!N11072</f>
        <v>0.79439438223482184</v>
      </c>
      <c r="T11072" s="105"/>
    </row>
    <row r="11073" spans="1:20" ht="15">
      <c r="A11073" s="284">
        <v>11069</v>
      </c>
      <c r="B11073" s="287"/>
      <c r="C11073" s="287"/>
      <c r="D11073" s="284" t="s">
        <v>119</v>
      </c>
      <c r="E11073" s="287"/>
      <c r="F11073" s="285" t="s">
        <v>11195</v>
      </c>
      <c r="G11073" s="266" t="s">
        <v>121</v>
      </c>
      <c r="H11073" s="266">
        <v>0.1</v>
      </c>
      <c r="I11073" s="266">
        <v>2023</v>
      </c>
      <c r="J11073" s="267">
        <v>44969</v>
      </c>
      <c r="K11073" s="267">
        <f>J11073+1</f>
        <v>44970</v>
      </c>
      <c r="L11073" s="266">
        <f>IF(M11073&lt;=365,1,2)</f>
        <v>1</v>
      </c>
      <c r="M11073" s="266">
        <f>IF(K11073&lt;$C$1,$C$2-$C$1+1,$C$2-K11073+1)</f>
        <v>77</v>
      </c>
      <c r="N11073" s="268">
        <f>M11073/365</f>
        <v>0.21095890410958903</v>
      </c>
      <c r="O11073" s="269">
        <f>'Data and Parameter'!$E$4*'Data and Parameter'!$E$5*('Data and Parameter'!$E$6+'Data and Parameter'!$E$7)*'Data and Parameter'!$E$19*'Data and Parameter'!$E$14*'ER calculations'!N11073</f>
        <v>1.0922922755728799</v>
      </c>
      <c r="T11073" s="105"/>
    </row>
    <row r="11074" spans="1:20" ht="15">
      <c r="A11074" s="284">
        <v>11070</v>
      </c>
      <c r="B11074" s="287"/>
      <c r="C11074" s="287"/>
      <c r="D11074" s="284" t="s">
        <v>119</v>
      </c>
      <c r="E11074" s="287"/>
      <c r="F11074" s="285" t="s">
        <v>11196</v>
      </c>
      <c r="G11074" s="266" t="s">
        <v>121</v>
      </c>
      <c r="H11074" s="266">
        <v>0.1</v>
      </c>
      <c r="I11074" s="266">
        <v>2023</v>
      </c>
      <c r="J11074" s="267">
        <v>44969</v>
      </c>
      <c r="K11074" s="267">
        <f>J11074+1</f>
        <v>44970</v>
      </c>
      <c r="L11074" s="266">
        <f>IF(M11074&lt;=365,1,2)</f>
        <v>1</v>
      </c>
      <c r="M11074" s="266">
        <f>IF(K11074&lt;$C$1,$C$2-$C$1+1,$C$2-K11074+1)</f>
        <v>77</v>
      </c>
      <c r="N11074" s="268">
        <f>M11074/365</f>
        <v>0.21095890410958903</v>
      </c>
      <c r="O11074" s="269">
        <f>'Data and Parameter'!$E$4*'Data and Parameter'!$E$5*('Data and Parameter'!$E$6+'Data and Parameter'!$E$7)*'Data and Parameter'!$E$19*'Data and Parameter'!$E$14*'ER calculations'!N11074</f>
        <v>1.0922922755728799</v>
      </c>
      <c r="T11074" s="105"/>
    </row>
    <row r="11075" spans="1:20" ht="15">
      <c r="A11075" s="284">
        <v>11071</v>
      </c>
      <c r="B11075" s="287"/>
      <c r="C11075" s="287"/>
      <c r="D11075" s="284" t="s">
        <v>119</v>
      </c>
      <c r="E11075" s="287"/>
      <c r="F11075" s="285" t="s">
        <v>11197</v>
      </c>
      <c r="G11075" s="266" t="s">
        <v>121</v>
      </c>
      <c r="H11075" s="266">
        <v>0.1</v>
      </c>
      <c r="I11075" s="266">
        <v>2023</v>
      </c>
      <c r="J11075" s="267">
        <v>44969</v>
      </c>
      <c r="K11075" s="267">
        <f>J11075+1</f>
        <v>44970</v>
      </c>
      <c r="L11075" s="266">
        <f>IF(M11075&lt;=365,1,2)</f>
        <v>1</v>
      </c>
      <c r="M11075" s="266">
        <f>IF(K11075&lt;$C$1,$C$2-$C$1+1,$C$2-K11075+1)</f>
        <v>77</v>
      </c>
      <c r="N11075" s="268">
        <f>M11075/365</f>
        <v>0.21095890410958903</v>
      </c>
      <c r="O11075" s="269">
        <f>'Data and Parameter'!$E$4*'Data and Parameter'!$E$5*('Data and Parameter'!$E$6+'Data and Parameter'!$E$7)*'Data and Parameter'!$E$19*'Data and Parameter'!$E$14*'ER calculations'!N11075</f>
        <v>1.0922922755728799</v>
      </c>
      <c r="T11075" s="105"/>
    </row>
    <row r="11076" spans="1:20" ht="15">
      <c r="A11076" s="284">
        <v>11072</v>
      </c>
      <c r="B11076" s="287"/>
      <c r="C11076" s="287"/>
      <c r="D11076" s="284" t="s">
        <v>119</v>
      </c>
      <c r="E11076" s="287"/>
      <c r="F11076" s="285" t="s">
        <v>11198</v>
      </c>
      <c r="G11076" s="266" t="s">
        <v>121</v>
      </c>
      <c r="H11076" s="266">
        <v>0.1</v>
      </c>
      <c r="I11076" s="266">
        <v>2023</v>
      </c>
      <c r="J11076" s="267">
        <v>44969</v>
      </c>
      <c r="K11076" s="267">
        <f>J11076+1</f>
        <v>44970</v>
      </c>
      <c r="L11076" s="266">
        <f>IF(M11076&lt;=365,1,2)</f>
        <v>1</v>
      </c>
      <c r="M11076" s="266">
        <f>IF(K11076&lt;$C$1,$C$2-$C$1+1,$C$2-K11076+1)</f>
        <v>77</v>
      </c>
      <c r="N11076" s="268">
        <f>M11076/365</f>
        <v>0.21095890410958903</v>
      </c>
      <c r="O11076" s="269">
        <f>'Data and Parameter'!$E$4*'Data and Parameter'!$E$5*('Data and Parameter'!$E$6+'Data and Parameter'!$E$7)*'Data and Parameter'!$E$19*'Data and Parameter'!$E$14*'ER calculations'!N11076</f>
        <v>1.0922922755728799</v>
      </c>
      <c r="T11076" s="105"/>
    </row>
    <row r="11077" spans="1:20" ht="15">
      <c r="A11077" s="284">
        <v>11073</v>
      </c>
      <c r="B11077" s="287"/>
      <c r="C11077" s="287"/>
      <c r="D11077" s="284" t="s">
        <v>119</v>
      </c>
      <c r="E11077" s="287"/>
      <c r="F11077" s="285" t="s">
        <v>11199</v>
      </c>
      <c r="G11077" s="266" t="s">
        <v>121</v>
      </c>
      <c r="H11077" s="266">
        <v>0.1</v>
      </c>
      <c r="I11077" s="266">
        <v>2023</v>
      </c>
      <c r="J11077" s="267">
        <v>44969</v>
      </c>
      <c r="K11077" s="267">
        <f>J11077+1</f>
        <v>44970</v>
      </c>
      <c r="L11077" s="266">
        <f>IF(M11077&lt;=365,1,2)</f>
        <v>1</v>
      </c>
      <c r="M11077" s="266">
        <f>IF(K11077&lt;$C$1,$C$2-$C$1+1,$C$2-K11077+1)</f>
        <v>77</v>
      </c>
      <c r="N11077" s="268">
        <f>M11077/365</f>
        <v>0.21095890410958903</v>
      </c>
      <c r="O11077" s="269">
        <f>'Data and Parameter'!$E$4*'Data and Parameter'!$E$5*('Data and Parameter'!$E$6+'Data and Parameter'!$E$7)*'Data and Parameter'!$E$19*'Data and Parameter'!$E$14*'ER calculations'!N11077</f>
        <v>1.0922922755728799</v>
      </c>
      <c r="T11077" s="105"/>
    </row>
    <row r="11078" spans="1:20" ht="15">
      <c r="A11078" s="284">
        <v>11074</v>
      </c>
      <c r="B11078" s="287"/>
      <c r="C11078" s="287"/>
      <c r="D11078" s="284" t="s">
        <v>119</v>
      </c>
      <c r="E11078" s="287"/>
      <c r="F11078" s="285" t="s">
        <v>11200</v>
      </c>
      <c r="G11078" s="266" t="s">
        <v>121</v>
      </c>
      <c r="H11078" s="266">
        <v>0.1</v>
      </c>
      <c r="I11078" s="266">
        <v>2023</v>
      </c>
      <c r="J11078" s="267">
        <v>44969</v>
      </c>
      <c r="K11078" s="267">
        <f>J11078+1</f>
        <v>44970</v>
      </c>
      <c r="L11078" s="266">
        <f>IF(M11078&lt;=365,1,2)</f>
        <v>1</v>
      </c>
      <c r="M11078" s="266">
        <f>IF(K11078&lt;$C$1,$C$2-$C$1+1,$C$2-K11078+1)</f>
        <v>77</v>
      </c>
      <c r="N11078" s="268">
        <f>M11078/365</f>
        <v>0.21095890410958903</v>
      </c>
      <c r="O11078" s="269">
        <f>'Data and Parameter'!$E$4*'Data and Parameter'!$E$5*('Data and Parameter'!$E$6+'Data and Parameter'!$E$7)*'Data and Parameter'!$E$19*'Data and Parameter'!$E$14*'ER calculations'!N11078</f>
        <v>1.0922922755728799</v>
      </c>
      <c r="T11078" s="105"/>
    </row>
    <row r="11079" spans="1:20" ht="15">
      <c r="A11079" s="284">
        <v>11075</v>
      </c>
      <c r="B11079" s="287"/>
      <c r="C11079" s="287"/>
      <c r="D11079" s="284" t="s">
        <v>119</v>
      </c>
      <c r="E11079" s="287"/>
      <c r="F11079" s="285" t="s">
        <v>11201</v>
      </c>
      <c r="G11079" s="266" t="s">
        <v>121</v>
      </c>
      <c r="H11079" s="266">
        <v>0.1</v>
      </c>
      <c r="I11079" s="266">
        <v>2023</v>
      </c>
      <c r="J11079" s="267">
        <v>44969</v>
      </c>
      <c r="K11079" s="267">
        <f>J11079+1</f>
        <v>44970</v>
      </c>
      <c r="L11079" s="266">
        <f>IF(M11079&lt;=365,1,2)</f>
        <v>1</v>
      </c>
      <c r="M11079" s="266">
        <f>IF(K11079&lt;$C$1,$C$2-$C$1+1,$C$2-K11079+1)</f>
        <v>77</v>
      </c>
      <c r="N11079" s="268">
        <f>M11079/365</f>
        <v>0.21095890410958903</v>
      </c>
      <c r="O11079" s="269">
        <f>'Data and Parameter'!$E$4*'Data and Parameter'!$E$5*('Data and Parameter'!$E$6+'Data and Parameter'!$E$7)*'Data and Parameter'!$E$19*'Data and Parameter'!$E$14*'ER calculations'!N11079</f>
        <v>1.0922922755728799</v>
      </c>
      <c r="T11079" s="105"/>
    </row>
    <row r="11080" spans="1:20" ht="15">
      <c r="A11080" s="284">
        <v>11076</v>
      </c>
      <c r="B11080" s="287"/>
      <c r="C11080" s="287"/>
      <c r="D11080" s="284" t="s">
        <v>119</v>
      </c>
      <c r="E11080" s="287"/>
      <c r="F11080" s="285" t="s">
        <v>11202</v>
      </c>
      <c r="G11080" s="266" t="s">
        <v>121</v>
      </c>
      <c r="H11080" s="266">
        <v>0.1</v>
      </c>
      <c r="I11080" s="266">
        <v>2023</v>
      </c>
      <c r="J11080" s="267">
        <v>44969</v>
      </c>
      <c r="K11080" s="267">
        <f>J11080+1</f>
        <v>44970</v>
      </c>
      <c r="L11080" s="266">
        <f>IF(M11080&lt;=365,1,2)</f>
        <v>1</v>
      </c>
      <c r="M11080" s="266">
        <f>IF(K11080&lt;$C$1,$C$2-$C$1+1,$C$2-K11080+1)</f>
        <v>77</v>
      </c>
      <c r="N11080" s="268">
        <f>M11080/365</f>
        <v>0.21095890410958903</v>
      </c>
      <c r="O11080" s="269">
        <f>'Data and Parameter'!$E$4*'Data and Parameter'!$E$5*('Data and Parameter'!$E$6+'Data and Parameter'!$E$7)*'Data and Parameter'!$E$19*'Data and Parameter'!$E$14*'ER calculations'!N11080</f>
        <v>1.0922922755728799</v>
      </c>
      <c r="T11080" s="105"/>
    </row>
    <row r="11081" spans="1:20" ht="15">
      <c r="A11081" s="284">
        <v>11077</v>
      </c>
      <c r="B11081" s="287"/>
      <c r="C11081" s="287"/>
      <c r="D11081" s="284" t="s">
        <v>119</v>
      </c>
      <c r="E11081" s="287"/>
      <c r="F11081" s="285" t="s">
        <v>11203</v>
      </c>
      <c r="G11081" s="266" t="s">
        <v>121</v>
      </c>
      <c r="H11081" s="266">
        <v>0.1</v>
      </c>
      <c r="I11081" s="266">
        <v>2023</v>
      </c>
      <c r="J11081" s="267">
        <v>44969</v>
      </c>
      <c r="K11081" s="267">
        <f>J11081+1</f>
        <v>44970</v>
      </c>
      <c r="L11081" s="266">
        <f>IF(M11081&lt;=365,1,2)</f>
        <v>1</v>
      </c>
      <c r="M11081" s="266">
        <f>IF(K11081&lt;$C$1,$C$2-$C$1+1,$C$2-K11081+1)</f>
        <v>77</v>
      </c>
      <c r="N11081" s="268">
        <f>M11081/365</f>
        <v>0.21095890410958903</v>
      </c>
      <c r="O11081" s="269">
        <f>'Data and Parameter'!$E$4*'Data and Parameter'!$E$5*('Data and Parameter'!$E$6+'Data and Parameter'!$E$7)*'Data and Parameter'!$E$19*'Data and Parameter'!$E$14*'ER calculations'!N11081</f>
        <v>1.0922922755728799</v>
      </c>
      <c r="T11081" s="105"/>
    </row>
    <row r="11082" spans="1:20" ht="15">
      <c r="A11082" s="284">
        <v>11078</v>
      </c>
      <c r="B11082" s="287"/>
      <c r="C11082" s="287"/>
      <c r="D11082" s="284" t="s">
        <v>119</v>
      </c>
      <c r="E11082" s="287"/>
      <c r="F11082" s="285" t="s">
        <v>11204</v>
      </c>
      <c r="G11082" s="266" t="s">
        <v>121</v>
      </c>
      <c r="H11082" s="266">
        <v>0.1</v>
      </c>
      <c r="I11082" s="266">
        <v>2023</v>
      </c>
      <c r="J11082" s="267">
        <v>44969</v>
      </c>
      <c r="K11082" s="267">
        <f>J11082+1</f>
        <v>44970</v>
      </c>
      <c r="L11082" s="266">
        <f>IF(M11082&lt;=365,1,2)</f>
        <v>1</v>
      </c>
      <c r="M11082" s="266">
        <f>IF(K11082&lt;$C$1,$C$2-$C$1+1,$C$2-K11082+1)</f>
        <v>77</v>
      </c>
      <c r="N11082" s="268">
        <f>M11082/365</f>
        <v>0.21095890410958903</v>
      </c>
      <c r="O11082" s="269">
        <f>'Data and Parameter'!$E$4*'Data and Parameter'!$E$5*('Data and Parameter'!$E$6+'Data and Parameter'!$E$7)*'Data and Parameter'!$E$19*'Data and Parameter'!$E$14*'ER calculations'!N11082</f>
        <v>1.0922922755728799</v>
      </c>
      <c r="T11082" s="105"/>
    </row>
    <row r="11083" spans="1:20" ht="15">
      <c r="A11083" s="284">
        <v>11079</v>
      </c>
      <c r="B11083" s="287"/>
      <c r="C11083" s="287"/>
      <c r="D11083" s="284" t="s">
        <v>588</v>
      </c>
      <c r="E11083" s="287"/>
      <c r="F11083" s="285" t="s">
        <v>11205</v>
      </c>
      <c r="G11083" s="266" t="s">
        <v>121</v>
      </c>
      <c r="H11083" s="266">
        <v>0.1</v>
      </c>
      <c r="I11083" s="266">
        <v>2023</v>
      </c>
      <c r="J11083" s="267">
        <v>45014</v>
      </c>
      <c r="K11083" s="267">
        <f>J11083+1</f>
        <v>45015</v>
      </c>
      <c r="L11083" s="266">
        <f>IF(M11083&lt;=365,1,2)</f>
        <v>1</v>
      </c>
      <c r="M11083" s="266">
        <f>IF(K11083&lt;$C$1,$C$2-$C$1+1,$C$2-K11083+1)</f>
        <v>32</v>
      </c>
      <c r="N11083" s="268">
        <f>M11083/365</f>
        <v>8.7671232876712329E-2</v>
      </c>
      <c r="O11083" s="269">
        <f>'Data and Parameter'!$E$4*'Data and Parameter'!$E$5*('Data and Parameter'!$E$6+'Data and Parameter'!$E$7)*'Data and Parameter'!$E$19*'Data and Parameter'!$E$14*'ER calculations'!N11083</f>
        <v>0.45393964699132677</v>
      </c>
      <c r="T11083" s="105"/>
    </row>
    <row r="11084" spans="1:20" ht="15">
      <c r="A11084" s="284">
        <v>11080</v>
      </c>
      <c r="B11084" s="287"/>
      <c r="C11084" s="287"/>
      <c r="D11084" s="284" t="s">
        <v>588</v>
      </c>
      <c r="E11084" s="287"/>
      <c r="F11084" s="285" t="s">
        <v>11206</v>
      </c>
      <c r="G11084" s="266" t="s">
        <v>121</v>
      </c>
      <c r="H11084" s="266">
        <v>0.1</v>
      </c>
      <c r="I11084" s="266">
        <v>2023</v>
      </c>
      <c r="J11084" s="267">
        <v>45014</v>
      </c>
      <c r="K11084" s="267">
        <f>J11084+1</f>
        <v>45015</v>
      </c>
      <c r="L11084" s="266">
        <f>IF(M11084&lt;=365,1,2)</f>
        <v>1</v>
      </c>
      <c r="M11084" s="266">
        <f>IF(K11084&lt;$C$1,$C$2-$C$1+1,$C$2-K11084+1)</f>
        <v>32</v>
      </c>
      <c r="N11084" s="268">
        <f>M11084/365</f>
        <v>8.7671232876712329E-2</v>
      </c>
      <c r="O11084" s="269">
        <f>'Data and Parameter'!$E$4*'Data and Parameter'!$E$5*('Data and Parameter'!$E$6+'Data and Parameter'!$E$7)*'Data and Parameter'!$E$19*'Data and Parameter'!$E$14*'ER calculations'!N11084</f>
        <v>0.45393964699132677</v>
      </c>
      <c r="T11084" s="105"/>
    </row>
    <row r="11085" spans="1:20" ht="15">
      <c r="A11085" s="284">
        <v>11081</v>
      </c>
      <c r="B11085" s="287"/>
      <c r="C11085" s="287"/>
      <c r="D11085" s="284" t="s">
        <v>588</v>
      </c>
      <c r="E11085" s="287"/>
      <c r="F11085" s="285" t="s">
        <v>11207</v>
      </c>
      <c r="G11085" s="266" t="s">
        <v>121</v>
      </c>
      <c r="H11085" s="266">
        <v>0.1</v>
      </c>
      <c r="I11085" s="266">
        <v>2023</v>
      </c>
      <c r="J11085" s="267">
        <v>45015</v>
      </c>
      <c r="K11085" s="267">
        <f>J11085+1</f>
        <v>45016</v>
      </c>
      <c r="L11085" s="266">
        <f>IF(M11085&lt;=365,1,2)</f>
        <v>1</v>
      </c>
      <c r="M11085" s="266">
        <f>IF(K11085&lt;$C$1,$C$2-$C$1+1,$C$2-K11085+1)</f>
        <v>31</v>
      </c>
      <c r="N11085" s="268">
        <f>M11085/365</f>
        <v>8.4931506849315067E-2</v>
      </c>
      <c r="O11085" s="269">
        <f>'Data and Parameter'!$E$4*'Data and Parameter'!$E$5*('Data and Parameter'!$E$6+'Data and Parameter'!$E$7)*'Data and Parameter'!$E$19*'Data and Parameter'!$E$14*'ER calculations'!N11085</f>
        <v>0.43975403302284777</v>
      </c>
      <c r="T11085" s="105"/>
    </row>
    <row r="11086" spans="1:20" ht="15">
      <c r="A11086" s="284">
        <v>11082</v>
      </c>
      <c r="B11086" s="287"/>
      <c r="C11086" s="287"/>
      <c r="D11086" s="284" t="s">
        <v>119</v>
      </c>
      <c r="E11086" s="287"/>
      <c r="F11086" s="285" t="s">
        <v>11208</v>
      </c>
      <c r="G11086" s="266" t="s">
        <v>121</v>
      </c>
      <c r="H11086" s="266">
        <v>0.1</v>
      </c>
      <c r="I11086" s="266">
        <v>2023</v>
      </c>
      <c r="J11086" s="267">
        <v>44991</v>
      </c>
      <c r="K11086" s="267">
        <f>J11086+1</f>
        <v>44992</v>
      </c>
      <c r="L11086" s="266">
        <f>IF(M11086&lt;=365,1,2)</f>
        <v>1</v>
      </c>
      <c r="M11086" s="266">
        <f>IF(K11086&lt;$C$1,$C$2-$C$1+1,$C$2-K11086+1)</f>
        <v>55</v>
      </c>
      <c r="N11086" s="268">
        <f>M11086/365</f>
        <v>0.15068493150684931</v>
      </c>
      <c r="O11086" s="269">
        <f>'Data and Parameter'!$E$4*'Data and Parameter'!$E$5*('Data and Parameter'!$E$6+'Data and Parameter'!$E$7)*'Data and Parameter'!$E$19*'Data and Parameter'!$E$14*'ER calculations'!N11086</f>
        <v>0.78020876826634278</v>
      </c>
      <c r="T11086" s="105"/>
    </row>
    <row r="11087" spans="1:20" ht="15">
      <c r="A11087" s="284">
        <v>11083</v>
      </c>
      <c r="B11087" s="287"/>
      <c r="C11087" s="287"/>
      <c r="D11087" s="284" t="s">
        <v>119</v>
      </c>
      <c r="E11087" s="287"/>
      <c r="F11087" s="285" t="s">
        <v>11209</v>
      </c>
      <c r="G11087" s="266" t="s">
        <v>121</v>
      </c>
      <c r="H11087" s="266">
        <v>0.1</v>
      </c>
      <c r="I11087" s="266">
        <v>2023</v>
      </c>
      <c r="J11087" s="267">
        <v>44991</v>
      </c>
      <c r="K11087" s="267">
        <f>J11087+1</f>
        <v>44992</v>
      </c>
      <c r="L11087" s="266">
        <f>IF(M11087&lt;=365,1,2)</f>
        <v>1</v>
      </c>
      <c r="M11087" s="266">
        <f>IF(K11087&lt;$C$1,$C$2-$C$1+1,$C$2-K11087+1)</f>
        <v>55</v>
      </c>
      <c r="N11087" s="268">
        <f>M11087/365</f>
        <v>0.15068493150684931</v>
      </c>
      <c r="O11087" s="269">
        <f>'Data and Parameter'!$E$4*'Data and Parameter'!$E$5*('Data and Parameter'!$E$6+'Data and Parameter'!$E$7)*'Data and Parameter'!$E$19*'Data and Parameter'!$E$14*'ER calculations'!N11087</f>
        <v>0.78020876826634278</v>
      </c>
      <c r="T11087" s="105"/>
    </row>
    <row r="11088" spans="1:20" ht="15">
      <c r="A11088" s="284">
        <v>11084</v>
      </c>
      <c r="B11088" s="287"/>
      <c r="C11088" s="287"/>
      <c r="D11088" s="284" t="s">
        <v>588</v>
      </c>
      <c r="E11088" s="287"/>
      <c r="F11088" s="285" t="s">
        <v>11210</v>
      </c>
      <c r="G11088" s="266" t="s">
        <v>121</v>
      </c>
      <c r="H11088" s="266">
        <v>0.1</v>
      </c>
      <c r="I11088" s="266">
        <v>2023</v>
      </c>
      <c r="J11088" s="267">
        <v>45014</v>
      </c>
      <c r="K11088" s="267">
        <f>J11088+1</f>
        <v>45015</v>
      </c>
      <c r="L11088" s="266">
        <f>IF(M11088&lt;=365,1,2)</f>
        <v>1</v>
      </c>
      <c r="M11088" s="266">
        <f>IF(K11088&lt;$C$1,$C$2-$C$1+1,$C$2-K11088+1)</f>
        <v>32</v>
      </c>
      <c r="N11088" s="268">
        <f>M11088/365</f>
        <v>8.7671232876712329E-2</v>
      </c>
      <c r="O11088" s="269">
        <f>'Data and Parameter'!$E$4*'Data and Parameter'!$E$5*('Data and Parameter'!$E$6+'Data and Parameter'!$E$7)*'Data and Parameter'!$E$19*'Data and Parameter'!$E$14*'ER calculations'!N11088</f>
        <v>0.45393964699132677</v>
      </c>
      <c r="T11088" s="105"/>
    </row>
    <row r="11089" spans="1:20" ht="15">
      <c r="A11089" s="284">
        <v>11085</v>
      </c>
      <c r="B11089" s="287"/>
      <c r="C11089" s="287"/>
      <c r="D11089" s="284" t="s">
        <v>119</v>
      </c>
      <c r="E11089" s="287"/>
      <c r="F11089" s="285" t="s">
        <v>11211</v>
      </c>
      <c r="G11089" s="266" t="s">
        <v>121</v>
      </c>
      <c r="H11089" s="266">
        <v>0.1</v>
      </c>
      <c r="I11089" s="266">
        <v>2023</v>
      </c>
      <c r="J11089" s="267">
        <v>44991</v>
      </c>
      <c r="K11089" s="267">
        <f>J11089+1</f>
        <v>44992</v>
      </c>
      <c r="L11089" s="266">
        <f>IF(M11089&lt;=365,1,2)</f>
        <v>1</v>
      </c>
      <c r="M11089" s="266">
        <f>IF(K11089&lt;$C$1,$C$2-$C$1+1,$C$2-K11089+1)</f>
        <v>55</v>
      </c>
      <c r="N11089" s="268">
        <f>M11089/365</f>
        <v>0.15068493150684931</v>
      </c>
      <c r="O11089" s="269">
        <f>'Data and Parameter'!$E$4*'Data and Parameter'!$E$5*('Data and Parameter'!$E$6+'Data and Parameter'!$E$7)*'Data and Parameter'!$E$19*'Data and Parameter'!$E$14*'ER calculations'!N11089</f>
        <v>0.78020876826634278</v>
      </c>
      <c r="T11089" s="105"/>
    </row>
    <row r="11090" spans="1:20" ht="15">
      <c r="A11090" s="284">
        <v>11086</v>
      </c>
      <c r="B11090" s="287"/>
      <c r="C11090" s="287"/>
      <c r="D11090" s="284" t="s">
        <v>588</v>
      </c>
      <c r="E11090" s="287"/>
      <c r="F11090" s="285" t="s">
        <v>11212</v>
      </c>
      <c r="G11090" s="266" t="s">
        <v>121</v>
      </c>
      <c r="H11090" s="266">
        <v>0.1</v>
      </c>
      <c r="I11090" s="266">
        <v>2023</v>
      </c>
      <c r="J11090" s="267">
        <v>45014</v>
      </c>
      <c r="K11090" s="267">
        <f>J11090+1</f>
        <v>45015</v>
      </c>
      <c r="L11090" s="266">
        <f>IF(M11090&lt;=365,1,2)</f>
        <v>1</v>
      </c>
      <c r="M11090" s="266">
        <f>IF(K11090&lt;$C$1,$C$2-$C$1+1,$C$2-K11090+1)</f>
        <v>32</v>
      </c>
      <c r="N11090" s="268">
        <f>M11090/365</f>
        <v>8.7671232876712329E-2</v>
      </c>
      <c r="O11090" s="269">
        <f>'Data and Parameter'!$E$4*'Data and Parameter'!$E$5*('Data and Parameter'!$E$6+'Data and Parameter'!$E$7)*'Data and Parameter'!$E$19*'Data and Parameter'!$E$14*'ER calculations'!N11090</f>
        <v>0.45393964699132677</v>
      </c>
      <c r="T11090" s="105"/>
    </row>
    <row r="11091" spans="1:20" ht="15">
      <c r="A11091" s="284">
        <v>11087</v>
      </c>
      <c r="B11091" s="287"/>
      <c r="C11091" s="287"/>
      <c r="D11091" s="284" t="s">
        <v>119</v>
      </c>
      <c r="E11091" s="287"/>
      <c r="F11091" s="285" t="s">
        <v>11213</v>
      </c>
      <c r="G11091" s="266" t="s">
        <v>121</v>
      </c>
      <c r="H11091" s="266">
        <v>0.1</v>
      </c>
      <c r="I11091" s="266">
        <v>2023</v>
      </c>
      <c r="J11091" s="267">
        <v>45013</v>
      </c>
      <c r="K11091" s="267">
        <f>J11091+1</f>
        <v>45014</v>
      </c>
      <c r="L11091" s="266">
        <f>IF(M11091&lt;=365,1,2)</f>
        <v>1</v>
      </c>
      <c r="M11091" s="266">
        <f>IF(K11091&lt;$C$1,$C$2-$C$1+1,$C$2-K11091+1)</f>
        <v>33</v>
      </c>
      <c r="N11091" s="268">
        <f>M11091/365</f>
        <v>9.0410958904109592E-2</v>
      </c>
      <c r="O11091" s="269">
        <f>'Data and Parameter'!$E$4*'Data and Parameter'!$E$5*('Data and Parameter'!$E$6+'Data and Parameter'!$E$7)*'Data and Parameter'!$E$19*'Data and Parameter'!$E$14*'ER calculations'!N11091</f>
        <v>0.46812526095980572</v>
      </c>
      <c r="T11091" s="105"/>
    </row>
    <row r="11092" spans="1:20" ht="15">
      <c r="A11092" s="284">
        <v>11088</v>
      </c>
      <c r="B11092" s="287"/>
      <c r="C11092" s="287"/>
      <c r="D11092" s="284" t="s">
        <v>588</v>
      </c>
      <c r="E11092" s="287"/>
      <c r="F11092" s="285" t="s">
        <v>11214</v>
      </c>
      <c r="G11092" s="266" t="s">
        <v>121</v>
      </c>
      <c r="H11092" s="266">
        <v>0.1</v>
      </c>
      <c r="I11092" s="266">
        <v>2023</v>
      </c>
      <c r="J11092" s="267">
        <v>45014</v>
      </c>
      <c r="K11092" s="267">
        <f>J11092+1</f>
        <v>45015</v>
      </c>
      <c r="L11092" s="266">
        <f>IF(M11092&lt;=365,1,2)</f>
        <v>1</v>
      </c>
      <c r="M11092" s="266">
        <f>IF(K11092&lt;$C$1,$C$2-$C$1+1,$C$2-K11092+1)</f>
        <v>32</v>
      </c>
      <c r="N11092" s="268">
        <f>M11092/365</f>
        <v>8.7671232876712329E-2</v>
      </c>
      <c r="O11092" s="269">
        <f>'Data and Parameter'!$E$4*'Data and Parameter'!$E$5*('Data and Parameter'!$E$6+'Data and Parameter'!$E$7)*'Data and Parameter'!$E$19*'Data and Parameter'!$E$14*'ER calculations'!N11092</f>
        <v>0.45393964699132677</v>
      </c>
      <c r="T11092" s="105"/>
    </row>
    <row r="11093" spans="1:20" ht="15">
      <c r="A11093" s="284">
        <v>11089</v>
      </c>
      <c r="B11093" s="287"/>
      <c r="C11093" s="287"/>
      <c r="D11093" s="284" t="s">
        <v>588</v>
      </c>
      <c r="E11093" s="287"/>
      <c r="F11093" s="285" t="s">
        <v>11215</v>
      </c>
      <c r="G11093" s="266" t="s">
        <v>121</v>
      </c>
      <c r="H11093" s="266">
        <v>0.1</v>
      </c>
      <c r="I11093" s="266">
        <v>2023</v>
      </c>
      <c r="J11093" s="267">
        <v>45014</v>
      </c>
      <c r="K11093" s="267">
        <f>J11093+1</f>
        <v>45015</v>
      </c>
      <c r="L11093" s="266">
        <f>IF(M11093&lt;=365,1,2)</f>
        <v>1</v>
      </c>
      <c r="M11093" s="266">
        <f>IF(K11093&lt;$C$1,$C$2-$C$1+1,$C$2-K11093+1)</f>
        <v>32</v>
      </c>
      <c r="N11093" s="268">
        <f>M11093/365</f>
        <v>8.7671232876712329E-2</v>
      </c>
      <c r="O11093" s="269">
        <f>'Data and Parameter'!$E$4*'Data and Parameter'!$E$5*('Data and Parameter'!$E$6+'Data and Parameter'!$E$7)*'Data and Parameter'!$E$19*'Data and Parameter'!$E$14*'ER calculations'!N11093</f>
        <v>0.45393964699132677</v>
      </c>
      <c r="T11093" s="105"/>
    </row>
    <row r="11094" spans="1:20" ht="15">
      <c r="A11094" s="284">
        <v>11090</v>
      </c>
      <c r="B11094" s="287"/>
      <c r="C11094" s="287"/>
      <c r="D11094" s="284" t="s">
        <v>119</v>
      </c>
      <c r="E11094" s="287"/>
      <c r="F11094" s="285" t="s">
        <v>11216</v>
      </c>
      <c r="G11094" s="266" t="s">
        <v>121</v>
      </c>
      <c r="H11094" s="266">
        <v>0.1</v>
      </c>
      <c r="I11094" s="266">
        <v>2023</v>
      </c>
      <c r="J11094" s="267">
        <v>44991</v>
      </c>
      <c r="K11094" s="267">
        <f>J11094+1</f>
        <v>44992</v>
      </c>
      <c r="L11094" s="266">
        <f>IF(M11094&lt;=365,1,2)</f>
        <v>1</v>
      </c>
      <c r="M11094" s="266">
        <f>IF(K11094&lt;$C$1,$C$2-$C$1+1,$C$2-K11094+1)</f>
        <v>55</v>
      </c>
      <c r="N11094" s="268">
        <f>M11094/365</f>
        <v>0.15068493150684931</v>
      </c>
      <c r="O11094" s="269">
        <f>'Data and Parameter'!$E$4*'Data and Parameter'!$E$5*('Data and Parameter'!$E$6+'Data and Parameter'!$E$7)*'Data and Parameter'!$E$19*'Data and Parameter'!$E$14*'ER calculations'!N11094</f>
        <v>0.78020876826634278</v>
      </c>
      <c r="T11094" s="105"/>
    </row>
    <row r="11095" spans="1:20" ht="15">
      <c r="A11095" s="284">
        <v>11091</v>
      </c>
      <c r="B11095" s="287"/>
      <c r="C11095" s="287"/>
      <c r="D11095" s="284" t="s">
        <v>119</v>
      </c>
      <c r="E11095" s="287"/>
      <c r="F11095" s="285" t="s">
        <v>11217</v>
      </c>
      <c r="G11095" s="266" t="s">
        <v>121</v>
      </c>
      <c r="H11095" s="266">
        <v>0.1</v>
      </c>
      <c r="I11095" s="266">
        <v>2023</v>
      </c>
      <c r="J11095" s="267">
        <v>44991</v>
      </c>
      <c r="K11095" s="267">
        <f>J11095+1</f>
        <v>44992</v>
      </c>
      <c r="L11095" s="266">
        <f>IF(M11095&lt;=365,1,2)</f>
        <v>1</v>
      </c>
      <c r="M11095" s="266">
        <f>IF(K11095&lt;$C$1,$C$2-$C$1+1,$C$2-K11095+1)</f>
        <v>55</v>
      </c>
      <c r="N11095" s="268">
        <f>M11095/365</f>
        <v>0.15068493150684931</v>
      </c>
      <c r="O11095" s="269">
        <f>'Data and Parameter'!$E$4*'Data and Parameter'!$E$5*('Data and Parameter'!$E$6+'Data and Parameter'!$E$7)*'Data and Parameter'!$E$19*'Data and Parameter'!$E$14*'ER calculations'!N11095</f>
        <v>0.78020876826634278</v>
      </c>
      <c r="T11095" s="105"/>
    </row>
    <row r="11096" spans="1:20" ht="15">
      <c r="A11096" s="284">
        <v>11092</v>
      </c>
      <c r="B11096" s="287"/>
      <c r="C11096" s="287"/>
      <c r="D11096" s="284" t="s">
        <v>119</v>
      </c>
      <c r="E11096" s="287"/>
      <c r="F11096" s="285" t="s">
        <v>11218</v>
      </c>
      <c r="G11096" s="266" t="s">
        <v>121</v>
      </c>
      <c r="H11096" s="266">
        <v>0.1</v>
      </c>
      <c r="I11096" s="266">
        <v>2023</v>
      </c>
      <c r="J11096" s="267">
        <v>44991</v>
      </c>
      <c r="K11096" s="267">
        <f>J11096+1</f>
        <v>44992</v>
      </c>
      <c r="L11096" s="266">
        <f>IF(M11096&lt;=365,1,2)</f>
        <v>1</v>
      </c>
      <c r="M11096" s="266">
        <f>IF(K11096&lt;$C$1,$C$2-$C$1+1,$C$2-K11096+1)</f>
        <v>55</v>
      </c>
      <c r="N11096" s="268">
        <f>M11096/365</f>
        <v>0.15068493150684931</v>
      </c>
      <c r="O11096" s="269">
        <f>'Data and Parameter'!$E$4*'Data and Parameter'!$E$5*('Data and Parameter'!$E$6+'Data and Parameter'!$E$7)*'Data and Parameter'!$E$19*'Data and Parameter'!$E$14*'ER calculations'!N11096</f>
        <v>0.78020876826634278</v>
      </c>
      <c r="T11096" s="105"/>
    </row>
    <row r="11097" spans="1:20" ht="15">
      <c r="A11097" s="284">
        <v>11093</v>
      </c>
      <c r="B11097" s="287"/>
      <c r="C11097" s="287"/>
      <c r="D11097" s="284" t="s">
        <v>588</v>
      </c>
      <c r="E11097" s="287"/>
      <c r="F11097" s="285" t="s">
        <v>11219</v>
      </c>
      <c r="G11097" s="266" t="s">
        <v>121</v>
      </c>
      <c r="H11097" s="266">
        <v>0.1</v>
      </c>
      <c r="I11097" s="266">
        <v>2023</v>
      </c>
      <c r="J11097" s="267">
        <v>45014</v>
      </c>
      <c r="K11097" s="267">
        <f>J11097+1</f>
        <v>45015</v>
      </c>
      <c r="L11097" s="266">
        <f>IF(M11097&lt;=365,1,2)</f>
        <v>1</v>
      </c>
      <c r="M11097" s="266">
        <f>IF(K11097&lt;$C$1,$C$2-$C$1+1,$C$2-K11097+1)</f>
        <v>32</v>
      </c>
      <c r="N11097" s="268">
        <f>M11097/365</f>
        <v>8.7671232876712329E-2</v>
      </c>
      <c r="O11097" s="269">
        <f>'Data and Parameter'!$E$4*'Data and Parameter'!$E$5*('Data and Parameter'!$E$6+'Data and Parameter'!$E$7)*'Data and Parameter'!$E$19*'Data and Parameter'!$E$14*'ER calculations'!N11097</f>
        <v>0.45393964699132677</v>
      </c>
      <c r="T11097" s="105"/>
    </row>
    <row r="11098" spans="1:20" ht="15">
      <c r="A11098" s="284">
        <v>11094</v>
      </c>
      <c r="B11098" s="287"/>
      <c r="C11098" s="287"/>
      <c r="D11098" s="284" t="s">
        <v>588</v>
      </c>
      <c r="E11098" s="287"/>
      <c r="F11098" s="285" t="s">
        <v>11220</v>
      </c>
      <c r="G11098" s="266" t="s">
        <v>121</v>
      </c>
      <c r="H11098" s="266">
        <v>0.1</v>
      </c>
      <c r="I11098" s="266">
        <v>2023</v>
      </c>
      <c r="J11098" s="267">
        <v>45014</v>
      </c>
      <c r="K11098" s="267">
        <f>J11098+1</f>
        <v>45015</v>
      </c>
      <c r="L11098" s="266">
        <f>IF(M11098&lt;=365,1,2)</f>
        <v>1</v>
      </c>
      <c r="M11098" s="266">
        <f>IF(K11098&lt;$C$1,$C$2-$C$1+1,$C$2-K11098+1)</f>
        <v>32</v>
      </c>
      <c r="N11098" s="268">
        <f>M11098/365</f>
        <v>8.7671232876712329E-2</v>
      </c>
      <c r="O11098" s="269">
        <f>'Data and Parameter'!$E$4*'Data and Parameter'!$E$5*('Data and Parameter'!$E$6+'Data and Parameter'!$E$7)*'Data and Parameter'!$E$19*'Data and Parameter'!$E$14*'ER calculations'!N11098</f>
        <v>0.45393964699132677</v>
      </c>
      <c r="T11098" s="105"/>
    </row>
    <row r="11099" spans="1:20" ht="15">
      <c r="A11099" s="284">
        <v>11095</v>
      </c>
      <c r="B11099" s="287"/>
      <c r="C11099" s="287"/>
      <c r="D11099" s="284" t="s">
        <v>588</v>
      </c>
      <c r="E11099" s="287"/>
      <c r="F11099" s="285" t="s">
        <v>11221</v>
      </c>
      <c r="G11099" s="266" t="s">
        <v>121</v>
      </c>
      <c r="H11099" s="266">
        <v>0.1</v>
      </c>
      <c r="I11099" s="266">
        <v>2023</v>
      </c>
      <c r="J11099" s="267">
        <v>45014</v>
      </c>
      <c r="K11099" s="267">
        <f>J11099+1</f>
        <v>45015</v>
      </c>
      <c r="L11099" s="266">
        <f>IF(M11099&lt;=365,1,2)</f>
        <v>1</v>
      </c>
      <c r="M11099" s="266">
        <f>IF(K11099&lt;$C$1,$C$2-$C$1+1,$C$2-K11099+1)</f>
        <v>32</v>
      </c>
      <c r="N11099" s="268">
        <f>M11099/365</f>
        <v>8.7671232876712329E-2</v>
      </c>
      <c r="O11099" s="269">
        <f>'Data and Parameter'!$E$4*'Data and Parameter'!$E$5*('Data and Parameter'!$E$6+'Data and Parameter'!$E$7)*'Data and Parameter'!$E$19*'Data and Parameter'!$E$14*'ER calculations'!N11099</f>
        <v>0.45393964699132677</v>
      </c>
      <c r="T11099" s="105"/>
    </row>
    <row r="11100" spans="1:20" ht="15">
      <c r="A11100" s="284">
        <v>11096</v>
      </c>
      <c r="B11100" s="287"/>
      <c r="C11100" s="287"/>
      <c r="D11100" s="284" t="s">
        <v>588</v>
      </c>
      <c r="E11100" s="287"/>
      <c r="F11100" s="285" t="s">
        <v>11222</v>
      </c>
      <c r="G11100" s="266" t="s">
        <v>121</v>
      </c>
      <c r="H11100" s="266">
        <v>0.1</v>
      </c>
      <c r="I11100" s="266">
        <v>2023</v>
      </c>
      <c r="J11100" s="267">
        <v>45013</v>
      </c>
      <c r="K11100" s="267">
        <f>J11100+1</f>
        <v>45014</v>
      </c>
      <c r="L11100" s="266">
        <f>IF(M11100&lt;=365,1,2)</f>
        <v>1</v>
      </c>
      <c r="M11100" s="266">
        <f>IF(K11100&lt;$C$1,$C$2-$C$1+1,$C$2-K11100+1)</f>
        <v>33</v>
      </c>
      <c r="N11100" s="268">
        <f>M11100/365</f>
        <v>9.0410958904109592E-2</v>
      </c>
      <c r="O11100" s="269">
        <f>'Data and Parameter'!$E$4*'Data and Parameter'!$E$5*('Data and Parameter'!$E$6+'Data and Parameter'!$E$7)*'Data and Parameter'!$E$19*'Data and Parameter'!$E$14*'ER calculations'!N11100</f>
        <v>0.46812526095980572</v>
      </c>
      <c r="T11100" s="105"/>
    </row>
    <row r="11101" spans="1:20" ht="15">
      <c r="A11101" s="284">
        <v>11097</v>
      </c>
      <c r="B11101" s="287"/>
      <c r="C11101" s="287"/>
      <c r="D11101" s="284" t="s">
        <v>588</v>
      </c>
      <c r="E11101" s="287"/>
      <c r="F11101" s="285" t="s">
        <v>11223</v>
      </c>
      <c r="G11101" s="266" t="s">
        <v>121</v>
      </c>
      <c r="H11101" s="266">
        <v>0.1</v>
      </c>
      <c r="I11101" s="266">
        <v>2023</v>
      </c>
      <c r="J11101" s="267">
        <v>45013</v>
      </c>
      <c r="K11101" s="267">
        <f>J11101+1</f>
        <v>45014</v>
      </c>
      <c r="L11101" s="266">
        <f>IF(M11101&lt;=365,1,2)</f>
        <v>1</v>
      </c>
      <c r="M11101" s="266">
        <f>IF(K11101&lt;$C$1,$C$2-$C$1+1,$C$2-K11101+1)</f>
        <v>33</v>
      </c>
      <c r="N11101" s="268">
        <f>M11101/365</f>
        <v>9.0410958904109592E-2</v>
      </c>
      <c r="O11101" s="269">
        <f>'Data and Parameter'!$E$4*'Data and Parameter'!$E$5*('Data and Parameter'!$E$6+'Data and Parameter'!$E$7)*'Data and Parameter'!$E$19*'Data and Parameter'!$E$14*'ER calculations'!N11101</f>
        <v>0.46812526095980572</v>
      </c>
      <c r="T11101" s="105"/>
    </row>
    <row r="11102" spans="1:20" ht="15">
      <c r="A11102" s="284">
        <v>11098</v>
      </c>
      <c r="B11102" s="287"/>
      <c r="C11102" s="287"/>
      <c r="D11102" s="284" t="s">
        <v>588</v>
      </c>
      <c r="E11102" s="287"/>
      <c r="F11102" s="285" t="s">
        <v>11224</v>
      </c>
      <c r="G11102" s="266" t="s">
        <v>121</v>
      </c>
      <c r="H11102" s="266">
        <v>0.1</v>
      </c>
      <c r="I11102" s="266">
        <v>2023</v>
      </c>
      <c r="J11102" s="267">
        <v>45013</v>
      </c>
      <c r="K11102" s="267">
        <f>J11102+1</f>
        <v>45014</v>
      </c>
      <c r="L11102" s="266">
        <f>IF(M11102&lt;=365,1,2)</f>
        <v>1</v>
      </c>
      <c r="M11102" s="266">
        <f>IF(K11102&lt;$C$1,$C$2-$C$1+1,$C$2-K11102+1)</f>
        <v>33</v>
      </c>
      <c r="N11102" s="268">
        <f>M11102/365</f>
        <v>9.0410958904109592E-2</v>
      </c>
      <c r="O11102" s="269">
        <f>'Data and Parameter'!$E$4*'Data and Parameter'!$E$5*('Data and Parameter'!$E$6+'Data and Parameter'!$E$7)*'Data and Parameter'!$E$19*'Data and Parameter'!$E$14*'ER calculations'!N11102</f>
        <v>0.46812526095980572</v>
      </c>
      <c r="T11102" s="105"/>
    </row>
    <row r="11103" spans="1:20" ht="15">
      <c r="A11103" s="284">
        <v>11099</v>
      </c>
      <c r="B11103" s="287"/>
      <c r="C11103" s="287"/>
      <c r="D11103" s="284" t="s">
        <v>588</v>
      </c>
      <c r="E11103" s="287"/>
      <c r="F11103" s="285" t="s">
        <v>11225</v>
      </c>
      <c r="G11103" s="266" t="s">
        <v>121</v>
      </c>
      <c r="H11103" s="266">
        <v>0.1</v>
      </c>
      <c r="I11103" s="266">
        <v>2023</v>
      </c>
      <c r="J11103" s="267">
        <v>45014</v>
      </c>
      <c r="K11103" s="267">
        <f>J11103+1</f>
        <v>45015</v>
      </c>
      <c r="L11103" s="266">
        <f>IF(M11103&lt;=365,1,2)</f>
        <v>1</v>
      </c>
      <c r="M11103" s="266">
        <f>IF(K11103&lt;$C$1,$C$2-$C$1+1,$C$2-K11103+1)</f>
        <v>32</v>
      </c>
      <c r="N11103" s="268">
        <f>M11103/365</f>
        <v>8.7671232876712329E-2</v>
      </c>
      <c r="O11103" s="269">
        <f>'Data and Parameter'!$E$4*'Data and Parameter'!$E$5*('Data and Parameter'!$E$6+'Data and Parameter'!$E$7)*'Data and Parameter'!$E$19*'Data and Parameter'!$E$14*'ER calculations'!N11103</f>
        <v>0.45393964699132677</v>
      </c>
      <c r="T11103" s="105"/>
    </row>
    <row r="11104" spans="1:20" ht="15">
      <c r="A11104" s="284">
        <v>11100</v>
      </c>
      <c r="B11104" s="287"/>
      <c r="C11104" s="287"/>
      <c r="D11104" s="284" t="s">
        <v>588</v>
      </c>
      <c r="E11104" s="287"/>
      <c r="F11104" s="285" t="s">
        <v>11226</v>
      </c>
      <c r="G11104" s="266" t="s">
        <v>121</v>
      </c>
      <c r="H11104" s="266">
        <v>0.1</v>
      </c>
      <c r="I11104" s="266">
        <v>2023</v>
      </c>
      <c r="J11104" s="267">
        <v>45014</v>
      </c>
      <c r="K11104" s="267">
        <f>J11104+1</f>
        <v>45015</v>
      </c>
      <c r="L11104" s="266">
        <f>IF(M11104&lt;=365,1,2)</f>
        <v>1</v>
      </c>
      <c r="M11104" s="266">
        <f>IF(K11104&lt;$C$1,$C$2-$C$1+1,$C$2-K11104+1)</f>
        <v>32</v>
      </c>
      <c r="N11104" s="268">
        <f>M11104/365</f>
        <v>8.7671232876712329E-2</v>
      </c>
      <c r="O11104" s="269">
        <f>'Data and Parameter'!$E$4*'Data and Parameter'!$E$5*('Data and Parameter'!$E$6+'Data and Parameter'!$E$7)*'Data and Parameter'!$E$19*'Data and Parameter'!$E$14*'ER calculations'!N11104</f>
        <v>0.45393964699132677</v>
      </c>
      <c r="T11104" s="105"/>
    </row>
    <row r="11105" spans="1:20" ht="15">
      <c r="A11105" s="284">
        <v>11101</v>
      </c>
      <c r="B11105" s="287"/>
      <c r="C11105" s="287"/>
      <c r="D11105" s="284" t="s">
        <v>588</v>
      </c>
      <c r="E11105" s="287"/>
      <c r="F11105" s="285" t="s">
        <v>11227</v>
      </c>
      <c r="G11105" s="266" t="s">
        <v>121</v>
      </c>
      <c r="H11105" s="266">
        <v>0.1</v>
      </c>
      <c r="I11105" s="266">
        <v>2023</v>
      </c>
      <c r="J11105" s="267">
        <v>45014</v>
      </c>
      <c r="K11105" s="267">
        <f>J11105+1</f>
        <v>45015</v>
      </c>
      <c r="L11105" s="266">
        <f>IF(M11105&lt;=365,1,2)</f>
        <v>1</v>
      </c>
      <c r="M11105" s="266">
        <f>IF(K11105&lt;$C$1,$C$2-$C$1+1,$C$2-K11105+1)</f>
        <v>32</v>
      </c>
      <c r="N11105" s="268">
        <f>M11105/365</f>
        <v>8.7671232876712329E-2</v>
      </c>
      <c r="O11105" s="269">
        <f>'Data and Parameter'!$E$4*'Data and Parameter'!$E$5*('Data and Parameter'!$E$6+'Data and Parameter'!$E$7)*'Data and Parameter'!$E$19*'Data and Parameter'!$E$14*'ER calculations'!N11105</f>
        <v>0.45393964699132677</v>
      </c>
      <c r="T11105" s="105"/>
    </row>
    <row r="11106" spans="1:20" ht="15">
      <c r="A11106" s="284">
        <v>11102</v>
      </c>
      <c r="B11106" s="287"/>
      <c r="C11106" s="287"/>
      <c r="D11106" s="284" t="s">
        <v>119</v>
      </c>
      <c r="E11106" s="287"/>
      <c r="F11106" s="285" t="s">
        <v>11228</v>
      </c>
      <c r="G11106" s="266" t="s">
        <v>121</v>
      </c>
      <c r="H11106" s="266">
        <v>0.1</v>
      </c>
      <c r="I11106" s="266">
        <v>2023</v>
      </c>
      <c r="J11106" s="267">
        <v>44991</v>
      </c>
      <c r="K11106" s="267">
        <f>J11106+1</f>
        <v>44992</v>
      </c>
      <c r="L11106" s="266">
        <f>IF(M11106&lt;=365,1,2)</f>
        <v>1</v>
      </c>
      <c r="M11106" s="266">
        <f>IF(K11106&lt;$C$1,$C$2-$C$1+1,$C$2-K11106+1)</f>
        <v>55</v>
      </c>
      <c r="N11106" s="268">
        <f>M11106/365</f>
        <v>0.15068493150684931</v>
      </c>
      <c r="O11106" s="269">
        <f>'Data and Parameter'!$E$4*'Data and Parameter'!$E$5*('Data and Parameter'!$E$6+'Data and Parameter'!$E$7)*'Data and Parameter'!$E$19*'Data and Parameter'!$E$14*'ER calculations'!N11106</f>
        <v>0.78020876826634278</v>
      </c>
      <c r="T11106" s="105"/>
    </row>
    <row r="11107" spans="1:20" ht="15">
      <c r="A11107" s="284">
        <v>11103</v>
      </c>
      <c r="B11107" s="287"/>
      <c r="C11107" s="287"/>
      <c r="D11107" s="284" t="s">
        <v>588</v>
      </c>
      <c r="E11107" s="287"/>
      <c r="F11107" s="285" t="s">
        <v>11229</v>
      </c>
      <c r="G11107" s="266" t="s">
        <v>121</v>
      </c>
      <c r="H11107" s="266">
        <v>0.1</v>
      </c>
      <c r="I11107" s="266">
        <v>2023</v>
      </c>
      <c r="J11107" s="267">
        <v>45014</v>
      </c>
      <c r="K11107" s="267">
        <f>J11107+1</f>
        <v>45015</v>
      </c>
      <c r="L11107" s="266">
        <f>IF(M11107&lt;=365,1,2)</f>
        <v>1</v>
      </c>
      <c r="M11107" s="266">
        <f>IF(K11107&lt;$C$1,$C$2-$C$1+1,$C$2-K11107+1)</f>
        <v>32</v>
      </c>
      <c r="N11107" s="268">
        <f>M11107/365</f>
        <v>8.7671232876712329E-2</v>
      </c>
      <c r="O11107" s="269">
        <f>'Data and Parameter'!$E$4*'Data and Parameter'!$E$5*('Data and Parameter'!$E$6+'Data and Parameter'!$E$7)*'Data and Parameter'!$E$19*'Data and Parameter'!$E$14*'ER calculations'!N11107</f>
        <v>0.45393964699132677</v>
      </c>
      <c r="T11107" s="105"/>
    </row>
    <row r="11108" spans="1:20" ht="15">
      <c r="A11108" s="284">
        <v>11104</v>
      </c>
      <c r="B11108" s="287"/>
      <c r="C11108" s="287"/>
      <c r="D11108" s="284" t="s">
        <v>119</v>
      </c>
      <c r="E11108" s="287"/>
      <c r="F11108" s="285" t="s">
        <v>11230</v>
      </c>
      <c r="G11108" s="266" t="s">
        <v>121</v>
      </c>
      <c r="H11108" s="266">
        <v>0.1</v>
      </c>
      <c r="I11108" s="266">
        <v>2023</v>
      </c>
      <c r="J11108" s="267">
        <v>45013</v>
      </c>
      <c r="K11108" s="267">
        <f>J11108+1</f>
        <v>45014</v>
      </c>
      <c r="L11108" s="266">
        <f>IF(M11108&lt;=365,1,2)</f>
        <v>1</v>
      </c>
      <c r="M11108" s="266">
        <f>IF(K11108&lt;$C$1,$C$2-$C$1+1,$C$2-K11108+1)</f>
        <v>33</v>
      </c>
      <c r="N11108" s="268">
        <f>M11108/365</f>
        <v>9.0410958904109592E-2</v>
      </c>
      <c r="O11108" s="269">
        <f>'Data and Parameter'!$E$4*'Data and Parameter'!$E$5*('Data and Parameter'!$E$6+'Data and Parameter'!$E$7)*'Data and Parameter'!$E$19*'Data and Parameter'!$E$14*'ER calculations'!N11108</f>
        <v>0.46812526095980572</v>
      </c>
      <c r="T11108" s="105"/>
    </row>
    <row r="11109" spans="1:20" ht="15">
      <c r="A11109" s="284">
        <v>11105</v>
      </c>
      <c r="B11109" s="287"/>
      <c r="C11109" s="287"/>
      <c r="D11109" s="284" t="s">
        <v>588</v>
      </c>
      <c r="E11109" s="287"/>
      <c r="F11109" s="285" t="s">
        <v>11231</v>
      </c>
      <c r="G11109" s="266" t="s">
        <v>121</v>
      </c>
      <c r="H11109" s="266">
        <v>0.1</v>
      </c>
      <c r="I11109" s="266">
        <v>2023</v>
      </c>
      <c r="J11109" s="267">
        <v>45014</v>
      </c>
      <c r="K11109" s="267">
        <f>J11109+1</f>
        <v>45015</v>
      </c>
      <c r="L11109" s="266">
        <f>IF(M11109&lt;=365,1,2)</f>
        <v>1</v>
      </c>
      <c r="M11109" s="266">
        <f>IF(K11109&lt;$C$1,$C$2-$C$1+1,$C$2-K11109+1)</f>
        <v>32</v>
      </c>
      <c r="N11109" s="268">
        <f>M11109/365</f>
        <v>8.7671232876712329E-2</v>
      </c>
      <c r="O11109" s="269">
        <f>'Data and Parameter'!$E$4*'Data and Parameter'!$E$5*('Data and Parameter'!$E$6+'Data and Parameter'!$E$7)*'Data and Parameter'!$E$19*'Data and Parameter'!$E$14*'ER calculations'!N11109</f>
        <v>0.45393964699132677</v>
      </c>
      <c r="T11109" s="105"/>
    </row>
    <row r="11110" spans="1:20" ht="15">
      <c r="A11110" s="284">
        <v>11106</v>
      </c>
      <c r="B11110" s="287"/>
      <c r="C11110" s="287"/>
      <c r="D11110" s="284" t="s">
        <v>588</v>
      </c>
      <c r="E11110" s="287"/>
      <c r="F11110" s="285" t="s">
        <v>11232</v>
      </c>
      <c r="G11110" s="266" t="s">
        <v>121</v>
      </c>
      <c r="H11110" s="266">
        <v>0.1</v>
      </c>
      <c r="I11110" s="266">
        <v>2023</v>
      </c>
      <c r="J11110" s="267">
        <v>45013</v>
      </c>
      <c r="K11110" s="267">
        <f>J11110+1</f>
        <v>45014</v>
      </c>
      <c r="L11110" s="266">
        <f>IF(M11110&lt;=365,1,2)</f>
        <v>1</v>
      </c>
      <c r="M11110" s="266">
        <f>IF(K11110&lt;$C$1,$C$2-$C$1+1,$C$2-K11110+1)</f>
        <v>33</v>
      </c>
      <c r="N11110" s="268">
        <f>M11110/365</f>
        <v>9.0410958904109592E-2</v>
      </c>
      <c r="O11110" s="269">
        <f>'Data and Parameter'!$E$4*'Data and Parameter'!$E$5*('Data and Parameter'!$E$6+'Data and Parameter'!$E$7)*'Data and Parameter'!$E$19*'Data and Parameter'!$E$14*'ER calculations'!N11110</f>
        <v>0.46812526095980572</v>
      </c>
      <c r="T11110" s="105"/>
    </row>
    <row r="11111" spans="1:20" ht="15">
      <c r="A11111" s="284">
        <v>11107</v>
      </c>
      <c r="B11111" s="287"/>
      <c r="C11111" s="287"/>
      <c r="D11111" s="284" t="s">
        <v>588</v>
      </c>
      <c r="E11111" s="287"/>
      <c r="F11111" s="285" t="s">
        <v>11233</v>
      </c>
      <c r="G11111" s="266" t="s">
        <v>121</v>
      </c>
      <c r="H11111" s="266">
        <v>0.1</v>
      </c>
      <c r="I11111" s="266">
        <v>2023</v>
      </c>
      <c r="J11111" s="267">
        <v>45013</v>
      </c>
      <c r="K11111" s="267">
        <f>J11111+1</f>
        <v>45014</v>
      </c>
      <c r="L11111" s="266">
        <f>IF(M11111&lt;=365,1,2)</f>
        <v>1</v>
      </c>
      <c r="M11111" s="266">
        <f>IF(K11111&lt;$C$1,$C$2-$C$1+1,$C$2-K11111+1)</f>
        <v>33</v>
      </c>
      <c r="N11111" s="268">
        <f>M11111/365</f>
        <v>9.0410958904109592E-2</v>
      </c>
      <c r="O11111" s="269">
        <f>'Data and Parameter'!$E$4*'Data and Parameter'!$E$5*('Data and Parameter'!$E$6+'Data and Parameter'!$E$7)*'Data and Parameter'!$E$19*'Data and Parameter'!$E$14*'ER calculations'!N11111</f>
        <v>0.46812526095980572</v>
      </c>
      <c r="T11111" s="105"/>
    </row>
    <row r="11112" spans="1:20" ht="15">
      <c r="A11112" s="284">
        <v>11108</v>
      </c>
      <c r="B11112" s="287"/>
      <c r="C11112" s="287"/>
      <c r="D11112" s="284" t="s">
        <v>588</v>
      </c>
      <c r="E11112" s="287"/>
      <c r="F11112" s="285" t="s">
        <v>11234</v>
      </c>
      <c r="G11112" s="266" t="s">
        <v>121</v>
      </c>
      <c r="H11112" s="266">
        <v>0.1</v>
      </c>
      <c r="I11112" s="266">
        <v>2023</v>
      </c>
      <c r="J11112" s="267">
        <v>45013</v>
      </c>
      <c r="K11112" s="267">
        <f>J11112+1</f>
        <v>45014</v>
      </c>
      <c r="L11112" s="266">
        <f>IF(M11112&lt;=365,1,2)</f>
        <v>1</v>
      </c>
      <c r="M11112" s="266">
        <f>IF(K11112&lt;$C$1,$C$2-$C$1+1,$C$2-K11112+1)</f>
        <v>33</v>
      </c>
      <c r="N11112" s="268">
        <f>M11112/365</f>
        <v>9.0410958904109592E-2</v>
      </c>
      <c r="O11112" s="269">
        <f>'Data and Parameter'!$E$4*'Data and Parameter'!$E$5*('Data and Parameter'!$E$6+'Data and Parameter'!$E$7)*'Data and Parameter'!$E$19*'Data and Parameter'!$E$14*'ER calculations'!N11112</f>
        <v>0.46812526095980572</v>
      </c>
      <c r="T11112" s="105"/>
    </row>
    <row r="11113" spans="1:20" ht="15">
      <c r="A11113" s="284">
        <v>11109</v>
      </c>
      <c r="B11113" s="287"/>
      <c r="C11113" s="287"/>
      <c r="D11113" s="284" t="s">
        <v>119</v>
      </c>
      <c r="E11113" s="287"/>
      <c r="F11113" s="285" t="s">
        <v>11235</v>
      </c>
      <c r="G11113" s="266" t="s">
        <v>121</v>
      </c>
      <c r="H11113" s="266">
        <v>0.1</v>
      </c>
      <c r="I11113" s="266">
        <v>2023</v>
      </c>
      <c r="J11113" s="267">
        <v>45003</v>
      </c>
      <c r="K11113" s="267">
        <f>J11113+1</f>
        <v>45004</v>
      </c>
      <c r="L11113" s="266">
        <f>IF(M11113&lt;=365,1,2)</f>
        <v>1</v>
      </c>
      <c r="M11113" s="266">
        <f>IF(K11113&lt;$C$1,$C$2-$C$1+1,$C$2-K11113+1)</f>
        <v>43</v>
      </c>
      <c r="N11113" s="268">
        <f>M11113/365</f>
        <v>0.11780821917808219</v>
      </c>
      <c r="O11113" s="269">
        <f>'Data and Parameter'!$E$4*'Data and Parameter'!$E$5*('Data and Parameter'!$E$6+'Data and Parameter'!$E$7)*'Data and Parameter'!$E$19*'Data and Parameter'!$E$14*'ER calculations'!N11113</f>
        <v>0.60998140064459527</v>
      </c>
      <c r="T11113" s="105"/>
    </row>
    <row r="11114" spans="1:20" ht="15">
      <c r="A11114" s="284">
        <v>11110</v>
      </c>
      <c r="B11114" s="287"/>
      <c r="C11114" s="287"/>
      <c r="D11114" s="284" t="s">
        <v>119</v>
      </c>
      <c r="E11114" s="287"/>
      <c r="F11114" s="285" t="s">
        <v>11236</v>
      </c>
      <c r="G11114" s="266" t="s">
        <v>121</v>
      </c>
      <c r="H11114" s="266">
        <v>0.1</v>
      </c>
      <c r="I11114" s="266">
        <v>2023</v>
      </c>
      <c r="J11114" s="267">
        <v>45008</v>
      </c>
      <c r="K11114" s="267">
        <f>J11114+1</f>
        <v>45009</v>
      </c>
      <c r="L11114" s="266">
        <f>IF(M11114&lt;=365,1,2)</f>
        <v>1</v>
      </c>
      <c r="M11114" s="266">
        <f>IF(K11114&lt;$C$1,$C$2-$C$1+1,$C$2-K11114+1)</f>
        <v>38</v>
      </c>
      <c r="N11114" s="268">
        <f>M11114/365</f>
        <v>0.10410958904109589</v>
      </c>
      <c r="O11114" s="269">
        <f>'Data and Parameter'!$E$4*'Data and Parameter'!$E$5*('Data and Parameter'!$E$6+'Data and Parameter'!$E$7)*'Data and Parameter'!$E$19*'Data and Parameter'!$E$14*'ER calculations'!N11114</f>
        <v>0.53905333080220053</v>
      </c>
      <c r="T11114" s="105"/>
    </row>
    <row r="11115" spans="1:20" ht="15">
      <c r="A11115" s="284">
        <v>11111</v>
      </c>
      <c r="B11115" s="287"/>
      <c r="C11115" s="287"/>
      <c r="D11115" s="284" t="s">
        <v>588</v>
      </c>
      <c r="E11115" s="287"/>
      <c r="F11115" s="285" t="s">
        <v>11237</v>
      </c>
      <c r="G11115" s="266" t="s">
        <v>121</v>
      </c>
      <c r="H11115" s="266">
        <v>0.1</v>
      </c>
      <c r="I11115" s="266">
        <v>2023</v>
      </c>
      <c r="J11115" s="267">
        <v>45014</v>
      </c>
      <c r="K11115" s="267">
        <f>J11115+1</f>
        <v>45015</v>
      </c>
      <c r="L11115" s="266">
        <f>IF(M11115&lt;=365,1,2)</f>
        <v>1</v>
      </c>
      <c r="M11115" s="266">
        <f>IF(K11115&lt;$C$1,$C$2-$C$1+1,$C$2-K11115+1)</f>
        <v>32</v>
      </c>
      <c r="N11115" s="268">
        <f>M11115/365</f>
        <v>8.7671232876712329E-2</v>
      </c>
      <c r="O11115" s="269">
        <f>'Data and Parameter'!$E$4*'Data and Parameter'!$E$5*('Data and Parameter'!$E$6+'Data and Parameter'!$E$7)*'Data and Parameter'!$E$19*'Data and Parameter'!$E$14*'ER calculations'!N11115</f>
        <v>0.45393964699132677</v>
      </c>
      <c r="T11115" s="105"/>
    </row>
    <row r="11116" spans="1:20" ht="15">
      <c r="A11116" s="284">
        <v>11112</v>
      </c>
      <c r="B11116" s="287"/>
      <c r="C11116" s="287"/>
      <c r="D11116" s="284" t="s">
        <v>588</v>
      </c>
      <c r="E11116" s="287"/>
      <c r="F11116" s="285" t="s">
        <v>11238</v>
      </c>
      <c r="G11116" s="266" t="s">
        <v>121</v>
      </c>
      <c r="H11116" s="266">
        <v>0.1</v>
      </c>
      <c r="I11116" s="266">
        <v>2023</v>
      </c>
      <c r="J11116" s="267">
        <v>45014</v>
      </c>
      <c r="K11116" s="267">
        <f>J11116+1</f>
        <v>45015</v>
      </c>
      <c r="L11116" s="266">
        <f>IF(M11116&lt;=365,1,2)</f>
        <v>1</v>
      </c>
      <c r="M11116" s="266">
        <f>IF(K11116&lt;$C$1,$C$2-$C$1+1,$C$2-K11116+1)</f>
        <v>32</v>
      </c>
      <c r="N11116" s="268">
        <f>M11116/365</f>
        <v>8.7671232876712329E-2</v>
      </c>
      <c r="O11116" s="269">
        <f>'Data and Parameter'!$E$4*'Data and Parameter'!$E$5*('Data and Parameter'!$E$6+'Data and Parameter'!$E$7)*'Data and Parameter'!$E$19*'Data and Parameter'!$E$14*'ER calculations'!N11116</f>
        <v>0.45393964699132677</v>
      </c>
      <c r="T11116" s="105"/>
    </row>
    <row r="11117" spans="1:20" ht="15">
      <c r="A11117" s="284">
        <v>11113</v>
      </c>
      <c r="B11117" s="287"/>
      <c r="C11117" s="287"/>
      <c r="D11117" s="284" t="s">
        <v>588</v>
      </c>
      <c r="E11117" s="287"/>
      <c r="F11117" s="285" t="s">
        <v>11239</v>
      </c>
      <c r="G11117" s="266" t="s">
        <v>121</v>
      </c>
      <c r="H11117" s="266">
        <v>0.1</v>
      </c>
      <c r="I11117" s="266">
        <v>2023</v>
      </c>
      <c r="J11117" s="267">
        <v>45014</v>
      </c>
      <c r="K11117" s="267">
        <f>J11117+1</f>
        <v>45015</v>
      </c>
      <c r="L11117" s="266">
        <f>IF(M11117&lt;=365,1,2)</f>
        <v>1</v>
      </c>
      <c r="M11117" s="266">
        <f>IF(K11117&lt;$C$1,$C$2-$C$1+1,$C$2-K11117+1)</f>
        <v>32</v>
      </c>
      <c r="N11117" s="268">
        <f>M11117/365</f>
        <v>8.7671232876712329E-2</v>
      </c>
      <c r="O11117" s="269">
        <f>'Data and Parameter'!$E$4*'Data and Parameter'!$E$5*('Data and Parameter'!$E$6+'Data and Parameter'!$E$7)*'Data and Parameter'!$E$19*'Data and Parameter'!$E$14*'ER calculations'!N11117</f>
        <v>0.45393964699132677</v>
      </c>
      <c r="T11117" s="105"/>
    </row>
    <row r="11118" spans="1:20" ht="15">
      <c r="A11118" s="284">
        <v>11114</v>
      </c>
      <c r="B11118" s="287"/>
      <c r="C11118" s="287"/>
      <c r="D11118" s="284" t="s">
        <v>588</v>
      </c>
      <c r="E11118" s="287"/>
      <c r="F11118" s="285" t="s">
        <v>11240</v>
      </c>
      <c r="G11118" s="266" t="s">
        <v>121</v>
      </c>
      <c r="H11118" s="266">
        <v>0.1</v>
      </c>
      <c r="I11118" s="266">
        <v>2023</v>
      </c>
      <c r="J11118" s="267">
        <v>45013</v>
      </c>
      <c r="K11118" s="267">
        <f>J11118+1</f>
        <v>45014</v>
      </c>
      <c r="L11118" s="266">
        <f>IF(M11118&lt;=365,1,2)</f>
        <v>1</v>
      </c>
      <c r="M11118" s="266">
        <f>IF(K11118&lt;$C$1,$C$2-$C$1+1,$C$2-K11118+1)</f>
        <v>33</v>
      </c>
      <c r="N11118" s="268">
        <f>M11118/365</f>
        <v>9.0410958904109592E-2</v>
      </c>
      <c r="O11118" s="269">
        <f>'Data and Parameter'!$E$4*'Data and Parameter'!$E$5*('Data and Parameter'!$E$6+'Data and Parameter'!$E$7)*'Data and Parameter'!$E$19*'Data and Parameter'!$E$14*'ER calculations'!N11118</f>
        <v>0.46812526095980572</v>
      </c>
      <c r="T11118" s="105"/>
    </row>
    <row r="11119" spans="1:20" ht="15">
      <c r="A11119" s="284">
        <v>11115</v>
      </c>
      <c r="B11119" s="287"/>
      <c r="C11119" s="287"/>
      <c r="D11119" s="284" t="s">
        <v>588</v>
      </c>
      <c r="E11119" s="287"/>
      <c r="F11119" s="285" t="s">
        <v>11241</v>
      </c>
      <c r="G11119" s="266" t="s">
        <v>121</v>
      </c>
      <c r="H11119" s="266">
        <v>0.1</v>
      </c>
      <c r="I11119" s="266">
        <v>2023</v>
      </c>
      <c r="J11119" s="267">
        <v>45014</v>
      </c>
      <c r="K11119" s="267">
        <f>J11119+1</f>
        <v>45015</v>
      </c>
      <c r="L11119" s="266">
        <f>IF(M11119&lt;=365,1,2)</f>
        <v>1</v>
      </c>
      <c r="M11119" s="266">
        <f>IF(K11119&lt;$C$1,$C$2-$C$1+1,$C$2-K11119+1)</f>
        <v>32</v>
      </c>
      <c r="N11119" s="268">
        <f>M11119/365</f>
        <v>8.7671232876712329E-2</v>
      </c>
      <c r="O11119" s="269">
        <f>'Data and Parameter'!$E$4*'Data and Parameter'!$E$5*('Data and Parameter'!$E$6+'Data and Parameter'!$E$7)*'Data and Parameter'!$E$19*'Data and Parameter'!$E$14*'ER calculations'!N11119</f>
        <v>0.45393964699132677</v>
      </c>
      <c r="T11119" s="105"/>
    </row>
    <row r="11120" spans="1:20" ht="15">
      <c r="A11120" s="284">
        <v>11116</v>
      </c>
      <c r="B11120" s="287"/>
      <c r="C11120" s="287"/>
      <c r="D11120" s="284" t="s">
        <v>588</v>
      </c>
      <c r="E11120" s="287"/>
      <c r="F11120" s="285" t="s">
        <v>11242</v>
      </c>
      <c r="G11120" s="266" t="s">
        <v>121</v>
      </c>
      <c r="H11120" s="266">
        <v>0.1</v>
      </c>
      <c r="I11120" s="266">
        <v>2023</v>
      </c>
      <c r="J11120" s="267">
        <v>45014</v>
      </c>
      <c r="K11120" s="267">
        <f>J11120+1</f>
        <v>45015</v>
      </c>
      <c r="L11120" s="266">
        <f>IF(M11120&lt;=365,1,2)</f>
        <v>1</v>
      </c>
      <c r="M11120" s="266">
        <f>IF(K11120&lt;$C$1,$C$2-$C$1+1,$C$2-K11120+1)</f>
        <v>32</v>
      </c>
      <c r="N11120" s="268">
        <f>M11120/365</f>
        <v>8.7671232876712329E-2</v>
      </c>
      <c r="O11120" s="269">
        <f>'Data and Parameter'!$E$4*'Data and Parameter'!$E$5*('Data and Parameter'!$E$6+'Data and Parameter'!$E$7)*'Data and Parameter'!$E$19*'Data and Parameter'!$E$14*'ER calculations'!N11120</f>
        <v>0.45393964699132677</v>
      </c>
      <c r="T11120" s="105"/>
    </row>
    <row r="11121" spans="1:20" ht="15">
      <c r="A11121" s="284">
        <v>11117</v>
      </c>
      <c r="B11121" s="287"/>
      <c r="C11121" s="287"/>
      <c r="D11121" s="284" t="s">
        <v>119</v>
      </c>
      <c r="E11121" s="287"/>
      <c r="F11121" s="285" t="s">
        <v>11243</v>
      </c>
      <c r="G11121" s="266" t="s">
        <v>121</v>
      </c>
      <c r="H11121" s="266">
        <v>0.1</v>
      </c>
      <c r="I11121" s="266">
        <v>2023</v>
      </c>
      <c r="J11121" s="267">
        <v>45008</v>
      </c>
      <c r="K11121" s="267">
        <f>J11121+1</f>
        <v>45009</v>
      </c>
      <c r="L11121" s="266">
        <f>IF(M11121&lt;=365,1,2)</f>
        <v>1</v>
      </c>
      <c r="M11121" s="266">
        <f>IF(K11121&lt;$C$1,$C$2-$C$1+1,$C$2-K11121+1)</f>
        <v>38</v>
      </c>
      <c r="N11121" s="268">
        <f>M11121/365</f>
        <v>0.10410958904109589</v>
      </c>
      <c r="O11121" s="269">
        <f>'Data and Parameter'!$E$4*'Data and Parameter'!$E$5*('Data and Parameter'!$E$6+'Data and Parameter'!$E$7)*'Data and Parameter'!$E$19*'Data and Parameter'!$E$14*'ER calculations'!N11121</f>
        <v>0.53905333080220053</v>
      </c>
      <c r="T11121" s="105"/>
    </row>
    <row r="11122" spans="1:20" ht="15">
      <c r="A11122" s="284">
        <v>11118</v>
      </c>
      <c r="B11122" s="287"/>
      <c r="C11122" s="287"/>
      <c r="D11122" s="284" t="s">
        <v>588</v>
      </c>
      <c r="E11122" s="287"/>
      <c r="F11122" s="285" t="s">
        <v>11244</v>
      </c>
      <c r="G11122" s="266" t="s">
        <v>121</v>
      </c>
      <c r="H11122" s="266">
        <v>0.1</v>
      </c>
      <c r="I11122" s="266">
        <v>2023</v>
      </c>
      <c r="J11122" s="267">
        <v>45014</v>
      </c>
      <c r="K11122" s="267">
        <f>J11122+1</f>
        <v>45015</v>
      </c>
      <c r="L11122" s="266">
        <f>IF(M11122&lt;=365,1,2)</f>
        <v>1</v>
      </c>
      <c r="M11122" s="266">
        <f>IF(K11122&lt;$C$1,$C$2-$C$1+1,$C$2-K11122+1)</f>
        <v>32</v>
      </c>
      <c r="N11122" s="268">
        <f>M11122/365</f>
        <v>8.7671232876712329E-2</v>
      </c>
      <c r="O11122" s="269">
        <f>'Data and Parameter'!$E$4*'Data and Parameter'!$E$5*('Data and Parameter'!$E$6+'Data and Parameter'!$E$7)*'Data and Parameter'!$E$19*'Data and Parameter'!$E$14*'ER calculations'!N11122</f>
        <v>0.45393964699132677</v>
      </c>
      <c r="T11122" s="105"/>
    </row>
    <row r="11123" spans="1:20" ht="15">
      <c r="A11123" s="284">
        <v>11119</v>
      </c>
      <c r="B11123" s="287"/>
      <c r="C11123" s="287"/>
      <c r="D11123" s="284" t="s">
        <v>588</v>
      </c>
      <c r="E11123" s="287"/>
      <c r="F11123" s="285" t="s">
        <v>11245</v>
      </c>
      <c r="G11123" s="266" t="s">
        <v>121</v>
      </c>
      <c r="H11123" s="266">
        <v>0.1</v>
      </c>
      <c r="I11123" s="266">
        <v>2023</v>
      </c>
      <c r="J11123" s="267">
        <v>45014</v>
      </c>
      <c r="K11123" s="267">
        <f>J11123+1</f>
        <v>45015</v>
      </c>
      <c r="L11123" s="266">
        <f>IF(M11123&lt;=365,1,2)</f>
        <v>1</v>
      </c>
      <c r="M11123" s="266">
        <f>IF(K11123&lt;$C$1,$C$2-$C$1+1,$C$2-K11123+1)</f>
        <v>32</v>
      </c>
      <c r="N11123" s="268">
        <f>M11123/365</f>
        <v>8.7671232876712329E-2</v>
      </c>
      <c r="O11123" s="269">
        <f>'Data and Parameter'!$E$4*'Data and Parameter'!$E$5*('Data and Parameter'!$E$6+'Data and Parameter'!$E$7)*'Data and Parameter'!$E$19*'Data and Parameter'!$E$14*'ER calculations'!N11123</f>
        <v>0.45393964699132677</v>
      </c>
      <c r="T11123" s="105"/>
    </row>
    <row r="11124" spans="1:20" ht="15">
      <c r="A11124" s="284">
        <v>11120</v>
      </c>
      <c r="B11124" s="287"/>
      <c r="C11124" s="287"/>
      <c r="D11124" s="284" t="s">
        <v>588</v>
      </c>
      <c r="E11124" s="287"/>
      <c r="F11124" s="285" t="s">
        <v>11246</v>
      </c>
      <c r="G11124" s="266" t="s">
        <v>121</v>
      </c>
      <c r="H11124" s="266">
        <v>0.1</v>
      </c>
      <c r="I11124" s="266">
        <v>2023</v>
      </c>
      <c r="J11124" s="267">
        <v>45014</v>
      </c>
      <c r="K11124" s="267">
        <f>J11124+1</f>
        <v>45015</v>
      </c>
      <c r="L11124" s="266">
        <f>IF(M11124&lt;=365,1,2)</f>
        <v>1</v>
      </c>
      <c r="M11124" s="266">
        <f>IF(K11124&lt;$C$1,$C$2-$C$1+1,$C$2-K11124+1)</f>
        <v>32</v>
      </c>
      <c r="N11124" s="268">
        <f>M11124/365</f>
        <v>8.7671232876712329E-2</v>
      </c>
      <c r="O11124" s="269">
        <f>'Data and Parameter'!$E$4*'Data and Parameter'!$E$5*('Data and Parameter'!$E$6+'Data and Parameter'!$E$7)*'Data and Parameter'!$E$19*'Data and Parameter'!$E$14*'ER calculations'!N11124</f>
        <v>0.45393964699132677</v>
      </c>
      <c r="T11124" s="105"/>
    </row>
    <row r="11125" spans="1:20" ht="15">
      <c r="A11125" s="284">
        <v>11121</v>
      </c>
      <c r="B11125" s="287"/>
      <c r="C11125" s="287"/>
      <c r="D11125" s="284" t="s">
        <v>588</v>
      </c>
      <c r="E11125" s="287"/>
      <c r="F11125" s="285" t="s">
        <v>11247</v>
      </c>
      <c r="G11125" s="266" t="s">
        <v>121</v>
      </c>
      <c r="H11125" s="266">
        <v>0.1</v>
      </c>
      <c r="I11125" s="266">
        <v>2023</v>
      </c>
      <c r="J11125" s="267">
        <v>45014</v>
      </c>
      <c r="K11125" s="267">
        <f>J11125+1</f>
        <v>45015</v>
      </c>
      <c r="L11125" s="266">
        <f>IF(M11125&lt;=365,1,2)</f>
        <v>1</v>
      </c>
      <c r="M11125" s="266">
        <f>IF(K11125&lt;$C$1,$C$2-$C$1+1,$C$2-K11125+1)</f>
        <v>32</v>
      </c>
      <c r="N11125" s="268">
        <f>M11125/365</f>
        <v>8.7671232876712329E-2</v>
      </c>
      <c r="O11125" s="269">
        <f>'Data and Parameter'!$E$4*'Data and Parameter'!$E$5*('Data and Parameter'!$E$6+'Data and Parameter'!$E$7)*'Data and Parameter'!$E$19*'Data and Parameter'!$E$14*'ER calculations'!N11125</f>
        <v>0.45393964699132677</v>
      </c>
      <c r="T11125" s="105"/>
    </row>
    <row r="11126" spans="1:20" ht="15">
      <c r="A11126" s="284">
        <v>11122</v>
      </c>
      <c r="B11126" s="287"/>
      <c r="C11126" s="287"/>
      <c r="D11126" s="284" t="s">
        <v>119</v>
      </c>
      <c r="E11126" s="287"/>
      <c r="F11126" s="285" t="s">
        <v>11248</v>
      </c>
      <c r="G11126" s="266" t="s">
        <v>121</v>
      </c>
      <c r="H11126" s="266">
        <v>0.1</v>
      </c>
      <c r="I11126" s="266">
        <v>2023</v>
      </c>
      <c r="J11126" s="267">
        <v>44996</v>
      </c>
      <c r="K11126" s="267">
        <f>J11126+1</f>
        <v>44997</v>
      </c>
      <c r="L11126" s="266">
        <f>IF(M11126&lt;=365,1,2)</f>
        <v>1</v>
      </c>
      <c r="M11126" s="266">
        <f>IF(K11126&lt;$C$1,$C$2-$C$1+1,$C$2-K11126+1)</f>
        <v>50</v>
      </c>
      <c r="N11126" s="268">
        <f>M11126/365</f>
        <v>0.13698630136986301</v>
      </c>
      <c r="O11126" s="269">
        <f>'Data and Parameter'!$E$4*'Data and Parameter'!$E$5*('Data and Parameter'!$E$6+'Data and Parameter'!$E$7)*'Data and Parameter'!$E$19*'Data and Parameter'!$E$14*'ER calculations'!N11126</f>
        <v>0.70928069842394803</v>
      </c>
      <c r="T11126" s="105"/>
    </row>
    <row r="11127" spans="1:20" ht="15">
      <c r="A11127" s="284">
        <v>11123</v>
      </c>
      <c r="B11127" s="287"/>
      <c r="C11127" s="287"/>
      <c r="D11127" s="284" t="s">
        <v>588</v>
      </c>
      <c r="E11127" s="287"/>
      <c r="F11127" s="285" t="s">
        <v>11249</v>
      </c>
      <c r="G11127" s="266" t="s">
        <v>121</v>
      </c>
      <c r="H11127" s="266">
        <v>0.1</v>
      </c>
      <c r="I11127" s="266">
        <v>2023</v>
      </c>
      <c r="J11127" s="267">
        <v>45014</v>
      </c>
      <c r="K11127" s="267">
        <f>J11127+1</f>
        <v>45015</v>
      </c>
      <c r="L11127" s="266">
        <f>IF(M11127&lt;=365,1,2)</f>
        <v>1</v>
      </c>
      <c r="M11127" s="266">
        <f>IF(K11127&lt;$C$1,$C$2-$C$1+1,$C$2-K11127+1)</f>
        <v>32</v>
      </c>
      <c r="N11127" s="268">
        <f>M11127/365</f>
        <v>8.7671232876712329E-2</v>
      </c>
      <c r="O11127" s="269">
        <f>'Data and Parameter'!$E$4*'Data and Parameter'!$E$5*('Data and Parameter'!$E$6+'Data and Parameter'!$E$7)*'Data and Parameter'!$E$19*'Data and Parameter'!$E$14*'ER calculations'!N11127</f>
        <v>0.45393964699132677</v>
      </c>
      <c r="T11127" s="105"/>
    </row>
    <row r="11128" spans="1:20" ht="15">
      <c r="A11128" s="284">
        <v>11124</v>
      </c>
      <c r="B11128" s="287"/>
      <c r="C11128" s="287"/>
      <c r="D11128" s="284" t="s">
        <v>588</v>
      </c>
      <c r="E11128" s="287"/>
      <c r="F11128" s="285" t="s">
        <v>11250</v>
      </c>
      <c r="G11128" s="266" t="s">
        <v>121</v>
      </c>
      <c r="H11128" s="266">
        <v>0.1</v>
      </c>
      <c r="I11128" s="266">
        <v>2023</v>
      </c>
      <c r="J11128" s="267">
        <v>45013</v>
      </c>
      <c r="K11128" s="267">
        <f>J11128+1</f>
        <v>45014</v>
      </c>
      <c r="L11128" s="266">
        <f>IF(M11128&lt;=365,1,2)</f>
        <v>1</v>
      </c>
      <c r="M11128" s="266">
        <f>IF(K11128&lt;$C$1,$C$2-$C$1+1,$C$2-K11128+1)</f>
        <v>33</v>
      </c>
      <c r="N11128" s="268">
        <f>M11128/365</f>
        <v>9.0410958904109592E-2</v>
      </c>
      <c r="O11128" s="269">
        <f>'Data and Parameter'!$E$4*'Data and Parameter'!$E$5*('Data and Parameter'!$E$6+'Data and Parameter'!$E$7)*'Data and Parameter'!$E$19*'Data and Parameter'!$E$14*'ER calculations'!N11128</f>
        <v>0.46812526095980572</v>
      </c>
      <c r="T11128" s="105"/>
    </row>
    <row r="11129" spans="1:20" ht="15">
      <c r="A11129" s="284">
        <v>11125</v>
      </c>
      <c r="B11129" s="287"/>
      <c r="C11129" s="287"/>
      <c r="D11129" s="284" t="s">
        <v>119</v>
      </c>
      <c r="E11129" s="287"/>
      <c r="F11129" s="285" t="s">
        <v>11251</v>
      </c>
      <c r="G11129" s="266" t="s">
        <v>121</v>
      </c>
      <c r="H11129" s="266">
        <v>0.1</v>
      </c>
      <c r="I11129" s="266">
        <v>2023</v>
      </c>
      <c r="J11129" s="267">
        <v>44973</v>
      </c>
      <c r="K11129" s="267">
        <f>J11129+1</f>
        <v>44974</v>
      </c>
      <c r="L11129" s="266">
        <f>IF(M11129&lt;=365,1,2)</f>
        <v>1</v>
      </c>
      <c r="M11129" s="266">
        <f>IF(K11129&lt;$C$1,$C$2-$C$1+1,$C$2-K11129+1)</f>
        <v>73</v>
      </c>
      <c r="N11129" s="268">
        <f>M11129/365</f>
        <v>0.2</v>
      </c>
      <c r="O11129" s="269">
        <f>'Data and Parameter'!$E$4*'Data and Parameter'!$E$5*('Data and Parameter'!$E$6+'Data and Parameter'!$E$7)*'Data and Parameter'!$E$19*'Data and Parameter'!$E$14*'ER calculations'!N11129</f>
        <v>1.0355498196989641</v>
      </c>
      <c r="T11129" s="105"/>
    </row>
    <row r="11130" spans="1:20" ht="15">
      <c r="A11130" s="284">
        <v>11126</v>
      </c>
      <c r="B11130" s="287"/>
      <c r="C11130" s="287"/>
      <c r="D11130" s="284" t="s">
        <v>588</v>
      </c>
      <c r="E11130" s="287"/>
      <c r="F11130" s="285" t="s">
        <v>11252</v>
      </c>
      <c r="G11130" s="266" t="s">
        <v>121</v>
      </c>
      <c r="H11130" s="266">
        <v>0.1</v>
      </c>
      <c r="I11130" s="266">
        <v>2023</v>
      </c>
      <c r="J11130" s="267">
        <v>45014</v>
      </c>
      <c r="K11130" s="267">
        <f>J11130+1</f>
        <v>45015</v>
      </c>
      <c r="L11130" s="266">
        <f>IF(M11130&lt;=365,1,2)</f>
        <v>1</v>
      </c>
      <c r="M11130" s="266">
        <f>IF(K11130&lt;$C$1,$C$2-$C$1+1,$C$2-K11130+1)</f>
        <v>32</v>
      </c>
      <c r="N11130" s="268">
        <f>M11130/365</f>
        <v>8.7671232876712329E-2</v>
      </c>
      <c r="O11130" s="269">
        <f>'Data and Parameter'!$E$4*'Data and Parameter'!$E$5*('Data and Parameter'!$E$6+'Data and Parameter'!$E$7)*'Data and Parameter'!$E$19*'Data and Parameter'!$E$14*'ER calculations'!N11130</f>
        <v>0.45393964699132677</v>
      </c>
      <c r="T11130" s="105"/>
    </row>
    <row r="11131" spans="1:20" ht="15">
      <c r="A11131" s="284">
        <v>11127</v>
      </c>
      <c r="B11131" s="287"/>
      <c r="C11131" s="287"/>
      <c r="D11131" s="284" t="s">
        <v>119</v>
      </c>
      <c r="E11131" s="287"/>
      <c r="F11131" s="285" t="s">
        <v>11253</v>
      </c>
      <c r="G11131" s="266" t="s">
        <v>121</v>
      </c>
      <c r="H11131" s="266">
        <v>0.1</v>
      </c>
      <c r="I11131" s="266">
        <v>2023</v>
      </c>
      <c r="J11131" s="267">
        <v>44998</v>
      </c>
      <c r="K11131" s="267">
        <f>J11131+1</f>
        <v>44999</v>
      </c>
      <c r="L11131" s="266">
        <f>IF(M11131&lt;=365,1,2)</f>
        <v>1</v>
      </c>
      <c r="M11131" s="266">
        <f>IF(K11131&lt;$C$1,$C$2-$C$1+1,$C$2-K11131+1)</f>
        <v>48</v>
      </c>
      <c r="N11131" s="268">
        <f>M11131/365</f>
        <v>0.13150684931506848</v>
      </c>
      <c r="O11131" s="269">
        <f>'Data and Parameter'!$E$4*'Data and Parameter'!$E$5*('Data and Parameter'!$E$6+'Data and Parameter'!$E$7)*'Data and Parameter'!$E$19*'Data and Parameter'!$E$14*'ER calculations'!N11131</f>
        <v>0.68090947048699002</v>
      </c>
      <c r="T11131" s="105"/>
    </row>
    <row r="11132" spans="1:20" ht="15">
      <c r="A11132" s="284">
        <v>11128</v>
      </c>
      <c r="B11132" s="287"/>
      <c r="C11132" s="287"/>
      <c r="D11132" s="284" t="s">
        <v>588</v>
      </c>
      <c r="E11132" s="287"/>
      <c r="F11132" s="285" t="s">
        <v>11254</v>
      </c>
      <c r="G11132" s="266" t="s">
        <v>121</v>
      </c>
      <c r="H11132" s="266">
        <v>0.1</v>
      </c>
      <c r="I11132" s="266">
        <v>2023</v>
      </c>
      <c r="J11132" s="267">
        <v>45014</v>
      </c>
      <c r="K11132" s="267">
        <f>J11132+1</f>
        <v>45015</v>
      </c>
      <c r="L11132" s="266">
        <f>IF(M11132&lt;=365,1,2)</f>
        <v>1</v>
      </c>
      <c r="M11132" s="266">
        <f>IF(K11132&lt;$C$1,$C$2-$C$1+1,$C$2-K11132+1)</f>
        <v>32</v>
      </c>
      <c r="N11132" s="268">
        <f>M11132/365</f>
        <v>8.7671232876712329E-2</v>
      </c>
      <c r="O11132" s="269">
        <f>'Data and Parameter'!$E$4*'Data and Parameter'!$E$5*('Data and Parameter'!$E$6+'Data and Parameter'!$E$7)*'Data and Parameter'!$E$19*'Data and Parameter'!$E$14*'ER calculations'!N11132</f>
        <v>0.45393964699132677</v>
      </c>
      <c r="T11132" s="105"/>
    </row>
    <row r="11133" spans="1:20" ht="15">
      <c r="A11133" s="284">
        <v>11129</v>
      </c>
      <c r="B11133" s="287"/>
      <c r="C11133" s="287"/>
      <c r="D11133" s="284" t="s">
        <v>119</v>
      </c>
      <c r="E11133" s="287"/>
      <c r="F11133" s="285" t="s">
        <v>11255</v>
      </c>
      <c r="G11133" s="266" t="s">
        <v>121</v>
      </c>
      <c r="H11133" s="266">
        <v>0.1</v>
      </c>
      <c r="I11133" s="266">
        <v>2023</v>
      </c>
      <c r="J11133" s="267">
        <v>44969</v>
      </c>
      <c r="K11133" s="267">
        <f>J11133+1</f>
        <v>44970</v>
      </c>
      <c r="L11133" s="266">
        <f>IF(M11133&lt;=365,1,2)</f>
        <v>1</v>
      </c>
      <c r="M11133" s="266">
        <f>IF(K11133&lt;$C$1,$C$2-$C$1+1,$C$2-K11133+1)</f>
        <v>77</v>
      </c>
      <c r="N11133" s="268">
        <f>M11133/365</f>
        <v>0.21095890410958903</v>
      </c>
      <c r="O11133" s="269">
        <f>'Data and Parameter'!$E$4*'Data and Parameter'!$E$5*('Data and Parameter'!$E$6+'Data and Parameter'!$E$7)*'Data and Parameter'!$E$19*'Data and Parameter'!$E$14*'ER calculations'!N11133</f>
        <v>1.0922922755728799</v>
      </c>
      <c r="T11133" s="105"/>
    </row>
    <row r="11134" spans="1:20" ht="15">
      <c r="A11134" s="284">
        <v>11130</v>
      </c>
      <c r="B11134" s="287"/>
      <c r="C11134" s="287"/>
      <c r="D11134" s="284" t="s">
        <v>119</v>
      </c>
      <c r="E11134" s="287"/>
      <c r="F11134" s="285" t="s">
        <v>11256</v>
      </c>
      <c r="G11134" s="266" t="s">
        <v>121</v>
      </c>
      <c r="H11134" s="266">
        <v>0.1</v>
      </c>
      <c r="I11134" s="266">
        <v>2023</v>
      </c>
      <c r="J11134" s="267">
        <v>44969</v>
      </c>
      <c r="K11134" s="267">
        <f>J11134+1</f>
        <v>44970</v>
      </c>
      <c r="L11134" s="266">
        <f>IF(M11134&lt;=365,1,2)</f>
        <v>1</v>
      </c>
      <c r="M11134" s="266">
        <f>IF(K11134&lt;$C$1,$C$2-$C$1+1,$C$2-K11134+1)</f>
        <v>77</v>
      </c>
      <c r="N11134" s="268">
        <f>M11134/365</f>
        <v>0.21095890410958903</v>
      </c>
      <c r="O11134" s="269">
        <f>'Data and Parameter'!$E$4*'Data and Parameter'!$E$5*('Data and Parameter'!$E$6+'Data and Parameter'!$E$7)*'Data and Parameter'!$E$19*'Data and Parameter'!$E$14*'ER calculations'!N11134</f>
        <v>1.0922922755728799</v>
      </c>
      <c r="T11134" s="105"/>
    </row>
    <row r="11135" spans="1:20" ht="15">
      <c r="A11135" s="284">
        <v>11131</v>
      </c>
      <c r="B11135" s="287"/>
      <c r="C11135" s="287"/>
      <c r="D11135" s="284" t="s">
        <v>119</v>
      </c>
      <c r="E11135" s="287"/>
      <c r="F11135" s="285" t="s">
        <v>11257</v>
      </c>
      <c r="G11135" s="266" t="s">
        <v>121</v>
      </c>
      <c r="H11135" s="266">
        <v>0.1</v>
      </c>
      <c r="I11135" s="266">
        <v>2023</v>
      </c>
      <c r="J11135" s="267">
        <v>44989</v>
      </c>
      <c r="K11135" s="267">
        <f>J11135+1</f>
        <v>44990</v>
      </c>
      <c r="L11135" s="266">
        <f>IF(M11135&lt;=365,1,2)</f>
        <v>1</v>
      </c>
      <c r="M11135" s="266">
        <f>IF(K11135&lt;$C$1,$C$2-$C$1+1,$C$2-K11135+1)</f>
        <v>57</v>
      </c>
      <c r="N11135" s="268">
        <f>M11135/365</f>
        <v>0.15616438356164383</v>
      </c>
      <c r="O11135" s="269">
        <f>'Data and Parameter'!$E$4*'Data and Parameter'!$E$5*('Data and Parameter'!$E$6+'Data and Parameter'!$E$7)*'Data and Parameter'!$E$19*'Data and Parameter'!$E$14*'ER calculations'!N11135</f>
        <v>0.80857999620330079</v>
      </c>
      <c r="T11135" s="105"/>
    </row>
    <row r="11136" spans="1:20" ht="15">
      <c r="A11136" s="284">
        <v>11132</v>
      </c>
      <c r="B11136" s="287"/>
      <c r="C11136" s="287"/>
      <c r="D11136" s="284" t="s">
        <v>119</v>
      </c>
      <c r="E11136" s="287"/>
      <c r="F11136" s="285" t="s">
        <v>11258</v>
      </c>
      <c r="G11136" s="266" t="s">
        <v>121</v>
      </c>
      <c r="H11136" s="266">
        <v>0.1</v>
      </c>
      <c r="I11136" s="266">
        <v>2023</v>
      </c>
      <c r="J11136" s="267">
        <v>44989</v>
      </c>
      <c r="K11136" s="267">
        <f>J11136+1</f>
        <v>44990</v>
      </c>
      <c r="L11136" s="266">
        <f>IF(M11136&lt;=365,1,2)</f>
        <v>1</v>
      </c>
      <c r="M11136" s="266">
        <f>IF(K11136&lt;$C$1,$C$2-$C$1+1,$C$2-K11136+1)</f>
        <v>57</v>
      </c>
      <c r="N11136" s="268">
        <f>M11136/365</f>
        <v>0.15616438356164383</v>
      </c>
      <c r="O11136" s="269">
        <f>'Data and Parameter'!$E$4*'Data and Parameter'!$E$5*('Data and Parameter'!$E$6+'Data and Parameter'!$E$7)*'Data and Parameter'!$E$19*'Data and Parameter'!$E$14*'ER calculations'!N11136</f>
        <v>0.80857999620330079</v>
      </c>
      <c r="T11136" s="105"/>
    </row>
    <row r="11137" spans="1:20" ht="15">
      <c r="A11137" s="284">
        <v>11133</v>
      </c>
      <c r="B11137" s="287"/>
      <c r="C11137" s="287"/>
      <c r="D11137" s="284" t="s">
        <v>119</v>
      </c>
      <c r="E11137" s="287"/>
      <c r="F11137" s="285" t="s">
        <v>11259</v>
      </c>
      <c r="G11137" s="266" t="s">
        <v>121</v>
      </c>
      <c r="H11137" s="266">
        <v>0.1</v>
      </c>
      <c r="I11137" s="266">
        <v>2023</v>
      </c>
      <c r="J11137" s="267">
        <v>44989</v>
      </c>
      <c r="K11137" s="267">
        <f>J11137+1</f>
        <v>44990</v>
      </c>
      <c r="L11137" s="266">
        <f>IF(M11137&lt;=365,1,2)</f>
        <v>1</v>
      </c>
      <c r="M11137" s="266">
        <f>IF(K11137&lt;$C$1,$C$2-$C$1+1,$C$2-K11137+1)</f>
        <v>57</v>
      </c>
      <c r="N11137" s="268">
        <f>M11137/365</f>
        <v>0.15616438356164383</v>
      </c>
      <c r="O11137" s="269">
        <f>'Data and Parameter'!$E$4*'Data and Parameter'!$E$5*('Data and Parameter'!$E$6+'Data and Parameter'!$E$7)*'Data and Parameter'!$E$19*'Data and Parameter'!$E$14*'ER calculations'!N11137</f>
        <v>0.80857999620330079</v>
      </c>
      <c r="T11137" s="105"/>
    </row>
    <row r="11138" spans="1:20" ht="15">
      <c r="A11138" s="284">
        <v>11134</v>
      </c>
      <c r="B11138" s="287"/>
      <c r="C11138" s="287"/>
      <c r="D11138" s="284" t="s">
        <v>119</v>
      </c>
      <c r="E11138" s="287"/>
      <c r="F11138" s="285" t="s">
        <v>11260</v>
      </c>
      <c r="G11138" s="266" t="s">
        <v>121</v>
      </c>
      <c r="H11138" s="266">
        <v>0.1</v>
      </c>
      <c r="I11138" s="266">
        <v>2023</v>
      </c>
      <c r="J11138" s="267">
        <v>44974</v>
      </c>
      <c r="K11138" s="267">
        <f>J11138+1</f>
        <v>44975</v>
      </c>
      <c r="L11138" s="266">
        <f>IF(M11138&lt;=365,1,2)</f>
        <v>1</v>
      </c>
      <c r="M11138" s="266">
        <f>IF(K11138&lt;$C$1,$C$2-$C$1+1,$C$2-K11138+1)</f>
        <v>72</v>
      </c>
      <c r="N11138" s="268">
        <f>M11138/365</f>
        <v>0.19726027397260273</v>
      </c>
      <c r="O11138" s="269">
        <f>'Data and Parameter'!$E$4*'Data and Parameter'!$E$5*('Data and Parameter'!$E$6+'Data and Parameter'!$E$7)*'Data and Parameter'!$E$19*'Data and Parameter'!$E$14*'ER calculations'!N11138</f>
        <v>1.0213642057304853</v>
      </c>
      <c r="T11138" s="105"/>
    </row>
    <row r="11139" spans="1:20" ht="15">
      <c r="A11139" s="284">
        <v>11135</v>
      </c>
      <c r="B11139" s="287"/>
      <c r="C11139" s="287"/>
      <c r="D11139" s="284" t="s">
        <v>119</v>
      </c>
      <c r="E11139" s="287"/>
      <c r="F11139" s="285" t="s">
        <v>11261</v>
      </c>
      <c r="G11139" s="266" t="s">
        <v>121</v>
      </c>
      <c r="H11139" s="266">
        <v>0.1</v>
      </c>
      <c r="I11139" s="266">
        <v>2023</v>
      </c>
      <c r="J11139" s="267">
        <v>44996</v>
      </c>
      <c r="K11139" s="267">
        <f>J11139+1</f>
        <v>44997</v>
      </c>
      <c r="L11139" s="266">
        <f>IF(M11139&lt;=365,1,2)</f>
        <v>1</v>
      </c>
      <c r="M11139" s="266">
        <f>IF(K11139&lt;$C$1,$C$2-$C$1+1,$C$2-K11139+1)</f>
        <v>50</v>
      </c>
      <c r="N11139" s="268">
        <f>M11139/365</f>
        <v>0.13698630136986301</v>
      </c>
      <c r="O11139" s="269">
        <f>'Data and Parameter'!$E$4*'Data and Parameter'!$E$5*('Data and Parameter'!$E$6+'Data and Parameter'!$E$7)*'Data and Parameter'!$E$19*'Data and Parameter'!$E$14*'ER calculations'!N11139</f>
        <v>0.70928069842394803</v>
      </c>
      <c r="T11139" s="105"/>
    </row>
    <row r="11140" spans="1:20" ht="15">
      <c r="A11140" s="284">
        <v>11136</v>
      </c>
      <c r="B11140" s="287"/>
      <c r="C11140" s="287"/>
      <c r="D11140" s="284" t="s">
        <v>119</v>
      </c>
      <c r="E11140" s="287"/>
      <c r="F11140" s="285" t="s">
        <v>11262</v>
      </c>
      <c r="G11140" s="266" t="s">
        <v>121</v>
      </c>
      <c r="H11140" s="266">
        <v>0.1</v>
      </c>
      <c r="I11140" s="266">
        <v>2023</v>
      </c>
      <c r="J11140" s="267">
        <v>45000</v>
      </c>
      <c r="K11140" s="267">
        <f>J11140+1</f>
        <v>45001</v>
      </c>
      <c r="L11140" s="266">
        <f>IF(M11140&lt;=365,1,2)</f>
        <v>1</v>
      </c>
      <c r="M11140" s="266">
        <f>IF(K11140&lt;$C$1,$C$2-$C$1+1,$C$2-K11140+1)</f>
        <v>46</v>
      </c>
      <c r="N11140" s="268">
        <f>M11140/365</f>
        <v>0.12602739726027398</v>
      </c>
      <c r="O11140" s="269">
        <f>'Data and Parameter'!$E$4*'Data and Parameter'!$E$5*('Data and Parameter'!$E$6+'Data and Parameter'!$E$7)*'Data and Parameter'!$E$19*'Data and Parameter'!$E$14*'ER calculations'!N11140</f>
        <v>0.65253824255003223</v>
      </c>
      <c r="T11140" s="105"/>
    </row>
    <row r="11141" spans="1:20" ht="15">
      <c r="A11141" s="284">
        <v>11137</v>
      </c>
      <c r="B11141" s="287"/>
      <c r="C11141" s="287"/>
      <c r="D11141" s="284" t="s">
        <v>119</v>
      </c>
      <c r="E11141" s="287"/>
      <c r="F11141" s="285" t="s">
        <v>11263</v>
      </c>
      <c r="G11141" s="266" t="s">
        <v>121</v>
      </c>
      <c r="H11141" s="266">
        <v>0.1</v>
      </c>
      <c r="I11141" s="266">
        <v>2023</v>
      </c>
      <c r="J11141" s="267">
        <v>45000</v>
      </c>
      <c r="K11141" s="267">
        <f>J11141+1</f>
        <v>45001</v>
      </c>
      <c r="L11141" s="266">
        <f>IF(M11141&lt;=365,1,2)</f>
        <v>1</v>
      </c>
      <c r="M11141" s="266">
        <f>IF(K11141&lt;$C$1,$C$2-$C$1+1,$C$2-K11141+1)</f>
        <v>46</v>
      </c>
      <c r="N11141" s="268">
        <f>M11141/365</f>
        <v>0.12602739726027398</v>
      </c>
      <c r="O11141" s="269">
        <f>'Data and Parameter'!$E$4*'Data and Parameter'!$E$5*('Data and Parameter'!$E$6+'Data and Parameter'!$E$7)*'Data and Parameter'!$E$19*'Data and Parameter'!$E$14*'ER calculations'!N11141</f>
        <v>0.65253824255003223</v>
      </c>
      <c r="T11141" s="105"/>
    </row>
    <row r="11142" spans="1:20" ht="15">
      <c r="A11142" s="284">
        <v>11138</v>
      </c>
      <c r="B11142" s="287"/>
      <c r="C11142" s="287"/>
      <c r="D11142" s="284" t="s">
        <v>119</v>
      </c>
      <c r="E11142" s="287"/>
      <c r="F11142" s="285" t="s">
        <v>11264</v>
      </c>
      <c r="G11142" s="266" t="s">
        <v>121</v>
      </c>
      <c r="H11142" s="266">
        <v>0.1</v>
      </c>
      <c r="I11142" s="266">
        <v>2023</v>
      </c>
      <c r="J11142" s="267">
        <v>45000</v>
      </c>
      <c r="K11142" s="267">
        <f>J11142+1</f>
        <v>45001</v>
      </c>
      <c r="L11142" s="266">
        <f>IF(M11142&lt;=365,1,2)</f>
        <v>1</v>
      </c>
      <c r="M11142" s="266">
        <f>IF(K11142&lt;$C$1,$C$2-$C$1+1,$C$2-K11142+1)</f>
        <v>46</v>
      </c>
      <c r="N11142" s="268">
        <f>M11142/365</f>
        <v>0.12602739726027398</v>
      </c>
      <c r="O11142" s="269">
        <f>'Data and Parameter'!$E$4*'Data and Parameter'!$E$5*('Data and Parameter'!$E$6+'Data and Parameter'!$E$7)*'Data and Parameter'!$E$19*'Data and Parameter'!$E$14*'ER calculations'!N11142</f>
        <v>0.65253824255003223</v>
      </c>
      <c r="T11142" s="105"/>
    </row>
    <row r="11143" spans="1:20" ht="15">
      <c r="A11143" s="284">
        <v>11139</v>
      </c>
      <c r="B11143" s="287"/>
      <c r="C11143" s="287"/>
      <c r="D11143" s="284" t="s">
        <v>119</v>
      </c>
      <c r="E11143" s="287"/>
      <c r="F11143" s="285" t="s">
        <v>11265</v>
      </c>
      <c r="G11143" s="266" t="s">
        <v>121</v>
      </c>
      <c r="H11143" s="266">
        <v>0.1</v>
      </c>
      <c r="I11143" s="266">
        <v>2023</v>
      </c>
      <c r="J11143" s="267">
        <v>45000</v>
      </c>
      <c r="K11143" s="267">
        <f>J11143+1</f>
        <v>45001</v>
      </c>
      <c r="L11143" s="266">
        <f>IF(M11143&lt;=365,1,2)</f>
        <v>1</v>
      </c>
      <c r="M11143" s="266">
        <f>IF(K11143&lt;$C$1,$C$2-$C$1+1,$C$2-K11143+1)</f>
        <v>46</v>
      </c>
      <c r="N11143" s="268">
        <f>M11143/365</f>
        <v>0.12602739726027398</v>
      </c>
      <c r="O11143" s="269">
        <f>'Data and Parameter'!$E$4*'Data and Parameter'!$E$5*('Data and Parameter'!$E$6+'Data and Parameter'!$E$7)*'Data and Parameter'!$E$19*'Data and Parameter'!$E$14*'ER calculations'!N11143</f>
        <v>0.65253824255003223</v>
      </c>
      <c r="T11143" s="105"/>
    </row>
    <row r="11144" spans="1:20" ht="15">
      <c r="A11144" s="284">
        <v>11140</v>
      </c>
      <c r="B11144" s="287"/>
      <c r="C11144" s="287"/>
      <c r="D11144" s="284" t="s">
        <v>119</v>
      </c>
      <c r="E11144" s="287"/>
      <c r="F11144" s="285" t="s">
        <v>11266</v>
      </c>
      <c r="G11144" s="266" t="s">
        <v>121</v>
      </c>
      <c r="H11144" s="266">
        <v>0.1</v>
      </c>
      <c r="I11144" s="266">
        <v>2023</v>
      </c>
      <c r="J11144" s="267">
        <v>45000</v>
      </c>
      <c r="K11144" s="267">
        <f>J11144+1</f>
        <v>45001</v>
      </c>
      <c r="L11144" s="266">
        <f>IF(M11144&lt;=365,1,2)</f>
        <v>1</v>
      </c>
      <c r="M11144" s="266">
        <f>IF(K11144&lt;$C$1,$C$2-$C$1+1,$C$2-K11144+1)</f>
        <v>46</v>
      </c>
      <c r="N11144" s="268">
        <f>M11144/365</f>
        <v>0.12602739726027398</v>
      </c>
      <c r="O11144" s="269">
        <f>'Data and Parameter'!$E$4*'Data and Parameter'!$E$5*('Data and Parameter'!$E$6+'Data and Parameter'!$E$7)*'Data and Parameter'!$E$19*'Data and Parameter'!$E$14*'ER calculations'!N11144</f>
        <v>0.65253824255003223</v>
      </c>
      <c r="T11144" s="105"/>
    </row>
    <row r="11145" spans="1:20" ht="15">
      <c r="A11145" s="284">
        <v>11141</v>
      </c>
      <c r="B11145" s="287"/>
      <c r="C11145" s="287"/>
      <c r="D11145" s="284" t="s">
        <v>119</v>
      </c>
      <c r="E11145" s="287"/>
      <c r="F11145" s="285" t="s">
        <v>11267</v>
      </c>
      <c r="G11145" s="266" t="s">
        <v>121</v>
      </c>
      <c r="H11145" s="266">
        <v>0.1</v>
      </c>
      <c r="I11145" s="266">
        <v>2023</v>
      </c>
      <c r="J11145" s="267">
        <v>44967</v>
      </c>
      <c r="K11145" s="267">
        <f>J11145+1</f>
        <v>44968</v>
      </c>
      <c r="L11145" s="266">
        <f>IF(M11145&lt;=365,1,2)</f>
        <v>1</v>
      </c>
      <c r="M11145" s="266">
        <f>IF(K11145&lt;$C$1,$C$2-$C$1+1,$C$2-K11145+1)</f>
        <v>79</v>
      </c>
      <c r="N11145" s="268">
        <f>M11145/365</f>
        <v>0.21643835616438356</v>
      </c>
      <c r="O11145" s="269">
        <f>'Data and Parameter'!$E$4*'Data and Parameter'!$E$5*('Data and Parameter'!$E$6+'Data and Parameter'!$E$7)*'Data and Parameter'!$E$19*'Data and Parameter'!$E$14*'ER calculations'!N11145</f>
        <v>1.1206635035098378</v>
      </c>
    </row>
    <row r="11146" spans="1:20" ht="15">
      <c r="A11146" s="284">
        <v>11142</v>
      </c>
      <c r="B11146" s="287"/>
      <c r="C11146" s="287"/>
      <c r="D11146" s="284" t="s">
        <v>119</v>
      </c>
      <c r="E11146" s="287"/>
      <c r="F11146" s="285" t="s">
        <v>11268</v>
      </c>
      <c r="G11146" s="266" t="s">
        <v>121</v>
      </c>
      <c r="H11146" s="266">
        <v>0.1</v>
      </c>
      <c r="I11146" s="266">
        <v>2023</v>
      </c>
      <c r="J11146" s="267">
        <v>44967</v>
      </c>
      <c r="K11146" s="267">
        <f>J11146+1</f>
        <v>44968</v>
      </c>
      <c r="L11146" s="266">
        <f>IF(M11146&lt;=365,1,2)</f>
        <v>1</v>
      </c>
      <c r="M11146" s="266">
        <f>IF(K11146&lt;$C$1,$C$2-$C$1+1,$C$2-K11146+1)</f>
        <v>79</v>
      </c>
      <c r="N11146" s="268">
        <f>M11146/365</f>
        <v>0.21643835616438356</v>
      </c>
      <c r="O11146" s="269">
        <f>'Data and Parameter'!$E$4*'Data and Parameter'!$E$5*('Data and Parameter'!$E$6+'Data and Parameter'!$E$7)*'Data and Parameter'!$E$19*'Data and Parameter'!$E$14*'ER calculations'!N11146</f>
        <v>1.1206635035098378</v>
      </c>
    </row>
    <row r="11147" spans="1:20" ht="15">
      <c r="A11147" s="284">
        <v>11143</v>
      </c>
      <c r="B11147" s="287"/>
      <c r="C11147" s="287"/>
      <c r="D11147" s="284" t="s">
        <v>119</v>
      </c>
      <c r="E11147" s="287"/>
      <c r="F11147" s="285" t="s">
        <v>11269</v>
      </c>
      <c r="G11147" s="266" t="s">
        <v>121</v>
      </c>
      <c r="H11147" s="266">
        <v>0.1</v>
      </c>
      <c r="I11147" s="266">
        <v>2023</v>
      </c>
      <c r="J11147" s="267">
        <v>45000</v>
      </c>
      <c r="K11147" s="267">
        <f>J11147+1</f>
        <v>45001</v>
      </c>
      <c r="L11147" s="266">
        <f>IF(M11147&lt;=365,1,2)</f>
        <v>1</v>
      </c>
      <c r="M11147" s="266">
        <f>IF(K11147&lt;$C$1,$C$2-$C$1+1,$C$2-K11147+1)</f>
        <v>46</v>
      </c>
      <c r="N11147" s="268">
        <f>M11147/365</f>
        <v>0.12602739726027398</v>
      </c>
      <c r="O11147" s="269">
        <f>'Data and Parameter'!$E$4*'Data and Parameter'!$E$5*('Data and Parameter'!$E$6+'Data and Parameter'!$E$7)*'Data and Parameter'!$E$19*'Data and Parameter'!$E$14*'ER calculations'!N11147</f>
        <v>0.65253824255003223</v>
      </c>
      <c r="T11147" s="105"/>
    </row>
    <row r="11148" spans="1:20" ht="15">
      <c r="A11148" s="284">
        <v>11144</v>
      </c>
      <c r="B11148" s="287"/>
      <c r="C11148" s="287"/>
      <c r="D11148" s="284" t="s">
        <v>119</v>
      </c>
      <c r="E11148" s="287"/>
      <c r="F11148" s="285" t="s">
        <v>11270</v>
      </c>
      <c r="G11148" s="266" t="s">
        <v>121</v>
      </c>
      <c r="H11148" s="266">
        <v>0.1</v>
      </c>
      <c r="I11148" s="266">
        <v>2023</v>
      </c>
      <c r="J11148" s="267">
        <v>44967</v>
      </c>
      <c r="K11148" s="267">
        <f>J11148+1</f>
        <v>44968</v>
      </c>
      <c r="L11148" s="266">
        <f>IF(M11148&lt;=365,1,2)</f>
        <v>1</v>
      </c>
      <c r="M11148" s="266">
        <f>IF(K11148&lt;$C$1,$C$2-$C$1+1,$C$2-K11148+1)</f>
        <v>79</v>
      </c>
      <c r="N11148" s="268">
        <f>M11148/365</f>
        <v>0.21643835616438356</v>
      </c>
      <c r="O11148" s="269">
        <f>'Data and Parameter'!$E$4*'Data and Parameter'!$E$5*('Data and Parameter'!$E$6+'Data and Parameter'!$E$7)*'Data and Parameter'!$E$19*'Data and Parameter'!$E$14*'ER calculations'!N11148</f>
        <v>1.1206635035098378</v>
      </c>
    </row>
    <row r="11149" spans="1:20" ht="15">
      <c r="A11149" s="284">
        <v>11145</v>
      </c>
      <c r="B11149" s="287"/>
      <c r="C11149" s="287"/>
      <c r="D11149" s="284" t="s">
        <v>119</v>
      </c>
      <c r="E11149" s="287"/>
      <c r="F11149" s="285" t="s">
        <v>11271</v>
      </c>
      <c r="G11149" s="266" t="s">
        <v>121</v>
      </c>
      <c r="H11149" s="266">
        <v>0.1</v>
      </c>
      <c r="I11149" s="266">
        <v>2023</v>
      </c>
      <c r="J11149" s="267">
        <v>45000</v>
      </c>
      <c r="K11149" s="267">
        <f>J11149+1</f>
        <v>45001</v>
      </c>
      <c r="L11149" s="266">
        <f>IF(M11149&lt;=365,1,2)</f>
        <v>1</v>
      </c>
      <c r="M11149" s="266">
        <f>IF(K11149&lt;$C$1,$C$2-$C$1+1,$C$2-K11149+1)</f>
        <v>46</v>
      </c>
      <c r="N11149" s="268">
        <f>M11149/365</f>
        <v>0.12602739726027398</v>
      </c>
      <c r="O11149" s="269">
        <f>'Data and Parameter'!$E$4*'Data and Parameter'!$E$5*('Data and Parameter'!$E$6+'Data and Parameter'!$E$7)*'Data and Parameter'!$E$19*'Data and Parameter'!$E$14*'ER calculations'!N11149</f>
        <v>0.65253824255003223</v>
      </c>
      <c r="T11149" s="105"/>
    </row>
    <row r="11150" spans="1:20" ht="15">
      <c r="A11150" s="284">
        <v>11146</v>
      </c>
      <c r="B11150" s="287"/>
      <c r="C11150" s="287"/>
      <c r="D11150" s="284" t="s">
        <v>119</v>
      </c>
      <c r="E11150" s="287"/>
      <c r="F11150" s="285" t="s">
        <v>11272</v>
      </c>
      <c r="G11150" s="266" t="s">
        <v>121</v>
      </c>
      <c r="H11150" s="266">
        <v>0.1</v>
      </c>
      <c r="I11150" s="266">
        <v>2023</v>
      </c>
      <c r="J11150" s="267">
        <v>45000</v>
      </c>
      <c r="K11150" s="267">
        <f>J11150+1</f>
        <v>45001</v>
      </c>
      <c r="L11150" s="266">
        <f>IF(M11150&lt;=365,1,2)</f>
        <v>1</v>
      </c>
      <c r="M11150" s="266">
        <f>IF(K11150&lt;$C$1,$C$2-$C$1+1,$C$2-K11150+1)</f>
        <v>46</v>
      </c>
      <c r="N11150" s="268">
        <f>M11150/365</f>
        <v>0.12602739726027398</v>
      </c>
      <c r="O11150" s="269">
        <f>'Data and Parameter'!$E$4*'Data and Parameter'!$E$5*('Data and Parameter'!$E$6+'Data and Parameter'!$E$7)*'Data and Parameter'!$E$19*'Data and Parameter'!$E$14*'ER calculations'!N11150</f>
        <v>0.65253824255003223</v>
      </c>
      <c r="T11150" s="105"/>
    </row>
    <row r="11151" spans="1:20" ht="15">
      <c r="A11151" s="284">
        <v>11147</v>
      </c>
      <c r="B11151" s="287"/>
      <c r="C11151" s="287"/>
      <c r="D11151" s="284" t="s">
        <v>119</v>
      </c>
      <c r="E11151" s="287"/>
      <c r="F11151" s="285" t="s">
        <v>11273</v>
      </c>
      <c r="G11151" s="266" t="s">
        <v>121</v>
      </c>
      <c r="H11151" s="266">
        <v>0.1</v>
      </c>
      <c r="I11151" s="266">
        <v>2023</v>
      </c>
      <c r="J11151" s="267">
        <v>44967</v>
      </c>
      <c r="K11151" s="267">
        <f>J11151+1</f>
        <v>44968</v>
      </c>
      <c r="L11151" s="266">
        <f>IF(M11151&lt;=365,1,2)</f>
        <v>1</v>
      </c>
      <c r="M11151" s="266">
        <f>IF(K11151&lt;$C$1,$C$2-$C$1+1,$C$2-K11151+1)</f>
        <v>79</v>
      </c>
      <c r="N11151" s="268">
        <f>M11151/365</f>
        <v>0.21643835616438356</v>
      </c>
      <c r="O11151" s="269">
        <f>'Data and Parameter'!$E$4*'Data and Parameter'!$E$5*('Data and Parameter'!$E$6+'Data and Parameter'!$E$7)*'Data and Parameter'!$E$19*'Data and Parameter'!$E$14*'ER calculations'!N11151</f>
        <v>1.1206635035098378</v>
      </c>
    </row>
    <row r="11152" spans="1:20" ht="15">
      <c r="A11152" s="284">
        <v>11148</v>
      </c>
      <c r="B11152" s="287"/>
      <c r="C11152" s="287"/>
      <c r="D11152" s="284" t="s">
        <v>119</v>
      </c>
      <c r="E11152" s="287"/>
      <c r="F11152" s="285" t="s">
        <v>11274</v>
      </c>
      <c r="G11152" s="266" t="s">
        <v>121</v>
      </c>
      <c r="H11152" s="266">
        <v>0.1</v>
      </c>
      <c r="I11152" s="266">
        <v>2023</v>
      </c>
      <c r="J11152" s="267">
        <v>45000</v>
      </c>
      <c r="K11152" s="267">
        <f>J11152+1</f>
        <v>45001</v>
      </c>
      <c r="L11152" s="266">
        <f>IF(M11152&lt;=365,1,2)</f>
        <v>1</v>
      </c>
      <c r="M11152" s="266">
        <f>IF(K11152&lt;$C$1,$C$2-$C$1+1,$C$2-K11152+1)</f>
        <v>46</v>
      </c>
      <c r="N11152" s="268">
        <f>M11152/365</f>
        <v>0.12602739726027398</v>
      </c>
      <c r="O11152" s="269">
        <f>'Data and Parameter'!$E$4*'Data and Parameter'!$E$5*('Data and Parameter'!$E$6+'Data and Parameter'!$E$7)*'Data and Parameter'!$E$19*'Data and Parameter'!$E$14*'ER calculations'!N11152</f>
        <v>0.65253824255003223</v>
      </c>
      <c r="T11152" s="105"/>
    </row>
    <row r="11153" spans="1:20" ht="15">
      <c r="A11153" s="284">
        <v>11149</v>
      </c>
      <c r="B11153" s="287"/>
      <c r="C11153" s="287"/>
      <c r="D11153" s="284" t="s">
        <v>119</v>
      </c>
      <c r="E11153" s="287"/>
      <c r="F11153" s="285" t="s">
        <v>11275</v>
      </c>
      <c r="G11153" s="266" t="s">
        <v>121</v>
      </c>
      <c r="H11153" s="266">
        <v>0.1</v>
      </c>
      <c r="I11153" s="266">
        <v>2023</v>
      </c>
      <c r="J11153" s="267">
        <v>45000</v>
      </c>
      <c r="K11153" s="267">
        <f>J11153+1</f>
        <v>45001</v>
      </c>
      <c r="L11153" s="266">
        <f>IF(M11153&lt;=365,1,2)</f>
        <v>1</v>
      </c>
      <c r="M11153" s="266">
        <f>IF(K11153&lt;$C$1,$C$2-$C$1+1,$C$2-K11153+1)</f>
        <v>46</v>
      </c>
      <c r="N11153" s="268">
        <f>M11153/365</f>
        <v>0.12602739726027398</v>
      </c>
      <c r="O11153" s="269">
        <f>'Data and Parameter'!$E$4*'Data and Parameter'!$E$5*('Data and Parameter'!$E$6+'Data and Parameter'!$E$7)*'Data and Parameter'!$E$19*'Data and Parameter'!$E$14*'ER calculations'!N11153</f>
        <v>0.65253824255003223</v>
      </c>
      <c r="T11153" s="105"/>
    </row>
    <row r="11154" spans="1:20" ht="15">
      <c r="A11154" s="284">
        <v>11150</v>
      </c>
      <c r="B11154" s="287"/>
      <c r="C11154" s="287"/>
      <c r="D11154" s="284" t="s">
        <v>119</v>
      </c>
      <c r="E11154" s="287"/>
      <c r="F11154" s="285" t="s">
        <v>11276</v>
      </c>
      <c r="G11154" s="266" t="s">
        <v>121</v>
      </c>
      <c r="H11154" s="266">
        <v>0.1</v>
      </c>
      <c r="I11154" s="266">
        <v>2023</v>
      </c>
      <c r="J11154" s="267">
        <v>45000</v>
      </c>
      <c r="K11154" s="267">
        <f>J11154+1</f>
        <v>45001</v>
      </c>
      <c r="L11154" s="266">
        <f>IF(M11154&lt;=365,1,2)</f>
        <v>1</v>
      </c>
      <c r="M11154" s="266">
        <f>IF(K11154&lt;$C$1,$C$2-$C$1+1,$C$2-K11154+1)</f>
        <v>46</v>
      </c>
      <c r="N11154" s="268">
        <f>M11154/365</f>
        <v>0.12602739726027398</v>
      </c>
      <c r="O11154" s="269">
        <f>'Data and Parameter'!$E$4*'Data and Parameter'!$E$5*('Data and Parameter'!$E$6+'Data and Parameter'!$E$7)*'Data and Parameter'!$E$19*'Data and Parameter'!$E$14*'ER calculations'!N11154</f>
        <v>0.65253824255003223</v>
      </c>
      <c r="T11154" s="105"/>
    </row>
    <row r="11155" spans="1:20" ht="15">
      <c r="A11155" s="284">
        <v>11151</v>
      </c>
      <c r="B11155" s="287"/>
      <c r="C11155" s="287"/>
      <c r="D11155" s="284" t="s">
        <v>119</v>
      </c>
      <c r="E11155" s="287"/>
      <c r="F11155" s="285" t="s">
        <v>11277</v>
      </c>
      <c r="G11155" s="266" t="s">
        <v>121</v>
      </c>
      <c r="H11155" s="266">
        <v>0.1</v>
      </c>
      <c r="I11155" s="266">
        <v>2023</v>
      </c>
      <c r="J11155" s="267">
        <v>45000</v>
      </c>
      <c r="K11155" s="267">
        <f>J11155+1</f>
        <v>45001</v>
      </c>
      <c r="L11155" s="266">
        <f>IF(M11155&lt;=365,1,2)</f>
        <v>1</v>
      </c>
      <c r="M11155" s="266">
        <f>IF(K11155&lt;$C$1,$C$2-$C$1+1,$C$2-K11155+1)</f>
        <v>46</v>
      </c>
      <c r="N11155" s="268">
        <f>M11155/365</f>
        <v>0.12602739726027398</v>
      </c>
      <c r="O11155" s="269">
        <f>'Data and Parameter'!$E$4*'Data and Parameter'!$E$5*('Data and Parameter'!$E$6+'Data and Parameter'!$E$7)*'Data and Parameter'!$E$19*'Data and Parameter'!$E$14*'ER calculations'!N11155</f>
        <v>0.65253824255003223</v>
      </c>
      <c r="T11155" s="105"/>
    </row>
    <row r="11156" spans="1:20" ht="15">
      <c r="A11156" s="284">
        <v>11152</v>
      </c>
      <c r="B11156" s="287"/>
      <c r="C11156" s="287"/>
      <c r="D11156" s="284" t="s">
        <v>119</v>
      </c>
      <c r="E11156" s="287"/>
      <c r="F11156" s="285" t="s">
        <v>11278</v>
      </c>
      <c r="G11156" s="266" t="s">
        <v>121</v>
      </c>
      <c r="H11156" s="266">
        <v>0.1</v>
      </c>
      <c r="I11156" s="266">
        <v>2023</v>
      </c>
      <c r="J11156" s="267">
        <v>45000</v>
      </c>
      <c r="K11156" s="267">
        <f>J11156+1</f>
        <v>45001</v>
      </c>
      <c r="L11156" s="266">
        <f>IF(M11156&lt;=365,1,2)</f>
        <v>1</v>
      </c>
      <c r="M11156" s="266">
        <f>IF(K11156&lt;$C$1,$C$2-$C$1+1,$C$2-K11156+1)</f>
        <v>46</v>
      </c>
      <c r="N11156" s="268">
        <f>M11156/365</f>
        <v>0.12602739726027398</v>
      </c>
      <c r="O11156" s="269">
        <f>'Data and Parameter'!$E$4*'Data and Parameter'!$E$5*('Data and Parameter'!$E$6+'Data and Parameter'!$E$7)*'Data and Parameter'!$E$19*'Data and Parameter'!$E$14*'ER calculations'!N11156</f>
        <v>0.65253824255003223</v>
      </c>
      <c r="T11156" s="105"/>
    </row>
    <row r="11157" spans="1:20" ht="15">
      <c r="A11157" s="284">
        <v>11153</v>
      </c>
      <c r="B11157" s="287"/>
      <c r="C11157" s="287"/>
      <c r="D11157" s="284" t="s">
        <v>119</v>
      </c>
      <c r="E11157" s="287"/>
      <c r="F11157" s="285" t="s">
        <v>11279</v>
      </c>
      <c r="G11157" s="266" t="s">
        <v>121</v>
      </c>
      <c r="H11157" s="266">
        <v>0.1</v>
      </c>
      <c r="I11157" s="266">
        <v>2023</v>
      </c>
      <c r="J11157" s="267">
        <v>45000</v>
      </c>
      <c r="K11157" s="267">
        <f>J11157+1</f>
        <v>45001</v>
      </c>
      <c r="L11157" s="266">
        <f>IF(M11157&lt;=365,1,2)</f>
        <v>1</v>
      </c>
      <c r="M11157" s="266">
        <f>IF(K11157&lt;$C$1,$C$2-$C$1+1,$C$2-K11157+1)</f>
        <v>46</v>
      </c>
      <c r="N11157" s="268">
        <f>M11157/365</f>
        <v>0.12602739726027398</v>
      </c>
      <c r="O11157" s="269">
        <f>'Data and Parameter'!$E$4*'Data and Parameter'!$E$5*('Data and Parameter'!$E$6+'Data and Parameter'!$E$7)*'Data and Parameter'!$E$19*'Data and Parameter'!$E$14*'ER calculations'!N11157</f>
        <v>0.65253824255003223</v>
      </c>
      <c r="T11157" s="105"/>
    </row>
    <row r="11158" spans="1:20" ht="15">
      <c r="A11158" s="284">
        <v>11154</v>
      </c>
      <c r="B11158" s="287"/>
      <c r="C11158" s="287"/>
      <c r="D11158" s="284" t="s">
        <v>119</v>
      </c>
      <c r="E11158" s="287"/>
      <c r="F11158" s="285" t="s">
        <v>11280</v>
      </c>
      <c r="G11158" s="266" t="s">
        <v>121</v>
      </c>
      <c r="H11158" s="266">
        <v>0.1</v>
      </c>
      <c r="I11158" s="266">
        <v>2023</v>
      </c>
      <c r="J11158" s="267">
        <v>45000</v>
      </c>
      <c r="K11158" s="267">
        <f>J11158+1</f>
        <v>45001</v>
      </c>
      <c r="L11158" s="266">
        <f>IF(M11158&lt;=365,1,2)</f>
        <v>1</v>
      </c>
      <c r="M11158" s="266">
        <f>IF(K11158&lt;$C$1,$C$2-$C$1+1,$C$2-K11158+1)</f>
        <v>46</v>
      </c>
      <c r="N11158" s="268">
        <f>M11158/365</f>
        <v>0.12602739726027398</v>
      </c>
      <c r="O11158" s="269">
        <f>'Data and Parameter'!$E$4*'Data and Parameter'!$E$5*('Data and Parameter'!$E$6+'Data and Parameter'!$E$7)*'Data and Parameter'!$E$19*'Data and Parameter'!$E$14*'ER calculations'!N11158</f>
        <v>0.65253824255003223</v>
      </c>
      <c r="T11158" s="105"/>
    </row>
    <row r="11159" spans="1:20" ht="15">
      <c r="A11159" s="284">
        <v>11155</v>
      </c>
      <c r="B11159" s="287"/>
      <c r="C11159" s="287"/>
      <c r="D11159" s="284" t="s">
        <v>119</v>
      </c>
      <c r="E11159" s="287"/>
      <c r="F11159" s="285" t="s">
        <v>11281</v>
      </c>
      <c r="G11159" s="266" t="s">
        <v>121</v>
      </c>
      <c r="H11159" s="266">
        <v>0.1</v>
      </c>
      <c r="I11159" s="266">
        <v>2023</v>
      </c>
      <c r="J11159" s="267">
        <v>45000</v>
      </c>
      <c r="K11159" s="267">
        <f>J11159+1</f>
        <v>45001</v>
      </c>
      <c r="L11159" s="266">
        <f>IF(M11159&lt;=365,1,2)</f>
        <v>1</v>
      </c>
      <c r="M11159" s="266">
        <f>IF(K11159&lt;$C$1,$C$2-$C$1+1,$C$2-K11159+1)</f>
        <v>46</v>
      </c>
      <c r="N11159" s="268">
        <f>M11159/365</f>
        <v>0.12602739726027398</v>
      </c>
      <c r="O11159" s="269">
        <f>'Data and Parameter'!$E$4*'Data and Parameter'!$E$5*('Data and Parameter'!$E$6+'Data and Parameter'!$E$7)*'Data and Parameter'!$E$19*'Data and Parameter'!$E$14*'ER calculations'!N11159</f>
        <v>0.65253824255003223</v>
      </c>
      <c r="T11159" s="105"/>
    </row>
    <row r="11160" spans="1:20" ht="15">
      <c r="A11160" s="284">
        <v>11156</v>
      </c>
      <c r="B11160" s="287"/>
      <c r="C11160" s="287"/>
      <c r="D11160" s="284" t="s">
        <v>119</v>
      </c>
      <c r="E11160" s="287"/>
      <c r="F11160" s="285" t="s">
        <v>11282</v>
      </c>
      <c r="G11160" s="266" t="s">
        <v>121</v>
      </c>
      <c r="H11160" s="266">
        <v>0.1</v>
      </c>
      <c r="I11160" s="266">
        <v>2023</v>
      </c>
      <c r="J11160" s="267">
        <v>45000</v>
      </c>
      <c r="K11160" s="267">
        <f>J11160+1</f>
        <v>45001</v>
      </c>
      <c r="L11160" s="266">
        <f>IF(M11160&lt;=365,1,2)</f>
        <v>1</v>
      </c>
      <c r="M11160" s="266">
        <f>IF(K11160&lt;$C$1,$C$2-$C$1+1,$C$2-K11160+1)</f>
        <v>46</v>
      </c>
      <c r="N11160" s="268">
        <f>M11160/365</f>
        <v>0.12602739726027398</v>
      </c>
      <c r="O11160" s="269">
        <f>'Data and Parameter'!$E$4*'Data and Parameter'!$E$5*('Data and Parameter'!$E$6+'Data and Parameter'!$E$7)*'Data and Parameter'!$E$19*'Data and Parameter'!$E$14*'ER calculations'!N11160</f>
        <v>0.65253824255003223</v>
      </c>
      <c r="T11160" s="105"/>
    </row>
    <row r="11161" spans="1:20" ht="15">
      <c r="A11161" s="284">
        <v>11157</v>
      </c>
      <c r="B11161" s="287"/>
      <c r="C11161" s="287"/>
      <c r="D11161" s="284" t="s">
        <v>119</v>
      </c>
      <c r="E11161" s="287"/>
      <c r="F11161" s="285" t="s">
        <v>11283</v>
      </c>
      <c r="G11161" s="266" t="s">
        <v>121</v>
      </c>
      <c r="H11161" s="266">
        <v>0.1</v>
      </c>
      <c r="I11161" s="266">
        <v>2023</v>
      </c>
      <c r="J11161" s="267">
        <v>45000</v>
      </c>
      <c r="K11161" s="267">
        <f>J11161+1</f>
        <v>45001</v>
      </c>
      <c r="L11161" s="266">
        <f>IF(M11161&lt;=365,1,2)</f>
        <v>1</v>
      </c>
      <c r="M11161" s="266">
        <f>IF(K11161&lt;$C$1,$C$2-$C$1+1,$C$2-K11161+1)</f>
        <v>46</v>
      </c>
      <c r="N11161" s="268">
        <f>M11161/365</f>
        <v>0.12602739726027398</v>
      </c>
      <c r="O11161" s="269">
        <f>'Data and Parameter'!$E$4*'Data and Parameter'!$E$5*('Data and Parameter'!$E$6+'Data and Parameter'!$E$7)*'Data and Parameter'!$E$19*'Data and Parameter'!$E$14*'ER calculations'!N11161</f>
        <v>0.65253824255003223</v>
      </c>
      <c r="T11161" s="105"/>
    </row>
    <row r="11162" spans="1:20" ht="15">
      <c r="A11162" s="284">
        <v>11158</v>
      </c>
      <c r="B11162" s="287"/>
      <c r="C11162" s="287"/>
      <c r="D11162" s="284" t="s">
        <v>119</v>
      </c>
      <c r="E11162" s="287"/>
      <c r="F11162" s="285" t="s">
        <v>11284</v>
      </c>
      <c r="G11162" s="266" t="s">
        <v>121</v>
      </c>
      <c r="H11162" s="266">
        <v>0.1</v>
      </c>
      <c r="I11162" s="266">
        <v>2023</v>
      </c>
      <c r="J11162" s="267">
        <v>45000</v>
      </c>
      <c r="K11162" s="267">
        <f>J11162+1</f>
        <v>45001</v>
      </c>
      <c r="L11162" s="266">
        <f>IF(M11162&lt;=365,1,2)</f>
        <v>1</v>
      </c>
      <c r="M11162" s="266">
        <f>IF(K11162&lt;$C$1,$C$2-$C$1+1,$C$2-K11162+1)</f>
        <v>46</v>
      </c>
      <c r="N11162" s="268">
        <f>M11162/365</f>
        <v>0.12602739726027398</v>
      </c>
      <c r="O11162" s="269">
        <f>'Data and Parameter'!$E$4*'Data and Parameter'!$E$5*('Data and Parameter'!$E$6+'Data and Parameter'!$E$7)*'Data and Parameter'!$E$19*'Data and Parameter'!$E$14*'ER calculations'!N11162</f>
        <v>0.65253824255003223</v>
      </c>
      <c r="T11162" s="105"/>
    </row>
    <row r="11163" spans="1:20" ht="15">
      <c r="A11163" s="284">
        <v>11159</v>
      </c>
      <c r="B11163" s="287"/>
      <c r="C11163" s="287"/>
      <c r="D11163" s="284" t="s">
        <v>119</v>
      </c>
      <c r="E11163" s="287"/>
      <c r="F11163" s="285" t="s">
        <v>11285</v>
      </c>
      <c r="G11163" s="266" t="s">
        <v>121</v>
      </c>
      <c r="H11163" s="266">
        <v>0.1</v>
      </c>
      <c r="I11163" s="266">
        <v>2023</v>
      </c>
      <c r="J11163" s="267">
        <v>45000</v>
      </c>
      <c r="K11163" s="267">
        <f>J11163+1</f>
        <v>45001</v>
      </c>
      <c r="L11163" s="266">
        <f>IF(M11163&lt;=365,1,2)</f>
        <v>1</v>
      </c>
      <c r="M11163" s="266">
        <f>IF(K11163&lt;$C$1,$C$2-$C$1+1,$C$2-K11163+1)</f>
        <v>46</v>
      </c>
      <c r="N11163" s="268">
        <f>M11163/365</f>
        <v>0.12602739726027398</v>
      </c>
      <c r="O11163" s="269">
        <f>'Data and Parameter'!$E$4*'Data and Parameter'!$E$5*('Data and Parameter'!$E$6+'Data and Parameter'!$E$7)*'Data and Parameter'!$E$19*'Data and Parameter'!$E$14*'ER calculations'!N11163</f>
        <v>0.65253824255003223</v>
      </c>
      <c r="T11163" s="105"/>
    </row>
    <row r="11164" spans="1:20" ht="15">
      <c r="A11164" s="284">
        <v>11160</v>
      </c>
      <c r="B11164" s="287"/>
      <c r="C11164" s="287"/>
      <c r="D11164" s="284" t="s">
        <v>119</v>
      </c>
      <c r="E11164" s="287"/>
      <c r="F11164" s="285" t="s">
        <v>11286</v>
      </c>
      <c r="G11164" s="266" t="s">
        <v>121</v>
      </c>
      <c r="H11164" s="266">
        <v>0.1</v>
      </c>
      <c r="I11164" s="266">
        <v>2023</v>
      </c>
      <c r="J11164" s="267">
        <v>45000</v>
      </c>
      <c r="K11164" s="267">
        <f>J11164+1</f>
        <v>45001</v>
      </c>
      <c r="L11164" s="266">
        <f>IF(M11164&lt;=365,1,2)</f>
        <v>1</v>
      </c>
      <c r="M11164" s="266">
        <f>IF(K11164&lt;$C$1,$C$2-$C$1+1,$C$2-K11164+1)</f>
        <v>46</v>
      </c>
      <c r="N11164" s="268">
        <f>M11164/365</f>
        <v>0.12602739726027398</v>
      </c>
      <c r="O11164" s="269">
        <f>'Data and Parameter'!$E$4*'Data and Parameter'!$E$5*('Data and Parameter'!$E$6+'Data and Parameter'!$E$7)*'Data and Parameter'!$E$19*'Data and Parameter'!$E$14*'ER calculations'!N11164</f>
        <v>0.65253824255003223</v>
      </c>
      <c r="T11164" s="105"/>
    </row>
    <row r="11165" spans="1:20" ht="15">
      <c r="A11165" s="284">
        <v>11161</v>
      </c>
      <c r="B11165" s="287"/>
      <c r="C11165" s="287"/>
      <c r="D11165" s="284" t="s">
        <v>119</v>
      </c>
      <c r="E11165" s="287"/>
      <c r="F11165" s="285" t="s">
        <v>11287</v>
      </c>
      <c r="G11165" s="266" t="s">
        <v>121</v>
      </c>
      <c r="H11165" s="266">
        <v>0.1</v>
      </c>
      <c r="I11165" s="266">
        <v>2023</v>
      </c>
      <c r="J11165" s="267">
        <v>44967</v>
      </c>
      <c r="K11165" s="267">
        <f>J11165+1</f>
        <v>44968</v>
      </c>
      <c r="L11165" s="266">
        <f>IF(M11165&lt;=365,1,2)</f>
        <v>1</v>
      </c>
      <c r="M11165" s="266">
        <f>IF(K11165&lt;$C$1,$C$2-$C$1+1,$C$2-K11165+1)</f>
        <v>79</v>
      </c>
      <c r="N11165" s="268">
        <f>M11165/365</f>
        <v>0.21643835616438356</v>
      </c>
      <c r="O11165" s="269">
        <f>'Data and Parameter'!$E$4*'Data and Parameter'!$E$5*('Data and Parameter'!$E$6+'Data and Parameter'!$E$7)*'Data and Parameter'!$E$19*'Data and Parameter'!$E$14*'ER calculations'!N11165</f>
        <v>1.1206635035098378</v>
      </c>
    </row>
    <row r="11166" spans="1:20" ht="15">
      <c r="A11166" s="284">
        <v>11162</v>
      </c>
      <c r="B11166" s="287"/>
      <c r="C11166" s="287"/>
      <c r="D11166" s="284" t="s">
        <v>119</v>
      </c>
      <c r="E11166" s="287"/>
      <c r="F11166" s="285" t="s">
        <v>11288</v>
      </c>
      <c r="G11166" s="266" t="s">
        <v>121</v>
      </c>
      <c r="H11166" s="266">
        <v>0.1</v>
      </c>
      <c r="I11166" s="266">
        <v>2023</v>
      </c>
      <c r="J11166" s="267">
        <v>45000</v>
      </c>
      <c r="K11166" s="267">
        <f>J11166+1</f>
        <v>45001</v>
      </c>
      <c r="L11166" s="266">
        <f>IF(M11166&lt;=365,1,2)</f>
        <v>1</v>
      </c>
      <c r="M11166" s="266">
        <f>IF(K11166&lt;$C$1,$C$2-$C$1+1,$C$2-K11166+1)</f>
        <v>46</v>
      </c>
      <c r="N11166" s="268">
        <f>M11166/365</f>
        <v>0.12602739726027398</v>
      </c>
      <c r="O11166" s="269">
        <f>'Data and Parameter'!$E$4*'Data and Parameter'!$E$5*('Data and Parameter'!$E$6+'Data and Parameter'!$E$7)*'Data and Parameter'!$E$19*'Data and Parameter'!$E$14*'ER calculations'!N11166</f>
        <v>0.65253824255003223</v>
      </c>
      <c r="T11166" s="105"/>
    </row>
    <row r="11167" spans="1:20" ht="15">
      <c r="A11167" s="284">
        <v>11163</v>
      </c>
      <c r="B11167" s="287"/>
      <c r="C11167" s="287"/>
      <c r="D11167" s="284" t="s">
        <v>119</v>
      </c>
      <c r="E11167" s="287"/>
      <c r="F11167" s="285" t="s">
        <v>11289</v>
      </c>
      <c r="G11167" s="266" t="s">
        <v>121</v>
      </c>
      <c r="H11167" s="266">
        <v>0.1</v>
      </c>
      <c r="I11167" s="266">
        <v>2023</v>
      </c>
      <c r="J11167" s="267">
        <v>45000</v>
      </c>
      <c r="K11167" s="267">
        <f>J11167+1</f>
        <v>45001</v>
      </c>
      <c r="L11167" s="266">
        <f>IF(M11167&lt;=365,1,2)</f>
        <v>1</v>
      </c>
      <c r="M11167" s="266">
        <f>IF(K11167&lt;$C$1,$C$2-$C$1+1,$C$2-K11167+1)</f>
        <v>46</v>
      </c>
      <c r="N11167" s="268">
        <f>M11167/365</f>
        <v>0.12602739726027398</v>
      </c>
      <c r="O11167" s="269">
        <f>'Data and Parameter'!$E$4*'Data and Parameter'!$E$5*('Data and Parameter'!$E$6+'Data and Parameter'!$E$7)*'Data and Parameter'!$E$19*'Data and Parameter'!$E$14*'ER calculations'!N11167</f>
        <v>0.65253824255003223</v>
      </c>
      <c r="T11167" s="105"/>
    </row>
    <row r="11168" spans="1:20" ht="15">
      <c r="A11168" s="284">
        <v>11164</v>
      </c>
      <c r="B11168" s="287"/>
      <c r="C11168" s="287"/>
      <c r="D11168" s="284" t="s">
        <v>588</v>
      </c>
      <c r="E11168" s="287"/>
      <c r="F11168" s="285" t="s">
        <v>11290</v>
      </c>
      <c r="G11168" s="266" t="s">
        <v>121</v>
      </c>
      <c r="H11168" s="266">
        <v>0.1</v>
      </c>
      <c r="I11168" s="266">
        <v>2023</v>
      </c>
      <c r="J11168" s="267">
        <v>45014</v>
      </c>
      <c r="K11168" s="267">
        <f>J11168+1</f>
        <v>45015</v>
      </c>
      <c r="L11168" s="266">
        <f>IF(M11168&lt;=365,1,2)</f>
        <v>1</v>
      </c>
      <c r="M11168" s="266">
        <f>IF(K11168&lt;$C$1,$C$2-$C$1+1,$C$2-K11168+1)</f>
        <v>32</v>
      </c>
      <c r="N11168" s="268">
        <f>M11168/365</f>
        <v>8.7671232876712329E-2</v>
      </c>
      <c r="O11168" s="269">
        <f>'Data and Parameter'!$E$4*'Data and Parameter'!$E$5*('Data and Parameter'!$E$6+'Data and Parameter'!$E$7)*'Data and Parameter'!$E$19*'Data and Parameter'!$E$14*'ER calculations'!N11168</f>
        <v>0.45393964699132677</v>
      </c>
      <c r="T11168" s="105"/>
    </row>
    <row r="11169" spans="1:20" ht="15">
      <c r="A11169" s="284">
        <v>11165</v>
      </c>
      <c r="B11169" s="287"/>
      <c r="C11169" s="287"/>
      <c r="D11169" s="284" t="s">
        <v>119</v>
      </c>
      <c r="E11169" s="287"/>
      <c r="F11169" s="285" t="s">
        <v>11291</v>
      </c>
      <c r="G11169" s="266" t="s">
        <v>121</v>
      </c>
      <c r="H11169" s="266">
        <v>0.1</v>
      </c>
      <c r="I11169" s="266">
        <v>2023</v>
      </c>
      <c r="J11169" s="267">
        <v>44972</v>
      </c>
      <c r="K11169" s="267">
        <f>J11169+1</f>
        <v>44973</v>
      </c>
      <c r="L11169" s="266">
        <f>IF(M11169&lt;=365,1,2)</f>
        <v>1</v>
      </c>
      <c r="M11169" s="266">
        <f>IF(K11169&lt;$C$1,$C$2-$C$1+1,$C$2-K11169+1)</f>
        <v>74</v>
      </c>
      <c r="N11169" s="268">
        <f>M11169/365</f>
        <v>0.20273972602739726</v>
      </c>
      <c r="O11169" s="269">
        <f>'Data and Parameter'!$E$4*'Data and Parameter'!$E$5*('Data and Parameter'!$E$6+'Data and Parameter'!$E$7)*'Data and Parameter'!$E$19*'Data and Parameter'!$E$14*'ER calculations'!N11169</f>
        <v>1.0497354336674432</v>
      </c>
      <c r="T11169" s="105"/>
    </row>
    <row r="11170" spans="1:20" ht="15">
      <c r="A11170" s="284">
        <v>11166</v>
      </c>
      <c r="B11170" s="287"/>
      <c r="C11170" s="287"/>
      <c r="D11170" s="284" t="s">
        <v>119</v>
      </c>
      <c r="E11170" s="287"/>
      <c r="F11170" s="285" t="s">
        <v>11292</v>
      </c>
      <c r="G11170" s="266" t="s">
        <v>121</v>
      </c>
      <c r="H11170" s="266">
        <v>0.1</v>
      </c>
      <c r="I11170" s="266">
        <v>2023</v>
      </c>
      <c r="J11170" s="267">
        <v>45000</v>
      </c>
      <c r="K11170" s="267">
        <f>J11170+1</f>
        <v>45001</v>
      </c>
      <c r="L11170" s="266">
        <f>IF(M11170&lt;=365,1,2)</f>
        <v>1</v>
      </c>
      <c r="M11170" s="266">
        <f>IF(K11170&lt;$C$1,$C$2-$C$1+1,$C$2-K11170+1)</f>
        <v>46</v>
      </c>
      <c r="N11170" s="268">
        <f>M11170/365</f>
        <v>0.12602739726027398</v>
      </c>
      <c r="O11170" s="269">
        <f>'Data and Parameter'!$E$4*'Data and Parameter'!$E$5*('Data and Parameter'!$E$6+'Data and Parameter'!$E$7)*'Data and Parameter'!$E$19*'Data and Parameter'!$E$14*'ER calculations'!N11170</f>
        <v>0.65253824255003223</v>
      </c>
      <c r="T11170" s="105"/>
    </row>
    <row r="11171" spans="1:20" ht="15">
      <c r="A11171" s="284">
        <v>11167</v>
      </c>
      <c r="B11171" s="287"/>
      <c r="C11171" s="287"/>
      <c r="D11171" s="284" t="s">
        <v>119</v>
      </c>
      <c r="E11171" s="287"/>
      <c r="F11171" s="285" t="s">
        <v>11293</v>
      </c>
      <c r="G11171" s="266" t="s">
        <v>121</v>
      </c>
      <c r="H11171" s="266">
        <v>0.1</v>
      </c>
      <c r="I11171" s="266">
        <v>2023</v>
      </c>
      <c r="J11171" s="267">
        <v>44969</v>
      </c>
      <c r="K11171" s="267">
        <f>J11171+1</f>
        <v>44970</v>
      </c>
      <c r="L11171" s="266">
        <f>IF(M11171&lt;=365,1,2)</f>
        <v>1</v>
      </c>
      <c r="M11171" s="266">
        <f>IF(K11171&lt;$C$1,$C$2-$C$1+1,$C$2-K11171+1)</f>
        <v>77</v>
      </c>
      <c r="N11171" s="268">
        <f>M11171/365</f>
        <v>0.21095890410958903</v>
      </c>
      <c r="O11171" s="269">
        <f>'Data and Parameter'!$E$4*'Data and Parameter'!$E$5*('Data and Parameter'!$E$6+'Data and Parameter'!$E$7)*'Data and Parameter'!$E$19*'Data and Parameter'!$E$14*'ER calculations'!N11171</f>
        <v>1.0922922755728799</v>
      </c>
      <c r="T11171" s="105"/>
    </row>
    <row r="11172" spans="1:20" ht="15">
      <c r="A11172" s="284">
        <v>11168</v>
      </c>
      <c r="B11172" s="287"/>
      <c r="C11172" s="287"/>
      <c r="D11172" s="284" t="s">
        <v>119</v>
      </c>
      <c r="E11172" s="287"/>
      <c r="F11172" s="285" t="s">
        <v>11294</v>
      </c>
      <c r="G11172" s="266" t="s">
        <v>121</v>
      </c>
      <c r="H11172" s="266">
        <v>0.1</v>
      </c>
      <c r="I11172" s="266">
        <v>2023</v>
      </c>
      <c r="J11172" s="267">
        <v>44969</v>
      </c>
      <c r="K11172" s="267">
        <f>J11172+1</f>
        <v>44970</v>
      </c>
      <c r="L11172" s="266">
        <f>IF(M11172&lt;=365,1,2)</f>
        <v>1</v>
      </c>
      <c r="M11172" s="266">
        <f>IF(K11172&lt;$C$1,$C$2-$C$1+1,$C$2-K11172+1)</f>
        <v>77</v>
      </c>
      <c r="N11172" s="268">
        <f>M11172/365</f>
        <v>0.21095890410958903</v>
      </c>
      <c r="O11172" s="269">
        <f>'Data and Parameter'!$E$4*'Data and Parameter'!$E$5*('Data and Parameter'!$E$6+'Data and Parameter'!$E$7)*'Data and Parameter'!$E$19*'Data and Parameter'!$E$14*'ER calculations'!N11172</f>
        <v>1.0922922755728799</v>
      </c>
      <c r="T11172" s="105"/>
    </row>
    <row r="11173" spans="1:20" ht="15">
      <c r="A11173" s="284">
        <v>11169</v>
      </c>
      <c r="B11173" s="287"/>
      <c r="C11173" s="287"/>
      <c r="D11173" s="284" t="s">
        <v>119</v>
      </c>
      <c r="E11173" s="287"/>
      <c r="F11173" s="285" t="s">
        <v>11295</v>
      </c>
      <c r="G11173" s="266" t="s">
        <v>121</v>
      </c>
      <c r="H11173" s="266">
        <v>0.1</v>
      </c>
      <c r="I11173" s="266">
        <v>2023</v>
      </c>
      <c r="J11173" s="267">
        <v>45000</v>
      </c>
      <c r="K11173" s="267">
        <f>J11173+1</f>
        <v>45001</v>
      </c>
      <c r="L11173" s="266">
        <f>IF(M11173&lt;=365,1,2)</f>
        <v>1</v>
      </c>
      <c r="M11173" s="266">
        <f>IF(K11173&lt;$C$1,$C$2-$C$1+1,$C$2-K11173+1)</f>
        <v>46</v>
      </c>
      <c r="N11173" s="268">
        <f>M11173/365</f>
        <v>0.12602739726027398</v>
      </c>
      <c r="O11173" s="269">
        <f>'Data and Parameter'!$E$4*'Data and Parameter'!$E$5*('Data and Parameter'!$E$6+'Data and Parameter'!$E$7)*'Data and Parameter'!$E$19*'Data and Parameter'!$E$14*'ER calculations'!N11173</f>
        <v>0.65253824255003223</v>
      </c>
      <c r="T11173" s="105"/>
    </row>
    <row r="11174" spans="1:20" ht="15">
      <c r="A11174" s="284">
        <v>11170</v>
      </c>
      <c r="B11174" s="287"/>
      <c r="C11174" s="287"/>
      <c r="D11174" s="284" t="s">
        <v>119</v>
      </c>
      <c r="E11174" s="287"/>
      <c r="F11174" s="285" t="s">
        <v>11296</v>
      </c>
      <c r="G11174" s="266" t="s">
        <v>121</v>
      </c>
      <c r="H11174" s="266">
        <v>0.1</v>
      </c>
      <c r="I11174" s="266">
        <v>2023</v>
      </c>
      <c r="J11174" s="267">
        <v>45000</v>
      </c>
      <c r="K11174" s="267">
        <f>J11174+1</f>
        <v>45001</v>
      </c>
      <c r="L11174" s="266">
        <f>IF(M11174&lt;=365,1,2)</f>
        <v>1</v>
      </c>
      <c r="M11174" s="266">
        <f>IF(K11174&lt;$C$1,$C$2-$C$1+1,$C$2-K11174+1)</f>
        <v>46</v>
      </c>
      <c r="N11174" s="268">
        <f>M11174/365</f>
        <v>0.12602739726027398</v>
      </c>
      <c r="O11174" s="269">
        <f>'Data and Parameter'!$E$4*'Data and Parameter'!$E$5*('Data and Parameter'!$E$6+'Data and Parameter'!$E$7)*'Data and Parameter'!$E$19*'Data and Parameter'!$E$14*'ER calculations'!N11174</f>
        <v>0.65253824255003223</v>
      </c>
      <c r="T11174" s="105"/>
    </row>
    <row r="11175" spans="1:20" ht="15">
      <c r="A11175" s="284">
        <v>11171</v>
      </c>
      <c r="B11175" s="287"/>
      <c r="C11175" s="287"/>
      <c r="D11175" s="284" t="s">
        <v>119</v>
      </c>
      <c r="E11175" s="287"/>
      <c r="F11175" s="285" t="s">
        <v>11297</v>
      </c>
      <c r="G11175" s="266" t="s">
        <v>121</v>
      </c>
      <c r="H11175" s="266">
        <v>0.1</v>
      </c>
      <c r="I11175" s="266">
        <v>2023</v>
      </c>
      <c r="J11175" s="267">
        <v>44967</v>
      </c>
      <c r="K11175" s="267">
        <f>J11175+1</f>
        <v>44968</v>
      </c>
      <c r="L11175" s="266">
        <f>IF(M11175&lt;=365,1,2)</f>
        <v>1</v>
      </c>
      <c r="M11175" s="266">
        <f>IF(K11175&lt;$C$1,$C$2-$C$1+1,$C$2-K11175+1)</f>
        <v>79</v>
      </c>
      <c r="N11175" s="268">
        <f>M11175/365</f>
        <v>0.21643835616438356</v>
      </c>
      <c r="O11175" s="269">
        <f>'Data and Parameter'!$E$4*'Data and Parameter'!$E$5*('Data and Parameter'!$E$6+'Data and Parameter'!$E$7)*'Data and Parameter'!$E$19*'Data and Parameter'!$E$14*'ER calculations'!N11175</f>
        <v>1.1206635035098378</v>
      </c>
    </row>
    <row r="11176" spans="1:20" ht="15">
      <c r="A11176" s="284">
        <v>11172</v>
      </c>
      <c r="B11176" s="287"/>
      <c r="C11176" s="287"/>
      <c r="D11176" s="284" t="s">
        <v>119</v>
      </c>
      <c r="E11176" s="287"/>
      <c r="F11176" s="285" t="s">
        <v>11298</v>
      </c>
      <c r="G11176" s="266" t="s">
        <v>121</v>
      </c>
      <c r="H11176" s="266">
        <v>0.1</v>
      </c>
      <c r="I11176" s="266">
        <v>2023</v>
      </c>
      <c r="J11176" s="267">
        <v>45000</v>
      </c>
      <c r="K11176" s="267">
        <f>J11176+1</f>
        <v>45001</v>
      </c>
      <c r="L11176" s="266">
        <f>IF(M11176&lt;=365,1,2)</f>
        <v>1</v>
      </c>
      <c r="M11176" s="266">
        <f>IF(K11176&lt;$C$1,$C$2-$C$1+1,$C$2-K11176+1)</f>
        <v>46</v>
      </c>
      <c r="N11176" s="268">
        <f>M11176/365</f>
        <v>0.12602739726027398</v>
      </c>
      <c r="O11176" s="269">
        <f>'Data and Parameter'!$E$4*'Data and Parameter'!$E$5*('Data and Parameter'!$E$6+'Data and Parameter'!$E$7)*'Data and Parameter'!$E$19*'Data and Parameter'!$E$14*'ER calculations'!N11176</f>
        <v>0.65253824255003223</v>
      </c>
      <c r="T11176" s="105"/>
    </row>
    <row r="11177" spans="1:20" ht="15">
      <c r="A11177" s="284">
        <v>11173</v>
      </c>
      <c r="B11177" s="287"/>
      <c r="C11177" s="287"/>
      <c r="D11177" s="284" t="s">
        <v>119</v>
      </c>
      <c r="E11177" s="287"/>
      <c r="F11177" s="285" t="s">
        <v>11299</v>
      </c>
      <c r="G11177" s="266" t="s">
        <v>121</v>
      </c>
      <c r="H11177" s="266">
        <v>0.1</v>
      </c>
      <c r="I11177" s="266">
        <v>2023</v>
      </c>
      <c r="J11177" s="267">
        <v>44967</v>
      </c>
      <c r="K11177" s="267">
        <f>J11177+1</f>
        <v>44968</v>
      </c>
      <c r="L11177" s="266">
        <f>IF(M11177&lt;=365,1,2)</f>
        <v>1</v>
      </c>
      <c r="M11177" s="266">
        <f>IF(K11177&lt;$C$1,$C$2-$C$1+1,$C$2-K11177+1)</f>
        <v>79</v>
      </c>
      <c r="N11177" s="268">
        <f>M11177/365</f>
        <v>0.21643835616438356</v>
      </c>
      <c r="O11177" s="269">
        <f>'Data and Parameter'!$E$4*'Data and Parameter'!$E$5*('Data and Parameter'!$E$6+'Data and Parameter'!$E$7)*'Data and Parameter'!$E$19*'Data and Parameter'!$E$14*'ER calculations'!N11177</f>
        <v>1.1206635035098378</v>
      </c>
    </row>
    <row r="11178" spans="1:20" ht="15">
      <c r="A11178" s="284">
        <v>11174</v>
      </c>
      <c r="B11178" s="287"/>
      <c r="C11178" s="287"/>
      <c r="D11178" s="284" t="s">
        <v>119</v>
      </c>
      <c r="E11178" s="287"/>
      <c r="F11178" s="285" t="s">
        <v>11300</v>
      </c>
      <c r="G11178" s="266" t="s">
        <v>121</v>
      </c>
      <c r="H11178" s="266">
        <v>0.1</v>
      </c>
      <c r="I11178" s="266">
        <v>2023</v>
      </c>
      <c r="J11178" s="267">
        <v>45000</v>
      </c>
      <c r="K11178" s="267">
        <f>J11178+1</f>
        <v>45001</v>
      </c>
      <c r="L11178" s="266">
        <f>IF(M11178&lt;=365,1,2)</f>
        <v>1</v>
      </c>
      <c r="M11178" s="266">
        <f>IF(K11178&lt;$C$1,$C$2-$C$1+1,$C$2-K11178+1)</f>
        <v>46</v>
      </c>
      <c r="N11178" s="268">
        <f>M11178/365</f>
        <v>0.12602739726027398</v>
      </c>
      <c r="O11178" s="269">
        <f>'Data and Parameter'!$E$4*'Data and Parameter'!$E$5*('Data and Parameter'!$E$6+'Data and Parameter'!$E$7)*'Data and Parameter'!$E$19*'Data and Parameter'!$E$14*'ER calculations'!N11178</f>
        <v>0.65253824255003223</v>
      </c>
      <c r="T11178" s="105"/>
    </row>
    <row r="11179" spans="1:20" ht="15">
      <c r="A11179" s="284">
        <v>11175</v>
      </c>
      <c r="B11179" s="287"/>
      <c r="C11179" s="287"/>
      <c r="D11179" s="284" t="s">
        <v>119</v>
      </c>
      <c r="E11179" s="287"/>
      <c r="F11179" s="285" t="s">
        <v>11301</v>
      </c>
      <c r="G11179" s="266" t="s">
        <v>121</v>
      </c>
      <c r="H11179" s="266">
        <v>0.1</v>
      </c>
      <c r="I11179" s="266">
        <v>2023</v>
      </c>
      <c r="J11179" s="267">
        <v>45000</v>
      </c>
      <c r="K11179" s="267">
        <f>J11179+1</f>
        <v>45001</v>
      </c>
      <c r="L11179" s="266">
        <f>IF(M11179&lt;=365,1,2)</f>
        <v>1</v>
      </c>
      <c r="M11179" s="266">
        <f>IF(K11179&lt;$C$1,$C$2-$C$1+1,$C$2-K11179+1)</f>
        <v>46</v>
      </c>
      <c r="N11179" s="268">
        <f>M11179/365</f>
        <v>0.12602739726027398</v>
      </c>
      <c r="O11179" s="269">
        <f>'Data and Parameter'!$E$4*'Data and Parameter'!$E$5*('Data and Parameter'!$E$6+'Data and Parameter'!$E$7)*'Data and Parameter'!$E$19*'Data and Parameter'!$E$14*'ER calculations'!N11179</f>
        <v>0.65253824255003223</v>
      </c>
      <c r="T11179" s="105"/>
    </row>
    <row r="11180" spans="1:20" ht="15">
      <c r="A11180" s="284">
        <v>11176</v>
      </c>
      <c r="B11180" s="287"/>
      <c r="C11180" s="287"/>
      <c r="D11180" s="284" t="s">
        <v>119</v>
      </c>
      <c r="E11180" s="287"/>
      <c r="F11180" s="285" t="s">
        <v>11302</v>
      </c>
      <c r="G11180" s="266" t="s">
        <v>121</v>
      </c>
      <c r="H11180" s="266">
        <v>0.1</v>
      </c>
      <c r="I11180" s="266">
        <v>2023</v>
      </c>
      <c r="J11180" s="267">
        <v>45000</v>
      </c>
      <c r="K11180" s="267">
        <f>J11180+1</f>
        <v>45001</v>
      </c>
      <c r="L11180" s="266">
        <f>IF(M11180&lt;=365,1,2)</f>
        <v>1</v>
      </c>
      <c r="M11180" s="266">
        <f>IF(K11180&lt;$C$1,$C$2-$C$1+1,$C$2-K11180+1)</f>
        <v>46</v>
      </c>
      <c r="N11180" s="268">
        <f>M11180/365</f>
        <v>0.12602739726027398</v>
      </c>
      <c r="O11180" s="269">
        <f>'Data and Parameter'!$E$4*'Data and Parameter'!$E$5*('Data and Parameter'!$E$6+'Data and Parameter'!$E$7)*'Data and Parameter'!$E$19*'Data and Parameter'!$E$14*'ER calculations'!N11180</f>
        <v>0.65253824255003223</v>
      </c>
      <c r="T11180" s="105"/>
    </row>
    <row r="11181" spans="1:20" ht="15">
      <c r="A11181" s="284">
        <v>11177</v>
      </c>
      <c r="B11181" s="287"/>
      <c r="C11181" s="287"/>
      <c r="D11181" s="284" t="s">
        <v>119</v>
      </c>
      <c r="E11181" s="287"/>
      <c r="F11181" s="285" t="s">
        <v>11303</v>
      </c>
      <c r="G11181" s="266" t="s">
        <v>121</v>
      </c>
      <c r="H11181" s="266">
        <v>0.1</v>
      </c>
      <c r="I11181" s="266">
        <v>2023</v>
      </c>
      <c r="J11181" s="267">
        <v>45000</v>
      </c>
      <c r="K11181" s="267">
        <f>J11181+1</f>
        <v>45001</v>
      </c>
      <c r="L11181" s="266">
        <f>IF(M11181&lt;=365,1,2)</f>
        <v>1</v>
      </c>
      <c r="M11181" s="266">
        <f>IF(K11181&lt;$C$1,$C$2-$C$1+1,$C$2-K11181+1)</f>
        <v>46</v>
      </c>
      <c r="N11181" s="268">
        <f>M11181/365</f>
        <v>0.12602739726027398</v>
      </c>
      <c r="O11181" s="269">
        <f>'Data and Parameter'!$E$4*'Data and Parameter'!$E$5*('Data and Parameter'!$E$6+'Data and Parameter'!$E$7)*'Data and Parameter'!$E$19*'Data and Parameter'!$E$14*'ER calculations'!N11181</f>
        <v>0.65253824255003223</v>
      </c>
      <c r="T11181" s="105"/>
    </row>
    <row r="11182" spans="1:20" ht="15">
      <c r="A11182" s="284">
        <v>11178</v>
      </c>
      <c r="B11182" s="287"/>
      <c r="C11182" s="287"/>
      <c r="D11182" s="284" t="s">
        <v>119</v>
      </c>
      <c r="E11182" s="287"/>
      <c r="F11182" s="285" t="s">
        <v>11304</v>
      </c>
      <c r="G11182" s="266" t="s">
        <v>121</v>
      </c>
      <c r="H11182" s="266">
        <v>0.1</v>
      </c>
      <c r="I11182" s="266">
        <v>2023</v>
      </c>
      <c r="J11182" s="267">
        <v>44969</v>
      </c>
      <c r="K11182" s="267">
        <f>J11182+1</f>
        <v>44970</v>
      </c>
      <c r="L11182" s="266">
        <f>IF(M11182&lt;=365,1,2)</f>
        <v>1</v>
      </c>
      <c r="M11182" s="266">
        <f>IF(K11182&lt;$C$1,$C$2-$C$1+1,$C$2-K11182+1)</f>
        <v>77</v>
      </c>
      <c r="N11182" s="268">
        <f>M11182/365</f>
        <v>0.21095890410958903</v>
      </c>
      <c r="O11182" s="269">
        <f>'Data and Parameter'!$E$4*'Data and Parameter'!$E$5*('Data and Parameter'!$E$6+'Data and Parameter'!$E$7)*'Data and Parameter'!$E$19*'Data and Parameter'!$E$14*'ER calculations'!N11182</f>
        <v>1.0922922755728799</v>
      </c>
      <c r="T11182" s="105"/>
    </row>
    <row r="11183" spans="1:20" ht="15">
      <c r="A11183" s="284">
        <v>11179</v>
      </c>
      <c r="B11183" s="287"/>
      <c r="C11183" s="287"/>
      <c r="D11183" s="284" t="s">
        <v>119</v>
      </c>
      <c r="E11183" s="287"/>
      <c r="F11183" s="285" t="s">
        <v>11305</v>
      </c>
      <c r="G11183" s="266" t="s">
        <v>121</v>
      </c>
      <c r="H11183" s="266">
        <v>0.1</v>
      </c>
      <c r="I11183" s="266">
        <v>2023</v>
      </c>
      <c r="J11183" s="267">
        <v>44969</v>
      </c>
      <c r="K11183" s="267">
        <f>J11183+1</f>
        <v>44970</v>
      </c>
      <c r="L11183" s="266">
        <f>IF(M11183&lt;=365,1,2)</f>
        <v>1</v>
      </c>
      <c r="M11183" s="266">
        <f>IF(K11183&lt;$C$1,$C$2-$C$1+1,$C$2-K11183+1)</f>
        <v>77</v>
      </c>
      <c r="N11183" s="268">
        <f>M11183/365</f>
        <v>0.21095890410958903</v>
      </c>
      <c r="O11183" s="269">
        <f>'Data and Parameter'!$E$4*'Data and Parameter'!$E$5*('Data and Parameter'!$E$6+'Data and Parameter'!$E$7)*'Data and Parameter'!$E$19*'Data and Parameter'!$E$14*'ER calculations'!N11183</f>
        <v>1.0922922755728799</v>
      </c>
      <c r="T11183" s="105"/>
    </row>
    <row r="11184" spans="1:20" ht="15">
      <c r="A11184" s="284">
        <v>11180</v>
      </c>
      <c r="B11184" s="287"/>
      <c r="C11184" s="287"/>
      <c r="D11184" s="284" t="s">
        <v>119</v>
      </c>
      <c r="E11184" s="287"/>
      <c r="F11184" s="285" t="s">
        <v>11306</v>
      </c>
      <c r="G11184" s="266" t="s">
        <v>121</v>
      </c>
      <c r="H11184" s="266">
        <v>0.1</v>
      </c>
      <c r="I11184" s="266">
        <v>2023</v>
      </c>
      <c r="J11184" s="267">
        <v>44967</v>
      </c>
      <c r="K11184" s="267">
        <f>J11184+1</f>
        <v>44968</v>
      </c>
      <c r="L11184" s="266">
        <f>IF(M11184&lt;=365,1,2)</f>
        <v>1</v>
      </c>
      <c r="M11184" s="266">
        <f>IF(K11184&lt;$C$1,$C$2-$C$1+1,$C$2-K11184+1)</f>
        <v>79</v>
      </c>
      <c r="N11184" s="268">
        <f>M11184/365</f>
        <v>0.21643835616438356</v>
      </c>
      <c r="O11184" s="269">
        <f>'Data and Parameter'!$E$4*'Data and Parameter'!$E$5*('Data and Parameter'!$E$6+'Data and Parameter'!$E$7)*'Data and Parameter'!$E$19*'Data and Parameter'!$E$14*'ER calculations'!N11184</f>
        <v>1.1206635035098378</v>
      </c>
    </row>
    <row r="11185" spans="1:20" ht="15">
      <c r="A11185" s="284">
        <v>11181</v>
      </c>
      <c r="B11185" s="287"/>
      <c r="C11185" s="287"/>
      <c r="D11185" s="284" t="s">
        <v>119</v>
      </c>
      <c r="E11185" s="287"/>
      <c r="F11185" s="285" t="s">
        <v>11307</v>
      </c>
      <c r="G11185" s="266" t="s">
        <v>121</v>
      </c>
      <c r="H11185" s="266">
        <v>0.1</v>
      </c>
      <c r="I11185" s="266">
        <v>2023</v>
      </c>
      <c r="J11185" s="267">
        <v>44969</v>
      </c>
      <c r="K11185" s="267">
        <f>J11185+1</f>
        <v>44970</v>
      </c>
      <c r="L11185" s="266">
        <f>IF(M11185&lt;=365,1,2)</f>
        <v>1</v>
      </c>
      <c r="M11185" s="266">
        <f>IF(K11185&lt;$C$1,$C$2-$C$1+1,$C$2-K11185+1)</f>
        <v>77</v>
      </c>
      <c r="N11185" s="268">
        <f>M11185/365</f>
        <v>0.21095890410958903</v>
      </c>
      <c r="O11185" s="269">
        <f>'Data and Parameter'!$E$4*'Data and Parameter'!$E$5*('Data and Parameter'!$E$6+'Data and Parameter'!$E$7)*'Data and Parameter'!$E$19*'Data and Parameter'!$E$14*'ER calculations'!N11185</f>
        <v>1.0922922755728799</v>
      </c>
      <c r="T11185" s="105"/>
    </row>
    <row r="11186" spans="1:20" ht="15">
      <c r="A11186" s="284">
        <v>11182</v>
      </c>
      <c r="B11186" s="287"/>
      <c r="C11186" s="287"/>
      <c r="D11186" s="284" t="s">
        <v>119</v>
      </c>
      <c r="E11186" s="287"/>
      <c r="F11186" s="285" t="s">
        <v>11308</v>
      </c>
      <c r="G11186" s="266" t="s">
        <v>121</v>
      </c>
      <c r="H11186" s="266">
        <v>0.1</v>
      </c>
      <c r="I11186" s="266">
        <v>2023</v>
      </c>
      <c r="J11186" s="267">
        <v>44969</v>
      </c>
      <c r="K11186" s="267">
        <f>J11186+1</f>
        <v>44970</v>
      </c>
      <c r="L11186" s="266">
        <f>IF(M11186&lt;=365,1,2)</f>
        <v>1</v>
      </c>
      <c r="M11186" s="266">
        <f>IF(K11186&lt;$C$1,$C$2-$C$1+1,$C$2-K11186+1)</f>
        <v>77</v>
      </c>
      <c r="N11186" s="268">
        <f>M11186/365</f>
        <v>0.21095890410958903</v>
      </c>
      <c r="O11186" s="269">
        <f>'Data and Parameter'!$E$4*'Data and Parameter'!$E$5*('Data and Parameter'!$E$6+'Data and Parameter'!$E$7)*'Data and Parameter'!$E$19*'Data and Parameter'!$E$14*'ER calculations'!N11186</f>
        <v>1.0922922755728799</v>
      </c>
      <c r="T11186" s="105"/>
    </row>
    <row r="11187" spans="1:20" ht="15">
      <c r="A11187" s="284">
        <v>11183</v>
      </c>
      <c r="B11187" s="287"/>
      <c r="C11187" s="287"/>
      <c r="D11187" s="284" t="s">
        <v>119</v>
      </c>
      <c r="E11187" s="287"/>
      <c r="F11187" s="285" t="s">
        <v>11309</v>
      </c>
      <c r="G11187" s="266" t="s">
        <v>121</v>
      </c>
      <c r="H11187" s="266">
        <v>0.1</v>
      </c>
      <c r="I11187" s="266">
        <v>2023</v>
      </c>
      <c r="J11187" s="267">
        <v>44969</v>
      </c>
      <c r="K11187" s="267">
        <f>J11187+1</f>
        <v>44970</v>
      </c>
      <c r="L11187" s="266">
        <f>IF(M11187&lt;=365,1,2)</f>
        <v>1</v>
      </c>
      <c r="M11187" s="266">
        <f>IF(K11187&lt;$C$1,$C$2-$C$1+1,$C$2-K11187+1)</f>
        <v>77</v>
      </c>
      <c r="N11187" s="268">
        <f>M11187/365</f>
        <v>0.21095890410958903</v>
      </c>
      <c r="O11187" s="269">
        <f>'Data and Parameter'!$E$4*'Data and Parameter'!$E$5*('Data and Parameter'!$E$6+'Data and Parameter'!$E$7)*'Data and Parameter'!$E$19*'Data and Parameter'!$E$14*'ER calculations'!N11187</f>
        <v>1.0922922755728799</v>
      </c>
      <c r="T11187" s="105"/>
    </row>
    <row r="11188" spans="1:20" ht="15">
      <c r="A11188" s="284">
        <v>11184</v>
      </c>
      <c r="B11188" s="287"/>
      <c r="C11188" s="287"/>
      <c r="D11188" s="284" t="s">
        <v>119</v>
      </c>
      <c r="E11188" s="287"/>
      <c r="F11188" s="285" t="s">
        <v>11310</v>
      </c>
      <c r="G11188" s="266" t="s">
        <v>121</v>
      </c>
      <c r="H11188" s="266">
        <v>0.1</v>
      </c>
      <c r="I11188" s="266">
        <v>2023</v>
      </c>
      <c r="J11188" s="267">
        <v>44969</v>
      </c>
      <c r="K11188" s="267">
        <f>J11188+1</f>
        <v>44970</v>
      </c>
      <c r="L11188" s="266">
        <f>IF(M11188&lt;=365,1,2)</f>
        <v>1</v>
      </c>
      <c r="M11188" s="266">
        <f>IF(K11188&lt;$C$1,$C$2-$C$1+1,$C$2-K11188+1)</f>
        <v>77</v>
      </c>
      <c r="N11188" s="268">
        <f>M11188/365</f>
        <v>0.21095890410958903</v>
      </c>
      <c r="O11188" s="269">
        <f>'Data and Parameter'!$E$4*'Data and Parameter'!$E$5*('Data and Parameter'!$E$6+'Data and Parameter'!$E$7)*'Data and Parameter'!$E$19*'Data and Parameter'!$E$14*'ER calculations'!N11188</f>
        <v>1.0922922755728799</v>
      </c>
      <c r="T11188" s="105"/>
    </row>
    <row r="11189" spans="1:20" ht="15">
      <c r="A11189" s="284">
        <v>11185</v>
      </c>
      <c r="B11189" s="287"/>
      <c r="C11189" s="287"/>
      <c r="D11189" s="284" t="s">
        <v>119</v>
      </c>
      <c r="E11189" s="287"/>
      <c r="F11189" s="285" t="s">
        <v>11311</v>
      </c>
      <c r="G11189" s="266" t="s">
        <v>121</v>
      </c>
      <c r="H11189" s="266">
        <v>0.1</v>
      </c>
      <c r="I11189" s="266">
        <v>2023</v>
      </c>
      <c r="J11189" s="267">
        <v>44969</v>
      </c>
      <c r="K11189" s="267">
        <f>J11189+1</f>
        <v>44970</v>
      </c>
      <c r="L11189" s="266">
        <f>IF(M11189&lt;=365,1,2)</f>
        <v>1</v>
      </c>
      <c r="M11189" s="266">
        <f>IF(K11189&lt;$C$1,$C$2-$C$1+1,$C$2-K11189+1)</f>
        <v>77</v>
      </c>
      <c r="N11189" s="268">
        <f>M11189/365</f>
        <v>0.21095890410958903</v>
      </c>
      <c r="O11189" s="269">
        <f>'Data and Parameter'!$E$4*'Data and Parameter'!$E$5*('Data and Parameter'!$E$6+'Data and Parameter'!$E$7)*'Data and Parameter'!$E$19*'Data and Parameter'!$E$14*'ER calculations'!N11189</f>
        <v>1.0922922755728799</v>
      </c>
      <c r="T11189" s="105"/>
    </row>
    <row r="11190" spans="1:20" ht="15">
      <c r="A11190" s="284">
        <v>11186</v>
      </c>
      <c r="B11190" s="287"/>
      <c r="C11190" s="287"/>
      <c r="D11190" s="284" t="s">
        <v>119</v>
      </c>
      <c r="E11190" s="287"/>
      <c r="F11190" s="285" t="s">
        <v>11312</v>
      </c>
      <c r="G11190" s="266" t="s">
        <v>121</v>
      </c>
      <c r="H11190" s="266">
        <v>0.1</v>
      </c>
      <c r="I11190" s="266">
        <v>2023</v>
      </c>
      <c r="J11190" s="267">
        <v>44969</v>
      </c>
      <c r="K11190" s="267">
        <f>J11190+1</f>
        <v>44970</v>
      </c>
      <c r="L11190" s="266">
        <f>IF(M11190&lt;=365,1,2)</f>
        <v>1</v>
      </c>
      <c r="M11190" s="266">
        <f>IF(K11190&lt;$C$1,$C$2-$C$1+1,$C$2-K11190+1)</f>
        <v>77</v>
      </c>
      <c r="N11190" s="268">
        <f>M11190/365</f>
        <v>0.21095890410958903</v>
      </c>
      <c r="O11190" s="269">
        <f>'Data and Parameter'!$E$4*'Data and Parameter'!$E$5*('Data and Parameter'!$E$6+'Data and Parameter'!$E$7)*'Data and Parameter'!$E$19*'Data and Parameter'!$E$14*'ER calculations'!N11190</f>
        <v>1.0922922755728799</v>
      </c>
      <c r="T11190" s="105"/>
    </row>
    <row r="11191" spans="1:20" ht="15">
      <c r="A11191" s="284">
        <v>11187</v>
      </c>
      <c r="B11191" s="287"/>
      <c r="C11191" s="287"/>
      <c r="D11191" s="284" t="s">
        <v>119</v>
      </c>
      <c r="E11191" s="287"/>
      <c r="F11191" s="285" t="s">
        <v>11313</v>
      </c>
      <c r="G11191" s="266" t="s">
        <v>121</v>
      </c>
      <c r="H11191" s="266">
        <v>0.1</v>
      </c>
      <c r="I11191" s="266">
        <v>2023</v>
      </c>
      <c r="J11191" s="267">
        <v>44969</v>
      </c>
      <c r="K11191" s="267">
        <f>J11191+1</f>
        <v>44970</v>
      </c>
      <c r="L11191" s="266">
        <f>IF(M11191&lt;=365,1,2)</f>
        <v>1</v>
      </c>
      <c r="M11191" s="266">
        <f>IF(K11191&lt;$C$1,$C$2-$C$1+1,$C$2-K11191+1)</f>
        <v>77</v>
      </c>
      <c r="N11191" s="268">
        <f>M11191/365</f>
        <v>0.21095890410958903</v>
      </c>
      <c r="O11191" s="269">
        <f>'Data and Parameter'!$E$4*'Data and Parameter'!$E$5*('Data and Parameter'!$E$6+'Data and Parameter'!$E$7)*'Data and Parameter'!$E$19*'Data and Parameter'!$E$14*'ER calculations'!N11191</f>
        <v>1.0922922755728799</v>
      </c>
      <c r="T11191" s="105"/>
    </row>
    <row r="11192" spans="1:20" ht="15">
      <c r="A11192" s="284">
        <v>11188</v>
      </c>
      <c r="B11192" s="287"/>
      <c r="C11192" s="287"/>
      <c r="D11192" s="284" t="s">
        <v>119</v>
      </c>
      <c r="E11192" s="287"/>
      <c r="F11192" s="285" t="s">
        <v>11314</v>
      </c>
      <c r="G11192" s="266" t="s">
        <v>121</v>
      </c>
      <c r="H11192" s="266">
        <v>0.1</v>
      </c>
      <c r="I11192" s="266">
        <v>2023</v>
      </c>
      <c r="J11192" s="267">
        <v>44969</v>
      </c>
      <c r="K11192" s="267">
        <f>J11192+1</f>
        <v>44970</v>
      </c>
      <c r="L11192" s="266">
        <f>IF(M11192&lt;=365,1,2)</f>
        <v>1</v>
      </c>
      <c r="M11192" s="266">
        <f>IF(K11192&lt;$C$1,$C$2-$C$1+1,$C$2-K11192+1)</f>
        <v>77</v>
      </c>
      <c r="N11192" s="268">
        <f>M11192/365</f>
        <v>0.21095890410958903</v>
      </c>
      <c r="O11192" s="269">
        <f>'Data and Parameter'!$E$4*'Data and Parameter'!$E$5*('Data and Parameter'!$E$6+'Data and Parameter'!$E$7)*'Data and Parameter'!$E$19*'Data and Parameter'!$E$14*'ER calculations'!N11192</f>
        <v>1.0922922755728799</v>
      </c>
      <c r="T11192" s="105"/>
    </row>
    <row r="11193" spans="1:20" ht="15">
      <c r="A11193" s="284">
        <v>11189</v>
      </c>
      <c r="B11193" s="287"/>
      <c r="C11193" s="287"/>
      <c r="D11193" s="284" t="s">
        <v>119</v>
      </c>
      <c r="E11193" s="287"/>
      <c r="F11193" s="285" t="s">
        <v>11315</v>
      </c>
      <c r="G11193" s="266" t="s">
        <v>121</v>
      </c>
      <c r="H11193" s="266">
        <v>0.1</v>
      </c>
      <c r="I11193" s="266">
        <v>2023</v>
      </c>
      <c r="J11193" s="267">
        <v>45000</v>
      </c>
      <c r="K11193" s="267">
        <f>J11193+1</f>
        <v>45001</v>
      </c>
      <c r="L11193" s="266">
        <f>IF(M11193&lt;=365,1,2)</f>
        <v>1</v>
      </c>
      <c r="M11193" s="266">
        <f>IF(K11193&lt;$C$1,$C$2-$C$1+1,$C$2-K11193+1)</f>
        <v>46</v>
      </c>
      <c r="N11193" s="268">
        <f>M11193/365</f>
        <v>0.12602739726027398</v>
      </c>
      <c r="O11193" s="269">
        <f>'Data and Parameter'!$E$4*'Data and Parameter'!$E$5*('Data and Parameter'!$E$6+'Data and Parameter'!$E$7)*'Data and Parameter'!$E$19*'Data and Parameter'!$E$14*'ER calculations'!N11193</f>
        <v>0.65253824255003223</v>
      </c>
      <c r="T11193" s="105"/>
    </row>
    <row r="11194" spans="1:20" ht="15">
      <c r="A11194" s="284">
        <v>11190</v>
      </c>
      <c r="B11194" s="287"/>
      <c r="C11194" s="287"/>
      <c r="D11194" s="284" t="s">
        <v>119</v>
      </c>
      <c r="E11194" s="287"/>
      <c r="F11194" s="285" t="s">
        <v>11316</v>
      </c>
      <c r="G11194" s="266" t="s">
        <v>121</v>
      </c>
      <c r="H11194" s="266">
        <v>0.1</v>
      </c>
      <c r="I11194" s="266">
        <v>2023</v>
      </c>
      <c r="J11194" s="267">
        <v>44969</v>
      </c>
      <c r="K11194" s="267">
        <f>J11194+1</f>
        <v>44970</v>
      </c>
      <c r="L11194" s="266">
        <f>IF(M11194&lt;=365,1,2)</f>
        <v>1</v>
      </c>
      <c r="M11194" s="266">
        <f>IF(K11194&lt;$C$1,$C$2-$C$1+1,$C$2-K11194+1)</f>
        <v>77</v>
      </c>
      <c r="N11194" s="268">
        <f>M11194/365</f>
        <v>0.21095890410958903</v>
      </c>
      <c r="O11194" s="269">
        <f>'Data and Parameter'!$E$4*'Data and Parameter'!$E$5*('Data and Parameter'!$E$6+'Data and Parameter'!$E$7)*'Data and Parameter'!$E$19*'Data and Parameter'!$E$14*'ER calculations'!N11194</f>
        <v>1.0922922755728799</v>
      </c>
      <c r="T11194" s="105"/>
    </row>
    <row r="11195" spans="1:20" ht="15">
      <c r="A11195" s="284">
        <v>11191</v>
      </c>
      <c r="B11195" s="287"/>
      <c r="C11195" s="287"/>
      <c r="D11195" s="284" t="s">
        <v>119</v>
      </c>
      <c r="E11195" s="287"/>
      <c r="F11195" s="285" t="s">
        <v>11317</v>
      </c>
      <c r="G11195" s="266" t="s">
        <v>121</v>
      </c>
      <c r="H11195" s="266">
        <v>0.1</v>
      </c>
      <c r="I11195" s="266">
        <v>2023</v>
      </c>
      <c r="J11195" s="267">
        <v>44969</v>
      </c>
      <c r="K11195" s="267">
        <f>J11195+1</f>
        <v>44970</v>
      </c>
      <c r="L11195" s="266">
        <f>IF(M11195&lt;=365,1,2)</f>
        <v>1</v>
      </c>
      <c r="M11195" s="266">
        <f>IF(K11195&lt;$C$1,$C$2-$C$1+1,$C$2-K11195+1)</f>
        <v>77</v>
      </c>
      <c r="N11195" s="268">
        <f>M11195/365</f>
        <v>0.21095890410958903</v>
      </c>
      <c r="O11195" s="269">
        <f>'Data and Parameter'!$E$4*'Data and Parameter'!$E$5*('Data and Parameter'!$E$6+'Data and Parameter'!$E$7)*'Data and Parameter'!$E$19*'Data and Parameter'!$E$14*'ER calculations'!N11195</f>
        <v>1.0922922755728799</v>
      </c>
      <c r="T11195" s="105"/>
    </row>
    <row r="11196" spans="1:20" ht="15">
      <c r="A11196" s="284">
        <v>11192</v>
      </c>
      <c r="B11196" s="287"/>
      <c r="C11196" s="287"/>
      <c r="D11196" s="284" t="s">
        <v>119</v>
      </c>
      <c r="E11196" s="287"/>
      <c r="F11196" s="285" t="s">
        <v>11318</v>
      </c>
      <c r="G11196" s="266" t="s">
        <v>121</v>
      </c>
      <c r="H11196" s="266">
        <v>0.1</v>
      </c>
      <c r="I11196" s="266">
        <v>2023</v>
      </c>
      <c r="J11196" s="267">
        <v>44969</v>
      </c>
      <c r="K11196" s="267">
        <f>J11196+1</f>
        <v>44970</v>
      </c>
      <c r="L11196" s="266">
        <f>IF(M11196&lt;=365,1,2)</f>
        <v>1</v>
      </c>
      <c r="M11196" s="266">
        <f>IF(K11196&lt;$C$1,$C$2-$C$1+1,$C$2-K11196+1)</f>
        <v>77</v>
      </c>
      <c r="N11196" s="268">
        <f>M11196/365</f>
        <v>0.21095890410958903</v>
      </c>
      <c r="O11196" s="269">
        <f>'Data and Parameter'!$E$4*'Data and Parameter'!$E$5*('Data and Parameter'!$E$6+'Data and Parameter'!$E$7)*'Data and Parameter'!$E$19*'Data and Parameter'!$E$14*'ER calculations'!N11196</f>
        <v>1.0922922755728799</v>
      </c>
      <c r="T11196" s="105"/>
    </row>
    <row r="11197" spans="1:20" ht="15">
      <c r="A11197" s="284">
        <v>11193</v>
      </c>
      <c r="B11197" s="287"/>
      <c r="C11197" s="287"/>
      <c r="D11197" s="284" t="s">
        <v>119</v>
      </c>
      <c r="E11197" s="287"/>
      <c r="F11197" s="285" t="s">
        <v>11319</v>
      </c>
      <c r="G11197" s="266" t="s">
        <v>121</v>
      </c>
      <c r="H11197" s="266">
        <v>0.1</v>
      </c>
      <c r="I11197" s="266">
        <v>2023</v>
      </c>
      <c r="J11197" s="267">
        <v>44969</v>
      </c>
      <c r="K11197" s="267">
        <f>J11197+1</f>
        <v>44970</v>
      </c>
      <c r="L11197" s="266">
        <f>IF(M11197&lt;=365,1,2)</f>
        <v>1</v>
      </c>
      <c r="M11197" s="266">
        <f>IF(K11197&lt;$C$1,$C$2-$C$1+1,$C$2-K11197+1)</f>
        <v>77</v>
      </c>
      <c r="N11197" s="268">
        <f>M11197/365</f>
        <v>0.21095890410958903</v>
      </c>
      <c r="O11197" s="269">
        <f>'Data and Parameter'!$E$4*'Data and Parameter'!$E$5*('Data and Parameter'!$E$6+'Data and Parameter'!$E$7)*'Data and Parameter'!$E$19*'Data and Parameter'!$E$14*'ER calculations'!N11197</f>
        <v>1.0922922755728799</v>
      </c>
      <c r="T11197" s="105"/>
    </row>
    <row r="11198" spans="1:20" ht="15">
      <c r="A11198" s="284">
        <v>11194</v>
      </c>
      <c r="B11198" s="287"/>
      <c r="C11198" s="287"/>
      <c r="D11198" s="284" t="s">
        <v>119</v>
      </c>
      <c r="E11198" s="287"/>
      <c r="F11198" s="285" t="s">
        <v>11320</v>
      </c>
      <c r="G11198" s="266" t="s">
        <v>121</v>
      </c>
      <c r="H11198" s="266">
        <v>0.1</v>
      </c>
      <c r="I11198" s="266">
        <v>2023</v>
      </c>
      <c r="J11198" s="267">
        <v>44970</v>
      </c>
      <c r="K11198" s="267">
        <f>J11198+1</f>
        <v>44971</v>
      </c>
      <c r="L11198" s="266">
        <f>IF(M11198&lt;=365,1,2)</f>
        <v>1</v>
      </c>
      <c r="M11198" s="266">
        <f>IF(K11198&lt;$C$1,$C$2-$C$1+1,$C$2-K11198+1)</f>
        <v>76</v>
      </c>
      <c r="N11198" s="268">
        <f>M11198/365</f>
        <v>0.20821917808219179</v>
      </c>
      <c r="O11198" s="269">
        <f>'Data and Parameter'!$E$4*'Data and Parameter'!$E$5*('Data and Parameter'!$E$6+'Data and Parameter'!$E$7)*'Data and Parameter'!$E$19*'Data and Parameter'!$E$14*'ER calculations'!N11198</f>
        <v>1.0781066616044011</v>
      </c>
      <c r="T11198" s="105"/>
    </row>
    <row r="11199" spans="1:20" ht="15">
      <c r="A11199" s="284">
        <v>11195</v>
      </c>
      <c r="B11199" s="287"/>
      <c r="C11199" s="287"/>
      <c r="D11199" s="284" t="s">
        <v>119</v>
      </c>
      <c r="E11199" s="287"/>
      <c r="F11199" s="285" t="s">
        <v>11321</v>
      </c>
      <c r="G11199" s="266" t="s">
        <v>121</v>
      </c>
      <c r="H11199" s="266">
        <v>0.1</v>
      </c>
      <c r="I11199" s="266">
        <v>2023</v>
      </c>
      <c r="J11199" s="267">
        <v>44970</v>
      </c>
      <c r="K11199" s="267">
        <f>J11199+1</f>
        <v>44971</v>
      </c>
      <c r="L11199" s="266">
        <f>IF(M11199&lt;=365,1,2)</f>
        <v>1</v>
      </c>
      <c r="M11199" s="266">
        <f>IF(K11199&lt;$C$1,$C$2-$C$1+1,$C$2-K11199+1)</f>
        <v>76</v>
      </c>
      <c r="N11199" s="268">
        <f>M11199/365</f>
        <v>0.20821917808219179</v>
      </c>
      <c r="O11199" s="269">
        <f>'Data and Parameter'!$E$4*'Data and Parameter'!$E$5*('Data and Parameter'!$E$6+'Data and Parameter'!$E$7)*'Data and Parameter'!$E$19*'Data and Parameter'!$E$14*'ER calculations'!N11199</f>
        <v>1.0781066616044011</v>
      </c>
      <c r="T11199" s="105"/>
    </row>
    <row r="11200" spans="1:20" ht="15">
      <c r="A11200" s="284">
        <v>11196</v>
      </c>
      <c r="B11200" s="287"/>
      <c r="C11200" s="287"/>
      <c r="D11200" s="284" t="s">
        <v>119</v>
      </c>
      <c r="E11200" s="287"/>
      <c r="F11200" s="285" t="s">
        <v>11322</v>
      </c>
      <c r="G11200" s="266" t="s">
        <v>121</v>
      </c>
      <c r="H11200" s="266">
        <v>0.1</v>
      </c>
      <c r="I11200" s="266">
        <v>2023</v>
      </c>
      <c r="J11200" s="267">
        <v>44969</v>
      </c>
      <c r="K11200" s="267">
        <f>J11200+1</f>
        <v>44970</v>
      </c>
      <c r="L11200" s="266">
        <f>IF(M11200&lt;=365,1,2)</f>
        <v>1</v>
      </c>
      <c r="M11200" s="266">
        <f>IF(K11200&lt;$C$1,$C$2-$C$1+1,$C$2-K11200+1)</f>
        <v>77</v>
      </c>
      <c r="N11200" s="268">
        <f>M11200/365</f>
        <v>0.21095890410958903</v>
      </c>
      <c r="O11200" s="269">
        <f>'Data and Parameter'!$E$4*'Data and Parameter'!$E$5*('Data and Parameter'!$E$6+'Data and Parameter'!$E$7)*'Data and Parameter'!$E$19*'Data and Parameter'!$E$14*'ER calculations'!N11200</f>
        <v>1.0922922755728799</v>
      </c>
      <c r="T11200" s="105"/>
    </row>
    <row r="11201" spans="1:20" ht="15">
      <c r="A11201" s="284">
        <v>11197</v>
      </c>
      <c r="B11201" s="287"/>
      <c r="C11201" s="287"/>
      <c r="D11201" s="284" t="s">
        <v>119</v>
      </c>
      <c r="E11201" s="287"/>
      <c r="F11201" s="285" t="s">
        <v>11323</v>
      </c>
      <c r="G11201" s="266" t="s">
        <v>121</v>
      </c>
      <c r="H11201" s="266">
        <v>0.1</v>
      </c>
      <c r="I11201" s="266">
        <v>2023</v>
      </c>
      <c r="J11201" s="267">
        <v>44969</v>
      </c>
      <c r="K11201" s="267">
        <f>J11201+1</f>
        <v>44970</v>
      </c>
      <c r="L11201" s="266">
        <f>IF(M11201&lt;=365,1,2)</f>
        <v>1</v>
      </c>
      <c r="M11201" s="266">
        <f>IF(K11201&lt;$C$1,$C$2-$C$1+1,$C$2-K11201+1)</f>
        <v>77</v>
      </c>
      <c r="N11201" s="268">
        <f>M11201/365</f>
        <v>0.21095890410958903</v>
      </c>
      <c r="O11201" s="269">
        <f>'Data and Parameter'!$E$4*'Data and Parameter'!$E$5*('Data and Parameter'!$E$6+'Data and Parameter'!$E$7)*'Data and Parameter'!$E$19*'Data and Parameter'!$E$14*'ER calculations'!N11201</f>
        <v>1.0922922755728799</v>
      </c>
      <c r="T11201" s="105"/>
    </row>
    <row r="11202" spans="1:20" ht="15">
      <c r="A11202" s="284">
        <v>11198</v>
      </c>
      <c r="B11202" s="287"/>
      <c r="C11202" s="287"/>
      <c r="D11202" s="284" t="s">
        <v>119</v>
      </c>
      <c r="E11202" s="287"/>
      <c r="F11202" s="285" t="s">
        <v>11324</v>
      </c>
      <c r="G11202" s="266" t="s">
        <v>121</v>
      </c>
      <c r="H11202" s="266">
        <v>0.1</v>
      </c>
      <c r="I11202" s="266">
        <v>2023</v>
      </c>
      <c r="J11202" s="267">
        <v>44969</v>
      </c>
      <c r="K11202" s="267">
        <f>J11202+1</f>
        <v>44970</v>
      </c>
      <c r="L11202" s="266">
        <f>IF(M11202&lt;=365,1,2)</f>
        <v>1</v>
      </c>
      <c r="M11202" s="266">
        <f>IF(K11202&lt;$C$1,$C$2-$C$1+1,$C$2-K11202+1)</f>
        <v>77</v>
      </c>
      <c r="N11202" s="268">
        <f>M11202/365</f>
        <v>0.21095890410958903</v>
      </c>
      <c r="O11202" s="269">
        <f>'Data and Parameter'!$E$4*'Data and Parameter'!$E$5*('Data and Parameter'!$E$6+'Data and Parameter'!$E$7)*'Data and Parameter'!$E$19*'Data and Parameter'!$E$14*'ER calculations'!N11202</f>
        <v>1.0922922755728799</v>
      </c>
      <c r="T11202" s="105"/>
    </row>
    <row r="11203" spans="1:20" ht="15">
      <c r="A11203" s="284">
        <v>11199</v>
      </c>
      <c r="B11203" s="287"/>
      <c r="C11203" s="287"/>
      <c r="D11203" s="284" t="s">
        <v>119</v>
      </c>
      <c r="E11203" s="287"/>
      <c r="F11203" s="285" t="s">
        <v>11325</v>
      </c>
      <c r="G11203" s="266" t="s">
        <v>121</v>
      </c>
      <c r="H11203" s="266">
        <v>0.1</v>
      </c>
      <c r="I11203" s="266">
        <v>2023</v>
      </c>
      <c r="J11203" s="267">
        <v>44969</v>
      </c>
      <c r="K11203" s="267">
        <f>J11203+1</f>
        <v>44970</v>
      </c>
      <c r="L11203" s="266">
        <f>IF(M11203&lt;=365,1,2)</f>
        <v>1</v>
      </c>
      <c r="M11203" s="266">
        <f>IF(K11203&lt;$C$1,$C$2-$C$1+1,$C$2-K11203+1)</f>
        <v>77</v>
      </c>
      <c r="N11203" s="268">
        <f>M11203/365</f>
        <v>0.21095890410958903</v>
      </c>
      <c r="O11203" s="269">
        <f>'Data and Parameter'!$E$4*'Data and Parameter'!$E$5*('Data and Parameter'!$E$6+'Data and Parameter'!$E$7)*'Data and Parameter'!$E$19*'Data and Parameter'!$E$14*'ER calculations'!N11203</f>
        <v>1.0922922755728799</v>
      </c>
      <c r="T11203" s="105"/>
    </row>
    <row r="11204" spans="1:20" ht="15">
      <c r="A11204" s="284">
        <v>11200</v>
      </c>
      <c r="B11204" s="287"/>
      <c r="C11204" s="287"/>
      <c r="D11204" s="284" t="s">
        <v>119</v>
      </c>
      <c r="E11204" s="287"/>
      <c r="F11204" s="285" t="s">
        <v>11326</v>
      </c>
      <c r="G11204" s="266" t="s">
        <v>121</v>
      </c>
      <c r="H11204" s="266">
        <v>0.1</v>
      </c>
      <c r="I11204" s="266">
        <v>2023</v>
      </c>
      <c r="J11204" s="267">
        <v>44969</v>
      </c>
      <c r="K11204" s="267">
        <f>J11204+1</f>
        <v>44970</v>
      </c>
      <c r="L11204" s="266">
        <f>IF(M11204&lt;=365,1,2)</f>
        <v>1</v>
      </c>
      <c r="M11204" s="266">
        <f>IF(K11204&lt;$C$1,$C$2-$C$1+1,$C$2-K11204+1)</f>
        <v>77</v>
      </c>
      <c r="N11204" s="268">
        <f>M11204/365</f>
        <v>0.21095890410958903</v>
      </c>
      <c r="O11204" s="269">
        <f>'Data and Parameter'!$E$4*'Data and Parameter'!$E$5*('Data and Parameter'!$E$6+'Data and Parameter'!$E$7)*'Data and Parameter'!$E$19*'Data and Parameter'!$E$14*'ER calculations'!N11204</f>
        <v>1.0922922755728799</v>
      </c>
      <c r="T11204" s="105"/>
    </row>
    <row r="11205" spans="1:20" ht="15">
      <c r="A11205" s="284">
        <v>11201</v>
      </c>
      <c r="B11205" s="287"/>
      <c r="C11205" s="287"/>
      <c r="D11205" s="284" t="s">
        <v>119</v>
      </c>
      <c r="E11205" s="287"/>
      <c r="F11205" s="285" t="s">
        <v>11327</v>
      </c>
      <c r="G11205" s="266" t="s">
        <v>121</v>
      </c>
      <c r="H11205" s="266">
        <v>0.1</v>
      </c>
      <c r="I11205" s="266">
        <v>2023</v>
      </c>
      <c r="J11205" s="267">
        <v>44969</v>
      </c>
      <c r="K11205" s="267">
        <f>J11205+1</f>
        <v>44970</v>
      </c>
      <c r="L11205" s="266">
        <f>IF(M11205&lt;=365,1,2)</f>
        <v>1</v>
      </c>
      <c r="M11205" s="266">
        <f>IF(K11205&lt;$C$1,$C$2-$C$1+1,$C$2-K11205+1)</f>
        <v>77</v>
      </c>
      <c r="N11205" s="268">
        <f>M11205/365</f>
        <v>0.21095890410958903</v>
      </c>
      <c r="O11205" s="269">
        <f>'Data and Parameter'!$E$4*'Data and Parameter'!$E$5*('Data and Parameter'!$E$6+'Data and Parameter'!$E$7)*'Data and Parameter'!$E$19*'Data and Parameter'!$E$14*'ER calculations'!N11205</f>
        <v>1.0922922755728799</v>
      </c>
      <c r="T11205" s="105"/>
    </row>
    <row r="11206" spans="1:20" ht="15">
      <c r="A11206" s="284">
        <v>11202</v>
      </c>
      <c r="B11206" s="287"/>
      <c r="C11206" s="287"/>
      <c r="D11206" s="284" t="s">
        <v>119</v>
      </c>
      <c r="E11206" s="287"/>
      <c r="F11206" s="285" t="s">
        <v>11328</v>
      </c>
      <c r="G11206" s="266" t="s">
        <v>121</v>
      </c>
      <c r="H11206" s="266">
        <v>0.1</v>
      </c>
      <c r="I11206" s="266">
        <v>2023</v>
      </c>
      <c r="J11206" s="267">
        <v>45000</v>
      </c>
      <c r="K11206" s="267">
        <f>J11206+1</f>
        <v>45001</v>
      </c>
      <c r="L11206" s="266">
        <f>IF(M11206&lt;=365,1,2)</f>
        <v>1</v>
      </c>
      <c r="M11206" s="266">
        <f>IF(K11206&lt;$C$1,$C$2-$C$1+1,$C$2-K11206+1)</f>
        <v>46</v>
      </c>
      <c r="N11206" s="268">
        <f>M11206/365</f>
        <v>0.12602739726027398</v>
      </c>
      <c r="O11206" s="269">
        <f>'Data and Parameter'!$E$4*'Data and Parameter'!$E$5*('Data and Parameter'!$E$6+'Data and Parameter'!$E$7)*'Data and Parameter'!$E$19*'Data and Parameter'!$E$14*'ER calculations'!N11206</f>
        <v>0.65253824255003223</v>
      </c>
      <c r="T11206" s="105"/>
    </row>
    <row r="11207" spans="1:20" ht="15">
      <c r="A11207" s="284">
        <v>11203</v>
      </c>
      <c r="B11207" s="287"/>
      <c r="C11207" s="287"/>
      <c r="D11207" s="284" t="s">
        <v>119</v>
      </c>
      <c r="E11207" s="287"/>
      <c r="F11207" s="285" t="s">
        <v>11329</v>
      </c>
      <c r="G11207" s="266" t="s">
        <v>121</v>
      </c>
      <c r="H11207" s="266">
        <v>0.1</v>
      </c>
      <c r="I11207" s="266">
        <v>2023</v>
      </c>
      <c r="J11207" s="267">
        <v>44967</v>
      </c>
      <c r="K11207" s="267">
        <f>J11207+1</f>
        <v>44968</v>
      </c>
      <c r="L11207" s="266">
        <f>IF(M11207&lt;=365,1,2)</f>
        <v>1</v>
      </c>
      <c r="M11207" s="266">
        <f>IF(K11207&lt;$C$1,$C$2-$C$1+1,$C$2-K11207+1)</f>
        <v>79</v>
      </c>
      <c r="N11207" s="268">
        <f>M11207/365</f>
        <v>0.21643835616438356</v>
      </c>
      <c r="O11207" s="269">
        <f>'Data and Parameter'!$E$4*'Data and Parameter'!$E$5*('Data and Parameter'!$E$6+'Data and Parameter'!$E$7)*'Data and Parameter'!$E$19*'Data and Parameter'!$E$14*'ER calculations'!N11207</f>
        <v>1.1206635035098378</v>
      </c>
    </row>
    <row r="11208" spans="1:20" ht="15">
      <c r="A11208" s="284">
        <v>11204</v>
      </c>
      <c r="B11208" s="287"/>
      <c r="C11208" s="287"/>
      <c r="D11208" s="284" t="s">
        <v>119</v>
      </c>
      <c r="E11208" s="287"/>
      <c r="F11208" s="285" t="s">
        <v>11330</v>
      </c>
      <c r="G11208" s="266" t="s">
        <v>121</v>
      </c>
      <c r="H11208" s="266">
        <v>0.1</v>
      </c>
      <c r="I11208" s="266">
        <v>2023</v>
      </c>
      <c r="J11208" s="267">
        <v>45000</v>
      </c>
      <c r="K11208" s="267">
        <f>J11208+1</f>
        <v>45001</v>
      </c>
      <c r="L11208" s="266">
        <f>IF(M11208&lt;=365,1,2)</f>
        <v>1</v>
      </c>
      <c r="M11208" s="266">
        <f>IF(K11208&lt;$C$1,$C$2-$C$1+1,$C$2-K11208+1)</f>
        <v>46</v>
      </c>
      <c r="N11208" s="268">
        <f>M11208/365</f>
        <v>0.12602739726027398</v>
      </c>
      <c r="O11208" s="269">
        <f>'Data and Parameter'!$E$4*'Data and Parameter'!$E$5*('Data and Parameter'!$E$6+'Data and Parameter'!$E$7)*'Data and Parameter'!$E$19*'Data and Parameter'!$E$14*'ER calculations'!N11208</f>
        <v>0.65253824255003223</v>
      </c>
      <c r="T11208" s="105"/>
    </row>
    <row r="11209" spans="1:20" ht="15">
      <c r="A11209" s="284">
        <v>11205</v>
      </c>
      <c r="B11209" s="287"/>
      <c r="C11209" s="287"/>
      <c r="D11209" s="284" t="s">
        <v>119</v>
      </c>
      <c r="E11209" s="287"/>
      <c r="F11209" s="285" t="s">
        <v>11331</v>
      </c>
      <c r="G11209" s="266" t="s">
        <v>121</v>
      </c>
      <c r="H11209" s="266">
        <v>0.1</v>
      </c>
      <c r="I11209" s="266">
        <v>2023</v>
      </c>
      <c r="J11209" s="267">
        <v>44969</v>
      </c>
      <c r="K11209" s="267">
        <f>J11209+1</f>
        <v>44970</v>
      </c>
      <c r="L11209" s="266">
        <f>IF(M11209&lt;=365,1,2)</f>
        <v>1</v>
      </c>
      <c r="M11209" s="266">
        <f>IF(K11209&lt;$C$1,$C$2-$C$1+1,$C$2-K11209+1)</f>
        <v>77</v>
      </c>
      <c r="N11209" s="268">
        <f>M11209/365</f>
        <v>0.21095890410958903</v>
      </c>
      <c r="O11209" s="269">
        <f>'Data and Parameter'!$E$4*'Data and Parameter'!$E$5*('Data and Parameter'!$E$6+'Data and Parameter'!$E$7)*'Data and Parameter'!$E$19*'Data and Parameter'!$E$14*'ER calculations'!N11209</f>
        <v>1.0922922755728799</v>
      </c>
      <c r="T11209" s="105"/>
    </row>
    <row r="11210" spans="1:20" ht="15">
      <c r="A11210" s="284">
        <v>11206</v>
      </c>
      <c r="B11210" s="287"/>
      <c r="C11210" s="287"/>
      <c r="D11210" s="284" t="s">
        <v>119</v>
      </c>
      <c r="E11210" s="287"/>
      <c r="F11210" s="285" t="s">
        <v>11332</v>
      </c>
      <c r="G11210" s="266" t="s">
        <v>121</v>
      </c>
      <c r="H11210" s="266">
        <v>0.1</v>
      </c>
      <c r="I11210" s="266">
        <v>2023</v>
      </c>
      <c r="J11210" s="267">
        <v>44969</v>
      </c>
      <c r="K11210" s="267">
        <f>J11210+1</f>
        <v>44970</v>
      </c>
      <c r="L11210" s="266">
        <f>IF(M11210&lt;=365,1,2)</f>
        <v>1</v>
      </c>
      <c r="M11210" s="266">
        <f>IF(K11210&lt;$C$1,$C$2-$C$1+1,$C$2-K11210+1)</f>
        <v>77</v>
      </c>
      <c r="N11210" s="268">
        <f>M11210/365</f>
        <v>0.21095890410958903</v>
      </c>
      <c r="O11210" s="269">
        <f>'Data and Parameter'!$E$4*'Data and Parameter'!$E$5*('Data and Parameter'!$E$6+'Data and Parameter'!$E$7)*'Data and Parameter'!$E$19*'Data and Parameter'!$E$14*'ER calculations'!N11210</f>
        <v>1.0922922755728799</v>
      </c>
      <c r="T11210" s="105"/>
    </row>
    <row r="11211" spans="1:20" ht="15">
      <c r="A11211" s="284">
        <v>11207</v>
      </c>
      <c r="B11211" s="287"/>
      <c r="C11211" s="287"/>
      <c r="D11211" s="284" t="s">
        <v>119</v>
      </c>
      <c r="E11211" s="287"/>
      <c r="F11211" s="285" t="s">
        <v>11333</v>
      </c>
      <c r="G11211" s="266" t="s">
        <v>121</v>
      </c>
      <c r="H11211" s="266">
        <v>0.1</v>
      </c>
      <c r="I11211" s="266">
        <v>2023</v>
      </c>
      <c r="J11211" s="267">
        <v>44969</v>
      </c>
      <c r="K11211" s="267">
        <f>J11211+1</f>
        <v>44970</v>
      </c>
      <c r="L11211" s="266">
        <f>IF(M11211&lt;=365,1,2)</f>
        <v>1</v>
      </c>
      <c r="M11211" s="266">
        <f>IF(K11211&lt;$C$1,$C$2-$C$1+1,$C$2-K11211+1)</f>
        <v>77</v>
      </c>
      <c r="N11211" s="268">
        <f>M11211/365</f>
        <v>0.21095890410958903</v>
      </c>
      <c r="O11211" s="269">
        <f>'Data and Parameter'!$E$4*'Data and Parameter'!$E$5*('Data and Parameter'!$E$6+'Data and Parameter'!$E$7)*'Data and Parameter'!$E$19*'Data and Parameter'!$E$14*'ER calculations'!N11211</f>
        <v>1.0922922755728799</v>
      </c>
      <c r="T11211" s="105"/>
    </row>
    <row r="11212" spans="1:20" ht="15">
      <c r="A11212" s="284">
        <v>11208</v>
      </c>
      <c r="B11212" s="287"/>
      <c r="C11212" s="287"/>
      <c r="D11212" s="284" t="s">
        <v>119</v>
      </c>
      <c r="E11212" s="287"/>
      <c r="F11212" s="285" t="s">
        <v>11334</v>
      </c>
      <c r="G11212" s="266" t="s">
        <v>121</v>
      </c>
      <c r="H11212" s="266">
        <v>0.1</v>
      </c>
      <c r="I11212" s="266">
        <v>2023</v>
      </c>
      <c r="J11212" s="267">
        <v>45008</v>
      </c>
      <c r="K11212" s="267">
        <f>J11212+1</f>
        <v>45009</v>
      </c>
      <c r="L11212" s="266">
        <f>IF(M11212&lt;=365,1,2)</f>
        <v>1</v>
      </c>
      <c r="M11212" s="266">
        <f>IF(K11212&lt;$C$1,$C$2-$C$1+1,$C$2-K11212+1)</f>
        <v>38</v>
      </c>
      <c r="N11212" s="268">
        <f>M11212/365</f>
        <v>0.10410958904109589</v>
      </c>
      <c r="O11212" s="269">
        <f>'Data and Parameter'!$E$4*'Data and Parameter'!$E$5*('Data and Parameter'!$E$6+'Data and Parameter'!$E$7)*'Data and Parameter'!$E$19*'Data and Parameter'!$E$14*'ER calculations'!N11212</f>
        <v>0.53905333080220053</v>
      </c>
      <c r="T11212" s="105"/>
    </row>
    <row r="11213" spans="1:20" ht="15">
      <c r="A11213" s="284">
        <v>11209</v>
      </c>
      <c r="B11213" s="287"/>
      <c r="C11213" s="287"/>
      <c r="D11213" s="284" t="s">
        <v>119</v>
      </c>
      <c r="E11213" s="287"/>
      <c r="F11213" s="285" t="s">
        <v>11335</v>
      </c>
      <c r="G11213" s="266" t="s">
        <v>121</v>
      </c>
      <c r="H11213" s="266">
        <v>0.1</v>
      </c>
      <c r="I11213" s="266">
        <v>2023</v>
      </c>
      <c r="J11213" s="267">
        <v>44969</v>
      </c>
      <c r="K11213" s="267">
        <f>J11213+1</f>
        <v>44970</v>
      </c>
      <c r="L11213" s="266">
        <f>IF(M11213&lt;=365,1,2)</f>
        <v>1</v>
      </c>
      <c r="M11213" s="266">
        <f>IF(K11213&lt;$C$1,$C$2-$C$1+1,$C$2-K11213+1)</f>
        <v>77</v>
      </c>
      <c r="N11213" s="268">
        <f>M11213/365</f>
        <v>0.21095890410958903</v>
      </c>
      <c r="O11213" s="269">
        <f>'Data and Parameter'!$E$4*'Data and Parameter'!$E$5*('Data and Parameter'!$E$6+'Data and Parameter'!$E$7)*'Data and Parameter'!$E$19*'Data and Parameter'!$E$14*'ER calculations'!N11213</f>
        <v>1.0922922755728799</v>
      </c>
      <c r="T11213" s="105"/>
    </row>
    <row r="11214" spans="1:20" ht="15">
      <c r="A11214" s="284">
        <v>11210</v>
      </c>
      <c r="B11214" s="287"/>
      <c r="C11214" s="287"/>
      <c r="D11214" s="284" t="s">
        <v>119</v>
      </c>
      <c r="E11214" s="287"/>
      <c r="F11214" s="285" t="s">
        <v>11336</v>
      </c>
      <c r="G11214" s="266" t="s">
        <v>121</v>
      </c>
      <c r="H11214" s="266">
        <v>0.1</v>
      </c>
      <c r="I11214" s="266">
        <v>2023</v>
      </c>
      <c r="J11214" s="267">
        <v>44969</v>
      </c>
      <c r="K11214" s="267">
        <f>J11214+1</f>
        <v>44970</v>
      </c>
      <c r="L11214" s="266">
        <f>IF(M11214&lt;=365,1,2)</f>
        <v>1</v>
      </c>
      <c r="M11214" s="266">
        <f>IF(K11214&lt;$C$1,$C$2-$C$1+1,$C$2-K11214+1)</f>
        <v>77</v>
      </c>
      <c r="N11214" s="268">
        <f>M11214/365</f>
        <v>0.21095890410958903</v>
      </c>
      <c r="O11214" s="269">
        <f>'Data and Parameter'!$E$4*'Data and Parameter'!$E$5*('Data and Parameter'!$E$6+'Data and Parameter'!$E$7)*'Data and Parameter'!$E$19*'Data and Parameter'!$E$14*'ER calculations'!N11214</f>
        <v>1.0922922755728799</v>
      </c>
      <c r="T11214" s="105"/>
    </row>
    <row r="11215" spans="1:20" ht="15">
      <c r="A11215" s="284">
        <v>11211</v>
      </c>
      <c r="B11215" s="287"/>
      <c r="C11215" s="287"/>
      <c r="D11215" s="284" t="s">
        <v>119</v>
      </c>
      <c r="E11215" s="287"/>
      <c r="F11215" s="285" t="s">
        <v>11337</v>
      </c>
      <c r="G11215" s="266" t="s">
        <v>121</v>
      </c>
      <c r="H11215" s="266">
        <v>0.1</v>
      </c>
      <c r="I11215" s="266">
        <v>2023</v>
      </c>
      <c r="J11215" s="267">
        <v>44969</v>
      </c>
      <c r="K11215" s="267">
        <f>J11215+1</f>
        <v>44970</v>
      </c>
      <c r="L11215" s="266">
        <f>IF(M11215&lt;=365,1,2)</f>
        <v>1</v>
      </c>
      <c r="M11215" s="266">
        <f>IF(K11215&lt;$C$1,$C$2-$C$1+1,$C$2-K11215+1)</f>
        <v>77</v>
      </c>
      <c r="N11215" s="268">
        <f>M11215/365</f>
        <v>0.21095890410958903</v>
      </c>
      <c r="O11215" s="269">
        <f>'Data and Parameter'!$E$4*'Data and Parameter'!$E$5*('Data and Parameter'!$E$6+'Data and Parameter'!$E$7)*'Data and Parameter'!$E$19*'Data and Parameter'!$E$14*'ER calculations'!N11215</f>
        <v>1.0922922755728799</v>
      </c>
      <c r="T11215" s="105"/>
    </row>
    <row r="11216" spans="1:20" ht="15">
      <c r="A11216" s="284">
        <v>11212</v>
      </c>
      <c r="B11216" s="287"/>
      <c r="C11216" s="287"/>
      <c r="D11216" s="284" t="s">
        <v>119</v>
      </c>
      <c r="E11216" s="287"/>
      <c r="F11216" s="285" t="s">
        <v>11338</v>
      </c>
      <c r="G11216" s="266" t="s">
        <v>121</v>
      </c>
      <c r="H11216" s="266">
        <v>0.1</v>
      </c>
      <c r="I11216" s="266">
        <v>2023</v>
      </c>
      <c r="J11216" s="267">
        <v>44969</v>
      </c>
      <c r="K11216" s="267">
        <f>J11216+1</f>
        <v>44970</v>
      </c>
      <c r="L11216" s="266">
        <f>IF(M11216&lt;=365,1,2)</f>
        <v>1</v>
      </c>
      <c r="M11216" s="266">
        <f>IF(K11216&lt;$C$1,$C$2-$C$1+1,$C$2-K11216+1)</f>
        <v>77</v>
      </c>
      <c r="N11216" s="268">
        <f>M11216/365</f>
        <v>0.21095890410958903</v>
      </c>
      <c r="O11216" s="269">
        <f>'Data and Parameter'!$E$4*'Data and Parameter'!$E$5*('Data and Parameter'!$E$6+'Data and Parameter'!$E$7)*'Data and Parameter'!$E$19*'Data and Parameter'!$E$14*'ER calculations'!N11216</f>
        <v>1.0922922755728799</v>
      </c>
      <c r="T11216" s="105"/>
    </row>
    <row r="11217" spans="1:20" ht="15">
      <c r="A11217" s="284">
        <v>11213</v>
      </c>
      <c r="B11217" s="287"/>
      <c r="C11217" s="287"/>
      <c r="D11217" s="284" t="s">
        <v>119</v>
      </c>
      <c r="E11217" s="287"/>
      <c r="F11217" s="285" t="s">
        <v>11339</v>
      </c>
      <c r="G11217" s="266" t="s">
        <v>121</v>
      </c>
      <c r="H11217" s="266">
        <v>0.1</v>
      </c>
      <c r="I11217" s="266">
        <v>2023</v>
      </c>
      <c r="J11217" s="267">
        <v>44969</v>
      </c>
      <c r="K11217" s="267">
        <f>J11217+1</f>
        <v>44970</v>
      </c>
      <c r="L11217" s="266">
        <f>IF(M11217&lt;=365,1,2)</f>
        <v>1</v>
      </c>
      <c r="M11217" s="266">
        <f>IF(K11217&lt;$C$1,$C$2-$C$1+1,$C$2-K11217+1)</f>
        <v>77</v>
      </c>
      <c r="N11217" s="268">
        <f>M11217/365</f>
        <v>0.21095890410958903</v>
      </c>
      <c r="O11217" s="269">
        <f>'Data and Parameter'!$E$4*'Data and Parameter'!$E$5*('Data and Parameter'!$E$6+'Data and Parameter'!$E$7)*'Data and Parameter'!$E$19*'Data and Parameter'!$E$14*'ER calculations'!N11217</f>
        <v>1.0922922755728799</v>
      </c>
      <c r="T11217" s="105"/>
    </row>
    <row r="11218" spans="1:20" ht="15">
      <c r="A11218" s="284">
        <v>11214</v>
      </c>
      <c r="B11218" s="287"/>
      <c r="C11218" s="287"/>
      <c r="D11218" s="284" t="s">
        <v>588</v>
      </c>
      <c r="E11218" s="287"/>
      <c r="F11218" s="285" t="s">
        <v>11340</v>
      </c>
      <c r="G11218" s="266" t="s">
        <v>121</v>
      </c>
      <c r="H11218" s="266">
        <v>0.1</v>
      </c>
      <c r="I11218" s="266">
        <v>2023</v>
      </c>
      <c r="J11218" s="267">
        <v>45000</v>
      </c>
      <c r="K11218" s="267">
        <f>J11218+1</f>
        <v>45001</v>
      </c>
      <c r="L11218" s="266">
        <f>IF(M11218&lt;=365,1,2)</f>
        <v>1</v>
      </c>
      <c r="M11218" s="266">
        <f>IF(K11218&lt;$C$1,$C$2-$C$1+1,$C$2-K11218+1)</f>
        <v>46</v>
      </c>
      <c r="N11218" s="268">
        <f>M11218/365</f>
        <v>0.12602739726027398</v>
      </c>
      <c r="O11218" s="269">
        <f>'Data and Parameter'!$E$4*'Data and Parameter'!$E$5*('Data and Parameter'!$E$6+'Data and Parameter'!$E$7)*'Data and Parameter'!$E$19*'Data and Parameter'!$E$14*'ER calculations'!N11218</f>
        <v>0.65253824255003223</v>
      </c>
      <c r="T11218" s="105"/>
    </row>
    <row r="11219" spans="1:20" ht="15">
      <c r="A11219" s="284">
        <v>11215</v>
      </c>
      <c r="B11219" s="287"/>
      <c r="C11219" s="287"/>
      <c r="D11219" s="284" t="s">
        <v>119</v>
      </c>
      <c r="E11219" s="287"/>
      <c r="F11219" s="285" t="s">
        <v>11341</v>
      </c>
      <c r="G11219" s="266" t="s">
        <v>121</v>
      </c>
      <c r="H11219" s="266">
        <v>0.1</v>
      </c>
      <c r="I11219" s="266">
        <v>2023</v>
      </c>
      <c r="J11219" s="267">
        <v>45008</v>
      </c>
      <c r="K11219" s="267">
        <f>J11219+1</f>
        <v>45009</v>
      </c>
      <c r="L11219" s="266">
        <f>IF(M11219&lt;=365,1,2)</f>
        <v>1</v>
      </c>
      <c r="M11219" s="266">
        <f>IF(K11219&lt;$C$1,$C$2-$C$1+1,$C$2-K11219+1)</f>
        <v>38</v>
      </c>
      <c r="N11219" s="268">
        <f>M11219/365</f>
        <v>0.10410958904109589</v>
      </c>
      <c r="O11219" s="269">
        <f>'Data and Parameter'!$E$4*'Data and Parameter'!$E$5*('Data and Parameter'!$E$6+'Data and Parameter'!$E$7)*'Data and Parameter'!$E$19*'Data and Parameter'!$E$14*'ER calculations'!N11219</f>
        <v>0.53905333080220053</v>
      </c>
      <c r="T11219" s="105"/>
    </row>
    <row r="11220" spans="1:20" ht="15">
      <c r="A11220" s="284">
        <v>11216</v>
      </c>
      <c r="B11220" s="287"/>
      <c r="C11220" s="287"/>
      <c r="D11220" s="284" t="s">
        <v>119</v>
      </c>
      <c r="E11220" s="287"/>
      <c r="F11220" s="285" t="s">
        <v>11342</v>
      </c>
      <c r="G11220" s="266" t="s">
        <v>121</v>
      </c>
      <c r="H11220" s="266">
        <v>0.1</v>
      </c>
      <c r="I11220" s="266">
        <v>2023</v>
      </c>
      <c r="J11220" s="267">
        <v>44970</v>
      </c>
      <c r="K11220" s="267">
        <f>J11220+1</f>
        <v>44971</v>
      </c>
      <c r="L11220" s="266">
        <f>IF(M11220&lt;=365,1,2)</f>
        <v>1</v>
      </c>
      <c r="M11220" s="266">
        <f>IF(K11220&lt;$C$1,$C$2-$C$1+1,$C$2-K11220+1)</f>
        <v>76</v>
      </c>
      <c r="N11220" s="268">
        <f>M11220/365</f>
        <v>0.20821917808219179</v>
      </c>
      <c r="O11220" s="269">
        <f>'Data and Parameter'!$E$4*'Data and Parameter'!$E$5*('Data and Parameter'!$E$6+'Data and Parameter'!$E$7)*'Data and Parameter'!$E$19*'Data and Parameter'!$E$14*'ER calculations'!N11220</f>
        <v>1.0781066616044011</v>
      </c>
      <c r="T11220" s="105"/>
    </row>
    <row r="11221" spans="1:20" ht="15">
      <c r="A11221" s="284">
        <v>11217</v>
      </c>
      <c r="B11221" s="287"/>
      <c r="C11221" s="287"/>
      <c r="D11221" s="284" t="s">
        <v>119</v>
      </c>
      <c r="E11221" s="287"/>
      <c r="F11221" s="285" t="s">
        <v>11343</v>
      </c>
      <c r="G11221" s="266" t="s">
        <v>121</v>
      </c>
      <c r="H11221" s="266">
        <v>0.1</v>
      </c>
      <c r="I11221" s="266">
        <v>2023</v>
      </c>
      <c r="J11221" s="267">
        <v>44970</v>
      </c>
      <c r="K11221" s="267">
        <f>J11221+1</f>
        <v>44971</v>
      </c>
      <c r="L11221" s="266">
        <f>IF(M11221&lt;=365,1,2)</f>
        <v>1</v>
      </c>
      <c r="M11221" s="266">
        <f>IF(K11221&lt;$C$1,$C$2-$C$1+1,$C$2-K11221+1)</f>
        <v>76</v>
      </c>
      <c r="N11221" s="268">
        <f>M11221/365</f>
        <v>0.20821917808219179</v>
      </c>
      <c r="O11221" s="269">
        <f>'Data and Parameter'!$E$4*'Data and Parameter'!$E$5*('Data and Parameter'!$E$6+'Data and Parameter'!$E$7)*'Data and Parameter'!$E$19*'Data and Parameter'!$E$14*'ER calculations'!N11221</f>
        <v>1.0781066616044011</v>
      </c>
      <c r="T11221" s="105"/>
    </row>
    <row r="11222" spans="1:20" ht="15">
      <c r="A11222" s="284">
        <v>11218</v>
      </c>
      <c r="B11222" s="287"/>
      <c r="C11222" s="287"/>
      <c r="D11222" s="284" t="s">
        <v>119</v>
      </c>
      <c r="E11222" s="287"/>
      <c r="F11222" s="285" t="s">
        <v>11344</v>
      </c>
      <c r="G11222" s="266" t="s">
        <v>121</v>
      </c>
      <c r="H11222" s="266">
        <v>0.1</v>
      </c>
      <c r="I11222" s="266">
        <v>2023</v>
      </c>
      <c r="J11222" s="267">
        <v>44970</v>
      </c>
      <c r="K11222" s="267">
        <f>J11222+1</f>
        <v>44971</v>
      </c>
      <c r="L11222" s="266">
        <f>IF(M11222&lt;=365,1,2)</f>
        <v>1</v>
      </c>
      <c r="M11222" s="266">
        <f>IF(K11222&lt;$C$1,$C$2-$C$1+1,$C$2-K11222+1)</f>
        <v>76</v>
      </c>
      <c r="N11222" s="268">
        <f>M11222/365</f>
        <v>0.20821917808219179</v>
      </c>
      <c r="O11222" s="269">
        <f>'Data and Parameter'!$E$4*'Data and Parameter'!$E$5*('Data and Parameter'!$E$6+'Data and Parameter'!$E$7)*'Data and Parameter'!$E$19*'Data and Parameter'!$E$14*'ER calculations'!N11222</f>
        <v>1.0781066616044011</v>
      </c>
      <c r="T11222" s="105"/>
    </row>
    <row r="11223" spans="1:20" ht="15">
      <c r="A11223" s="284">
        <v>11219</v>
      </c>
      <c r="B11223" s="287"/>
      <c r="C11223" s="287"/>
      <c r="D11223" s="284" t="s">
        <v>588</v>
      </c>
      <c r="E11223" s="287"/>
      <c r="F11223" s="285" t="s">
        <v>11345</v>
      </c>
      <c r="G11223" s="266" t="s">
        <v>121</v>
      </c>
      <c r="H11223" s="266">
        <v>0.1</v>
      </c>
      <c r="I11223" s="266">
        <v>2023</v>
      </c>
      <c r="J11223" s="267">
        <v>45000</v>
      </c>
      <c r="K11223" s="267">
        <f>J11223+1</f>
        <v>45001</v>
      </c>
      <c r="L11223" s="266">
        <f>IF(M11223&lt;=365,1,2)</f>
        <v>1</v>
      </c>
      <c r="M11223" s="266">
        <f>IF(K11223&lt;$C$1,$C$2-$C$1+1,$C$2-K11223+1)</f>
        <v>46</v>
      </c>
      <c r="N11223" s="268">
        <f>M11223/365</f>
        <v>0.12602739726027398</v>
      </c>
      <c r="O11223" s="269">
        <f>'Data and Parameter'!$E$4*'Data and Parameter'!$E$5*('Data and Parameter'!$E$6+'Data and Parameter'!$E$7)*'Data and Parameter'!$E$19*'Data and Parameter'!$E$14*'ER calculations'!N11223</f>
        <v>0.65253824255003223</v>
      </c>
      <c r="T11223" s="105"/>
    </row>
    <row r="11224" spans="1:20" ht="15">
      <c r="A11224" s="284">
        <v>11220</v>
      </c>
      <c r="B11224" s="287"/>
      <c r="C11224" s="287"/>
      <c r="D11224" s="284" t="s">
        <v>119</v>
      </c>
      <c r="E11224" s="287"/>
      <c r="F11224" s="285" t="s">
        <v>11346</v>
      </c>
      <c r="G11224" s="266" t="s">
        <v>121</v>
      </c>
      <c r="H11224" s="266">
        <v>0.1</v>
      </c>
      <c r="I11224" s="266">
        <v>2023</v>
      </c>
      <c r="J11224" s="267">
        <v>44969</v>
      </c>
      <c r="K11224" s="267">
        <f>J11224+1</f>
        <v>44970</v>
      </c>
      <c r="L11224" s="266">
        <f>IF(M11224&lt;=365,1,2)</f>
        <v>1</v>
      </c>
      <c r="M11224" s="266">
        <f>IF(K11224&lt;$C$1,$C$2-$C$1+1,$C$2-K11224+1)</f>
        <v>77</v>
      </c>
      <c r="N11224" s="268">
        <f>M11224/365</f>
        <v>0.21095890410958903</v>
      </c>
      <c r="O11224" s="269">
        <f>'Data and Parameter'!$E$4*'Data and Parameter'!$E$5*('Data and Parameter'!$E$6+'Data and Parameter'!$E$7)*'Data and Parameter'!$E$19*'Data and Parameter'!$E$14*'ER calculations'!N11224</f>
        <v>1.0922922755728799</v>
      </c>
      <c r="T11224" s="105"/>
    </row>
    <row r="11225" spans="1:20" ht="15">
      <c r="A11225" s="284">
        <v>11221</v>
      </c>
      <c r="B11225" s="287"/>
      <c r="C11225" s="287"/>
      <c r="D11225" s="284" t="s">
        <v>119</v>
      </c>
      <c r="E11225" s="287"/>
      <c r="F11225" s="285" t="s">
        <v>11347</v>
      </c>
      <c r="G11225" s="266" t="s">
        <v>121</v>
      </c>
      <c r="H11225" s="266">
        <v>0.1</v>
      </c>
      <c r="I11225" s="266">
        <v>2023</v>
      </c>
      <c r="J11225" s="267">
        <v>44969</v>
      </c>
      <c r="K11225" s="267">
        <f>J11225+1</f>
        <v>44970</v>
      </c>
      <c r="L11225" s="266">
        <f>IF(M11225&lt;=365,1,2)</f>
        <v>1</v>
      </c>
      <c r="M11225" s="266">
        <f>IF(K11225&lt;$C$1,$C$2-$C$1+1,$C$2-K11225+1)</f>
        <v>77</v>
      </c>
      <c r="N11225" s="268">
        <f>M11225/365</f>
        <v>0.21095890410958903</v>
      </c>
      <c r="O11225" s="269">
        <f>'Data and Parameter'!$E$4*'Data and Parameter'!$E$5*('Data and Parameter'!$E$6+'Data and Parameter'!$E$7)*'Data and Parameter'!$E$19*'Data and Parameter'!$E$14*'ER calculations'!N11225</f>
        <v>1.0922922755728799</v>
      </c>
      <c r="T11225" s="105"/>
    </row>
    <row r="11226" spans="1:20" ht="15">
      <c r="A11226" s="284">
        <v>11222</v>
      </c>
      <c r="B11226" s="287"/>
      <c r="C11226" s="287"/>
      <c r="D11226" s="284" t="s">
        <v>119</v>
      </c>
      <c r="E11226" s="287"/>
      <c r="F11226" s="285" t="s">
        <v>11348</v>
      </c>
      <c r="G11226" s="266" t="s">
        <v>121</v>
      </c>
      <c r="H11226" s="266">
        <v>0.1</v>
      </c>
      <c r="I11226" s="266">
        <v>2023</v>
      </c>
      <c r="J11226" s="267">
        <v>44969</v>
      </c>
      <c r="K11226" s="267">
        <f>J11226+1</f>
        <v>44970</v>
      </c>
      <c r="L11226" s="266">
        <f>IF(M11226&lt;=365,1,2)</f>
        <v>1</v>
      </c>
      <c r="M11226" s="266">
        <f>IF(K11226&lt;$C$1,$C$2-$C$1+1,$C$2-K11226+1)</f>
        <v>77</v>
      </c>
      <c r="N11226" s="268">
        <f>M11226/365</f>
        <v>0.21095890410958903</v>
      </c>
      <c r="O11226" s="269">
        <f>'Data and Parameter'!$E$4*'Data and Parameter'!$E$5*('Data and Parameter'!$E$6+'Data and Parameter'!$E$7)*'Data and Parameter'!$E$19*'Data and Parameter'!$E$14*'ER calculations'!N11226</f>
        <v>1.0922922755728799</v>
      </c>
      <c r="T11226" s="105"/>
    </row>
    <row r="11227" spans="1:20" ht="15">
      <c r="A11227" s="284">
        <v>11223</v>
      </c>
      <c r="B11227" s="287"/>
      <c r="C11227" s="287"/>
      <c r="D11227" s="284" t="s">
        <v>119</v>
      </c>
      <c r="E11227" s="287"/>
      <c r="F11227" s="285" t="s">
        <v>11349</v>
      </c>
      <c r="G11227" s="266" t="s">
        <v>121</v>
      </c>
      <c r="H11227" s="266">
        <v>0.1</v>
      </c>
      <c r="I11227" s="266">
        <v>2023</v>
      </c>
      <c r="J11227" s="267">
        <v>44967</v>
      </c>
      <c r="K11227" s="267">
        <f>J11227+1</f>
        <v>44968</v>
      </c>
      <c r="L11227" s="266">
        <f>IF(M11227&lt;=365,1,2)</f>
        <v>1</v>
      </c>
      <c r="M11227" s="266">
        <f>IF(K11227&lt;$C$1,$C$2-$C$1+1,$C$2-K11227+1)</f>
        <v>79</v>
      </c>
      <c r="N11227" s="268">
        <f>M11227/365</f>
        <v>0.21643835616438356</v>
      </c>
      <c r="O11227" s="269">
        <f>'Data and Parameter'!$E$4*'Data and Parameter'!$E$5*('Data and Parameter'!$E$6+'Data and Parameter'!$E$7)*'Data and Parameter'!$E$19*'Data and Parameter'!$E$14*'ER calculations'!N11227</f>
        <v>1.1206635035098378</v>
      </c>
    </row>
    <row r="11228" spans="1:20" ht="15">
      <c r="A11228" s="284">
        <v>11224</v>
      </c>
      <c r="B11228" s="287"/>
      <c r="C11228" s="287"/>
      <c r="D11228" s="284" t="s">
        <v>119</v>
      </c>
      <c r="E11228" s="287"/>
      <c r="F11228" s="285" t="s">
        <v>11350</v>
      </c>
      <c r="G11228" s="266" t="s">
        <v>121</v>
      </c>
      <c r="H11228" s="266">
        <v>0.1</v>
      </c>
      <c r="I11228" s="266">
        <v>2023</v>
      </c>
      <c r="J11228" s="267">
        <v>45010</v>
      </c>
      <c r="K11228" s="267">
        <f>J11228+1</f>
        <v>45011</v>
      </c>
      <c r="L11228" s="266">
        <f>IF(M11228&lt;=365,1,2)</f>
        <v>1</v>
      </c>
      <c r="M11228" s="266">
        <f>IF(K11228&lt;$C$1,$C$2-$C$1+1,$C$2-K11228+1)</f>
        <v>36</v>
      </c>
      <c r="N11228" s="268">
        <f>M11228/365</f>
        <v>9.8630136986301367E-2</v>
      </c>
      <c r="O11228" s="269">
        <f>'Data and Parameter'!$E$4*'Data and Parameter'!$E$5*('Data and Parameter'!$E$6+'Data and Parameter'!$E$7)*'Data and Parameter'!$E$19*'Data and Parameter'!$E$14*'ER calculations'!N11228</f>
        <v>0.51068210286524263</v>
      </c>
      <c r="T11228" s="105"/>
    </row>
    <row r="11229" spans="1:20" ht="15">
      <c r="A11229" s="284">
        <v>11225</v>
      </c>
      <c r="B11229" s="287"/>
      <c r="C11229" s="287"/>
      <c r="D11229" s="284" t="s">
        <v>588</v>
      </c>
      <c r="E11229" s="287"/>
      <c r="F11229" s="285" t="s">
        <v>11351</v>
      </c>
      <c r="G11229" s="266" t="s">
        <v>121</v>
      </c>
      <c r="H11229" s="266">
        <v>0.1</v>
      </c>
      <c r="I11229" s="266">
        <v>2023</v>
      </c>
      <c r="J11229" s="267">
        <v>45000</v>
      </c>
      <c r="K11229" s="267">
        <f>J11229+1</f>
        <v>45001</v>
      </c>
      <c r="L11229" s="266">
        <f>IF(M11229&lt;=365,1,2)</f>
        <v>1</v>
      </c>
      <c r="M11229" s="266">
        <f>IF(K11229&lt;$C$1,$C$2-$C$1+1,$C$2-K11229+1)</f>
        <v>46</v>
      </c>
      <c r="N11229" s="268">
        <f>M11229/365</f>
        <v>0.12602739726027398</v>
      </c>
      <c r="O11229" s="269">
        <f>'Data and Parameter'!$E$4*'Data and Parameter'!$E$5*('Data and Parameter'!$E$6+'Data and Parameter'!$E$7)*'Data and Parameter'!$E$19*'Data and Parameter'!$E$14*'ER calculations'!N11229</f>
        <v>0.65253824255003223</v>
      </c>
      <c r="T11229" s="105"/>
    </row>
    <row r="11230" spans="1:20" ht="15">
      <c r="A11230" s="284">
        <v>11226</v>
      </c>
      <c r="B11230" s="287"/>
      <c r="C11230" s="287"/>
      <c r="D11230" s="284" t="s">
        <v>588</v>
      </c>
      <c r="E11230" s="287"/>
      <c r="F11230" s="285" t="s">
        <v>11352</v>
      </c>
      <c r="G11230" s="266" t="s">
        <v>121</v>
      </c>
      <c r="H11230" s="266">
        <v>0.1</v>
      </c>
      <c r="I11230" s="266">
        <v>2023</v>
      </c>
      <c r="J11230" s="267">
        <v>45000</v>
      </c>
      <c r="K11230" s="267">
        <f>J11230+1</f>
        <v>45001</v>
      </c>
      <c r="L11230" s="266">
        <f>IF(M11230&lt;=365,1,2)</f>
        <v>1</v>
      </c>
      <c r="M11230" s="266">
        <f>IF(K11230&lt;$C$1,$C$2-$C$1+1,$C$2-K11230+1)</f>
        <v>46</v>
      </c>
      <c r="N11230" s="268">
        <f>M11230/365</f>
        <v>0.12602739726027398</v>
      </c>
      <c r="O11230" s="269">
        <f>'Data and Parameter'!$E$4*'Data and Parameter'!$E$5*('Data and Parameter'!$E$6+'Data and Parameter'!$E$7)*'Data and Parameter'!$E$19*'Data and Parameter'!$E$14*'ER calculations'!N11230</f>
        <v>0.65253824255003223</v>
      </c>
      <c r="T11230" s="105"/>
    </row>
    <row r="11231" spans="1:20" ht="15">
      <c r="A11231" s="284">
        <v>11227</v>
      </c>
      <c r="B11231" s="287"/>
      <c r="C11231" s="287"/>
      <c r="D11231" s="284" t="s">
        <v>588</v>
      </c>
      <c r="E11231" s="287"/>
      <c r="F11231" s="285" t="s">
        <v>11353</v>
      </c>
      <c r="G11231" s="266" t="s">
        <v>121</v>
      </c>
      <c r="H11231" s="266">
        <v>0.1</v>
      </c>
      <c r="I11231" s="266">
        <v>2023</v>
      </c>
      <c r="J11231" s="267">
        <v>45000</v>
      </c>
      <c r="K11231" s="267">
        <f>J11231+1</f>
        <v>45001</v>
      </c>
      <c r="L11231" s="266">
        <f>IF(M11231&lt;=365,1,2)</f>
        <v>1</v>
      </c>
      <c r="M11231" s="266">
        <f>IF(K11231&lt;$C$1,$C$2-$C$1+1,$C$2-K11231+1)</f>
        <v>46</v>
      </c>
      <c r="N11231" s="268">
        <f>M11231/365</f>
        <v>0.12602739726027398</v>
      </c>
      <c r="O11231" s="269">
        <f>'Data and Parameter'!$E$4*'Data and Parameter'!$E$5*('Data and Parameter'!$E$6+'Data and Parameter'!$E$7)*'Data and Parameter'!$E$19*'Data and Parameter'!$E$14*'ER calculations'!N11231</f>
        <v>0.65253824255003223</v>
      </c>
      <c r="T11231" s="105"/>
    </row>
    <row r="11232" spans="1:20" ht="15">
      <c r="A11232" s="284">
        <v>11228</v>
      </c>
      <c r="B11232" s="287"/>
      <c r="C11232" s="287"/>
      <c r="D11232" s="284" t="s">
        <v>588</v>
      </c>
      <c r="E11232" s="287"/>
      <c r="F11232" s="285" t="s">
        <v>11354</v>
      </c>
      <c r="G11232" s="266" t="s">
        <v>121</v>
      </c>
      <c r="H11232" s="266">
        <v>0.1</v>
      </c>
      <c r="I11232" s="266">
        <v>2023</v>
      </c>
      <c r="J11232" s="267">
        <v>45000</v>
      </c>
      <c r="K11232" s="267">
        <f>J11232+1</f>
        <v>45001</v>
      </c>
      <c r="L11232" s="266">
        <f>IF(M11232&lt;=365,1,2)</f>
        <v>1</v>
      </c>
      <c r="M11232" s="266">
        <f>IF(K11232&lt;$C$1,$C$2-$C$1+1,$C$2-K11232+1)</f>
        <v>46</v>
      </c>
      <c r="N11232" s="268">
        <f>M11232/365</f>
        <v>0.12602739726027398</v>
      </c>
      <c r="O11232" s="269">
        <f>'Data and Parameter'!$E$4*'Data and Parameter'!$E$5*('Data and Parameter'!$E$6+'Data and Parameter'!$E$7)*'Data and Parameter'!$E$19*'Data and Parameter'!$E$14*'ER calculations'!N11232</f>
        <v>0.65253824255003223</v>
      </c>
      <c r="T11232" s="105"/>
    </row>
    <row r="11233" spans="1:20" ht="15">
      <c r="A11233" s="284">
        <v>11229</v>
      </c>
      <c r="B11233" s="287"/>
      <c r="C11233" s="287"/>
      <c r="D11233" s="284" t="s">
        <v>119</v>
      </c>
      <c r="E11233" s="287"/>
      <c r="F11233" s="285" t="s">
        <v>11355</v>
      </c>
      <c r="G11233" s="266" t="s">
        <v>121</v>
      </c>
      <c r="H11233" s="266">
        <v>0.1</v>
      </c>
      <c r="I11233" s="266">
        <v>2023</v>
      </c>
      <c r="J11233" s="267">
        <v>44967</v>
      </c>
      <c r="K11233" s="267">
        <f>J11233+1</f>
        <v>44968</v>
      </c>
      <c r="L11233" s="266">
        <f>IF(M11233&lt;=365,1,2)</f>
        <v>1</v>
      </c>
      <c r="M11233" s="266">
        <f>IF(K11233&lt;$C$1,$C$2-$C$1+1,$C$2-K11233+1)</f>
        <v>79</v>
      </c>
      <c r="N11233" s="268">
        <f>M11233/365</f>
        <v>0.21643835616438356</v>
      </c>
      <c r="O11233" s="269">
        <f>'Data and Parameter'!$E$4*'Data and Parameter'!$E$5*('Data and Parameter'!$E$6+'Data and Parameter'!$E$7)*'Data and Parameter'!$E$19*'Data and Parameter'!$E$14*'ER calculations'!N11233</f>
        <v>1.1206635035098378</v>
      </c>
    </row>
    <row r="11234" spans="1:20" ht="15">
      <c r="A11234" s="284">
        <v>11230</v>
      </c>
      <c r="B11234" s="287"/>
      <c r="C11234" s="287"/>
      <c r="D11234" s="284" t="s">
        <v>119</v>
      </c>
      <c r="E11234" s="287"/>
      <c r="F11234" s="285" t="s">
        <v>11356</v>
      </c>
      <c r="G11234" s="266" t="s">
        <v>121</v>
      </c>
      <c r="H11234" s="266">
        <v>0.1</v>
      </c>
      <c r="I11234" s="266">
        <v>2023</v>
      </c>
      <c r="J11234" s="267">
        <v>45013</v>
      </c>
      <c r="K11234" s="267">
        <f>J11234+1</f>
        <v>45014</v>
      </c>
      <c r="L11234" s="266">
        <f>IF(M11234&lt;=365,1,2)</f>
        <v>1</v>
      </c>
      <c r="M11234" s="266">
        <f>IF(K11234&lt;$C$1,$C$2-$C$1+1,$C$2-K11234+1)</f>
        <v>33</v>
      </c>
      <c r="N11234" s="268">
        <f>M11234/365</f>
        <v>9.0410958904109592E-2</v>
      </c>
      <c r="O11234" s="269">
        <f>'Data and Parameter'!$E$4*'Data and Parameter'!$E$5*('Data and Parameter'!$E$6+'Data and Parameter'!$E$7)*'Data and Parameter'!$E$19*'Data and Parameter'!$E$14*'ER calculations'!N11234</f>
        <v>0.46812526095980572</v>
      </c>
      <c r="T11234" s="105"/>
    </row>
    <row r="11235" spans="1:20" ht="15">
      <c r="A11235" s="284">
        <v>11231</v>
      </c>
      <c r="B11235" s="287"/>
      <c r="C11235" s="287"/>
      <c r="D11235" s="284" t="s">
        <v>119</v>
      </c>
      <c r="E11235" s="287"/>
      <c r="F11235" s="285" t="s">
        <v>11357</v>
      </c>
      <c r="G11235" s="266" t="s">
        <v>121</v>
      </c>
      <c r="H11235" s="266">
        <v>0.1</v>
      </c>
      <c r="I11235" s="266">
        <v>2023</v>
      </c>
      <c r="J11235" s="267">
        <v>44966</v>
      </c>
      <c r="K11235" s="267">
        <f>J11235+1</f>
        <v>44967</v>
      </c>
      <c r="L11235" s="266">
        <f>IF(M11235&lt;=365,1,2)</f>
        <v>1</v>
      </c>
      <c r="M11235" s="266">
        <f>IF(K11235&lt;$C$1,$C$2-$C$1+1,$C$2-K11235+1)</f>
        <v>80</v>
      </c>
      <c r="N11235" s="268">
        <f>M11235/365</f>
        <v>0.21917808219178081</v>
      </c>
      <c r="O11235" s="269">
        <f>'Data and Parameter'!$E$4*'Data and Parameter'!$E$5*('Data and Parameter'!$E$6+'Data and Parameter'!$E$7)*'Data and Parameter'!$E$19*'Data and Parameter'!$E$14*'ER calculations'!N11235</f>
        <v>1.1348491174783168</v>
      </c>
      <c r="T11235" s="105"/>
    </row>
    <row r="11236" spans="1:20" ht="15">
      <c r="A11236" s="284">
        <v>11232</v>
      </c>
      <c r="B11236" s="287"/>
      <c r="C11236" s="287"/>
      <c r="D11236" s="284" t="s">
        <v>119</v>
      </c>
      <c r="E11236" s="287"/>
      <c r="F11236" s="285" t="s">
        <v>11358</v>
      </c>
      <c r="G11236" s="266" t="s">
        <v>121</v>
      </c>
      <c r="H11236" s="266">
        <v>0.1</v>
      </c>
      <c r="I11236" s="266">
        <v>2023</v>
      </c>
      <c r="J11236" s="267">
        <v>44967</v>
      </c>
      <c r="K11236" s="267">
        <f>J11236+1</f>
        <v>44968</v>
      </c>
      <c r="L11236" s="266">
        <f>IF(M11236&lt;=365,1,2)</f>
        <v>1</v>
      </c>
      <c r="M11236" s="266">
        <f>IF(K11236&lt;$C$1,$C$2-$C$1+1,$C$2-K11236+1)</f>
        <v>79</v>
      </c>
      <c r="N11236" s="268">
        <f>M11236/365</f>
        <v>0.21643835616438356</v>
      </c>
      <c r="O11236" s="269">
        <f>'Data and Parameter'!$E$4*'Data and Parameter'!$E$5*('Data and Parameter'!$E$6+'Data and Parameter'!$E$7)*'Data and Parameter'!$E$19*'Data and Parameter'!$E$14*'ER calculations'!N11236</f>
        <v>1.1206635035098378</v>
      </c>
    </row>
    <row r="11237" spans="1:20" ht="15">
      <c r="A11237" s="284">
        <v>11233</v>
      </c>
      <c r="B11237" s="287"/>
      <c r="C11237" s="287"/>
      <c r="D11237" s="284" t="s">
        <v>119</v>
      </c>
      <c r="E11237" s="287"/>
      <c r="F11237" s="285" t="s">
        <v>11359</v>
      </c>
      <c r="G11237" s="266" t="s">
        <v>121</v>
      </c>
      <c r="H11237" s="266">
        <v>0.1</v>
      </c>
      <c r="I11237" s="266">
        <v>2023</v>
      </c>
      <c r="J11237" s="267">
        <v>44967</v>
      </c>
      <c r="K11237" s="267">
        <f>J11237+1</f>
        <v>44968</v>
      </c>
      <c r="L11237" s="266">
        <f>IF(M11237&lt;=365,1,2)</f>
        <v>1</v>
      </c>
      <c r="M11237" s="266">
        <f>IF(K11237&lt;$C$1,$C$2-$C$1+1,$C$2-K11237+1)</f>
        <v>79</v>
      </c>
      <c r="N11237" s="268">
        <f>M11237/365</f>
        <v>0.21643835616438356</v>
      </c>
      <c r="O11237" s="269">
        <f>'Data and Parameter'!$E$4*'Data and Parameter'!$E$5*('Data and Parameter'!$E$6+'Data and Parameter'!$E$7)*'Data and Parameter'!$E$19*'Data and Parameter'!$E$14*'ER calculations'!N11237</f>
        <v>1.1206635035098378</v>
      </c>
    </row>
    <row r="11238" spans="1:20" ht="15">
      <c r="A11238" s="284">
        <v>11234</v>
      </c>
      <c r="B11238" s="287"/>
      <c r="C11238" s="287"/>
      <c r="D11238" s="284" t="s">
        <v>119</v>
      </c>
      <c r="E11238" s="287"/>
      <c r="F11238" s="285" t="s">
        <v>11360</v>
      </c>
      <c r="G11238" s="266" t="s">
        <v>121</v>
      </c>
      <c r="H11238" s="266">
        <v>0.1</v>
      </c>
      <c r="I11238" s="266">
        <v>2023</v>
      </c>
      <c r="J11238" s="267">
        <v>45013</v>
      </c>
      <c r="K11238" s="267">
        <f>J11238+1</f>
        <v>45014</v>
      </c>
      <c r="L11238" s="266">
        <f>IF(M11238&lt;=365,1,2)</f>
        <v>1</v>
      </c>
      <c r="M11238" s="266">
        <f>IF(K11238&lt;$C$1,$C$2-$C$1+1,$C$2-K11238+1)</f>
        <v>33</v>
      </c>
      <c r="N11238" s="268">
        <f>M11238/365</f>
        <v>9.0410958904109592E-2</v>
      </c>
      <c r="O11238" s="269">
        <f>'Data and Parameter'!$E$4*'Data and Parameter'!$E$5*('Data and Parameter'!$E$6+'Data and Parameter'!$E$7)*'Data and Parameter'!$E$19*'Data and Parameter'!$E$14*'ER calculations'!N11238</f>
        <v>0.46812526095980572</v>
      </c>
      <c r="T11238" s="105"/>
    </row>
    <row r="11239" spans="1:20" ht="15">
      <c r="A11239" s="284">
        <v>11235</v>
      </c>
      <c r="B11239" s="287"/>
      <c r="C11239" s="287"/>
      <c r="D11239" s="284" t="s">
        <v>119</v>
      </c>
      <c r="E11239" s="287"/>
      <c r="F11239" s="285" t="s">
        <v>11361</v>
      </c>
      <c r="G11239" s="266" t="s">
        <v>121</v>
      </c>
      <c r="H11239" s="266">
        <v>0.1</v>
      </c>
      <c r="I11239" s="266">
        <v>2023</v>
      </c>
      <c r="J11239" s="267">
        <v>44967</v>
      </c>
      <c r="K11239" s="267">
        <f>J11239+1</f>
        <v>44968</v>
      </c>
      <c r="L11239" s="266">
        <f>IF(M11239&lt;=365,1,2)</f>
        <v>1</v>
      </c>
      <c r="M11239" s="266">
        <f>IF(K11239&lt;$C$1,$C$2-$C$1+1,$C$2-K11239+1)</f>
        <v>79</v>
      </c>
      <c r="N11239" s="268">
        <f>M11239/365</f>
        <v>0.21643835616438356</v>
      </c>
      <c r="O11239" s="269">
        <f>'Data and Parameter'!$E$4*'Data and Parameter'!$E$5*('Data and Parameter'!$E$6+'Data and Parameter'!$E$7)*'Data and Parameter'!$E$19*'Data and Parameter'!$E$14*'ER calculations'!N11239</f>
        <v>1.1206635035098378</v>
      </c>
    </row>
    <row r="11240" spans="1:20" ht="15">
      <c r="A11240" s="284">
        <v>11236</v>
      </c>
      <c r="B11240" s="287"/>
      <c r="C11240" s="287"/>
      <c r="D11240" s="284" t="s">
        <v>119</v>
      </c>
      <c r="E11240" s="287"/>
      <c r="F11240" s="285" t="s">
        <v>11362</v>
      </c>
      <c r="G11240" s="266" t="s">
        <v>121</v>
      </c>
      <c r="H11240" s="266">
        <v>0.1</v>
      </c>
      <c r="I11240" s="266">
        <v>2023</v>
      </c>
      <c r="J11240" s="267">
        <v>44966</v>
      </c>
      <c r="K11240" s="267">
        <f>J11240+1</f>
        <v>44967</v>
      </c>
      <c r="L11240" s="266">
        <f>IF(M11240&lt;=365,1,2)</f>
        <v>1</v>
      </c>
      <c r="M11240" s="266">
        <f>IF(K11240&lt;$C$1,$C$2-$C$1+1,$C$2-K11240+1)</f>
        <v>80</v>
      </c>
      <c r="N11240" s="268">
        <f>M11240/365</f>
        <v>0.21917808219178081</v>
      </c>
      <c r="O11240" s="269">
        <f>'Data and Parameter'!$E$4*'Data and Parameter'!$E$5*('Data and Parameter'!$E$6+'Data and Parameter'!$E$7)*'Data and Parameter'!$E$19*'Data and Parameter'!$E$14*'ER calculations'!N11240</f>
        <v>1.1348491174783168</v>
      </c>
      <c r="T11240" s="105"/>
    </row>
    <row r="11241" spans="1:20" ht="15">
      <c r="A11241" s="284">
        <v>11237</v>
      </c>
      <c r="B11241" s="287"/>
      <c r="C11241" s="287"/>
      <c r="D11241" s="284" t="s">
        <v>119</v>
      </c>
      <c r="E11241" s="287"/>
      <c r="F11241" s="285" t="s">
        <v>11363</v>
      </c>
      <c r="G11241" s="266" t="s">
        <v>121</v>
      </c>
      <c r="H11241" s="266">
        <v>0.1</v>
      </c>
      <c r="I11241" s="266">
        <v>2022</v>
      </c>
      <c r="J11241" s="267">
        <v>44719</v>
      </c>
      <c r="K11241" s="267">
        <f>J11241+1</f>
        <v>44720</v>
      </c>
      <c r="L11241" s="266">
        <f>IF(M11241&lt;=365,1,2)</f>
        <v>1</v>
      </c>
      <c r="M11241" s="266">
        <f>IF(K11241&lt;$C$1,$C$2-$C$1+1,$C$2-K11241+1)</f>
        <v>327</v>
      </c>
      <c r="N11241" s="268">
        <f>M11241/365</f>
        <v>0.89589041095890409</v>
      </c>
      <c r="O11241" s="269">
        <f>'Data and Parameter'!$E$4*'Data and Parameter'!$E$5*('Data and Parameter'!$E$6+'Data and Parameter'!$E$7)*'Data and Parameter'!$E$19*'Data and Parameter'!$E$14*'ER calculations'!N11241</f>
        <v>4.6386957676926199</v>
      </c>
    </row>
    <row r="11242" spans="1:20" ht="15">
      <c r="A11242" s="284">
        <v>11238</v>
      </c>
      <c r="B11242" s="287"/>
      <c r="C11242" s="287"/>
      <c r="D11242" s="284" t="s">
        <v>1054</v>
      </c>
      <c r="E11242" s="287"/>
      <c r="F11242" s="285" t="s">
        <v>11364</v>
      </c>
      <c r="G11242" s="266" t="s">
        <v>121</v>
      </c>
      <c r="H11242" s="266">
        <v>0.1</v>
      </c>
      <c r="I11242" s="266">
        <v>2022</v>
      </c>
      <c r="J11242" s="267">
        <v>44740</v>
      </c>
      <c r="K11242" s="267">
        <f>J11242+1</f>
        <v>44741</v>
      </c>
      <c r="L11242" s="266">
        <f>IF(M11242&lt;=365,1,2)</f>
        <v>1</v>
      </c>
      <c r="M11242" s="266">
        <f>IF(K11242&lt;$C$1,$C$2-$C$1+1,$C$2-K11242+1)</f>
        <v>306</v>
      </c>
      <c r="N11242" s="268">
        <f>M11242/365</f>
        <v>0.83835616438356164</v>
      </c>
      <c r="O11242" s="269">
        <f>'Data and Parameter'!$E$4*'Data and Parameter'!$E$5*('Data and Parameter'!$E$6+'Data and Parameter'!$E$7)*'Data and Parameter'!$E$19*'Data and Parameter'!$E$14*'ER calculations'!N11242</f>
        <v>4.3407978743545623</v>
      </c>
      <c r="T11242" s="105"/>
    </row>
    <row r="11243" spans="1:20" ht="15">
      <c r="A11243" s="284">
        <v>11239</v>
      </c>
      <c r="B11243" s="287"/>
      <c r="C11243" s="287"/>
      <c r="D11243" s="284" t="s">
        <v>119</v>
      </c>
      <c r="E11243" s="287"/>
      <c r="F11243" s="285" t="s">
        <v>11365</v>
      </c>
      <c r="G11243" s="266" t="s">
        <v>121</v>
      </c>
      <c r="H11243" s="266">
        <v>0.1</v>
      </c>
      <c r="I11243" s="266">
        <v>2022</v>
      </c>
      <c r="J11243" s="267">
        <v>44719</v>
      </c>
      <c r="K11243" s="267">
        <f>J11243+1</f>
        <v>44720</v>
      </c>
      <c r="L11243" s="266">
        <f>IF(M11243&lt;=365,1,2)</f>
        <v>1</v>
      </c>
      <c r="M11243" s="266">
        <f>IF(K11243&lt;$C$1,$C$2-$C$1+1,$C$2-K11243+1)</f>
        <v>327</v>
      </c>
      <c r="N11243" s="268">
        <f>M11243/365</f>
        <v>0.89589041095890409</v>
      </c>
      <c r="O11243" s="269">
        <f>'Data and Parameter'!$E$4*'Data and Parameter'!$E$5*('Data and Parameter'!$E$6+'Data and Parameter'!$E$7)*'Data and Parameter'!$E$19*'Data and Parameter'!$E$14*'ER calculations'!N11243</f>
        <v>4.6386957676926199</v>
      </c>
    </row>
    <row r="11244" spans="1:20" ht="15">
      <c r="A11244" s="284">
        <v>11240</v>
      </c>
      <c r="B11244" s="287"/>
      <c r="C11244" s="287"/>
      <c r="D11244" s="284" t="s">
        <v>1054</v>
      </c>
      <c r="E11244" s="287"/>
      <c r="F11244" s="285" t="s">
        <v>11366</v>
      </c>
      <c r="G11244" s="266" t="s">
        <v>121</v>
      </c>
      <c r="H11244" s="266">
        <v>0.1</v>
      </c>
      <c r="I11244" s="266">
        <v>2022</v>
      </c>
      <c r="J11244" s="267">
        <v>44719</v>
      </c>
      <c r="K11244" s="267">
        <f>J11244+1</f>
        <v>44720</v>
      </c>
      <c r="L11244" s="266">
        <f>IF(M11244&lt;=365,1,2)</f>
        <v>1</v>
      </c>
      <c r="M11244" s="266">
        <f>IF(K11244&lt;$C$1,$C$2-$C$1+1,$C$2-K11244+1)</f>
        <v>327</v>
      </c>
      <c r="N11244" s="268">
        <f>M11244/365</f>
        <v>0.89589041095890409</v>
      </c>
      <c r="O11244" s="269">
        <f>'Data and Parameter'!$E$4*'Data and Parameter'!$E$5*('Data and Parameter'!$E$6+'Data and Parameter'!$E$7)*'Data and Parameter'!$E$19*'Data and Parameter'!$E$14*'ER calculations'!N11244</f>
        <v>4.6386957676926199</v>
      </c>
      <c r="T11244" s="105"/>
    </row>
    <row r="11245" spans="1:20" ht="15">
      <c r="A11245" s="284">
        <v>11241</v>
      </c>
      <c r="B11245" s="287"/>
      <c r="C11245" s="287"/>
      <c r="D11245" s="284" t="s">
        <v>119</v>
      </c>
      <c r="E11245" s="287"/>
      <c r="F11245" s="285" t="s">
        <v>11367</v>
      </c>
      <c r="G11245" s="266" t="s">
        <v>121</v>
      </c>
      <c r="H11245" s="266">
        <v>0.1</v>
      </c>
      <c r="I11245" s="266">
        <v>2022</v>
      </c>
      <c r="J11245" s="267">
        <v>44719</v>
      </c>
      <c r="K11245" s="267">
        <f>J11245+1</f>
        <v>44720</v>
      </c>
      <c r="L11245" s="266">
        <f>IF(M11245&lt;=365,1,2)</f>
        <v>1</v>
      </c>
      <c r="M11245" s="266">
        <f>IF(K11245&lt;$C$1,$C$2-$C$1+1,$C$2-K11245+1)</f>
        <v>327</v>
      </c>
      <c r="N11245" s="268">
        <f>M11245/365</f>
        <v>0.89589041095890409</v>
      </c>
      <c r="O11245" s="269">
        <f>'Data and Parameter'!$E$4*'Data and Parameter'!$E$5*('Data and Parameter'!$E$6+'Data and Parameter'!$E$7)*'Data and Parameter'!$E$19*'Data and Parameter'!$E$14*'ER calculations'!N11245</f>
        <v>4.6386957676926199</v>
      </c>
    </row>
    <row r="11246" spans="1:20" ht="15">
      <c r="A11246" s="284">
        <v>11242</v>
      </c>
      <c r="B11246" s="287"/>
      <c r="C11246" s="287"/>
      <c r="D11246" s="284" t="s">
        <v>119</v>
      </c>
      <c r="E11246" s="287"/>
      <c r="F11246" s="285" t="s">
        <v>11368</v>
      </c>
      <c r="G11246" s="266" t="s">
        <v>121</v>
      </c>
      <c r="H11246" s="266">
        <v>0.1</v>
      </c>
      <c r="I11246" s="266">
        <v>2022</v>
      </c>
      <c r="J11246" s="267">
        <v>44741</v>
      </c>
      <c r="K11246" s="267">
        <f>J11246+1</f>
        <v>44742</v>
      </c>
      <c r="L11246" s="266">
        <f>IF(M11246&lt;=365,1,2)</f>
        <v>1</v>
      </c>
      <c r="M11246" s="266">
        <f>IF(K11246&lt;$C$1,$C$2-$C$1+1,$C$2-K11246+1)</f>
        <v>305</v>
      </c>
      <c r="N11246" s="268">
        <f>M11246/365</f>
        <v>0.83561643835616439</v>
      </c>
      <c r="O11246" s="269">
        <f>'Data and Parameter'!$E$4*'Data and Parameter'!$E$5*('Data and Parameter'!$E$6+'Data and Parameter'!$E$7)*'Data and Parameter'!$E$19*'Data and Parameter'!$E$14*'ER calculations'!N11246</f>
        <v>4.3266122603860833</v>
      </c>
    </row>
    <row r="11247" spans="1:20" ht="15">
      <c r="A11247" s="284">
        <v>11243</v>
      </c>
      <c r="B11247" s="287"/>
      <c r="C11247" s="287"/>
      <c r="D11247" s="284" t="s">
        <v>119</v>
      </c>
      <c r="E11247" s="287"/>
      <c r="F11247" s="285" t="s">
        <v>11369</v>
      </c>
      <c r="G11247" s="266" t="s">
        <v>121</v>
      </c>
      <c r="H11247" s="266">
        <v>0.1</v>
      </c>
      <c r="I11247" s="266">
        <v>2022</v>
      </c>
      <c r="J11247" s="267">
        <v>44750</v>
      </c>
      <c r="K11247" s="267">
        <f>J11247+1</f>
        <v>44751</v>
      </c>
      <c r="L11247" s="266">
        <f>IF(M11247&lt;=365,1,2)</f>
        <v>1</v>
      </c>
      <c r="M11247" s="266">
        <f>IF(K11247&lt;$C$1,$C$2-$C$1+1,$C$2-K11247+1)</f>
        <v>296</v>
      </c>
      <c r="N11247" s="268">
        <f>M11247/365</f>
        <v>0.81095890410958904</v>
      </c>
      <c r="O11247" s="269">
        <f>'Data and Parameter'!$E$4*'Data and Parameter'!$E$5*('Data and Parameter'!$E$6+'Data and Parameter'!$E$7)*'Data and Parameter'!$E$19*'Data and Parameter'!$E$14*'ER calculations'!N11247</f>
        <v>4.1989417346697726</v>
      </c>
    </row>
    <row r="11248" spans="1:20" ht="15">
      <c r="A11248" s="284">
        <v>11244</v>
      </c>
      <c r="B11248" s="287"/>
      <c r="C11248" s="287"/>
      <c r="D11248" s="284" t="s">
        <v>119</v>
      </c>
      <c r="E11248" s="287"/>
      <c r="F11248" s="285" t="s">
        <v>11370</v>
      </c>
      <c r="G11248" s="266" t="s">
        <v>121</v>
      </c>
      <c r="H11248" s="266">
        <v>0.1</v>
      </c>
      <c r="I11248" s="266">
        <v>2022</v>
      </c>
      <c r="J11248" s="267">
        <v>44757</v>
      </c>
      <c r="K11248" s="267">
        <f>J11248+1</f>
        <v>44758</v>
      </c>
      <c r="L11248" s="266">
        <f>IF(M11248&lt;=365,1,2)</f>
        <v>1</v>
      </c>
      <c r="M11248" s="266">
        <f>IF(K11248&lt;$C$1,$C$2-$C$1+1,$C$2-K11248+1)</f>
        <v>289</v>
      </c>
      <c r="N11248" s="268">
        <f>M11248/365</f>
        <v>0.79178082191780819</v>
      </c>
      <c r="O11248" s="269">
        <f>'Data and Parameter'!$E$4*'Data and Parameter'!$E$5*('Data and Parameter'!$E$6+'Data and Parameter'!$E$7)*'Data and Parameter'!$E$19*'Data and Parameter'!$E$14*'ER calculations'!N11248</f>
        <v>4.0996424368904192</v>
      </c>
    </row>
    <row r="11249" spans="1:20" ht="15">
      <c r="A11249" s="284">
        <v>11245</v>
      </c>
      <c r="B11249" s="287"/>
      <c r="C11249" s="287"/>
      <c r="D11249" s="284" t="s">
        <v>588</v>
      </c>
      <c r="E11249" s="287"/>
      <c r="F11249" s="285" t="s">
        <v>11371</v>
      </c>
      <c r="G11249" s="266" t="s">
        <v>121</v>
      </c>
      <c r="H11249" s="266">
        <v>0.1</v>
      </c>
      <c r="I11249" s="266">
        <v>2022</v>
      </c>
      <c r="J11249" s="267">
        <v>44758</v>
      </c>
      <c r="K11249" s="267">
        <f>J11249+1</f>
        <v>44759</v>
      </c>
      <c r="L11249" s="266">
        <f>IF(M11249&lt;=365,1,2)</f>
        <v>1</v>
      </c>
      <c r="M11249" s="266">
        <f>IF(K11249&lt;$C$1,$C$2-$C$1+1,$C$2-K11249+1)</f>
        <v>288</v>
      </c>
      <c r="N11249" s="268">
        <f>M11249/365</f>
        <v>0.78904109589041094</v>
      </c>
      <c r="O11249" s="269">
        <f>'Data and Parameter'!$E$4*'Data and Parameter'!$E$5*('Data and Parameter'!$E$6+'Data and Parameter'!$E$7)*'Data and Parameter'!$E$19*'Data and Parameter'!$E$14*'ER calculations'!N11249</f>
        <v>4.085456822921941</v>
      </c>
    </row>
    <row r="11250" spans="1:20" ht="15">
      <c r="A11250" s="284">
        <v>11246</v>
      </c>
      <c r="B11250" s="287"/>
      <c r="C11250" s="287"/>
      <c r="D11250" s="284" t="s">
        <v>588</v>
      </c>
      <c r="E11250" s="287"/>
      <c r="F11250" s="285" t="s">
        <v>11372</v>
      </c>
      <c r="G11250" s="266" t="s">
        <v>121</v>
      </c>
      <c r="H11250" s="266">
        <v>0.1</v>
      </c>
      <c r="I11250" s="266">
        <v>2022</v>
      </c>
      <c r="J11250" s="267">
        <v>44758</v>
      </c>
      <c r="K11250" s="267">
        <f>J11250+1</f>
        <v>44759</v>
      </c>
      <c r="L11250" s="266">
        <f>IF(M11250&lt;=365,1,2)</f>
        <v>1</v>
      </c>
      <c r="M11250" s="266">
        <f>IF(K11250&lt;$C$1,$C$2-$C$1+1,$C$2-K11250+1)</f>
        <v>288</v>
      </c>
      <c r="N11250" s="268">
        <f>M11250/365</f>
        <v>0.78904109589041094</v>
      </c>
      <c r="O11250" s="269">
        <f>'Data and Parameter'!$E$4*'Data and Parameter'!$E$5*('Data and Parameter'!$E$6+'Data and Parameter'!$E$7)*'Data and Parameter'!$E$19*'Data and Parameter'!$E$14*'ER calculations'!N11250</f>
        <v>4.085456822921941</v>
      </c>
    </row>
    <row r="11251" spans="1:20" ht="15">
      <c r="A11251" s="284">
        <v>11247</v>
      </c>
      <c r="B11251" s="287"/>
      <c r="C11251" s="287"/>
      <c r="D11251" s="284" t="s">
        <v>1054</v>
      </c>
      <c r="E11251" s="287"/>
      <c r="F11251" s="285" t="s">
        <v>11373</v>
      </c>
      <c r="G11251" s="266" t="s">
        <v>121</v>
      </c>
      <c r="H11251" s="266">
        <v>0.1</v>
      </c>
      <c r="I11251" s="266">
        <v>2022</v>
      </c>
      <c r="J11251" s="267">
        <v>44719</v>
      </c>
      <c r="K11251" s="267">
        <f>J11251+1</f>
        <v>44720</v>
      </c>
      <c r="L11251" s="266">
        <f>IF(M11251&lt;=365,1,2)</f>
        <v>1</v>
      </c>
      <c r="M11251" s="266">
        <f>IF(K11251&lt;$C$1,$C$2-$C$1+1,$C$2-K11251+1)</f>
        <v>327</v>
      </c>
      <c r="N11251" s="268">
        <f>M11251/365</f>
        <v>0.89589041095890409</v>
      </c>
      <c r="O11251" s="269">
        <f>'Data and Parameter'!$E$4*'Data and Parameter'!$E$5*('Data and Parameter'!$E$6+'Data and Parameter'!$E$7)*'Data and Parameter'!$E$19*'Data and Parameter'!$E$14*'ER calculations'!N11251</f>
        <v>4.6386957676926199</v>
      </c>
      <c r="T11251" s="105"/>
    </row>
    <row r="11252" spans="1:20" ht="15">
      <c r="A11252" s="284">
        <v>11248</v>
      </c>
      <c r="B11252" s="287"/>
      <c r="C11252" s="287"/>
      <c r="D11252" s="284" t="s">
        <v>588</v>
      </c>
      <c r="E11252" s="287"/>
      <c r="F11252" s="285" t="s">
        <v>11374</v>
      </c>
      <c r="G11252" s="266" t="s">
        <v>121</v>
      </c>
      <c r="H11252" s="266">
        <v>0.1</v>
      </c>
      <c r="I11252" s="266">
        <v>2022</v>
      </c>
      <c r="J11252" s="267">
        <v>44719</v>
      </c>
      <c r="K11252" s="267">
        <f>J11252+1</f>
        <v>44720</v>
      </c>
      <c r="L11252" s="266">
        <f>IF(M11252&lt;=365,1,2)</f>
        <v>1</v>
      </c>
      <c r="M11252" s="266">
        <f>IF(K11252&lt;$C$1,$C$2-$C$1+1,$C$2-K11252+1)</f>
        <v>327</v>
      </c>
      <c r="N11252" s="268">
        <f>M11252/365</f>
        <v>0.89589041095890409</v>
      </c>
      <c r="O11252" s="269">
        <f>'Data and Parameter'!$E$4*'Data and Parameter'!$E$5*('Data and Parameter'!$E$6+'Data and Parameter'!$E$7)*'Data and Parameter'!$E$19*'Data and Parameter'!$E$14*'ER calculations'!N11252</f>
        <v>4.6386957676926199</v>
      </c>
    </row>
    <row r="11253" spans="1:20" ht="15">
      <c r="A11253" s="284">
        <v>11249</v>
      </c>
      <c r="B11253" s="287"/>
      <c r="C11253" s="287"/>
      <c r="D11253" s="284" t="s">
        <v>588</v>
      </c>
      <c r="E11253" s="287"/>
      <c r="F11253" s="285" t="s">
        <v>11375</v>
      </c>
      <c r="G11253" s="266" t="s">
        <v>121</v>
      </c>
      <c r="H11253" s="266">
        <v>0.1</v>
      </c>
      <c r="I11253" s="266">
        <v>2022</v>
      </c>
      <c r="J11253" s="267">
        <v>44761</v>
      </c>
      <c r="K11253" s="267">
        <f>J11253+1</f>
        <v>44762</v>
      </c>
      <c r="L11253" s="266">
        <f>IF(M11253&lt;=365,1,2)</f>
        <v>1</v>
      </c>
      <c r="M11253" s="266">
        <f>IF(K11253&lt;$C$1,$C$2-$C$1+1,$C$2-K11253+1)</f>
        <v>285</v>
      </c>
      <c r="N11253" s="268">
        <f>M11253/365</f>
        <v>0.78082191780821919</v>
      </c>
      <c r="O11253" s="269">
        <f>'Data and Parameter'!$E$4*'Data and Parameter'!$E$5*('Data and Parameter'!$E$6+'Data and Parameter'!$E$7)*'Data and Parameter'!$E$19*'Data and Parameter'!$E$14*'ER calculations'!N11253</f>
        <v>4.0428999810165038</v>
      </c>
    </row>
    <row r="11254" spans="1:20" ht="15">
      <c r="A11254" s="284">
        <v>11250</v>
      </c>
      <c r="B11254" s="287"/>
      <c r="C11254" s="287"/>
      <c r="D11254" s="284" t="s">
        <v>588</v>
      </c>
      <c r="E11254" s="287"/>
      <c r="F11254" s="285" t="s">
        <v>11376</v>
      </c>
      <c r="G11254" s="266" t="s">
        <v>121</v>
      </c>
      <c r="H11254" s="266">
        <v>0.1</v>
      </c>
      <c r="I11254" s="266">
        <v>2022</v>
      </c>
      <c r="J11254" s="267">
        <v>44761</v>
      </c>
      <c r="K11254" s="267">
        <f>J11254+1</f>
        <v>44762</v>
      </c>
      <c r="L11254" s="266">
        <f>IF(M11254&lt;=365,1,2)</f>
        <v>1</v>
      </c>
      <c r="M11254" s="266">
        <f>IF(K11254&lt;$C$1,$C$2-$C$1+1,$C$2-K11254+1)</f>
        <v>285</v>
      </c>
      <c r="N11254" s="268">
        <f>M11254/365</f>
        <v>0.78082191780821919</v>
      </c>
      <c r="O11254" s="269">
        <f>'Data and Parameter'!$E$4*'Data and Parameter'!$E$5*('Data and Parameter'!$E$6+'Data and Parameter'!$E$7)*'Data and Parameter'!$E$19*'Data and Parameter'!$E$14*'ER calculations'!N11254</f>
        <v>4.0428999810165038</v>
      </c>
    </row>
    <row r="11255" spans="1:20" ht="15">
      <c r="A11255" s="284">
        <v>11251</v>
      </c>
      <c r="B11255" s="287"/>
      <c r="C11255" s="287"/>
      <c r="D11255" s="284" t="s">
        <v>1054</v>
      </c>
      <c r="E11255" s="287"/>
      <c r="F11255" s="285" t="s">
        <v>11377</v>
      </c>
      <c r="G11255" s="266" t="s">
        <v>121</v>
      </c>
      <c r="H11255" s="266">
        <v>0.1</v>
      </c>
      <c r="I11255" s="266">
        <v>2022</v>
      </c>
      <c r="J11255" s="267">
        <v>44734</v>
      </c>
      <c r="K11255" s="267">
        <f>J11255+1</f>
        <v>44735</v>
      </c>
      <c r="L11255" s="266">
        <f>IF(M11255&lt;=365,1,2)</f>
        <v>1</v>
      </c>
      <c r="M11255" s="266">
        <f>IF(K11255&lt;$C$1,$C$2-$C$1+1,$C$2-K11255+1)</f>
        <v>312</v>
      </c>
      <c r="N11255" s="268">
        <f>M11255/365</f>
        <v>0.85479452054794525</v>
      </c>
      <c r="O11255" s="269">
        <f>'Data and Parameter'!$E$4*'Data and Parameter'!$E$5*('Data and Parameter'!$E$6+'Data and Parameter'!$E$7)*'Data and Parameter'!$E$19*'Data and Parameter'!$E$14*'ER calculations'!N11255</f>
        <v>4.4259115581654358</v>
      </c>
      <c r="T11255" s="105"/>
    </row>
    <row r="11256" spans="1:20" ht="15">
      <c r="A11256" s="284">
        <v>11252</v>
      </c>
      <c r="B11256" s="287"/>
      <c r="C11256" s="287"/>
      <c r="D11256" s="284" t="s">
        <v>1054</v>
      </c>
      <c r="E11256" s="287"/>
      <c r="F11256" s="285" t="s">
        <v>11378</v>
      </c>
      <c r="G11256" s="266" t="s">
        <v>121</v>
      </c>
      <c r="H11256" s="266">
        <v>0.1</v>
      </c>
      <c r="I11256" s="266">
        <v>2022</v>
      </c>
      <c r="J11256" s="267">
        <v>44719</v>
      </c>
      <c r="K11256" s="267">
        <f>J11256+1</f>
        <v>44720</v>
      </c>
      <c r="L11256" s="266">
        <f>IF(M11256&lt;=365,1,2)</f>
        <v>1</v>
      </c>
      <c r="M11256" s="266">
        <f>IF(K11256&lt;$C$1,$C$2-$C$1+1,$C$2-K11256+1)</f>
        <v>327</v>
      </c>
      <c r="N11256" s="268">
        <f>M11256/365</f>
        <v>0.89589041095890409</v>
      </c>
      <c r="O11256" s="269">
        <f>'Data and Parameter'!$E$4*'Data and Parameter'!$E$5*('Data and Parameter'!$E$6+'Data and Parameter'!$E$7)*'Data and Parameter'!$E$19*'Data and Parameter'!$E$14*'ER calculations'!N11256</f>
        <v>4.6386957676926199</v>
      </c>
      <c r="T11256" s="105"/>
    </row>
    <row r="11257" spans="1:20" ht="15">
      <c r="A11257" s="284">
        <v>11253</v>
      </c>
      <c r="B11257" s="287"/>
      <c r="C11257" s="287"/>
      <c r="D11257" s="284" t="s">
        <v>588</v>
      </c>
      <c r="E11257" s="287"/>
      <c r="F11257" s="285" t="s">
        <v>11379</v>
      </c>
      <c r="G11257" s="266" t="s">
        <v>121</v>
      </c>
      <c r="H11257" s="266">
        <v>0.1</v>
      </c>
      <c r="I11257" s="266">
        <v>2022</v>
      </c>
      <c r="J11257" s="267">
        <v>44761</v>
      </c>
      <c r="K11257" s="267">
        <f>J11257+1</f>
        <v>44762</v>
      </c>
      <c r="L11257" s="266">
        <f>IF(M11257&lt;=365,1,2)</f>
        <v>1</v>
      </c>
      <c r="M11257" s="266">
        <f>IF(K11257&lt;$C$1,$C$2-$C$1+1,$C$2-K11257+1)</f>
        <v>285</v>
      </c>
      <c r="N11257" s="268">
        <f>M11257/365</f>
        <v>0.78082191780821919</v>
      </c>
      <c r="O11257" s="269">
        <f>'Data and Parameter'!$E$4*'Data and Parameter'!$E$5*('Data and Parameter'!$E$6+'Data and Parameter'!$E$7)*'Data and Parameter'!$E$19*'Data and Parameter'!$E$14*'ER calculations'!N11257</f>
        <v>4.0428999810165038</v>
      </c>
    </row>
    <row r="11258" spans="1:20" ht="15">
      <c r="A11258" s="284">
        <v>11254</v>
      </c>
      <c r="B11258" s="287"/>
      <c r="C11258" s="287"/>
      <c r="D11258" s="284" t="s">
        <v>588</v>
      </c>
      <c r="E11258" s="287"/>
      <c r="F11258" s="285" t="s">
        <v>11380</v>
      </c>
      <c r="G11258" s="266" t="s">
        <v>121</v>
      </c>
      <c r="H11258" s="266">
        <v>0.1</v>
      </c>
      <c r="I11258" s="266">
        <v>2022</v>
      </c>
      <c r="J11258" s="267">
        <v>44761</v>
      </c>
      <c r="K11258" s="267">
        <f>J11258+1</f>
        <v>44762</v>
      </c>
      <c r="L11258" s="266">
        <f>IF(M11258&lt;=365,1,2)</f>
        <v>1</v>
      </c>
      <c r="M11258" s="266">
        <f>IF(K11258&lt;$C$1,$C$2-$C$1+1,$C$2-K11258+1)</f>
        <v>285</v>
      </c>
      <c r="N11258" s="268">
        <f>M11258/365</f>
        <v>0.78082191780821919</v>
      </c>
      <c r="O11258" s="269">
        <f>'Data and Parameter'!$E$4*'Data and Parameter'!$E$5*('Data and Parameter'!$E$6+'Data and Parameter'!$E$7)*'Data and Parameter'!$E$19*'Data and Parameter'!$E$14*'ER calculations'!N11258</f>
        <v>4.0428999810165038</v>
      </c>
    </row>
    <row r="11259" spans="1:20" ht="15">
      <c r="A11259" s="284">
        <v>11255</v>
      </c>
      <c r="B11259" s="287"/>
      <c r="C11259" s="287"/>
      <c r="D11259" s="284" t="s">
        <v>588</v>
      </c>
      <c r="E11259" s="287"/>
      <c r="F11259" s="285" t="s">
        <v>11381</v>
      </c>
      <c r="G11259" s="266" t="s">
        <v>121</v>
      </c>
      <c r="H11259" s="266">
        <v>0.1</v>
      </c>
      <c r="I11259" s="266">
        <v>2022</v>
      </c>
      <c r="J11259" s="267">
        <v>44719</v>
      </c>
      <c r="K11259" s="267">
        <f>J11259+1</f>
        <v>44720</v>
      </c>
      <c r="L11259" s="266">
        <f>IF(M11259&lt;=365,1,2)</f>
        <v>1</v>
      </c>
      <c r="M11259" s="266">
        <f>IF(K11259&lt;$C$1,$C$2-$C$1+1,$C$2-K11259+1)</f>
        <v>327</v>
      </c>
      <c r="N11259" s="268">
        <f>M11259/365</f>
        <v>0.89589041095890409</v>
      </c>
      <c r="O11259" s="269">
        <f>'Data and Parameter'!$E$4*'Data and Parameter'!$E$5*('Data and Parameter'!$E$6+'Data and Parameter'!$E$7)*'Data and Parameter'!$E$19*'Data and Parameter'!$E$14*'ER calculations'!N11259</f>
        <v>4.6386957676926199</v>
      </c>
    </row>
    <row r="11260" spans="1:20" ht="15">
      <c r="A11260" s="284">
        <v>11256</v>
      </c>
      <c r="B11260" s="287"/>
      <c r="C11260" s="287"/>
      <c r="D11260" s="284" t="s">
        <v>588</v>
      </c>
      <c r="E11260" s="287"/>
      <c r="F11260" s="285" t="s">
        <v>11382</v>
      </c>
      <c r="G11260" s="266" t="s">
        <v>121</v>
      </c>
      <c r="H11260" s="266">
        <v>0.1</v>
      </c>
      <c r="I11260" s="266">
        <v>2022</v>
      </c>
      <c r="J11260" s="267">
        <v>44728</v>
      </c>
      <c r="K11260" s="267">
        <f>J11260+1</f>
        <v>44729</v>
      </c>
      <c r="L11260" s="266">
        <f>IF(M11260&lt;=365,1,2)</f>
        <v>1</v>
      </c>
      <c r="M11260" s="266">
        <f>IF(K11260&lt;$C$1,$C$2-$C$1+1,$C$2-K11260+1)</f>
        <v>318</v>
      </c>
      <c r="N11260" s="268">
        <f>M11260/365</f>
        <v>0.87123287671232874</v>
      </c>
      <c r="O11260" s="269">
        <f>'Data and Parameter'!$E$4*'Data and Parameter'!$E$5*('Data and Parameter'!$E$6+'Data and Parameter'!$E$7)*'Data and Parameter'!$E$19*'Data and Parameter'!$E$14*'ER calculations'!N11260</f>
        <v>4.5110252419763093</v>
      </c>
    </row>
    <row r="11261" spans="1:20" ht="15">
      <c r="A11261" s="284">
        <v>11257</v>
      </c>
      <c r="B11261" s="287"/>
      <c r="C11261" s="287"/>
      <c r="D11261" s="284" t="s">
        <v>588</v>
      </c>
      <c r="E11261" s="287"/>
      <c r="F11261" s="285" t="s">
        <v>11383</v>
      </c>
      <c r="G11261" s="266" t="s">
        <v>121</v>
      </c>
      <c r="H11261" s="266">
        <v>0.1</v>
      </c>
      <c r="I11261" s="266">
        <v>2022</v>
      </c>
      <c r="J11261" s="267">
        <v>44758</v>
      </c>
      <c r="K11261" s="267">
        <f>J11261+1</f>
        <v>44759</v>
      </c>
      <c r="L11261" s="266">
        <f>IF(M11261&lt;=365,1,2)</f>
        <v>1</v>
      </c>
      <c r="M11261" s="266">
        <f>IF(K11261&lt;$C$1,$C$2-$C$1+1,$C$2-K11261+1)</f>
        <v>288</v>
      </c>
      <c r="N11261" s="268">
        <f>M11261/365</f>
        <v>0.78904109589041094</v>
      </c>
      <c r="O11261" s="269">
        <f>'Data and Parameter'!$E$4*'Data and Parameter'!$E$5*('Data and Parameter'!$E$6+'Data and Parameter'!$E$7)*'Data and Parameter'!$E$19*'Data and Parameter'!$E$14*'ER calculations'!N11261</f>
        <v>4.085456822921941</v>
      </c>
    </row>
    <row r="11262" spans="1:20" ht="15">
      <c r="A11262" s="284">
        <v>11258</v>
      </c>
      <c r="B11262" s="287"/>
      <c r="C11262" s="287"/>
      <c r="D11262" s="284" t="s">
        <v>588</v>
      </c>
      <c r="E11262" s="287"/>
      <c r="F11262" s="285" t="s">
        <v>11384</v>
      </c>
      <c r="G11262" s="266" t="s">
        <v>121</v>
      </c>
      <c r="H11262" s="266">
        <v>0.1</v>
      </c>
      <c r="I11262" s="266">
        <v>2022</v>
      </c>
      <c r="J11262" s="267">
        <v>44758</v>
      </c>
      <c r="K11262" s="267">
        <f>J11262+1</f>
        <v>44759</v>
      </c>
      <c r="L11262" s="266">
        <f>IF(M11262&lt;=365,1,2)</f>
        <v>1</v>
      </c>
      <c r="M11262" s="266">
        <f>IF(K11262&lt;$C$1,$C$2-$C$1+1,$C$2-K11262+1)</f>
        <v>288</v>
      </c>
      <c r="N11262" s="268">
        <f>M11262/365</f>
        <v>0.78904109589041094</v>
      </c>
      <c r="O11262" s="269">
        <f>'Data and Parameter'!$E$4*'Data and Parameter'!$E$5*('Data and Parameter'!$E$6+'Data and Parameter'!$E$7)*'Data and Parameter'!$E$19*'Data and Parameter'!$E$14*'ER calculations'!N11262</f>
        <v>4.085456822921941</v>
      </c>
    </row>
    <row r="11263" spans="1:20" ht="15">
      <c r="A11263" s="284">
        <v>11259</v>
      </c>
      <c r="B11263" s="287"/>
      <c r="C11263" s="287"/>
      <c r="D11263" s="284" t="s">
        <v>588</v>
      </c>
      <c r="E11263" s="287"/>
      <c r="F11263" s="285" t="s">
        <v>11385</v>
      </c>
      <c r="G11263" s="266" t="s">
        <v>121</v>
      </c>
      <c r="H11263" s="266">
        <v>0.1</v>
      </c>
      <c r="I11263" s="266">
        <v>2022</v>
      </c>
      <c r="J11263" s="267">
        <v>44758</v>
      </c>
      <c r="K11263" s="267">
        <f>J11263+1</f>
        <v>44759</v>
      </c>
      <c r="L11263" s="266">
        <f>IF(M11263&lt;=365,1,2)</f>
        <v>1</v>
      </c>
      <c r="M11263" s="266">
        <f>IF(K11263&lt;$C$1,$C$2-$C$1+1,$C$2-K11263+1)</f>
        <v>288</v>
      </c>
      <c r="N11263" s="268">
        <f>M11263/365</f>
        <v>0.78904109589041094</v>
      </c>
      <c r="O11263" s="269">
        <f>'Data and Parameter'!$E$4*'Data and Parameter'!$E$5*('Data and Parameter'!$E$6+'Data and Parameter'!$E$7)*'Data and Parameter'!$E$19*'Data and Parameter'!$E$14*'ER calculations'!N11263</f>
        <v>4.085456822921941</v>
      </c>
    </row>
    <row r="11264" spans="1:20" ht="15">
      <c r="A11264" s="284">
        <v>11260</v>
      </c>
      <c r="B11264" s="287"/>
      <c r="C11264" s="287"/>
      <c r="D11264" s="284" t="s">
        <v>588</v>
      </c>
      <c r="E11264" s="287"/>
      <c r="F11264" s="285" t="s">
        <v>11386</v>
      </c>
      <c r="G11264" s="266" t="s">
        <v>121</v>
      </c>
      <c r="H11264" s="266">
        <v>0.1</v>
      </c>
      <c r="I11264" s="266">
        <v>2022</v>
      </c>
      <c r="J11264" s="267">
        <v>44761</v>
      </c>
      <c r="K11264" s="267">
        <f>J11264+1</f>
        <v>44762</v>
      </c>
      <c r="L11264" s="266">
        <f>IF(M11264&lt;=365,1,2)</f>
        <v>1</v>
      </c>
      <c r="M11264" s="266">
        <f>IF(K11264&lt;$C$1,$C$2-$C$1+1,$C$2-K11264+1)</f>
        <v>285</v>
      </c>
      <c r="N11264" s="268">
        <f>M11264/365</f>
        <v>0.78082191780821919</v>
      </c>
      <c r="O11264" s="269">
        <f>'Data and Parameter'!$E$4*'Data and Parameter'!$E$5*('Data and Parameter'!$E$6+'Data and Parameter'!$E$7)*'Data and Parameter'!$E$19*'Data and Parameter'!$E$14*'ER calculations'!N11264</f>
        <v>4.0428999810165038</v>
      </c>
    </row>
    <row r="11265" spans="1:20" ht="15">
      <c r="A11265" s="284">
        <v>11261</v>
      </c>
      <c r="B11265" s="287"/>
      <c r="C11265" s="287"/>
      <c r="D11265" s="284" t="s">
        <v>588</v>
      </c>
      <c r="E11265" s="287"/>
      <c r="F11265" s="285" t="s">
        <v>11387</v>
      </c>
      <c r="G11265" s="266" t="s">
        <v>121</v>
      </c>
      <c r="H11265" s="266">
        <v>0.1</v>
      </c>
      <c r="I11265" s="266">
        <v>2022</v>
      </c>
      <c r="J11265" s="267">
        <v>44758</v>
      </c>
      <c r="K11265" s="267">
        <f>J11265+1</f>
        <v>44759</v>
      </c>
      <c r="L11265" s="266">
        <f>IF(M11265&lt;=365,1,2)</f>
        <v>1</v>
      </c>
      <c r="M11265" s="266">
        <f>IF(K11265&lt;$C$1,$C$2-$C$1+1,$C$2-K11265+1)</f>
        <v>288</v>
      </c>
      <c r="N11265" s="268">
        <f>M11265/365</f>
        <v>0.78904109589041094</v>
      </c>
      <c r="O11265" s="269">
        <f>'Data and Parameter'!$E$4*'Data and Parameter'!$E$5*('Data and Parameter'!$E$6+'Data and Parameter'!$E$7)*'Data and Parameter'!$E$19*'Data and Parameter'!$E$14*'ER calculations'!N11265</f>
        <v>4.085456822921941</v>
      </c>
    </row>
    <row r="11266" spans="1:20" ht="15">
      <c r="A11266" s="284">
        <v>11262</v>
      </c>
      <c r="B11266" s="287"/>
      <c r="C11266" s="287"/>
      <c r="D11266" s="284" t="s">
        <v>588</v>
      </c>
      <c r="E11266" s="287"/>
      <c r="F11266" s="285" t="s">
        <v>11388</v>
      </c>
      <c r="G11266" s="266" t="s">
        <v>121</v>
      </c>
      <c r="H11266" s="266">
        <v>0.1</v>
      </c>
      <c r="I11266" s="266">
        <v>2022</v>
      </c>
      <c r="J11266" s="267">
        <v>44719</v>
      </c>
      <c r="K11266" s="267">
        <f>J11266+1</f>
        <v>44720</v>
      </c>
      <c r="L11266" s="266">
        <f>IF(M11266&lt;=365,1,2)</f>
        <v>1</v>
      </c>
      <c r="M11266" s="266">
        <f>IF(K11266&lt;$C$1,$C$2-$C$1+1,$C$2-K11266+1)</f>
        <v>327</v>
      </c>
      <c r="N11266" s="268">
        <f>M11266/365</f>
        <v>0.89589041095890409</v>
      </c>
      <c r="O11266" s="269">
        <f>'Data and Parameter'!$E$4*'Data and Parameter'!$E$5*('Data and Parameter'!$E$6+'Data and Parameter'!$E$7)*'Data and Parameter'!$E$19*'Data and Parameter'!$E$14*'ER calculations'!N11266</f>
        <v>4.6386957676926199</v>
      </c>
    </row>
    <row r="11267" spans="1:20" ht="15">
      <c r="A11267" s="284">
        <v>11263</v>
      </c>
      <c r="B11267" s="287"/>
      <c r="C11267" s="287"/>
      <c r="D11267" s="284" t="s">
        <v>588</v>
      </c>
      <c r="E11267" s="287"/>
      <c r="F11267" s="285" t="s">
        <v>11389</v>
      </c>
      <c r="G11267" s="266" t="s">
        <v>121</v>
      </c>
      <c r="H11267" s="266">
        <v>0.1</v>
      </c>
      <c r="I11267" s="266">
        <v>2022</v>
      </c>
      <c r="J11267" s="267">
        <v>44758</v>
      </c>
      <c r="K11267" s="267">
        <f>J11267+1</f>
        <v>44759</v>
      </c>
      <c r="L11267" s="266">
        <f>IF(M11267&lt;=365,1,2)</f>
        <v>1</v>
      </c>
      <c r="M11267" s="266">
        <f>IF(K11267&lt;$C$1,$C$2-$C$1+1,$C$2-K11267+1)</f>
        <v>288</v>
      </c>
      <c r="N11267" s="268">
        <f>M11267/365</f>
        <v>0.78904109589041094</v>
      </c>
      <c r="O11267" s="269">
        <f>'Data and Parameter'!$E$4*'Data and Parameter'!$E$5*('Data and Parameter'!$E$6+'Data and Parameter'!$E$7)*'Data and Parameter'!$E$19*'Data and Parameter'!$E$14*'ER calculations'!N11267</f>
        <v>4.085456822921941</v>
      </c>
    </row>
    <row r="11268" spans="1:20" ht="15">
      <c r="A11268" s="284">
        <v>11264</v>
      </c>
      <c r="B11268" s="287"/>
      <c r="C11268" s="287"/>
      <c r="D11268" s="284" t="s">
        <v>588</v>
      </c>
      <c r="E11268" s="287"/>
      <c r="F11268" s="285" t="s">
        <v>11390</v>
      </c>
      <c r="G11268" s="266" t="s">
        <v>121</v>
      </c>
      <c r="H11268" s="266">
        <v>0.1</v>
      </c>
      <c r="I11268" s="266">
        <v>2022</v>
      </c>
      <c r="J11268" s="267">
        <v>44719</v>
      </c>
      <c r="K11268" s="267">
        <f>J11268+1</f>
        <v>44720</v>
      </c>
      <c r="L11268" s="266">
        <f>IF(M11268&lt;=365,1,2)</f>
        <v>1</v>
      </c>
      <c r="M11268" s="266">
        <f>IF(K11268&lt;$C$1,$C$2-$C$1+1,$C$2-K11268+1)</f>
        <v>327</v>
      </c>
      <c r="N11268" s="268">
        <f>M11268/365</f>
        <v>0.89589041095890409</v>
      </c>
      <c r="O11268" s="269">
        <f>'Data and Parameter'!$E$4*'Data and Parameter'!$E$5*('Data and Parameter'!$E$6+'Data and Parameter'!$E$7)*'Data and Parameter'!$E$19*'Data and Parameter'!$E$14*'ER calculations'!N11268</f>
        <v>4.6386957676926199</v>
      </c>
    </row>
    <row r="11269" spans="1:20" ht="15">
      <c r="A11269" s="284">
        <v>11265</v>
      </c>
      <c r="B11269" s="287"/>
      <c r="C11269" s="287"/>
      <c r="D11269" s="284" t="s">
        <v>1054</v>
      </c>
      <c r="E11269" s="287"/>
      <c r="F11269" s="285" t="s">
        <v>11391</v>
      </c>
      <c r="G11269" s="266" t="s">
        <v>121</v>
      </c>
      <c r="H11269" s="266">
        <v>0.1</v>
      </c>
      <c r="I11269" s="266">
        <v>2022</v>
      </c>
      <c r="J11269" s="267">
        <v>44719</v>
      </c>
      <c r="K11269" s="267">
        <f>J11269+1</f>
        <v>44720</v>
      </c>
      <c r="L11269" s="266">
        <f>IF(M11269&lt;=365,1,2)</f>
        <v>1</v>
      </c>
      <c r="M11269" s="266">
        <f>IF(K11269&lt;$C$1,$C$2-$C$1+1,$C$2-K11269+1)</f>
        <v>327</v>
      </c>
      <c r="N11269" s="268">
        <f>M11269/365</f>
        <v>0.89589041095890409</v>
      </c>
      <c r="O11269" s="269">
        <f>'Data and Parameter'!$E$4*'Data and Parameter'!$E$5*('Data and Parameter'!$E$6+'Data and Parameter'!$E$7)*'Data and Parameter'!$E$19*'Data and Parameter'!$E$14*'ER calculations'!N11269</f>
        <v>4.6386957676926199</v>
      </c>
      <c r="T11269" s="105"/>
    </row>
    <row r="11270" spans="1:20" ht="15">
      <c r="A11270" s="284">
        <v>11266</v>
      </c>
      <c r="B11270" s="287"/>
      <c r="C11270" s="287"/>
      <c r="D11270" s="284" t="s">
        <v>3178</v>
      </c>
      <c r="E11270" s="287"/>
      <c r="F11270" s="285" t="s">
        <v>11392</v>
      </c>
      <c r="G11270" s="266" t="s">
        <v>121</v>
      </c>
      <c r="H11270" s="266">
        <v>0.1</v>
      </c>
      <c r="I11270" s="266">
        <v>2022</v>
      </c>
      <c r="J11270" s="267">
        <v>44767</v>
      </c>
      <c r="K11270" s="267">
        <f>J11270+1</f>
        <v>44768</v>
      </c>
      <c r="L11270" s="266">
        <f>IF(M11270&lt;=365,1,2)</f>
        <v>1</v>
      </c>
      <c r="M11270" s="266">
        <f>IF(K11270&lt;$C$1,$C$2-$C$1+1,$C$2-K11270+1)</f>
        <v>279</v>
      </c>
      <c r="N11270" s="268">
        <f>M11270/365</f>
        <v>0.76438356164383559</v>
      </c>
      <c r="O11270" s="269">
        <f>'Data and Parameter'!$E$4*'Data and Parameter'!$E$5*('Data and Parameter'!$E$6+'Data and Parameter'!$E$7)*'Data and Parameter'!$E$19*'Data and Parameter'!$E$14*'ER calculations'!N11270</f>
        <v>3.9577862972056299</v>
      </c>
    </row>
    <row r="11271" spans="1:20" ht="15">
      <c r="A11271" s="284">
        <v>11267</v>
      </c>
      <c r="B11271" s="287"/>
      <c r="C11271" s="287"/>
      <c r="D11271" s="284" t="s">
        <v>1054</v>
      </c>
      <c r="E11271" s="287"/>
      <c r="F11271" s="285" t="s">
        <v>11393</v>
      </c>
      <c r="G11271" s="266" t="s">
        <v>121</v>
      </c>
      <c r="H11271" s="266">
        <v>0.1</v>
      </c>
      <c r="I11271" s="266">
        <v>2022</v>
      </c>
      <c r="J11271" s="267">
        <v>44719</v>
      </c>
      <c r="K11271" s="267">
        <f>J11271+1</f>
        <v>44720</v>
      </c>
      <c r="L11271" s="266">
        <f>IF(M11271&lt;=365,1,2)</f>
        <v>1</v>
      </c>
      <c r="M11271" s="266">
        <f>IF(K11271&lt;$C$1,$C$2-$C$1+1,$C$2-K11271+1)</f>
        <v>327</v>
      </c>
      <c r="N11271" s="268">
        <f>M11271/365</f>
        <v>0.89589041095890409</v>
      </c>
      <c r="O11271" s="269">
        <f>'Data and Parameter'!$E$4*'Data and Parameter'!$E$5*('Data and Parameter'!$E$6+'Data and Parameter'!$E$7)*'Data and Parameter'!$E$19*'Data and Parameter'!$E$14*'ER calculations'!N11271</f>
        <v>4.6386957676926199</v>
      </c>
      <c r="T11271" s="105"/>
    </row>
    <row r="11272" spans="1:20" ht="15">
      <c r="A11272" s="284">
        <v>11268</v>
      </c>
      <c r="B11272" s="287"/>
      <c r="C11272" s="287"/>
      <c r="D11272" s="284" t="s">
        <v>588</v>
      </c>
      <c r="E11272" s="287"/>
      <c r="F11272" s="285" t="s">
        <v>11394</v>
      </c>
      <c r="G11272" s="266" t="s">
        <v>121</v>
      </c>
      <c r="H11272" s="266">
        <v>0.1</v>
      </c>
      <c r="I11272" s="266">
        <v>2022</v>
      </c>
      <c r="J11272" s="267">
        <v>44727</v>
      </c>
      <c r="K11272" s="267">
        <f>J11272+1</f>
        <v>44728</v>
      </c>
      <c r="L11272" s="266">
        <f>IF(M11272&lt;=365,1,2)</f>
        <v>1</v>
      </c>
      <c r="M11272" s="266">
        <f>IF(K11272&lt;$C$1,$C$2-$C$1+1,$C$2-K11272+1)</f>
        <v>319</v>
      </c>
      <c r="N11272" s="268">
        <f>M11272/365</f>
        <v>0.87397260273972599</v>
      </c>
      <c r="O11272" s="269">
        <f>'Data and Parameter'!$E$4*'Data and Parameter'!$E$5*('Data and Parameter'!$E$6+'Data and Parameter'!$E$7)*'Data and Parameter'!$E$19*'Data and Parameter'!$E$14*'ER calculations'!N11272</f>
        <v>4.5252108559447883</v>
      </c>
    </row>
    <row r="11273" spans="1:20" ht="15">
      <c r="A11273" s="284">
        <v>11269</v>
      </c>
      <c r="B11273" s="287"/>
      <c r="C11273" s="287"/>
      <c r="D11273" s="284" t="s">
        <v>1054</v>
      </c>
      <c r="E11273" s="287"/>
      <c r="F11273" s="285" t="s">
        <v>11395</v>
      </c>
      <c r="G11273" s="266" t="s">
        <v>121</v>
      </c>
      <c r="H11273" s="266">
        <v>0.1</v>
      </c>
      <c r="I11273" s="266">
        <v>2023</v>
      </c>
      <c r="J11273" s="267">
        <v>45008</v>
      </c>
      <c r="K11273" s="267">
        <f>J11273+1</f>
        <v>45009</v>
      </c>
      <c r="L11273" s="266">
        <f>IF(M11273&lt;=365,1,2)</f>
        <v>1</v>
      </c>
      <c r="M11273" s="266">
        <f>IF(K11273&lt;$C$1,$C$2-$C$1+1,$C$2-K11273+1)</f>
        <v>38</v>
      </c>
      <c r="N11273" s="268">
        <f>M11273/365</f>
        <v>0.10410958904109589</v>
      </c>
      <c r="O11273" s="269">
        <f>'Data and Parameter'!$E$4*'Data and Parameter'!$E$5*('Data and Parameter'!$E$6+'Data and Parameter'!$E$7)*'Data and Parameter'!$E$19*'Data and Parameter'!$E$14*'ER calculations'!N11273</f>
        <v>0.53905333080220053</v>
      </c>
      <c r="T11273" s="105"/>
    </row>
    <row r="11274" spans="1:20" ht="15">
      <c r="A11274" s="284">
        <v>11270</v>
      </c>
      <c r="B11274" s="287"/>
      <c r="C11274" s="287"/>
      <c r="D11274" s="284" t="s">
        <v>1382</v>
      </c>
      <c r="E11274" s="287"/>
      <c r="F11274" s="285" t="s">
        <v>11396</v>
      </c>
      <c r="G11274" s="266" t="s">
        <v>121</v>
      </c>
      <c r="H11274" s="266">
        <v>0.1</v>
      </c>
      <c r="I11274" s="266">
        <v>2023</v>
      </c>
      <c r="J11274" s="267">
        <v>44970</v>
      </c>
      <c r="K11274" s="267">
        <f>J11274+1</f>
        <v>44971</v>
      </c>
      <c r="L11274" s="266">
        <f>IF(M11274&lt;=365,1,2)</f>
        <v>1</v>
      </c>
      <c r="M11274" s="266">
        <f>IF(K11274&lt;$C$1,$C$2-$C$1+1,$C$2-K11274+1)</f>
        <v>76</v>
      </c>
      <c r="N11274" s="268">
        <f>M11274/365</f>
        <v>0.20821917808219179</v>
      </c>
      <c r="O11274" s="269">
        <f>'Data and Parameter'!$E$4*'Data and Parameter'!$E$5*('Data and Parameter'!$E$6+'Data and Parameter'!$E$7)*'Data and Parameter'!$E$19*'Data and Parameter'!$E$14*'ER calculations'!N11274</f>
        <v>1.0781066616044011</v>
      </c>
    </row>
    <row r="11275" spans="1:20" ht="15">
      <c r="A11275" s="284">
        <v>11271</v>
      </c>
      <c r="B11275" s="287"/>
      <c r="C11275" s="287"/>
      <c r="D11275" s="284" t="s">
        <v>1382</v>
      </c>
      <c r="E11275" s="287"/>
      <c r="F11275" s="285" t="s">
        <v>11397</v>
      </c>
      <c r="G11275" s="266" t="s">
        <v>121</v>
      </c>
      <c r="H11275" s="266">
        <v>0.1</v>
      </c>
      <c r="I11275" s="266">
        <v>2023</v>
      </c>
      <c r="J11275" s="267">
        <v>44997</v>
      </c>
      <c r="K11275" s="267">
        <f>J11275+1</f>
        <v>44998</v>
      </c>
      <c r="L11275" s="266">
        <f>IF(M11275&lt;=365,1,2)</f>
        <v>1</v>
      </c>
      <c r="M11275" s="266">
        <f>IF(K11275&lt;$C$1,$C$2-$C$1+1,$C$2-K11275+1)</f>
        <v>49</v>
      </c>
      <c r="N11275" s="268">
        <f>M11275/365</f>
        <v>0.13424657534246576</v>
      </c>
      <c r="O11275" s="269">
        <f>'Data and Parameter'!$E$4*'Data and Parameter'!$E$5*('Data and Parameter'!$E$6+'Data and Parameter'!$E$7)*'Data and Parameter'!$E$19*'Data and Parameter'!$E$14*'ER calculations'!N11275</f>
        <v>0.69509508445546908</v>
      </c>
    </row>
    <row r="11276" spans="1:20" ht="15">
      <c r="A11276" s="284">
        <v>11272</v>
      </c>
      <c r="B11276" s="287"/>
      <c r="C11276" s="287"/>
      <c r="D11276" s="284" t="s">
        <v>1054</v>
      </c>
      <c r="E11276" s="287"/>
      <c r="F11276" s="285" t="s">
        <v>11398</v>
      </c>
      <c r="G11276" s="266" t="s">
        <v>121</v>
      </c>
      <c r="H11276" s="266">
        <v>0.1</v>
      </c>
      <c r="I11276" s="266">
        <v>2023</v>
      </c>
      <c r="J11276" s="267">
        <v>45024</v>
      </c>
      <c r="K11276" s="267">
        <f>J11276+1</f>
        <v>45025</v>
      </c>
      <c r="L11276" s="266">
        <f>IF(M11276&lt;=365,1,2)</f>
        <v>1</v>
      </c>
      <c r="M11276" s="266">
        <f>IF(K11276&lt;$C$1,$C$2-$C$1+1,$C$2-K11276+1)</f>
        <v>22</v>
      </c>
      <c r="N11276" s="268">
        <f>M11276/365</f>
        <v>6.0273972602739728E-2</v>
      </c>
      <c r="O11276" s="269">
        <f>'Data and Parameter'!$E$4*'Data and Parameter'!$E$5*('Data and Parameter'!$E$6+'Data and Parameter'!$E$7)*'Data and Parameter'!$E$19*'Data and Parameter'!$E$14*'ER calculations'!N11276</f>
        <v>0.31208350730653717</v>
      </c>
      <c r="T11276" s="105"/>
    </row>
    <row r="11277" spans="1:20" ht="15">
      <c r="A11277" s="284">
        <v>11273</v>
      </c>
      <c r="B11277" s="287"/>
      <c r="C11277" s="287"/>
      <c r="D11277" s="284" t="s">
        <v>1054</v>
      </c>
      <c r="E11277" s="287"/>
      <c r="F11277" s="285" t="s">
        <v>11399</v>
      </c>
      <c r="G11277" s="266" t="s">
        <v>121</v>
      </c>
      <c r="H11277" s="266">
        <v>0.1</v>
      </c>
      <c r="I11277" s="266">
        <v>2023</v>
      </c>
      <c r="J11277" s="267">
        <v>45008</v>
      </c>
      <c r="K11277" s="267">
        <f>J11277+1</f>
        <v>45009</v>
      </c>
      <c r="L11277" s="266">
        <f>IF(M11277&lt;=365,1,2)</f>
        <v>1</v>
      </c>
      <c r="M11277" s="266">
        <f>IF(K11277&lt;$C$1,$C$2-$C$1+1,$C$2-K11277+1)</f>
        <v>38</v>
      </c>
      <c r="N11277" s="268">
        <f>M11277/365</f>
        <v>0.10410958904109589</v>
      </c>
      <c r="O11277" s="269">
        <f>'Data and Parameter'!$E$4*'Data and Parameter'!$E$5*('Data and Parameter'!$E$6+'Data and Parameter'!$E$7)*'Data and Parameter'!$E$19*'Data and Parameter'!$E$14*'ER calculations'!N11277</f>
        <v>0.53905333080220053</v>
      </c>
      <c r="T11277" s="105"/>
    </row>
    <row r="11278" spans="1:20" ht="15">
      <c r="A11278" s="284">
        <v>11274</v>
      </c>
      <c r="B11278" s="287"/>
      <c r="C11278" s="287"/>
      <c r="D11278" s="284" t="s">
        <v>1054</v>
      </c>
      <c r="E11278" s="287"/>
      <c r="F11278" s="285" t="s">
        <v>11400</v>
      </c>
      <c r="G11278" s="266" t="s">
        <v>121</v>
      </c>
      <c r="H11278" s="266">
        <v>0.1</v>
      </c>
      <c r="I11278" s="266">
        <v>2023</v>
      </c>
      <c r="J11278" s="267">
        <v>45008</v>
      </c>
      <c r="K11278" s="267">
        <f>J11278+1</f>
        <v>45009</v>
      </c>
      <c r="L11278" s="266">
        <f>IF(M11278&lt;=365,1,2)</f>
        <v>1</v>
      </c>
      <c r="M11278" s="266">
        <f>IF(K11278&lt;$C$1,$C$2-$C$1+1,$C$2-K11278+1)</f>
        <v>38</v>
      </c>
      <c r="N11278" s="268">
        <f>M11278/365</f>
        <v>0.10410958904109589</v>
      </c>
      <c r="O11278" s="269">
        <f>'Data and Parameter'!$E$4*'Data and Parameter'!$E$5*('Data and Parameter'!$E$6+'Data and Parameter'!$E$7)*'Data and Parameter'!$E$19*'Data and Parameter'!$E$14*'ER calculations'!N11278</f>
        <v>0.53905333080220053</v>
      </c>
      <c r="T11278" s="105"/>
    </row>
    <row r="11279" spans="1:20" ht="15">
      <c r="A11279" s="284">
        <v>11275</v>
      </c>
      <c r="B11279" s="287"/>
      <c r="C11279" s="287"/>
      <c r="D11279" s="284" t="s">
        <v>1382</v>
      </c>
      <c r="E11279" s="287"/>
      <c r="F11279" s="285" t="s">
        <v>11401</v>
      </c>
      <c r="G11279" s="266" t="s">
        <v>121</v>
      </c>
      <c r="H11279" s="266">
        <v>0.1</v>
      </c>
      <c r="I11279" s="266">
        <v>2023</v>
      </c>
      <c r="J11279" s="267">
        <v>45009</v>
      </c>
      <c r="K11279" s="267">
        <f>J11279+1</f>
        <v>45010</v>
      </c>
      <c r="L11279" s="266">
        <f>IF(M11279&lt;=365,1,2)</f>
        <v>1</v>
      </c>
      <c r="M11279" s="266">
        <f>IF(K11279&lt;$C$1,$C$2-$C$1+1,$C$2-K11279+1)</f>
        <v>37</v>
      </c>
      <c r="N11279" s="268">
        <f>M11279/365</f>
        <v>0.10136986301369863</v>
      </c>
      <c r="O11279" s="269">
        <f>'Data and Parameter'!$E$4*'Data and Parameter'!$E$5*('Data and Parameter'!$E$6+'Data and Parameter'!$E$7)*'Data and Parameter'!$E$19*'Data and Parameter'!$E$14*'ER calculations'!N11279</f>
        <v>0.52486771683372158</v>
      </c>
    </row>
    <row r="11280" spans="1:20" ht="15">
      <c r="A11280" s="284">
        <v>11276</v>
      </c>
      <c r="B11280" s="287"/>
      <c r="C11280" s="287"/>
      <c r="D11280" s="284" t="s">
        <v>1054</v>
      </c>
      <c r="E11280" s="287"/>
      <c r="F11280" s="285" t="s">
        <v>11402</v>
      </c>
      <c r="G11280" s="266" t="s">
        <v>121</v>
      </c>
      <c r="H11280" s="266">
        <v>0.1</v>
      </c>
      <c r="I11280" s="266">
        <v>2023</v>
      </c>
      <c r="J11280" s="267">
        <v>44979</v>
      </c>
      <c r="K11280" s="267">
        <f>J11280+1</f>
        <v>44980</v>
      </c>
      <c r="L11280" s="266">
        <f>IF(M11280&lt;=365,1,2)</f>
        <v>1</v>
      </c>
      <c r="M11280" s="266">
        <f>IF(K11280&lt;$C$1,$C$2-$C$1+1,$C$2-K11280+1)</f>
        <v>67</v>
      </c>
      <c r="N11280" s="268">
        <f>M11280/365</f>
        <v>0.18356164383561643</v>
      </c>
      <c r="O11280" s="269">
        <f>'Data and Parameter'!$E$4*'Data and Parameter'!$E$5*('Data and Parameter'!$E$6+'Data and Parameter'!$E$7)*'Data and Parameter'!$E$19*'Data and Parameter'!$E$14*'ER calculations'!N11280</f>
        <v>0.95043613588809039</v>
      </c>
      <c r="T11280" s="105"/>
    </row>
    <row r="11281" spans="1:15" ht="15">
      <c r="A11281" s="284">
        <v>11277</v>
      </c>
      <c r="B11281" s="287"/>
      <c r="C11281" s="287"/>
      <c r="D11281" s="284" t="s">
        <v>1382</v>
      </c>
      <c r="E11281" s="287"/>
      <c r="F11281" s="285" t="s">
        <v>11403</v>
      </c>
      <c r="G11281" s="266" t="s">
        <v>121</v>
      </c>
      <c r="H11281" s="266">
        <v>0.1</v>
      </c>
      <c r="I11281" s="266">
        <v>2023</v>
      </c>
      <c r="J11281" s="267">
        <v>45012</v>
      </c>
      <c r="K11281" s="267">
        <f>J11281+1</f>
        <v>45013</v>
      </c>
      <c r="L11281" s="266">
        <f>IF(M11281&lt;=365,1,2)</f>
        <v>1</v>
      </c>
      <c r="M11281" s="266">
        <f>IF(K11281&lt;$C$1,$C$2-$C$1+1,$C$2-K11281+1)</f>
        <v>34</v>
      </c>
      <c r="N11281" s="268">
        <f>M11281/365</f>
        <v>9.3150684931506855E-2</v>
      </c>
      <c r="O11281" s="269">
        <f>'Data and Parameter'!$E$4*'Data and Parameter'!$E$5*('Data and Parameter'!$E$6+'Data and Parameter'!$E$7)*'Data and Parameter'!$E$19*'Data and Parameter'!$E$14*'ER calculations'!N11281</f>
        <v>0.48231087492828467</v>
      </c>
    </row>
    <row r="11282" spans="1:15" ht="15">
      <c r="A11282" s="284">
        <v>11278</v>
      </c>
      <c r="B11282" s="287"/>
      <c r="C11282" s="287"/>
      <c r="D11282" s="284" t="s">
        <v>1376</v>
      </c>
      <c r="E11282" s="287"/>
      <c r="F11282" s="285" t="s">
        <v>11404</v>
      </c>
      <c r="G11282" s="266" t="s">
        <v>121</v>
      </c>
      <c r="H11282" s="266">
        <v>0.1</v>
      </c>
      <c r="I11282" s="266">
        <v>2023</v>
      </c>
      <c r="J11282" s="267">
        <v>44967</v>
      </c>
      <c r="K11282" s="267">
        <f>J11282+1</f>
        <v>44968</v>
      </c>
      <c r="L11282" s="266">
        <f>IF(M11282&lt;=365,1,2)</f>
        <v>1</v>
      </c>
      <c r="M11282" s="266">
        <f>IF(K11282&lt;$C$1,$C$2-$C$1+1,$C$2-K11282+1)</f>
        <v>79</v>
      </c>
      <c r="N11282" s="268">
        <f>M11282/365</f>
        <v>0.21643835616438356</v>
      </c>
      <c r="O11282" s="269">
        <f>'Data and Parameter'!$E$4*'Data and Parameter'!$E$5*('Data and Parameter'!$E$6+'Data and Parameter'!$E$7)*'Data and Parameter'!$E$19*'Data and Parameter'!$E$14*'ER calculations'!N11282</f>
        <v>1.1206635035098378</v>
      </c>
    </row>
    <row r="11283" spans="1:15" ht="15">
      <c r="A11283" s="284">
        <v>11279</v>
      </c>
      <c r="B11283" s="287"/>
      <c r="C11283" s="287"/>
      <c r="D11283" s="284" t="s">
        <v>1376</v>
      </c>
      <c r="E11283" s="287"/>
      <c r="F11283" s="285" t="s">
        <v>11405</v>
      </c>
      <c r="G11283" s="266" t="s">
        <v>121</v>
      </c>
      <c r="H11283" s="266">
        <v>0.1</v>
      </c>
      <c r="I11283" s="266">
        <v>2023</v>
      </c>
      <c r="J11283" s="267">
        <v>44967</v>
      </c>
      <c r="K11283" s="267">
        <f>J11283+1</f>
        <v>44968</v>
      </c>
      <c r="L11283" s="266">
        <f>IF(M11283&lt;=365,1,2)</f>
        <v>1</v>
      </c>
      <c r="M11283" s="266">
        <f>IF(K11283&lt;$C$1,$C$2-$C$1+1,$C$2-K11283+1)</f>
        <v>79</v>
      </c>
      <c r="N11283" s="268">
        <f>M11283/365</f>
        <v>0.21643835616438356</v>
      </c>
      <c r="O11283" s="269">
        <f>'Data and Parameter'!$E$4*'Data and Parameter'!$E$5*('Data and Parameter'!$E$6+'Data and Parameter'!$E$7)*'Data and Parameter'!$E$19*'Data and Parameter'!$E$14*'ER calculations'!N11283</f>
        <v>1.1206635035098378</v>
      </c>
    </row>
    <row r="11284" spans="1:15" ht="15">
      <c r="A11284" s="284">
        <v>11280</v>
      </c>
      <c r="B11284" s="287"/>
      <c r="C11284" s="287"/>
      <c r="D11284" s="284" t="s">
        <v>1376</v>
      </c>
      <c r="E11284" s="287"/>
      <c r="F11284" s="285" t="s">
        <v>11406</v>
      </c>
      <c r="G11284" s="266" t="s">
        <v>121</v>
      </c>
      <c r="H11284" s="266">
        <v>0.1</v>
      </c>
      <c r="I11284" s="266">
        <v>2023</v>
      </c>
      <c r="J11284" s="267">
        <v>44967</v>
      </c>
      <c r="K11284" s="267">
        <f>J11284+1</f>
        <v>44968</v>
      </c>
      <c r="L11284" s="266">
        <f>IF(M11284&lt;=365,1,2)</f>
        <v>1</v>
      </c>
      <c r="M11284" s="266">
        <f>IF(K11284&lt;$C$1,$C$2-$C$1+1,$C$2-K11284+1)</f>
        <v>79</v>
      </c>
      <c r="N11284" s="268">
        <f>M11284/365</f>
        <v>0.21643835616438356</v>
      </c>
      <c r="O11284" s="269">
        <f>'Data and Parameter'!$E$4*'Data and Parameter'!$E$5*('Data and Parameter'!$E$6+'Data and Parameter'!$E$7)*'Data and Parameter'!$E$19*'Data and Parameter'!$E$14*'ER calculations'!N11284</f>
        <v>1.1206635035098378</v>
      </c>
    </row>
    <row r="11285" spans="1:15" ht="15">
      <c r="A11285" s="284">
        <v>11281</v>
      </c>
      <c r="B11285" s="287"/>
      <c r="C11285" s="287"/>
      <c r="D11285" s="284" t="s">
        <v>1376</v>
      </c>
      <c r="E11285" s="287"/>
      <c r="F11285" s="285" t="s">
        <v>11407</v>
      </c>
      <c r="G11285" s="266" t="s">
        <v>121</v>
      </c>
      <c r="H11285" s="266">
        <v>0.1</v>
      </c>
      <c r="I11285" s="266">
        <v>2023</v>
      </c>
      <c r="J11285" s="267">
        <v>44967</v>
      </c>
      <c r="K11285" s="267">
        <f>J11285+1</f>
        <v>44968</v>
      </c>
      <c r="L11285" s="266">
        <f>IF(M11285&lt;=365,1,2)</f>
        <v>1</v>
      </c>
      <c r="M11285" s="266">
        <f>IF(K11285&lt;$C$1,$C$2-$C$1+1,$C$2-K11285+1)</f>
        <v>79</v>
      </c>
      <c r="N11285" s="268">
        <f>M11285/365</f>
        <v>0.21643835616438356</v>
      </c>
      <c r="O11285" s="269">
        <f>'Data and Parameter'!$E$4*'Data and Parameter'!$E$5*('Data and Parameter'!$E$6+'Data and Parameter'!$E$7)*'Data and Parameter'!$E$19*'Data and Parameter'!$E$14*'ER calculations'!N11285</f>
        <v>1.1206635035098378</v>
      </c>
    </row>
    <row r="11286" spans="1:15" ht="15">
      <c r="A11286" s="284">
        <v>11282</v>
      </c>
      <c r="B11286" s="287"/>
      <c r="C11286" s="287"/>
      <c r="D11286" s="284" t="s">
        <v>1376</v>
      </c>
      <c r="E11286" s="287"/>
      <c r="F11286" s="285" t="s">
        <v>11408</v>
      </c>
      <c r="G11286" s="266" t="s">
        <v>121</v>
      </c>
      <c r="H11286" s="266">
        <v>0.1</v>
      </c>
      <c r="I11286" s="266">
        <v>2023</v>
      </c>
      <c r="J11286" s="267">
        <v>44967</v>
      </c>
      <c r="K11286" s="267">
        <f>J11286+1</f>
        <v>44968</v>
      </c>
      <c r="L11286" s="266">
        <f>IF(M11286&lt;=365,1,2)</f>
        <v>1</v>
      </c>
      <c r="M11286" s="266">
        <f>IF(K11286&lt;$C$1,$C$2-$C$1+1,$C$2-K11286+1)</f>
        <v>79</v>
      </c>
      <c r="N11286" s="268">
        <f>M11286/365</f>
        <v>0.21643835616438356</v>
      </c>
      <c r="O11286" s="269">
        <f>'Data and Parameter'!$E$4*'Data and Parameter'!$E$5*('Data and Parameter'!$E$6+'Data and Parameter'!$E$7)*'Data and Parameter'!$E$19*'Data and Parameter'!$E$14*'ER calculations'!N11286</f>
        <v>1.1206635035098378</v>
      </c>
    </row>
    <row r="11287" spans="1:15" ht="15">
      <c r="A11287" s="284">
        <v>11283</v>
      </c>
      <c r="B11287" s="287"/>
      <c r="C11287" s="287"/>
      <c r="D11287" s="284" t="s">
        <v>1376</v>
      </c>
      <c r="E11287" s="287"/>
      <c r="F11287" s="285" t="s">
        <v>11409</v>
      </c>
      <c r="G11287" s="266" t="s">
        <v>121</v>
      </c>
      <c r="H11287" s="266">
        <v>0.1</v>
      </c>
      <c r="I11287" s="266">
        <v>2023</v>
      </c>
      <c r="J11287" s="267">
        <v>44967</v>
      </c>
      <c r="K11287" s="267">
        <f>J11287+1</f>
        <v>44968</v>
      </c>
      <c r="L11287" s="266">
        <f>IF(M11287&lt;=365,1,2)</f>
        <v>1</v>
      </c>
      <c r="M11287" s="266">
        <f>IF(K11287&lt;$C$1,$C$2-$C$1+1,$C$2-K11287+1)</f>
        <v>79</v>
      </c>
      <c r="N11287" s="268">
        <f>M11287/365</f>
        <v>0.21643835616438356</v>
      </c>
      <c r="O11287" s="269">
        <f>'Data and Parameter'!$E$4*'Data and Parameter'!$E$5*('Data and Parameter'!$E$6+'Data and Parameter'!$E$7)*'Data and Parameter'!$E$19*'Data and Parameter'!$E$14*'ER calculations'!N11287</f>
        <v>1.1206635035098378</v>
      </c>
    </row>
    <row r="11288" spans="1:15" ht="15">
      <c r="A11288" s="284">
        <v>11284</v>
      </c>
      <c r="B11288" s="287"/>
      <c r="C11288" s="287"/>
      <c r="D11288" s="284" t="s">
        <v>1376</v>
      </c>
      <c r="E11288" s="287"/>
      <c r="F11288" s="285" t="s">
        <v>11410</v>
      </c>
      <c r="G11288" s="266" t="s">
        <v>121</v>
      </c>
      <c r="H11288" s="266">
        <v>0.1</v>
      </c>
      <c r="I11288" s="266">
        <v>2023</v>
      </c>
      <c r="J11288" s="267">
        <v>44967</v>
      </c>
      <c r="K11288" s="267">
        <f>J11288+1</f>
        <v>44968</v>
      </c>
      <c r="L11288" s="266">
        <f>IF(M11288&lt;=365,1,2)</f>
        <v>1</v>
      </c>
      <c r="M11288" s="266">
        <f>IF(K11288&lt;$C$1,$C$2-$C$1+1,$C$2-K11288+1)</f>
        <v>79</v>
      </c>
      <c r="N11288" s="268">
        <f>M11288/365</f>
        <v>0.21643835616438356</v>
      </c>
      <c r="O11288" s="269">
        <f>'Data and Parameter'!$E$4*'Data and Parameter'!$E$5*('Data and Parameter'!$E$6+'Data and Parameter'!$E$7)*'Data and Parameter'!$E$19*'Data and Parameter'!$E$14*'ER calculations'!N11288</f>
        <v>1.1206635035098378</v>
      </c>
    </row>
    <row r="11289" spans="1:15" ht="15">
      <c r="A11289" s="284">
        <v>11285</v>
      </c>
      <c r="B11289" s="287"/>
      <c r="C11289" s="287"/>
      <c r="D11289" s="284" t="s">
        <v>1376</v>
      </c>
      <c r="E11289" s="287"/>
      <c r="F11289" s="285" t="s">
        <v>11411</v>
      </c>
      <c r="G11289" s="266" t="s">
        <v>121</v>
      </c>
      <c r="H11289" s="266">
        <v>0.1</v>
      </c>
      <c r="I11289" s="266">
        <v>2023</v>
      </c>
      <c r="J11289" s="267">
        <v>44967</v>
      </c>
      <c r="K11289" s="267">
        <f>J11289+1</f>
        <v>44968</v>
      </c>
      <c r="L11289" s="266">
        <f>IF(M11289&lt;=365,1,2)</f>
        <v>1</v>
      </c>
      <c r="M11289" s="266">
        <f>IF(K11289&lt;$C$1,$C$2-$C$1+1,$C$2-K11289+1)</f>
        <v>79</v>
      </c>
      <c r="N11289" s="268">
        <f>M11289/365</f>
        <v>0.21643835616438356</v>
      </c>
      <c r="O11289" s="269">
        <f>'Data and Parameter'!$E$4*'Data and Parameter'!$E$5*('Data and Parameter'!$E$6+'Data and Parameter'!$E$7)*'Data and Parameter'!$E$19*'Data and Parameter'!$E$14*'ER calculations'!N11289</f>
        <v>1.1206635035098378</v>
      </c>
    </row>
    <row r="11290" spans="1:15" ht="15">
      <c r="A11290" s="284">
        <v>11286</v>
      </c>
      <c r="B11290" s="287"/>
      <c r="C11290" s="287"/>
      <c r="D11290" s="284" t="s">
        <v>1376</v>
      </c>
      <c r="E11290" s="287"/>
      <c r="F11290" s="285" t="s">
        <v>11412</v>
      </c>
      <c r="G11290" s="266" t="s">
        <v>121</v>
      </c>
      <c r="H11290" s="266">
        <v>0.1</v>
      </c>
      <c r="I11290" s="266">
        <v>2023</v>
      </c>
      <c r="J11290" s="267">
        <v>44967</v>
      </c>
      <c r="K11290" s="267">
        <f>J11290+1</f>
        <v>44968</v>
      </c>
      <c r="L11290" s="266">
        <f>IF(M11290&lt;=365,1,2)</f>
        <v>1</v>
      </c>
      <c r="M11290" s="266">
        <f>IF(K11290&lt;$C$1,$C$2-$C$1+1,$C$2-K11290+1)</f>
        <v>79</v>
      </c>
      <c r="N11290" s="268">
        <f>M11290/365</f>
        <v>0.21643835616438356</v>
      </c>
      <c r="O11290" s="269">
        <f>'Data and Parameter'!$E$4*'Data and Parameter'!$E$5*('Data and Parameter'!$E$6+'Data and Parameter'!$E$7)*'Data and Parameter'!$E$19*'Data and Parameter'!$E$14*'ER calculations'!N11290</f>
        <v>1.1206635035098378</v>
      </c>
    </row>
    <row r="11291" spans="1:15" ht="15">
      <c r="A11291" s="284">
        <v>11287</v>
      </c>
      <c r="B11291" s="287"/>
      <c r="C11291" s="287"/>
      <c r="D11291" s="284" t="s">
        <v>1376</v>
      </c>
      <c r="E11291" s="287"/>
      <c r="F11291" s="285" t="s">
        <v>11413</v>
      </c>
      <c r="G11291" s="266" t="s">
        <v>121</v>
      </c>
      <c r="H11291" s="266">
        <v>0.1</v>
      </c>
      <c r="I11291" s="266">
        <v>2023</v>
      </c>
      <c r="J11291" s="267">
        <v>44967</v>
      </c>
      <c r="K11291" s="267">
        <f>J11291+1</f>
        <v>44968</v>
      </c>
      <c r="L11291" s="266">
        <f>IF(M11291&lt;=365,1,2)</f>
        <v>1</v>
      </c>
      <c r="M11291" s="266">
        <f>IF(K11291&lt;$C$1,$C$2-$C$1+1,$C$2-K11291+1)</f>
        <v>79</v>
      </c>
      <c r="N11291" s="268">
        <f>M11291/365</f>
        <v>0.21643835616438356</v>
      </c>
      <c r="O11291" s="269">
        <f>'Data and Parameter'!$E$4*'Data and Parameter'!$E$5*('Data and Parameter'!$E$6+'Data and Parameter'!$E$7)*'Data and Parameter'!$E$19*'Data and Parameter'!$E$14*'ER calculations'!N11291</f>
        <v>1.1206635035098378</v>
      </c>
    </row>
    <row r="11292" spans="1:15" ht="15">
      <c r="A11292" s="284">
        <v>11288</v>
      </c>
      <c r="B11292" s="287"/>
      <c r="C11292" s="287"/>
      <c r="D11292" s="284" t="s">
        <v>1376</v>
      </c>
      <c r="E11292" s="287"/>
      <c r="F11292" s="285" t="s">
        <v>11414</v>
      </c>
      <c r="G11292" s="266" t="s">
        <v>121</v>
      </c>
      <c r="H11292" s="266">
        <v>0.1</v>
      </c>
      <c r="I11292" s="266">
        <v>2023</v>
      </c>
      <c r="J11292" s="267">
        <v>44967</v>
      </c>
      <c r="K11292" s="267">
        <f>J11292+1</f>
        <v>44968</v>
      </c>
      <c r="L11292" s="266">
        <f>IF(M11292&lt;=365,1,2)</f>
        <v>1</v>
      </c>
      <c r="M11292" s="266">
        <f>IF(K11292&lt;$C$1,$C$2-$C$1+1,$C$2-K11292+1)</f>
        <v>79</v>
      </c>
      <c r="N11292" s="268">
        <f>M11292/365</f>
        <v>0.21643835616438356</v>
      </c>
      <c r="O11292" s="269">
        <f>'Data and Parameter'!$E$4*'Data and Parameter'!$E$5*('Data and Parameter'!$E$6+'Data and Parameter'!$E$7)*'Data and Parameter'!$E$19*'Data and Parameter'!$E$14*'ER calculations'!N11292</f>
        <v>1.1206635035098378</v>
      </c>
    </row>
    <row r="11293" spans="1:15" ht="15">
      <c r="A11293" s="284">
        <v>11289</v>
      </c>
      <c r="B11293" s="287"/>
      <c r="C11293" s="287"/>
      <c r="D11293" s="284" t="s">
        <v>1376</v>
      </c>
      <c r="E11293" s="287"/>
      <c r="F11293" s="285" t="s">
        <v>11415</v>
      </c>
      <c r="G11293" s="266" t="s">
        <v>121</v>
      </c>
      <c r="H11293" s="266">
        <v>0.1</v>
      </c>
      <c r="I11293" s="266">
        <v>2023</v>
      </c>
      <c r="J11293" s="267">
        <v>44967</v>
      </c>
      <c r="K11293" s="267">
        <f>J11293+1</f>
        <v>44968</v>
      </c>
      <c r="L11293" s="266">
        <f>IF(M11293&lt;=365,1,2)</f>
        <v>1</v>
      </c>
      <c r="M11293" s="266">
        <f>IF(K11293&lt;$C$1,$C$2-$C$1+1,$C$2-K11293+1)</f>
        <v>79</v>
      </c>
      <c r="N11293" s="268">
        <f>M11293/365</f>
        <v>0.21643835616438356</v>
      </c>
      <c r="O11293" s="269">
        <f>'Data and Parameter'!$E$4*'Data and Parameter'!$E$5*('Data and Parameter'!$E$6+'Data and Parameter'!$E$7)*'Data and Parameter'!$E$19*'Data and Parameter'!$E$14*'ER calculations'!N11293</f>
        <v>1.1206635035098378</v>
      </c>
    </row>
    <row r="11294" spans="1:15" ht="15">
      <c r="A11294" s="284">
        <v>11290</v>
      </c>
      <c r="B11294" s="287"/>
      <c r="C11294" s="287"/>
      <c r="D11294" s="284" t="s">
        <v>1376</v>
      </c>
      <c r="E11294" s="287"/>
      <c r="F11294" s="285" t="s">
        <v>11416</v>
      </c>
      <c r="G11294" s="266" t="s">
        <v>121</v>
      </c>
      <c r="H11294" s="266">
        <v>0.1</v>
      </c>
      <c r="I11294" s="266">
        <v>2023</v>
      </c>
      <c r="J11294" s="267">
        <v>44967</v>
      </c>
      <c r="K11294" s="267">
        <f>J11294+1</f>
        <v>44968</v>
      </c>
      <c r="L11294" s="266">
        <f>IF(M11294&lt;=365,1,2)</f>
        <v>1</v>
      </c>
      <c r="M11294" s="266">
        <f>IF(K11294&lt;$C$1,$C$2-$C$1+1,$C$2-K11294+1)</f>
        <v>79</v>
      </c>
      <c r="N11294" s="268">
        <f>M11294/365</f>
        <v>0.21643835616438356</v>
      </c>
      <c r="O11294" s="269">
        <f>'Data and Parameter'!$E$4*'Data and Parameter'!$E$5*('Data and Parameter'!$E$6+'Data and Parameter'!$E$7)*'Data and Parameter'!$E$19*'Data and Parameter'!$E$14*'ER calculations'!N11294</f>
        <v>1.1206635035098378</v>
      </c>
    </row>
    <row r="11295" spans="1:15" ht="15">
      <c r="A11295" s="284">
        <v>11291</v>
      </c>
      <c r="B11295" s="287"/>
      <c r="C11295" s="287"/>
      <c r="D11295" s="284" t="s">
        <v>1376</v>
      </c>
      <c r="E11295" s="287"/>
      <c r="F11295" s="285" t="s">
        <v>11417</v>
      </c>
      <c r="G11295" s="266" t="s">
        <v>121</v>
      </c>
      <c r="H11295" s="266">
        <v>0.1</v>
      </c>
      <c r="I11295" s="266">
        <v>2023</v>
      </c>
      <c r="J11295" s="267">
        <v>44967</v>
      </c>
      <c r="K11295" s="267">
        <f>J11295+1</f>
        <v>44968</v>
      </c>
      <c r="L11295" s="266">
        <f>IF(M11295&lt;=365,1,2)</f>
        <v>1</v>
      </c>
      <c r="M11295" s="266">
        <f>IF(K11295&lt;$C$1,$C$2-$C$1+1,$C$2-K11295+1)</f>
        <v>79</v>
      </c>
      <c r="N11295" s="268">
        <f>M11295/365</f>
        <v>0.21643835616438356</v>
      </c>
      <c r="O11295" s="269">
        <f>'Data and Parameter'!$E$4*'Data and Parameter'!$E$5*('Data and Parameter'!$E$6+'Data and Parameter'!$E$7)*'Data and Parameter'!$E$19*'Data and Parameter'!$E$14*'ER calculations'!N11295</f>
        <v>1.1206635035098378</v>
      </c>
    </row>
    <row r="11296" spans="1:15" ht="15">
      <c r="A11296" s="284">
        <v>11292</v>
      </c>
      <c r="B11296" s="287"/>
      <c r="C11296" s="287"/>
      <c r="D11296" s="284" t="s">
        <v>1376</v>
      </c>
      <c r="E11296" s="287"/>
      <c r="F11296" s="285" t="s">
        <v>11418</v>
      </c>
      <c r="G11296" s="266" t="s">
        <v>121</v>
      </c>
      <c r="H11296" s="266">
        <v>0.1</v>
      </c>
      <c r="I11296" s="266">
        <v>2023</v>
      </c>
      <c r="J11296" s="267">
        <v>44967</v>
      </c>
      <c r="K11296" s="267">
        <f>J11296+1</f>
        <v>44968</v>
      </c>
      <c r="L11296" s="266">
        <f>IF(M11296&lt;=365,1,2)</f>
        <v>1</v>
      </c>
      <c r="M11296" s="266">
        <f>IF(K11296&lt;$C$1,$C$2-$C$1+1,$C$2-K11296+1)</f>
        <v>79</v>
      </c>
      <c r="N11296" s="268">
        <f>M11296/365</f>
        <v>0.21643835616438356</v>
      </c>
      <c r="O11296" s="269">
        <f>'Data and Parameter'!$E$4*'Data and Parameter'!$E$5*('Data and Parameter'!$E$6+'Data and Parameter'!$E$7)*'Data and Parameter'!$E$19*'Data and Parameter'!$E$14*'ER calculations'!N11296</f>
        <v>1.1206635035098378</v>
      </c>
    </row>
    <row r="11297" spans="1:15" ht="15">
      <c r="A11297" s="284">
        <v>11293</v>
      </c>
      <c r="B11297" s="287"/>
      <c r="C11297" s="287"/>
      <c r="D11297" s="284" t="s">
        <v>1376</v>
      </c>
      <c r="E11297" s="287"/>
      <c r="F11297" s="285" t="s">
        <v>11419</v>
      </c>
      <c r="G11297" s="266" t="s">
        <v>121</v>
      </c>
      <c r="H11297" s="266">
        <v>0.1</v>
      </c>
      <c r="I11297" s="266">
        <v>2023</v>
      </c>
      <c r="J11297" s="267">
        <v>44967</v>
      </c>
      <c r="K11297" s="267">
        <f>J11297+1</f>
        <v>44968</v>
      </c>
      <c r="L11297" s="266">
        <f>IF(M11297&lt;=365,1,2)</f>
        <v>1</v>
      </c>
      <c r="M11297" s="266">
        <f>IF(K11297&lt;$C$1,$C$2-$C$1+1,$C$2-K11297+1)</f>
        <v>79</v>
      </c>
      <c r="N11297" s="268">
        <f>M11297/365</f>
        <v>0.21643835616438356</v>
      </c>
      <c r="O11297" s="269">
        <f>'Data and Parameter'!$E$4*'Data and Parameter'!$E$5*('Data and Parameter'!$E$6+'Data and Parameter'!$E$7)*'Data and Parameter'!$E$19*'Data and Parameter'!$E$14*'ER calculations'!N11297</f>
        <v>1.1206635035098378</v>
      </c>
    </row>
    <row r="11298" spans="1:15" ht="15">
      <c r="A11298" s="284">
        <v>11294</v>
      </c>
      <c r="B11298" s="287"/>
      <c r="C11298" s="287"/>
      <c r="D11298" s="284" t="s">
        <v>1376</v>
      </c>
      <c r="E11298" s="287"/>
      <c r="F11298" s="285" t="s">
        <v>11420</v>
      </c>
      <c r="G11298" s="266" t="s">
        <v>121</v>
      </c>
      <c r="H11298" s="266">
        <v>0.1</v>
      </c>
      <c r="I11298" s="266">
        <v>2023</v>
      </c>
      <c r="J11298" s="267">
        <v>44967</v>
      </c>
      <c r="K11298" s="267">
        <f>J11298+1</f>
        <v>44968</v>
      </c>
      <c r="L11298" s="266">
        <f>IF(M11298&lt;=365,1,2)</f>
        <v>1</v>
      </c>
      <c r="M11298" s="266">
        <f>IF(K11298&lt;$C$1,$C$2-$C$1+1,$C$2-K11298+1)</f>
        <v>79</v>
      </c>
      <c r="N11298" s="268">
        <f>M11298/365</f>
        <v>0.21643835616438356</v>
      </c>
      <c r="O11298" s="269">
        <f>'Data and Parameter'!$E$4*'Data and Parameter'!$E$5*('Data and Parameter'!$E$6+'Data and Parameter'!$E$7)*'Data and Parameter'!$E$19*'Data and Parameter'!$E$14*'ER calculations'!N11298</f>
        <v>1.1206635035098378</v>
      </c>
    </row>
    <row r="11299" spans="1:15" ht="15">
      <c r="A11299" s="284">
        <v>11295</v>
      </c>
      <c r="B11299" s="287"/>
      <c r="C11299" s="287"/>
      <c r="D11299" s="284" t="s">
        <v>1376</v>
      </c>
      <c r="E11299" s="287"/>
      <c r="F11299" s="285" t="s">
        <v>11421</v>
      </c>
      <c r="G11299" s="266" t="s">
        <v>121</v>
      </c>
      <c r="H11299" s="266">
        <v>0.1</v>
      </c>
      <c r="I11299" s="266">
        <v>2023</v>
      </c>
      <c r="J11299" s="267">
        <v>44967</v>
      </c>
      <c r="K11299" s="267">
        <f>J11299+1</f>
        <v>44968</v>
      </c>
      <c r="L11299" s="266">
        <f>IF(M11299&lt;=365,1,2)</f>
        <v>1</v>
      </c>
      <c r="M11299" s="266">
        <f>IF(K11299&lt;$C$1,$C$2-$C$1+1,$C$2-K11299+1)</f>
        <v>79</v>
      </c>
      <c r="N11299" s="268">
        <f>M11299/365</f>
        <v>0.21643835616438356</v>
      </c>
      <c r="O11299" s="269">
        <f>'Data and Parameter'!$E$4*'Data and Parameter'!$E$5*('Data and Parameter'!$E$6+'Data and Parameter'!$E$7)*'Data and Parameter'!$E$19*'Data and Parameter'!$E$14*'ER calculations'!N11299</f>
        <v>1.1206635035098378</v>
      </c>
    </row>
    <row r="11300" spans="1:15" ht="15">
      <c r="A11300" s="284">
        <v>11296</v>
      </c>
      <c r="B11300" s="287"/>
      <c r="C11300" s="287"/>
      <c r="D11300" s="284" t="s">
        <v>1376</v>
      </c>
      <c r="E11300" s="287"/>
      <c r="F11300" s="285" t="s">
        <v>11422</v>
      </c>
      <c r="G11300" s="266" t="s">
        <v>121</v>
      </c>
      <c r="H11300" s="266">
        <v>0.1</v>
      </c>
      <c r="I11300" s="266">
        <v>2023</v>
      </c>
      <c r="J11300" s="267">
        <v>44967</v>
      </c>
      <c r="K11300" s="267">
        <f>J11300+1</f>
        <v>44968</v>
      </c>
      <c r="L11300" s="266">
        <f>IF(M11300&lt;=365,1,2)</f>
        <v>1</v>
      </c>
      <c r="M11300" s="266">
        <f>IF(K11300&lt;$C$1,$C$2-$C$1+1,$C$2-K11300+1)</f>
        <v>79</v>
      </c>
      <c r="N11300" s="268">
        <f>M11300/365</f>
        <v>0.21643835616438356</v>
      </c>
      <c r="O11300" s="269">
        <f>'Data and Parameter'!$E$4*'Data and Parameter'!$E$5*('Data and Parameter'!$E$6+'Data and Parameter'!$E$7)*'Data and Parameter'!$E$19*'Data and Parameter'!$E$14*'ER calculations'!N11300</f>
        <v>1.1206635035098378</v>
      </c>
    </row>
    <row r="11301" spans="1:15" ht="15">
      <c r="A11301" s="284">
        <v>11297</v>
      </c>
      <c r="B11301" s="287"/>
      <c r="C11301" s="287"/>
      <c r="D11301" s="284" t="s">
        <v>1376</v>
      </c>
      <c r="E11301" s="287"/>
      <c r="F11301" s="285" t="s">
        <v>11423</v>
      </c>
      <c r="G11301" s="266" t="s">
        <v>121</v>
      </c>
      <c r="H11301" s="266">
        <v>0.1</v>
      </c>
      <c r="I11301" s="266">
        <v>2023</v>
      </c>
      <c r="J11301" s="267">
        <v>44967</v>
      </c>
      <c r="K11301" s="267">
        <f>J11301+1</f>
        <v>44968</v>
      </c>
      <c r="L11301" s="266">
        <f>IF(M11301&lt;=365,1,2)</f>
        <v>1</v>
      </c>
      <c r="M11301" s="266">
        <f>IF(K11301&lt;$C$1,$C$2-$C$1+1,$C$2-K11301+1)</f>
        <v>79</v>
      </c>
      <c r="N11301" s="268">
        <f>M11301/365</f>
        <v>0.21643835616438356</v>
      </c>
      <c r="O11301" s="269">
        <f>'Data and Parameter'!$E$4*'Data and Parameter'!$E$5*('Data and Parameter'!$E$6+'Data and Parameter'!$E$7)*'Data and Parameter'!$E$19*'Data and Parameter'!$E$14*'ER calculations'!N11301</f>
        <v>1.1206635035098378</v>
      </c>
    </row>
    <row r="11302" spans="1:15" ht="15">
      <c r="A11302" s="284">
        <v>11298</v>
      </c>
      <c r="B11302" s="287"/>
      <c r="C11302" s="287"/>
      <c r="D11302" s="284" t="s">
        <v>1376</v>
      </c>
      <c r="E11302" s="287"/>
      <c r="F11302" s="285" t="s">
        <v>11424</v>
      </c>
      <c r="G11302" s="266" t="s">
        <v>121</v>
      </c>
      <c r="H11302" s="266">
        <v>0.1</v>
      </c>
      <c r="I11302" s="266">
        <v>2023</v>
      </c>
      <c r="J11302" s="267">
        <v>44967</v>
      </c>
      <c r="K11302" s="267">
        <f>J11302+1</f>
        <v>44968</v>
      </c>
      <c r="L11302" s="266">
        <f>IF(M11302&lt;=365,1,2)</f>
        <v>1</v>
      </c>
      <c r="M11302" s="266">
        <f>IF(K11302&lt;$C$1,$C$2-$C$1+1,$C$2-K11302+1)</f>
        <v>79</v>
      </c>
      <c r="N11302" s="268">
        <f>M11302/365</f>
        <v>0.21643835616438356</v>
      </c>
      <c r="O11302" s="269">
        <f>'Data and Parameter'!$E$4*'Data and Parameter'!$E$5*('Data and Parameter'!$E$6+'Data and Parameter'!$E$7)*'Data and Parameter'!$E$19*'Data and Parameter'!$E$14*'ER calculations'!N11302</f>
        <v>1.1206635035098378</v>
      </c>
    </row>
    <row r="11303" spans="1:15" ht="15">
      <c r="A11303" s="284">
        <v>11299</v>
      </c>
      <c r="B11303" s="287"/>
      <c r="C11303" s="287"/>
      <c r="D11303" s="284" t="s">
        <v>1376</v>
      </c>
      <c r="E11303" s="287"/>
      <c r="F11303" s="285" t="s">
        <v>11425</v>
      </c>
      <c r="G11303" s="266" t="s">
        <v>121</v>
      </c>
      <c r="H11303" s="266">
        <v>0.1</v>
      </c>
      <c r="I11303" s="266">
        <v>2023</v>
      </c>
      <c r="J11303" s="267">
        <v>44967</v>
      </c>
      <c r="K11303" s="267">
        <f>J11303+1</f>
        <v>44968</v>
      </c>
      <c r="L11303" s="266">
        <f>IF(M11303&lt;=365,1,2)</f>
        <v>1</v>
      </c>
      <c r="M11303" s="266">
        <f>IF(K11303&lt;$C$1,$C$2-$C$1+1,$C$2-K11303+1)</f>
        <v>79</v>
      </c>
      <c r="N11303" s="268">
        <f>M11303/365</f>
        <v>0.21643835616438356</v>
      </c>
      <c r="O11303" s="269">
        <f>'Data and Parameter'!$E$4*'Data and Parameter'!$E$5*('Data and Parameter'!$E$6+'Data and Parameter'!$E$7)*'Data and Parameter'!$E$19*'Data and Parameter'!$E$14*'ER calculations'!N11303</f>
        <v>1.1206635035098378</v>
      </c>
    </row>
    <row r="11304" spans="1:15" ht="15">
      <c r="A11304" s="284">
        <v>11300</v>
      </c>
      <c r="B11304" s="287"/>
      <c r="C11304" s="287"/>
      <c r="D11304" s="284" t="s">
        <v>1376</v>
      </c>
      <c r="E11304" s="287"/>
      <c r="F11304" s="285" t="s">
        <v>11426</v>
      </c>
      <c r="G11304" s="266" t="s">
        <v>121</v>
      </c>
      <c r="H11304" s="266">
        <v>0.1</v>
      </c>
      <c r="I11304" s="266">
        <v>2023</v>
      </c>
      <c r="J11304" s="267">
        <v>44967</v>
      </c>
      <c r="K11304" s="267">
        <f>J11304+1</f>
        <v>44968</v>
      </c>
      <c r="L11304" s="266">
        <f>IF(M11304&lt;=365,1,2)</f>
        <v>1</v>
      </c>
      <c r="M11304" s="266">
        <f>IF(K11304&lt;$C$1,$C$2-$C$1+1,$C$2-K11304+1)</f>
        <v>79</v>
      </c>
      <c r="N11304" s="268">
        <f>M11304/365</f>
        <v>0.21643835616438356</v>
      </c>
      <c r="O11304" s="269">
        <f>'Data and Parameter'!$E$4*'Data and Parameter'!$E$5*('Data and Parameter'!$E$6+'Data and Parameter'!$E$7)*'Data and Parameter'!$E$19*'Data and Parameter'!$E$14*'ER calculations'!N11304</f>
        <v>1.1206635035098378</v>
      </c>
    </row>
    <row r="11305" spans="1:15" ht="15">
      <c r="A11305" s="284">
        <v>11301</v>
      </c>
      <c r="B11305" s="287"/>
      <c r="C11305" s="287"/>
      <c r="D11305" s="284" t="s">
        <v>1376</v>
      </c>
      <c r="E11305" s="287"/>
      <c r="F11305" s="285" t="s">
        <v>11427</v>
      </c>
      <c r="G11305" s="266" t="s">
        <v>121</v>
      </c>
      <c r="H11305" s="266">
        <v>0.1</v>
      </c>
      <c r="I11305" s="266">
        <v>2023</v>
      </c>
      <c r="J11305" s="267">
        <v>44967</v>
      </c>
      <c r="K11305" s="267">
        <f>J11305+1</f>
        <v>44968</v>
      </c>
      <c r="L11305" s="266">
        <f>IF(M11305&lt;=365,1,2)</f>
        <v>1</v>
      </c>
      <c r="M11305" s="266">
        <f>IF(K11305&lt;$C$1,$C$2-$C$1+1,$C$2-K11305+1)</f>
        <v>79</v>
      </c>
      <c r="N11305" s="268">
        <f>M11305/365</f>
        <v>0.21643835616438356</v>
      </c>
      <c r="O11305" s="269">
        <f>'Data and Parameter'!$E$4*'Data and Parameter'!$E$5*('Data and Parameter'!$E$6+'Data and Parameter'!$E$7)*'Data and Parameter'!$E$19*'Data and Parameter'!$E$14*'ER calculations'!N11305</f>
        <v>1.1206635035098378</v>
      </c>
    </row>
    <row r="11306" spans="1:15" ht="15">
      <c r="A11306" s="284">
        <v>11302</v>
      </c>
      <c r="B11306" s="287"/>
      <c r="C11306" s="287"/>
      <c r="D11306" s="284" t="s">
        <v>1376</v>
      </c>
      <c r="E11306" s="287"/>
      <c r="F11306" s="285" t="s">
        <v>11428</v>
      </c>
      <c r="G11306" s="266" t="s">
        <v>121</v>
      </c>
      <c r="H11306" s="266">
        <v>0.1</v>
      </c>
      <c r="I11306" s="266">
        <v>2023</v>
      </c>
      <c r="J11306" s="267">
        <v>44967</v>
      </c>
      <c r="K11306" s="267">
        <f>J11306+1</f>
        <v>44968</v>
      </c>
      <c r="L11306" s="266">
        <f>IF(M11306&lt;=365,1,2)</f>
        <v>1</v>
      </c>
      <c r="M11306" s="266">
        <f>IF(K11306&lt;$C$1,$C$2-$C$1+1,$C$2-K11306+1)</f>
        <v>79</v>
      </c>
      <c r="N11306" s="268">
        <f>M11306/365</f>
        <v>0.21643835616438356</v>
      </c>
      <c r="O11306" s="269">
        <f>'Data and Parameter'!$E$4*'Data and Parameter'!$E$5*('Data and Parameter'!$E$6+'Data and Parameter'!$E$7)*'Data and Parameter'!$E$19*'Data and Parameter'!$E$14*'ER calculations'!N11306</f>
        <v>1.1206635035098378</v>
      </c>
    </row>
    <row r="11307" spans="1:15" ht="15">
      <c r="A11307" s="284">
        <v>11303</v>
      </c>
      <c r="B11307" s="287"/>
      <c r="C11307" s="287"/>
      <c r="D11307" s="284" t="s">
        <v>1376</v>
      </c>
      <c r="E11307" s="287"/>
      <c r="F11307" s="285" t="s">
        <v>11429</v>
      </c>
      <c r="G11307" s="266" t="s">
        <v>121</v>
      </c>
      <c r="H11307" s="266">
        <v>0.1</v>
      </c>
      <c r="I11307" s="266">
        <v>2023</v>
      </c>
      <c r="J11307" s="267">
        <v>44967</v>
      </c>
      <c r="K11307" s="267">
        <f>J11307+1</f>
        <v>44968</v>
      </c>
      <c r="L11307" s="266">
        <f>IF(M11307&lt;=365,1,2)</f>
        <v>1</v>
      </c>
      <c r="M11307" s="266">
        <f>IF(K11307&lt;$C$1,$C$2-$C$1+1,$C$2-K11307+1)</f>
        <v>79</v>
      </c>
      <c r="N11307" s="268">
        <f>M11307/365</f>
        <v>0.21643835616438356</v>
      </c>
      <c r="O11307" s="269">
        <f>'Data and Parameter'!$E$4*'Data and Parameter'!$E$5*('Data and Parameter'!$E$6+'Data and Parameter'!$E$7)*'Data and Parameter'!$E$19*'Data and Parameter'!$E$14*'ER calculations'!N11307</f>
        <v>1.1206635035098378</v>
      </c>
    </row>
    <row r="11308" spans="1:15" ht="15">
      <c r="A11308" s="284">
        <v>11304</v>
      </c>
      <c r="B11308" s="287"/>
      <c r="C11308" s="287"/>
      <c r="D11308" s="284" t="s">
        <v>1376</v>
      </c>
      <c r="E11308" s="287"/>
      <c r="F11308" s="285" t="s">
        <v>11430</v>
      </c>
      <c r="G11308" s="266" t="s">
        <v>121</v>
      </c>
      <c r="H11308" s="266">
        <v>0.1</v>
      </c>
      <c r="I11308" s="266">
        <v>2023</v>
      </c>
      <c r="J11308" s="267">
        <v>44968</v>
      </c>
      <c r="K11308" s="267">
        <f>J11308+1</f>
        <v>44969</v>
      </c>
      <c r="L11308" s="266">
        <f>IF(M11308&lt;=365,1,2)</f>
        <v>1</v>
      </c>
      <c r="M11308" s="266">
        <f>IF(K11308&lt;$C$1,$C$2-$C$1+1,$C$2-K11308+1)</f>
        <v>78</v>
      </c>
      <c r="N11308" s="268">
        <f>M11308/365</f>
        <v>0.21369863013698631</v>
      </c>
      <c r="O11308" s="269">
        <f>'Data and Parameter'!$E$4*'Data and Parameter'!$E$5*('Data and Parameter'!$E$6+'Data and Parameter'!$E$7)*'Data and Parameter'!$E$19*'Data and Parameter'!$E$14*'ER calculations'!N11308</f>
        <v>1.1064778895413589</v>
      </c>
    </row>
    <row r="11309" spans="1:15" ht="15">
      <c r="A11309" s="284">
        <v>11305</v>
      </c>
      <c r="B11309" s="287"/>
      <c r="C11309" s="287"/>
      <c r="D11309" s="284" t="s">
        <v>1376</v>
      </c>
      <c r="E11309" s="287"/>
      <c r="F11309" s="285" t="s">
        <v>11431</v>
      </c>
      <c r="G11309" s="266" t="s">
        <v>121</v>
      </c>
      <c r="H11309" s="266">
        <v>0.1</v>
      </c>
      <c r="I11309" s="266">
        <v>2023</v>
      </c>
      <c r="J11309" s="267">
        <v>44968</v>
      </c>
      <c r="K11309" s="267">
        <f>J11309+1</f>
        <v>44969</v>
      </c>
      <c r="L11309" s="266">
        <f>IF(M11309&lt;=365,1,2)</f>
        <v>1</v>
      </c>
      <c r="M11309" s="266">
        <f>IF(K11309&lt;$C$1,$C$2-$C$1+1,$C$2-K11309+1)</f>
        <v>78</v>
      </c>
      <c r="N11309" s="268">
        <f>M11309/365</f>
        <v>0.21369863013698631</v>
      </c>
      <c r="O11309" s="269">
        <f>'Data and Parameter'!$E$4*'Data and Parameter'!$E$5*('Data and Parameter'!$E$6+'Data and Parameter'!$E$7)*'Data and Parameter'!$E$19*'Data and Parameter'!$E$14*'ER calculations'!N11309</f>
        <v>1.1064778895413589</v>
      </c>
    </row>
    <row r="11310" spans="1:15" ht="15">
      <c r="A11310" s="284">
        <v>11306</v>
      </c>
      <c r="B11310" s="287"/>
      <c r="C11310" s="287"/>
      <c r="D11310" s="284" t="s">
        <v>1376</v>
      </c>
      <c r="E11310" s="287"/>
      <c r="F11310" s="285" t="s">
        <v>11432</v>
      </c>
      <c r="G11310" s="266" t="s">
        <v>121</v>
      </c>
      <c r="H11310" s="266">
        <v>0.1</v>
      </c>
      <c r="I11310" s="266">
        <v>2023</v>
      </c>
      <c r="J11310" s="267">
        <v>44968</v>
      </c>
      <c r="K11310" s="267">
        <f>J11310+1</f>
        <v>44969</v>
      </c>
      <c r="L11310" s="266">
        <f>IF(M11310&lt;=365,1,2)</f>
        <v>1</v>
      </c>
      <c r="M11310" s="266">
        <f>IF(K11310&lt;$C$1,$C$2-$C$1+1,$C$2-K11310+1)</f>
        <v>78</v>
      </c>
      <c r="N11310" s="268">
        <f>M11310/365</f>
        <v>0.21369863013698631</v>
      </c>
      <c r="O11310" s="269">
        <f>'Data and Parameter'!$E$4*'Data and Parameter'!$E$5*('Data and Parameter'!$E$6+'Data and Parameter'!$E$7)*'Data and Parameter'!$E$19*'Data and Parameter'!$E$14*'ER calculations'!N11310</f>
        <v>1.1064778895413589</v>
      </c>
    </row>
    <row r="11311" spans="1:15" ht="15">
      <c r="A11311" s="284">
        <v>11307</v>
      </c>
      <c r="B11311" s="287"/>
      <c r="C11311" s="287"/>
      <c r="D11311" s="284" t="s">
        <v>1376</v>
      </c>
      <c r="E11311" s="287"/>
      <c r="F11311" s="285" t="s">
        <v>11433</v>
      </c>
      <c r="G11311" s="266" t="s">
        <v>121</v>
      </c>
      <c r="H11311" s="266">
        <v>0.1</v>
      </c>
      <c r="I11311" s="266">
        <v>2023</v>
      </c>
      <c r="J11311" s="267">
        <v>44967</v>
      </c>
      <c r="K11311" s="267">
        <f>J11311+1</f>
        <v>44968</v>
      </c>
      <c r="L11311" s="266">
        <f>IF(M11311&lt;=365,1,2)</f>
        <v>1</v>
      </c>
      <c r="M11311" s="266">
        <f>IF(K11311&lt;$C$1,$C$2-$C$1+1,$C$2-K11311+1)</f>
        <v>79</v>
      </c>
      <c r="N11311" s="268">
        <f>M11311/365</f>
        <v>0.21643835616438356</v>
      </c>
      <c r="O11311" s="269">
        <f>'Data and Parameter'!$E$4*'Data and Parameter'!$E$5*('Data and Parameter'!$E$6+'Data and Parameter'!$E$7)*'Data and Parameter'!$E$19*'Data and Parameter'!$E$14*'ER calculations'!N11311</f>
        <v>1.1206635035098378</v>
      </c>
    </row>
    <row r="11312" spans="1:15" ht="15">
      <c r="A11312" s="284">
        <v>11308</v>
      </c>
      <c r="B11312" s="287"/>
      <c r="C11312" s="287"/>
      <c r="D11312" s="284" t="s">
        <v>1376</v>
      </c>
      <c r="E11312" s="287"/>
      <c r="F11312" s="285" t="s">
        <v>11434</v>
      </c>
      <c r="G11312" s="266" t="s">
        <v>121</v>
      </c>
      <c r="H11312" s="266">
        <v>0.1</v>
      </c>
      <c r="I11312" s="266">
        <v>2023</v>
      </c>
      <c r="J11312" s="267">
        <v>44968</v>
      </c>
      <c r="K11312" s="267">
        <f>J11312+1</f>
        <v>44969</v>
      </c>
      <c r="L11312" s="266">
        <f>IF(M11312&lt;=365,1,2)</f>
        <v>1</v>
      </c>
      <c r="M11312" s="266">
        <f>IF(K11312&lt;$C$1,$C$2-$C$1+1,$C$2-K11312+1)</f>
        <v>78</v>
      </c>
      <c r="N11312" s="268">
        <f>M11312/365</f>
        <v>0.21369863013698631</v>
      </c>
      <c r="O11312" s="269">
        <f>'Data and Parameter'!$E$4*'Data and Parameter'!$E$5*('Data and Parameter'!$E$6+'Data and Parameter'!$E$7)*'Data and Parameter'!$E$19*'Data and Parameter'!$E$14*'ER calculations'!N11312</f>
        <v>1.1064778895413589</v>
      </c>
    </row>
    <row r="11313" spans="1:15" ht="15">
      <c r="A11313" s="284">
        <v>11309</v>
      </c>
      <c r="B11313" s="287"/>
      <c r="C11313" s="287"/>
      <c r="D11313" s="284" t="s">
        <v>1376</v>
      </c>
      <c r="E11313" s="287"/>
      <c r="F11313" s="285" t="s">
        <v>11435</v>
      </c>
      <c r="G11313" s="266" t="s">
        <v>121</v>
      </c>
      <c r="H11313" s="266">
        <v>0.1</v>
      </c>
      <c r="I11313" s="266">
        <v>2023</v>
      </c>
      <c r="J11313" s="267">
        <v>44967</v>
      </c>
      <c r="K11313" s="267">
        <f>J11313+1</f>
        <v>44968</v>
      </c>
      <c r="L11313" s="266">
        <f>IF(M11313&lt;=365,1,2)</f>
        <v>1</v>
      </c>
      <c r="M11313" s="266">
        <f>IF(K11313&lt;$C$1,$C$2-$C$1+1,$C$2-K11313+1)</f>
        <v>79</v>
      </c>
      <c r="N11313" s="268">
        <f>M11313/365</f>
        <v>0.21643835616438356</v>
      </c>
      <c r="O11313" s="269">
        <f>'Data and Parameter'!$E$4*'Data and Parameter'!$E$5*('Data and Parameter'!$E$6+'Data and Parameter'!$E$7)*'Data and Parameter'!$E$19*'Data and Parameter'!$E$14*'ER calculations'!N11313</f>
        <v>1.1206635035098378</v>
      </c>
    </row>
    <row r="11314" spans="1:15" ht="15">
      <c r="A11314" s="284">
        <v>11310</v>
      </c>
      <c r="B11314" s="287"/>
      <c r="C11314" s="287"/>
      <c r="D11314" s="284" t="s">
        <v>1376</v>
      </c>
      <c r="E11314" s="287"/>
      <c r="F11314" s="285" t="s">
        <v>11436</v>
      </c>
      <c r="G11314" s="266" t="s">
        <v>121</v>
      </c>
      <c r="H11314" s="266">
        <v>0.1</v>
      </c>
      <c r="I11314" s="266">
        <v>2023</v>
      </c>
      <c r="J11314" s="267">
        <v>44968</v>
      </c>
      <c r="K11314" s="267">
        <f>J11314+1</f>
        <v>44969</v>
      </c>
      <c r="L11314" s="266">
        <f>IF(M11314&lt;=365,1,2)</f>
        <v>1</v>
      </c>
      <c r="M11314" s="266">
        <f>IF(K11314&lt;$C$1,$C$2-$C$1+1,$C$2-K11314+1)</f>
        <v>78</v>
      </c>
      <c r="N11314" s="268">
        <f>M11314/365</f>
        <v>0.21369863013698631</v>
      </c>
      <c r="O11314" s="269">
        <f>'Data and Parameter'!$E$4*'Data and Parameter'!$E$5*('Data and Parameter'!$E$6+'Data and Parameter'!$E$7)*'Data and Parameter'!$E$19*'Data and Parameter'!$E$14*'ER calculations'!N11314</f>
        <v>1.1064778895413589</v>
      </c>
    </row>
    <row r="11315" spans="1:15" ht="15">
      <c r="A11315" s="284">
        <v>11311</v>
      </c>
      <c r="B11315" s="287"/>
      <c r="C11315" s="287"/>
      <c r="D11315" s="284" t="s">
        <v>1376</v>
      </c>
      <c r="E11315" s="287"/>
      <c r="F11315" s="285" t="s">
        <v>11437</v>
      </c>
      <c r="G11315" s="266" t="s">
        <v>121</v>
      </c>
      <c r="H11315" s="266">
        <v>0.1</v>
      </c>
      <c r="I11315" s="266">
        <v>2023</v>
      </c>
      <c r="J11315" s="267">
        <v>44968</v>
      </c>
      <c r="K11315" s="267">
        <f>J11315+1</f>
        <v>44969</v>
      </c>
      <c r="L11315" s="266">
        <f>IF(M11315&lt;=365,1,2)</f>
        <v>1</v>
      </c>
      <c r="M11315" s="266">
        <f>IF(K11315&lt;$C$1,$C$2-$C$1+1,$C$2-K11315+1)</f>
        <v>78</v>
      </c>
      <c r="N11315" s="268">
        <f>M11315/365</f>
        <v>0.21369863013698631</v>
      </c>
      <c r="O11315" s="269">
        <f>'Data and Parameter'!$E$4*'Data and Parameter'!$E$5*('Data and Parameter'!$E$6+'Data and Parameter'!$E$7)*'Data and Parameter'!$E$19*'Data and Parameter'!$E$14*'ER calculations'!N11315</f>
        <v>1.1064778895413589</v>
      </c>
    </row>
    <row r="11316" spans="1:15" ht="15">
      <c r="A11316" s="284">
        <v>11312</v>
      </c>
      <c r="B11316" s="287"/>
      <c r="C11316" s="287"/>
      <c r="D11316" s="284" t="s">
        <v>1376</v>
      </c>
      <c r="E11316" s="287"/>
      <c r="F11316" s="285" t="s">
        <v>11438</v>
      </c>
      <c r="G11316" s="266" t="s">
        <v>121</v>
      </c>
      <c r="H11316" s="266">
        <v>0.1</v>
      </c>
      <c r="I11316" s="266">
        <v>2023</v>
      </c>
      <c r="J11316" s="267">
        <v>44968</v>
      </c>
      <c r="K11316" s="267">
        <f>J11316+1</f>
        <v>44969</v>
      </c>
      <c r="L11316" s="266">
        <f>IF(M11316&lt;=365,1,2)</f>
        <v>1</v>
      </c>
      <c r="M11316" s="266">
        <f>IF(K11316&lt;$C$1,$C$2-$C$1+1,$C$2-K11316+1)</f>
        <v>78</v>
      </c>
      <c r="N11316" s="268">
        <f>M11316/365</f>
        <v>0.21369863013698631</v>
      </c>
      <c r="O11316" s="269">
        <f>'Data and Parameter'!$E$4*'Data and Parameter'!$E$5*('Data and Parameter'!$E$6+'Data and Parameter'!$E$7)*'Data and Parameter'!$E$19*'Data and Parameter'!$E$14*'ER calculations'!N11316</f>
        <v>1.1064778895413589</v>
      </c>
    </row>
    <row r="11317" spans="1:15" ht="15">
      <c r="A11317" s="284">
        <v>11313</v>
      </c>
      <c r="B11317" s="287"/>
      <c r="C11317" s="287"/>
      <c r="D11317" s="284" t="s">
        <v>1376</v>
      </c>
      <c r="E11317" s="287"/>
      <c r="F11317" s="285" t="s">
        <v>11439</v>
      </c>
      <c r="G11317" s="266" t="s">
        <v>121</v>
      </c>
      <c r="H11317" s="266">
        <v>0.1</v>
      </c>
      <c r="I11317" s="266">
        <v>2023</v>
      </c>
      <c r="J11317" s="267">
        <v>44968</v>
      </c>
      <c r="K11317" s="267">
        <f>J11317+1</f>
        <v>44969</v>
      </c>
      <c r="L11317" s="266">
        <f>IF(M11317&lt;=365,1,2)</f>
        <v>1</v>
      </c>
      <c r="M11317" s="266">
        <f>IF(K11317&lt;$C$1,$C$2-$C$1+1,$C$2-K11317+1)</f>
        <v>78</v>
      </c>
      <c r="N11317" s="268">
        <f>M11317/365</f>
        <v>0.21369863013698631</v>
      </c>
      <c r="O11317" s="269">
        <f>'Data and Parameter'!$E$4*'Data and Parameter'!$E$5*('Data and Parameter'!$E$6+'Data and Parameter'!$E$7)*'Data and Parameter'!$E$19*'Data and Parameter'!$E$14*'ER calculations'!N11317</f>
        <v>1.1064778895413589</v>
      </c>
    </row>
    <row r="11318" spans="1:15" ht="15">
      <c r="A11318" s="284">
        <v>11314</v>
      </c>
      <c r="B11318" s="287"/>
      <c r="C11318" s="287"/>
      <c r="D11318" s="284" t="s">
        <v>1376</v>
      </c>
      <c r="E11318" s="287"/>
      <c r="F11318" s="285" t="s">
        <v>11440</v>
      </c>
      <c r="G11318" s="266" t="s">
        <v>121</v>
      </c>
      <c r="H11318" s="266">
        <v>0.1</v>
      </c>
      <c r="I11318" s="266">
        <v>2023</v>
      </c>
      <c r="J11318" s="267">
        <v>44968</v>
      </c>
      <c r="K11318" s="267">
        <f>J11318+1</f>
        <v>44969</v>
      </c>
      <c r="L11318" s="266">
        <f>IF(M11318&lt;=365,1,2)</f>
        <v>1</v>
      </c>
      <c r="M11318" s="266">
        <f>IF(K11318&lt;$C$1,$C$2-$C$1+1,$C$2-K11318+1)</f>
        <v>78</v>
      </c>
      <c r="N11318" s="268">
        <f>M11318/365</f>
        <v>0.21369863013698631</v>
      </c>
      <c r="O11318" s="269">
        <f>'Data and Parameter'!$E$4*'Data and Parameter'!$E$5*('Data and Parameter'!$E$6+'Data and Parameter'!$E$7)*'Data and Parameter'!$E$19*'Data and Parameter'!$E$14*'ER calculations'!N11318</f>
        <v>1.1064778895413589</v>
      </c>
    </row>
    <row r="11319" spans="1:15" ht="15">
      <c r="A11319" s="284">
        <v>11315</v>
      </c>
      <c r="B11319" s="287"/>
      <c r="C11319" s="287"/>
      <c r="D11319" s="284" t="s">
        <v>1382</v>
      </c>
      <c r="E11319" s="287"/>
      <c r="F11319" s="285" t="s">
        <v>11441</v>
      </c>
      <c r="G11319" s="266" t="s">
        <v>121</v>
      </c>
      <c r="H11319" s="266">
        <v>0.1</v>
      </c>
      <c r="I11319" s="266">
        <v>2023</v>
      </c>
      <c r="J11319" s="267">
        <v>44997</v>
      </c>
      <c r="K11319" s="267">
        <f>J11319+1</f>
        <v>44998</v>
      </c>
      <c r="L11319" s="266">
        <f>IF(M11319&lt;=365,1,2)</f>
        <v>1</v>
      </c>
      <c r="M11319" s="266">
        <f>IF(K11319&lt;$C$1,$C$2-$C$1+1,$C$2-K11319+1)</f>
        <v>49</v>
      </c>
      <c r="N11319" s="268">
        <f>M11319/365</f>
        <v>0.13424657534246576</v>
      </c>
      <c r="O11319" s="269">
        <f>'Data and Parameter'!$E$4*'Data and Parameter'!$E$5*('Data and Parameter'!$E$6+'Data and Parameter'!$E$7)*'Data and Parameter'!$E$19*'Data and Parameter'!$E$14*'ER calculations'!N11319</f>
        <v>0.69509508445546908</v>
      </c>
    </row>
    <row r="11320" spans="1:15" ht="15">
      <c r="A11320" s="284">
        <v>11316</v>
      </c>
      <c r="B11320" s="287"/>
      <c r="C11320" s="287"/>
      <c r="D11320" s="284" t="s">
        <v>1382</v>
      </c>
      <c r="E11320" s="287"/>
      <c r="F11320" s="285" t="s">
        <v>11442</v>
      </c>
      <c r="G11320" s="266" t="s">
        <v>121</v>
      </c>
      <c r="H11320" s="266">
        <v>0.1</v>
      </c>
      <c r="I11320" s="266">
        <v>2023</v>
      </c>
      <c r="J11320" s="267">
        <v>44997</v>
      </c>
      <c r="K11320" s="267">
        <f>J11320+1</f>
        <v>44998</v>
      </c>
      <c r="L11320" s="266">
        <f>IF(M11320&lt;=365,1,2)</f>
        <v>1</v>
      </c>
      <c r="M11320" s="266">
        <f>IF(K11320&lt;$C$1,$C$2-$C$1+1,$C$2-K11320+1)</f>
        <v>49</v>
      </c>
      <c r="N11320" s="268">
        <f>M11320/365</f>
        <v>0.13424657534246576</v>
      </c>
      <c r="O11320" s="269">
        <f>'Data and Parameter'!$E$4*'Data and Parameter'!$E$5*('Data and Parameter'!$E$6+'Data and Parameter'!$E$7)*'Data and Parameter'!$E$19*'Data and Parameter'!$E$14*'ER calculations'!N11320</f>
        <v>0.69509508445546908</v>
      </c>
    </row>
    <row r="11321" spans="1:15" ht="15">
      <c r="A11321" s="284">
        <v>11317</v>
      </c>
      <c r="B11321" s="287"/>
      <c r="C11321" s="287"/>
      <c r="D11321" s="284" t="s">
        <v>1376</v>
      </c>
      <c r="E11321" s="287"/>
      <c r="F11321" s="285" t="s">
        <v>11443</v>
      </c>
      <c r="G11321" s="266" t="s">
        <v>121</v>
      </c>
      <c r="H11321" s="266">
        <v>0.1</v>
      </c>
      <c r="I11321" s="266">
        <v>2023</v>
      </c>
      <c r="J11321" s="267">
        <v>44968</v>
      </c>
      <c r="K11321" s="267">
        <f>J11321+1</f>
        <v>44969</v>
      </c>
      <c r="L11321" s="266">
        <f>IF(M11321&lt;=365,1,2)</f>
        <v>1</v>
      </c>
      <c r="M11321" s="266">
        <f>IF(K11321&lt;$C$1,$C$2-$C$1+1,$C$2-K11321+1)</f>
        <v>78</v>
      </c>
      <c r="N11321" s="268">
        <f>M11321/365</f>
        <v>0.21369863013698631</v>
      </c>
      <c r="O11321" s="269">
        <f>'Data and Parameter'!$E$4*'Data and Parameter'!$E$5*('Data and Parameter'!$E$6+'Data and Parameter'!$E$7)*'Data and Parameter'!$E$19*'Data and Parameter'!$E$14*'ER calculations'!N11321</f>
        <v>1.1064778895413589</v>
      </c>
    </row>
    <row r="11322" spans="1:15" ht="15">
      <c r="A11322" s="284">
        <v>11318</v>
      </c>
      <c r="B11322" s="287"/>
      <c r="C11322" s="287"/>
      <c r="D11322" s="284" t="s">
        <v>1376</v>
      </c>
      <c r="E11322" s="287"/>
      <c r="F11322" s="285" t="s">
        <v>11444</v>
      </c>
      <c r="G11322" s="266" t="s">
        <v>121</v>
      </c>
      <c r="H11322" s="266">
        <v>0.1</v>
      </c>
      <c r="I11322" s="266">
        <v>2023</v>
      </c>
      <c r="J11322" s="267">
        <v>44968</v>
      </c>
      <c r="K11322" s="267">
        <f>J11322+1</f>
        <v>44969</v>
      </c>
      <c r="L11322" s="266">
        <f>IF(M11322&lt;=365,1,2)</f>
        <v>1</v>
      </c>
      <c r="M11322" s="266">
        <f>IF(K11322&lt;$C$1,$C$2-$C$1+1,$C$2-K11322+1)</f>
        <v>78</v>
      </c>
      <c r="N11322" s="268">
        <f>M11322/365</f>
        <v>0.21369863013698631</v>
      </c>
      <c r="O11322" s="269">
        <f>'Data and Parameter'!$E$4*'Data and Parameter'!$E$5*('Data and Parameter'!$E$6+'Data and Parameter'!$E$7)*'Data and Parameter'!$E$19*'Data and Parameter'!$E$14*'ER calculations'!N11322</f>
        <v>1.1064778895413589</v>
      </c>
    </row>
    <row r="11323" spans="1:15" ht="15">
      <c r="A11323" s="284">
        <v>11319</v>
      </c>
      <c r="B11323" s="287"/>
      <c r="C11323" s="287"/>
      <c r="D11323" s="284" t="s">
        <v>1376</v>
      </c>
      <c r="E11323" s="287"/>
      <c r="F11323" s="285" t="s">
        <v>11445</v>
      </c>
      <c r="G11323" s="266" t="s">
        <v>121</v>
      </c>
      <c r="H11323" s="266">
        <v>0.1</v>
      </c>
      <c r="I11323" s="266">
        <v>2023</v>
      </c>
      <c r="J11323" s="267">
        <v>44968</v>
      </c>
      <c r="K11323" s="267">
        <f>J11323+1</f>
        <v>44969</v>
      </c>
      <c r="L11323" s="266">
        <f>IF(M11323&lt;=365,1,2)</f>
        <v>1</v>
      </c>
      <c r="M11323" s="266">
        <f>IF(K11323&lt;$C$1,$C$2-$C$1+1,$C$2-K11323+1)</f>
        <v>78</v>
      </c>
      <c r="N11323" s="268">
        <f>M11323/365</f>
        <v>0.21369863013698631</v>
      </c>
      <c r="O11323" s="269">
        <f>'Data and Parameter'!$E$4*'Data and Parameter'!$E$5*('Data and Parameter'!$E$6+'Data and Parameter'!$E$7)*'Data and Parameter'!$E$19*'Data and Parameter'!$E$14*'ER calculations'!N11323</f>
        <v>1.1064778895413589</v>
      </c>
    </row>
    <row r="11324" spans="1:15" ht="15">
      <c r="A11324" s="284">
        <v>11320</v>
      </c>
      <c r="B11324" s="287"/>
      <c r="C11324" s="287"/>
      <c r="D11324" s="284" t="s">
        <v>1376</v>
      </c>
      <c r="E11324" s="287"/>
      <c r="F11324" s="285" t="s">
        <v>11446</v>
      </c>
      <c r="G11324" s="266" t="s">
        <v>121</v>
      </c>
      <c r="H11324" s="266">
        <v>0.1</v>
      </c>
      <c r="I11324" s="266">
        <v>2023</v>
      </c>
      <c r="J11324" s="267">
        <v>44968</v>
      </c>
      <c r="K11324" s="267">
        <f>J11324+1</f>
        <v>44969</v>
      </c>
      <c r="L11324" s="266">
        <f>IF(M11324&lt;=365,1,2)</f>
        <v>1</v>
      </c>
      <c r="M11324" s="266">
        <f>IF(K11324&lt;$C$1,$C$2-$C$1+1,$C$2-K11324+1)</f>
        <v>78</v>
      </c>
      <c r="N11324" s="268">
        <f>M11324/365</f>
        <v>0.21369863013698631</v>
      </c>
      <c r="O11324" s="269">
        <f>'Data and Parameter'!$E$4*'Data and Parameter'!$E$5*('Data and Parameter'!$E$6+'Data and Parameter'!$E$7)*'Data and Parameter'!$E$19*'Data and Parameter'!$E$14*'ER calculations'!N11324</f>
        <v>1.1064778895413589</v>
      </c>
    </row>
    <row r="11325" spans="1:15" ht="15">
      <c r="A11325" s="284">
        <v>11321</v>
      </c>
      <c r="B11325" s="287"/>
      <c r="C11325" s="287"/>
      <c r="D11325" s="284" t="s">
        <v>1376</v>
      </c>
      <c r="E11325" s="287"/>
      <c r="F11325" s="285" t="s">
        <v>11447</v>
      </c>
      <c r="G11325" s="266" t="s">
        <v>121</v>
      </c>
      <c r="H11325" s="266">
        <v>0.1</v>
      </c>
      <c r="I11325" s="266">
        <v>2023</v>
      </c>
      <c r="J11325" s="267">
        <v>44968</v>
      </c>
      <c r="K11325" s="267">
        <f>J11325+1</f>
        <v>44969</v>
      </c>
      <c r="L11325" s="266">
        <f>IF(M11325&lt;=365,1,2)</f>
        <v>1</v>
      </c>
      <c r="M11325" s="266">
        <f>IF(K11325&lt;$C$1,$C$2-$C$1+1,$C$2-K11325+1)</f>
        <v>78</v>
      </c>
      <c r="N11325" s="268">
        <f>M11325/365</f>
        <v>0.21369863013698631</v>
      </c>
      <c r="O11325" s="269">
        <f>'Data and Parameter'!$E$4*'Data and Parameter'!$E$5*('Data and Parameter'!$E$6+'Data and Parameter'!$E$7)*'Data and Parameter'!$E$19*'Data and Parameter'!$E$14*'ER calculations'!N11325</f>
        <v>1.1064778895413589</v>
      </c>
    </row>
    <row r="11326" spans="1:15" ht="15">
      <c r="A11326" s="284">
        <v>11322</v>
      </c>
      <c r="B11326" s="287"/>
      <c r="C11326" s="287"/>
      <c r="D11326" s="284" t="s">
        <v>1376</v>
      </c>
      <c r="E11326" s="287"/>
      <c r="F11326" s="285" t="s">
        <v>11448</v>
      </c>
      <c r="G11326" s="266" t="s">
        <v>121</v>
      </c>
      <c r="H11326" s="266">
        <v>0.1</v>
      </c>
      <c r="I11326" s="266">
        <v>2023</v>
      </c>
      <c r="J11326" s="267">
        <v>44968</v>
      </c>
      <c r="K11326" s="267">
        <f>J11326+1</f>
        <v>44969</v>
      </c>
      <c r="L11326" s="266">
        <f>IF(M11326&lt;=365,1,2)</f>
        <v>1</v>
      </c>
      <c r="M11326" s="266">
        <f>IF(K11326&lt;$C$1,$C$2-$C$1+1,$C$2-K11326+1)</f>
        <v>78</v>
      </c>
      <c r="N11326" s="268">
        <f>M11326/365</f>
        <v>0.21369863013698631</v>
      </c>
      <c r="O11326" s="269">
        <f>'Data and Parameter'!$E$4*'Data and Parameter'!$E$5*('Data and Parameter'!$E$6+'Data and Parameter'!$E$7)*'Data and Parameter'!$E$19*'Data and Parameter'!$E$14*'ER calculations'!N11326</f>
        <v>1.1064778895413589</v>
      </c>
    </row>
    <row r="11327" spans="1:15" ht="15">
      <c r="A11327" s="284">
        <v>11323</v>
      </c>
      <c r="B11327" s="287"/>
      <c r="C11327" s="287"/>
      <c r="D11327" s="284" t="s">
        <v>1376</v>
      </c>
      <c r="E11327" s="287"/>
      <c r="F11327" s="285" t="s">
        <v>11449</v>
      </c>
      <c r="G11327" s="266" t="s">
        <v>121</v>
      </c>
      <c r="H11327" s="266">
        <v>0.1</v>
      </c>
      <c r="I11327" s="266">
        <v>2023</v>
      </c>
      <c r="J11327" s="267">
        <v>44968</v>
      </c>
      <c r="K11327" s="267">
        <f>J11327+1</f>
        <v>44969</v>
      </c>
      <c r="L11327" s="266">
        <f>IF(M11327&lt;=365,1,2)</f>
        <v>1</v>
      </c>
      <c r="M11327" s="266">
        <f>IF(K11327&lt;$C$1,$C$2-$C$1+1,$C$2-K11327+1)</f>
        <v>78</v>
      </c>
      <c r="N11327" s="268">
        <f>M11327/365</f>
        <v>0.21369863013698631</v>
      </c>
      <c r="O11327" s="269">
        <f>'Data and Parameter'!$E$4*'Data and Parameter'!$E$5*('Data and Parameter'!$E$6+'Data and Parameter'!$E$7)*'Data and Parameter'!$E$19*'Data and Parameter'!$E$14*'ER calculations'!N11327</f>
        <v>1.1064778895413589</v>
      </c>
    </row>
    <row r="11328" spans="1:15" ht="15">
      <c r="A11328" s="284">
        <v>11324</v>
      </c>
      <c r="B11328" s="287"/>
      <c r="C11328" s="287"/>
      <c r="D11328" s="284" t="s">
        <v>1376</v>
      </c>
      <c r="E11328" s="287"/>
      <c r="F11328" s="285" t="s">
        <v>11450</v>
      </c>
      <c r="G11328" s="266" t="s">
        <v>121</v>
      </c>
      <c r="H11328" s="266">
        <v>0.1</v>
      </c>
      <c r="I11328" s="266">
        <v>2023</v>
      </c>
      <c r="J11328" s="267">
        <v>44968</v>
      </c>
      <c r="K11328" s="267">
        <f>J11328+1</f>
        <v>44969</v>
      </c>
      <c r="L11328" s="266">
        <f>IF(M11328&lt;=365,1,2)</f>
        <v>1</v>
      </c>
      <c r="M11328" s="266">
        <f>IF(K11328&lt;$C$1,$C$2-$C$1+1,$C$2-K11328+1)</f>
        <v>78</v>
      </c>
      <c r="N11328" s="268">
        <f>M11328/365</f>
        <v>0.21369863013698631</v>
      </c>
      <c r="O11328" s="269">
        <f>'Data and Parameter'!$E$4*'Data and Parameter'!$E$5*('Data and Parameter'!$E$6+'Data and Parameter'!$E$7)*'Data and Parameter'!$E$19*'Data and Parameter'!$E$14*'ER calculations'!N11328</f>
        <v>1.1064778895413589</v>
      </c>
    </row>
    <row r="11329" spans="1:20" ht="15">
      <c r="A11329" s="284">
        <v>11325</v>
      </c>
      <c r="B11329" s="287"/>
      <c r="C11329" s="287"/>
      <c r="D11329" s="284" t="s">
        <v>1376</v>
      </c>
      <c r="E11329" s="287"/>
      <c r="F11329" s="285" t="s">
        <v>11451</v>
      </c>
      <c r="G11329" s="266" t="s">
        <v>121</v>
      </c>
      <c r="H11329" s="266">
        <v>0.1</v>
      </c>
      <c r="I11329" s="266">
        <v>2023</v>
      </c>
      <c r="J11329" s="267">
        <v>44968</v>
      </c>
      <c r="K11329" s="267">
        <f>J11329+1</f>
        <v>44969</v>
      </c>
      <c r="L11329" s="266">
        <f>IF(M11329&lt;=365,1,2)</f>
        <v>1</v>
      </c>
      <c r="M11329" s="266">
        <f>IF(K11329&lt;$C$1,$C$2-$C$1+1,$C$2-K11329+1)</f>
        <v>78</v>
      </c>
      <c r="N11329" s="268">
        <f>M11329/365</f>
        <v>0.21369863013698631</v>
      </c>
      <c r="O11329" s="269">
        <f>'Data and Parameter'!$E$4*'Data and Parameter'!$E$5*('Data and Parameter'!$E$6+'Data and Parameter'!$E$7)*'Data and Parameter'!$E$19*'Data and Parameter'!$E$14*'ER calculations'!N11329</f>
        <v>1.1064778895413589</v>
      </c>
    </row>
    <row r="11330" spans="1:20" ht="15">
      <c r="A11330" s="284">
        <v>11326</v>
      </c>
      <c r="B11330" s="287"/>
      <c r="C11330" s="287"/>
      <c r="D11330" s="284" t="s">
        <v>1376</v>
      </c>
      <c r="E11330" s="287"/>
      <c r="F11330" s="285" t="s">
        <v>11452</v>
      </c>
      <c r="G11330" s="266" t="s">
        <v>121</v>
      </c>
      <c r="H11330" s="266">
        <v>0.1</v>
      </c>
      <c r="I11330" s="266">
        <v>2023</v>
      </c>
      <c r="J11330" s="267">
        <v>44968</v>
      </c>
      <c r="K11330" s="267">
        <f>J11330+1</f>
        <v>44969</v>
      </c>
      <c r="L11330" s="266">
        <f>IF(M11330&lt;=365,1,2)</f>
        <v>1</v>
      </c>
      <c r="M11330" s="266">
        <f>IF(K11330&lt;$C$1,$C$2-$C$1+1,$C$2-K11330+1)</f>
        <v>78</v>
      </c>
      <c r="N11330" s="268">
        <f>M11330/365</f>
        <v>0.21369863013698631</v>
      </c>
      <c r="O11330" s="269">
        <f>'Data and Parameter'!$E$4*'Data and Parameter'!$E$5*('Data and Parameter'!$E$6+'Data and Parameter'!$E$7)*'Data and Parameter'!$E$19*'Data and Parameter'!$E$14*'ER calculations'!N11330</f>
        <v>1.1064778895413589</v>
      </c>
    </row>
    <row r="11331" spans="1:20" ht="15">
      <c r="A11331" s="284">
        <v>11327</v>
      </c>
      <c r="B11331" s="287"/>
      <c r="C11331" s="287"/>
      <c r="D11331" s="284" t="s">
        <v>1376</v>
      </c>
      <c r="E11331" s="287"/>
      <c r="F11331" s="285" t="s">
        <v>11453</v>
      </c>
      <c r="G11331" s="266" t="s">
        <v>121</v>
      </c>
      <c r="H11331" s="266">
        <v>0.1</v>
      </c>
      <c r="I11331" s="266">
        <v>2023</v>
      </c>
      <c r="J11331" s="267">
        <v>44968</v>
      </c>
      <c r="K11331" s="267">
        <f>J11331+1</f>
        <v>44969</v>
      </c>
      <c r="L11331" s="266">
        <f>IF(M11331&lt;=365,1,2)</f>
        <v>1</v>
      </c>
      <c r="M11331" s="266">
        <f>IF(K11331&lt;$C$1,$C$2-$C$1+1,$C$2-K11331+1)</f>
        <v>78</v>
      </c>
      <c r="N11331" s="268">
        <f>M11331/365</f>
        <v>0.21369863013698631</v>
      </c>
      <c r="O11331" s="269">
        <f>'Data and Parameter'!$E$4*'Data and Parameter'!$E$5*('Data and Parameter'!$E$6+'Data and Parameter'!$E$7)*'Data and Parameter'!$E$19*'Data and Parameter'!$E$14*'ER calculations'!N11331</f>
        <v>1.1064778895413589</v>
      </c>
    </row>
    <row r="11332" spans="1:20" ht="15">
      <c r="A11332" s="284">
        <v>11328</v>
      </c>
      <c r="B11332" s="287"/>
      <c r="C11332" s="287"/>
      <c r="D11332" s="284" t="s">
        <v>1376</v>
      </c>
      <c r="E11332" s="287"/>
      <c r="F11332" s="285" t="s">
        <v>11454</v>
      </c>
      <c r="G11332" s="266" t="s">
        <v>121</v>
      </c>
      <c r="H11332" s="266">
        <v>0.1</v>
      </c>
      <c r="I11332" s="266">
        <v>2023</v>
      </c>
      <c r="J11332" s="267">
        <v>44968</v>
      </c>
      <c r="K11332" s="267">
        <f>J11332+1</f>
        <v>44969</v>
      </c>
      <c r="L11332" s="266">
        <f>IF(M11332&lt;=365,1,2)</f>
        <v>1</v>
      </c>
      <c r="M11332" s="266">
        <f>IF(K11332&lt;$C$1,$C$2-$C$1+1,$C$2-K11332+1)</f>
        <v>78</v>
      </c>
      <c r="N11332" s="268">
        <f>M11332/365</f>
        <v>0.21369863013698631</v>
      </c>
      <c r="O11332" s="269">
        <f>'Data and Parameter'!$E$4*'Data and Parameter'!$E$5*('Data and Parameter'!$E$6+'Data and Parameter'!$E$7)*'Data and Parameter'!$E$19*'Data and Parameter'!$E$14*'ER calculations'!N11332</f>
        <v>1.1064778895413589</v>
      </c>
    </row>
    <row r="11333" spans="1:20" ht="15">
      <c r="A11333" s="284">
        <v>11329</v>
      </c>
      <c r="B11333" s="287"/>
      <c r="C11333" s="287"/>
      <c r="D11333" s="284" t="s">
        <v>1376</v>
      </c>
      <c r="E11333" s="287"/>
      <c r="F11333" s="285" t="s">
        <v>11455</v>
      </c>
      <c r="G11333" s="266" t="s">
        <v>121</v>
      </c>
      <c r="H11333" s="266">
        <v>0.1</v>
      </c>
      <c r="I11333" s="266">
        <v>2023</v>
      </c>
      <c r="J11333" s="267">
        <v>44968</v>
      </c>
      <c r="K11333" s="267">
        <f>J11333+1</f>
        <v>44969</v>
      </c>
      <c r="L11333" s="266">
        <f>IF(M11333&lt;=365,1,2)</f>
        <v>1</v>
      </c>
      <c r="M11333" s="266">
        <f>IF(K11333&lt;$C$1,$C$2-$C$1+1,$C$2-K11333+1)</f>
        <v>78</v>
      </c>
      <c r="N11333" s="268">
        <f>M11333/365</f>
        <v>0.21369863013698631</v>
      </c>
      <c r="O11333" s="269">
        <f>'Data and Parameter'!$E$4*'Data and Parameter'!$E$5*('Data and Parameter'!$E$6+'Data and Parameter'!$E$7)*'Data and Parameter'!$E$19*'Data and Parameter'!$E$14*'ER calculations'!N11333</f>
        <v>1.1064778895413589</v>
      </c>
    </row>
    <row r="11334" spans="1:20" ht="15">
      <c r="A11334" s="284">
        <v>11330</v>
      </c>
      <c r="B11334" s="287"/>
      <c r="C11334" s="287"/>
      <c r="D11334" s="284" t="s">
        <v>1376</v>
      </c>
      <c r="E11334" s="287"/>
      <c r="F11334" s="285" t="s">
        <v>11456</v>
      </c>
      <c r="G11334" s="266" t="s">
        <v>121</v>
      </c>
      <c r="H11334" s="266">
        <v>0.1</v>
      </c>
      <c r="I11334" s="266">
        <v>2023</v>
      </c>
      <c r="J11334" s="267">
        <v>44968</v>
      </c>
      <c r="K11334" s="267">
        <f>J11334+1</f>
        <v>44969</v>
      </c>
      <c r="L11334" s="266">
        <f>IF(M11334&lt;=365,1,2)</f>
        <v>1</v>
      </c>
      <c r="M11334" s="266">
        <f>IF(K11334&lt;$C$1,$C$2-$C$1+1,$C$2-K11334+1)</f>
        <v>78</v>
      </c>
      <c r="N11334" s="268">
        <f>M11334/365</f>
        <v>0.21369863013698631</v>
      </c>
      <c r="O11334" s="269">
        <f>'Data and Parameter'!$E$4*'Data and Parameter'!$E$5*('Data and Parameter'!$E$6+'Data and Parameter'!$E$7)*'Data and Parameter'!$E$19*'Data and Parameter'!$E$14*'ER calculations'!N11334</f>
        <v>1.1064778895413589</v>
      </c>
    </row>
    <row r="11335" spans="1:20" ht="15">
      <c r="A11335" s="284">
        <v>11331</v>
      </c>
      <c r="B11335" s="287"/>
      <c r="C11335" s="287"/>
      <c r="D11335" s="284" t="s">
        <v>1376</v>
      </c>
      <c r="E11335" s="287"/>
      <c r="F11335" s="285" t="s">
        <v>11457</v>
      </c>
      <c r="G11335" s="266" t="s">
        <v>121</v>
      </c>
      <c r="H11335" s="266">
        <v>0.1</v>
      </c>
      <c r="I11335" s="266">
        <v>2023</v>
      </c>
      <c r="J11335" s="267">
        <v>44967</v>
      </c>
      <c r="K11335" s="267">
        <f>J11335+1</f>
        <v>44968</v>
      </c>
      <c r="L11335" s="266">
        <f>IF(M11335&lt;=365,1,2)</f>
        <v>1</v>
      </c>
      <c r="M11335" s="266">
        <f>IF(K11335&lt;$C$1,$C$2-$C$1+1,$C$2-K11335+1)</f>
        <v>79</v>
      </c>
      <c r="N11335" s="268">
        <f>M11335/365</f>
        <v>0.21643835616438356</v>
      </c>
      <c r="O11335" s="269">
        <f>'Data and Parameter'!$E$4*'Data and Parameter'!$E$5*('Data and Parameter'!$E$6+'Data and Parameter'!$E$7)*'Data and Parameter'!$E$19*'Data and Parameter'!$E$14*'ER calculations'!N11335</f>
        <v>1.1206635035098378</v>
      </c>
    </row>
    <row r="11336" spans="1:20" ht="15">
      <c r="A11336" s="284">
        <v>11332</v>
      </c>
      <c r="B11336" s="287"/>
      <c r="C11336" s="287"/>
      <c r="D11336" s="284" t="s">
        <v>1376</v>
      </c>
      <c r="E11336" s="287"/>
      <c r="F11336" s="285" t="s">
        <v>11458</v>
      </c>
      <c r="G11336" s="266" t="s">
        <v>121</v>
      </c>
      <c r="H11336" s="266">
        <v>0.1</v>
      </c>
      <c r="I11336" s="266">
        <v>2023</v>
      </c>
      <c r="J11336" s="267">
        <v>44968</v>
      </c>
      <c r="K11336" s="267">
        <f>J11336+1</f>
        <v>44969</v>
      </c>
      <c r="L11336" s="266">
        <f>IF(M11336&lt;=365,1,2)</f>
        <v>1</v>
      </c>
      <c r="M11336" s="266">
        <f>IF(K11336&lt;$C$1,$C$2-$C$1+1,$C$2-K11336+1)</f>
        <v>78</v>
      </c>
      <c r="N11336" s="268">
        <f>M11336/365</f>
        <v>0.21369863013698631</v>
      </c>
      <c r="O11336" s="269">
        <f>'Data and Parameter'!$E$4*'Data and Parameter'!$E$5*('Data and Parameter'!$E$6+'Data and Parameter'!$E$7)*'Data and Parameter'!$E$19*'Data and Parameter'!$E$14*'ER calculations'!N11336</f>
        <v>1.1064778895413589</v>
      </c>
    </row>
    <row r="11337" spans="1:20" ht="15">
      <c r="A11337" s="284">
        <v>11333</v>
      </c>
      <c r="B11337" s="287"/>
      <c r="C11337" s="287"/>
      <c r="D11337" s="284" t="s">
        <v>1376</v>
      </c>
      <c r="E11337" s="287"/>
      <c r="F11337" s="285" t="s">
        <v>11459</v>
      </c>
      <c r="G11337" s="266" t="s">
        <v>121</v>
      </c>
      <c r="H11337" s="266">
        <v>0.1</v>
      </c>
      <c r="I11337" s="266">
        <v>2023</v>
      </c>
      <c r="J11337" s="267">
        <v>44968</v>
      </c>
      <c r="K11337" s="267">
        <f>J11337+1</f>
        <v>44969</v>
      </c>
      <c r="L11337" s="266">
        <f>IF(M11337&lt;=365,1,2)</f>
        <v>1</v>
      </c>
      <c r="M11337" s="266">
        <f>IF(K11337&lt;$C$1,$C$2-$C$1+1,$C$2-K11337+1)</f>
        <v>78</v>
      </c>
      <c r="N11337" s="268">
        <f>M11337/365</f>
        <v>0.21369863013698631</v>
      </c>
      <c r="O11337" s="269">
        <f>'Data and Parameter'!$E$4*'Data and Parameter'!$E$5*('Data and Parameter'!$E$6+'Data and Parameter'!$E$7)*'Data and Parameter'!$E$19*'Data and Parameter'!$E$14*'ER calculations'!N11337</f>
        <v>1.1064778895413589</v>
      </c>
    </row>
    <row r="11338" spans="1:20" ht="15">
      <c r="A11338" s="284">
        <v>11334</v>
      </c>
      <c r="B11338" s="287"/>
      <c r="C11338" s="287"/>
      <c r="D11338" s="284" t="s">
        <v>1054</v>
      </c>
      <c r="E11338" s="287"/>
      <c r="F11338" s="285" t="s">
        <v>11460</v>
      </c>
      <c r="G11338" s="266" t="s">
        <v>121</v>
      </c>
      <c r="H11338" s="266">
        <v>0.1</v>
      </c>
      <c r="I11338" s="266">
        <v>2023</v>
      </c>
      <c r="J11338" s="267">
        <v>44967</v>
      </c>
      <c r="K11338" s="267">
        <f>J11338+1</f>
        <v>44968</v>
      </c>
      <c r="L11338" s="266">
        <f>IF(M11338&lt;=365,1,2)</f>
        <v>1</v>
      </c>
      <c r="M11338" s="266">
        <f>IF(K11338&lt;$C$1,$C$2-$C$1+1,$C$2-K11338+1)</f>
        <v>79</v>
      </c>
      <c r="N11338" s="268">
        <f>M11338/365</f>
        <v>0.21643835616438356</v>
      </c>
      <c r="O11338" s="269">
        <f>'Data and Parameter'!$E$4*'Data and Parameter'!$E$5*('Data and Parameter'!$E$6+'Data and Parameter'!$E$7)*'Data and Parameter'!$E$19*'Data and Parameter'!$E$14*'ER calculations'!N11338</f>
        <v>1.1206635035098378</v>
      </c>
      <c r="T11338" s="105"/>
    </row>
    <row r="11339" spans="1:20" ht="15">
      <c r="A11339" s="284">
        <v>11335</v>
      </c>
      <c r="B11339" s="287"/>
      <c r="C11339" s="287"/>
      <c r="D11339" s="284" t="s">
        <v>1376</v>
      </c>
      <c r="E11339" s="287"/>
      <c r="F11339" s="285" t="s">
        <v>11461</v>
      </c>
      <c r="G11339" s="266" t="s">
        <v>121</v>
      </c>
      <c r="H11339" s="266">
        <v>0.1</v>
      </c>
      <c r="I11339" s="266">
        <v>2023</v>
      </c>
      <c r="J11339" s="267">
        <v>44968</v>
      </c>
      <c r="K11339" s="267">
        <f>J11339+1</f>
        <v>44969</v>
      </c>
      <c r="L11339" s="266">
        <f>IF(M11339&lt;=365,1,2)</f>
        <v>1</v>
      </c>
      <c r="M11339" s="266">
        <f>IF(K11339&lt;$C$1,$C$2-$C$1+1,$C$2-K11339+1)</f>
        <v>78</v>
      </c>
      <c r="N11339" s="268">
        <f>M11339/365</f>
        <v>0.21369863013698631</v>
      </c>
      <c r="O11339" s="269">
        <f>'Data and Parameter'!$E$4*'Data and Parameter'!$E$5*('Data and Parameter'!$E$6+'Data and Parameter'!$E$7)*'Data and Parameter'!$E$19*'Data and Parameter'!$E$14*'ER calculations'!N11339</f>
        <v>1.1064778895413589</v>
      </c>
    </row>
    <row r="11340" spans="1:20" ht="15">
      <c r="A11340" s="284">
        <v>11336</v>
      </c>
      <c r="B11340" s="287"/>
      <c r="C11340" s="287"/>
      <c r="D11340" s="284" t="s">
        <v>1376</v>
      </c>
      <c r="E11340" s="287"/>
      <c r="F11340" s="285" t="s">
        <v>11462</v>
      </c>
      <c r="G11340" s="266" t="s">
        <v>121</v>
      </c>
      <c r="H11340" s="266">
        <v>0.1</v>
      </c>
      <c r="I11340" s="266">
        <v>2023</v>
      </c>
      <c r="J11340" s="267">
        <v>44968</v>
      </c>
      <c r="K11340" s="267">
        <f>J11340+1</f>
        <v>44969</v>
      </c>
      <c r="L11340" s="266">
        <f>IF(M11340&lt;=365,1,2)</f>
        <v>1</v>
      </c>
      <c r="M11340" s="266">
        <f>IF(K11340&lt;$C$1,$C$2-$C$1+1,$C$2-K11340+1)</f>
        <v>78</v>
      </c>
      <c r="N11340" s="268">
        <f>M11340/365</f>
        <v>0.21369863013698631</v>
      </c>
      <c r="O11340" s="269">
        <f>'Data and Parameter'!$E$4*'Data and Parameter'!$E$5*('Data and Parameter'!$E$6+'Data and Parameter'!$E$7)*'Data and Parameter'!$E$19*'Data and Parameter'!$E$14*'ER calculations'!N11340</f>
        <v>1.1064778895413589</v>
      </c>
    </row>
    <row r="11341" spans="1:20" ht="15">
      <c r="A11341" s="284">
        <v>11337</v>
      </c>
      <c r="B11341" s="287"/>
      <c r="C11341" s="287"/>
      <c r="D11341" s="284" t="s">
        <v>1376</v>
      </c>
      <c r="E11341" s="287"/>
      <c r="F11341" s="285" t="s">
        <v>11463</v>
      </c>
      <c r="G11341" s="266" t="s">
        <v>121</v>
      </c>
      <c r="H11341" s="266">
        <v>0.1</v>
      </c>
      <c r="I11341" s="266">
        <v>2023</v>
      </c>
      <c r="J11341" s="267">
        <v>44968</v>
      </c>
      <c r="K11341" s="267">
        <f>J11341+1</f>
        <v>44969</v>
      </c>
      <c r="L11341" s="266">
        <f>IF(M11341&lt;=365,1,2)</f>
        <v>1</v>
      </c>
      <c r="M11341" s="266">
        <f>IF(K11341&lt;$C$1,$C$2-$C$1+1,$C$2-K11341+1)</f>
        <v>78</v>
      </c>
      <c r="N11341" s="268">
        <f>M11341/365</f>
        <v>0.21369863013698631</v>
      </c>
      <c r="O11341" s="269">
        <f>'Data and Parameter'!$E$4*'Data and Parameter'!$E$5*('Data and Parameter'!$E$6+'Data and Parameter'!$E$7)*'Data and Parameter'!$E$19*'Data and Parameter'!$E$14*'ER calculations'!N11341</f>
        <v>1.1064778895413589</v>
      </c>
    </row>
    <row r="11342" spans="1:20" ht="15">
      <c r="A11342" s="284">
        <v>11338</v>
      </c>
      <c r="B11342" s="287"/>
      <c r="C11342" s="287"/>
      <c r="D11342" s="284" t="s">
        <v>1376</v>
      </c>
      <c r="E11342" s="287"/>
      <c r="F11342" s="285" t="s">
        <v>11464</v>
      </c>
      <c r="G11342" s="266" t="s">
        <v>121</v>
      </c>
      <c r="H11342" s="266">
        <v>0.1</v>
      </c>
      <c r="I11342" s="266">
        <v>2023</v>
      </c>
      <c r="J11342" s="267">
        <v>44968</v>
      </c>
      <c r="K11342" s="267">
        <f>J11342+1</f>
        <v>44969</v>
      </c>
      <c r="L11342" s="266">
        <f>IF(M11342&lt;=365,1,2)</f>
        <v>1</v>
      </c>
      <c r="M11342" s="266">
        <f>IF(K11342&lt;$C$1,$C$2-$C$1+1,$C$2-K11342+1)</f>
        <v>78</v>
      </c>
      <c r="N11342" s="268">
        <f>M11342/365</f>
        <v>0.21369863013698631</v>
      </c>
      <c r="O11342" s="269">
        <f>'Data and Parameter'!$E$4*'Data and Parameter'!$E$5*('Data and Parameter'!$E$6+'Data and Parameter'!$E$7)*'Data and Parameter'!$E$19*'Data and Parameter'!$E$14*'ER calculations'!N11342</f>
        <v>1.1064778895413589</v>
      </c>
    </row>
    <row r="11343" spans="1:20" ht="15">
      <c r="A11343" s="284">
        <v>11339</v>
      </c>
      <c r="B11343" s="287"/>
      <c r="C11343" s="287"/>
      <c r="D11343" s="284" t="s">
        <v>1376</v>
      </c>
      <c r="E11343" s="287"/>
      <c r="F11343" s="285" t="s">
        <v>11465</v>
      </c>
      <c r="G11343" s="266" t="s">
        <v>121</v>
      </c>
      <c r="H11343" s="266">
        <v>0.1</v>
      </c>
      <c r="I11343" s="266">
        <v>2023</v>
      </c>
      <c r="J11343" s="267">
        <v>44968</v>
      </c>
      <c r="K11343" s="267">
        <f>J11343+1</f>
        <v>44969</v>
      </c>
      <c r="L11343" s="266">
        <f>IF(M11343&lt;=365,1,2)</f>
        <v>1</v>
      </c>
      <c r="M11343" s="266">
        <f>IF(K11343&lt;$C$1,$C$2-$C$1+1,$C$2-K11343+1)</f>
        <v>78</v>
      </c>
      <c r="N11343" s="268">
        <f>M11343/365</f>
        <v>0.21369863013698631</v>
      </c>
      <c r="O11343" s="269">
        <f>'Data and Parameter'!$E$4*'Data and Parameter'!$E$5*('Data and Parameter'!$E$6+'Data and Parameter'!$E$7)*'Data and Parameter'!$E$19*'Data and Parameter'!$E$14*'ER calculations'!N11343</f>
        <v>1.1064778895413589</v>
      </c>
    </row>
    <row r="11344" spans="1:20" ht="15">
      <c r="A11344" s="284">
        <v>11340</v>
      </c>
      <c r="B11344" s="287"/>
      <c r="C11344" s="287"/>
      <c r="D11344" s="284" t="s">
        <v>1376</v>
      </c>
      <c r="E11344" s="287"/>
      <c r="F11344" s="285" t="s">
        <v>11466</v>
      </c>
      <c r="G11344" s="266" t="s">
        <v>121</v>
      </c>
      <c r="H11344" s="266">
        <v>0.1</v>
      </c>
      <c r="I11344" s="266">
        <v>2023</v>
      </c>
      <c r="J11344" s="267">
        <v>44968</v>
      </c>
      <c r="K11344" s="267">
        <f>J11344+1</f>
        <v>44969</v>
      </c>
      <c r="L11344" s="266">
        <f>IF(M11344&lt;=365,1,2)</f>
        <v>1</v>
      </c>
      <c r="M11344" s="266">
        <f>IF(K11344&lt;$C$1,$C$2-$C$1+1,$C$2-K11344+1)</f>
        <v>78</v>
      </c>
      <c r="N11344" s="268">
        <f>M11344/365</f>
        <v>0.21369863013698631</v>
      </c>
      <c r="O11344" s="269">
        <f>'Data and Parameter'!$E$4*'Data and Parameter'!$E$5*('Data and Parameter'!$E$6+'Data and Parameter'!$E$7)*'Data and Parameter'!$E$19*'Data and Parameter'!$E$14*'ER calculations'!N11344</f>
        <v>1.1064778895413589</v>
      </c>
    </row>
    <row r="11345" spans="1:15" ht="15">
      <c r="A11345" s="284">
        <v>11341</v>
      </c>
      <c r="B11345" s="287"/>
      <c r="C11345" s="287"/>
      <c r="D11345" s="284" t="s">
        <v>1376</v>
      </c>
      <c r="E11345" s="287"/>
      <c r="F11345" s="285" t="s">
        <v>11467</v>
      </c>
      <c r="G11345" s="266" t="s">
        <v>121</v>
      </c>
      <c r="H11345" s="266">
        <v>0.1</v>
      </c>
      <c r="I11345" s="266">
        <v>2023</v>
      </c>
      <c r="J11345" s="267">
        <v>44968</v>
      </c>
      <c r="K11345" s="267">
        <f>J11345+1</f>
        <v>44969</v>
      </c>
      <c r="L11345" s="266">
        <f>IF(M11345&lt;=365,1,2)</f>
        <v>1</v>
      </c>
      <c r="M11345" s="266">
        <f>IF(K11345&lt;$C$1,$C$2-$C$1+1,$C$2-K11345+1)</f>
        <v>78</v>
      </c>
      <c r="N11345" s="268">
        <f>M11345/365</f>
        <v>0.21369863013698631</v>
      </c>
      <c r="O11345" s="269">
        <f>'Data and Parameter'!$E$4*'Data and Parameter'!$E$5*('Data and Parameter'!$E$6+'Data and Parameter'!$E$7)*'Data and Parameter'!$E$19*'Data and Parameter'!$E$14*'ER calculations'!N11345</f>
        <v>1.1064778895413589</v>
      </c>
    </row>
    <row r="11346" spans="1:15" ht="15">
      <c r="A11346" s="284">
        <v>11342</v>
      </c>
      <c r="B11346" s="287"/>
      <c r="C11346" s="287"/>
      <c r="D11346" s="284" t="s">
        <v>1376</v>
      </c>
      <c r="E11346" s="287"/>
      <c r="F11346" s="285" t="s">
        <v>11468</v>
      </c>
      <c r="G11346" s="266" t="s">
        <v>121</v>
      </c>
      <c r="H11346" s="266">
        <v>0.1</v>
      </c>
      <c r="I11346" s="266">
        <v>2023</v>
      </c>
      <c r="J11346" s="267">
        <v>44968</v>
      </c>
      <c r="K11346" s="267">
        <f>J11346+1</f>
        <v>44969</v>
      </c>
      <c r="L11346" s="266">
        <f>IF(M11346&lt;=365,1,2)</f>
        <v>1</v>
      </c>
      <c r="M11346" s="266">
        <f>IF(K11346&lt;$C$1,$C$2-$C$1+1,$C$2-K11346+1)</f>
        <v>78</v>
      </c>
      <c r="N11346" s="268">
        <f>M11346/365</f>
        <v>0.21369863013698631</v>
      </c>
      <c r="O11346" s="269">
        <f>'Data and Parameter'!$E$4*'Data and Parameter'!$E$5*('Data and Parameter'!$E$6+'Data and Parameter'!$E$7)*'Data and Parameter'!$E$19*'Data and Parameter'!$E$14*'ER calculations'!N11346</f>
        <v>1.1064778895413589</v>
      </c>
    </row>
    <row r="11347" spans="1:15" ht="15">
      <c r="A11347" s="284">
        <v>11343</v>
      </c>
      <c r="B11347" s="287"/>
      <c r="C11347" s="287"/>
      <c r="D11347" s="284" t="s">
        <v>1376</v>
      </c>
      <c r="E11347" s="287"/>
      <c r="F11347" s="285" t="s">
        <v>11469</v>
      </c>
      <c r="G11347" s="266" t="s">
        <v>121</v>
      </c>
      <c r="H11347" s="266">
        <v>0.1</v>
      </c>
      <c r="I11347" s="266">
        <v>2023</v>
      </c>
      <c r="J11347" s="267">
        <v>44968</v>
      </c>
      <c r="K11347" s="267">
        <f>J11347+1</f>
        <v>44969</v>
      </c>
      <c r="L11347" s="266">
        <f>IF(M11347&lt;=365,1,2)</f>
        <v>1</v>
      </c>
      <c r="M11347" s="266">
        <f>IF(K11347&lt;$C$1,$C$2-$C$1+1,$C$2-K11347+1)</f>
        <v>78</v>
      </c>
      <c r="N11347" s="268">
        <f>M11347/365</f>
        <v>0.21369863013698631</v>
      </c>
      <c r="O11347" s="269">
        <f>'Data and Parameter'!$E$4*'Data and Parameter'!$E$5*('Data and Parameter'!$E$6+'Data and Parameter'!$E$7)*'Data and Parameter'!$E$19*'Data and Parameter'!$E$14*'ER calculations'!N11347</f>
        <v>1.1064778895413589</v>
      </c>
    </row>
    <row r="11348" spans="1:15" ht="15">
      <c r="A11348" s="284">
        <v>11344</v>
      </c>
      <c r="B11348" s="287"/>
      <c r="C11348" s="287"/>
      <c r="D11348" s="284" t="s">
        <v>1376</v>
      </c>
      <c r="E11348" s="287"/>
      <c r="F11348" s="285" t="s">
        <v>11470</v>
      </c>
      <c r="G11348" s="266" t="s">
        <v>121</v>
      </c>
      <c r="H11348" s="266">
        <v>0.1</v>
      </c>
      <c r="I11348" s="266">
        <v>2023</v>
      </c>
      <c r="J11348" s="267">
        <v>44968</v>
      </c>
      <c r="K11348" s="267">
        <f>J11348+1</f>
        <v>44969</v>
      </c>
      <c r="L11348" s="266">
        <f>IF(M11348&lt;=365,1,2)</f>
        <v>1</v>
      </c>
      <c r="M11348" s="266">
        <f>IF(K11348&lt;$C$1,$C$2-$C$1+1,$C$2-K11348+1)</f>
        <v>78</v>
      </c>
      <c r="N11348" s="268">
        <f>M11348/365</f>
        <v>0.21369863013698631</v>
      </c>
      <c r="O11348" s="269">
        <f>'Data and Parameter'!$E$4*'Data and Parameter'!$E$5*('Data and Parameter'!$E$6+'Data and Parameter'!$E$7)*'Data and Parameter'!$E$19*'Data and Parameter'!$E$14*'ER calculations'!N11348</f>
        <v>1.1064778895413589</v>
      </c>
    </row>
    <row r="11349" spans="1:15" ht="15">
      <c r="A11349" s="284">
        <v>11345</v>
      </c>
      <c r="B11349" s="287"/>
      <c r="C11349" s="287"/>
      <c r="D11349" s="284" t="s">
        <v>1376</v>
      </c>
      <c r="E11349" s="287"/>
      <c r="F11349" s="285" t="s">
        <v>11471</v>
      </c>
      <c r="G11349" s="266" t="s">
        <v>121</v>
      </c>
      <c r="H11349" s="266">
        <v>0.1</v>
      </c>
      <c r="I11349" s="266">
        <v>2023</v>
      </c>
      <c r="J11349" s="267">
        <v>44968</v>
      </c>
      <c r="K11349" s="267">
        <f>J11349+1</f>
        <v>44969</v>
      </c>
      <c r="L11349" s="266">
        <f>IF(M11349&lt;=365,1,2)</f>
        <v>1</v>
      </c>
      <c r="M11349" s="266">
        <f>IF(K11349&lt;$C$1,$C$2-$C$1+1,$C$2-K11349+1)</f>
        <v>78</v>
      </c>
      <c r="N11349" s="268">
        <f>M11349/365</f>
        <v>0.21369863013698631</v>
      </c>
      <c r="O11349" s="269">
        <f>'Data and Parameter'!$E$4*'Data and Parameter'!$E$5*('Data and Parameter'!$E$6+'Data and Parameter'!$E$7)*'Data and Parameter'!$E$19*'Data and Parameter'!$E$14*'ER calculations'!N11349</f>
        <v>1.1064778895413589</v>
      </c>
    </row>
    <row r="11350" spans="1:15" ht="15">
      <c r="A11350" s="284">
        <v>11346</v>
      </c>
      <c r="B11350" s="287"/>
      <c r="C11350" s="287"/>
      <c r="D11350" s="284" t="s">
        <v>1376</v>
      </c>
      <c r="E11350" s="287"/>
      <c r="F11350" s="285" t="s">
        <v>11472</v>
      </c>
      <c r="G11350" s="266" t="s">
        <v>121</v>
      </c>
      <c r="H11350" s="266">
        <v>0.1</v>
      </c>
      <c r="I11350" s="266">
        <v>2023</v>
      </c>
      <c r="J11350" s="267">
        <v>44968</v>
      </c>
      <c r="K11350" s="267">
        <f>J11350+1</f>
        <v>44969</v>
      </c>
      <c r="L11350" s="266">
        <f>IF(M11350&lt;=365,1,2)</f>
        <v>1</v>
      </c>
      <c r="M11350" s="266">
        <f>IF(K11350&lt;$C$1,$C$2-$C$1+1,$C$2-K11350+1)</f>
        <v>78</v>
      </c>
      <c r="N11350" s="268">
        <f>M11350/365</f>
        <v>0.21369863013698631</v>
      </c>
      <c r="O11350" s="269">
        <f>'Data and Parameter'!$E$4*'Data and Parameter'!$E$5*('Data and Parameter'!$E$6+'Data and Parameter'!$E$7)*'Data and Parameter'!$E$19*'Data and Parameter'!$E$14*'ER calculations'!N11350</f>
        <v>1.1064778895413589</v>
      </c>
    </row>
    <row r="11351" spans="1:15" ht="15">
      <c r="A11351" s="284">
        <v>11347</v>
      </c>
      <c r="B11351" s="287"/>
      <c r="C11351" s="287"/>
      <c r="D11351" s="284" t="s">
        <v>1376</v>
      </c>
      <c r="E11351" s="287"/>
      <c r="F11351" s="285" t="s">
        <v>11473</v>
      </c>
      <c r="G11351" s="266" t="s">
        <v>121</v>
      </c>
      <c r="H11351" s="266">
        <v>0.1</v>
      </c>
      <c r="I11351" s="266">
        <v>2023</v>
      </c>
      <c r="J11351" s="267">
        <v>44968</v>
      </c>
      <c r="K11351" s="267">
        <f>J11351+1</f>
        <v>44969</v>
      </c>
      <c r="L11351" s="266">
        <f>IF(M11351&lt;=365,1,2)</f>
        <v>1</v>
      </c>
      <c r="M11351" s="266">
        <f>IF(K11351&lt;$C$1,$C$2-$C$1+1,$C$2-K11351+1)</f>
        <v>78</v>
      </c>
      <c r="N11351" s="268">
        <f>M11351/365</f>
        <v>0.21369863013698631</v>
      </c>
      <c r="O11351" s="269">
        <f>'Data and Parameter'!$E$4*'Data and Parameter'!$E$5*('Data and Parameter'!$E$6+'Data and Parameter'!$E$7)*'Data and Parameter'!$E$19*'Data and Parameter'!$E$14*'ER calculations'!N11351</f>
        <v>1.1064778895413589</v>
      </c>
    </row>
    <row r="11352" spans="1:15" ht="15">
      <c r="A11352" s="284">
        <v>11348</v>
      </c>
      <c r="B11352" s="287"/>
      <c r="C11352" s="287"/>
      <c r="D11352" s="284" t="s">
        <v>1376</v>
      </c>
      <c r="E11352" s="287"/>
      <c r="F11352" s="285" t="s">
        <v>11474</v>
      </c>
      <c r="G11352" s="266" t="s">
        <v>121</v>
      </c>
      <c r="H11352" s="266">
        <v>0.1</v>
      </c>
      <c r="I11352" s="266">
        <v>2023</v>
      </c>
      <c r="J11352" s="267">
        <v>44968</v>
      </c>
      <c r="K11352" s="267">
        <f>J11352+1</f>
        <v>44969</v>
      </c>
      <c r="L11352" s="266">
        <f>IF(M11352&lt;=365,1,2)</f>
        <v>1</v>
      </c>
      <c r="M11352" s="266">
        <f>IF(K11352&lt;$C$1,$C$2-$C$1+1,$C$2-K11352+1)</f>
        <v>78</v>
      </c>
      <c r="N11352" s="268">
        <f>M11352/365</f>
        <v>0.21369863013698631</v>
      </c>
      <c r="O11352" s="269">
        <f>'Data and Parameter'!$E$4*'Data and Parameter'!$E$5*('Data and Parameter'!$E$6+'Data and Parameter'!$E$7)*'Data and Parameter'!$E$19*'Data and Parameter'!$E$14*'ER calculations'!N11352</f>
        <v>1.1064778895413589</v>
      </c>
    </row>
    <row r="11353" spans="1:15" ht="15">
      <c r="A11353" s="284">
        <v>11349</v>
      </c>
      <c r="B11353" s="287"/>
      <c r="C11353" s="287"/>
      <c r="D11353" s="284" t="s">
        <v>1382</v>
      </c>
      <c r="E11353" s="287"/>
      <c r="F11353" s="285" t="s">
        <v>11475</v>
      </c>
      <c r="G11353" s="266" t="s">
        <v>121</v>
      </c>
      <c r="H11353" s="266">
        <v>0.1</v>
      </c>
      <c r="I11353" s="266">
        <v>2023</v>
      </c>
      <c r="J11353" s="267">
        <v>44997</v>
      </c>
      <c r="K11353" s="267">
        <f>J11353+1</f>
        <v>44998</v>
      </c>
      <c r="L11353" s="266">
        <f>IF(M11353&lt;=365,1,2)</f>
        <v>1</v>
      </c>
      <c r="M11353" s="266">
        <f>IF(K11353&lt;$C$1,$C$2-$C$1+1,$C$2-K11353+1)</f>
        <v>49</v>
      </c>
      <c r="N11353" s="268">
        <f>M11353/365</f>
        <v>0.13424657534246576</v>
      </c>
      <c r="O11353" s="269">
        <f>'Data and Parameter'!$E$4*'Data and Parameter'!$E$5*('Data and Parameter'!$E$6+'Data and Parameter'!$E$7)*'Data and Parameter'!$E$19*'Data and Parameter'!$E$14*'ER calculations'!N11353</f>
        <v>0.69509508445546908</v>
      </c>
    </row>
    <row r="11354" spans="1:15" ht="15">
      <c r="A11354" s="284">
        <v>11350</v>
      </c>
      <c r="B11354" s="287"/>
      <c r="C11354" s="287"/>
      <c r="D11354" s="284" t="s">
        <v>1382</v>
      </c>
      <c r="E11354" s="287"/>
      <c r="F11354" s="285" t="s">
        <v>11476</v>
      </c>
      <c r="G11354" s="266" t="s">
        <v>121</v>
      </c>
      <c r="H11354" s="266">
        <v>0.1</v>
      </c>
      <c r="I11354" s="266">
        <v>2023</v>
      </c>
      <c r="J11354" s="267">
        <v>44969</v>
      </c>
      <c r="K11354" s="267">
        <f>J11354+1</f>
        <v>44970</v>
      </c>
      <c r="L11354" s="266">
        <f>IF(M11354&lt;=365,1,2)</f>
        <v>1</v>
      </c>
      <c r="M11354" s="266">
        <f>IF(K11354&lt;$C$1,$C$2-$C$1+1,$C$2-K11354+1)</f>
        <v>77</v>
      </c>
      <c r="N11354" s="268">
        <f>M11354/365</f>
        <v>0.21095890410958903</v>
      </c>
      <c r="O11354" s="269">
        <f>'Data and Parameter'!$E$4*'Data and Parameter'!$E$5*('Data and Parameter'!$E$6+'Data and Parameter'!$E$7)*'Data and Parameter'!$E$19*'Data and Parameter'!$E$14*'ER calculations'!N11354</f>
        <v>1.0922922755728799</v>
      </c>
    </row>
    <row r="11355" spans="1:15" ht="15">
      <c r="A11355" s="284">
        <v>11351</v>
      </c>
      <c r="B11355" s="287"/>
      <c r="C11355" s="287"/>
      <c r="D11355" s="284" t="s">
        <v>1376</v>
      </c>
      <c r="E11355" s="287"/>
      <c r="F11355" s="285" t="s">
        <v>11477</v>
      </c>
      <c r="G11355" s="266" t="s">
        <v>121</v>
      </c>
      <c r="H11355" s="266">
        <v>0.1</v>
      </c>
      <c r="I11355" s="266">
        <v>2023</v>
      </c>
      <c r="J11355" s="267">
        <v>44968</v>
      </c>
      <c r="K11355" s="267">
        <f>J11355+1</f>
        <v>44969</v>
      </c>
      <c r="L11355" s="266">
        <f>IF(M11355&lt;=365,1,2)</f>
        <v>1</v>
      </c>
      <c r="M11355" s="266">
        <f>IF(K11355&lt;$C$1,$C$2-$C$1+1,$C$2-K11355+1)</f>
        <v>78</v>
      </c>
      <c r="N11355" s="268">
        <f>M11355/365</f>
        <v>0.21369863013698631</v>
      </c>
      <c r="O11355" s="269">
        <f>'Data and Parameter'!$E$4*'Data and Parameter'!$E$5*('Data and Parameter'!$E$6+'Data and Parameter'!$E$7)*'Data and Parameter'!$E$19*'Data and Parameter'!$E$14*'ER calculations'!N11355</f>
        <v>1.1064778895413589</v>
      </c>
    </row>
    <row r="11356" spans="1:15" ht="15">
      <c r="A11356" s="284">
        <v>11352</v>
      </c>
      <c r="B11356" s="287"/>
      <c r="C11356" s="287"/>
      <c r="D11356" s="284" t="s">
        <v>1382</v>
      </c>
      <c r="E11356" s="287"/>
      <c r="F11356" s="285" t="s">
        <v>11478</v>
      </c>
      <c r="G11356" s="266" t="s">
        <v>121</v>
      </c>
      <c r="H11356" s="266">
        <v>0.1</v>
      </c>
      <c r="I11356" s="266">
        <v>2023</v>
      </c>
      <c r="J11356" s="267">
        <v>44969</v>
      </c>
      <c r="K11356" s="267">
        <f>J11356+1</f>
        <v>44970</v>
      </c>
      <c r="L11356" s="266">
        <f>IF(M11356&lt;=365,1,2)</f>
        <v>1</v>
      </c>
      <c r="M11356" s="266">
        <f>IF(K11356&lt;$C$1,$C$2-$C$1+1,$C$2-K11356+1)</f>
        <v>77</v>
      </c>
      <c r="N11356" s="268">
        <f>M11356/365</f>
        <v>0.21095890410958903</v>
      </c>
      <c r="O11356" s="269">
        <f>'Data and Parameter'!$E$4*'Data and Parameter'!$E$5*('Data and Parameter'!$E$6+'Data and Parameter'!$E$7)*'Data and Parameter'!$E$19*'Data and Parameter'!$E$14*'ER calculations'!N11356</f>
        <v>1.0922922755728799</v>
      </c>
    </row>
    <row r="11357" spans="1:15" ht="15">
      <c r="A11357" s="284">
        <v>11353</v>
      </c>
      <c r="B11357" s="287"/>
      <c r="C11357" s="287"/>
      <c r="D11357" s="284" t="s">
        <v>1376</v>
      </c>
      <c r="E11357" s="287"/>
      <c r="F11357" s="285" t="s">
        <v>11479</v>
      </c>
      <c r="G11357" s="266" t="s">
        <v>121</v>
      </c>
      <c r="H11357" s="266">
        <v>0.1</v>
      </c>
      <c r="I11357" s="266">
        <v>2023</v>
      </c>
      <c r="J11357" s="267">
        <v>44968</v>
      </c>
      <c r="K11357" s="267">
        <f>J11357+1</f>
        <v>44969</v>
      </c>
      <c r="L11357" s="266">
        <f>IF(M11357&lt;=365,1,2)</f>
        <v>1</v>
      </c>
      <c r="M11357" s="266">
        <f>IF(K11357&lt;$C$1,$C$2-$C$1+1,$C$2-K11357+1)</f>
        <v>78</v>
      </c>
      <c r="N11357" s="268">
        <f>M11357/365</f>
        <v>0.21369863013698631</v>
      </c>
      <c r="O11357" s="269">
        <f>'Data and Parameter'!$E$4*'Data and Parameter'!$E$5*('Data and Parameter'!$E$6+'Data and Parameter'!$E$7)*'Data and Parameter'!$E$19*'Data and Parameter'!$E$14*'ER calculations'!N11357</f>
        <v>1.1064778895413589</v>
      </c>
    </row>
    <row r="11358" spans="1:15" ht="15">
      <c r="A11358" s="284">
        <v>11354</v>
      </c>
      <c r="B11358" s="287"/>
      <c r="C11358" s="287"/>
      <c r="D11358" s="284" t="s">
        <v>1376</v>
      </c>
      <c r="E11358" s="287"/>
      <c r="F11358" s="285" t="s">
        <v>11480</v>
      </c>
      <c r="G11358" s="266" t="s">
        <v>121</v>
      </c>
      <c r="H11358" s="266">
        <v>0.1</v>
      </c>
      <c r="I11358" s="266">
        <v>2023</v>
      </c>
      <c r="J11358" s="267">
        <v>44968</v>
      </c>
      <c r="K11358" s="267">
        <f>J11358+1</f>
        <v>44969</v>
      </c>
      <c r="L11358" s="266">
        <f>IF(M11358&lt;=365,1,2)</f>
        <v>1</v>
      </c>
      <c r="M11358" s="266">
        <f>IF(K11358&lt;$C$1,$C$2-$C$1+1,$C$2-K11358+1)</f>
        <v>78</v>
      </c>
      <c r="N11358" s="268">
        <f>M11358/365</f>
        <v>0.21369863013698631</v>
      </c>
      <c r="O11358" s="269">
        <f>'Data and Parameter'!$E$4*'Data and Parameter'!$E$5*('Data and Parameter'!$E$6+'Data and Parameter'!$E$7)*'Data and Parameter'!$E$19*'Data and Parameter'!$E$14*'ER calculations'!N11358</f>
        <v>1.1064778895413589</v>
      </c>
    </row>
    <row r="11359" spans="1:15" ht="15">
      <c r="A11359" s="284">
        <v>11355</v>
      </c>
      <c r="B11359" s="287"/>
      <c r="C11359" s="287"/>
      <c r="D11359" s="284" t="s">
        <v>1376</v>
      </c>
      <c r="E11359" s="287"/>
      <c r="F11359" s="285" t="s">
        <v>11481</v>
      </c>
      <c r="G11359" s="266" t="s">
        <v>121</v>
      </c>
      <c r="H11359" s="266">
        <v>0.1</v>
      </c>
      <c r="I11359" s="266">
        <v>2023</v>
      </c>
      <c r="J11359" s="267">
        <v>44968</v>
      </c>
      <c r="K11359" s="267">
        <f>J11359+1</f>
        <v>44969</v>
      </c>
      <c r="L11359" s="266">
        <f>IF(M11359&lt;=365,1,2)</f>
        <v>1</v>
      </c>
      <c r="M11359" s="266">
        <f>IF(K11359&lt;$C$1,$C$2-$C$1+1,$C$2-K11359+1)</f>
        <v>78</v>
      </c>
      <c r="N11359" s="268">
        <f>M11359/365</f>
        <v>0.21369863013698631</v>
      </c>
      <c r="O11359" s="269">
        <f>'Data and Parameter'!$E$4*'Data and Parameter'!$E$5*('Data and Parameter'!$E$6+'Data and Parameter'!$E$7)*'Data and Parameter'!$E$19*'Data and Parameter'!$E$14*'ER calculations'!N11359</f>
        <v>1.1064778895413589</v>
      </c>
    </row>
    <row r="11360" spans="1:15" ht="15">
      <c r="A11360" s="284">
        <v>11356</v>
      </c>
      <c r="B11360" s="287"/>
      <c r="C11360" s="287"/>
      <c r="D11360" s="284" t="s">
        <v>1376</v>
      </c>
      <c r="E11360" s="287"/>
      <c r="F11360" s="285" t="s">
        <v>11482</v>
      </c>
      <c r="G11360" s="266" t="s">
        <v>121</v>
      </c>
      <c r="H11360" s="266">
        <v>0.1</v>
      </c>
      <c r="I11360" s="266">
        <v>2023</v>
      </c>
      <c r="J11360" s="267">
        <v>44968</v>
      </c>
      <c r="K11360" s="267">
        <f>J11360+1</f>
        <v>44969</v>
      </c>
      <c r="L11360" s="266">
        <f>IF(M11360&lt;=365,1,2)</f>
        <v>1</v>
      </c>
      <c r="M11360" s="266">
        <f>IF(K11360&lt;$C$1,$C$2-$C$1+1,$C$2-K11360+1)</f>
        <v>78</v>
      </c>
      <c r="N11360" s="268">
        <f>M11360/365</f>
        <v>0.21369863013698631</v>
      </c>
      <c r="O11360" s="269">
        <f>'Data and Parameter'!$E$4*'Data and Parameter'!$E$5*('Data and Parameter'!$E$6+'Data and Parameter'!$E$7)*'Data and Parameter'!$E$19*'Data and Parameter'!$E$14*'ER calculations'!N11360</f>
        <v>1.1064778895413589</v>
      </c>
    </row>
    <row r="11361" spans="1:15" ht="15">
      <c r="A11361" s="284">
        <v>11357</v>
      </c>
      <c r="B11361" s="287"/>
      <c r="C11361" s="287"/>
      <c r="D11361" s="284" t="s">
        <v>1376</v>
      </c>
      <c r="E11361" s="287"/>
      <c r="F11361" s="285" t="s">
        <v>11483</v>
      </c>
      <c r="G11361" s="266" t="s">
        <v>121</v>
      </c>
      <c r="H11361" s="266">
        <v>0.1</v>
      </c>
      <c r="I11361" s="266">
        <v>2023</v>
      </c>
      <c r="J11361" s="267">
        <v>44968</v>
      </c>
      <c r="K11361" s="267">
        <f>J11361+1</f>
        <v>44969</v>
      </c>
      <c r="L11361" s="266">
        <f>IF(M11361&lt;=365,1,2)</f>
        <v>1</v>
      </c>
      <c r="M11361" s="266">
        <f>IF(K11361&lt;$C$1,$C$2-$C$1+1,$C$2-K11361+1)</f>
        <v>78</v>
      </c>
      <c r="N11361" s="268">
        <f>M11361/365</f>
        <v>0.21369863013698631</v>
      </c>
      <c r="O11361" s="269">
        <f>'Data and Parameter'!$E$4*'Data and Parameter'!$E$5*('Data and Parameter'!$E$6+'Data and Parameter'!$E$7)*'Data and Parameter'!$E$19*'Data and Parameter'!$E$14*'ER calculations'!N11361</f>
        <v>1.1064778895413589</v>
      </c>
    </row>
    <row r="11362" spans="1:15" ht="15">
      <c r="A11362" s="284">
        <v>11358</v>
      </c>
      <c r="B11362" s="287"/>
      <c r="C11362" s="287"/>
      <c r="D11362" s="284" t="s">
        <v>1376</v>
      </c>
      <c r="E11362" s="287"/>
      <c r="F11362" s="285" t="s">
        <v>11484</v>
      </c>
      <c r="G11362" s="266" t="s">
        <v>121</v>
      </c>
      <c r="H11362" s="266">
        <v>0.1</v>
      </c>
      <c r="I11362" s="266">
        <v>2023</v>
      </c>
      <c r="J11362" s="267">
        <v>44968</v>
      </c>
      <c r="K11362" s="267">
        <f>J11362+1</f>
        <v>44969</v>
      </c>
      <c r="L11362" s="266">
        <f>IF(M11362&lt;=365,1,2)</f>
        <v>1</v>
      </c>
      <c r="M11362" s="266">
        <f>IF(K11362&lt;$C$1,$C$2-$C$1+1,$C$2-K11362+1)</f>
        <v>78</v>
      </c>
      <c r="N11362" s="268">
        <f>M11362/365</f>
        <v>0.21369863013698631</v>
      </c>
      <c r="O11362" s="269">
        <f>'Data and Parameter'!$E$4*'Data and Parameter'!$E$5*('Data and Parameter'!$E$6+'Data and Parameter'!$E$7)*'Data and Parameter'!$E$19*'Data and Parameter'!$E$14*'ER calculations'!N11362</f>
        <v>1.1064778895413589</v>
      </c>
    </row>
    <row r="11363" spans="1:15" ht="15">
      <c r="A11363" s="284">
        <v>11359</v>
      </c>
      <c r="B11363" s="287"/>
      <c r="C11363" s="287"/>
      <c r="D11363" s="284" t="s">
        <v>1376</v>
      </c>
      <c r="E11363" s="287"/>
      <c r="F11363" s="285" t="s">
        <v>11485</v>
      </c>
      <c r="G11363" s="266" t="s">
        <v>121</v>
      </c>
      <c r="H11363" s="266">
        <v>0.1</v>
      </c>
      <c r="I11363" s="266">
        <v>2023</v>
      </c>
      <c r="J11363" s="267">
        <v>44968</v>
      </c>
      <c r="K11363" s="267">
        <f>J11363+1</f>
        <v>44969</v>
      </c>
      <c r="L11363" s="266">
        <f>IF(M11363&lt;=365,1,2)</f>
        <v>1</v>
      </c>
      <c r="M11363" s="266">
        <f>IF(K11363&lt;$C$1,$C$2-$C$1+1,$C$2-K11363+1)</f>
        <v>78</v>
      </c>
      <c r="N11363" s="268">
        <f>M11363/365</f>
        <v>0.21369863013698631</v>
      </c>
      <c r="O11363" s="269">
        <f>'Data and Parameter'!$E$4*'Data and Parameter'!$E$5*('Data and Parameter'!$E$6+'Data and Parameter'!$E$7)*'Data and Parameter'!$E$19*'Data and Parameter'!$E$14*'ER calculations'!N11363</f>
        <v>1.1064778895413589</v>
      </c>
    </row>
    <row r="11364" spans="1:15" ht="15">
      <c r="A11364" s="284">
        <v>11360</v>
      </c>
      <c r="B11364" s="287"/>
      <c r="C11364" s="287"/>
      <c r="D11364" s="284" t="s">
        <v>1376</v>
      </c>
      <c r="E11364" s="287"/>
      <c r="F11364" s="285" t="s">
        <v>11486</v>
      </c>
      <c r="G11364" s="266" t="s">
        <v>121</v>
      </c>
      <c r="H11364" s="266">
        <v>0.1</v>
      </c>
      <c r="I11364" s="266">
        <v>2023</v>
      </c>
      <c r="J11364" s="267">
        <v>44968</v>
      </c>
      <c r="K11364" s="267">
        <f>J11364+1</f>
        <v>44969</v>
      </c>
      <c r="L11364" s="266">
        <f>IF(M11364&lt;=365,1,2)</f>
        <v>1</v>
      </c>
      <c r="M11364" s="266">
        <f>IF(K11364&lt;$C$1,$C$2-$C$1+1,$C$2-K11364+1)</f>
        <v>78</v>
      </c>
      <c r="N11364" s="268">
        <f>M11364/365</f>
        <v>0.21369863013698631</v>
      </c>
      <c r="O11364" s="269">
        <f>'Data and Parameter'!$E$4*'Data and Parameter'!$E$5*('Data and Parameter'!$E$6+'Data and Parameter'!$E$7)*'Data and Parameter'!$E$19*'Data and Parameter'!$E$14*'ER calculations'!N11364</f>
        <v>1.1064778895413589</v>
      </c>
    </row>
    <row r="11365" spans="1:15" ht="15">
      <c r="A11365" s="284">
        <v>11361</v>
      </c>
      <c r="B11365" s="287"/>
      <c r="C11365" s="287"/>
      <c r="D11365" s="284" t="s">
        <v>1376</v>
      </c>
      <c r="E11365" s="287"/>
      <c r="F11365" s="285" t="s">
        <v>11487</v>
      </c>
      <c r="G11365" s="266" t="s">
        <v>121</v>
      </c>
      <c r="H11365" s="266">
        <v>0.1</v>
      </c>
      <c r="I11365" s="266">
        <v>2023</v>
      </c>
      <c r="J11365" s="267">
        <v>44968</v>
      </c>
      <c r="K11365" s="267">
        <f>J11365+1</f>
        <v>44969</v>
      </c>
      <c r="L11365" s="266">
        <f>IF(M11365&lt;=365,1,2)</f>
        <v>1</v>
      </c>
      <c r="M11365" s="266">
        <f>IF(K11365&lt;$C$1,$C$2-$C$1+1,$C$2-K11365+1)</f>
        <v>78</v>
      </c>
      <c r="N11365" s="268">
        <f>M11365/365</f>
        <v>0.21369863013698631</v>
      </c>
      <c r="O11365" s="269">
        <f>'Data and Parameter'!$E$4*'Data and Parameter'!$E$5*('Data and Parameter'!$E$6+'Data and Parameter'!$E$7)*'Data and Parameter'!$E$19*'Data and Parameter'!$E$14*'ER calculations'!N11365</f>
        <v>1.1064778895413589</v>
      </c>
    </row>
    <row r="11366" spans="1:15" ht="15">
      <c r="A11366" s="284">
        <v>11362</v>
      </c>
      <c r="B11366" s="287"/>
      <c r="C11366" s="287"/>
      <c r="D11366" s="284" t="s">
        <v>1376</v>
      </c>
      <c r="E11366" s="287"/>
      <c r="F11366" s="285" t="s">
        <v>11488</v>
      </c>
      <c r="G11366" s="266" t="s">
        <v>121</v>
      </c>
      <c r="H11366" s="266">
        <v>0.1</v>
      </c>
      <c r="I11366" s="266">
        <v>2023</v>
      </c>
      <c r="J11366" s="267">
        <v>44968</v>
      </c>
      <c r="K11366" s="267">
        <f>J11366+1</f>
        <v>44969</v>
      </c>
      <c r="L11366" s="266">
        <f>IF(M11366&lt;=365,1,2)</f>
        <v>1</v>
      </c>
      <c r="M11366" s="266">
        <f>IF(K11366&lt;$C$1,$C$2-$C$1+1,$C$2-K11366+1)</f>
        <v>78</v>
      </c>
      <c r="N11366" s="268">
        <f>M11366/365</f>
        <v>0.21369863013698631</v>
      </c>
      <c r="O11366" s="269">
        <f>'Data and Parameter'!$E$4*'Data and Parameter'!$E$5*('Data and Parameter'!$E$6+'Data and Parameter'!$E$7)*'Data and Parameter'!$E$19*'Data and Parameter'!$E$14*'ER calculations'!N11366</f>
        <v>1.1064778895413589</v>
      </c>
    </row>
    <row r="11367" spans="1:15" ht="15">
      <c r="A11367" s="284">
        <v>11363</v>
      </c>
      <c r="B11367" s="287"/>
      <c r="C11367" s="287"/>
      <c r="D11367" s="284" t="s">
        <v>1376</v>
      </c>
      <c r="E11367" s="287"/>
      <c r="F11367" s="285" t="s">
        <v>11489</v>
      </c>
      <c r="G11367" s="266" t="s">
        <v>121</v>
      </c>
      <c r="H11367" s="266">
        <v>0.1</v>
      </c>
      <c r="I11367" s="266">
        <v>2023</v>
      </c>
      <c r="J11367" s="267">
        <v>44968</v>
      </c>
      <c r="K11367" s="267">
        <f>J11367+1</f>
        <v>44969</v>
      </c>
      <c r="L11367" s="266">
        <f>IF(M11367&lt;=365,1,2)</f>
        <v>1</v>
      </c>
      <c r="M11367" s="266">
        <f>IF(K11367&lt;$C$1,$C$2-$C$1+1,$C$2-K11367+1)</f>
        <v>78</v>
      </c>
      <c r="N11367" s="268">
        <f>M11367/365</f>
        <v>0.21369863013698631</v>
      </c>
      <c r="O11367" s="269">
        <f>'Data and Parameter'!$E$4*'Data and Parameter'!$E$5*('Data and Parameter'!$E$6+'Data and Parameter'!$E$7)*'Data and Parameter'!$E$19*'Data and Parameter'!$E$14*'ER calculations'!N11367</f>
        <v>1.1064778895413589</v>
      </c>
    </row>
    <row r="11368" spans="1:15" ht="15">
      <c r="A11368" s="284">
        <v>11364</v>
      </c>
      <c r="B11368" s="287"/>
      <c r="C11368" s="287"/>
      <c r="D11368" s="284" t="s">
        <v>1376</v>
      </c>
      <c r="E11368" s="287"/>
      <c r="F11368" s="285" t="s">
        <v>11490</v>
      </c>
      <c r="G11368" s="266" t="s">
        <v>121</v>
      </c>
      <c r="H11368" s="266">
        <v>0.1</v>
      </c>
      <c r="I11368" s="266">
        <v>2023</v>
      </c>
      <c r="J11368" s="267">
        <v>44968</v>
      </c>
      <c r="K11368" s="267">
        <f>J11368+1</f>
        <v>44969</v>
      </c>
      <c r="L11368" s="266">
        <f>IF(M11368&lt;=365,1,2)</f>
        <v>1</v>
      </c>
      <c r="M11368" s="266">
        <f>IF(K11368&lt;$C$1,$C$2-$C$1+1,$C$2-K11368+1)</f>
        <v>78</v>
      </c>
      <c r="N11368" s="268">
        <f>M11368/365</f>
        <v>0.21369863013698631</v>
      </c>
      <c r="O11368" s="269">
        <f>'Data and Parameter'!$E$4*'Data and Parameter'!$E$5*('Data and Parameter'!$E$6+'Data and Parameter'!$E$7)*'Data and Parameter'!$E$19*'Data and Parameter'!$E$14*'ER calculations'!N11368</f>
        <v>1.1064778895413589</v>
      </c>
    </row>
    <row r="11369" spans="1:15" ht="15">
      <c r="A11369" s="284">
        <v>11365</v>
      </c>
      <c r="B11369" s="287"/>
      <c r="C11369" s="287"/>
      <c r="D11369" s="284" t="s">
        <v>1376</v>
      </c>
      <c r="E11369" s="287"/>
      <c r="F11369" s="285" t="s">
        <v>11491</v>
      </c>
      <c r="G11369" s="266" t="s">
        <v>121</v>
      </c>
      <c r="H11369" s="266">
        <v>0.1</v>
      </c>
      <c r="I11369" s="266">
        <v>2023</v>
      </c>
      <c r="J11369" s="267">
        <v>44968</v>
      </c>
      <c r="K11369" s="267">
        <f>J11369+1</f>
        <v>44969</v>
      </c>
      <c r="L11369" s="266">
        <f>IF(M11369&lt;=365,1,2)</f>
        <v>1</v>
      </c>
      <c r="M11369" s="266">
        <f>IF(K11369&lt;$C$1,$C$2-$C$1+1,$C$2-K11369+1)</f>
        <v>78</v>
      </c>
      <c r="N11369" s="268">
        <f>M11369/365</f>
        <v>0.21369863013698631</v>
      </c>
      <c r="O11369" s="269">
        <f>'Data and Parameter'!$E$4*'Data and Parameter'!$E$5*('Data and Parameter'!$E$6+'Data and Parameter'!$E$7)*'Data and Parameter'!$E$19*'Data and Parameter'!$E$14*'ER calculations'!N11369</f>
        <v>1.1064778895413589</v>
      </c>
    </row>
    <row r="11370" spans="1:15" ht="15">
      <c r="A11370" s="284">
        <v>11366</v>
      </c>
      <c r="B11370" s="287"/>
      <c r="C11370" s="287"/>
      <c r="D11370" s="284" t="s">
        <v>1376</v>
      </c>
      <c r="E11370" s="287"/>
      <c r="F11370" s="285" t="s">
        <v>11492</v>
      </c>
      <c r="G11370" s="266" t="s">
        <v>121</v>
      </c>
      <c r="H11370" s="266">
        <v>0.1</v>
      </c>
      <c r="I11370" s="266">
        <v>2023</v>
      </c>
      <c r="J11370" s="267">
        <v>44968</v>
      </c>
      <c r="K11370" s="267">
        <f>J11370+1</f>
        <v>44969</v>
      </c>
      <c r="L11370" s="266">
        <f>IF(M11370&lt;=365,1,2)</f>
        <v>1</v>
      </c>
      <c r="M11370" s="266">
        <f>IF(K11370&lt;$C$1,$C$2-$C$1+1,$C$2-K11370+1)</f>
        <v>78</v>
      </c>
      <c r="N11370" s="268">
        <f>M11370/365</f>
        <v>0.21369863013698631</v>
      </c>
      <c r="O11370" s="269">
        <f>'Data and Parameter'!$E$4*'Data and Parameter'!$E$5*('Data and Parameter'!$E$6+'Data and Parameter'!$E$7)*'Data and Parameter'!$E$19*'Data and Parameter'!$E$14*'ER calculations'!N11370</f>
        <v>1.1064778895413589</v>
      </c>
    </row>
    <row r="11371" spans="1:15" ht="15">
      <c r="A11371" s="284">
        <v>11367</v>
      </c>
      <c r="B11371" s="287"/>
      <c r="C11371" s="287"/>
      <c r="D11371" s="284" t="s">
        <v>1376</v>
      </c>
      <c r="E11371" s="287"/>
      <c r="F11371" s="285" t="s">
        <v>11493</v>
      </c>
      <c r="G11371" s="266" t="s">
        <v>121</v>
      </c>
      <c r="H11371" s="266">
        <v>0.1</v>
      </c>
      <c r="I11371" s="266">
        <v>2023</v>
      </c>
      <c r="J11371" s="267">
        <v>44968</v>
      </c>
      <c r="K11371" s="267">
        <f>J11371+1</f>
        <v>44969</v>
      </c>
      <c r="L11371" s="266">
        <f>IF(M11371&lt;=365,1,2)</f>
        <v>1</v>
      </c>
      <c r="M11371" s="266">
        <f>IF(K11371&lt;$C$1,$C$2-$C$1+1,$C$2-K11371+1)</f>
        <v>78</v>
      </c>
      <c r="N11371" s="268">
        <f>M11371/365</f>
        <v>0.21369863013698631</v>
      </c>
      <c r="O11371" s="269">
        <f>'Data and Parameter'!$E$4*'Data and Parameter'!$E$5*('Data and Parameter'!$E$6+'Data and Parameter'!$E$7)*'Data and Parameter'!$E$19*'Data and Parameter'!$E$14*'ER calculations'!N11371</f>
        <v>1.1064778895413589</v>
      </c>
    </row>
    <row r="11372" spans="1:15" ht="15">
      <c r="A11372" s="284">
        <v>11368</v>
      </c>
      <c r="B11372" s="287"/>
      <c r="C11372" s="287"/>
      <c r="D11372" s="284" t="s">
        <v>1376</v>
      </c>
      <c r="E11372" s="287"/>
      <c r="F11372" s="285" t="s">
        <v>11494</v>
      </c>
      <c r="G11372" s="266" t="s">
        <v>121</v>
      </c>
      <c r="H11372" s="266">
        <v>0.1</v>
      </c>
      <c r="I11372" s="266">
        <v>2023</v>
      </c>
      <c r="J11372" s="267">
        <v>44968</v>
      </c>
      <c r="K11372" s="267">
        <f>J11372+1</f>
        <v>44969</v>
      </c>
      <c r="L11372" s="266">
        <f>IF(M11372&lt;=365,1,2)</f>
        <v>1</v>
      </c>
      <c r="M11372" s="266">
        <f>IF(K11372&lt;$C$1,$C$2-$C$1+1,$C$2-K11372+1)</f>
        <v>78</v>
      </c>
      <c r="N11372" s="268">
        <f>M11372/365</f>
        <v>0.21369863013698631</v>
      </c>
      <c r="O11372" s="269">
        <f>'Data and Parameter'!$E$4*'Data and Parameter'!$E$5*('Data and Parameter'!$E$6+'Data and Parameter'!$E$7)*'Data and Parameter'!$E$19*'Data and Parameter'!$E$14*'ER calculations'!N11372</f>
        <v>1.1064778895413589</v>
      </c>
    </row>
    <row r="11373" spans="1:15" ht="15">
      <c r="A11373" s="284">
        <v>11369</v>
      </c>
      <c r="B11373" s="287"/>
      <c r="C11373" s="287"/>
      <c r="D11373" s="284" t="s">
        <v>1376</v>
      </c>
      <c r="E11373" s="287"/>
      <c r="F11373" s="285" t="s">
        <v>11495</v>
      </c>
      <c r="G11373" s="266" t="s">
        <v>121</v>
      </c>
      <c r="H11373" s="266">
        <v>0.1</v>
      </c>
      <c r="I11373" s="266">
        <v>2023</v>
      </c>
      <c r="J11373" s="267">
        <v>44968</v>
      </c>
      <c r="K11373" s="267">
        <f>J11373+1</f>
        <v>44969</v>
      </c>
      <c r="L11373" s="266">
        <f>IF(M11373&lt;=365,1,2)</f>
        <v>1</v>
      </c>
      <c r="M11373" s="266">
        <f>IF(K11373&lt;$C$1,$C$2-$C$1+1,$C$2-K11373+1)</f>
        <v>78</v>
      </c>
      <c r="N11373" s="268">
        <f>M11373/365</f>
        <v>0.21369863013698631</v>
      </c>
      <c r="O11373" s="269">
        <f>'Data and Parameter'!$E$4*'Data and Parameter'!$E$5*('Data and Parameter'!$E$6+'Data and Parameter'!$E$7)*'Data and Parameter'!$E$19*'Data and Parameter'!$E$14*'ER calculations'!N11373</f>
        <v>1.1064778895413589</v>
      </c>
    </row>
    <row r="11374" spans="1:15" ht="15">
      <c r="A11374" s="284">
        <v>11370</v>
      </c>
      <c r="B11374" s="287"/>
      <c r="C11374" s="287"/>
      <c r="D11374" s="284" t="s">
        <v>1376</v>
      </c>
      <c r="E11374" s="287"/>
      <c r="F11374" s="285" t="s">
        <v>11496</v>
      </c>
      <c r="G11374" s="266" t="s">
        <v>121</v>
      </c>
      <c r="H11374" s="266">
        <v>0.1</v>
      </c>
      <c r="I11374" s="266">
        <v>2023</v>
      </c>
      <c r="J11374" s="267">
        <v>44968</v>
      </c>
      <c r="K11374" s="267">
        <f>J11374+1</f>
        <v>44969</v>
      </c>
      <c r="L11374" s="266">
        <f>IF(M11374&lt;=365,1,2)</f>
        <v>1</v>
      </c>
      <c r="M11374" s="266">
        <f>IF(K11374&lt;$C$1,$C$2-$C$1+1,$C$2-K11374+1)</f>
        <v>78</v>
      </c>
      <c r="N11374" s="268">
        <f>M11374/365</f>
        <v>0.21369863013698631</v>
      </c>
      <c r="O11374" s="269">
        <f>'Data and Parameter'!$E$4*'Data and Parameter'!$E$5*('Data and Parameter'!$E$6+'Data and Parameter'!$E$7)*'Data and Parameter'!$E$19*'Data and Parameter'!$E$14*'ER calculations'!N11374</f>
        <v>1.1064778895413589</v>
      </c>
    </row>
    <row r="11375" spans="1:15" ht="15">
      <c r="A11375" s="284">
        <v>11371</v>
      </c>
      <c r="B11375" s="287"/>
      <c r="C11375" s="287"/>
      <c r="D11375" s="284" t="s">
        <v>1376</v>
      </c>
      <c r="E11375" s="287"/>
      <c r="F11375" s="285" t="s">
        <v>11497</v>
      </c>
      <c r="G11375" s="266" t="s">
        <v>121</v>
      </c>
      <c r="H11375" s="266">
        <v>0.1</v>
      </c>
      <c r="I11375" s="266">
        <v>2023</v>
      </c>
      <c r="J11375" s="267">
        <v>44968</v>
      </c>
      <c r="K11375" s="267">
        <f>J11375+1</f>
        <v>44969</v>
      </c>
      <c r="L11375" s="266">
        <f>IF(M11375&lt;=365,1,2)</f>
        <v>1</v>
      </c>
      <c r="M11375" s="266">
        <f>IF(K11375&lt;$C$1,$C$2-$C$1+1,$C$2-K11375+1)</f>
        <v>78</v>
      </c>
      <c r="N11375" s="268">
        <f>M11375/365</f>
        <v>0.21369863013698631</v>
      </c>
      <c r="O11375" s="269">
        <f>'Data and Parameter'!$E$4*'Data and Parameter'!$E$5*('Data and Parameter'!$E$6+'Data and Parameter'!$E$7)*'Data and Parameter'!$E$19*'Data and Parameter'!$E$14*'ER calculations'!N11375</f>
        <v>1.1064778895413589</v>
      </c>
    </row>
    <row r="11376" spans="1:15" ht="15">
      <c r="A11376" s="284">
        <v>11372</v>
      </c>
      <c r="B11376" s="287"/>
      <c r="C11376" s="287"/>
      <c r="D11376" s="284" t="s">
        <v>1376</v>
      </c>
      <c r="E11376" s="287"/>
      <c r="F11376" s="285" t="s">
        <v>11498</v>
      </c>
      <c r="G11376" s="266" t="s">
        <v>121</v>
      </c>
      <c r="H11376" s="266">
        <v>0.1</v>
      </c>
      <c r="I11376" s="266">
        <v>2023</v>
      </c>
      <c r="J11376" s="267">
        <v>44974</v>
      </c>
      <c r="K11376" s="267">
        <f>J11376+1</f>
        <v>44975</v>
      </c>
      <c r="L11376" s="266">
        <f>IF(M11376&lt;=365,1,2)</f>
        <v>1</v>
      </c>
      <c r="M11376" s="266">
        <f>IF(K11376&lt;$C$1,$C$2-$C$1+1,$C$2-K11376+1)</f>
        <v>72</v>
      </c>
      <c r="N11376" s="268">
        <f>M11376/365</f>
        <v>0.19726027397260273</v>
      </c>
      <c r="O11376" s="269">
        <f>'Data and Parameter'!$E$4*'Data and Parameter'!$E$5*('Data and Parameter'!$E$6+'Data and Parameter'!$E$7)*'Data and Parameter'!$E$19*'Data and Parameter'!$E$14*'ER calculations'!N11376</f>
        <v>1.0213642057304853</v>
      </c>
    </row>
    <row r="11377" spans="1:15" ht="15">
      <c r="A11377" s="284">
        <v>11373</v>
      </c>
      <c r="B11377" s="287"/>
      <c r="C11377" s="287"/>
      <c r="D11377" s="284" t="s">
        <v>1376</v>
      </c>
      <c r="E11377" s="287"/>
      <c r="F11377" s="285" t="s">
        <v>11499</v>
      </c>
      <c r="G11377" s="266" t="s">
        <v>121</v>
      </c>
      <c r="H11377" s="266">
        <v>0.1</v>
      </c>
      <c r="I11377" s="266">
        <v>2023</v>
      </c>
      <c r="J11377" s="267">
        <v>44974</v>
      </c>
      <c r="K11377" s="267">
        <f>J11377+1</f>
        <v>44975</v>
      </c>
      <c r="L11377" s="266">
        <f>IF(M11377&lt;=365,1,2)</f>
        <v>1</v>
      </c>
      <c r="M11377" s="266">
        <f>IF(K11377&lt;$C$1,$C$2-$C$1+1,$C$2-K11377+1)</f>
        <v>72</v>
      </c>
      <c r="N11377" s="268">
        <f>M11377/365</f>
        <v>0.19726027397260273</v>
      </c>
      <c r="O11377" s="269">
        <f>'Data and Parameter'!$E$4*'Data and Parameter'!$E$5*('Data and Parameter'!$E$6+'Data and Parameter'!$E$7)*'Data and Parameter'!$E$19*'Data and Parameter'!$E$14*'ER calculations'!N11377</f>
        <v>1.0213642057304853</v>
      </c>
    </row>
    <row r="11378" spans="1:15" ht="15">
      <c r="A11378" s="284">
        <v>11374</v>
      </c>
      <c r="B11378" s="287"/>
      <c r="C11378" s="287"/>
      <c r="D11378" s="284" t="s">
        <v>1376</v>
      </c>
      <c r="E11378" s="287"/>
      <c r="F11378" s="285" t="s">
        <v>11500</v>
      </c>
      <c r="G11378" s="266" t="s">
        <v>121</v>
      </c>
      <c r="H11378" s="266">
        <v>0.1</v>
      </c>
      <c r="I11378" s="266">
        <v>2023</v>
      </c>
      <c r="J11378" s="267">
        <v>44969</v>
      </c>
      <c r="K11378" s="267">
        <f>J11378+1</f>
        <v>44970</v>
      </c>
      <c r="L11378" s="266">
        <f>IF(M11378&lt;=365,1,2)</f>
        <v>1</v>
      </c>
      <c r="M11378" s="266">
        <f>IF(K11378&lt;$C$1,$C$2-$C$1+1,$C$2-K11378+1)</f>
        <v>77</v>
      </c>
      <c r="N11378" s="268">
        <f>M11378/365</f>
        <v>0.21095890410958903</v>
      </c>
      <c r="O11378" s="269">
        <f>'Data and Parameter'!$E$4*'Data and Parameter'!$E$5*('Data and Parameter'!$E$6+'Data and Parameter'!$E$7)*'Data and Parameter'!$E$19*'Data and Parameter'!$E$14*'ER calculations'!N11378</f>
        <v>1.0922922755728799</v>
      </c>
    </row>
    <row r="11379" spans="1:15" ht="15">
      <c r="A11379" s="284">
        <v>11375</v>
      </c>
      <c r="B11379" s="287"/>
      <c r="C11379" s="287"/>
      <c r="D11379" s="284" t="s">
        <v>1376</v>
      </c>
      <c r="E11379" s="287"/>
      <c r="F11379" s="285" t="s">
        <v>11501</v>
      </c>
      <c r="G11379" s="266" t="s">
        <v>121</v>
      </c>
      <c r="H11379" s="266">
        <v>0.1</v>
      </c>
      <c r="I11379" s="266">
        <v>2023</v>
      </c>
      <c r="J11379" s="267">
        <v>44969</v>
      </c>
      <c r="K11379" s="267">
        <f>J11379+1</f>
        <v>44970</v>
      </c>
      <c r="L11379" s="266">
        <f>IF(M11379&lt;=365,1,2)</f>
        <v>1</v>
      </c>
      <c r="M11379" s="266">
        <f>IF(K11379&lt;$C$1,$C$2-$C$1+1,$C$2-K11379+1)</f>
        <v>77</v>
      </c>
      <c r="N11379" s="268">
        <f>M11379/365</f>
        <v>0.21095890410958903</v>
      </c>
      <c r="O11379" s="269">
        <f>'Data and Parameter'!$E$4*'Data and Parameter'!$E$5*('Data and Parameter'!$E$6+'Data and Parameter'!$E$7)*'Data and Parameter'!$E$19*'Data and Parameter'!$E$14*'ER calculations'!N11379</f>
        <v>1.0922922755728799</v>
      </c>
    </row>
    <row r="11380" spans="1:15" ht="15">
      <c r="A11380" s="284">
        <v>11376</v>
      </c>
      <c r="B11380" s="287"/>
      <c r="C11380" s="287"/>
      <c r="D11380" s="284" t="s">
        <v>1376</v>
      </c>
      <c r="E11380" s="287"/>
      <c r="F11380" s="285" t="s">
        <v>11502</v>
      </c>
      <c r="G11380" s="266" t="s">
        <v>121</v>
      </c>
      <c r="H11380" s="266">
        <v>0.1</v>
      </c>
      <c r="I11380" s="266">
        <v>2023</v>
      </c>
      <c r="J11380" s="267">
        <v>44969</v>
      </c>
      <c r="K11380" s="267">
        <f>J11380+1</f>
        <v>44970</v>
      </c>
      <c r="L11380" s="266">
        <f>IF(M11380&lt;=365,1,2)</f>
        <v>1</v>
      </c>
      <c r="M11380" s="266">
        <f>IF(K11380&lt;$C$1,$C$2-$C$1+1,$C$2-K11380+1)</f>
        <v>77</v>
      </c>
      <c r="N11380" s="268">
        <f>M11380/365</f>
        <v>0.21095890410958903</v>
      </c>
      <c r="O11380" s="269">
        <f>'Data and Parameter'!$E$4*'Data and Parameter'!$E$5*('Data and Parameter'!$E$6+'Data and Parameter'!$E$7)*'Data and Parameter'!$E$19*'Data and Parameter'!$E$14*'ER calculations'!N11380</f>
        <v>1.0922922755728799</v>
      </c>
    </row>
    <row r="11381" spans="1:15" ht="15">
      <c r="A11381" s="284">
        <v>11377</v>
      </c>
      <c r="B11381" s="287"/>
      <c r="C11381" s="287"/>
      <c r="D11381" s="284" t="s">
        <v>1376</v>
      </c>
      <c r="E11381" s="287"/>
      <c r="F11381" s="285" t="s">
        <v>11503</v>
      </c>
      <c r="G11381" s="266" t="s">
        <v>121</v>
      </c>
      <c r="H11381" s="266">
        <v>0.1</v>
      </c>
      <c r="I11381" s="266">
        <v>2023</v>
      </c>
      <c r="J11381" s="267">
        <v>44969</v>
      </c>
      <c r="K11381" s="267">
        <f>J11381+1</f>
        <v>44970</v>
      </c>
      <c r="L11381" s="266">
        <f>IF(M11381&lt;=365,1,2)</f>
        <v>1</v>
      </c>
      <c r="M11381" s="266">
        <f>IF(K11381&lt;$C$1,$C$2-$C$1+1,$C$2-K11381+1)</f>
        <v>77</v>
      </c>
      <c r="N11381" s="268">
        <f>M11381/365</f>
        <v>0.21095890410958903</v>
      </c>
      <c r="O11381" s="269">
        <f>'Data and Parameter'!$E$4*'Data and Parameter'!$E$5*('Data and Parameter'!$E$6+'Data and Parameter'!$E$7)*'Data and Parameter'!$E$19*'Data and Parameter'!$E$14*'ER calculations'!N11381</f>
        <v>1.0922922755728799</v>
      </c>
    </row>
    <row r="11382" spans="1:15" ht="15">
      <c r="A11382" s="284">
        <v>11378</v>
      </c>
      <c r="B11382" s="287"/>
      <c r="C11382" s="287"/>
      <c r="D11382" s="284" t="s">
        <v>1376</v>
      </c>
      <c r="E11382" s="287"/>
      <c r="F11382" s="285" t="s">
        <v>11504</v>
      </c>
      <c r="G11382" s="266" t="s">
        <v>121</v>
      </c>
      <c r="H11382" s="266">
        <v>0.1</v>
      </c>
      <c r="I11382" s="266">
        <v>2023</v>
      </c>
      <c r="J11382" s="267">
        <v>44969</v>
      </c>
      <c r="K11382" s="267">
        <f>J11382+1</f>
        <v>44970</v>
      </c>
      <c r="L11382" s="266">
        <f>IF(M11382&lt;=365,1,2)</f>
        <v>1</v>
      </c>
      <c r="M11382" s="266">
        <f>IF(K11382&lt;$C$1,$C$2-$C$1+1,$C$2-K11382+1)</f>
        <v>77</v>
      </c>
      <c r="N11382" s="268">
        <f>M11382/365</f>
        <v>0.21095890410958903</v>
      </c>
      <c r="O11382" s="269">
        <f>'Data and Parameter'!$E$4*'Data and Parameter'!$E$5*('Data and Parameter'!$E$6+'Data and Parameter'!$E$7)*'Data and Parameter'!$E$19*'Data and Parameter'!$E$14*'ER calculations'!N11382</f>
        <v>1.0922922755728799</v>
      </c>
    </row>
    <row r="11383" spans="1:15" ht="15">
      <c r="A11383" s="284">
        <v>11379</v>
      </c>
      <c r="B11383" s="287"/>
      <c r="C11383" s="287"/>
      <c r="D11383" s="284" t="s">
        <v>1376</v>
      </c>
      <c r="E11383" s="287"/>
      <c r="F11383" s="285" t="s">
        <v>11505</v>
      </c>
      <c r="G11383" s="266" t="s">
        <v>121</v>
      </c>
      <c r="H11383" s="266">
        <v>0.1</v>
      </c>
      <c r="I11383" s="266">
        <v>2023</v>
      </c>
      <c r="J11383" s="267">
        <v>44969</v>
      </c>
      <c r="K11383" s="267">
        <f>J11383+1</f>
        <v>44970</v>
      </c>
      <c r="L11383" s="266">
        <f>IF(M11383&lt;=365,1,2)</f>
        <v>1</v>
      </c>
      <c r="M11383" s="266">
        <f>IF(K11383&lt;$C$1,$C$2-$C$1+1,$C$2-K11383+1)</f>
        <v>77</v>
      </c>
      <c r="N11383" s="268">
        <f>M11383/365</f>
        <v>0.21095890410958903</v>
      </c>
      <c r="O11383" s="269">
        <f>'Data and Parameter'!$E$4*'Data and Parameter'!$E$5*('Data and Parameter'!$E$6+'Data and Parameter'!$E$7)*'Data and Parameter'!$E$19*'Data and Parameter'!$E$14*'ER calculations'!N11383</f>
        <v>1.0922922755728799</v>
      </c>
    </row>
    <row r="11384" spans="1:15" ht="15">
      <c r="A11384" s="284">
        <v>11380</v>
      </c>
      <c r="B11384" s="287"/>
      <c r="C11384" s="287"/>
      <c r="D11384" s="284" t="s">
        <v>1376</v>
      </c>
      <c r="E11384" s="287"/>
      <c r="F11384" s="285" t="s">
        <v>11506</v>
      </c>
      <c r="G11384" s="266" t="s">
        <v>121</v>
      </c>
      <c r="H11384" s="266">
        <v>0.1</v>
      </c>
      <c r="I11384" s="266">
        <v>2023</v>
      </c>
      <c r="J11384" s="267">
        <v>44969</v>
      </c>
      <c r="K11384" s="267">
        <f>J11384+1</f>
        <v>44970</v>
      </c>
      <c r="L11384" s="266">
        <f>IF(M11384&lt;=365,1,2)</f>
        <v>1</v>
      </c>
      <c r="M11384" s="266">
        <f>IF(K11384&lt;$C$1,$C$2-$C$1+1,$C$2-K11384+1)</f>
        <v>77</v>
      </c>
      <c r="N11384" s="268">
        <f>M11384/365</f>
        <v>0.21095890410958903</v>
      </c>
      <c r="O11384" s="269">
        <f>'Data and Parameter'!$E$4*'Data and Parameter'!$E$5*('Data and Parameter'!$E$6+'Data and Parameter'!$E$7)*'Data and Parameter'!$E$19*'Data and Parameter'!$E$14*'ER calculations'!N11384</f>
        <v>1.0922922755728799</v>
      </c>
    </row>
    <row r="11385" spans="1:15" ht="15">
      <c r="A11385" s="284">
        <v>11381</v>
      </c>
      <c r="B11385" s="287"/>
      <c r="C11385" s="287"/>
      <c r="D11385" s="284" t="s">
        <v>1376</v>
      </c>
      <c r="E11385" s="287"/>
      <c r="F11385" s="285" t="s">
        <v>11507</v>
      </c>
      <c r="G11385" s="266" t="s">
        <v>121</v>
      </c>
      <c r="H11385" s="266">
        <v>0.1</v>
      </c>
      <c r="I11385" s="266">
        <v>2023</v>
      </c>
      <c r="J11385" s="267">
        <v>44969</v>
      </c>
      <c r="K11385" s="267">
        <f>J11385+1</f>
        <v>44970</v>
      </c>
      <c r="L11385" s="266">
        <f>IF(M11385&lt;=365,1,2)</f>
        <v>1</v>
      </c>
      <c r="M11385" s="266">
        <f>IF(K11385&lt;$C$1,$C$2-$C$1+1,$C$2-K11385+1)</f>
        <v>77</v>
      </c>
      <c r="N11385" s="268">
        <f>M11385/365</f>
        <v>0.21095890410958903</v>
      </c>
      <c r="O11385" s="269">
        <f>'Data and Parameter'!$E$4*'Data and Parameter'!$E$5*('Data and Parameter'!$E$6+'Data and Parameter'!$E$7)*'Data and Parameter'!$E$19*'Data and Parameter'!$E$14*'ER calculations'!N11385</f>
        <v>1.0922922755728799</v>
      </c>
    </row>
    <row r="11386" spans="1:15" ht="15">
      <c r="A11386" s="284">
        <v>11382</v>
      </c>
      <c r="B11386" s="287"/>
      <c r="C11386" s="287"/>
      <c r="D11386" s="284" t="s">
        <v>1376</v>
      </c>
      <c r="E11386" s="287"/>
      <c r="F11386" s="285" t="s">
        <v>11508</v>
      </c>
      <c r="G11386" s="266" t="s">
        <v>121</v>
      </c>
      <c r="H11386" s="266">
        <v>0.1</v>
      </c>
      <c r="I11386" s="266">
        <v>2023</v>
      </c>
      <c r="J11386" s="267">
        <v>44969</v>
      </c>
      <c r="K11386" s="267">
        <f>J11386+1</f>
        <v>44970</v>
      </c>
      <c r="L11386" s="266">
        <f>IF(M11386&lt;=365,1,2)</f>
        <v>1</v>
      </c>
      <c r="M11386" s="266">
        <f>IF(K11386&lt;$C$1,$C$2-$C$1+1,$C$2-K11386+1)</f>
        <v>77</v>
      </c>
      <c r="N11386" s="268">
        <f>M11386/365</f>
        <v>0.21095890410958903</v>
      </c>
      <c r="O11386" s="269">
        <f>'Data and Parameter'!$E$4*'Data and Parameter'!$E$5*('Data and Parameter'!$E$6+'Data and Parameter'!$E$7)*'Data and Parameter'!$E$19*'Data and Parameter'!$E$14*'ER calculations'!N11386</f>
        <v>1.0922922755728799</v>
      </c>
    </row>
    <row r="11387" spans="1:15" ht="15">
      <c r="A11387" s="284">
        <v>11383</v>
      </c>
      <c r="B11387" s="287"/>
      <c r="C11387" s="287"/>
      <c r="D11387" s="284" t="s">
        <v>1376</v>
      </c>
      <c r="E11387" s="287"/>
      <c r="F11387" s="285" t="s">
        <v>11509</v>
      </c>
      <c r="G11387" s="266" t="s">
        <v>121</v>
      </c>
      <c r="H11387" s="266">
        <v>0.1</v>
      </c>
      <c r="I11387" s="266">
        <v>2023</v>
      </c>
      <c r="J11387" s="267">
        <v>44969</v>
      </c>
      <c r="K11387" s="267">
        <f>J11387+1</f>
        <v>44970</v>
      </c>
      <c r="L11387" s="266">
        <f>IF(M11387&lt;=365,1,2)</f>
        <v>1</v>
      </c>
      <c r="M11387" s="266">
        <f>IF(K11387&lt;$C$1,$C$2-$C$1+1,$C$2-K11387+1)</f>
        <v>77</v>
      </c>
      <c r="N11387" s="268">
        <f>M11387/365</f>
        <v>0.21095890410958903</v>
      </c>
      <c r="O11387" s="269">
        <f>'Data and Parameter'!$E$4*'Data and Parameter'!$E$5*('Data and Parameter'!$E$6+'Data and Parameter'!$E$7)*'Data and Parameter'!$E$19*'Data and Parameter'!$E$14*'ER calculations'!N11387</f>
        <v>1.0922922755728799</v>
      </c>
    </row>
    <row r="11388" spans="1:15" ht="15">
      <c r="A11388" s="284">
        <v>11384</v>
      </c>
      <c r="B11388" s="287"/>
      <c r="C11388" s="287"/>
      <c r="D11388" s="284" t="s">
        <v>1376</v>
      </c>
      <c r="E11388" s="287"/>
      <c r="F11388" s="285" t="s">
        <v>11510</v>
      </c>
      <c r="G11388" s="266" t="s">
        <v>121</v>
      </c>
      <c r="H11388" s="266">
        <v>0.1</v>
      </c>
      <c r="I11388" s="266">
        <v>2023</v>
      </c>
      <c r="J11388" s="267">
        <v>44969</v>
      </c>
      <c r="K11388" s="267">
        <f>J11388+1</f>
        <v>44970</v>
      </c>
      <c r="L11388" s="266">
        <f>IF(M11388&lt;=365,1,2)</f>
        <v>1</v>
      </c>
      <c r="M11388" s="266">
        <f>IF(K11388&lt;$C$1,$C$2-$C$1+1,$C$2-K11388+1)</f>
        <v>77</v>
      </c>
      <c r="N11388" s="268">
        <f>M11388/365</f>
        <v>0.21095890410958903</v>
      </c>
      <c r="O11388" s="269">
        <f>'Data and Parameter'!$E$4*'Data and Parameter'!$E$5*('Data and Parameter'!$E$6+'Data and Parameter'!$E$7)*'Data and Parameter'!$E$19*'Data and Parameter'!$E$14*'ER calculations'!N11388</f>
        <v>1.0922922755728799</v>
      </c>
    </row>
    <row r="11389" spans="1:15" ht="15">
      <c r="A11389" s="284">
        <v>11385</v>
      </c>
      <c r="B11389" s="287"/>
      <c r="C11389" s="287"/>
      <c r="D11389" s="284" t="s">
        <v>1376</v>
      </c>
      <c r="E11389" s="287"/>
      <c r="F11389" s="285" t="s">
        <v>11511</v>
      </c>
      <c r="G11389" s="266" t="s">
        <v>121</v>
      </c>
      <c r="H11389" s="266">
        <v>0.1</v>
      </c>
      <c r="I11389" s="266">
        <v>2023</v>
      </c>
      <c r="J11389" s="267">
        <v>44969</v>
      </c>
      <c r="K11389" s="267">
        <f>J11389+1</f>
        <v>44970</v>
      </c>
      <c r="L11389" s="266">
        <f>IF(M11389&lt;=365,1,2)</f>
        <v>1</v>
      </c>
      <c r="M11389" s="266">
        <f>IF(K11389&lt;$C$1,$C$2-$C$1+1,$C$2-K11389+1)</f>
        <v>77</v>
      </c>
      <c r="N11389" s="268">
        <f>M11389/365</f>
        <v>0.21095890410958903</v>
      </c>
      <c r="O11389" s="269">
        <f>'Data and Parameter'!$E$4*'Data and Parameter'!$E$5*('Data and Parameter'!$E$6+'Data and Parameter'!$E$7)*'Data and Parameter'!$E$19*'Data and Parameter'!$E$14*'ER calculations'!N11389</f>
        <v>1.0922922755728799</v>
      </c>
    </row>
    <row r="11390" spans="1:15" ht="15">
      <c r="A11390" s="284">
        <v>11386</v>
      </c>
      <c r="B11390" s="287"/>
      <c r="C11390" s="287"/>
      <c r="D11390" s="284" t="s">
        <v>1376</v>
      </c>
      <c r="E11390" s="287"/>
      <c r="F11390" s="285" t="s">
        <v>11512</v>
      </c>
      <c r="G11390" s="266" t="s">
        <v>121</v>
      </c>
      <c r="H11390" s="266">
        <v>0.1</v>
      </c>
      <c r="I11390" s="266">
        <v>2023</v>
      </c>
      <c r="J11390" s="267">
        <v>44969</v>
      </c>
      <c r="K11390" s="267">
        <f>J11390+1</f>
        <v>44970</v>
      </c>
      <c r="L11390" s="266">
        <f>IF(M11390&lt;=365,1,2)</f>
        <v>1</v>
      </c>
      <c r="M11390" s="266">
        <f>IF(K11390&lt;$C$1,$C$2-$C$1+1,$C$2-K11390+1)</f>
        <v>77</v>
      </c>
      <c r="N11390" s="268">
        <f>M11390/365</f>
        <v>0.21095890410958903</v>
      </c>
      <c r="O11390" s="269">
        <f>'Data and Parameter'!$E$4*'Data and Parameter'!$E$5*('Data and Parameter'!$E$6+'Data and Parameter'!$E$7)*'Data and Parameter'!$E$19*'Data and Parameter'!$E$14*'ER calculations'!N11390</f>
        <v>1.0922922755728799</v>
      </c>
    </row>
    <row r="11391" spans="1:15" ht="15">
      <c r="A11391" s="284">
        <v>11387</v>
      </c>
      <c r="B11391" s="287"/>
      <c r="C11391" s="287"/>
      <c r="D11391" s="284" t="s">
        <v>1376</v>
      </c>
      <c r="E11391" s="287"/>
      <c r="F11391" s="285" t="s">
        <v>11513</v>
      </c>
      <c r="G11391" s="266" t="s">
        <v>121</v>
      </c>
      <c r="H11391" s="266">
        <v>0.1</v>
      </c>
      <c r="I11391" s="266">
        <v>2023</v>
      </c>
      <c r="J11391" s="267">
        <v>44969</v>
      </c>
      <c r="K11391" s="267">
        <f>J11391+1</f>
        <v>44970</v>
      </c>
      <c r="L11391" s="266">
        <f>IF(M11391&lt;=365,1,2)</f>
        <v>1</v>
      </c>
      <c r="M11391" s="266">
        <f>IF(K11391&lt;$C$1,$C$2-$C$1+1,$C$2-K11391+1)</f>
        <v>77</v>
      </c>
      <c r="N11391" s="268">
        <f>M11391/365</f>
        <v>0.21095890410958903</v>
      </c>
      <c r="O11391" s="269">
        <f>'Data and Parameter'!$E$4*'Data and Parameter'!$E$5*('Data and Parameter'!$E$6+'Data and Parameter'!$E$7)*'Data and Parameter'!$E$19*'Data and Parameter'!$E$14*'ER calculations'!N11391</f>
        <v>1.0922922755728799</v>
      </c>
    </row>
    <row r="11392" spans="1:15" ht="15">
      <c r="A11392" s="284">
        <v>11388</v>
      </c>
      <c r="B11392" s="287"/>
      <c r="C11392" s="287"/>
      <c r="D11392" s="284" t="s">
        <v>1376</v>
      </c>
      <c r="E11392" s="287"/>
      <c r="F11392" s="285" t="s">
        <v>11514</v>
      </c>
      <c r="G11392" s="266" t="s">
        <v>121</v>
      </c>
      <c r="H11392" s="266">
        <v>0.1</v>
      </c>
      <c r="I11392" s="266">
        <v>2023</v>
      </c>
      <c r="J11392" s="267">
        <v>44969</v>
      </c>
      <c r="K11392" s="267">
        <f>J11392+1</f>
        <v>44970</v>
      </c>
      <c r="L11392" s="266">
        <f>IF(M11392&lt;=365,1,2)</f>
        <v>1</v>
      </c>
      <c r="M11392" s="266">
        <f>IF(K11392&lt;$C$1,$C$2-$C$1+1,$C$2-K11392+1)</f>
        <v>77</v>
      </c>
      <c r="N11392" s="268">
        <f>M11392/365</f>
        <v>0.21095890410958903</v>
      </c>
      <c r="O11392" s="269">
        <f>'Data and Parameter'!$E$4*'Data and Parameter'!$E$5*('Data and Parameter'!$E$6+'Data and Parameter'!$E$7)*'Data and Parameter'!$E$19*'Data and Parameter'!$E$14*'ER calculations'!N11392</f>
        <v>1.0922922755728799</v>
      </c>
    </row>
    <row r="11393" spans="1:20" ht="15">
      <c r="A11393" s="284">
        <v>11389</v>
      </c>
      <c r="B11393" s="287"/>
      <c r="C11393" s="287"/>
      <c r="D11393" s="284" t="s">
        <v>1376</v>
      </c>
      <c r="E11393" s="287"/>
      <c r="F11393" s="285" t="s">
        <v>11515</v>
      </c>
      <c r="G11393" s="266" t="s">
        <v>121</v>
      </c>
      <c r="H11393" s="266">
        <v>0.1</v>
      </c>
      <c r="I11393" s="266">
        <v>2023</v>
      </c>
      <c r="J11393" s="267">
        <v>44969</v>
      </c>
      <c r="K11393" s="267">
        <f>J11393+1</f>
        <v>44970</v>
      </c>
      <c r="L11393" s="266">
        <f>IF(M11393&lt;=365,1,2)</f>
        <v>1</v>
      </c>
      <c r="M11393" s="266">
        <f>IF(K11393&lt;$C$1,$C$2-$C$1+1,$C$2-K11393+1)</f>
        <v>77</v>
      </c>
      <c r="N11393" s="268">
        <f>M11393/365</f>
        <v>0.21095890410958903</v>
      </c>
      <c r="O11393" s="269">
        <f>'Data and Parameter'!$E$4*'Data and Parameter'!$E$5*('Data and Parameter'!$E$6+'Data and Parameter'!$E$7)*'Data and Parameter'!$E$19*'Data and Parameter'!$E$14*'ER calculations'!N11393</f>
        <v>1.0922922755728799</v>
      </c>
    </row>
    <row r="11394" spans="1:20" ht="15">
      <c r="A11394" s="284">
        <v>11390</v>
      </c>
      <c r="B11394" s="287"/>
      <c r="C11394" s="287"/>
      <c r="D11394" s="284" t="s">
        <v>1376</v>
      </c>
      <c r="E11394" s="287"/>
      <c r="F11394" s="285" t="s">
        <v>11516</v>
      </c>
      <c r="G11394" s="266" t="s">
        <v>121</v>
      </c>
      <c r="H11394" s="266">
        <v>0.1</v>
      </c>
      <c r="I11394" s="266">
        <v>2023</v>
      </c>
      <c r="J11394" s="267">
        <v>44969</v>
      </c>
      <c r="K11394" s="267">
        <f>J11394+1</f>
        <v>44970</v>
      </c>
      <c r="L11394" s="266">
        <f>IF(M11394&lt;=365,1,2)</f>
        <v>1</v>
      </c>
      <c r="M11394" s="266">
        <f>IF(K11394&lt;$C$1,$C$2-$C$1+1,$C$2-K11394+1)</f>
        <v>77</v>
      </c>
      <c r="N11394" s="268">
        <f>M11394/365</f>
        <v>0.21095890410958903</v>
      </c>
      <c r="O11394" s="269">
        <f>'Data and Parameter'!$E$4*'Data and Parameter'!$E$5*('Data and Parameter'!$E$6+'Data and Parameter'!$E$7)*'Data and Parameter'!$E$19*'Data and Parameter'!$E$14*'ER calculations'!N11394</f>
        <v>1.0922922755728799</v>
      </c>
    </row>
    <row r="11395" spans="1:20" ht="15">
      <c r="A11395" s="284">
        <v>11391</v>
      </c>
      <c r="B11395" s="287"/>
      <c r="C11395" s="287"/>
      <c r="D11395" s="284" t="s">
        <v>1376</v>
      </c>
      <c r="E11395" s="287"/>
      <c r="F11395" s="285" t="s">
        <v>11517</v>
      </c>
      <c r="G11395" s="266" t="s">
        <v>121</v>
      </c>
      <c r="H11395" s="266">
        <v>0.1</v>
      </c>
      <c r="I11395" s="266">
        <v>2023</v>
      </c>
      <c r="J11395" s="267">
        <v>44969</v>
      </c>
      <c r="K11395" s="267">
        <f>J11395+1</f>
        <v>44970</v>
      </c>
      <c r="L11395" s="266">
        <f>IF(M11395&lt;=365,1,2)</f>
        <v>1</v>
      </c>
      <c r="M11395" s="266">
        <f>IF(K11395&lt;$C$1,$C$2-$C$1+1,$C$2-K11395+1)</f>
        <v>77</v>
      </c>
      <c r="N11395" s="268">
        <f>M11395/365</f>
        <v>0.21095890410958903</v>
      </c>
      <c r="O11395" s="269">
        <f>'Data and Parameter'!$E$4*'Data and Parameter'!$E$5*('Data and Parameter'!$E$6+'Data and Parameter'!$E$7)*'Data and Parameter'!$E$19*'Data and Parameter'!$E$14*'ER calculations'!N11395</f>
        <v>1.0922922755728799</v>
      </c>
    </row>
    <row r="11396" spans="1:20" ht="15">
      <c r="A11396" s="284">
        <v>11392</v>
      </c>
      <c r="B11396" s="287"/>
      <c r="C11396" s="287"/>
      <c r="D11396" s="284" t="s">
        <v>1054</v>
      </c>
      <c r="E11396" s="287"/>
      <c r="F11396" s="285" t="s">
        <v>11518</v>
      </c>
      <c r="G11396" s="266" t="s">
        <v>121</v>
      </c>
      <c r="H11396" s="266">
        <v>0.1</v>
      </c>
      <c r="I11396" s="266">
        <v>2023</v>
      </c>
      <c r="J11396" s="267">
        <v>44968</v>
      </c>
      <c r="K11396" s="267">
        <f>J11396+1</f>
        <v>44969</v>
      </c>
      <c r="L11396" s="266">
        <f>IF(M11396&lt;=365,1,2)</f>
        <v>1</v>
      </c>
      <c r="M11396" s="266">
        <f>IF(K11396&lt;$C$1,$C$2-$C$1+1,$C$2-K11396+1)</f>
        <v>78</v>
      </c>
      <c r="N11396" s="268">
        <f>M11396/365</f>
        <v>0.21369863013698631</v>
      </c>
      <c r="O11396" s="269">
        <f>'Data and Parameter'!$E$4*'Data and Parameter'!$E$5*('Data and Parameter'!$E$6+'Data and Parameter'!$E$7)*'Data and Parameter'!$E$19*'Data and Parameter'!$E$14*'ER calculations'!N11396</f>
        <v>1.1064778895413589</v>
      </c>
      <c r="T11396" s="105"/>
    </row>
    <row r="11397" spans="1:20" ht="15">
      <c r="A11397" s="284">
        <v>11393</v>
      </c>
      <c r="B11397" s="287"/>
      <c r="C11397" s="287"/>
      <c r="D11397" s="284" t="s">
        <v>1054</v>
      </c>
      <c r="E11397" s="287"/>
      <c r="F11397" s="285" t="s">
        <v>11519</v>
      </c>
      <c r="G11397" s="266" t="s">
        <v>121</v>
      </c>
      <c r="H11397" s="266">
        <v>0.1</v>
      </c>
      <c r="I11397" s="266">
        <v>2023</v>
      </c>
      <c r="J11397" s="267">
        <v>44968</v>
      </c>
      <c r="K11397" s="267">
        <f>J11397+1</f>
        <v>44969</v>
      </c>
      <c r="L11397" s="266">
        <f>IF(M11397&lt;=365,1,2)</f>
        <v>1</v>
      </c>
      <c r="M11397" s="266">
        <f>IF(K11397&lt;$C$1,$C$2-$C$1+1,$C$2-K11397+1)</f>
        <v>78</v>
      </c>
      <c r="N11397" s="268">
        <f>M11397/365</f>
        <v>0.21369863013698631</v>
      </c>
      <c r="O11397" s="269">
        <f>'Data and Parameter'!$E$4*'Data and Parameter'!$E$5*('Data and Parameter'!$E$6+'Data and Parameter'!$E$7)*'Data and Parameter'!$E$19*'Data and Parameter'!$E$14*'ER calculations'!N11397</f>
        <v>1.1064778895413589</v>
      </c>
      <c r="T11397" s="105"/>
    </row>
    <row r="11398" spans="1:20" ht="15">
      <c r="A11398" s="284">
        <v>11394</v>
      </c>
      <c r="B11398" s="287"/>
      <c r="C11398" s="287"/>
      <c r="D11398" s="284" t="s">
        <v>1054</v>
      </c>
      <c r="E11398" s="287"/>
      <c r="F11398" s="285" t="s">
        <v>11520</v>
      </c>
      <c r="G11398" s="266" t="s">
        <v>121</v>
      </c>
      <c r="H11398" s="266">
        <v>0.1</v>
      </c>
      <c r="I11398" s="266">
        <v>2023</v>
      </c>
      <c r="J11398" s="267">
        <v>44968</v>
      </c>
      <c r="K11398" s="267">
        <f>J11398+1</f>
        <v>44969</v>
      </c>
      <c r="L11398" s="266">
        <f>IF(M11398&lt;=365,1,2)</f>
        <v>1</v>
      </c>
      <c r="M11398" s="266">
        <f>IF(K11398&lt;$C$1,$C$2-$C$1+1,$C$2-K11398+1)</f>
        <v>78</v>
      </c>
      <c r="N11398" s="268">
        <f>M11398/365</f>
        <v>0.21369863013698631</v>
      </c>
      <c r="O11398" s="269">
        <f>'Data and Parameter'!$E$4*'Data and Parameter'!$E$5*('Data and Parameter'!$E$6+'Data and Parameter'!$E$7)*'Data and Parameter'!$E$19*'Data and Parameter'!$E$14*'ER calculations'!N11398</f>
        <v>1.1064778895413589</v>
      </c>
      <c r="T11398" s="105"/>
    </row>
    <row r="11399" spans="1:20" ht="15">
      <c r="A11399" s="284">
        <v>11395</v>
      </c>
      <c r="B11399" s="287"/>
      <c r="C11399" s="287"/>
      <c r="D11399" s="284" t="s">
        <v>119</v>
      </c>
      <c r="E11399" s="287"/>
      <c r="F11399" s="285" t="s">
        <v>11521</v>
      </c>
      <c r="G11399" s="266" t="s">
        <v>121</v>
      </c>
      <c r="H11399" s="266">
        <v>0.1</v>
      </c>
      <c r="I11399" s="266">
        <v>2023</v>
      </c>
      <c r="J11399" s="267">
        <v>44967</v>
      </c>
      <c r="K11399" s="267">
        <f>J11399+1</f>
        <v>44968</v>
      </c>
      <c r="L11399" s="266">
        <f>IF(M11399&lt;=365,1,2)</f>
        <v>1</v>
      </c>
      <c r="M11399" s="266">
        <f>IF(K11399&lt;$C$1,$C$2-$C$1+1,$C$2-K11399+1)</f>
        <v>79</v>
      </c>
      <c r="N11399" s="268">
        <f>M11399/365</f>
        <v>0.21643835616438356</v>
      </c>
      <c r="O11399" s="269">
        <f>'Data and Parameter'!$E$4*'Data and Parameter'!$E$5*('Data and Parameter'!$E$6+'Data and Parameter'!$E$7)*'Data and Parameter'!$E$19*'Data and Parameter'!$E$14*'ER calculations'!N11399</f>
        <v>1.1206635035098378</v>
      </c>
    </row>
    <row r="11400" spans="1:20" ht="15">
      <c r="A11400" s="284">
        <v>11396</v>
      </c>
      <c r="B11400" s="287"/>
      <c r="C11400" s="287"/>
      <c r="D11400" s="284" t="s">
        <v>119</v>
      </c>
      <c r="E11400" s="287"/>
      <c r="F11400" s="285" t="s">
        <v>11522</v>
      </c>
      <c r="G11400" s="266" t="s">
        <v>121</v>
      </c>
      <c r="H11400" s="266">
        <v>0.1</v>
      </c>
      <c r="I11400" s="266">
        <v>2023</v>
      </c>
      <c r="J11400" s="267">
        <v>44967</v>
      </c>
      <c r="K11400" s="267">
        <f>J11400+1</f>
        <v>44968</v>
      </c>
      <c r="L11400" s="266">
        <f>IF(M11400&lt;=365,1,2)</f>
        <v>1</v>
      </c>
      <c r="M11400" s="266">
        <f>IF(K11400&lt;$C$1,$C$2-$C$1+1,$C$2-K11400+1)</f>
        <v>79</v>
      </c>
      <c r="N11400" s="268">
        <f>M11400/365</f>
        <v>0.21643835616438356</v>
      </c>
      <c r="O11400" s="269">
        <f>'Data and Parameter'!$E$4*'Data and Parameter'!$E$5*('Data and Parameter'!$E$6+'Data and Parameter'!$E$7)*'Data and Parameter'!$E$19*'Data and Parameter'!$E$14*'ER calculations'!N11400</f>
        <v>1.1206635035098378</v>
      </c>
    </row>
    <row r="11401" spans="1:20" ht="15">
      <c r="A11401" s="284">
        <v>11397</v>
      </c>
      <c r="B11401" s="287"/>
      <c r="C11401" s="287"/>
      <c r="D11401" s="284" t="s">
        <v>119</v>
      </c>
      <c r="E11401" s="287"/>
      <c r="F11401" s="285" t="s">
        <v>11523</v>
      </c>
      <c r="G11401" s="266" t="s">
        <v>121</v>
      </c>
      <c r="H11401" s="266">
        <v>0.1</v>
      </c>
      <c r="I11401" s="266">
        <v>2023</v>
      </c>
      <c r="J11401" s="267">
        <v>44967</v>
      </c>
      <c r="K11401" s="267">
        <f>J11401+1</f>
        <v>44968</v>
      </c>
      <c r="L11401" s="266">
        <f>IF(M11401&lt;=365,1,2)</f>
        <v>1</v>
      </c>
      <c r="M11401" s="266">
        <f>IF(K11401&lt;$C$1,$C$2-$C$1+1,$C$2-K11401+1)</f>
        <v>79</v>
      </c>
      <c r="N11401" s="268">
        <f>M11401/365</f>
        <v>0.21643835616438356</v>
      </c>
      <c r="O11401" s="269">
        <f>'Data and Parameter'!$E$4*'Data and Parameter'!$E$5*('Data and Parameter'!$E$6+'Data and Parameter'!$E$7)*'Data and Parameter'!$E$19*'Data and Parameter'!$E$14*'ER calculations'!N11401</f>
        <v>1.1206635035098378</v>
      </c>
    </row>
    <row r="11402" spans="1:20" ht="15">
      <c r="A11402" s="284">
        <v>11398</v>
      </c>
      <c r="B11402" s="287"/>
      <c r="C11402" s="287"/>
      <c r="D11402" s="284" t="s">
        <v>119</v>
      </c>
      <c r="E11402" s="287"/>
      <c r="F11402" s="285" t="s">
        <v>11524</v>
      </c>
      <c r="G11402" s="266" t="s">
        <v>121</v>
      </c>
      <c r="H11402" s="266">
        <v>0.1</v>
      </c>
      <c r="I11402" s="266">
        <v>2023</v>
      </c>
      <c r="J11402" s="267">
        <v>44967</v>
      </c>
      <c r="K11402" s="267">
        <f>J11402+1</f>
        <v>44968</v>
      </c>
      <c r="L11402" s="266">
        <f>IF(M11402&lt;=365,1,2)</f>
        <v>1</v>
      </c>
      <c r="M11402" s="266">
        <f>IF(K11402&lt;$C$1,$C$2-$C$1+1,$C$2-K11402+1)</f>
        <v>79</v>
      </c>
      <c r="N11402" s="268">
        <f>M11402/365</f>
        <v>0.21643835616438356</v>
      </c>
      <c r="O11402" s="269">
        <f>'Data and Parameter'!$E$4*'Data and Parameter'!$E$5*('Data and Parameter'!$E$6+'Data and Parameter'!$E$7)*'Data and Parameter'!$E$19*'Data and Parameter'!$E$14*'ER calculations'!N11402</f>
        <v>1.1206635035098378</v>
      </c>
    </row>
    <row r="11403" spans="1:20" ht="15">
      <c r="A11403" s="284">
        <v>11399</v>
      </c>
      <c r="B11403" s="287"/>
      <c r="C11403" s="287"/>
      <c r="D11403" s="284" t="s">
        <v>119</v>
      </c>
      <c r="E11403" s="287"/>
      <c r="F11403" s="285" t="s">
        <v>11525</v>
      </c>
      <c r="G11403" s="266" t="s">
        <v>121</v>
      </c>
      <c r="H11403" s="266">
        <v>0.1</v>
      </c>
      <c r="I11403" s="266">
        <v>2023</v>
      </c>
      <c r="J11403" s="267">
        <v>44967</v>
      </c>
      <c r="K11403" s="267">
        <f>J11403+1</f>
        <v>44968</v>
      </c>
      <c r="L11403" s="266">
        <f>IF(M11403&lt;=365,1,2)</f>
        <v>1</v>
      </c>
      <c r="M11403" s="266">
        <f>IF(K11403&lt;$C$1,$C$2-$C$1+1,$C$2-K11403+1)</f>
        <v>79</v>
      </c>
      <c r="N11403" s="268">
        <f>M11403/365</f>
        <v>0.21643835616438356</v>
      </c>
      <c r="O11403" s="269">
        <f>'Data and Parameter'!$E$4*'Data and Parameter'!$E$5*('Data and Parameter'!$E$6+'Data and Parameter'!$E$7)*'Data and Parameter'!$E$19*'Data and Parameter'!$E$14*'ER calculations'!N11403</f>
        <v>1.1206635035098378</v>
      </c>
    </row>
    <row r="11404" spans="1:20" ht="15">
      <c r="A11404" s="284">
        <v>11400</v>
      </c>
      <c r="B11404" s="287"/>
      <c r="C11404" s="287"/>
      <c r="D11404" s="284" t="s">
        <v>119</v>
      </c>
      <c r="E11404" s="287"/>
      <c r="F11404" s="285" t="s">
        <v>11526</v>
      </c>
      <c r="G11404" s="266" t="s">
        <v>121</v>
      </c>
      <c r="H11404" s="266">
        <v>0.1</v>
      </c>
      <c r="I11404" s="266">
        <v>2023</v>
      </c>
      <c r="J11404" s="267">
        <v>44967</v>
      </c>
      <c r="K11404" s="267">
        <f>J11404+1</f>
        <v>44968</v>
      </c>
      <c r="L11404" s="266">
        <f>IF(M11404&lt;=365,1,2)</f>
        <v>1</v>
      </c>
      <c r="M11404" s="266">
        <f>IF(K11404&lt;$C$1,$C$2-$C$1+1,$C$2-K11404+1)</f>
        <v>79</v>
      </c>
      <c r="N11404" s="268">
        <f>M11404/365</f>
        <v>0.21643835616438356</v>
      </c>
      <c r="O11404" s="269">
        <f>'Data and Parameter'!$E$4*'Data and Parameter'!$E$5*('Data and Parameter'!$E$6+'Data and Parameter'!$E$7)*'Data and Parameter'!$E$19*'Data and Parameter'!$E$14*'ER calculations'!N11404</f>
        <v>1.1206635035098378</v>
      </c>
    </row>
    <row r="11405" spans="1:20" ht="15">
      <c r="A11405" s="284">
        <v>11401</v>
      </c>
      <c r="B11405" s="287"/>
      <c r="C11405" s="287"/>
      <c r="D11405" s="284" t="s">
        <v>1054</v>
      </c>
      <c r="E11405" s="287"/>
      <c r="F11405" s="285" t="s">
        <v>11527</v>
      </c>
      <c r="G11405" s="266" t="s">
        <v>121</v>
      </c>
      <c r="H11405" s="266">
        <v>0.1</v>
      </c>
      <c r="I11405" s="266">
        <v>2023</v>
      </c>
      <c r="J11405" s="267">
        <v>44967</v>
      </c>
      <c r="K11405" s="267">
        <f>J11405+1</f>
        <v>44968</v>
      </c>
      <c r="L11405" s="266">
        <f>IF(M11405&lt;=365,1,2)</f>
        <v>1</v>
      </c>
      <c r="M11405" s="266">
        <f>IF(K11405&lt;$C$1,$C$2-$C$1+1,$C$2-K11405+1)</f>
        <v>79</v>
      </c>
      <c r="N11405" s="268">
        <f>M11405/365</f>
        <v>0.21643835616438356</v>
      </c>
      <c r="O11405" s="269">
        <f>'Data and Parameter'!$E$4*'Data and Parameter'!$E$5*('Data and Parameter'!$E$6+'Data and Parameter'!$E$7)*'Data and Parameter'!$E$19*'Data and Parameter'!$E$14*'ER calculations'!N11405</f>
        <v>1.1206635035098378</v>
      </c>
      <c r="T11405" s="105"/>
    </row>
    <row r="11406" spans="1:20" ht="15">
      <c r="A11406" s="284">
        <v>11402</v>
      </c>
      <c r="B11406" s="287"/>
      <c r="C11406" s="287"/>
      <c r="D11406" s="284" t="s">
        <v>119</v>
      </c>
      <c r="E11406" s="287"/>
      <c r="F11406" s="285" t="s">
        <v>11528</v>
      </c>
      <c r="G11406" s="266" t="s">
        <v>121</v>
      </c>
      <c r="H11406" s="266">
        <v>0.1</v>
      </c>
      <c r="I11406" s="266">
        <v>2023</v>
      </c>
      <c r="J11406" s="267">
        <v>45000</v>
      </c>
      <c r="K11406" s="267">
        <f>J11406+1</f>
        <v>45001</v>
      </c>
      <c r="L11406" s="266">
        <f>IF(M11406&lt;=365,1,2)</f>
        <v>1</v>
      </c>
      <c r="M11406" s="266">
        <f>IF(K11406&lt;$C$1,$C$2-$C$1+1,$C$2-K11406+1)</f>
        <v>46</v>
      </c>
      <c r="N11406" s="268">
        <f>M11406/365</f>
        <v>0.12602739726027398</v>
      </c>
      <c r="O11406" s="269">
        <f>'Data and Parameter'!$E$4*'Data and Parameter'!$E$5*('Data and Parameter'!$E$6+'Data and Parameter'!$E$7)*'Data and Parameter'!$E$19*'Data and Parameter'!$E$14*'ER calculations'!N11406</f>
        <v>0.65253824255003223</v>
      </c>
    </row>
    <row r="11407" spans="1:20" ht="15">
      <c r="A11407" s="284">
        <v>11403</v>
      </c>
      <c r="B11407" s="287"/>
      <c r="C11407" s="287"/>
      <c r="D11407" s="284" t="s">
        <v>3178</v>
      </c>
      <c r="E11407" s="287"/>
      <c r="F11407" s="285" t="s">
        <v>11529</v>
      </c>
      <c r="G11407" s="266" t="s">
        <v>121</v>
      </c>
      <c r="H11407" s="266">
        <v>0.1</v>
      </c>
      <c r="I11407" s="266">
        <v>2023</v>
      </c>
      <c r="J11407" s="267">
        <v>44970</v>
      </c>
      <c r="K11407" s="267">
        <f>J11407+1</f>
        <v>44971</v>
      </c>
      <c r="L11407" s="266">
        <f>IF(M11407&lt;=365,1,2)</f>
        <v>1</v>
      </c>
      <c r="M11407" s="266">
        <f>IF(K11407&lt;$C$1,$C$2-$C$1+1,$C$2-K11407+1)</f>
        <v>76</v>
      </c>
      <c r="N11407" s="268">
        <f>M11407/365</f>
        <v>0.20821917808219179</v>
      </c>
      <c r="O11407" s="269">
        <f>'Data and Parameter'!$E$4*'Data and Parameter'!$E$5*('Data and Parameter'!$E$6+'Data and Parameter'!$E$7)*'Data and Parameter'!$E$19*'Data and Parameter'!$E$14*'ER calculations'!N11407</f>
        <v>1.0781066616044011</v>
      </c>
    </row>
    <row r="11408" spans="1:20" ht="15">
      <c r="A11408" s="284">
        <v>11404</v>
      </c>
      <c r="B11408" s="287"/>
      <c r="C11408" s="287"/>
      <c r="D11408" s="284" t="s">
        <v>3178</v>
      </c>
      <c r="E11408" s="287"/>
      <c r="F11408" s="285" t="s">
        <v>11530</v>
      </c>
      <c r="G11408" s="266" t="s">
        <v>121</v>
      </c>
      <c r="H11408" s="266">
        <v>0.1</v>
      </c>
      <c r="I11408" s="266">
        <v>2023</v>
      </c>
      <c r="J11408" s="267">
        <v>44970</v>
      </c>
      <c r="K11408" s="267">
        <f>J11408+1</f>
        <v>44971</v>
      </c>
      <c r="L11408" s="266">
        <f>IF(M11408&lt;=365,1,2)</f>
        <v>1</v>
      </c>
      <c r="M11408" s="266">
        <f>IF(K11408&lt;$C$1,$C$2-$C$1+1,$C$2-K11408+1)</f>
        <v>76</v>
      </c>
      <c r="N11408" s="268">
        <f>M11408/365</f>
        <v>0.20821917808219179</v>
      </c>
      <c r="O11408" s="269">
        <f>'Data and Parameter'!$E$4*'Data and Parameter'!$E$5*('Data and Parameter'!$E$6+'Data and Parameter'!$E$7)*'Data and Parameter'!$E$19*'Data and Parameter'!$E$14*'ER calculations'!N11408</f>
        <v>1.0781066616044011</v>
      </c>
    </row>
    <row r="11409" spans="1:20" ht="15">
      <c r="A11409" s="284">
        <v>11405</v>
      </c>
      <c r="B11409" s="287"/>
      <c r="C11409" s="287"/>
      <c r="D11409" s="284" t="s">
        <v>1376</v>
      </c>
      <c r="E11409" s="287"/>
      <c r="F11409" s="285" t="s">
        <v>11531</v>
      </c>
      <c r="G11409" s="266" t="s">
        <v>121</v>
      </c>
      <c r="H11409" s="266">
        <v>0.1</v>
      </c>
      <c r="I11409" s="266">
        <v>2023</v>
      </c>
      <c r="J11409" s="267">
        <v>45010</v>
      </c>
      <c r="K11409" s="267">
        <f>J11409+1</f>
        <v>45011</v>
      </c>
      <c r="L11409" s="266">
        <f>IF(M11409&lt;=365,1,2)</f>
        <v>1</v>
      </c>
      <c r="M11409" s="266">
        <f>IF(K11409&lt;$C$1,$C$2-$C$1+1,$C$2-K11409+1)</f>
        <v>36</v>
      </c>
      <c r="N11409" s="268">
        <f>M11409/365</f>
        <v>9.8630136986301367E-2</v>
      </c>
      <c r="O11409" s="269">
        <f>'Data and Parameter'!$E$4*'Data and Parameter'!$E$5*('Data and Parameter'!$E$6+'Data and Parameter'!$E$7)*'Data and Parameter'!$E$19*'Data and Parameter'!$E$14*'ER calculations'!N11409</f>
        <v>0.51068210286524263</v>
      </c>
    </row>
    <row r="11410" spans="1:20" ht="15">
      <c r="A11410" s="284">
        <v>11406</v>
      </c>
      <c r="B11410" s="287"/>
      <c r="C11410" s="287"/>
      <c r="D11410" s="284" t="s">
        <v>119</v>
      </c>
      <c r="E11410" s="287"/>
      <c r="F11410" s="285" t="s">
        <v>11532</v>
      </c>
      <c r="G11410" s="266" t="s">
        <v>121</v>
      </c>
      <c r="H11410" s="266">
        <v>0.1</v>
      </c>
      <c r="I11410" s="266">
        <v>2023</v>
      </c>
      <c r="J11410" s="267">
        <v>44990</v>
      </c>
      <c r="K11410" s="267">
        <f>J11410+1</f>
        <v>44991</v>
      </c>
      <c r="L11410" s="266">
        <f>IF(M11410&lt;=365,1,2)</f>
        <v>1</v>
      </c>
      <c r="M11410" s="266">
        <f>IF(K11410&lt;$C$1,$C$2-$C$1+1,$C$2-K11410+1)</f>
        <v>56</v>
      </c>
      <c r="N11410" s="268">
        <f>M11410/365</f>
        <v>0.15342465753424658</v>
      </c>
      <c r="O11410" s="269">
        <f>'Data and Parameter'!$E$4*'Data and Parameter'!$E$5*('Data and Parameter'!$E$6+'Data and Parameter'!$E$7)*'Data and Parameter'!$E$19*'Data and Parameter'!$E$14*'ER calculations'!N11410</f>
        <v>0.79439438223482184</v>
      </c>
    </row>
    <row r="11411" spans="1:20" ht="15">
      <c r="A11411" s="284">
        <v>11407</v>
      </c>
      <c r="B11411" s="287"/>
      <c r="C11411" s="287"/>
      <c r="D11411" s="284" t="s">
        <v>119</v>
      </c>
      <c r="E11411" s="287"/>
      <c r="F11411" s="285" t="s">
        <v>11533</v>
      </c>
      <c r="G11411" s="266" t="s">
        <v>121</v>
      </c>
      <c r="H11411" s="266">
        <v>0.1</v>
      </c>
      <c r="I11411" s="266">
        <v>2023</v>
      </c>
      <c r="J11411" s="267">
        <v>45000</v>
      </c>
      <c r="K11411" s="267">
        <f>J11411+1</f>
        <v>45001</v>
      </c>
      <c r="L11411" s="266">
        <f>IF(M11411&lt;=365,1,2)</f>
        <v>1</v>
      </c>
      <c r="M11411" s="266">
        <f>IF(K11411&lt;$C$1,$C$2-$C$1+1,$C$2-K11411+1)</f>
        <v>46</v>
      </c>
      <c r="N11411" s="268">
        <f>M11411/365</f>
        <v>0.12602739726027398</v>
      </c>
      <c r="O11411" s="269">
        <f>'Data and Parameter'!$E$4*'Data and Parameter'!$E$5*('Data and Parameter'!$E$6+'Data and Parameter'!$E$7)*'Data and Parameter'!$E$19*'Data and Parameter'!$E$14*'ER calculations'!N11411</f>
        <v>0.65253824255003223</v>
      </c>
    </row>
    <row r="11412" spans="1:20" ht="15">
      <c r="A11412" s="284">
        <v>11408</v>
      </c>
      <c r="B11412" s="287"/>
      <c r="C11412" s="287"/>
      <c r="D11412" s="284" t="s">
        <v>3178</v>
      </c>
      <c r="E11412" s="287"/>
      <c r="F11412" s="285" t="s">
        <v>11534</v>
      </c>
      <c r="G11412" s="266" t="s">
        <v>121</v>
      </c>
      <c r="H11412" s="266">
        <v>0.1</v>
      </c>
      <c r="I11412" s="266">
        <v>2023</v>
      </c>
      <c r="J11412" s="267">
        <v>45005</v>
      </c>
      <c r="K11412" s="267">
        <f>J11412+1</f>
        <v>45006</v>
      </c>
      <c r="L11412" s="266">
        <f>IF(M11412&lt;=365,1,2)</f>
        <v>1</v>
      </c>
      <c r="M11412" s="266">
        <f>IF(K11412&lt;$C$1,$C$2-$C$1+1,$C$2-K11412+1)</f>
        <v>41</v>
      </c>
      <c r="N11412" s="268">
        <f>M11412/365</f>
        <v>0.11232876712328767</v>
      </c>
      <c r="O11412" s="269">
        <f>'Data and Parameter'!$E$4*'Data and Parameter'!$E$5*('Data and Parameter'!$E$6+'Data and Parameter'!$E$7)*'Data and Parameter'!$E$19*'Data and Parameter'!$E$14*'ER calculations'!N11412</f>
        <v>0.58161017270763737</v>
      </c>
    </row>
    <row r="11413" spans="1:20" ht="15">
      <c r="A11413" s="284">
        <v>11409</v>
      </c>
      <c r="B11413" s="287"/>
      <c r="C11413" s="287"/>
      <c r="D11413" s="284" t="s">
        <v>119</v>
      </c>
      <c r="E11413" s="287"/>
      <c r="F11413" s="285" t="s">
        <v>11535</v>
      </c>
      <c r="G11413" s="266" t="s">
        <v>121</v>
      </c>
      <c r="H11413" s="266">
        <v>0.1</v>
      </c>
      <c r="I11413" s="266">
        <v>2023</v>
      </c>
      <c r="J11413" s="267">
        <v>44990</v>
      </c>
      <c r="K11413" s="267">
        <f>J11413+1</f>
        <v>44991</v>
      </c>
      <c r="L11413" s="266">
        <f>IF(M11413&lt;=365,1,2)</f>
        <v>1</v>
      </c>
      <c r="M11413" s="266">
        <f>IF(K11413&lt;$C$1,$C$2-$C$1+1,$C$2-K11413+1)</f>
        <v>56</v>
      </c>
      <c r="N11413" s="268">
        <f>M11413/365</f>
        <v>0.15342465753424658</v>
      </c>
      <c r="O11413" s="269">
        <f>'Data and Parameter'!$E$4*'Data and Parameter'!$E$5*('Data and Parameter'!$E$6+'Data and Parameter'!$E$7)*'Data and Parameter'!$E$19*'Data and Parameter'!$E$14*'ER calculations'!N11413</f>
        <v>0.79439438223482184</v>
      </c>
    </row>
    <row r="11414" spans="1:20" ht="15">
      <c r="A11414" s="284">
        <v>11410</v>
      </c>
      <c r="B11414" s="287"/>
      <c r="C11414" s="287"/>
      <c r="D11414" s="284" t="s">
        <v>588</v>
      </c>
      <c r="E11414" s="287"/>
      <c r="F11414" s="285" t="s">
        <v>11536</v>
      </c>
      <c r="G11414" s="266" t="s">
        <v>121</v>
      </c>
      <c r="H11414" s="266">
        <v>0.1</v>
      </c>
      <c r="I11414" s="266">
        <v>2023</v>
      </c>
      <c r="J11414" s="267">
        <v>45015</v>
      </c>
      <c r="K11414" s="267">
        <f>J11414+1</f>
        <v>45016</v>
      </c>
      <c r="L11414" s="266">
        <f>IF(M11414&lt;=365,1,2)</f>
        <v>1</v>
      </c>
      <c r="M11414" s="266">
        <f>IF(K11414&lt;$C$1,$C$2-$C$1+1,$C$2-K11414+1)</f>
        <v>31</v>
      </c>
      <c r="N11414" s="268">
        <f>M11414/365</f>
        <v>8.4931506849315067E-2</v>
      </c>
      <c r="O11414" s="269">
        <f>'Data and Parameter'!$E$4*'Data and Parameter'!$E$5*('Data and Parameter'!$E$6+'Data and Parameter'!$E$7)*'Data and Parameter'!$E$19*'Data and Parameter'!$E$14*'ER calculations'!N11414</f>
        <v>0.43975403302284777</v>
      </c>
    </row>
    <row r="11415" spans="1:20" ht="15">
      <c r="A11415" s="284">
        <v>11411</v>
      </c>
      <c r="B11415" s="287"/>
      <c r="C11415" s="287"/>
      <c r="D11415" s="284" t="s">
        <v>1376</v>
      </c>
      <c r="E11415" s="287"/>
      <c r="F11415" s="285" t="s">
        <v>11537</v>
      </c>
      <c r="G11415" s="266" t="s">
        <v>121</v>
      </c>
      <c r="H11415" s="266">
        <v>0.1</v>
      </c>
      <c r="I11415" s="266">
        <v>2023</v>
      </c>
      <c r="J11415" s="267">
        <v>44988</v>
      </c>
      <c r="K11415" s="267">
        <f>J11415+1</f>
        <v>44989</v>
      </c>
      <c r="L11415" s="266">
        <f>IF(M11415&lt;=365,1,2)</f>
        <v>1</v>
      </c>
      <c r="M11415" s="266">
        <f>IF(K11415&lt;$C$1,$C$2-$C$1+1,$C$2-K11415+1)</f>
        <v>58</v>
      </c>
      <c r="N11415" s="268">
        <f>M11415/365</f>
        <v>0.15890410958904111</v>
      </c>
      <c r="O11415" s="269">
        <f>'Data and Parameter'!$E$4*'Data and Parameter'!$E$5*('Data and Parameter'!$E$6+'Data and Parameter'!$E$7)*'Data and Parameter'!$E$19*'Data and Parameter'!$E$14*'ER calculations'!N11415</f>
        <v>0.82276561017177985</v>
      </c>
    </row>
    <row r="11416" spans="1:20" ht="15">
      <c r="A11416" s="284">
        <v>11412</v>
      </c>
      <c r="B11416" s="287"/>
      <c r="C11416" s="287"/>
      <c r="D11416" s="284" t="s">
        <v>3178</v>
      </c>
      <c r="E11416" s="287"/>
      <c r="F11416" s="285" t="s">
        <v>11538</v>
      </c>
      <c r="G11416" s="266" t="s">
        <v>121</v>
      </c>
      <c r="H11416" s="266">
        <v>0.1</v>
      </c>
      <c r="I11416" s="266">
        <v>2023</v>
      </c>
      <c r="J11416" s="267">
        <v>44968</v>
      </c>
      <c r="K11416" s="267">
        <f>J11416+1</f>
        <v>44969</v>
      </c>
      <c r="L11416" s="266">
        <f>IF(M11416&lt;=365,1,2)</f>
        <v>1</v>
      </c>
      <c r="M11416" s="266">
        <f>IF(K11416&lt;$C$1,$C$2-$C$1+1,$C$2-K11416+1)</f>
        <v>78</v>
      </c>
      <c r="N11416" s="268">
        <f>M11416/365</f>
        <v>0.21369863013698631</v>
      </c>
      <c r="O11416" s="269">
        <f>'Data and Parameter'!$E$4*'Data and Parameter'!$E$5*('Data and Parameter'!$E$6+'Data and Parameter'!$E$7)*'Data and Parameter'!$E$19*'Data and Parameter'!$E$14*'ER calculations'!N11416</f>
        <v>1.1064778895413589</v>
      </c>
    </row>
    <row r="11417" spans="1:20" ht="15">
      <c r="A11417" s="284">
        <v>11413</v>
      </c>
      <c r="B11417" s="287"/>
      <c r="C11417" s="287"/>
      <c r="D11417" s="284" t="s">
        <v>1054</v>
      </c>
      <c r="E11417" s="287"/>
      <c r="F11417" s="285" t="s">
        <v>11539</v>
      </c>
      <c r="G11417" s="266" t="s">
        <v>121</v>
      </c>
      <c r="H11417" s="266">
        <v>0.1</v>
      </c>
      <c r="I11417" s="266">
        <v>2023</v>
      </c>
      <c r="J11417" s="267">
        <v>45013</v>
      </c>
      <c r="K11417" s="267">
        <f>J11417+1</f>
        <v>45014</v>
      </c>
      <c r="L11417" s="266">
        <f>IF(M11417&lt;=365,1,2)</f>
        <v>1</v>
      </c>
      <c r="M11417" s="266">
        <f>IF(K11417&lt;$C$1,$C$2-$C$1+1,$C$2-K11417+1)</f>
        <v>33</v>
      </c>
      <c r="N11417" s="268">
        <f>M11417/365</f>
        <v>9.0410958904109592E-2</v>
      </c>
      <c r="O11417" s="269">
        <f>'Data and Parameter'!$E$4*'Data and Parameter'!$E$5*('Data and Parameter'!$E$6+'Data and Parameter'!$E$7)*'Data and Parameter'!$E$19*'Data and Parameter'!$E$14*'ER calculations'!N11417</f>
        <v>0.46812526095980572</v>
      </c>
      <c r="T11417" s="105"/>
    </row>
    <row r="11418" spans="1:20" ht="15">
      <c r="A11418" s="284">
        <v>11414</v>
      </c>
      <c r="B11418" s="287"/>
      <c r="C11418" s="287"/>
      <c r="D11418" s="284" t="s">
        <v>119</v>
      </c>
      <c r="E11418" s="287"/>
      <c r="F11418" s="285" t="s">
        <v>11540</v>
      </c>
      <c r="G11418" s="266" t="s">
        <v>121</v>
      </c>
      <c r="H11418" s="266">
        <v>0.1</v>
      </c>
      <c r="I11418" s="266">
        <v>2023</v>
      </c>
      <c r="J11418" s="267">
        <v>44968</v>
      </c>
      <c r="K11418" s="267">
        <f>J11418+1</f>
        <v>44969</v>
      </c>
      <c r="L11418" s="266">
        <f>IF(M11418&lt;=365,1,2)</f>
        <v>1</v>
      </c>
      <c r="M11418" s="266">
        <f>IF(K11418&lt;$C$1,$C$2-$C$1+1,$C$2-K11418+1)</f>
        <v>78</v>
      </c>
      <c r="N11418" s="268">
        <f>M11418/365</f>
        <v>0.21369863013698631</v>
      </c>
      <c r="O11418" s="269">
        <f>'Data and Parameter'!$E$4*'Data and Parameter'!$E$5*('Data and Parameter'!$E$6+'Data and Parameter'!$E$7)*'Data and Parameter'!$E$19*'Data and Parameter'!$E$14*'ER calculations'!N11418</f>
        <v>1.1064778895413589</v>
      </c>
    </row>
    <row r="11419" spans="1:20" ht="15">
      <c r="A11419" s="284">
        <v>11415</v>
      </c>
      <c r="B11419" s="287"/>
      <c r="C11419" s="287"/>
      <c r="D11419" s="284" t="s">
        <v>1054</v>
      </c>
      <c r="E11419" s="287"/>
      <c r="F11419" s="285" t="s">
        <v>11541</v>
      </c>
      <c r="G11419" s="266" t="s">
        <v>121</v>
      </c>
      <c r="H11419" s="266">
        <v>0.1</v>
      </c>
      <c r="I11419" s="266">
        <v>2023</v>
      </c>
      <c r="J11419" s="267">
        <v>44964</v>
      </c>
      <c r="K11419" s="267">
        <f>J11419+1</f>
        <v>44965</v>
      </c>
      <c r="L11419" s="266">
        <f>IF(M11419&lt;=365,1,2)</f>
        <v>1</v>
      </c>
      <c r="M11419" s="266">
        <f>IF(K11419&lt;$C$1,$C$2-$C$1+1,$C$2-K11419+1)</f>
        <v>82</v>
      </c>
      <c r="N11419" s="268">
        <f>M11419/365</f>
        <v>0.22465753424657534</v>
      </c>
      <c r="O11419" s="269">
        <f>'Data and Parameter'!$E$4*'Data and Parameter'!$E$5*('Data and Parameter'!$E$6+'Data and Parameter'!$E$7)*'Data and Parameter'!$E$19*'Data and Parameter'!$E$14*'ER calculations'!N11419</f>
        <v>1.1632203454152747</v>
      </c>
      <c r="T11419" s="105"/>
    </row>
    <row r="11420" spans="1:20" ht="15">
      <c r="A11420" s="284">
        <v>11416</v>
      </c>
      <c r="B11420" s="287"/>
      <c r="C11420" s="287"/>
      <c r="D11420" s="284" t="s">
        <v>1054</v>
      </c>
      <c r="E11420" s="287"/>
      <c r="F11420" s="285" t="s">
        <v>11542</v>
      </c>
      <c r="G11420" s="266" t="s">
        <v>121</v>
      </c>
      <c r="H11420" s="266">
        <v>0.1</v>
      </c>
      <c r="I11420" s="266">
        <v>2023</v>
      </c>
      <c r="J11420" s="267">
        <v>44964</v>
      </c>
      <c r="K11420" s="267">
        <f>J11420+1</f>
        <v>44965</v>
      </c>
      <c r="L11420" s="266">
        <f>IF(M11420&lt;=365,1,2)</f>
        <v>1</v>
      </c>
      <c r="M11420" s="266">
        <f>IF(K11420&lt;$C$1,$C$2-$C$1+1,$C$2-K11420+1)</f>
        <v>82</v>
      </c>
      <c r="N11420" s="268">
        <f>M11420/365</f>
        <v>0.22465753424657534</v>
      </c>
      <c r="O11420" s="269">
        <f>'Data and Parameter'!$E$4*'Data and Parameter'!$E$5*('Data and Parameter'!$E$6+'Data and Parameter'!$E$7)*'Data and Parameter'!$E$19*'Data and Parameter'!$E$14*'ER calculations'!N11420</f>
        <v>1.1632203454152747</v>
      </c>
      <c r="T11420" s="105"/>
    </row>
    <row r="11421" spans="1:20" ht="15">
      <c r="A11421" s="284">
        <v>11417</v>
      </c>
      <c r="B11421" s="287"/>
      <c r="C11421" s="287"/>
      <c r="D11421" s="284" t="s">
        <v>1054</v>
      </c>
      <c r="E11421" s="287"/>
      <c r="F11421" s="285" t="s">
        <v>11543</v>
      </c>
      <c r="G11421" s="266" t="s">
        <v>121</v>
      </c>
      <c r="H11421" s="266">
        <v>0.1</v>
      </c>
      <c r="I11421" s="266">
        <v>2023</v>
      </c>
      <c r="J11421" s="267">
        <v>44964</v>
      </c>
      <c r="K11421" s="267">
        <f>J11421+1</f>
        <v>44965</v>
      </c>
      <c r="L11421" s="266">
        <f>IF(M11421&lt;=365,1,2)</f>
        <v>1</v>
      </c>
      <c r="M11421" s="266">
        <f>IF(K11421&lt;$C$1,$C$2-$C$1+1,$C$2-K11421+1)</f>
        <v>82</v>
      </c>
      <c r="N11421" s="268">
        <f>M11421/365</f>
        <v>0.22465753424657534</v>
      </c>
      <c r="O11421" s="269">
        <f>'Data and Parameter'!$E$4*'Data and Parameter'!$E$5*('Data and Parameter'!$E$6+'Data and Parameter'!$E$7)*'Data and Parameter'!$E$19*'Data and Parameter'!$E$14*'ER calculations'!N11421</f>
        <v>1.1632203454152747</v>
      </c>
      <c r="T11421" s="105"/>
    </row>
    <row r="11422" spans="1:20" ht="15">
      <c r="A11422" s="284">
        <v>11418</v>
      </c>
      <c r="B11422" s="287"/>
      <c r="C11422" s="287"/>
      <c r="D11422" s="284" t="s">
        <v>1054</v>
      </c>
      <c r="E11422" s="287"/>
      <c r="F11422" s="285" t="s">
        <v>11544</v>
      </c>
      <c r="G11422" s="266" t="s">
        <v>121</v>
      </c>
      <c r="H11422" s="266">
        <v>0.1</v>
      </c>
      <c r="I11422" s="266">
        <v>2023</v>
      </c>
      <c r="J11422" s="267">
        <v>44928</v>
      </c>
      <c r="K11422" s="267">
        <f>J11422+1</f>
        <v>44929</v>
      </c>
      <c r="L11422" s="266">
        <f>IF(M11422&lt;=365,1,2)</f>
        <v>1</v>
      </c>
      <c r="M11422" s="266">
        <f>IF(K11422&lt;$C$1,$C$2-$C$1+1,$C$2-K11422+1)</f>
        <v>118</v>
      </c>
      <c r="N11422" s="268">
        <f>M11422/365</f>
        <v>0.32328767123287672</v>
      </c>
      <c r="O11422" s="269">
        <f>'Data and Parameter'!$E$4*'Data and Parameter'!$E$5*('Data and Parameter'!$E$6+'Data and Parameter'!$E$7)*'Data and Parameter'!$E$19*'Data and Parameter'!$E$14*'ER calculations'!N11422</f>
        <v>1.6739024482805174</v>
      </c>
      <c r="T11422" s="105"/>
    </row>
    <row r="11423" spans="1:20" ht="15">
      <c r="A11423" s="284">
        <v>11419</v>
      </c>
      <c r="B11423" s="287"/>
      <c r="C11423" s="287"/>
      <c r="D11423" s="284" t="s">
        <v>119</v>
      </c>
      <c r="E11423" s="287"/>
      <c r="F11423" s="285" t="s">
        <v>11545</v>
      </c>
      <c r="G11423" s="266" t="s">
        <v>121</v>
      </c>
      <c r="H11423" s="266">
        <v>0.1</v>
      </c>
      <c r="I11423" s="266">
        <v>2023</v>
      </c>
      <c r="J11423" s="267">
        <v>44968</v>
      </c>
      <c r="K11423" s="267">
        <f>J11423+1</f>
        <v>44969</v>
      </c>
      <c r="L11423" s="266">
        <f>IF(M11423&lt;=365,1,2)</f>
        <v>1</v>
      </c>
      <c r="M11423" s="266">
        <f>IF(K11423&lt;$C$1,$C$2-$C$1+1,$C$2-K11423+1)</f>
        <v>78</v>
      </c>
      <c r="N11423" s="268">
        <f>M11423/365</f>
        <v>0.21369863013698631</v>
      </c>
      <c r="O11423" s="269">
        <f>'Data and Parameter'!$E$4*'Data and Parameter'!$E$5*('Data and Parameter'!$E$6+'Data and Parameter'!$E$7)*'Data and Parameter'!$E$19*'Data and Parameter'!$E$14*'ER calculations'!N11423</f>
        <v>1.1064778895413589</v>
      </c>
    </row>
    <row r="11424" spans="1:20" ht="15">
      <c r="A11424" s="284">
        <v>11420</v>
      </c>
      <c r="B11424" s="287"/>
      <c r="C11424" s="287"/>
      <c r="D11424" s="284" t="s">
        <v>1054</v>
      </c>
      <c r="E11424" s="287"/>
      <c r="F11424" s="285" t="s">
        <v>11546</v>
      </c>
      <c r="G11424" s="266" t="s">
        <v>121</v>
      </c>
      <c r="H11424" s="266">
        <v>0.1</v>
      </c>
      <c r="I11424" s="266">
        <v>2023</v>
      </c>
      <c r="J11424" s="267">
        <v>44964</v>
      </c>
      <c r="K11424" s="267">
        <f>J11424+1</f>
        <v>44965</v>
      </c>
      <c r="L11424" s="266">
        <f>IF(M11424&lt;=365,1,2)</f>
        <v>1</v>
      </c>
      <c r="M11424" s="266">
        <f>IF(K11424&lt;$C$1,$C$2-$C$1+1,$C$2-K11424+1)</f>
        <v>82</v>
      </c>
      <c r="N11424" s="268">
        <f>M11424/365</f>
        <v>0.22465753424657534</v>
      </c>
      <c r="O11424" s="269">
        <f>'Data and Parameter'!$E$4*'Data and Parameter'!$E$5*('Data and Parameter'!$E$6+'Data and Parameter'!$E$7)*'Data and Parameter'!$E$19*'Data and Parameter'!$E$14*'ER calculations'!N11424</f>
        <v>1.1632203454152747</v>
      </c>
      <c r="T11424" s="105"/>
    </row>
    <row r="11425" spans="1:20" ht="15">
      <c r="A11425" s="284">
        <v>11421</v>
      </c>
      <c r="B11425" s="287"/>
      <c r="C11425" s="287"/>
      <c r="D11425" s="284" t="s">
        <v>1054</v>
      </c>
      <c r="E11425" s="287"/>
      <c r="F11425" s="285" t="s">
        <v>11547</v>
      </c>
      <c r="G11425" s="266" t="s">
        <v>121</v>
      </c>
      <c r="H11425" s="266">
        <v>0.1</v>
      </c>
      <c r="I11425" s="266">
        <v>2023</v>
      </c>
      <c r="J11425" s="267">
        <v>45008</v>
      </c>
      <c r="K11425" s="267">
        <f>J11425+1</f>
        <v>45009</v>
      </c>
      <c r="L11425" s="266">
        <f>IF(M11425&lt;=365,1,2)</f>
        <v>1</v>
      </c>
      <c r="M11425" s="266">
        <f>IF(K11425&lt;$C$1,$C$2-$C$1+1,$C$2-K11425+1)</f>
        <v>38</v>
      </c>
      <c r="N11425" s="268">
        <f>M11425/365</f>
        <v>0.10410958904109589</v>
      </c>
      <c r="O11425" s="269">
        <f>'Data and Parameter'!$E$4*'Data and Parameter'!$E$5*('Data and Parameter'!$E$6+'Data and Parameter'!$E$7)*'Data and Parameter'!$E$19*'Data and Parameter'!$E$14*'ER calculations'!N11425</f>
        <v>0.53905333080220053</v>
      </c>
      <c r="T11425" s="105"/>
    </row>
    <row r="11426" spans="1:20" ht="15">
      <c r="A11426" s="284">
        <v>11422</v>
      </c>
      <c r="B11426" s="287"/>
      <c r="C11426" s="287"/>
      <c r="D11426" s="284" t="s">
        <v>1054</v>
      </c>
      <c r="E11426" s="287"/>
      <c r="F11426" s="285" t="s">
        <v>11548</v>
      </c>
      <c r="G11426" s="266" t="s">
        <v>121</v>
      </c>
      <c r="H11426" s="266">
        <v>0.1</v>
      </c>
      <c r="I11426" s="266">
        <v>2023</v>
      </c>
      <c r="J11426" s="267">
        <v>45008</v>
      </c>
      <c r="K11426" s="267">
        <f>J11426+1</f>
        <v>45009</v>
      </c>
      <c r="L11426" s="266">
        <f>IF(M11426&lt;=365,1,2)</f>
        <v>1</v>
      </c>
      <c r="M11426" s="266">
        <f>IF(K11426&lt;$C$1,$C$2-$C$1+1,$C$2-K11426+1)</f>
        <v>38</v>
      </c>
      <c r="N11426" s="268">
        <f>M11426/365</f>
        <v>0.10410958904109589</v>
      </c>
      <c r="O11426" s="269">
        <f>'Data and Parameter'!$E$4*'Data and Parameter'!$E$5*('Data and Parameter'!$E$6+'Data and Parameter'!$E$7)*'Data and Parameter'!$E$19*'Data and Parameter'!$E$14*'ER calculations'!N11426</f>
        <v>0.53905333080220053</v>
      </c>
      <c r="T11426" s="105"/>
    </row>
    <row r="11427" spans="1:20" ht="15">
      <c r="A11427" s="284">
        <v>11423</v>
      </c>
      <c r="B11427" s="287"/>
      <c r="C11427" s="287"/>
      <c r="D11427" s="284" t="s">
        <v>1054</v>
      </c>
      <c r="E11427" s="287"/>
      <c r="F11427" s="285" t="s">
        <v>11549</v>
      </c>
      <c r="G11427" s="266" t="s">
        <v>121</v>
      </c>
      <c r="H11427" s="266">
        <v>0.1</v>
      </c>
      <c r="I11427" s="266">
        <v>2023</v>
      </c>
      <c r="J11427" s="267">
        <v>45008</v>
      </c>
      <c r="K11427" s="267">
        <f>J11427+1</f>
        <v>45009</v>
      </c>
      <c r="L11427" s="266">
        <f>IF(M11427&lt;=365,1,2)</f>
        <v>1</v>
      </c>
      <c r="M11427" s="266">
        <f>IF(K11427&lt;$C$1,$C$2-$C$1+1,$C$2-K11427+1)</f>
        <v>38</v>
      </c>
      <c r="N11427" s="268">
        <f>M11427/365</f>
        <v>0.10410958904109589</v>
      </c>
      <c r="O11427" s="269">
        <f>'Data and Parameter'!$E$4*'Data and Parameter'!$E$5*('Data and Parameter'!$E$6+'Data and Parameter'!$E$7)*'Data and Parameter'!$E$19*'Data and Parameter'!$E$14*'ER calculations'!N11427</f>
        <v>0.53905333080220053</v>
      </c>
      <c r="T11427" s="105"/>
    </row>
    <row r="11428" spans="1:20" ht="15">
      <c r="A11428" s="284">
        <v>11424</v>
      </c>
      <c r="B11428" s="287"/>
      <c r="C11428" s="287"/>
      <c r="D11428" s="284" t="s">
        <v>1054</v>
      </c>
      <c r="E11428" s="287"/>
      <c r="F11428" s="285" t="s">
        <v>11550</v>
      </c>
      <c r="G11428" s="266" t="s">
        <v>121</v>
      </c>
      <c r="H11428" s="266">
        <v>0.1</v>
      </c>
      <c r="I11428" s="266">
        <v>2023</v>
      </c>
      <c r="J11428" s="267">
        <v>45008</v>
      </c>
      <c r="K11428" s="267">
        <f>J11428+1</f>
        <v>45009</v>
      </c>
      <c r="L11428" s="266">
        <f>IF(M11428&lt;=365,1,2)</f>
        <v>1</v>
      </c>
      <c r="M11428" s="266">
        <f>IF(K11428&lt;$C$1,$C$2-$C$1+1,$C$2-K11428+1)</f>
        <v>38</v>
      </c>
      <c r="N11428" s="268">
        <f>M11428/365</f>
        <v>0.10410958904109589</v>
      </c>
      <c r="O11428" s="269">
        <f>'Data and Parameter'!$E$4*'Data and Parameter'!$E$5*('Data and Parameter'!$E$6+'Data and Parameter'!$E$7)*'Data and Parameter'!$E$19*'Data and Parameter'!$E$14*'ER calculations'!N11428</f>
        <v>0.53905333080220053</v>
      </c>
      <c r="T11428" s="105"/>
    </row>
    <row r="11429" spans="1:20" ht="15">
      <c r="A11429" s="284">
        <v>11425</v>
      </c>
      <c r="B11429" s="287"/>
      <c r="C11429" s="287"/>
      <c r="D11429" s="284" t="s">
        <v>1054</v>
      </c>
      <c r="E11429" s="287"/>
      <c r="F11429" s="285" t="s">
        <v>11551</v>
      </c>
      <c r="G11429" s="266" t="s">
        <v>121</v>
      </c>
      <c r="H11429" s="266">
        <v>0.1</v>
      </c>
      <c r="I11429" s="266">
        <v>2023</v>
      </c>
      <c r="J11429" s="267">
        <v>45008</v>
      </c>
      <c r="K11429" s="267">
        <f>J11429+1</f>
        <v>45009</v>
      </c>
      <c r="L11429" s="266">
        <f>IF(M11429&lt;=365,1,2)</f>
        <v>1</v>
      </c>
      <c r="M11429" s="266">
        <f>IF(K11429&lt;$C$1,$C$2-$C$1+1,$C$2-K11429+1)</f>
        <v>38</v>
      </c>
      <c r="N11429" s="268">
        <f>M11429/365</f>
        <v>0.10410958904109589</v>
      </c>
      <c r="O11429" s="269">
        <f>'Data and Parameter'!$E$4*'Data and Parameter'!$E$5*('Data and Parameter'!$E$6+'Data and Parameter'!$E$7)*'Data and Parameter'!$E$19*'Data and Parameter'!$E$14*'ER calculations'!N11429</f>
        <v>0.53905333080220053</v>
      </c>
      <c r="T11429" s="105"/>
    </row>
    <row r="11430" spans="1:20" ht="15">
      <c r="A11430" s="284">
        <v>11426</v>
      </c>
      <c r="B11430" s="287"/>
      <c r="C11430" s="287"/>
      <c r="D11430" s="284" t="s">
        <v>1054</v>
      </c>
      <c r="E11430" s="287"/>
      <c r="F11430" s="285" t="s">
        <v>11552</v>
      </c>
      <c r="G11430" s="266" t="s">
        <v>121</v>
      </c>
      <c r="H11430" s="266">
        <v>0.1</v>
      </c>
      <c r="I11430" s="266">
        <v>2023</v>
      </c>
      <c r="J11430" s="267">
        <v>45008</v>
      </c>
      <c r="K11430" s="267">
        <f>J11430+1</f>
        <v>45009</v>
      </c>
      <c r="L11430" s="266">
        <f>IF(M11430&lt;=365,1,2)</f>
        <v>1</v>
      </c>
      <c r="M11430" s="266">
        <f>IF(K11430&lt;$C$1,$C$2-$C$1+1,$C$2-K11430+1)</f>
        <v>38</v>
      </c>
      <c r="N11430" s="268">
        <f>M11430/365</f>
        <v>0.10410958904109589</v>
      </c>
      <c r="O11430" s="269">
        <f>'Data and Parameter'!$E$4*'Data and Parameter'!$E$5*('Data and Parameter'!$E$6+'Data and Parameter'!$E$7)*'Data and Parameter'!$E$19*'Data and Parameter'!$E$14*'ER calculations'!N11430</f>
        <v>0.53905333080220053</v>
      </c>
      <c r="T11430" s="105"/>
    </row>
    <row r="11431" spans="1:20" ht="15">
      <c r="A11431" s="284">
        <v>11427</v>
      </c>
      <c r="B11431" s="287"/>
      <c r="C11431" s="287"/>
      <c r="D11431" s="284" t="s">
        <v>1054</v>
      </c>
      <c r="E11431" s="287"/>
      <c r="F11431" s="285" t="s">
        <v>11553</v>
      </c>
      <c r="G11431" s="266" t="s">
        <v>121</v>
      </c>
      <c r="H11431" s="266">
        <v>0.1</v>
      </c>
      <c r="I11431" s="266">
        <v>2023</v>
      </c>
      <c r="J11431" s="267">
        <v>45008</v>
      </c>
      <c r="K11431" s="267">
        <f>J11431+1</f>
        <v>45009</v>
      </c>
      <c r="L11431" s="266">
        <f>IF(M11431&lt;=365,1,2)</f>
        <v>1</v>
      </c>
      <c r="M11431" s="266">
        <f>IF(K11431&lt;$C$1,$C$2-$C$1+1,$C$2-K11431+1)</f>
        <v>38</v>
      </c>
      <c r="N11431" s="268">
        <f>M11431/365</f>
        <v>0.10410958904109589</v>
      </c>
      <c r="O11431" s="269">
        <f>'Data and Parameter'!$E$4*'Data and Parameter'!$E$5*('Data and Parameter'!$E$6+'Data and Parameter'!$E$7)*'Data and Parameter'!$E$19*'Data and Parameter'!$E$14*'ER calculations'!N11431</f>
        <v>0.53905333080220053</v>
      </c>
      <c r="T11431" s="105"/>
    </row>
    <row r="11432" spans="1:20" ht="15">
      <c r="A11432" s="284">
        <v>11428</v>
      </c>
      <c r="B11432" s="287"/>
      <c r="C11432" s="287"/>
      <c r="D11432" s="284" t="s">
        <v>1054</v>
      </c>
      <c r="E11432" s="287"/>
      <c r="F11432" s="285" t="s">
        <v>11554</v>
      </c>
      <c r="G11432" s="266" t="s">
        <v>121</v>
      </c>
      <c r="H11432" s="266">
        <v>0.1</v>
      </c>
      <c r="I11432" s="266">
        <v>2023</v>
      </c>
      <c r="J11432" s="267">
        <v>45008</v>
      </c>
      <c r="K11432" s="267">
        <f>J11432+1</f>
        <v>45009</v>
      </c>
      <c r="L11432" s="266">
        <f>IF(M11432&lt;=365,1,2)</f>
        <v>1</v>
      </c>
      <c r="M11432" s="266">
        <f>IF(K11432&lt;$C$1,$C$2-$C$1+1,$C$2-K11432+1)</f>
        <v>38</v>
      </c>
      <c r="N11432" s="268">
        <f>M11432/365</f>
        <v>0.10410958904109589</v>
      </c>
      <c r="O11432" s="269">
        <f>'Data and Parameter'!$E$4*'Data and Parameter'!$E$5*('Data and Parameter'!$E$6+'Data and Parameter'!$E$7)*'Data and Parameter'!$E$19*'Data and Parameter'!$E$14*'ER calculations'!N11432</f>
        <v>0.53905333080220053</v>
      </c>
      <c r="T11432" s="105"/>
    </row>
    <row r="11433" spans="1:20" ht="15">
      <c r="A11433" s="284">
        <v>11429</v>
      </c>
      <c r="B11433" s="287"/>
      <c r="C11433" s="287"/>
      <c r="D11433" s="284" t="s">
        <v>1054</v>
      </c>
      <c r="E11433" s="287"/>
      <c r="F11433" s="285" t="s">
        <v>11555</v>
      </c>
      <c r="G11433" s="266" t="s">
        <v>121</v>
      </c>
      <c r="H11433" s="266">
        <v>0.1</v>
      </c>
      <c r="I11433" s="266">
        <v>2023</v>
      </c>
      <c r="J11433" s="267">
        <v>45008</v>
      </c>
      <c r="K11433" s="267">
        <f>J11433+1</f>
        <v>45009</v>
      </c>
      <c r="L11433" s="266">
        <f>IF(M11433&lt;=365,1,2)</f>
        <v>1</v>
      </c>
      <c r="M11433" s="266">
        <f>IF(K11433&lt;$C$1,$C$2-$C$1+1,$C$2-K11433+1)</f>
        <v>38</v>
      </c>
      <c r="N11433" s="268">
        <f>M11433/365</f>
        <v>0.10410958904109589</v>
      </c>
      <c r="O11433" s="269">
        <f>'Data and Parameter'!$E$4*'Data and Parameter'!$E$5*('Data and Parameter'!$E$6+'Data and Parameter'!$E$7)*'Data and Parameter'!$E$19*'Data and Parameter'!$E$14*'ER calculations'!N11433</f>
        <v>0.53905333080220053</v>
      </c>
      <c r="T11433" s="105"/>
    </row>
    <row r="11434" spans="1:20" ht="15">
      <c r="A11434" s="284">
        <v>11430</v>
      </c>
      <c r="B11434" s="287"/>
      <c r="C11434" s="287"/>
      <c r="D11434" s="284" t="s">
        <v>1054</v>
      </c>
      <c r="E11434" s="287"/>
      <c r="F11434" s="285" t="s">
        <v>11556</v>
      </c>
      <c r="G11434" s="266" t="s">
        <v>121</v>
      </c>
      <c r="H11434" s="266">
        <v>0.1</v>
      </c>
      <c r="I11434" s="266">
        <v>2023</v>
      </c>
      <c r="J11434" s="267">
        <v>45008</v>
      </c>
      <c r="K11434" s="267">
        <f>J11434+1</f>
        <v>45009</v>
      </c>
      <c r="L11434" s="266">
        <f>IF(M11434&lt;=365,1,2)</f>
        <v>1</v>
      </c>
      <c r="M11434" s="266">
        <f>IF(K11434&lt;$C$1,$C$2-$C$1+1,$C$2-K11434+1)</f>
        <v>38</v>
      </c>
      <c r="N11434" s="268">
        <f>M11434/365</f>
        <v>0.10410958904109589</v>
      </c>
      <c r="O11434" s="269">
        <f>'Data and Parameter'!$E$4*'Data and Parameter'!$E$5*('Data and Parameter'!$E$6+'Data and Parameter'!$E$7)*'Data and Parameter'!$E$19*'Data and Parameter'!$E$14*'ER calculations'!N11434</f>
        <v>0.53905333080220053</v>
      </c>
      <c r="T11434" s="105"/>
    </row>
    <row r="11435" spans="1:20" ht="15">
      <c r="A11435" s="284">
        <v>11431</v>
      </c>
      <c r="B11435" s="287"/>
      <c r="C11435" s="287"/>
      <c r="D11435" s="284" t="s">
        <v>1054</v>
      </c>
      <c r="E11435" s="287"/>
      <c r="F11435" s="285" t="s">
        <v>11557</v>
      </c>
      <c r="G11435" s="266" t="s">
        <v>121</v>
      </c>
      <c r="H11435" s="266">
        <v>0.1</v>
      </c>
      <c r="I11435" s="266">
        <v>2023</v>
      </c>
      <c r="J11435" s="267">
        <v>45008</v>
      </c>
      <c r="K11435" s="267">
        <f>J11435+1</f>
        <v>45009</v>
      </c>
      <c r="L11435" s="266">
        <f>IF(M11435&lt;=365,1,2)</f>
        <v>1</v>
      </c>
      <c r="M11435" s="266">
        <f>IF(K11435&lt;$C$1,$C$2-$C$1+1,$C$2-K11435+1)</f>
        <v>38</v>
      </c>
      <c r="N11435" s="268">
        <f>M11435/365</f>
        <v>0.10410958904109589</v>
      </c>
      <c r="O11435" s="269">
        <f>'Data and Parameter'!$E$4*'Data and Parameter'!$E$5*('Data and Parameter'!$E$6+'Data and Parameter'!$E$7)*'Data and Parameter'!$E$19*'Data and Parameter'!$E$14*'ER calculations'!N11435</f>
        <v>0.53905333080220053</v>
      </c>
      <c r="T11435" s="105"/>
    </row>
    <row r="11436" spans="1:20" ht="15">
      <c r="A11436" s="284">
        <v>11432</v>
      </c>
      <c r="B11436" s="287"/>
      <c r="C11436" s="287"/>
      <c r="D11436" s="284" t="s">
        <v>1054</v>
      </c>
      <c r="E11436" s="287"/>
      <c r="F11436" s="285" t="s">
        <v>11558</v>
      </c>
      <c r="G11436" s="266" t="s">
        <v>121</v>
      </c>
      <c r="H11436" s="266">
        <v>0.1</v>
      </c>
      <c r="I11436" s="266">
        <v>2023</v>
      </c>
      <c r="J11436" s="267">
        <v>45008</v>
      </c>
      <c r="K11436" s="267">
        <f>J11436+1</f>
        <v>45009</v>
      </c>
      <c r="L11436" s="266">
        <f>IF(M11436&lt;=365,1,2)</f>
        <v>1</v>
      </c>
      <c r="M11436" s="266">
        <f>IF(K11436&lt;$C$1,$C$2-$C$1+1,$C$2-K11436+1)</f>
        <v>38</v>
      </c>
      <c r="N11436" s="268">
        <f>M11436/365</f>
        <v>0.10410958904109589</v>
      </c>
      <c r="O11436" s="269">
        <f>'Data and Parameter'!$E$4*'Data and Parameter'!$E$5*('Data and Parameter'!$E$6+'Data and Parameter'!$E$7)*'Data and Parameter'!$E$19*'Data and Parameter'!$E$14*'ER calculations'!N11436</f>
        <v>0.53905333080220053</v>
      </c>
      <c r="T11436" s="105"/>
    </row>
    <row r="11437" spans="1:20" ht="15">
      <c r="A11437" s="284">
        <v>11433</v>
      </c>
      <c r="B11437" s="287"/>
      <c r="C11437" s="287"/>
      <c r="D11437" s="284" t="s">
        <v>1054</v>
      </c>
      <c r="E11437" s="287"/>
      <c r="F11437" s="285" t="s">
        <v>11559</v>
      </c>
      <c r="G11437" s="266" t="s">
        <v>121</v>
      </c>
      <c r="H11437" s="266">
        <v>0.1</v>
      </c>
      <c r="I11437" s="266">
        <v>2023</v>
      </c>
      <c r="J11437" s="267">
        <v>45008</v>
      </c>
      <c r="K11437" s="267">
        <f>J11437+1</f>
        <v>45009</v>
      </c>
      <c r="L11437" s="266">
        <f>IF(M11437&lt;=365,1,2)</f>
        <v>1</v>
      </c>
      <c r="M11437" s="266">
        <f>IF(K11437&lt;$C$1,$C$2-$C$1+1,$C$2-K11437+1)</f>
        <v>38</v>
      </c>
      <c r="N11437" s="268">
        <f>M11437/365</f>
        <v>0.10410958904109589</v>
      </c>
      <c r="O11437" s="269">
        <f>'Data and Parameter'!$E$4*'Data and Parameter'!$E$5*('Data and Parameter'!$E$6+'Data and Parameter'!$E$7)*'Data and Parameter'!$E$19*'Data and Parameter'!$E$14*'ER calculations'!N11437</f>
        <v>0.53905333080220053</v>
      </c>
      <c r="T11437" s="105"/>
    </row>
    <row r="11438" spans="1:20" ht="15">
      <c r="A11438" s="284">
        <v>11434</v>
      </c>
      <c r="B11438" s="287"/>
      <c r="C11438" s="287"/>
      <c r="D11438" s="284" t="s">
        <v>1054</v>
      </c>
      <c r="E11438" s="287"/>
      <c r="F11438" s="285" t="s">
        <v>11560</v>
      </c>
      <c r="G11438" s="266" t="s">
        <v>121</v>
      </c>
      <c r="H11438" s="266">
        <v>0.1</v>
      </c>
      <c r="I11438" s="266">
        <v>2023</v>
      </c>
      <c r="J11438" s="267">
        <v>45008</v>
      </c>
      <c r="K11438" s="267">
        <f>J11438+1</f>
        <v>45009</v>
      </c>
      <c r="L11438" s="266">
        <f>IF(M11438&lt;=365,1,2)</f>
        <v>1</v>
      </c>
      <c r="M11438" s="266">
        <f>IF(K11438&lt;$C$1,$C$2-$C$1+1,$C$2-K11438+1)</f>
        <v>38</v>
      </c>
      <c r="N11438" s="268">
        <f>M11438/365</f>
        <v>0.10410958904109589</v>
      </c>
      <c r="O11438" s="269">
        <f>'Data and Parameter'!$E$4*'Data and Parameter'!$E$5*('Data and Parameter'!$E$6+'Data and Parameter'!$E$7)*'Data and Parameter'!$E$19*'Data and Parameter'!$E$14*'ER calculations'!N11438</f>
        <v>0.53905333080220053</v>
      </c>
      <c r="T11438" s="105"/>
    </row>
    <row r="11439" spans="1:20" ht="15">
      <c r="A11439" s="284">
        <v>11435</v>
      </c>
      <c r="B11439" s="287"/>
      <c r="C11439" s="287"/>
      <c r="D11439" s="284" t="s">
        <v>1054</v>
      </c>
      <c r="E11439" s="287"/>
      <c r="F11439" s="285" t="s">
        <v>11561</v>
      </c>
      <c r="G11439" s="266" t="s">
        <v>121</v>
      </c>
      <c r="H11439" s="266">
        <v>0.1</v>
      </c>
      <c r="I11439" s="266">
        <v>2023</v>
      </c>
      <c r="J11439" s="267">
        <v>45008</v>
      </c>
      <c r="K11439" s="267">
        <f>J11439+1</f>
        <v>45009</v>
      </c>
      <c r="L11439" s="266">
        <f>IF(M11439&lt;=365,1,2)</f>
        <v>1</v>
      </c>
      <c r="M11439" s="266">
        <f>IF(K11439&lt;$C$1,$C$2-$C$1+1,$C$2-K11439+1)</f>
        <v>38</v>
      </c>
      <c r="N11439" s="268">
        <f>M11439/365</f>
        <v>0.10410958904109589</v>
      </c>
      <c r="O11439" s="269">
        <f>'Data and Parameter'!$E$4*'Data and Parameter'!$E$5*('Data and Parameter'!$E$6+'Data and Parameter'!$E$7)*'Data and Parameter'!$E$19*'Data and Parameter'!$E$14*'ER calculations'!N11439</f>
        <v>0.53905333080220053</v>
      </c>
      <c r="T11439" s="105"/>
    </row>
    <row r="11440" spans="1:20" ht="15">
      <c r="A11440" s="284">
        <v>11436</v>
      </c>
      <c r="B11440" s="287"/>
      <c r="C11440" s="287"/>
      <c r="D11440" s="284" t="s">
        <v>1054</v>
      </c>
      <c r="E11440" s="287"/>
      <c r="F11440" s="285" t="s">
        <v>11562</v>
      </c>
      <c r="G11440" s="266" t="s">
        <v>121</v>
      </c>
      <c r="H11440" s="266">
        <v>0.1</v>
      </c>
      <c r="I11440" s="266">
        <v>2023</v>
      </c>
      <c r="J11440" s="267">
        <v>45008</v>
      </c>
      <c r="K11440" s="267">
        <f>J11440+1</f>
        <v>45009</v>
      </c>
      <c r="L11440" s="266">
        <f>IF(M11440&lt;=365,1,2)</f>
        <v>1</v>
      </c>
      <c r="M11440" s="266">
        <f>IF(K11440&lt;$C$1,$C$2-$C$1+1,$C$2-K11440+1)</f>
        <v>38</v>
      </c>
      <c r="N11440" s="268">
        <f>M11440/365</f>
        <v>0.10410958904109589</v>
      </c>
      <c r="O11440" s="269">
        <f>'Data and Parameter'!$E$4*'Data and Parameter'!$E$5*('Data and Parameter'!$E$6+'Data and Parameter'!$E$7)*'Data and Parameter'!$E$19*'Data and Parameter'!$E$14*'ER calculations'!N11440</f>
        <v>0.53905333080220053</v>
      </c>
      <c r="T11440" s="105"/>
    </row>
    <row r="11441" spans="1:20" ht="15">
      <c r="A11441" s="284">
        <v>11437</v>
      </c>
      <c r="B11441" s="287"/>
      <c r="C11441" s="287"/>
      <c r="D11441" s="284" t="s">
        <v>1054</v>
      </c>
      <c r="E11441" s="287"/>
      <c r="F11441" s="285" t="s">
        <v>11563</v>
      </c>
      <c r="G11441" s="266" t="s">
        <v>121</v>
      </c>
      <c r="H11441" s="266">
        <v>0.1</v>
      </c>
      <c r="I11441" s="266">
        <v>2023</v>
      </c>
      <c r="J11441" s="267">
        <v>45013</v>
      </c>
      <c r="K11441" s="267">
        <f>J11441+1</f>
        <v>45014</v>
      </c>
      <c r="L11441" s="266">
        <f>IF(M11441&lt;=365,1,2)</f>
        <v>1</v>
      </c>
      <c r="M11441" s="266">
        <f>IF(K11441&lt;$C$1,$C$2-$C$1+1,$C$2-K11441+1)</f>
        <v>33</v>
      </c>
      <c r="N11441" s="268">
        <f>M11441/365</f>
        <v>9.0410958904109592E-2</v>
      </c>
      <c r="O11441" s="269">
        <f>'Data and Parameter'!$E$4*'Data and Parameter'!$E$5*('Data and Parameter'!$E$6+'Data and Parameter'!$E$7)*'Data and Parameter'!$E$19*'Data and Parameter'!$E$14*'ER calculations'!N11441</f>
        <v>0.46812526095980572</v>
      </c>
      <c r="T11441" s="105"/>
    </row>
    <row r="11442" spans="1:20" ht="15">
      <c r="A11442" s="284">
        <v>11438</v>
      </c>
      <c r="B11442" s="287"/>
      <c r="C11442" s="287"/>
      <c r="D11442" s="284" t="s">
        <v>1054</v>
      </c>
      <c r="E11442" s="287"/>
      <c r="F11442" s="285" t="s">
        <v>11564</v>
      </c>
      <c r="G11442" s="266" t="s">
        <v>121</v>
      </c>
      <c r="H11442" s="266">
        <v>0.1</v>
      </c>
      <c r="I11442" s="266">
        <v>2023</v>
      </c>
      <c r="J11442" s="267">
        <v>45013</v>
      </c>
      <c r="K11442" s="267">
        <f>J11442+1</f>
        <v>45014</v>
      </c>
      <c r="L11442" s="266">
        <f>IF(M11442&lt;=365,1,2)</f>
        <v>1</v>
      </c>
      <c r="M11442" s="266">
        <f>IF(K11442&lt;$C$1,$C$2-$C$1+1,$C$2-K11442+1)</f>
        <v>33</v>
      </c>
      <c r="N11442" s="268">
        <f>M11442/365</f>
        <v>9.0410958904109592E-2</v>
      </c>
      <c r="O11442" s="269">
        <f>'Data and Parameter'!$E$4*'Data and Parameter'!$E$5*('Data and Parameter'!$E$6+'Data and Parameter'!$E$7)*'Data and Parameter'!$E$19*'Data and Parameter'!$E$14*'ER calculations'!N11442</f>
        <v>0.46812526095980572</v>
      </c>
      <c r="T11442" s="105"/>
    </row>
    <row r="11443" spans="1:20" ht="15">
      <c r="A11443" s="284">
        <v>11439</v>
      </c>
      <c r="B11443" s="287"/>
      <c r="C11443" s="287"/>
      <c r="D11443" s="284" t="s">
        <v>1054</v>
      </c>
      <c r="E11443" s="287"/>
      <c r="F11443" s="285" t="s">
        <v>11565</v>
      </c>
      <c r="G11443" s="266" t="s">
        <v>121</v>
      </c>
      <c r="H11443" s="266">
        <v>0.1</v>
      </c>
      <c r="I11443" s="266">
        <v>2023</v>
      </c>
      <c r="J11443" s="267">
        <v>45013</v>
      </c>
      <c r="K11443" s="267">
        <f>J11443+1</f>
        <v>45014</v>
      </c>
      <c r="L11443" s="266">
        <f>IF(M11443&lt;=365,1,2)</f>
        <v>1</v>
      </c>
      <c r="M11443" s="266">
        <f>IF(K11443&lt;$C$1,$C$2-$C$1+1,$C$2-K11443+1)</f>
        <v>33</v>
      </c>
      <c r="N11443" s="268">
        <f>M11443/365</f>
        <v>9.0410958904109592E-2</v>
      </c>
      <c r="O11443" s="269">
        <f>'Data and Parameter'!$E$4*'Data and Parameter'!$E$5*('Data and Parameter'!$E$6+'Data and Parameter'!$E$7)*'Data and Parameter'!$E$19*'Data and Parameter'!$E$14*'ER calculations'!N11443</f>
        <v>0.46812526095980572</v>
      </c>
      <c r="T11443" s="105"/>
    </row>
    <row r="11444" spans="1:20" ht="15">
      <c r="A11444" s="284">
        <v>11440</v>
      </c>
      <c r="B11444" s="287"/>
      <c r="C11444" s="287"/>
      <c r="D11444" s="284" t="s">
        <v>1054</v>
      </c>
      <c r="E11444" s="287"/>
      <c r="F11444" s="285" t="s">
        <v>11566</v>
      </c>
      <c r="G11444" s="266" t="s">
        <v>121</v>
      </c>
      <c r="H11444" s="266">
        <v>0.1</v>
      </c>
      <c r="I11444" s="266">
        <v>2023</v>
      </c>
      <c r="J11444" s="267">
        <v>45013</v>
      </c>
      <c r="K11444" s="267">
        <f>J11444+1</f>
        <v>45014</v>
      </c>
      <c r="L11444" s="266">
        <f>IF(M11444&lt;=365,1,2)</f>
        <v>1</v>
      </c>
      <c r="M11444" s="266">
        <f>IF(K11444&lt;$C$1,$C$2-$C$1+1,$C$2-K11444+1)</f>
        <v>33</v>
      </c>
      <c r="N11444" s="268">
        <f>M11444/365</f>
        <v>9.0410958904109592E-2</v>
      </c>
      <c r="O11444" s="269">
        <f>'Data and Parameter'!$E$4*'Data and Parameter'!$E$5*('Data and Parameter'!$E$6+'Data and Parameter'!$E$7)*'Data and Parameter'!$E$19*'Data and Parameter'!$E$14*'ER calculations'!N11444</f>
        <v>0.46812526095980572</v>
      </c>
      <c r="T11444" s="105"/>
    </row>
    <row r="11445" spans="1:20" ht="15">
      <c r="A11445" s="284">
        <v>11441</v>
      </c>
      <c r="B11445" s="287"/>
      <c r="C11445" s="287"/>
      <c r="D11445" s="284" t="s">
        <v>1054</v>
      </c>
      <c r="E11445" s="287"/>
      <c r="F11445" s="285" t="s">
        <v>11567</v>
      </c>
      <c r="G11445" s="266" t="s">
        <v>121</v>
      </c>
      <c r="H11445" s="266">
        <v>0.1</v>
      </c>
      <c r="I11445" s="266">
        <v>2023</v>
      </c>
      <c r="J11445" s="267">
        <v>44979</v>
      </c>
      <c r="K11445" s="267">
        <f>J11445+1</f>
        <v>44980</v>
      </c>
      <c r="L11445" s="266">
        <f>IF(M11445&lt;=365,1,2)</f>
        <v>1</v>
      </c>
      <c r="M11445" s="266">
        <f>IF(K11445&lt;$C$1,$C$2-$C$1+1,$C$2-K11445+1)</f>
        <v>67</v>
      </c>
      <c r="N11445" s="268">
        <f>M11445/365</f>
        <v>0.18356164383561643</v>
      </c>
      <c r="O11445" s="269">
        <f>'Data and Parameter'!$E$4*'Data and Parameter'!$E$5*('Data and Parameter'!$E$6+'Data and Parameter'!$E$7)*'Data and Parameter'!$E$19*'Data and Parameter'!$E$14*'ER calculations'!N11445</f>
        <v>0.95043613588809039</v>
      </c>
      <c r="T11445" s="105"/>
    </row>
    <row r="11446" spans="1:20" ht="15">
      <c r="A11446" s="284">
        <v>11442</v>
      </c>
      <c r="B11446" s="287"/>
      <c r="C11446" s="287"/>
      <c r="D11446" s="284" t="s">
        <v>1054</v>
      </c>
      <c r="E11446" s="287"/>
      <c r="F11446" s="285" t="s">
        <v>11568</v>
      </c>
      <c r="G11446" s="266" t="s">
        <v>121</v>
      </c>
      <c r="H11446" s="266">
        <v>0.1</v>
      </c>
      <c r="I11446" s="266">
        <v>2023</v>
      </c>
      <c r="J11446" s="267">
        <v>44979</v>
      </c>
      <c r="K11446" s="267">
        <f>J11446+1</f>
        <v>44980</v>
      </c>
      <c r="L11446" s="266">
        <f>IF(M11446&lt;=365,1,2)</f>
        <v>1</v>
      </c>
      <c r="M11446" s="266">
        <f>IF(K11446&lt;$C$1,$C$2-$C$1+1,$C$2-K11446+1)</f>
        <v>67</v>
      </c>
      <c r="N11446" s="268">
        <f>M11446/365</f>
        <v>0.18356164383561643</v>
      </c>
      <c r="O11446" s="269">
        <f>'Data and Parameter'!$E$4*'Data and Parameter'!$E$5*('Data and Parameter'!$E$6+'Data and Parameter'!$E$7)*'Data and Parameter'!$E$19*'Data and Parameter'!$E$14*'ER calculations'!N11446</f>
        <v>0.95043613588809039</v>
      </c>
      <c r="T11446" s="105"/>
    </row>
    <row r="11447" spans="1:20" ht="15">
      <c r="A11447" s="284">
        <v>11443</v>
      </c>
      <c r="B11447" s="287"/>
      <c r="C11447" s="287"/>
      <c r="D11447" s="284" t="s">
        <v>1054</v>
      </c>
      <c r="E11447" s="287"/>
      <c r="F11447" s="285" t="s">
        <v>11569</v>
      </c>
      <c r="G11447" s="266" t="s">
        <v>121</v>
      </c>
      <c r="H11447" s="266">
        <v>0.1</v>
      </c>
      <c r="I11447" s="266">
        <v>2023</v>
      </c>
      <c r="J11447" s="267">
        <v>45008</v>
      </c>
      <c r="K11447" s="267">
        <f>J11447+1</f>
        <v>45009</v>
      </c>
      <c r="L11447" s="266">
        <f>IF(M11447&lt;=365,1,2)</f>
        <v>1</v>
      </c>
      <c r="M11447" s="266">
        <f>IF(K11447&lt;$C$1,$C$2-$C$1+1,$C$2-K11447+1)</f>
        <v>38</v>
      </c>
      <c r="N11447" s="268">
        <f>M11447/365</f>
        <v>0.10410958904109589</v>
      </c>
      <c r="O11447" s="269">
        <f>'Data and Parameter'!$E$4*'Data and Parameter'!$E$5*('Data and Parameter'!$E$6+'Data and Parameter'!$E$7)*'Data and Parameter'!$E$19*'Data and Parameter'!$E$14*'ER calculations'!N11447</f>
        <v>0.53905333080220053</v>
      </c>
      <c r="T11447" s="105"/>
    </row>
    <row r="11448" spans="1:20" ht="15">
      <c r="A11448" s="284">
        <v>11444</v>
      </c>
      <c r="B11448" s="287"/>
      <c r="C11448" s="287"/>
      <c r="D11448" s="284" t="s">
        <v>1054</v>
      </c>
      <c r="E11448" s="287"/>
      <c r="F11448" s="285" t="s">
        <v>11570</v>
      </c>
      <c r="G11448" s="266" t="s">
        <v>121</v>
      </c>
      <c r="H11448" s="266">
        <v>0.1</v>
      </c>
      <c r="I11448" s="266">
        <v>2023</v>
      </c>
      <c r="J11448" s="267">
        <v>45008</v>
      </c>
      <c r="K11448" s="267">
        <f>J11448+1</f>
        <v>45009</v>
      </c>
      <c r="L11448" s="266">
        <f>IF(M11448&lt;=365,1,2)</f>
        <v>1</v>
      </c>
      <c r="M11448" s="266">
        <f>IF(K11448&lt;$C$1,$C$2-$C$1+1,$C$2-K11448+1)</f>
        <v>38</v>
      </c>
      <c r="N11448" s="268">
        <f>M11448/365</f>
        <v>0.10410958904109589</v>
      </c>
      <c r="O11448" s="269">
        <f>'Data and Parameter'!$E$4*'Data and Parameter'!$E$5*('Data and Parameter'!$E$6+'Data and Parameter'!$E$7)*'Data and Parameter'!$E$19*'Data and Parameter'!$E$14*'ER calculations'!N11448</f>
        <v>0.53905333080220053</v>
      </c>
      <c r="T11448" s="105"/>
    </row>
    <row r="11449" spans="1:20" ht="15">
      <c r="A11449" s="284">
        <v>11445</v>
      </c>
      <c r="B11449" s="287"/>
      <c r="C11449" s="287"/>
      <c r="D11449" s="284" t="s">
        <v>1054</v>
      </c>
      <c r="E11449" s="287"/>
      <c r="F11449" s="285" t="s">
        <v>11571</v>
      </c>
      <c r="G11449" s="266" t="s">
        <v>121</v>
      </c>
      <c r="H11449" s="266">
        <v>0.1</v>
      </c>
      <c r="I11449" s="266">
        <v>2023</v>
      </c>
      <c r="J11449" s="267">
        <v>45013</v>
      </c>
      <c r="K11449" s="267">
        <f>J11449+1</f>
        <v>45014</v>
      </c>
      <c r="L11449" s="266">
        <f>IF(M11449&lt;=365,1,2)</f>
        <v>1</v>
      </c>
      <c r="M11449" s="266">
        <f>IF(K11449&lt;$C$1,$C$2-$C$1+1,$C$2-K11449+1)</f>
        <v>33</v>
      </c>
      <c r="N11449" s="268">
        <f>M11449/365</f>
        <v>9.0410958904109592E-2</v>
      </c>
      <c r="O11449" s="269">
        <f>'Data and Parameter'!$E$4*'Data and Parameter'!$E$5*('Data and Parameter'!$E$6+'Data and Parameter'!$E$7)*'Data and Parameter'!$E$19*'Data and Parameter'!$E$14*'ER calculations'!N11449</f>
        <v>0.46812526095980572</v>
      </c>
      <c r="T11449" s="105"/>
    </row>
    <row r="11450" spans="1:20" ht="15">
      <c r="A11450" s="284">
        <v>11446</v>
      </c>
      <c r="B11450" s="287"/>
      <c r="C11450" s="287"/>
      <c r="D11450" s="284" t="s">
        <v>1054</v>
      </c>
      <c r="E11450" s="287"/>
      <c r="F11450" s="285" t="s">
        <v>11572</v>
      </c>
      <c r="G11450" s="266" t="s">
        <v>121</v>
      </c>
      <c r="H11450" s="266">
        <v>0.1</v>
      </c>
      <c r="I11450" s="266">
        <v>2023</v>
      </c>
      <c r="J11450" s="267">
        <v>45008</v>
      </c>
      <c r="K11450" s="267">
        <f>J11450+1</f>
        <v>45009</v>
      </c>
      <c r="L11450" s="266">
        <f>IF(M11450&lt;=365,1,2)</f>
        <v>1</v>
      </c>
      <c r="M11450" s="266">
        <f>IF(K11450&lt;$C$1,$C$2-$C$1+1,$C$2-K11450+1)</f>
        <v>38</v>
      </c>
      <c r="N11450" s="268">
        <f>M11450/365</f>
        <v>0.10410958904109589</v>
      </c>
      <c r="O11450" s="269">
        <f>'Data and Parameter'!$E$4*'Data and Parameter'!$E$5*('Data and Parameter'!$E$6+'Data and Parameter'!$E$7)*'Data and Parameter'!$E$19*'Data and Parameter'!$E$14*'ER calculations'!N11450</f>
        <v>0.53905333080220053</v>
      </c>
      <c r="T11450" s="105"/>
    </row>
    <row r="11451" spans="1:20" ht="15">
      <c r="A11451" s="284">
        <v>11447</v>
      </c>
      <c r="B11451" s="287"/>
      <c r="C11451" s="287"/>
      <c r="D11451" s="284" t="s">
        <v>1054</v>
      </c>
      <c r="E11451" s="287"/>
      <c r="F11451" s="285" t="s">
        <v>11573</v>
      </c>
      <c r="G11451" s="266" t="s">
        <v>121</v>
      </c>
      <c r="H11451" s="266">
        <v>0.1</v>
      </c>
      <c r="I11451" s="266">
        <v>2023</v>
      </c>
      <c r="J11451" s="267">
        <v>44979</v>
      </c>
      <c r="K11451" s="267">
        <f>J11451+1</f>
        <v>44980</v>
      </c>
      <c r="L11451" s="266">
        <f>IF(M11451&lt;=365,1,2)</f>
        <v>1</v>
      </c>
      <c r="M11451" s="266">
        <f>IF(K11451&lt;$C$1,$C$2-$C$1+1,$C$2-K11451+1)</f>
        <v>67</v>
      </c>
      <c r="N11451" s="268">
        <f>M11451/365</f>
        <v>0.18356164383561643</v>
      </c>
      <c r="O11451" s="269">
        <f>'Data and Parameter'!$E$4*'Data and Parameter'!$E$5*('Data and Parameter'!$E$6+'Data and Parameter'!$E$7)*'Data and Parameter'!$E$19*'Data and Parameter'!$E$14*'ER calculations'!N11451</f>
        <v>0.95043613588809039</v>
      </c>
      <c r="T11451" s="105"/>
    </row>
    <row r="11452" spans="1:20" ht="15">
      <c r="A11452" s="284">
        <v>11448</v>
      </c>
      <c r="B11452" s="287"/>
      <c r="C11452" s="287"/>
      <c r="D11452" s="284" t="s">
        <v>1054</v>
      </c>
      <c r="E11452" s="287"/>
      <c r="F11452" s="285" t="s">
        <v>11574</v>
      </c>
      <c r="G11452" s="266" t="s">
        <v>121</v>
      </c>
      <c r="H11452" s="266">
        <v>0.1</v>
      </c>
      <c r="I11452" s="266">
        <v>2023</v>
      </c>
      <c r="J11452" s="267">
        <v>44979</v>
      </c>
      <c r="K11452" s="267">
        <f>J11452+1</f>
        <v>44980</v>
      </c>
      <c r="L11452" s="266">
        <f>IF(M11452&lt;=365,1,2)</f>
        <v>1</v>
      </c>
      <c r="M11452" s="266">
        <f>IF(K11452&lt;$C$1,$C$2-$C$1+1,$C$2-K11452+1)</f>
        <v>67</v>
      </c>
      <c r="N11452" s="268">
        <f>M11452/365</f>
        <v>0.18356164383561643</v>
      </c>
      <c r="O11452" s="269">
        <f>'Data and Parameter'!$E$4*'Data and Parameter'!$E$5*('Data and Parameter'!$E$6+'Data and Parameter'!$E$7)*'Data and Parameter'!$E$19*'Data and Parameter'!$E$14*'ER calculations'!N11452</f>
        <v>0.95043613588809039</v>
      </c>
      <c r="T11452" s="105"/>
    </row>
    <row r="11453" spans="1:20" ht="15">
      <c r="A11453" s="284">
        <v>11449</v>
      </c>
      <c r="B11453" s="287"/>
      <c r="C11453" s="287"/>
      <c r="D11453" s="284" t="s">
        <v>1054</v>
      </c>
      <c r="E11453" s="287"/>
      <c r="F11453" s="285" t="s">
        <v>11575</v>
      </c>
      <c r="G11453" s="266" t="s">
        <v>121</v>
      </c>
      <c r="H11453" s="266">
        <v>0.1</v>
      </c>
      <c r="I11453" s="266">
        <v>2023</v>
      </c>
      <c r="J11453" s="267">
        <v>45013</v>
      </c>
      <c r="K11453" s="267">
        <f>J11453+1</f>
        <v>45014</v>
      </c>
      <c r="L11453" s="266">
        <f>IF(M11453&lt;=365,1,2)</f>
        <v>1</v>
      </c>
      <c r="M11453" s="266">
        <f>IF(K11453&lt;$C$1,$C$2-$C$1+1,$C$2-K11453+1)</f>
        <v>33</v>
      </c>
      <c r="N11453" s="268">
        <f>M11453/365</f>
        <v>9.0410958904109592E-2</v>
      </c>
      <c r="O11453" s="269">
        <f>'Data and Parameter'!$E$4*'Data and Parameter'!$E$5*('Data and Parameter'!$E$6+'Data and Parameter'!$E$7)*'Data and Parameter'!$E$19*'Data and Parameter'!$E$14*'ER calculations'!N11453</f>
        <v>0.46812526095980572</v>
      </c>
      <c r="T11453" s="105"/>
    </row>
    <row r="11454" spans="1:20" ht="15">
      <c r="A11454" s="284">
        <v>11450</v>
      </c>
      <c r="B11454" s="287"/>
      <c r="C11454" s="287"/>
      <c r="D11454" s="284" t="s">
        <v>1054</v>
      </c>
      <c r="E11454" s="287"/>
      <c r="F11454" s="285" t="s">
        <v>11576</v>
      </c>
      <c r="G11454" s="266" t="s">
        <v>121</v>
      </c>
      <c r="H11454" s="266">
        <v>0.1</v>
      </c>
      <c r="I11454" s="266">
        <v>2023</v>
      </c>
      <c r="J11454" s="267">
        <v>45008</v>
      </c>
      <c r="K11454" s="267">
        <f>J11454+1</f>
        <v>45009</v>
      </c>
      <c r="L11454" s="266">
        <f>IF(M11454&lt;=365,1,2)</f>
        <v>1</v>
      </c>
      <c r="M11454" s="266">
        <f>IF(K11454&lt;$C$1,$C$2-$C$1+1,$C$2-K11454+1)</f>
        <v>38</v>
      </c>
      <c r="N11454" s="268">
        <f>M11454/365</f>
        <v>0.10410958904109589</v>
      </c>
      <c r="O11454" s="269">
        <f>'Data and Parameter'!$E$4*'Data and Parameter'!$E$5*('Data and Parameter'!$E$6+'Data and Parameter'!$E$7)*'Data and Parameter'!$E$19*'Data and Parameter'!$E$14*'ER calculations'!N11454</f>
        <v>0.53905333080220053</v>
      </c>
      <c r="T11454" s="105"/>
    </row>
    <row r="11455" spans="1:20" ht="15">
      <c r="A11455" s="284">
        <v>11451</v>
      </c>
      <c r="B11455" s="287"/>
      <c r="C11455" s="287"/>
      <c r="D11455" s="284" t="s">
        <v>1054</v>
      </c>
      <c r="E11455" s="287"/>
      <c r="F11455" s="285" t="s">
        <v>11577</v>
      </c>
      <c r="G11455" s="266" t="s">
        <v>121</v>
      </c>
      <c r="H11455" s="266">
        <v>0.1</v>
      </c>
      <c r="I11455" s="266">
        <v>2023</v>
      </c>
      <c r="J11455" s="267">
        <v>45008</v>
      </c>
      <c r="K11455" s="267">
        <f>J11455+1</f>
        <v>45009</v>
      </c>
      <c r="L11455" s="266">
        <f>IF(M11455&lt;=365,1,2)</f>
        <v>1</v>
      </c>
      <c r="M11455" s="266">
        <f>IF(K11455&lt;$C$1,$C$2-$C$1+1,$C$2-K11455+1)</f>
        <v>38</v>
      </c>
      <c r="N11455" s="268">
        <f>M11455/365</f>
        <v>0.10410958904109589</v>
      </c>
      <c r="O11455" s="269">
        <f>'Data and Parameter'!$E$4*'Data and Parameter'!$E$5*('Data and Parameter'!$E$6+'Data and Parameter'!$E$7)*'Data and Parameter'!$E$19*'Data and Parameter'!$E$14*'ER calculations'!N11455</f>
        <v>0.53905333080220053</v>
      </c>
      <c r="T11455" s="105"/>
    </row>
    <row r="11456" spans="1:20" ht="15">
      <c r="A11456" s="284">
        <v>11452</v>
      </c>
      <c r="B11456" s="287"/>
      <c r="C11456" s="287"/>
      <c r="D11456" s="284" t="s">
        <v>1054</v>
      </c>
      <c r="E11456" s="287"/>
      <c r="F11456" s="285" t="s">
        <v>11578</v>
      </c>
      <c r="G11456" s="266" t="s">
        <v>121</v>
      </c>
      <c r="H11456" s="266">
        <v>0.1</v>
      </c>
      <c r="I11456" s="266">
        <v>2023</v>
      </c>
      <c r="J11456" s="267">
        <v>45008</v>
      </c>
      <c r="K11456" s="267">
        <f>J11456+1</f>
        <v>45009</v>
      </c>
      <c r="L11456" s="266">
        <f>IF(M11456&lt;=365,1,2)</f>
        <v>1</v>
      </c>
      <c r="M11456" s="266">
        <f>IF(K11456&lt;$C$1,$C$2-$C$1+1,$C$2-K11456+1)</f>
        <v>38</v>
      </c>
      <c r="N11456" s="268">
        <f>M11456/365</f>
        <v>0.10410958904109589</v>
      </c>
      <c r="O11456" s="269">
        <f>'Data and Parameter'!$E$4*'Data and Parameter'!$E$5*('Data and Parameter'!$E$6+'Data and Parameter'!$E$7)*'Data and Parameter'!$E$19*'Data and Parameter'!$E$14*'ER calculations'!N11456</f>
        <v>0.53905333080220053</v>
      </c>
      <c r="T11456" s="105"/>
    </row>
    <row r="11457" spans="1:20" ht="15">
      <c r="A11457" s="284">
        <v>11453</v>
      </c>
      <c r="B11457" s="287"/>
      <c r="C11457" s="287"/>
      <c r="D11457" s="284" t="s">
        <v>1054</v>
      </c>
      <c r="E11457" s="287"/>
      <c r="F11457" s="285" t="s">
        <v>11579</v>
      </c>
      <c r="G11457" s="266" t="s">
        <v>121</v>
      </c>
      <c r="H11457" s="266">
        <v>0.1</v>
      </c>
      <c r="I11457" s="266">
        <v>2023</v>
      </c>
      <c r="J11457" s="267">
        <v>44980</v>
      </c>
      <c r="K11457" s="267">
        <f>J11457+1</f>
        <v>44981</v>
      </c>
      <c r="L11457" s="266">
        <f>IF(M11457&lt;=365,1,2)</f>
        <v>1</v>
      </c>
      <c r="M11457" s="266">
        <f>IF(K11457&lt;$C$1,$C$2-$C$1+1,$C$2-K11457+1)</f>
        <v>66</v>
      </c>
      <c r="N11457" s="268">
        <f>M11457/365</f>
        <v>0.18082191780821918</v>
      </c>
      <c r="O11457" s="269">
        <f>'Data and Parameter'!$E$4*'Data and Parameter'!$E$5*('Data and Parameter'!$E$6+'Data and Parameter'!$E$7)*'Data and Parameter'!$E$19*'Data and Parameter'!$E$14*'ER calculations'!N11457</f>
        <v>0.93625052191961144</v>
      </c>
      <c r="T11457" s="105"/>
    </row>
    <row r="11458" spans="1:20" ht="15">
      <c r="A11458" s="284">
        <v>11454</v>
      </c>
      <c r="B11458" s="287"/>
      <c r="C11458" s="287"/>
      <c r="D11458" s="284" t="s">
        <v>1054</v>
      </c>
      <c r="E11458" s="287"/>
      <c r="F11458" s="285" t="s">
        <v>11580</v>
      </c>
      <c r="G11458" s="266" t="s">
        <v>121</v>
      </c>
      <c r="H11458" s="266">
        <v>0.1</v>
      </c>
      <c r="I11458" s="266">
        <v>2023</v>
      </c>
      <c r="J11458" s="267">
        <v>44979</v>
      </c>
      <c r="K11458" s="267">
        <f>J11458+1</f>
        <v>44980</v>
      </c>
      <c r="L11458" s="266">
        <f>IF(M11458&lt;=365,1,2)</f>
        <v>1</v>
      </c>
      <c r="M11458" s="266">
        <f>IF(K11458&lt;$C$1,$C$2-$C$1+1,$C$2-K11458+1)</f>
        <v>67</v>
      </c>
      <c r="N11458" s="268">
        <f>M11458/365</f>
        <v>0.18356164383561643</v>
      </c>
      <c r="O11458" s="269">
        <f>'Data and Parameter'!$E$4*'Data and Parameter'!$E$5*('Data and Parameter'!$E$6+'Data and Parameter'!$E$7)*'Data and Parameter'!$E$19*'Data and Parameter'!$E$14*'ER calculations'!N11458</f>
        <v>0.95043613588809039</v>
      </c>
      <c r="T11458" s="105"/>
    </row>
    <row r="11459" spans="1:20" ht="15">
      <c r="A11459" s="284">
        <v>11455</v>
      </c>
      <c r="B11459" s="287"/>
      <c r="C11459" s="287"/>
      <c r="D11459" s="284" t="s">
        <v>1054</v>
      </c>
      <c r="E11459" s="287"/>
      <c r="F11459" s="285" t="s">
        <v>11581</v>
      </c>
      <c r="G11459" s="266" t="s">
        <v>121</v>
      </c>
      <c r="H11459" s="266">
        <v>0.1</v>
      </c>
      <c r="I11459" s="266">
        <v>2023</v>
      </c>
      <c r="J11459" s="267">
        <v>44979</v>
      </c>
      <c r="K11459" s="267">
        <f>J11459+1</f>
        <v>44980</v>
      </c>
      <c r="L11459" s="266">
        <f>IF(M11459&lt;=365,1,2)</f>
        <v>1</v>
      </c>
      <c r="M11459" s="266">
        <f>IF(K11459&lt;$C$1,$C$2-$C$1+1,$C$2-K11459+1)</f>
        <v>67</v>
      </c>
      <c r="N11459" s="268">
        <f>M11459/365</f>
        <v>0.18356164383561643</v>
      </c>
      <c r="O11459" s="269">
        <f>'Data and Parameter'!$E$4*'Data and Parameter'!$E$5*('Data and Parameter'!$E$6+'Data and Parameter'!$E$7)*'Data and Parameter'!$E$19*'Data and Parameter'!$E$14*'ER calculations'!N11459</f>
        <v>0.95043613588809039</v>
      </c>
      <c r="T11459" s="105"/>
    </row>
    <row r="11460" spans="1:20" ht="15">
      <c r="A11460" s="284">
        <v>11456</v>
      </c>
      <c r="B11460" s="287"/>
      <c r="C11460" s="287"/>
      <c r="D11460" s="284" t="s">
        <v>1054</v>
      </c>
      <c r="E11460" s="287"/>
      <c r="F11460" s="285" t="s">
        <v>11582</v>
      </c>
      <c r="G11460" s="266" t="s">
        <v>121</v>
      </c>
      <c r="H11460" s="266">
        <v>0.1</v>
      </c>
      <c r="I11460" s="266">
        <v>2023</v>
      </c>
      <c r="J11460" s="267">
        <v>44979</v>
      </c>
      <c r="K11460" s="267">
        <f>J11460+1</f>
        <v>44980</v>
      </c>
      <c r="L11460" s="266">
        <f>IF(M11460&lt;=365,1,2)</f>
        <v>1</v>
      </c>
      <c r="M11460" s="266">
        <f>IF(K11460&lt;$C$1,$C$2-$C$1+1,$C$2-K11460+1)</f>
        <v>67</v>
      </c>
      <c r="N11460" s="268">
        <f>M11460/365</f>
        <v>0.18356164383561643</v>
      </c>
      <c r="O11460" s="269">
        <f>'Data and Parameter'!$E$4*'Data and Parameter'!$E$5*('Data and Parameter'!$E$6+'Data and Parameter'!$E$7)*'Data and Parameter'!$E$19*'Data and Parameter'!$E$14*'ER calculations'!N11460</f>
        <v>0.95043613588809039</v>
      </c>
      <c r="T11460" s="105"/>
    </row>
    <row r="11461" spans="1:20" ht="15">
      <c r="A11461" s="284">
        <v>11457</v>
      </c>
      <c r="B11461" s="287"/>
      <c r="C11461" s="287"/>
      <c r="D11461" s="284" t="s">
        <v>1054</v>
      </c>
      <c r="E11461" s="287"/>
      <c r="F11461" s="285" t="s">
        <v>11583</v>
      </c>
      <c r="G11461" s="266" t="s">
        <v>121</v>
      </c>
      <c r="H11461" s="266">
        <v>0.1</v>
      </c>
      <c r="I11461" s="266">
        <v>2023</v>
      </c>
      <c r="J11461" s="267">
        <v>45008</v>
      </c>
      <c r="K11461" s="267">
        <f>J11461+1</f>
        <v>45009</v>
      </c>
      <c r="L11461" s="266">
        <f>IF(M11461&lt;=365,1,2)</f>
        <v>1</v>
      </c>
      <c r="M11461" s="266">
        <f>IF(K11461&lt;$C$1,$C$2-$C$1+1,$C$2-K11461+1)</f>
        <v>38</v>
      </c>
      <c r="N11461" s="268">
        <f>M11461/365</f>
        <v>0.10410958904109589</v>
      </c>
      <c r="O11461" s="269">
        <f>'Data and Parameter'!$E$4*'Data and Parameter'!$E$5*('Data and Parameter'!$E$6+'Data and Parameter'!$E$7)*'Data and Parameter'!$E$19*'Data and Parameter'!$E$14*'ER calculations'!N11461</f>
        <v>0.53905333080220053</v>
      </c>
      <c r="T11461" s="105"/>
    </row>
    <row r="11462" spans="1:20" ht="15">
      <c r="A11462" s="284">
        <v>11458</v>
      </c>
      <c r="B11462" s="287"/>
      <c r="C11462" s="287"/>
      <c r="D11462" s="284" t="s">
        <v>588</v>
      </c>
      <c r="E11462" s="287"/>
      <c r="F11462" s="285" t="s">
        <v>11584</v>
      </c>
      <c r="G11462" s="266" t="s">
        <v>121</v>
      </c>
      <c r="H11462" s="266">
        <v>0.1</v>
      </c>
      <c r="I11462" s="266">
        <v>2023</v>
      </c>
      <c r="J11462" s="267">
        <v>44949</v>
      </c>
      <c r="K11462" s="267">
        <f>J11462+1</f>
        <v>44950</v>
      </c>
      <c r="L11462" s="266">
        <f>IF(M11462&lt;=365,1,2)</f>
        <v>1</v>
      </c>
      <c r="M11462" s="266">
        <f>IF(K11462&lt;$C$1,$C$2-$C$1+1,$C$2-K11462+1)</f>
        <v>97</v>
      </c>
      <c r="N11462" s="268">
        <f>M11462/365</f>
        <v>0.26575342465753427</v>
      </c>
      <c r="O11462" s="269">
        <f>'Data and Parameter'!$E$4*'Data and Parameter'!$E$5*('Data and Parameter'!$E$6+'Data and Parameter'!$E$7)*'Data and Parameter'!$E$19*'Data and Parameter'!$E$14*'ER calculations'!N11462</f>
        <v>1.3760045549424593</v>
      </c>
    </row>
    <row r="11463" spans="1:20" ht="15">
      <c r="A11463" s="284">
        <v>11459</v>
      </c>
      <c r="B11463" s="287"/>
      <c r="C11463" s="287"/>
      <c r="D11463" s="284" t="s">
        <v>1054</v>
      </c>
      <c r="E11463" s="287"/>
      <c r="F11463" s="285" t="s">
        <v>11585</v>
      </c>
      <c r="G11463" s="266" t="s">
        <v>121</v>
      </c>
      <c r="H11463" s="266">
        <v>0.1</v>
      </c>
      <c r="I11463" s="266">
        <v>2023</v>
      </c>
      <c r="J11463" s="267">
        <v>44979</v>
      </c>
      <c r="K11463" s="267">
        <f>J11463+1</f>
        <v>44980</v>
      </c>
      <c r="L11463" s="266">
        <f>IF(M11463&lt;=365,1,2)</f>
        <v>1</v>
      </c>
      <c r="M11463" s="266">
        <f>IF(K11463&lt;$C$1,$C$2-$C$1+1,$C$2-K11463+1)</f>
        <v>67</v>
      </c>
      <c r="N11463" s="268">
        <f>M11463/365</f>
        <v>0.18356164383561643</v>
      </c>
      <c r="O11463" s="269">
        <f>'Data and Parameter'!$E$4*'Data and Parameter'!$E$5*('Data and Parameter'!$E$6+'Data and Parameter'!$E$7)*'Data and Parameter'!$E$19*'Data and Parameter'!$E$14*'ER calculations'!N11463</f>
        <v>0.95043613588809039</v>
      </c>
      <c r="T11463" s="105"/>
    </row>
    <row r="11464" spans="1:20" ht="15">
      <c r="A11464" s="284">
        <v>11460</v>
      </c>
      <c r="B11464" s="287"/>
      <c r="C11464" s="287"/>
      <c r="D11464" s="284" t="s">
        <v>1054</v>
      </c>
      <c r="E11464" s="287"/>
      <c r="F11464" s="285" t="s">
        <v>11586</v>
      </c>
      <c r="G11464" s="266" t="s">
        <v>121</v>
      </c>
      <c r="H11464" s="266">
        <v>0.1</v>
      </c>
      <c r="I11464" s="266">
        <v>2023</v>
      </c>
      <c r="J11464" s="267">
        <v>44979</v>
      </c>
      <c r="K11464" s="267">
        <f>J11464+1</f>
        <v>44980</v>
      </c>
      <c r="L11464" s="266">
        <f>IF(M11464&lt;=365,1,2)</f>
        <v>1</v>
      </c>
      <c r="M11464" s="266">
        <f>IF(K11464&lt;$C$1,$C$2-$C$1+1,$C$2-K11464+1)</f>
        <v>67</v>
      </c>
      <c r="N11464" s="268">
        <f>M11464/365</f>
        <v>0.18356164383561643</v>
      </c>
      <c r="O11464" s="269">
        <f>'Data and Parameter'!$E$4*'Data and Parameter'!$E$5*('Data and Parameter'!$E$6+'Data and Parameter'!$E$7)*'Data and Parameter'!$E$19*'Data and Parameter'!$E$14*'ER calculations'!N11464</f>
        <v>0.95043613588809039</v>
      </c>
      <c r="T11464" s="105"/>
    </row>
    <row r="11465" spans="1:20" ht="15">
      <c r="A11465" s="284">
        <v>11461</v>
      </c>
      <c r="B11465" s="287"/>
      <c r="C11465" s="287"/>
      <c r="D11465" s="284" t="s">
        <v>1054</v>
      </c>
      <c r="E11465" s="287"/>
      <c r="F11465" s="285" t="s">
        <v>11587</v>
      </c>
      <c r="G11465" s="266" t="s">
        <v>121</v>
      </c>
      <c r="H11465" s="266">
        <v>0.1</v>
      </c>
      <c r="I11465" s="266">
        <v>2023</v>
      </c>
      <c r="J11465" s="267">
        <v>44979</v>
      </c>
      <c r="K11465" s="267">
        <f>J11465+1</f>
        <v>44980</v>
      </c>
      <c r="L11465" s="266">
        <f>IF(M11465&lt;=365,1,2)</f>
        <v>1</v>
      </c>
      <c r="M11465" s="266">
        <f>IF(K11465&lt;$C$1,$C$2-$C$1+1,$C$2-K11465+1)</f>
        <v>67</v>
      </c>
      <c r="N11465" s="268">
        <f>M11465/365</f>
        <v>0.18356164383561643</v>
      </c>
      <c r="O11465" s="269">
        <f>'Data and Parameter'!$E$4*'Data and Parameter'!$E$5*('Data and Parameter'!$E$6+'Data and Parameter'!$E$7)*'Data and Parameter'!$E$19*'Data and Parameter'!$E$14*'ER calculations'!N11465</f>
        <v>0.95043613588809039</v>
      </c>
      <c r="T11465" s="105"/>
    </row>
    <row r="11466" spans="1:20" ht="15">
      <c r="A11466" s="284">
        <v>11462</v>
      </c>
      <c r="B11466" s="287"/>
      <c r="C11466" s="287"/>
      <c r="D11466" s="284" t="s">
        <v>1054</v>
      </c>
      <c r="E11466" s="287"/>
      <c r="F11466" s="285" t="s">
        <v>11588</v>
      </c>
      <c r="G11466" s="266" t="s">
        <v>121</v>
      </c>
      <c r="H11466" s="266">
        <v>0.1</v>
      </c>
      <c r="I11466" s="266">
        <v>2023</v>
      </c>
      <c r="J11466" s="267">
        <v>44979</v>
      </c>
      <c r="K11466" s="267">
        <f>J11466+1</f>
        <v>44980</v>
      </c>
      <c r="L11466" s="266">
        <f>IF(M11466&lt;=365,1,2)</f>
        <v>1</v>
      </c>
      <c r="M11466" s="266">
        <f>IF(K11466&lt;$C$1,$C$2-$C$1+1,$C$2-K11466+1)</f>
        <v>67</v>
      </c>
      <c r="N11466" s="268">
        <f>M11466/365</f>
        <v>0.18356164383561643</v>
      </c>
      <c r="O11466" s="269">
        <f>'Data and Parameter'!$E$4*'Data and Parameter'!$E$5*('Data and Parameter'!$E$6+'Data and Parameter'!$E$7)*'Data and Parameter'!$E$19*'Data and Parameter'!$E$14*'ER calculations'!N11466</f>
        <v>0.95043613588809039</v>
      </c>
      <c r="T11466" s="105"/>
    </row>
    <row r="11467" spans="1:20" ht="15">
      <c r="A11467" s="284">
        <v>11463</v>
      </c>
      <c r="B11467" s="287"/>
      <c r="C11467" s="287"/>
      <c r="D11467" s="284" t="s">
        <v>1054</v>
      </c>
      <c r="E11467" s="287"/>
      <c r="F11467" s="285" t="s">
        <v>11589</v>
      </c>
      <c r="G11467" s="266" t="s">
        <v>121</v>
      </c>
      <c r="H11467" s="266">
        <v>0.1</v>
      </c>
      <c r="I11467" s="266">
        <v>2023</v>
      </c>
      <c r="J11467" s="267">
        <v>44979</v>
      </c>
      <c r="K11467" s="267">
        <f>J11467+1</f>
        <v>44980</v>
      </c>
      <c r="L11467" s="266">
        <f>IF(M11467&lt;=365,1,2)</f>
        <v>1</v>
      </c>
      <c r="M11467" s="266">
        <f>IF(K11467&lt;$C$1,$C$2-$C$1+1,$C$2-K11467+1)</f>
        <v>67</v>
      </c>
      <c r="N11467" s="268">
        <f>M11467/365</f>
        <v>0.18356164383561643</v>
      </c>
      <c r="O11467" s="269">
        <f>'Data and Parameter'!$E$4*'Data and Parameter'!$E$5*('Data and Parameter'!$E$6+'Data and Parameter'!$E$7)*'Data and Parameter'!$E$19*'Data and Parameter'!$E$14*'ER calculations'!N11467</f>
        <v>0.95043613588809039</v>
      </c>
      <c r="T11467" s="105"/>
    </row>
    <row r="11468" spans="1:20" ht="15">
      <c r="A11468" s="284">
        <v>11464</v>
      </c>
      <c r="B11468" s="287"/>
      <c r="C11468" s="287"/>
      <c r="D11468" s="284" t="s">
        <v>1054</v>
      </c>
      <c r="E11468" s="287"/>
      <c r="F11468" s="285" t="s">
        <v>11590</v>
      </c>
      <c r="G11468" s="266" t="s">
        <v>121</v>
      </c>
      <c r="H11468" s="266">
        <v>0.1</v>
      </c>
      <c r="I11468" s="266">
        <v>2023</v>
      </c>
      <c r="J11468" s="267">
        <v>44979</v>
      </c>
      <c r="K11468" s="267">
        <f>J11468+1</f>
        <v>44980</v>
      </c>
      <c r="L11468" s="266">
        <f>IF(M11468&lt;=365,1,2)</f>
        <v>1</v>
      </c>
      <c r="M11468" s="266">
        <f>IF(K11468&lt;$C$1,$C$2-$C$1+1,$C$2-K11468+1)</f>
        <v>67</v>
      </c>
      <c r="N11468" s="268">
        <f>M11468/365</f>
        <v>0.18356164383561643</v>
      </c>
      <c r="O11468" s="269">
        <f>'Data and Parameter'!$E$4*'Data and Parameter'!$E$5*('Data and Parameter'!$E$6+'Data and Parameter'!$E$7)*'Data and Parameter'!$E$19*'Data and Parameter'!$E$14*'ER calculations'!N11468</f>
        <v>0.95043613588809039</v>
      </c>
      <c r="T11468" s="105"/>
    </row>
    <row r="11469" spans="1:20" ht="15">
      <c r="A11469" s="284">
        <v>11465</v>
      </c>
      <c r="B11469" s="287"/>
      <c r="C11469" s="287"/>
      <c r="D11469" s="284" t="s">
        <v>1054</v>
      </c>
      <c r="E11469" s="287"/>
      <c r="F11469" s="285" t="s">
        <v>11591</v>
      </c>
      <c r="G11469" s="266" t="s">
        <v>121</v>
      </c>
      <c r="H11469" s="266">
        <v>0.1</v>
      </c>
      <c r="I11469" s="266">
        <v>2023</v>
      </c>
      <c r="J11469" s="267">
        <v>44979</v>
      </c>
      <c r="K11469" s="267">
        <f>J11469+1</f>
        <v>44980</v>
      </c>
      <c r="L11469" s="266">
        <f>IF(M11469&lt;=365,1,2)</f>
        <v>1</v>
      </c>
      <c r="M11469" s="266">
        <f>IF(K11469&lt;$C$1,$C$2-$C$1+1,$C$2-K11469+1)</f>
        <v>67</v>
      </c>
      <c r="N11469" s="268">
        <f>M11469/365</f>
        <v>0.18356164383561643</v>
      </c>
      <c r="O11469" s="269">
        <f>'Data and Parameter'!$E$4*'Data and Parameter'!$E$5*('Data and Parameter'!$E$6+'Data and Parameter'!$E$7)*'Data and Parameter'!$E$19*'Data and Parameter'!$E$14*'ER calculations'!N11469</f>
        <v>0.95043613588809039</v>
      </c>
      <c r="T11469" s="105"/>
    </row>
    <row r="11470" spans="1:20" ht="15">
      <c r="A11470" s="284">
        <v>11466</v>
      </c>
      <c r="B11470" s="287"/>
      <c r="C11470" s="287"/>
      <c r="D11470" s="284" t="s">
        <v>1054</v>
      </c>
      <c r="E11470" s="287"/>
      <c r="F11470" s="285" t="s">
        <v>11592</v>
      </c>
      <c r="G11470" s="266" t="s">
        <v>121</v>
      </c>
      <c r="H11470" s="266">
        <v>0.1</v>
      </c>
      <c r="I11470" s="266">
        <v>2023</v>
      </c>
      <c r="J11470" s="267">
        <v>44979</v>
      </c>
      <c r="K11470" s="267">
        <f>J11470+1</f>
        <v>44980</v>
      </c>
      <c r="L11470" s="266">
        <f>IF(M11470&lt;=365,1,2)</f>
        <v>1</v>
      </c>
      <c r="M11470" s="266">
        <f>IF(K11470&lt;$C$1,$C$2-$C$1+1,$C$2-K11470+1)</f>
        <v>67</v>
      </c>
      <c r="N11470" s="268">
        <f>M11470/365</f>
        <v>0.18356164383561643</v>
      </c>
      <c r="O11470" s="269">
        <f>'Data and Parameter'!$E$4*'Data and Parameter'!$E$5*('Data and Parameter'!$E$6+'Data and Parameter'!$E$7)*'Data and Parameter'!$E$19*'Data and Parameter'!$E$14*'ER calculations'!N11470</f>
        <v>0.95043613588809039</v>
      </c>
      <c r="T11470" s="105"/>
    </row>
    <row r="11471" spans="1:20" ht="15">
      <c r="A11471" s="284">
        <v>11467</v>
      </c>
      <c r="B11471" s="287"/>
      <c r="C11471" s="287"/>
      <c r="D11471" s="284" t="s">
        <v>1054</v>
      </c>
      <c r="E11471" s="287"/>
      <c r="F11471" s="285" t="s">
        <v>11593</v>
      </c>
      <c r="G11471" s="266" t="s">
        <v>121</v>
      </c>
      <c r="H11471" s="266">
        <v>0.1</v>
      </c>
      <c r="I11471" s="266">
        <v>2023</v>
      </c>
      <c r="J11471" s="267">
        <v>44979</v>
      </c>
      <c r="K11471" s="267">
        <f>J11471+1</f>
        <v>44980</v>
      </c>
      <c r="L11471" s="266">
        <f>IF(M11471&lt;=365,1,2)</f>
        <v>1</v>
      </c>
      <c r="M11471" s="266">
        <f>IF(K11471&lt;$C$1,$C$2-$C$1+1,$C$2-K11471+1)</f>
        <v>67</v>
      </c>
      <c r="N11471" s="268">
        <f>M11471/365</f>
        <v>0.18356164383561643</v>
      </c>
      <c r="O11471" s="269">
        <f>'Data and Parameter'!$E$4*'Data and Parameter'!$E$5*('Data and Parameter'!$E$6+'Data and Parameter'!$E$7)*'Data and Parameter'!$E$19*'Data and Parameter'!$E$14*'ER calculations'!N11471</f>
        <v>0.95043613588809039</v>
      </c>
      <c r="T11471" s="105"/>
    </row>
    <row r="11472" spans="1:20" ht="15">
      <c r="A11472" s="284">
        <v>11468</v>
      </c>
      <c r="B11472" s="287"/>
      <c r="C11472" s="287"/>
      <c r="D11472" s="284" t="s">
        <v>1054</v>
      </c>
      <c r="E11472" s="287"/>
      <c r="F11472" s="285" t="s">
        <v>11594</v>
      </c>
      <c r="G11472" s="266" t="s">
        <v>121</v>
      </c>
      <c r="H11472" s="266">
        <v>0.1</v>
      </c>
      <c r="I11472" s="266">
        <v>2023</v>
      </c>
      <c r="J11472" s="267">
        <v>45008</v>
      </c>
      <c r="K11472" s="267">
        <f>J11472+1</f>
        <v>45009</v>
      </c>
      <c r="L11472" s="266">
        <f>IF(M11472&lt;=365,1,2)</f>
        <v>1</v>
      </c>
      <c r="M11472" s="266">
        <f>IF(K11472&lt;$C$1,$C$2-$C$1+1,$C$2-K11472+1)</f>
        <v>38</v>
      </c>
      <c r="N11472" s="268">
        <f>M11472/365</f>
        <v>0.10410958904109589</v>
      </c>
      <c r="O11472" s="269">
        <f>'Data and Parameter'!$E$4*'Data and Parameter'!$E$5*('Data and Parameter'!$E$6+'Data and Parameter'!$E$7)*'Data and Parameter'!$E$19*'Data and Parameter'!$E$14*'ER calculations'!N11472</f>
        <v>0.53905333080220053</v>
      </c>
      <c r="T11472" s="105"/>
    </row>
    <row r="11473" spans="1:20" ht="15">
      <c r="A11473" s="284">
        <v>11469</v>
      </c>
      <c r="B11473" s="287"/>
      <c r="C11473" s="287"/>
      <c r="D11473" s="284" t="s">
        <v>1054</v>
      </c>
      <c r="E11473" s="287"/>
      <c r="F11473" s="285" t="s">
        <v>11595</v>
      </c>
      <c r="G11473" s="266" t="s">
        <v>121</v>
      </c>
      <c r="H11473" s="266">
        <v>0.1</v>
      </c>
      <c r="I11473" s="266">
        <v>2023</v>
      </c>
      <c r="J11473" s="267">
        <v>45013</v>
      </c>
      <c r="K11473" s="267">
        <f>J11473+1</f>
        <v>45014</v>
      </c>
      <c r="L11473" s="266">
        <f>IF(M11473&lt;=365,1,2)</f>
        <v>1</v>
      </c>
      <c r="M11473" s="266">
        <f>IF(K11473&lt;$C$1,$C$2-$C$1+1,$C$2-K11473+1)</f>
        <v>33</v>
      </c>
      <c r="N11473" s="268">
        <f>M11473/365</f>
        <v>9.0410958904109592E-2</v>
      </c>
      <c r="O11473" s="269">
        <f>'Data and Parameter'!$E$4*'Data and Parameter'!$E$5*('Data and Parameter'!$E$6+'Data and Parameter'!$E$7)*'Data and Parameter'!$E$19*'Data and Parameter'!$E$14*'ER calculations'!N11473</f>
        <v>0.46812526095980572</v>
      </c>
      <c r="T11473" s="105"/>
    </row>
    <row r="11474" spans="1:20" ht="15">
      <c r="A11474" s="284">
        <v>11470</v>
      </c>
      <c r="B11474" s="287"/>
      <c r="C11474" s="287"/>
      <c r="D11474" s="284" t="s">
        <v>1054</v>
      </c>
      <c r="E11474" s="287"/>
      <c r="F11474" s="285" t="s">
        <v>11596</v>
      </c>
      <c r="G11474" s="266" t="s">
        <v>121</v>
      </c>
      <c r="H11474" s="266">
        <v>0.1</v>
      </c>
      <c r="I11474" s="266">
        <v>2023</v>
      </c>
      <c r="J11474" s="267">
        <v>44955</v>
      </c>
      <c r="K11474" s="267">
        <f>J11474+1</f>
        <v>44956</v>
      </c>
      <c r="L11474" s="266">
        <f>IF(M11474&lt;=365,1,2)</f>
        <v>1</v>
      </c>
      <c r="M11474" s="266">
        <f>IF(K11474&lt;$C$1,$C$2-$C$1+1,$C$2-K11474+1)</f>
        <v>91</v>
      </c>
      <c r="N11474" s="268">
        <f>M11474/365</f>
        <v>0.24931506849315069</v>
      </c>
      <c r="O11474" s="269">
        <f>'Data and Parameter'!$E$4*'Data and Parameter'!$E$5*('Data and Parameter'!$E$6+'Data and Parameter'!$E$7)*'Data and Parameter'!$E$19*'Data and Parameter'!$E$14*'ER calculations'!N11474</f>
        <v>1.2908908711315854</v>
      </c>
      <c r="T11474" s="105"/>
    </row>
    <row r="11475" spans="1:20" ht="15">
      <c r="A11475" s="284">
        <v>11471</v>
      </c>
      <c r="B11475" s="287"/>
      <c r="C11475" s="287"/>
      <c r="D11475" s="284" t="s">
        <v>1054</v>
      </c>
      <c r="E11475" s="287"/>
      <c r="F11475" s="285" t="s">
        <v>11597</v>
      </c>
      <c r="G11475" s="266" t="s">
        <v>121</v>
      </c>
      <c r="H11475" s="266">
        <v>0.1</v>
      </c>
      <c r="I11475" s="266">
        <v>2023</v>
      </c>
      <c r="J11475" s="267">
        <v>45008</v>
      </c>
      <c r="K11475" s="267">
        <f>J11475+1</f>
        <v>45009</v>
      </c>
      <c r="L11475" s="266">
        <f>IF(M11475&lt;=365,1,2)</f>
        <v>1</v>
      </c>
      <c r="M11475" s="266">
        <f>IF(K11475&lt;$C$1,$C$2-$C$1+1,$C$2-K11475+1)</f>
        <v>38</v>
      </c>
      <c r="N11475" s="268">
        <f>M11475/365</f>
        <v>0.10410958904109589</v>
      </c>
      <c r="O11475" s="269">
        <f>'Data and Parameter'!$E$4*'Data and Parameter'!$E$5*('Data and Parameter'!$E$6+'Data and Parameter'!$E$7)*'Data and Parameter'!$E$19*'Data and Parameter'!$E$14*'ER calculations'!N11475</f>
        <v>0.53905333080220053</v>
      </c>
      <c r="T11475" s="105"/>
    </row>
    <row r="11476" spans="1:20" ht="15">
      <c r="A11476" s="284">
        <v>11472</v>
      </c>
      <c r="B11476" s="287"/>
      <c r="C11476" s="287"/>
      <c r="D11476" s="284" t="s">
        <v>1054</v>
      </c>
      <c r="E11476" s="287"/>
      <c r="F11476" s="285" t="s">
        <v>11598</v>
      </c>
      <c r="G11476" s="266" t="s">
        <v>121</v>
      </c>
      <c r="H11476" s="266">
        <v>0.1</v>
      </c>
      <c r="I11476" s="266">
        <v>2023</v>
      </c>
      <c r="J11476" s="267">
        <v>45013</v>
      </c>
      <c r="K11476" s="267">
        <f>J11476+1</f>
        <v>45014</v>
      </c>
      <c r="L11476" s="266">
        <f>IF(M11476&lt;=365,1,2)</f>
        <v>1</v>
      </c>
      <c r="M11476" s="266">
        <f>IF(K11476&lt;$C$1,$C$2-$C$1+1,$C$2-K11476+1)</f>
        <v>33</v>
      </c>
      <c r="N11476" s="268">
        <f>M11476/365</f>
        <v>9.0410958904109592E-2</v>
      </c>
      <c r="O11476" s="269">
        <f>'Data and Parameter'!$E$4*'Data and Parameter'!$E$5*('Data and Parameter'!$E$6+'Data and Parameter'!$E$7)*'Data and Parameter'!$E$19*'Data and Parameter'!$E$14*'ER calculations'!N11476</f>
        <v>0.46812526095980572</v>
      </c>
      <c r="T11476" s="105"/>
    </row>
    <row r="11477" spans="1:20" ht="15">
      <c r="A11477" s="284">
        <v>11473</v>
      </c>
      <c r="B11477" s="287"/>
      <c r="C11477" s="287"/>
      <c r="D11477" s="284" t="s">
        <v>1054</v>
      </c>
      <c r="E11477" s="287"/>
      <c r="F11477" s="285" t="s">
        <v>11599</v>
      </c>
      <c r="G11477" s="266" t="s">
        <v>121</v>
      </c>
      <c r="H11477" s="266">
        <v>0.1</v>
      </c>
      <c r="I11477" s="266">
        <v>2023</v>
      </c>
      <c r="J11477" s="267">
        <v>45008</v>
      </c>
      <c r="K11477" s="267">
        <f>J11477+1</f>
        <v>45009</v>
      </c>
      <c r="L11477" s="266">
        <f>IF(M11477&lt;=365,1,2)</f>
        <v>1</v>
      </c>
      <c r="M11477" s="266">
        <f>IF(K11477&lt;$C$1,$C$2-$C$1+1,$C$2-K11477+1)</f>
        <v>38</v>
      </c>
      <c r="N11477" s="268">
        <f>M11477/365</f>
        <v>0.10410958904109589</v>
      </c>
      <c r="O11477" s="269">
        <f>'Data and Parameter'!$E$4*'Data and Parameter'!$E$5*('Data and Parameter'!$E$6+'Data and Parameter'!$E$7)*'Data and Parameter'!$E$19*'Data and Parameter'!$E$14*'ER calculations'!N11477</f>
        <v>0.53905333080220053</v>
      </c>
      <c r="T11477" s="105"/>
    </row>
    <row r="11478" spans="1:20" ht="15">
      <c r="A11478" s="284">
        <v>11474</v>
      </c>
      <c r="B11478" s="287"/>
      <c r="C11478" s="287"/>
      <c r="D11478" s="284" t="s">
        <v>1054</v>
      </c>
      <c r="E11478" s="287"/>
      <c r="F11478" s="285" t="s">
        <v>11600</v>
      </c>
      <c r="G11478" s="266" t="s">
        <v>121</v>
      </c>
      <c r="H11478" s="266">
        <v>0.1</v>
      </c>
      <c r="I11478" s="266">
        <v>2023</v>
      </c>
      <c r="J11478" s="267">
        <v>44994</v>
      </c>
      <c r="K11478" s="267">
        <f>J11478+1</f>
        <v>44995</v>
      </c>
      <c r="L11478" s="266">
        <f>IF(M11478&lt;=365,1,2)</f>
        <v>1</v>
      </c>
      <c r="M11478" s="266">
        <f>IF(K11478&lt;$C$1,$C$2-$C$1+1,$C$2-K11478+1)</f>
        <v>52</v>
      </c>
      <c r="N11478" s="268">
        <f>M11478/365</f>
        <v>0.14246575342465753</v>
      </c>
      <c r="O11478" s="269">
        <f>'Data and Parameter'!$E$4*'Data and Parameter'!$E$5*('Data and Parameter'!$E$6+'Data and Parameter'!$E$7)*'Data and Parameter'!$E$19*'Data and Parameter'!$E$14*'ER calculations'!N11478</f>
        <v>0.73765192636090593</v>
      </c>
      <c r="T11478" s="105"/>
    </row>
    <row r="11479" spans="1:20" ht="15">
      <c r="A11479" s="284">
        <v>11475</v>
      </c>
      <c r="B11479" s="287"/>
      <c r="C11479" s="287"/>
      <c r="D11479" s="284" t="s">
        <v>119</v>
      </c>
      <c r="E11479" s="287"/>
      <c r="F11479" s="285" t="s">
        <v>11601</v>
      </c>
      <c r="G11479" s="266" t="s">
        <v>121</v>
      </c>
      <c r="H11479" s="266">
        <v>0.1</v>
      </c>
      <c r="I11479" s="266">
        <v>2023</v>
      </c>
      <c r="J11479" s="267">
        <v>44968</v>
      </c>
      <c r="K11479" s="267">
        <f>J11479+1</f>
        <v>44969</v>
      </c>
      <c r="L11479" s="266">
        <f>IF(M11479&lt;=365,1,2)</f>
        <v>1</v>
      </c>
      <c r="M11479" s="266">
        <f>IF(K11479&lt;$C$1,$C$2-$C$1+1,$C$2-K11479+1)</f>
        <v>78</v>
      </c>
      <c r="N11479" s="268">
        <f>M11479/365</f>
        <v>0.21369863013698631</v>
      </c>
      <c r="O11479" s="269">
        <f>'Data and Parameter'!$E$4*'Data and Parameter'!$E$5*('Data and Parameter'!$E$6+'Data and Parameter'!$E$7)*'Data and Parameter'!$E$19*'Data and Parameter'!$E$14*'ER calculations'!N11479</f>
        <v>1.1064778895413589</v>
      </c>
    </row>
    <row r="11480" spans="1:20" ht="15">
      <c r="A11480" s="284">
        <v>11476</v>
      </c>
      <c r="B11480" s="287"/>
      <c r="C11480" s="287"/>
      <c r="D11480" s="284" t="s">
        <v>1376</v>
      </c>
      <c r="E11480" s="287"/>
      <c r="F11480" s="285" t="s">
        <v>11602</v>
      </c>
      <c r="G11480" s="266" t="s">
        <v>121</v>
      </c>
      <c r="H11480" s="266">
        <v>0.1</v>
      </c>
      <c r="I11480" s="266">
        <v>2023</v>
      </c>
      <c r="J11480" s="267">
        <v>44989</v>
      </c>
      <c r="K11480" s="267">
        <f>J11480+1</f>
        <v>44990</v>
      </c>
      <c r="L11480" s="266">
        <f>IF(M11480&lt;=365,1,2)</f>
        <v>1</v>
      </c>
      <c r="M11480" s="266">
        <f>IF(K11480&lt;$C$1,$C$2-$C$1+1,$C$2-K11480+1)</f>
        <v>57</v>
      </c>
      <c r="N11480" s="268">
        <f>M11480/365</f>
        <v>0.15616438356164383</v>
      </c>
      <c r="O11480" s="269">
        <f>'Data and Parameter'!$E$4*'Data and Parameter'!$E$5*('Data and Parameter'!$E$6+'Data and Parameter'!$E$7)*'Data and Parameter'!$E$19*'Data and Parameter'!$E$14*'ER calculations'!N11480</f>
        <v>0.80857999620330079</v>
      </c>
    </row>
    <row r="11481" spans="1:20" ht="15">
      <c r="A11481" s="284">
        <v>11477</v>
      </c>
      <c r="B11481" s="287"/>
      <c r="C11481" s="287"/>
      <c r="D11481" s="284" t="s">
        <v>119</v>
      </c>
      <c r="E11481" s="287"/>
      <c r="F11481" s="285" t="s">
        <v>11603</v>
      </c>
      <c r="G11481" s="266" t="s">
        <v>121</v>
      </c>
      <c r="H11481" s="266">
        <v>0.1</v>
      </c>
      <c r="I11481" s="266">
        <v>2023</v>
      </c>
      <c r="J11481" s="267">
        <v>44982</v>
      </c>
      <c r="K11481" s="267">
        <f>J11481+1</f>
        <v>44983</v>
      </c>
      <c r="L11481" s="266">
        <f>IF(M11481&lt;=365,1,2)</f>
        <v>1</v>
      </c>
      <c r="M11481" s="266">
        <f>IF(K11481&lt;$C$1,$C$2-$C$1+1,$C$2-K11481+1)</f>
        <v>64</v>
      </c>
      <c r="N11481" s="268">
        <f>M11481/365</f>
        <v>0.17534246575342466</v>
      </c>
      <c r="O11481" s="269">
        <f>'Data and Parameter'!$E$4*'Data and Parameter'!$E$5*('Data and Parameter'!$E$6+'Data and Parameter'!$E$7)*'Data and Parameter'!$E$19*'Data and Parameter'!$E$14*'ER calculations'!N11481</f>
        <v>0.90787929398265355</v>
      </c>
    </row>
    <row r="11482" spans="1:20" ht="15">
      <c r="A11482" s="284">
        <v>11478</v>
      </c>
      <c r="B11482" s="287"/>
      <c r="C11482" s="287"/>
      <c r="D11482" s="284" t="s">
        <v>1054</v>
      </c>
      <c r="E11482" s="287"/>
      <c r="F11482" s="285" t="s">
        <v>11604</v>
      </c>
      <c r="G11482" s="266" t="s">
        <v>121</v>
      </c>
      <c r="H11482" s="266">
        <v>0.1</v>
      </c>
      <c r="I11482" s="266">
        <v>2023</v>
      </c>
      <c r="J11482" s="267">
        <v>44968</v>
      </c>
      <c r="K11482" s="267">
        <f>J11482+1</f>
        <v>44969</v>
      </c>
      <c r="L11482" s="266">
        <f>IF(M11482&lt;=365,1,2)</f>
        <v>1</v>
      </c>
      <c r="M11482" s="266">
        <f>IF(K11482&lt;$C$1,$C$2-$C$1+1,$C$2-K11482+1)</f>
        <v>78</v>
      </c>
      <c r="N11482" s="268">
        <f>M11482/365</f>
        <v>0.21369863013698631</v>
      </c>
      <c r="O11482" s="269">
        <f>'Data and Parameter'!$E$4*'Data and Parameter'!$E$5*('Data and Parameter'!$E$6+'Data and Parameter'!$E$7)*'Data and Parameter'!$E$19*'Data and Parameter'!$E$14*'ER calculations'!N11482</f>
        <v>1.1064778895413589</v>
      </c>
      <c r="T11482" s="105"/>
    </row>
    <row r="11483" spans="1:20" ht="15">
      <c r="A11483" s="284">
        <v>11479</v>
      </c>
      <c r="B11483" s="287"/>
      <c r="C11483" s="287"/>
      <c r="D11483" s="284" t="s">
        <v>1054</v>
      </c>
      <c r="E11483" s="287"/>
      <c r="F11483" s="285" t="s">
        <v>11605</v>
      </c>
      <c r="G11483" s="266" t="s">
        <v>121</v>
      </c>
      <c r="H11483" s="266">
        <v>0.1</v>
      </c>
      <c r="I11483" s="266">
        <v>2023</v>
      </c>
      <c r="J11483" s="267">
        <v>44968</v>
      </c>
      <c r="K11483" s="267">
        <f>J11483+1</f>
        <v>44969</v>
      </c>
      <c r="L11483" s="266">
        <f>IF(M11483&lt;=365,1,2)</f>
        <v>1</v>
      </c>
      <c r="M11483" s="266">
        <f>IF(K11483&lt;$C$1,$C$2-$C$1+1,$C$2-K11483+1)</f>
        <v>78</v>
      </c>
      <c r="N11483" s="268">
        <f>M11483/365</f>
        <v>0.21369863013698631</v>
      </c>
      <c r="O11483" s="269">
        <f>'Data and Parameter'!$E$4*'Data and Parameter'!$E$5*('Data and Parameter'!$E$6+'Data and Parameter'!$E$7)*'Data and Parameter'!$E$19*'Data and Parameter'!$E$14*'ER calculations'!N11483</f>
        <v>1.1064778895413589</v>
      </c>
      <c r="T11483" s="105"/>
    </row>
    <row r="11484" spans="1:20" ht="15">
      <c r="A11484" s="284">
        <v>11480</v>
      </c>
      <c r="B11484" s="287"/>
      <c r="C11484" s="287"/>
      <c r="D11484" s="284" t="s">
        <v>1054</v>
      </c>
      <c r="E11484" s="287"/>
      <c r="F11484" s="285" t="s">
        <v>11606</v>
      </c>
      <c r="G11484" s="266" t="s">
        <v>121</v>
      </c>
      <c r="H11484" s="266">
        <v>0.1</v>
      </c>
      <c r="I11484" s="266">
        <v>2022</v>
      </c>
      <c r="J11484" s="267">
        <v>44736</v>
      </c>
      <c r="K11484" s="267">
        <f>J11484+1</f>
        <v>44737</v>
      </c>
      <c r="L11484" s="266">
        <f>IF(M11484&lt;=365,1,2)</f>
        <v>1</v>
      </c>
      <c r="M11484" s="266">
        <f>IF(K11484&lt;$C$1,$C$2-$C$1+1,$C$2-K11484+1)</f>
        <v>310</v>
      </c>
      <c r="N11484" s="268">
        <f>M11484/365</f>
        <v>0.84931506849315064</v>
      </c>
      <c r="O11484" s="269">
        <f>'Data and Parameter'!$E$4*'Data and Parameter'!$E$5*('Data and Parameter'!$E$6+'Data and Parameter'!$E$7)*'Data and Parameter'!$E$19*'Data and Parameter'!$E$14*'ER calculations'!N11484</f>
        <v>4.3975403302284777</v>
      </c>
      <c r="T11484" s="105"/>
    </row>
    <row r="11485" spans="1:20" ht="15">
      <c r="A11485" s="284">
        <v>11481</v>
      </c>
      <c r="B11485" s="287"/>
      <c r="C11485" s="287"/>
      <c r="D11485" s="284" t="s">
        <v>1054</v>
      </c>
      <c r="E11485" s="287"/>
      <c r="F11485" s="285" t="s">
        <v>11607</v>
      </c>
      <c r="G11485" s="266" t="s">
        <v>121</v>
      </c>
      <c r="H11485" s="266">
        <v>0.1</v>
      </c>
      <c r="I11485" s="266">
        <v>2022</v>
      </c>
      <c r="J11485" s="267">
        <v>44735</v>
      </c>
      <c r="K11485" s="267">
        <f>J11485+1</f>
        <v>44736</v>
      </c>
      <c r="L11485" s="266">
        <f>IF(M11485&lt;=365,1,2)</f>
        <v>1</v>
      </c>
      <c r="M11485" s="266">
        <f>IF(K11485&lt;$C$1,$C$2-$C$1+1,$C$2-K11485+1)</f>
        <v>311</v>
      </c>
      <c r="N11485" s="268">
        <f>M11485/365</f>
        <v>0.852054794520548</v>
      </c>
      <c r="O11485" s="269">
        <f>'Data and Parameter'!$E$4*'Data and Parameter'!$E$5*('Data and Parameter'!$E$6+'Data and Parameter'!$E$7)*'Data and Parameter'!$E$19*'Data and Parameter'!$E$14*'ER calculations'!N11485</f>
        <v>4.4117259441969567</v>
      </c>
      <c r="T11485" s="105"/>
    </row>
    <row r="11486" spans="1:20" ht="15">
      <c r="A11486" s="284">
        <v>11482</v>
      </c>
      <c r="B11486" s="287"/>
      <c r="C11486" s="287"/>
      <c r="D11486" s="284" t="s">
        <v>1054</v>
      </c>
      <c r="E11486" s="287"/>
      <c r="F11486" s="285" t="s">
        <v>11608</v>
      </c>
      <c r="G11486" s="266" t="s">
        <v>121</v>
      </c>
      <c r="H11486" s="266">
        <v>0.1</v>
      </c>
      <c r="I11486" s="266">
        <v>2023</v>
      </c>
      <c r="J11486" s="267">
        <v>44970</v>
      </c>
      <c r="K11486" s="267">
        <f>J11486+1</f>
        <v>44971</v>
      </c>
      <c r="L11486" s="266">
        <f>IF(M11486&lt;=365,1,2)</f>
        <v>1</v>
      </c>
      <c r="M11486" s="266">
        <f>IF(K11486&lt;$C$1,$C$2-$C$1+1,$C$2-K11486+1)</f>
        <v>76</v>
      </c>
      <c r="N11486" s="268">
        <f>M11486/365</f>
        <v>0.20821917808219179</v>
      </c>
      <c r="O11486" s="269">
        <f>'Data and Parameter'!$E$4*'Data and Parameter'!$E$5*('Data and Parameter'!$E$6+'Data and Parameter'!$E$7)*'Data and Parameter'!$E$19*'Data and Parameter'!$E$14*'ER calculations'!N11486</f>
        <v>1.0781066616044011</v>
      </c>
      <c r="T11486" s="105"/>
    </row>
    <row r="11487" spans="1:20" ht="15">
      <c r="A11487" s="284">
        <v>11483</v>
      </c>
      <c r="B11487" s="287"/>
      <c r="C11487" s="287"/>
      <c r="D11487" s="284" t="s">
        <v>1054</v>
      </c>
      <c r="E11487" s="287"/>
      <c r="F11487" s="285" t="s">
        <v>11609</v>
      </c>
      <c r="G11487" s="266" t="s">
        <v>121</v>
      </c>
      <c r="H11487" s="266">
        <v>0.1</v>
      </c>
      <c r="I11487" s="266">
        <v>2023</v>
      </c>
      <c r="J11487" s="267">
        <v>44968</v>
      </c>
      <c r="K11487" s="267">
        <f>J11487+1</f>
        <v>44969</v>
      </c>
      <c r="L11487" s="266">
        <f>IF(M11487&lt;=365,1,2)</f>
        <v>1</v>
      </c>
      <c r="M11487" s="266">
        <f>IF(K11487&lt;$C$1,$C$2-$C$1+1,$C$2-K11487+1)</f>
        <v>78</v>
      </c>
      <c r="N11487" s="268">
        <f>M11487/365</f>
        <v>0.21369863013698631</v>
      </c>
      <c r="O11487" s="269">
        <f>'Data and Parameter'!$E$4*'Data and Parameter'!$E$5*('Data and Parameter'!$E$6+'Data and Parameter'!$E$7)*'Data and Parameter'!$E$19*'Data and Parameter'!$E$14*'ER calculations'!N11487</f>
        <v>1.1064778895413589</v>
      </c>
      <c r="T11487" s="105"/>
    </row>
    <row r="11488" spans="1:20" ht="15">
      <c r="A11488" s="284">
        <v>11484</v>
      </c>
      <c r="B11488" s="287"/>
      <c r="C11488" s="287"/>
      <c r="D11488" s="284" t="s">
        <v>1054</v>
      </c>
      <c r="E11488" s="287"/>
      <c r="F11488" s="285" t="s">
        <v>11610</v>
      </c>
      <c r="G11488" s="266" t="s">
        <v>121</v>
      </c>
      <c r="H11488" s="266">
        <v>0.1</v>
      </c>
      <c r="I11488" s="266">
        <v>2023</v>
      </c>
      <c r="J11488" s="267">
        <v>45013</v>
      </c>
      <c r="K11488" s="267">
        <f>J11488+1</f>
        <v>45014</v>
      </c>
      <c r="L11488" s="266">
        <f>IF(M11488&lt;=365,1,2)</f>
        <v>1</v>
      </c>
      <c r="M11488" s="266">
        <f>IF(K11488&lt;$C$1,$C$2-$C$1+1,$C$2-K11488+1)</f>
        <v>33</v>
      </c>
      <c r="N11488" s="268">
        <f>M11488/365</f>
        <v>9.0410958904109592E-2</v>
      </c>
      <c r="O11488" s="269">
        <f>'Data and Parameter'!$E$4*'Data and Parameter'!$E$5*('Data and Parameter'!$E$6+'Data and Parameter'!$E$7)*'Data and Parameter'!$E$19*'Data and Parameter'!$E$14*'ER calculations'!N11488</f>
        <v>0.46812526095980572</v>
      </c>
    </row>
    <row r="11489" spans="1:20" ht="15">
      <c r="A11489" s="284">
        <v>11485</v>
      </c>
      <c r="B11489" s="287"/>
      <c r="C11489" s="287"/>
      <c r="D11489" s="284" t="s">
        <v>119</v>
      </c>
      <c r="E11489" s="287"/>
      <c r="F11489" s="285" t="s">
        <v>11611</v>
      </c>
      <c r="G11489" s="266" t="s">
        <v>121</v>
      </c>
      <c r="H11489" s="266">
        <v>0.1</v>
      </c>
      <c r="I11489" s="266">
        <v>2023</v>
      </c>
      <c r="J11489" s="267">
        <v>44969</v>
      </c>
      <c r="K11489" s="267">
        <f>J11489+1</f>
        <v>44970</v>
      </c>
      <c r="L11489" s="266">
        <f>IF(M11489&lt;=365,1,2)</f>
        <v>1</v>
      </c>
      <c r="M11489" s="266">
        <f>IF(K11489&lt;$C$1,$C$2-$C$1+1,$C$2-K11489+1)</f>
        <v>77</v>
      </c>
      <c r="N11489" s="268">
        <f>M11489/365</f>
        <v>0.21095890410958903</v>
      </c>
      <c r="O11489" s="269">
        <f>'Data and Parameter'!$E$4*'Data and Parameter'!$E$5*('Data and Parameter'!$E$6+'Data and Parameter'!$E$7)*'Data and Parameter'!$E$19*'Data and Parameter'!$E$14*'ER calculations'!N11489</f>
        <v>1.0922922755728799</v>
      </c>
    </row>
    <row r="11490" spans="1:20" ht="15">
      <c r="A11490" s="284">
        <v>11486</v>
      </c>
      <c r="B11490" s="287"/>
      <c r="C11490" s="287"/>
      <c r="D11490" s="284" t="s">
        <v>1054</v>
      </c>
      <c r="E11490" s="287"/>
      <c r="F11490" s="285" t="s">
        <v>11612</v>
      </c>
      <c r="G11490" s="266" t="s">
        <v>121</v>
      </c>
      <c r="H11490" s="266">
        <v>0.1</v>
      </c>
      <c r="I11490" s="266">
        <v>2023</v>
      </c>
      <c r="J11490" s="267">
        <v>44971</v>
      </c>
      <c r="K11490" s="267">
        <f>J11490+1</f>
        <v>44972</v>
      </c>
      <c r="L11490" s="266">
        <f>IF(M11490&lt;=365,1,2)</f>
        <v>1</v>
      </c>
      <c r="M11490" s="266">
        <f>IF(K11490&lt;$C$1,$C$2-$C$1+1,$C$2-K11490+1)</f>
        <v>75</v>
      </c>
      <c r="N11490" s="268">
        <f>M11490/365</f>
        <v>0.20547945205479451</v>
      </c>
      <c r="O11490" s="269">
        <f>'Data and Parameter'!$E$4*'Data and Parameter'!$E$5*('Data and Parameter'!$E$6+'Data and Parameter'!$E$7)*'Data and Parameter'!$E$19*'Data and Parameter'!$E$14*'ER calculations'!N11490</f>
        <v>1.063921047635922</v>
      </c>
    </row>
    <row r="11491" spans="1:20" ht="15">
      <c r="A11491" s="284">
        <v>11487</v>
      </c>
      <c r="B11491" s="287"/>
      <c r="C11491" s="287"/>
      <c r="D11491" s="284" t="s">
        <v>1054</v>
      </c>
      <c r="E11491" s="287"/>
      <c r="F11491" s="285" t="s">
        <v>11613</v>
      </c>
      <c r="G11491" s="266" t="s">
        <v>121</v>
      </c>
      <c r="H11491" s="266">
        <v>0.1</v>
      </c>
      <c r="I11491" s="266">
        <v>2023</v>
      </c>
      <c r="J11491" s="267">
        <v>44971</v>
      </c>
      <c r="K11491" s="267">
        <f>J11491+1</f>
        <v>44972</v>
      </c>
      <c r="L11491" s="266">
        <f>IF(M11491&lt;=365,1,2)</f>
        <v>1</v>
      </c>
      <c r="M11491" s="266">
        <f>IF(K11491&lt;$C$1,$C$2-$C$1+1,$C$2-K11491+1)</f>
        <v>75</v>
      </c>
      <c r="N11491" s="268">
        <f>M11491/365</f>
        <v>0.20547945205479451</v>
      </c>
      <c r="O11491" s="269">
        <f>'Data and Parameter'!$E$4*'Data and Parameter'!$E$5*('Data and Parameter'!$E$6+'Data and Parameter'!$E$7)*'Data and Parameter'!$E$19*'Data and Parameter'!$E$14*'ER calculations'!N11491</f>
        <v>1.063921047635922</v>
      </c>
    </row>
    <row r="11492" spans="1:20" ht="15">
      <c r="A11492" s="284">
        <v>11488</v>
      </c>
      <c r="B11492" s="287"/>
      <c r="C11492" s="287"/>
      <c r="D11492" s="284" t="s">
        <v>1054</v>
      </c>
      <c r="E11492" s="287"/>
      <c r="F11492" s="285" t="s">
        <v>11614</v>
      </c>
      <c r="G11492" s="266" t="s">
        <v>121</v>
      </c>
      <c r="H11492" s="266">
        <v>0.1</v>
      </c>
      <c r="I11492" s="266">
        <v>2023</v>
      </c>
      <c r="J11492" s="267">
        <v>44971</v>
      </c>
      <c r="K11492" s="267">
        <f>J11492+1</f>
        <v>44972</v>
      </c>
      <c r="L11492" s="266">
        <f>IF(M11492&lt;=365,1,2)</f>
        <v>1</v>
      </c>
      <c r="M11492" s="266">
        <f>IF(K11492&lt;$C$1,$C$2-$C$1+1,$C$2-K11492+1)</f>
        <v>75</v>
      </c>
      <c r="N11492" s="268">
        <f>M11492/365</f>
        <v>0.20547945205479451</v>
      </c>
      <c r="O11492" s="269">
        <f>'Data and Parameter'!$E$4*'Data and Parameter'!$E$5*('Data and Parameter'!$E$6+'Data and Parameter'!$E$7)*'Data and Parameter'!$E$19*'Data and Parameter'!$E$14*'ER calculations'!N11492</f>
        <v>1.063921047635922</v>
      </c>
    </row>
    <row r="11493" spans="1:20" ht="15">
      <c r="A11493" s="284">
        <v>11489</v>
      </c>
      <c r="B11493" s="287"/>
      <c r="C11493" s="287"/>
      <c r="D11493" s="284" t="s">
        <v>1376</v>
      </c>
      <c r="E11493" s="287"/>
      <c r="F11493" s="285" t="s">
        <v>11615</v>
      </c>
      <c r="G11493" s="266" t="s">
        <v>121</v>
      </c>
      <c r="H11493" s="266">
        <v>0.1</v>
      </c>
      <c r="I11493" s="266">
        <v>2023</v>
      </c>
      <c r="J11493" s="267">
        <v>44969</v>
      </c>
      <c r="K11493" s="267">
        <f>J11493+1</f>
        <v>44970</v>
      </c>
      <c r="L11493" s="266">
        <f>IF(M11493&lt;=365,1,2)</f>
        <v>1</v>
      </c>
      <c r="M11493" s="266">
        <f>IF(K11493&lt;$C$1,$C$2-$C$1+1,$C$2-K11493+1)</f>
        <v>77</v>
      </c>
      <c r="N11493" s="268">
        <f>M11493/365</f>
        <v>0.21095890410958903</v>
      </c>
      <c r="O11493" s="269">
        <f>'Data and Parameter'!$E$4*'Data and Parameter'!$E$5*('Data and Parameter'!$E$6+'Data and Parameter'!$E$7)*'Data and Parameter'!$E$19*'Data and Parameter'!$E$14*'ER calculations'!N11493</f>
        <v>1.0922922755728799</v>
      </c>
    </row>
    <row r="11494" spans="1:20" ht="15">
      <c r="A11494" s="284">
        <v>11490</v>
      </c>
      <c r="B11494" s="287"/>
      <c r="C11494" s="287"/>
      <c r="D11494" s="284" t="s">
        <v>1376</v>
      </c>
      <c r="E11494" s="287"/>
      <c r="F11494" s="285" t="s">
        <v>11616</v>
      </c>
      <c r="G11494" s="266" t="s">
        <v>121</v>
      </c>
      <c r="H11494" s="266">
        <v>0.1</v>
      </c>
      <c r="I11494" s="266">
        <v>2023</v>
      </c>
      <c r="J11494" s="267">
        <v>44969</v>
      </c>
      <c r="K11494" s="267">
        <f>J11494+1</f>
        <v>44970</v>
      </c>
      <c r="L11494" s="266">
        <f>IF(M11494&lt;=365,1,2)</f>
        <v>1</v>
      </c>
      <c r="M11494" s="266">
        <f>IF(K11494&lt;$C$1,$C$2-$C$1+1,$C$2-K11494+1)</f>
        <v>77</v>
      </c>
      <c r="N11494" s="268">
        <f>M11494/365</f>
        <v>0.21095890410958903</v>
      </c>
      <c r="O11494" s="269">
        <f>'Data and Parameter'!$E$4*'Data and Parameter'!$E$5*('Data and Parameter'!$E$6+'Data and Parameter'!$E$7)*'Data and Parameter'!$E$19*'Data and Parameter'!$E$14*'ER calculations'!N11494</f>
        <v>1.0922922755728799</v>
      </c>
    </row>
    <row r="11495" spans="1:20" ht="15">
      <c r="A11495" s="284">
        <v>11491</v>
      </c>
      <c r="B11495" s="287"/>
      <c r="C11495" s="287"/>
      <c r="D11495" s="284" t="s">
        <v>1054</v>
      </c>
      <c r="E11495" s="287"/>
      <c r="F11495" s="285" t="s">
        <v>11617</v>
      </c>
      <c r="G11495" s="266" t="s">
        <v>121</v>
      </c>
      <c r="H11495" s="266">
        <v>0.1</v>
      </c>
      <c r="I11495" s="266">
        <v>2022</v>
      </c>
      <c r="J11495" s="267">
        <v>44735</v>
      </c>
      <c r="K11495" s="267">
        <f>J11495+1</f>
        <v>44736</v>
      </c>
      <c r="L11495" s="266">
        <f>IF(M11495&lt;=365,1,2)</f>
        <v>1</v>
      </c>
      <c r="M11495" s="266">
        <f>IF(K11495&lt;$C$1,$C$2-$C$1+1,$C$2-K11495+1)</f>
        <v>311</v>
      </c>
      <c r="N11495" s="268">
        <f>M11495/365</f>
        <v>0.852054794520548</v>
      </c>
      <c r="O11495" s="269">
        <f>'Data and Parameter'!$E$4*'Data and Parameter'!$E$5*('Data and Parameter'!$E$6+'Data and Parameter'!$E$7)*'Data and Parameter'!$E$19*'Data and Parameter'!$E$14*'ER calculations'!N11495</f>
        <v>4.4117259441969567</v>
      </c>
      <c r="T11495" s="105"/>
    </row>
    <row r="11496" spans="1:20" ht="15">
      <c r="A11496" s="284">
        <v>11492</v>
      </c>
      <c r="B11496" s="287"/>
      <c r="C11496" s="287"/>
      <c r="D11496" s="284" t="s">
        <v>1054</v>
      </c>
      <c r="E11496" s="287"/>
      <c r="F11496" s="285" t="s">
        <v>11618</v>
      </c>
      <c r="G11496" s="266" t="s">
        <v>121</v>
      </c>
      <c r="H11496" s="266">
        <v>0.1</v>
      </c>
      <c r="I11496" s="266">
        <v>2022</v>
      </c>
      <c r="J11496" s="267">
        <v>44735</v>
      </c>
      <c r="K11496" s="267">
        <f>J11496+1</f>
        <v>44736</v>
      </c>
      <c r="L11496" s="266">
        <f>IF(M11496&lt;=365,1,2)</f>
        <v>1</v>
      </c>
      <c r="M11496" s="266">
        <f>IF(K11496&lt;$C$1,$C$2-$C$1+1,$C$2-K11496+1)</f>
        <v>311</v>
      </c>
      <c r="N11496" s="268">
        <f>M11496/365</f>
        <v>0.852054794520548</v>
      </c>
      <c r="O11496" s="269">
        <f>'Data and Parameter'!$E$4*'Data and Parameter'!$E$5*('Data and Parameter'!$E$6+'Data and Parameter'!$E$7)*'Data and Parameter'!$E$19*'Data and Parameter'!$E$14*'ER calculations'!N11496</f>
        <v>4.4117259441969567</v>
      </c>
      <c r="T11496" s="105"/>
    </row>
    <row r="11497" spans="1:20" ht="15">
      <c r="A11497" s="284">
        <v>11493</v>
      </c>
      <c r="B11497" s="287"/>
      <c r="C11497" s="287"/>
      <c r="D11497" s="284" t="s">
        <v>1376</v>
      </c>
      <c r="E11497" s="287"/>
      <c r="F11497" s="285" t="s">
        <v>11619</v>
      </c>
      <c r="G11497" s="266" t="s">
        <v>121</v>
      </c>
      <c r="H11497" s="266">
        <v>0.1</v>
      </c>
      <c r="I11497" s="266">
        <v>2023</v>
      </c>
      <c r="J11497" s="267">
        <v>44969</v>
      </c>
      <c r="K11497" s="267">
        <f>J11497+1</f>
        <v>44970</v>
      </c>
      <c r="L11497" s="266">
        <f>IF(M11497&lt;=365,1,2)</f>
        <v>1</v>
      </c>
      <c r="M11497" s="266">
        <f>IF(K11497&lt;$C$1,$C$2-$C$1+1,$C$2-K11497+1)</f>
        <v>77</v>
      </c>
      <c r="N11497" s="268">
        <f>M11497/365</f>
        <v>0.21095890410958903</v>
      </c>
      <c r="O11497" s="269">
        <f>'Data and Parameter'!$E$4*'Data and Parameter'!$E$5*('Data and Parameter'!$E$6+'Data and Parameter'!$E$7)*'Data and Parameter'!$E$19*'Data and Parameter'!$E$14*'ER calculations'!N11497</f>
        <v>1.0922922755728799</v>
      </c>
    </row>
    <row r="11498" spans="1:20" ht="15">
      <c r="A11498" s="284">
        <v>11494</v>
      </c>
      <c r="B11498" s="287"/>
      <c r="C11498" s="287"/>
      <c r="D11498" s="284" t="s">
        <v>1376</v>
      </c>
      <c r="E11498" s="287"/>
      <c r="F11498" s="285" t="s">
        <v>11620</v>
      </c>
      <c r="G11498" s="266" t="s">
        <v>121</v>
      </c>
      <c r="H11498" s="266">
        <v>0.1</v>
      </c>
      <c r="I11498" s="266">
        <v>2023</v>
      </c>
      <c r="J11498" s="267">
        <v>44971</v>
      </c>
      <c r="K11498" s="267">
        <f>J11498+1</f>
        <v>44972</v>
      </c>
      <c r="L11498" s="266">
        <f>IF(M11498&lt;=365,1,2)</f>
        <v>1</v>
      </c>
      <c r="M11498" s="266">
        <f>IF(K11498&lt;$C$1,$C$2-$C$1+1,$C$2-K11498+1)</f>
        <v>75</v>
      </c>
      <c r="N11498" s="268">
        <f>M11498/365</f>
        <v>0.20547945205479451</v>
      </c>
      <c r="O11498" s="269">
        <f>'Data and Parameter'!$E$4*'Data and Parameter'!$E$5*('Data and Parameter'!$E$6+'Data and Parameter'!$E$7)*'Data and Parameter'!$E$19*'Data and Parameter'!$E$14*'ER calculations'!N11498</f>
        <v>1.063921047635922</v>
      </c>
    </row>
    <row r="11499" spans="1:20" ht="15">
      <c r="A11499" s="284">
        <v>11495</v>
      </c>
      <c r="B11499" s="287"/>
      <c r="C11499" s="287"/>
      <c r="D11499" s="284" t="s">
        <v>1376</v>
      </c>
      <c r="E11499" s="287"/>
      <c r="F11499" s="285" t="s">
        <v>11621</v>
      </c>
      <c r="G11499" s="266" t="s">
        <v>121</v>
      </c>
      <c r="H11499" s="266">
        <v>0.1</v>
      </c>
      <c r="I11499" s="266">
        <v>2023</v>
      </c>
      <c r="J11499" s="267">
        <v>44970</v>
      </c>
      <c r="K11499" s="267">
        <f>J11499+1</f>
        <v>44971</v>
      </c>
      <c r="L11499" s="266">
        <f>IF(M11499&lt;=365,1,2)</f>
        <v>1</v>
      </c>
      <c r="M11499" s="266">
        <f>IF(K11499&lt;$C$1,$C$2-$C$1+1,$C$2-K11499+1)</f>
        <v>76</v>
      </c>
      <c r="N11499" s="268">
        <f>M11499/365</f>
        <v>0.20821917808219179</v>
      </c>
      <c r="O11499" s="269">
        <f>'Data and Parameter'!$E$4*'Data and Parameter'!$E$5*('Data and Parameter'!$E$6+'Data and Parameter'!$E$7)*'Data and Parameter'!$E$19*'Data and Parameter'!$E$14*'ER calculations'!N11499</f>
        <v>1.0781066616044011</v>
      </c>
    </row>
    <row r="11500" spans="1:20" ht="15">
      <c r="A11500" s="284">
        <v>11496</v>
      </c>
      <c r="B11500" s="287"/>
      <c r="C11500" s="287"/>
      <c r="D11500" s="284" t="s">
        <v>3178</v>
      </c>
      <c r="E11500" s="287"/>
      <c r="F11500" s="285" t="s">
        <v>11622</v>
      </c>
      <c r="G11500" s="266" t="s">
        <v>121</v>
      </c>
      <c r="H11500" s="266">
        <v>0.1</v>
      </c>
      <c r="I11500" s="266">
        <v>2023</v>
      </c>
      <c r="J11500" s="267">
        <v>44970</v>
      </c>
      <c r="K11500" s="267">
        <f>J11500+1</f>
        <v>44971</v>
      </c>
      <c r="L11500" s="266">
        <f>IF(M11500&lt;=365,1,2)</f>
        <v>1</v>
      </c>
      <c r="M11500" s="266">
        <f>IF(K11500&lt;$C$1,$C$2-$C$1+1,$C$2-K11500+1)</f>
        <v>76</v>
      </c>
      <c r="N11500" s="268">
        <f>M11500/365</f>
        <v>0.20821917808219179</v>
      </c>
      <c r="O11500" s="269">
        <f>'Data and Parameter'!$E$4*'Data and Parameter'!$E$5*('Data and Parameter'!$E$6+'Data and Parameter'!$E$7)*'Data and Parameter'!$E$19*'Data and Parameter'!$E$14*'ER calculations'!N11500</f>
        <v>1.0781066616044011</v>
      </c>
    </row>
    <row r="11501" spans="1:20" ht="15">
      <c r="A11501" s="284">
        <v>11497</v>
      </c>
      <c r="B11501" s="287"/>
      <c r="C11501" s="287"/>
      <c r="D11501" s="284" t="s">
        <v>1054</v>
      </c>
      <c r="E11501" s="287"/>
      <c r="F11501" s="285" t="s">
        <v>11623</v>
      </c>
      <c r="G11501" s="266" t="s">
        <v>121</v>
      </c>
      <c r="H11501" s="266">
        <v>0.1</v>
      </c>
      <c r="I11501" s="266">
        <v>2022</v>
      </c>
      <c r="J11501" s="267">
        <v>44735</v>
      </c>
      <c r="K11501" s="267">
        <f>J11501+1</f>
        <v>44736</v>
      </c>
      <c r="L11501" s="266">
        <f>IF(M11501&lt;=365,1,2)</f>
        <v>1</v>
      </c>
      <c r="M11501" s="266">
        <f>IF(K11501&lt;$C$1,$C$2-$C$1+1,$C$2-K11501+1)</f>
        <v>311</v>
      </c>
      <c r="N11501" s="268">
        <f>M11501/365</f>
        <v>0.852054794520548</v>
      </c>
      <c r="O11501" s="269">
        <f>'Data and Parameter'!$E$4*'Data and Parameter'!$E$5*('Data and Parameter'!$E$6+'Data and Parameter'!$E$7)*'Data and Parameter'!$E$19*'Data and Parameter'!$E$14*'ER calculations'!N11501</f>
        <v>4.4117259441969567</v>
      </c>
      <c r="T11501" s="105"/>
    </row>
    <row r="11502" spans="1:20" ht="15">
      <c r="A11502" s="284">
        <v>11498</v>
      </c>
      <c r="B11502" s="287"/>
      <c r="C11502" s="287"/>
      <c r="D11502" s="284" t="s">
        <v>1054</v>
      </c>
      <c r="E11502" s="287"/>
      <c r="F11502" s="285" t="s">
        <v>11624</v>
      </c>
      <c r="G11502" s="266" t="s">
        <v>121</v>
      </c>
      <c r="H11502" s="266">
        <v>0.1</v>
      </c>
      <c r="I11502" s="266">
        <v>2022</v>
      </c>
      <c r="J11502" s="267">
        <v>44719</v>
      </c>
      <c r="K11502" s="267">
        <f>J11502+1</f>
        <v>44720</v>
      </c>
      <c r="L11502" s="266">
        <f>IF(M11502&lt;=365,1,2)</f>
        <v>1</v>
      </c>
      <c r="M11502" s="266">
        <f>IF(K11502&lt;$C$1,$C$2-$C$1+1,$C$2-K11502+1)</f>
        <v>327</v>
      </c>
      <c r="N11502" s="268">
        <f>M11502/365</f>
        <v>0.89589041095890409</v>
      </c>
      <c r="O11502" s="269">
        <f>'Data and Parameter'!$E$4*'Data and Parameter'!$E$5*('Data and Parameter'!$E$6+'Data and Parameter'!$E$7)*'Data and Parameter'!$E$19*'Data and Parameter'!$E$14*'ER calculations'!N11502</f>
        <v>4.6386957676926199</v>
      </c>
      <c r="T11502" s="105"/>
    </row>
    <row r="11503" spans="1:20" ht="15">
      <c r="A11503" s="284">
        <v>11499</v>
      </c>
      <c r="B11503" s="287"/>
      <c r="C11503" s="287"/>
      <c r="D11503" s="284" t="s">
        <v>1054</v>
      </c>
      <c r="E11503" s="287"/>
      <c r="F11503" s="285" t="s">
        <v>11625</v>
      </c>
      <c r="G11503" s="266" t="s">
        <v>121</v>
      </c>
      <c r="H11503" s="266">
        <v>0.1</v>
      </c>
      <c r="I11503" s="266">
        <v>2022</v>
      </c>
      <c r="J11503" s="267">
        <v>44719</v>
      </c>
      <c r="K11503" s="267">
        <f>J11503+1</f>
        <v>44720</v>
      </c>
      <c r="L11503" s="266">
        <f>IF(M11503&lt;=365,1,2)</f>
        <v>1</v>
      </c>
      <c r="M11503" s="266">
        <f>IF(K11503&lt;$C$1,$C$2-$C$1+1,$C$2-K11503+1)</f>
        <v>327</v>
      </c>
      <c r="N11503" s="268">
        <f>M11503/365</f>
        <v>0.89589041095890409</v>
      </c>
      <c r="O11503" s="269">
        <f>'Data and Parameter'!$E$4*'Data and Parameter'!$E$5*('Data and Parameter'!$E$6+'Data and Parameter'!$E$7)*'Data and Parameter'!$E$19*'Data and Parameter'!$E$14*'ER calculations'!N11503</f>
        <v>4.6386957676926199</v>
      </c>
      <c r="T11503" s="105"/>
    </row>
    <row r="11504" spans="1:20" ht="15">
      <c r="A11504" s="284">
        <v>11500</v>
      </c>
      <c r="B11504" s="287"/>
      <c r="C11504" s="287"/>
      <c r="D11504" s="284" t="s">
        <v>1376</v>
      </c>
      <c r="E11504" s="287"/>
      <c r="F11504" s="285" t="s">
        <v>11626</v>
      </c>
      <c r="G11504" s="266" t="s">
        <v>121</v>
      </c>
      <c r="H11504" s="266">
        <v>0.1</v>
      </c>
      <c r="I11504" s="266">
        <v>2023</v>
      </c>
      <c r="J11504" s="267">
        <v>44971</v>
      </c>
      <c r="K11504" s="267">
        <f>J11504+1</f>
        <v>44972</v>
      </c>
      <c r="L11504" s="266">
        <f>IF(M11504&lt;=365,1,2)</f>
        <v>1</v>
      </c>
      <c r="M11504" s="266">
        <f>IF(K11504&lt;$C$1,$C$2-$C$1+1,$C$2-K11504+1)</f>
        <v>75</v>
      </c>
      <c r="N11504" s="270">
        <f>M11504/365</f>
        <v>0.20547945205479451</v>
      </c>
      <c r="O11504" s="271">
        <f>'Data and Parameter'!$E$4*'Data and Parameter'!$E$5*('Data and Parameter'!$E$6+'Data and Parameter'!$E$7)*'Data and Parameter'!$E$19*'Data and Parameter'!$E$14*'ER calculations'!N11504</f>
        <v>1.063921047635922</v>
      </c>
    </row>
    <row r="11505" spans="14:15" ht="15" thickBot="1">
      <c r="N11505" s="272" t="s">
        <v>23</v>
      </c>
      <c r="O11505" s="273">
        <f>ROUNDDOWN(SUM(O5:O11504),0)</f>
        <v>14607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23B18-9AAF-47DD-9480-4E190C225BA1}">
  <dimension ref="A1:G26"/>
  <sheetViews>
    <sheetView zoomScaleNormal="100" workbookViewId="0"/>
  </sheetViews>
  <sheetFormatPr defaultColWidth="8.7109375" defaultRowHeight="14.45"/>
  <cols>
    <col min="1" max="1" width="56.42578125" style="118" bestFit="1" customWidth="1"/>
    <col min="2" max="2" width="66.140625" style="118" customWidth="1"/>
    <col min="3" max="3" width="18.7109375" style="118" bestFit="1" customWidth="1"/>
    <col min="4" max="4" width="26.140625" style="118" customWidth="1"/>
    <col min="5" max="16384" width="8.7109375" style="118"/>
  </cols>
  <sheetData>
    <row r="1" spans="1:7" ht="15.6">
      <c r="A1" s="259" t="s">
        <v>11627</v>
      </c>
      <c r="B1" s="260" t="s">
        <v>11628</v>
      </c>
      <c r="C1" s="260" t="s">
        <v>33</v>
      </c>
      <c r="D1" s="261" t="s">
        <v>11629</v>
      </c>
      <c r="E1" s="137"/>
      <c r="F1" s="137"/>
      <c r="G1" s="137"/>
    </row>
    <row r="2" spans="1:7" ht="66.95" customHeight="1">
      <c r="A2" s="143" t="s">
        <v>11630</v>
      </c>
      <c r="B2" s="130" t="s">
        <v>11631</v>
      </c>
      <c r="C2" s="162" t="s">
        <v>11632</v>
      </c>
      <c r="D2" s="131">
        <f>'ER Summary'!C5</f>
        <v>14607</v>
      </c>
      <c r="E2" s="138"/>
      <c r="F2" s="138"/>
      <c r="G2" s="138"/>
    </row>
    <row r="3" spans="1:7" ht="66.95" customHeight="1">
      <c r="A3" s="143" t="s">
        <v>11633</v>
      </c>
      <c r="B3" s="255" t="s">
        <v>11634</v>
      </c>
      <c r="C3" s="163" t="s">
        <v>11635</v>
      </c>
      <c r="D3" s="230">
        <f>COUNTIF('Monitoring Survey Sheet'!AG2:AG51,"Yes")/COUNT('Monitoring Survey Sheet'!H2:H51)</f>
        <v>1</v>
      </c>
      <c r="E3" s="138"/>
      <c r="F3" s="138"/>
      <c r="G3" s="138"/>
    </row>
    <row r="4" spans="1:7" ht="93">
      <c r="A4" s="254" t="s">
        <v>11636</v>
      </c>
      <c r="B4" s="257" t="s">
        <v>11637</v>
      </c>
      <c r="C4" s="145" t="s">
        <v>11638</v>
      </c>
      <c r="D4" s="229">
        <f>AVERAGE('Monitoring Survey Sheet'!AF2:AF51)</f>
        <v>1.55</v>
      </c>
      <c r="E4" s="138"/>
      <c r="F4" s="138"/>
      <c r="G4" s="138"/>
    </row>
    <row r="5" spans="1:7" ht="46.5">
      <c r="A5" s="144" t="s">
        <v>11639</v>
      </c>
      <c r="B5" s="256" t="s">
        <v>11640</v>
      </c>
      <c r="C5" s="134" t="s">
        <v>70</v>
      </c>
      <c r="D5" s="133">
        <f>COUNT('ER calculations'!I5:I11504)*'Sample Size &amp; Reliability'!D22</f>
        <v>11500</v>
      </c>
      <c r="E5" s="139"/>
      <c r="F5" s="139"/>
      <c r="G5" s="139"/>
    </row>
    <row r="6" spans="1:7" ht="93">
      <c r="A6" s="144" t="s">
        <v>11641</v>
      </c>
      <c r="B6" s="132" t="s">
        <v>11642</v>
      </c>
      <c r="C6" s="134" t="s">
        <v>70</v>
      </c>
      <c r="D6" s="133">
        <v>36</v>
      </c>
      <c r="E6" s="139"/>
      <c r="F6" s="139"/>
      <c r="G6" s="139"/>
    </row>
    <row r="8" spans="1:7">
      <c r="C8" s="293"/>
      <c r="D8" s="294"/>
    </row>
    <row r="9" spans="1:7">
      <c r="C9" s="136"/>
      <c r="D9" s="136"/>
    </row>
    <row r="10" spans="1:7">
      <c r="C10" s="136"/>
      <c r="D10" s="146"/>
    </row>
    <row r="12" spans="1:7">
      <c r="A12" s="136"/>
    </row>
    <row r="13" spans="1:7">
      <c r="A13" s="136"/>
    </row>
    <row r="17" spans="3:7">
      <c r="C17" s="141"/>
      <c r="D17" s="141"/>
      <c r="E17" s="141"/>
      <c r="F17" s="141"/>
      <c r="G17" s="141"/>
    </row>
    <row r="18" spans="3:7" ht="15.6">
      <c r="C18" s="147"/>
      <c r="D18" s="139"/>
      <c r="E18" s="142"/>
      <c r="F18" s="142"/>
      <c r="G18" s="142"/>
    </row>
    <row r="19" spans="3:7" ht="15.6">
      <c r="C19" s="147"/>
      <c r="D19" s="139"/>
      <c r="E19" s="142"/>
      <c r="F19" s="142"/>
      <c r="G19" s="142"/>
    </row>
    <row r="20" spans="3:7" ht="15.6">
      <c r="C20" s="147"/>
      <c r="D20" s="139"/>
      <c r="E20" s="142"/>
      <c r="F20" s="142"/>
      <c r="G20" s="142"/>
    </row>
    <row r="21" spans="3:7" ht="15.6">
      <c r="C21" s="147"/>
      <c r="D21" s="139"/>
      <c r="E21" s="142"/>
      <c r="F21" s="142"/>
      <c r="G21" s="142"/>
    </row>
    <row r="22" spans="3:7" ht="15.6">
      <c r="C22" s="147"/>
      <c r="D22" s="139"/>
      <c r="E22" s="142"/>
      <c r="F22" s="142"/>
      <c r="G22" s="142"/>
    </row>
    <row r="23" spans="3:7" ht="15.6">
      <c r="C23" s="147"/>
      <c r="D23" s="139"/>
      <c r="E23" s="142"/>
      <c r="F23" s="142"/>
      <c r="G23" s="142"/>
    </row>
    <row r="24" spans="3:7" ht="15.6">
      <c r="C24" s="147"/>
      <c r="D24" s="139"/>
      <c r="E24" s="142"/>
      <c r="F24" s="142"/>
      <c r="G24" s="142"/>
    </row>
    <row r="25" spans="3:7" ht="15.6">
      <c r="D25" s="139"/>
      <c r="E25" s="142"/>
      <c r="F25" s="142"/>
      <c r="G25" s="142"/>
    </row>
    <row r="26" spans="3:7" ht="15.6">
      <c r="C26" s="147"/>
      <c r="D26" s="139"/>
      <c r="E26" s="142"/>
      <c r="F26" s="142"/>
      <c r="G26" s="142"/>
    </row>
  </sheetData>
  <mergeCells count="1">
    <mergeCell ref="C8:D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346E7-E6D0-4BD0-A9CF-FF8E3FF2C24B}">
  <dimension ref="A1:AI96"/>
  <sheetViews>
    <sheetView zoomScaleNormal="100" workbookViewId="0">
      <pane ySplit="1" topLeftCell="A34" activePane="bottomLeft" state="frozen"/>
      <selection pane="bottomLeft" activeCell="B51" sqref="B51"/>
      <selection activeCell="H1" sqref="H1"/>
    </sheetView>
  </sheetViews>
  <sheetFormatPr defaultRowHeight="14.45"/>
  <cols>
    <col min="1" max="1" width="7.140625" customWidth="1"/>
    <col min="2" max="2" width="20.42578125" customWidth="1"/>
    <col min="3" max="3" width="30.140625" bestFit="1" customWidth="1"/>
    <col min="4" max="4" width="33.28515625" customWidth="1"/>
    <col min="5" max="5" width="14.85546875" customWidth="1"/>
    <col min="6" max="8" width="22.140625" customWidth="1"/>
    <col min="9" max="9" width="17.5703125" customWidth="1"/>
    <col min="10" max="10" width="30.140625" customWidth="1"/>
    <col min="11" max="11" width="15.5703125" customWidth="1"/>
    <col min="12" max="12" width="22.28515625" customWidth="1"/>
    <col min="13" max="14" width="23.140625" customWidth="1"/>
    <col min="15" max="15" width="28.7109375" customWidth="1"/>
    <col min="16" max="16" width="25.5703125" customWidth="1"/>
    <col min="17" max="17" width="25.140625" customWidth="1"/>
    <col min="18" max="18" width="24.85546875" customWidth="1"/>
    <col min="19" max="19" width="27.7109375" customWidth="1"/>
    <col min="20" max="20" width="24.5703125" customWidth="1"/>
    <col min="21" max="21" width="25.7109375" customWidth="1"/>
    <col min="22" max="22" width="22.140625" customWidth="1"/>
    <col min="23" max="23" width="17.42578125" customWidth="1"/>
    <col min="24" max="24" width="16.28515625" customWidth="1"/>
    <col min="25" max="25" width="25.5703125" customWidth="1"/>
    <col min="26" max="26" width="22.5703125" customWidth="1"/>
    <col min="27" max="27" width="24.5703125" customWidth="1"/>
    <col min="28" max="28" width="21.140625" customWidth="1"/>
    <col min="29" max="29" width="21.7109375" customWidth="1"/>
    <col min="30" max="31" width="16.28515625" customWidth="1"/>
    <col min="32" max="32" width="23.140625" customWidth="1"/>
    <col min="33" max="33" width="22" customWidth="1"/>
    <col min="34" max="34" width="24.7109375" customWidth="1"/>
    <col min="35" max="35" width="19.7109375" customWidth="1"/>
  </cols>
  <sheetData>
    <row r="1" spans="1:35" s="278" customFormat="1" ht="62.1">
      <c r="A1" s="262" t="s">
        <v>104</v>
      </c>
      <c r="B1" s="263" t="s">
        <v>11643</v>
      </c>
      <c r="C1" s="264" t="s">
        <v>11644</v>
      </c>
      <c r="D1" s="264" t="s">
        <v>106</v>
      </c>
      <c r="E1" s="264" t="s">
        <v>107</v>
      </c>
      <c r="F1" s="264" t="s">
        <v>11645</v>
      </c>
      <c r="G1" s="264" t="s">
        <v>11646</v>
      </c>
      <c r="H1" s="264" t="s">
        <v>113</v>
      </c>
      <c r="I1" s="264" t="s">
        <v>11647</v>
      </c>
      <c r="J1" s="264" t="s">
        <v>11648</v>
      </c>
      <c r="K1" s="264" t="s">
        <v>11649</v>
      </c>
      <c r="L1" s="264" t="s">
        <v>11650</v>
      </c>
      <c r="M1" s="264" t="s">
        <v>11651</v>
      </c>
      <c r="N1" s="264" t="s">
        <v>11652</v>
      </c>
      <c r="O1" s="264" t="s">
        <v>11653</v>
      </c>
      <c r="P1" s="264" t="s">
        <v>11654</v>
      </c>
      <c r="Q1" s="264" t="s">
        <v>11655</v>
      </c>
      <c r="R1" s="264" t="s">
        <v>11656</v>
      </c>
      <c r="S1" s="264" t="s">
        <v>11657</v>
      </c>
      <c r="T1" s="264" t="s">
        <v>11658</v>
      </c>
      <c r="U1" s="264" t="s">
        <v>11659</v>
      </c>
      <c r="V1" s="264" t="s">
        <v>11660</v>
      </c>
      <c r="W1" s="264" t="s">
        <v>11661</v>
      </c>
      <c r="X1" s="264" t="s">
        <v>11662</v>
      </c>
      <c r="Y1" s="264" t="s">
        <v>11663</v>
      </c>
      <c r="Z1" s="264" t="s">
        <v>11664</v>
      </c>
      <c r="AA1" s="264" t="s">
        <v>11665</v>
      </c>
      <c r="AB1" s="264" t="s">
        <v>11666</v>
      </c>
      <c r="AC1" s="264" t="s">
        <v>11667</v>
      </c>
      <c r="AD1" s="264" t="s">
        <v>11668</v>
      </c>
      <c r="AE1" s="264" t="s">
        <v>11669</v>
      </c>
      <c r="AF1" s="264" t="s">
        <v>11670</v>
      </c>
      <c r="AG1" s="264" t="s">
        <v>11671</v>
      </c>
      <c r="AH1" s="264" t="s">
        <v>11672</v>
      </c>
      <c r="AI1" s="265" t="s">
        <v>11673</v>
      </c>
    </row>
    <row r="2" spans="1:35" ht="15.6">
      <c r="A2" s="167">
        <v>1</v>
      </c>
      <c r="B2" s="168">
        <v>45069</v>
      </c>
      <c r="C2" s="288"/>
      <c r="D2" s="289"/>
      <c r="E2" s="170" t="s">
        <v>588</v>
      </c>
      <c r="F2" s="289"/>
      <c r="G2" s="170" t="s">
        <v>4698</v>
      </c>
      <c r="H2" s="171">
        <v>45015</v>
      </c>
      <c r="I2" s="170">
        <f>YEAR(H2)</f>
        <v>2023</v>
      </c>
      <c r="J2" s="170" t="s">
        <v>11674</v>
      </c>
      <c r="K2" s="170" t="s">
        <v>57</v>
      </c>
      <c r="L2" s="170" t="s">
        <v>57</v>
      </c>
      <c r="M2" s="170" t="s">
        <v>57</v>
      </c>
      <c r="N2" s="170">
        <v>5</v>
      </c>
      <c r="O2" s="170" t="s">
        <v>11674</v>
      </c>
      <c r="P2" s="170" t="s">
        <v>11674</v>
      </c>
      <c r="Q2" s="170" t="s">
        <v>57</v>
      </c>
      <c r="R2" s="170" t="s">
        <v>11675</v>
      </c>
      <c r="S2" s="170" t="s">
        <v>11674</v>
      </c>
      <c r="T2" s="170" t="str">
        <f>G2</f>
        <v>J23VA397350</v>
      </c>
      <c r="U2" s="170" t="b">
        <f t="shared" ref="U2:U51" si="0">T2=G2</f>
        <v>1</v>
      </c>
      <c r="V2" s="170"/>
      <c r="W2" s="170" t="s">
        <v>11676</v>
      </c>
      <c r="X2" s="170">
        <v>2</v>
      </c>
      <c r="Y2" s="170"/>
      <c r="Z2" s="170" t="s">
        <v>11677</v>
      </c>
      <c r="AA2" s="170">
        <v>35</v>
      </c>
      <c r="AB2" s="170">
        <v>0</v>
      </c>
      <c r="AC2" s="170">
        <v>0</v>
      </c>
      <c r="AD2" s="172">
        <f>IF(X2=1,(AB2/(AC2+AB2+AA2)),0)</f>
        <v>0</v>
      </c>
      <c r="AE2" s="173">
        <f>IF(AND(O2="Yes",P2="Yes",R2="Good",S2="Yes"),1,0)</f>
        <v>1</v>
      </c>
      <c r="AF2" s="174">
        <v>2</v>
      </c>
      <c r="AG2" s="173" t="s">
        <v>11674</v>
      </c>
      <c r="AH2" s="170" t="s">
        <v>11678</v>
      </c>
      <c r="AI2" s="175" t="s">
        <v>11679</v>
      </c>
    </row>
    <row r="3" spans="1:35" ht="15.6">
      <c r="A3" s="167">
        <v>2</v>
      </c>
      <c r="B3" s="168">
        <v>45069</v>
      </c>
      <c r="C3" s="288"/>
      <c r="D3" s="289"/>
      <c r="E3" s="170" t="s">
        <v>588</v>
      </c>
      <c r="F3" s="289"/>
      <c r="G3" s="170" t="s">
        <v>4714</v>
      </c>
      <c r="H3" s="171">
        <v>45015</v>
      </c>
      <c r="I3" s="170">
        <f t="shared" ref="I3:I51" si="1">YEAR(H3)</f>
        <v>2023</v>
      </c>
      <c r="J3" s="170" t="s">
        <v>11674</v>
      </c>
      <c r="K3" s="170" t="s">
        <v>57</v>
      </c>
      <c r="L3" s="170" t="s">
        <v>57</v>
      </c>
      <c r="M3" s="170" t="s">
        <v>57</v>
      </c>
      <c r="N3" s="170">
        <v>5</v>
      </c>
      <c r="O3" s="170" t="s">
        <v>11674</v>
      </c>
      <c r="P3" s="170" t="s">
        <v>11674</v>
      </c>
      <c r="Q3" s="170" t="s">
        <v>57</v>
      </c>
      <c r="R3" s="170" t="s">
        <v>11675</v>
      </c>
      <c r="S3" s="170" t="s">
        <v>11674</v>
      </c>
      <c r="T3" s="170" t="str">
        <f t="shared" ref="T3:T41" si="2">G3</f>
        <v>J23VA392470</v>
      </c>
      <c r="U3" s="170" t="b">
        <f t="shared" si="0"/>
        <v>1</v>
      </c>
      <c r="V3" s="170"/>
      <c r="W3" s="170" t="s">
        <v>11676</v>
      </c>
      <c r="X3" s="170">
        <v>1</v>
      </c>
      <c r="Y3" s="170" t="s">
        <v>11680</v>
      </c>
      <c r="Z3" s="170" t="s">
        <v>11677</v>
      </c>
      <c r="AA3" s="170">
        <v>14</v>
      </c>
      <c r="AB3" s="170">
        <v>7</v>
      </c>
      <c r="AC3" s="170">
        <v>0</v>
      </c>
      <c r="AD3" s="172">
        <f>IF(X3=1,(AB3/(AC3+AB3+AA3)),"")</f>
        <v>0.33333333333333331</v>
      </c>
      <c r="AE3" s="173">
        <f t="shared" ref="AE3:AE51" si="3">IF(AND(O3="Yes",P3="Yes",R3="Good",S3="Yes"),1,0)</f>
        <v>1</v>
      </c>
      <c r="AF3" s="174">
        <v>2</v>
      </c>
      <c r="AG3" s="173" t="s">
        <v>11674</v>
      </c>
      <c r="AH3" s="170" t="s">
        <v>11678</v>
      </c>
      <c r="AI3" s="175" t="s">
        <v>11679</v>
      </c>
    </row>
    <row r="4" spans="1:35" ht="15.6">
      <c r="A4" s="167">
        <v>3</v>
      </c>
      <c r="B4" s="168">
        <v>45069</v>
      </c>
      <c r="C4" s="288"/>
      <c r="D4" s="289"/>
      <c r="E4" s="170" t="s">
        <v>588</v>
      </c>
      <c r="F4" s="289"/>
      <c r="G4" s="170" t="s">
        <v>4720</v>
      </c>
      <c r="H4" s="171">
        <v>45014</v>
      </c>
      <c r="I4" s="170">
        <f t="shared" si="1"/>
        <v>2023</v>
      </c>
      <c r="J4" s="170" t="s">
        <v>11674</v>
      </c>
      <c r="K4" s="170" t="s">
        <v>57</v>
      </c>
      <c r="L4" s="170" t="s">
        <v>57</v>
      </c>
      <c r="M4" s="170" t="s">
        <v>57</v>
      </c>
      <c r="N4" s="170">
        <v>4</v>
      </c>
      <c r="O4" s="170" t="s">
        <v>11674</v>
      </c>
      <c r="P4" s="170" t="s">
        <v>11674</v>
      </c>
      <c r="Q4" s="170" t="s">
        <v>57</v>
      </c>
      <c r="R4" s="170" t="s">
        <v>11675</v>
      </c>
      <c r="S4" s="170" t="s">
        <v>11674</v>
      </c>
      <c r="T4" s="170" t="str">
        <f t="shared" si="2"/>
        <v>J23VA392430</v>
      </c>
      <c r="U4" s="170" t="b">
        <f t="shared" si="0"/>
        <v>1</v>
      </c>
      <c r="V4" s="170"/>
      <c r="W4" s="170" t="s">
        <v>11676</v>
      </c>
      <c r="X4" s="170">
        <v>2</v>
      </c>
      <c r="Y4" s="170"/>
      <c r="Z4" s="170" t="s">
        <v>11677</v>
      </c>
      <c r="AA4" s="170">
        <v>21</v>
      </c>
      <c r="AB4" s="170">
        <v>0</v>
      </c>
      <c r="AC4" s="170">
        <v>0</v>
      </c>
      <c r="AD4" s="172">
        <f t="shared" ref="AD4:AD8" si="4">IF(X4=1,(AB4/(AC4+AB4+AA4)),0)</f>
        <v>0</v>
      </c>
      <c r="AE4" s="173">
        <f t="shared" si="3"/>
        <v>1</v>
      </c>
      <c r="AF4" s="174">
        <v>1.5</v>
      </c>
      <c r="AG4" s="173" t="s">
        <v>11674</v>
      </c>
      <c r="AH4" s="170" t="s">
        <v>11678</v>
      </c>
      <c r="AI4" s="175" t="s">
        <v>11679</v>
      </c>
    </row>
    <row r="5" spans="1:35" ht="15.6">
      <c r="A5" s="167">
        <v>4</v>
      </c>
      <c r="B5" s="168">
        <v>45069</v>
      </c>
      <c r="C5" s="288"/>
      <c r="D5" s="289"/>
      <c r="E5" s="170" t="s">
        <v>588</v>
      </c>
      <c r="F5" s="289"/>
      <c r="G5" s="170" t="s">
        <v>4721</v>
      </c>
      <c r="H5" s="171">
        <v>45014</v>
      </c>
      <c r="I5" s="170">
        <f t="shared" si="1"/>
        <v>2023</v>
      </c>
      <c r="J5" s="170" t="s">
        <v>11674</v>
      </c>
      <c r="K5" s="170" t="s">
        <v>57</v>
      </c>
      <c r="L5" s="170" t="s">
        <v>57</v>
      </c>
      <c r="M5" s="170" t="s">
        <v>57</v>
      </c>
      <c r="N5" s="170">
        <v>4</v>
      </c>
      <c r="O5" s="170" t="s">
        <v>11674</v>
      </c>
      <c r="P5" s="170" t="s">
        <v>11674</v>
      </c>
      <c r="Q5" s="170" t="s">
        <v>57</v>
      </c>
      <c r="R5" s="170" t="s">
        <v>11675</v>
      </c>
      <c r="S5" s="170" t="s">
        <v>11674</v>
      </c>
      <c r="T5" s="170" t="str">
        <f t="shared" si="2"/>
        <v>J23VA392663</v>
      </c>
      <c r="U5" s="170" t="b">
        <f t="shared" si="0"/>
        <v>1</v>
      </c>
      <c r="V5" s="170"/>
      <c r="W5" s="170" t="s">
        <v>11676</v>
      </c>
      <c r="X5" s="170">
        <v>2</v>
      </c>
      <c r="Y5" s="170"/>
      <c r="Z5" s="170" t="s">
        <v>11677</v>
      </c>
      <c r="AA5" s="170">
        <v>28</v>
      </c>
      <c r="AB5" s="170">
        <v>0</v>
      </c>
      <c r="AC5" s="170">
        <v>0</v>
      </c>
      <c r="AD5" s="172">
        <f t="shared" si="4"/>
        <v>0</v>
      </c>
      <c r="AE5" s="173">
        <f t="shared" si="3"/>
        <v>1</v>
      </c>
      <c r="AF5" s="174">
        <v>1.5</v>
      </c>
      <c r="AG5" s="173" t="s">
        <v>11674</v>
      </c>
      <c r="AH5" s="170" t="s">
        <v>11678</v>
      </c>
      <c r="AI5" s="175" t="s">
        <v>11679</v>
      </c>
    </row>
    <row r="6" spans="1:35" ht="15.6">
      <c r="A6" s="167">
        <v>5</v>
      </c>
      <c r="B6" s="168">
        <v>45069</v>
      </c>
      <c r="C6" s="288"/>
      <c r="D6" s="289"/>
      <c r="E6" s="170" t="s">
        <v>588</v>
      </c>
      <c r="F6" s="289"/>
      <c r="G6" s="170" t="s">
        <v>4728</v>
      </c>
      <c r="H6" s="171">
        <v>45014</v>
      </c>
      <c r="I6" s="170">
        <f t="shared" si="1"/>
        <v>2023</v>
      </c>
      <c r="J6" s="170" t="s">
        <v>11674</v>
      </c>
      <c r="K6" s="170" t="s">
        <v>57</v>
      </c>
      <c r="L6" s="170" t="s">
        <v>57</v>
      </c>
      <c r="M6" s="170" t="s">
        <v>57</v>
      </c>
      <c r="N6" s="170">
        <v>2</v>
      </c>
      <c r="O6" s="170" t="s">
        <v>11674</v>
      </c>
      <c r="P6" s="170" t="s">
        <v>11674</v>
      </c>
      <c r="Q6" s="170" t="s">
        <v>57</v>
      </c>
      <c r="R6" s="170" t="s">
        <v>11675</v>
      </c>
      <c r="S6" s="170" t="s">
        <v>11674</v>
      </c>
      <c r="T6" s="170" t="str">
        <f t="shared" si="2"/>
        <v>J23VA392793</v>
      </c>
      <c r="U6" s="170" t="b">
        <f t="shared" si="0"/>
        <v>1</v>
      </c>
      <c r="V6" s="170"/>
      <c r="W6" s="170" t="s">
        <v>11676</v>
      </c>
      <c r="X6" s="170">
        <v>2</v>
      </c>
      <c r="Y6" s="170"/>
      <c r="Z6" s="170" t="s">
        <v>11677</v>
      </c>
      <c r="AA6" s="170">
        <v>35</v>
      </c>
      <c r="AB6" s="170">
        <v>0</v>
      </c>
      <c r="AC6" s="170">
        <v>0</v>
      </c>
      <c r="AD6" s="172">
        <f t="shared" si="4"/>
        <v>0</v>
      </c>
      <c r="AE6" s="173">
        <f t="shared" si="3"/>
        <v>1</v>
      </c>
      <c r="AF6" s="174">
        <v>2</v>
      </c>
      <c r="AG6" s="173" t="s">
        <v>11674</v>
      </c>
      <c r="AH6" s="170" t="s">
        <v>11678</v>
      </c>
      <c r="AI6" s="175" t="s">
        <v>11679</v>
      </c>
    </row>
    <row r="7" spans="1:35" ht="15.6">
      <c r="A7" s="167">
        <v>6</v>
      </c>
      <c r="B7" s="168">
        <v>45068</v>
      </c>
      <c r="C7" s="288"/>
      <c r="D7" s="289"/>
      <c r="E7" s="170" t="s">
        <v>1376</v>
      </c>
      <c r="F7" s="289"/>
      <c r="G7" s="170" t="s">
        <v>4798</v>
      </c>
      <c r="H7" s="171">
        <v>44988</v>
      </c>
      <c r="I7" s="170">
        <f t="shared" si="1"/>
        <v>2023</v>
      </c>
      <c r="J7" s="170" t="s">
        <v>11674</v>
      </c>
      <c r="K7" s="170" t="s">
        <v>57</v>
      </c>
      <c r="L7" s="170" t="s">
        <v>57</v>
      </c>
      <c r="M7" s="170" t="s">
        <v>57</v>
      </c>
      <c r="N7" s="170">
        <v>6</v>
      </c>
      <c r="O7" s="170" t="s">
        <v>11674</v>
      </c>
      <c r="P7" s="170" t="s">
        <v>11674</v>
      </c>
      <c r="Q7" s="170" t="s">
        <v>57</v>
      </c>
      <c r="R7" s="170" t="s">
        <v>11675</v>
      </c>
      <c r="S7" s="170" t="s">
        <v>11674</v>
      </c>
      <c r="T7" s="170" t="str">
        <f t="shared" si="2"/>
        <v>J23VB410017</v>
      </c>
      <c r="U7" s="170" t="b">
        <f t="shared" si="0"/>
        <v>1</v>
      </c>
      <c r="V7" s="170"/>
      <c r="W7" s="170" t="s">
        <v>11676</v>
      </c>
      <c r="X7" s="170">
        <v>2</v>
      </c>
      <c r="Y7" s="170"/>
      <c r="Z7" s="170" t="s">
        <v>11677</v>
      </c>
      <c r="AA7" s="170">
        <v>14</v>
      </c>
      <c r="AB7" s="170">
        <v>0</v>
      </c>
      <c r="AC7" s="170">
        <v>0</v>
      </c>
      <c r="AD7" s="172">
        <f t="shared" si="4"/>
        <v>0</v>
      </c>
      <c r="AE7" s="173">
        <f t="shared" si="3"/>
        <v>1</v>
      </c>
      <c r="AF7" s="174">
        <v>1</v>
      </c>
      <c r="AG7" s="173" t="s">
        <v>11674</v>
      </c>
      <c r="AH7" s="170" t="s">
        <v>11681</v>
      </c>
      <c r="AI7" s="175" t="s">
        <v>11679</v>
      </c>
    </row>
    <row r="8" spans="1:35" ht="15.6">
      <c r="A8" s="167">
        <v>7</v>
      </c>
      <c r="B8" s="168">
        <v>45068</v>
      </c>
      <c r="C8" s="288"/>
      <c r="D8" s="289"/>
      <c r="E8" s="170" t="s">
        <v>1376</v>
      </c>
      <c r="F8" s="289"/>
      <c r="G8" s="170" t="s">
        <v>4801</v>
      </c>
      <c r="H8" s="171">
        <v>44988</v>
      </c>
      <c r="I8" s="170">
        <f t="shared" si="1"/>
        <v>2023</v>
      </c>
      <c r="J8" s="170" t="s">
        <v>11674</v>
      </c>
      <c r="K8" s="170" t="s">
        <v>57</v>
      </c>
      <c r="L8" s="170" t="s">
        <v>57</v>
      </c>
      <c r="M8" s="170" t="s">
        <v>57</v>
      </c>
      <c r="N8" s="170">
        <v>3</v>
      </c>
      <c r="O8" s="170" t="s">
        <v>11674</v>
      </c>
      <c r="P8" s="170" t="s">
        <v>11674</v>
      </c>
      <c r="Q8" s="170" t="s">
        <v>57</v>
      </c>
      <c r="R8" s="170" t="s">
        <v>11675</v>
      </c>
      <c r="S8" s="170" t="s">
        <v>11674</v>
      </c>
      <c r="T8" s="170" t="str">
        <f t="shared" si="2"/>
        <v>J23VB411275</v>
      </c>
      <c r="U8" s="170" t="b">
        <f t="shared" si="0"/>
        <v>1</v>
      </c>
      <c r="V8" s="170"/>
      <c r="W8" s="170" t="s">
        <v>11676</v>
      </c>
      <c r="X8" s="170">
        <v>2</v>
      </c>
      <c r="Y8" s="170"/>
      <c r="Z8" s="170" t="s">
        <v>11677</v>
      </c>
      <c r="AA8" s="170">
        <v>28</v>
      </c>
      <c r="AB8" s="170">
        <v>0</v>
      </c>
      <c r="AC8" s="170">
        <v>0</v>
      </c>
      <c r="AD8" s="172">
        <f t="shared" si="4"/>
        <v>0</v>
      </c>
      <c r="AE8" s="173">
        <f t="shared" si="3"/>
        <v>1</v>
      </c>
      <c r="AF8" s="174">
        <v>2</v>
      </c>
      <c r="AG8" s="173" t="s">
        <v>11674</v>
      </c>
      <c r="AH8" s="170" t="s">
        <v>11681</v>
      </c>
      <c r="AI8" s="175" t="s">
        <v>11679</v>
      </c>
    </row>
    <row r="9" spans="1:35" ht="15.6">
      <c r="A9" s="164">
        <v>8</v>
      </c>
      <c r="B9" s="168">
        <v>45068</v>
      </c>
      <c r="C9" s="288"/>
      <c r="D9" s="289"/>
      <c r="E9" s="170" t="s">
        <v>1376</v>
      </c>
      <c r="F9" s="289"/>
      <c r="G9" s="170" t="s">
        <v>4812</v>
      </c>
      <c r="H9" s="171">
        <v>44988</v>
      </c>
      <c r="I9" s="170">
        <f t="shared" si="1"/>
        <v>2023</v>
      </c>
      <c r="J9" s="170" t="s">
        <v>11674</v>
      </c>
      <c r="K9" s="170" t="s">
        <v>57</v>
      </c>
      <c r="L9" s="170" t="s">
        <v>57</v>
      </c>
      <c r="M9" s="170" t="s">
        <v>57</v>
      </c>
      <c r="N9" s="170">
        <v>4</v>
      </c>
      <c r="O9" s="170" t="s">
        <v>11674</v>
      </c>
      <c r="P9" s="170" t="s">
        <v>11674</v>
      </c>
      <c r="Q9" s="170" t="s">
        <v>57</v>
      </c>
      <c r="R9" s="170" t="s">
        <v>11675</v>
      </c>
      <c r="S9" s="170" t="s">
        <v>11674</v>
      </c>
      <c r="T9" s="170" t="str">
        <f t="shared" si="2"/>
        <v>J23VB424091</v>
      </c>
      <c r="U9" s="170" t="b">
        <f t="shared" si="0"/>
        <v>1</v>
      </c>
      <c r="V9" s="170"/>
      <c r="W9" s="170" t="s">
        <v>11676</v>
      </c>
      <c r="X9" s="170">
        <v>1</v>
      </c>
      <c r="Y9" s="170" t="s">
        <v>11682</v>
      </c>
      <c r="Z9" s="170" t="s">
        <v>11677</v>
      </c>
      <c r="AA9" s="170">
        <v>14</v>
      </c>
      <c r="AB9" s="170">
        <v>7</v>
      </c>
      <c r="AC9" s="170">
        <v>0</v>
      </c>
      <c r="AD9" s="172">
        <f t="shared" ref="AD9:AD30" si="5">IF(X9=1,(AB9/(AC9+AB9+AA9)),"")</f>
        <v>0.33333333333333331</v>
      </c>
      <c r="AE9" s="173">
        <f t="shared" si="3"/>
        <v>1</v>
      </c>
      <c r="AF9" s="174">
        <v>1.5</v>
      </c>
      <c r="AG9" s="173" t="s">
        <v>11674</v>
      </c>
      <c r="AH9" s="170" t="s">
        <v>11681</v>
      </c>
      <c r="AI9" s="175" t="s">
        <v>11679</v>
      </c>
    </row>
    <row r="10" spans="1:35" ht="15.6">
      <c r="A10" s="165">
        <v>9</v>
      </c>
      <c r="B10" s="168">
        <v>45068</v>
      </c>
      <c r="C10" s="288"/>
      <c r="D10" s="289"/>
      <c r="E10" s="170" t="s">
        <v>1376</v>
      </c>
      <c r="F10" s="289"/>
      <c r="G10" s="170" t="s">
        <v>4845</v>
      </c>
      <c r="H10" s="171">
        <v>44988</v>
      </c>
      <c r="I10" s="170">
        <f t="shared" si="1"/>
        <v>2023</v>
      </c>
      <c r="J10" s="170" t="s">
        <v>11674</v>
      </c>
      <c r="K10" s="170" t="s">
        <v>57</v>
      </c>
      <c r="L10" s="170" t="s">
        <v>57</v>
      </c>
      <c r="M10" s="170" t="s">
        <v>57</v>
      </c>
      <c r="N10" s="170">
        <v>3</v>
      </c>
      <c r="O10" s="170" t="s">
        <v>11674</v>
      </c>
      <c r="P10" s="170" t="s">
        <v>11674</v>
      </c>
      <c r="Q10" s="170" t="s">
        <v>57</v>
      </c>
      <c r="R10" s="170" t="s">
        <v>11675</v>
      </c>
      <c r="S10" s="170" t="s">
        <v>11674</v>
      </c>
      <c r="T10" s="170" t="str">
        <f t="shared" si="2"/>
        <v>J23VB411228</v>
      </c>
      <c r="U10" s="170" t="b">
        <f t="shared" si="0"/>
        <v>1</v>
      </c>
      <c r="V10" s="170"/>
      <c r="W10" s="170" t="s">
        <v>11676</v>
      </c>
      <c r="X10" s="170">
        <v>2</v>
      </c>
      <c r="Y10" s="170"/>
      <c r="Z10" s="170" t="s">
        <v>11677</v>
      </c>
      <c r="AA10" s="170">
        <v>28</v>
      </c>
      <c r="AB10" s="170">
        <v>0</v>
      </c>
      <c r="AC10" s="170">
        <v>0</v>
      </c>
      <c r="AD10" s="172">
        <f t="shared" ref="AD10:AD25" si="6">IF(X10=1,(AB10/(AC10+AB10+AA10)),0)</f>
        <v>0</v>
      </c>
      <c r="AE10" s="173">
        <f t="shared" si="3"/>
        <v>1</v>
      </c>
      <c r="AF10" s="174">
        <v>2</v>
      </c>
      <c r="AG10" s="173" t="s">
        <v>11674</v>
      </c>
      <c r="AH10" s="170" t="s">
        <v>11681</v>
      </c>
      <c r="AI10" s="175" t="s">
        <v>11679</v>
      </c>
    </row>
    <row r="11" spans="1:35" ht="15.6">
      <c r="A11" s="164">
        <v>10</v>
      </c>
      <c r="B11" s="168">
        <v>45069</v>
      </c>
      <c r="C11" s="288"/>
      <c r="D11" s="289"/>
      <c r="E11" s="170" t="s">
        <v>588</v>
      </c>
      <c r="F11" s="289"/>
      <c r="G11" s="170" t="s">
        <v>6014</v>
      </c>
      <c r="H11" s="171">
        <v>45014</v>
      </c>
      <c r="I11" s="170">
        <f t="shared" si="1"/>
        <v>2023</v>
      </c>
      <c r="J11" s="170" t="s">
        <v>11674</v>
      </c>
      <c r="K11" s="170" t="s">
        <v>57</v>
      </c>
      <c r="L11" s="170" t="s">
        <v>57</v>
      </c>
      <c r="M11" s="170" t="s">
        <v>57</v>
      </c>
      <c r="N11" s="170">
        <v>6</v>
      </c>
      <c r="O11" s="170" t="s">
        <v>11674</v>
      </c>
      <c r="P11" s="170" t="s">
        <v>11674</v>
      </c>
      <c r="Q11" s="170" t="s">
        <v>57</v>
      </c>
      <c r="R11" s="170" t="s">
        <v>11675</v>
      </c>
      <c r="S11" s="170" t="s">
        <v>11674</v>
      </c>
      <c r="T11" s="170" t="str">
        <f t="shared" si="2"/>
        <v>J23VA407707</v>
      </c>
      <c r="U11" s="170" t="b">
        <f t="shared" si="0"/>
        <v>1</v>
      </c>
      <c r="V11" s="170"/>
      <c r="W11" s="170" t="s">
        <v>11676</v>
      </c>
      <c r="X11" s="170">
        <v>2</v>
      </c>
      <c r="Y11" s="170"/>
      <c r="Z11" s="170" t="s">
        <v>11677</v>
      </c>
      <c r="AA11" s="170">
        <v>35</v>
      </c>
      <c r="AB11" s="170">
        <v>0</v>
      </c>
      <c r="AC11" s="170">
        <v>0</v>
      </c>
      <c r="AD11" s="172">
        <f t="shared" si="6"/>
        <v>0</v>
      </c>
      <c r="AE11" s="173">
        <f t="shared" si="3"/>
        <v>1</v>
      </c>
      <c r="AF11" s="174">
        <v>2</v>
      </c>
      <c r="AG11" s="173" t="s">
        <v>11674</v>
      </c>
      <c r="AH11" s="170" t="s">
        <v>11678</v>
      </c>
      <c r="AI11" s="175" t="s">
        <v>11679</v>
      </c>
    </row>
    <row r="12" spans="1:35" ht="15.6">
      <c r="A12" s="167">
        <v>11</v>
      </c>
      <c r="B12" s="168">
        <v>45069</v>
      </c>
      <c r="C12" s="288"/>
      <c r="D12" s="289"/>
      <c r="E12" s="170" t="s">
        <v>588</v>
      </c>
      <c r="F12" s="289"/>
      <c r="G12" s="170" t="s">
        <v>6027</v>
      </c>
      <c r="H12" s="171">
        <v>45014</v>
      </c>
      <c r="I12" s="170">
        <f t="shared" si="1"/>
        <v>2023</v>
      </c>
      <c r="J12" s="170" t="s">
        <v>11674</v>
      </c>
      <c r="K12" s="170" t="s">
        <v>57</v>
      </c>
      <c r="L12" s="170" t="s">
        <v>57</v>
      </c>
      <c r="M12" s="170" t="s">
        <v>57</v>
      </c>
      <c r="N12" s="170">
        <v>4</v>
      </c>
      <c r="O12" s="170" t="s">
        <v>11674</v>
      </c>
      <c r="P12" s="170" t="s">
        <v>11674</v>
      </c>
      <c r="Q12" s="170" t="s">
        <v>57</v>
      </c>
      <c r="R12" s="170" t="s">
        <v>11675</v>
      </c>
      <c r="S12" s="170" t="s">
        <v>11674</v>
      </c>
      <c r="T12" s="170" t="str">
        <f t="shared" si="2"/>
        <v>J23VA393480</v>
      </c>
      <c r="U12" s="170" t="b">
        <f t="shared" si="0"/>
        <v>1</v>
      </c>
      <c r="V12" s="170"/>
      <c r="W12" s="170" t="s">
        <v>11676</v>
      </c>
      <c r="X12" s="170">
        <v>2</v>
      </c>
      <c r="Y12" s="170"/>
      <c r="Z12" s="170" t="s">
        <v>11677</v>
      </c>
      <c r="AA12" s="170">
        <v>35</v>
      </c>
      <c r="AB12" s="170">
        <v>0</v>
      </c>
      <c r="AC12" s="170">
        <v>0</v>
      </c>
      <c r="AD12" s="172">
        <f t="shared" si="6"/>
        <v>0</v>
      </c>
      <c r="AE12" s="173">
        <f t="shared" si="3"/>
        <v>1</v>
      </c>
      <c r="AF12" s="174">
        <v>1</v>
      </c>
      <c r="AG12" s="173" t="s">
        <v>11674</v>
      </c>
      <c r="AH12" s="170" t="s">
        <v>11678</v>
      </c>
      <c r="AI12" s="175" t="s">
        <v>11679</v>
      </c>
    </row>
    <row r="13" spans="1:35" ht="15.6">
      <c r="A13" s="164">
        <v>12</v>
      </c>
      <c r="B13" s="168">
        <v>45068</v>
      </c>
      <c r="C13" s="288"/>
      <c r="D13" s="289"/>
      <c r="E13" s="170" t="s">
        <v>1376</v>
      </c>
      <c r="F13" s="288"/>
      <c r="G13" s="170" t="s">
        <v>9855</v>
      </c>
      <c r="H13" s="171">
        <v>44967</v>
      </c>
      <c r="I13" s="170">
        <f t="shared" si="1"/>
        <v>2023</v>
      </c>
      <c r="J13" s="170" t="s">
        <v>11674</v>
      </c>
      <c r="K13" s="170" t="s">
        <v>57</v>
      </c>
      <c r="L13" s="170" t="s">
        <v>57</v>
      </c>
      <c r="M13" s="170" t="s">
        <v>57</v>
      </c>
      <c r="N13" s="170">
        <v>5</v>
      </c>
      <c r="O13" s="170" t="s">
        <v>11674</v>
      </c>
      <c r="P13" s="170" t="s">
        <v>11674</v>
      </c>
      <c r="Q13" s="170" t="s">
        <v>57</v>
      </c>
      <c r="R13" s="170" t="s">
        <v>11675</v>
      </c>
      <c r="S13" s="170" t="s">
        <v>11674</v>
      </c>
      <c r="T13" s="170" t="str">
        <f t="shared" si="2"/>
        <v>J23VA404357</v>
      </c>
      <c r="U13" s="170" t="b">
        <f t="shared" si="0"/>
        <v>1</v>
      </c>
      <c r="V13" s="170"/>
      <c r="W13" s="170" t="s">
        <v>11676</v>
      </c>
      <c r="X13" s="170">
        <v>2</v>
      </c>
      <c r="Y13" s="170"/>
      <c r="Z13" s="170" t="s">
        <v>11677</v>
      </c>
      <c r="AA13" s="170">
        <v>35</v>
      </c>
      <c r="AB13" s="170">
        <v>0</v>
      </c>
      <c r="AC13" s="170">
        <v>0</v>
      </c>
      <c r="AD13" s="172">
        <f t="shared" si="6"/>
        <v>0</v>
      </c>
      <c r="AE13" s="173">
        <f t="shared" si="3"/>
        <v>1</v>
      </c>
      <c r="AF13" s="174">
        <v>2</v>
      </c>
      <c r="AG13" s="173" t="s">
        <v>11674</v>
      </c>
      <c r="AH13" s="170" t="s">
        <v>11681</v>
      </c>
      <c r="AI13" s="175" t="s">
        <v>11679</v>
      </c>
    </row>
    <row r="14" spans="1:35" ht="15.6">
      <c r="A14" s="164">
        <v>13</v>
      </c>
      <c r="B14" s="168">
        <v>45069</v>
      </c>
      <c r="C14" s="288"/>
      <c r="D14" s="289"/>
      <c r="E14" s="170" t="s">
        <v>588</v>
      </c>
      <c r="F14" s="288"/>
      <c r="G14" s="170" t="s">
        <v>11290</v>
      </c>
      <c r="H14" s="171">
        <v>45014</v>
      </c>
      <c r="I14" s="170">
        <f t="shared" si="1"/>
        <v>2023</v>
      </c>
      <c r="J14" s="170" t="s">
        <v>11674</v>
      </c>
      <c r="K14" s="170" t="s">
        <v>57</v>
      </c>
      <c r="L14" s="170" t="s">
        <v>57</v>
      </c>
      <c r="M14" s="170" t="s">
        <v>57</v>
      </c>
      <c r="N14" s="170">
        <v>3</v>
      </c>
      <c r="O14" s="170" t="s">
        <v>11674</v>
      </c>
      <c r="P14" s="170" t="s">
        <v>11674</v>
      </c>
      <c r="Q14" s="170" t="s">
        <v>57</v>
      </c>
      <c r="R14" s="170" t="s">
        <v>11675</v>
      </c>
      <c r="S14" s="170" t="s">
        <v>11674</v>
      </c>
      <c r="T14" s="170" t="str">
        <f t="shared" si="2"/>
        <v>J23VB410912</v>
      </c>
      <c r="U14" s="170" t="b">
        <f t="shared" si="0"/>
        <v>1</v>
      </c>
      <c r="V14" s="170"/>
      <c r="W14" s="170" t="s">
        <v>11676</v>
      </c>
      <c r="X14" s="170">
        <v>2</v>
      </c>
      <c r="Y14" s="170"/>
      <c r="Z14" s="170" t="s">
        <v>11677</v>
      </c>
      <c r="AA14" s="170">
        <v>28</v>
      </c>
      <c r="AB14" s="170">
        <v>0</v>
      </c>
      <c r="AC14" s="170">
        <v>0</v>
      </c>
      <c r="AD14" s="172">
        <f t="shared" si="6"/>
        <v>0</v>
      </c>
      <c r="AE14" s="173">
        <f t="shared" si="3"/>
        <v>1</v>
      </c>
      <c r="AF14" s="174">
        <v>1</v>
      </c>
      <c r="AG14" s="173" t="s">
        <v>11674</v>
      </c>
      <c r="AH14" s="170" t="s">
        <v>11678</v>
      </c>
      <c r="AI14" s="175" t="s">
        <v>11679</v>
      </c>
    </row>
    <row r="15" spans="1:35" ht="15.6">
      <c r="A15" s="164">
        <v>14</v>
      </c>
      <c r="B15" s="168">
        <v>45068</v>
      </c>
      <c r="C15" s="288"/>
      <c r="D15" s="289"/>
      <c r="E15" s="170" t="s">
        <v>11683</v>
      </c>
      <c r="F15" s="289"/>
      <c r="G15" s="170" t="s">
        <v>11619</v>
      </c>
      <c r="H15" s="171">
        <v>44969</v>
      </c>
      <c r="I15" s="170">
        <f t="shared" si="1"/>
        <v>2023</v>
      </c>
      <c r="J15" s="170" t="s">
        <v>11674</v>
      </c>
      <c r="K15" s="170" t="s">
        <v>57</v>
      </c>
      <c r="L15" s="170" t="s">
        <v>57</v>
      </c>
      <c r="M15" s="170" t="s">
        <v>57</v>
      </c>
      <c r="N15" s="170">
        <v>4</v>
      </c>
      <c r="O15" s="170" t="s">
        <v>11674</v>
      </c>
      <c r="P15" s="170" t="s">
        <v>11674</v>
      </c>
      <c r="Q15" s="170" t="s">
        <v>57</v>
      </c>
      <c r="R15" s="170" t="s">
        <v>11675</v>
      </c>
      <c r="S15" s="170" t="s">
        <v>11674</v>
      </c>
      <c r="T15" s="170" t="str">
        <f t="shared" si="2"/>
        <v>J23VA399221</v>
      </c>
      <c r="U15" s="170" t="b">
        <f t="shared" si="0"/>
        <v>1</v>
      </c>
      <c r="V15" s="170"/>
      <c r="W15" s="170" t="s">
        <v>11676</v>
      </c>
      <c r="X15" s="170">
        <v>2</v>
      </c>
      <c r="Y15" s="170"/>
      <c r="Z15" s="170" t="s">
        <v>11677</v>
      </c>
      <c r="AA15" s="170">
        <v>28</v>
      </c>
      <c r="AB15" s="170">
        <v>0</v>
      </c>
      <c r="AC15" s="170">
        <v>0</v>
      </c>
      <c r="AD15" s="172">
        <f t="shared" si="6"/>
        <v>0</v>
      </c>
      <c r="AE15" s="173">
        <f t="shared" si="3"/>
        <v>1</v>
      </c>
      <c r="AF15" s="174">
        <v>1</v>
      </c>
      <c r="AG15" s="173" t="s">
        <v>11674</v>
      </c>
      <c r="AH15" s="170" t="s">
        <v>11681</v>
      </c>
      <c r="AI15" s="175" t="s">
        <v>11679</v>
      </c>
    </row>
    <row r="16" spans="1:35" ht="15.6">
      <c r="A16" s="164">
        <v>15</v>
      </c>
      <c r="B16" s="168">
        <v>45068</v>
      </c>
      <c r="C16" s="288"/>
      <c r="D16" s="289"/>
      <c r="E16" s="170" t="s">
        <v>11683</v>
      </c>
      <c r="F16" s="289"/>
      <c r="G16" s="170" t="s">
        <v>11620</v>
      </c>
      <c r="H16" s="171">
        <v>44971</v>
      </c>
      <c r="I16" s="170">
        <f t="shared" si="1"/>
        <v>2023</v>
      </c>
      <c r="J16" s="170" t="s">
        <v>11674</v>
      </c>
      <c r="K16" s="170" t="s">
        <v>57</v>
      </c>
      <c r="L16" s="170" t="s">
        <v>57</v>
      </c>
      <c r="M16" s="170" t="s">
        <v>57</v>
      </c>
      <c r="N16" s="170">
        <v>6</v>
      </c>
      <c r="O16" s="170" t="s">
        <v>11674</v>
      </c>
      <c r="P16" s="170" t="s">
        <v>11674</v>
      </c>
      <c r="Q16" s="170" t="s">
        <v>57</v>
      </c>
      <c r="R16" s="170" t="s">
        <v>11675</v>
      </c>
      <c r="S16" s="170" t="s">
        <v>11674</v>
      </c>
      <c r="T16" s="170" t="str">
        <f t="shared" si="2"/>
        <v>J23VA401205</v>
      </c>
      <c r="U16" s="170" t="b">
        <f t="shared" si="0"/>
        <v>1</v>
      </c>
      <c r="V16" s="170"/>
      <c r="W16" s="170" t="s">
        <v>11676</v>
      </c>
      <c r="X16" s="170">
        <v>2</v>
      </c>
      <c r="Y16" s="170"/>
      <c r="Z16" s="170" t="s">
        <v>11677</v>
      </c>
      <c r="AA16" s="170">
        <v>35</v>
      </c>
      <c r="AB16" s="170">
        <v>0</v>
      </c>
      <c r="AC16" s="170">
        <v>0</v>
      </c>
      <c r="AD16" s="172">
        <f t="shared" si="6"/>
        <v>0</v>
      </c>
      <c r="AE16" s="173">
        <f t="shared" si="3"/>
        <v>1</v>
      </c>
      <c r="AF16" s="174">
        <v>1.5</v>
      </c>
      <c r="AG16" s="173" t="s">
        <v>11674</v>
      </c>
      <c r="AH16" s="170" t="s">
        <v>11681</v>
      </c>
      <c r="AI16" s="175" t="s">
        <v>11679</v>
      </c>
    </row>
    <row r="17" spans="1:35" ht="15.6">
      <c r="A17" s="167">
        <v>16</v>
      </c>
      <c r="B17" s="168">
        <v>45068</v>
      </c>
      <c r="C17" s="288"/>
      <c r="D17" s="289"/>
      <c r="E17" s="170" t="s">
        <v>11683</v>
      </c>
      <c r="F17" s="289"/>
      <c r="G17" s="170" t="s">
        <v>11621</v>
      </c>
      <c r="H17" s="171">
        <v>44970</v>
      </c>
      <c r="I17" s="170">
        <f t="shared" si="1"/>
        <v>2023</v>
      </c>
      <c r="J17" s="170" t="s">
        <v>11674</v>
      </c>
      <c r="K17" s="170" t="s">
        <v>57</v>
      </c>
      <c r="L17" s="170" t="s">
        <v>57</v>
      </c>
      <c r="M17" s="170" t="s">
        <v>57</v>
      </c>
      <c r="N17" s="170">
        <v>4</v>
      </c>
      <c r="O17" s="170" t="s">
        <v>11674</v>
      </c>
      <c r="P17" s="170" t="s">
        <v>11674</v>
      </c>
      <c r="Q17" s="170" t="s">
        <v>57</v>
      </c>
      <c r="R17" s="170" t="s">
        <v>11675</v>
      </c>
      <c r="S17" s="170" t="s">
        <v>11674</v>
      </c>
      <c r="T17" s="170" t="str">
        <f t="shared" si="2"/>
        <v>J23VA404277</v>
      </c>
      <c r="U17" s="170" t="b">
        <f t="shared" si="0"/>
        <v>1</v>
      </c>
      <c r="V17" s="170"/>
      <c r="W17" s="170" t="s">
        <v>11676</v>
      </c>
      <c r="X17" s="170">
        <v>2</v>
      </c>
      <c r="Y17" s="170"/>
      <c r="Z17" s="170" t="s">
        <v>11677</v>
      </c>
      <c r="AA17" s="170">
        <v>21</v>
      </c>
      <c r="AB17" s="170">
        <v>0</v>
      </c>
      <c r="AC17" s="170">
        <v>0</v>
      </c>
      <c r="AD17" s="172">
        <f t="shared" si="6"/>
        <v>0</v>
      </c>
      <c r="AE17" s="173">
        <f t="shared" si="3"/>
        <v>1</v>
      </c>
      <c r="AF17" s="174">
        <v>1</v>
      </c>
      <c r="AG17" s="173" t="s">
        <v>11674</v>
      </c>
      <c r="AH17" s="170" t="s">
        <v>11681</v>
      </c>
      <c r="AI17" s="175" t="s">
        <v>11679</v>
      </c>
    </row>
    <row r="18" spans="1:35" ht="15.6">
      <c r="A18" s="164">
        <v>17</v>
      </c>
      <c r="B18" s="166">
        <v>45073</v>
      </c>
      <c r="C18" s="289"/>
      <c r="D18" s="289"/>
      <c r="E18" s="170" t="s">
        <v>119</v>
      </c>
      <c r="F18" s="289"/>
      <c r="G18" s="170" t="s">
        <v>2786</v>
      </c>
      <c r="H18" s="171">
        <v>45005</v>
      </c>
      <c r="I18" s="170">
        <f t="shared" si="1"/>
        <v>2023</v>
      </c>
      <c r="J18" s="170" t="s">
        <v>11674</v>
      </c>
      <c r="K18" s="170" t="s">
        <v>57</v>
      </c>
      <c r="L18" s="170" t="s">
        <v>57</v>
      </c>
      <c r="M18" s="170" t="s">
        <v>57</v>
      </c>
      <c r="N18" s="170">
        <v>3</v>
      </c>
      <c r="O18" s="170" t="s">
        <v>11674</v>
      </c>
      <c r="P18" s="170" t="s">
        <v>11674</v>
      </c>
      <c r="Q18" s="170" t="s">
        <v>57</v>
      </c>
      <c r="R18" s="170" t="s">
        <v>11675</v>
      </c>
      <c r="S18" s="170" t="s">
        <v>11674</v>
      </c>
      <c r="T18" s="170" t="str">
        <f t="shared" si="2"/>
        <v>J23VA388210</v>
      </c>
      <c r="U18" s="170" t="b">
        <f t="shared" si="0"/>
        <v>1</v>
      </c>
      <c r="V18" s="170"/>
      <c r="W18" s="170" t="s">
        <v>11676</v>
      </c>
      <c r="X18" s="170">
        <v>2</v>
      </c>
      <c r="Y18" s="170"/>
      <c r="Z18" s="170" t="s">
        <v>11677</v>
      </c>
      <c r="AA18" s="170">
        <v>21</v>
      </c>
      <c r="AB18" s="170">
        <v>0</v>
      </c>
      <c r="AC18" s="170">
        <v>0</v>
      </c>
      <c r="AD18" s="172">
        <f t="shared" si="6"/>
        <v>0</v>
      </c>
      <c r="AE18" s="173">
        <f t="shared" si="3"/>
        <v>1</v>
      </c>
      <c r="AF18" s="174">
        <v>1</v>
      </c>
      <c r="AG18" s="173" t="s">
        <v>11674</v>
      </c>
      <c r="AH18" s="170" t="s">
        <v>11684</v>
      </c>
      <c r="AI18" s="175" t="s">
        <v>11679</v>
      </c>
    </row>
    <row r="19" spans="1:35" ht="15.6">
      <c r="A19" s="164">
        <v>18</v>
      </c>
      <c r="B19" s="166">
        <v>45073</v>
      </c>
      <c r="C19" s="289"/>
      <c r="D19" s="289"/>
      <c r="E19" s="170" t="s">
        <v>119</v>
      </c>
      <c r="F19" s="289"/>
      <c r="G19" s="170" t="s">
        <v>2795</v>
      </c>
      <c r="H19" s="171">
        <v>44990</v>
      </c>
      <c r="I19" s="170">
        <f t="shared" si="1"/>
        <v>2023</v>
      </c>
      <c r="J19" s="170" t="s">
        <v>11674</v>
      </c>
      <c r="K19" s="170" t="s">
        <v>57</v>
      </c>
      <c r="L19" s="170" t="s">
        <v>57</v>
      </c>
      <c r="M19" s="170" t="s">
        <v>57</v>
      </c>
      <c r="N19" s="170">
        <v>3</v>
      </c>
      <c r="O19" s="170" t="s">
        <v>11674</v>
      </c>
      <c r="P19" s="170" t="s">
        <v>11674</v>
      </c>
      <c r="Q19" s="170" t="s">
        <v>57</v>
      </c>
      <c r="R19" s="170" t="s">
        <v>11675</v>
      </c>
      <c r="S19" s="170" t="s">
        <v>11674</v>
      </c>
      <c r="T19" s="170" t="str">
        <f t="shared" si="2"/>
        <v>J23VA408453</v>
      </c>
      <c r="U19" s="170" t="b">
        <f t="shared" si="0"/>
        <v>1</v>
      </c>
      <c r="V19" s="170"/>
      <c r="W19" s="170" t="s">
        <v>11676</v>
      </c>
      <c r="X19" s="170">
        <v>2</v>
      </c>
      <c r="Y19" s="170"/>
      <c r="Z19" s="170" t="s">
        <v>11677</v>
      </c>
      <c r="AA19" s="170">
        <v>14</v>
      </c>
      <c r="AB19" s="170">
        <v>0</v>
      </c>
      <c r="AC19" s="170">
        <v>0</v>
      </c>
      <c r="AD19" s="172">
        <f t="shared" si="6"/>
        <v>0</v>
      </c>
      <c r="AE19" s="173">
        <f t="shared" si="3"/>
        <v>1</v>
      </c>
      <c r="AF19" s="174">
        <v>1</v>
      </c>
      <c r="AG19" s="173" t="s">
        <v>11674</v>
      </c>
      <c r="AH19" s="170" t="s">
        <v>11684</v>
      </c>
      <c r="AI19" s="175" t="s">
        <v>11679</v>
      </c>
    </row>
    <row r="20" spans="1:35" ht="15.6">
      <c r="A20" s="164">
        <v>19</v>
      </c>
      <c r="B20" s="166">
        <v>45073</v>
      </c>
      <c r="C20" s="289"/>
      <c r="D20" s="289"/>
      <c r="E20" s="170" t="s">
        <v>119</v>
      </c>
      <c r="F20" s="289"/>
      <c r="G20" s="170" t="s">
        <v>3444</v>
      </c>
      <c r="H20" s="171">
        <v>44968</v>
      </c>
      <c r="I20" s="170">
        <f t="shared" si="1"/>
        <v>2023</v>
      </c>
      <c r="J20" s="170" t="s">
        <v>11674</v>
      </c>
      <c r="K20" s="170" t="s">
        <v>57</v>
      </c>
      <c r="L20" s="170" t="s">
        <v>57</v>
      </c>
      <c r="M20" s="170" t="s">
        <v>57</v>
      </c>
      <c r="N20" s="170">
        <v>6</v>
      </c>
      <c r="O20" s="170" t="s">
        <v>11674</v>
      </c>
      <c r="P20" s="170" t="s">
        <v>11674</v>
      </c>
      <c r="Q20" s="170" t="s">
        <v>57</v>
      </c>
      <c r="R20" s="170" t="s">
        <v>11675</v>
      </c>
      <c r="S20" s="170" t="s">
        <v>11674</v>
      </c>
      <c r="T20" s="170" t="str">
        <f t="shared" si="2"/>
        <v>J22VL339553</v>
      </c>
      <c r="U20" s="170" t="b">
        <f t="shared" si="0"/>
        <v>1</v>
      </c>
      <c r="V20" s="170"/>
      <c r="W20" s="170" t="s">
        <v>11676</v>
      </c>
      <c r="X20" s="170">
        <v>2</v>
      </c>
      <c r="Y20" s="170"/>
      <c r="Z20" s="170" t="s">
        <v>11677</v>
      </c>
      <c r="AA20" s="170">
        <v>28</v>
      </c>
      <c r="AB20" s="170">
        <v>0</v>
      </c>
      <c r="AC20" s="170">
        <v>0</v>
      </c>
      <c r="AD20" s="172">
        <f t="shared" si="6"/>
        <v>0</v>
      </c>
      <c r="AE20" s="173">
        <f t="shared" si="3"/>
        <v>1</v>
      </c>
      <c r="AF20" s="174">
        <v>2</v>
      </c>
      <c r="AG20" s="173" t="s">
        <v>11674</v>
      </c>
      <c r="AH20" s="170" t="s">
        <v>11684</v>
      </c>
      <c r="AI20" s="175" t="s">
        <v>11679</v>
      </c>
    </row>
    <row r="21" spans="1:35" ht="15.6">
      <c r="A21" s="164">
        <v>20</v>
      </c>
      <c r="B21" s="166">
        <v>45070</v>
      </c>
      <c r="C21" s="289"/>
      <c r="D21" s="289"/>
      <c r="E21" s="170" t="s">
        <v>3178</v>
      </c>
      <c r="F21" s="289"/>
      <c r="G21" s="170" t="s">
        <v>4614</v>
      </c>
      <c r="H21" s="171">
        <v>44971</v>
      </c>
      <c r="I21" s="170">
        <f t="shared" si="1"/>
        <v>2023</v>
      </c>
      <c r="J21" s="170" t="s">
        <v>11674</v>
      </c>
      <c r="K21" s="170" t="s">
        <v>57</v>
      </c>
      <c r="L21" s="170" t="s">
        <v>57</v>
      </c>
      <c r="M21" s="170" t="s">
        <v>57</v>
      </c>
      <c r="N21" s="170">
        <v>3</v>
      </c>
      <c r="O21" s="170" t="s">
        <v>11674</v>
      </c>
      <c r="P21" s="170" t="s">
        <v>11674</v>
      </c>
      <c r="Q21" s="170" t="s">
        <v>57</v>
      </c>
      <c r="R21" s="170" t="s">
        <v>11675</v>
      </c>
      <c r="S21" s="170" t="s">
        <v>11674</v>
      </c>
      <c r="T21" s="170" t="str">
        <f t="shared" si="2"/>
        <v>J23VA393194</v>
      </c>
      <c r="U21" s="170" t="b">
        <f t="shared" si="0"/>
        <v>1</v>
      </c>
      <c r="V21" s="170"/>
      <c r="W21" s="170" t="s">
        <v>11676</v>
      </c>
      <c r="X21" s="170">
        <v>2</v>
      </c>
      <c r="Y21" s="170"/>
      <c r="Z21" s="170" t="s">
        <v>11677</v>
      </c>
      <c r="AA21" s="170">
        <v>35</v>
      </c>
      <c r="AB21" s="170">
        <v>0</v>
      </c>
      <c r="AC21" s="170">
        <v>0</v>
      </c>
      <c r="AD21" s="172">
        <f t="shared" si="6"/>
        <v>0</v>
      </c>
      <c r="AE21" s="173">
        <f t="shared" si="3"/>
        <v>1</v>
      </c>
      <c r="AF21" s="174">
        <v>2</v>
      </c>
      <c r="AG21" s="173" t="s">
        <v>11674</v>
      </c>
      <c r="AH21" s="170" t="s">
        <v>11684</v>
      </c>
      <c r="AI21" s="175" t="s">
        <v>11679</v>
      </c>
    </row>
    <row r="22" spans="1:35" ht="15.6">
      <c r="A22" s="164">
        <v>21</v>
      </c>
      <c r="B22" s="166">
        <v>45069</v>
      </c>
      <c r="C22" s="289"/>
      <c r="D22" s="289"/>
      <c r="E22" s="170" t="s">
        <v>3178</v>
      </c>
      <c r="F22" s="289"/>
      <c r="G22" s="170" t="s">
        <v>6683</v>
      </c>
      <c r="H22" s="171">
        <v>45028</v>
      </c>
      <c r="I22" s="170">
        <f t="shared" si="1"/>
        <v>2023</v>
      </c>
      <c r="J22" s="170" t="s">
        <v>11674</v>
      </c>
      <c r="K22" s="170" t="s">
        <v>57</v>
      </c>
      <c r="L22" s="170" t="s">
        <v>57</v>
      </c>
      <c r="M22" s="170" t="s">
        <v>57</v>
      </c>
      <c r="N22" s="170">
        <v>3</v>
      </c>
      <c r="O22" s="170" t="s">
        <v>11674</v>
      </c>
      <c r="P22" s="170" t="s">
        <v>11674</v>
      </c>
      <c r="Q22" s="170" t="s">
        <v>57</v>
      </c>
      <c r="R22" s="170" t="s">
        <v>11675</v>
      </c>
      <c r="S22" s="170" t="s">
        <v>11674</v>
      </c>
      <c r="T22" s="170" t="str">
        <f t="shared" si="2"/>
        <v>J23VA393690</v>
      </c>
      <c r="U22" s="170" t="b">
        <f t="shared" si="0"/>
        <v>1</v>
      </c>
      <c r="V22" s="170"/>
      <c r="W22" s="170" t="s">
        <v>11676</v>
      </c>
      <c r="X22" s="170">
        <v>2</v>
      </c>
      <c r="Y22" s="170"/>
      <c r="Z22" s="170" t="s">
        <v>11677</v>
      </c>
      <c r="AA22" s="170">
        <v>35</v>
      </c>
      <c r="AB22" s="170">
        <v>0</v>
      </c>
      <c r="AC22" s="170">
        <v>0</v>
      </c>
      <c r="AD22" s="172">
        <f t="shared" si="6"/>
        <v>0</v>
      </c>
      <c r="AE22" s="173">
        <f t="shared" si="3"/>
        <v>1</v>
      </c>
      <c r="AF22" s="174">
        <v>2</v>
      </c>
      <c r="AG22" s="173" t="s">
        <v>11674</v>
      </c>
      <c r="AH22" s="170" t="s">
        <v>11684</v>
      </c>
      <c r="AI22" s="175" t="s">
        <v>11679</v>
      </c>
    </row>
    <row r="23" spans="1:35" ht="15.6">
      <c r="A23" s="164">
        <v>22</v>
      </c>
      <c r="B23" s="166">
        <v>45067</v>
      </c>
      <c r="C23" s="289"/>
      <c r="D23" s="289"/>
      <c r="E23" s="170" t="s">
        <v>10862</v>
      </c>
      <c r="F23" s="289"/>
      <c r="G23" s="170" t="s">
        <v>6821</v>
      </c>
      <c r="H23" s="171">
        <v>45009</v>
      </c>
      <c r="I23" s="170">
        <f t="shared" si="1"/>
        <v>2023</v>
      </c>
      <c r="J23" s="170" t="s">
        <v>11674</v>
      </c>
      <c r="K23" s="170" t="s">
        <v>57</v>
      </c>
      <c r="L23" s="170" t="s">
        <v>57</v>
      </c>
      <c r="M23" s="170" t="s">
        <v>57</v>
      </c>
      <c r="N23" s="170">
        <v>5</v>
      </c>
      <c r="O23" s="170" t="s">
        <v>11674</v>
      </c>
      <c r="P23" s="170" t="s">
        <v>11674</v>
      </c>
      <c r="Q23" s="170" t="s">
        <v>57</v>
      </c>
      <c r="R23" s="170" t="s">
        <v>11675</v>
      </c>
      <c r="S23" s="170" t="s">
        <v>11674</v>
      </c>
      <c r="T23" s="170" t="str">
        <f t="shared" si="2"/>
        <v>J23VA400482</v>
      </c>
      <c r="U23" s="170" t="b">
        <f t="shared" si="0"/>
        <v>1</v>
      </c>
      <c r="V23" s="170"/>
      <c r="W23" s="170" t="s">
        <v>11676</v>
      </c>
      <c r="X23" s="170">
        <v>1</v>
      </c>
      <c r="Y23" s="170" t="s">
        <v>11682</v>
      </c>
      <c r="Z23" s="170" t="s">
        <v>11677</v>
      </c>
      <c r="AA23" s="170">
        <v>14</v>
      </c>
      <c r="AB23" s="170">
        <v>7</v>
      </c>
      <c r="AC23" s="170">
        <v>0</v>
      </c>
      <c r="AD23" s="172">
        <f t="shared" si="6"/>
        <v>0.33333333333333331</v>
      </c>
      <c r="AE23" s="173">
        <f t="shared" si="3"/>
        <v>1</v>
      </c>
      <c r="AF23" s="174">
        <v>1.5</v>
      </c>
      <c r="AG23" s="173" t="s">
        <v>11674</v>
      </c>
      <c r="AH23" s="170" t="s">
        <v>11684</v>
      </c>
      <c r="AI23" s="175" t="s">
        <v>11679</v>
      </c>
    </row>
    <row r="24" spans="1:35" ht="15.6">
      <c r="A24" s="164">
        <v>23</v>
      </c>
      <c r="B24" s="166">
        <v>45073</v>
      </c>
      <c r="C24" s="289"/>
      <c r="D24" s="289"/>
      <c r="E24" s="170" t="s">
        <v>119</v>
      </c>
      <c r="F24" s="289"/>
      <c r="G24" s="170" t="s">
        <v>7738</v>
      </c>
      <c r="H24" s="171">
        <v>44969</v>
      </c>
      <c r="I24" s="170">
        <f t="shared" si="1"/>
        <v>2023</v>
      </c>
      <c r="J24" s="170" t="s">
        <v>11674</v>
      </c>
      <c r="K24" s="170" t="s">
        <v>57</v>
      </c>
      <c r="L24" s="170" t="s">
        <v>57</v>
      </c>
      <c r="M24" s="170" t="s">
        <v>57</v>
      </c>
      <c r="N24" s="170">
        <v>3</v>
      </c>
      <c r="O24" s="170" t="s">
        <v>11674</v>
      </c>
      <c r="P24" s="170" t="s">
        <v>11674</v>
      </c>
      <c r="Q24" s="170" t="s">
        <v>57</v>
      </c>
      <c r="R24" s="170" t="s">
        <v>11675</v>
      </c>
      <c r="S24" s="170" t="s">
        <v>11674</v>
      </c>
      <c r="T24" s="170" t="str">
        <f t="shared" si="2"/>
        <v>J23VA408328</v>
      </c>
      <c r="U24" s="170" t="b">
        <f t="shared" si="0"/>
        <v>1</v>
      </c>
      <c r="V24" s="170"/>
      <c r="W24" s="170" t="s">
        <v>11676</v>
      </c>
      <c r="X24" s="170">
        <v>2</v>
      </c>
      <c r="Y24" s="170"/>
      <c r="Z24" s="170" t="s">
        <v>11677</v>
      </c>
      <c r="AA24" s="170">
        <v>28</v>
      </c>
      <c r="AB24" s="170">
        <v>0</v>
      </c>
      <c r="AC24" s="170">
        <v>0</v>
      </c>
      <c r="AD24" s="172">
        <f t="shared" si="6"/>
        <v>0</v>
      </c>
      <c r="AE24" s="173">
        <f t="shared" si="3"/>
        <v>1</v>
      </c>
      <c r="AF24" s="174">
        <v>2</v>
      </c>
      <c r="AG24" s="173" t="s">
        <v>11674</v>
      </c>
      <c r="AH24" s="170" t="s">
        <v>11684</v>
      </c>
      <c r="AI24" s="175" t="s">
        <v>11679</v>
      </c>
    </row>
    <row r="25" spans="1:35" ht="15.6">
      <c r="A25" s="164">
        <v>24</v>
      </c>
      <c r="B25" s="166">
        <v>45070</v>
      </c>
      <c r="C25" s="289"/>
      <c r="D25" s="289"/>
      <c r="E25" s="170" t="s">
        <v>3178</v>
      </c>
      <c r="F25" s="289"/>
      <c r="G25" s="170" t="s">
        <v>3525</v>
      </c>
      <c r="H25" s="171">
        <v>44968</v>
      </c>
      <c r="I25" s="170">
        <f t="shared" si="1"/>
        <v>2023</v>
      </c>
      <c r="J25" s="170" t="s">
        <v>11674</v>
      </c>
      <c r="K25" s="170" t="s">
        <v>57</v>
      </c>
      <c r="L25" s="170" t="s">
        <v>57</v>
      </c>
      <c r="M25" s="170" t="s">
        <v>57</v>
      </c>
      <c r="N25" s="170">
        <v>4</v>
      </c>
      <c r="O25" s="170" t="s">
        <v>11674</v>
      </c>
      <c r="P25" s="170" t="s">
        <v>11674</v>
      </c>
      <c r="Q25" s="170" t="s">
        <v>57</v>
      </c>
      <c r="R25" s="170" t="s">
        <v>11675</v>
      </c>
      <c r="S25" s="170" t="s">
        <v>11674</v>
      </c>
      <c r="T25" s="170" t="str">
        <f t="shared" si="2"/>
        <v>J23VA402874</v>
      </c>
      <c r="U25" s="170" t="b">
        <f t="shared" si="0"/>
        <v>1</v>
      </c>
      <c r="V25" s="170"/>
      <c r="W25" s="170" t="s">
        <v>11676</v>
      </c>
      <c r="X25" s="170">
        <v>2</v>
      </c>
      <c r="Y25" s="170"/>
      <c r="Z25" s="170" t="s">
        <v>11677</v>
      </c>
      <c r="AA25" s="170">
        <v>28</v>
      </c>
      <c r="AB25" s="170">
        <v>0</v>
      </c>
      <c r="AC25" s="170">
        <v>0</v>
      </c>
      <c r="AD25" s="172">
        <f t="shared" si="6"/>
        <v>0</v>
      </c>
      <c r="AE25" s="173">
        <f t="shared" si="3"/>
        <v>1</v>
      </c>
      <c r="AF25" s="174">
        <v>2</v>
      </c>
      <c r="AG25" s="173" t="s">
        <v>11674</v>
      </c>
      <c r="AH25" s="170" t="s">
        <v>11684</v>
      </c>
      <c r="AI25" s="175" t="s">
        <v>11679</v>
      </c>
    </row>
    <row r="26" spans="1:35" ht="15.6">
      <c r="A26" s="164">
        <v>25</v>
      </c>
      <c r="B26" s="166">
        <v>45067</v>
      </c>
      <c r="C26" s="289"/>
      <c r="D26" s="289"/>
      <c r="E26" s="170" t="s">
        <v>3178</v>
      </c>
      <c r="F26" s="289"/>
      <c r="G26" s="170" t="s">
        <v>6434</v>
      </c>
      <c r="H26" s="171">
        <v>44999</v>
      </c>
      <c r="I26" s="170">
        <f t="shared" si="1"/>
        <v>2023</v>
      </c>
      <c r="J26" s="170" t="s">
        <v>11674</v>
      </c>
      <c r="K26" s="170" t="s">
        <v>57</v>
      </c>
      <c r="L26" s="170" t="s">
        <v>57</v>
      </c>
      <c r="M26" s="170" t="s">
        <v>57</v>
      </c>
      <c r="N26" s="170">
        <v>6</v>
      </c>
      <c r="O26" s="170" t="s">
        <v>11674</v>
      </c>
      <c r="P26" s="170" t="s">
        <v>11674</v>
      </c>
      <c r="Q26" s="170" t="s">
        <v>57</v>
      </c>
      <c r="R26" s="170" t="s">
        <v>11675</v>
      </c>
      <c r="S26" s="170" t="s">
        <v>11674</v>
      </c>
      <c r="T26" s="170" t="str">
        <f t="shared" si="2"/>
        <v>J23VA391739</v>
      </c>
      <c r="U26" s="170" t="b">
        <f t="shared" si="0"/>
        <v>1</v>
      </c>
      <c r="V26" s="170"/>
      <c r="W26" s="170" t="s">
        <v>11676</v>
      </c>
      <c r="X26" s="170">
        <v>1</v>
      </c>
      <c r="Y26" s="170" t="s">
        <v>11682</v>
      </c>
      <c r="Z26" s="170" t="s">
        <v>11677</v>
      </c>
      <c r="AA26" s="170">
        <v>14</v>
      </c>
      <c r="AB26" s="170">
        <v>7</v>
      </c>
      <c r="AC26" s="170">
        <v>0</v>
      </c>
      <c r="AD26" s="172">
        <f>IF(X26=1,(AB26/(AC26+AB26+AA26)),"")</f>
        <v>0.33333333333333331</v>
      </c>
      <c r="AE26" s="173">
        <f t="shared" si="3"/>
        <v>1</v>
      </c>
      <c r="AF26" s="174">
        <v>1</v>
      </c>
      <c r="AG26" s="173" t="s">
        <v>11674</v>
      </c>
      <c r="AH26" s="170" t="s">
        <v>11684</v>
      </c>
      <c r="AI26" s="175" t="s">
        <v>11679</v>
      </c>
    </row>
    <row r="27" spans="1:35" ht="15.6">
      <c r="A27" s="164">
        <v>26</v>
      </c>
      <c r="B27" s="166">
        <v>45071</v>
      </c>
      <c r="C27" s="289"/>
      <c r="D27" s="289"/>
      <c r="E27" s="170" t="s">
        <v>11685</v>
      </c>
      <c r="F27" s="288"/>
      <c r="G27" s="170" t="s">
        <v>2077</v>
      </c>
      <c r="H27" s="171">
        <v>44968</v>
      </c>
      <c r="I27" s="170">
        <f t="shared" si="1"/>
        <v>2023</v>
      </c>
      <c r="J27" s="170" t="s">
        <v>11674</v>
      </c>
      <c r="K27" s="170" t="s">
        <v>57</v>
      </c>
      <c r="L27" s="170" t="s">
        <v>57</v>
      </c>
      <c r="M27" s="170" t="s">
        <v>57</v>
      </c>
      <c r="N27" s="170">
        <v>5</v>
      </c>
      <c r="O27" s="170" t="s">
        <v>11674</v>
      </c>
      <c r="P27" s="170" t="s">
        <v>11674</v>
      </c>
      <c r="Q27" s="170" t="s">
        <v>57</v>
      </c>
      <c r="R27" s="170" t="s">
        <v>11675</v>
      </c>
      <c r="S27" s="170" t="s">
        <v>11674</v>
      </c>
      <c r="T27" s="170" t="str">
        <f t="shared" si="2"/>
        <v>J23VB424062</v>
      </c>
      <c r="U27" s="170" t="b">
        <f t="shared" si="0"/>
        <v>1</v>
      </c>
      <c r="V27" s="170"/>
      <c r="W27" s="170" t="s">
        <v>11676</v>
      </c>
      <c r="X27" s="170">
        <v>2</v>
      </c>
      <c r="Y27" s="170"/>
      <c r="Z27" s="170" t="s">
        <v>11677</v>
      </c>
      <c r="AA27" s="170">
        <v>14</v>
      </c>
      <c r="AB27" s="170">
        <v>0</v>
      </c>
      <c r="AC27" s="170">
        <v>0</v>
      </c>
      <c r="AD27" s="172">
        <f t="shared" ref="AD27:AD28" si="7">IF(X27=1,(AB27/(AC27+AB27+AA27)),0)</f>
        <v>0</v>
      </c>
      <c r="AE27" s="173">
        <f t="shared" si="3"/>
        <v>1</v>
      </c>
      <c r="AF27" s="174">
        <v>1</v>
      </c>
      <c r="AG27" s="173" t="s">
        <v>11674</v>
      </c>
      <c r="AH27" s="170" t="s">
        <v>11678</v>
      </c>
      <c r="AI27" s="175" t="s">
        <v>11679</v>
      </c>
    </row>
    <row r="28" spans="1:35" ht="15.6">
      <c r="A28" s="164">
        <v>27</v>
      </c>
      <c r="B28" s="166">
        <v>45071</v>
      </c>
      <c r="C28" s="289"/>
      <c r="D28" s="289"/>
      <c r="E28" s="170" t="s">
        <v>1382</v>
      </c>
      <c r="F28" s="288"/>
      <c r="G28" s="170" t="s">
        <v>1384</v>
      </c>
      <c r="H28" s="171">
        <v>44734</v>
      </c>
      <c r="I28" s="170">
        <f t="shared" si="1"/>
        <v>2022</v>
      </c>
      <c r="J28" s="170" t="s">
        <v>11674</v>
      </c>
      <c r="K28" s="170" t="s">
        <v>57</v>
      </c>
      <c r="L28" s="170" t="s">
        <v>57</v>
      </c>
      <c r="M28" s="170" t="s">
        <v>57</v>
      </c>
      <c r="N28" s="170">
        <v>3</v>
      </c>
      <c r="O28" s="170" t="s">
        <v>11674</v>
      </c>
      <c r="P28" s="170" t="s">
        <v>11674</v>
      </c>
      <c r="Q28" s="170" t="s">
        <v>57</v>
      </c>
      <c r="R28" s="170" t="s">
        <v>11675</v>
      </c>
      <c r="S28" s="170" t="s">
        <v>11674</v>
      </c>
      <c r="T28" s="170" t="str">
        <f t="shared" si="2"/>
        <v>J22VE031930</v>
      </c>
      <c r="U28" s="170" t="b">
        <f t="shared" si="0"/>
        <v>1</v>
      </c>
      <c r="V28" s="170"/>
      <c r="W28" s="170" t="s">
        <v>11676</v>
      </c>
      <c r="X28" s="170">
        <v>2</v>
      </c>
      <c r="Y28" s="170"/>
      <c r="Z28" s="170" t="s">
        <v>11677</v>
      </c>
      <c r="AA28" s="170">
        <v>21</v>
      </c>
      <c r="AB28" s="170">
        <v>0</v>
      </c>
      <c r="AC28" s="170">
        <v>0</v>
      </c>
      <c r="AD28" s="172">
        <f t="shared" si="7"/>
        <v>0</v>
      </c>
      <c r="AE28" s="173">
        <f t="shared" si="3"/>
        <v>1</v>
      </c>
      <c r="AF28" s="174">
        <v>1</v>
      </c>
      <c r="AG28" s="173" t="s">
        <v>11674</v>
      </c>
      <c r="AH28" s="170" t="s">
        <v>11678</v>
      </c>
      <c r="AI28" s="175" t="s">
        <v>11679</v>
      </c>
    </row>
    <row r="29" spans="1:35" ht="15.6">
      <c r="A29" s="164">
        <v>28</v>
      </c>
      <c r="B29" s="166">
        <v>45071</v>
      </c>
      <c r="C29" s="289"/>
      <c r="D29" s="289"/>
      <c r="E29" s="170" t="s">
        <v>119</v>
      </c>
      <c r="F29" s="288"/>
      <c r="G29" s="170" t="s">
        <v>351</v>
      </c>
      <c r="H29" s="171">
        <v>44719</v>
      </c>
      <c r="I29" s="170">
        <f t="shared" si="1"/>
        <v>2022</v>
      </c>
      <c r="J29" s="170" t="s">
        <v>11674</v>
      </c>
      <c r="K29" s="170" t="s">
        <v>57</v>
      </c>
      <c r="L29" s="170" t="s">
        <v>57</v>
      </c>
      <c r="M29" s="170" t="s">
        <v>57</v>
      </c>
      <c r="N29" s="170">
        <v>5</v>
      </c>
      <c r="O29" s="170" t="s">
        <v>11674</v>
      </c>
      <c r="P29" s="170" t="s">
        <v>11674</v>
      </c>
      <c r="Q29" s="170" t="s">
        <v>57</v>
      </c>
      <c r="R29" s="170" t="s">
        <v>11675</v>
      </c>
      <c r="S29" s="170" t="s">
        <v>11674</v>
      </c>
      <c r="T29" s="170" t="str">
        <f t="shared" si="2"/>
        <v>J22VE036124</v>
      </c>
      <c r="U29" s="170" t="b">
        <f t="shared" si="0"/>
        <v>1</v>
      </c>
      <c r="V29" s="170"/>
      <c r="W29" s="170" t="s">
        <v>11676</v>
      </c>
      <c r="X29" s="170">
        <v>1</v>
      </c>
      <c r="Y29" s="170" t="s">
        <v>11682</v>
      </c>
      <c r="Z29" s="170" t="s">
        <v>11677</v>
      </c>
      <c r="AA29" s="170">
        <v>21</v>
      </c>
      <c r="AB29" s="170">
        <v>7</v>
      </c>
      <c r="AC29" s="170">
        <v>0</v>
      </c>
      <c r="AD29" s="172">
        <f t="shared" si="5"/>
        <v>0.25</v>
      </c>
      <c r="AE29" s="173">
        <f t="shared" si="3"/>
        <v>1</v>
      </c>
      <c r="AF29" s="174">
        <v>1.5</v>
      </c>
      <c r="AG29" s="173" t="s">
        <v>11674</v>
      </c>
      <c r="AH29" s="170" t="s">
        <v>11684</v>
      </c>
      <c r="AI29" s="175" t="s">
        <v>11679</v>
      </c>
    </row>
    <row r="30" spans="1:35" ht="15.6">
      <c r="A30" s="164">
        <v>29</v>
      </c>
      <c r="B30" s="166">
        <v>45070</v>
      </c>
      <c r="C30" s="289"/>
      <c r="D30" s="289"/>
      <c r="E30" s="170" t="s">
        <v>1054</v>
      </c>
      <c r="F30" s="288"/>
      <c r="G30" s="170" t="s">
        <v>1146</v>
      </c>
      <c r="H30" s="171">
        <v>44727</v>
      </c>
      <c r="I30" s="170">
        <f t="shared" si="1"/>
        <v>2022</v>
      </c>
      <c r="J30" s="170" t="s">
        <v>11674</v>
      </c>
      <c r="K30" s="170" t="s">
        <v>57</v>
      </c>
      <c r="L30" s="170" t="s">
        <v>57</v>
      </c>
      <c r="M30" s="170" t="s">
        <v>57</v>
      </c>
      <c r="N30" s="170">
        <v>3</v>
      </c>
      <c r="O30" s="170" t="s">
        <v>11674</v>
      </c>
      <c r="P30" s="170" t="s">
        <v>11674</v>
      </c>
      <c r="Q30" s="170" t="s">
        <v>57</v>
      </c>
      <c r="R30" s="170" t="s">
        <v>11675</v>
      </c>
      <c r="S30" s="170" t="s">
        <v>11674</v>
      </c>
      <c r="T30" s="170" t="str">
        <f t="shared" si="2"/>
        <v>J22VE035527</v>
      </c>
      <c r="U30" s="170" t="b">
        <f t="shared" si="0"/>
        <v>1</v>
      </c>
      <c r="V30" s="170"/>
      <c r="W30" s="170" t="s">
        <v>11676</v>
      </c>
      <c r="X30" s="170">
        <v>1</v>
      </c>
      <c r="Y30" s="170" t="s">
        <v>11686</v>
      </c>
      <c r="Z30" s="170" t="s">
        <v>11677</v>
      </c>
      <c r="AA30" s="170">
        <v>14</v>
      </c>
      <c r="AB30" s="170">
        <v>7</v>
      </c>
      <c r="AC30" s="170">
        <v>0</v>
      </c>
      <c r="AD30" s="172">
        <f t="shared" si="5"/>
        <v>0.33333333333333331</v>
      </c>
      <c r="AE30" s="173">
        <f t="shared" si="3"/>
        <v>1</v>
      </c>
      <c r="AF30" s="174">
        <v>2</v>
      </c>
      <c r="AG30" s="173" t="s">
        <v>11674</v>
      </c>
      <c r="AH30" s="170" t="s">
        <v>11687</v>
      </c>
      <c r="AI30" s="175" t="s">
        <v>11679</v>
      </c>
    </row>
    <row r="31" spans="1:35" ht="15.6">
      <c r="A31" s="164">
        <v>30</v>
      </c>
      <c r="B31" s="166">
        <v>45071</v>
      </c>
      <c r="C31" s="289"/>
      <c r="D31" s="289"/>
      <c r="E31" s="170" t="s">
        <v>119</v>
      </c>
      <c r="F31" s="288"/>
      <c r="G31" s="170" t="s">
        <v>367</v>
      </c>
      <c r="H31" s="171">
        <v>44719</v>
      </c>
      <c r="I31" s="170">
        <f t="shared" si="1"/>
        <v>2022</v>
      </c>
      <c r="J31" s="170" t="s">
        <v>11674</v>
      </c>
      <c r="K31" s="170" t="s">
        <v>57</v>
      </c>
      <c r="L31" s="170" t="s">
        <v>57</v>
      </c>
      <c r="M31" s="170" t="s">
        <v>57</v>
      </c>
      <c r="N31" s="170">
        <v>3</v>
      </c>
      <c r="O31" s="170" t="s">
        <v>11674</v>
      </c>
      <c r="P31" s="170" t="s">
        <v>11674</v>
      </c>
      <c r="Q31" s="170" t="s">
        <v>57</v>
      </c>
      <c r="R31" s="170" t="s">
        <v>11675</v>
      </c>
      <c r="S31" s="170" t="s">
        <v>11674</v>
      </c>
      <c r="T31" s="170" t="str">
        <f t="shared" si="2"/>
        <v>J22VE037712</v>
      </c>
      <c r="U31" s="170" t="b">
        <f t="shared" si="0"/>
        <v>1</v>
      </c>
      <c r="V31" s="170"/>
      <c r="W31" s="170" t="s">
        <v>11676</v>
      </c>
      <c r="X31" s="170">
        <v>2</v>
      </c>
      <c r="Y31" s="170"/>
      <c r="Z31" s="170" t="s">
        <v>11677</v>
      </c>
      <c r="AA31" s="170">
        <v>28</v>
      </c>
      <c r="AB31" s="170">
        <v>0</v>
      </c>
      <c r="AC31" s="170">
        <v>0</v>
      </c>
      <c r="AD31" s="172">
        <f>IF(X31=1,(AB31/(AC31+AB31+AA31)),0)</f>
        <v>0</v>
      </c>
      <c r="AE31" s="173">
        <f t="shared" si="3"/>
        <v>1</v>
      </c>
      <c r="AF31" s="174">
        <v>2</v>
      </c>
      <c r="AG31" s="173" t="s">
        <v>11674</v>
      </c>
      <c r="AH31" s="170" t="s">
        <v>11684</v>
      </c>
      <c r="AI31" s="175" t="s">
        <v>11679</v>
      </c>
    </row>
    <row r="32" spans="1:35" ht="15.6">
      <c r="A32" s="164">
        <v>31</v>
      </c>
      <c r="B32" s="166">
        <v>45072</v>
      </c>
      <c r="C32" s="288"/>
      <c r="D32" s="288"/>
      <c r="E32" s="169" t="s">
        <v>119</v>
      </c>
      <c r="F32" s="288"/>
      <c r="G32" s="169" t="s">
        <v>241</v>
      </c>
      <c r="H32" s="176">
        <v>44727</v>
      </c>
      <c r="I32" s="170">
        <f t="shared" si="1"/>
        <v>2022</v>
      </c>
      <c r="J32" s="170" t="s">
        <v>11674</v>
      </c>
      <c r="K32" s="170" t="s">
        <v>57</v>
      </c>
      <c r="L32" s="170" t="s">
        <v>57</v>
      </c>
      <c r="M32" s="170" t="s">
        <v>57</v>
      </c>
      <c r="N32" s="170">
        <v>3</v>
      </c>
      <c r="O32" s="170" t="s">
        <v>11674</v>
      </c>
      <c r="P32" s="170" t="s">
        <v>11674</v>
      </c>
      <c r="Q32" s="170" t="s">
        <v>57</v>
      </c>
      <c r="R32" s="170" t="s">
        <v>11675</v>
      </c>
      <c r="S32" s="170" t="s">
        <v>11674</v>
      </c>
      <c r="T32" s="170" t="str">
        <f t="shared" si="2"/>
        <v>J22VE037831</v>
      </c>
      <c r="U32" s="170" t="b">
        <f t="shared" si="0"/>
        <v>1</v>
      </c>
      <c r="V32" s="107"/>
      <c r="W32" s="170" t="s">
        <v>11676</v>
      </c>
      <c r="X32" s="170">
        <v>2</v>
      </c>
      <c r="Y32" s="107"/>
      <c r="Z32" s="170" t="s">
        <v>11677</v>
      </c>
      <c r="AA32" s="170">
        <v>35</v>
      </c>
      <c r="AB32" s="170">
        <v>0</v>
      </c>
      <c r="AC32" s="170">
        <v>0</v>
      </c>
      <c r="AD32" s="172">
        <f t="shared" ref="AD32:AD51" si="8">IF(X32=1,(AB32/(AC32+AB32+AA32)),0)</f>
        <v>0</v>
      </c>
      <c r="AE32" s="173">
        <f t="shared" si="3"/>
        <v>1</v>
      </c>
      <c r="AF32" s="174">
        <v>2</v>
      </c>
      <c r="AG32" s="173" t="s">
        <v>11674</v>
      </c>
      <c r="AH32" s="170" t="s">
        <v>11684</v>
      </c>
      <c r="AI32" s="175" t="s">
        <v>11679</v>
      </c>
    </row>
    <row r="33" spans="1:35" ht="15.6">
      <c r="A33" s="164">
        <v>32</v>
      </c>
      <c r="B33" s="166">
        <v>45072</v>
      </c>
      <c r="C33" s="288"/>
      <c r="D33" s="288"/>
      <c r="E33" s="169" t="s">
        <v>119</v>
      </c>
      <c r="F33" s="288"/>
      <c r="G33" s="169" t="s">
        <v>134</v>
      </c>
      <c r="H33" s="176">
        <v>44719</v>
      </c>
      <c r="I33" s="170">
        <f t="shared" si="1"/>
        <v>2022</v>
      </c>
      <c r="J33" s="170" t="s">
        <v>11674</v>
      </c>
      <c r="K33" s="170" t="s">
        <v>57</v>
      </c>
      <c r="L33" s="170" t="s">
        <v>57</v>
      </c>
      <c r="M33" s="170" t="s">
        <v>57</v>
      </c>
      <c r="N33" s="170">
        <v>4</v>
      </c>
      <c r="O33" s="170" t="s">
        <v>11674</v>
      </c>
      <c r="P33" s="170" t="s">
        <v>11674</v>
      </c>
      <c r="Q33" s="170" t="s">
        <v>57</v>
      </c>
      <c r="R33" s="170" t="s">
        <v>11675</v>
      </c>
      <c r="S33" s="170" t="s">
        <v>11674</v>
      </c>
      <c r="T33" s="170" t="str">
        <f t="shared" si="2"/>
        <v>J22VE036299</v>
      </c>
      <c r="U33" s="170" t="b">
        <f t="shared" si="0"/>
        <v>1</v>
      </c>
      <c r="V33" s="107"/>
      <c r="W33" s="170" t="s">
        <v>11676</v>
      </c>
      <c r="X33" s="170">
        <v>2</v>
      </c>
      <c r="Y33" s="107"/>
      <c r="Z33" s="170" t="s">
        <v>11677</v>
      </c>
      <c r="AA33" s="170">
        <v>28</v>
      </c>
      <c r="AB33" s="170">
        <v>0</v>
      </c>
      <c r="AC33" s="170">
        <v>0</v>
      </c>
      <c r="AD33" s="172">
        <f t="shared" si="8"/>
        <v>0</v>
      </c>
      <c r="AE33" s="173">
        <f t="shared" si="3"/>
        <v>1</v>
      </c>
      <c r="AF33" s="174">
        <v>2</v>
      </c>
      <c r="AG33" s="173" t="s">
        <v>11674</v>
      </c>
      <c r="AH33" s="170" t="s">
        <v>11684</v>
      </c>
      <c r="AI33" s="175" t="s">
        <v>11679</v>
      </c>
    </row>
    <row r="34" spans="1:35" ht="15.6">
      <c r="A34" s="164">
        <v>33</v>
      </c>
      <c r="B34" s="166">
        <v>45072</v>
      </c>
      <c r="C34" s="288"/>
      <c r="D34" s="288"/>
      <c r="E34" s="169" t="s">
        <v>119</v>
      </c>
      <c r="F34" s="288"/>
      <c r="G34" s="169" t="s">
        <v>125</v>
      </c>
      <c r="H34" s="176">
        <v>44719</v>
      </c>
      <c r="I34" s="170">
        <f t="shared" si="1"/>
        <v>2022</v>
      </c>
      <c r="J34" s="170" t="s">
        <v>11674</v>
      </c>
      <c r="K34" s="170" t="s">
        <v>57</v>
      </c>
      <c r="L34" s="170" t="s">
        <v>57</v>
      </c>
      <c r="M34" s="170" t="s">
        <v>57</v>
      </c>
      <c r="N34" s="170">
        <v>4</v>
      </c>
      <c r="O34" s="170" t="s">
        <v>11674</v>
      </c>
      <c r="P34" s="170" t="s">
        <v>11674</v>
      </c>
      <c r="Q34" s="170" t="s">
        <v>57</v>
      </c>
      <c r="R34" s="170" t="s">
        <v>11675</v>
      </c>
      <c r="S34" s="170" t="s">
        <v>11674</v>
      </c>
      <c r="T34" s="170" t="str">
        <f t="shared" si="2"/>
        <v>J22VE035556</v>
      </c>
      <c r="U34" s="170" t="b">
        <f t="shared" si="0"/>
        <v>1</v>
      </c>
      <c r="V34" s="107"/>
      <c r="W34" s="170" t="s">
        <v>11676</v>
      </c>
      <c r="X34" s="170">
        <v>2</v>
      </c>
      <c r="Y34" s="107"/>
      <c r="Z34" s="170" t="s">
        <v>11677</v>
      </c>
      <c r="AA34" s="170">
        <v>21</v>
      </c>
      <c r="AB34" s="170">
        <v>0</v>
      </c>
      <c r="AC34" s="170">
        <v>0</v>
      </c>
      <c r="AD34" s="172">
        <f t="shared" si="8"/>
        <v>0</v>
      </c>
      <c r="AE34" s="173">
        <f t="shared" si="3"/>
        <v>1</v>
      </c>
      <c r="AF34" s="174">
        <v>2</v>
      </c>
      <c r="AG34" s="173" t="s">
        <v>11674</v>
      </c>
      <c r="AH34" s="170" t="s">
        <v>11684</v>
      </c>
      <c r="AI34" s="175" t="s">
        <v>11679</v>
      </c>
    </row>
    <row r="35" spans="1:35" ht="15.6">
      <c r="A35" s="164">
        <v>34</v>
      </c>
      <c r="B35" s="166">
        <v>45070</v>
      </c>
      <c r="C35" s="288"/>
      <c r="D35" s="288"/>
      <c r="E35" s="169" t="s">
        <v>1054</v>
      </c>
      <c r="F35" s="288"/>
      <c r="G35" s="169" t="s">
        <v>1232</v>
      </c>
      <c r="H35" s="176">
        <v>44726</v>
      </c>
      <c r="I35" s="170">
        <f t="shared" si="1"/>
        <v>2022</v>
      </c>
      <c r="J35" s="170" t="s">
        <v>11674</v>
      </c>
      <c r="K35" s="170" t="s">
        <v>57</v>
      </c>
      <c r="L35" s="170" t="s">
        <v>57</v>
      </c>
      <c r="M35" s="170" t="s">
        <v>57</v>
      </c>
      <c r="N35" s="170">
        <v>2</v>
      </c>
      <c r="O35" s="170" t="s">
        <v>11674</v>
      </c>
      <c r="P35" s="170" t="s">
        <v>11674</v>
      </c>
      <c r="Q35" s="170" t="s">
        <v>57</v>
      </c>
      <c r="R35" s="170" t="s">
        <v>11675</v>
      </c>
      <c r="S35" s="170" t="s">
        <v>11674</v>
      </c>
      <c r="T35" s="170" t="str">
        <f t="shared" si="2"/>
        <v>J22VE037371</v>
      </c>
      <c r="U35" s="170" t="b">
        <f t="shared" si="0"/>
        <v>1</v>
      </c>
      <c r="V35" s="107"/>
      <c r="W35" s="170" t="s">
        <v>11676</v>
      </c>
      <c r="X35" s="170">
        <v>1</v>
      </c>
      <c r="Y35" s="170" t="s">
        <v>11686</v>
      </c>
      <c r="Z35" s="170" t="s">
        <v>11677</v>
      </c>
      <c r="AA35" s="170">
        <v>14</v>
      </c>
      <c r="AB35" s="170">
        <v>7</v>
      </c>
      <c r="AC35" s="170">
        <v>0</v>
      </c>
      <c r="AD35" s="172">
        <f t="shared" si="8"/>
        <v>0.33333333333333331</v>
      </c>
      <c r="AE35" s="173">
        <f t="shared" si="3"/>
        <v>1</v>
      </c>
      <c r="AF35" s="174">
        <v>1.5</v>
      </c>
      <c r="AG35" s="173" t="s">
        <v>11674</v>
      </c>
      <c r="AH35" s="170" t="s">
        <v>11687</v>
      </c>
      <c r="AI35" s="175" t="s">
        <v>11679</v>
      </c>
    </row>
    <row r="36" spans="1:35" ht="15.6">
      <c r="A36" s="164">
        <v>35</v>
      </c>
      <c r="B36" s="166">
        <v>45071</v>
      </c>
      <c r="C36" s="288"/>
      <c r="D36" s="288"/>
      <c r="E36" s="169" t="s">
        <v>119</v>
      </c>
      <c r="F36" s="288"/>
      <c r="G36" s="169" t="s">
        <v>310</v>
      </c>
      <c r="H36" s="176">
        <v>44719</v>
      </c>
      <c r="I36" s="170">
        <f t="shared" si="1"/>
        <v>2022</v>
      </c>
      <c r="J36" s="170" t="s">
        <v>11674</v>
      </c>
      <c r="K36" s="170" t="s">
        <v>57</v>
      </c>
      <c r="L36" s="170" t="s">
        <v>57</v>
      </c>
      <c r="M36" s="170" t="s">
        <v>57</v>
      </c>
      <c r="N36" s="170">
        <v>3</v>
      </c>
      <c r="O36" s="170" t="s">
        <v>11674</v>
      </c>
      <c r="P36" s="170" t="s">
        <v>11674</v>
      </c>
      <c r="Q36" s="170" t="s">
        <v>57</v>
      </c>
      <c r="R36" s="170" t="s">
        <v>11675</v>
      </c>
      <c r="S36" s="170" t="s">
        <v>11674</v>
      </c>
      <c r="T36" s="170" t="str">
        <f t="shared" si="2"/>
        <v>J22VE035909</v>
      </c>
      <c r="U36" s="170" t="b">
        <f t="shared" si="0"/>
        <v>1</v>
      </c>
      <c r="V36" s="107"/>
      <c r="W36" s="170" t="s">
        <v>11676</v>
      </c>
      <c r="X36" s="170">
        <v>1</v>
      </c>
      <c r="Y36" s="170" t="s">
        <v>11686</v>
      </c>
      <c r="Z36" s="170" t="s">
        <v>11677</v>
      </c>
      <c r="AA36" s="170">
        <v>21</v>
      </c>
      <c r="AB36" s="170">
        <v>14</v>
      </c>
      <c r="AC36" s="170">
        <v>0</v>
      </c>
      <c r="AD36" s="172">
        <f t="shared" si="8"/>
        <v>0.4</v>
      </c>
      <c r="AE36" s="173">
        <f t="shared" si="3"/>
        <v>1</v>
      </c>
      <c r="AF36" s="174">
        <v>2</v>
      </c>
      <c r="AG36" s="173" t="s">
        <v>11674</v>
      </c>
      <c r="AH36" s="170" t="s">
        <v>11684</v>
      </c>
      <c r="AI36" s="175" t="s">
        <v>11679</v>
      </c>
    </row>
    <row r="37" spans="1:35" ht="15.6">
      <c r="A37" s="164">
        <v>36</v>
      </c>
      <c r="B37" s="166">
        <v>45071</v>
      </c>
      <c r="C37" s="289"/>
      <c r="D37" s="289"/>
      <c r="E37" s="170" t="s">
        <v>119</v>
      </c>
      <c r="F37" s="288"/>
      <c r="G37" s="170" t="s">
        <v>548</v>
      </c>
      <c r="H37" s="176">
        <v>44750</v>
      </c>
      <c r="I37" s="170">
        <f t="shared" si="1"/>
        <v>2022</v>
      </c>
      <c r="J37" s="170" t="s">
        <v>11674</v>
      </c>
      <c r="K37" s="170" t="s">
        <v>57</v>
      </c>
      <c r="L37" s="170" t="s">
        <v>57</v>
      </c>
      <c r="M37" s="170" t="s">
        <v>57</v>
      </c>
      <c r="N37" s="170">
        <v>4</v>
      </c>
      <c r="O37" s="170" t="s">
        <v>11674</v>
      </c>
      <c r="P37" s="170" t="s">
        <v>11674</v>
      </c>
      <c r="Q37" s="170" t="s">
        <v>57</v>
      </c>
      <c r="R37" s="170" t="s">
        <v>11675</v>
      </c>
      <c r="S37" s="170" t="s">
        <v>11674</v>
      </c>
      <c r="T37" s="170" t="str">
        <f t="shared" si="2"/>
        <v>J22VE036923</v>
      </c>
      <c r="U37" s="170" t="b">
        <f t="shared" si="0"/>
        <v>1</v>
      </c>
      <c r="V37" s="107"/>
      <c r="W37" s="170" t="s">
        <v>11676</v>
      </c>
      <c r="X37" s="170">
        <v>2</v>
      </c>
      <c r="Y37" s="107"/>
      <c r="Z37" s="170" t="s">
        <v>11677</v>
      </c>
      <c r="AA37" s="170">
        <v>35</v>
      </c>
      <c r="AB37" s="170">
        <v>0</v>
      </c>
      <c r="AC37" s="170">
        <v>0</v>
      </c>
      <c r="AD37" s="172">
        <f t="shared" si="8"/>
        <v>0</v>
      </c>
      <c r="AE37" s="173">
        <f t="shared" si="3"/>
        <v>1</v>
      </c>
      <c r="AF37" s="174">
        <v>2</v>
      </c>
      <c r="AG37" s="173" t="s">
        <v>11674</v>
      </c>
      <c r="AH37" s="170" t="s">
        <v>11684</v>
      </c>
      <c r="AI37" s="175" t="s">
        <v>11679</v>
      </c>
    </row>
    <row r="38" spans="1:35" ht="15.6">
      <c r="A38" s="164">
        <v>37</v>
      </c>
      <c r="B38" s="168">
        <v>45070</v>
      </c>
      <c r="C38" s="289"/>
      <c r="D38" s="289"/>
      <c r="E38" s="170" t="s">
        <v>588</v>
      </c>
      <c r="F38" s="288"/>
      <c r="G38" s="170" t="s">
        <v>811</v>
      </c>
      <c r="H38" s="176">
        <v>44761</v>
      </c>
      <c r="I38" s="170">
        <f t="shared" si="1"/>
        <v>2022</v>
      </c>
      <c r="J38" s="170" t="s">
        <v>11674</v>
      </c>
      <c r="K38" s="170" t="s">
        <v>57</v>
      </c>
      <c r="L38" s="170" t="s">
        <v>57</v>
      </c>
      <c r="M38" s="170" t="s">
        <v>57</v>
      </c>
      <c r="N38" s="170">
        <v>5</v>
      </c>
      <c r="O38" s="170" t="s">
        <v>11674</v>
      </c>
      <c r="P38" s="170" t="s">
        <v>11674</v>
      </c>
      <c r="Q38" s="170" t="s">
        <v>57</v>
      </c>
      <c r="R38" s="170" t="s">
        <v>11675</v>
      </c>
      <c r="S38" s="170" t="s">
        <v>11674</v>
      </c>
      <c r="T38" s="170" t="str">
        <f t="shared" si="2"/>
        <v>J22VE037613</v>
      </c>
      <c r="U38" s="170" t="b">
        <f t="shared" si="0"/>
        <v>1</v>
      </c>
      <c r="V38" s="107"/>
      <c r="W38" s="170" t="s">
        <v>11676</v>
      </c>
      <c r="X38" s="170">
        <v>1</v>
      </c>
      <c r="Y38" s="170" t="s">
        <v>11682</v>
      </c>
      <c r="Z38" s="170" t="s">
        <v>11677</v>
      </c>
      <c r="AA38" s="170">
        <v>28</v>
      </c>
      <c r="AB38" s="170">
        <v>14</v>
      </c>
      <c r="AC38" s="170">
        <v>0</v>
      </c>
      <c r="AD38" s="172">
        <f t="shared" si="8"/>
        <v>0.33333333333333331</v>
      </c>
      <c r="AE38" s="173">
        <f t="shared" si="3"/>
        <v>1</v>
      </c>
      <c r="AF38" s="174">
        <v>1</v>
      </c>
      <c r="AG38" s="173" t="s">
        <v>11674</v>
      </c>
      <c r="AH38" s="170" t="s">
        <v>11678</v>
      </c>
      <c r="AI38" s="175" t="s">
        <v>11679</v>
      </c>
    </row>
    <row r="39" spans="1:35" ht="15.6">
      <c r="A39" s="164">
        <v>38</v>
      </c>
      <c r="B39" s="166">
        <v>45070</v>
      </c>
      <c r="C39" s="289"/>
      <c r="D39" s="289"/>
      <c r="E39" s="170" t="s">
        <v>1054</v>
      </c>
      <c r="F39" s="288"/>
      <c r="G39" s="170" t="s">
        <v>1238</v>
      </c>
      <c r="H39" s="176">
        <v>44719</v>
      </c>
      <c r="I39" s="170">
        <f t="shared" si="1"/>
        <v>2022</v>
      </c>
      <c r="J39" s="170" t="s">
        <v>11674</v>
      </c>
      <c r="K39" s="170" t="s">
        <v>57</v>
      </c>
      <c r="L39" s="170" t="s">
        <v>57</v>
      </c>
      <c r="M39" s="170" t="s">
        <v>57</v>
      </c>
      <c r="N39" s="170">
        <v>5</v>
      </c>
      <c r="O39" s="170" t="s">
        <v>11674</v>
      </c>
      <c r="P39" s="170" t="s">
        <v>11674</v>
      </c>
      <c r="Q39" s="170" t="s">
        <v>57</v>
      </c>
      <c r="R39" s="170" t="s">
        <v>11675</v>
      </c>
      <c r="S39" s="170" t="s">
        <v>11674</v>
      </c>
      <c r="T39" s="170" t="str">
        <f t="shared" si="2"/>
        <v>J22VE037336</v>
      </c>
      <c r="U39" s="170" t="b">
        <f t="shared" si="0"/>
        <v>1</v>
      </c>
      <c r="V39" s="107"/>
      <c r="W39" s="170" t="s">
        <v>11676</v>
      </c>
      <c r="X39" s="170">
        <v>1</v>
      </c>
      <c r="Y39" s="170" t="s">
        <v>11686</v>
      </c>
      <c r="Z39" s="170" t="s">
        <v>11677</v>
      </c>
      <c r="AA39" s="170">
        <v>21</v>
      </c>
      <c r="AB39" s="170">
        <v>7</v>
      </c>
      <c r="AC39" s="170">
        <v>0</v>
      </c>
      <c r="AD39" s="172">
        <f t="shared" si="8"/>
        <v>0.25</v>
      </c>
      <c r="AE39" s="173">
        <f t="shared" si="3"/>
        <v>1</v>
      </c>
      <c r="AF39" s="174">
        <v>1</v>
      </c>
      <c r="AG39" s="173" t="s">
        <v>11674</v>
      </c>
      <c r="AH39" s="170" t="s">
        <v>11687</v>
      </c>
      <c r="AI39" s="175" t="s">
        <v>11679</v>
      </c>
    </row>
    <row r="40" spans="1:35" ht="15.6">
      <c r="A40" s="164">
        <v>39</v>
      </c>
      <c r="B40" s="166">
        <v>45072</v>
      </c>
      <c r="C40" s="289"/>
      <c r="D40" s="289"/>
      <c r="E40" s="170" t="s">
        <v>119</v>
      </c>
      <c r="F40" s="288"/>
      <c r="G40" s="170" t="s">
        <v>144</v>
      </c>
      <c r="H40" s="176">
        <v>44719</v>
      </c>
      <c r="I40" s="170">
        <f t="shared" si="1"/>
        <v>2022</v>
      </c>
      <c r="J40" s="170" t="s">
        <v>11674</v>
      </c>
      <c r="K40" s="170" t="s">
        <v>57</v>
      </c>
      <c r="L40" s="170" t="s">
        <v>57</v>
      </c>
      <c r="M40" s="170" t="s">
        <v>57</v>
      </c>
      <c r="N40" s="170">
        <v>4</v>
      </c>
      <c r="O40" s="170" t="s">
        <v>11674</v>
      </c>
      <c r="P40" s="170" t="s">
        <v>11674</v>
      </c>
      <c r="Q40" s="170" t="s">
        <v>57</v>
      </c>
      <c r="R40" s="170" t="s">
        <v>11675</v>
      </c>
      <c r="S40" s="170" t="s">
        <v>11674</v>
      </c>
      <c r="T40" s="170" t="str">
        <f t="shared" si="2"/>
        <v>J22VE037881</v>
      </c>
      <c r="U40" s="170" t="b">
        <f t="shared" si="0"/>
        <v>1</v>
      </c>
      <c r="V40" s="107"/>
      <c r="W40" s="170" t="s">
        <v>11676</v>
      </c>
      <c r="X40" s="170">
        <v>2</v>
      </c>
      <c r="Y40" s="107"/>
      <c r="Z40" s="170" t="s">
        <v>11677</v>
      </c>
      <c r="AA40" s="170">
        <v>14</v>
      </c>
      <c r="AB40" s="170">
        <v>0</v>
      </c>
      <c r="AC40" s="170">
        <v>0</v>
      </c>
      <c r="AD40" s="172">
        <f t="shared" si="8"/>
        <v>0</v>
      </c>
      <c r="AE40" s="173">
        <f t="shared" si="3"/>
        <v>1</v>
      </c>
      <c r="AF40" s="174">
        <v>1</v>
      </c>
      <c r="AG40" s="173" t="s">
        <v>11674</v>
      </c>
      <c r="AH40" s="170" t="s">
        <v>11684</v>
      </c>
      <c r="AI40" s="175" t="s">
        <v>11679</v>
      </c>
    </row>
    <row r="41" spans="1:35" ht="15.6">
      <c r="A41" s="245">
        <v>40</v>
      </c>
      <c r="B41" s="246">
        <v>45070</v>
      </c>
      <c r="C41" s="289"/>
      <c r="D41" s="289"/>
      <c r="E41" s="170" t="s">
        <v>588</v>
      </c>
      <c r="F41" s="288"/>
      <c r="G41" s="170" t="s">
        <v>883</v>
      </c>
      <c r="H41" s="176">
        <v>44758</v>
      </c>
      <c r="I41" s="170">
        <f t="shared" si="1"/>
        <v>2022</v>
      </c>
      <c r="J41" s="170" t="s">
        <v>11674</v>
      </c>
      <c r="K41" s="170" t="s">
        <v>57</v>
      </c>
      <c r="L41" s="170" t="s">
        <v>57</v>
      </c>
      <c r="M41" s="170" t="s">
        <v>57</v>
      </c>
      <c r="N41" s="247">
        <v>5</v>
      </c>
      <c r="O41" s="170" t="s">
        <v>11674</v>
      </c>
      <c r="P41" s="170" t="s">
        <v>11674</v>
      </c>
      <c r="Q41" s="170" t="s">
        <v>57</v>
      </c>
      <c r="R41" s="170" t="s">
        <v>11675</v>
      </c>
      <c r="S41" s="170" t="s">
        <v>11674</v>
      </c>
      <c r="T41" s="170" t="str">
        <f t="shared" si="2"/>
        <v>J22VE036515</v>
      </c>
      <c r="U41" s="170" t="b">
        <f t="shared" si="0"/>
        <v>1</v>
      </c>
      <c r="V41" s="107"/>
      <c r="W41" s="170" t="s">
        <v>11676</v>
      </c>
      <c r="X41" s="170">
        <v>2</v>
      </c>
      <c r="Y41" s="107"/>
      <c r="Z41" s="170" t="s">
        <v>11677</v>
      </c>
      <c r="AA41" s="170">
        <v>28</v>
      </c>
      <c r="AB41" s="170">
        <v>0</v>
      </c>
      <c r="AC41" s="170">
        <v>0</v>
      </c>
      <c r="AD41" s="172">
        <f t="shared" si="8"/>
        <v>0</v>
      </c>
      <c r="AE41" s="173">
        <f t="shared" si="3"/>
        <v>1</v>
      </c>
      <c r="AF41" s="174">
        <v>1.5</v>
      </c>
      <c r="AG41" s="173" t="s">
        <v>11674</v>
      </c>
      <c r="AH41" s="170" t="s">
        <v>11678</v>
      </c>
      <c r="AI41" s="170" t="s">
        <v>11679</v>
      </c>
    </row>
    <row r="42" spans="1:35" ht="15.6">
      <c r="A42" s="245">
        <v>41</v>
      </c>
      <c r="B42" s="246">
        <v>45069</v>
      </c>
      <c r="C42" s="288"/>
      <c r="D42" s="288"/>
      <c r="E42" s="169" t="s">
        <v>1376</v>
      </c>
      <c r="F42" s="288"/>
      <c r="G42" s="169" t="s">
        <v>1485</v>
      </c>
      <c r="H42" s="176">
        <v>44968</v>
      </c>
      <c r="I42" s="170">
        <f t="shared" si="1"/>
        <v>2023</v>
      </c>
      <c r="J42" s="170" t="s">
        <v>11674</v>
      </c>
      <c r="K42" s="170" t="s">
        <v>57</v>
      </c>
      <c r="L42" s="170" t="s">
        <v>57</v>
      </c>
      <c r="M42" s="170" t="s">
        <v>57</v>
      </c>
      <c r="N42" s="248">
        <v>6</v>
      </c>
      <c r="O42" s="170" t="s">
        <v>11674</v>
      </c>
      <c r="P42" s="170" t="s">
        <v>11674</v>
      </c>
      <c r="Q42" s="170" t="s">
        <v>57</v>
      </c>
      <c r="R42" s="170" t="s">
        <v>11675</v>
      </c>
      <c r="S42" s="170" t="s">
        <v>11674</v>
      </c>
      <c r="T42" s="169" t="s">
        <v>1485</v>
      </c>
      <c r="U42" s="170" t="b">
        <f t="shared" si="0"/>
        <v>1</v>
      </c>
      <c r="V42" s="107"/>
      <c r="W42" s="170" t="s">
        <v>11676</v>
      </c>
      <c r="X42" s="170">
        <v>2</v>
      </c>
      <c r="Y42" s="107"/>
      <c r="Z42" s="170" t="s">
        <v>11677</v>
      </c>
      <c r="AA42" s="170">
        <v>28</v>
      </c>
      <c r="AB42" s="170">
        <v>0</v>
      </c>
      <c r="AC42" s="170">
        <v>0</v>
      </c>
      <c r="AD42" s="172">
        <f t="shared" si="8"/>
        <v>0</v>
      </c>
      <c r="AE42" s="173">
        <f t="shared" si="3"/>
        <v>1</v>
      </c>
      <c r="AF42" s="174">
        <v>2</v>
      </c>
      <c r="AG42" s="173" t="s">
        <v>11674</v>
      </c>
      <c r="AH42" s="170" t="s">
        <v>11681</v>
      </c>
      <c r="AI42" s="170" t="s">
        <v>11679</v>
      </c>
    </row>
    <row r="43" spans="1:35" ht="15.6">
      <c r="A43" s="245">
        <v>42</v>
      </c>
      <c r="B43" s="246">
        <v>45069</v>
      </c>
      <c r="C43" s="288"/>
      <c r="D43" s="288"/>
      <c r="E43" s="169" t="s">
        <v>1376</v>
      </c>
      <c r="F43" s="288"/>
      <c r="G43" s="169" t="s">
        <v>1486</v>
      </c>
      <c r="H43" s="176">
        <v>44968</v>
      </c>
      <c r="I43" s="170">
        <f t="shared" si="1"/>
        <v>2023</v>
      </c>
      <c r="J43" s="170" t="s">
        <v>11674</v>
      </c>
      <c r="K43" s="170" t="s">
        <v>57</v>
      </c>
      <c r="L43" s="170" t="s">
        <v>57</v>
      </c>
      <c r="M43" s="170" t="s">
        <v>57</v>
      </c>
      <c r="N43" s="248">
        <v>5</v>
      </c>
      <c r="O43" s="170" t="s">
        <v>11674</v>
      </c>
      <c r="P43" s="170" t="s">
        <v>11674</v>
      </c>
      <c r="Q43" s="170" t="s">
        <v>57</v>
      </c>
      <c r="R43" s="170" t="s">
        <v>11675</v>
      </c>
      <c r="S43" s="170" t="s">
        <v>11674</v>
      </c>
      <c r="T43" s="169" t="s">
        <v>1486</v>
      </c>
      <c r="U43" s="170" t="b">
        <f t="shared" si="0"/>
        <v>1</v>
      </c>
      <c r="V43" s="107"/>
      <c r="W43" s="170" t="s">
        <v>11676</v>
      </c>
      <c r="X43" s="170">
        <v>2</v>
      </c>
      <c r="Y43" s="107"/>
      <c r="Z43" s="170" t="s">
        <v>11677</v>
      </c>
      <c r="AA43" s="170">
        <v>35</v>
      </c>
      <c r="AB43" s="170">
        <v>0</v>
      </c>
      <c r="AC43" s="170">
        <v>0</v>
      </c>
      <c r="AD43" s="172">
        <f t="shared" si="8"/>
        <v>0</v>
      </c>
      <c r="AE43" s="173">
        <f t="shared" si="3"/>
        <v>1</v>
      </c>
      <c r="AF43" s="174">
        <v>1</v>
      </c>
      <c r="AG43" s="173" t="s">
        <v>11674</v>
      </c>
      <c r="AH43" s="170" t="s">
        <v>11681</v>
      </c>
      <c r="AI43" s="170" t="s">
        <v>11679</v>
      </c>
    </row>
    <row r="44" spans="1:35" ht="15.6">
      <c r="A44" s="245">
        <v>43</v>
      </c>
      <c r="B44" s="166">
        <v>45070</v>
      </c>
      <c r="C44" s="288"/>
      <c r="D44" s="288"/>
      <c r="E44" s="169" t="s">
        <v>1054</v>
      </c>
      <c r="F44" s="288"/>
      <c r="G44" s="169" t="s">
        <v>2926</v>
      </c>
      <c r="H44" s="176">
        <v>44967</v>
      </c>
      <c r="I44" s="170">
        <f t="shared" si="1"/>
        <v>2023</v>
      </c>
      <c r="J44" s="170" t="s">
        <v>11674</v>
      </c>
      <c r="K44" s="170" t="s">
        <v>57</v>
      </c>
      <c r="L44" s="170" t="s">
        <v>57</v>
      </c>
      <c r="M44" s="170" t="s">
        <v>57</v>
      </c>
      <c r="N44" s="248">
        <v>4</v>
      </c>
      <c r="O44" s="170" t="s">
        <v>11674</v>
      </c>
      <c r="P44" s="170" t="s">
        <v>11674</v>
      </c>
      <c r="Q44" s="170" t="s">
        <v>57</v>
      </c>
      <c r="R44" s="170" t="s">
        <v>11675</v>
      </c>
      <c r="S44" s="170" t="s">
        <v>11674</v>
      </c>
      <c r="T44" s="169" t="s">
        <v>2926</v>
      </c>
      <c r="U44" s="170" t="b">
        <f t="shared" si="0"/>
        <v>1</v>
      </c>
      <c r="V44" s="107"/>
      <c r="W44" s="170" t="s">
        <v>11676</v>
      </c>
      <c r="X44" s="170">
        <v>1</v>
      </c>
      <c r="Y44" s="170" t="s">
        <v>11682</v>
      </c>
      <c r="Z44" s="170" t="s">
        <v>11677</v>
      </c>
      <c r="AA44" s="170">
        <v>14</v>
      </c>
      <c r="AB44" s="170">
        <v>7</v>
      </c>
      <c r="AC44" s="170">
        <v>0</v>
      </c>
      <c r="AD44" s="172">
        <f t="shared" si="8"/>
        <v>0.33333333333333331</v>
      </c>
      <c r="AE44" s="173">
        <f t="shared" si="3"/>
        <v>1</v>
      </c>
      <c r="AF44" s="174">
        <v>1</v>
      </c>
      <c r="AG44" s="173" t="s">
        <v>11674</v>
      </c>
      <c r="AH44" s="170" t="s">
        <v>11687</v>
      </c>
      <c r="AI44" s="170" t="s">
        <v>11679</v>
      </c>
    </row>
    <row r="45" spans="1:35" ht="15.6">
      <c r="A45" s="245">
        <v>44</v>
      </c>
      <c r="B45" s="166">
        <v>45070</v>
      </c>
      <c r="C45" s="288"/>
      <c r="D45" s="288"/>
      <c r="E45" s="169" t="s">
        <v>1054</v>
      </c>
      <c r="F45" s="288"/>
      <c r="G45" s="169" t="s">
        <v>2927</v>
      </c>
      <c r="H45" s="176">
        <v>44967</v>
      </c>
      <c r="I45" s="170">
        <f t="shared" si="1"/>
        <v>2023</v>
      </c>
      <c r="J45" s="170" t="s">
        <v>11674</v>
      </c>
      <c r="K45" s="170" t="s">
        <v>57</v>
      </c>
      <c r="L45" s="170" t="s">
        <v>57</v>
      </c>
      <c r="M45" s="170" t="s">
        <v>57</v>
      </c>
      <c r="N45" s="248">
        <v>4</v>
      </c>
      <c r="O45" s="170" t="s">
        <v>11674</v>
      </c>
      <c r="P45" s="170" t="s">
        <v>11674</v>
      </c>
      <c r="Q45" s="170" t="s">
        <v>57</v>
      </c>
      <c r="R45" s="170" t="s">
        <v>11675</v>
      </c>
      <c r="S45" s="170" t="s">
        <v>11674</v>
      </c>
      <c r="T45" s="169" t="s">
        <v>2927</v>
      </c>
      <c r="U45" s="170" t="b">
        <f t="shared" si="0"/>
        <v>1</v>
      </c>
      <c r="V45" s="107"/>
      <c r="W45" s="170" t="s">
        <v>11676</v>
      </c>
      <c r="X45" s="170">
        <v>2</v>
      </c>
      <c r="Y45" s="107"/>
      <c r="Z45" s="170" t="s">
        <v>11677</v>
      </c>
      <c r="AA45" s="170">
        <v>21</v>
      </c>
      <c r="AB45" s="170">
        <v>0</v>
      </c>
      <c r="AC45" s="170">
        <v>0</v>
      </c>
      <c r="AD45" s="172">
        <f t="shared" si="8"/>
        <v>0</v>
      </c>
      <c r="AE45" s="173">
        <f t="shared" si="3"/>
        <v>1</v>
      </c>
      <c r="AF45" s="174">
        <v>1.5</v>
      </c>
      <c r="AG45" s="173" t="s">
        <v>11674</v>
      </c>
      <c r="AH45" s="170" t="s">
        <v>11687</v>
      </c>
      <c r="AI45" s="170" t="s">
        <v>11679</v>
      </c>
    </row>
    <row r="46" spans="1:35" ht="15.6">
      <c r="A46" s="245">
        <v>45</v>
      </c>
      <c r="B46" s="246">
        <v>45072</v>
      </c>
      <c r="C46" s="288"/>
      <c r="D46" s="288"/>
      <c r="E46" s="169" t="s">
        <v>11685</v>
      </c>
      <c r="F46" s="288"/>
      <c r="G46" s="169" t="s">
        <v>1895</v>
      </c>
      <c r="H46" s="176">
        <v>44970</v>
      </c>
      <c r="I46" s="170">
        <f t="shared" si="1"/>
        <v>2023</v>
      </c>
      <c r="J46" s="170" t="s">
        <v>11674</v>
      </c>
      <c r="K46" s="170" t="s">
        <v>57</v>
      </c>
      <c r="L46" s="170" t="s">
        <v>57</v>
      </c>
      <c r="M46" s="170" t="s">
        <v>57</v>
      </c>
      <c r="N46" s="248">
        <v>6</v>
      </c>
      <c r="O46" s="170" t="s">
        <v>11674</v>
      </c>
      <c r="P46" s="170" t="s">
        <v>11674</v>
      </c>
      <c r="Q46" s="170" t="s">
        <v>57</v>
      </c>
      <c r="R46" s="170" t="s">
        <v>11675</v>
      </c>
      <c r="S46" s="170" t="s">
        <v>11674</v>
      </c>
      <c r="T46" s="169" t="s">
        <v>1895</v>
      </c>
      <c r="U46" s="170" t="b">
        <f t="shared" si="0"/>
        <v>1</v>
      </c>
      <c r="V46" s="107"/>
      <c r="W46" s="170" t="s">
        <v>11676</v>
      </c>
      <c r="X46" s="170">
        <v>2</v>
      </c>
      <c r="Y46" s="107"/>
      <c r="Z46" s="170" t="s">
        <v>11677</v>
      </c>
      <c r="AA46" s="170">
        <v>14</v>
      </c>
      <c r="AB46" s="170">
        <v>0</v>
      </c>
      <c r="AC46" s="170">
        <v>0</v>
      </c>
      <c r="AD46" s="172">
        <f t="shared" si="8"/>
        <v>0</v>
      </c>
      <c r="AE46" s="173">
        <f t="shared" si="3"/>
        <v>1</v>
      </c>
      <c r="AF46" s="174">
        <v>1</v>
      </c>
      <c r="AG46" s="173" t="s">
        <v>11674</v>
      </c>
      <c r="AH46" s="170" t="s">
        <v>11678</v>
      </c>
      <c r="AI46" s="170" t="s">
        <v>11679</v>
      </c>
    </row>
    <row r="47" spans="1:35" ht="15.6">
      <c r="A47" s="245">
        <v>46</v>
      </c>
      <c r="B47" s="246">
        <v>45072</v>
      </c>
      <c r="C47" s="288"/>
      <c r="D47" s="288"/>
      <c r="E47" s="169" t="s">
        <v>11685</v>
      </c>
      <c r="F47" s="288"/>
      <c r="G47" s="169" t="s">
        <v>1896</v>
      </c>
      <c r="H47" s="176">
        <v>44970</v>
      </c>
      <c r="I47" s="170">
        <f t="shared" si="1"/>
        <v>2023</v>
      </c>
      <c r="J47" s="170" t="s">
        <v>11674</v>
      </c>
      <c r="K47" s="170" t="s">
        <v>57</v>
      </c>
      <c r="L47" s="170" t="s">
        <v>57</v>
      </c>
      <c r="M47" s="170" t="s">
        <v>57</v>
      </c>
      <c r="N47" s="248">
        <v>5</v>
      </c>
      <c r="O47" s="170" t="s">
        <v>11674</v>
      </c>
      <c r="P47" s="170" t="s">
        <v>11674</v>
      </c>
      <c r="Q47" s="170" t="s">
        <v>57</v>
      </c>
      <c r="R47" s="170" t="s">
        <v>11675</v>
      </c>
      <c r="S47" s="170" t="s">
        <v>11674</v>
      </c>
      <c r="T47" s="169" t="s">
        <v>1896</v>
      </c>
      <c r="U47" s="170" t="b">
        <f t="shared" si="0"/>
        <v>1</v>
      </c>
      <c r="V47" s="107"/>
      <c r="W47" s="170" t="s">
        <v>11676</v>
      </c>
      <c r="X47" s="170">
        <v>2</v>
      </c>
      <c r="Y47" s="107"/>
      <c r="Z47" s="170" t="s">
        <v>11677</v>
      </c>
      <c r="AA47" s="170">
        <v>21</v>
      </c>
      <c r="AB47" s="170">
        <v>0</v>
      </c>
      <c r="AC47" s="170">
        <v>0</v>
      </c>
      <c r="AD47" s="172">
        <f t="shared" si="8"/>
        <v>0</v>
      </c>
      <c r="AE47" s="173">
        <f t="shared" si="3"/>
        <v>1</v>
      </c>
      <c r="AF47" s="174">
        <v>1</v>
      </c>
      <c r="AG47" s="173" t="s">
        <v>11674</v>
      </c>
      <c r="AH47" s="170" t="s">
        <v>11678</v>
      </c>
      <c r="AI47" s="170" t="s">
        <v>11679</v>
      </c>
    </row>
    <row r="48" spans="1:35" ht="15.6">
      <c r="A48" s="245">
        <v>47</v>
      </c>
      <c r="B48" s="166">
        <v>45070</v>
      </c>
      <c r="C48" s="288"/>
      <c r="D48" s="288"/>
      <c r="E48" s="169" t="s">
        <v>3178</v>
      </c>
      <c r="F48" s="288"/>
      <c r="G48" s="169" t="s">
        <v>3564</v>
      </c>
      <c r="H48" s="176">
        <v>44968</v>
      </c>
      <c r="I48" s="170">
        <f t="shared" si="1"/>
        <v>2023</v>
      </c>
      <c r="J48" s="170" t="s">
        <v>11674</v>
      </c>
      <c r="K48" s="170" t="s">
        <v>57</v>
      </c>
      <c r="L48" s="170" t="s">
        <v>57</v>
      </c>
      <c r="M48" s="170" t="s">
        <v>57</v>
      </c>
      <c r="N48" s="248">
        <v>3</v>
      </c>
      <c r="O48" s="170" t="s">
        <v>11674</v>
      </c>
      <c r="P48" s="170" t="s">
        <v>11674</v>
      </c>
      <c r="Q48" s="170" t="s">
        <v>57</v>
      </c>
      <c r="R48" s="170" t="s">
        <v>11675</v>
      </c>
      <c r="S48" s="170" t="s">
        <v>11674</v>
      </c>
      <c r="T48" s="169" t="s">
        <v>3564</v>
      </c>
      <c r="U48" s="170" t="b">
        <f t="shared" si="0"/>
        <v>1</v>
      </c>
      <c r="V48" s="107"/>
      <c r="W48" s="170" t="s">
        <v>11676</v>
      </c>
      <c r="X48" s="170">
        <v>2</v>
      </c>
      <c r="Y48" s="170"/>
      <c r="Z48" s="170" t="s">
        <v>11677</v>
      </c>
      <c r="AA48" s="170">
        <v>28</v>
      </c>
      <c r="AB48" s="170">
        <v>0</v>
      </c>
      <c r="AC48" s="170">
        <v>0</v>
      </c>
      <c r="AD48" s="172">
        <f t="shared" si="8"/>
        <v>0</v>
      </c>
      <c r="AE48" s="173">
        <f t="shared" si="3"/>
        <v>1</v>
      </c>
      <c r="AF48" s="174">
        <v>1</v>
      </c>
      <c r="AG48" s="173" t="s">
        <v>11674</v>
      </c>
      <c r="AH48" s="170" t="s">
        <v>11684</v>
      </c>
      <c r="AI48" s="170" t="s">
        <v>11679</v>
      </c>
    </row>
    <row r="49" spans="1:35" ht="15.6">
      <c r="A49" s="245">
        <v>48</v>
      </c>
      <c r="B49" s="246">
        <v>45070</v>
      </c>
      <c r="C49" s="288"/>
      <c r="D49" s="288"/>
      <c r="E49" s="169" t="s">
        <v>588</v>
      </c>
      <c r="F49" s="288"/>
      <c r="G49" s="169" t="s">
        <v>2883</v>
      </c>
      <c r="H49" s="176">
        <v>45014</v>
      </c>
      <c r="I49" s="170">
        <f t="shared" si="1"/>
        <v>2023</v>
      </c>
      <c r="J49" s="170" t="s">
        <v>11674</v>
      </c>
      <c r="K49" s="170" t="s">
        <v>57</v>
      </c>
      <c r="L49" s="170" t="s">
        <v>57</v>
      </c>
      <c r="M49" s="170" t="s">
        <v>57</v>
      </c>
      <c r="N49" s="249">
        <v>4</v>
      </c>
      <c r="O49" s="170" t="s">
        <v>11674</v>
      </c>
      <c r="P49" s="170" t="s">
        <v>11674</v>
      </c>
      <c r="Q49" s="170" t="s">
        <v>57</v>
      </c>
      <c r="R49" s="170" t="s">
        <v>11675</v>
      </c>
      <c r="S49" s="170" t="s">
        <v>11674</v>
      </c>
      <c r="T49" s="169" t="s">
        <v>2883</v>
      </c>
      <c r="U49" s="170" t="b">
        <f t="shared" si="0"/>
        <v>1</v>
      </c>
      <c r="V49" s="107"/>
      <c r="W49" s="170" t="s">
        <v>11676</v>
      </c>
      <c r="X49" s="170">
        <v>2</v>
      </c>
      <c r="Y49" s="107"/>
      <c r="Z49" s="170" t="s">
        <v>11677</v>
      </c>
      <c r="AA49" s="170">
        <v>28</v>
      </c>
      <c r="AB49" s="170">
        <v>0</v>
      </c>
      <c r="AC49" s="170">
        <v>0</v>
      </c>
      <c r="AD49" s="172">
        <f t="shared" si="8"/>
        <v>0</v>
      </c>
      <c r="AE49" s="173">
        <f t="shared" si="3"/>
        <v>1</v>
      </c>
      <c r="AF49" s="174">
        <v>2</v>
      </c>
      <c r="AG49" s="173" t="s">
        <v>11674</v>
      </c>
      <c r="AH49" s="170" t="s">
        <v>11678</v>
      </c>
      <c r="AI49" s="170" t="s">
        <v>11679</v>
      </c>
    </row>
    <row r="50" spans="1:35" ht="15.6">
      <c r="A50" s="245">
        <v>49</v>
      </c>
      <c r="B50" s="246">
        <v>45070</v>
      </c>
      <c r="C50" s="288"/>
      <c r="D50" s="288"/>
      <c r="E50" s="169" t="s">
        <v>588</v>
      </c>
      <c r="F50" s="288"/>
      <c r="G50" s="169" t="s">
        <v>2885</v>
      </c>
      <c r="H50" s="176">
        <v>45014</v>
      </c>
      <c r="I50" s="170">
        <f t="shared" si="1"/>
        <v>2023</v>
      </c>
      <c r="J50" s="170" t="s">
        <v>11674</v>
      </c>
      <c r="K50" s="170" t="s">
        <v>57</v>
      </c>
      <c r="L50" s="170" t="s">
        <v>57</v>
      </c>
      <c r="M50" s="170" t="s">
        <v>57</v>
      </c>
      <c r="N50" s="249">
        <v>3</v>
      </c>
      <c r="O50" s="170" t="s">
        <v>11674</v>
      </c>
      <c r="P50" s="170" t="s">
        <v>11674</v>
      </c>
      <c r="Q50" s="170" t="s">
        <v>57</v>
      </c>
      <c r="R50" s="170" t="s">
        <v>11675</v>
      </c>
      <c r="S50" s="170" t="s">
        <v>11674</v>
      </c>
      <c r="T50" s="169" t="s">
        <v>2885</v>
      </c>
      <c r="U50" s="170" t="b">
        <f t="shared" si="0"/>
        <v>1</v>
      </c>
      <c r="V50" s="107"/>
      <c r="W50" s="170" t="s">
        <v>11676</v>
      </c>
      <c r="X50" s="170">
        <v>2</v>
      </c>
      <c r="Y50" s="107"/>
      <c r="Z50" s="170" t="s">
        <v>11677</v>
      </c>
      <c r="AA50" s="170">
        <v>21</v>
      </c>
      <c r="AB50" s="170">
        <v>0</v>
      </c>
      <c r="AC50" s="170">
        <v>0</v>
      </c>
      <c r="AD50" s="172">
        <f t="shared" si="8"/>
        <v>0</v>
      </c>
      <c r="AE50" s="173">
        <f t="shared" si="3"/>
        <v>1</v>
      </c>
      <c r="AF50" s="174">
        <v>2</v>
      </c>
      <c r="AG50" s="173" t="s">
        <v>11674</v>
      </c>
      <c r="AH50" s="170" t="s">
        <v>11678</v>
      </c>
      <c r="AI50" s="170" t="s">
        <v>11679</v>
      </c>
    </row>
    <row r="51" spans="1:35" ht="15.6">
      <c r="A51" s="245">
        <v>50</v>
      </c>
      <c r="B51" s="246">
        <v>45071</v>
      </c>
      <c r="C51" s="288"/>
      <c r="D51" s="288"/>
      <c r="E51" s="169" t="s">
        <v>119</v>
      </c>
      <c r="F51" s="288"/>
      <c r="G51" s="169" t="s">
        <v>2860</v>
      </c>
      <c r="H51" s="176">
        <v>44967</v>
      </c>
      <c r="I51" s="170">
        <f t="shared" si="1"/>
        <v>2023</v>
      </c>
      <c r="J51" s="170" t="s">
        <v>11674</v>
      </c>
      <c r="K51" s="170" t="s">
        <v>57</v>
      </c>
      <c r="L51" s="170" t="s">
        <v>57</v>
      </c>
      <c r="M51" s="170" t="s">
        <v>57</v>
      </c>
      <c r="N51" s="250">
        <v>5</v>
      </c>
      <c r="O51" s="170" t="s">
        <v>11674</v>
      </c>
      <c r="P51" s="170" t="s">
        <v>11674</v>
      </c>
      <c r="Q51" s="170" t="s">
        <v>57</v>
      </c>
      <c r="R51" s="170" t="s">
        <v>11675</v>
      </c>
      <c r="S51" s="170" t="s">
        <v>11674</v>
      </c>
      <c r="T51" s="169" t="s">
        <v>2860</v>
      </c>
      <c r="U51" s="170" t="b">
        <f t="shared" si="0"/>
        <v>1</v>
      </c>
      <c r="V51" s="107"/>
      <c r="W51" s="170" t="s">
        <v>11676</v>
      </c>
      <c r="X51" s="170">
        <v>2</v>
      </c>
      <c r="Y51" s="170"/>
      <c r="Z51" s="170" t="s">
        <v>11677</v>
      </c>
      <c r="AA51" s="170">
        <v>21</v>
      </c>
      <c r="AB51" s="170">
        <v>0</v>
      </c>
      <c r="AC51" s="170">
        <v>0</v>
      </c>
      <c r="AD51" s="172">
        <f t="shared" si="8"/>
        <v>0</v>
      </c>
      <c r="AE51" s="173">
        <f t="shared" si="3"/>
        <v>1</v>
      </c>
      <c r="AF51" s="174">
        <v>2</v>
      </c>
      <c r="AG51" s="173" t="s">
        <v>11674</v>
      </c>
      <c r="AH51" s="170" t="s">
        <v>11684</v>
      </c>
      <c r="AI51" s="170" t="s">
        <v>11679</v>
      </c>
    </row>
    <row r="52" spans="1:35" ht="15.6">
      <c r="M52" s="154"/>
      <c r="N52" s="154"/>
      <c r="AD52" s="153"/>
      <c r="AE52" s="153"/>
      <c r="AF52" s="153"/>
      <c r="AG52" s="153"/>
    </row>
    <row r="53" spans="1:35" ht="15.6">
      <c r="M53" s="154"/>
      <c r="N53" s="154"/>
      <c r="AD53" s="153"/>
      <c r="AE53" s="153"/>
      <c r="AF53" s="153"/>
      <c r="AG53" s="153"/>
    </row>
    <row r="54" spans="1:35" ht="15.6">
      <c r="M54" s="154"/>
      <c r="N54" s="154"/>
      <c r="AD54" s="153"/>
      <c r="AE54" s="153"/>
      <c r="AF54" s="153"/>
      <c r="AG54" s="153"/>
    </row>
    <row r="55" spans="1:35" ht="15.6">
      <c r="M55" s="154"/>
      <c r="N55" s="154"/>
      <c r="AD55" s="153"/>
      <c r="AE55" s="153"/>
      <c r="AF55" s="153"/>
      <c r="AG55" s="153"/>
    </row>
    <row r="56" spans="1:35">
      <c r="AD56" s="153"/>
      <c r="AE56" s="153"/>
      <c r="AF56" s="153"/>
      <c r="AG56" s="153"/>
    </row>
    <row r="57" spans="1:35">
      <c r="AD57" s="153"/>
      <c r="AE57" s="153"/>
      <c r="AF57" s="153"/>
      <c r="AG57" s="153"/>
    </row>
    <row r="58" spans="1:35">
      <c r="AD58" s="153"/>
      <c r="AE58" s="153"/>
      <c r="AF58" s="153"/>
      <c r="AG58" s="153"/>
    </row>
    <row r="59" spans="1:35">
      <c r="AD59" s="153"/>
      <c r="AE59" s="153"/>
      <c r="AF59" s="153"/>
      <c r="AG59" s="153"/>
    </row>
    <row r="60" spans="1:35">
      <c r="AD60" s="153"/>
      <c r="AE60" s="153"/>
      <c r="AF60" s="153"/>
      <c r="AG60" s="153"/>
    </row>
    <row r="61" spans="1:35">
      <c r="AD61" s="153"/>
      <c r="AE61" s="153"/>
      <c r="AF61" s="153"/>
      <c r="AG61" s="153"/>
    </row>
    <row r="62" spans="1:35">
      <c r="AD62" s="153"/>
      <c r="AE62" s="153"/>
      <c r="AF62" s="153"/>
      <c r="AG62" s="153"/>
    </row>
    <row r="63" spans="1:35">
      <c r="AD63" s="153"/>
      <c r="AE63" s="153"/>
      <c r="AF63" s="153"/>
      <c r="AG63" s="153"/>
    </row>
    <row r="64" spans="1:35">
      <c r="AD64" s="153"/>
      <c r="AE64" s="153"/>
      <c r="AF64" s="153"/>
      <c r="AG64" s="153"/>
    </row>
    <row r="65" spans="30:33">
      <c r="AD65" s="153"/>
      <c r="AE65" s="153"/>
      <c r="AF65" s="153"/>
      <c r="AG65" s="153"/>
    </row>
    <row r="66" spans="30:33">
      <c r="AD66" s="153"/>
      <c r="AE66" s="153"/>
      <c r="AF66" s="153"/>
      <c r="AG66" s="153"/>
    </row>
    <row r="67" spans="30:33">
      <c r="AD67" s="153"/>
      <c r="AE67" s="153"/>
      <c r="AF67" s="153"/>
      <c r="AG67" s="153"/>
    </row>
    <row r="68" spans="30:33">
      <c r="AD68" s="153"/>
      <c r="AE68" s="153"/>
      <c r="AF68" s="153"/>
      <c r="AG68" s="153"/>
    </row>
    <row r="69" spans="30:33">
      <c r="AD69" s="153"/>
      <c r="AE69" s="153"/>
      <c r="AF69" s="153"/>
      <c r="AG69" s="153"/>
    </row>
    <row r="70" spans="30:33">
      <c r="AD70" s="153"/>
      <c r="AE70" s="153"/>
      <c r="AF70" s="153"/>
      <c r="AG70" s="153"/>
    </row>
    <row r="71" spans="30:33">
      <c r="AD71" s="153"/>
      <c r="AE71" s="153"/>
      <c r="AF71" s="153"/>
      <c r="AG71" s="153"/>
    </row>
    <row r="72" spans="30:33">
      <c r="AD72" s="153"/>
      <c r="AE72" s="153"/>
      <c r="AF72" s="153"/>
      <c r="AG72" s="153"/>
    </row>
    <row r="73" spans="30:33">
      <c r="AD73" s="153"/>
      <c r="AE73" s="153"/>
      <c r="AF73" s="153"/>
      <c r="AG73" s="153"/>
    </row>
    <row r="74" spans="30:33">
      <c r="AD74" s="153"/>
      <c r="AE74" s="153"/>
      <c r="AF74" s="153"/>
      <c r="AG74" s="153"/>
    </row>
    <row r="75" spans="30:33">
      <c r="AD75" s="153"/>
      <c r="AE75" s="153"/>
      <c r="AF75" s="153"/>
      <c r="AG75" s="153"/>
    </row>
    <row r="76" spans="30:33">
      <c r="AD76" s="153"/>
      <c r="AE76" s="153"/>
      <c r="AF76" s="153"/>
      <c r="AG76" s="153"/>
    </row>
    <row r="77" spans="30:33">
      <c r="AD77" s="153"/>
      <c r="AE77" s="153"/>
      <c r="AF77" s="153"/>
      <c r="AG77" s="153"/>
    </row>
    <row r="78" spans="30:33">
      <c r="AD78" s="153"/>
      <c r="AE78" s="153"/>
      <c r="AF78" s="153"/>
      <c r="AG78" s="153"/>
    </row>
    <row r="79" spans="30:33">
      <c r="AD79" s="153"/>
      <c r="AE79" s="153"/>
      <c r="AF79" s="153"/>
      <c r="AG79" s="153"/>
    </row>
    <row r="80" spans="30:33">
      <c r="AD80" s="153"/>
      <c r="AE80" s="153"/>
      <c r="AF80" s="153"/>
      <c r="AG80" s="153"/>
    </row>
    <row r="81" spans="30:33">
      <c r="AD81" s="153"/>
      <c r="AE81" s="153"/>
      <c r="AF81" s="153"/>
      <c r="AG81" s="153"/>
    </row>
    <row r="82" spans="30:33">
      <c r="AD82" s="153"/>
      <c r="AE82" s="153"/>
      <c r="AF82" s="153"/>
      <c r="AG82" s="153"/>
    </row>
    <row r="83" spans="30:33">
      <c r="AD83" s="153"/>
      <c r="AE83" s="153"/>
      <c r="AF83" s="153"/>
      <c r="AG83" s="153"/>
    </row>
    <row r="84" spans="30:33">
      <c r="AD84" s="153"/>
      <c r="AE84" s="153"/>
      <c r="AF84" s="153"/>
      <c r="AG84" s="153"/>
    </row>
    <row r="85" spans="30:33">
      <c r="AD85" s="153"/>
      <c r="AE85" s="153"/>
      <c r="AF85" s="153"/>
      <c r="AG85" s="153"/>
    </row>
    <row r="86" spans="30:33">
      <c r="AD86" s="153"/>
      <c r="AE86" s="153"/>
      <c r="AF86" s="153"/>
      <c r="AG86" s="153"/>
    </row>
    <row r="87" spans="30:33">
      <c r="AD87" s="153"/>
      <c r="AE87" s="153"/>
      <c r="AF87" s="153"/>
      <c r="AG87" s="153"/>
    </row>
    <row r="88" spans="30:33">
      <c r="AD88" s="153"/>
      <c r="AE88" s="153"/>
      <c r="AF88" s="153"/>
      <c r="AG88" s="153"/>
    </row>
    <row r="89" spans="30:33">
      <c r="AD89" s="153"/>
      <c r="AE89" s="153"/>
      <c r="AF89" s="153"/>
      <c r="AG89" s="153"/>
    </row>
    <row r="90" spans="30:33">
      <c r="AD90" s="153"/>
      <c r="AE90" s="153"/>
      <c r="AF90" s="153"/>
      <c r="AG90" s="153"/>
    </row>
    <row r="91" spans="30:33">
      <c r="AD91" s="153"/>
      <c r="AE91" s="153"/>
      <c r="AF91" s="153"/>
      <c r="AG91" s="153"/>
    </row>
    <row r="92" spans="30:33">
      <c r="AD92" s="153"/>
      <c r="AE92" s="153"/>
      <c r="AF92" s="153"/>
      <c r="AG92" s="153"/>
    </row>
    <row r="93" spans="30:33">
      <c r="AD93" s="153"/>
      <c r="AE93" s="153"/>
      <c r="AF93" s="153"/>
      <c r="AG93" s="153"/>
    </row>
    <row r="94" spans="30:33">
      <c r="AD94" s="153"/>
      <c r="AE94" s="153"/>
      <c r="AF94" s="153"/>
      <c r="AG94" s="153"/>
    </row>
    <row r="95" spans="30:33">
      <c r="AD95" s="153"/>
      <c r="AE95" s="153"/>
      <c r="AF95" s="153"/>
      <c r="AG95" s="153"/>
    </row>
    <row r="96" spans="30:33">
      <c r="AD96" s="153"/>
      <c r="AE96" s="153"/>
      <c r="AF96" s="153"/>
      <c r="AG96" s="153"/>
    </row>
  </sheetData>
  <conditionalFormatting sqref="G1:G41 G52:G1048576">
    <cfRule type="duplicateValues" dxfId="97" priority="98"/>
  </conditionalFormatting>
  <conditionalFormatting sqref="G2:G41">
    <cfRule type="duplicateValues" dxfId="96" priority="97"/>
  </conditionalFormatting>
  <conditionalFormatting sqref="G42:G43">
    <cfRule type="duplicateValues" dxfId="95" priority="94"/>
    <cfRule type="duplicateValues" dxfId="94" priority="96"/>
    <cfRule type="duplicateValues" dxfId="93" priority="95"/>
    <cfRule type="duplicateValues" dxfId="92" priority="93"/>
    <cfRule type="duplicateValues" dxfId="91" priority="92"/>
    <cfRule type="duplicateValues" dxfId="90" priority="91"/>
    <cfRule type="duplicateValues" dxfId="89" priority="90"/>
    <cfRule type="duplicateValues" dxfId="88" priority="89"/>
  </conditionalFormatting>
  <conditionalFormatting sqref="G44:G45">
    <cfRule type="duplicateValues" dxfId="87" priority="85"/>
    <cfRule type="duplicateValues" dxfId="86" priority="84"/>
    <cfRule type="duplicateValues" dxfId="85" priority="81"/>
    <cfRule type="duplicateValues" dxfId="84" priority="83"/>
    <cfRule type="duplicateValues" dxfId="83" priority="82"/>
    <cfRule type="duplicateValues" dxfId="82" priority="87"/>
    <cfRule type="duplicateValues" dxfId="81" priority="88"/>
    <cfRule type="duplicateValues" dxfId="80" priority="86"/>
  </conditionalFormatting>
  <conditionalFormatting sqref="G46:G47">
    <cfRule type="duplicateValues" dxfId="79" priority="74"/>
    <cfRule type="duplicateValues" dxfId="78" priority="73"/>
    <cfRule type="duplicateValues" dxfId="77" priority="75"/>
    <cfRule type="duplicateValues" dxfId="76" priority="80"/>
    <cfRule type="duplicateValues" dxfId="75" priority="79"/>
    <cfRule type="duplicateValues" dxfId="74" priority="78"/>
    <cfRule type="duplicateValues" dxfId="73" priority="77"/>
    <cfRule type="duplicateValues" dxfId="72" priority="76"/>
  </conditionalFormatting>
  <conditionalFormatting sqref="G48">
    <cfRule type="duplicateValues" dxfId="71" priority="72"/>
    <cfRule type="duplicateValues" dxfId="70" priority="71"/>
    <cfRule type="duplicateValues" dxfId="69" priority="70"/>
    <cfRule type="duplicateValues" dxfId="68" priority="69"/>
    <cfRule type="duplicateValues" dxfId="67" priority="68"/>
    <cfRule type="duplicateValues" dxfId="66" priority="67"/>
    <cfRule type="duplicateValues" dxfId="65" priority="66"/>
    <cfRule type="duplicateValues" dxfId="64" priority="65"/>
  </conditionalFormatting>
  <conditionalFormatting sqref="G49:G50">
    <cfRule type="duplicateValues" dxfId="63" priority="60"/>
    <cfRule type="duplicateValues" dxfId="62" priority="59"/>
    <cfRule type="duplicateValues" dxfId="61" priority="58"/>
    <cfRule type="duplicateValues" dxfId="60" priority="57"/>
    <cfRule type="duplicateValues" dxfId="59" priority="61"/>
    <cfRule type="duplicateValues" dxfId="58" priority="62"/>
    <cfRule type="duplicateValues" dxfId="57" priority="64"/>
    <cfRule type="duplicateValues" dxfId="56" priority="63"/>
  </conditionalFormatting>
  <conditionalFormatting sqref="G51">
    <cfRule type="duplicateValues" dxfId="55" priority="52"/>
    <cfRule type="duplicateValues" dxfId="54" priority="53"/>
    <cfRule type="duplicateValues" dxfId="53" priority="54"/>
    <cfRule type="duplicateValues" dxfId="52" priority="55"/>
    <cfRule type="duplicateValues" dxfId="51" priority="56"/>
    <cfRule type="duplicateValues" dxfId="50" priority="49"/>
    <cfRule type="duplicateValues" dxfId="49" priority="50"/>
    <cfRule type="duplicateValues" dxfId="48" priority="51"/>
  </conditionalFormatting>
  <conditionalFormatting sqref="T42:T43">
    <cfRule type="duplicateValues" dxfId="47" priority="47"/>
    <cfRule type="duplicateValues" dxfId="46" priority="48"/>
    <cfRule type="duplicateValues" dxfId="45" priority="42"/>
    <cfRule type="duplicateValues" dxfId="44" priority="46"/>
    <cfRule type="duplicateValues" dxfId="43" priority="45"/>
    <cfRule type="duplicateValues" dxfId="42" priority="44"/>
    <cfRule type="duplicateValues" dxfId="41" priority="43"/>
    <cfRule type="duplicateValues" dxfId="40" priority="41"/>
  </conditionalFormatting>
  <conditionalFormatting sqref="T44:T45">
    <cfRule type="duplicateValues" dxfId="39" priority="37"/>
    <cfRule type="duplicateValues" dxfId="38" priority="36"/>
    <cfRule type="duplicateValues" dxfId="37" priority="35"/>
    <cfRule type="duplicateValues" dxfId="36" priority="34"/>
    <cfRule type="duplicateValues" dxfId="35" priority="38"/>
    <cfRule type="duplicateValues" dxfId="34" priority="33"/>
    <cfRule type="duplicateValues" dxfId="33" priority="40"/>
    <cfRule type="duplicateValues" dxfId="32" priority="39"/>
  </conditionalFormatting>
  <conditionalFormatting sqref="T46:T47">
    <cfRule type="duplicateValues" dxfId="31" priority="29"/>
    <cfRule type="duplicateValues" dxfId="30" priority="28"/>
    <cfRule type="duplicateValues" dxfId="29" priority="27"/>
    <cfRule type="duplicateValues" dxfId="28" priority="26"/>
    <cfRule type="duplicateValues" dxfId="27" priority="25"/>
    <cfRule type="duplicateValues" dxfId="26" priority="32"/>
    <cfRule type="duplicateValues" dxfId="25" priority="31"/>
    <cfRule type="duplicateValues" dxfId="24" priority="30"/>
  </conditionalFormatting>
  <conditionalFormatting sqref="T48">
    <cfRule type="duplicateValues" dxfId="23" priority="24"/>
    <cfRule type="duplicateValues" dxfId="22" priority="23"/>
    <cfRule type="duplicateValues" dxfId="21" priority="22"/>
    <cfRule type="duplicateValues" dxfId="20" priority="21"/>
    <cfRule type="duplicateValues" dxfId="19" priority="20"/>
    <cfRule type="duplicateValues" dxfId="18" priority="19"/>
    <cfRule type="duplicateValues" dxfId="17" priority="18"/>
    <cfRule type="duplicateValues" dxfId="16" priority="17"/>
  </conditionalFormatting>
  <conditionalFormatting sqref="T49:T50">
    <cfRule type="duplicateValues" dxfId="15" priority="13"/>
    <cfRule type="duplicateValues" dxfId="14" priority="16"/>
    <cfRule type="duplicateValues" dxfId="13" priority="15"/>
    <cfRule type="duplicateValues" dxfId="12" priority="14"/>
    <cfRule type="duplicateValues" dxfId="11" priority="12"/>
    <cfRule type="duplicateValues" dxfId="10" priority="11"/>
    <cfRule type="duplicateValues" dxfId="9" priority="10"/>
    <cfRule type="duplicateValues" dxfId="8" priority="9"/>
  </conditionalFormatting>
  <conditionalFormatting sqref="T51">
    <cfRule type="duplicateValues" dxfId="7" priority="2"/>
    <cfRule type="duplicateValues" dxfId="6" priority="3"/>
    <cfRule type="duplicateValues" dxfId="5" priority="4"/>
    <cfRule type="duplicateValues" dxfId="4" priority="5"/>
    <cfRule type="duplicateValues" dxfId="3" priority="1"/>
    <cfRule type="duplicateValues" dxfId="2" priority="8"/>
    <cfRule type="duplicateValues" dxfId="1" priority="7"/>
    <cfRule type="duplicateValues" dxfId="0" priority="6"/>
  </conditionalFormatting>
  <dataValidations count="1">
    <dataValidation type="list" allowBlank="1" showInputMessage="1" showErrorMessage="1" sqref="X2:X47" xr:uid="{58814BFA-8083-4D61-BF10-12E8F1C5E74C}">
      <formula1>"1,2"</formula1>
    </dataValidation>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99" id="{218EDDC7-1031-45B8-B510-2E335CD8A955}">
            <xm:f>IF(LEN(Options!$G$2:$G$252)=10,$F$2:$F$246,"Pls enter correct number")</xm:f>
            <x14:dxf/>
          </x14:cfRule>
          <xm:sqref>F2:I41 I42:I51 F52:I246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43AF693-DC18-4B9C-B498-5AF2E520A9A5}">
          <x14:formula1>
            <xm:f>Options!$A$2:$A$3</xm:f>
          </x14:formula1>
          <xm:sqref>S2:S246 J2:J247 H29:H31 O2:O247 P2:P246</xm:sqref>
        </x14:dataValidation>
        <x14:dataValidation type="list" allowBlank="1" showInputMessage="1" showErrorMessage="1" xr:uid="{4C9ED4C2-8B37-44F3-A620-6EE8230491C6}">
          <x14:formula1>
            <xm:f>Options!$B$2:$B$4</xm:f>
          </x14:formula1>
          <xm:sqref>W2:W246 X53:X246</xm:sqref>
        </x14:dataValidation>
        <x14:dataValidation type="list" allowBlank="1" showInputMessage="1" showErrorMessage="1" xr:uid="{87119876-66A8-4105-9A9A-720047BCF73D}">
          <x14:formula1>
            <xm:f>Options!$C$2:$C$3</xm:f>
          </x14:formula1>
          <xm:sqref>Y32:Y34 Y37 Y53:Y246 Y40:Y43 Y45:Y47</xm:sqref>
        </x14:dataValidation>
        <x14:dataValidation type="list" allowBlank="1" showInputMessage="1" showErrorMessage="1" xr:uid="{0B1B9B2E-7DEF-49E9-9ABB-768B5AD19FB6}">
          <x14:formula1>
            <xm:f>Options!$D$2:$D$4</xm:f>
          </x14:formula1>
          <xm:sqref>Z2:Z246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3"/>
  <sheetViews>
    <sheetView zoomScaleNormal="100" workbookViewId="0"/>
  </sheetViews>
  <sheetFormatPr defaultColWidth="7.85546875" defaultRowHeight="15.6"/>
  <cols>
    <col min="1" max="1" width="26.140625" style="2" customWidth="1"/>
    <col min="2" max="3" width="15.5703125" style="2" customWidth="1"/>
    <col min="4" max="4" width="21.7109375" style="2" customWidth="1"/>
    <col min="5" max="5" width="8.85546875" style="2" customWidth="1"/>
    <col min="6" max="7" width="9.85546875" style="2" customWidth="1"/>
    <col min="8" max="8" width="9.5703125" style="2" customWidth="1"/>
    <col min="9" max="9" width="9.85546875" style="2" customWidth="1"/>
    <col min="10" max="10" width="9.42578125" style="2" customWidth="1"/>
    <col min="11" max="1013" width="7.85546875" style="2" customWidth="1"/>
    <col min="1014" max="16384" width="7.85546875" style="2"/>
  </cols>
  <sheetData>
    <row r="1" spans="1:11" s="40" customFormat="1" ht="33.950000000000003" customHeight="1">
      <c r="A1" s="46"/>
      <c r="B1" s="46"/>
      <c r="C1" s="46"/>
      <c r="D1" s="161" t="s">
        <v>11688</v>
      </c>
      <c r="E1" s="295" t="s">
        <v>11689</v>
      </c>
      <c r="F1" s="295"/>
      <c r="G1" s="295"/>
      <c r="H1" s="295"/>
      <c r="I1" s="295"/>
      <c r="J1" s="295"/>
      <c r="K1" s="295"/>
    </row>
    <row r="2" spans="1:11" s="6" customFormat="1" ht="30.95">
      <c r="A2" s="7" t="s">
        <v>11690</v>
      </c>
      <c r="B2" s="160" t="s">
        <v>99</v>
      </c>
      <c r="C2" s="56" t="s">
        <v>11691</v>
      </c>
      <c r="D2" s="56"/>
      <c r="E2" s="56">
        <v>1</v>
      </c>
      <c r="F2" s="56">
        <v>2</v>
      </c>
      <c r="G2" s="56">
        <v>3</v>
      </c>
      <c r="H2" s="56">
        <v>4</v>
      </c>
      <c r="I2" s="56">
        <v>5</v>
      </c>
      <c r="J2" s="56">
        <v>6</v>
      </c>
      <c r="K2" s="56">
        <v>7</v>
      </c>
    </row>
    <row r="3" spans="1:11">
      <c r="A3" s="16" t="s">
        <v>11692</v>
      </c>
      <c r="B3" s="47">
        <v>0.38</v>
      </c>
      <c r="C3" s="19">
        <v>44718</v>
      </c>
      <c r="D3" s="48">
        <v>9.9000000000000008E-3</v>
      </c>
      <c r="E3" s="47">
        <f>$B$3*0.99^(E2-$E$2)*0.94</f>
        <v>0.35719999999999996</v>
      </c>
      <c r="F3" s="47">
        <f t="shared" ref="F3:K3" si="0">$B$3*0.99^(F2-$E$2)*0.94</f>
        <v>0.35362799999999994</v>
      </c>
      <c r="G3" s="47">
        <f t="shared" si="0"/>
        <v>0.35009172</v>
      </c>
      <c r="H3" s="47">
        <f t="shared" si="0"/>
        <v>0.34659080279999993</v>
      </c>
      <c r="I3" s="47">
        <f t="shared" si="0"/>
        <v>0.34312489477199998</v>
      </c>
      <c r="J3" s="47">
        <f t="shared" si="0"/>
        <v>0.33969364582427991</v>
      </c>
      <c r="K3" s="47">
        <f t="shared" si="0"/>
        <v>0.33629670936603712</v>
      </c>
    </row>
  </sheetData>
  <mergeCells count="1">
    <mergeCell ref="E1:K1"/>
  </mergeCells>
  <pageMargins left="0.7" right="0.7" top="0.75" bottom="0.75" header="0.51180555555555496" footer="0.51180555555555496"/>
  <pageSetup firstPageNumber="0"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FCCF2-1F47-4F5D-A89C-7C971C257391}">
  <dimension ref="A2:N252"/>
  <sheetViews>
    <sheetView topLeftCell="B1" workbookViewId="0">
      <selection activeCell="N12" sqref="N12"/>
    </sheetView>
  </sheetViews>
  <sheetFormatPr defaultRowHeight="14.45"/>
  <cols>
    <col min="2" max="2" width="9.85546875" bestFit="1" customWidth="1"/>
    <col min="11" max="11" width="24.140625" bestFit="1" customWidth="1"/>
    <col min="12" max="12" width="16.28515625" bestFit="1" customWidth="1"/>
    <col min="13" max="13" width="24.140625" bestFit="1" customWidth="1"/>
    <col min="14" max="14" width="15.28515625" bestFit="1" customWidth="1"/>
  </cols>
  <sheetData>
    <row r="2" spans="1:14">
      <c r="A2" t="s">
        <v>11674</v>
      </c>
      <c r="B2" t="s">
        <v>11676</v>
      </c>
      <c r="C2" t="s">
        <v>11693</v>
      </c>
      <c r="D2" t="s">
        <v>11677</v>
      </c>
      <c r="G2">
        <f>LEN('Monitoring Survey Sheet'!F2)</f>
        <v>0</v>
      </c>
    </row>
    <row r="3" spans="1:14">
      <c r="A3" t="s">
        <v>11677</v>
      </c>
      <c r="B3" t="s">
        <v>11694</v>
      </c>
      <c r="C3" t="s">
        <v>11695</v>
      </c>
      <c r="D3" t="s">
        <v>11696</v>
      </c>
      <c r="G3">
        <f>LEN('Monitoring Survey Sheet'!F3)</f>
        <v>0</v>
      </c>
    </row>
    <row r="4" spans="1:14">
      <c r="B4" t="s">
        <v>11697</v>
      </c>
      <c r="D4" t="s">
        <v>11698</v>
      </c>
      <c r="G4">
        <f>LEN('Monitoring Survey Sheet'!F4)</f>
        <v>0</v>
      </c>
    </row>
    <row r="5" spans="1:14">
      <c r="G5">
        <f>LEN('Monitoring Survey Sheet'!F5)</f>
        <v>0</v>
      </c>
    </row>
    <row r="6" spans="1:14">
      <c r="G6">
        <f>LEN('Monitoring Survey Sheet'!F6)</f>
        <v>0</v>
      </c>
    </row>
    <row r="7" spans="1:14">
      <c r="G7">
        <f>LEN('Monitoring Survey Sheet'!F7)</f>
        <v>0</v>
      </c>
    </row>
    <row r="8" spans="1:14">
      <c r="G8">
        <f>LEN('Monitoring Survey Sheet'!F8)</f>
        <v>0</v>
      </c>
      <c r="K8" t="s">
        <v>11699</v>
      </c>
      <c r="L8" t="s">
        <v>11700</v>
      </c>
      <c r="M8" t="s">
        <v>26</v>
      </c>
      <c r="N8" t="s">
        <v>116</v>
      </c>
    </row>
    <row r="9" spans="1:14">
      <c r="G9">
        <f>LEN('Monitoring Survey Sheet'!F9)</f>
        <v>0</v>
      </c>
      <c r="K9">
        <v>1</v>
      </c>
      <c r="L9" s="105">
        <v>44718</v>
      </c>
      <c r="M9" s="105">
        <v>45046</v>
      </c>
      <c r="N9">
        <f>M9-L9-1</f>
        <v>327</v>
      </c>
    </row>
    <row r="10" spans="1:14">
      <c r="G10">
        <f>LEN('Monitoring Survey Sheet'!F10)</f>
        <v>0</v>
      </c>
      <c r="K10">
        <v>0</v>
      </c>
      <c r="L10" s="148">
        <v>44926</v>
      </c>
      <c r="M10" s="105">
        <v>45046</v>
      </c>
      <c r="N10">
        <f>M10-L10-1</f>
        <v>119</v>
      </c>
    </row>
    <row r="11" spans="1:14">
      <c r="G11">
        <f>LEN('Monitoring Survey Sheet'!F11)</f>
        <v>0</v>
      </c>
    </row>
    <row r="12" spans="1:14">
      <c r="G12">
        <f>LEN('Monitoring Survey Sheet'!F12)</f>
        <v>0</v>
      </c>
      <c r="N12">
        <f>SUMPRODUCT(K9:K10,N9:N10)</f>
        <v>327</v>
      </c>
    </row>
    <row r="13" spans="1:14">
      <c r="G13">
        <f>LEN('Monitoring Survey Sheet'!F13)</f>
        <v>0</v>
      </c>
    </row>
    <row r="14" spans="1:14">
      <c r="G14">
        <f>LEN('Monitoring Survey Sheet'!F14)</f>
        <v>0</v>
      </c>
      <c r="N14">
        <f>0.5*SUM(N9:N10)</f>
        <v>223</v>
      </c>
    </row>
    <row r="15" spans="1:14">
      <c r="G15">
        <f>LEN('Monitoring Survey Sheet'!F15)</f>
        <v>0</v>
      </c>
    </row>
    <row r="16" spans="1:14">
      <c r="G16">
        <f>LEN('Monitoring Survey Sheet'!F16)</f>
        <v>0</v>
      </c>
    </row>
    <row r="17" spans="7:7">
      <c r="G17">
        <f>LEN('Monitoring Survey Sheet'!F17)</f>
        <v>0</v>
      </c>
    </row>
    <row r="18" spans="7:7">
      <c r="G18">
        <f>LEN('Monitoring Survey Sheet'!F18)</f>
        <v>0</v>
      </c>
    </row>
    <row r="19" spans="7:7">
      <c r="G19">
        <f>LEN('Monitoring Survey Sheet'!F19)</f>
        <v>0</v>
      </c>
    </row>
    <row r="20" spans="7:7">
      <c r="G20">
        <f>LEN('Monitoring Survey Sheet'!F20)</f>
        <v>0</v>
      </c>
    </row>
    <row r="21" spans="7:7">
      <c r="G21">
        <f>LEN('Monitoring Survey Sheet'!F21)</f>
        <v>0</v>
      </c>
    </row>
    <row r="22" spans="7:7">
      <c r="G22">
        <f>LEN('Monitoring Survey Sheet'!F22)</f>
        <v>0</v>
      </c>
    </row>
    <row r="23" spans="7:7">
      <c r="G23">
        <f>LEN('Monitoring Survey Sheet'!F23)</f>
        <v>0</v>
      </c>
    </row>
    <row r="24" spans="7:7">
      <c r="G24">
        <f>LEN('Monitoring Survey Sheet'!F24)</f>
        <v>0</v>
      </c>
    </row>
    <row r="25" spans="7:7">
      <c r="G25">
        <f>LEN('Monitoring Survey Sheet'!F25)</f>
        <v>0</v>
      </c>
    </row>
    <row r="26" spans="7:7">
      <c r="G26">
        <f>LEN('Monitoring Survey Sheet'!F26)</f>
        <v>0</v>
      </c>
    </row>
    <row r="27" spans="7:7">
      <c r="G27">
        <f>LEN('Monitoring Survey Sheet'!F27)</f>
        <v>0</v>
      </c>
    </row>
    <row r="28" spans="7:7">
      <c r="G28">
        <f>LEN('Monitoring Survey Sheet'!F28)</f>
        <v>0</v>
      </c>
    </row>
    <row r="29" spans="7:7">
      <c r="G29">
        <f>LEN('Monitoring Survey Sheet'!F29)</f>
        <v>0</v>
      </c>
    </row>
    <row r="30" spans="7:7">
      <c r="G30">
        <f>LEN('Monitoring Survey Sheet'!F30)</f>
        <v>0</v>
      </c>
    </row>
    <row r="31" spans="7:7">
      <c r="G31">
        <f>LEN('Monitoring Survey Sheet'!F31)</f>
        <v>0</v>
      </c>
    </row>
    <row r="32" spans="7:7">
      <c r="G32" t="e">
        <f>LEN('Monitoring Survey Sheet'!#REF!)</f>
        <v>#REF!</v>
      </c>
    </row>
    <row r="33" spans="7:7">
      <c r="G33">
        <f>LEN('Monitoring Survey Sheet'!F32)</f>
        <v>0</v>
      </c>
    </row>
    <row r="34" spans="7:7">
      <c r="G34">
        <f>LEN('Monitoring Survey Sheet'!F33)</f>
        <v>0</v>
      </c>
    </row>
    <row r="35" spans="7:7">
      <c r="G35">
        <f>LEN('Monitoring Survey Sheet'!F34)</f>
        <v>0</v>
      </c>
    </row>
    <row r="36" spans="7:7">
      <c r="G36">
        <f>LEN('Monitoring Survey Sheet'!F35)</f>
        <v>0</v>
      </c>
    </row>
    <row r="37" spans="7:7">
      <c r="G37">
        <f>LEN('Monitoring Survey Sheet'!F36)</f>
        <v>0</v>
      </c>
    </row>
    <row r="38" spans="7:7">
      <c r="G38">
        <f>LEN('Monitoring Survey Sheet'!F37)</f>
        <v>0</v>
      </c>
    </row>
    <row r="39" spans="7:7">
      <c r="G39">
        <f>LEN('Monitoring Survey Sheet'!F38)</f>
        <v>0</v>
      </c>
    </row>
    <row r="40" spans="7:7">
      <c r="G40">
        <f>LEN('Monitoring Survey Sheet'!F39)</f>
        <v>0</v>
      </c>
    </row>
    <row r="41" spans="7:7">
      <c r="G41">
        <f>LEN('Monitoring Survey Sheet'!F40)</f>
        <v>0</v>
      </c>
    </row>
    <row r="42" spans="7:7">
      <c r="G42">
        <f>LEN('Monitoring Survey Sheet'!F41)</f>
        <v>0</v>
      </c>
    </row>
    <row r="43" spans="7:7">
      <c r="G43" t="e">
        <f>LEN('Monitoring Survey Sheet'!#REF!)</f>
        <v>#REF!</v>
      </c>
    </row>
    <row r="44" spans="7:7">
      <c r="G44" t="e">
        <f>LEN('Monitoring Survey Sheet'!#REF!)</f>
        <v>#REF!</v>
      </c>
    </row>
    <row r="45" spans="7:7">
      <c r="G45" t="e">
        <f>LEN('Monitoring Survey Sheet'!#REF!)</f>
        <v>#REF!</v>
      </c>
    </row>
    <row r="46" spans="7:7">
      <c r="G46">
        <f>LEN('Monitoring Survey Sheet'!F42)</f>
        <v>0</v>
      </c>
    </row>
    <row r="47" spans="7:7">
      <c r="G47">
        <f>LEN('Monitoring Survey Sheet'!F43)</f>
        <v>0</v>
      </c>
    </row>
    <row r="48" spans="7:7">
      <c r="G48">
        <f>LEN('Monitoring Survey Sheet'!F44)</f>
        <v>0</v>
      </c>
    </row>
    <row r="49" spans="7:7">
      <c r="G49">
        <f>LEN('Monitoring Survey Sheet'!F45)</f>
        <v>0</v>
      </c>
    </row>
    <row r="50" spans="7:7">
      <c r="G50">
        <f>LEN('Monitoring Survey Sheet'!F46)</f>
        <v>0</v>
      </c>
    </row>
    <row r="51" spans="7:7">
      <c r="G51">
        <f>LEN('Monitoring Survey Sheet'!F47)</f>
        <v>0</v>
      </c>
    </row>
    <row r="52" spans="7:7">
      <c r="G52">
        <f>LEN('Monitoring Survey Sheet'!F48)</f>
        <v>0</v>
      </c>
    </row>
    <row r="53" spans="7:7">
      <c r="G53">
        <f>LEN('Monitoring Survey Sheet'!F49)</f>
        <v>0</v>
      </c>
    </row>
    <row r="54" spans="7:7">
      <c r="G54">
        <f>LEN('Monitoring Survey Sheet'!F50)</f>
        <v>0</v>
      </c>
    </row>
    <row r="55" spans="7:7">
      <c r="G55">
        <f>LEN('Monitoring Survey Sheet'!F51)</f>
        <v>0</v>
      </c>
    </row>
    <row r="56" spans="7:7">
      <c r="G56">
        <f>LEN('Monitoring Survey Sheet'!F52)</f>
        <v>0</v>
      </c>
    </row>
    <row r="57" spans="7:7">
      <c r="G57">
        <f>LEN('Monitoring Survey Sheet'!F53)</f>
        <v>0</v>
      </c>
    </row>
    <row r="58" spans="7:7">
      <c r="G58">
        <f>LEN('Monitoring Survey Sheet'!F54)</f>
        <v>0</v>
      </c>
    </row>
    <row r="59" spans="7:7">
      <c r="G59">
        <f>LEN('Monitoring Survey Sheet'!F55)</f>
        <v>0</v>
      </c>
    </row>
    <row r="60" spans="7:7">
      <c r="G60">
        <f>LEN('Monitoring Survey Sheet'!F56)</f>
        <v>0</v>
      </c>
    </row>
    <row r="61" spans="7:7">
      <c r="G61">
        <f>LEN('Monitoring Survey Sheet'!F57)</f>
        <v>0</v>
      </c>
    </row>
    <row r="62" spans="7:7">
      <c r="G62">
        <f>LEN('Monitoring Survey Sheet'!F58)</f>
        <v>0</v>
      </c>
    </row>
    <row r="63" spans="7:7">
      <c r="G63">
        <f>LEN('Monitoring Survey Sheet'!F59)</f>
        <v>0</v>
      </c>
    </row>
    <row r="64" spans="7:7">
      <c r="G64">
        <f>LEN('Monitoring Survey Sheet'!F60)</f>
        <v>0</v>
      </c>
    </row>
    <row r="65" spans="7:7">
      <c r="G65">
        <f>LEN('Monitoring Survey Sheet'!F61)</f>
        <v>0</v>
      </c>
    </row>
    <row r="66" spans="7:7">
      <c r="G66">
        <f>LEN('Monitoring Survey Sheet'!F62)</f>
        <v>0</v>
      </c>
    </row>
    <row r="67" spans="7:7">
      <c r="G67">
        <f>LEN('Monitoring Survey Sheet'!F63)</f>
        <v>0</v>
      </c>
    </row>
    <row r="68" spans="7:7">
      <c r="G68">
        <f>LEN('Monitoring Survey Sheet'!F64)</f>
        <v>0</v>
      </c>
    </row>
    <row r="69" spans="7:7">
      <c r="G69">
        <f>LEN('Monitoring Survey Sheet'!F65)</f>
        <v>0</v>
      </c>
    </row>
    <row r="70" spans="7:7">
      <c r="G70">
        <f>LEN('Monitoring Survey Sheet'!F66)</f>
        <v>0</v>
      </c>
    </row>
    <row r="71" spans="7:7">
      <c r="G71">
        <f>LEN('Monitoring Survey Sheet'!F67)</f>
        <v>0</v>
      </c>
    </row>
    <row r="72" spans="7:7">
      <c r="G72">
        <f>LEN('Monitoring Survey Sheet'!F68)</f>
        <v>0</v>
      </c>
    </row>
    <row r="73" spans="7:7">
      <c r="G73">
        <f>LEN('Monitoring Survey Sheet'!F69)</f>
        <v>0</v>
      </c>
    </row>
    <row r="74" spans="7:7">
      <c r="G74">
        <f>LEN('Monitoring Survey Sheet'!F70)</f>
        <v>0</v>
      </c>
    </row>
    <row r="75" spans="7:7">
      <c r="G75">
        <f>LEN('Monitoring Survey Sheet'!F71)</f>
        <v>0</v>
      </c>
    </row>
    <row r="76" spans="7:7">
      <c r="G76">
        <f>LEN('Monitoring Survey Sheet'!F72)</f>
        <v>0</v>
      </c>
    </row>
    <row r="77" spans="7:7">
      <c r="G77">
        <f>LEN('Monitoring Survey Sheet'!F73)</f>
        <v>0</v>
      </c>
    </row>
    <row r="78" spans="7:7">
      <c r="G78">
        <f>LEN('Monitoring Survey Sheet'!F74)</f>
        <v>0</v>
      </c>
    </row>
    <row r="79" spans="7:7">
      <c r="G79">
        <f>LEN('Monitoring Survey Sheet'!F75)</f>
        <v>0</v>
      </c>
    </row>
    <row r="80" spans="7:7">
      <c r="G80">
        <f>LEN('Monitoring Survey Sheet'!F76)</f>
        <v>0</v>
      </c>
    </row>
    <row r="81" spans="7:7">
      <c r="G81">
        <f>LEN('Monitoring Survey Sheet'!F77)</f>
        <v>0</v>
      </c>
    </row>
    <row r="82" spans="7:7">
      <c r="G82">
        <f>LEN('Monitoring Survey Sheet'!F78)</f>
        <v>0</v>
      </c>
    </row>
    <row r="83" spans="7:7">
      <c r="G83">
        <f>LEN('Monitoring Survey Sheet'!F79)</f>
        <v>0</v>
      </c>
    </row>
    <row r="84" spans="7:7">
      <c r="G84">
        <f>LEN('Monitoring Survey Sheet'!F80)</f>
        <v>0</v>
      </c>
    </row>
    <row r="85" spans="7:7">
      <c r="G85">
        <f>LEN('Monitoring Survey Sheet'!F81)</f>
        <v>0</v>
      </c>
    </row>
    <row r="86" spans="7:7">
      <c r="G86">
        <f>LEN('Monitoring Survey Sheet'!F82)</f>
        <v>0</v>
      </c>
    </row>
    <row r="87" spans="7:7">
      <c r="G87">
        <f>LEN('Monitoring Survey Sheet'!F83)</f>
        <v>0</v>
      </c>
    </row>
    <row r="88" spans="7:7">
      <c r="G88">
        <f>LEN('Monitoring Survey Sheet'!F84)</f>
        <v>0</v>
      </c>
    </row>
    <row r="89" spans="7:7">
      <c r="G89">
        <f>LEN('Monitoring Survey Sheet'!F85)</f>
        <v>0</v>
      </c>
    </row>
    <row r="90" spans="7:7">
      <c r="G90">
        <f>LEN('Monitoring Survey Sheet'!F86)</f>
        <v>0</v>
      </c>
    </row>
    <row r="91" spans="7:7">
      <c r="G91">
        <f>LEN('Monitoring Survey Sheet'!F87)</f>
        <v>0</v>
      </c>
    </row>
    <row r="92" spans="7:7">
      <c r="G92">
        <f>LEN('Monitoring Survey Sheet'!F88)</f>
        <v>0</v>
      </c>
    </row>
    <row r="93" spans="7:7">
      <c r="G93">
        <f>LEN('Monitoring Survey Sheet'!F89)</f>
        <v>0</v>
      </c>
    </row>
    <row r="94" spans="7:7">
      <c r="G94">
        <f>LEN('Monitoring Survey Sheet'!F90)</f>
        <v>0</v>
      </c>
    </row>
    <row r="95" spans="7:7">
      <c r="G95">
        <f>LEN('Monitoring Survey Sheet'!F91)</f>
        <v>0</v>
      </c>
    </row>
    <row r="96" spans="7:7">
      <c r="G96">
        <f>LEN('Monitoring Survey Sheet'!F92)</f>
        <v>0</v>
      </c>
    </row>
    <row r="97" spans="7:7">
      <c r="G97">
        <f>LEN('Monitoring Survey Sheet'!F93)</f>
        <v>0</v>
      </c>
    </row>
    <row r="98" spans="7:7">
      <c r="G98">
        <f>LEN('Monitoring Survey Sheet'!F94)</f>
        <v>0</v>
      </c>
    </row>
    <row r="99" spans="7:7">
      <c r="G99">
        <f>LEN('Monitoring Survey Sheet'!F95)</f>
        <v>0</v>
      </c>
    </row>
    <row r="100" spans="7:7">
      <c r="G100">
        <f>LEN('Monitoring Survey Sheet'!F96)</f>
        <v>0</v>
      </c>
    </row>
    <row r="101" spans="7:7">
      <c r="G101">
        <f>LEN('Monitoring Survey Sheet'!F97)</f>
        <v>0</v>
      </c>
    </row>
    <row r="102" spans="7:7">
      <c r="G102">
        <f>LEN('Monitoring Survey Sheet'!F98)</f>
        <v>0</v>
      </c>
    </row>
    <row r="103" spans="7:7">
      <c r="G103">
        <f>LEN('Monitoring Survey Sheet'!F99)</f>
        <v>0</v>
      </c>
    </row>
    <row r="104" spans="7:7">
      <c r="G104">
        <f>LEN('Monitoring Survey Sheet'!F100)</f>
        <v>0</v>
      </c>
    </row>
    <row r="105" spans="7:7">
      <c r="G105">
        <f>LEN('Monitoring Survey Sheet'!F101)</f>
        <v>0</v>
      </c>
    </row>
    <row r="106" spans="7:7">
      <c r="G106">
        <f>LEN('Monitoring Survey Sheet'!F102)</f>
        <v>0</v>
      </c>
    </row>
    <row r="107" spans="7:7">
      <c r="G107">
        <f>LEN('Monitoring Survey Sheet'!F103)</f>
        <v>0</v>
      </c>
    </row>
    <row r="108" spans="7:7">
      <c r="G108">
        <f>LEN('Monitoring Survey Sheet'!F104)</f>
        <v>0</v>
      </c>
    </row>
    <row r="109" spans="7:7">
      <c r="G109">
        <f>LEN('Monitoring Survey Sheet'!F105)</f>
        <v>0</v>
      </c>
    </row>
    <row r="110" spans="7:7">
      <c r="G110">
        <f>LEN('Monitoring Survey Sheet'!F106)</f>
        <v>0</v>
      </c>
    </row>
    <row r="111" spans="7:7">
      <c r="G111">
        <f>LEN('Monitoring Survey Sheet'!F107)</f>
        <v>0</v>
      </c>
    </row>
    <row r="112" spans="7:7">
      <c r="G112">
        <f>LEN('Monitoring Survey Sheet'!F108)</f>
        <v>0</v>
      </c>
    </row>
    <row r="113" spans="7:7">
      <c r="G113">
        <f>LEN('Monitoring Survey Sheet'!F109)</f>
        <v>0</v>
      </c>
    </row>
    <row r="114" spans="7:7">
      <c r="G114">
        <f>LEN('Monitoring Survey Sheet'!F110)</f>
        <v>0</v>
      </c>
    </row>
    <row r="115" spans="7:7">
      <c r="G115">
        <f>LEN('Monitoring Survey Sheet'!F111)</f>
        <v>0</v>
      </c>
    </row>
    <row r="116" spans="7:7">
      <c r="G116">
        <f>LEN('Monitoring Survey Sheet'!F112)</f>
        <v>0</v>
      </c>
    </row>
    <row r="117" spans="7:7">
      <c r="G117">
        <f>LEN('Monitoring Survey Sheet'!F113)</f>
        <v>0</v>
      </c>
    </row>
    <row r="118" spans="7:7">
      <c r="G118">
        <f>LEN('Monitoring Survey Sheet'!F114)</f>
        <v>0</v>
      </c>
    </row>
    <row r="119" spans="7:7">
      <c r="G119">
        <f>LEN('Monitoring Survey Sheet'!F115)</f>
        <v>0</v>
      </c>
    </row>
    <row r="120" spans="7:7">
      <c r="G120">
        <f>LEN('Monitoring Survey Sheet'!F116)</f>
        <v>0</v>
      </c>
    </row>
    <row r="121" spans="7:7">
      <c r="G121">
        <f>LEN('Monitoring Survey Sheet'!F117)</f>
        <v>0</v>
      </c>
    </row>
    <row r="122" spans="7:7">
      <c r="G122">
        <f>LEN('Monitoring Survey Sheet'!F118)</f>
        <v>0</v>
      </c>
    </row>
    <row r="123" spans="7:7">
      <c r="G123">
        <f>LEN('Monitoring Survey Sheet'!F119)</f>
        <v>0</v>
      </c>
    </row>
    <row r="124" spans="7:7">
      <c r="G124">
        <f>LEN('Monitoring Survey Sheet'!F120)</f>
        <v>0</v>
      </c>
    </row>
    <row r="125" spans="7:7">
      <c r="G125">
        <f>LEN('Monitoring Survey Sheet'!F121)</f>
        <v>0</v>
      </c>
    </row>
    <row r="126" spans="7:7">
      <c r="G126">
        <f>LEN('Monitoring Survey Sheet'!F122)</f>
        <v>0</v>
      </c>
    </row>
    <row r="127" spans="7:7">
      <c r="G127">
        <f>LEN('Monitoring Survey Sheet'!F123)</f>
        <v>0</v>
      </c>
    </row>
    <row r="128" spans="7:7">
      <c r="G128">
        <f>LEN('Monitoring Survey Sheet'!F124)</f>
        <v>0</v>
      </c>
    </row>
    <row r="129" spans="7:7">
      <c r="G129">
        <f>LEN('Monitoring Survey Sheet'!F125)</f>
        <v>0</v>
      </c>
    </row>
    <row r="130" spans="7:7">
      <c r="G130">
        <f>LEN('Monitoring Survey Sheet'!F126)</f>
        <v>0</v>
      </c>
    </row>
    <row r="131" spans="7:7">
      <c r="G131">
        <f>LEN('Monitoring Survey Sheet'!F127)</f>
        <v>0</v>
      </c>
    </row>
    <row r="132" spans="7:7">
      <c r="G132">
        <f>LEN('Monitoring Survey Sheet'!F128)</f>
        <v>0</v>
      </c>
    </row>
    <row r="133" spans="7:7">
      <c r="G133">
        <f>LEN('Monitoring Survey Sheet'!F129)</f>
        <v>0</v>
      </c>
    </row>
    <row r="134" spans="7:7">
      <c r="G134">
        <f>LEN('Monitoring Survey Sheet'!F130)</f>
        <v>0</v>
      </c>
    </row>
    <row r="135" spans="7:7">
      <c r="G135">
        <f>LEN('Monitoring Survey Sheet'!F131)</f>
        <v>0</v>
      </c>
    </row>
    <row r="136" spans="7:7">
      <c r="G136">
        <f>LEN('Monitoring Survey Sheet'!F132)</f>
        <v>0</v>
      </c>
    </row>
    <row r="137" spans="7:7">
      <c r="G137">
        <f>LEN('Monitoring Survey Sheet'!F133)</f>
        <v>0</v>
      </c>
    </row>
    <row r="138" spans="7:7">
      <c r="G138">
        <f>LEN('Monitoring Survey Sheet'!F134)</f>
        <v>0</v>
      </c>
    </row>
    <row r="139" spans="7:7">
      <c r="G139">
        <f>LEN('Monitoring Survey Sheet'!F135)</f>
        <v>0</v>
      </c>
    </row>
    <row r="140" spans="7:7">
      <c r="G140">
        <f>LEN('Monitoring Survey Sheet'!F136)</f>
        <v>0</v>
      </c>
    </row>
    <row r="141" spans="7:7">
      <c r="G141">
        <f>LEN('Monitoring Survey Sheet'!F137)</f>
        <v>0</v>
      </c>
    </row>
    <row r="142" spans="7:7">
      <c r="G142">
        <f>LEN('Monitoring Survey Sheet'!F138)</f>
        <v>0</v>
      </c>
    </row>
    <row r="143" spans="7:7">
      <c r="G143">
        <f>LEN('Monitoring Survey Sheet'!F139)</f>
        <v>0</v>
      </c>
    </row>
    <row r="144" spans="7:7">
      <c r="G144">
        <f>LEN('Monitoring Survey Sheet'!F140)</f>
        <v>0</v>
      </c>
    </row>
    <row r="145" spans="7:7">
      <c r="G145">
        <f>LEN('Monitoring Survey Sheet'!F141)</f>
        <v>0</v>
      </c>
    </row>
    <row r="146" spans="7:7">
      <c r="G146">
        <f>LEN('Monitoring Survey Sheet'!F142)</f>
        <v>0</v>
      </c>
    </row>
    <row r="147" spans="7:7">
      <c r="G147">
        <f>LEN('Monitoring Survey Sheet'!F143)</f>
        <v>0</v>
      </c>
    </row>
    <row r="148" spans="7:7">
      <c r="G148">
        <f>LEN('Monitoring Survey Sheet'!F144)</f>
        <v>0</v>
      </c>
    </row>
    <row r="149" spans="7:7">
      <c r="G149">
        <f>LEN('Monitoring Survey Sheet'!F145)</f>
        <v>0</v>
      </c>
    </row>
    <row r="150" spans="7:7">
      <c r="G150">
        <f>LEN('Monitoring Survey Sheet'!F146)</f>
        <v>0</v>
      </c>
    </row>
    <row r="151" spans="7:7">
      <c r="G151">
        <f>LEN('Monitoring Survey Sheet'!F147)</f>
        <v>0</v>
      </c>
    </row>
    <row r="152" spans="7:7">
      <c r="G152">
        <f>LEN('Monitoring Survey Sheet'!F148)</f>
        <v>0</v>
      </c>
    </row>
    <row r="153" spans="7:7">
      <c r="G153">
        <f>LEN('Monitoring Survey Sheet'!F149)</f>
        <v>0</v>
      </c>
    </row>
    <row r="154" spans="7:7">
      <c r="G154">
        <f>LEN('Monitoring Survey Sheet'!F150)</f>
        <v>0</v>
      </c>
    </row>
    <row r="155" spans="7:7">
      <c r="G155">
        <f>LEN('Monitoring Survey Sheet'!F151)</f>
        <v>0</v>
      </c>
    </row>
    <row r="156" spans="7:7">
      <c r="G156">
        <f>LEN('Monitoring Survey Sheet'!F152)</f>
        <v>0</v>
      </c>
    </row>
    <row r="157" spans="7:7">
      <c r="G157">
        <f>LEN('Monitoring Survey Sheet'!F153)</f>
        <v>0</v>
      </c>
    </row>
    <row r="158" spans="7:7">
      <c r="G158">
        <f>LEN('Monitoring Survey Sheet'!F154)</f>
        <v>0</v>
      </c>
    </row>
    <row r="159" spans="7:7">
      <c r="G159">
        <f>LEN('Monitoring Survey Sheet'!F155)</f>
        <v>0</v>
      </c>
    </row>
    <row r="160" spans="7:7">
      <c r="G160">
        <f>LEN('Monitoring Survey Sheet'!F156)</f>
        <v>0</v>
      </c>
    </row>
    <row r="161" spans="7:7">
      <c r="G161">
        <f>LEN('Monitoring Survey Sheet'!F157)</f>
        <v>0</v>
      </c>
    </row>
    <row r="162" spans="7:7">
      <c r="G162">
        <f>LEN('Monitoring Survey Sheet'!F158)</f>
        <v>0</v>
      </c>
    </row>
    <row r="163" spans="7:7">
      <c r="G163">
        <f>LEN('Monitoring Survey Sheet'!F159)</f>
        <v>0</v>
      </c>
    </row>
    <row r="164" spans="7:7">
      <c r="G164">
        <f>LEN('Monitoring Survey Sheet'!F160)</f>
        <v>0</v>
      </c>
    </row>
    <row r="165" spans="7:7">
      <c r="G165">
        <f>LEN('Monitoring Survey Sheet'!F161)</f>
        <v>0</v>
      </c>
    </row>
    <row r="166" spans="7:7">
      <c r="G166">
        <f>LEN('Monitoring Survey Sheet'!F162)</f>
        <v>0</v>
      </c>
    </row>
    <row r="167" spans="7:7">
      <c r="G167">
        <f>LEN('Monitoring Survey Sheet'!F163)</f>
        <v>0</v>
      </c>
    </row>
    <row r="168" spans="7:7">
      <c r="G168">
        <f>LEN('Monitoring Survey Sheet'!F164)</f>
        <v>0</v>
      </c>
    </row>
    <row r="169" spans="7:7">
      <c r="G169">
        <f>LEN('Monitoring Survey Sheet'!F165)</f>
        <v>0</v>
      </c>
    </row>
    <row r="170" spans="7:7">
      <c r="G170">
        <f>LEN('Monitoring Survey Sheet'!F166)</f>
        <v>0</v>
      </c>
    </row>
    <row r="171" spans="7:7">
      <c r="G171">
        <f>LEN('Monitoring Survey Sheet'!F167)</f>
        <v>0</v>
      </c>
    </row>
    <row r="172" spans="7:7">
      <c r="G172">
        <f>LEN('Monitoring Survey Sheet'!F168)</f>
        <v>0</v>
      </c>
    </row>
    <row r="173" spans="7:7">
      <c r="G173">
        <f>LEN('Monitoring Survey Sheet'!F169)</f>
        <v>0</v>
      </c>
    </row>
    <row r="174" spans="7:7">
      <c r="G174">
        <f>LEN('Monitoring Survey Sheet'!F170)</f>
        <v>0</v>
      </c>
    </row>
    <row r="175" spans="7:7">
      <c r="G175">
        <f>LEN('Monitoring Survey Sheet'!F171)</f>
        <v>0</v>
      </c>
    </row>
    <row r="176" spans="7:7">
      <c r="G176">
        <f>LEN('Monitoring Survey Sheet'!F172)</f>
        <v>0</v>
      </c>
    </row>
    <row r="177" spans="7:7">
      <c r="G177">
        <f>LEN('Monitoring Survey Sheet'!F173)</f>
        <v>0</v>
      </c>
    </row>
    <row r="178" spans="7:7">
      <c r="G178">
        <f>LEN('Monitoring Survey Sheet'!F174)</f>
        <v>0</v>
      </c>
    </row>
    <row r="179" spans="7:7">
      <c r="G179">
        <f>LEN('Monitoring Survey Sheet'!F175)</f>
        <v>0</v>
      </c>
    </row>
    <row r="180" spans="7:7">
      <c r="G180">
        <f>LEN('Monitoring Survey Sheet'!F176)</f>
        <v>0</v>
      </c>
    </row>
    <row r="181" spans="7:7">
      <c r="G181">
        <f>LEN('Monitoring Survey Sheet'!F177)</f>
        <v>0</v>
      </c>
    </row>
    <row r="182" spans="7:7">
      <c r="G182">
        <f>LEN('Monitoring Survey Sheet'!F178)</f>
        <v>0</v>
      </c>
    </row>
    <row r="183" spans="7:7">
      <c r="G183">
        <f>LEN('Monitoring Survey Sheet'!F179)</f>
        <v>0</v>
      </c>
    </row>
    <row r="184" spans="7:7">
      <c r="G184">
        <f>LEN('Monitoring Survey Sheet'!F180)</f>
        <v>0</v>
      </c>
    </row>
    <row r="185" spans="7:7">
      <c r="G185">
        <f>LEN('Monitoring Survey Sheet'!F181)</f>
        <v>0</v>
      </c>
    </row>
    <row r="186" spans="7:7">
      <c r="G186">
        <f>LEN('Monitoring Survey Sheet'!F182)</f>
        <v>0</v>
      </c>
    </row>
    <row r="187" spans="7:7">
      <c r="G187">
        <f>LEN('Monitoring Survey Sheet'!F183)</f>
        <v>0</v>
      </c>
    </row>
    <row r="188" spans="7:7">
      <c r="G188">
        <f>LEN('Monitoring Survey Sheet'!F184)</f>
        <v>0</v>
      </c>
    </row>
    <row r="189" spans="7:7">
      <c r="G189">
        <f>LEN('Monitoring Survey Sheet'!F185)</f>
        <v>0</v>
      </c>
    </row>
    <row r="190" spans="7:7">
      <c r="G190">
        <f>LEN('Monitoring Survey Sheet'!F186)</f>
        <v>0</v>
      </c>
    </row>
    <row r="191" spans="7:7">
      <c r="G191">
        <f>LEN('Monitoring Survey Sheet'!F187)</f>
        <v>0</v>
      </c>
    </row>
    <row r="192" spans="7:7">
      <c r="G192">
        <f>LEN('Monitoring Survey Sheet'!F188)</f>
        <v>0</v>
      </c>
    </row>
    <row r="193" spans="7:7">
      <c r="G193">
        <f>LEN('Monitoring Survey Sheet'!F189)</f>
        <v>0</v>
      </c>
    </row>
    <row r="194" spans="7:7">
      <c r="G194">
        <f>LEN('Monitoring Survey Sheet'!F190)</f>
        <v>0</v>
      </c>
    </row>
    <row r="195" spans="7:7">
      <c r="G195">
        <f>LEN('Monitoring Survey Sheet'!F191)</f>
        <v>0</v>
      </c>
    </row>
    <row r="196" spans="7:7">
      <c r="G196">
        <f>LEN('Monitoring Survey Sheet'!F192)</f>
        <v>0</v>
      </c>
    </row>
    <row r="197" spans="7:7">
      <c r="G197">
        <f>LEN('Monitoring Survey Sheet'!F193)</f>
        <v>0</v>
      </c>
    </row>
    <row r="198" spans="7:7">
      <c r="G198">
        <f>LEN('Monitoring Survey Sheet'!F194)</f>
        <v>0</v>
      </c>
    </row>
    <row r="199" spans="7:7">
      <c r="G199">
        <f>LEN('Monitoring Survey Sheet'!F195)</f>
        <v>0</v>
      </c>
    </row>
    <row r="200" spans="7:7">
      <c r="G200">
        <f>LEN('Monitoring Survey Sheet'!F196)</f>
        <v>0</v>
      </c>
    </row>
    <row r="201" spans="7:7">
      <c r="G201">
        <f>LEN('Monitoring Survey Sheet'!F197)</f>
        <v>0</v>
      </c>
    </row>
    <row r="202" spans="7:7">
      <c r="G202">
        <f>LEN('Monitoring Survey Sheet'!F198)</f>
        <v>0</v>
      </c>
    </row>
    <row r="203" spans="7:7">
      <c r="G203">
        <f>LEN('Monitoring Survey Sheet'!F199)</f>
        <v>0</v>
      </c>
    </row>
    <row r="204" spans="7:7">
      <c r="G204">
        <f>LEN('Monitoring Survey Sheet'!F200)</f>
        <v>0</v>
      </c>
    </row>
    <row r="205" spans="7:7">
      <c r="G205">
        <f>LEN('Monitoring Survey Sheet'!F201)</f>
        <v>0</v>
      </c>
    </row>
    <row r="206" spans="7:7">
      <c r="G206">
        <f>LEN('Monitoring Survey Sheet'!F202)</f>
        <v>0</v>
      </c>
    </row>
    <row r="207" spans="7:7">
      <c r="G207">
        <f>LEN('Monitoring Survey Sheet'!F203)</f>
        <v>0</v>
      </c>
    </row>
    <row r="208" spans="7:7">
      <c r="G208">
        <f>LEN('Monitoring Survey Sheet'!F204)</f>
        <v>0</v>
      </c>
    </row>
    <row r="209" spans="7:7">
      <c r="G209">
        <f>LEN('Monitoring Survey Sheet'!F205)</f>
        <v>0</v>
      </c>
    </row>
    <row r="210" spans="7:7">
      <c r="G210">
        <f>LEN('Monitoring Survey Sheet'!F206)</f>
        <v>0</v>
      </c>
    </row>
    <row r="211" spans="7:7">
      <c r="G211">
        <f>LEN('Monitoring Survey Sheet'!F207)</f>
        <v>0</v>
      </c>
    </row>
    <row r="212" spans="7:7">
      <c r="G212">
        <f>LEN('Monitoring Survey Sheet'!F208)</f>
        <v>0</v>
      </c>
    </row>
    <row r="213" spans="7:7">
      <c r="G213">
        <f>LEN('Monitoring Survey Sheet'!F209)</f>
        <v>0</v>
      </c>
    </row>
    <row r="214" spans="7:7">
      <c r="G214">
        <f>LEN('Monitoring Survey Sheet'!F210)</f>
        <v>0</v>
      </c>
    </row>
    <row r="215" spans="7:7">
      <c r="G215">
        <f>LEN('Monitoring Survey Sheet'!F211)</f>
        <v>0</v>
      </c>
    </row>
    <row r="216" spans="7:7">
      <c r="G216">
        <f>LEN('Monitoring Survey Sheet'!F212)</f>
        <v>0</v>
      </c>
    </row>
    <row r="217" spans="7:7">
      <c r="G217">
        <f>LEN('Monitoring Survey Sheet'!F213)</f>
        <v>0</v>
      </c>
    </row>
    <row r="218" spans="7:7">
      <c r="G218">
        <f>LEN('Monitoring Survey Sheet'!F214)</f>
        <v>0</v>
      </c>
    </row>
    <row r="219" spans="7:7">
      <c r="G219">
        <f>LEN('Monitoring Survey Sheet'!F215)</f>
        <v>0</v>
      </c>
    </row>
    <row r="220" spans="7:7">
      <c r="G220">
        <f>LEN('Monitoring Survey Sheet'!F216)</f>
        <v>0</v>
      </c>
    </row>
    <row r="221" spans="7:7">
      <c r="G221">
        <f>LEN('Monitoring Survey Sheet'!F217)</f>
        <v>0</v>
      </c>
    </row>
    <row r="222" spans="7:7">
      <c r="G222">
        <f>LEN('Monitoring Survey Sheet'!F218)</f>
        <v>0</v>
      </c>
    </row>
    <row r="223" spans="7:7">
      <c r="G223">
        <f>LEN('Monitoring Survey Sheet'!F219)</f>
        <v>0</v>
      </c>
    </row>
    <row r="224" spans="7:7">
      <c r="G224">
        <f>LEN('Monitoring Survey Sheet'!F220)</f>
        <v>0</v>
      </c>
    </row>
    <row r="225" spans="7:7">
      <c r="G225">
        <f>LEN('Monitoring Survey Sheet'!F221)</f>
        <v>0</v>
      </c>
    </row>
    <row r="226" spans="7:7">
      <c r="G226">
        <f>LEN('Monitoring Survey Sheet'!F222)</f>
        <v>0</v>
      </c>
    </row>
    <row r="227" spans="7:7">
      <c r="G227">
        <f>LEN('Monitoring Survey Sheet'!F223)</f>
        <v>0</v>
      </c>
    </row>
    <row r="228" spans="7:7">
      <c r="G228">
        <f>LEN('Monitoring Survey Sheet'!F224)</f>
        <v>0</v>
      </c>
    </row>
    <row r="229" spans="7:7">
      <c r="G229">
        <f>LEN('Monitoring Survey Sheet'!F225)</f>
        <v>0</v>
      </c>
    </row>
    <row r="230" spans="7:7">
      <c r="G230">
        <f>LEN('Monitoring Survey Sheet'!F226)</f>
        <v>0</v>
      </c>
    </row>
    <row r="231" spans="7:7">
      <c r="G231">
        <f>LEN('Monitoring Survey Sheet'!F227)</f>
        <v>0</v>
      </c>
    </row>
    <row r="232" spans="7:7">
      <c r="G232">
        <f>LEN('Monitoring Survey Sheet'!F228)</f>
        <v>0</v>
      </c>
    </row>
    <row r="233" spans="7:7">
      <c r="G233">
        <f>LEN('Monitoring Survey Sheet'!F229)</f>
        <v>0</v>
      </c>
    </row>
    <row r="234" spans="7:7">
      <c r="G234">
        <f>LEN('Monitoring Survey Sheet'!F230)</f>
        <v>0</v>
      </c>
    </row>
    <row r="235" spans="7:7">
      <c r="G235">
        <f>LEN('Monitoring Survey Sheet'!F231)</f>
        <v>0</v>
      </c>
    </row>
    <row r="236" spans="7:7">
      <c r="G236">
        <f>LEN('Monitoring Survey Sheet'!F232)</f>
        <v>0</v>
      </c>
    </row>
    <row r="237" spans="7:7">
      <c r="G237">
        <f>LEN('Monitoring Survey Sheet'!F233)</f>
        <v>0</v>
      </c>
    </row>
    <row r="238" spans="7:7">
      <c r="G238">
        <f>LEN('Monitoring Survey Sheet'!F234)</f>
        <v>0</v>
      </c>
    </row>
    <row r="239" spans="7:7">
      <c r="G239">
        <f>LEN('Monitoring Survey Sheet'!F235)</f>
        <v>0</v>
      </c>
    </row>
    <row r="240" spans="7:7">
      <c r="G240">
        <f>LEN('Monitoring Survey Sheet'!F236)</f>
        <v>0</v>
      </c>
    </row>
    <row r="241" spans="7:7">
      <c r="G241">
        <f>LEN('Monitoring Survey Sheet'!F237)</f>
        <v>0</v>
      </c>
    </row>
    <row r="242" spans="7:7">
      <c r="G242">
        <f>LEN('Monitoring Survey Sheet'!F238)</f>
        <v>0</v>
      </c>
    </row>
    <row r="243" spans="7:7">
      <c r="G243">
        <f>LEN('Monitoring Survey Sheet'!F239)</f>
        <v>0</v>
      </c>
    </row>
    <row r="244" spans="7:7">
      <c r="G244">
        <f>LEN('Monitoring Survey Sheet'!F240)</f>
        <v>0</v>
      </c>
    </row>
    <row r="245" spans="7:7">
      <c r="G245">
        <f>LEN('Monitoring Survey Sheet'!F241)</f>
        <v>0</v>
      </c>
    </row>
    <row r="246" spans="7:7">
      <c r="G246">
        <f>LEN('Monitoring Survey Sheet'!F242)</f>
        <v>0</v>
      </c>
    </row>
    <row r="247" spans="7:7">
      <c r="G247">
        <f>LEN('Monitoring Survey Sheet'!F243)</f>
        <v>0</v>
      </c>
    </row>
    <row r="248" spans="7:7">
      <c r="G248">
        <f>LEN('Monitoring Survey Sheet'!F244)</f>
        <v>0</v>
      </c>
    </row>
    <row r="249" spans="7:7">
      <c r="G249">
        <f>LEN('Monitoring Survey Sheet'!F245)</f>
        <v>0</v>
      </c>
    </row>
    <row r="250" spans="7:7">
      <c r="G250">
        <f>LEN('Monitoring Survey Sheet'!F246)</f>
        <v>0</v>
      </c>
    </row>
    <row r="251" spans="7:7">
      <c r="G251">
        <f>LEN('Monitoring Survey Sheet'!F247)</f>
        <v>0</v>
      </c>
    </row>
    <row r="252" spans="7:7">
      <c r="G252">
        <f>LEN('Monitoring Survey Sheet'!F248)</f>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BBCB3-E3E2-4ABD-A8B5-EA311A311088}">
  <dimension ref="A1:Z919"/>
  <sheetViews>
    <sheetView topLeftCell="A38" zoomScaleNormal="100" workbookViewId="0"/>
  </sheetViews>
  <sheetFormatPr defaultColWidth="13.85546875" defaultRowHeight="15.6"/>
  <cols>
    <col min="1" max="1" width="28.42578125" style="180" customWidth="1"/>
    <col min="2" max="2" width="23.85546875" style="180" customWidth="1"/>
    <col min="3" max="3" width="25.5703125" style="180" customWidth="1"/>
    <col min="4" max="4" width="34.28515625" style="180" customWidth="1"/>
    <col min="5" max="5" width="35.42578125" style="180" customWidth="1"/>
    <col min="6" max="6" width="23.5703125" style="180" customWidth="1"/>
    <col min="7" max="7" width="8.42578125" style="180" customWidth="1"/>
    <col min="8" max="8" width="9.42578125" style="180" customWidth="1"/>
    <col min="9" max="10" width="22.85546875" style="180" customWidth="1"/>
    <col min="11" max="11" width="18.7109375" style="180" customWidth="1"/>
    <col min="12" max="27" width="8.42578125" style="180" customWidth="1"/>
    <col min="28" max="16384" width="13.85546875" style="180"/>
  </cols>
  <sheetData>
    <row r="1" spans="1:10" ht="14.25" customHeight="1">
      <c r="A1" s="177" t="s">
        <v>11701</v>
      </c>
      <c r="B1" s="178" t="s">
        <v>11702</v>
      </c>
    </row>
    <row r="2" spans="1:10" ht="14.25" customHeight="1">
      <c r="A2" s="181" t="s">
        <v>11703</v>
      </c>
      <c r="B2" s="182">
        <v>44718</v>
      </c>
      <c r="D2" s="183"/>
    </row>
    <row r="3" spans="1:10" ht="14.25" customHeight="1">
      <c r="A3" s="181" t="s">
        <v>11704</v>
      </c>
      <c r="B3" s="182">
        <v>45046</v>
      </c>
    </row>
    <row r="4" spans="1:10" ht="14.25" customHeight="1">
      <c r="A4" s="181" t="s">
        <v>11705</v>
      </c>
      <c r="B4" s="133">
        <v>1</v>
      </c>
    </row>
    <row r="5" spans="1:10" ht="14.25" customHeight="1">
      <c r="A5" s="181" t="s">
        <v>11706</v>
      </c>
      <c r="B5" s="184">
        <v>0.95</v>
      </c>
    </row>
    <row r="6" spans="1:10" ht="14.25" customHeight="1">
      <c r="A6" s="181" t="s">
        <v>11707</v>
      </c>
      <c r="B6" s="184">
        <v>0.1</v>
      </c>
    </row>
    <row r="7" spans="1:10" ht="14.25" customHeight="1">
      <c r="A7" s="181" t="s">
        <v>11708</v>
      </c>
      <c r="B7" s="135">
        <f>NORMSINV(0.975)</f>
        <v>1.9599639845400536</v>
      </c>
    </row>
    <row r="8" spans="1:10" ht="14.25" customHeight="1">
      <c r="B8" s="185"/>
      <c r="C8" s="140"/>
    </row>
    <row r="9" spans="1:10" ht="14.25" customHeight="1">
      <c r="A9" s="180" t="s">
        <v>11709</v>
      </c>
      <c r="J9" s="186"/>
    </row>
    <row r="10" spans="1:10" ht="14.25" customHeight="1">
      <c r="A10" s="297" t="s">
        <v>11710</v>
      </c>
      <c r="B10" s="297"/>
      <c r="C10" s="297"/>
      <c r="D10" s="298"/>
      <c r="E10" s="187"/>
      <c r="I10" s="186"/>
    </row>
    <row r="11" spans="1:10" ht="33" customHeight="1">
      <c r="A11" s="188" t="s">
        <v>11711</v>
      </c>
      <c r="B11" s="188" t="s">
        <v>11712</v>
      </c>
      <c r="C11" s="188" t="s">
        <v>11713</v>
      </c>
      <c r="D11" s="188" t="s">
        <v>11714</v>
      </c>
      <c r="I11" s="189"/>
    </row>
    <row r="12" spans="1:10" ht="14.25" customHeight="1">
      <c r="A12" s="190" t="s">
        <v>11715</v>
      </c>
      <c r="B12" s="134">
        <f>COUNT('ER calculations'!$J$5:$J$11504)</f>
        <v>11500</v>
      </c>
      <c r="C12" s="275">
        <v>0.9</v>
      </c>
      <c r="D12" s="134">
        <f>ROUNDUP((($D$16)*B12/SUM($B$12:$B$12)),0)</f>
        <v>35</v>
      </c>
      <c r="E12" s="191"/>
    </row>
    <row r="13" spans="1:10" ht="14.25" customHeight="1">
      <c r="A13" s="299" t="s">
        <v>11716</v>
      </c>
      <c r="B13" s="299"/>
      <c r="C13" s="299"/>
      <c r="D13" s="300"/>
    </row>
    <row r="14" spans="1:10" ht="14.25" customHeight="1">
      <c r="A14" s="301" t="s">
        <v>11717</v>
      </c>
      <c r="B14" s="302"/>
      <c r="C14" s="303"/>
      <c r="D14" s="276">
        <f>SUMPRODUCT(C12:C12,B12:B12)/SUM(B12:B12)</f>
        <v>0.9</v>
      </c>
      <c r="E14" s="187"/>
    </row>
    <row r="15" spans="1:10" ht="15.75" customHeight="1">
      <c r="A15" s="301" t="s">
        <v>11718</v>
      </c>
      <c r="B15" s="302"/>
      <c r="C15" s="303"/>
      <c r="D15" s="193">
        <f>D14*(1-D14)</f>
        <v>8.9999999999999983E-2</v>
      </c>
      <c r="E15" s="187"/>
    </row>
    <row r="16" spans="1:10" ht="14.25" customHeight="1">
      <c r="A16" s="301" t="s">
        <v>11719</v>
      </c>
      <c r="B16" s="302"/>
      <c r="C16" s="303"/>
      <c r="D16" s="194">
        <f>MAX(ROUNDUP(($B$7^2*SUM(B12:B12)*D15)/(((SUM(B12:B12)-1)*$B$6^2)+($B$7^2*D15)),0),30)</f>
        <v>35</v>
      </c>
      <c r="E16" s="187"/>
    </row>
    <row r="17" spans="1:10" ht="14.25" customHeight="1">
      <c r="A17" s="297" t="s">
        <v>11720</v>
      </c>
      <c r="B17" s="297"/>
      <c r="C17" s="297"/>
      <c r="D17" s="298"/>
      <c r="E17" s="187"/>
    </row>
    <row r="18" spans="1:10" ht="14.25" customHeight="1">
      <c r="A18" s="188" t="s">
        <v>11711</v>
      </c>
      <c r="B18" s="188" t="s">
        <v>11721</v>
      </c>
      <c r="C18" s="188" t="s">
        <v>11722</v>
      </c>
      <c r="D18" s="188" t="s">
        <v>11723</v>
      </c>
      <c r="E18" s="187"/>
    </row>
    <row r="19" spans="1:10" ht="14.25" customHeight="1">
      <c r="A19" s="190" t="s">
        <v>11715</v>
      </c>
      <c r="B19" s="134">
        <f>B12</f>
        <v>11500</v>
      </c>
      <c r="C19" s="134">
        <f>COUNT('Monitoring Survey Sheet'!$I$2:$I$51)</f>
        <v>50</v>
      </c>
      <c r="D19" s="184">
        <f>AVERAGE('Monitoring Survey Sheet'!$AE$2:$AE$51)</f>
        <v>1</v>
      </c>
      <c r="E19" s="187"/>
    </row>
    <row r="20" spans="1:10" ht="14.25" customHeight="1">
      <c r="A20" s="279" t="s">
        <v>11724</v>
      </c>
      <c r="B20" s="279"/>
      <c r="C20" s="279"/>
      <c r="D20" s="280"/>
      <c r="E20" s="187"/>
      <c r="F20" s="191"/>
      <c r="H20" s="195"/>
      <c r="I20" s="189"/>
    </row>
    <row r="21" spans="1:10" ht="14.25" customHeight="1">
      <c r="A21" s="304" t="s">
        <v>11725</v>
      </c>
      <c r="B21" s="305"/>
      <c r="C21" s="306"/>
      <c r="D21" s="196">
        <f>SUM(C19:C19)</f>
        <v>50</v>
      </c>
      <c r="E21" s="187"/>
      <c r="F21" s="195"/>
      <c r="H21" s="195"/>
      <c r="I21" s="189"/>
    </row>
    <row r="22" spans="1:10" ht="14.25" customHeight="1">
      <c r="A22" s="301" t="s">
        <v>11726</v>
      </c>
      <c r="B22" s="302"/>
      <c r="C22" s="303"/>
      <c r="D22" s="192">
        <f>SUMPRODUCT(B19,D19)/B19</f>
        <v>1</v>
      </c>
      <c r="E22" s="187"/>
      <c r="F22" s="195"/>
      <c r="H22" s="189"/>
      <c r="I22" s="189"/>
    </row>
    <row r="23" spans="1:10" ht="15.75" customHeight="1">
      <c r="A23" s="301" t="s">
        <v>11727</v>
      </c>
      <c r="B23" s="302"/>
      <c r="C23" s="303"/>
      <c r="D23" s="193">
        <f>SQRT(SUMPRODUCT((B19:B19)^2,(1-(C19:C19/B19:B19)),D19:D19,(1-D19:D19)/C19:C19))/SUM(B19:B19)</f>
        <v>0</v>
      </c>
      <c r="E23" s="187"/>
    </row>
    <row r="24" spans="1:10" ht="14.25" customHeight="1">
      <c r="A24" s="301" t="s">
        <v>11728</v>
      </c>
      <c r="B24" s="302"/>
      <c r="C24" s="303"/>
      <c r="D24" s="193">
        <f>$B$7*D23/D22</f>
        <v>0</v>
      </c>
      <c r="E24" s="187"/>
      <c r="I24" s="195"/>
    </row>
    <row r="25" spans="1:10" ht="14.25" customHeight="1">
      <c r="A25" s="301" t="s">
        <v>11729</v>
      </c>
      <c r="B25" s="302"/>
      <c r="C25" s="303"/>
      <c r="D25" s="192" t="str">
        <f>IF(D24&lt;=$B$6,"Ok, acceptable","Use Lower Bound Value")</f>
        <v>Ok, acceptable</v>
      </c>
      <c r="E25" s="187"/>
      <c r="I25" s="186"/>
    </row>
    <row r="26" spans="1:10" ht="14.25" customHeight="1">
      <c r="A26" s="301" t="s">
        <v>11730</v>
      </c>
      <c r="B26" s="302"/>
      <c r="C26" s="303"/>
      <c r="D26" s="197" t="str">
        <f>IF(D25="ok, acceptable","not applicable",D22-TINV(1-$B$5, D21-1)*D23)</f>
        <v>not applicable</v>
      </c>
      <c r="E26" s="187"/>
      <c r="I26" s="186"/>
    </row>
    <row r="27" spans="1:10" ht="14.25" customHeight="1">
      <c r="A27" s="198"/>
      <c r="B27" s="187"/>
      <c r="C27" s="199"/>
      <c r="D27" s="199"/>
      <c r="E27" s="187"/>
      <c r="I27" s="186"/>
    </row>
    <row r="28" spans="1:10" ht="14.25" customHeight="1">
      <c r="A28" s="297" t="s">
        <v>11731</v>
      </c>
      <c r="B28" s="297"/>
      <c r="C28" s="297"/>
      <c r="D28" s="297"/>
      <c r="E28" s="298"/>
      <c r="H28" s="296"/>
      <c r="I28" s="296"/>
      <c r="J28" s="296"/>
    </row>
    <row r="29" spans="1:10" ht="33.6" customHeight="1">
      <c r="A29" s="188" t="s">
        <v>11711</v>
      </c>
      <c r="B29" s="188" t="s">
        <v>11712</v>
      </c>
      <c r="C29" s="188" t="s">
        <v>11732</v>
      </c>
      <c r="D29" s="188" t="s">
        <v>11733</v>
      </c>
      <c r="E29" s="188" t="s">
        <v>11714</v>
      </c>
      <c r="H29" s="281"/>
      <c r="I29" s="281"/>
      <c r="J29" s="281"/>
    </row>
    <row r="30" spans="1:10" ht="17.25" customHeight="1">
      <c r="A30" s="190" t="s">
        <v>11715</v>
      </c>
      <c r="B30" s="134">
        <f>SUM(B19:B19)</f>
        <v>11500</v>
      </c>
      <c r="C30" s="135">
        <v>0.05</v>
      </c>
      <c r="D30" s="135">
        <f>C30*0.1</f>
        <v>5.000000000000001E-3</v>
      </c>
      <c r="E30" s="200">
        <f>ROUNDUP((($E$39)*B30/SUM($B$30:$B$30)),0)</f>
        <v>6</v>
      </c>
    </row>
    <row r="31" spans="1:10" ht="14.25" customHeight="1">
      <c r="A31" s="279" t="s">
        <v>11716</v>
      </c>
      <c r="B31" s="279"/>
      <c r="C31" s="279"/>
      <c r="D31" s="279"/>
      <c r="E31" s="280"/>
    </row>
    <row r="32" spans="1:10" ht="15.75" customHeight="1">
      <c r="A32" s="301" t="s">
        <v>11734</v>
      </c>
      <c r="B32" s="302"/>
      <c r="C32" s="302"/>
      <c r="D32" s="303"/>
      <c r="E32" s="193">
        <f>(D30/C30)^2</f>
        <v>1.0000000000000004E-2</v>
      </c>
    </row>
    <row r="33" spans="1:26" ht="15.75" customHeight="1">
      <c r="A33" s="301" t="s">
        <v>11735</v>
      </c>
      <c r="B33" s="302"/>
      <c r="C33" s="302"/>
      <c r="D33" s="303"/>
      <c r="E33" s="194">
        <f>ROUNDUP(($B$7^2*SUM(B30:B30)*E32)/(((SUM(B30:B30)-1)*$B$6^2)+($B$7^2*E32)),0)</f>
        <v>4</v>
      </c>
      <c r="F33" s="185"/>
      <c r="G33" s="185"/>
      <c r="H33" s="185"/>
      <c r="I33" s="185"/>
      <c r="J33" s="185"/>
      <c r="K33" s="185"/>
      <c r="L33" s="185"/>
      <c r="M33" s="185"/>
      <c r="N33" s="185"/>
      <c r="O33" s="185"/>
      <c r="P33" s="185"/>
      <c r="Q33" s="185"/>
      <c r="R33" s="185"/>
      <c r="S33" s="185"/>
      <c r="T33" s="185"/>
      <c r="U33" s="185"/>
      <c r="V33" s="185"/>
      <c r="W33" s="185"/>
      <c r="X33" s="185"/>
      <c r="Y33" s="185"/>
      <c r="Z33" s="185"/>
    </row>
    <row r="34" spans="1:26" ht="15.75" customHeight="1">
      <c r="A34" s="307" t="s">
        <v>11736</v>
      </c>
      <c r="B34" s="307"/>
      <c r="C34" s="308"/>
      <c r="D34" s="201" t="s">
        <v>11737</v>
      </c>
      <c r="E34" s="202">
        <f t="shared" ref="E34:E39" si="0">ROUNDUP(((TINV(1-$B$5,E33-1)^2)*SUM($B$30:$B$30)*$E$32)/((((SUM($B$30:$B$30)-1)*($B$6^2))+((TINV(1-$B$5,E33-1)^2)*$E$32))),0)</f>
        <v>11</v>
      </c>
      <c r="F34" s="185"/>
      <c r="G34" s="185"/>
      <c r="H34" s="185"/>
      <c r="I34" s="185"/>
      <c r="J34" s="185"/>
      <c r="K34" s="185"/>
      <c r="L34" s="185"/>
      <c r="M34" s="185"/>
      <c r="N34" s="185"/>
      <c r="O34" s="185"/>
      <c r="P34" s="185"/>
      <c r="Q34" s="185"/>
      <c r="R34" s="185"/>
      <c r="S34" s="185"/>
      <c r="T34" s="185"/>
      <c r="U34" s="185"/>
      <c r="V34" s="185"/>
      <c r="W34" s="185"/>
      <c r="X34" s="185"/>
      <c r="Y34" s="185"/>
      <c r="Z34" s="185"/>
    </row>
    <row r="35" spans="1:26" ht="15.75" customHeight="1">
      <c r="A35" s="309"/>
      <c r="B35" s="309"/>
      <c r="C35" s="310"/>
      <c r="D35" s="203" t="s">
        <v>11738</v>
      </c>
      <c r="E35" s="202">
        <f t="shared" si="0"/>
        <v>5</v>
      </c>
      <c r="F35" s="185"/>
      <c r="G35" s="185"/>
      <c r="H35" s="185"/>
      <c r="I35" s="185"/>
      <c r="J35" s="185"/>
      <c r="K35" s="185"/>
      <c r="L35" s="185"/>
      <c r="M35" s="185"/>
      <c r="N35" s="185"/>
      <c r="O35" s="185"/>
      <c r="P35" s="185"/>
      <c r="Q35" s="185"/>
      <c r="R35" s="185"/>
      <c r="S35" s="185"/>
      <c r="T35" s="185"/>
      <c r="U35" s="185"/>
      <c r="V35" s="185"/>
      <c r="W35" s="185"/>
      <c r="X35" s="185"/>
      <c r="Y35" s="185"/>
      <c r="Z35" s="185"/>
    </row>
    <row r="36" spans="1:26" ht="15.75" customHeight="1">
      <c r="A36" s="309"/>
      <c r="B36" s="309"/>
      <c r="C36" s="310"/>
      <c r="D36" s="203" t="s">
        <v>11739</v>
      </c>
      <c r="E36" s="202">
        <f t="shared" si="0"/>
        <v>8</v>
      </c>
    </row>
    <row r="37" spans="1:26" ht="17.25" customHeight="1">
      <c r="A37" s="309"/>
      <c r="B37" s="309"/>
      <c r="C37" s="310"/>
      <c r="D37" s="203" t="s">
        <v>11740</v>
      </c>
      <c r="E37" s="202">
        <f t="shared" si="0"/>
        <v>6</v>
      </c>
    </row>
    <row r="38" spans="1:26" ht="17.25" customHeight="1">
      <c r="A38" s="309"/>
      <c r="B38" s="309"/>
      <c r="C38" s="310"/>
      <c r="D38" s="203" t="s">
        <v>11741</v>
      </c>
      <c r="E38" s="202">
        <f t="shared" si="0"/>
        <v>7</v>
      </c>
    </row>
    <row r="39" spans="1:26" ht="17.25" customHeight="1">
      <c r="A39" s="309"/>
      <c r="B39" s="309"/>
      <c r="C39" s="310"/>
      <c r="D39" s="203" t="s">
        <v>11742</v>
      </c>
      <c r="E39" s="202">
        <f t="shared" si="0"/>
        <v>6</v>
      </c>
    </row>
    <row r="40" spans="1:26" ht="17.25" customHeight="1">
      <c r="A40" s="297" t="s">
        <v>11720</v>
      </c>
      <c r="B40" s="297"/>
      <c r="C40" s="297"/>
      <c r="D40" s="297"/>
      <c r="E40" s="298"/>
    </row>
    <row r="41" spans="1:26" ht="51.6" customHeight="1">
      <c r="A41" s="188" t="s">
        <v>11711</v>
      </c>
      <c r="B41" s="188" t="s">
        <v>11721</v>
      </c>
      <c r="C41" s="188" t="s">
        <v>11722</v>
      </c>
      <c r="D41" s="188" t="s">
        <v>11743</v>
      </c>
      <c r="E41" s="188" t="s">
        <v>11744</v>
      </c>
    </row>
    <row r="42" spans="1:26" ht="14.25" customHeight="1">
      <c r="A42" s="190" t="s">
        <v>11715</v>
      </c>
      <c r="B42" s="134">
        <f>SUM(B30:B30)</f>
        <v>11500</v>
      </c>
      <c r="C42" s="134">
        <f>COUNT('Monitoring Survey Sheet'!$I$2:$I$51)</f>
        <v>50</v>
      </c>
      <c r="D42" s="135">
        <f>AVERAGE('Monitoring Survey Sheet'!$AD$2:$AD$51)</f>
        <v>7.1333333333333332E-2</v>
      </c>
      <c r="E42" s="135">
        <f>_xlfn.STDEV.S('Monitoring Survey Sheet'!$AD$2:$AD$51)</f>
        <v>0.13698403501992537</v>
      </c>
    </row>
    <row r="43" spans="1:26" ht="14.25" customHeight="1">
      <c r="A43" s="299" t="s">
        <v>11724</v>
      </c>
      <c r="B43" s="299"/>
      <c r="C43" s="299"/>
      <c r="D43" s="299"/>
      <c r="E43" s="300"/>
      <c r="I43" s="189"/>
      <c r="J43" s="189"/>
    </row>
    <row r="44" spans="1:26" ht="15.75" customHeight="1">
      <c r="A44" s="304" t="s">
        <v>11745</v>
      </c>
      <c r="B44" s="305"/>
      <c r="C44" s="305"/>
      <c r="D44" s="306"/>
      <c r="E44" s="204">
        <f>SQRT(SUMPRODUCT((B42:B42)^2,(1-(C42:C42/B42:B42)),(E42:E42)^2/B42:B42))/B42</f>
        <v>1.2746027691711592E-3</v>
      </c>
      <c r="F44" s="282"/>
    </row>
    <row r="45" spans="1:26" ht="14.25" customHeight="1">
      <c r="A45" s="304" t="s">
        <v>11746</v>
      </c>
      <c r="B45" s="305"/>
      <c r="C45" s="305"/>
      <c r="D45" s="306"/>
      <c r="E45" s="274">
        <f>TINV(1-$B$5,(C42-1))*E44/D42</f>
        <v>3.5907619094897897E-2</v>
      </c>
      <c r="I45" s="195"/>
    </row>
    <row r="46" spans="1:26" ht="14.25" customHeight="1">
      <c r="A46" s="304" t="s">
        <v>11729</v>
      </c>
      <c r="B46" s="305"/>
      <c r="C46" s="305"/>
      <c r="D46" s="306"/>
      <c r="E46" s="193" t="str">
        <f>IF(E45&lt;=$B$6,"ok acceptable","Use upper Bound Value")</f>
        <v>ok acceptable</v>
      </c>
      <c r="I46" s="189"/>
    </row>
    <row r="47" spans="1:26" ht="14.25" customHeight="1">
      <c r="A47" s="304" t="s">
        <v>11747</v>
      </c>
      <c r="B47" s="305"/>
      <c r="C47" s="305"/>
      <c r="D47" s="306"/>
      <c r="E47" s="197" t="str">
        <f>IF(E46="ok acceptable","not applicable",D42+TINV(1-$B$5,C42- 1)*E44)</f>
        <v>not applicable</v>
      </c>
      <c r="I47" s="186"/>
    </row>
    <row r="48" spans="1:26" ht="14.25" customHeight="1">
      <c r="I48" s="186"/>
    </row>
    <row r="49" spans="9:9" ht="14.25" customHeight="1">
      <c r="I49" s="189"/>
    </row>
    <row r="50" spans="9:9" ht="14.25" customHeight="1">
      <c r="I50" s="189"/>
    </row>
    <row r="51" spans="9:9" ht="14.25" customHeight="1"/>
    <row r="52" spans="9:9" ht="14.25" customHeight="1"/>
    <row r="53" spans="9:9" ht="14.25" customHeight="1"/>
    <row r="54" spans="9:9" ht="14.25" customHeight="1"/>
    <row r="55" spans="9:9" ht="14.25" customHeight="1"/>
    <row r="56" spans="9:9" ht="14.25" customHeight="1"/>
    <row r="57" spans="9:9" ht="14.25" customHeight="1"/>
    <row r="58" spans="9:9" ht="14.25" customHeight="1"/>
    <row r="59" spans="9:9" ht="14.25" customHeight="1"/>
    <row r="60" spans="9:9" ht="14.25" customHeight="1"/>
    <row r="61" spans="9:9" ht="14.25" customHeight="1"/>
    <row r="62" spans="9:9" ht="14.25" customHeight="1"/>
    <row r="63" spans="9:9" ht="14.25" customHeight="1"/>
    <row r="64" spans="9:9"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sheetData>
  <mergeCells count="23">
    <mergeCell ref="A46:D46"/>
    <mergeCell ref="A47:D47"/>
    <mergeCell ref="A32:D32"/>
    <mergeCell ref="A34:C39"/>
    <mergeCell ref="A40:E40"/>
    <mergeCell ref="A44:D44"/>
    <mergeCell ref="A45:D45"/>
    <mergeCell ref="A43:E43"/>
    <mergeCell ref="A33:D33"/>
    <mergeCell ref="H28:J28"/>
    <mergeCell ref="A10:D10"/>
    <mergeCell ref="A13:D13"/>
    <mergeCell ref="A14:C14"/>
    <mergeCell ref="A15:C15"/>
    <mergeCell ref="A16:C16"/>
    <mergeCell ref="A17:D17"/>
    <mergeCell ref="A21:C21"/>
    <mergeCell ref="A22:C22"/>
    <mergeCell ref="A23:C23"/>
    <mergeCell ref="A24:C24"/>
    <mergeCell ref="A25:C25"/>
    <mergeCell ref="A26:C26"/>
    <mergeCell ref="A28:E2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22104-D676-4EF3-9010-8551BE5D0F7C}">
  <dimension ref="A1:D7"/>
  <sheetViews>
    <sheetView topLeftCell="A4" workbookViewId="0">
      <selection activeCell="B6" sqref="B6"/>
    </sheetView>
  </sheetViews>
  <sheetFormatPr defaultRowHeight="14.45"/>
  <cols>
    <col min="1" max="1" width="31.140625" bestFit="1" customWidth="1"/>
    <col min="2" max="2" width="22.85546875" customWidth="1"/>
    <col min="3" max="3" width="38.28515625" customWidth="1"/>
    <col min="4" max="4" width="14.28515625" customWidth="1"/>
  </cols>
  <sheetData>
    <row r="1" spans="1:4" ht="42.95" customHeight="1">
      <c r="A1" s="119" t="s">
        <v>16</v>
      </c>
      <c r="B1" s="120" t="s">
        <v>11748</v>
      </c>
      <c r="C1" s="129" t="s">
        <v>11749</v>
      </c>
      <c r="D1" s="121" t="s">
        <v>11750</v>
      </c>
    </row>
    <row r="2" spans="1:4" ht="29.1">
      <c r="A2" s="126" t="s">
        <v>11751</v>
      </c>
      <c r="B2" s="122">
        <v>1500</v>
      </c>
      <c r="C2" s="122"/>
      <c r="D2" s="123">
        <f>C2*B2</f>
        <v>0</v>
      </c>
    </row>
    <row r="3" spans="1:4" ht="29.45" thickBot="1">
      <c r="A3" s="127" t="s">
        <v>11752</v>
      </c>
      <c r="B3" s="124">
        <v>11500</v>
      </c>
      <c r="C3" s="124"/>
      <c r="D3" s="125">
        <f>C3*B3</f>
        <v>0</v>
      </c>
    </row>
    <row r="4" spans="1:4" ht="15" thickBot="1"/>
    <row r="5" spans="1:4" ht="57.95">
      <c r="A5" s="119" t="s">
        <v>16</v>
      </c>
      <c r="B5" s="121" t="s">
        <v>11753</v>
      </c>
      <c r="C5" s="128"/>
      <c r="D5" s="128"/>
    </row>
    <row r="6" spans="1:4" ht="29.1">
      <c r="A6" s="126" t="s">
        <v>11751</v>
      </c>
      <c r="B6" s="123"/>
      <c r="C6" s="122"/>
      <c r="D6" s="122"/>
    </row>
    <row r="7" spans="1:4" ht="29.45" thickBot="1">
      <c r="A7" s="127" t="s">
        <v>11752</v>
      </c>
      <c r="B7" s="125"/>
      <c r="C7" s="122"/>
      <c r="D7" s="1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M157"/>
  <sheetViews>
    <sheetView topLeftCell="A10" zoomScale="90" zoomScaleNormal="90" workbookViewId="0">
      <selection activeCell="C14" sqref="C14"/>
    </sheetView>
  </sheetViews>
  <sheetFormatPr defaultColWidth="7.85546875" defaultRowHeight="15.6"/>
  <cols>
    <col min="1" max="1" width="7.85546875" style="2" customWidth="1"/>
    <col min="2" max="2" width="41.85546875" style="2" customWidth="1"/>
    <col min="3" max="3" width="24.85546875" style="2" customWidth="1"/>
    <col min="4" max="4" width="26.5703125" style="2" customWidth="1"/>
    <col min="5" max="5" width="25.5703125" style="2" customWidth="1"/>
    <col min="6" max="7" width="18.85546875" style="2" hidden="1" customWidth="1"/>
    <col min="8" max="8" width="19.42578125" style="2" hidden="1" customWidth="1"/>
    <col min="9" max="9" width="18.140625" style="2" hidden="1" customWidth="1"/>
    <col min="10" max="13" width="25.140625" style="2" customWidth="1"/>
    <col min="14" max="16384" width="7.85546875" style="2"/>
  </cols>
  <sheetData>
    <row r="2" spans="2:9">
      <c r="B2" s="1" t="s">
        <v>15</v>
      </c>
    </row>
    <row r="3" spans="2:9" ht="15.95" thickBot="1"/>
    <row r="4" spans="2:9">
      <c r="B4" s="3"/>
      <c r="C4" s="4" t="s">
        <v>11754</v>
      </c>
      <c r="D4" s="5" t="s">
        <v>11755</v>
      </c>
      <c r="E4" s="6"/>
      <c r="F4" s="6"/>
    </row>
    <row r="5" spans="2:9" ht="57" customHeight="1">
      <c r="B5" s="7" t="s">
        <v>11756</v>
      </c>
      <c r="C5" s="8" t="e">
        <f>ROUNDDOWN(SUM(C9:C9),0)</f>
        <v>#REF!</v>
      </c>
      <c r="D5" s="9" t="e">
        <f>'Yearly degradation'!#REF!</f>
        <v>#REF!</v>
      </c>
      <c r="E5" s="10"/>
      <c r="F5" s="10"/>
    </row>
    <row r="6" spans="2:9" ht="15.95" thickBot="1">
      <c r="B6" s="11" t="s">
        <v>11757</v>
      </c>
      <c r="C6" s="12" t="e">
        <f>ROUNDDOWN(SUM(C5:C5),0)</f>
        <v>#REF!</v>
      </c>
      <c r="D6" s="13" t="e">
        <f>SUM(D5:D5)</f>
        <v>#REF!</v>
      </c>
      <c r="E6" s="14"/>
      <c r="F6" s="14"/>
    </row>
    <row r="7" spans="2:9">
      <c r="B7" s="15"/>
      <c r="C7" s="14"/>
      <c r="D7" s="14"/>
      <c r="E7" s="14"/>
      <c r="F7" s="14"/>
    </row>
    <row r="8" spans="2:9">
      <c r="B8" s="17"/>
      <c r="C8" s="112" t="s">
        <v>11758</v>
      </c>
    </row>
    <row r="9" spans="2:9">
      <c r="B9" s="17" t="s">
        <v>11759</v>
      </c>
      <c r="C9" s="113" t="e">
        <f>'Data and Parameter'!#REF!</f>
        <v>#REF!</v>
      </c>
    </row>
    <row r="10" spans="2:9">
      <c r="B10" s="17" t="s">
        <v>11760</v>
      </c>
      <c r="C10" s="114" t="e">
        <f>'Data and Parameter'!#REF!</f>
        <v>#REF!</v>
      </c>
      <c r="E10" s="109"/>
    </row>
    <row r="11" spans="2:9">
      <c r="B11" s="15"/>
      <c r="C11" s="14"/>
      <c r="D11" s="14"/>
      <c r="E11" s="14"/>
      <c r="F11" s="14"/>
    </row>
    <row r="12" spans="2:9">
      <c r="B12" s="15"/>
      <c r="C12" s="14"/>
      <c r="D12" s="14"/>
      <c r="E12" s="14"/>
      <c r="F12" s="14"/>
    </row>
    <row r="14" spans="2:9">
      <c r="B14" s="2" t="s">
        <v>11761</v>
      </c>
    </row>
    <row r="16" spans="2:9">
      <c r="B16" s="17" t="s">
        <v>11690</v>
      </c>
      <c r="C16" s="17" t="s">
        <v>11691</v>
      </c>
      <c r="D16" s="17" t="s">
        <v>11762</v>
      </c>
      <c r="E16" s="104" t="s">
        <v>11763</v>
      </c>
      <c r="F16" s="104" t="s">
        <v>11764</v>
      </c>
      <c r="G16" s="104" t="s">
        <v>11765</v>
      </c>
      <c r="H16" s="104" t="s">
        <v>11766</v>
      </c>
      <c r="I16" s="104" t="s">
        <v>11767</v>
      </c>
    </row>
    <row r="17" spans="2:13">
      <c r="B17" s="17" t="s">
        <v>11768</v>
      </c>
      <c r="C17" s="19">
        <v>44652</v>
      </c>
      <c r="D17" s="19">
        <v>45016</v>
      </c>
      <c r="E17" s="17">
        <v>2022</v>
      </c>
      <c r="F17" s="17">
        <v>2017</v>
      </c>
      <c r="G17" s="17">
        <v>2018</v>
      </c>
      <c r="H17" s="17">
        <v>2019</v>
      </c>
      <c r="I17" s="17">
        <v>2020</v>
      </c>
    </row>
    <row r="18" spans="2:13" hidden="1">
      <c r="B18" s="44" t="s">
        <v>11769</v>
      </c>
      <c r="C18" s="19">
        <v>42810</v>
      </c>
      <c r="D18" s="19">
        <v>43431</v>
      </c>
      <c r="E18" s="17">
        <v>2017</v>
      </c>
      <c r="F18" s="17">
        <v>2018</v>
      </c>
      <c r="G18" s="17" t="s">
        <v>57</v>
      </c>
      <c r="H18" s="17" t="s">
        <v>57</v>
      </c>
      <c r="I18" s="17" t="s">
        <v>57</v>
      </c>
    </row>
    <row r="19" spans="2:13" hidden="1">
      <c r="B19" s="44" t="s">
        <v>11770</v>
      </c>
      <c r="C19" s="19">
        <v>42810</v>
      </c>
      <c r="D19" s="19">
        <v>43069</v>
      </c>
      <c r="E19" s="17">
        <v>2017</v>
      </c>
      <c r="F19" s="17" t="s">
        <v>57</v>
      </c>
      <c r="G19" s="17" t="s">
        <v>57</v>
      </c>
      <c r="H19" s="17" t="s">
        <v>57</v>
      </c>
      <c r="I19" s="17" t="s">
        <v>57</v>
      </c>
    </row>
    <row r="20" spans="2:13" hidden="1">
      <c r="B20" s="17" t="s">
        <v>11771</v>
      </c>
      <c r="C20" s="19">
        <v>43833</v>
      </c>
      <c r="D20" s="19">
        <v>44196</v>
      </c>
      <c r="E20" s="17">
        <v>2020</v>
      </c>
      <c r="F20" s="17"/>
      <c r="G20" s="17"/>
      <c r="H20" s="17"/>
      <c r="I20" s="17"/>
      <c r="J20" s="14"/>
      <c r="K20" s="14"/>
      <c r="L20" s="14"/>
      <c r="M20" s="14"/>
    </row>
    <row r="21" spans="2:13" ht="15.6" hidden="1" customHeight="1"/>
    <row r="22" spans="2:13" ht="15.95" hidden="1" thickBot="1">
      <c r="E22" s="2" t="s">
        <v>11772</v>
      </c>
      <c r="I22" s="20"/>
      <c r="J22" s="20"/>
      <c r="K22" s="20"/>
      <c r="L22" s="20"/>
      <c r="M22" s="20"/>
    </row>
    <row r="23" spans="2:13" hidden="1">
      <c r="E23" s="5" t="s">
        <v>11773</v>
      </c>
      <c r="F23" s="20"/>
      <c r="G23" s="20"/>
      <c r="H23" s="20"/>
      <c r="I23" s="20"/>
      <c r="J23" s="20"/>
    </row>
    <row r="24" spans="2:13" hidden="1">
      <c r="E24" s="19" t="s">
        <v>11774</v>
      </c>
      <c r="F24" s="20"/>
      <c r="G24" s="20"/>
      <c r="H24" s="20"/>
      <c r="I24" s="20"/>
      <c r="J24" s="20"/>
    </row>
    <row r="25" spans="2:13" hidden="1"/>
    <row r="26" spans="2:13" hidden="1"/>
    <row r="27" spans="2:13" hidden="1"/>
    <row r="29" spans="2:13">
      <c r="B29" s="2" t="s">
        <v>16</v>
      </c>
      <c r="C29" s="2" t="s">
        <v>11775</v>
      </c>
    </row>
    <row r="30" spans="2:13">
      <c r="B30" s="2">
        <v>1</v>
      </c>
      <c r="C30" s="109" t="e">
        <f>'Data and Parameter'!#REF!</f>
        <v>#REF!</v>
      </c>
    </row>
    <row r="31" spans="2:13">
      <c r="B31" s="2">
        <v>2</v>
      </c>
    </row>
    <row r="93" spans="7:13">
      <c r="G93" s="6"/>
      <c r="H93" s="6"/>
      <c r="I93" s="6"/>
      <c r="J93" s="6"/>
      <c r="K93" s="6"/>
      <c r="L93" s="6"/>
      <c r="M93" s="6"/>
    </row>
    <row r="94" spans="7:13">
      <c r="G94" s="6"/>
      <c r="H94" s="6"/>
      <c r="I94" s="6"/>
      <c r="J94" s="6"/>
      <c r="K94" s="6"/>
      <c r="L94" s="6"/>
      <c r="M94" s="6"/>
    </row>
    <row r="156" spans="2:3">
      <c r="B156" s="6"/>
      <c r="C156" s="21"/>
    </row>
    <row r="157" spans="2:3">
      <c r="B157" s="6"/>
      <c r="C157" s="6"/>
    </row>
  </sheetData>
  <pageMargins left="0.7" right="0.7" top="0.75" bottom="0.75" header="0.51180555555555496" footer="0.51180555555555496"/>
  <pageSetup firstPageNumber="0"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V73"/>
  <sheetViews>
    <sheetView topLeftCell="A7" zoomScale="75" zoomScaleNormal="75" workbookViewId="0">
      <selection activeCell="C2" sqref="C2:E3"/>
    </sheetView>
  </sheetViews>
  <sheetFormatPr defaultColWidth="8.140625" defaultRowHeight="15.6"/>
  <cols>
    <col min="1" max="1" width="4.85546875" style="2" customWidth="1"/>
    <col min="2" max="2" width="24.140625" style="2" customWidth="1"/>
    <col min="3" max="3" width="27.140625" style="2" customWidth="1"/>
    <col min="4" max="4" width="26.42578125" style="2" customWidth="1"/>
    <col min="5" max="5" width="27.85546875" style="2" customWidth="1"/>
    <col min="6" max="6" width="16.42578125" style="2" bestFit="1" customWidth="1"/>
    <col min="7" max="7" width="26.140625" style="2" customWidth="1"/>
    <col min="8" max="8" width="13.140625" style="2" bestFit="1" customWidth="1"/>
    <col min="9" max="9" width="18.85546875" style="2" bestFit="1" customWidth="1"/>
    <col min="10" max="10" width="29" style="2" bestFit="1" customWidth="1"/>
    <col min="11" max="11" width="17.42578125" style="2" customWidth="1"/>
    <col min="12" max="12" width="18.42578125" style="2" bestFit="1" customWidth="1"/>
    <col min="13" max="13" width="24.140625" style="2" bestFit="1" customWidth="1"/>
    <col min="14" max="14" width="18.85546875" style="2" bestFit="1" customWidth="1"/>
    <col min="15" max="15" width="21.85546875" style="2" bestFit="1" customWidth="1"/>
    <col min="16" max="16" width="17.85546875" style="2" bestFit="1" customWidth="1"/>
    <col min="17" max="17" width="20" style="2" customWidth="1"/>
    <col min="18" max="18" width="16.140625" style="2" customWidth="1"/>
    <col min="19" max="19" width="19.85546875" style="2" customWidth="1"/>
    <col min="20" max="20" width="13.85546875" style="2" customWidth="1"/>
    <col min="21" max="21" width="14.140625" style="2" customWidth="1"/>
    <col min="22" max="22" width="15.140625" style="2" customWidth="1"/>
    <col min="23" max="1004" width="7.85546875" style="2" customWidth="1"/>
    <col min="1005" max="16384" width="8.140625" style="2"/>
  </cols>
  <sheetData>
    <row r="1" spans="2:6" ht="15.95" thickBot="1"/>
    <row r="2" spans="2:6">
      <c r="B2" s="22" t="s">
        <v>11776</v>
      </c>
      <c r="C2" s="312"/>
      <c r="D2" s="312"/>
      <c r="E2" s="313"/>
    </row>
    <row r="3" spans="2:6">
      <c r="B3" s="23" t="s">
        <v>11777</v>
      </c>
      <c r="C3" s="314"/>
      <c r="D3" s="314"/>
      <c r="E3" s="314"/>
    </row>
    <row r="4" spans="2:6">
      <c r="B4" s="24" t="s">
        <v>11778</v>
      </c>
      <c r="C4" s="315" t="s">
        <v>11779</v>
      </c>
      <c r="D4" s="314"/>
      <c r="E4" s="314"/>
    </row>
    <row r="5" spans="2:6">
      <c r="B5" s="25" t="s">
        <v>11780</v>
      </c>
      <c r="C5" s="314" t="s">
        <v>11781</v>
      </c>
      <c r="D5" s="314"/>
      <c r="E5" s="314"/>
    </row>
    <row r="6" spans="2:6">
      <c r="B6" s="25" t="s">
        <v>11782</v>
      </c>
      <c r="C6" s="314" t="s">
        <v>11783</v>
      </c>
      <c r="D6" s="314"/>
      <c r="E6" s="314"/>
    </row>
    <row r="7" spans="2:6" ht="15.95" thickBot="1">
      <c r="B7" s="26" t="s">
        <v>11784</v>
      </c>
      <c r="C7" s="311" t="s">
        <v>11785</v>
      </c>
      <c r="D7" s="311"/>
      <c r="E7" s="311"/>
    </row>
    <row r="8" spans="2:6" ht="15.95" thickBot="1">
      <c r="B8" s="26" t="s">
        <v>11786</v>
      </c>
      <c r="C8" s="311" t="s">
        <v>11787</v>
      </c>
      <c r="D8" s="311"/>
      <c r="E8" s="311"/>
    </row>
    <row r="9" spans="2:6">
      <c r="B9" s="66"/>
      <c r="C9" s="67"/>
      <c r="D9" s="67"/>
      <c r="E9" s="67"/>
    </row>
    <row r="10" spans="2:6">
      <c r="B10" s="1" t="s">
        <v>11788</v>
      </c>
    </row>
    <row r="11" spans="2:6">
      <c r="B11" s="50" t="s">
        <v>11789</v>
      </c>
      <c r="E11" s="2" t="s">
        <v>11790</v>
      </c>
      <c r="F11" s="51" t="e">
        <f>'Sample size calc_Ny,i,j'!E12</f>
        <v>#REF!</v>
      </c>
    </row>
    <row r="12" spans="2:6">
      <c r="B12" s="50"/>
      <c r="E12" s="2" t="s">
        <v>11791</v>
      </c>
      <c r="F12" s="51" t="e">
        <f>'Sample size calc_Uy,i,j'!E12</f>
        <v>#REF!</v>
      </c>
    </row>
    <row r="13" spans="2:6">
      <c r="B13" s="2" t="s">
        <v>11792</v>
      </c>
      <c r="F13" s="51"/>
    </row>
    <row r="14" spans="2:6">
      <c r="B14" s="2" t="s">
        <v>11793</v>
      </c>
    </row>
    <row r="15" spans="2:6">
      <c r="B15" s="40"/>
      <c r="C15" s="40"/>
      <c r="E15" s="10"/>
      <c r="F15" s="40"/>
    </row>
    <row r="16" spans="2:6">
      <c r="B16" s="40"/>
      <c r="C16" s="40"/>
      <c r="E16" s="10"/>
      <c r="F16" s="40"/>
    </row>
    <row r="17" spans="2:22" ht="93">
      <c r="B17" s="17" t="s">
        <v>11794</v>
      </c>
      <c r="C17" s="17" t="s">
        <v>11795</v>
      </c>
      <c r="D17" s="17" t="s">
        <v>11796</v>
      </c>
      <c r="E17" s="17" t="s">
        <v>11797</v>
      </c>
      <c r="F17" s="17" t="s">
        <v>11798</v>
      </c>
      <c r="G17" s="17" t="s">
        <v>11799</v>
      </c>
      <c r="H17" s="17" t="s">
        <v>11800</v>
      </c>
      <c r="I17" s="41" t="s">
        <v>11801</v>
      </c>
      <c r="J17" s="17" t="s">
        <v>11802</v>
      </c>
      <c r="K17" s="42" t="s">
        <v>11803</v>
      </c>
      <c r="L17" s="42" t="s">
        <v>11804</v>
      </c>
      <c r="M17" s="43" t="s">
        <v>11805</v>
      </c>
      <c r="N17" s="43" t="s">
        <v>11806</v>
      </c>
      <c r="O17" s="53" t="s">
        <v>11807</v>
      </c>
      <c r="P17" s="54" t="s">
        <v>11808</v>
      </c>
      <c r="Q17" s="54" t="s">
        <v>11809</v>
      </c>
      <c r="R17" s="54" t="s">
        <v>11810</v>
      </c>
      <c r="S17" s="54" t="s">
        <v>11811</v>
      </c>
      <c r="T17" s="55" t="s">
        <v>11812</v>
      </c>
      <c r="U17" s="17" t="s">
        <v>11813</v>
      </c>
      <c r="V17" s="17" t="s">
        <v>11814</v>
      </c>
    </row>
    <row r="18" spans="2:22">
      <c r="B18" s="17">
        <v>1</v>
      </c>
      <c r="C18" s="110"/>
      <c r="D18" s="110"/>
      <c r="E18" s="110"/>
      <c r="F18" s="110"/>
      <c r="G18" s="110"/>
      <c r="H18" s="110"/>
      <c r="I18" s="110"/>
      <c r="J18" s="110"/>
      <c r="K18" s="107" t="s">
        <v>11815</v>
      </c>
      <c r="L18" s="108">
        <v>42430</v>
      </c>
      <c r="M18" s="107" t="s">
        <v>11816</v>
      </c>
      <c r="N18" s="44">
        <v>0.1</v>
      </c>
      <c r="O18" s="17" t="s">
        <v>11674</v>
      </c>
      <c r="P18" s="17">
        <v>4</v>
      </c>
      <c r="Q18" s="17" t="s">
        <v>11677</v>
      </c>
      <c r="R18" s="17">
        <v>0</v>
      </c>
      <c r="S18" s="17" t="s">
        <v>11694</v>
      </c>
      <c r="T18" s="17" t="s">
        <v>11817</v>
      </c>
      <c r="U18" s="17">
        <f t="shared" ref="U18:U57" si="0">IF(Q18="No",1,(1-R18/P18))</f>
        <v>1</v>
      </c>
      <c r="V18" s="17">
        <f t="shared" ref="V18:V57" si="1">IF(O18="Yes",1,0)</f>
        <v>1</v>
      </c>
    </row>
    <row r="19" spans="2:22">
      <c r="B19" s="17">
        <v>2</v>
      </c>
      <c r="C19" s="110"/>
      <c r="D19" s="110"/>
      <c r="E19" s="110"/>
      <c r="F19" s="110"/>
      <c r="G19" s="110"/>
      <c r="H19" s="110"/>
      <c r="I19" s="110"/>
      <c r="J19" s="110"/>
      <c r="K19" s="107" t="s">
        <v>11815</v>
      </c>
      <c r="L19" s="108">
        <v>42432</v>
      </c>
      <c r="M19" s="107" t="s">
        <v>11816</v>
      </c>
      <c r="N19" s="44">
        <v>0.1</v>
      </c>
      <c r="O19" s="17" t="s">
        <v>11674</v>
      </c>
      <c r="P19" s="17">
        <v>3</v>
      </c>
      <c r="Q19" s="17" t="s">
        <v>11677</v>
      </c>
      <c r="R19" s="17">
        <v>0</v>
      </c>
      <c r="S19" s="17" t="s">
        <v>11694</v>
      </c>
      <c r="T19" s="17" t="s">
        <v>11817</v>
      </c>
      <c r="U19" s="17">
        <f t="shared" si="0"/>
        <v>1</v>
      </c>
      <c r="V19" s="17">
        <f t="shared" si="1"/>
        <v>1</v>
      </c>
    </row>
    <row r="20" spans="2:22">
      <c r="B20" s="17">
        <v>3</v>
      </c>
      <c r="C20" s="110"/>
      <c r="D20" s="110"/>
      <c r="E20" s="110"/>
      <c r="F20" s="110"/>
      <c r="G20" s="110"/>
      <c r="H20" s="110"/>
      <c r="I20" s="110"/>
      <c r="J20" s="110"/>
      <c r="K20" s="107" t="s">
        <v>11815</v>
      </c>
      <c r="L20" s="108">
        <v>42433</v>
      </c>
      <c r="M20" s="107" t="s">
        <v>11816</v>
      </c>
      <c r="N20" s="44">
        <v>0.1</v>
      </c>
      <c r="O20" s="17" t="s">
        <v>11674</v>
      </c>
      <c r="P20" s="17">
        <v>2</v>
      </c>
      <c r="Q20" s="17" t="s">
        <v>11677</v>
      </c>
      <c r="R20" s="17">
        <v>0</v>
      </c>
      <c r="S20" s="17" t="s">
        <v>11694</v>
      </c>
      <c r="T20" s="17" t="s">
        <v>11817</v>
      </c>
      <c r="U20" s="17">
        <f t="shared" si="0"/>
        <v>1</v>
      </c>
      <c r="V20" s="17">
        <f t="shared" si="1"/>
        <v>1</v>
      </c>
    </row>
    <row r="21" spans="2:22">
      <c r="B21" s="17">
        <v>4</v>
      </c>
      <c r="C21" s="110"/>
      <c r="D21" s="110"/>
      <c r="E21" s="110"/>
      <c r="F21" s="110"/>
      <c r="G21" s="110"/>
      <c r="H21" s="110"/>
      <c r="I21" s="110"/>
      <c r="J21" s="110"/>
      <c r="K21" s="107" t="s">
        <v>11815</v>
      </c>
      <c r="L21" s="108">
        <v>42437</v>
      </c>
      <c r="M21" s="107" t="s">
        <v>11816</v>
      </c>
      <c r="N21" s="44">
        <v>0.1</v>
      </c>
      <c r="O21" s="17" t="s">
        <v>11674</v>
      </c>
      <c r="P21" s="17">
        <v>3</v>
      </c>
      <c r="Q21" s="17" t="s">
        <v>11674</v>
      </c>
      <c r="R21" s="17">
        <v>1</v>
      </c>
      <c r="S21" s="17" t="s">
        <v>11694</v>
      </c>
      <c r="T21" s="17" t="s">
        <v>11817</v>
      </c>
      <c r="U21" s="17">
        <f t="shared" si="0"/>
        <v>0.66666666666666674</v>
      </c>
      <c r="V21" s="17">
        <f t="shared" si="1"/>
        <v>1</v>
      </c>
    </row>
    <row r="22" spans="2:22">
      <c r="B22" s="17">
        <v>5</v>
      </c>
      <c r="C22" s="110"/>
      <c r="D22" s="110"/>
      <c r="E22" s="110"/>
      <c r="F22" s="110"/>
      <c r="G22" s="110"/>
      <c r="H22" s="110"/>
      <c r="I22" s="110"/>
      <c r="J22" s="110"/>
      <c r="K22" s="107" t="s">
        <v>11815</v>
      </c>
      <c r="L22" s="108">
        <v>42439</v>
      </c>
      <c r="M22" s="107" t="s">
        <v>11816</v>
      </c>
      <c r="N22" s="44">
        <v>0.1</v>
      </c>
      <c r="O22" s="17" t="s">
        <v>11674</v>
      </c>
      <c r="P22" s="17">
        <v>4</v>
      </c>
      <c r="Q22" s="17" t="s">
        <v>11677</v>
      </c>
      <c r="R22" s="17">
        <v>0</v>
      </c>
      <c r="S22" s="17" t="s">
        <v>11694</v>
      </c>
      <c r="T22" s="17" t="s">
        <v>11817</v>
      </c>
      <c r="U22" s="17">
        <f t="shared" si="0"/>
        <v>1</v>
      </c>
      <c r="V22" s="17">
        <f t="shared" si="1"/>
        <v>1</v>
      </c>
    </row>
    <row r="23" spans="2:22">
      <c r="B23" s="17">
        <v>6</v>
      </c>
      <c r="C23" s="110"/>
      <c r="D23" s="110"/>
      <c r="E23" s="110"/>
      <c r="F23" s="110"/>
      <c r="G23" s="110"/>
      <c r="H23" s="110"/>
      <c r="I23" s="110"/>
      <c r="J23" s="110"/>
      <c r="K23" s="107" t="s">
        <v>11815</v>
      </c>
      <c r="L23" s="108">
        <v>42440</v>
      </c>
      <c r="M23" s="107" t="s">
        <v>11816</v>
      </c>
      <c r="N23" s="44">
        <v>0.1</v>
      </c>
      <c r="O23" s="17" t="s">
        <v>11674</v>
      </c>
      <c r="P23" s="17">
        <v>2</v>
      </c>
      <c r="Q23" s="17" t="s">
        <v>11677</v>
      </c>
      <c r="R23" s="17">
        <v>0</v>
      </c>
      <c r="S23" s="17" t="s">
        <v>11694</v>
      </c>
      <c r="T23" s="17" t="s">
        <v>11817</v>
      </c>
      <c r="U23" s="17">
        <f t="shared" si="0"/>
        <v>1</v>
      </c>
      <c r="V23" s="17">
        <f t="shared" si="1"/>
        <v>1</v>
      </c>
    </row>
    <row r="24" spans="2:22">
      <c r="B24" s="17">
        <v>7</v>
      </c>
      <c r="C24" s="110"/>
      <c r="D24" s="110"/>
      <c r="E24" s="110"/>
      <c r="F24" s="110"/>
      <c r="G24" s="110"/>
      <c r="H24" s="110"/>
      <c r="I24" s="110"/>
      <c r="J24" s="110"/>
      <c r="K24" s="107" t="s">
        <v>11815</v>
      </c>
      <c r="L24" s="108">
        <v>42451</v>
      </c>
      <c r="M24" s="107" t="s">
        <v>11816</v>
      </c>
      <c r="N24" s="44">
        <v>0.1</v>
      </c>
      <c r="O24" s="17" t="s">
        <v>11674</v>
      </c>
      <c r="P24" s="17">
        <v>3</v>
      </c>
      <c r="Q24" s="17" t="s">
        <v>11677</v>
      </c>
      <c r="R24" s="17">
        <v>0</v>
      </c>
      <c r="S24" s="17" t="s">
        <v>11694</v>
      </c>
      <c r="T24" s="17" t="s">
        <v>11817</v>
      </c>
      <c r="U24" s="17">
        <f t="shared" si="0"/>
        <v>1</v>
      </c>
      <c r="V24" s="17">
        <f t="shared" si="1"/>
        <v>1</v>
      </c>
    </row>
    <row r="25" spans="2:22">
      <c r="B25" s="17">
        <v>8</v>
      </c>
      <c r="C25" s="110"/>
      <c r="D25" s="110"/>
      <c r="E25" s="110"/>
      <c r="F25" s="110"/>
      <c r="G25" s="110"/>
      <c r="H25" s="110"/>
      <c r="I25" s="110"/>
      <c r="J25" s="110"/>
      <c r="K25" s="107" t="s">
        <v>11815</v>
      </c>
      <c r="L25" s="108">
        <v>42458</v>
      </c>
      <c r="M25" s="107" t="s">
        <v>11816</v>
      </c>
      <c r="N25" s="44">
        <v>0.1</v>
      </c>
      <c r="O25" s="17" t="s">
        <v>11674</v>
      </c>
      <c r="P25" s="17">
        <v>4</v>
      </c>
      <c r="Q25" s="17" t="s">
        <v>11674</v>
      </c>
      <c r="R25" s="17">
        <v>2</v>
      </c>
      <c r="S25" s="17" t="s">
        <v>11694</v>
      </c>
      <c r="T25" s="17" t="s">
        <v>11817</v>
      </c>
      <c r="U25" s="17">
        <f t="shared" si="0"/>
        <v>0.5</v>
      </c>
      <c r="V25" s="17">
        <f t="shared" si="1"/>
        <v>1</v>
      </c>
    </row>
    <row r="26" spans="2:22">
      <c r="B26" s="17">
        <v>9</v>
      </c>
      <c r="C26" s="110"/>
      <c r="D26" s="110"/>
      <c r="E26" s="110"/>
      <c r="F26" s="110"/>
      <c r="G26" s="110"/>
      <c r="H26" s="110"/>
      <c r="I26" s="110"/>
      <c r="J26" s="110"/>
      <c r="K26" s="107" t="s">
        <v>11815</v>
      </c>
      <c r="L26" s="108">
        <v>42464</v>
      </c>
      <c r="M26" s="107" t="s">
        <v>11816</v>
      </c>
      <c r="N26" s="44">
        <v>0.1</v>
      </c>
      <c r="O26" s="17" t="s">
        <v>11677</v>
      </c>
      <c r="P26" s="17">
        <v>3</v>
      </c>
      <c r="Q26" s="17" t="s">
        <v>11677</v>
      </c>
      <c r="R26" s="17">
        <v>0</v>
      </c>
      <c r="S26" s="17" t="s">
        <v>11694</v>
      </c>
      <c r="T26" s="17" t="s">
        <v>11817</v>
      </c>
      <c r="U26" s="17">
        <f t="shared" si="0"/>
        <v>1</v>
      </c>
      <c r="V26" s="17">
        <f t="shared" si="1"/>
        <v>0</v>
      </c>
    </row>
    <row r="27" spans="2:22">
      <c r="B27" s="17">
        <v>10</v>
      </c>
      <c r="C27" s="110"/>
      <c r="D27" s="110"/>
      <c r="E27" s="110"/>
      <c r="F27" s="110"/>
      <c r="G27" s="110"/>
      <c r="H27" s="110"/>
      <c r="I27" s="110"/>
      <c r="J27" s="110"/>
      <c r="K27" s="107" t="s">
        <v>11815</v>
      </c>
      <c r="L27" s="108">
        <v>42468</v>
      </c>
      <c r="M27" s="107" t="s">
        <v>11816</v>
      </c>
      <c r="N27" s="44">
        <v>0.1</v>
      </c>
      <c r="O27" s="17" t="s">
        <v>11674</v>
      </c>
      <c r="P27" s="17">
        <v>4</v>
      </c>
      <c r="Q27" s="17" t="s">
        <v>11677</v>
      </c>
      <c r="R27" s="17">
        <v>0</v>
      </c>
      <c r="S27" s="17" t="s">
        <v>11694</v>
      </c>
      <c r="T27" s="17" t="s">
        <v>11817</v>
      </c>
      <c r="U27" s="17">
        <f t="shared" si="0"/>
        <v>1</v>
      </c>
      <c r="V27" s="17">
        <f t="shared" si="1"/>
        <v>1</v>
      </c>
    </row>
    <row r="28" spans="2:22">
      <c r="B28" s="17">
        <v>11</v>
      </c>
      <c r="C28" s="110"/>
      <c r="D28" s="110"/>
      <c r="E28" s="110"/>
      <c r="F28" s="110"/>
      <c r="G28" s="110"/>
      <c r="H28" s="110"/>
      <c r="I28" s="110"/>
      <c r="J28" s="110"/>
      <c r="K28" s="107" t="s">
        <v>11815</v>
      </c>
      <c r="L28" s="108">
        <v>42479</v>
      </c>
      <c r="M28" s="107" t="s">
        <v>11816</v>
      </c>
      <c r="N28" s="44">
        <v>0.1</v>
      </c>
      <c r="O28" s="17" t="s">
        <v>11674</v>
      </c>
      <c r="P28" s="17">
        <v>4</v>
      </c>
      <c r="Q28" s="17" t="s">
        <v>11674</v>
      </c>
      <c r="R28" s="17">
        <v>1</v>
      </c>
      <c r="S28" s="17" t="s">
        <v>11694</v>
      </c>
      <c r="T28" s="17" t="s">
        <v>11817</v>
      </c>
      <c r="U28" s="17">
        <f t="shared" si="0"/>
        <v>0.75</v>
      </c>
      <c r="V28" s="17">
        <f t="shared" si="1"/>
        <v>1</v>
      </c>
    </row>
    <row r="29" spans="2:22">
      <c r="B29" s="17">
        <v>12</v>
      </c>
      <c r="C29" s="110"/>
      <c r="D29" s="110"/>
      <c r="E29" s="110"/>
      <c r="F29" s="110"/>
      <c r="G29" s="110"/>
      <c r="H29" s="110"/>
      <c r="I29" s="110"/>
      <c r="J29" s="110"/>
      <c r="K29" s="107" t="s">
        <v>11815</v>
      </c>
      <c r="L29" s="108">
        <v>42486</v>
      </c>
      <c r="M29" s="107" t="s">
        <v>11816</v>
      </c>
      <c r="N29" s="44">
        <v>0.1</v>
      </c>
      <c r="O29" s="17" t="s">
        <v>11674</v>
      </c>
      <c r="P29" s="17">
        <v>3</v>
      </c>
      <c r="Q29" s="17" t="s">
        <v>11677</v>
      </c>
      <c r="R29" s="17">
        <v>0</v>
      </c>
      <c r="S29" s="17" t="s">
        <v>11694</v>
      </c>
      <c r="T29" s="17" t="s">
        <v>11817</v>
      </c>
      <c r="U29" s="17">
        <f t="shared" si="0"/>
        <v>1</v>
      </c>
      <c r="V29" s="17">
        <f t="shared" si="1"/>
        <v>1</v>
      </c>
    </row>
    <row r="30" spans="2:22">
      <c r="B30" s="17">
        <v>13</v>
      </c>
      <c r="C30" s="110"/>
      <c r="D30" s="110"/>
      <c r="E30" s="110"/>
      <c r="F30" s="110"/>
      <c r="G30" s="110"/>
      <c r="H30" s="110"/>
      <c r="I30" s="110"/>
      <c r="J30" s="110"/>
      <c r="K30" s="107" t="s">
        <v>11815</v>
      </c>
      <c r="L30" s="108">
        <v>42489</v>
      </c>
      <c r="M30" s="107" t="s">
        <v>11816</v>
      </c>
      <c r="N30" s="44">
        <v>0.1</v>
      </c>
      <c r="O30" s="17" t="s">
        <v>11674</v>
      </c>
      <c r="P30" s="17">
        <v>4</v>
      </c>
      <c r="Q30" s="17" t="s">
        <v>11677</v>
      </c>
      <c r="R30" s="17">
        <v>0</v>
      </c>
      <c r="S30" s="17" t="s">
        <v>11694</v>
      </c>
      <c r="T30" s="17" t="s">
        <v>11817</v>
      </c>
      <c r="U30" s="17">
        <f t="shared" si="0"/>
        <v>1</v>
      </c>
      <c r="V30" s="17">
        <f t="shared" si="1"/>
        <v>1</v>
      </c>
    </row>
    <row r="31" spans="2:22">
      <c r="B31" s="17">
        <v>14</v>
      </c>
      <c r="C31" s="110"/>
      <c r="D31" s="110"/>
      <c r="E31" s="110"/>
      <c r="F31" s="110"/>
      <c r="G31" s="110"/>
      <c r="H31" s="110"/>
      <c r="I31" s="110"/>
      <c r="J31" s="110"/>
      <c r="K31" s="107" t="s">
        <v>11815</v>
      </c>
      <c r="L31" s="108">
        <v>42496</v>
      </c>
      <c r="M31" s="107" t="s">
        <v>11816</v>
      </c>
      <c r="N31" s="44">
        <v>0.1</v>
      </c>
      <c r="O31" s="17" t="s">
        <v>11674</v>
      </c>
      <c r="P31" s="17">
        <v>3</v>
      </c>
      <c r="Q31" s="17" t="s">
        <v>11677</v>
      </c>
      <c r="R31" s="17">
        <v>0</v>
      </c>
      <c r="S31" s="17" t="s">
        <v>11694</v>
      </c>
      <c r="T31" s="17" t="s">
        <v>11817</v>
      </c>
      <c r="U31" s="17">
        <f t="shared" si="0"/>
        <v>1</v>
      </c>
      <c r="V31" s="17">
        <f t="shared" si="1"/>
        <v>1</v>
      </c>
    </row>
    <row r="32" spans="2:22">
      <c r="B32" s="17">
        <v>15</v>
      </c>
      <c r="C32" s="110"/>
      <c r="D32" s="110"/>
      <c r="E32" s="110"/>
      <c r="F32" s="110"/>
      <c r="G32" s="110"/>
      <c r="H32" s="110"/>
      <c r="I32" s="110"/>
      <c r="J32" s="110"/>
      <c r="K32" s="107" t="s">
        <v>11815</v>
      </c>
      <c r="L32" s="108">
        <v>42502</v>
      </c>
      <c r="M32" s="107" t="s">
        <v>11816</v>
      </c>
      <c r="N32" s="44">
        <v>0.1</v>
      </c>
      <c r="O32" s="17" t="s">
        <v>11677</v>
      </c>
      <c r="P32" s="17">
        <v>4</v>
      </c>
      <c r="Q32" s="17" t="s">
        <v>11677</v>
      </c>
      <c r="R32" s="17">
        <v>0</v>
      </c>
      <c r="S32" s="17" t="s">
        <v>11694</v>
      </c>
      <c r="T32" s="17" t="s">
        <v>11817</v>
      </c>
      <c r="U32" s="17">
        <f t="shared" si="0"/>
        <v>1</v>
      </c>
      <c r="V32" s="17">
        <f t="shared" si="1"/>
        <v>0</v>
      </c>
    </row>
    <row r="33" spans="2:22">
      <c r="B33" s="17">
        <v>16</v>
      </c>
      <c r="C33" s="110"/>
      <c r="D33" s="110"/>
      <c r="E33" s="110"/>
      <c r="F33" s="110"/>
      <c r="G33" s="110"/>
      <c r="H33" s="110"/>
      <c r="I33" s="110"/>
      <c r="J33" s="110"/>
      <c r="K33" s="107" t="s">
        <v>11815</v>
      </c>
      <c r="L33" s="108">
        <v>42510</v>
      </c>
      <c r="M33" s="107" t="s">
        <v>11816</v>
      </c>
      <c r="N33" s="44">
        <v>0.1</v>
      </c>
      <c r="O33" s="17" t="s">
        <v>11674</v>
      </c>
      <c r="P33" s="17">
        <v>4</v>
      </c>
      <c r="Q33" s="17" t="s">
        <v>11674</v>
      </c>
      <c r="R33" s="17">
        <v>1</v>
      </c>
      <c r="S33" s="17" t="s">
        <v>11694</v>
      </c>
      <c r="T33" s="17" t="s">
        <v>11817</v>
      </c>
      <c r="U33" s="17">
        <f t="shared" si="0"/>
        <v>0.75</v>
      </c>
      <c r="V33" s="17">
        <f t="shared" si="1"/>
        <v>1</v>
      </c>
    </row>
    <row r="34" spans="2:22">
      <c r="B34" s="17">
        <v>17</v>
      </c>
      <c r="C34" s="110"/>
      <c r="D34" s="110"/>
      <c r="E34" s="110"/>
      <c r="F34" s="110"/>
      <c r="G34" s="110"/>
      <c r="H34" s="110"/>
      <c r="I34" s="110"/>
      <c r="J34" s="110"/>
      <c r="K34" s="107" t="s">
        <v>11815</v>
      </c>
      <c r="L34" s="108">
        <v>42523</v>
      </c>
      <c r="M34" s="107" t="s">
        <v>11816</v>
      </c>
      <c r="N34" s="44">
        <v>0.1</v>
      </c>
      <c r="O34" s="17" t="s">
        <v>11674</v>
      </c>
      <c r="P34" s="17">
        <v>4</v>
      </c>
      <c r="Q34" s="17" t="s">
        <v>11677</v>
      </c>
      <c r="R34" s="17">
        <v>0</v>
      </c>
      <c r="S34" s="17" t="s">
        <v>11694</v>
      </c>
      <c r="T34" s="17" t="s">
        <v>11817</v>
      </c>
      <c r="U34" s="17">
        <f t="shared" si="0"/>
        <v>1</v>
      </c>
      <c r="V34" s="17">
        <f t="shared" si="1"/>
        <v>1</v>
      </c>
    </row>
    <row r="35" spans="2:22">
      <c r="B35" s="17">
        <v>18</v>
      </c>
      <c r="C35" s="110"/>
      <c r="D35" s="110"/>
      <c r="E35" s="110"/>
      <c r="F35" s="110"/>
      <c r="G35" s="110"/>
      <c r="H35" s="110"/>
      <c r="I35" s="110"/>
      <c r="J35" s="110"/>
      <c r="K35" s="107" t="s">
        <v>11815</v>
      </c>
      <c r="L35" s="108">
        <v>42536</v>
      </c>
      <c r="M35" s="107" t="s">
        <v>11816</v>
      </c>
      <c r="N35" s="44">
        <v>0.1</v>
      </c>
      <c r="O35" s="17" t="s">
        <v>11677</v>
      </c>
      <c r="P35" s="17">
        <v>4</v>
      </c>
      <c r="Q35" s="17" t="s">
        <v>11677</v>
      </c>
      <c r="R35" s="17">
        <v>0</v>
      </c>
      <c r="S35" s="17" t="s">
        <v>11694</v>
      </c>
      <c r="T35" s="17" t="s">
        <v>11817</v>
      </c>
      <c r="U35" s="17">
        <f t="shared" si="0"/>
        <v>1</v>
      </c>
      <c r="V35" s="17">
        <f t="shared" si="1"/>
        <v>0</v>
      </c>
    </row>
    <row r="36" spans="2:22">
      <c r="B36" s="17">
        <v>19</v>
      </c>
      <c r="C36" s="110"/>
      <c r="D36" s="110"/>
      <c r="E36" s="110"/>
      <c r="F36" s="110"/>
      <c r="G36" s="110"/>
      <c r="H36" s="110"/>
      <c r="I36" s="110"/>
      <c r="J36" s="110"/>
      <c r="K36" s="107" t="s">
        <v>11815</v>
      </c>
      <c r="L36" s="108">
        <v>42542</v>
      </c>
      <c r="M36" s="107" t="s">
        <v>11816</v>
      </c>
      <c r="N36" s="44">
        <v>0.1</v>
      </c>
      <c r="O36" s="17" t="s">
        <v>11674</v>
      </c>
      <c r="P36" s="17">
        <v>4</v>
      </c>
      <c r="Q36" s="17" t="s">
        <v>11677</v>
      </c>
      <c r="R36" s="17">
        <v>0</v>
      </c>
      <c r="S36" s="17" t="s">
        <v>11694</v>
      </c>
      <c r="T36" s="17" t="s">
        <v>11817</v>
      </c>
      <c r="U36" s="17">
        <f t="shared" si="0"/>
        <v>1</v>
      </c>
      <c r="V36" s="17">
        <f t="shared" si="1"/>
        <v>1</v>
      </c>
    </row>
    <row r="37" spans="2:22">
      <c r="B37" s="17">
        <v>20</v>
      </c>
      <c r="C37" s="110"/>
      <c r="D37" s="110"/>
      <c r="E37" s="110"/>
      <c r="F37" s="110"/>
      <c r="G37" s="110"/>
      <c r="H37" s="110"/>
      <c r="I37" s="110"/>
      <c r="J37" s="110"/>
      <c r="K37" s="107" t="s">
        <v>11815</v>
      </c>
      <c r="L37" s="108">
        <v>42544</v>
      </c>
      <c r="M37" s="107" t="s">
        <v>11816</v>
      </c>
      <c r="N37" s="44">
        <v>0.1</v>
      </c>
      <c r="O37" s="17" t="s">
        <v>11674</v>
      </c>
      <c r="P37" s="17">
        <v>3</v>
      </c>
      <c r="Q37" s="17" t="s">
        <v>11677</v>
      </c>
      <c r="R37" s="17">
        <v>0</v>
      </c>
      <c r="S37" s="17" t="s">
        <v>11694</v>
      </c>
      <c r="T37" s="17" t="s">
        <v>11817</v>
      </c>
      <c r="U37" s="17">
        <f t="shared" si="0"/>
        <v>1</v>
      </c>
      <c r="V37" s="17">
        <f t="shared" si="1"/>
        <v>1</v>
      </c>
    </row>
    <row r="38" spans="2:22">
      <c r="B38" s="17">
        <v>21</v>
      </c>
      <c r="C38" s="110"/>
      <c r="D38" s="110"/>
      <c r="E38" s="110"/>
      <c r="F38" s="110"/>
      <c r="G38" s="110"/>
      <c r="H38" s="110"/>
      <c r="I38" s="110"/>
      <c r="J38" s="110"/>
      <c r="K38" s="107" t="s">
        <v>11815</v>
      </c>
      <c r="L38" s="108">
        <v>42551</v>
      </c>
      <c r="M38" s="107" t="s">
        <v>11816</v>
      </c>
      <c r="N38" s="44">
        <v>0.1</v>
      </c>
      <c r="O38" s="17" t="s">
        <v>11677</v>
      </c>
      <c r="P38" s="17">
        <v>5</v>
      </c>
      <c r="Q38" s="17" t="s">
        <v>11674</v>
      </c>
      <c r="R38" s="17">
        <v>1</v>
      </c>
      <c r="S38" s="17" t="s">
        <v>11694</v>
      </c>
      <c r="T38" s="17" t="s">
        <v>11817</v>
      </c>
      <c r="U38" s="17">
        <f t="shared" si="0"/>
        <v>0.8</v>
      </c>
      <c r="V38" s="17">
        <f t="shared" si="1"/>
        <v>0</v>
      </c>
    </row>
    <row r="39" spans="2:22">
      <c r="B39" s="17">
        <v>22</v>
      </c>
      <c r="C39" s="110"/>
      <c r="D39" s="110"/>
      <c r="E39" s="110"/>
      <c r="F39" s="110"/>
      <c r="G39" s="110"/>
      <c r="H39" s="110"/>
      <c r="I39" s="110"/>
      <c r="J39" s="110"/>
      <c r="K39" s="107" t="s">
        <v>11815</v>
      </c>
      <c r="L39" s="108">
        <v>42571</v>
      </c>
      <c r="M39" s="107" t="s">
        <v>11816</v>
      </c>
      <c r="N39" s="44">
        <v>0.1</v>
      </c>
      <c r="O39" s="17" t="s">
        <v>11674</v>
      </c>
      <c r="P39" s="17">
        <v>4</v>
      </c>
      <c r="Q39" s="17" t="s">
        <v>11677</v>
      </c>
      <c r="R39" s="17">
        <v>0</v>
      </c>
      <c r="S39" s="17" t="s">
        <v>11694</v>
      </c>
      <c r="T39" s="17" t="s">
        <v>11817</v>
      </c>
      <c r="U39" s="17">
        <f t="shared" si="0"/>
        <v>1</v>
      </c>
      <c r="V39" s="17">
        <f t="shared" si="1"/>
        <v>1</v>
      </c>
    </row>
    <row r="40" spans="2:22">
      <c r="B40" s="17">
        <v>23</v>
      </c>
      <c r="C40" s="110"/>
      <c r="D40" s="110"/>
      <c r="E40" s="110"/>
      <c r="F40" s="110"/>
      <c r="G40" s="110"/>
      <c r="H40" s="110"/>
      <c r="I40" s="110"/>
      <c r="J40" s="110"/>
      <c r="K40" s="107" t="s">
        <v>11815</v>
      </c>
      <c r="L40" s="108">
        <v>42592</v>
      </c>
      <c r="M40" s="107" t="s">
        <v>11816</v>
      </c>
      <c r="N40" s="44">
        <v>0.1</v>
      </c>
      <c r="O40" s="17" t="s">
        <v>11674</v>
      </c>
      <c r="P40" s="17">
        <v>4</v>
      </c>
      <c r="Q40" s="17" t="s">
        <v>11677</v>
      </c>
      <c r="R40" s="17">
        <v>0</v>
      </c>
      <c r="S40" s="17" t="s">
        <v>11694</v>
      </c>
      <c r="T40" s="17" t="s">
        <v>11817</v>
      </c>
      <c r="U40" s="17">
        <f t="shared" si="0"/>
        <v>1</v>
      </c>
      <c r="V40" s="17">
        <f t="shared" si="1"/>
        <v>1</v>
      </c>
    </row>
    <row r="41" spans="2:22">
      <c r="B41" s="17">
        <v>24</v>
      </c>
      <c r="C41" s="110"/>
      <c r="D41" s="110"/>
      <c r="E41" s="110"/>
      <c r="F41" s="110"/>
      <c r="G41" s="110"/>
      <c r="H41" s="110"/>
      <c r="I41" s="110"/>
      <c r="J41" s="110"/>
      <c r="K41" s="107" t="s">
        <v>11815</v>
      </c>
      <c r="L41" s="108">
        <v>42613</v>
      </c>
      <c r="M41" s="107" t="s">
        <v>11816</v>
      </c>
      <c r="N41" s="44">
        <v>0.1</v>
      </c>
      <c r="O41" s="17" t="s">
        <v>11674</v>
      </c>
      <c r="P41" s="17">
        <v>3</v>
      </c>
      <c r="Q41" s="17" t="s">
        <v>11677</v>
      </c>
      <c r="R41" s="17">
        <v>0</v>
      </c>
      <c r="S41" s="17" t="s">
        <v>11694</v>
      </c>
      <c r="T41" s="17" t="s">
        <v>11817</v>
      </c>
      <c r="U41" s="17">
        <f t="shared" si="0"/>
        <v>1</v>
      </c>
      <c r="V41" s="17">
        <f t="shared" si="1"/>
        <v>1</v>
      </c>
    </row>
    <row r="42" spans="2:22">
      <c r="B42" s="17">
        <v>25</v>
      </c>
      <c r="C42" s="110"/>
      <c r="D42" s="110"/>
      <c r="E42" s="110"/>
      <c r="F42" s="110"/>
      <c r="G42" s="110"/>
      <c r="H42" s="110"/>
      <c r="I42" s="110"/>
      <c r="J42" s="110"/>
      <c r="K42" s="107" t="s">
        <v>11815</v>
      </c>
      <c r="L42" s="108">
        <v>42629</v>
      </c>
      <c r="M42" s="107" t="s">
        <v>11816</v>
      </c>
      <c r="N42" s="44">
        <v>0.1</v>
      </c>
      <c r="O42" s="17" t="s">
        <v>11674</v>
      </c>
      <c r="P42" s="17">
        <v>4</v>
      </c>
      <c r="Q42" s="17" t="s">
        <v>11677</v>
      </c>
      <c r="R42" s="17">
        <v>0</v>
      </c>
      <c r="S42" s="17" t="s">
        <v>11694</v>
      </c>
      <c r="T42" s="17" t="s">
        <v>11817</v>
      </c>
      <c r="U42" s="17">
        <f t="shared" si="0"/>
        <v>1</v>
      </c>
      <c r="V42" s="17">
        <f t="shared" si="1"/>
        <v>1</v>
      </c>
    </row>
    <row r="43" spans="2:22">
      <c r="B43" s="17">
        <v>26</v>
      </c>
      <c r="C43" s="110"/>
      <c r="D43" s="110"/>
      <c r="E43" s="110"/>
      <c r="F43" s="110"/>
      <c r="G43" s="110"/>
      <c r="H43" s="110"/>
      <c r="I43" s="110"/>
      <c r="J43" s="110"/>
      <c r="K43" s="107" t="s">
        <v>11815</v>
      </c>
      <c r="L43" s="108">
        <v>42647</v>
      </c>
      <c r="M43" s="107" t="s">
        <v>11816</v>
      </c>
      <c r="N43" s="44">
        <v>0.1</v>
      </c>
      <c r="O43" s="17" t="s">
        <v>11674</v>
      </c>
      <c r="P43" s="17">
        <v>2</v>
      </c>
      <c r="Q43" s="17" t="s">
        <v>11677</v>
      </c>
      <c r="R43" s="17">
        <v>0</v>
      </c>
      <c r="S43" s="17" t="s">
        <v>11694</v>
      </c>
      <c r="T43" s="17" t="s">
        <v>11817</v>
      </c>
      <c r="U43" s="17">
        <f t="shared" si="0"/>
        <v>1</v>
      </c>
      <c r="V43" s="17">
        <f t="shared" si="1"/>
        <v>1</v>
      </c>
    </row>
    <row r="44" spans="2:22">
      <c r="B44" s="17">
        <v>27</v>
      </c>
      <c r="C44" s="110"/>
      <c r="D44" s="110"/>
      <c r="E44" s="110"/>
      <c r="F44" s="110"/>
      <c r="G44" s="110"/>
      <c r="H44" s="110"/>
      <c r="I44" s="110"/>
      <c r="J44" s="110"/>
      <c r="K44" s="107" t="s">
        <v>11815</v>
      </c>
      <c r="L44" s="108">
        <v>42678</v>
      </c>
      <c r="M44" s="107" t="s">
        <v>11816</v>
      </c>
      <c r="N44" s="44">
        <v>0.1</v>
      </c>
      <c r="O44" s="17" t="s">
        <v>11674</v>
      </c>
      <c r="P44" s="17">
        <v>3</v>
      </c>
      <c r="Q44" s="17" t="s">
        <v>11677</v>
      </c>
      <c r="R44" s="17">
        <v>0</v>
      </c>
      <c r="S44" s="17" t="s">
        <v>11694</v>
      </c>
      <c r="T44" s="17" t="s">
        <v>11817</v>
      </c>
      <c r="U44" s="17">
        <f t="shared" si="0"/>
        <v>1</v>
      </c>
      <c r="V44" s="17">
        <f t="shared" si="1"/>
        <v>1</v>
      </c>
    </row>
    <row r="45" spans="2:22">
      <c r="B45" s="17">
        <v>28</v>
      </c>
      <c r="C45" s="110"/>
      <c r="D45" s="110"/>
      <c r="E45" s="110"/>
      <c r="F45" s="110"/>
      <c r="G45" s="110"/>
      <c r="H45" s="110"/>
      <c r="I45" s="110"/>
      <c r="J45" s="110"/>
      <c r="K45" s="107" t="s">
        <v>11815</v>
      </c>
      <c r="L45" s="108">
        <v>42695</v>
      </c>
      <c r="M45" s="107" t="s">
        <v>11816</v>
      </c>
      <c r="N45" s="44">
        <v>0.1</v>
      </c>
      <c r="O45" s="17" t="s">
        <v>11674</v>
      </c>
      <c r="P45" s="17">
        <v>4</v>
      </c>
      <c r="Q45" s="17" t="s">
        <v>11677</v>
      </c>
      <c r="R45" s="17">
        <v>0</v>
      </c>
      <c r="S45" s="17" t="s">
        <v>11694</v>
      </c>
      <c r="T45" s="17" t="s">
        <v>11817</v>
      </c>
      <c r="U45" s="17">
        <f t="shared" si="0"/>
        <v>1</v>
      </c>
      <c r="V45" s="17">
        <f t="shared" si="1"/>
        <v>1</v>
      </c>
    </row>
    <row r="46" spans="2:22">
      <c r="B46" s="17">
        <v>29</v>
      </c>
      <c r="C46" s="110"/>
      <c r="D46" s="110"/>
      <c r="E46" s="110"/>
      <c r="F46" s="110"/>
      <c r="G46" s="110"/>
      <c r="H46" s="110"/>
      <c r="I46" s="110"/>
      <c r="J46" s="110"/>
      <c r="K46" s="107" t="s">
        <v>11815</v>
      </c>
      <c r="L46" s="108">
        <v>42709</v>
      </c>
      <c r="M46" s="107" t="s">
        <v>11816</v>
      </c>
      <c r="N46" s="44">
        <v>0.1</v>
      </c>
      <c r="O46" s="17" t="s">
        <v>11674</v>
      </c>
      <c r="P46" s="17">
        <v>4</v>
      </c>
      <c r="Q46" s="17" t="s">
        <v>11674</v>
      </c>
      <c r="R46" s="17">
        <v>1</v>
      </c>
      <c r="S46" s="17" t="s">
        <v>11694</v>
      </c>
      <c r="T46" s="17" t="s">
        <v>11817</v>
      </c>
      <c r="U46" s="17">
        <f t="shared" si="0"/>
        <v>0.75</v>
      </c>
      <c r="V46" s="17">
        <f t="shared" si="1"/>
        <v>1</v>
      </c>
    </row>
    <row r="47" spans="2:22">
      <c r="B47" s="17">
        <v>30</v>
      </c>
      <c r="C47" s="110"/>
      <c r="D47" s="110"/>
      <c r="E47" s="110"/>
      <c r="F47" s="110"/>
      <c r="G47" s="110"/>
      <c r="H47" s="110"/>
      <c r="I47" s="110"/>
      <c r="J47" s="110"/>
      <c r="K47" s="107" t="s">
        <v>11815</v>
      </c>
      <c r="L47" s="108">
        <v>42720</v>
      </c>
      <c r="M47" s="107" t="s">
        <v>11816</v>
      </c>
      <c r="N47" s="44">
        <v>0.1</v>
      </c>
      <c r="O47" s="17" t="s">
        <v>11674</v>
      </c>
      <c r="P47" s="17">
        <v>4</v>
      </c>
      <c r="Q47" s="17" t="s">
        <v>11677</v>
      </c>
      <c r="R47" s="17">
        <v>0</v>
      </c>
      <c r="S47" s="17" t="s">
        <v>11694</v>
      </c>
      <c r="T47" s="17" t="s">
        <v>11817</v>
      </c>
      <c r="U47" s="17">
        <f t="shared" si="0"/>
        <v>1</v>
      </c>
      <c r="V47" s="17">
        <f t="shared" si="1"/>
        <v>1</v>
      </c>
    </row>
    <row r="48" spans="2:22">
      <c r="B48" s="17">
        <v>31</v>
      </c>
      <c r="C48" s="110"/>
      <c r="D48" s="110"/>
      <c r="E48" s="110"/>
      <c r="F48" s="110"/>
      <c r="G48" s="110"/>
      <c r="H48" s="110"/>
      <c r="I48" s="110"/>
      <c r="J48" s="110"/>
      <c r="K48" s="107" t="s">
        <v>11815</v>
      </c>
      <c r="L48" s="108">
        <v>42818</v>
      </c>
      <c r="M48" s="107" t="s">
        <v>11816</v>
      </c>
      <c r="N48" s="44">
        <v>0.1</v>
      </c>
      <c r="O48" s="17" t="s">
        <v>11674</v>
      </c>
      <c r="P48" s="17">
        <v>4</v>
      </c>
      <c r="Q48" s="17" t="s">
        <v>11674</v>
      </c>
      <c r="R48" s="17">
        <v>2</v>
      </c>
      <c r="S48" s="17" t="s">
        <v>11694</v>
      </c>
      <c r="T48" s="17" t="s">
        <v>11817</v>
      </c>
      <c r="U48" s="17">
        <f t="shared" si="0"/>
        <v>0.5</v>
      </c>
      <c r="V48" s="17">
        <f t="shared" si="1"/>
        <v>1</v>
      </c>
    </row>
    <row r="49" spans="2:22">
      <c r="B49" s="17">
        <v>32</v>
      </c>
      <c r="C49" s="110"/>
      <c r="D49" s="110"/>
      <c r="E49" s="110"/>
      <c r="F49" s="110"/>
      <c r="G49" s="110"/>
      <c r="H49" s="110"/>
      <c r="I49" s="110"/>
      <c r="J49" s="110"/>
      <c r="K49" s="69" t="s">
        <v>11818</v>
      </c>
      <c r="L49" s="71">
        <v>42726</v>
      </c>
      <c r="M49" s="107" t="s">
        <v>11816</v>
      </c>
      <c r="N49" s="44">
        <v>0.1</v>
      </c>
      <c r="O49" s="17" t="s">
        <v>11674</v>
      </c>
      <c r="P49" s="17">
        <v>5</v>
      </c>
      <c r="Q49" s="17" t="s">
        <v>11674</v>
      </c>
      <c r="R49" s="17">
        <v>1</v>
      </c>
      <c r="S49" s="17" t="s">
        <v>11694</v>
      </c>
      <c r="T49" s="17" t="s">
        <v>11817</v>
      </c>
      <c r="U49" s="17">
        <f t="shared" si="0"/>
        <v>0.8</v>
      </c>
      <c r="V49" s="17">
        <f t="shared" si="1"/>
        <v>1</v>
      </c>
    </row>
    <row r="50" spans="2:22">
      <c r="B50" s="17">
        <v>33</v>
      </c>
      <c r="C50" s="110"/>
      <c r="D50" s="110"/>
      <c r="E50" s="110"/>
      <c r="F50" s="110"/>
      <c r="G50" s="110"/>
      <c r="H50" s="110"/>
      <c r="I50" s="110"/>
      <c r="J50" s="110"/>
      <c r="K50" s="69" t="s">
        <v>11815</v>
      </c>
      <c r="L50" s="71">
        <v>42574</v>
      </c>
      <c r="M50" s="107" t="s">
        <v>11816</v>
      </c>
      <c r="N50" s="44">
        <v>0.1</v>
      </c>
      <c r="O50" s="17" t="s">
        <v>11674</v>
      </c>
      <c r="P50" s="17">
        <v>4</v>
      </c>
      <c r="Q50" s="17" t="s">
        <v>11677</v>
      </c>
      <c r="R50" s="17">
        <v>0</v>
      </c>
      <c r="S50" s="17" t="s">
        <v>11694</v>
      </c>
      <c r="T50" s="17" t="s">
        <v>11817</v>
      </c>
      <c r="U50" s="17">
        <f t="shared" si="0"/>
        <v>1</v>
      </c>
      <c r="V50" s="17">
        <f t="shared" si="1"/>
        <v>1</v>
      </c>
    </row>
    <row r="51" spans="2:22">
      <c r="B51" s="17">
        <v>34</v>
      </c>
      <c r="C51" s="110"/>
      <c r="D51" s="110"/>
      <c r="E51" s="110"/>
      <c r="F51" s="110"/>
      <c r="G51" s="110"/>
      <c r="H51" s="110"/>
      <c r="I51" s="110"/>
      <c r="J51" s="110"/>
      <c r="K51" s="69" t="s">
        <v>11815</v>
      </c>
      <c r="L51" s="71">
        <v>42629</v>
      </c>
      <c r="M51" s="107" t="s">
        <v>11816</v>
      </c>
      <c r="N51" s="44">
        <v>0.1</v>
      </c>
      <c r="O51" s="17" t="s">
        <v>11674</v>
      </c>
      <c r="P51" s="17">
        <v>4</v>
      </c>
      <c r="Q51" s="17" t="s">
        <v>11677</v>
      </c>
      <c r="R51" s="17">
        <v>0</v>
      </c>
      <c r="S51" s="17" t="s">
        <v>11694</v>
      </c>
      <c r="T51" s="17" t="s">
        <v>11817</v>
      </c>
      <c r="U51" s="17">
        <f t="shared" si="0"/>
        <v>1</v>
      </c>
      <c r="V51" s="17">
        <f t="shared" si="1"/>
        <v>1</v>
      </c>
    </row>
    <row r="52" spans="2:22">
      <c r="B52" s="17">
        <v>35</v>
      </c>
      <c r="C52" s="110"/>
      <c r="D52" s="110"/>
      <c r="E52" s="110"/>
      <c r="F52" s="110"/>
      <c r="G52" s="110"/>
      <c r="H52" s="110"/>
      <c r="I52" s="110"/>
      <c r="J52" s="110"/>
      <c r="K52" s="69" t="s">
        <v>11815</v>
      </c>
      <c r="L52" s="71">
        <v>42479</v>
      </c>
      <c r="M52" s="107" t="s">
        <v>11816</v>
      </c>
      <c r="N52" s="44">
        <v>0.1</v>
      </c>
      <c r="O52" s="17" t="s">
        <v>11674</v>
      </c>
      <c r="P52" s="17">
        <v>4</v>
      </c>
      <c r="Q52" s="17" t="s">
        <v>11674</v>
      </c>
      <c r="R52" s="17">
        <v>1</v>
      </c>
      <c r="S52" s="17" t="s">
        <v>11694</v>
      </c>
      <c r="T52" s="17" t="s">
        <v>11817</v>
      </c>
      <c r="U52" s="17">
        <f t="shared" si="0"/>
        <v>0.75</v>
      </c>
      <c r="V52" s="17">
        <f t="shared" si="1"/>
        <v>1</v>
      </c>
    </row>
    <row r="53" spans="2:22">
      <c r="B53" s="17">
        <v>36</v>
      </c>
      <c r="C53" s="110"/>
      <c r="D53" s="110"/>
      <c r="E53" s="110"/>
      <c r="F53" s="110"/>
      <c r="G53" s="110"/>
      <c r="H53" s="110"/>
      <c r="I53" s="110"/>
      <c r="J53" s="110"/>
      <c r="K53" s="69" t="s">
        <v>11818</v>
      </c>
      <c r="L53" s="71">
        <v>42702</v>
      </c>
      <c r="M53" s="107" t="s">
        <v>11816</v>
      </c>
      <c r="N53" s="44">
        <v>0.1</v>
      </c>
      <c r="O53" s="17" t="s">
        <v>11674</v>
      </c>
      <c r="P53" s="17">
        <v>5</v>
      </c>
      <c r="Q53" s="17" t="s">
        <v>11677</v>
      </c>
      <c r="R53" s="17">
        <v>0</v>
      </c>
      <c r="S53" s="17" t="s">
        <v>11694</v>
      </c>
      <c r="T53" s="17" t="s">
        <v>11817</v>
      </c>
      <c r="U53" s="17">
        <f t="shared" si="0"/>
        <v>1</v>
      </c>
      <c r="V53" s="17">
        <f t="shared" si="1"/>
        <v>1</v>
      </c>
    </row>
    <row r="54" spans="2:22">
      <c r="B54" s="17">
        <v>37</v>
      </c>
      <c r="C54" s="110"/>
      <c r="D54" s="110"/>
      <c r="E54" s="110"/>
      <c r="F54" s="110"/>
      <c r="G54" s="110"/>
      <c r="H54" s="110"/>
      <c r="I54" s="110"/>
      <c r="J54" s="110"/>
      <c r="K54" s="69" t="s">
        <v>11815</v>
      </c>
      <c r="L54" s="71">
        <v>42544</v>
      </c>
      <c r="M54" s="107" t="s">
        <v>11816</v>
      </c>
      <c r="N54" s="44">
        <v>0.1</v>
      </c>
      <c r="O54" s="17" t="s">
        <v>11674</v>
      </c>
      <c r="P54" s="17">
        <v>4</v>
      </c>
      <c r="Q54" s="17" t="s">
        <v>11677</v>
      </c>
      <c r="R54" s="17">
        <v>0</v>
      </c>
      <c r="S54" s="17" t="s">
        <v>11694</v>
      </c>
      <c r="T54" s="17" t="s">
        <v>11817</v>
      </c>
      <c r="U54" s="17">
        <f t="shared" si="0"/>
        <v>1</v>
      </c>
      <c r="V54" s="17">
        <f t="shared" si="1"/>
        <v>1</v>
      </c>
    </row>
    <row r="55" spans="2:22">
      <c r="B55" s="17">
        <v>38</v>
      </c>
      <c r="C55" s="110"/>
      <c r="D55" s="110"/>
      <c r="E55" s="110"/>
      <c r="F55" s="110"/>
      <c r="G55" s="110"/>
      <c r="H55" s="110"/>
      <c r="I55" s="110"/>
      <c r="J55" s="110"/>
      <c r="K55" s="69" t="s">
        <v>11815</v>
      </c>
      <c r="L55" s="71">
        <v>42551</v>
      </c>
      <c r="M55" s="107" t="s">
        <v>11816</v>
      </c>
      <c r="N55" s="44">
        <v>0.1</v>
      </c>
      <c r="O55" s="17" t="s">
        <v>11674</v>
      </c>
      <c r="P55" s="17">
        <v>3</v>
      </c>
      <c r="Q55" s="17" t="s">
        <v>11674</v>
      </c>
      <c r="R55" s="17">
        <v>1</v>
      </c>
      <c r="S55" s="17" t="s">
        <v>11694</v>
      </c>
      <c r="T55" s="17" t="s">
        <v>11817</v>
      </c>
      <c r="U55" s="17">
        <f t="shared" si="0"/>
        <v>0.66666666666666674</v>
      </c>
      <c r="V55" s="17">
        <f t="shared" si="1"/>
        <v>1</v>
      </c>
    </row>
    <row r="56" spans="2:22">
      <c r="B56" s="17">
        <v>39</v>
      </c>
      <c r="C56" s="110"/>
      <c r="D56" s="110"/>
      <c r="E56" s="110"/>
      <c r="F56" s="110"/>
      <c r="G56" s="110"/>
      <c r="H56" s="110"/>
      <c r="I56" s="110"/>
      <c r="J56" s="110"/>
      <c r="K56" s="69" t="s">
        <v>11815</v>
      </c>
      <c r="L56" s="71">
        <v>42467</v>
      </c>
      <c r="M56" s="107" t="s">
        <v>11816</v>
      </c>
      <c r="N56" s="44">
        <v>0.1</v>
      </c>
      <c r="O56" s="17" t="s">
        <v>11674</v>
      </c>
      <c r="P56" s="17">
        <v>4</v>
      </c>
      <c r="Q56" s="17" t="s">
        <v>11677</v>
      </c>
      <c r="R56" s="17">
        <v>0</v>
      </c>
      <c r="S56" s="17" t="s">
        <v>11694</v>
      </c>
      <c r="T56" s="17" t="s">
        <v>11817</v>
      </c>
      <c r="U56" s="17">
        <f t="shared" si="0"/>
        <v>1</v>
      </c>
      <c r="V56" s="17">
        <f t="shared" si="1"/>
        <v>1</v>
      </c>
    </row>
    <row r="57" spans="2:22">
      <c r="B57" s="17">
        <v>40</v>
      </c>
      <c r="C57" s="110"/>
      <c r="D57" s="110"/>
      <c r="E57" s="110"/>
      <c r="F57" s="110"/>
      <c r="G57" s="110"/>
      <c r="H57" s="110"/>
      <c r="I57" s="110"/>
      <c r="J57" s="110"/>
      <c r="K57" s="69" t="s">
        <v>11815</v>
      </c>
      <c r="L57" s="71">
        <v>42683</v>
      </c>
      <c r="M57" s="107" t="s">
        <v>11816</v>
      </c>
      <c r="N57" s="44">
        <v>0.1</v>
      </c>
      <c r="O57" s="17" t="s">
        <v>11674</v>
      </c>
      <c r="P57" s="17">
        <v>4</v>
      </c>
      <c r="Q57" s="17" t="s">
        <v>11674</v>
      </c>
      <c r="R57" s="17">
        <v>1</v>
      </c>
      <c r="S57" s="17" t="s">
        <v>11694</v>
      </c>
      <c r="T57" s="17" t="s">
        <v>11817</v>
      </c>
      <c r="U57" s="17">
        <f t="shared" si="0"/>
        <v>0.75</v>
      </c>
      <c r="V57" s="17">
        <f t="shared" si="1"/>
        <v>1</v>
      </c>
    </row>
    <row r="58" spans="2:22">
      <c r="T58" s="2" t="s">
        <v>11819</v>
      </c>
      <c r="U58" s="106">
        <f>AVERAGE(U18:U57)</f>
        <v>0.91708333333333325</v>
      </c>
      <c r="V58" s="106">
        <f>AVERAGE(V18:V57)</f>
        <v>0.9</v>
      </c>
    </row>
    <row r="62" spans="2:22">
      <c r="B62" s="57" t="s">
        <v>11820</v>
      </c>
      <c r="C62" s="52"/>
      <c r="E62" s="57" t="s">
        <v>11821</v>
      </c>
      <c r="F62" s="52"/>
    </row>
    <row r="63" spans="2:22">
      <c r="B63" s="52"/>
      <c r="C63" s="52"/>
      <c r="E63" s="52"/>
      <c r="F63" s="52"/>
    </row>
    <row r="64" spans="2:22" ht="15.95" thickBot="1"/>
    <row r="65" spans="2:6">
      <c r="B65" s="58" t="s">
        <v>11822</v>
      </c>
      <c r="C65" s="59">
        <f>COUNT(L18:L57)</f>
        <v>40</v>
      </c>
      <c r="E65" s="58" t="s">
        <v>11822</v>
      </c>
      <c r="F65" s="59">
        <f>COUNT(L18:L57)</f>
        <v>40</v>
      </c>
    </row>
    <row r="66" spans="2:6">
      <c r="B66" s="60" t="s">
        <v>11823</v>
      </c>
      <c r="C66" s="61" t="e">
        <f>'Data and Parameter'!#REF!</f>
        <v>#REF!</v>
      </c>
      <c r="E66" s="60" t="s">
        <v>11823</v>
      </c>
      <c r="F66" s="61" t="e">
        <f>'Data and Parameter'!#REF!</f>
        <v>#REF!</v>
      </c>
    </row>
    <row r="67" spans="2:6">
      <c r="B67" s="60" t="s">
        <v>11824</v>
      </c>
      <c r="C67" s="62" t="e">
        <f>C65/C66</f>
        <v>#REF!</v>
      </c>
      <c r="E67" s="60" t="s">
        <v>11824</v>
      </c>
      <c r="F67" s="62" t="e">
        <f>F65/F66</f>
        <v>#REF!</v>
      </c>
    </row>
    <row r="68" spans="2:6">
      <c r="B68" s="60" t="s">
        <v>11825</v>
      </c>
      <c r="C68" s="62">
        <f>AVERAGE(V18:V57)</f>
        <v>0.9</v>
      </c>
      <c r="E68" s="60" t="s">
        <v>11825</v>
      </c>
      <c r="F68" s="62">
        <f>AVERAGE(U18:U57)</f>
        <v>0.91708333333333325</v>
      </c>
    </row>
    <row r="69" spans="2:6">
      <c r="B69" s="60" t="s">
        <v>11826</v>
      </c>
      <c r="C69" s="62">
        <f>1-C68</f>
        <v>9.9999999999999978E-2</v>
      </c>
      <c r="E69" s="60" t="s">
        <v>11826</v>
      </c>
      <c r="F69" s="62">
        <f>1-F68</f>
        <v>8.291666666666675E-2</v>
      </c>
    </row>
    <row r="70" spans="2:6">
      <c r="B70" s="60" t="s">
        <v>11827</v>
      </c>
      <c r="C70" s="62" t="e">
        <f>SQRT((1-C67)*C68*C69/C65)</f>
        <v>#REF!</v>
      </c>
      <c r="E70" s="60" t="s">
        <v>11827</v>
      </c>
      <c r="F70" s="62" t="e">
        <f>SQRT((1-F67)*F68*F69/F65)</f>
        <v>#REF!</v>
      </c>
    </row>
    <row r="71" spans="2:6">
      <c r="B71" s="60" t="s">
        <v>11828</v>
      </c>
      <c r="C71" s="62" t="e">
        <f>(1.6449*C70)</f>
        <v>#REF!</v>
      </c>
      <c r="E71" s="60" t="s">
        <v>11828</v>
      </c>
      <c r="F71" s="62" t="e">
        <f>(1.6449*F70)</f>
        <v>#REF!</v>
      </c>
    </row>
    <row r="72" spans="2:6">
      <c r="B72" s="63" t="s">
        <v>11829</v>
      </c>
      <c r="C72" s="68" t="e">
        <f>C71/C68</f>
        <v>#REF!</v>
      </c>
      <c r="E72" s="63" t="s">
        <v>11829</v>
      </c>
      <c r="F72" s="68" t="e">
        <f>F71/F68</f>
        <v>#REF!</v>
      </c>
    </row>
    <row r="73" spans="2:6" ht="15.95" thickBot="1">
      <c r="B73" s="64" t="s">
        <v>11830</v>
      </c>
      <c r="C73" s="65" t="e">
        <f>IF(C72&gt;0.1,(C68-(1.645*SQRT((C68*C69/C65)))),"N/A")</f>
        <v>#REF!</v>
      </c>
      <c r="E73" s="64" t="s">
        <v>11830</v>
      </c>
      <c r="F73" s="65" t="e">
        <f>IF(F72&gt;0.1,(F68-(1.645*SQRT((F68*F69/F65)))),"N/A")</f>
        <v>#REF!</v>
      </c>
    </row>
  </sheetData>
  <mergeCells count="7">
    <mergeCell ref="C8:E8"/>
    <mergeCell ref="C2:E2"/>
    <mergeCell ref="C3:E3"/>
    <mergeCell ref="C4:E4"/>
    <mergeCell ref="C5:E5"/>
    <mergeCell ref="C6:E6"/>
    <mergeCell ref="C7:E7"/>
  </mergeCells>
  <pageMargins left="0.7" right="0.7" top="0.75" bottom="0.75" header="0.51180555555555496" footer="0.51180555555555496"/>
  <pageSetup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V62"/>
  <sheetViews>
    <sheetView topLeftCell="A16" zoomScaleNormal="100" workbookViewId="0">
      <selection activeCell="C2" sqref="C2:E3"/>
    </sheetView>
  </sheetViews>
  <sheetFormatPr defaultColWidth="8.140625" defaultRowHeight="15.6"/>
  <cols>
    <col min="1" max="1" width="4.85546875" style="2" customWidth="1"/>
    <col min="2" max="2" width="24.85546875" style="2" customWidth="1"/>
    <col min="3" max="3" width="26.140625" style="2" customWidth="1"/>
    <col min="4" max="4" width="18.42578125" style="2" customWidth="1"/>
    <col min="5" max="5" width="30.140625" style="2" customWidth="1"/>
    <col min="6" max="6" width="16.42578125" style="2" bestFit="1" customWidth="1"/>
    <col min="7" max="7" width="21.140625" style="2" customWidth="1"/>
    <col min="8" max="8" width="17.42578125" style="2" customWidth="1"/>
    <col min="9" max="9" width="18.85546875" style="2" bestFit="1" customWidth="1"/>
    <col min="10" max="10" width="29" style="2" bestFit="1" customWidth="1"/>
    <col min="11" max="11" width="15.85546875" style="2" customWidth="1"/>
    <col min="12" max="12" width="18.42578125" style="2" bestFit="1" customWidth="1"/>
    <col min="13" max="13" width="24.140625" style="2" bestFit="1" customWidth="1"/>
    <col min="14" max="14" width="18.85546875" style="2" bestFit="1" customWidth="1"/>
    <col min="15" max="15" width="21.85546875" style="2" bestFit="1" customWidth="1"/>
    <col min="16" max="16" width="17.85546875" style="2" bestFit="1" customWidth="1"/>
    <col min="17" max="17" width="14.85546875" style="2" customWidth="1"/>
    <col min="18" max="18" width="16.42578125" style="2" customWidth="1"/>
    <col min="19" max="19" width="18" style="2" customWidth="1"/>
    <col min="20" max="20" width="14.5703125" style="2" customWidth="1"/>
    <col min="21" max="21" width="13.140625" style="2" customWidth="1"/>
    <col min="22" max="22" width="15.5703125" style="2" customWidth="1"/>
    <col min="23" max="1004" width="7.85546875" style="2" customWidth="1"/>
    <col min="1005" max="16384" width="8.140625" style="2"/>
  </cols>
  <sheetData>
    <row r="1" spans="2:11" ht="15.95" thickBot="1"/>
    <row r="2" spans="2:11">
      <c r="B2" s="22" t="s">
        <v>11776</v>
      </c>
      <c r="C2" s="312"/>
      <c r="D2" s="312"/>
      <c r="E2" s="313"/>
    </row>
    <row r="3" spans="2:11">
      <c r="B3" s="23" t="s">
        <v>11777</v>
      </c>
      <c r="C3" s="314"/>
      <c r="D3" s="314"/>
      <c r="E3" s="314"/>
    </row>
    <row r="4" spans="2:11" ht="15.75" customHeight="1">
      <c r="B4" s="24" t="s">
        <v>11778</v>
      </c>
      <c r="C4" s="315" t="s">
        <v>11779</v>
      </c>
      <c r="D4" s="314"/>
      <c r="E4" s="314"/>
    </row>
    <row r="5" spans="2:11">
      <c r="B5" s="25" t="s">
        <v>11780</v>
      </c>
      <c r="C5" s="314" t="s">
        <v>11781</v>
      </c>
      <c r="D5" s="314"/>
      <c r="E5" s="314"/>
    </row>
    <row r="6" spans="2:11">
      <c r="B6" s="25" t="s">
        <v>11782</v>
      </c>
      <c r="C6" s="314" t="s">
        <v>11783</v>
      </c>
      <c r="D6" s="314"/>
      <c r="E6" s="314"/>
    </row>
    <row r="7" spans="2:11" ht="16.5" customHeight="1" thickBot="1">
      <c r="B7" s="26" t="s">
        <v>11784</v>
      </c>
      <c r="C7" s="311" t="s">
        <v>11785</v>
      </c>
      <c r="D7" s="311"/>
      <c r="E7" s="311"/>
    </row>
    <row r="8" spans="2:11" ht="15.95" thickBot="1">
      <c r="B8" s="26" t="s">
        <v>11786</v>
      </c>
      <c r="C8" s="311" t="s">
        <v>11787</v>
      </c>
      <c r="D8" s="311"/>
      <c r="E8" s="311"/>
    </row>
    <row r="9" spans="2:11">
      <c r="B9" s="66"/>
      <c r="C9" s="67"/>
      <c r="D9" s="67"/>
      <c r="E9" s="67"/>
    </row>
    <row r="10" spans="2:11">
      <c r="B10" s="1" t="s">
        <v>11788</v>
      </c>
    </row>
    <row r="11" spans="2:11">
      <c r="B11" s="50" t="s">
        <v>11789</v>
      </c>
      <c r="E11" s="2" t="s">
        <v>11790</v>
      </c>
      <c r="F11" s="51" t="e">
        <f>'Sample size calc_Ny,i,j'!E20</f>
        <v>#REF!</v>
      </c>
    </row>
    <row r="12" spans="2:11">
      <c r="B12" s="50"/>
      <c r="E12" s="2" t="s">
        <v>11791</v>
      </c>
      <c r="F12" s="51" t="e">
        <f>'Sample size calc_Uy,i,j'!E20</f>
        <v>#REF!</v>
      </c>
    </row>
    <row r="13" spans="2:11">
      <c r="B13" s="2" t="s">
        <v>11792</v>
      </c>
      <c r="F13" s="51"/>
    </row>
    <row r="14" spans="2:11">
      <c r="B14" s="2" t="s">
        <v>11831</v>
      </c>
      <c r="G14" s="10"/>
      <c r="H14" s="10"/>
      <c r="I14" s="40"/>
      <c r="J14" s="40"/>
      <c r="K14" s="40"/>
    </row>
    <row r="15" spans="2:11">
      <c r="B15" s="52" t="s">
        <v>11832</v>
      </c>
      <c r="C15" s="40"/>
      <c r="F15" s="10"/>
      <c r="G15" s="10"/>
      <c r="H15" s="10"/>
      <c r="I15" s="40"/>
      <c r="J15" s="40"/>
      <c r="K15" s="40"/>
    </row>
    <row r="16" spans="2:11">
      <c r="B16" s="40"/>
      <c r="C16" s="40"/>
      <c r="F16" s="10"/>
      <c r="G16" s="10"/>
      <c r="H16" s="10"/>
      <c r="I16" s="40"/>
      <c r="J16" s="40"/>
      <c r="K16" s="40"/>
    </row>
    <row r="17" spans="2:22" ht="85.5" customHeight="1">
      <c r="B17" s="17" t="s">
        <v>11794</v>
      </c>
      <c r="C17" s="17" t="s">
        <v>11795</v>
      </c>
      <c r="D17" s="17" t="s">
        <v>11796</v>
      </c>
      <c r="E17" s="17" t="s">
        <v>11797</v>
      </c>
      <c r="F17" s="17" t="s">
        <v>11798</v>
      </c>
      <c r="G17" s="17" t="s">
        <v>11799</v>
      </c>
      <c r="H17" s="17" t="s">
        <v>11800</v>
      </c>
      <c r="I17" s="41" t="s">
        <v>11801</v>
      </c>
      <c r="J17" s="17" t="s">
        <v>11802</v>
      </c>
      <c r="K17" s="42" t="s">
        <v>11803</v>
      </c>
      <c r="L17" s="42" t="s">
        <v>11804</v>
      </c>
      <c r="M17" s="43" t="s">
        <v>11805</v>
      </c>
      <c r="N17" s="43" t="s">
        <v>11806</v>
      </c>
      <c r="O17" s="53" t="s">
        <v>11807</v>
      </c>
      <c r="P17" s="54" t="s">
        <v>11808</v>
      </c>
      <c r="Q17" s="54" t="s">
        <v>11809</v>
      </c>
      <c r="R17" s="54" t="s">
        <v>11810</v>
      </c>
      <c r="S17" s="54" t="s">
        <v>11811</v>
      </c>
      <c r="T17" s="55" t="s">
        <v>11812</v>
      </c>
      <c r="U17" s="17" t="s">
        <v>11813</v>
      </c>
      <c r="V17" s="17" t="s">
        <v>11814</v>
      </c>
    </row>
    <row r="18" spans="2:22">
      <c r="B18" s="17">
        <v>1</v>
      </c>
      <c r="C18" s="110"/>
      <c r="D18" s="110"/>
      <c r="E18" s="110"/>
      <c r="F18" s="110"/>
      <c r="G18" s="110"/>
      <c r="H18" s="110"/>
      <c r="I18" s="110"/>
      <c r="J18" s="110"/>
      <c r="K18" s="107" t="s">
        <v>11815</v>
      </c>
      <c r="L18" s="108">
        <v>42797</v>
      </c>
      <c r="M18" s="107" t="s">
        <v>11816</v>
      </c>
      <c r="N18" s="44">
        <v>0.1</v>
      </c>
      <c r="O18" s="17" t="s">
        <v>11674</v>
      </c>
      <c r="P18" s="17">
        <v>4</v>
      </c>
      <c r="Q18" s="17" t="s">
        <v>11677</v>
      </c>
      <c r="R18" s="17">
        <v>0</v>
      </c>
      <c r="S18" s="17" t="s">
        <v>11694</v>
      </c>
      <c r="T18" s="17" t="s">
        <v>11817</v>
      </c>
      <c r="U18" s="17">
        <f t="shared" ref="U18:U47" si="0">IF(Q18="No",1,(1-R18/P18))</f>
        <v>1</v>
      </c>
      <c r="V18" s="17">
        <f t="shared" ref="V18:V47" si="1">IF(O18="Yes",1,0)</f>
        <v>1</v>
      </c>
    </row>
    <row r="19" spans="2:22">
      <c r="B19" s="17">
        <v>2</v>
      </c>
      <c r="C19" s="110"/>
      <c r="D19" s="110"/>
      <c r="E19" s="110"/>
      <c r="F19" s="110"/>
      <c r="G19" s="110"/>
      <c r="H19" s="110"/>
      <c r="I19" s="110"/>
      <c r="J19" s="110"/>
      <c r="K19" s="107" t="s">
        <v>11815</v>
      </c>
      <c r="L19" s="108">
        <v>42811</v>
      </c>
      <c r="M19" s="107" t="s">
        <v>11816</v>
      </c>
      <c r="N19" s="44">
        <v>0.1</v>
      </c>
      <c r="O19" s="17" t="s">
        <v>11677</v>
      </c>
      <c r="P19" s="17">
        <v>4</v>
      </c>
      <c r="Q19" s="17" t="s">
        <v>11677</v>
      </c>
      <c r="R19" s="17">
        <v>0</v>
      </c>
      <c r="S19" s="17" t="s">
        <v>11694</v>
      </c>
      <c r="T19" s="17" t="s">
        <v>11817</v>
      </c>
      <c r="U19" s="17">
        <f t="shared" si="0"/>
        <v>1</v>
      </c>
      <c r="V19" s="17">
        <f t="shared" si="1"/>
        <v>0</v>
      </c>
    </row>
    <row r="20" spans="2:22">
      <c r="B20" s="17">
        <v>3</v>
      </c>
      <c r="C20" s="110"/>
      <c r="D20" s="110"/>
      <c r="E20" s="110"/>
      <c r="F20" s="110"/>
      <c r="G20" s="110"/>
      <c r="H20" s="110"/>
      <c r="I20" s="110"/>
      <c r="J20" s="110"/>
      <c r="K20" s="107" t="s">
        <v>11815</v>
      </c>
      <c r="L20" s="108">
        <v>42824</v>
      </c>
      <c r="M20" s="107" t="s">
        <v>11816</v>
      </c>
      <c r="N20" s="44">
        <v>0.1</v>
      </c>
      <c r="O20" s="17" t="s">
        <v>11674</v>
      </c>
      <c r="P20" s="17">
        <v>4</v>
      </c>
      <c r="Q20" s="17" t="s">
        <v>11677</v>
      </c>
      <c r="R20" s="17">
        <v>0</v>
      </c>
      <c r="S20" s="17" t="s">
        <v>11694</v>
      </c>
      <c r="T20" s="17" t="s">
        <v>11817</v>
      </c>
      <c r="U20" s="17">
        <f t="shared" si="0"/>
        <v>1</v>
      </c>
      <c r="V20" s="17">
        <f t="shared" si="1"/>
        <v>1</v>
      </c>
    </row>
    <row r="21" spans="2:22">
      <c r="B21" s="17">
        <v>4</v>
      </c>
      <c r="C21" s="110"/>
      <c r="D21" s="110"/>
      <c r="E21" s="110"/>
      <c r="F21" s="110"/>
      <c r="G21" s="110"/>
      <c r="H21" s="110"/>
      <c r="I21" s="110"/>
      <c r="J21" s="110"/>
      <c r="K21" s="107" t="s">
        <v>11815</v>
      </c>
      <c r="L21" s="108">
        <v>42831</v>
      </c>
      <c r="M21" s="107" t="s">
        <v>11816</v>
      </c>
      <c r="N21" s="44">
        <v>0.1</v>
      </c>
      <c r="O21" s="17" t="s">
        <v>11674</v>
      </c>
      <c r="P21" s="17">
        <v>4</v>
      </c>
      <c r="Q21" s="17" t="s">
        <v>11677</v>
      </c>
      <c r="R21" s="17">
        <v>0</v>
      </c>
      <c r="S21" s="17" t="s">
        <v>11694</v>
      </c>
      <c r="T21" s="17" t="s">
        <v>11817</v>
      </c>
      <c r="U21" s="17">
        <f t="shared" si="0"/>
        <v>1</v>
      </c>
      <c r="V21" s="17">
        <f t="shared" si="1"/>
        <v>1</v>
      </c>
    </row>
    <row r="22" spans="2:22">
      <c r="B22" s="17">
        <v>5</v>
      </c>
      <c r="C22" s="110"/>
      <c r="D22" s="110"/>
      <c r="E22" s="110"/>
      <c r="F22" s="110"/>
      <c r="G22" s="110"/>
      <c r="H22" s="110"/>
      <c r="I22" s="110"/>
      <c r="J22" s="110"/>
      <c r="K22" s="107" t="s">
        <v>11815</v>
      </c>
      <c r="L22" s="108">
        <v>42873</v>
      </c>
      <c r="M22" s="107" t="s">
        <v>11816</v>
      </c>
      <c r="N22" s="44">
        <v>0.1</v>
      </c>
      <c r="O22" s="17" t="s">
        <v>11674</v>
      </c>
      <c r="P22" s="17">
        <v>4</v>
      </c>
      <c r="Q22" s="17" t="s">
        <v>11677</v>
      </c>
      <c r="R22" s="17">
        <v>0</v>
      </c>
      <c r="S22" s="17" t="s">
        <v>11694</v>
      </c>
      <c r="T22" s="17" t="s">
        <v>11817</v>
      </c>
      <c r="U22" s="17">
        <f t="shared" si="0"/>
        <v>1</v>
      </c>
      <c r="V22" s="17">
        <f t="shared" si="1"/>
        <v>1</v>
      </c>
    </row>
    <row r="23" spans="2:22">
      <c r="B23" s="17">
        <v>6</v>
      </c>
      <c r="C23" s="110"/>
      <c r="D23" s="110"/>
      <c r="E23" s="110"/>
      <c r="F23" s="110"/>
      <c r="G23" s="110"/>
      <c r="H23" s="110"/>
      <c r="I23" s="110"/>
      <c r="J23" s="110"/>
      <c r="K23" s="107" t="s">
        <v>11815</v>
      </c>
      <c r="L23" s="108">
        <v>42900</v>
      </c>
      <c r="M23" s="107" t="s">
        <v>11816</v>
      </c>
      <c r="N23" s="44">
        <v>0.1</v>
      </c>
      <c r="O23" s="17" t="s">
        <v>11674</v>
      </c>
      <c r="P23" s="17">
        <v>4</v>
      </c>
      <c r="Q23" s="17" t="s">
        <v>11677</v>
      </c>
      <c r="R23" s="17">
        <v>0</v>
      </c>
      <c r="S23" s="17" t="s">
        <v>11694</v>
      </c>
      <c r="T23" s="17" t="s">
        <v>11817</v>
      </c>
      <c r="U23" s="17">
        <f t="shared" si="0"/>
        <v>1</v>
      </c>
      <c r="V23" s="17">
        <f t="shared" si="1"/>
        <v>1</v>
      </c>
    </row>
    <row r="24" spans="2:22">
      <c r="B24" s="17">
        <v>7</v>
      </c>
      <c r="C24" s="110"/>
      <c r="D24" s="110"/>
      <c r="E24" s="110"/>
      <c r="F24" s="110"/>
      <c r="G24" s="110"/>
      <c r="H24" s="110"/>
      <c r="I24" s="110"/>
      <c r="J24" s="110"/>
      <c r="K24" s="107" t="s">
        <v>11815</v>
      </c>
      <c r="L24" s="108">
        <v>42921</v>
      </c>
      <c r="M24" s="107" t="s">
        <v>11816</v>
      </c>
      <c r="N24" s="44">
        <v>0.1</v>
      </c>
      <c r="O24" s="17" t="s">
        <v>11674</v>
      </c>
      <c r="P24" s="17">
        <v>5</v>
      </c>
      <c r="Q24" s="17" t="s">
        <v>11677</v>
      </c>
      <c r="R24" s="17">
        <v>0</v>
      </c>
      <c r="S24" s="17" t="s">
        <v>11694</v>
      </c>
      <c r="T24" s="17" t="s">
        <v>11817</v>
      </c>
      <c r="U24" s="17">
        <f t="shared" si="0"/>
        <v>1</v>
      </c>
      <c r="V24" s="17">
        <f t="shared" si="1"/>
        <v>1</v>
      </c>
    </row>
    <row r="25" spans="2:22">
      <c r="B25" s="17">
        <v>8</v>
      </c>
      <c r="C25" s="110"/>
      <c r="D25" s="110"/>
      <c r="E25" s="110"/>
      <c r="F25" s="110"/>
      <c r="G25" s="110"/>
      <c r="H25" s="110"/>
      <c r="I25" s="110"/>
      <c r="J25" s="110"/>
      <c r="K25" s="107" t="s">
        <v>11815</v>
      </c>
      <c r="L25" s="108">
        <v>42951</v>
      </c>
      <c r="M25" s="107" t="s">
        <v>11816</v>
      </c>
      <c r="N25" s="44">
        <v>0.1</v>
      </c>
      <c r="O25" s="17" t="s">
        <v>11674</v>
      </c>
      <c r="P25" s="17">
        <v>3</v>
      </c>
      <c r="Q25" s="17" t="s">
        <v>11674</v>
      </c>
      <c r="R25" s="17">
        <v>3</v>
      </c>
      <c r="S25" s="17" t="s">
        <v>11694</v>
      </c>
      <c r="T25" s="17" t="s">
        <v>11817</v>
      </c>
      <c r="U25" s="17">
        <f t="shared" si="0"/>
        <v>0</v>
      </c>
      <c r="V25" s="17">
        <f t="shared" si="1"/>
        <v>1</v>
      </c>
    </row>
    <row r="26" spans="2:22">
      <c r="B26" s="17">
        <v>9</v>
      </c>
      <c r="C26" s="110"/>
      <c r="D26" s="110"/>
      <c r="E26" s="110"/>
      <c r="F26" s="110"/>
      <c r="G26" s="110"/>
      <c r="H26" s="110"/>
      <c r="I26" s="110"/>
      <c r="J26" s="110"/>
      <c r="K26" s="107" t="s">
        <v>11815</v>
      </c>
      <c r="L26" s="108">
        <v>42968</v>
      </c>
      <c r="M26" s="107" t="s">
        <v>11816</v>
      </c>
      <c r="N26" s="44">
        <v>0.1</v>
      </c>
      <c r="O26" s="17" t="s">
        <v>11674</v>
      </c>
      <c r="P26" s="17">
        <v>4</v>
      </c>
      <c r="Q26" s="17" t="s">
        <v>11677</v>
      </c>
      <c r="R26" s="17">
        <v>0</v>
      </c>
      <c r="S26" s="17" t="s">
        <v>11694</v>
      </c>
      <c r="T26" s="17" t="s">
        <v>11817</v>
      </c>
      <c r="U26" s="17">
        <f t="shared" si="0"/>
        <v>1</v>
      </c>
      <c r="V26" s="17">
        <f t="shared" si="1"/>
        <v>1</v>
      </c>
    </row>
    <row r="27" spans="2:22">
      <c r="B27" s="17">
        <v>10</v>
      </c>
      <c r="C27" s="110"/>
      <c r="D27" s="110"/>
      <c r="E27" s="110"/>
      <c r="F27" s="110"/>
      <c r="G27" s="110"/>
      <c r="H27" s="110"/>
      <c r="I27" s="110"/>
      <c r="J27" s="110"/>
      <c r="K27" s="107" t="s">
        <v>11815</v>
      </c>
      <c r="L27" s="108">
        <v>42994</v>
      </c>
      <c r="M27" s="107" t="s">
        <v>11816</v>
      </c>
      <c r="N27" s="44">
        <v>0.1</v>
      </c>
      <c r="O27" s="17" t="s">
        <v>11674</v>
      </c>
      <c r="P27" s="17">
        <v>4</v>
      </c>
      <c r="Q27" s="17" t="s">
        <v>11677</v>
      </c>
      <c r="R27" s="17">
        <v>0</v>
      </c>
      <c r="S27" s="17" t="s">
        <v>11694</v>
      </c>
      <c r="T27" s="17" t="s">
        <v>11817</v>
      </c>
      <c r="U27" s="17">
        <f t="shared" si="0"/>
        <v>1</v>
      </c>
      <c r="V27" s="17">
        <f t="shared" si="1"/>
        <v>1</v>
      </c>
    </row>
    <row r="28" spans="2:22">
      <c r="B28" s="17">
        <v>11</v>
      </c>
      <c r="C28" s="110"/>
      <c r="D28" s="110"/>
      <c r="E28" s="110"/>
      <c r="F28" s="110"/>
      <c r="G28" s="110"/>
      <c r="H28" s="110"/>
      <c r="I28" s="110"/>
      <c r="J28" s="110"/>
      <c r="K28" s="107" t="s">
        <v>11815</v>
      </c>
      <c r="L28" s="108">
        <v>43006</v>
      </c>
      <c r="M28" s="107" t="s">
        <v>11816</v>
      </c>
      <c r="N28" s="44">
        <v>0.1</v>
      </c>
      <c r="O28" s="17" t="s">
        <v>11674</v>
      </c>
      <c r="P28" s="17">
        <v>3</v>
      </c>
      <c r="Q28" s="17" t="s">
        <v>11677</v>
      </c>
      <c r="R28" s="17">
        <v>0</v>
      </c>
      <c r="S28" s="17" t="s">
        <v>11694</v>
      </c>
      <c r="T28" s="17" t="s">
        <v>11817</v>
      </c>
      <c r="U28" s="17">
        <f t="shared" si="0"/>
        <v>1</v>
      </c>
      <c r="V28" s="17">
        <f t="shared" si="1"/>
        <v>1</v>
      </c>
    </row>
    <row r="29" spans="2:22">
      <c r="B29" s="17">
        <v>12</v>
      </c>
      <c r="C29" s="110"/>
      <c r="D29" s="110"/>
      <c r="E29" s="110"/>
      <c r="F29" s="110"/>
      <c r="G29" s="110"/>
      <c r="H29" s="110"/>
      <c r="I29" s="110"/>
      <c r="J29" s="110"/>
      <c r="K29" s="107" t="s">
        <v>11815</v>
      </c>
      <c r="L29" s="108">
        <v>43014</v>
      </c>
      <c r="M29" s="107" t="s">
        <v>11816</v>
      </c>
      <c r="N29" s="44">
        <v>0.1</v>
      </c>
      <c r="O29" s="17" t="s">
        <v>11674</v>
      </c>
      <c r="P29" s="17">
        <v>4</v>
      </c>
      <c r="Q29" s="17" t="s">
        <v>11677</v>
      </c>
      <c r="R29" s="17">
        <v>0</v>
      </c>
      <c r="S29" s="17" t="s">
        <v>11694</v>
      </c>
      <c r="T29" s="17" t="s">
        <v>11817</v>
      </c>
      <c r="U29" s="17">
        <f t="shared" si="0"/>
        <v>1</v>
      </c>
      <c r="V29" s="17">
        <f t="shared" si="1"/>
        <v>1</v>
      </c>
    </row>
    <row r="30" spans="2:22">
      <c r="B30" s="17">
        <v>13</v>
      </c>
      <c r="C30" s="110"/>
      <c r="D30" s="110"/>
      <c r="E30" s="110"/>
      <c r="F30" s="110"/>
      <c r="G30" s="110"/>
      <c r="H30" s="110"/>
      <c r="I30" s="110"/>
      <c r="J30" s="110"/>
      <c r="K30" s="107" t="s">
        <v>11815</v>
      </c>
      <c r="L30" s="108">
        <v>43024</v>
      </c>
      <c r="M30" s="107" t="s">
        <v>11816</v>
      </c>
      <c r="N30" s="44">
        <v>0.1</v>
      </c>
      <c r="O30" s="17" t="s">
        <v>11677</v>
      </c>
      <c r="P30" s="17">
        <v>5</v>
      </c>
      <c r="Q30" s="17" t="s">
        <v>11677</v>
      </c>
      <c r="R30" s="17">
        <v>0</v>
      </c>
      <c r="S30" s="17" t="s">
        <v>11694</v>
      </c>
      <c r="T30" s="17" t="s">
        <v>11817</v>
      </c>
      <c r="U30" s="17">
        <f t="shared" si="0"/>
        <v>1</v>
      </c>
      <c r="V30" s="17">
        <f t="shared" si="1"/>
        <v>0</v>
      </c>
    </row>
    <row r="31" spans="2:22">
      <c r="B31" s="17">
        <v>14</v>
      </c>
      <c r="C31" s="110"/>
      <c r="D31" s="110"/>
      <c r="E31" s="110"/>
      <c r="F31" s="110"/>
      <c r="G31" s="110"/>
      <c r="H31" s="110"/>
      <c r="I31" s="110"/>
      <c r="J31" s="110"/>
      <c r="K31" s="107" t="s">
        <v>11815</v>
      </c>
      <c r="L31" s="108">
        <v>43047</v>
      </c>
      <c r="M31" s="107" t="s">
        <v>11816</v>
      </c>
      <c r="N31" s="44">
        <v>0.1</v>
      </c>
      <c r="O31" s="17" t="s">
        <v>11674</v>
      </c>
      <c r="P31" s="17">
        <v>4</v>
      </c>
      <c r="Q31" s="17" t="s">
        <v>11677</v>
      </c>
      <c r="R31" s="17">
        <v>0</v>
      </c>
      <c r="S31" s="17" t="s">
        <v>11694</v>
      </c>
      <c r="T31" s="17" t="s">
        <v>11817</v>
      </c>
      <c r="U31" s="17">
        <f t="shared" si="0"/>
        <v>1</v>
      </c>
      <c r="V31" s="17">
        <f t="shared" si="1"/>
        <v>1</v>
      </c>
    </row>
    <row r="32" spans="2:22">
      <c r="B32" s="17">
        <v>15</v>
      </c>
      <c r="C32" s="110"/>
      <c r="D32" s="110"/>
      <c r="E32" s="110"/>
      <c r="F32" s="110"/>
      <c r="G32" s="110"/>
      <c r="H32" s="110"/>
      <c r="I32" s="110"/>
      <c r="J32" s="110"/>
      <c r="K32" s="107" t="s">
        <v>11815</v>
      </c>
      <c r="L32" s="108">
        <v>43053</v>
      </c>
      <c r="M32" s="107" t="s">
        <v>11816</v>
      </c>
      <c r="N32" s="44">
        <v>0.1</v>
      </c>
      <c r="O32" s="17" t="s">
        <v>11674</v>
      </c>
      <c r="P32" s="17">
        <v>4</v>
      </c>
      <c r="Q32" s="17" t="s">
        <v>11677</v>
      </c>
      <c r="R32" s="17">
        <v>0</v>
      </c>
      <c r="S32" s="17" t="s">
        <v>11694</v>
      </c>
      <c r="T32" s="17" t="s">
        <v>11817</v>
      </c>
      <c r="U32" s="17">
        <f t="shared" si="0"/>
        <v>1</v>
      </c>
      <c r="V32" s="17">
        <f t="shared" si="1"/>
        <v>1</v>
      </c>
    </row>
    <row r="33" spans="2:22">
      <c r="B33" s="17">
        <v>16</v>
      </c>
      <c r="C33" s="110"/>
      <c r="D33" s="110"/>
      <c r="E33" s="110"/>
      <c r="F33" s="110"/>
      <c r="G33" s="110"/>
      <c r="H33" s="110"/>
      <c r="I33" s="110"/>
      <c r="J33" s="110"/>
      <c r="K33" s="107" t="s">
        <v>11815</v>
      </c>
      <c r="L33" s="108">
        <v>43076</v>
      </c>
      <c r="M33" s="107" t="s">
        <v>11816</v>
      </c>
      <c r="N33" s="44">
        <v>0.1</v>
      </c>
      <c r="O33" s="17" t="s">
        <v>11674</v>
      </c>
      <c r="P33" s="17">
        <v>4</v>
      </c>
      <c r="Q33" s="17" t="s">
        <v>11677</v>
      </c>
      <c r="R33" s="17">
        <v>0</v>
      </c>
      <c r="S33" s="17" t="s">
        <v>11694</v>
      </c>
      <c r="T33" s="17" t="s">
        <v>11817</v>
      </c>
      <c r="U33" s="17">
        <f t="shared" si="0"/>
        <v>1</v>
      </c>
      <c r="V33" s="17">
        <f t="shared" si="1"/>
        <v>1</v>
      </c>
    </row>
    <row r="34" spans="2:22">
      <c r="B34" s="17">
        <v>17</v>
      </c>
      <c r="C34" s="110"/>
      <c r="D34" s="110"/>
      <c r="E34" s="110"/>
      <c r="F34" s="110"/>
      <c r="G34" s="110"/>
      <c r="H34" s="110"/>
      <c r="I34" s="110"/>
      <c r="J34" s="110"/>
      <c r="K34" s="107" t="s">
        <v>11815</v>
      </c>
      <c r="L34" s="108">
        <v>43081</v>
      </c>
      <c r="M34" s="107" t="s">
        <v>11816</v>
      </c>
      <c r="N34" s="44">
        <v>0.1</v>
      </c>
      <c r="O34" s="17" t="s">
        <v>11674</v>
      </c>
      <c r="P34" s="17">
        <v>4</v>
      </c>
      <c r="Q34" s="17" t="s">
        <v>11677</v>
      </c>
      <c r="R34" s="17">
        <v>0</v>
      </c>
      <c r="S34" s="17" t="s">
        <v>11694</v>
      </c>
      <c r="T34" s="17" t="s">
        <v>11817</v>
      </c>
      <c r="U34" s="17">
        <f t="shared" si="0"/>
        <v>1</v>
      </c>
      <c r="V34" s="17">
        <f t="shared" si="1"/>
        <v>1</v>
      </c>
    </row>
    <row r="35" spans="2:22">
      <c r="B35" s="17">
        <v>18</v>
      </c>
      <c r="C35" s="110"/>
      <c r="D35" s="110"/>
      <c r="E35" s="110"/>
      <c r="F35" s="110"/>
      <c r="G35" s="110"/>
      <c r="H35" s="110"/>
      <c r="I35" s="110"/>
      <c r="J35" s="110"/>
      <c r="K35" s="17" t="s">
        <v>11833</v>
      </c>
      <c r="L35" s="108">
        <v>42823</v>
      </c>
      <c r="M35" s="107" t="s">
        <v>11816</v>
      </c>
      <c r="N35" s="44">
        <v>0.1</v>
      </c>
      <c r="O35" s="17" t="s">
        <v>11674</v>
      </c>
      <c r="P35" s="17">
        <v>4</v>
      </c>
      <c r="Q35" s="17" t="s">
        <v>11677</v>
      </c>
      <c r="R35" s="17">
        <v>0</v>
      </c>
      <c r="S35" s="17" t="s">
        <v>11694</v>
      </c>
      <c r="T35" s="17" t="s">
        <v>11817</v>
      </c>
      <c r="U35" s="17">
        <f t="shared" si="0"/>
        <v>1</v>
      </c>
      <c r="V35" s="17">
        <f t="shared" si="1"/>
        <v>1</v>
      </c>
    </row>
    <row r="36" spans="2:22">
      <c r="B36" s="17">
        <v>19</v>
      </c>
      <c r="C36" s="110"/>
      <c r="D36" s="110"/>
      <c r="E36" s="110"/>
      <c r="F36" s="110"/>
      <c r="G36" s="110"/>
      <c r="H36" s="110"/>
      <c r="I36" s="110"/>
      <c r="J36" s="110"/>
      <c r="K36" s="17" t="s">
        <v>11833</v>
      </c>
      <c r="L36" s="108">
        <v>42853</v>
      </c>
      <c r="M36" s="107" t="s">
        <v>11816</v>
      </c>
      <c r="N36" s="44">
        <v>0.1</v>
      </c>
      <c r="O36" s="17" t="s">
        <v>11677</v>
      </c>
      <c r="P36" s="17">
        <v>2</v>
      </c>
      <c r="Q36" s="17" t="s">
        <v>11677</v>
      </c>
      <c r="R36" s="17">
        <v>0</v>
      </c>
      <c r="S36" s="17" t="s">
        <v>11694</v>
      </c>
      <c r="T36" s="17" t="s">
        <v>11817</v>
      </c>
      <c r="U36" s="17">
        <f t="shared" si="0"/>
        <v>1</v>
      </c>
      <c r="V36" s="17">
        <f t="shared" si="1"/>
        <v>0</v>
      </c>
    </row>
    <row r="37" spans="2:22">
      <c r="B37" s="17">
        <v>20</v>
      </c>
      <c r="C37" s="110"/>
      <c r="D37" s="110"/>
      <c r="E37" s="110"/>
      <c r="F37" s="110"/>
      <c r="G37" s="110"/>
      <c r="H37" s="110"/>
      <c r="I37" s="110"/>
      <c r="J37" s="110"/>
      <c r="K37" s="17" t="s">
        <v>11833</v>
      </c>
      <c r="L37" s="108">
        <v>42871</v>
      </c>
      <c r="M37" s="107" t="s">
        <v>11816</v>
      </c>
      <c r="N37" s="44">
        <v>0.1</v>
      </c>
      <c r="O37" s="17" t="s">
        <v>11674</v>
      </c>
      <c r="P37" s="17">
        <v>4</v>
      </c>
      <c r="Q37" s="17" t="s">
        <v>11677</v>
      </c>
      <c r="R37" s="17">
        <v>0</v>
      </c>
      <c r="S37" s="17" t="s">
        <v>11694</v>
      </c>
      <c r="T37" s="17" t="s">
        <v>11817</v>
      </c>
      <c r="U37" s="17">
        <f t="shared" si="0"/>
        <v>1</v>
      </c>
      <c r="V37" s="17">
        <f t="shared" si="1"/>
        <v>1</v>
      </c>
    </row>
    <row r="38" spans="2:22">
      <c r="B38" s="17">
        <v>21</v>
      </c>
      <c r="C38" s="110"/>
      <c r="D38" s="110"/>
      <c r="E38" s="110"/>
      <c r="F38" s="110"/>
      <c r="G38" s="110"/>
      <c r="H38" s="110"/>
      <c r="I38" s="110"/>
      <c r="J38" s="110"/>
      <c r="K38" s="17" t="s">
        <v>11833</v>
      </c>
      <c r="L38" s="108">
        <v>42886</v>
      </c>
      <c r="M38" s="107" t="s">
        <v>11816</v>
      </c>
      <c r="N38" s="44">
        <v>0.1</v>
      </c>
      <c r="O38" s="17" t="s">
        <v>11674</v>
      </c>
      <c r="P38" s="17">
        <v>4</v>
      </c>
      <c r="Q38" s="17" t="s">
        <v>11677</v>
      </c>
      <c r="R38" s="17">
        <v>0</v>
      </c>
      <c r="S38" s="17" t="s">
        <v>11694</v>
      </c>
      <c r="T38" s="17" t="s">
        <v>11817</v>
      </c>
      <c r="U38" s="17">
        <f t="shared" si="0"/>
        <v>1</v>
      </c>
      <c r="V38" s="17">
        <f t="shared" si="1"/>
        <v>1</v>
      </c>
    </row>
    <row r="39" spans="2:22">
      <c r="B39" s="17">
        <v>22</v>
      </c>
      <c r="C39" s="110"/>
      <c r="D39" s="110"/>
      <c r="E39" s="110"/>
      <c r="F39" s="110"/>
      <c r="G39" s="110"/>
      <c r="H39" s="110"/>
      <c r="I39" s="110"/>
      <c r="J39" s="110"/>
      <c r="K39" s="17" t="s">
        <v>11833</v>
      </c>
      <c r="L39" s="108">
        <v>42915</v>
      </c>
      <c r="M39" s="107" t="s">
        <v>11816</v>
      </c>
      <c r="N39" s="44">
        <v>0.1</v>
      </c>
      <c r="O39" s="17" t="s">
        <v>11674</v>
      </c>
      <c r="P39" s="17">
        <v>4</v>
      </c>
      <c r="Q39" s="17" t="s">
        <v>11674</v>
      </c>
      <c r="R39" s="17">
        <v>2</v>
      </c>
      <c r="S39" s="17" t="s">
        <v>11694</v>
      </c>
      <c r="T39" s="17" t="s">
        <v>11817</v>
      </c>
      <c r="U39" s="17">
        <f t="shared" si="0"/>
        <v>0.5</v>
      </c>
      <c r="V39" s="17">
        <f t="shared" si="1"/>
        <v>1</v>
      </c>
    </row>
    <row r="40" spans="2:22">
      <c r="B40" s="17">
        <v>23</v>
      </c>
      <c r="C40" s="110"/>
      <c r="D40" s="110"/>
      <c r="E40" s="110"/>
      <c r="F40" s="110"/>
      <c r="G40" s="110"/>
      <c r="H40" s="110"/>
      <c r="I40" s="110"/>
      <c r="J40" s="110"/>
      <c r="K40" s="17" t="s">
        <v>11833</v>
      </c>
      <c r="L40" s="108">
        <v>42940</v>
      </c>
      <c r="M40" s="107" t="s">
        <v>11816</v>
      </c>
      <c r="N40" s="44">
        <v>0.1</v>
      </c>
      <c r="O40" s="17" t="s">
        <v>11674</v>
      </c>
      <c r="P40" s="17">
        <v>4</v>
      </c>
      <c r="Q40" s="17" t="s">
        <v>11677</v>
      </c>
      <c r="R40" s="17">
        <v>0</v>
      </c>
      <c r="S40" s="17" t="s">
        <v>11694</v>
      </c>
      <c r="T40" s="17" t="s">
        <v>11817</v>
      </c>
      <c r="U40" s="17">
        <f t="shared" si="0"/>
        <v>1</v>
      </c>
      <c r="V40" s="17">
        <f t="shared" si="1"/>
        <v>1</v>
      </c>
    </row>
    <row r="41" spans="2:22">
      <c r="B41" s="17">
        <v>24</v>
      </c>
      <c r="C41" s="110"/>
      <c r="D41" s="110"/>
      <c r="E41" s="110"/>
      <c r="F41" s="110"/>
      <c r="G41" s="110"/>
      <c r="H41" s="110"/>
      <c r="I41" s="110"/>
      <c r="J41" s="110"/>
      <c r="K41" s="17" t="s">
        <v>11833</v>
      </c>
      <c r="L41" s="108">
        <v>42947</v>
      </c>
      <c r="M41" s="107" t="s">
        <v>11816</v>
      </c>
      <c r="N41" s="44">
        <v>0.1</v>
      </c>
      <c r="O41" s="17" t="s">
        <v>11674</v>
      </c>
      <c r="P41" s="17">
        <v>4</v>
      </c>
      <c r="Q41" s="17" t="s">
        <v>11677</v>
      </c>
      <c r="R41" s="17">
        <v>0</v>
      </c>
      <c r="S41" s="17" t="s">
        <v>11694</v>
      </c>
      <c r="T41" s="17" t="s">
        <v>11817</v>
      </c>
      <c r="U41" s="17">
        <f t="shared" si="0"/>
        <v>1</v>
      </c>
      <c r="V41" s="17">
        <f t="shared" si="1"/>
        <v>1</v>
      </c>
    </row>
    <row r="42" spans="2:22">
      <c r="B42" s="17">
        <v>25</v>
      </c>
      <c r="C42" s="110"/>
      <c r="D42" s="110"/>
      <c r="E42" s="110"/>
      <c r="F42" s="110"/>
      <c r="G42" s="110"/>
      <c r="H42" s="110"/>
      <c r="I42" s="110"/>
      <c r="J42" s="110"/>
      <c r="K42" s="17" t="s">
        <v>11833</v>
      </c>
      <c r="L42" s="108">
        <v>42977</v>
      </c>
      <c r="M42" s="107" t="s">
        <v>11816</v>
      </c>
      <c r="N42" s="44">
        <v>0.1</v>
      </c>
      <c r="O42" s="17" t="s">
        <v>11674</v>
      </c>
      <c r="P42" s="17">
        <v>3</v>
      </c>
      <c r="Q42" s="17" t="s">
        <v>11677</v>
      </c>
      <c r="R42" s="17">
        <v>0</v>
      </c>
      <c r="S42" s="17" t="s">
        <v>11694</v>
      </c>
      <c r="T42" s="17" t="s">
        <v>11817</v>
      </c>
      <c r="U42" s="17">
        <f t="shared" si="0"/>
        <v>1</v>
      </c>
      <c r="V42" s="17">
        <f t="shared" si="1"/>
        <v>1</v>
      </c>
    </row>
    <row r="43" spans="2:22">
      <c r="B43" s="17">
        <v>26</v>
      </c>
      <c r="C43" s="110"/>
      <c r="D43" s="110"/>
      <c r="E43" s="110"/>
      <c r="F43" s="110"/>
      <c r="G43" s="110"/>
      <c r="H43" s="110"/>
      <c r="I43" s="110"/>
      <c r="J43" s="110"/>
      <c r="K43" s="17" t="s">
        <v>11833</v>
      </c>
      <c r="L43" s="108">
        <v>43004</v>
      </c>
      <c r="M43" s="107" t="s">
        <v>11816</v>
      </c>
      <c r="N43" s="44">
        <v>0.1</v>
      </c>
      <c r="O43" s="17" t="s">
        <v>11674</v>
      </c>
      <c r="P43" s="17">
        <v>3</v>
      </c>
      <c r="Q43" s="17" t="s">
        <v>11677</v>
      </c>
      <c r="R43" s="17">
        <v>0</v>
      </c>
      <c r="S43" s="17" t="s">
        <v>11694</v>
      </c>
      <c r="T43" s="17" t="s">
        <v>11817</v>
      </c>
      <c r="U43" s="17">
        <f t="shared" si="0"/>
        <v>1</v>
      </c>
      <c r="V43" s="17">
        <f t="shared" si="1"/>
        <v>1</v>
      </c>
    </row>
    <row r="44" spans="2:22">
      <c r="B44" s="17">
        <v>27</v>
      </c>
      <c r="C44" s="110"/>
      <c r="D44" s="110"/>
      <c r="E44" s="110"/>
      <c r="F44" s="110"/>
      <c r="G44" s="110"/>
      <c r="H44" s="110"/>
      <c r="I44" s="110"/>
      <c r="J44" s="110"/>
      <c r="K44" s="17" t="s">
        <v>11833</v>
      </c>
      <c r="L44" s="108">
        <v>43008</v>
      </c>
      <c r="M44" s="107" t="s">
        <v>11816</v>
      </c>
      <c r="N44" s="44">
        <v>0.1</v>
      </c>
      <c r="O44" s="17" t="s">
        <v>11674</v>
      </c>
      <c r="P44" s="17">
        <v>4</v>
      </c>
      <c r="Q44" s="17" t="s">
        <v>11674</v>
      </c>
      <c r="R44" s="17">
        <v>2</v>
      </c>
      <c r="S44" s="17" t="s">
        <v>11694</v>
      </c>
      <c r="T44" s="17" t="s">
        <v>11817</v>
      </c>
      <c r="U44" s="17">
        <f t="shared" si="0"/>
        <v>0.5</v>
      </c>
      <c r="V44" s="17">
        <f t="shared" si="1"/>
        <v>1</v>
      </c>
    </row>
    <row r="45" spans="2:22">
      <c r="B45" s="17">
        <v>28</v>
      </c>
      <c r="C45" s="110"/>
      <c r="D45" s="110"/>
      <c r="E45" s="110"/>
      <c r="F45" s="110"/>
      <c r="G45" s="110"/>
      <c r="H45" s="110"/>
      <c r="I45" s="110"/>
      <c r="J45" s="110"/>
      <c r="K45" s="17" t="s">
        <v>11833</v>
      </c>
      <c r="L45" s="108">
        <v>43039</v>
      </c>
      <c r="M45" s="107" t="s">
        <v>11816</v>
      </c>
      <c r="N45" s="44">
        <v>0.1</v>
      </c>
      <c r="O45" s="17" t="s">
        <v>11674</v>
      </c>
      <c r="P45" s="17">
        <v>4</v>
      </c>
      <c r="Q45" s="17" t="s">
        <v>11677</v>
      </c>
      <c r="R45" s="17">
        <v>0</v>
      </c>
      <c r="S45" s="17" t="s">
        <v>11694</v>
      </c>
      <c r="T45" s="17" t="s">
        <v>11817</v>
      </c>
      <c r="U45" s="17">
        <f t="shared" si="0"/>
        <v>1</v>
      </c>
      <c r="V45" s="17">
        <f t="shared" si="1"/>
        <v>1</v>
      </c>
    </row>
    <row r="46" spans="2:22">
      <c r="B46" s="17">
        <v>29</v>
      </c>
      <c r="C46" s="110"/>
      <c r="D46" s="110"/>
      <c r="E46" s="110"/>
      <c r="F46" s="110"/>
      <c r="G46" s="110"/>
      <c r="H46" s="110"/>
      <c r="I46" s="110"/>
      <c r="J46" s="110"/>
      <c r="K46" s="17" t="s">
        <v>11833</v>
      </c>
      <c r="L46" s="108">
        <v>43069</v>
      </c>
      <c r="M46" s="107" t="s">
        <v>11816</v>
      </c>
      <c r="N46" s="44">
        <v>0.1</v>
      </c>
      <c r="O46" s="17" t="s">
        <v>11674</v>
      </c>
      <c r="P46" s="17">
        <v>4</v>
      </c>
      <c r="Q46" s="17" t="s">
        <v>11677</v>
      </c>
      <c r="R46" s="17">
        <v>0</v>
      </c>
      <c r="S46" s="17" t="s">
        <v>11694</v>
      </c>
      <c r="T46" s="17" t="s">
        <v>11817</v>
      </c>
      <c r="U46" s="17">
        <f t="shared" si="0"/>
        <v>1</v>
      </c>
      <c r="V46" s="17">
        <f t="shared" si="1"/>
        <v>1</v>
      </c>
    </row>
    <row r="47" spans="2:22">
      <c r="B47" s="17">
        <v>30</v>
      </c>
      <c r="C47" s="110"/>
      <c r="D47" s="110"/>
      <c r="E47" s="110"/>
      <c r="F47" s="110"/>
      <c r="G47" s="110"/>
      <c r="H47" s="110"/>
      <c r="I47" s="110"/>
      <c r="J47" s="110"/>
      <c r="K47" s="17" t="s">
        <v>11833</v>
      </c>
      <c r="L47" s="108">
        <v>43069</v>
      </c>
      <c r="M47" s="107" t="s">
        <v>11816</v>
      </c>
      <c r="N47" s="44">
        <v>0.1</v>
      </c>
      <c r="O47" s="17" t="s">
        <v>11674</v>
      </c>
      <c r="P47" s="17">
        <v>4</v>
      </c>
      <c r="Q47" s="17" t="s">
        <v>11677</v>
      </c>
      <c r="R47" s="17">
        <v>0</v>
      </c>
      <c r="S47" s="17" t="s">
        <v>11694</v>
      </c>
      <c r="T47" s="17" t="s">
        <v>11817</v>
      </c>
      <c r="U47" s="17">
        <f t="shared" si="0"/>
        <v>1</v>
      </c>
      <c r="V47" s="17">
        <f t="shared" si="1"/>
        <v>1</v>
      </c>
    </row>
    <row r="48" spans="2:22">
      <c r="T48" s="2" t="s">
        <v>11819</v>
      </c>
      <c r="U48" s="106">
        <f>AVERAGE(U18:U47)</f>
        <v>0.93333333333333335</v>
      </c>
      <c r="V48" s="106">
        <f>AVERAGE(V18:V47)</f>
        <v>0.9</v>
      </c>
    </row>
    <row r="51" spans="2:6">
      <c r="B51" s="57" t="s">
        <v>11820</v>
      </c>
      <c r="C51" s="52"/>
      <c r="E51" s="57" t="s">
        <v>11821</v>
      </c>
      <c r="F51" s="52"/>
    </row>
    <row r="52" spans="2:6">
      <c r="B52" s="52"/>
      <c r="C52" s="52"/>
      <c r="E52" s="52"/>
      <c r="F52" s="52"/>
    </row>
    <row r="53" spans="2:6" ht="15.95" thickBot="1"/>
    <row r="54" spans="2:6">
      <c r="B54" s="58" t="s">
        <v>11822</v>
      </c>
      <c r="C54" s="59">
        <f>COUNT(L18:L47)</f>
        <v>30</v>
      </c>
      <c r="E54" s="58" t="s">
        <v>11822</v>
      </c>
      <c r="F54" s="59">
        <f>COUNT(L18:L47)</f>
        <v>30</v>
      </c>
    </row>
    <row r="55" spans="2:6">
      <c r="B55" s="60" t="s">
        <v>11823</v>
      </c>
      <c r="C55" s="61" t="e">
        <f>#REF!</f>
        <v>#REF!</v>
      </c>
      <c r="E55" s="60" t="s">
        <v>11823</v>
      </c>
      <c r="F55" s="61" t="e">
        <f>#REF!</f>
        <v>#REF!</v>
      </c>
    </row>
    <row r="56" spans="2:6">
      <c r="B56" s="60" t="s">
        <v>11824</v>
      </c>
      <c r="C56" s="62" t="e">
        <f>C54/C55</f>
        <v>#REF!</v>
      </c>
      <c r="E56" s="60" t="s">
        <v>11824</v>
      </c>
      <c r="F56" s="62" t="e">
        <f>F54/F55</f>
        <v>#REF!</v>
      </c>
    </row>
    <row r="57" spans="2:6">
      <c r="B57" s="60" t="s">
        <v>11825</v>
      </c>
      <c r="C57" s="62">
        <f>AVERAGE(V18:V47)</f>
        <v>0.9</v>
      </c>
      <c r="E57" s="60" t="s">
        <v>11825</v>
      </c>
      <c r="F57" s="62">
        <f>AVERAGE(U18:U47)</f>
        <v>0.93333333333333335</v>
      </c>
    </row>
    <row r="58" spans="2:6">
      <c r="B58" s="60" t="s">
        <v>11826</v>
      </c>
      <c r="C58" s="62">
        <f>1-C57</f>
        <v>9.9999999999999978E-2</v>
      </c>
      <c r="E58" s="60" t="s">
        <v>11826</v>
      </c>
      <c r="F58" s="62">
        <f>1-F57</f>
        <v>6.6666666666666652E-2</v>
      </c>
    </row>
    <row r="59" spans="2:6">
      <c r="B59" s="60" t="s">
        <v>11827</v>
      </c>
      <c r="C59" s="62" t="e">
        <f>SQRT((1-C56)*C57*C58/C54)</f>
        <v>#REF!</v>
      </c>
      <c r="E59" s="60" t="s">
        <v>11827</v>
      </c>
      <c r="F59" s="62" t="e">
        <f>SQRT((1-F56)*F57*F58/F54)</f>
        <v>#REF!</v>
      </c>
    </row>
    <row r="60" spans="2:6">
      <c r="B60" s="60" t="s">
        <v>11828</v>
      </c>
      <c r="C60" s="62" t="e">
        <f>(1.6449*C59)</f>
        <v>#REF!</v>
      </c>
      <c r="E60" s="60" t="s">
        <v>11828</v>
      </c>
      <c r="F60" s="62" t="e">
        <f>(1.6449*F59)</f>
        <v>#REF!</v>
      </c>
    </row>
    <row r="61" spans="2:6">
      <c r="B61" s="63" t="s">
        <v>11829</v>
      </c>
      <c r="C61" s="72" t="e">
        <f>C60/C57</f>
        <v>#REF!</v>
      </c>
      <c r="E61" s="63" t="s">
        <v>11829</v>
      </c>
      <c r="F61" s="68" t="e">
        <f>F60/F57</f>
        <v>#REF!</v>
      </c>
    </row>
    <row r="62" spans="2:6" ht="15.95" thickBot="1">
      <c r="B62" s="64" t="s">
        <v>11830</v>
      </c>
      <c r="C62" s="65" t="e">
        <f>IF(C61&gt;0.1,(C57-(1.645*SQRT((C57*C58/C54)))),"N/A")</f>
        <v>#REF!</v>
      </c>
      <c r="E62" s="64" t="s">
        <v>11830</v>
      </c>
      <c r="F62" s="65" t="e">
        <f>IF(F61&gt;0.1,(F57-(1.645*SQRT((F57*F58/F54)))),"N/A")</f>
        <v>#REF!</v>
      </c>
    </row>
  </sheetData>
  <mergeCells count="7">
    <mergeCell ref="C8:E8"/>
    <mergeCell ref="C2:E2"/>
    <mergeCell ref="C3:E3"/>
    <mergeCell ref="C4:E4"/>
    <mergeCell ref="C5:E5"/>
    <mergeCell ref="C6:E6"/>
    <mergeCell ref="C7:E7"/>
  </mergeCells>
  <pageMargins left="0.7" right="0.7" top="0.75" bottom="0.75" header="0.51180555555555496" footer="0.51180555555555496"/>
  <pageSetup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V62"/>
  <sheetViews>
    <sheetView topLeftCell="B1" zoomScaleNormal="100" workbookViewId="0">
      <selection activeCell="C2" sqref="C2:E3"/>
    </sheetView>
  </sheetViews>
  <sheetFormatPr defaultColWidth="8.140625" defaultRowHeight="15.6"/>
  <cols>
    <col min="1" max="1" width="4.85546875" style="2" customWidth="1"/>
    <col min="2" max="2" width="27.42578125" style="2" customWidth="1"/>
    <col min="3" max="3" width="21.140625" style="2" bestFit="1" customWidth="1"/>
    <col min="4" max="4" width="24.140625" style="2" customWidth="1"/>
    <col min="5" max="5" width="27.85546875" style="2" customWidth="1"/>
    <col min="6" max="6" width="16.42578125" style="2" bestFit="1" customWidth="1"/>
    <col min="7" max="7" width="21.42578125" style="2" customWidth="1"/>
    <col min="8" max="8" width="13.140625" style="2" bestFit="1" customWidth="1"/>
    <col min="9" max="9" width="18.85546875" style="2" bestFit="1" customWidth="1"/>
    <col min="10" max="10" width="29" style="2" bestFit="1" customWidth="1"/>
    <col min="11" max="11" width="17.140625" style="2" customWidth="1"/>
    <col min="12" max="12" width="18.42578125" style="2" bestFit="1" customWidth="1"/>
    <col min="13" max="13" width="24.140625" style="2" bestFit="1" customWidth="1"/>
    <col min="14" max="14" width="18.85546875" style="2" bestFit="1" customWidth="1"/>
    <col min="15" max="15" width="21.85546875" style="2" bestFit="1" customWidth="1"/>
    <col min="16" max="16" width="17.85546875" style="2" bestFit="1" customWidth="1"/>
    <col min="17" max="17" width="17.140625" style="2" customWidth="1"/>
    <col min="18" max="18" width="17.85546875" style="2" customWidth="1"/>
    <col min="19" max="19" width="17.42578125" style="2" customWidth="1"/>
    <col min="20" max="20" width="13.5703125" style="2" customWidth="1"/>
    <col min="21" max="21" width="12.5703125" style="2" customWidth="1"/>
    <col min="22" max="22" width="13.42578125" style="2" customWidth="1"/>
    <col min="23" max="23" width="14.42578125" style="2" customWidth="1"/>
    <col min="24" max="1004" width="7.85546875" style="2" customWidth="1"/>
    <col min="1005" max="16384" width="8.140625" style="2"/>
  </cols>
  <sheetData>
    <row r="1" spans="2:6" ht="15.95" thickBot="1"/>
    <row r="2" spans="2:6">
      <c r="B2" s="22" t="s">
        <v>11776</v>
      </c>
      <c r="C2" s="312"/>
      <c r="D2" s="312"/>
      <c r="E2" s="313"/>
    </row>
    <row r="3" spans="2:6">
      <c r="B3" s="23" t="s">
        <v>11777</v>
      </c>
      <c r="C3" s="314"/>
      <c r="D3" s="314"/>
      <c r="E3" s="314"/>
    </row>
    <row r="4" spans="2:6" ht="15.75" customHeight="1">
      <c r="B4" s="24" t="s">
        <v>11778</v>
      </c>
      <c r="C4" s="315" t="s">
        <v>11779</v>
      </c>
      <c r="D4" s="314"/>
      <c r="E4" s="314"/>
    </row>
    <row r="5" spans="2:6">
      <c r="B5" s="25" t="s">
        <v>11780</v>
      </c>
      <c r="C5" s="314" t="s">
        <v>11781</v>
      </c>
      <c r="D5" s="314"/>
      <c r="E5" s="314"/>
    </row>
    <row r="6" spans="2:6">
      <c r="B6" s="25" t="s">
        <v>11782</v>
      </c>
      <c r="C6" s="314" t="s">
        <v>11783</v>
      </c>
      <c r="D6" s="314"/>
      <c r="E6" s="314"/>
    </row>
    <row r="7" spans="2:6" ht="16.5" customHeight="1" thickBot="1">
      <c r="B7" s="26" t="s">
        <v>11784</v>
      </c>
      <c r="C7" s="311" t="s">
        <v>11785</v>
      </c>
      <c r="D7" s="311"/>
      <c r="E7" s="311"/>
    </row>
    <row r="8" spans="2:6" ht="15.95" thickBot="1">
      <c r="B8" s="26" t="s">
        <v>11786</v>
      </c>
      <c r="C8" s="311" t="s">
        <v>11787</v>
      </c>
      <c r="D8" s="311"/>
      <c r="E8" s="311"/>
    </row>
    <row r="9" spans="2:6">
      <c r="B9" s="66"/>
      <c r="C9" s="67"/>
      <c r="D9" s="67"/>
      <c r="E9" s="67"/>
    </row>
    <row r="10" spans="2:6">
      <c r="B10" s="1" t="s">
        <v>11788</v>
      </c>
    </row>
    <row r="11" spans="2:6">
      <c r="B11" s="50" t="s">
        <v>11789</v>
      </c>
      <c r="E11" s="2" t="s">
        <v>11790</v>
      </c>
      <c r="F11" s="51" t="e">
        <f>'Sample size calc_Ny,i,j'!E28</f>
        <v>#REF!</v>
      </c>
    </row>
    <row r="12" spans="2:6">
      <c r="B12" s="50"/>
      <c r="E12" s="2" t="s">
        <v>11791</v>
      </c>
      <c r="F12" s="51" t="e">
        <f>'Sample size calc_Uy,i,j'!E28</f>
        <v>#REF!</v>
      </c>
    </row>
    <row r="13" spans="2:6">
      <c r="B13" s="2" t="s">
        <v>11792</v>
      </c>
      <c r="F13" s="51"/>
    </row>
    <row r="14" spans="2:6">
      <c r="B14" s="2" t="s">
        <v>11831</v>
      </c>
    </row>
    <row r="15" spans="2:6">
      <c r="B15" s="52" t="s">
        <v>11832</v>
      </c>
    </row>
    <row r="17" spans="2:22" ht="85.5" customHeight="1">
      <c r="B17" s="17" t="s">
        <v>11794</v>
      </c>
      <c r="C17" s="17" t="s">
        <v>11795</v>
      </c>
      <c r="D17" s="17" t="s">
        <v>11796</v>
      </c>
      <c r="E17" s="17" t="s">
        <v>11797</v>
      </c>
      <c r="F17" s="17" t="s">
        <v>11798</v>
      </c>
      <c r="G17" s="17" t="s">
        <v>11799</v>
      </c>
      <c r="H17" s="17" t="s">
        <v>11800</v>
      </c>
      <c r="I17" s="41" t="s">
        <v>11801</v>
      </c>
      <c r="J17" s="17" t="s">
        <v>11802</v>
      </c>
      <c r="K17" s="42" t="s">
        <v>11803</v>
      </c>
      <c r="L17" s="42" t="s">
        <v>11804</v>
      </c>
      <c r="M17" s="43" t="s">
        <v>11805</v>
      </c>
      <c r="N17" s="43" t="s">
        <v>11806</v>
      </c>
      <c r="O17" s="53" t="s">
        <v>11807</v>
      </c>
      <c r="P17" s="54" t="s">
        <v>11808</v>
      </c>
      <c r="Q17" s="54" t="s">
        <v>11809</v>
      </c>
      <c r="R17" s="54" t="s">
        <v>11810</v>
      </c>
      <c r="S17" s="54" t="s">
        <v>11811</v>
      </c>
      <c r="T17" s="54" t="s">
        <v>11812</v>
      </c>
      <c r="U17" s="17" t="s">
        <v>11813</v>
      </c>
      <c r="V17" s="17" t="s">
        <v>11814</v>
      </c>
    </row>
    <row r="18" spans="2:22">
      <c r="B18" s="17">
        <v>1</v>
      </c>
      <c r="C18" s="110"/>
      <c r="D18" s="110"/>
      <c r="E18" s="110"/>
      <c r="F18" s="110"/>
      <c r="G18" s="110"/>
      <c r="H18" s="110"/>
      <c r="I18" s="110"/>
      <c r="J18" s="111"/>
      <c r="K18" s="107" t="s">
        <v>11833</v>
      </c>
      <c r="L18" s="108">
        <v>43130</v>
      </c>
      <c r="M18" s="44" t="s">
        <v>121</v>
      </c>
      <c r="N18" s="44">
        <v>0.1</v>
      </c>
      <c r="O18" s="17" t="s">
        <v>11674</v>
      </c>
      <c r="P18" s="17">
        <v>5</v>
      </c>
      <c r="Q18" s="17" t="s">
        <v>11677</v>
      </c>
      <c r="R18" s="17">
        <v>0</v>
      </c>
      <c r="S18" s="17" t="s">
        <v>11694</v>
      </c>
      <c r="T18" s="17" t="s">
        <v>11817</v>
      </c>
      <c r="U18" s="17">
        <f t="shared" ref="U18:U47" si="0">IF(Q18="No",1,(1-R18/P18))</f>
        <v>1</v>
      </c>
      <c r="V18" s="17">
        <f t="shared" ref="V18:V47" si="1">IF(O18="Yes",1,0)</f>
        <v>1</v>
      </c>
    </row>
    <row r="19" spans="2:22">
      <c r="B19" s="17">
        <v>2</v>
      </c>
      <c r="C19" s="110"/>
      <c r="D19" s="110"/>
      <c r="E19" s="110"/>
      <c r="F19" s="110"/>
      <c r="G19" s="110"/>
      <c r="H19" s="110"/>
      <c r="I19" s="110"/>
      <c r="J19" s="111"/>
      <c r="K19" s="107" t="s">
        <v>11833</v>
      </c>
      <c r="L19" s="108">
        <v>43185</v>
      </c>
      <c r="M19" s="44" t="s">
        <v>121</v>
      </c>
      <c r="N19" s="44">
        <v>0.1</v>
      </c>
      <c r="O19" s="17" t="s">
        <v>11677</v>
      </c>
      <c r="P19" s="17">
        <v>4</v>
      </c>
      <c r="Q19" s="17" t="s">
        <v>11674</v>
      </c>
      <c r="R19" s="17">
        <v>1</v>
      </c>
      <c r="S19" s="17" t="s">
        <v>11694</v>
      </c>
      <c r="T19" s="17" t="s">
        <v>11817</v>
      </c>
      <c r="U19" s="17">
        <f t="shared" si="0"/>
        <v>0.75</v>
      </c>
      <c r="V19" s="17">
        <f t="shared" si="1"/>
        <v>0</v>
      </c>
    </row>
    <row r="20" spans="2:22">
      <c r="B20" s="17">
        <v>3</v>
      </c>
      <c r="C20" s="110"/>
      <c r="D20" s="110"/>
      <c r="E20" s="110"/>
      <c r="F20" s="110"/>
      <c r="G20" s="110"/>
      <c r="H20" s="110"/>
      <c r="I20" s="110"/>
      <c r="J20" s="111"/>
      <c r="K20" s="107" t="s">
        <v>11833</v>
      </c>
      <c r="L20" s="108">
        <v>43202</v>
      </c>
      <c r="M20" s="44" t="s">
        <v>121</v>
      </c>
      <c r="N20" s="44">
        <v>0.1</v>
      </c>
      <c r="O20" s="17" t="s">
        <v>11674</v>
      </c>
      <c r="P20" s="17">
        <v>3</v>
      </c>
      <c r="Q20" s="17" t="s">
        <v>11674</v>
      </c>
      <c r="R20" s="17">
        <v>1</v>
      </c>
      <c r="S20" s="17" t="s">
        <v>11694</v>
      </c>
      <c r="T20" s="17" t="s">
        <v>11817</v>
      </c>
      <c r="U20" s="17">
        <f t="shared" si="0"/>
        <v>0.66666666666666674</v>
      </c>
      <c r="V20" s="17">
        <f t="shared" si="1"/>
        <v>1</v>
      </c>
    </row>
    <row r="21" spans="2:22">
      <c r="B21" s="17">
        <v>4</v>
      </c>
      <c r="C21" s="110"/>
      <c r="D21" s="110"/>
      <c r="E21" s="110"/>
      <c r="F21" s="110"/>
      <c r="G21" s="110"/>
      <c r="H21" s="110"/>
      <c r="I21" s="110"/>
      <c r="J21" s="111"/>
      <c r="K21" s="107" t="s">
        <v>11833</v>
      </c>
      <c r="L21" s="108">
        <v>43217</v>
      </c>
      <c r="M21" s="44" t="s">
        <v>121</v>
      </c>
      <c r="N21" s="44">
        <v>0.1</v>
      </c>
      <c r="O21" s="17" t="s">
        <v>11674</v>
      </c>
      <c r="P21" s="17">
        <v>3</v>
      </c>
      <c r="Q21" s="17" t="s">
        <v>11677</v>
      </c>
      <c r="R21" s="17">
        <v>0</v>
      </c>
      <c r="S21" s="17" t="s">
        <v>11694</v>
      </c>
      <c r="T21" s="17" t="s">
        <v>11817</v>
      </c>
      <c r="U21" s="17">
        <f t="shared" si="0"/>
        <v>1</v>
      </c>
      <c r="V21" s="17">
        <f t="shared" si="1"/>
        <v>1</v>
      </c>
    </row>
    <row r="22" spans="2:22">
      <c r="B22" s="17">
        <v>5</v>
      </c>
      <c r="C22" s="110"/>
      <c r="D22" s="110"/>
      <c r="E22" s="110"/>
      <c r="F22" s="110"/>
      <c r="G22" s="110"/>
      <c r="H22" s="110"/>
      <c r="I22" s="110"/>
      <c r="J22" s="111"/>
      <c r="K22" s="107" t="s">
        <v>11833</v>
      </c>
      <c r="L22" s="108">
        <v>43257</v>
      </c>
      <c r="M22" s="44" t="s">
        <v>121</v>
      </c>
      <c r="N22" s="44">
        <v>0.1</v>
      </c>
      <c r="O22" s="17" t="s">
        <v>11674</v>
      </c>
      <c r="P22" s="17">
        <v>4</v>
      </c>
      <c r="Q22" s="17" t="s">
        <v>11677</v>
      </c>
      <c r="R22" s="17">
        <v>0</v>
      </c>
      <c r="S22" s="17" t="s">
        <v>11694</v>
      </c>
      <c r="T22" s="17" t="s">
        <v>11817</v>
      </c>
      <c r="U22" s="17">
        <f t="shared" si="0"/>
        <v>1</v>
      </c>
      <c r="V22" s="17">
        <f t="shared" si="1"/>
        <v>1</v>
      </c>
    </row>
    <row r="23" spans="2:22">
      <c r="B23" s="17">
        <v>6</v>
      </c>
      <c r="C23" s="110"/>
      <c r="D23" s="110"/>
      <c r="E23" s="110"/>
      <c r="F23" s="110"/>
      <c r="G23" s="110"/>
      <c r="H23" s="110"/>
      <c r="I23" s="110"/>
      <c r="J23" s="111"/>
      <c r="K23" s="107" t="s">
        <v>11833</v>
      </c>
      <c r="L23" s="108">
        <v>43278</v>
      </c>
      <c r="M23" s="44" t="s">
        <v>121</v>
      </c>
      <c r="N23" s="44">
        <v>0.1</v>
      </c>
      <c r="O23" s="17" t="s">
        <v>11674</v>
      </c>
      <c r="P23" s="17">
        <v>4</v>
      </c>
      <c r="Q23" s="17" t="s">
        <v>11677</v>
      </c>
      <c r="R23" s="17">
        <v>0</v>
      </c>
      <c r="S23" s="17" t="s">
        <v>11694</v>
      </c>
      <c r="T23" s="17" t="s">
        <v>11817</v>
      </c>
      <c r="U23" s="17">
        <f t="shared" si="0"/>
        <v>1</v>
      </c>
      <c r="V23" s="17">
        <f t="shared" si="1"/>
        <v>1</v>
      </c>
    </row>
    <row r="24" spans="2:22">
      <c r="B24" s="17">
        <v>7</v>
      </c>
      <c r="C24" s="110"/>
      <c r="D24" s="110"/>
      <c r="E24" s="110"/>
      <c r="F24" s="110"/>
      <c r="G24" s="110"/>
      <c r="H24" s="110"/>
      <c r="I24" s="110"/>
      <c r="J24" s="111"/>
      <c r="K24" s="107" t="s">
        <v>11833</v>
      </c>
      <c r="L24" s="108">
        <v>43280</v>
      </c>
      <c r="M24" s="44" t="s">
        <v>121</v>
      </c>
      <c r="N24" s="44">
        <v>0.1</v>
      </c>
      <c r="O24" s="17" t="s">
        <v>11674</v>
      </c>
      <c r="P24" s="17">
        <v>3</v>
      </c>
      <c r="Q24" s="17" t="s">
        <v>11674</v>
      </c>
      <c r="R24" s="17">
        <v>1</v>
      </c>
      <c r="S24" s="17" t="s">
        <v>11694</v>
      </c>
      <c r="T24" s="17" t="s">
        <v>11817</v>
      </c>
      <c r="U24" s="17">
        <f t="shared" si="0"/>
        <v>0.66666666666666674</v>
      </c>
      <c r="V24" s="17">
        <f t="shared" si="1"/>
        <v>1</v>
      </c>
    </row>
    <row r="25" spans="2:22">
      <c r="B25" s="17">
        <v>8</v>
      </c>
      <c r="C25" s="110"/>
      <c r="D25" s="110"/>
      <c r="E25" s="110"/>
      <c r="F25" s="110"/>
      <c r="G25" s="110"/>
      <c r="H25" s="110"/>
      <c r="I25" s="110"/>
      <c r="J25" s="111"/>
      <c r="K25" s="107" t="s">
        <v>11833</v>
      </c>
      <c r="L25" s="108">
        <v>43293</v>
      </c>
      <c r="M25" s="44" t="s">
        <v>121</v>
      </c>
      <c r="N25" s="44">
        <v>0.1</v>
      </c>
      <c r="O25" s="17" t="s">
        <v>11674</v>
      </c>
      <c r="P25" s="17">
        <v>4</v>
      </c>
      <c r="Q25" s="17" t="s">
        <v>11677</v>
      </c>
      <c r="R25" s="17">
        <v>0</v>
      </c>
      <c r="S25" s="17" t="s">
        <v>11694</v>
      </c>
      <c r="T25" s="17" t="s">
        <v>11817</v>
      </c>
      <c r="U25" s="17">
        <f t="shared" si="0"/>
        <v>1</v>
      </c>
      <c r="V25" s="17">
        <f t="shared" si="1"/>
        <v>1</v>
      </c>
    </row>
    <row r="26" spans="2:22">
      <c r="B26" s="17">
        <v>9</v>
      </c>
      <c r="C26" s="110"/>
      <c r="D26" s="110"/>
      <c r="E26" s="110"/>
      <c r="F26" s="110"/>
      <c r="G26" s="110"/>
      <c r="H26" s="110"/>
      <c r="I26" s="110"/>
      <c r="J26" s="111"/>
      <c r="K26" s="107" t="s">
        <v>11833</v>
      </c>
      <c r="L26" s="108">
        <v>43301</v>
      </c>
      <c r="M26" s="44" t="s">
        <v>121</v>
      </c>
      <c r="N26" s="44">
        <v>0.1</v>
      </c>
      <c r="O26" s="17" t="s">
        <v>11674</v>
      </c>
      <c r="P26" s="17">
        <v>5</v>
      </c>
      <c r="Q26" s="17" t="s">
        <v>11674</v>
      </c>
      <c r="R26" s="17">
        <v>3</v>
      </c>
      <c r="S26" s="17" t="s">
        <v>11694</v>
      </c>
      <c r="T26" s="17" t="s">
        <v>11817</v>
      </c>
      <c r="U26" s="17">
        <f t="shared" si="0"/>
        <v>0.4</v>
      </c>
      <c r="V26" s="17">
        <f t="shared" si="1"/>
        <v>1</v>
      </c>
    </row>
    <row r="27" spans="2:22">
      <c r="B27" s="17">
        <v>10</v>
      </c>
      <c r="C27" s="110"/>
      <c r="D27" s="110"/>
      <c r="E27" s="110"/>
      <c r="F27" s="110"/>
      <c r="G27" s="110"/>
      <c r="H27" s="110"/>
      <c r="I27" s="110"/>
      <c r="J27" s="111"/>
      <c r="K27" s="107" t="s">
        <v>11833</v>
      </c>
      <c r="L27" s="108">
        <v>43312</v>
      </c>
      <c r="M27" s="44" t="s">
        <v>121</v>
      </c>
      <c r="N27" s="44">
        <v>0.1</v>
      </c>
      <c r="O27" s="17" t="s">
        <v>11674</v>
      </c>
      <c r="P27" s="17">
        <v>4</v>
      </c>
      <c r="Q27" s="17" t="s">
        <v>11677</v>
      </c>
      <c r="R27" s="17">
        <v>0</v>
      </c>
      <c r="S27" s="17" t="s">
        <v>11694</v>
      </c>
      <c r="T27" s="17" t="s">
        <v>11817</v>
      </c>
      <c r="U27" s="17">
        <f t="shared" si="0"/>
        <v>1</v>
      </c>
      <c r="V27" s="17">
        <f t="shared" si="1"/>
        <v>1</v>
      </c>
    </row>
    <row r="28" spans="2:22">
      <c r="B28" s="17">
        <v>11</v>
      </c>
      <c r="C28" s="110"/>
      <c r="D28" s="110"/>
      <c r="E28" s="110"/>
      <c r="F28" s="110"/>
      <c r="G28" s="110"/>
      <c r="H28" s="110"/>
      <c r="I28" s="110"/>
      <c r="J28" s="111"/>
      <c r="K28" s="107" t="s">
        <v>11833</v>
      </c>
      <c r="L28" s="108">
        <v>43343</v>
      </c>
      <c r="M28" s="44" t="s">
        <v>121</v>
      </c>
      <c r="N28" s="44">
        <v>0.1</v>
      </c>
      <c r="O28" s="17" t="s">
        <v>11674</v>
      </c>
      <c r="P28" s="17">
        <v>4</v>
      </c>
      <c r="Q28" s="17" t="s">
        <v>11677</v>
      </c>
      <c r="R28" s="17">
        <v>0</v>
      </c>
      <c r="S28" s="17" t="s">
        <v>11694</v>
      </c>
      <c r="T28" s="17" t="s">
        <v>11817</v>
      </c>
      <c r="U28" s="17">
        <f t="shared" si="0"/>
        <v>1</v>
      </c>
      <c r="V28" s="17">
        <f t="shared" si="1"/>
        <v>1</v>
      </c>
    </row>
    <row r="29" spans="2:22">
      <c r="B29" s="17">
        <v>12</v>
      </c>
      <c r="C29" s="110"/>
      <c r="D29" s="110"/>
      <c r="E29" s="110"/>
      <c r="F29" s="110"/>
      <c r="G29" s="110"/>
      <c r="H29" s="110"/>
      <c r="I29" s="110"/>
      <c r="J29" s="111"/>
      <c r="K29" s="107" t="s">
        <v>11833</v>
      </c>
      <c r="L29" s="108">
        <v>43362</v>
      </c>
      <c r="M29" s="44" t="s">
        <v>121</v>
      </c>
      <c r="N29" s="44">
        <v>0.1</v>
      </c>
      <c r="O29" s="17" t="s">
        <v>11674</v>
      </c>
      <c r="P29" s="17">
        <v>3</v>
      </c>
      <c r="Q29" s="17" t="s">
        <v>11677</v>
      </c>
      <c r="R29" s="17">
        <v>0</v>
      </c>
      <c r="S29" s="17" t="s">
        <v>11694</v>
      </c>
      <c r="T29" s="17" t="s">
        <v>11817</v>
      </c>
      <c r="U29" s="17">
        <f t="shared" si="0"/>
        <v>1</v>
      </c>
      <c r="V29" s="17">
        <f t="shared" si="1"/>
        <v>1</v>
      </c>
    </row>
    <row r="30" spans="2:22">
      <c r="B30" s="17">
        <v>13</v>
      </c>
      <c r="C30" s="110"/>
      <c r="D30" s="110"/>
      <c r="E30" s="110"/>
      <c r="F30" s="110"/>
      <c r="G30" s="110"/>
      <c r="H30" s="110"/>
      <c r="I30" s="110"/>
      <c r="J30" s="111"/>
      <c r="K30" s="107" t="s">
        <v>11833</v>
      </c>
      <c r="L30" s="108">
        <v>43375</v>
      </c>
      <c r="M30" s="44" t="s">
        <v>121</v>
      </c>
      <c r="N30" s="44">
        <v>0.1</v>
      </c>
      <c r="O30" s="17" t="s">
        <v>11674</v>
      </c>
      <c r="P30" s="17">
        <v>5</v>
      </c>
      <c r="Q30" s="17" t="s">
        <v>11677</v>
      </c>
      <c r="R30" s="17">
        <v>0</v>
      </c>
      <c r="S30" s="17" t="s">
        <v>11694</v>
      </c>
      <c r="T30" s="17" t="s">
        <v>11817</v>
      </c>
      <c r="U30" s="17">
        <f t="shared" si="0"/>
        <v>1</v>
      </c>
      <c r="V30" s="17">
        <f t="shared" si="1"/>
        <v>1</v>
      </c>
    </row>
    <row r="31" spans="2:22">
      <c r="B31" s="17">
        <v>14</v>
      </c>
      <c r="C31" s="110"/>
      <c r="D31" s="110"/>
      <c r="E31" s="110"/>
      <c r="F31" s="110"/>
      <c r="G31" s="110"/>
      <c r="H31" s="110"/>
      <c r="I31" s="110"/>
      <c r="J31" s="111"/>
      <c r="K31" s="107" t="s">
        <v>11833</v>
      </c>
      <c r="L31" s="108">
        <v>43384</v>
      </c>
      <c r="M31" s="44" t="s">
        <v>121</v>
      </c>
      <c r="N31" s="44">
        <v>0.1</v>
      </c>
      <c r="O31" s="17" t="s">
        <v>11674</v>
      </c>
      <c r="P31" s="17">
        <v>4</v>
      </c>
      <c r="Q31" s="17" t="s">
        <v>11677</v>
      </c>
      <c r="R31" s="17">
        <v>0</v>
      </c>
      <c r="S31" s="17" t="s">
        <v>11694</v>
      </c>
      <c r="T31" s="17" t="s">
        <v>11817</v>
      </c>
      <c r="U31" s="17">
        <f t="shared" si="0"/>
        <v>1</v>
      </c>
      <c r="V31" s="17">
        <f t="shared" si="1"/>
        <v>1</v>
      </c>
    </row>
    <row r="32" spans="2:22">
      <c r="B32" s="17">
        <v>15</v>
      </c>
      <c r="C32" s="110"/>
      <c r="D32" s="110"/>
      <c r="E32" s="110"/>
      <c r="F32" s="110"/>
      <c r="G32" s="110"/>
      <c r="H32" s="110"/>
      <c r="I32" s="110"/>
      <c r="J32" s="111"/>
      <c r="K32" s="107" t="s">
        <v>11833</v>
      </c>
      <c r="L32" s="108">
        <v>43390</v>
      </c>
      <c r="M32" s="44" t="s">
        <v>121</v>
      </c>
      <c r="N32" s="44">
        <v>0.1</v>
      </c>
      <c r="O32" s="17" t="s">
        <v>11674</v>
      </c>
      <c r="P32" s="17">
        <v>4</v>
      </c>
      <c r="Q32" s="17" t="s">
        <v>11677</v>
      </c>
      <c r="R32" s="17">
        <v>0</v>
      </c>
      <c r="S32" s="17" t="s">
        <v>11694</v>
      </c>
      <c r="T32" s="17" t="s">
        <v>11817</v>
      </c>
      <c r="U32" s="17">
        <f t="shared" si="0"/>
        <v>1</v>
      </c>
      <c r="V32" s="17">
        <f t="shared" si="1"/>
        <v>1</v>
      </c>
    </row>
    <row r="33" spans="2:22">
      <c r="B33" s="17">
        <v>16</v>
      </c>
      <c r="C33" s="110"/>
      <c r="D33" s="110"/>
      <c r="E33" s="110"/>
      <c r="F33" s="110"/>
      <c r="G33" s="110"/>
      <c r="H33" s="110"/>
      <c r="I33" s="110"/>
      <c r="J33" s="111"/>
      <c r="K33" s="107" t="s">
        <v>11833</v>
      </c>
      <c r="L33" s="108">
        <v>43396</v>
      </c>
      <c r="M33" s="44" t="s">
        <v>121</v>
      </c>
      <c r="N33" s="44">
        <v>0.1</v>
      </c>
      <c r="O33" s="17" t="s">
        <v>11674</v>
      </c>
      <c r="P33" s="17">
        <v>4</v>
      </c>
      <c r="Q33" s="17" t="s">
        <v>11677</v>
      </c>
      <c r="R33" s="17">
        <v>0</v>
      </c>
      <c r="S33" s="17" t="s">
        <v>11694</v>
      </c>
      <c r="T33" s="17" t="s">
        <v>11817</v>
      </c>
      <c r="U33" s="17">
        <f t="shared" si="0"/>
        <v>1</v>
      </c>
      <c r="V33" s="17">
        <f t="shared" si="1"/>
        <v>1</v>
      </c>
    </row>
    <row r="34" spans="2:22">
      <c r="B34" s="17">
        <v>17</v>
      </c>
      <c r="C34" s="110"/>
      <c r="D34" s="110"/>
      <c r="E34" s="110"/>
      <c r="F34" s="110"/>
      <c r="G34" s="110"/>
      <c r="H34" s="110"/>
      <c r="I34" s="110"/>
      <c r="J34" s="111"/>
      <c r="K34" s="107" t="s">
        <v>11833</v>
      </c>
      <c r="L34" s="108">
        <v>43425</v>
      </c>
      <c r="M34" s="44" t="s">
        <v>121</v>
      </c>
      <c r="N34" s="44">
        <v>0.1</v>
      </c>
      <c r="O34" s="17" t="s">
        <v>11677</v>
      </c>
      <c r="P34" s="17">
        <v>3</v>
      </c>
      <c r="Q34" s="17" t="s">
        <v>11677</v>
      </c>
      <c r="R34" s="17">
        <v>0</v>
      </c>
      <c r="S34" s="17" t="s">
        <v>11694</v>
      </c>
      <c r="T34" s="17" t="s">
        <v>11817</v>
      </c>
      <c r="U34" s="17">
        <f t="shared" si="0"/>
        <v>1</v>
      </c>
      <c r="V34" s="17">
        <f t="shared" si="1"/>
        <v>0</v>
      </c>
    </row>
    <row r="35" spans="2:22">
      <c r="B35" s="17">
        <v>18</v>
      </c>
      <c r="C35" s="110"/>
      <c r="D35" s="110"/>
      <c r="E35" s="110"/>
      <c r="F35" s="110"/>
      <c r="G35" s="110"/>
      <c r="H35" s="110"/>
      <c r="I35" s="110"/>
      <c r="J35" s="111"/>
      <c r="K35" s="107" t="s">
        <v>11833</v>
      </c>
      <c r="L35" s="108">
        <v>43426</v>
      </c>
      <c r="M35" s="44" t="s">
        <v>121</v>
      </c>
      <c r="N35" s="44">
        <v>0.1</v>
      </c>
      <c r="O35" s="17" t="s">
        <v>11674</v>
      </c>
      <c r="P35" s="17">
        <v>4</v>
      </c>
      <c r="Q35" s="17" t="s">
        <v>11677</v>
      </c>
      <c r="R35" s="17">
        <v>0</v>
      </c>
      <c r="S35" s="17" t="s">
        <v>11694</v>
      </c>
      <c r="T35" s="17" t="s">
        <v>11817</v>
      </c>
      <c r="U35" s="17">
        <f t="shared" si="0"/>
        <v>1</v>
      </c>
      <c r="V35" s="17">
        <f t="shared" si="1"/>
        <v>1</v>
      </c>
    </row>
    <row r="36" spans="2:22">
      <c r="B36" s="17">
        <v>19</v>
      </c>
      <c r="C36" s="110"/>
      <c r="D36" s="110"/>
      <c r="E36" s="110"/>
      <c r="F36" s="110"/>
      <c r="G36" s="110"/>
      <c r="H36" s="110"/>
      <c r="I36" s="110"/>
      <c r="J36" s="111"/>
      <c r="K36" s="107" t="s">
        <v>11833</v>
      </c>
      <c r="L36" s="108">
        <v>43433</v>
      </c>
      <c r="M36" s="44" t="s">
        <v>121</v>
      </c>
      <c r="N36" s="44">
        <v>0.1</v>
      </c>
      <c r="O36" s="17" t="s">
        <v>11674</v>
      </c>
      <c r="P36" s="17">
        <v>2</v>
      </c>
      <c r="Q36" s="17" t="s">
        <v>11674</v>
      </c>
      <c r="R36" s="17">
        <v>1</v>
      </c>
      <c r="S36" s="17" t="s">
        <v>11694</v>
      </c>
      <c r="T36" s="17" t="s">
        <v>11817</v>
      </c>
      <c r="U36" s="17">
        <f t="shared" si="0"/>
        <v>0.5</v>
      </c>
      <c r="V36" s="17">
        <f t="shared" si="1"/>
        <v>1</v>
      </c>
    </row>
    <row r="37" spans="2:22">
      <c r="B37" s="17">
        <v>20</v>
      </c>
      <c r="C37" s="110"/>
      <c r="D37" s="110"/>
      <c r="E37" s="110"/>
      <c r="F37" s="110"/>
      <c r="G37" s="110"/>
      <c r="H37" s="110"/>
      <c r="I37" s="110"/>
      <c r="J37" s="111"/>
      <c r="K37" s="107" t="s">
        <v>11833</v>
      </c>
      <c r="L37" s="108">
        <v>43434</v>
      </c>
      <c r="M37" s="44" t="s">
        <v>121</v>
      </c>
      <c r="N37" s="44">
        <v>0.1</v>
      </c>
      <c r="O37" s="17" t="s">
        <v>11674</v>
      </c>
      <c r="P37" s="17">
        <v>4</v>
      </c>
      <c r="Q37" s="17" t="s">
        <v>11677</v>
      </c>
      <c r="R37" s="17">
        <v>0</v>
      </c>
      <c r="S37" s="17" t="s">
        <v>11694</v>
      </c>
      <c r="T37" s="17" t="s">
        <v>11817</v>
      </c>
      <c r="U37" s="17">
        <f t="shared" si="0"/>
        <v>1</v>
      </c>
      <c r="V37" s="17">
        <f t="shared" si="1"/>
        <v>1</v>
      </c>
    </row>
    <row r="38" spans="2:22">
      <c r="B38" s="17">
        <v>21</v>
      </c>
      <c r="C38" s="110"/>
      <c r="D38" s="110"/>
      <c r="E38" s="110"/>
      <c r="F38" s="110"/>
      <c r="G38" s="110"/>
      <c r="H38" s="110"/>
      <c r="I38" s="110"/>
      <c r="J38" s="111"/>
      <c r="K38" s="107" t="s">
        <v>11833</v>
      </c>
      <c r="L38" s="108">
        <v>43434</v>
      </c>
      <c r="M38" s="44" t="s">
        <v>121</v>
      </c>
      <c r="N38" s="44">
        <v>0.1</v>
      </c>
      <c r="O38" s="17" t="s">
        <v>11674</v>
      </c>
      <c r="P38" s="17">
        <v>5</v>
      </c>
      <c r="Q38" s="17" t="s">
        <v>11677</v>
      </c>
      <c r="R38" s="17">
        <v>0</v>
      </c>
      <c r="S38" s="17" t="s">
        <v>11694</v>
      </c>
      <c r="T38" s="17" t="s">
        <v>11817</v>
      </c>
      <c r="U38" s="17">
        <f t="shared" si="0"/>
        <v>1</v>
      </c>
      <c r="V38" s="17">
        <f t="shared" si="1"/>
        <v>1</v>
      </c>
    </row>
    <row r="39" spans="2:22">
      <c r="B39" s="17">
        <v>22</v>
      </c>
      <c r="C39" s="110"/>
      <c r="D39" s="110"/>
      <c r="E39" s="110"/>
      <c r="F39" s="110"/>
      <c r="G39" s="110"/>
      <c r="H39" s="110"/>
      <c r="I39" s="110"/>
      <c r="J39" s="111"/>
      <c r="K39" s="107" t="s">
        <v>11833</v>
      </c>
      <c r="L39" s="108">
        <v>43440</v>
      </c>
      <c r="M39" s="44" t="s">
        <v>121</v>
      </c>
      <c r="N39" s="44">
        <v>0.1</v>
      </c>
      <c r="O39" s="17" t="s">
        <v>11674</v>
      </c>
      <c r="P39" s="17">
        <v>3</v>
      </c>
      <c r="Q39" s="17" t="s">
        <v>11674</v>
      </c>
      <c r="R39" s="17">
        <v>1</v>
      </c>
      <c r="S39" s="17" t="s">
        <v>11694</v>
      </c>
      <c r="T39" s="17" t="s">
        <v>11817</v>
      </c>
      <c r="U39" s="17">
        <f t="shared" si="0"/>
        <v>0.66666666666666674</v>
      </c>
      <c r="V39" s="17">
        <f t="shared" si="1"/>
        <v>1</v>
      </c>
    </row>
    <row r="40" spans="2:22">
      <c r="B40" s="17">
        <v>23</v>
      </c>
      <c r="C40" s="110"/>
      <c r="D40" s="110"/>
      <c r="E40" s="110"/>
      <c r="F40" s="110"/>
      <c r="G40" s="110"/>
      <c r="H40" s="110"/>
      <c r="I40" s="110"/>
      <c r="J40" s="111"/>
      <c r="K40" s="107" t="s">
        <v>11833</v>
      </c>
      <c r="L40" s="108">
        <v>43461</v>
      </c>
      <c r="M40" s="44" t="s">
        <v>121</v>
      </c>
      <c r="N40" s="44">
        <v>0.1</v>
      </c>
      <c r="O40" s="17" t="s">
        <v>11674</v>
      </c>
      <c r="P40" s="17">
        <v>4</v>
      </c>
      <c r="Q40" s="17" t="s">
        <v>11677</v>
      </c>
      <c r="R40" s="17">
        <v>0</v>
      </c>
      <c r="S40" s="17" t="s">
        <v>11694</v>
      </c>
      <c r="T40" s="17" t="s">
        <v>11817</v>
      </c>
      <c r="U40" s="17">
        <f t="shared" si="0"/>
        <v>1</v>
      </c>
      <c r="V40" s="17">
        <f t="shared" si="1"/>
        <v>1</v>
      </c>
    </row>
    <row r="41" spans="2:22">
      <c r="B41" s="17">
        <v>24</v>
      </c>
      <c r="C41" s="110"/>
      <c r="D41" s="110"/>
      <c r="E41" s="110"/>
      <c r="F41" s="110"/>
      <c r="G41" s="110"/>
      <c r="H41" s="110"/>
      <c r="I41" s="110"/>
      <c r="J41" s="111"/>
      <c r="K41" s="107" t="s">
        <v>11833</v>
      </c>
      <c r="L41" s="108">
        <v>43465</v>
      </c>
      <c r="M41" s="44" t="s">
        <v>121</v>
      </c>
      <c r="N41" s="44">
        <v>0.1</v>
      </c>
      <c r="O41" s="17" t="s">
        <v>11674</v>
      </c>
      <c r="P41" s="17">
        <v>4</v>
      </c>
      <c r="Q41" s="17" t="s">
        <v>11677</v>
      </c>
      <c r="R41" s="17">
        <v>0</v>
      </c>
      <c r="S41" s="17" t="s">
        <v>11694</v>
      </c>
      <c r="T41" s="17" t="s">
        <v>11817</v>
      </c>
      <c r="U41" s="17">
        <f t="shared" si="0"/>
        <v>1</v>
      </c>
      <c r="V41" s="17">
        <f t="shared" si="1"/>
        <v>1</v>
      </c>
    </row>
    <row r="42" spans="2:22">
      <c r="B42" s="17">
        <v>25</v>
      </c>
      <c r="C42" s="110"/>
      <c r="D42" s="110"/>
      <c r="E42" s="110"/>
      <c r="F42" s="110"/>
      <c r="G42" s="110"/>
      <c r="H42" s="110"/>
      <c r="I42" s="110"/>
      <c r="J42" s="111"/>
      <c r="K42" s="107" t="s">
        <v>11815</v>
      </c>
      <c r="L42" s="108">
        <v>43109</v>
      </c>
      <c r="M42" s="44" t="s">
        <v>121</v>
      </c>
      <c r="N42" s="44">
        <v>0.1</v>
      </c>
      <c r="O42" s="17" t="s">
        <v>11674</v>
      </c>
      <c r="P42" s="17">
        <v>4</v>
      </c>
      <c r="Q42" s="17" t="s">
        <v>11677</v>
      </c>
      <c r="R42" s="17">
        <v>0</v>
      </c>
      <c r="S42" s="17" t="s">
        <v>11694</v>
      </c>
      <c r="T42" s="17" t="s">
        <v>11817</v>
      </c>
      <c r="U42" s="17">
        <f t="shared" si="0"/>
        <v>1</v>
      </c>
      <c r="V42" s="17">
        <f t="shared" si="1"/>
        <v>1</v>
      </c>
    </row>
    <row r="43" spans="2:22">
      <c r="B43" s="17">
        <v>26</v>
      </c>
      <c r="C43" s="110"/>
      <c r="D43" s="110"/>
      <c r="E43" s="110"/>
      <c r="F43" s="110"/>
      <c r="G43" s="110"/>
      <c r="H43" s="110"/>
      <c r="I43" s="110"/>
      <c r="J43" s="111"/>
      <c r="K43" s="107" t="s">
        <v>11815</v>
      </c>
      <c r="L43" s="108">
        <v>43185</v>
      </c>
      <c r="M43" s="44" t="s">
        <v>121</v>
      </c>
      <c r="N43" s="44">
        <v>0.1</v>
      </c>
      <c r="O43" s="17" t="s">
        <v>11674</v>
      </c>
      <c r="P43" s="17">
        <v>5</v>
      </c>
      <c r="Q43" s="17" t="s">
        <v>11677</v>
      </c>
      <c r="R43" s="17">
        <v>0</v>
      </c>
      <c r="S43" s="17" t="s">
        <v>11694</v>
      </c>
      <c r="T43" s="17" t="s">
        <v>11817</v>
      </c>
      <c r="U43" s="17">
        <f t="shared" si="0"/>
        <v>1</v>
      </c>
      <c r="V43" s="17">
        <f t="shared" si="1"/>
        <v>1</v>
      </c>
    </row>
    <row r="44" spans="2:22">
      <c r="B44" s="17">
        <v>27</v>
      </c>
      <c r="C44" s="110"/>
      <c r="D44" s="110"/>
      <c r="E44" s="110"/>
      <c r="F44" s="110"/>
      <c r="G44" s="110"/>
      <c r="H44" s="110"/>
      <c r="I44" s="110"/>
      <c r="J44" s="111"/>
      <c r="K44" s="107" t="s">
        <v>11815</v>
      </c>
      <c r="L44" s="108">
        <v>43238</v>
      </c>
      <c r="M44" s="44" t="s">
        <v>121</v>
      </c>
      <c r="N44" s="44">
        <v>0.1</v>
      </c>
      <c r="O44" s="17" t="s">
        <v>11674</v>
      </c>
      <c r="P44" s="17">
        <v>3</v>
      </c>
      <c r="Q44" s="17" t="s">
        <v>11677</v>
      </c>
      <c r="R44" s="17">
        <v>0</v>
      </c>
      <c r="S44" s="17" t="s">
        <v>11694</v>
      </c>
      <c r="T44" s="17" t="s">
        <v>11817</v>
      </c>
      <c r="U44" s="17">
        <f t="shared" si="0"/>
        <v>1</v>
      </c>
      <c r="V44" s="17">
        <f t="shared" si="1"/>
        <v>1</v>
      </c>
    </row>
    <row r="45" spans="2:22">
      <c r="B45" s="17">
        <v>28</v>
      </c>
      <c r="C45" s="110"/>
      <c r="D45" s="110"/>
      <c r="E45" s="110"/>
      <c r="F45" s="110"/>
      <c r="G45" s="110"/>
      <c r="H45" s="110"/>
      <c r="I45" s="110"/>
      <c r="J45" s="111"/>
      <c r="K45" s="107" t="s">
        <v>11815</v>
      </c>
      <c r="L45" s="108">
        <v>43332</v>
      </c>
      <c r="M45" s="44" t="s">
        <v>121</v>
      </c>
      <c r="N45" s="44">
        <v>0.1</v>
      </c>
      <c r="O45" s="17" t="s">
        <v>11674</v>
      </c>
      <c r="P45" s="17">
        <v>4</v>
      </c>
      <c r="Q45" s="17" t="s">
        <v>11677</v>
      </c>
      <c r="R45" s="17">
        <v>0</v>
      </c>
      <c r="S45" s="17" t="s">
        <v>11694</v>
      </c>
      <c r="T45" s="17" t="s">
        <v>11817</v>
      </c>
      <c r="U45" s="17">
        <f t="shared" si="0"/>
        <v>1</v>
      </c>
      <c r="V45" s="17">
        <f t="shared" si="1"/>
        <v>1</v>
      </c>
    </row>
    <row r="46" spans="2:22">
      <c r="B46" s="17">
        <v>29</v>
      </c>
      <c r="C46" s="110"/>
      <c r="D46" s="110"/>
      <c r="E46" s="110"/>
      <c r="F46" s="110"/>
      <c r="G46" s="110"/>
      <c r="H46" s="110"/>
      <c r="I46" s="110"/>
      <c r="J46" s="111"/>
      <c r="K46" s="107" t="s">
        <v>11815</v>
      </c>
      <c r="L46" s="108">
        <v>43390</v>
      </c>
      <c r="M46" s="44" t="s">
        <v>121</v>
      </c>
      <c r="N46" s="44">
        <v>0.1</v>
      </c>
      <c r="O46" s="17" t="s">
        <v>11674</v>
      </c>
      <c r="P46" s="17">
        <v>4</v>
      </c>
      <c r="Q46" s="17" t="s">
        <v>11677</v>
      </c>
      <c r="R46" s="17">
        <v>0</v>
      </c>
      <c r="S46" s="17" t="s">
        <v>11694</v>
      </c>
      <c r="T46" s="17" t="s">
        <v>11817</v>
      </c>
      <c r="U46" s="17">
        <f t="shared" si="0"/>
        <v>1</v>
      </c>
      <c r="V46" s="17">
        <f t="shared" si="1"/>
        <v>1</v>
      </c>
    </row>
    <row r="47" spans="2:22">
      <c r="B47" s="17">
        <v>30</v>
      </c>
      <c r="C47" s="110"/>
      <c r="D47" s="110"/>
      <c r="E47" s="110"/>
      <c r="F47" s="110"/>
      <c r="G47" s="110"/>
      <c r="H47" s="110"/>
      <c r="I47" s="110"/>
      <c r="J47" s="111"/>
      <c r="K47" s="107" t="s">
        <v>11815</v>
      </c>
      <c r="L47" s="108">
        <v>43405</v>
      </c>
      <c r="M47" s="44" t="s">
        <v>121</v>
      </c>
      <c r="N47" s="44">
        <v>0.1</v>
      </c>
      <c r="O47" s="17" t="s">
        <v>11674</v>
      </c>
      <c r="P47" s="17">
        <v>4</v>
      </c>
      <c r="Q47" s="17" t="s">
        <v>11677</v>
      </c>
      <c r="R47" s="17">
        <v>0</v>
      </c>
      <c r="S47" s="17" t="s">
        <v>11694</v>
      </c>
      <c r="T47" s="17" t="s">
        <v>11817</v>
      </c>
      <c r="U47" s="17">
        <f t="shared" si="0"/>
        <v>1</v>
      </c>
      <c r="V47" s="17">
        <f t="shared" si="1"/>
        <v>1</v>
      </c>
    </row>
    <row r="48" spans="2:22">
      <c r="B48" s="17">
        <v>31</v>
      </c>
      <c r="C48" s="110"/>
      <c r="D48" s="110"/>
      <c r="E48" s="110"/>
      <c r="F48" s="110"/>
      <c r="G48" s="110"/>
      <c r="H48" s="110"/>
      <c r="I48" s="110"/>
      <c r="J48" s="111"/>
      <c r="K48" s="107" t="s">
        <v>11815</v>
      </c>
      <c r="L48" s="108">
        <v>43426</v>
      </c>
      <c r="M48" s="44" t="s">
        <v>121</v>
      </c>
      <c r="N48" s="44">
        <v>1.1000000000000001</v>
      </c>
      <c r="O48" s="17" t="s">
        <v>11674</v>
      </c>
      <c r="P48" s="17">
        <v>4</v>
      </c>
      <c r="Q48" s="17" t="s">
        <v>11677</v>
      </c>
      <c r="R48" s="17">
        <v>1</v>
      </c>
      <c r="S48" s="17" t="s">
        <v>11694</v>
      </c>
      <c r="T48" s="17" t="s">
        <v>11817</v>
      </c>
      <c r="U48" s="17">
        <f t="shared" ref="U48:U49" si="2">IF(Q48="No",1,(1-R48/P48))</f>
        <v>1</v>
      </c>
      <c r="V48" s="17">
        <f t="shared" ref="V48:V49" si="3">IF(O48="Yes",1,0)</f>
        <v>1</v>
      </c>
    </row>
    <row r="49" spans="2:22">
      <c r="B49" s="17">
        <v>32</v>
      </c>
      <c r="C49" s="110"/>
      <c r="D49" s="110"/>
      <c r="E49" s="110"/>
      <c r="F49" s="110"/>
      <c r="G49" s="110"/>
      <c r="H49" s="110"/>
      <c r="I49" s="110"/>
      <c r="J49" s="111"/>
      <c r="K49" s="107" t="s">
        <v>11815</v>
      </c>
      <c r="L49" s="108">
        <v>43445</v>
      </c>
      <c r="M49" s="44" t="s">
        <v>121</v>
      </c>
      <c r="N49" s="44">
        <v>2.1</v>
      </c>
      <c r="O49" s="17" t="s">
        <v>11674</v>
      </c>
      <c r="P49" s="17">
        <v>3</v>
      </c>
      <c r="Q49" s="17" t="s">
        <v>11677</v>
      </c>
      <c r="R49" s="17">
        <v>2</v>
      </c>
      <c r="S49" s="17" t="s">
        <v>11694</v>
      </c>
      <c r="T49" s="17" t="s">
        <v>11817</v>
      </c>
      <c r="U49" s="17">
        <f t="shared" si="2"/>
        <v>1</v>
      </c>
      <c r="V49" s="17">
        <f t="shared" si="3"/>
        <v>1</v>
      </c>
    </row>
    <row r="50" spans="2:22">
      <c r="T50" s="17" t="s">
        <v>11819</v>
      </c>
      <c r="U50" s="49">
        <f>AVERAGE(U18:U49)</f>
        <v>0.92656250000000007</v>
      </c>
      <c r="V50" s="49">
        <f>AVERAGE(V18:V49)</f>
        <v>0.9375</v>
      </c>
    </row>
    <row r="51" spans="2:22">
      <c r="B51" s="57" t="s">
        <v>11820</v>
      </c>
      <c r="C51" s="52"/>
      <c r="E51" s="57" t="s">
        <v>11821</v>
      </c>
      <c r="F51" s="52"/>
    </row>
    <row r="52" spans="2:22">
      <c r="B52" s="52"/>
      <c r="C52" s="52"/>
      <c r="E52" s="52"/>
      <c r="F52" s="52"/>
    </row>
    <row r="53" spans="2:22" ht="15.95" thickBot="1"/>
    <row r="54" spans="2:22">
      <c r="B54" s="58" t="s">
        <v>11822</v>
      </c>
      <c r="C54" s="59">
        <f>COUNT(L18:L49)</f>
        <v>32</v>
      </c>
      <c r="E54" s="58" t="s">
        <v>11822</v>
      </c>
      <c r="F54" s="59">
        <f>COUNT(L18:L49)</f>
        <v>32</v>
      </c>
    </row>
    <row r="55" spans="2:22">
      <c r="B55" s="60" t="s">
        <v>11823</v>
      </c>
      <c r="C55" s="61" t="e">
        <f>#REF!</f>
        <v>#REF!</v>
      </c>
      <c r="E55" s="60" t="s">
        <v>11823</v>
      </c>
      <c r="F55" s="61" t="e">
        <f>#REF!</f>
        <v>#REF!</v>
      </c>
    </row>
    <row r="56" spans="2:22">
      <c r="B56" s="60" t="s">
        <v>11824</v>
      </c>
      <c r="C56" s="62" t="e">
        <f>C54/C55</f>
        <v>#REF!</v>
      </c>
      <c r="E56" s="60" t="s">
        <v>11824</v>
      </c>
      <c r="F56" s="62" t="e">
        <f>F54/F55</f>
        <v>#REF!</v>
      </c>
    </row>
    <row r="57" spans="2:22">
      <c r="B57" s="60" t="s">
        <v>11825</v>
      </c>
      <c r="C57" s="62">
        <f>AVERAGE(V18:V47)</f>
        <v>0.93333333333333335</v>
      </c>
      <c r="E57" s="60" t="s">
        <v>11825</v>
      </c>
      <c r="F57" s="62">
        <f>AVERAGE(U18:U47)</f>
        <v>0.92166666666666675</v>
      </c>
    </row>
    <row r="58" spans="2:22">
      <c r="B58" s="60" t="s">
        <v>11826</v>
      </c>
      <c r="C58" s="62">
        <f>1-C57</f>
        <v>6.6666666666666652E-2</v>
      </c>
      <c r="E58" s="60" t="s">
        <v>11826</v>
      </c>
      <c r="F58" s="62">
        <f>1-F57</f>
        <v>7.8333333333333255E-2</v>
      </c>
    </row>
    <row r="59" spans="2:22">
      <c r="B59" s="60" t="s">
        <v>11827</v>
      </c>
      <c r="C59" s="62" t="e">
        <f>SQRT((1-C56)*C57*C58/C54)</f>
        <v>#REF!</v>
      </c>
      <c r="E59" s="60" t="s">
        <v>11827</v>
      </c>
      <c r="F59" s="62" t="e">
        <f>SQRT((1-F56)*F57*F58/F54)</f>
        <v>#REF!</v>
      </c>
    </row>
    <row r="60" spans="2:22">
      <c r="B60" s="60" t="s">
        <v>11828</v>
      </c>
      <c r="C60" s="62" t="e">
        <f>(1.6449*C59)</f>
        <v>#REF!</v>
      </c>
      <c r="E60" s="60" t="s">
        <v>11828</v>
      </c>
      <c r="F60" s="62" t="e">
        <f>(1.6449*F59)</f>
        <v>#REF!</v>
      </c>
    </row>
    <row r="61" spans="2:22">
      <c r="B61" s="63" t="s">
        <v>11829</v>
      </c>
      <c r="C61" s="72" t="e">
        <f>C60/C57</f>
        <v>#REF!</v>
      </c>
      <c r="E61" s="63" t="s">
        <v>11829</v>
      </c>
      <c r="F61" s="68" t="e">
        <f>F60/F57</f>
        <v>#REF!</v>
      </c>
    </row>
    <row r="62" spans="2:22" ht="15.95" thickBot="1">
      <c r="B62" s="64" t="s">
        <v>11830</v>
      </c>
      <c r="C62" s="65" t="e">
        <f>IF(C61&gt;0.1,(C57-(1.645*SQRT((C57*C58/C54)))),"N/A")</f>
        <v>#REF!</v>
      </c>
      <c r="E62" s="64" t="s">
        <v>11830</v>
      </c>
      <c r="F62" s="65" t="e">
        <f>IF(F61&gt;0.1,(F57-(1.645*SQRT((F57*F58/F54)))),"N/A")</f>
        <v>#REF!</v>
      </c>
    </row>
  </sheetData>
  <mergeCells count="7">
    <mergeCell ref="C8:E8"/>
    <mergeCell ref="C2:E2"/>
    <mergeCell ref="C3:E3"/>
    <mergeCell ref="C4:E4"/>
    <mergeCell ref="C5:E5"/>
    <mergeCell ref="C6:E6"/>
    <mergeCell ref="C7:E7"/>
  </mergeCells>
  <phoneticPr fontId="15" type="noConversion"/>
  <pageMargins left="0.7" right="0.7" top="0.75" bottom="0.75" header="0.51180555555555496" footer="0.51180555555555496"/>
  <pageSetup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V62"/>
  <sheetViews>
    <sheetView zoomScaleNormal="100" workbookViewId="0">
      <selection activeCell="C2" sqref="C2:E3"/>
    </sheetView>
  </sheetViews>
  <sheetFormatPr defaultColWidth="8.140625" defaultRowHeight="15.6"/>
  <cols>
    <col min="1" max="1" width="4.85546875" style="2" customWidth="1"/>
    <col min="2" max="2" width="25.42578125" style="2" customWidth="1"/>
    <col min="3" max="3" width="23.5703125" style="2" customWidth="1"/>
    <col min="4" max="4" width="32.140625" style="2" customWidth="1"/>
    <col min="5" max="5" width="35.140625" style="2" customWidth="1"/>
    <col min="6" max="6" width="14.85546875" style="2" bestFit="1" customWidth="1"/>
    <col min="7" max="7" width="22.85546875" style="2" customWidth="1"/>
    <col min="8" max="8" width="17.85546875" style="2" customWidth="1"/>
    <col min="9" max="9" width="16.85546875" style="2" bestFit="1" customWidth="1"/>
    <col min="10" max="10" width="13.42578125" style="2" customWidth="1"/>
    <col min="11" max="11" width="12.85546875" style="2" customWidth="1"/>
    <col min="12" max="12" width="19.85546875" style="2" customWidth="1"/>
    <col min="13" max="13" width="23.42578125" style="2" customWidth="1"/>
    <col min="14" max="14" width="21.140625" style="2" customWidth="1"/>
    <col min="15" max="15" width="19.85546875" style="2" bestFit="1" customWidth="1"/>
    <col min="16" max="16" width="15.42578125" style="2" customWidth="1"/>
    <col min="17" max="17" width="13.42578125" style="2" customWidth="1"/>
    <col min="18" max="18" width="13.140625" style="2" customWidth="1"/>
    <col min="19" max="19" width="13.85546875" style="2" bestFit="1" customWidth="1"/>
    <col min="20" max="20" width="18.140625" style="2" customWidth="1"/>
    <col min="21" max="21" width="13.85546875" style="2" customWidth="1"/>
    <col min="22" max="22" width="13.42578125" style="2" customWidth="1"/>
    <col min="23" max="1000" width="7.85546875" style="2" customWidth="1"/>
    <col min="1001" max="16384" width="8.140625" style="2"/>
  </cols>
  <sheetData>
    <row r="1" spans="2:6" ht="15.95" thickBot="1"/>
    <row r="2" spans="2:6">
      <c r="B2" s="22" t="s">
        <v>11776</v>
      </c>
      <c r="C2" s="312"/>
      <c r="D2" s="312"/>
      <c r="E2" s="313"/>
    </row>
    <row r="3" spans="2:6">
      <c r="B3" s="23" t="s">
        <v>11777</v>
      </c>
      <c r="C3" s="314"/>
      <c r="D3" s="314"/>
      <c r="E3" s="314"/>
    </row>
    <row r="4" spans="2:6" ht="15.75" customHeight="1">
      <c r="B4" s="24" t="s">
        <v>11778</v>
      </c>
      <c r="C4" s="315" t="s">
        <v>11779</v>
      </c>
      <c r="D4" s="314"/>
      <c r="E4" s="314"/>
    </row>
    <row r="5" spans="2:6">
      <c r="B5" s="25" t="s">
        <v>11780</v>
      </c>
      <c r="C5" s="314" t="s">
        <v>11781</v>
      </c>
      <c r="D5" s="314"/>
      <c r="E5" s="314"/>
    </row>
    <row r="6" spans="2:6">
      <c r="B6" s="25" t="s">
        <v>11782</v>
      </c>
      <c r="C6" s="314" t="s">
        <v>11783</v>
      </c>
      <c r="D6" s="314"/>
      <c r="E6" s="314"/>
    </row>
    <row r="7" spans="2:6" ht="16.5" customHeight="1" thickBot="1">
      <c r="B7" s="26" t="s">
        <v>11784</v>
      </c>
      <c r="C7" s="311" t="s">
        <v>11785</v>
      </c>
      <c r="D7" s="311"/>
      <c r="E7" s="311"/>
    </row>
    <row r="8" spans="2:6" ht="15.95" thickBot="1">
      <c r="B8" s="26" t="s">
        <v>11786</v>
      </c>
      <c r="C8" s="311" t="s">
        <v>11787</v>
      </c>
      <c r="D8" s="311"/>
      <c r="E8" s="311"/>
    </row>
    <row r="9" spans="2:6">
      <c r="B9" s="66"/>
      <c r="C9" s="67"/>
      <c r="D9" s="67"/>
      <c r="E9" s="67"/>
    </row>
    <row r="10" spans="2:6">
      <c r="B10" s="1" t="s">
        <v>11788</v>
      </c>
    </row>
    <row r="11" spans="2:6">
      <c r="B11" s="50" t="s">
        <v>11789</v>
      </c>
      <c r="E11" s="2" t="s">
        <v>11790</v>
      </c>
      <c r="F11" s="51" t="e">
        <f>'Sample size calc_Ny,i,j'!E37</f>
        <v>#REF!</v>
      </c>
    </row>
    <row r="12" spans="2:6">
      <c r="B12" s="50"/>
      <c r="E12" s="2" t="s">
        <v>11791</v>
      </c>
      <c r="F12" s="51" t="e">
        <f>'Sample size calc_Uy,i,j'!E36</f>
        <v>#REF!</v>
      </c>
    </row>
    <row r="13" spans="2:6">
      <c r="B13" s="2" t="s">
        <v>11792</v>
      </c>
      <c r="F13" s="51"/>
    </row>
    <row r="14" spans="2:6">
      <c r="B14" s="2" t="s">
        <v>11831</v>
      </c>
    </row>
    <row r="15" spans="2:6">
      <c r="B15" s="52" t="s">
        <v>11832</v>
      </c>
    </row>
    <row r="17" spans="2:22" ht="85.5" customHeight="1">
      <c r="B17" s="17" t="s">
        <v>11794</v>
      </c>
      <c r="C17" s="17" t="s">
        <v>11795</v>
      </c>
      <c r="D17" s="17" t="s">
        <v>11796</v>
      </c>
      <c r="E17" s="17" t="s">
        <v>11797</v>
      </c>
      <c r="F17" s="17" t="s">
        <v>11798</v>
      </c>
      <c r="G17" s="17" t="s">
        <v>11799</v>
      </c>
      <c r="H17" s="17" t="s">
        <v>11800</v>
      </c>
      <c r="I17" s="41" t="s">
        <v>11801</v>
      </c>
      <c r="J17" s="17" t="s">
        <v>11802</v>
      </c>
      <c r="K17" s="42" t="s">
        <v>11803</v>
      </c>
      <c r="L17" s="42" t="s">
        <v>11804</v>
      </c>
      <c r="M17" s="43" t="s">
        <v>11805</v>
      </c>
      <c r="N17" s="43" t="s">
        <v>11806</v>
      </c>
      <c r="O17" s="53" t="s">
        <v>11807</v>
      </c>
      <c r="P17" s="54" t="s">
        <v>11808</v>
      </c>
      <c r="Q17" s="54" t="s">
        <v>11809</v>
      </c>
      <c r="R17" s="54" t="s">
        <v>11810</v>
      </c>
      <c r="S17" s="54" t="s">
        <v>11811</v>
      </c>
      <c r="T17" s="54" t="s">
        <v>11812</v>
      </c>
      <c r="U17" s="17" t="s">
        <v>11813</v>
      </c>
      <c r="V17" s="17" t="s">
        <v>11814</v>
      </c>
    </row>
    <row r="18" spans="2:22">
      <c r="B18" s="17">
        <v>1</v>
      </c>
      <c r="C18" s="110"/>
      <c r="D18" s="110"/>
      <c r="E18" s="110"/>
      <c r="F18" s="110"/>
      <c r="G18" s="110"/>
      <c r="H18" s="110"/>
      <c r="I18" s="110"/>
      <c r="J18" s="111"/>
      <c r="K18" s="107" t="s">
        <v>11833</v>
      </c>
      <c r="L18" s="108">
        <v>43476</v>
      </c>
      <c r="M18" s="44" t="s">
        <v>121</v>
      </c>
      <c r="N18" s="44">
        <v>0.1</v>
      </c>
      <c r="O18" s="17" t="s">
        <v>11674</v>
      </c>
      <c r="P18" s="17">
        <v>3</v>
      </c>
      <c r="Q18" s="17" t="s">
        <v>11677</v>
      </c>
      <c r="R18" s="17">
        <v>0</v>
      </c>
      <c r="S18" s="17" t="s">
        <v>11694</v>
      </c>
      <c r="T18" s="17" t="s">
        <v>11817</v>
      </c>
      <c r="U18" s="17">
        <f t="shared" ref="U18:U47" si="0">IF(Q18="No",1,(1-R18/P18))</f>
        <v>1</v>
      </c>
      <c r="V18" s="17">
        <f t="shared" ref="V18:V47" si="1">IF(O18="Yes",1,0)</f>
        <v>1</v>
      </c>
    </row>
    <row r="19" spans="2:22">
      <c r="B19" s="17">
        <v>2</v>
      </c>
      <c r="C19" s="110"/>
      <c r="D19" s="110"/>
      <c r="E19" s="110"/>
      <c r="F19" s="110"/>
      <c r="G19" s="110"/>
      <c r="H19" s="110"/>
      <c r="I19" s="110"/>
      <c r="J19" s="111"/>
      <c r="K19" s="107" t="s">
        <v>11833</v>
      </c>
      <c r="L19" s="108">
        <v>43496</v>
      </c>
      <c r="M19" s="44" t="s">
        <v>121</v>
      </c>
      <c r="N19" s="44">
        <v>0.1</v>
      </c>
      <c r="O19" s="17" t="s">
        <v>11674</v>
      </c>
      <c r="P19" s="17">
        <v>5</v>
      </c>
      <c r="Q19" s="17" t="s">
        <v>11677</v>
      </c>
      <c r="R19" s="17">
        <v>0</v>
      </c>
      <c r="S19" s="17" t="s">
        <v>11694</v>
      </c>
      <c r="T19" s="17" t="s">
        <v>11817</v>
      </c>
      <c r="U19" s="17">
        <f t="shared" si="0"/>
        <v>1</v>
      </c>
      <c r="V19" s="17">
        <f t="shared" si="1"/>
        <v>1</v>
      </c>
    </row>
    <row r="20" spans="2:22">
      <c r="B20" s="17">
        <v>3</v>
      </c>
      <c r="C20" s="110"/>
      <c r="D20" s="110"/>
      <c r="E20" s="110"/>
      <c r="F20" s="110"/>
      <c r="G20" s="110"/>
      <c r="H20" s="110"/>
      <c r="I20" s="110"/>
      <c r="J20" s="111"/>
      <c r="K20" s="107" t="s">
        <v>11833</v>
      </c>
      <c r="L20" s="108">
        <v>43522</v>
      </c>
      <c r="M20" s="44" t="s">
        <v>121</v>
      </c>
      <c r="N20" s="44">
        <v>0.1</v>
      </c>
      <c r="O20" s="17" t="s">
        <v>11677</v>
      </c>
      <c r="P20" s="17">
        <v>4</v>
      </c>
      <c r="Q20" s="17" t="s">
        <v>11677</v>
      </c>
      <c r="R20" s="17">
        <v>0</v>
      </c>
      <c r="S20" s="17" t="s">
        <v>11694</v>
      </c>
      <c r="T20" s="17" t="s">
        <v>11817</v>
      </c>
      <c r="U20" s="17">
        <f t="shared" si="0"/>
        <v>1</v>
      </c>
      <c r="V20" s="17">
        <f t="shared" si="1"/>
        <v>0</v>
      </c>
    </row>
    <row r="21" spans="2:22">
      <c r="B21" s="17">
        <v>4</v>
      </c>
      <c r="C21" s="110"/>
      <c r="D21" s="110"/>
      <c r="E21" s="110"/>
      <c r="F21" s="110"/>
      <c r="G21" s="110"/>
      <c r="H21" s="110"/>
      <c r="I21" s="110"/>
      <c r="J21" s="111"/>
      <c r="K21" s="107" t="s">
        <v>11833</v>
      </c>
      <c r="L21" s="108">
        <v>43523</v>
      </c>
      <c r="M21" s="44" t="s">
        <v>121</v>
      </c>
      <c r="N21" s="44">
        <v>0.1</v>
      </c>
      <c r="O21" s="17" t="s">
        <v>11674</v>
      </c>
      <c r="P21" s="17">
        <v>5</v>
      </c>
      <c r="Q21" s="17" t="s">
        <v>11674</v>
      </c>
      <c r="R21" s="17">
        <v>1</v>
      </c>
      <c r="S21" s="17" t="s">
        <v>11694</v>
      </c>
      <c r="T21" s="17" t="s">
        <v>11817</v>
      </c>
      <c r="U21" s="17">
        <f t="shared" si="0"/>
        <v>0.8</v>
      </c>
      <c r="V21" s="17">
        <f t="shared" si="1"/>
        <v>1</v>
      </c>
    </row>
    <row r="22" spans="2:22">
      <c r="B22" s="17">
        <v>5</v>
      </c>
      <c r="C22" s="110"/>
      <c r="D22" s="110"/>
      <c r="E22" s="110"/>
      <c r="F22" s="110"/>
      <c r="G22" s="110"/>
      <c r="H22" s="110"/>
      <c r="I22" s="110"/>
      <c r="J22" s="111"/>
      <c r="K22" s="107" t="s">
        <v>11833</v>
      </c>
      <c r="L22" s="108">
        <v>43544</v>
      </c>
      <c r="M22" s="44" t="s">
        <v>121</v>
      </c>
      <c r="N22" s="44">
        <v>0.1</v>
      </c>
      <c r="O22" s="17" t="s">
        <v>11674</v>
      </c>
      <c r="P22" s="17">
        <v>5</v>
      </c>
      <c r="Q22" s="17" t="s">
        <v>11677</v>
      </c>
      <c r="R22" s="17">
        <v>0</v>
      </c>
      <c r="S22" s="17" t="s">
        <v>11694</v>
      </c>
      <c r="T22" s="17" t="s">
        <v>11817</v>
      </c>
      <c r="U22" s="17">
        <f t="shared" si="0"/>
        <v>1</v>
      </c>
      <c r="V22" s="17">
        <f t="shared" si="1"/>
        <v>1</v>
      </c>
    </row>
    <row r="23" spans="2:22">
      <c r="B23" s="17">
        <v>6</v>
      </c>
      <c r="C23" s="110"/>
      <c r="D23" s="110"/>
      <c r="E23" s="110"/>
      <c r="F23" s="110"/>
      <c r="G23" s="110"/>
      <c r="H23" s="110"/>
      <c r="I23" s="110"/>
      <c r="J23" s="111"/>
      <c r="K23" s="107" t="s">
        <v>11833</v>
      </c>
      <c r="L23" s="108">
        <v>43553</v>
      </c>
      <c r="M23" s="44" t="s">
        <v>121</v>
      </c>
      <c r="N23" s="44">
        <v>0.1</v>
      </c>
      <c r="O23" s="17" t="s">
        <v>11674</v>
      </c>
      <c r="P23" s="17">
        <v>3</v>
      </c>
      <c r="Q23" s="17" t="s">
        <v>11677</v>
      </c>
      <c r="R23" s="17">
        <v>0</v>
      </c>
      <c r="S23" s="17" t="s">
        <v>11694</v>
      </c>
      <c r="T23" s="17" t="s">
        <v>11817</v>
      </c>
      <c r="U23" s="17">
        <f t="shared" si="0"/>
        <v>1</v>
      </c>
      <c r="V23" s="17">
        <f t="shared" si="1"/>
        <v>1</v>
      </c>
    </row>
    <row r="24" spans="2:22">
      <c r="B24" s="17">
        <v>7</v>
      </c>
      <c r="C24" s="110"/>
      <c r="D24" s="110"/>
      <c r="E24" s="110"/>
      <c r="F24" s="110"/>
      <c r="G24" s="110"/>
      <c r="H24" s="110"/>
      <c r="I24" s="110"/>
      <c r="J24" s="111"/>
      <c r="K24" s="107" t="s">
        <v>11833</v>
      </c>
      <c r="L24" s="108">
        <v>43553</v>
      </c>
      <c r="M24" s="44" t="s">
        <v>121</v>
      </c>
      <c r="N24" s="44">
        <v>0.1</v>
      </c>
      <c r="O24" s="17" t="s">
        <v>11677</v>
      </c>
      <c r="P24" s="17">
        <v>4</v>
      </c>
      <c r="Q24" s="17" t="s">
        <v>11677</v>
      </c>
      <c r="R24" s="17">
        <v>0</v>
      </c>
      <c r="S24" s="17" t="s">
        <v>11694</v>
      </c>
      <c r="T24" s="17" t="s">
        <v>11817</v>
      </c>
      <c r="U24" s="17">
        <f t="shared" si="0"/>
        <v>1</v>
      </c>
      <c r="V24" s="17">
        <f t="shared" si="1"/>
        <v>0</v>
      </c>
    </row>
    <row r="25" spans="2:22">
      <c r="B25" s="17">
        <v>8</v>
      </c>
      <c r="C25" s="110"/>
      <c r="D25" s="110"/>
      <c r="E25" s="110"/>
      <c r="F25" s="110"/>
      <c r="G25" s="110"/>
      <c r="H25" s="110"/>
      <c r="I25" s="110"/>
      <c r="J25" s="111"/>
      <c r="K25" s="107" t="s">
        <v>11833</v>
      </c>
      <c r="L25" s="108">
        <v>43554</v>
      </c>
      <c r="M25" s="44" t="s">
        <v>121</v>
      </c>
      <c r="N25" s="44">
        <v>0.1</v>
      </c>
      <c r="O25" s="17" t="s">
        <v>11674</v>
      </c>
      <c r="P25" s="17">
        <v>5</v>
      </c>
      <c r="Q25" s="17" t="s">
        <v>11677</v>
      </c>
      <c r="R25" s="17">
        <v>0</v>
      </c>
      <c r="S25" s="17" t="s">
        <v>11694</v>
      </c>
      <c r="T25" s="17" t="s">
        <v>11817</v>
      </c>
      <c r="U25" s="17">
        <f t="shared" si="0"/>
        <v>1</v>
      </c>
      <c r="V25" s="17">
        <f t="shared" si="1"/>
        <v>1</v>
      </c>
    </row>
    <row r="26" spans="2:22">
      <c r="B26" s="17">
        <v>9</v>
      </c>
      <c r="C26" s="110"/>
      <c r="D26" s="110"/>
      <c r="E26" s="110"/>
      <c r="F26" s="110"/>
      <c r="G26" s="110"/>
      <c r="H26" s="110"/>
      <c r="I26" s="110"/>
      <c r="J26" s="111"/>
      <c r="K26" s="107" t="s">
        <v>11833</v>
      </c>
      <c r="L26" s="108">
        <v>43560</v>
      </c>
      <c r="M26" s="44" t="s">
        <v>121</v>
      </c>
      <c r="N26" s="44">
        <v>0.1</v>
      </c>
      <c r="O26" s="17" t="s">
        <v>11674</v>
      </c>
      <c r="P26" s="17">
        <v>3</v>
      </c>
      <c r="Q26" s="17" t="s">
        <v>11677</v>
      </c>
      <c r="R26" s="17">
        <v>0</v>
      </c>
      <c r="S26" s="17" t="s">
        <v>11694</v>
      </c>
      <c r="T26" s="17" t="s">
        <v>11817</v>
      </c>
      <c r="U26" s="17">
        <f t="shared" si="0"/>
        <v>1</v>
      </c>
      <c r="V26" s="17">
        <f t="shared" si="1"/>
        <v>1</v>
      </c>
    </row>
    <row r="27" spans="2:22">
      <c r="B27" s="17">
        <v>10</v>
      </c>
      <c r="C27" s="110"/>
      <c r="D27" s="110"/>
      <c r="E27" s="110"/>
      <c r="F27" s="110"/>
      <c r="G27" s="110"/>
      <c r="H27" s="110"/>
      <c r="I27" s="110"/>
      <c r="J27" s="111"/>
      <c r="K27" s="107" t="s">
        <v>11833</v>
      </c>
      <c r="L27" s="108">
        <v>43563</v>
      </c>
      <c r="M27" s="44" t="s">
        <v>121</v>
      </c>
      <c r="N27" s="44">
        <v>0.1</v>
      </c>
      <c r="O27" s="17" t="s">
        <v>11674</v>
      </c>
      <c r="P27" s="17">
        <v>4</v>
      </c>
      <c r="Q27" s="17" t="s">
        <v>11677</v>
      </c>
      <c r="R27" s="17">
        <v>0</v>
      </c>
      <c r="S27" s="17" t="s">
        <v>11694</v>
      </c>
      <c r="T27" s="17" t="s">
        <v>11817</v>
      </c>
      <c r="U27" s="17">
        <f t="shared" si="0"/>
        <v>1</v>
      </c>
      <c r="V27" s="17">
        <f t="shared" si="1"/>
        <v>1</v>
      </c>
    </row>
    <row r="28" spans="2:22">
      <c r="B28" s="17">
        <v>11</v>
      </c>
      <c r="C28" s="110"/>
      <c r="D28" s="110"/>
      <c r="E28" s="110"/>
      <c r="F28" s="110"/>
      <c r="G28" s="110"/>
      <c r="H28" s="110"/>
      <c r="I28" s="110"/>
      <c r="J28" s="111"/>
      <c r="K28" s="107" t="s">
        <v>11833</v>
      </c>
      <c r="L28" s="108">
        <v>43582</v>
      </c>
      <c r="M28" s="44" t="s">
        <v>121</v>
      </c>
      <c r="N28" s="44">
        <v>0.1</v>
      </c>
      <c r="O28" s="17" t="s">
        <v>11674</v>
      </c>
      <c r="P28" s="17">
        <v>3</v>
      </c>
      <c r="Q28" s="17" t="s">
        <v>11674</v>
      </c>
      <c r="R28" s="17">
        <v>1</v>
      </c>
      <c r="S28" s="17" t="s">
        <v>11694</v>
      </c>
      <c r="T28" s="17" t="s">
        <v>11817</v>
      </c>
      <c r="U28" s="17">
        <f t="shared" si="0"/>
        <v>0.66666666666666674</v>
      </c>
      <c r="V28" s="17">
        <f t="shared" si="1"/>
        <v>1</v>
      </c>
    </row>
    <row r="29" spans="2:22">
      <c r="B29" s="17">
        <v>12</v>
      </c>
      <c r="C29" s="110"/>
      <c r="D29" s="110"/>
      <c r="E29" s="110"/>
      <c r="F29" s="110"/>
      <c r="G29" s="110"/>
      <c r="H29" s="110"/>
      <c r="I29" s="110"/>
      <c r="J29" s="111"/>
      <c r="K29" s="107" t="s">
        <v>11833</v>
      </c>
      <c r="L29" s="108">
        <v>43584</v>
      </c>
      <c r="M29" s="44" t="s">
        <v>121</v>
      </c>
      <c r="N29" s="44">
        <v>0.1</v>
      </c>
      <c r="O29" s="17" t="s">
        <v>11674</v>
      </c>
      <c r="P29" s="17">
        <v>4</v>
      </c>
      <c r="Q29" s="17" t="s">
        <v>11677</v>
      </c>
      <c r="R29" s="17">
        <v>0</v>
      </c>
      <c r="S29" s="17" t="s">
        <v>11694</v>
      </c>
      <c r="T29" s="17" t="s">
        <v>11817</v>
      </c>
      <c r="U29" s="17">
        <f t="shared" si="0"/>
        <v>1</v>
      </c>
      <c r="V29" s="17">
        <f t="shared" si="1"/>
        <v>1</v>
      </c>
    </row>
    <row r="30" spans="2:22">
      <c r="B30" s="17">
        <v>13</v>
      </c>
      <c r="C30" s="110"/>
      <c r="D30" s="110"/>
      <c r="E30" s="110"/>
      <c r="F30" s="110"/>
      <c r="G30" s="110"/>
      <c r="H30" s="110"/>
      <c r="I30" s="110"/>
      <c r="J30" s="111"/>
      <c r="K30" s="107" t="s">
        <v>11833</v>
      </c>
      <c r="L30" s="108">
        <v>43584</v>
      </c>
      <c r="M30" s="44" t="s">
        <v>121</v>
      </c>
      <c r="N30" s="44">
        <v>0.1</v>
      </c>
      <c r="O30" s="17" t="s">
        <v>11674</v>
      </c>
      <c r="P30" s="17">
        <v>5</v>
      </c>
      <c r="Q30" s="17" t="s">
        <v>11677</v>
      </c>
      <c r="R30" s="17">
        <v>0</v>
      </c>
      <c r="S30" s="17" t="s">
        <v>11694</v>
      </c>
      <c r="T30" s="17" t="s">
        <v>11817</v>
      </c>
      <c r="U30" s="17">
        <f t="shared" si="0"/>
        <v>1</v>
      </c>
      <c r="V30" s="17">
        <f t="shared" si="1"/>
        <v>1</v>
      </c>
    </row>
    <row r="31" spans="2:22">
      <c r="B31" s="17">
        <v>14</v>
      </c>
      <c r="C31" s="110"/>
      <c r="D31" s="110"/>
      <c r="E31" s="110"/>
      <c r="F31" s="110"/>
      <c r="G31" s="110"/>
      <c r="H31" s="110"/>
      <c r="I31" s="110"/>
      <c r="J31" s="111"/>
      <c r="K31" s="107" t="s">
        <v>11833</v>
      </c>
      <c r="L31" s="108">
        <v>43585</v>
      </c>
      <c r="M31" s="44" t="s">
        <v>121</v>
      </c>
      <c r="N31" s="44">
        <v>0.1</v>
      </c>
      <c r="O31" s="17" t="s">
        <v>11674</v>
      </c>
      <c r="P31" s="17">
        <v>4</v>
      </c>
      <c r="Q31" s="17" t="s">
        <v>11677</v>
      </c>
      <c r="R31" s="17">
        <v>0</v>
      </c>
      <c r="S31" s="17" t="s">
        <v>11694</v>
      </c>
      <c r="T31" s="17" t="s">
        <v>11817</v>
      </c>
      <c r="U31" s="17">
        <f t="shared" si="0"/>
        <v>1</v>
      </c>
      <c r="V31" s="17">
        <f t="shared" si="1"/>
        <v>1</v>
      </c>
    </row>
    <row r="32" spans="2:22">
      <c r="B32" s="17">
        <v>15</v>
      </c>
      <c r="C32" s="110"/>
      <c r="D32" s="110"/>
      <c r="E32" s="110"/>
      <c r="F32" s="110"/>
      <c r="G32" s="110"/>
      <c r="H32" s="110"/>
      <c r="I32" s="110"/>
      <c r="J32" s="111"/>
      <c r="K32" s="107" t="s">
        <v>11833</v>
      </c>
      <c r="L32" s="108">
        <v>43591</v>
      </c>
      <c r="M32" s="44" t="s">
        <v>121</v>
      </c>
      <c r="N32" s="44">
        <v>0.1</v>
      </c>
      <c r="O32" s="17" t="s">
        <v>11674</v>
      </c>
      <c r="P32" s="17">
        <v>3</v>
      </c>
      <c r="Q32" s="17" t="s">
        <v>11677</v>
      </c>
      <c r="R32" s="17">
        <v>0</v>
      </c>
      <c r="S32" s="17" t="s">
        <v>11694</v>
      </c>
      <c r="T32" s="17" t="s">
        <v>11817</v>
      </c>
      <c r="U32" s="17">
        <f t="shared" si="0"/>
        <v>1</v>
      </c>
      <c r="V32" s="17">
        <f t="shared" si="1"/>
        <v>1</v>
      </c>
    </row>
    <row r="33" spans="2:22">
      <c r="B33" s="17">
        <v>16</v>
      </c>
      <c r="C33" s="110"/>
      <c r="D33" s="110"/>
      <c r="E33" s="110"/>
      <c r="F33" s="110"/>
      <c r="G33" s="110"/>
      <c r="H33" s="110"/>
      <c r="I33" s="110"/>
      <c r="J33" s="111"/>
      <c r="K33" s="107" t="s">
        <v>11833</v>
      </c>
      <c r="L33" s="108">
        <v>43606</v>
      </c>
      <c r="M33" s="44" t="s">
        <v>121</v>
      </c>
      <c r="N33" s="44">
        <v>0.1</v>
      </c>
      <c r="O33" s="17" t="s">
        <v>11674</v>
      </c>
      <c r="P33" s="17">
        <v>4</v>
      </c>
      <c r="Q33" s="17" t="s">
        <v>11677</v>
      </c>
      <c r="R33" s="17">
        <v>0</v>
      </c>
      <c r="S33" s="17" t="s">
        <v>11694</v>
      </c>
      <c r="T33" s="17" t="s">
        <v>11817</v>
      </c>
      <c r="U33" s="17">
        <f t="shared" si="0"/>
        <v>1</v>
      </c>
      <c r="V33" s="17">
        <f t="shared" si="1"/>
        <v>1</v>
      </c>
    </row>
    <row r="34" spans="2:22">
      <c r="B34" s="17">
        <v>17</v>
      </c>
      <c r="C34" s="110"/>
      <c r="D34" s="110"/>
      <c r="E34" s="110"/>
      <c r="F34" s="110"/>
      <c r="G34" s="110"/>
      <c r="H34" s="110"/>
      <c r="I34" s="110"/>
      <c r="J34" s="111"/>
      <c r="K34" s="107" t="s">
        <v>11833</v>
      </c>
      <c r="L34" s="108">
        <v>43612</v>
      </c>
      <c r="M34" s="44" t="s">
        <v>121</v>
      </c>
      <c r="N34" s="44">
        <v>0.1</v>
      </c>
      <c r="O34" s="17" t="s">
        <v>11674</v>
      </c>
      <c r="P34" s="17">
        <v>4</v>
      </c>
      <c r="Q34" s="17" t="s">
        <v>11677</v>
      </c>
      <c r="R34" s="17">
        <v>0</v>
      </c>
      <c r="S34" s="17" t="s">
        <v>11694</v>
      </c>
      <c r="T34" s="17" t="s">
        <v>11817</v>
      </c>
      <c r="U34" s="17">
        <f t="shared" si="0"/>
        <v>1</v>
      </c>
      <c r="V34" s="17">
        <f t="shared" si="1"/>
        <v>1</v>
      </c>
    </row>
    <row r="35" spans="2:22">
      <c r="B35" s="17">
        <v>18</v>
      </c>
      <c r="C35" s="110"/>
      <c r="D35" s="110"/>
      <c r="E35" s="110"/>
      <c r="F35" s="110"/>
      <c r="G35" s="110"/>
      <c r="H35" s="110"/>
      <c r="I35" s="110"/>
      <c r="J35" s="111"/>
      <c r="K35" s="107" t="s">
        <v>11833</v>
      </c>
      <c r="L35" s="108">
        <v>43612</v>
      </c>
      <c r="M35" s="44" t="s">
        <v>121</v>
      </c>
      <c r="N35" s="44">
        <v>0.1</v>
      </c>
      <c r="O35" s="17" t="s">
        <v>11674</v>
      </c>
      <c r="P35" s="17">
        <v>5</v>
      </c>
      <c r="Q35" s="17" t="s">
        <v>11677</v>
      </c>
      <c r="R35" s="17">
        <v>0</v>
      </c>
      <c r="S35" s="17" t="s">
        <v>11694</v>
      </c>
      <c r="T35" s="17" t="s">
        <v>11817</v>
      </c>
      <c r="U35" s="17">
        <f t="shared" si="0"/>
        <v>1</v>
      </c>
      <c r="V35" s="17">
        <f t="shared" si="1"/>
        <v>1</v>
      </c>
    </row>
    <row r="36" spans="2:22">
      <c r="B36" s="17">
        <v>19</v>
      </c>
      <c r="C36" s="110"/>
      <c r="D36" s="110"/>
      <c r="E36" s="110"/>
      <c r="F36" s="110"/>
      <c r="G36" s="110"/>
      <c r="H36" s="110"/>
      <c r="I36" s="110"/>
      <c r="J36" s="111"/>
      <c r="K36" s="107" t="s">
        <v>11833</v>
      </c>
      <c r="L36" s="108">
        <v>43614</v>
      </c>
      <c r="M36" s="44" t="s">
        <v>121</v>
      </c>
      <c r="N36" s="44">
        <v>0.1</v>
      </c>
      <c r="O36" s="17" t="s">
        <v>11674</v>
      </c>
      <c r="P36" s="17">
        <v>4</v>
      </c>
      <c r="Q36" s="17" t="s">
        <v>11674</v>
      </c>
      <c r="R36" s="17">
        <v>3</v>
      </c>
      <c r="S36" s="17" t="s">
        <v>11694</v>
      </c>
      <c r="T36" s="17" t="s">
        <v>11817</v>
      </c>
      <c r="U36" s="17">
        <f t="shared" si="0"/>
        <v>0.25</v>
      </c>
      <c r="V36" s="17">
        <f t="shared" si="1"/>
        <v>1</v>
      </c>
    </row>
    <row r="37" spans="2:22">
      <c r="B37" s="17">
        <v>20</v>
      </c>
      <c r="C37" s="110"/>
      <c r="D37" s="110"/>
      <c r="E37" s="110"/>
      <c r="F37" s="110"/>
      <c r="G37" s="110"/>
      <c r="H37" s="110"/>
      <c r="I37" s="110"/>
      <c r="J37" s="111"/>
      <c r="K37" s="107" t="s">
        <v>11833</v>
      </c>
      <c r="L37" s="108">
        <v>43615</v>
      </c>
      <c r="M37" s="44" t="s">
        <v>121</v>
      </c>
      <c r="N37" s="44">
        <v>0.1</v>
      </c>
      <c r="O37" s="17" t="s">
        <v>11674</v>
      </c>
      <c r="P37" s="17">
        <v>4</v>
      </c>
      <c r="Q37" s="17" t="s">
        <v>11677</v>
      </c>
      <c r="R37" s="17">
        <v>0</v>
      </c>
      <c r="S37" s="17" t="s">
        <v>11694</v>
      </c>
      <c r="T37" s="17" t="s">
        <v>11817</v>
      </c>
      <c r="U37" s="17">
        <f t="shared" si="0"/>
        <v>1</v>
      </c>
      <c r="V37" s="17">
        <f t="shared" si="1"/>
        <v>1</v>
      </c>
    </row>
    <row r="38" spans="2:22">
      <c r="B38" s="17">
        <v>21</v>
      </c>
      <c r="C38" s="110"/>
      <c r="D38" s="110"/>
      <c r="E38" s="110"/>
      <c r="F38" s="110"/>
      <c r="G38" s="110"/>
      <c r="H38" s="110"/>
      <c r="I38" s="110"/>
      <c r="J38" s="111"/>
      <c r="K38" s="107" t="s">
        <v>11833</v>
      </c>
      <c r="L38" s="108">
        <v>43627</v>
      </c>
      <c r="M38" s="44" t="s">
        <v>121</v>
      </c>
      <c r="N38" s="44">
        <v>0.1</v>
      </c>
      <c r="O38" s="17" t="s">
        <v>11674</v>
      </c>
      <c r="P38" s="17">
        <v>3</v>
      </c>
      <c r="Q38" s="17" t="s">
        <v>11677</v>
      </c>
      <c r="R38" s="17">
        <v>0</v>
      </c>
      <c r="S38" s="17" t="s">
        <v>11694</v>
      </c>
      <c r="T38" s="17" t="s">
        <v>11817</v>
      </c>
      <c r="U38" s="17">
        <f t="shared" si="0"/>
        <v>1</v>
      </c>
      <c r="V38" s="17">
        <f t="shared" si="1"/>
        <v>1</v>
      </c>
    </row>
    <row r="39" spans="2:22">
      <c r="B39" s="17">
        <v>22</v>
      </c>
      <c r="C39" s="110"/>
      <c r="D39" s="110"/>
      <c r="E39" s="110"/>
      <c r="F39" s="110"/>
      <c r="G39" s="110"/>
      <c r="H39" s="110"/>
      <c r="I39" s="110"/>
      <c r="J39" s="111"/>
      <c r="K39" s="107" t="s">
        <v>11833</v>
      </c>
      <c r="L39" s="108">
        <v>43637</v>
      </c>
      <c r="M39" s="44" t="s">
        <v>121</v>
      </c>
      <c r="N39" s="44">
        <v>0.1</v>
      </c>
      <c r="O39" s="17" t="s">
        <v>11674</v>
      </c>
      <c r="P39" s="17">
        <v>4</v>
      </c>
      <c r="Q39" s="17" t="s">
        <v>11674</v>
      </c>
      <c r="R39" s="17">
        <v>1</v>
      </c>
      <c r="S39" s="17" t="s">
        <v>11694</v>
      </c>
      <c r="T39" s="17" t="s">
        <v>11817</v>
      </c>
      <c r="U39" s="17">
        <f t="shared" si="0"/>
        <v>0.75</v>
      </c>
      <c r="V39" s="17">
        <f t="shared" si="1"/>
        <v>1</v>
      </c>
    </row>
    <row r="40" spans="2:22">
      <c r="B40" s="17">
        <v>23</v>
      </c>
      <c r="C40" s="110"/>
      <c r="D40" s="110"/>
      <c r="E40" s="110"/>
      <c r="F40" s="110"/>
      <c r="G40" s="110"/>
      <c r="H40" s="110"/>
      <c r="I40" s="110"/>
      <c r="J40" s="111"/>
      <c r="K40" s="107" t="s">
        <v>11833</v>
      </c>
      <c r="L40" s="108">
        <v>43656</v>
      </c>
      <c r="M40" s="44" t="s">
        <v>121</v>
      </c>
      <c r="N40" s="44">
        <v>0.1</v>
      </c>
      <c r="O40" s="17" t="s">
        <v>11674</v>
      </c>
      <c r="P40" s="17">
        <v>4</v>
      </c>
      <c r="Q40" s="17" t="s">
        <v>11677</v>
      </c>
      <c r="R40" s="17">
        <v>0</v>
      </c>
      <c r="S40" s="17" t="s">
        <v>11694</v>
      </c>
      <c r="T40" s="17" t="s">
        <v>11817</v>
      </c>
      <c r="U40" s="17">
        <f t="shared" si="0"/>
        <v>1</v>
      </c>
      <c r="V40" s="17">
        <f t="shared" si="1"/>
        <v>1</v>
      </c>
    </row>
    <row r="41" spans="2:22">
      <c r="B41" s="17">
        <v>24</v>
      </c>
      <c r="C41" s="110"/>
      <c r="D41" s="110"/>
      <c r="E41" s="110"/>
      <c r="F41" s="110"/>
      <c r="G41" s="110"/>
      <c r="H41" s="110"/>
      <c r="I41" s="110"/>
      <c r="J41" s="111"/>
      <c r="K41" s="107" t="s">
        <v>11833</v>
      </c>
      <c r="L41" s="108">
        <v>43670</v>
      </c>
      <c r="M41" s="44" t="s">
        <v>121</v>
      </c>
      <c r="N41" s="44">
        <v>0.1</v>
      </c>
      <c r="O41" s="17" t="s">
        <v>11674</v>
      </c>
      <c r="P41" s="17">
        <v>5</v>
      </c>
      <c r="Q41" s="17" t="s">
        <v>11677</v>
      </c>
      <c r="R41" s="17">
        <v>0</v>
      </c>
      <c r="S41" s="17" t="s">
        <v>11694</v>
      </c>
      <c r="T41" s="17" t="s">
        <v>11817</v>
      </c>
      <c r="U41" s="17">
        <f t="shared" si="0"/>
        <v>1</v>
      </c>
      <c r="V41" s="17">
        <f t="shared" si="1"/>
        <v>1</v>
      </c>
    </row>
    <row r="42" spans="2:22">
      <c r="B42" s="17">
        <v>25</v>
      </c>
      <c r="C42" s="110"/>
      <c r="D42" s="110"/>
      <c r="E42" s="110"/>
      <c r="F42" s="110"/>
      <c r="G42" s="110"/>
      <c r="H42" s="110"/>
      <c r="I42" s="110"/>
      <c r="J42" s="111"/>
      <c r="K42" s="107" t="s">
        <v>11833</v>
      </c>
      <c r="L42" s="108">
        <v>43731</v>
      </c>
      <c r="M42" s="44" t="s">
        <v>121</v>
      </c>
      <c r="N42" s="44">
        <v>0.1</v>
      </c>
      <c r="O42" s="17" t="s">
        <v>11674</v>
      </c>
      <c r="P42" s="17">
        <v>4</v>
      </c>
      <c r="Q42" s="17" t="s">
        <v>11677</v>
      </c>
      <c r="R42" s="17">
        <v>0</v>
      </c>
      <c r="S42" s="17" t="s">
        <v>11694</v>
      </c>
      <c r="T42" s="17" t="s">
        <v>11817</v>
      </c>
      <c r="U42" s="17">
        <f t="shared" si="0"/>
        <v>1</v>
      </c>
      <c r="V42" s="17">
        <f t="shared" si="1"/>
        <v>1</v>
      </c>
    </row>
    <row r="43" spans="2:22">
      <c r="B43" s="17">
        <v>26</v>
      </c>
      <c r="C43" s="110"/>
      <c r="D43" s="110"/>
      <c r="E43" s="110"/>
      <c r="F43" s="110"/>
      <c r="G43" s="110"/>
      <c r="H43" s="110"/>
      <c r="I43" s="110"/>
      <c r="J43" s="111"/>
      <c r="K43" s="107" t="s">
        <v>11833</v>
      </c>
      <c r="L43" s="108">
        <v>43733</v>
      </c>
      <c r="M43" s="44" t="s">
        <v>121</v>
      </c>
      <c r="N43" s="44">
        <v>0.1</v>
      </c>
      <c r="O43" s="17" t="s">
        <v>11674</v>
      </c>
      <c r="P43" s="17">
        <v>4</v>
      </c>
      <c r="Q43" s="17" t="s">
        <v>11677</v>
      </c>
      <c r="R43" s="17">
        <v>0</v>
      </c>
      <c r="S43" s="17" t="s">
        <v>11694</v>
      </c>
      <c r="T43" s="17" t="s">
        <v>11817</v>
      </c>
      <c r="U43" s="17">
        <f t="shared" si="0"/>
        <v>1</v>
      </c>
      <c r="V43" s="17">
        <f t="shared" si="1"/>
        <v>1</v>
      </c>
    </row>
    <row r="44" spans="2:22">
      <c r="B44" s="17">
        <v>27</v>
      </c>
      <c r="C44" s="110"/>
      <c r="D44" s="110"/>
      <c r="E44" s="110"/>
      <c r="F44" s="110"/>
      <c r="G44" s="110"/>
      <c r="H44" s="110"/>
      <c r="I44" s="110"/>
      <c r="J44" s="111"/>
      <c r="K44" s="107" t="s">
        <v>11815</v>
      </c>
      <c r="L44" s="108">
        <v>43472</v>
      </c>
      <c r="M44" s="44" t="s">
        <v>121</v>
      </c>
      <c r="N44" s="44">
        <v>0.1</v>
      </c>
      <c r="O44" s="17" t="s">
        <v>11674</v>
      </c>
      <c r="P44" s="17">
        <v>4</v>
      </c>
      <c r="Q44" s="17" t="s">
        <v>11677</v>
      </c>
      <c r="R44" s="17">
        <v>0</v>
      </c>
      <c r="S44" s="17" t="s">
        <v>11694</v>
      </c>
      <c r="T44" s="17" t="s">
        <v>11817</v>
      </c>
      <c r="U44" s="17">
        <f t="shared" si="0"/>
        <v>1</v>
      </c>
      <c r="V44" s="17">
        <f t="shared" si="1"/>
        <v>1</v>
      </c>
    </row>
    <row r="45" spans="2:22">
      <c r="B45" s="17">
        <v>28</v>
      </c>
      <c r="C45" s="110"/>
      <c r="D45" s="110"/>
      <c r="E45" s="110"/>
      <c r="F45" s="110"/>
      <c r="G45" s="110"/>
      <c r="H45" s="110"/>
      <c r="I45" s="110"/>
      <c r="J45" s="111"/>
      <c r="K45" s="107" t="s">
        <v>11815</v>
      </c>
      <c r="L45" s="108">
        <v>43559</v>
      </c>
      <c r="M45" s="44" t="s">
        <v>121</v>
      </c>
      <c r="N45" s="44">
        <v>0.1</v>
      </c>
      <c r="O45" s="17" t="s">
        <v>11674</v>
      </c>
      <c r="P45" s="17">
        <v>3</v>
      </c>
      <c r="Q45" s="17" t="s">
        <v>11677</v>
      </c>
      <c r="R45" s="17">
        <v>0</v>
      </c>
      <c r="S45" s="17" t="s">
        <v>11694</v>
      </c>
      <c r="T45" s="17" t="s">
        <v>11817</v>
      </c>
      <c r="U45" s="17">
        <f t="shared" si="0"/>
        <v>1</v>
      </c>
      <c r="V45" s="17">
        <f t="shared" si="1"/>
        <v>1</v>
      </c>
    </row>
    <row r="46" spans="2:22">
      <c r="B46" s="17">
        <v>29</v>
      </c>
      <c r="C46" s="110"/>
      <c r="D46" s="110"/>
      <c r="E46" s="110"/>
      <c r="F46" s="110"/>
      <c r="G46" s="110"/>
      <c r="H46" s="110"/>
      <c r="I46" s="110"/>
      <c r="J46" s="111"/>
      <c r="K46" s="107" t="s">
        <v>11815</v>
      </c>
      <c r="L46" s="108">
        <v>43608</v>
      </c>
      <c r="M46" s="44" t="s">
        <v>121</v>
      </c>
      <c r="N46" s="44">
        <v>0.1</v>
      </c>
      <c r="O46" s="17" t="s">
        <v>11674</v>
      </c>
      <c r="P46" s="17">
        <v>4</v>
      </c>
      <c r="Q46" s="17" t="s">
        <v>11677</v>
      </c>
      <c r="R46" s="17">
        <v>0</v>
      </c>
      <c r="S46" s="17" t="s">
        <v>11694</v>
      </c>
      <c r="T46" s="17" t="s">
        <v>11817</v>
      </c>
      <c r="U46" s="17">
        <f t="shared" si="0"/>
        <v>1</v>
      </c>
      <c r="V46" s="17">
        <f t="shared" si="1"/>
        <v>1</v>
      </c>
    </row>
    <row r="47" spans="2:22">
      <c r="B47" s="17">
        <v>30</v>
      </c>
      <c r="C47" s="110"/>
      <c r="D47" s="110"/>
      <c r="E47" s="110"/>
      <c r="F47" s="110"/>
      <c r="G47" s="110"/>
      <c r="H47" s="110"/>
      <c r="I47" s="110"/>
      <c r="J47" s="111"/>
      <c r="K47" s="107" t="s">
        <v>11815</v>
      </c>
      <c r="L47" s="108">
        <v>43704</v>
      </c>
      <c r="M47" s="44" t="s">
        <v>121</v>
      </c>
      <c r="N47" s="44">
        <v>0.1</v>
      </c>
      <c r="O47" s="17" t="s">
        <v>11674</v>
      </c>
      <c r="P47" s="17">
        <v>5</v>
      </c>
      <c r="Q47" s="17" t="s">
        <v>11674</v>
      </c>
      <c r="R47" s="17">
        <v>1</v>
      </c>
      <c r="S47" s="17" t="s">
        <v>11694</v>
      </c>
      <c r="T47" s="17" t="s">
        <v>11817</v>
      </c>
      <c r="U47" s="17">
        <f t="shared" si="0"/>
        <v>0.8</v>
      </c>
      <c r="V47" s="17">
        <f t="shared" si="1"/>
        <v>1</v>
      </c>
    </row>
    <row r="48" spans="2:22">
      <c r="B48" s="17">
        <v>31</v>
      </c>
      <c r="C48" s="110"/>
      <c r="D48" s="110"/>
      <c r="E48" s="110"/>
      <c r="F48" s="110"/>
      <c r="G48" s="110"/>
      <c r="H48" s="110"/>
      <c r="I48" s="110"/>
      <c r="J48" s="111"/>
      <c r="K48" s="107" t="s">
        <v>11815</v>
      </c>
      <c r="L48" s="108">
        <v>43751</v>
      </c>
      <c r="M48" s="44" t="s">
        <v>121</v>
      </c>
      <c r="N48" s="44">
        <v>1.1000000000000001</v>
      </c>
      <c r="O48" s="17" t="s">
        <v>11674</v>
      </c>
      <c r="P48" s="17">
        <v>4</v>
      </c>
      <c r="Q48" s="17" t="s">
        <v>11677</v>
      </c>
      <c r="R48" s="17">
        <v>0</v>
      </c>
      <c r="S48" s="17" t="s">
        <v>11694</v>
      </c>
      <c r="T48" s="17" t="s">
        <v>11817</v>
      </c>
      <c r="U48" s="17">
        <f t="shared" ref="U48:U49" si="2">IF(Q48="No",1,(1-R48/P48))</f>
        <v>1</v>
      </c>
      <c r="V48" s="17">
        <f t="shared" ref="V48:V49" si="3">IF(O48="Yes",1,0)</f>
        <v>1</v>
      </c>
    </row>
    <row r="49" spans="2:22">
      <c r="B49" s="17">
        <v>32</v>
      </c>
      <c r="C49" s="110"/>
      <c r="D49" s="110"/>
      <c r="E49" s="110"/>
      <c r="F49" s="110"/>
      <c r="G49" s="110"/>
      <c r="H49" s="110"/>
      <c r="I49" s="110"/>
      <c r="J49" s="111"/>
      <c r="K49" s="107" t="s">
        <v>11815</v>
      </c>
      <c r="L49" s="108">
        <v>43812</v>
      </c>
      <c r="M49" s="44" t="s">
        <v>121</v>
      </c>
      <c r="N49" s="44">
        <v>2.1</v>
      </c>
      <c r="O49" s="17" t="s">
        <v>11674</v>
      </c>
      <c r="P49" s="17">
        <v>4</v>
      </c>
      <c r="Q49" s="17" t="s">
        <v>11677</v>
      </c>
      <c r="R49" s="17">
        <v>0</v>
      </c>
      <c r="S49" s="17" t="s">
        <v>11694</v>
      </c>
      <c r="T49" s="17" t="s">
        <v>11817</v>
      </c>
      <c r="U49" s="17">
        <f t="shared" si="2"/>
        <v>1</v>
      </c>
      <c r="V49" s="17">
        <f t="shared" si="3"/>
        <v>1</v>
      </c>
    </row>
    <row r="50" spans="2:22">
      <c r="T50" s="2" t="s">
        <v>11819</v>
      </c>
      <c r="U50" s="106">
        <f>AVERAGE(U18:U49)</f>
        <v>0.94583333333333341</v>
      </c>
      <c r="V50" s="106">
        <f>AVERAGE(V18:V49)</f>
        <v>0.9375</v>
      </c>
    </row>
    <row r="51" spans="2:22">
      <c r="B51" s="57" t="s">
        <v>11820</v>
      </c>
      <c r="C51" s="52"/>
      <c r="E51" s="57" t="s">
        <v>11821</v>
      </c>
      <c r="F51" s="52"/>
    </row>
    <row r="52" spans="2:22">
      <c r="B52" s="52"/>
      <c r="C52" s="52"/>
      <c r="E52" s="52"/>
      <c r="F52" s="52"/>
    </row>
    <row r="53" spans="2:22" ht="15.95" thickBot="1"/>
    <row r="54" spans="2:22">
      <c r="B54" s="58" t="s">
        <v>11822</v>
      </c>
      <c r="C54" s="59">
        <f>COUNT(L18:L49)</f>
        <v>32</v>
      </c>
      <c r="E54" s="58" t="s">
        <v>11822</v>
      </c>
      <c r="F54" s="59">
        <f>COUNT(L18:L49)</f>
        <v>32</v>
      </c>
    </row>
    <row r="55" spans="2:22">
      <c r="B55" s="60" t="s">
        <v>11823</v>
      </c>
      <c r="C55" s="61" t="e">
        <f>#REF!</f>
        <v>#REF!</v>
      </c>
      <c r="E55" s="60" t="s">
        <v>11823</v>
      </c>
      <c r="F55" s="61" t="e">
        <f>#REF!</f>
        <v>#REF!</v>
      </c>
    </row>
    <row r="56" spans="2:22">
      <c r="B56" s="60" t="s">
        <v>11824</v>
      </c>
      <c r="C56" s="62" t="e">
        <f>C54/C55</f>
        <v>#REF!</v>
      </c>
      <c r="E56" s="60" t="s">
        <v>11824</v>
      </c>
      <c r="F56" s="62" t="e">
        <f>F54/F55</f>
        <v>#REF!</v>
      </c>
    </row>
    <row r="57" spans="2:22">
      <c r="B57" s="60" t="s">
        <v>11825</v>
      </c>
      <c r="C57" s="62">
        <f>AVERAGE(V18:V47)</f>
        <v>0.93333333333333335</v>
      </c>
      <c r="E57" s="60" t="s">
        <v>11825</v>
      </c>
      <c r="F57" s="62">
        <f>AVERAGE(U18:U47)</f>
        <v>0.94222222222222229</v>
      </c>
    </row>
    <row r="58" spans="2:22">
      <c r="B58" s="60" t="s">
        <v>11826</v>
      </c>
      <c r="C58" s="62">
        <f>1-C57</f>
        <v>6.6666666666666652E-2</v>
      </c>
      <c r="E58" s="60" t="s">
        <v>11826</v>
      </c>
      <c r="F58" s="62">
        <f>1-F57</f>
        <v>5.7777777777777706E-2</v>
      </c>
    </row>
    <row r="59" spans="2:22">
      <c r="B59" s="60" t="s">
        <v>11827</v>
      </c>
      <c r="C59" s="62" t="e">
        <f>SQRT((1-C56)*C57*C58/C54)</f>
        <v>#REF!</v>
      </c>
      <c r="E59" s="60" t="s">
        <v>11827</v>
      </c>
      <c r="F59" s="62" t="e">
        <f>SQRT((1-F56)*F57*F58/F54)</f>
        <v>#REF!</v>
      </c>
    </row>
    <row r="60" spans="2:22">
      <c r="B60" s="60" t="s">
        <v>11828</v>
      </c>
      <c r="C60" s="62" t="e">
        <f>(1.6449*C59)</f>
        <v>#REF!</v>
      </c>
      <c r="E60" s="60" t="s">
        <v>11828</v>
      </c>
      <c r="F60" s="62" t="e">
        <f>(1.6449*F59)</f>
        <v>#REF!</v>
      </c>
    </row>
    <row r="61" spans="2:22">
      <c r="B61" s="63" t="s">
        <v>11829</v>
      </c>
      <c r="C61" s="72" t="e">
        <f>C60/C57</f>
        <v>#REF!</v>
      </c>
      <c r="E61" s="63" t="s">
        <v>11829</v>
      </c>
      <c r="F61" s="72" t="e">
        <f>F60/F57</f>
        <v>#REF!</v>
      </c>
    </row>
    <row r="62" spans="2:22" ht="15.95" thickBot="1">
      <c r="B62" s="64" t="s">
        <v>11830</v>
      </c>
      <c r="C62" s="65" t="e">
        <f>IF(C61&gt;0.1,(C57-(1.645*SQRT((C57*C58/C54)))),"N/A")</f>
        <v>#REF!</v>
      </c>
      <c r="E62" s="64" t="s">
        <v>11830</v>
      </c>
      <c r="F62" s="65" t="e">
        <f>IF(F61&gt;0.1,(F57-(1.645*SQRT((F57*F58/F54)))),"N/A")</f>
        <v>#REF!</v>
      </c>
    </row>
  </sheetData>
  <mergeCells count="7">
    <mergeCell ref="C8:E8"/>
    <mergeCell ref="C2:E2"/>
    <mergeCell ref="C3:E3"/>
    <mergeCell ref="C4:E4"/>
    <mergeCell ref="C5:E5"/>
    <mergeCell ref="C6:E6"/>
    <mergeCell ref="C7:E7"/>
  </mergeCells>
  <phoneticPr fontId="15" type="noConversion"/>
  <pageMargins left="0.7" right="0.7" top="0.75" bottom="0.75" header="0.51180555555555496" footer="0.51180555555555496"/>
  <pageSetup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V62"/>
  <sheetViews>
    <sheetView zoomScaleNormal="100" workbookViewId="0">
      <selection activeCell="C2" sqref="C2:E3"/>
    </sheetView>
  </sheetViews>
  <sheetFormatPr defaultColWidth="8.140625" defaultRowHeight="15.6"/>
  <cols>
    <col min="1" max="1" width="4.85546875" style="2" customWidth="1"/>
    <col min="2" max="2" width="25.42578125" style="2" customWidth="1"/>
    <col min="3" max="3" width="23.5703125" style="2" customWidth="1"/>
    <col min="4" max="4" width="32.140625" style="2" customWidth="1"/>
    <col min="5" max="5" width="35.140625" style="2" customWidth="1"/>
    <col min="6" max="6" width="14.85546875" style="2" bestFit="1" customWidth="1"/>
    <col min="7" max="7" width="22.85546875" style="2" customWidth="1"/>
    <col min="8" max="8" width="17.85546875" style="2" customWidth="1"/>
    <col min="9" max="9" width="16.85546875" style="2" bestFit="1" customWidth="1"/>
    <col min="10" max="10" width="13.42578125" style="2" customWidth="1"/>
    <col min="11" max="11" width="12.85546875" style="2" customWidth="1"/>
    <col min="12" max="12" width="19.85546875" style="2" customWidth="1"/>
    <col min="13" max="13" width="23.42578125" style="2" customWidth="1"/>
    <col min="14" max="14" width="21.140625" style="2" customWidth="1"/>
    <col min="15" max="15" width="19.85546875" style="2" bestFit="1" customWidth="1"/>
    <col min="16" max="16" width="15.42578125" style="2" customWidth="1"/>
    <col min="17" max="17" width="13.42578125" style="2" customWidth="1"/>
    <col min="18" max="18" width="13.140625" style="2" customWidth="1"/>
    <col min="19" max="19" width="13.85546875" style="2" bestFit="1" customWidth="1"/>
    <col min="20" max="20" width="18.140625" style="2" customWidth="1"/>
    <col min="21" max="21" width="13.85546875" style="2" customWidth="1"/>
    <col min="22" max="22" width="13.42578125" style="2" customWidth="1"/>
    <col min="23" max="1000" width="7.85546875" style="2" customWidth="1"/>
    <col min="1001" max="16384" width="8.140625" style="2"/>
  </cols>
  <sheetData>
    <row r="1" spans="2:6" ht="15.95" thickBot="1"/>
    <row r="2" spans="2:6">
      <c r="B2" s="22" t="s">
        <v>11776</v>
      </c>
      <c r="C2" s="312"/>
      <c r="D2" s="312"/>
      <c r="E2" s="313"/>
    </row>
    <row r="3" spans="2:6">
      <c r="B3" s="23" t="s">
        <v>11777</v>
      </c>
      <c r="C3" s="314"/>
      <c r="D3" s="314"/>
      <c r="E3" s="314"/>
    </row>
    <row r="4" spans="2:6" ht="15.75" customHeight="1">
      <c r="B4" s="24" t="s">
        <v>11778</v>
      </c>
      <c r="C4" s="315" t="s">
        <v>11779</v>
      </c>
      <c r="D4" s="314"/>
      <c r="E4" s="314"/>
    </row>
    <row r="5" spans="2:6">
      <c r="B5" s="25" t="s">
        <v>11780</v>
      </c>
      <c r="C5" s="314" t="s">
        <v>11781</v>
      </c>
      <c r="D5" s="314"/>
      <c r="E5" s="314"/>
    </row>
    <row r="6" spans="2:6">
      <c r="B6" s="25" t="s">
        <v>11782</v>
      </c>
      <c r="C6" s="314" t="s">
        <v>11783</v>
      </c>
      <c r="D6" s="314"/>
      <c r="E6" s="314"/>
    </row>
    <row r="7" spans="2:6" ht="16.5" customHeight="1" thickBot="1">
      <c r="B7" s="26" t="s">
        <v>11784</v>
      </c>
      <c r="C7" s="311" t="s">
        <v>11785</v>
      </c>
      <c r="D7" s="311"/>
      <c r="E7" s="311"/>
    </row>
    <row r="8" spans="2:6" ht="15.95" thickBot="1">
      <c r="B8" s="26" t="s">
        <v>11786</v>
      </c>
      <c r="C8" s="311" t="s">
        <v>11787</v>
      </c>
      <c r="D8" s="311"/>
      <c r="E8" s="311"/>
    </row>
    <row r="9" spans="2:6">
      <c r="B9" s="66"/>
      <c r="C9" s="67"/>
      <c r="D9" s="67"/>
      <c r="E9" s="67"/>
    </row>
    <row r="10" spans="2:6">
      <c r="B10" s="1" t="s">
        <v>11788</v>
      </c>
    </row>
    <row r="11" spans="2:6">
      <c r="B11" s="50" t="s">
        <v>11789</v>
      </c>
      <c r="E11" s="2" t="s">
        <v>11790</v>
      </c>
      <c r="F11" s="51" t="e">
        <f>'Sample size calc_Ny,i,j'!E37</f>
        <v>#REF!</v>
      </c>
    </row>
    <row r="12" spans="2:6">
      <c r="B12" s="50"/>
      <c r="E12" s="2" t="s">
        <v>11791</v>
      </c>
      <c r="F12" s="51" t="e">
        <f>'Sample size calc_Uy,i,j'!E36</f>
        <v>#REF!</v>
      </c>
    </row>
    <row r="13" spans="2:6">
      <c r="B13" s="2" t="s">
        <v>11792</v>
      </c>
      <c r="F13" s="51"/>
    </row>
    <row r="14" spans="2:6">
      <c r="B14" s="2" t="s">
        <v>11831</v>
      </c>
    </row>
    <row r="15" spans="2:6">
      <c r="B15" s="52" t="s">
        <v>11832</v>
      </c>
    </row>
    <row r="17" spans="2:22" ht="85.5" customHeight="1">
      <c r="B17" s="17" t="s">
        <v>11794</v>
      </c>
      <c r="C17" s="17" t="s">
        <v>11795</v>
      </c>
      <c r="D17" s="17" t="s">
        <v>11796</v>
      </c>
      <c r="E17" s="17" t="s">
        <v>11797</v>
      </c>
      <c r="F17" s="17" t="s">
        <v>11798</v>
      </c>
      <c r="G17" s="17" t="s">
        <v>11799</v>
      </c>
      <c r="H17" s="17" t="s">
        <v>11800</v>
      </c>
      <c r="I17" s="41" t="s">
        <v>11801</v>
      </c>
      <c r="J17" s="17" t="s">
        <v>11802</v>
      </c>
      <c r="K17" s="42" t="s">
        <v>11803</v>
      </c>
      <c r="L17" s="42" t="s">
        <v>11804</v>
      </c>
      <c r="M17" s="43" t="s">
        <v>11805</v>
      </c>
      <c r="N17" s="43" t="s">
        <v>11806</v>
      </c>
      <c r="O17" s="53" t="s">
        <v>11807</v>
      </c>
      <c r="P17" s="54" t="s">
        <v>11808</v>
      </c>
      <c r="Q17" s="54" t="s">
        <v>11809</v>
      </c>
      <c r="R17" s="54" t="s">
        <v>11810</v>
      </c>
      <c r="S17" s="54" t="s">
        <v>11811</v>
      </c>
      <c r="T17" s="54" t="s">
        <v>11812</v>
      </c>
      <c r="U17" s="17" t="s">
        <v>11813</v>
      </c>
      <c r="V17" s="17" t="s">
        <v>11814</v>
      </c>
    </row>
    <row r="18" spans="2:22">
      <c r="B18" s="17">
        <v>1</v>
      </c>
      <c r="C18" s="110"/>
      <c r="D18" s="110"/>
      <c r="E18" s="110"/>
      <c r="F18" s="110"/>
      <c r="G18" s="110"/>
      <c r="H18" s="110"/>
      <c r="I18" s="110"/>
      <c r="J18" s="111"/>
      <c r="K18" s="107" t="s">
        <v>11833</v>
      </c>
      <c r="L18" s="108">
        <v>43890</v>
      </c>
      <c r="M18" s="44" t="s">
        <v>121</v>
      </c>
      <c r="N18" s="44">
        <v>0.1</v>
      </c>
      <c r="O18" s="17" t="s">
        <v>11674</v>
      </c>
      <c r="P18" s="17">
        <v>3</v>
      </c>
      <c r="Q18" s="17" t="s">
        <v>11677</v>
      </c>
      <c r="R18" s="17">
        <v>0</v>
      </c>
      <c r="S18" s="17" t="s">
        <v>11694</v>
      </c>
      <c r="T18" s="17" t="s">
        <v>11817</v>
      </c>
      <c r="U18" s="17">
        <f t="shared" ref="U18:U47" si="0">IF(Q18="No",1,(1-R18/P18))</f>
        <v>1</v>
      </c>
      <c r="V18" s="17">
        <f t="shared" ref="V18:V47" si="1">IF(O18="Yes",1,0)</f>
        <v>1</v>
      </c>
    </row>
    <row r="19" spans="2:22">
      <c r="B19" s="17">
        <v>2</v>
      </c>
      <c r="C19" s="110"/>
      <c r="D19" s="110"/>
      <c r="E19" s="110"/>
      <c r="F19" s="110"/>
      <c r="G19" s="110"/>
      <c r="H19" s="110"/>
      <c r="I19" s="110"/>
      <c r="J19" s="111"/>
      <c r="K19" s="107" t="s">
        <v>11833</v>
      </c>
      <c r="L19" s="108">
        <v>43921</v>
      </c>
      <c r="M19" s="44" t="s">
        <v>121</v>
      </c>
      <c r="N19" s="44">
        <v>0.1</v>
      </c>
      <c r="O19" s="17" t="s">
        <v>11674</v>
      </c>
      <c r="P19" s="17">
        <v>5</v>
      </c>
      <c r="Q19" s="17" t="s">
        <v>11677</v>
      </c>
      <c r="R19" s="17">
        <v>0</v>
      </c>
      <c r="S19" s="17" t="s">
        <v>11694</v>
      </c>
      <c r="T19" s="17" t="s">
        <v>11817</v>
      </c>
      <c r="U19" s="17">
        <f t="shared" si="0"/>
        <v>1</v>
      </c>
      <c r="V19" s="17">
        <f t="shared" si="1"/>
        <v>1</v>
      </c>
    </row>
    <row r="20" spans="2:22">
      <c r="B20" s="17">
        <v>3</v>
      </c>
      <c r="C20" s="110"/>
      <c r="D20" s="110"/>
      <c r="E20" s="110"/>
      <c r="F20" s="110"/>
      <c r="G20" s="110"/>
      <c r="H20" s="110"/>
      <c r="I20" s="110"/>
      <c r="J20" s="111"/>
      <c r="K20" s="107" t="s">
        <v>11833</v>
      </c>
      <c r="L20" s="108">
        <v>44007</v>
      </c>
      <c r="M20" s="44" t="s">
        <v>121</v>
      </c>
      <c r="N20" s="44">
        <v>0.1</v>
      </c>
      <c r="O20" s="17" t="s">
        <v>11674</v>
      </c>
      <c r="P20" s="17">
        <v>4</v>
      </c>
      <c r="Q20" s="17" t="s">
        <v>11677</v>
      </c>
      <c r="R20" s="17">
        <v>0</v>
      </c>
      <c r="S20" s="17" t="s">
        <v>11694</v>
      </c>
      <c r="T20" s="17" t="s">
        <v>11817</v>
      </c>
      <c r="U20" s="17">
        <f t="shared" si="0"/>
        <v>1</v>
      </c>
      <c r="V20" s="17">
        <f t="shared" si="1"/>
        <v>1</v>
      </c>
    </row>
    <row r="21" spans="2:22">
      <c r="B21" s="17">
        <v>4</v>
      </c>
      <c r="C21" s="110"/>
      <c r="D21" s="110"/>
      <c r="E21" s="110"/>
      <c r="F21" s="110"/>
      <c r="G21" s="110"/>
      <c r="H21" s="110"/>
      <c r="I21" s="110"/>
      <c r="J21" s="111"/>
      <c r="K21" s="107" t="s">
        <v>11833</v>
      </c>
      <c r="L21" s="108">
        <v>44097</v>
      </c>
      <c r="M21" s="44" t="s">
        <v>121</v>
      </c>
      <c r="N21" s="44">
        <v>0.1</v>
      </c>
      <c r="O21" s="17" t="s">
        <v>11677</v>
      </c>
      <c r="P21" s="17">
        <v>5</v>
      </c>
      <c r="Q21" s="17" t="s">
        <v>11674</v>
      </c>
      <c r="R21" s="17">
        <v>5</v>
      </c>
      <c r="S21" s="17" t="s">
        <v>11694</v>
      </c>
      <c r="T21" s="17" t="s">
        <v>11817</v>
      </c>
      <c r="U21" s="17">
        <f t="shared" si="0"/>
        <v>0</v>
      </c>
      <c r="V21" s="17">
        <f t="shared" si="1"/>
        <v>0</v>
      </c>
    </row>
    <row r="22" spans="2:22">
      <c r="B22" s="17">
        <v>5</v>
      </c>
      <c r="C22" s="110"/>
      <c r="D22" s="110"/>
      <c r="E22" s="110"/>
      <c r="F22" s="110"/>
      <c r="G22" s="110"/>
      <c r="H22" s="110"/>
      <c r="I22" s="110"/>
      <c r="J22" s="111"/>
      <c r="K22" s="107" t="s">
        <v>11833</v>
      </c>
      <c r="L22" s="108">
        <v>44130</v>
      </c>
      <c r="M22" s="44" t="s">
        <v>121</v>
      </c>
      <c r="N22" s="44">
        <v>0.1</v>
      </c>
      <c r="O22" s="17" t="s">
        <v>11674</v>
      </c>
      <c r="P22" s="17">
        <v>5</v>
      </c>
      <c r="Q22" s="17" t="s">
        <v>11677</v>
      </c>
      <c r="R22" s="17">
        <v>0</v>
      </c>
      <c r="S22" s="17" t="s">
        <v>11694</v>
      </c>
      <c r="T22" s="17" t="s">
        <v>11817</v>
      </c>
      <c r="U22" s="17">
        <f t="shared" si="0"/>
        <v>1</v>
      </c>
      <c r="V22" s="17">
        <f t="shared" si="1"/>
        <v>1</v>
      </c>
    </row>
    <row r="23" spans="2:22">
      <c r="B23" s="17">
        <v>6</v>
      </c>
      <c r="C23" s="110"/>
      <c r="D23" s="110"/>
      <c r="E23" s="110"/>
      <c r="F23" s="110"/>
      <c r="G23" s="110"/>
      <c r="H23" s="110"/>
      <c r="I23" s="110"/>
      <c r="J23" s="111"/>
      <c r="K23" s="107" t="s">
        <v>11833</v>
      </c>
      <c r="L23" s="108">
        <v>44134</v>
      </c>
      <c r="M23" s="44" t="s">
        <v>121</v>
      </c>
      <c r="N23" s="44">
        <v>0.1</v>
      </c>
      <c r="O23" s="17" t="s">
        <v>11674</v>
      </c>
      <c r="P23" s="17">
        <v>3</v>
      </c>
      <c r="Q23" s="17" t="s">
        <v>11677</v>
      </c>
      <c r="R23" s="17">
        <v>0</v>
      </c>
      <c r="S23" s="17" t="s">
        <v>11694</v>
      </c>
      <c r="T23" s="17" t="s">
        <v>11817</v>
      </c>
      <c r="U23" s="17">
        <f t="shared" si="0"/>
        <v>1</v>
      </c>
      <c r="V23" s="17">
        <f t="shared" si="1"/>
        <v>1</v>
      </c>
    </row>
    <row r="24" spans="2:22">
      <c r="B24" s="17">
        <v>7</v>
      </c>
      <c r="C24" s="110"/>
      <c r="D24" s="110"/>
      <c r="E24" s="110"/>
      <c r="F24" s="110"/>
      <c r="G24" s="110"/>
      <c r="H24" s="110"/>
      <c r="I24" s="110"/>
      <c r="J24" s="111"/>
      <c r="K24" s="107" t="s">
        <v>11833</v>
      </c>
      <c r="L24" s="108">
        <v>44134</v>
      </c>
      <c r="M24" s="44" t="s">
        <v>121</v>
      </c>
      <c r="N24" s="44">
        <v>0.1</v>
      </c>
      <c r="O24" s="17" t="s">
        <v>11674</v>
      </c>
      <c r="P24" s="17">
        <v>4</v>
      </c>
      <c r="Q24" s="17" t="s">
        <v>11677</v>
      </c>
      <c r="R24" s="17">
        <v>0</v>
      </c>
      <c r="S24" s="17" t="s">
        <v>11694</v>
      </c>
      <c r="T24" s="17" t="s">
        <v>11817</v>
      </c>
      <c r="U24" s="17">
        <f t="shared" si="0"/>
        <v>1</v>
      </c>
      <c r="V24" s="17">
        <f t="shared" si="1"/>
        <v>1</v>
      </c>
    </row>
    <row r="25" spans="2:22">
      <c r="B25" s="17">
        <v>8</v>
      </c>
      <c r="C25" s="110"/>
      <c r="D25" s="110"/>
      <c r="E25" s="110"/>
      <c r="F25" s="110"/>
      <c r="G25" s="110"/>
      <c r="H25" s="110"/>
      <c r="I25" s="110"/>
      <c r="J25" s="111"/>
      <c r="K25" s="107" t="s">
        <v>11833</v>
      </c>
      <c r="L25" s="108">
        <v>44161</v>
      </c>
      <c r="M25" s="44" t="s">
        <v>121</v>
      </c>
      <c r="N25" s="44">
        <v>0.1</v>
      </c>
      <c r="O25" s="17" t="s">
        <v>11674</v>
      </c>
      <c r="P25" s="17">
        <v>5</v>
      </c>
      <c r="Q25" s="17" t="s">
        <v>11677</v>
      </c>
      <c r="R25" s="17">
        <v>0</v>
      </c>
      <c r="S25" s="17" t="s">
        <v>11694</v>
      </c>
      <c r="T25" s="17" t="s">
        <v>11817</v>
      </c>
      <c r="U25" s="17">
        <f t="shared" si="0"/>
        <v>1</v>
      </c>
      <c r="V25" s="17">
        <f t="shared" si="1"/>
        <v>1</v>
      </c>
    </row>
    <row r="26" spans="2:22">
      <c r="B26" s="17">
        <v>9</v>
      </c>
      <c r="C26" s="110"/>
      <c r="D26" s="110"/>
      <c r="E26" s="110"/>
      <c r="F26" s="110"/>
      <c r="G26" s="110"/>
      <c r="H26" s="110"/>
      <c r="I26" s="110"/>
      <c r="J26" s="111"/>
      <c r="K26" s="107" t="s">
        <v>11833</v>
      </c>
      <c r="L26" s="108">
        <v>44165</v>
      </c>
      <c r="M26" s="44" t="s">
        <v>121</v>
      </c>
      <c r="N26" s="44">
        <v>0.1</v>
      </c>
      <c r="O26" s="17" t="s">
        <v>11674</v>
      </c>
      <c r="P26" s="17">
        <v>3</v>
      </c>
      <c r="Q26" s="17" t="s">
        <v>11677</v>
      </c>
      <c r="R26" s="17">
        <v>0</v>
      </c>
      <c r="S26" s="17" t="s">
        <v>11694</v>
      </c>
      <c r="T26" s="17" t="s">
        <v>11817</v>
      </c>
      <c r="U26" s="17">
        <f t="shared" si="0"/>
        <v>1</v>
      </c>
      <c r="V26" s="17">
        <f t="shared" si="1"/>
        <v>1</v>
      </c>
    </row>
    <row r="27" spans="2:22">
      <c r="B27" s="17">
        <v>10</v>
      </c>
      <c r="C27" s="110"/>
      <c r="D27" s="110"/>
      <c r="E27" s="110"/>
      <c r="F27" s="110"/>
      <c r="G27" s="110"/>
      <c r="H27" s="110"/>
      <c r="I27" s="110"/>
      <c r="J27" s="111"/>
      <c r="K27" s="107" t="s">
        <v>11833</v>
      </c>
      <c r="L27" s="108">
        <v>44194</v>
      </c>
      <c r="M27" s="44" t="s">
        <v>121</v>
      </c>
      <c r="N27" s="44">
        <v>0.1</v>
      </c>
      <c r="O27" s="17" t="s">
        <v>11674</v>
      </c>
      <c r="P27" s="17">
        <v>4</v>
      </c>
      <c r="Q27" s="17" t="s">
        <v>11677</v>
      </c>
      <c r="R27" s="17">
        <v>0</v>
      </c>
      <c r="S27" s="17" t="s">
        <v>11694</v>
      </c>
      <c r="T27" s="17" t="s">
        <v>11817</v>
      </c>
      <c r="U27" s="17">
        <f t="shared" si="0"/>
        <v>1</v>
      </c>
      <c r="V27" s="17">
        <f t="shared" si="1"/>
        <v>1</v>
      </c>
    </row>
    <row r="28" spans="2:22">
      <c r="B28" s="17">
        <v>11</v>
      </c>
      <c r="C28" s="110"/>
      <c r="D28" s="110"/>
      <c r="E28" s="110"/>
      <c r="F28" s="110"/>
      <c r="G28" s="110"/>
      <c r="H28" s="110"/>
      <c r="I28" s="110"/>
      <c r="J28" s="111"/>
      <c r="K28" s="107" t="s">
        <v>11833</v>
      </c>
      <c r="L28" s="108">
        <v>43859</v>
      </c>
      <c r="M28" s="44" t="s">
        <v>121</v>
      </c>
      <c r="N28" s="44">
        <v>0.1</v>
      </c>
      <c r="O28" s="17" t="s">
        <v>11674</v>
      </c>
      <c r="P28" s="17">
        <v>3</v>
      </c>
      <c r="Q28" s="17" t="s">
        <v>11677</v>
      </c>
      <c r="R28" s="17">
        <v>0</v>
      </c>
      <c r="S28" s="17" t="s">
        <v>11694</v>
      </c>
      <c r="T28" s="17" t="s">
        <v>11817</v>
      </c>
      <c r="U28" s="17">
        <f t="shared" si="0"/>
        <v>1</v>
      </c>
      <c r="V28" s="17">
        <f t="shared" si="1"/>
        <v>1</v>
      </c>
    </row>
    <row r="29" spans="2:22">
      <c r="B29" s="17">
        <v>12</v>
      </c>
      <c r="C29" s="110"/>
      <c r="D29" s="110"/>
      <c r="E29" s="110"/>
      <c r="F29" s="110"/>
      <c r="G29" s="110"/>
      <c r="H29" s="110"/>
      <c r="I29" s="110"/>
      <c r="J29" s="111"/>
      <c r="K29" s="107" t="s">
        <v>11833</v>
      </c>
      <c r="L29" s="108">
        <v>43881</v>
      </c>
      <c r="M29" s="44" t="s">
        <v>121</v>
      </c>
      <c r="N29" s="44">
        <v>0.1</v>
      </c>
      <c r="O29" s="17" t="s">
        <v>11674</v>
      </c>
      <c r="P29" s="17">
        <v>4</v>
      </c>
      <c r="Q29" s="17" t="s">
        <v>11677</v>
      </c>
      <c r="R29" s="17">
        <v>0</v>
      </c>
      <c r="S29" s="17" t="s">
        <v>11694</v>
      </c>
      <c r="T29" s="17" t="s">
        <v>11817</v>
      </c>
      <c r="U29" s="17">
        <f t="shared" si="0"/>
        <v>1</v>
      </c>
      <c r="V29" s="17">
        <f t="shared" si="1"/>
        <v>1</v>
      </c>
    </row>
    <row r="30" spans="2:22">
      <c r="B30" s="17">
        <v>13</v>
      </c>
      <c r="C30" s="110"/>
      <c r="D30" s="110"/>
      <c r="E30" s="110"/>
      <c r="F30" s="110"/>
      <c r="G30" s="110"/>
      <c r="H30" s="110"/>
      <c r="I30" s="110"/>
      <c r="J30" s="111"/>
      <c r="K30" s="107" t="s">
        <v>11833</v>
      </c>
      <c r="L30" s="108">
        <v>43906</v>
      </c>
      <c r="M30" s="44" t="s">
        <v>121</v>
      </c>
      <c r="N30" s="44">
        <v>0.1</v>
      </c>
      <c r="O30" s="17" t="s">
        <v>11674</v>
      </c>
      <c r="P30" s="17">
        <v>5</v>
      </c>
      <c r="Q30" s="17" t="s">
        <v>11677</v>
      </c>
      <c r="R30" s="17">
        <v>0</v>
      </c>
      <c r="S30" s="17" t="s">
        <v>11694</v>
      </c>
      <c r="T30" s="17" t="s">
        <v>11817</v>
      </c>
      <c r="U30" s="17">
        <f t="shared" si="0"/>
        <v>1</v>
      </c>
      <c r="V30" s="17">
        <f t="shared" si="1"/>
        <v>1</v>
      </c>
    </row>
    <row r="31" spans="2:22">
      <c r="B31" s="17">
        <v>14</v>
      </c>
      <c r="C31" s="110"/>
      <c r="D31" s="110"/>
      <c r="E31" s="110"/>
      <c r="F31" s="110"/>
      <c r="G31" s="110"/>
      <c r="H31" s="110"/>
      <c r="I31" s="110"/>
      <c r="J31" s="111"/>
      <c r="K31" s="107" t="s">
        <v>11833</v>
      </c>
      <c r="L31" s="108">
        <v>43921</v>
      </c>
      <c r="M31" s="44" t="s">
        <v>121</v>
      </c>
      <c r="N31" s="44">
        <v>0.1</v>
      </c>
      <c r="O31" s="17" t="s">
        <v>11674</v>
      </c>
      <c r="P31" s="17">
        <v>4</v>
      </c>
      <c r="Q31" s="17" t="s">
        <v>11677</v>
      </c>
      <c r="R31" s="17">
        <v>0</v>
      </c>
      <c r="S31" s="17" t="s">
        <v>11694</v>
      </c>
      <c r="T31" s="17" t="s">
        <v>11817</v>
      </c>
      <c r="U31" s="17">
        <f t="shared" si="0"/>
        <v>1</v>
      </c>
      <c r="V31" s="17">
        <f t="shared" si="1"/>
        <v>1</v>
      </c>
    </row>
    <row r="32" spans="2:22">
      <c r="B32" s="17">
        <v>15</v>
      </c>
      <c r="C32" s="110"/>
      <c r="D32" s="110"/>
      <c r="E32" s="110"/>
      <c r="F32" s="110"/>
      <c r="G32" s="110"/>
      <c r="H32" s="110"/>
      <c r="I32" s="110"/>
      <c r="J32" s="111"/>
      <c r="K32" s="107" t="s">
        <v>11833</v>
      </c>
      <c r="L32" s="108">
        <v>43980</v>
      </c>
      <c r="M32" s="44" t="s">
        <v>121</v>
      </c>
      <c r="N32" s="44">
        <v>0.1</v>
      </c>
      <c r="O32" s="17" t="s">
        <v>11674</v>
      </c>
      <c r="P32" s="17">
        <v>3</v>
      </c>
      <c r="Q32" s="17" t="s">
        <v>11677</v>
      </c>
      <c r="R32" s="17">
        <v>0</v>
      </c>
      <c r="S32" s="17" t="s">
        <v>11694</v>
      </c>
      <c r="T32" s="17" t="s">
        <v>11817</v>
      </c>
      <c r="U32" s="17">
        <f t="shared" si="0"/>
        <v>1</v>
      </c>
      <c r="V32" s="17">
        <f t="shared" si="1"/>
        <v>1</v>
      </c>
    </row>
    <row r="33" spans="2:22">
      <c r="B33" s="17">
        <v>16</v>
      </c>
      <c r="C33" s="110"/>
      <c r="D33" s="110"/>
      <c r="E33" s="110"/>
      <c r="F33" s="110"/>
      <c r="G33" s="110"/>
      <c r="H33" s="110"/>
      <c r="I33" s="110"/>
      <c r="J33" s="111"/>
      <c r="K33" s="107" t="s">
        <v>11833</v>
      </c>
      <c r="L33" s="108">
        <v>44012</v>
      </c>
      <c r="M33" s="44" t="s">
        <v>121</v>
      </c>
      <c r="N33" s="44">
        <v>0.1</v>
      </c>
      <c r="O33" s="17" t="s">
        <v>11674</v>
      </c>
      <c r="P33" s="17">
        <v>4</v>
      </c>
      <c r="Q33" s="17" t="s">
        <v>11677</v>
      </c>
      <c r="R33" s="17">
        <v>0</v>
      </c>
      <c r="S33" s="17" t="s">
        <v>11694</v>
      </c>
      <c r="T33" s="17" t="s">
        <v>11817</v>
      </c>
      <c r="U33" s="17">
        <f t="shared" si="0"/>
        <v>1</v>
      </c>
      <c r="V33" s="17">
        <f t="shared" si="1"/>
        <v>1</v>
      </c>
    </row>
    <row r="34" spans="2:22">
      <c r="B34" s="17">
        <v>17</v>
      </c>
      <c r="C34" s="110"/>
      <c r="D34" s="110"/>
      <c r="E34" s="110"/>
      <c r="F34" s="110"/>
      <c r="G34" s="110"/>
      <c r="H34" s="110"/>
      <c r="I34" s="110"/>
      <c r="J34" s="111"/>
      <c r="K34" s="107" t="s">
        <v>11833</v>
      </c>
      <c r="L34" s="108">
        <v>44040</v>
      </c>
      <c r="M34" s="44" t="s">
        <v>121</v>
      </c>
      <c r="N34" s="44">
        <v>0.1</v>
      </c>
      <c r="O34" s="17" t="s">
        <v>11674</v>
      </c>
      <c r="P34" s="17">
        <v>4</v>
      </c>
      <c r="Q34" s="17" t="s">
        <v>11677</v>
      </c>
      <c r="R34" s="17">
        <v>0</v>
      </c>
      <c r="S34" s="17" t="s">
        <v>11694</v>
      </c>
      <c r="T34" s="17" t="s">
        <v>11817</v>
      </c>
      <c r="U34" s="17">
        <f t="shared" si="0"/>
        <v>1</v>
      </c>
      <c r="V34" s="17">
        <f t="shared" si="1"/>
        <v>1</v>
      </c>
    </row>
    <row r="35" spans="2:22">
      <c r="B35" s="17">
        <v>18</v>
      </c>
      <c r="C35" s="110"/>
      <c r="D35" s="110"/>
      <c r="E35" s="110"/>
      <c r="F35" s="110"/>
      <c r="G35" s="110"/>
      <c r="H35" s="110"/>
      <c r="I35" s="110"/>
      <c r="J35" s="111"/>
      <c r="K35" s="107" t="s">
        <v>11833</v>
      </c>
      <c r="L35" s="108">
        <v>44057</v>
      </c>
      <c r="M35" s="44" t="s">
        <v>121</v>
      </c>
      <c r="N35" s="44">
        <v>0.1</v>
      </c>
      <c r="O35" s="17" t="s">
        <v>11674</v>
      </c>
      <c r="P35" s="17">
        <v>5</v>
      </c>
      <c r="Q35" s="17" t="s">
        <v>11677</v>
      </c>
      <c r="R35" s="17">
        <v>0</v>
      </c>
      <c r="S35" s="17" t="s">
        <v>11694</v>
      </c>
      <c r="T35" s="17" t="s">
        <v>11817</v>
      </c>
      <c r="U35" s="17">
        <f t="shared" si="0"/>
        <v>1</v>
      </c>
      <c r="V35" s="17">
        <f t="shared" si="1"/>
        <v>1</v>
      </c>
    </row>
    <row r="36" spans="2:22">
      <c r="B36" s="17">
        <v>19</v>
      </c>
      <c r="C36" s="110"/>
      <c r="D36" s="110"/>
      <c r="E36" s="110"/>
      <c r="F36" s="110"/>
      <c r="G36" s="110"/>
      <c r="H36" s="110"/>
      <c r="I36" s="110"/>
      <c r="J36" s="111"/>
      <c r="K36" s="107" t="s">
        <v>11833</v>
      </c>
      <c r="L36" s="108">
        <v>44097</v>
      </c>
      <c r="M36" s="44" t="s">
        <v>121</v>
      </c>
      <c r="N36" s="44">
        <v>0.1</v>
      </c>
      <c r="O36" s="17" t="s">
        <v>11674</v>
      </c>
      <c r="P36" s="17">
        <v>4</v>
      </c>
      <c r="Q36" s="17" t="s">
        <v>11677</v>
      </c>
      <c r="R36" s="17">
        <v>0</v>
      </c>
      <c r="S36" s="17" t="s">
        <v>11694</v>
      </c>
      <c r="T36" s="17" t="s">
        <v>11817</v>
      </c>
      <c r="U36" s="17">
        <f t="shared" si="0"/>
        <v>1</v>
      </c>
      <c r="V36" s="17">
        <f t="shared" si="1"/>
        <v>1</v>
      </c>
    </row>
    <row r="37" spans="2:22">
      <c r="B37" s="17">
        <v>20</v>
      </c>
      <c r="C37" s="110"/>
      <c r="D37" s="110"/>
      <c r="E37" s="110"/>
      <c r="F37" s="110"/>
      <c r="G37" s="110"/>
      <c r="H37" s="110"/>
      <c r="I37" s="110"/>
      <c r="J37" s="111"/>
      <c r="K37" s="107" t="s">
        <v>11815</v>
      </c>
      <c r="L37" s="108">
        <v>43859</v>
      </c>
      <c r="M37" s="44" t="s">
        <v>121</v>
      </c>
      <c r="N37" s="44">
        <v>0.1</v>
      </c>
      <c r="O37" s="17" t="s">
        <v>11674</v>
      </c>
      <c r="P37" s="17">
        <v>4</v>
      </c>
      <c r="Q37" s="17" t="s">
        <v>11677</v>
      </c>
      <c r="R37" s="17">
        <v>0</v>
      </c>
      <c r="S37" s="17" t="s">
        <v>11694</v>
      </c>
      <c r="T37" s="17" t="s">
        <v>11817</v>
      </c>
      <c r="U37" s="17">
        <f t="shared" si="0"/>
        <v>1</v>
      </c>
      <c r="V37" s="17">
        <f t="shared" si="1"/>
        <v>1</v>
      </c>
    </row>
    <row r="38" spans="2:22">
      <c r="B38" s="17">
        <v>21</v>
      </c>
      <c r="C38" s="110"/>
      <c r="D38" s="110"/>
      <c r="E38" s="110"/>
      <c r="F38" s="110"/>
      <c r="G38" s="110"/>
      <c r="H38" s="110"/>
      <c r="I38" s="110"/>
      <c r="J38" s="111"/>
      <c r="K38" s="107" t="s">
        <v>11815</v>
      </c>
      <c r="L38" s="108">
        <v>43897</v>
      </c>
      <c r="M38" s="44" t="s">
        <v>121</v>
      </c>
      <c r="N38" s="44">
        <v>0.1</v>
      </c>
      <c r="O38" s="17" t="s">
        <v>11677</v>
      </c>
      <c r="P38" s="17">
        <v>3</v>
      </c>
      <c r="Q38" s="17" t="s">
        <v>11677</v>
      </c>
      <c r="R38" s="17">
        <v>0</v>
      </c>
      <c r="S38" s="17" t="s">
        <v>11694</v>
      </c>
      <c r="T38" s="17" t="s">
        <v>11817</v>
      </c>
      <c r="U38" s="17">
        <f t="shared" si="0"/>
        <v>1</v>
      </c>
      <c r="V38" s="17">
        <f t="shared" si="1"/>
        <v>0</v>
      </c>
    </row>
    <row r="39" spans="2:22">
      <c r="B39" s="17">
        <v>22</v>
      </c>
      <c r="C39" s="110"/>
      <c r="D39" s="110"/>
      <c r="E39" s="110"/>
      <c r="F39" s="110"/>
      <c r="G39" s="110"/>
      <c r="H39" s="110"/>
      <c r="I39" s="110"/>
      <c r="J39" s="111"/>
      <c r="K39" s="107" t="s">
        <v>11815</v>
      </c>
      <c r="L39" s="108">
        <v>43924</v>
      </c>
      <c r="M39" s="44" t="s">
        <v>121</v>
      </c>
      <c r="N39" s="44">
        <v>0.1</v>
      </c>
      <c r="O39" s="17" t="s">
        <v>11674</v>
      </c>
      <c r="P39" s="17">
        <v>4</v>
      </c>
      <c r="Q39" s="17" t="s">
        <v>11677</v>
      </c>
      <c r="R39" s="17">
        <v>0</v>
      </c>
      <c r="S39" s="17" t="s">
        <v>11694</v>
      </c>
      <c r="T39" s="17" t="s">
        <v>11817</v>
      </c>
      <c r="U39" s="17">
        <f t="shared" si="0"/>
        <v>1</v>
      </c>
      <c r="V39" s="17">
        <f t="shared" si="1"/>
        <v>1</v>
      </c>
    </row>
    <row r="40" spans="2:22">
      <c r="B40" s="17">
        <v>23</v>
      </c>
      <c r="C40" s="110"/>
      <c r="D40" s="110"/>
      <c r="E40" s="110"/>
      <c r="F40" s="110"/>
      <c r="G40" s="110"/>
      <c r="H40" s="110"/>
      <c r="I40" s="110"/>
      <c r="J40" s="111"/>
      <c r="K40" s="107" t="s">
        <v>11815</v>
      </c>
      <c r="L40" s="108">
        <v>43971</v>
      </c>
      <c r="M40" s="44" t="s">
        <v>121</v>
      </c>
      <c r="N40" s="44">
        <v>0.1</v>
      </c>
      <c r="O40" s="17" t="s">
        <v>11674</v>
      </c>
      <c r="P40" s="17">
        <v>4</v>
      </c>
      <c r="Q40" s="17" t="s">
        <v>11677</v>
      </c>
      <c r="R40" s="17">
        <v>0</v>
      </c>
      <c r="S40" s="17" t="s">
        <v>11694</v>
      </c>
      <c r="T40" s="17" t="s">
        <v>11817</v>
      </c>
      <c r="U40" s="17">
        <f t="shared" si="0"/>
        <v>1</v>
      </c>
      <c r="V40" s="17">
        <f t="shared" si="1"/>
        <v>1</v>
      </c>
    </row>
    <row r="41" spans="2:22">
      <c r="B41" s="17">
        <v>24</v>
      </c>
      <c r="C41" s="110"/>
      <c r="D41" s="110"/>
      <c r="E41" s="110"/>
      <c r="F41" s="110"/>
      <c r="G41" s="110"/>
      <c r="H41" s="110"/>
      <c r="I41" s="110"/>
      <c r="J41" s="111"/>
      <c r="K41" s="107" t="s">
        <v>11815</v>
      </c>
      <c r="L41" s="108">
        <v>43985</v>
      </c>
      <c r="M41" s="44" t="s">
        <v>121</v>
      </c>
      <c r="N41" s="44">
        <v>0.1</v>
      </c>
      <c r="O41" s="17" t="s">
        <v>11674</v>
      </c>
      <c r="P41" s="17">
        <v>5</v>
      </c>
      <c r="Q41" s="17" t="s">
        <v>11677</v>
      </c>
      <c r="R41" s="17">
        <v>0</v>
      </c>
      <c r="S41" s="17" t="s">
        <v>11694</v>
      </c>
      <c r="T41" s="17" t="s">
        <v>11817</v>
      </c>
      <c r="U41" s="17">
        <f t="shared" si="0"/>
        <v>1</v>
      </c>
      <c r="V41" s="17">
        <f t="shared" si="1"/>
        <v>1</v>
      </c>
    </row>
    <row r="42" spans="2:22">
      <c r="B42" s="17">
        <v>25</v>
      </c>
      <c r="C42" s="110"/>
      <c r="D42" s="110"/>
      <c r="E42" s="110"/>
      <c r="F42" s="110"/>
      <c r="G42" s="110"/>
      <c r="H42" s="110"/>
      <c r="I42" s="110"/>
      <c r="J42" s="111"/>
      <c r="K42" s="107" t="s">
        <v>11815</v>
      </c>
      <c r="L42" s="108">
        <v>44022</v>
      </c>
      <c r="M42" s="44" t="s">
        <v>121</v>
      </c>
      <c r="N42" s="44">
        <v>0.1</v>
      </c>
      <c r="O42" s="17" t="s">
        <v>11674</v>
      </c>
      <c r="P42" s="17">
        <v>4</v>
      </c>
      <c r="Q42" s="17" t="s">
        <v>11677</v>
      </c>
      <c r="R42" s="17">
        <v>0</v>
      </c>
      <c r="S42" s="17" t="s">
        <v>11694</v>
      </c>
      <c r="T42" s="17" t="s">
        <v>11817</v>
      </c>
      <c r="U42" s="17">
        <f t="shared" si="0"/>
        <v>1</v>
      </c>
      <c r="V42" s="17">
        <f t="shared" si="1"/>
        <v>1</v>
      </c>
    </row>
    <row r="43" spans="2:22">
      <c r="B43" s="17">
        <v>26</v>
      </c>
      <c r="C43" s="110"/>
      <c r="D43" s="110"/>
      <c r="E43" s="110"/>
      <c r="F43" s="110"/>
      <c r="G43" s="110"/>
      <c r="H43" s="110"/>
      <c r="I43" s="110"/>
      <c r="J43" s="111"/>
      <c r="K43" s="107" t="s">
        <v>11815</v>
      </c>
      <c r="L43" s="108">
        <v>44041</v>
      </c>
      <c r="M43" s="44" t="s">
        <v>121</v>
      </c>
      <c r="N43" s="44">
        <v>0.1</v>
      </c>
      <c r="O43" s="17" t="s">
        <v>11674</v>
      </c>
      <c r="P43" s="17">
        <v>4</v>
      </c>
      <c r="Q43" s="17" t="s">
        <v>11677</v>
      </c>
      <c r="R43" s="17">
        <v>0</v>
      </c>
      <c r="S43" s="17" t="s">
        <v>11694</v>
      </c>
      <c r="T43" s="17" t="s">
        <v>11817</v>
      </c>
      <c r="U43" s="17">
        <f t="shared" si="0"/>
        <v>1</v>
      </c>
      <c r="V43" s="17">
        <f t="shared" si="1"/>
        <v>1</v>
      </c>
    </row>
    <row r="44" spans="2:22">
      <c r="B44" s="17">
        <v>27</v>
      </c>
      <c r="C44" s="110"/>
      <c r="D44" s="110"/>
      <c r="E44" s="110"/>
      <c r="F44" s="110"/>
      <c r="G44" s="110"/>
      <c r="H44" s="110"/>
      <c r="I44" s="110"/>
      <c r="J44" s="111"/>
      <c r="K44" s="107" t="s">
        <v>11815</v>
      </c>
      <c r="L44" s="108">
        <v>44074</v>
      </c>
      <c r="M44" s="44" t="s">
        <v>121</v>
      </c>
      <c r="N44" s="44">
        <v>0.1</v>
      </c>
      <c r="O44" s="17" t="s">
        <v>11674</v>
      </c>
      <c r="P44" s="17">
        <v>4</v>
      </c>
      <c r="Q44" s="17" t="s">
        <v>11674</v>
      </c>
      <c r="R44" s="17">
        <v>1</v>
      </c>
      <c r="S44" s="17" t="s">
        <v>11694</v>
      </c>
      <c r="T44" s="17" t="s">
        <v>11817</v>
      </c>
      <c r="U44" s="17">
        <f t="shared" si="0"/>
        <v>0.75</v>
      </c>
      <c r="V44" s="17">
        <f t="shared" si="1"/>
        <v>1</v>
      </c>
    </row>
    <row r="45" spans="2:22">
      <c r="B45" s="17">
        <v>28</v>
      </c>
      <c r="C45" s="110"/>
      <c r="D45" s="110"/>
      <c r="E45" s="110"/>
      <c r="F45" s="110"/>
      <c r="G45" s="110"/>
      <c r="H45" s="110"/>
      <c r="I45" s="110"/>
      <c r="J45" s="111"/>
      <c r="K45" s="107" t="s">
        <v>11815</v>
      </c>
      <c r="L45" s="108">
        <v>44121</v>
      </c>
      <c r="M45" s="44" t="s">
        <v>121</v>
      </c>
      <c r="N45" s="44">
        <v>0.1</v>
      </c>
      <c r="O45" s="17" t="s">
        <v>11674</v>
      </c>
      <c r="P45" s="17">
        <v>3</v>
      </c>
      <c r="Q45" s="17" t="s">
        <v>11677</v>
      </c>
      <c r="R45" s="17">
        <v>0</v>
      </c>
      <c r="S45" s="17" t="s">
        <v>11694</v>
      </c>
      <c r="T45" s="17" t="s">
        <v>11817</v>
      </c>
      <c r="U45" s="17">
        <f t="shared" si="0"/>
        <v>1</v>
      </c>
      <c r="V45" s="17">
        <f t="shared" si="1"/>
        <v>1</v>
      </c>
    </row>
    <row r="46" spans="2:22">
      <c r="B46" s="17">
        <v>29</v>
      </c>
      <c r="C46" s="110"/>
      <c r="D46" s="110"/>
      <c r="E46" s="110"/>
      <c r="F46" s="110"/>
      <c r="G46" s="110"/>
      <c r="H46" s="110"/>
      <c r="I46" s="110"/>
      <c r="J46" s="111"/>
      <c r="K46" s="107" t="s">
        <v>11815</v>
      </c>
      <c r="L46" s="108">
        <v>44138</v>
      </c>
      <c r="M46" s="44" t="s">
        <v>121</v>
      </c>
      <c r="N46" s="44">
        <v>0.1</v>
      </c>
      <c r="O46" s="17" t="s">
        <v>11674</v>
      </c>
      <c r="P46" s="17">
        <v>4</v>
      </c>
      <c r="Q46" s="17" t="s">
        <v>11677</v>
      </c>
      <c r="R46" s="17">
        <v>0</v>
      </c>
      <c r="S46" s="17" t="s">
        <v>11694</v>
      </c>
      <c r="T46" s="17" t="s">
        <v>11817</v>
      </c>
      <c r="U46" s="17">
        <f t="shared" si="0"/>
        <v>1</v>
      </c>
      <c r="V46" s="17">
        <f t="shared" si="1"/>
        <v>1</v>
      </c>
    </row>
    <row r="47" spans="2:22">
      <c r="B47" s="17">
        <v>30</v>
      </c>
      <c r="C47" s="110"/>
      <c r="D47" s="110"/>
      <c r="E47" s="110"/>
      <c r="F47" s="110"/>
      <c r="G47" s="110"/>
      <c r="H47" s="110"/>
      <c r="I47" s="110"/>
      <c r="J47" s="111"/>
      <c r="K47" s="107" t="s">
        <v>11815</v>
      </c>
      <c r="L47" s="108">
        <v>44176</v>
      </c>
      <c r="M47" s="44" t="s">
        <v>121</v>
      </c>
      <c r="N47" s="44">
        <v>0.1</v>
      </c>
      <c r="O47" s="17" t="s">
        <v>11674</v>
      </c>
      <c r="P47" s="17">
        <v>5</v>
      </c>
      <c r="Q47" s="17" t="s">
        <v>11674</v>
      </c>
      <c r="R47" s="17">
        <v>1</v>
      </c>
      <c r="S47" s="17" t="s">
        <v>11694</v>
      </c>
      <c r="T47" s="17" t="s">
        <v>11817</v>
      </c>
      <c r="U47" s="17">
        <f t="shared" si="0"/>
        <v>0.8</v>
      </c>
      <c r="V47" s="17">
        <f t="shared" si="1"/>
        <v>1</v>
      </c>
    </row>
    <row r="48" spans="2:22">
      <c r="T48" s="2" t="s">
        <v>11819</v>
      </c>
      <c r="U48" s="106">
        <f>AVERAGE(U18:U47)</f>
        <v>0.95166666666666666</v>
      </c>
      <c r="V48" s="106">
        <f>AVERAGE(V18:V47)</f>
        <v>0.93333333333333335</v>
      </c>
    </row>
    <row r="51" spans="2:6">
      <c r="B51" s="57" t="s">
        <v>11820</v>
      </c>
      <c r="C51" s="52"/>
      <c r="E51" s="57" t="s">
        <v>11821</v>
      </c>
      <c r="F51" s="52"/>
    </row>
    <row r="52" spans="2:6">
      <c r="B52" s="52"/>
      <c r="C52" s="52"/>
      <c r="E52" s="52"/>
      <c r="F52" s="52"/>
    </row>
    <row r="53" spans="2:6" ht="15.95" thickBot="1"/>
    <row r="54" spans="2:6">
      <c r="B54" s="58" t="s">
        <v>11822</v>
      </c>
      <c r="C54" s="59">
        <f>COUNT(L18:L47)</f>
        <v>30</v>
      </c>
      <c r="E54" s="58" t="s">
        <v>11822</v>
      </c>
      <c r="F54" s="59">
        <f>COUNT(L18:L47)</f>
        <v>30</v>
      </c>
    </row>
    <row r="55" spans="2:6">
      <c r="B55" s="60" t="s">
        <v>11823</v>
      </c>
      <c r="C55" s="61" t="e">
        <f>#REF!</f>
        <v>#REF!</v>
      </c>
      <c r="E55" s="60" t="s">
        <v>11823</v>
      </c>
      <c r="F55" s="61" t="e">
        <f>#REF!</f>
        <v>#REF!</v>
      </c>
    </row>
    <row r="56" spans="2:6">
      <c r="B56" s="60" t="s">
        <v>11824</v>
      </c>
      <c r="C56" s="62" t="e">
        <f>C54/C55</f>
        <v>#REF!</v>
      </c>
      <c r="E56" s="60" t="s">
        <v>11824</v>
      </c>
      <c r="F56" s="62" t="e">
        <f>F54/F55</f>
        <v>#REF!</v>
      </c>
    </row>
    <row r="57" spans="2:6">
      <c r="B57" s="60" t="s">
        <v>11825</v>
      </c>
      <c r="C57" s="62">
        <f>AVERAGE(V18:V47)</f>
        <v>0.93333333333333335</v>
      </c>
      <c r="E57" s="60" t="s">
        <v>11825</v>
      </c>
      <c r="F57" s="62">
        <f>AVERAGE(U18:U47)</f>
        <v>0.95166666666666666</v>
      </c>
    </row>
    <row r="58" spans="2:6">
      <c r="B58" s="60" t="s">
        <v>11826</v>
      </c>
      <c r="C58" s="62">
        <f>1-C57</f>
        <v>6.6666666666666652E-2</v>
      </c>
      <c r="E58" s="60" t="s">
        <v>11826</v>
      </c>
      <c r="F58" s="62">
        <f>1-F57</f>
        <v>4.8333333333333339E-2</v>
      </c>
    </row>
    <row r="59" spans="2:6">
      <c r="B59" s="60" t="s">
        <v>11827</v>
      </c>
      <c r="C59" s="62" t="e">
        <f>SQRT((1-C56)*C57*C58/C54)</f>
        <v>#REF!</v>
      </c>
      <c r="E59" s="60" t="s">
        <v>11827</v>
      </c>
      <c r="F59" s="62" t="e">
        <f>SQRT((1-F56)*F57*F58/F54)</f>
        <v>#REF!</v>
      </c>
    </row>
    <row r="60" spans="2:6">
      <c r="B60" s="60" t="s">
        <v>11828</v>
      </c>
      <c r="C60" s="62" t="e">
        <f>(1.6449*C59)</f>
        <v>#REF!</v>
      </c>
      <c r="E60" s="60" t="s">
        <v>11828</v>
      </c>
      <c r="F60" s="62" t="e">
        <f>(1.6449*F59)</f>
        <v>#REF!</v>
      </c>
    </row>
    <row r="61" spans="2:6">
      <c r="B61" s="63" t="s">
        <v>11829</v>
      </c>
      <c r="C61" s="72" t="e">
        <f>C60/C57</f>
        <v>#REF!</v>
      </c>
      <c r="E61" s="63" t="s">
        <v>11829</v>
      </c>
      <c r="F61" s="72" t="e">
        <f>F60/F57</f>
        <v>#REF!</v>
      </c>
    </row>
    <row r="62" spans="2:6" ht="15.95" thickBot="1">
      <c r="B62" s="64" t="s">
        <v>11830</v>
      </c>
      <c r="C62" s="65" t="e">
        <f>IF(C61&gt;0.1,(C57-(1.645*SQRT((C57*C58/C54)))),"N/A")</f>
        <v>#REF!</v>
      </c>
      <c r="E62" s="64" t="s">
        <v>11830</v>
      </c>
      <c r="F62" s="65" t="e">
        <f>IF(F61&gt;0.1,(F57-(1.645*SQRT((F57*F58/F54)))),"N/A")</f>
        <v>#REF!</v>
      </c>
    </row>
  </sheetData>
  <mergeCells count="7">
    <mergeCell ref="C8:E8"/>
    <mergeCell ref="C7:E7"/>
    <mergeCell ref="C2:E2"/>
    <mergeCell ref="C3:E3"/>
    <mergeCell ref="C4:E4"/>
    <mergeCell ref="C5:E5"/>
    <mergeCell ref="C6:E6"/>
  </mergeCells>
  <phoneticPr fontId="15" type="noConversion"/>
  <pageMargins left="0.7" right="0.7" top="0.75" bottom="0.75" header="0.51180555555555496" footer="0.51180555555555496"/>
  <pageSetup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V71"/>
  <sheetViews>
    <sheetView zoomScaleNormal="100" workbookViewId="0">
      <selection activeCell="C2" sqref="C2:E3"/>
    </sheetView>
  </sheetViews>
  <sheetFormatPr defaultColWidth="8.140625" defaultRowHeight="15.6"/>
  <cols>
    <col min="1" max="1" width="4.85546875" style="2" customWidth="1"/>
    <col min="2" max="2" width="14.42578125" style="2" customWidth="1"/>
    <col min="3" max="3" width="25.140625" style="2" bestFit="1" customWidth="1"/>
    <col min="4" max="4" width="17.85546875" style="2" customWidth="1"/>
    <col min="5" max="5" width="21.85546875" style="2" customWidth="1"/>
    <col min="6" max="6" width="16.42578125" style="2" bestFit="1" customWidth="1"/>
    <col min="7" max="7" width="24" style="2" customWidth="1"/>
    <col min="8" max="8" width="13.140625" style="2" bestFit="1" customWidth="1"/>
    <col min="9" max="9" width="18.85546875" style="2" bestFit="1" customWidth="1"/>
    <col min="10" max="10" width="29" style="2" bestFit="1" customWidth="1"/>
    <col min="11" max="11" width="15.140625" style="2" customWidth="1"/>
    <col min="12" max="12" width="18.42578125" style="2" bestFit="1" customWidth="1"/>
    <col min="13" max="13" width="24.140625" style="2" bestFit="1" customWidth="1"/>
    <col min="14" max="14" width="18.85546875" style="2" bestFit="1" customWidth="1"/>
    <col min="15" max="15" width="21.85546875" style="2" bestFit="1" customWidth="1"/>
    <col min="16" max="16" width="17.85546875" style="2" bestFit="1" customWidth="1"/>
    <col min="17" max="17" width="13.42578125" style="2" customWidth="1"/>
    <col min="18" max="18" width="14.5703125" style="2" customWidth="1"/>
    <col min="19" max="19" width="14.42578125" style="2" customWidth="1"/>
    <col min="20" max="20" width="15.42578125" style="2" customWidth="1"/>
    <col min="21" max="21" width="13" style="2" customWidth="1"/>
    <col min="22" max="22" width="13.85546875" style="2" customWidth="1"/>
    <col min="23" max="1004" width="7.85546875" style="2" customWidth="1"/>
    <col min="1005" max="16384" width="8.140625" style="2"/>
  </cols>
  <sheetData>
    <row r="1" spans="2:7" ht="15.95" thickBot="1"/>
    <row r="2" spans="2:7">
      <c r="B2" s="22" t="s">
        <v>11776</v>
      </c>
      <c r="C2" s="312"/>
      <c r="D2" s="312"/>
      <c r="E2" s="313"/>
    </row>
    <row r="3" spans="2:7">
      <c r="B3" s="23" t="s">
        <v>11777</v>
      </c>
      <c r="C3" s="314"/>
      <c r="D3" s="314"/>
      <c r="E3" s="314"/>
    </row>
    <row r="4" spans="2:7" ht="15.75" customHeight="1">
      <c r="B4" s="24" t="s">
        <v>11778</v>
      </c>
      <c r="C4" s="315" t="s">
        <v>11779</v>
      </c>
      <c r="D4" s="314"/>
      <c r="E4" s="314"/>
      <c r="G4" s="20"/>
    </row>
    <row r="5" spans="2:7">
      <c r="B5" s="25" t="s">
        <v>11780</v>
      </c>
      <c r="C5" s="314" t="s">
        <v>11781</v>
      </c>
      <c r="D5" s="314"/>
      <c r="E5" s="314"/>
      <c r="G5" s="20"/>
    </row>
    <row r="6" spans="2:7">
      <c r="B6" s="25" t="s">
        <v>11782</v>
      </c>
      <c r="C6" s="314" t="s">
        <v>11783</v>
      </c>
      <c r="D6" s="314"/>
      <c r="E6" s="314"/>
    </row>
    <row r="7" spans="2:7" ht="16.5" customHeight="1" thickBot="1">
      <c r="B7" s="26" t="s">
        <v>11784</v>
      </c>
      <c r="C7" s="311" t="s">
        <v>11785</v>
      </c>
      <c r="D7" s="311"/>
      <c r="E7" s="311"/>
    </row>
    <row r="8" spans="2:7" ht="15.95" thickBot="1">
      <c r="B8" s="26" t="s">
        <v>11786</v>
      </c>
      <c r="C8" s="311" t="s">
        <v>11834</v>
      </c>
      <c r="D8" s="311"/>
      <c r="E8" s="311"/>
    </row>
    <row r="9" spans="2:7">
      <c r="B9" s="66"/>
      <c r="C9" s="67"/>
      <c r="D9" s="67"/>
      <c r="E9" s="67"/>
    </row>
    <row r="10" spans="2:7">
      <c r="B10" s="1" t="s">
        <v>11788</v>
      </c>
    </row>
    <row r="11" spans="2:7">
      <c r="B11" s="50" t="s">
        <v>11789</v>
      </c>
      <c r="E11" s="2" t="s">
        <v>11790</v>
      </c>
      <c r="F11" s="51" t="e">
        <f>'Sample size calc_Ny,i,j'!E55</f>
        <v>#REF!</v>
      </c>
    </row>
    <row r="12" spans="2:7">
      <c r="B12" s="50"/>
      <c r="E12" s="2" t="s">
        <v>11791</v>
      </c>
      <c r="F12" s="51" t="e">
        <f>'Sample size calc_Uy,i,j'!E54</f>
        <v>#REF!</v>
      </c>
    </row>
    <row r="13" spans="2:7">
      <c r="B13" s="2" t="s">
        <v>11792</v>
      </c>
      <c r="F13" s="51"/>
    </row>
    <row r="14" spans="2:7">
      <c r="B14" s="2" t="s">
        <v>11793</v>
      </c>
    </row>
    <row r="17" spans="2:22" ht="83.25" customHeight="1">
      <c r="B17" s="17" t="s">
        <v>11794</v>
      </c>
      <c r="C17" s="17" t="s">
        <v>11795</v>
      </c>
      <c r="D17" s="17" t="s">
        <v>11796</v>
      </c>
      <c r="E17" s="17" t="s">
        <v>11797</v>
      </c>
      <c r="F17" s="17" t="s">
        <v>11798</v>
      </c>
      <c r="G17" s="17" t="s">
        <v>11799</v>
      </c>
      <c r="H17" s="17" t="s">
        <v>11800</v>
      </c>
      <c r="I17" s="41" t="s">
        <v>11801</v>
      </c>
      <c r="J17" s="17" t="s">
        <v>11802</v>
      </c>
      <c r="K17" s="42" t="s">
        <v>11803</v>
      </c>
      <c r="L17" s="42" t="s">
        <v>11804</v>
      </c>
      <c r="M17" s="43" t="s">
        <v>11805</v>
      </c>
      <c r="N17" s="43" t="s">
        <v>11806</v>
      </c>
      <c r="O17" s="53" t="s">
        <v>11807</v>
      </c>
      <c r="P17" s="54" t="s">
        <v>11808</v>
      </c>
      <c r="Q17" s="54" t="s">
        <v>11809</v>
      </c>
      <c r="R17" s="54" t="s">
        <v>11810</v>
      </c>
      <c r="S17" s="54" t="s">
        <v>11811</v>
      </c>
      <c r="T17" s="54" t="s">
        <v>11812</v>
      </c>
      <c r="U17" s="17" t="s">
        <v>11813</v>
      </c>
      <c r="V17" s="17" t="s">
        <v>11814</v>
      </c>
    </row>
    <row r="18" spans="2:22">
      <c r="B18" s="17">
        <v>1</v>
      </c>
      <c r="C18" s="110"/>
      <c r="D18" s="110"/>
      <c r="E18" s="110"/>
      <c r="F18" s="110"/>
      <c r="G18" s="110"/>
      <c r="H18" s="110"/>
      <c r="I18" s="110"/>
      <c r="J18" s="111"/>
      <c r="K18" s="107" t="s">
        <v>11833</v>
      </c>
      <c r="L18" s="108">
        <v>42819</v>
      </c>
      <c r="M18" s="44" t="s">
        <v>121</v>
      </c>
      <c r="N18" s="44">
        <v>0.1</v>
      </c>
      <c r="O18" s="17" t="s">
        <v>11674</v>
      </c>
      <c r="P18" s="17">
        <v>4</v>
      </c>
      <c r="Q18" s="17" t="s">
        <v>11677</v>
      </c>
      <c r="R18" s="17">
        <v>0</v>
      </c>
      <c r="S18" s="17" t="s">
        <v>11694</v>
      </c>
      <c r="T18" s="17" t="s">
        <v>11817</v>
      </c>
      <c r="U18" s="17">
        <f t="shared" ref="U18:U57" si="0">IF(Q18="No",1,(1-R18/P18))</f>
        <v>1</v>
      </c>
      <c r="V18" s="17">
        <f t="shared" ref="V18:V57" si="1">IF(O18="Yes",1,0)</f>
        <v>1</v>
      </c>
    </row>
    <row r="19" spans="2:22">
      <c r="B19" s="17">
        <v>2</v>
      </c>
      <c r="C19" s="110"/>
      <c r="D19" s="110"/>
      <c r="E19" s="110"/>
      <c r="F19" s="110"/>
      <c r="G19" s="110"/>
      <c r="H19" s="110"/>
      <c r="I19" s="110"/>
      <c r="J19" s="111"/>
      <c r="K19" s="107" t="s">
        <v>11833</v>
      </c>
      <c r="L19" s="108">
        <v>42825</v>
      </c>
      <c r="M19" s="44" t="s">
        <v>121</v>
      </c>
      <c r="N19" s="44">
        <v>0.1</v>
      </c>
      <c r="O19" s="17" t="s">
        <v>11677</v>
      </c>
      <c r="P19" s="17">
        <v>5</v>
      </c>
      <c r="Q19" s="17" t="s">
        <v>11677</v>
      </c>
      <c r="R19" s="17">
        <v>0</v>
      </c>
      <c r="S19" s="17" t="s">
        <v>11694</v>
      </c>
      <c r="T19" s="17" t="s">
        <v>11817</v>
      </c>
      <c r="U19" s="17">
        <f t="shared" si="0"/>
        <v>1</v>
      </c>
      <c r="V19" s="17">
        <f t="shared" si="1"/>
        <v>0</v>
      </c>
    </row>
    <row r="20" spans="2:22">
      <c r="B20" s="17">
        <v>3</v>
      </c>
      <c r="C20" s="110"/>
      <c r="D20" s="110"/>
      <c r="E20" s="110"/>
      <c r="F20" s="110"/>
      <c r="G20" s="110"/>
      <c r="H20" s="110"/>
      <c r="I20" s="110"/>
      <c r="J20" s="111"/>
      <c r="K20" s="107" t="s">
        <v>11833</v>
      </c>
      <c r="L20" s="108">
        <v>42825</v>
      </c>
      <c r="M20" s="44" t="s">
        <v>121</v>
      </c>
      <c r="N20" s="44">
        <v>0.1</v>
      </c>
      <c r="O20" s="17" t="s">
        <v>11674</v>
      </c>
      <c r="P20" s="17">
        <v>4</v>
      </c>
      <c r="Q20" s="17" t="s">
        <v>11677</v>
      </c>
      <c r="R20" s="17">
        <v>0</v>
      </c>
      <c r="S20" s="17" t="s">
        <v>11694</v>
      </c>
      <c r="T20" s="17" t="s">
        <v>11817</v>
      </c>
      <c r="U20" s="17">
        <f t="shared" si="0"/>
        <v>1</v>
      </c>
      <c r="V20" s="17">
        <f t="shared" si="1"/>
        <v>1</v>
      </c>
    </row>
    <row r="21" spans="2:22">
      <c r="B21" s="17">
        <v>4</v>
      </c>
      <c r="C21" s="110"/>
      <c r="D21" s="110"/>
      <c r="E21" s="110"/>
      <c r="F21" s="110"/>
      <c r="G21" s="110"/>
      <c r="H21" s="110"/>
      <c r="I21" s="110"/>
      <c r="J21" s="111"/>
      <c r="K21" s="107" t="s">
        <v>11833</v>
      </c>
      <c r="L21" s="108">
        <v>42852</v>
      </c>
      <c r="M21" s="44" t="s">
        <v>121</v>
      </c>
      <c r="N21" s="44">
        <v>0.1</v>
      </c>
      <c r="O21" s="17" t="s">
        <v>11674</v>
      </c>
      <c r="P21" s="17">
        <v>5</v>
      </c>
      <c r="Q21" s="17" t="s">
        <v>11677</v>
      </c>
      <c r="R21" s="17">
        <v>0</v>
      </c>
      <c r="S21" s="17" t="s">
        <v>11694</v>
      </c>
      <c r="T21" s="17" t="s">
        <v>11817</v>
      </c>
      <c r="U21" s="17">
        <f t="shared" si="0"/>
        <v>1</v>
      </c>
      <c r="V21" s="17">
        <f t="shared" si="1"/>
        <v>1</v>
      </c>
    </row>
    <row r="22" spans="2:22">
      <c r="B22" s="17">
        <v>5</v>
      </c>
      <c r="C22" s="110"/>
      <c r="D22" s="110"/>
      <c r="E22" s="110"/>
      <c r="F22" s="110"/>
      <c r="G22" s="110"/>
      <c r="H22" s="110"/>
      <c r="I22" s="110"/>
      <c r="J22" s="111"/>
      <c r="K22" s="107" t="s">
        <v>11833</v>
      </c>
      <c r="L22" s="108">
        <v>42854</v>
      </c>
      <c r="M22" s="44" t="s">
        <v>121</v>
      </c>
      <c r="N22" s="44">
        <v>0.1</v>
      </c>
      <c r="O22" s="17" t="s">
        <v>11674</v>
      </c>
      <c r="P22" s="17">
        <v>4</v>
      </c>
      <c r="Q22" s="17" t="s">
        <v>11677</v>
      </c>
      <c r="R22" s="17">
        <v>0</v>
      </c>
      <c r="S22" s="17" t="s">
        <v>11694</v>
      </c>
      <c r="T22" s="17" t="s">
        <v>11817</v>
      </c>
      <c r="U22" s="17">
        <f t="shared" si="0"/>
        <v>1</v>
      </c>
      <c r="V22" s="17">
        <f t="shared" si="1"/>
        <v>1</v>
      </c>
    </row>
    <row r="23" spans="2:22">
      <c r="B23" s="17">
        <v>6</v>
      </c>
      <c r="C23" s="110"/>
      <c r="D23" s="110"/>
      <c r="E23" s="110"/>
      <c r="F23" s="110"/>
      <c r="G23" s="110"/>
      <c r="H23" s="110"/>
      <c r="I23" s="110"/>
      <c r="J23" s="111"/>
      <c r="K23" s="107" t="s">
        <v>11833</v>
      </c>
      <c r="L23" s="108">
        <v>42882</v>
      </c>
      <c r="M23" s="44" t="s">
        <v>121</v>
      </c>
      <c r="N23" s="44">
        <v>0.1</v>
      </c>
      <c r="O23" s="17" t="s">
        <v>11674</v>
      </c>
      <c r="P23" s="17">
        <v>4</v>
      </c>
      <c r="Q23" s="17" t="s">
        <v>11677</v>
      </c>
      <c r="R23" s="17">
        <v>0</v>
      </c>
      <c r="S23" s="17" t="s">
        <v>11694</v>
      </c>
      <c r="T23" s="17" t="s">
        <v>11817</v>
      </c>
      <c r="U23" s="17">
        <f t="shared" si="0"/>
        <v>1</v>
      </c>
      <c r="V23" s="17">
        <f t="shared" si="1"/>
        <v>1</v>
      </c>
    </row>
    <row r="24" spans="2:22">
      <c r="B24" s="17">
        <v>7</v>
      </c>
      <c r="C24" s="110"/>
      <c r="D24" s="110"/>
      <c r="E24" s="110"/>
      <c r="F24" s="110"/>
      <c r="G24" s="110"/>
      <c r="H24" s="110"/>
      <c r="I24" s="110"/>
      <c r="J24" s="111"/>
      <c r="K24" s="107" t="s">
        <v>11833</v>
      </c>
      <c r="L24" s="108">
        <v>42886</v>
      </c>
      <c r="M24" s="44" t="s">
        <v>121</v>
      </c>
      <c r="N24" s="44">
        <v>0.1</v>
      </c>
      <c r="O24" s="17" t="s">
        <v>11674</v>
      </c>
      <c r="P24" s="17">
        <v>4</v>
      </c>
      <c r="Q24" s="17" t="s">
        <v>11677</v>
      </c>
      <c r="R24" s="17">
        <v>0</v>
      </c>
      <c r="S24" s="17" t="s">
        <v>11694</v>
      </c>
      <c r="T24" s="17" t="s">
        <v>11817</v>
      </c>
      <c r="U24" s="17">
        <f t="shared" si="0"/>
        <v>1</v>
      </c>
      <c r="V24" s="17">
        <f t="shared" si="1"/>
        <v>1</v>
      </c>
    </row>
    <row r="25" spans="2:22">
      <c r="B25" s="17">
        <v>8</v>
      </c>
      <c r="C25" s="110"/>
      <c r="D25" s="110"/>
      <c r="E25" s="110"/>
      <c r="F25" s="110"/>
      <c r="G25" s="110"/>
      <c r="H25" s="110"/>
      <c r="I25" s="110"/>
      <c r="J25" s="111"/>
      <c r="K25" s="107" t="s">
        <v>11833</v>
      </c>
      <c r="L25" s="108">
        <v>42902</v>
      </c>
      <c r="M25" s="44" t="s">
        <v>121</v>
      </c>
      <c r="N25" s="44">
        <v>0.1</v>
      </c>
      <c r="O25" s="17" t="s">
        <v>11674</v>
      </c>
      <c r="P25" s="17">
        <v>4</v>
      </c>
      <c r="Q25" s="17" t="s">
        <v>11674</v>
      </c>
      <c r="R25" s="17">
        <v>3</v>
      </c>
      <c r="S25" s="17" t="s">
        <v>11694</v>
      </c>
      <c r="T25" s="17" t="s">
        <v>11817</v>
      </c>
      <c r="U25" s="17">
        <f t="shared" si="0"/>
        <v>0.25</v>
      </c>
      <c r="V25" s="17">
        <f t="shared" si="1"/>
        <v>1</v>
      </c>
    </row>
    <row r="26" spans="2:22">
      <c r="B26" s="17">
        <v>9</v>
      </c>
      <c r="C26" s="110"/>
      <c r="D26" s="110"/>
      <c r="E26" s="110"/>
      <c r="F26" s="110"/>
      <c r="G26" s="110"/>
      <c r="H26" s="110"/>
      <c r="I26" s="110"/>
      <c r="J26" s="111"/>
      <c r="K26" s="107" t="s">
        <v>11833</v>
      </c>
      <c r="L26" s="108">
        <v>42915</v>
      </c>
      <c r="M26" s="44" t="s">
        <v>121</v>
      </c>
      <c r="N26" s="44">
        <v>0.1</v>
      </c>
      <c r="O26" s="17" t="s">
        <v>11674</v>
      </c>
      <c r="P26" s="17">
        <v>4</v>
      </c>
      <c r="Q26" s="17" t="s">
        <v>11677</v>
      </c>
      <c r="R26" s="17">
        <v>0</v>
      </c>
      <c r="S26" s="17" t="s">
        <v>11694</v>
      </c>
      <c r="T26" s="17" t="s">
        <v>11817</v>
      </c>
      <c r="U26" s="17">
        <f t="shared" si="0"/>
        <v>1</v>
      </c>
      <c r="V26" s="17">
        <f t="shared" si="1"/>
        <v>1</v>
      </c>
    </row>
    <row r="27" spans="2:22">
      <c r="B27" s="17">
        <v>10</v>
      </c>
      <c r="C27" s="110"/>
      <c r="D27" s="110"/>
      <c r="E27" s="110"/>
      <c r="F27" s="110"/>
      <c r="G27" s="110"/>
      <c r="H27" s="110"/>
      <c r="I27" s="110"/>
      <c r="J27" s="111"/>
      <c r="K27" s="107" t="s">
        <v>11833</v>
      </c>
      <c r="L27" s="108">
        <v>42915</v>
      </c>
      <c r="M27" s="44" t="s">
        <v>121</v>
      </c>
      <c r="N27" s="44">
        <v>0.1</v>
      </c>
      <c r="O27" s="17" t="s">
        <v>11674</v>
      </c>
      <c r="P27" s="17">
        <v>5</v>
      </c>
      <c r="Q27" s="17" t="s">
        <v>11677</v>
      </c>
      <c r="R27" s="17">
        <v>0</v>
      </c>
      <c r="S27" s="17" t="s">
        <v>11694</v>
      </c>
      <c r="T27" s="17" t="s">
        <v>11817</v>
      </c>
      <c r="U27" s="17">
        <f t="shared" si="0"/>
        <v>1</v>
      </c>
      <c r="V27" s="17">
        <f t="shared" si="1"/>
        <v>1</v>
      </c>
    </row>
    <row r="28" spans="2:22">
      <c r="B28" s="17">
        <v>11</v>
      </c>
      <c r="C28" s="110"/>
      <c r="D28" s="110"/>
      <c r="E28" s="110"/>
      <c r="F28" s="110"/>
      <c r="G28" s="110"/>
      <c r="H28" s="110"/>
      <c r="I28" s="110"/>
      <c r="J28" s="111"/>
      <c r="K28" s="107" t="s">
        <v>11833</v>
      </c>
      <c r="L28" s="108">
        <v>42916</v>
      </c>
      <c r="M28" s="44" t="s">
        <v>121</v>
      </c>
      <c r="N28" s="44">
        <v>0.1</v>
      </c>
      <c r="O28" s="17" t="s">
        <v>11674</v>
      </c>
      <c r="P28" s="17">
        <v>5</v>
      </c>
      <c r="Q28" s="17" t="s">
        <v>11674</v>
      </c>
      <c r="R28" s="17">
        <v>1</v>
      </c>
      <c r="S28" s="17" t="s">
        <v>11694</v>
      </c>
      <c r="T28" s="17" t="s">
        <v>11817</v>
      </c>
      <c r="U28" s="17">
        <f t="shared" si="0"/>
        <v>0.8</v>
      </c>
      <c r="V28" s="17">
        <f t="shared" si="1"/>
        <v>1</v>
      </c>
    </row>
    <row r="29" spans="2:22">
      <c r="B29" s="17">
        <v>12</v>
      </c>
      <c r="C29" s="110"/>
      <c r="D29" s="110"/>
      <c r="E29" s="110"/>
      <c r="F29" s="110"/>
      <c r="G29" s="110"/>
      <c r="H29" s="110"/>
      <c r="I29" s="110"/>
      <c r="J29" s="111"/>
      <c r="K29" s="107" t="s">
        <v>11833</v>
      </c>
      <c r="L29" s="108">
        <v>42929</v>
      </c>
      <c r="M29" s="44" t="s">
        <v>121</v>
      </c>
      <c r="N29" s="44">
        <v>0.1</v>
      </c>
      <c r="O29" s="17" t="s">
        <v>11674</v>
      </c>
      <c r="P29" s="17">
        <v>4</v>
      </c>
      <c r="Q29" s="17" t="s">
        <v>11677</v>
      </c>
      <c r="R29" s="17">
        <v>0</v>
      </c>
      <c r="S29" s="17" t="s">
        <v>11694</v>
      </c>
      <c r="T29" s="17" t="s">
        <v>11817</v>
      </c>
      <c r="U29" s="17">
        <f t="shared" si="0"/>
        <v>1</v>
      </c>
      <c r="V29" s="17">
        <f t="shared" si="1"/>
        <v>1</v>
      </c>
    </row>
    <row r="30" spans="2:22">
      <c r="B30" s="17">
        <v>13</v>
      </c>
      <c r="C30" s="110"/>
      <c r="D30" s="110"/>
      <c r="E30" s="110"/>
      <c r="F30" s="110"/>
      <c r="G30" s="110"/>
      <c r="H30" s="110"/>
      <c r="I30" s="110"/>
      <c r="J30" s="111"/>
      <c r="K30" s="107" t="s">
        <v>11833</v>
      </c>
      <c r="L30" s="108">
        <v>42942</v>
      </c>
      <c r="M30" s="44" t="s">
        <v>121</v>
      </c>
      <c r="N30" s="44">
        <v>0.1</v>
      </c>
      <c r="O30" s="17" t="s">
        <v>11674</v>
      </c>
      <c r="P30" s="17">
        <v>4</v>
      </c>
      <c r="Q30" s="17" t="s">
        <v>11677</v>
      </c>
      <c r="R30" s="17">
        <v>0</v>
      </c>
      <c r="S30" s="17" t="s">
        <v>11694</v>
      </c>
      <c r="T30" s="17" t="s">
        <v>11817</v>
      </c>
      <c r="U30" s="17">
        <f t="shared" si="0"/>
        <v>1</v>
      </c>
      <c r="V30" s="17">
        <f t="shared" si="1"/>
        <v>1</v>
      </c>
    </row>
    <row r="31" spans="2:22">
      <c r="B31" s="17">
        <v>14</v>
      </c>
      <c r="C31" s="110"/>
      <c r="D31" s="110"/>
      <c r="E31" s="110"/>
      <c r="F31" s="110"/>
      <c r="G31" s="110"/>
      <c r="H31" s="110"/>
      <c r="I31" s="110"/>
      <c r="J31" s="111"/>
      <c r="K31" s="107" t="s">
        <v>11833</v>
      </c>
      <c r="L31" s="108">
        <v>42945</v>
      </c>
      <c r="M31" s="44" t="s">
        <v>121</v>
      </c>
      <c r="N31" s="44">
        <v>0.1</v>
      </c>
      <c r="O31" s="17" t="s">
        <v>11674</v>
      </c>
      <c r="P31" s="17">
        <v>5</v>
      </c>
      <c r="Q31" s="17" t="s">
        <v>11677</v>
      </c>
      <c r="R31" s="17">
        <v>0</v>
      </c>
      <c r="S31" s="17" t="s">
        <v>11694</v>
      </c>
      <c r="T31" s="17" t="s">
        <v>11817</v>
      </c>
      <c r="U31" s="17">
        <f t="shared" si="0"/>
        <v>1</v>
      </c>
      <c r="V31" s="17">
        <f t="shared" si="1"/>
        <v>1</v>
      </c>
    </row>
    <row r="32" spans="2:22">
      <c r="B32" s="17">
        <v>15</v>
      </c>
      <c r="C32" s="110"/>
      <c r="D32" s="110"/>
      <c r="E32" s="110"/>
      <c r="F32" s="110"/>
      <c r="G32" s="110"/>
      <c r="H32" s="110"/>
      <c r="I32" s="110"/>
      <c r="J32" s="111"/>
      <c r="K32" s="107" t="s">
        <v>11833</v>
      </c>
      <c r="L32" s="108">
        <v>42962</v>
      </c>
      <c r="M32" s="44" t="s">
        <v>121</v>
      </c>
      <c r="N32" s="44">
        <v>0.1</v>
      </c>
      <c r="O32" s="17" t="s">
        <v>11674</v>
      </c>
      <c r="P32" s="17">
        <v>4</v>
      </c>
      <c r="Q32" s="17" t="s">
        <v>11677</v>
      </c>
      <c r="R32" s="17">
        <v>0</v>
      </c>
      <c r="S32" s="17" t="s">
        <v>11694</v>
      </c>
      <c r="T32" s="17" t="s">
        <v>11817</v>
      </c>
      <c r="U32" s="17">
        <f t="shared" si="0"/>
        <v>1</v>
      </c>
      <c r="V32" s="17">
        <f t="shared" si="1"/>
        <v>1</v>
      </c>
    </row>
    <row r="33" spans="2:22">
      <c r="B33" s="17">
        <v>16</v>
      </c>
      <c r="C33" s="110"/>
      <c r="D33" s="110"/>
      <c r="E33" s="110"/>
      <c r="F33" s="110"/>
      <c r="G33" s="110"/>
      <c r="H33" s="110"/>
      <c r="I33" s="110"/>
      <c r="J33" s="111"/>
      <c r="K33" s="107" t="s">
        <v>11833</v>
      </c>
      <c r="L33" s="108">
        <v>42975</v>
      </c>
      <c r="M33" s="44" t="s">
        <v>121</v>
      </c>
      <c r="N33" s="44">
        <v>0.1</v>
      </c>
      <c r="O33" s="17" t="s">
        <v>11674</v>
      </c>
      <c r="P33" s="17">
        <v>5</v>
      </c>
      <c r="Q33" s="17" t="s">
        <v>11677</v>
      </c>
      <c r="R33" s="17">
        <v>0</v>
      </c>
      <c r="S33" s="17" t="s">
        <v>11694</v>
      </c>
      <c r="T33" s="17" t="s">
        <v>11817</v>
      </c>
      <c r="U33" s="17">
        <f t="shared" si="0"/>
        <v>1</v>
      </c>
      <c r="V33" s="17">
        <f t="shared" si="1"/>
        <v>1</v>
      </c>
    </row>
    <row r="34" spans="2:22">
      <c r="B34" s="17">
        <v>17</v>
      </c>
      <c r="C34" s="110"/>
      <c r="D34" s="110"/>
      <c r="E34" s="110"/>
      <c r="F34" s="110"/>
      <c r="G34" s="110"/>
      <c r="H34" s="110"/>
      <c r="I34" s="110"/>
      <c r="J34" s="111"/>
      <c r="K34" s="107" t="s">
        <v>11833</v>
      </c>
      <c r="L34" s="108">
        <v>42978</v>
      </c>
      <c r="M34" s="44" t="s">
        <v>121</v>
      </c>
      <c r="N34" s="44">
        <v>0.1</v>
      </c>
      <c r="O34" s="17" t="s">
        <v>11674</v>
      </c>
      <c r="P34" s="17">
        <v>4</v>
      </c>
      <c r="Q34" s="17" t="s">
        <v>11674</v>
      </c>
      <c r="R34" s="17">
        <v>1</v>
      </c>
      <c r="S34" s="17" t="s">
        <v>11694</v>
      </c>
      <c r="T34" s="17" t="s">
        <v>11817</v>
      </c>
      <c r="U34" s="17">
        <f t="shared" si="0"/>
        <v>0.75</v>
      </c>
      <c r="V34" s="17">
        <f t="shared" si="1"/>
        <v>1</v>
      </c>
    </row>
    <row r="35" spans="2:22">
      <c r="B35" s="17">
        <v>18</v>
      </c>
      <c r="C35" s="110"/>
      <c r="D35" s="110"/>
      <c r="E35" s="110"/>
      <c r="F35" s="110"/>
      <c r="G35" s="110"/>
      <c r="H35" s="110"/>
      <c r="I35" s="110"/>
      <c r="J35" s="111"/>
      <c r="K35" s="107" t="s">
        <v>11833</v>
      </c>
      <c r="L35" s="108">
        <v>43008</v>
      </c>
      <c r="M35" s="44" t="s">
        <v>121</v>
      </c>
      <c r="N35" s="44">
        <v>0.1</v>
      </c>
      <c r="O35" s="17" t="s">
        <v>11674</v>
      </c>
      <c r="P35" s="17">
        <v>4</v>
      </c>
      <c r="Q35" s="17" t="s">
        <v>11677</v>
      </c>
      <c r="R35" s="17">
        <v>0</v>
      </c>
      <c r="S35" s="17" t="s">
        <v>11694</v>
      </c>
      <c r="T35" s="17" t="s">
        <v>11817</v>
      </c>
      <c r="U35" s="17">
        <f t="shared" si="0"/>
        <v>1</v>
      </c>
      <c r="V35" s="17">
        <f t="shared" si="1"/>
        <v>1</v>
      </c>
    </row>
    <row r="36" spans="2:22">
      <c r="B36" s="17">
        <v>19</v>
      </c>
      <c r="C36" s="110"/>
      <c r="D36" s="110"/>
      <c r="E36" s="110"/>
      <c r="F36" s="110"/>
      <c r="G36" s="110"/>
      <c r="H36" s="110"/>
      <c r="I36" s="110"/>
      <c r="J36" s="111"/>
      <c r="K36" s="107" t="s">
        <v>11833</v>
      </c>
      <c r="L36" s="108">
        <v>43039</v>
      </c>
      <c r="M36" s="44" t="s">
        <v>121</v>
      </c>
      <c r="N36" s="44">
        <v>0.1</v>
      </c>
      <c r="O36" s="17" t="s">
        <v>11674</v>
      </c>
      <c r="P36" s="17">
        <v>4</v>
      </c>
      <c r="Q36" s="17" t="s">
        <v>11674</v>
      </c>
      <c r="R36" s="17">
        <v>2</v>
      </c>
      <c r="S36" s="17" t="s">
        <v>11694</v>
      </c>
      <c r="T36" s="17" t="s">
        <v>11817</v>
      </c>
      <c r="U36" s="17">
        <f t="shared" si="0"/>
        <v>0.5</v>
      </c>
      <c r="V36" s="17">
        <f t="shared" si="1"/>
        <v>1</v>
      </c>
    </row>
    <row r="37" spans="2:22">
      <c r="B37" s="17">
        <v>20</v>
      </c>
      <c r="C37" s="110"/>
      <c r="D37" s="110"/>
      <c r="E37" s="110"/>
      <c r="F37" s="110"/>
      <c r="G37" s="110"/>
      <c r="H37" s="110"/>
      <c r="I37" s="110"/>
      <c r="J37" s="111"/>
      <c r="K37" s="107" t="s">
        <v>11833</v>
      </c>
      <c r="L37" s="108">
        <v>43062</v>
      </c>
      <c r="M37" s="44" t="s">
        <v>121</v>
      </c>
      <c r="N37" s="44">
        <v>0.1</v>
      </c>
      <c r="O37" s="17" t="s">
        <v>11674</v>
      </c>
      <c r="P37" s="17">
        <v>4</v>
      </c>
      <c r="Q37" s="17" t="s">
        <v>11677</v>
      </c>
      <c r="R37" s="17">
        <v>0</v>
      </c>
      <c r="S37" s="17" t="s">
        <v>11694</v>
      </c>
      <c r="T37" s="17" t="s">
        <v>11817</v>
      </c>
      <c r="U37" s="17">
        <f t="shared" si="0"/>
        <v>1</v>
      </c>
      <c r="V37" s="17">
        <f t="shared" si="1"/>
        <v>1</v>
      </c>
    </row>
    <row r="38" spans="2:22">
      <c r="B38" s="17">
        <v>21</v>
      </c>
      <c r="C38" s="110"/>
      <c r="D38" s="110"/>
      <c r="E38" s="110"/>
      <c r="F38" s="110"/>
      <c r="G38" s="110"/>
      <c r="H38" s="110"/>
      <c r="I38" s="110"/>
      <c r="J38" s="111"/>
      <c r="K38" s="107" t="s">
        <v>11833</v>
      </c>
      <c r="L38" s="108">
        <v>43069</v>
      </c>
      <c r="M38" s="44" t="s">
        <v>121</v>
      </c>
      <c r="N38" s="44">
        <v>0.1</v>
      </c>
      <c r="O38" s="17" t="s">
        <v>11677</v>
      </c>
      <c r="P38" s="17">
        <v>4</v>
      </c>
      <c r="Q38" s="17" t="s">
        <v>11677</v>
      </c>
      <c r="R38" s="17">
        <v>0</v>
      </c>
      <c r="S38" s="17" t="s">
        <v>11694</v>
      </c>
      <c r="T38" s="17" t="s">
        <v>11817</v>
      </c>
      <c r="U38" s="17">
        <f t="shared" si="0"/>
        <v>1</v>
      </c>
      <c r="V38" s="17">
        <f t="shared" si="1"/>
        <v>0</v>
      </c>
    </row>
    <row r="39" spans="2:22">
      <c r="B39" s="17">
        <v>22</v>
      </c>
      <c r="C39" s="110"/>
      <c r="D39" s="110"/>
      <c r="E39" s="110"/>
      <c r="F39" s="110"/>
      <c r="G39" s="110"/>
      <c r="H39" s="110"/>
      <c r="I39" s="110"/>
      <c r="J39" s="111"/>
      <c r="K39" s="107" t="s">
        <v>11833</v>
      </c>
      <c r="L39" s="108">
        <v>43096</v>
      </c>
      <c r="M39" s="44" t="s">
        <v>121</v>
      </c>
      <c r="N39" s="44">
        <v>0.1</v>
      </c>
      <c r="O39" s="17" t="s">
        <v>11674</v>
      </c>
      <c r="P39" s="17">
        <v>5</v>
      </c>
      <c r="Q39" s="17" t="s">
        <v>11677</v>
      </c>
      <c r="R39" s="17">
        <v>0</v>
      </c>
      <c r="S39" s="17" t="s">
        <v>11694</v>
      </c>
      <c r="T39" s="17" t="s">
        <v>11817</v>
      </c>
      <c r="U39" s="17">
        <f t="shared" si="0"/>
        <v>1</v>
      </c>
      <c r="V39" s="17">
        <f t="shared" si="1"/>
        <v>1</v>
      </c>
    </row>
    <row r="40" spans="2:22">
      <c r="B40" s="17">
        <v>23</v>
      </c>
      <c r="C40" s="110"/>
      <c r="D40" s="110"/>
      <c r="E40" s="110"/>
      <c r="F40" s="110"/>
      <c r="G40" s="110"/>
      <c r="H40" s="110"/>
      <c r="I40" s="110"/>
      <c r="J40" s="111"/>
      <c r="K40" s="107" t="s">
        <v>11815</v>
      </c>
      <c r="L40" s="108">
        <v>42829</v>
      </c>
      <c r="M40" s="44" t="s">
        <v>121</v>
      </c>
      <c r="N40" s="44">
        <v>0.1</v>
      </c>
      <c r="O40" s="17" t="s">
        <v>11674</v>
      </c>
      <c r="P40" s="17">
        <v>3</v>
      </c>
      <c r="Q40" s="17" t="s">
        <v>11674</v>
      </c>
      <c r="R40" s="17">
        <v>1</v>
      </c>
      <c r="S40" s="17" t="s">
        <v>11694</v>
      </c>
      <c r="T40" s="17" t="s">
        <v>11817</v>
      </c>
      <c r="U40" s="17">
        <f t="shared" si="0"/>
        <v>0.66666666666666674</v>
      </c>
      <c r="V40" s="17">
        <f t="shared" si="1"/>
        <v>1</v>
      </c>
    </row>
    <row r="41" spans="2:22">
      <c r="B41" s="17">
        <v>24</v>
      </c>
      <c r="C41" s="110"/>
      <c r="D41" s="110"/>
      <c r="E41" s="110"/>
      <c r="F41" s="110"/>
      <c r="G41" s="110"/>
      <c r="H41" s="110"/>
      <c r="I41" s="110"/>
      <c r="J41" s="111"/>
      <c r="K41" s="107" t="s">
        <v>11815</v>
      </c>
      <c r="L41" s="108">
        <v>42870</v>
      </c>
      <c r="M41" s="44" t="s">
        <v>121</v>
      </c>
      <c r="N41" s="44">
        <v>0.1</v>
      </c>
      <c r="O41" s="17" t="s">
        <v>11674</v>
      </c>
      <c r="P41" s="17">
        <v>4</v>
      </c>
      <c r="Q41" s="17" t="s">
        <v>11677</v>
      </c>
      <c r="R41" s="17">
        <v>0</v>
      </c>
      <c r="S41" s="17" t="s">
        <v>11694</v>
      </c>
      <c r="T41" s="17" t="s">
        <v>11817</v>
      </c>
      <c r="U41" s="17">
        <f t="shared" si="0"/>
        <v>1</v>
      </c>
      <c r="V41" s="17">
        <f t="shared" si="1"/>
        <v>1</v>
      </c>
    </row>
    <row r="42" spans="2:22">
      <c r="B42" s="17">
        <v>25</v>
      </c>
      <c r="C42" s="110"/>
      <c r="D42" s="110"/>
      <c r="E42" s="110"/>
      <c r="F42" s="110"/>
      <c r="G42" s="110"/>
      <c r="H42" s="110"/>
      <c r="I42" s="110"/>
      <c r="J42" s="111"/>
      <c r="K42" s="107" t="s">
        <v>11815</v>
      </c>
      <c r="L42" s="108">
        <v>42898</v>
      </c>
      <c r="M42" s="44" t="s">
        <v>121</v>
      </c>
      <c r="N42" s="44">
        <v>0.1</v>
      </c>
      <c r="O42" s="17" t="s">
        <v>11674</v>
      </c>
      <c r="P42" s="17">
        <v>4</v>
      </c>
      <c r="Q42" s="17" t="s">
        <v>11677</v>
      </c>
      <c r="R42" s="17">
        <v>0</v>
      </c>
      <c r="S42" s="17" t="s">
        <v>11694</v>
      </c>
      <c r="T42" s="17" t="s">
        <v>11817</v>
      </c>
      <c r="U42" s="17">
        <f t="shared" si="0"/>
        <v>1</v>
      </c>
      <c r="V42" s="17">
        <f t="shared" si="1"/>
        <v>1</v>
      </c>
    </row>
    <row r="43" spans="2:22">
      <c r="B43" s="17">
        <v>26</v>
      </c>
      <c r="C43" s="110"/>
      <c r="D43" s="110"/>
      <c r="E43" s="110"/>
      <c r="F43" s="110"/>
      <c r="G43" s="110"/>
      <c r="H43" s="110"/>
      <c r="I43" s="110"/>
      <c r="J43" s="111"/>
      <c r="K43" s="107" t="s">
        <v>11815</v>
      </c>
      <c r="L43" s="108">
        <v>42927</v>
      </c>
      <c r="M43" s="44" t="s">
        <v>121</v>
      </c>
      <c r="N43" s="44">
        <v>0.1</v>
      </c>
      <c r="O43" s="17" t="s">
        <v>11677</v>
      </c>
      <c r="P43" s="17">
        <v>4</v>
      </c>
      <c r="Q43" s="17" t="s">
        <v>11677</v>
      </c>
      <c r="R43" s="17">
        <v>0</v>
      </c>
      <c r="S43" s="17" t="s">
        <v>11694</v>
      </c>
      <c r="T43" s="17" t="s">
        <v>11817</v>
      </c>
      <c r="U43" s="17">
        <f t="shared" si="0"/>
        <v>1</v>
      </c>
      <c r="V43" s="17">
        <f t="shared" si="1"/>
        <v>0</v>
      </c>
    </row>
    <row r="44" spans="2:22">
      <c r="B44" s="17">
        <v>27</v>
      </c>
      <c r="C44" s="110"/>
      <c r="D44" s="110"/>
      <c r="E44" s="110"/>
      <c r="F44" s="110"/>
      <c r="G44" s="110"/>
      <c r="H44" s="110"/>
      <c r="I44" s="110"/>
      <c r="J44" s="111"/>
      <c r="K44" s="107" t="s">
        <v>11815</v>
      </c>
      <c r="L44" s="108">
        <v>42943</v>
      </c>
      <c r="M44" s="44" t="s">
        <v>121</v>
      </c>
      <c r="N44" s="44">
        <v>0.1</v>
      </c>
      <c r="O44" s="17" t="s">
        <v>11674</v>
      </c>
      <c r="P44" s="17">
        <v>3</v>
      </c>
      <c r="Q44" s="17" t="s">
        <v>11677</v>
      </c>
      <c r="R44" s="17">
        <v>0</v>
      </c>
      <c r="S44" s="17" t="s">
        <v>11694</v>
      </c>
      <c r="T44" s="17" t="s">
        <v>11817</v>
      </c>
      <c r="U44" s="17">
        <f t="shared" si="0"/>
        <v>1</v>
      </c>
      <c r="V44" s="17">
        <f t="shared" si="1"/>
        <v>1</v>
      </c>
    </row>
    <row r="45" spans="2:22">
      <c r="B45" s="17">
        <v>28</v>
      </c>
      <c r="C45" s="110"/>
      <c r="D45" s="110"/>
      <c r="E45" s="110"/>
      <c r="F45" s="110"/>
      <c r="G45" s="110"/>
      <c r="H45" s="110"/>
      <c r="I45" s="110"/>
      <c r="J45" s="111"/>
      <c r="K45" s="107" t="s">
        <v>11815</v>
      </c>
      <c r="L45" s="108">
        <v>42962</v>
      </c>
      <c r="M45" s="44" t="s">
        <v>121</v>
      </c>
      <c r="N45" s="44">
        <v>0.1</v>
      </c>
      <c r="O45" s="17" t="s">
        <v>11677</v>
      </c>
      <c r="P45" s="17">
        <v>4</v>
      </c>
      <c r="Q45" s="17" t="s">
        <v>11677</v>
      </c>
      <c r="R45" s="17">
        <v>0</v>
      </c>
      <c r="S45" s="17" t="s">
        <v>11694</v>
      </c>
      <c r="T45" s="17" t="s">
        <v>11817</v>
      </c>
      <c r="U45" s="17">
        <f t="shared" si="0"/>
        <v>1</v>
      </c>
      <c r="V45" s="17">
        <f t="shared" si="1"/>
        <v>0</v>
      </c>
    </row>
    <row r="46" spans="2:22">
      <c r="B46" s="17">
        <v>29</v>
      </c>
      <c r="C46" s="110"/>
      <c r="D46" s="110"/>
      <c r="E46" s="110"/>
      <c r="F46" s="110"/>
      <c r="G46" s="110"/>
      <c r="H46" s="110"/>
      <c r="I46" s="110"/>
      <c r="J46" s="111"/>
      <c r="K46" s="107" t="s">
        <v>11815</v>
      </c>
      <c r="L46" s="108">
        <v>43016</v>
      </c>
      <c r="M46" s="44" t="s">
        <v>121</v>
      </c>
      <c r="N46" s="44">
        <v>0.1</v>
      </c>
      <c r="O46" s="17" t="s">
        <v>11674</v>
      </c>
      <c r="P46" s="17">
        <v>5</v>
      </c>
      <c r="Q46" s="17" t="s">
        <v>11674</v>
      </c>
      <c r="R46" s="17">
        <v>1</v>
      </c>
      <c r="S46" s="17" t="s">
        <v>11694</v>
      </c>
      <c r="T46" s="17" t="s">
        <v>11817</v>
      </c>
      <c r="U46" s="17">
        <f t="shared" si="0"/>
        <v>0.8</v>
      </c>
      <c r="V46" s="17">
        <f t="shared" si="1"/>
        <v>1</v>
      </c>
    </row>
    <row r="47" spans="2:22">
      <c r="B47" s="17">
        <v>30</v>
      </c>
      <c r="C47" s="110"/>
      <c r="D47" s="110"/>
      <c r="E47" s="110"/>
      <c r="F47" s="110"/>
      <c r="G47" s="110"/>
      <c r="H47" s="110"/>
      <c r="I47" s="110"/>
      <c r="J47" s="111"/>
      <c r="K47" s="107" t="s">
        <v>11815</v>
      </c>
      <c r="L47" s="108">
        <v>43082</v>
      </c>
      <c r="M47" s="44" t="s">
        <v>121</v>
      </c>
      <c r="N47" s="44">
        <v>0.1</v>
      </c>
      <c r="O47" s="17" t="s">
        <v>11674</v>
      </c>
      <c r="P47" s="17">
        <v>3</v>
      </c>
      <c r="Q47" s="17" t="s">
        <v>11677</v>
      </c>
      <c r="R47" s="17">
        <v>0</v>
      </c>
      <c r="S47" s="17" t="s">
        <v>11694</v>
      </c>
      <c r="T47" s="17" t="s">
        <v>11817</v>
      </c>
      <c r="U47" s="17">
        <f t="shared" si="0"/>
        <v>1</v>
      </c>
      <c r="V47" s="17">
        <f t="shared" si="1"/>
        <v>1</v>
      </c>
    </row>
    <row r="48" spans="2:22">
      <c r="B48" s="17">
        <v>31</v>
      </c>
      <c r="C48" s="110"/>
      <c r="D48" s="110"/>
      <c r="E48" s="110"/>
      <c r="F48" s="110"/>
      <c r="G48" s="110"/>
      <c r="H48" s="110"/>
      <c r="I48" s="110"/>
      <c r="J48" s="111"/>
      <c r="K48" s="70" t="s">
        <v>11818</v>
      </c>
      <c r="L48" s="71">
        <v>42825</v>
      </c>
      <c r="M48" s="44" t="s">
        <v>121</v>
      </c>
      <c r="N48" s="44">
        <v>0.1</v>
      </c>
      <c r="O48" s="17" t="s">
        <v>11674</v>
      </c>
      <c r="P48" s="17">
        <v>3</v>
      </c>
      <c r="Q48" s="17" t="s">
        <v>11674</v>
      </c>
      <c r="R48" s="17">
        <v>1</v>
      </c>
      <c r="S48" s="17" t="s">
        <v>11694</v>
      </c>
      <c r="T48" s="17" t="s">
        <v>11817</v>
      </c>
      <c r="U48" s="49">
        <f t="shared" si="0"/>
        <v>0.66666666666666674</v>
      </c>
      <c r="V48" s="17">
        <f t="shared" si="1"/>
        <v>1</v>
      </c>
    </row>
    <row r="49" spans="2:22">
      <c r="B49" s="17">
        <v>32</v>
      </c>
      <c r="C49" s="110"/>
      <c r="D49" s="110"/>
      <c r="E49" s="110"/>
      <c r="F49" s="110"/>
      <c r="G49" s="110"/>
      <c r="H49" s="110"/>
      <c r="I49" s="110"/>
      <c r="J49" s="111"/>
      <c r="K49" s="70" t="s">
        <v>11818</v>
      </c>
      <c r="L49" s="71">
        <v>42915</v>
      </c>
      <c r="M49" s="44" t="s">
        <v>121</v>
      </c>
      <c r="N49" s="44">
        <v>0.1</v>
      </c>
      <c r="O49" s="17" t="s">
        <v>11674</v>
      </c>
      <c r="P49" s="17">
        <v>3</v>
      </c>
      <c r="Q49" s="17" t="s">
        <v>11677</v>
      </c>
      <c r="R49" s="17">
        <v>0</v>
      </c>
      <c r="S49" s="17" t="s">
        <v>11694</v>
      </c>
      <c r="T49" s="17" t="s">
        <v>11817</v>
      </c>
      <c r="U49" s="17">
        <f t="shared" si="0"/>
        <v>1</v>
      </c>
      <c r="V49" s="17">
        <f t="shared" si="1"/>
        <v>1</v>
      </c>
    </row>
    <row r="50" spans="2:22">
      <c r="B50" s="17">
        <v>33</v>
      </c>
      <c r="C50" s="110"/>
      <c r="D50" s="110"/>
      <c r="E50" s="110"/>
      <c r="F50" s="110"/>
      <c r="G50" s="110"/>
      <c r="H50" s="110"/>
      <c r="I50" s="110"/>
      <c r="J50" s="111"/>
      <c r="K50" s="70" t="s">
        <v>11815</v>
      </c>
      <c r="L50" s="71">
        <v>42899</v>
      </c>
      <c r="M50" s="44" t="s">
        <v>121</v>
      </c>
      <c r="N50" s="44">
        <v>0.1</v>
      </c>
      <c r="O50" s="17" t="s">
        <v>11674</v>
      </c>
      <c r="P50" s="17">
        <v>4</v>
      </c>
      <c r="Q50" s="17" t="s">
        <v>11674</v>
      </c>
      <c r="R50" s="17">
        <v>1</v>
      </c>
      <c r="S50" s="17" t="s">
        <v>11694</v>
      </c>
      <c r="T50" s="17" t="s">
        <v>11817</v>
      </c>
      <c r="U50" s="17">
        <f t="shared" si="0"/>
        <v>0.75</v>
      </c>
      <c r="V50" s="17">
        <f t="shared" si="1"/>
        <v>1</v>
      </c>
    </row>
    <row r="51" spans="2:22">
      <c r="B51" s="17">
        <v>34</v>
      </c>
      <c r="C51" s="110"/>
      <c r="D51" s="110"/>
      <c r="E51" s="110"/>
      <c r="F51" s="110"/>
      <c r="G51" s="110"/>
      <c r="H51" s="110"/>
      <c r="I51" s="110"/>
      <c r="J51" s="111"/>
      <c r="K51" s="70" t="s">
        <v>11818</v>
      </c>
      <c r="L51" s="71">
        <v>43069</v>
      </c>
      <c r="M51" s="44" t="s">
        <v>121</v>
      </c>
      <c r="N51" s="44">
        <v>0.1</v>
      </c>
      <c r="O51" s="17" t="s">
        <v>11674</v>
      </c>
      <c r="P51" s="17">
        <v>4</v>
      </c>
      <c r="Q51" s="17" t="s">
        <v>11677</v>
      </c>
      <c r="R51" s="17">
        <v>0</v>
      </c>
      <c r="S51" s="17" t="s">
        <v>11694</v>
      </c>
      <c r="T51" s="17" t="s">
        <v>11817</v>
      </c>
      <c r="U51" s="17">
        <f t="shared" si="0"/>
        <v>1</v>
      </c>
      <c r="V51" s="17">
        <f t="shared" si="1"/>
        <v>1</v>
      </c>
    </row>
    <row r="52" spans="2:22">
      <c r="B52" s="17">
        <v>35</v>
      </c>
      <c r="C52" s="110"/>
      <c r="D52" s="110"/>
      <c r="E52" s="110"/>
      <c r="F52" s="110"/>
      <c r="G52" s="110"/>
      <c r="H52" s="110"/>
      <c r="I52" s="110"/>
      <c r="J52" s="111"/>
      <c r="K52" s="70" t="s">
        <v>11815</v>
      </c>
      <c r="L52" s="71">
        <v>43059</v>
      </c>
      <c r="M52" s="44" t="s">
        <v>121</v>
      </c>
      <c r="N52" s="44">
        <v>0.1</v>
      </c>
      <c r="O52" s="17" t="s">
        <v>11674</v>
      </c>
      <c r="P52" s="17">
        <v>3</v>
      </c>
      <c r="Q52" s="17" t="s">
        <v>11674</v>
      </c>
      <c r="R52" s="17">
        <v>1</v>
      </c>
      <c r="S52" s="17" t="s">
        <v>11694</v>
      </c>
      <c r="T52" s="17" t="s">
        <v>11817</v>
      </c>
      <c r="U52" s="17">
        <f t="shared" si="0"/>
        <v>0.66666666666666674</v>
      </c>
      <c r="V52" s="17">
        <f t="shared" si="1"/>
        <v>1</v>
      </c>
    </row>
    <row r="53" spans="2:22">
      <c r="B53" s="17">
        <v>36</v>
      </c>
      <c r="C53" s="110"/>
      <c r="D53" s="110"/>
      <c r="E53" s="110"/>
      <c r="F53" s="110"/>
      <c r="G53" s="110"/>
      <c r="H53" s="110"/>
      <c r="I53" s="110"/>
      <c r="J53" s="111"/>
      <c r="K53" s="70" t="s">
        <v>11818</v>
      </c>
      <c r="L53" s="71">
        <v>43066</v>
      </c>
      <c r="M53" s="44" t="s">
        <v>121</v>
      </c>
      <c r="N53" s="44">
        <v>0.1</v>
      </c>
      <c r="O53" s="17" t="s">
        <v>11674</v>
      </c>
      <c r="P53" s="17">
        <v>4</v>
      </c>
      <c r="Q53" s="17" t="s">
        <v>11677</v>
      </c>
      <c r="R53" s="17">
        <v>0</v>
      </c>
      <c r="S53" s="17" t="s">
        <v>11694</v>
      </c>
      <c r="T53" s="17" t="s">
        <v>11817</v>
      </c>
      <c r="U53" s="17">
        <f t="shared" si="0"/>
        <v>1</v>
      </c>
      <c r="V53" s="17">
        <f t="shared" si="1"/>
        <v>1</v>
      </c>
    </row>
    <row r="54" spans="2:22">
      <c r="B54" s="17">
        <v>37</v>
      </c>
      <c r="C54" s="110"/>
      <c r="D54" s="110"/>
      <c r="E54" s="110"/>
      <c r="F54" s="110"/>
      <c r="G54" s="110"/>
      <c r="H54" s="110"/>
      <c r="I54" s="110"/>
      <c r="J54" s="111"/>
      <c r="K54" s="70" t="s">
        <v>11818</v>
      </c>
      <c r="L54" s="71">
        <v>42850</v>
      </c>
      <c r="M54" s="44" t="s">
        <v>121</v>
      </c>
      <c r="N54" s="44">
        <v>0.1</v>
      </c>
      <c r="O54" s="17" t="s">
        <v>11674</v>
      </c>
      <c r="P54" s="17">
        <v>4</v>
      </c>
      <c r="Q54" s="17" t="s">
        <v>11674</v>
      </c>
      <c r="R54" s="17">
        <v>1</v>
      </c>
      <c r="S54" s="17" t="s">
        <v>11694</v>
      </c>
      <c r="T54" s="17" t="s">
        <v>11817</v>
      </c>
      <c r="U54" s="17">
        <f t="shared" si="0"/>
        <v>0.75</v>
      </c>
      <c r="V54" s="17">
        <f t="shared" si="1"/>
        <v>1</v>
      </c>
    </row>
    <row r="55" spans="2:22">
      <c r="B55" s="17">
        <v>38</v>
      </c>
      <c r="C55" s="110"/>
      <c r="D55" s="110"/>
      <c r="E55" s="110"/>
      <c r="F55" s="110"/>
      <c r="G55" s="110"/>
      <c r="H55" s="110"/>
      <c r="I55" s="110"/>
      <c r="J55" s="111"/>
      <c r="K55" s="70" t="s">
        <v>11818</v>
      </c>
      <c r="L55" s="71">
        <v>42945</v>
      </c>
      <c r="M55" s="44" t="s">
        <v>121</v>
      </c>
      <c r="N55" s="44">
        <v>0.1</v>
      </c>
      <c r="O55" s="17" t="s">
        <v>11674</v>
      </c>
      <c r="P55" s="17">
        <v>3</v>
      </c>
      <c r="Q55" s="17" t="s">
        <v>11677</v>
      </c>
      <c r="R55" s="17">
        <v>0</v>
      </c>
      <c r="S55" s="17" t="s">
        <v>11694</v>
      </c>
      <c r="T55" s="17" t="s">
        <v>11817</v>
      </c>
      <c r="U55" s="17">
        <f t="shared" si="0"/>
        <v>1</v>
      </c>
      <c r="V55" s="17">
        <f t="shared" si="1"/>
        <v>1</v>
      </c>
    </row>
    <row r="56" spans="2:22">
      <c r="B56" s="17">
        <v>39</v>
      </c>
      <c r="C56" s="110"/>
      <c r="D56" s="110"/>
      <c r="E56" s="110"/>
      <c r="F56" s="110"/>
      <c r="G56" s="110"/>
      <c r="H56" s="110"/>
      <c r="I56" s="110"/>
      <c r="J56" s="111"/>
      <c r="K56" s="70" t="s">
        <v>11818</v>
      </c>
      <c r="L56" s="71">
        <v>42978</v>
      </c>
      <c r="M56" s="44" t="s">
        <v>121</v>
      </c>
      <c r="N56" s="44">
        <v>0.1</v>
      </c>
      <c r="O56" s="17" t="s">
        <v>11674</v>
      </c>
      <c r="P56" s="17">
        <v>5</v>
      </c>
      <c r="Q56" s="17" t="s">
        <v>11677</v>
      </c>
      <c r="R56" s="17">
        <v>0</v>
      </c>
      <c r="S56" s="17" t="s">
        <v>11694</v>
      </c>
      <c r="T56" s="17" t="s">
        <v>11817</v>
      </c>
      <c r="U56" s="17">
        <f t="shared" si="0"/>
        <v>1</v>
      </c>
      <c r="V56" s="17">
        <f t="shared" si="1"/>
        <v>1</v>
      </c>
    </row>
    <row r="57" spans="2:22">
      <c r="B57" s="17">
        <v>40</v>
      </c>
      <c r="C57" s="110"/>
      <c r="D57" s="110"/>
      <c r="E57" s="110"/>
      <c r="F57" s="110"/>
      <c r="G57" s="110"/>
      <c r="H57" s="110"/>
      <c r="I57" s="110"/>
      <c r="J57" s="111"/>
      <c r="K57" s="70" t="s">
        <v>11818</v>
      </c>
      <c r="L57" s="71">
        <v>43059</v>
      </c>
      <c r="M57" s="44" t="s">
        <v>121</v>
      </c>
      <c r="N57" s="44">
        <v>0.1</v>
      </c>
      <c r="O57" s="17" t="s">
        <v>11674</v>
      </c>
      <c r="P57" s="17">
        <v>4</v>
      </c>
      <c r="Q57" s="17" t="s">
        <v>11674</v>
      </c>
      <c r="R57" s="17">
        <v>1</v>
      </c>
      <c r="S57" s="17" t="s">
        <v>11694</v>
      </c>
      <c r="T57" s="17" t="s">
        <v>11817</v>
      </c>
      <c r="U57" s="17">
        <f t="shared" si="0"/>
        <v>0.75</v>
      </c>
      <c r="V57" s="17">
        <f t="shared" si="1"/>
        <v>1</v>
      </c>
    </row>
    <row r="58" spans="2:22">
      <c r="T58" s="2" t="s">
        <v>11819</v>
      </c>
      <c r="U58" s="49">
        <f>AVERAGE(U18:U57)</f>
        <v>0.90875000000000017</v>
      </c>
      <c r="V58" s="49">
        <f>AVERAGE(V18:V57)</f>
        <v>0.9</v>
      </c>
    </row>
    <row r="61" spans="2:22">
      <c r="B61" s="57" t="s">
        <v>11820</v>
      </c>
      <c r="C61" s="52"/>
      <c r="E61" s="57" t="s">
        <v>11821</v>
      </c>
      <c r="F61" s="52"/>
    </row>
    <row r="62" spans="2:22">
      <c r="B62" s="52"/>
      <c r="C62" s="52"/>
      <c r="E62" s="52"/>
      <c r="F62" s="52"/>
    </row>
    <row r="63" spans="2:22" ht="15.95" thickBot="1"/>
    <row r="64" spans="2:22">
      <c r="B64" s="58" t="s">
        <v>11822</v>
      </c>
      <c r="C64" s="59">
        <f>B57</f>
        <v>40</v>
      </c>
      <c r="E64" s="58" t="s">
        <v>11822</v>
      </c>
      <c r="F64" s="59">
        <f>B57</f>
        <v>40</v>
      </c>
    </row>
    <row r="65" spans="2:6">
      <c r="B65" s="60" t="s">
        <v>11823</v>
      </c>
      <c r="C65" s="61" t="e">
        <f>#REF!</f>
        <v>#REF!</v>
      </c>
      <c r="E65" s="60" t="s">
        <v>11823</v>
      </c>
      <c r="F65" s="61" t="e">
        <f>#REF!</f>
        <v>#REF!</v>
      </c>
    </row>
    <row r="66" spans="2:6">
      <c r="B66" s="60" t="s">
        <v>11824</v>
      </c>
      <c r="C66" s="62" t="e">
        <f>C64/C65</f>
        <v>#REF!</v>
      </c>
      <c r="E66" s="60" t="s">
        <v>11824</v>
      </c>
      <c r="F66" s="62" t="e">
        <f>F64/F65</f>
        <v>#REF!</v>
      </c>
    </row>
    <row r="67" spans="2:6">
      <c r="B67" s="60" t="s">
        <v>11825</v>
      </c>
      <c r="C67" s="62">
        <f>AVERAGE(V18:V57)</f>
        <v>0.9</v>
      </c>
      <c r="E67" s="60" t="s">
        <v>11825</v>
      </c>
      <c r="F67" s="62">
        <f>AVERAGE(U18:U57)</f>
        <v>0.90875000000000017</v>
      </c>
    </row>
    <row r="68" spans="2:6">
      <c r="B68" s="60" t="s">
        <v>11826</v>
      </c>
      <c r="C68" s="62">
        <f>1-C67</f>
        <v>9.9999999999999978E-2</v>
      </c>
      <c r="E68" s="60" t="s">
        <v>11826</v>
      </c>
      <c r="F68" s="62">
        <f>1-F67</f>
        <v>9.1249999999999831E-2</v>
      </c>
    </row>
    <row r="69" spans="2:6">
      <c r="B69" s="60" t="s">
        <v>11827</v>
      </c>
      <c r="C69" s="62" t="e">
        <f>SQRT((1-C66)*C67*C68/C64)</f>
        <v>#REF!</v>
      </c>
      <c r="E69" s="60" t="s">
        <v>11827</v>
      </c>
      <c r="F69" s="62" t="e">
        <f>SQRT((1-F66)*F67*F68/F64)</f>
        <v>#REF!</v>
      </c>
    </row>
    <row r="70" spans="2:6">
      <c r="B70" s="60" t="s">
        <v>11828</v>
      </c>
      <c r="C70" s="62" t="e">
        <f>(1.6449*C69)</f>
        <v>#REF!</v>
      </c>
      <c r="E70" s="60" t="s">
        <v>11828</v>
      </c>
      <c r="F70" s="62" t="e">
        <f>(1.6449*F69)</f>
        <v>#REF!</v>
      </c>
    </row>
    <row r="71" spans="2:6" ht="15.95" thickBot="1">
      <c r="B71" s="73" t="s">
        <v>11829</v>
      </c>
      <c r="C71" s="74" t="e">
        <f>C70/C67</f>
        <v>#REF!</v>
      </c>
      <c r="E71" s="73" t="s">
        <v>11829</v>
      </c>
      <c r="F71" s="74" t="e">
        <f>F70/F67</f>
        <v>#REF!</v>
      </c>
    </row>
  </sheetData>
  <mergeCells count="7">
    <mergeCell ref="C8:E8"/>
    <mergeCell ref="C2:E2"/>
    <mergeCell ref="C3:E3"/>
    <mergeCell ref="C4:E4"/>
    <mergeCell ref="C5:E5"/>
    <mergeCell ref="C6:E6"/>
    <mergeCell ref="C7:E7"/>
  </mergeCells>
  <phoneticPr fontId="15" type="noConversion"/>
  <pageMargins left="0.7" right="0.7" top="0.75" bottom="0.75" header="0.51180555555555496" footer="0.51180555555555496"/>
  <pageSetup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V63"/>
  <sheetViews>
    <sheetView topLeftCell="D15" zoomScaleNormal="100" workbookViewId="0">
      <selection activeCell="D18" sqref="D18"/>
    </sheetView>
  </sheetViews>
  <sheetFormatPr defaultColWidth="8.140625" defaultRowHeight="15.6"/>
  <cols>
    <col min="1" max="1" width="4.85546875" style="2" customWidth="1"/>
    <col min="2" max="2" width="18.5703125" style="2" customWidth="1"/>
    <col min="3" max="3" width="30" style="2" customWidth="1"/>
    <col min="4" max="4" width="28.85546875" style="2" customWidth="1"/>
    <col min="5" max="5" width="26.42578125" style="2" customWidth="1"/>
    <col min="6" max="6" width="16.42578125" style="2" bestFit="1" customWidth="1"/>
    <col min="7" max="7" width="25" style="2" customWidth="1"/>
    <col min="8" max="8" width="13.140625" style="2" bestFit="1" customWidth="1"/>
    <col min="9" max="9" width="18.85546875" style="2" bestFit="1" customWidth="1"/>
    <col min="10" max="10" width="29" style="2" bestFit="1" customWidth="1"/>
    <col min="11" max="11" width="16.42578125" style="2" customWidth="1"/>
    <col min="12" max="12" width="18.42578125" style="2" bestFit="1" customWidth="1"/>
    <col min="13" max="13" width="24.140625" style="2" bestFit="1" customWidth="1"/>
    <col min="14" max="14" width="18.85546875" style="2" bestFit="1" customWidth="1"/>
    <col min="15" max="15" width="21.85546875" style="2" bestFit="1" customWidth="1"/>
    <col min="16" max="16" width="17.85546875" style="2" bestFit="1" customWidth="1"/>
    <col min="17" max="18" width="16.85546875" style="2" customWidth="1"/>
    <col min="19" max="19" width="18.140625" style="2" customWidth="1"/>
    <col min="20" max="20" width="17.42578125" style="2" customWidth="1"/>
    <col min="21" max="21" width="15" style="2" customWidth="1"/>
    <col min="22" max="22" width="14.85546875" style="2" customWidth="1"/>
    <col min="23" max="1004" width="7.85546875" style="2" customWidth="1"/>
    <col min="1005" max="16384" width="8.140625" style="2"/>
  </cols>
  <sheetData>
    <row r="1" spans="2:6" ht="15.95" thickBot="1"/>
    <row r="2" spans="2:6">
      <c r="B2" s="22" t="s">
        <v>11776</v>
      </c>
      <c r="C2" s="312"/>
      <c r="D2" s="312"/>
      <c r="E2" s="313"/>
    </row>
    <row r="3" spans="2:6">
      <c r="B3" s="23" t="s">
        <v>11777</v>
      </c>
      <c r="C3" s="314"/>
      <c r="D3" s="314"/>
      <c r="E3" s="314"/>
    </row>
    <row r="4" spans="2:6">
      <c r="B4" s="24" t="s">
        <v>11778</v>
      </c>
      <c r="C4" s="315" t="s">
        <v>11779</v>
      </c>
      <c r="D4" s="314"/>
      <c r="E4" s="314"/>
    </row>
    <row r="5" spans="2:6">
      <c r="B5" s="25" t="s">
        <v>11780</v>
      </c>
      <c r="C5" s="314" t="s">
        <v>11781</v>
      </c>
      <c r="D5" s="314"/>
      <c r="E5" s="314"/>
    </row>
    <row r="6" spans="2:6">
      <c r="B6" s="25" t="s">
        <v>11782</v>
      </c>
      <c r="C6" s="314" t="s">
        <v>11783</v>
      </c>
      <c r="D6" s="314"/>
      <c r="E6" s="314"/>
    </row>
    <row r="7" spans="2:6" ht="16.5" customHeight="1" thickBot="1">
      <c r="B7" s="26" t="s">
        <v>11784</v>
      </c>
      <c r="C7" s="311" t="s">
        <v>11785</v>
      </c>
      <c r="D7" s="311"/>
      <c r="E7" s="311"/>
    </row>
    <row r="8" spans="2:6" ht="15.95" thickBot="1">
      <c r="B8" s="26" t="s">
        <v>11786</v>
      </c>
      <c r="C8" s="311" t="s">
        <v>11834</v>
      </c>
      <c r="D8" s="311"/>
      <c r="E8" s="311"/>
    </row>
    <row r="9" spans="2:6">
      <c r="B9" s="66"/>
      <c r="C9" s="67"/>
      <c r="D9" s="67"/>
      <c r="E9" s="67"/>
    </row>
    <row r="10" spans="2:6">
      <c r="B10" s="1" t="s">
        <v>11788</v>
      </c>
    </row>
    <row r="11" spans="2:6">
      <c r="B11" s="50" t="s">
        <v>11789</v>
      </c>
      <c r="E11" s="2" t="s">
        <v>11790</v>
      </c>
      <c r="F11" s="51" t="e">
        <f>'Sample size calc_Ny,i,j'!E63</f>
        <v>#REF!</v>
      </c>
    </row>
    <row r="12" spans="2:6">
      <c r="B12" s="50"/>
      <c r="E12" s="2" t="s">
        <v>11791</v>
      </c>
      <c r="F12" s="51" t="e">
        <f>'Sample size calc_Uy,i,j'!E62</f>
        <v>#REF!</v>
      </c>
    </row>
    <row r="13" spans="2:6">
      <c r="B13" s="2" t="s">
        <v>11792</v>
      </c>
      <c r="F13" s="51"/>
    </row>
    <row r="14" spans="2:6">
      <c r="B14" s="2" t="s">
        <v>11831</v>
      </c>
    </row>
    <row r="15" spans="2:6">
      <c r="B15" s="52" t="s">
        <v>11832</v>
      </c>
    </row>
    <row r="17" spans="2:22" ht="93">
      <c r="B17" s="17" t="s">
        <v>11794</v>
      </c>
      <c r="C17" s="17" t="s">
        <v>11795</v>
      </c>
      <c r="D17" s="17" t="s">
        <v>11796</v>
      </c>
      <c r="E17" s="17" t="s">
        <v>11797</v>
      </c>
      <c r="F17" s="17" t="s">
        <v>11798</v>
      </c>
      <c r="G17" s="17" t="s">
        <v>11799</v>
      </c>
      <c r="H17" s="17" t="s">
        <v>11800</v>
      </c>
      <c r="I17" s="41" t="s">
        <v>11801</v>
      </c>
      <c r="J17" s="17" t="s">
        <v>11802</v>
      </c>
      <c r="K17" s="42" t="s">
        <v>11803</v>
      </c>
      <c r="L17" s="42" t="s">
        <v>11804</v>
      </c>
      <c r="M17" s="43" t="s">
        <v>11805</v>
      </c>
      <c r="N17" s="43" t="s">
        <v>11806</v>
      </c>
      <c r="O17" s="53" t="s">
        <v>11807</v>
      </c>
      <c r="P17" s="54" t="s">
        <v>11808</v>
      </c>
      <c r="Q17" s="54" t="s">
        <v>11809</v>
      </c>
      <c r="R17" s="54" t="s">
        <v>11810</v>
      </c>
      <c r="S17" s="54" t="s">
        <v>11811</v>
      </c>
      <c r="T17" s="54" t="s">
        <v>11812</v>
      </c>
      <c r="U17" s="17" t="s">
        <v>11813</v>
      </c>
      <c r="V17" s="17" t="s">
        <v>11814</v>
      </c>
    </row>
    <row r="18" spans="2:22">
      <c r="B18" s="17">
        <v>1</v>
      </c>
      <c r="C18" s="110"/>
      <c r="D18" s="110"/>
      <c r="E18" s="110"/>
      <c r="F18" s="110"/>
      <c r="G18" s="110"/>
      <c r="H18" s="110"/>
      <c r="I18" s="110"/>
      <c r="J18" s="110"/>
      <c r="K18" s="107" t="s">
        <v>11815</v>
      </c>
      <c r="L18" s="108">
        <v>43111</v>
      </c>
      <c r="M18" s="44" t="s">
        <v>121</v>
      </c>
      <c r="N18" s="44">
        <v>0.1</v>
      </c>
      <c r="O18" s="17" t="s">
        <v>11674</v>
      </c>
      <c r="P18" s="17">
        <v>4</v>
      </c>
      <c r="Q18" s="17" t="s">
        <v>11677</v>
      </c>
      <c r="R18" s="17">
        <v>0</v>
      </c>
      <c r="S18" s="17" t="s">
        <v>11694</v>
      </c>
      <c r="T18" s="17" t="s">
        <v>11817</v>
      </c>
      <c r="U18" s="17">
        <f t="shared" ref="U18:U47" si="0">IF(Q18="No",1,(1-R18/P18))</f>
        <v>1</v>
      </c>
      <c r="V18" s="17">
        <f t="shared" ref="V18:V47" si="1">IF(O18="Yes",1,0)</f>
        <v>1</v>
      </c>
    </row>
    <row r="19" spans="2:22">
      <c r="B19" s="17">
        <v>2</v>
      </c>
      <c r="C19" s="110"/>
      <c r="D19" s="110"/>
      <c r="E19" s="110"/>
      <c r="F19" s="110"/>
      <c r="G19" s="110"/>
      <c r="H19" s="110"/>
      <c r="I19" s="110"/>
      <c r="J19" s="110"/>
      <c r="K19" s="107" t="s">
        <v>11815</v>
      </c>
      <c r="L19" s="108">
        <v>43117</v>
      </c>
      <c r="M19" s="44" t="s">
        <v>121</v>
      </c>
      <c r="N19" s="44">
        <v>0.1</v>
      </c>
      <c r="O19" s="17" t="s">
        <v>11674</v>
      </c>
      <c r="P19" s="17">
        <v>3</v>
      </c>
      <c r="Q19" s="17" t="s">
        <v>11677</v>
      </c>
      <c r="R19" s="17">
        <v>0</v>
      </c>
      <c r="S19" s="17" t="s">
        <v>11694</v>
      </c>
      <c r="T19" s="17" t="s">
        <v>11817</v>
      </c>
      <c r="U19" s="17">
        <f t="shared" si="0"/>
        <v>1</v>
      </c>
      <c r="V19" s="17">
        <f t="shared" si="1"/>
        <v>1</v>
      </c>
    </row>
    <row r="20" spans="2:22">
      <c r="B20" s="17">
        <v>3</v>
      </c>
      <c r="C20" s="110"/>
      <c r="D20" s="110"/>
      <c r="E20" s="110"/>
      <c r="F20" s="110"/>
      <c r="G20" s="110"/>
      <c r="H20" s="110"/>
      <c r="I20" s="110"/>
      <c r="J20" s="110"/>
      <c r="K20" s="107" t="s">
        <v>11815</v>
      </c>
      <c r="L20" s="108">
        <v>43136</v>
      </c>
      <c r="M20" s="44" t="s">
        <v>121</v>
      </c>
      <c r="N20" s="44">
        <v>0.1</v>
      </c>
      <c r="O20" s="17" t="s">
        <v>11674</v>
      </c>
      <c r="P20" s="17">
        <v>4</v>
      </c>
      <c r="Q20" s="17" t="s">
        <v>11677</v>
      </c>
      <c r="R20" s="17">
        <v>0</v>
      </c>
      <c r="S20" s="17" t="s">
        <v>11694</v>
      </c>
      <c r="T20" s="17" t="s">
        <v>11817</v>
      </c>
      <c r="U20" s="17">
        <f t="shared" si="0"/>
        <v>1</v>
      </c>
      <c r="V20" s="17">
        <f t="shared" si="1"/>
        <v>1</v>
      </c>
    </row>
    <row r="21" spans="2:22">
      <c r="B21" s="17">
        <v>4</v>
      </c>
      <c r="C21" s="110"/>
      <c r="D21" s="110"/>
      <c r="E21" s="110"/>
      <c r="F21" s="110"/>
      <c r="G21" s="110"/>
      <c r="H21" s="110"/>
      <c r="I21" s="110"/>
      <c r="J21" s="110"/>
      <c r="K21" s="107" t="s">
        <v>11815</v>
      </c>
      <c r="L21" s="108">
        <v>43160</v>
      </c>
      <c r="M21" s="44" t="s">
        <v>121</v>
      </c>
      <c r="N21" s="44">
        <v>0.1</v>
      </c>
      <c r="O21" s="17" t="s">
        <v>11674</v>
      </c>
      <c r="P21" s="17">
        <v>4</v>
      </c>
      <c r="Q21" s="17" t="s">
        <v>11674</v>
      </c>
      <c r="R21" s="17">
        <v>1</v>
      </c>
      <c r="S21" s="17" t="s">
        <v>11694</v>
      </c>
      <c r="T21" s="17" t="s">
        <v>11817</v>
      </c>
      <c r="U21" s="17">
        <f t="shared" si="0"/>
        <v>0.75</v>
      </c>
      <c r="V21" s="17">
        <f t="shared" si="1"/>
        <v>1</v>
      </c>
    </row>
    <row r="22" spans="2:22">
      <c r="B22" s="17">
        <v>5</v>
      </c>
      <c r="C22" s="110"/>
      <c r="D22" s="110"/>
      <c r="E22" s="110"/>
      <c r="F22" s="110"/>
      <c r="G22" s="110"/>
      <c r="H22" s="110"/>
      <c r="I22" s="110"/>
      <c r="J22" s="110"/>
      <c r="K22" s="107" t="s">
        <v>11815</v>
      </c>
      <c r="L22" s="108">
        <v>43165</v>
      </c>
      <c r="M22" s="44" t="s">
        <v>121</v>
      </c>
      <c r="N22" s="44">
        <v>0.1</v>
      </c>
      <c r="O22" s="17" t="s">
        <v>11674</v>
      </c>
      <c r="P22" s="17">
        <v>3</v>
      </c>
      <c r="Q22" s="17" t="s">
        <v>11677</v>
      </c>
      <c r="R22" s="17">
        <v>0</v>
      </c>
      <c r="S22" s="17" t="s">
        <v>11694</v>
      </c>
      <c r="T22" s="17" t="s">
        <v>11817</v>
      </c>
      <c r="U22" s="17">
        <f t="shared" si="0"/>
        <v>1</v>
      </c>
      <c r="V22" s="17">
        <f t="shared" si="1"/>
        <v>1</v>
      </c>
    </row>
    <row r="23" spans="2:22">
      <c r="B23" s="17">
        <v>6</v>
      </c>
      <c r="C23" s="110"/>
      <c r="D23" s="110"/>
      <c r="E23" s="110"/>
      <c r="F23" s="110"/>
      <c r="G23" s="110"/>
      <c r="H23" s="110"/>
      <c r="I23" s="110"/>
      <c r="J23" s="110"/>
      <c r="K23" s="107" t="s">
        <v>11815</v>
      </c>
      <c r="L23" s="108">
        <v>43217</v>
      </c>
      <c r="M23" s="44" t="s">
        <v>121</v>
      </c>
      <c r="N23" s="44">
        <v>0.1</v>
      </c>
      <c r="O23" s="17" t="s">
        <v>11674</v>
      </c>
      <c r="P23" s="17">
        <v>3</v>
      </c>
      <c r="Q23" s="17" t="s">
        <v>11677</v>
      </c>
      <c r="R23" s="17">
        <v>0</v>
      </c>
      <c r="S23" s="17" t="s">
        <v>11694</v>
      </c>
      <c r="T23" s="17" t="s">
        <v>11817</v>
      </c>
      <c r="U23" s="17">
        <f t="shared" si="0"/>
        <v>1</v>
      </c>
      <c r="V23" s="17">
        <f t="shared" si="1"/>
        <v>1</v>
      </c>
    </row>
    <row r="24" spans="2:22">
      <c r="B24" s="17">
        <v>7</v>
      </c>
      <c r="C24" s="110"/>
      <c r="D24" s="110"/>
      <c r="E24" s="110"/>
      <c r="F24" s="110"/>
      <c r="G24" s="110"/>
      <c r="H24" s="110"/>
      <c r="I24" s="110"/>
      <c r="J24" s="110"/>
      <c r="K24" s="107" t="s">
        <v>11815</v>
      </c>
      <c r="L24" s="108">
        <v>43224</v>
      </c>
      <c r="M24" s="44" t="s">
        <v>121</v>
      </c>
      <c r="N24" s="44">
        <v>0.1</v>
      </c>
      <c r="O24" s="17" t="s">
        <v>11674</v>
      </c>
      <c r="P24" s="17">
        <v>4</v>
      </c>
      <c r="Q24" s="17" t="s">
        <v>11677</v>
      </c>
      <c r="R24" s="17">
        <v>0</v>
      </c>
      <c r="S24" s="17" t="s">
        <v>11694</v>
      </c>
      <c r="T24" s="17" t="s">
        <v>11817</v>
      </c>
      <c r="U24" s="17">
        <f t="shared" si="0"/>
        <v>1</v>
      </c>
      <c r="V24" s="17">
        <f t="shared" si="1"/>
        <v>1</v>
      </c>
    </row>
    <row r="25" spans="2:22">
      <c r="B25" s="17">
        <v>8</v>
      </c>
      <c r="C25" s="110"/>
      <c r="D25" s="110"/>
      <c r="E25" s="110"/>
      <c r="F25" s="110"/>
      <c r="G25" s="110"/>
      <c r="H25" s="110"/>
      <c r="I25" s="110"/>
      <c r="J25" s="110"/>
      <c r="K25" s="107" t="s">
        <v>11815</v>
      </c>
      <c r="L25" s="108">
        <v>43228</v>
      </c>
      <c r="M25" s="44" t="s">
        <v>121</v>
      </c>
      <c r="N25" s="44">
        <v>0.1</v>
      </c>
      <c r="O25" s="17" t="s">
        <v>11674</v>
      </c>
      <c r="P25" s="17">
        <v>4</v>
      </c>
      <c r="Q25" s="17" t="s">
        <v>11677</v>
      </c>
      <c r="R25" s="17">
        <v>0</v>
      </c>
      <c r="S25" s="17" t="s">
        <v>11694</v>
      </c>
      <c r="T25" s="17" t="s">
        <v>11817</v>
      </c>
      <c r="U25" s="17">
        <f t="shared" si="0"/>
        <v>1</v>
      </c>
      <c r="V25" s="17">
        <f t="shared" si="1"/>
        <v>1</v>
      </c>
    </row>
    <row r="26" spans="2:22">
      <c r="B26" s="17">
        <v>9</v>
      </c>
      <c r="C26" s="110"/>
      <c r="D26" s="110"/>
      <c r="E26" s="110"/>
      <c r="F26" s="110"/>
      <c r="G26" s="110"/>
      <c r="H26" s="110"/>
      <c r="I26" s="110"/>
      <c r="J26" s="110"/>
      <c r="K26" s="107" t="s">
        <v>11815</v>
      </c>
      <c r="L26" s="108">
        <v>43256</v>
      </c>
      <c r="M26" s="44" t="s">
        <v>121</v>
      </c>
      <c r="N26" s="44">
        <v>0.1</v>
      </c>
      <c r="O26" s="17" t="s">
        <v>11674</v>
      </c>
      <c r="P26" s="17">
        <v>5</v>
      </c>
      <c r="Q26" s="17" t="s">
        <v>11674</v>
      </c>
      <c r="R26" s="17">
        <v>1</v>
      </c>
      <c r="S26" s="17" t="s">
        <v>11694</v>
      </c>
      <c r="T26" s="17" t="s">
        <v>11817</v>
      </c>
      <c r="U26" s="17">
        <f t="shared" si="0"/>
        <v>0.8</v>
      </c>
      <c r="V26" s="17">
        <f t="shared" si="1"/>
        <v>1</v>
      </c>
    </row>
    <row r="27" spans="2:22">
      <c r="B27" s="17">
        <v>10</v>
      </c>
      <c r="C27" s="110"/>
      <c r="D27" s="110"/>
      <c r="E27" s="110"/>
      <c r="F27" s="110"/>
      <c r="G27" s="110"/>
      <c r="H27" s="110"/>
      <c r="I27" s="110"/>
      <c r="J27" s="110"/>
      <c r="K27" s="107" t="s">
        <v>11815</v>
      </c>
      <c r="L27" s="108">
        <v>43284</v>
      </c>
      <c r="M27" s="44" t="s">
        <v>121</v>
      </c>
      <c r="N27" s="44">
        <v>0.1</v>
      </c>
      <c r="O27" s="17" t="s">
        <v>11674</v>
      </c>
      <c r="P27" s="17">
        <v>5</v>
      </c>
      <c r="Q27" s="17" t="s">
        <v>11677</v>
      </c>
      <c r="R27" s="17">
        <v>0</v>
      </c>
      <c r="S27" s="17" t="s">
        <v>11694</v>
      </c>
      <c r="T27" s="17" t="s">
        <v>11817</v>
      </c>
      <c r="U27" s="17">
        <f t="shared" si="0"/>
        <v>1</v>
      </c>
      <c r="V27" s="17">
        <f t="shared" si="1"/>
        <v>1</v>
      </c>
    </row>
    <row r="28" spans="2:22">
      <c r="B28" s="17">
        <v>11</v>
      </c>
      <c r="C28" s="110"/>
      <c r="D28" s="110"/>
      <c r="E28" s="110"/>
      <c r="F28" s="110"/>
      <c r="G28" s="110"/>
      <c r="H28" s="110"/>
      <c r="I28" s="110"/>
      <c r="J28" s="110"/>
      <c r="K28" s="107" t="s">
        <v>11815</v>
      </c>
      <c r="L28" s="108">
        <v>43290</v>
      </c>
      <c r="M28" s="44" t="s">
        <v>121</v>
      </c>
      <c r="N28" s="44">
        <v>0.1</v>
      </c>
      <c r="O28" s="17" t="s">
        <v>11674</v>
      </c>
      <c r="P28" s="17">
        <v>4</v>
      </c>
      <c r="Q28" s="17" t="s">
        <v>11677</v>
      </c>
      <c r="R28" s="17">
        <v>0</v>
      </c>
      <c r="S28" s="17" t="s">
        <v>11694</v>
      </c>
      <c r="T28" s="17" t="s">
        <v>11817</v>
      </c>
      <c r="U28" s="17">
        <f t="shared" si="0"/>
        <v>1</v>
      </c>
      <c r="V28" s="17">
        <f t="shared" si="1"/>
        <v>1</v>
      </c>
    </row>
    <row r="29" spans="2:22">
      <c r="B29" s="17">
        <v>12</v>
      </c>
      <c r="C29" s="110"/>
      <c r="D29" s="110"/>
      <c r="E29" s="110"/>
      <c r="F29" s="110"/>
      <c r="G29" s="110"/>
      <c r="H29" s="110"/>
      <c r="I29" s="110"/>
      <c r="J29" s="110"/>
      <c r="K29" s="107" t="s">
        <v>11815</v>
      </c>
      <c r="L29" s="108">
        <v>43298</v>
      </c>
      <c r="M29" s="44" t="s">
        <v>121</v>
      </c>
      <c r="N29" s="44">
        <v>0.1</v>
      </c>
      <c r="O29" s="17" t="s">
        <v>11677</v>
      </c>
      <c r="P29" s="17">
        <v>3</v>
      </c>
      <c r="Q29" s="17" t="s">
        <v>11674</v>
      </c>
      <c r="R29" s="17">
        <v>3</v>
      </c>
      <c r="S29" s="17" t="s">
        <v>11694</v>
      </c>
      <c r="T29" s="17" t="s">
        <v>11817</v>
      </c>
      <c r="U29" s="17">
        <f t="shared" si="0"/>
        <v>0</v>
      </c>
      <c r="V29" s="17">
        <f t="shared" si="1"/>
        <v>0</v>
      </c>
    </row>
    <row r="30" spans="2:22">
      <c r="B30" s="17">
        <v>13</v>
      </c>
      <c r="C30" s="110"/>
      <c r="D30" s="110"/>
      <c r="E30" s="110"/>
      <c r="F30" s="110"/>
      <c r="G30" s="110"/>
      <c r="H30" s="110"/>
      <c r="I30" s="110"/>
      <c r="J30" s="110"/>
      <c r="K30" s="107" t="s">
        <v>11815</v>
      </c>
      <c r="L30" s="108">
        <v>43309</v>
      </c>
      <c r="M30" s="44" t="s">
        <v>121</v>
      </c>
      <c r="N30" s="44">
        <v>0.1</v>
      </c>
      <c r="O30" s="17" t="s">
        <v>11674</v>
      </c>
      <c r="P30" s="17">
        <v>4</v>
      </c>
      <c r="Q30" s="17" t="s">
        <v>11677</v>
      </c>
      <c r="R30" s="17">
        <v>0</v>
      </c>
      <c r="S30" s="17" t="s">
        <v>11694</v>
      </c>
      <c r="T30" s="17" t="s">
        <v>11817</v>
      </c>
      <c r="U30" s="17">
        <f t="shared" si="0"/>
        <v>1</v>
      </c>
      <c r="V30" s="17">
        <f t="shared" si="1"/>
        <v>1</v>
      </c>
    </row>
    <row r="31" spans="2:22">
      <c r="B31" s="17">
        <v>14</v>
      </c>
      <c r="C31" s="110"/>
      <c r="D31" s="110"/>
      <c r="E31" s="110"/>
      <c r="F31" s="110"/>
      <c r="G31" s="110"/>
      <c r="H31" s="110"/>
      <c r="I31" s="110"/>
      <c r="J31" s="110"/>
      <c r="K31" s="107" t="s">
        <v>11815</v>
      </c>
      <c r="L31" s="108">
        <v>43344</v>
      </c>
      <c r="M31" s="44" t="s">
        <v>121</v>
      </c>
      <c r="N31" s="44">
        <v>0.1</v>
      </c>
      <c r="O31" s="17" t="s">
        <v>11674</v>
      </c>
      <c r="P31" s="17">
        <v>4</v>
      </c>
      <c r="Q31" s="17" t="s">
        <v>11677</v>
      </c>
      <c r="R31" s="17">
        <v>0</v>
      </c>
      <c r="S31" s="17" t="s">
        <v>11694</v>
      </c>
      <c r="T31" s="17" t="s">
        <v>11817</v>
      </c>
      <c r="U31" s="17">
        <f t="shared" si="0"/>
        <v>1</v>
      </c>
      <c r="V31" s="17">
        <f t="shared" si="1"/>
        <v>1</v>
      </c>
    </row>
    <row r="32" spans="2:22">
      <c r="B32" s="17">
        <v>15</v>
      </c>
      <c r="C32" s="110"/>
      <c r="D32" s="110"/>
      <c r="E32" s="110"/>
      <c r="F32" s="110"/>
      <c r="G32" s="110"/>
      <c r="H32" s="110"/>
      <c r="I32" s="110"/>
      <c r="J32" s="110"/>
      <c r="K32" s="107" t="s">
        <v>11815</v>
      </c>
      <c r="L32" s="108">
        <v>43350</v>
      </c>
      <c r="M32" s="44" t="s">
        <v>121</v>
      </c>
      <c r="N32" s="44">
        <v>0.1</v>
      </c>
      <c r="O32" s="17" t="s">
        <v>11674</v>
      </c>
      <c r="P32" s="17">
        <v>3</v>
      </c>
      <c r="Q32" s="17" t="s">
        <v>11677</v>
      </c>
      <c r="R32" s="17">
        <v>0</v>
      </c>
      <c r="S32" s="17" t="s">
        <v>11694</v>
      </c>
      <c r="T32" s="17" t="s">
        <v>11817</v>
      </c>
      <c r="U32" s="17">
        <f t="shared" si="0"/>
        <v>1</v>
      </c>
      <c r="V32" s="17">
        <f t="shared" si="1"/>
        <v>1</v>
      </c>
    </row>
    <row r="33" spans="2:22">
      <c r="B33" s="17">
        <v>16</v>
      </c>
      <c r="C33" s="110"/>
      <c r="D33" s="110"/>
      <c r="E33" s="110"/>
      <c r="F33" s="110"/>
      <c r="G33" s="110"/>
      <c r="H33" s="110"/>
      <c r="I33" s="110"/>
      <c r="J33" s="110"/>
      <c r="K33" s="107" t="s">
        <v>11815</v>
      </c>
      <c r="L33" s="108">
        <v>43355</v>
      </c>
      <c r="M33" s="44" t="s">
        <v>121</v>
      </c>
      <c r="N33" s="44">
        <v>0.1</v>
      </c>
      <c r="O33" s="17" t="s">
        <v>11674</v>
      </c>
      <c r="P33" s="17">
        <v>4</v>
      </c>
      <c r="Q33" s="17" t="s">
        <v>11674</v>
      </c>
      <c r="R33" s="17">
        <v>1</v>
      </c>
      <c r="S33" s="17" t="s">
        <v>11694</v>
      </c>
      <c r="T33" s="17" t="s">
        <v>11817</v>
      </c>
      <c r="U33" s="17">
        <f t="shared" si="0"/>
        <v>0.75</v>
      </c>
      <c r="V33" s="17">
        <f t="shared" si="1"/>
        <v>1</v>
      </c>
    </row>
    <row r="34" spans="2:22">
      <c r="B34" s="17">
        <v>17</v>
      </c>
      <c r="C34" s="110"/>
      <c r="D34" s="110"/>
      <c r="E34" s="110"/>
      <c r="F34" s="110"/>
      <c r="G34" s="110"/>
      <c r="H34" s="110"/>
      <c r="I34" s="110"/>
      <c r="J34" s="110"/>
      <c r="K34" s="107" t="s">
        <v>11815</v>
      </c>
      <c r="L34" s="108">
        <v>43377</v>
      </c>
      <c r="M34" s="44" t="s">
        <v>121</v>
      </c>
      <c r="N34" s="44">
        <v>0.1</v>
      </c>
      <c r="O34" s="17" t="s">
        <v>11674</v>
      </c>
      <c r="P34" s="17">
        <v>4</v>
      </c>
      <c r="Q34" s="17" t="s">
        <v>11677</v>
      </c>
      <c r="R34" s="17">
        <v>0</v>
      </c>
      <c r="S34" s="17" t="s">
        <v>11694</v>
      </c>
      <c r="T34" s="17" t="s">
        <v>11817</v>
      </c>
      <c r="U34" s="17">
        <f t="shared" si="0"/>
        <v>1</v>
      </c>
      <c r="V34" s="17">
        <f t="shared" si="1"/>
        <v>1</v>
      </c>
    </row>
    <row r="35" spans="2:22">
      <c r="B35" s="17">
        <v>18</v>
      </c>
      <c r="C35" s="110"/>
      <c r="D35" s="110"/>
      <c r="E35" s="110"/>
      <c r="F35" s="110"/>
      <c r="G35" s="110"/>
      <c r="H35" s="110"/>
      <c r="I35" s="110"/>
      <c r="J35" s="110"/>
      <c r="K35" s="107" t="s">
        <v>11815</v>
      </c>
      <c r="L35" s="108">
        <v>43386</v>
      </c>
      <c r="M35" s="44" t="s">
        <v>121</v>
      </c>
      <c r="N35" s="44">
        <v>0.1</v>
      </c>
      <c r="O35" s="17" t="s">
        <v>11674</v>
      </c>
      <c r="P35" s="17">
        <v>5</v>
      </c>
      <c r="Q35" s="17" t="s">
        <v>11677</v>
      </c>
      <c r="R35" s="17">
        <v>0</v>
      </c>
      <c r="S35" s="17" t="s">
        <v>11694</v>
      </c>
      <c r="T35" s="17" t="s">
        <v>11817</v>
      </c>
      <c r="U35" s="17">
        <f t="shared" si="0"/>
        <v>1</v>
      </c>
      <c r="V35" s="17">
        <f t="shared" si="1"/>
        <v>1</v>
      </c>
    </row>
    <row r="36" spans="2:22">
      <c r="B36" s="17">
        <v>19</v>
      </c>
      <c r="C36" s="110"/>
      <c r="D36" s="110"/>
      <c r="E36" s="110"/>
      <c r="F36" s="110"/>
      <c r="G36" s="110"/>
      <c r="H36" s="110"/>
      <c r="I36" s="110"/>
      <c r="J36" s="110"/>
      <c r="K36" s="107" t="s">
        <v>11815</v>
      </c>
      <c r="L36" s="108">
        <v>43388</v>
      </c>
      <c r="M36" s="44" t="s">
        <v>121</v>
      </c>
      <c r="N36" s="44">
        <v>0.1</v>
      </c>
      <c r="O36" s="17" t="s">
        <v>11674</v>
      </c>
      <c r="P36" s="17">
        <v>4</v>
      </c>
      <c r="Q36" s="17" t="s">
        <v>11677</v>
      </c>
      <c r="R36" s="17">
        <v>0</v>
      </c>
      <c r="S36" s="17" t="s">
        <v>11694</v>
      </c>
      <c r="T36" s="17" t="s">
        <v>11817</v>
      </c>
      <c r="U36" s="17">
        <f t="shared" si="0"/>
        <v>1</v>
      </c>
      <c r="V36" s="17">
        <f t="shared" si="1"/>
        <v>1</v>
      </c>
    </row>
    <row r="37" spans="2:22">
      <c r="B37" s="17">
        <v>20</v>
      </c>
      <c r="C37" s="110"/>
      <c r="D37" s="110"/>
      <c r="E37" s="110"/>
      <c r="F37" s="110"/>
      <c r="G37" s="110"/>
      <c r="H37" s="110"/>
      <c r="I37" s="110"/>
      <c r="J37" s="110"/>
      <c r="K37" s="107" t="s">
        <v>11815</v>
      </c>
      <c r="L37" s="108">
        <v>43409</v>
      </c>
      <c r="M37" s="44" t="s">
        <v>121</v>
      </c>
      <c r="N37" s="44">
        <v>0.1</v>
      </c>
      <c r="O37" s="17" t="s">
        <v>11677</v>
      </c>
      <c r="P37" s="17">
        <v>5</v>
      </c>
      <c r="Q37" s="17" t="s">
        <v>11677</v>
      </c>
      <c r="R37" s="17">
        <v>0</v>
      </c>
      <c r="S37" s="17" t="s">
        <v>11694</v>
      </c>
      <c r="T37" s="17" t="s">
        <v>11817</v>
      </c>
      <c r="U37" s="17">
        <f t="shared" si="0"/>
        <v>1</v>
      </c>
      <c r="V37" s="17">
        <f t="shared" si="1"/>
        <v>0</v>
      </c>
    </row>
    <row r="38" spans="2:22">
      <c r="B38" s="17">
        <v>21</v>
      </c>
      <c r="C38" s="110"/>
      <c r="D38" s="110"/>
      <c r="E38" s="110"/>
      <c r="F38" s="110"/>
      <c r="G38" s="110"/>
      <c r="H38" s="110"/>
      <c r="I38" s="110"/>
      <c r="J38" s="110"/>
      <c r="K38" s="107" t="s">
        <v>11833</v>
      </c>
      <c r="L38" s="108">
        <v>43118</v>
      </c>
      <c r="M38" s="44" t="s">
        <v>121</v>
      </c>
      <c r="N38" s="44">
        <v>0.1</v>
      </c>
      <c r="O38" s="17" t="s">
        <v>11674</v>
      </c>
      <c r="P38" s="17">
        <v>4</v>
      </c>
      <c r="Q38" s="17" t="s">
        <v>11674</v>
      </c>
      <c r="R38" s="17">
        <v>1</v>
      </c>
      <c r="S38" s="17" t="s">
        <v>11694</v>
      </c>
      <c r="T38" s="17" t="s">
        <v>11817</v>
      </c>
      <c r="U38" s="17">
        <f t="shared" si="0"/>
        <v>0.75</v>
      </c>
      <c r="V38" s="17">
        <f t="shared" si="1"/>
        <v>1</v>
      </c>
    </row>
    <row r="39" spans="2:22">
      <c r="B39" s="17">
        <v>22</v>
      </c>
      <c r="C39" s="110"/>
      <c r="D39" s="110"/>
      <c r="E39" s="110"/>
      <c r="F39" s="110"/>
      <c r="G39" s="110"/>
      <c r="H39" s="110"/>
      <c r="I39" s="110"/>
      <c r="J39" s="110"/>
      <c r="K39" s="107" t="s">
        <v>11833</v>
      </c>
      <c r="L39" s="108">
        <v>43124</v>
      </c>
      <c r="M39" s="44" t="s">
        <v>121</v>
      </c>
      <c r="N39" s="44">
        <v>0.1</v>
      </c>
      <c r="O39" s="17" t="s">
        <v>11674</v>
      </c>
      <c r="P39" s="17">
        <v>3</v>
      </c>
      <c r="Q39" s="17" t="s">
        <v>11677</v>
      </c>
      <c r="R39" s="17">
        <v>0</v>
      </c>
      <c r="S39" s="17" t="s">
        <v>11694</v>
      </c>
      <c r="T39" s="17" t="s">
        <v>11817</v>
      </c>
      <c r="U39" s="17">
        <f t="shared" si="0"/>
        <v>1</v>
      </c>
      <c r="V39" s="17">
        <f t="shared" si="1"/>
        <v>1</v>
      </c>
    </row>
    <row r="40" spans="2:22">
      <c r="B40" s="17">
        <v>23</v>
      </c>
      <c r="C40" s="110"/>
      <c r="D40" s="110"/>
      <c r="E40" s="110"/>
      <c r="F40" s="110"/>
      <c r="G40" s="110"/>
      <c r="H40" s="110"/>
      <c r="I40" s="110"/>
      <c r="J40" s="110"/>
      <c r="K40" s="107" t="s">
        <v>11833</v>
      </c>
      <c r="L40" s="108">
        <v>43124</v>
      </c>
      <c r="M40" s="44" t="s">
        <v>121</v>
      </c>
      <c r="N40" s="44">
        <v>0.1</v>
      </c>
      <c r="O40" s="17" t="s">
        <v>11674</v>
      </c>
      <c r="P40" s="17">
        <v>3</v>
      </c>
      <c r="Q40" s="17" t="s">
        <v>11677</v>
      </c>
      <c r="R40" s="17">
        <v>0</v>
      </c>
      <c r="S40" s="17" t="s">
        <v>11694</v>
      </c>
      <c r="T40" s="17" t="s">
        <v>11817</v>
      </c>
      <c r="U40" s="17">
        <f t="shared" si="0"/>
        <v>1</v>
      </c>
      <c r="V40" s="17">
        <f t="shared" si="1"/>
        <v>1</v>
      </c>
    </row>
    <row r="41" spans="2:22">
      <c r="B41" s="17">
        <v>24</v>
      </c>
      <c r="C41" s="110"/>
      <c r="D41" s="110"/>
      <c r="E41" s="110"/>
      <c r="F41" s="110"/>
      <c r="G41" s="110"/>
      <c r="H41" s="110"/>
      <c r="I41" s="110"/>
      <c r="J41" s="110"/>
      <c r="K41" s="107" t="s">
        <v>11833</v>
      </c>
      <c r="L41" s="108">
        <v>43124</v>
      </c>
      <c r="M41" s="44" t="s">
        <v>121</v>
      </c>
      <c r="N41" s="44">
        <v>0.1</v>
      </c>
      <c r="O41" s="17" t="s">
        <v>11674</v>
      </c>
      <c r="P41" s="17">
        <v>3</v>
      </c>
      <c r="Q41" s="17" t="s">
        <v>11677</v>
      </c>
      <c r="R41" s="17">
        <v>0</v>
      </c>
      <c r="S41" s="17" t="s">
        <v>11694</v>
      </c>
      <c r="T41" s="17" t="s">
        <v>11817</v>
      </c>
      <c r="U41" s="17">
        <f t="shared" si="0"/>
        <v>1</v>
      </c>
      <c r="V41" s="17">
        <f t="shared" si="1"/>
        <v>1</v>
      </c>
    </row>
    <row r="42" spans="2:22">
      <c r="B42" s="17">
        <v>25</v>
      </c>
      <c r="C42" s="110"/>
      <c r="D42" s="110"/>
      <c r="E42" s="110"/>
      <c r="F42" s="110"/>
      <c r="G42" s="110"/>
      <c r="H42" s="110"/>
      <c r="I42" s="110"/>
      <c r="J42" s="110"/>
      <c r="K42" s="107" t="s">
        <v>11833</v>
      </c>
      <c r="L42" s="108">
        <v>43125</v>
      </c>
      <c r="M42" s="44" t="s">
        <v>121</v>
      </c>
      <c r="N42" s="44">
        <v>0.1</v>
      </c>
      <c r="O42" s="17" t="s">
        <v>11674</v>
      </c>
      <c r="P42" s="17">
        <v>4</v>
      </c>
      <c r="Q42" s="17" t="s">
        <v>11677</v>
      </c>
      <c r="R42" s="17">
        <v>0</v>
      </c>
      <c r="S42" s="17" t="s">
        <v>11694</v>
      </c>
      <c r="T42" s="17" t="s">
        <v>11817</v>
      </c>
      <c r="U42" s="17">
        <f t="shared" si="0"/>
        <v>1</v>
      </c>
      <c r="V42" s="17">
        <f t="shared" si="1"/>
        <v>1</v>
      </c>
    </row>
    <row r="43" spans="2:22">
      <c r="B43" s="17">
        <v>26</v>
      </c>
      <c r="C43" s="110"/>
      <c r="D43" s="110"/>
      <c r="E43" s="110"/>
      <c r="F43" s="110"/>
      <c r="G43" s="110"/>
      <c r="H43" s="110"/>
      <c r="I43" s="110"/>
      <c r="J43" s="110"/>
      <c r="K43" s="107" t="s">
        <v>11833</v>
      </c>
      <c r="L43" s="108">
        <v>43130</v>
      </c>
      <c r="M43" s="44" t="s">
        <v>121</v>
      </c>
      <c r="N43" s="44">
        <v>0.1</v>
      </c>
      <c r="O43" s="17" t="s">
        <v>11677</v>
      </c>
      <c r="P43" s="17">
        <v>3</v>
      </c>
      <c r="Q43" s="17" t="s">
        <v>11674</v>
      </c>
      <c r="R43" s="17">
        <v>1</v>
      </c>
      <c r="S43" s="17" t="s">
        <v>11694</v>
      </c>
      <c r="T43" s="17" t="s">
        <v>11817</v>
      </c>
      <c r="U43" s="49">
        <f t="shared" si="0"/>
        <v>0.66666666666666674</v>
      </c>
      <c r="V43" s="17">
        <f t="shared" si="1"/>
        <v>0</v>
      </c>
    </row>
    <row r="44" spans="2:22">
      <c r="B44" s="17">
        <v>27</v>
      </c>
      <c r="C44" s="110"/>
      <c r="D44" s="110"/>
      <c r="E44" s="110"/>
      <c r="F44" s="110"/>
      <c r="G44" s="110"/>
      <c r="H44" s="110"/>
      <c r="I44" s="110"/>
      <c r="J44" s="110"/>
      <c r="K44" s="107" t="s">
        <v>11833</v>
      </c>
      <c r="L44" s="108">
        <v>43130</v>
      </c>
      <c r="M44" s="44" t="s">
        <v>121</v>
      </c>
      <c r="N44" s="44">
        <v>0.1</v>
      </c>
      <c r="O44" s="17" t="s">
        <v>11674</v>
      </c>
      <c r="P44" s="17">
        <v>4</v>
      </c>
      <c r="Q44" s="17" t="s">
        <v>11677</v>
      </c>
      <c r="R44" s="17">
        <v>0</v>
      </c>
      <c r="S44" s="17" t="s">
        <v>11694</v>
      </c>
      <c r="T44" s="17" t="s">
        <v>11817</v>
      </c>
      <c r="U44" s="17">
        <f t="shared" si="0"/>
        <v>1</v>
      </c>
      <c r="V44" s="17">
        <f t="shared" si="1"/>
        <v>1</v>
      </c>
    </row>
    <row r="45" spans="2:22">
      <c r="B45" s="17">
        <v>28</v>
      </c>
      <c r="C45" s="110"/>
      <c r="D45" s="110"/>
      <c r="E45" s="110"/>
      <c r="F45" s="110"/>
      <c r="G45" s="110"/>
      <c r="H45" s="110"/>
      <c r="I45" s="110"/>
      <c r="J45" s="110"/>
      <c r="K45" s="107" t="s">
        <v>11833</v>
      </c>
      <c r="L45" s="108">
        <v>43153</v>
      </c>
      <c r="M45" s="44" t="s">
        <v>121</v>
      </c>
      <c r="N45" s="44">
        <v>0.1</v>
      </c>
      <c r="O45" s="17" t="s">
        <v>11674</v>
      </c>
      <c r="P45" s="17">
        <v>4</v>
      </c>
      <c r="Q45" s="17" t="s">
        <v>11677</v>
      </c>
      <c r="R45" s="17">
        <v>0</v>
      </c>
      <c r="S45" s="17" t="s">
        <v>11694</v>
      </c>
      <c r="T45" s="17" t="s">
        <v>11817</v>
      </c>
      <c r="U45" s="17">
        <f t="shared" si="0"/>
        <v>1</v>
      </c>
      <c r="V45" s="17">
        <f t="shared" si="1"/>
        <v>1</v>
      </c>
    </row>
    <row r="46" spans="2:22">
      <c r="B46" s="17">
        <v>29</v>
      </c>
      <c r="C46" s="110"/>
      <c r="D46" s="110"/>
      <c r="E46" s="110"/>
      <c r="F46" s="110"/>
      <c r="G46" s="110"/>
      <c r="H46" s="110"/>
      <c r="I46" s="110"/>
      <c r="J46" s="110"/>
      <c r="K46" s="107" t="s">
        <v>11833</v>
      </c>
      <c r="L46" s="108">
        <v>43153</v>
      </c>
      <c r="M46" s="44" t="s">
        <v>121</v>
      </c>
      <c r="N46" s="44">
        <v>0.1</v>
      </c>
      <c r="O46" s="17" t="s">
        <v>11674</v>
      </c>
      <c r="P46" s="17">
        <v>4</v>
      </c>
      <c r="Q46" s="17" t="s">
        <v>11677</v>
      </c>
      <c r="R46" s="17">
        <v>0</v>
      </c>
      <c r="S46" s="17" t="s">
        <v>11694</v>
      </c>
      <c r="T46" s="17" t="s">
        <v>11817</v>
      </c>
      <c r="U46" s="17">
        <f t="shared" si="0"/>
        <v>1</v>
      </c>
      <c r="V46" s="17">
        <f t="shared" si="1"/>
        <v>1</v>
      </c>
    </row>
    <row r="47" spans="2:22">
      <c r="B47" s="17">
        <v>30</v>
      </c>
      <c r="C47" s="110"/>
      <c r="D47" s="110"/>
      <c r="E47" s="110"/>
      <c r="F47" s="110"/>
      <c r="G47" s="110"/>
      <c r="H47" s="110"/>
      <c r="I47" s="110"/>
      <c r="J47" s="110"/>
      <c r="K47" s="107" t="s">
        <v>11833</v>
      </c>
      <c r="L47" s="108">
        <v>43153</v>
      </c>
      <c r="M47" s="44" t="s">
        <v>121</v>
      </c>
      <c r="N47" s="44">
        <v>0.1</v>
      </c>
      <c r="O47" s="17" t="s">
        <v>11674</v>
      </c>
      <c r="P47" s="17">
        <v>5</v>
      </c>
      <c r="Q47" s="17" t="s">
        <v>11674</v>
      </c>
      <c r="R47" s="17">
        <v>1</v>
      </c>
      <c r="S47" s="17" t="s">
        <v>11694</v>
      </c>
      <c r="T47" s="17" t="s">
        <v>11817</v>
      </c>
      <c r="U47" s="17">
        <f t="shared" si="0"/>
        <v>0.8</v>
      </c>
      <c r="V47" s="17">
        <f t="shared" si="1"/>
        <v>1</v>
      </c>
    </row>
    <row r="48" spans="2:22">
      <c r="B48" s="17">
        <v>31</v>
      </c>
      <c r="C48" s="110"/>
      <c r="D48" s="110"/>
      <c r="E48" s="110"/>
      <c r="F48" s="110"/>
      <c r="G48" s="110"/>
      <c r="H48" s="110"/>
      <c r="I48" s="110"/>
      <c r="J48" s="110"/>
      <c r="K48" s="107" t="s">
        <v>11833</v>
      </c>
      <c r="L48" s="108">
        <v>43153</v>
      </c>
      <c r="M48" s="44" t="s">
        <v>121</v>
      </c>
      <c r="N48" s="44">
        <v>1.1000000000000001</v>
      </c>
      <c r="O48" s="17" t="s">
        <v>11674</v>
      </c>
      <c r="P48" s="17">
        <v>4</v>
      </c>
      <c r="Q48" s="17" t="s">
        <v>11677</v>
      </c>
      <c r="R48" s="17">
        <v>0</v>
      </c>
      <c r="S48" s="17" t="s">
        <v>11694</v>
      </c>
      <c r="T48" s="17" t="s">
        <v>11817</v>
      </c>
      <c r="U48" s="17">
        <f t="shared" ref="U48:U51" si="2">IF(Q48="No",1,(1-R48/P48))</f>
        <v>1</v>
      </c>
      <c r="V48" s="17">
        <f t="shared" ref="V48:V51" si="3">IF(O48="Yes",1,0)</f>
        <v>1</v>
      </c>
    </row>
    <row r="49" spans="2:22">
      <c r="B49" s="17">
        <v>32</v>
      </c>
      <c r="C49" s="110"/>
      <c r="D49" s="110"/>
      <c r="E49" s="110"/>
      <c r="F49" s="110"/>
      <c r="G49" s="110"/>
      <c r="H49" s="110"/>
      <c r="I49" s="110"/>
      <c r="J49" s="110"/>
      <c r="K49" s="107" t="s">
        <v>11833</v>
      </c>
      <c r="L49" s="108">
        <v>43153</v>
      </c>
      <c r="M49" s="44" t="s">
        <v>121</v>
      </c>
      <c r="N49" s="44">
        <v>2.1</v>
      </c>
      <c r="O49" s="17" t="s">
        <v>11674</v>
      </c>
      <c r="P49" s="17">
        <v>4</v>
      </c>
      <c r="Q49" s="17" t="s">
        <v>11677</v>
      </c>
      <c r="R49" s="17">
        <v>0</v>
      </c>
      <c r="S49" s="17" t="s">
        <v>11694</v>
      </c>
      <c r="T49" s="17" t="s">
        <v>11817</v>
      </c>
      <c r="U49" s="17">
        <f t="shared" si="2"/>
        <v>1</v>
      </c>
      <c r="V49" s="17">
        <f t="shared" si="3"/>
        <v>1</v>
      </c>
    </row>
    <row r="50" spans="2:22">
      <c r="B50" s="17">
        <v>33</v>
      </c>
      <c r="C50" s="110"/>
      <c r="D50" s="110"/>
      <c r="E50" s="110"/>
      <c r="F50" s="110"/>
      <c r="G50" s="110"/>
      <c r="H50" s="110"/>
      <c r="I50" s="110"/>
      <c r="J50" s="110"/>
      <c r="K50" s="107" t="s">
        <v>11833</v>
      </c>
      <c r="L50" s="108">
        <v>43172</v>
      </c>
      <c r="M50" s="44" t="s">
        <v>121</v>
      </c>
      <c r="N50" s="44">
        <v>3.1</v>
      </c>
      <c r="O50" s="17" t="s">
        <v>11674</v>
      </c>
      <c r="P50" s="17">
        <v>4</v>
      </c>
      <c r="Q50" s="17" t="s">
        <v>11677</v>
      </c>
      <c r="R50" s="17">
        <v>0</v>
      </c>
      <c r="S50" s="17" t="s">
        <v>11694</v>
      </c>
      <c r="T50" s="17" t="s">
        <v>11817</v>
      </c>
      <c r="U50" s="17">
        <f t="shared" si="2"/>
        <v>1</v>
      </c>
      <c r="V50" s="17">
        <f t="shared" si="3"/>
        <v>1</v>
      </c>
    </row>
    <row r="51" spans="2:22">
      <c r="B51" s="17">
        <v>34</v>
      </c>
      <c r="C51" s="110"/>
      <c r="D51" s="110"/>
      <c r="E51" s="110"/>
      <c r="F51" s="110"/>
      <c r="G51" s="110"/>
      <c r="H51" s="110"/>
      <c r="I51" s="110"/>
      <c r="J51" s="110"/>
      <c r="K51" s="107" t="s">
        <v>11833</v>
      </c>
      <c r="L51" s="108">
        <v>43206</v>
      </c>
      <c r="M51" s="44" t="s">
        <v>121</v>
      </c>
      <c r="N51" s="44">
        <v>4.0999999999999996</v>
      </c>
      <c r="O51" s="17" t="s">
        <v>11674</v>
      </c>
      <c r="P51" s="17">
        <v>4</v>
      </c>
      <c r="Q51" s="17" t="s">
        <v>11677</v>
      </c>
      <c r="R51" s="17">
        <v>0</v>
      </c>
      <c r="S51" s="17" t="s">
        <v>11694</v>
      </c>
      <c r="T51" s="17" t="s">
        <v>11817</v>
      </c>
      <c r="U51" s="17">
        <f t="shared" si="2"/>
        <v>1</v>
      </c>
      <c r="V51" s="17">
        <f t="shared" si="3"/>
        <v>1</v>
      </c>
    </row>
    <row r="52" spans="2:22">
      <c r="C52"/>
      <c r="D52"/>
      <c r="E52"/>
      <c r="F52"/>
      <c r="G52"/>
      <c r="H52"/>
      <c r="I52"/>
      <c r="J52"/>
      <c r="K52"/>
      <c r="L52" s="105"/>
      <c r="T52" s="2" t="s">
        <v>11819</v>
      </c>
      <c r="U52" s="106">
        <f>AVERAGE(U18:U51)</f>
        <v>0.92696078431372553</v>
      </c>
      <c r="V52" s="106">
        <f>AVERAGE(V18:V51)</f>
        <v>0.91176470588235292</v>
      </c>
    </row>
    <row r="53" spans="2:22">
      <c r="C53"/>
      <c r="D53"/>
      <c r="E53"/>
      <c r="F53"/>
      <c r="G53"/>
      <c r="H53"/>
      <c r="I53"/>
      <c r="J53"/>
      <c r="K53"/>
      <c r="L53" s="105"/>
    </row>
    <row r="54" spans="2:22">
      <c r="B54" s="57" t="s">
        <v>11820</v>
      </c>
      <c r="C54" s="52"/>
      <c r="E54" s="52"/>
      <c r="F54" s="52"/>
    </row>
    <row r="55" spans="2:22" ht="15.95" thickBot="1"/>
    <row r="56" spans="2:22">
      <c r="B56" s="58" t="s">
        <v>11822</v>
      </c>
      <c r="C56" s="59">
        <v>34</v>
      </c>
      <c r="E56" s="58" t="s">
        <v>11822</v>
      </c>
      <c r="F56" s="59">
        <v>34</v>
      </c>
    </row>
    <row r="57" spans="2:22">
      <c r="B57" s="60" t="s">
        <v>11823</v>
      </c>
      <c r="C57" s="61" t="e">
        <f>#REF!</f>
        <v>#REF!</v>
      </c>
      <c r="E57" s="60" t="s">
        <v>11823</v>
      </c>
      <c r="F57" s="61" t="e">
        <f>#REF!</f>
        <v>#REF!</v>
      </c>
    </row>
    <row r="58" spans="2:22">
      <c r="B58" s="60" t="s">
        <v>11824</v>
      </c>
      <c r="C58" s="62" t="e">
        <f>C56/C57</f>
        <v>#REF!</v>
      </c>
      <c r="E58" s="60" t="s">
        <v>11824</v>
      </c>
      <c r="F58" s="62" t="e">
        <f>F56/F57</f>
        <v>#REF!</v>
      </c>
    </row>
    <row r="59" spans="2:22">
      <c r="B59" s="60" t="s">
        <v>11825</v>
      </c>
      <c r="C59" s="62">
        <f>AVERAGE(V18:V47)</f>
        <v>0.9</v>
      </c>
      <c r="E59" s="60" t="s">
        <v>11825</v>
      </c>
      <c r="F59" s="62">
        <f>AVERAGE(U18:U47)</f>
        <v>0.91722222222222227</v>
      </c>
    </row>
    <row r="60" spans="2:22">
      <c r="B60" s="60" t="s">
        <v>11826</v>
      </c>
      <c r="C60" s="62">
        <f>1-C59</f>
        <v>9.9999999999999978E-2</v>
      </c>
      <c r="E60" s="60" t="s">
        <v>11826</v>
      </c>
      <c r="F60" s="62">
        <f>1-F59</f>
        <v>8.2777777777777728E-2</v>
      </c>
    </row>
    <row r="61" spans="2:22">
      <c r="B61" s="60" t="s">
        <v>11827</v>
      </c>
      <c r="C61" s="62" t="e">
        <f>SQRT((1-C58)*C59*C60/C56)</f>
        <v>#REF!</v>
      </c>
      <c r="E61" s="60" t="s">
        <v>11827</v>
      </c>
      <c r="F61" s="62" t="e">
        <f>SQRT((1-F58)*F59*F60/F56)</f>
        <v>#REF!</v>
      </c>
    </row>
    <row r="62" spans="2:22">
      <c r="B62" s="60" t="s">
        <v>11828</v>
      </c>
      <c r="C62" s="62" t="e">
        <f>(1.6449*C61)</f>
        <v>#REF!</v>
      </c>
      <c r="E62" s="60" t="s">
        <v>11828</v>
      </c>
      <c r="F62" s="62" t="e">
        <f>(1.6449*F61)</f>
        <v>#REF!</v>
      </c>
    </row>
    <row r="63" spans="2:22" ht="15.95" thickBot="1">
      <c r="B63" s="73" t="s">
        <v>11829</v>
      </c>
      <c r="C63" s="74" t="e">
        <f>C62/C59</f>
        <v>#REF!</v>
      </c>
      <c r="E63" s="73" t="s">
        <v>11829</v>
      </c>
      <c r="F63" s="74" t="e">
        <f>F62/F59</f>
        <v>#REF!</v>
      </c>
    </row>
  </sheetData>
  <mergeCells count="7">
    <mergeCell ref="C8:E8"/>
    <mergeCell ref="C2:E2"/>
    <mergeCell ref="C3:E3"/>
    <mergeCell ref="C4:E4"/>
    <mergeCell ref="C5:E5"/>
    <mergeCell ref="C6:E6"/>
    <mergeCell ref="C7:E7"/>
  </mergeCells>
  <phoneticPr fontId="15" type="noConversion"/>
  <pageMargins left="0.7" right="0.7" top="0.75" bottom="0.75" header="0.51180555555555496" footer="0.51180555555555496"/>
  <pageSetup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V61"/>
  <sheetViews>
    <sheetView zoomScaleNormal="100" workbookViewId="0">
      <selection activeCell="C2" sqref="C2:E3"/>
    </sheetView>
  </sheetViews>
  <sheetFormatPr defaultColWidth="8.140625" defaultRowHeight="15.6"/>
  <cols>
    <col min="1" max="1" width="4.85546875" style="2" customWidth="1"/>
    <col min="2" max="2" width="20.85546875" style="2" customWidth="1"/>
    <col min="3" max="3" width="31.5703125" style="2" customWidth="1"/>
    <col min="4" max="4" width="15.42578125" style="2" customWidth="1"/>
    <col min="5" max="5" width="31.85546875" style="2" customWidth="1"/>
    <col min="6" max="6" width="16.42578125" style="2" bestFit="1" customWidth="1"/>
    <col min="7" max="7" width="21.140625" style="2" customWidth="1"/>
    <col min="8" max="8" width="13.140625" style="2" bestFit="1" customWidth="1"/>
    <col min="9" max="9" width="18.85546875" style="2" bestFit="1" customWidth="1"/>
    <col min="10" max="10" width="29" style="2" bestFit="1" customWidth="1"/>
    <col min="11" max="11" width="12" style="2" customWidth="1"/>
    <col min="12" max="12" width="18.42578125" style="2" bestFit="1" customWidth="1"/>
    <col min="13" max="13" width="24.140625" style="2" bestFit="1" customWidth="1"/>
    <col min="14" max="14" width="18.85546875" style="2" bestFit="1" customWidth="1"/>
    <col min="15" max="15" width="21.85546875" style="2" bestFit="1" customWidth="1"/>
    <col min="16" max="16" width="17.85546875" style="2" bestFit="1" customWidth="1"/>
    <col min="17" max="17" width="14.140625" style="2" customWidth="1"/>
    <col min="18" max="19" width="16.42578125" style="2" customWidth="1"/>
    <col min="20" max="20" width="13" style="2" customWidth="1"/>
    <col min="21" max="21" width="11.85546875" style="2" customWidth="1"/>
    <col min="22" max="22" width="12.85546875" style="2" customWidth="1"/>
    <col min="23" max="1004" width="7.85546875" style="2" customWidth="1"/>
    <col min="1005" max="16384" width="8.140625" style="2"/>
  </cols>
  <sheetData>
    <row r="1" spans="2:6" ht="15.95" thickBot="1"/>
    <row r="2" spans="2:6">
      <c r="B2" s="22" t="s">
        <v>11776</v>
      </c>
      <c r="C2" s="312"/>
      <c r="D2" s="312"/>
      <c r="E2" s="313"/>
    </row>
    <row r="3" spans="2:6">
      <c r="B3" s="23" t="s">
        <v>11777</v>
      </c>
      <c r="C3" s="314"/>
      <c r="D3" s="314"/>
      <c r="E3" s="314"/>
    </row>
    <row r="4" spans="2:6">
      <c r="B4" s="24" t="s">
        <v>11778</v>
      </c>
      <c r="C4" s="315" t="s">
        <v>11779</v>
      </c>
      <c r="D4" s="314"/>
      <c r="E4" s="314"/>
    </row>
    <row r="5" spans="2:6">
      <c r="B5" s="25" t="s">
        <v>11780</v>
      </c>
      <c r="C5" s="314" t="s">
        <v>11781</v>
      </c>
      <c r="D5" s="314"/>
      <c r="E5" s="314"/>
    </row>
    <row r="6" spans="2:6">
      <c r="B6" s="25" t="s">
        <v>11782</v>
      </c>
      <c r="C6" s="314" t="s">
        <v>11783</v>
      </c>
      <c r="D6" s="314"/>
      <c r="E6" s="314"/>
    </row>
    <row r="7" spans="2:6" ht="16.5" customHeight="1" thickBot="1">
      <c r="B7" s="26" t="s">
        <v>11784</v>
      </c>
      <c r="C7" s="311" t="s">
        <v>11785</v>
      </c>
      <c r="D7" s="311"/>
      <c r="E7" s="311"/>
    </row>
    <row r="8" spans="2:6" ht="15.95" thickBot="1">
      <c r="B8" s="26" t="s">
        <v>11786</v>
      </c>
      <c r="C8" s="311" t="s">
        <v>11835</v>
      </c>
      <c r="D8" s="311"/>
      <c r="E8" s="311"/>
    </row>
    <row r="9" spans="2:6">
      <c r="B9" s="66"/>
      <c r="C9" s="67"/>
      <c r="D9" s="67"/>
      <c r="E9" s="67"/>
    </row>
    <row r="10" spans="2:6">
      <c r="B10" s="1" t="s">
        <v>11788</v>
      </c>
    </row>
    <row r="11" spans="2:6">
      <c r="B11" s="50" t="s">
        <v>11789</v>
      </c>
      <c r="E11" s="2" t="s">
        <v>11790</v>
      </c>
      <c r="F11" s="51" t="e">
        <f>'Sample size calc_Ny,i,j'!E77</f>
        <v>#REF!</v>
      </c>
    </row>
    <row r="12" spans="2:6">
      <c r="B12" s="50"/>
      <c r="E12" s="2" t="s">
        <v>11791</v>
      </c>
      <c r="F12" s="51" t="e">
        <f>'Sample size calc_Uy,i,j'!E76</f>
        <v>#REF!</v>
      </c>
    </row>
    <row r="13" spans="2:6">
      <c r="B13" s="2" t="s">
        <v>11792</v>
      </c>
      <c r="F13" s="51"/>
    </row>
    <row r="14" spans="2:6">
      <c r="B14" s="2" t="s">
        <v>11831</v>
      </c>
    </row>
    <row r="15" spans="2:6">
      <c r="B15" s="52" t="s">
        <v>11832</v>
      </c>
    </row>
    <row r="17" spans="2:22" ht="85.5" customHeight="1">
      <c r="B17" s="17" t="s">
        <v>11794</v>
      </c>
      <c r="C17" s="17" t="s">
        <v>11795</v>
      </c>
      <c r="D17" s="17" t="s">
        <v>11796</v>
      </c>
      <c r="E17" s="17" t="s">
        <v>11797</v>
      </c>
      <c r="F17" s="17" t="s">
        <v>11798</v>
      </c>
      <c r="G17" s="17" t="s">
        <v>11799</v>
      </c>
      <c r="H17" s="17" t="s">
        <v>11800</v>
      </c>
      <c r="I17" s="41" t="s">
        <v>11801</v>
      </c>
      <c r="J17" s="17" t="s">
        <v>11802</v>
      </c>
      <c r="K17" s="42" t="s">
        <v>11803</v>
      </c>
      <c r="L17" s="42" t="s">
        <v>11804</v>
      </c>
      <c r="M17" s="43" t="s">
        <v>11805</v>
      </c>
      <c r="N17" s="43" t="s">
        <v>11806</v>
      </c>
      <c r="O17" s="53" t="s">
        <v>11807</v>
      </c>
      <c r="P17" s="54" t="s">
        <v>11808</v>
      </c>
      <c r="Q17" s="54" t="s">
        <v>11809</v>
      </c>
      <c r="R17" s="54" t="s">
        <v>11810</v>
      </c>
      <c r="S17" s="54" t="s">
        <v>11811</v>
      </c>
      <c r="T17" s="54" t="s">
        <v>11812</v>
      </c>
      <c r="U17" s="56" t="s">
        <v>11813</v>
      </c>
      <c r="V17" s="56" t="s">
        <v>11814</v>
      </c>
    </row>
    <row r="18" spans="2:22">
      <c r="B18" s="17">
        <v>1</v>
      </c>
      <c r="C18" s="110"/>
      <c r="D18" s="110"/>
      <c r="E18" s="110"/>
      <c r="F18" s="110"/>
      <c r="G18" s="110"/>
      <c r="H18" s="110"/>
      <c r="I18" s="110"/>
      <c r="J18" s="111"/>
      <c r="K18" s="44" t="s">
        <v>11818</v>
      </c>
      <c r="L18" s="108">
        <v>42818</v>
      </c>
      <c r="M18" s="44" t="s">
        <v>121</v>
      </c>
      <c r="N18" s="44">
        <v>0.1</v>
      </c>
      <c r="O18" s="17" t="s">
        <v>11674</v>
      </c>
      <c r="P18" s="17">
        <v>4</v>
      </c>
      <c r="Q18" s="17" t="s">
        <v>11677</v>
      </c>
      <c r="R18" s="17">
        <v>0</v>
      </c>
      <c r="S18" s="17" t="s">
        <v>11694</v>
      </c>
      <c r="T18" s="17" t="s">
        <v>11817</v>
      </c>
      <c r="U18" s="17">
        <f t="shared" ref="U18:U47" si="0">IF(Q18="No",1,(1-R18/P18))</f>
        <v>1</v>
      </c>
      <c r="V18" s="17">
        <f t="shared" ref="V18:V47" si="1">IF(O18="Yes",1,0)</f>
        <v>1</v>
      </c>
    </row>
    <row r="19" spans="2:22">
      <c r="B19" s="17">
        <v>2</v>
      </c>
      <c r="C19" s="110"/>
      <c r="D19" s="110"/>
      <c r="E19" s="110"/>
      <c r="F19" s="110"/>
      <c r="G19" s="110"/>
      <c r="H19" s="110"/>
      <c r="I19" s="110"/>
      <c r="J19" s="111"/>
      <c r="K19" s="44" t="s">
        <v>11818</v>
      </c>
      <c r="L19" s="108">
        <v>42824</v>
      </c>
      <c r="M19" s="44" t="s">
        <v>121</v>
      </c>
      <c r="N19" s="44">
        <v>0.1</v>
      </c>
      <c r="O19" s="17" t="s">
        <v>11674</v>
      </c>
      <c r="P19" s="17">
        <v>3</v>
      </c>
      <c r="Q19" s="17" t="s">
        <v>11677</v>
      </c>
      <c r="R19" s="17">
        <v>0</v>
      </c>
      <c r="S19" s="17" t="s">
        <v>11694</v>
      </c>
      <c r="T19" s="17" t="s">
        <v>11817</v>
      </c>
      <c r="U19" s="17">
        <f t="shared" si="0"/>
        <v>1</v>
      </c>
      <c r="V19" s="17">
        <f t="shared" si="1"/>
        <v>1</v>
      </c>
    </row>
    <row r="20" spans="2:22">
      <c r="B20" s="17">
        <v>3</v>
      </c>
      <c r="C20" s="110"/>
      <c r="D20" s="110"/>
      <c r="E20" s="110"/>
      <c r="F20" s="110"/>
      <c r="G20" s="110"/>
      <c r="H20" s="110"/>
      <c r="I20" s="110"/>
      <c r="J20" s="111"/>
      <c r="K20" s="44" t="s">
        <v>11818</v>
      </c>
      <c r="L20" s="108">
        <v>42825</v>
      </c>
      <c r="M20" s="44" t="s">
        <v>121</v>
      </c>
      <c r="N20" s="44">
        <v>0.1</v>
      </c>
      <c r="O20" s="17" t="s">
        <v>11674</v>
      </c>
      <c r="P20" s="17">
        <v>4</v>
      </c>
      <c r="Q20" s="17" t="s">
        <v>11677</v>
      </c>
      <c r="R20" s="17">
        <v>0</v>
      </c>
      <c r="S20" s="17" t="s">
        <v>11694</v>
      </c>
      <c r="T20" s="17" t="s">
        <v>11817</v>
      </c>
      <c r="U20" s="17">
        <f t="shared" si="0"/>
        <v>1</v>
      </c>
      <c r="V20" s="17">
        <f t="shared" si="1"/>
        <v>1</v>
      </c>
    </row>
    <row r="21" spans="2:22">
      <c r="B21" s="17">
        <v>4</v>
      </c>
      <c r="C21" s="110"/>
      <c r="D21" s="110"/>
      <c r="E21" s="110"/>
      <c r="F21" s="110"/>
      <c r="G21" s="110"/>
      <c r="H21" s="110"/>
      <c r="I21" s="110"/>
      <c r="J21" s="111"/>
      <c r="K21" s="44" t="s">
        <v>11818</v>
      </c>
      <c r="L21" s="108">
        <v>42825</v>
      </c>
      <c r="M21" s="44" t="s">
        <v>121</v>
      </c>
      <c r="N21" s="44">
        <v>0.1</v>
      </c>
      <c r="O21" s="17" t="s">
        <v>11674</v>
      </c>
      <c r="P21" s="17">
        <v>4</v>
      </c>
      <c r="Q21" s="17" t="s">
        <v>11677</v>
      </c>
      <c r="R21" s="17">
        <v>0</v>
      </c>
      <c r="S21" s="17" t="s">
        <v>11694</v>
      </c>
      <c r="T21" s="17" t="s">
        <v>11817</v>
      </c>
      <c r="U21" s="17">
        <f t="shared" si="0"/>
        <v>1</v>
      </c>
      <c r="V21" s="17">
        <f t="shared" si="1"/>
        <v>1</v>
      </c>
    </row>
    <row r="22" spans="2:22">
      <c r="B22" s="17">
        <v>5</v>
      </c>
      <c r="C22" s="110"/>
      <c r="D22" s="110"/>
      <c r="E22" s="110"/>
      <c r="F22" s="110"/>
      <c r="G22" s="110"/>
      <c r="H22" s="110"/>
      <c r="I22" s="110"/>
      <c r="J22" s="111"/>
      <c r="K22" s="44" t="s">
        <v>11818</v>
      </c>
      <c r="L22" s="108">
        <v>42825</v>
      </c>
      <c r="M22" s="44" t="s">
        <v>121</v>
      </c>
      <c r="N22" s="44">
        <v>0.1</v>
      </c>
      <c r="O22" s="17" t="s">
        <v>11674</v>
      </c>
      <c r="P22" s="17">
        <v>4</v>
      </c>
      <c r="Q22" s="17" t="s">
        <v>11677</v>
      </c>
      <c r="R22" s="17">
        <v>0</v>
      </c>
      <c r="S22" s="17" t="s">
        <v>11694</v>
      </c>
      <c r="T22" s="17" t="s">
        <v>11817</v>
      </c>
      <c r="U22" s="17">
        <f t="shared" si="0"/>
        <v>1</v>
      </c>
      <c r="V22" s="17">
        <f t="shared" si="1"/>
        <v>1</v>
      </c>
    </row>
    <row r="23" spans="2:22">
      <c r="B23" s="17">
        <v>6</v>
      </c>
      <c r="C23" s="110"/>
      <c r="D23" s="110"/>
      <c r="E23" s="110"/>
      <c r="F23" s="110"/>
      <c r="G23" s="110"/>
      <c r="H23" s="110"/>
      <c r="I23" s="110"/>
      <c r="J23" s="111"/>
      <c r="K23" s="44" t="s">
        <v>11818</v>
      </c>
      <c r="L23" s="108">
        <v>42825</v>
      </c>
      <c r="M23" s="44" t="s">
        <v>121</v>
      </c>
      <c r="N23" s="44">
        <v>0.1</v>
      </c>
      <c r="O23" s="17" t="s">
        <v>11677</v>
      </c>
      <c r="P23" s="17">
        <v>3</v>
      </c>
      <c r="Q23" s="17" t="s">
        <v>11677</v>
      </c>
      <c r="R23" s="17">
        <v>0</v>
      </c>
      <c r="S23" s="17" t="s">
        <v>11694</v>
      </c>
      <c r="T23" s="17" t="s">
        <v>11817</v>
      </c>
      <c r="U23" s="17">
        <f t="shared" si="0"/>
        <v>1</v>
      </c>
      <c r="V23" s="17">
        <f t="shared" si="1"/>
        <v>0</v>
      </c>
    </row>
    <row r="24" spans="2:22">
      <c r="B24" s="17">
        <v>7</v>
      </c>
      <c r="C24" s="110"/>
      <c r="D24" s="110"/>
      <c r="E24" s="110"/>
      <c r="F24" s="110"/>
      <c r="G24" s="110"/>
      <c r="H24" s="110"/>
      <c r="I24" s="110"/>
      <c r="J24" s="111"/>
      <c r="K24" s="44" t="s">
        <v>11818</v>
      </c>
      <c r="L24" s="108">
        <v>42844</v>
      </c>
      <c r="M24" s="44" t="s">
        <v>121</v>
      </c>
      <c r="N24" s="44">
        <v>0.1</v>
      </c>
      <c r="O24" s="17" t="s">
        <v>11674</v>
      </c>
      <c r="P24" s="17">
        <v>3</v>
      </c>
      <c r="Q24" s="17" t="s">
        <v>11674</v>
      </c>
      <c r="R24" s="17">
        <v>1</v>
      </c>
      <c r="S24" s="17" t="s">
        <v>11694</v>
      </c>
      <c r="T24" s="17" t="s">
        <v>11817</v>
      </c>
      <c r="U24" s="17">
        <f t="shared" si="0"/>
        <v>0.66666666666666674</v>
      </c>
      <c r="V24" s="17">
        <f t="shared" si="1"/>
        <v>1</v>
      </c>
    </row>
    <row r="25" spans="2:22">
      <c r="B25" s="17">
        <v>8</v>
      </c>
      <c r="C25" s="110"/>
      <c r="D25" s="110"/>
      <c r="E25" s="110"/>
      <c r="F25" s="110"/>
      <c r="G25" s="110"/>
      <c r="H25" s="110"/>
      <c r="I25" s="110"/>
      <c r="J25" s="111"/>
      <c r="K25" s="44" t="s">
        <v>11818</v>
      </c>
      <c r="L25" s="108">
        <v>42854</v>
      </c>
      <c r="M25" s="44" t="s">
        <v>121</v>
      </c>
      <c r="N25" s="44">
        <v>0.1</v>
      </c>
      <c r="O25" s="17" t="s">
        <v>11674</v>
      </c>
      <c r="P25" s="17">
        <v>4</v>
      </c>
      <c r="Q25" s="17" t="s">
        <v>11677</v>
      </c>
      <c r="R25" s="17">
        <v>0</v>
      </c>
      <c r="S25" s="17" t="s">
        <v>11694</v>
      </c>
      <c r="T25" s="17" t="s">
        <v>11817</v>
      </c>
      <c r="U25" s="17">
        <f t="shared" si="0"/>
        <v>1</v>
      </c>
      <c r="V25" s="17">
        <f t="shared" si="1"/>
        <v>1</v>
      </c>
    </row>
    <row r="26" spans="2:22">
      <c r="B26" s="17">
        <v>9</v>
      </c>
      <c r="C26" s="110"/>
      <c r="D26" s="110"/>
      <c r="E26" s="110"/>
      <c r="F26" s="110"/>
      <c r="G26" s="110"/>
      <c r="H26" s="110"/>
      <c r="I26" s="110"/>
      <c r="J26" s="111"/>
      <c r="K26" s="44" t="s">
        <v>11818</v>
      </c>
      <c r="L26" s="108">
        <v>42880</v>
      </c>
      <c r="M26" s="44" t="s">
        <v>121</v>
      </c>
      <c r="N26" s="44">
        <v>0.1</v>
      </c>
      <c r="O26" s="17" t="s">
        <v>11674</v>
      </c>
      <c r="P26" s="17">
        <v>3</v>
      </c>
      <c r="Q26" s="17" t="s">
        <v>11674</v>
      </c>
      <c r="R26" s="17">
        <v>1</v>
      </c>
      <c r="S26" s="17" t="s">
        <v>11694</v>
      </c>
      <c r="T26" s="17" t="s">
        <v>11817</v>
      </c>
      <c r="U26" s="17">
        <f t="shared" si="0"/>
        <v>0.66666666666666674</v>
      </c>
      <c r="V26" s="17">
        <f t="shared" si="1"/>
        <v>1</v>
      </c>
    </row>
    <row r="27" spans="2:22">
      <c r="B27" s="17">
        <v>10</v>
      </c>
      <c r="C27" s="110"/>
      <c r="D27" s="110"/>
      <c r="E27" s="110"/>
      <c r="F27" s="110"/>
      <c r="G27" s="110"/>
      <c r="H27" s="110"/>
      <c r="I27" s="110"/>
      <c r="J27" s="111"/>
      <c r="K27" s="44" t="s">
        <v>11818</v>
      </c>
      <c r="L27" s="108">
        <v>42886</v>
      </c>
      <c r="M27" s="44" t="s">
        <v>121</v>
      </c>
      <c r="N27" s="44">
        <v>0.1</v>
      </c>
      <c r="O27" s="17" t="s">
        <v>11674</v>
      </c>
      <c r="P27" s="17">
        <v>4</v>
      </c>
      <c r="Q27" s="17" t="s">
        <v>11677</v>
      </c>
      <c r="R27" s="17">
        <v>0</v>
      </c>
      <c r="S27" s="17" t="s">
        <v>11694</v>
      </c>
      <c r="T27" s="17" t="s">
        <v>11817</v>
      </c>
      <c r="U27" s="17">
        <f t="shared" si="0"/>
        <v>1</v>
      </c>
      <c r="V27" s="17">
        <f t="shared" si="1"/>
        <v>1</v>
      </c>
    </row>
    <row r="28" spans="2:22">
      <c r="B28" s="17">
        <v>11</v>
      </c>
      <c r="C28" s="110"/>
      <c r="D28" s="110"/>
      <c r="E28" s="110"/>
      <c r="F28" s="110"/>
      <c r="G28" s="110"/>
      <c r="H28" s="110"/>
      <c r="I28" s="110"/>
      <c r="J28" s="111"/>
      <c r="K28" s="44" t="s">
        <v>11818</v>
      </c>
      <c r="L28" s="108">
        <v>42886</v>
      </c>
      <c r="M28" s="44" t="s">
        <v>121</v>
      </c>
      <c r="N28" s="44">
        <v>0.1</v>
      </c>
      <c r="O28" s="17" t="s">
        <v>11674</v>
      </c>
      <c r="P28" s="17">
        <v>5</v>
      </c>
      <c r="Q28" s="17" t="s">
        <v>11677</v>
      </c>
      <c r="R28" s="17">
        <v>0</v>
      </c>
      <c r="S28" s="17" t="s">
        <v>11694</v>
      </c>
      <c r="T28" s="17" t="s">
        <v>11817</v>
      </c>
      <c r="U28" s="17">
        <f t="shared" si="0"/>
        <v>1</v>
      </c>
      <c r="V28" s="17">
        <f t="shared" si="1"/>
        <v>1</v>
      </c>
    </row>
    <row r="29" spans="2:22">
      <c r="B29" s="17">
        <v>12</v>
      </c>
      <c r="C29" s="110"/>
      <c r="D29" s="110"/>
      <c r="E29" s="110"/>
      <c r="F29" s="110"/>
      <c r="G29" s="110"/>
      <c r="H29" s="110"/>
      <c r="I29" s="110"/>
      <c r="J29" s="111"/>
      <c r="K29" s="44" t="s">
        <v>11818</v>
      </c>
      <c r="L29" s="108">
        <v>42905</v>
      </c>
      <c r="M29" s="44" t="s">
        <v>121</v>
      </c>
      <c r="N29" s="44">
        <v>0.1</v>
      </c>
      <c r="O29" s="17" t="s">
        <v>11677</v>
      </c>
      <c r="P29" s="17">
        <v>3</v>
      </c>
      <c r="Q29" s="17" t="s">
        <v>11677</v>
      </c>
      <c r="R29" s="17">
        <v>0</v>
      </c>
      <c r="S29" s="17" t="s">
        <v>11694</v>
      </c>
      <c r="T29" s="17" t="s">
        <v>11817</v>
      </c>
      <c r="U29" s="17">
        <f t="shared" si="0"/>
        <v>1</v>
      </c>
      <c r="V29" s="17">
        <f t="shared" si="1"/>
        <v>0</v>
      </c>
    </row>
    <row r="30" spans="2:22">
      <c r="B30" s="17">
        <v>13</v>
      </c>
      <c r="C30" s="110"/>
      <c r="D30" s="110"/>
      <c r="E30" s="110"/>
      <c r="F30" s="110"/>
      <c r="G30" s="110"/>
      <c r="H30" s="110"/>
      <c r="I30" s="110"/>
      <c r="J30" s="111"/>
      <c r="K30" s="44" t="s">
        <v>11818</v>
      </c>
      <c r="L30" s="108">
        <v>42914</v>
      </c>
      <c r="M30" s="44" t="s">
        <v>121</v>
      </c>
      <c r="N30" s="44">
        <v>0.1</v>
      </c>
      <c r="O30" s="17" t="s">
        <v>11674</v>
      </c>
      <c r="P30" s="17">
        <v>4</v>
      </c>
      <c r="Q30" s="17" t="s">
        <v>11674</v>
      </c>
      <c r="R30" s="17">
        <v>1</v>
      </c>
      <c r="S30" s="17" t="s">
        <v>11694</v>
      </c>
      <c r="T30" s="17" t="s">
        <v>11817</v>
      </c>
      <c r="U30" s="17">
        <f t="shared" si="0"/>
        <v>0.75</v>
      </c>
      <c r="V30" s="17">
        <f t="shared" si="1"/>
        <v>1</v>
      </c>
    </row>
    <row r="31" spans="2:22">
      <c r="B31" s="17">
        <v>14</v>
      </c>
      <c r="C31" s="110"/>
      <c r="D31" s="110"/>
      <c r="E31" s="110"/>
      <c r="F31" s="110"/>
      <c r="G31" s="110"/>
      <c r="H31" s="110"/>
      <c r="I31" s="110"/>
      <c r="J31" s="111"/>
      <c r="K31" s="44" t="s">
        <v>11818</v>
      </c>
      <c r="L31" s="108">
        <v>42915</v>
      </c>
      <c r="M31" s="44" t="s">
        <v>121</v>
      </c>
      <c r="N31" s="44">
        <v>0.1</v>
      </c>
      <c r="O31" s="17" t="s">
        <v>11674</v>
      </c>
      <c r="P31" s="17">
        <v>3</v>
      </c>
      <c r="Q31" s="17" t="s">
        <v>11674</v>
      </c>
      <c r="R31" s="17">
        <v>3</v>
      </c>
      <c r="S31" s="17" t="s">
        <v>11694</v>
      </c>
      <c r="T31" s="17" t="s">
        <v>11817</v>
      </c>
      <c r="U31" s="17">
        <f t="shared" si="0"/>
        <v>0</v>
      </c>
      <c r="V31" s="17">
        <f t="shared" si="1"/>
        <v>1</v>
      </c>
    </row>
    <row r="32" spans="2:22">
      <c r="B32" s="17">
        <v>15</v>
      </c>
      <c r="C32" s="110"/>
      <c r="D32" s="110"/>
      <c r="E32" s="110"/>
      <c r="F32" s="110"/>
      <c r="G32" s="110"/>
      <c r="H32" s="110"/>
      <c r="I32" s="110"/>
      <c r="J32" s="111"/>
      <c r="K32" s="44" t="s">
        <v>11818</v>
      </c>
      <c r="L32" s="108">
        <v>42927</v>
      </c>
      <c r="M32" s="44" t="s">
        <v>121</v>
      </c>
      <c r="N32" s="44">
        <v>0.1</v>
      </c>
      <c r="O32" s="17" t="s">
        <v>11674</v>
      </c>
      <c r="P32" s="17">
        <v>4</v>
      </c>
      <c r="Q32" s="17" t="s">
        <v>11677</v>
      </c>
      <c r="R32" s="17">
        <v>0</v>
      </c>
      <c r="S32" s="17" t="s">
        <v>11694</v>
      </c>
      <c r="T32" s="17" t="s">
        <v>11817</v>
      </c>
      <c r="U32" s="17">
        <f t="shared" si="0"/>
        <v>1</v>
      </c>
      <c r="V32" s="17">
        <f t="shared" si="1"/>
        <v>1</v>
      </c>
    </row>
    <row r="33" spans="2:22">
      <c r="B33" s="17">
        <v>16</v>
      </c>
      <c r="C33" s="110"/>
      <c r="D33" s="110"/>
      <c r="E33" s="110"/>
      <c r="F33" s="110"/>
      <c r="G33" s="110"/>
      <c r="H33" s="110"/>
      <c r="I33" s="110"/>
      <c r="J33" s="111"/>
      <c r="K33" s="44" t="s">
        <v>11818</v>
      </c>
      <c r="L33" s="108">
        <v>42937</v>
      </c>
      <c r="M33" s="44" t="s">
        <v>121</v>
      </c>
      <c r="N33" s="44">
        <v>0.1</v>
      </c>
      <c r="O33" s="17" t="s">
        <v>11674</v>
      </c>
      <c r="P33" s="17">
        <v>3</v>
      </c>
      <c r="Q33" s="17" t="s">
        <v>11677</v>
      </c>
      <c r="R33" s="17">
        <v>0</v>
      </c>
      <c r="S33" s="17" t="s">
        <v>11694</v>
      </c>
      <c r="T33" s="17" t="s">
        <v>11817</v>
      </c>
      <c r="U33" s="17">
        <f t="shared" si="0"/>
        <v>1</v>
      </c>
      <c r="V33" s="17">
        <f t="shared" si="1"/>
        <v>1</v>
      </c>
    </row>
    <row r="34" spans="2:22">
      <c r="B34" s="17">
        <v>17</v>
      </c>
      <c r="C34" s="110"/>
      <c r="D34" s="110"/>
      <c r="E34" s="110"/>
      <c r="F34" s="110"/>
      <c r="G34" s="110"/>
      <c r="H34" s="110"/>
      <c r="I34" s="110"/>
      <c r="J34" s="111"/>
      <c r="K34" s="44" t="s">
        <v>11818</v>
      </c>
      <c r="L34" s="108">
        <v>42944</v>
      </c>
      <c r="M34" s="44" t="s">
        <v>121</v>
      </c>
      <c r="N34" s="44">
        <v>0.1</v>
      </c>
      <c r="O34" s="17" t="s">
        <v>11674</v>
      </c>
      <c r="P34" s="17">
        <v>3</v>
      </c>
      <c r="Q34" s="17" t="s">
        <v>11677</v>
      </c>
      <c r="R34" s="17">
        <v>0</v>
      </c>
      <c r="S34" s="17" t="s">
        <v>11694</v>
      </c>
      <c r="T34" s="17" t="s">
        <v>11817</v>
      </c>
      <c r="U34" s="17">
        <f t="shared" si="0"/>
        <v>1</v>
      </c>
      <c r="V34" s="17">
        <f t="shared" si="1"/>
        <v>1</v>
      </c>
    </row>
    <row r="35" spans="2:22">
      <c r="B35" s="17">
        <v>18</v>
      </c>
      <c r="C35" s="110"/>
      <c r="D35" s="110"/>
      <c r="E35" s="110"/>
      <c r="F35" s="110"/>
      <c r="G35" s="110"/>
      <c r="H35" s="110"/>
      <c r="I35" s="110"/>
      <c r="J35" s="111"/>
      <c r="K35" s="44" t="s">
        <v>11818</v>
      </c>
      <c r="L35" s="108">
        <v>42947</v>
      </c>
      <c r="M35" s="44" t="s">
        <v>121</v>
      </c>
      <c r="N35" s="44">
        <v>0.1</v>
      </c>
      <c r="O35" s="17" t="s">
        <v>11674</v>
      </c>
      <c r="P35" s="17">
        <v>3</v>
      </c>
      <c r="Q35" s="17" t="s">
        <v>11677</v>
      </c>
      <c r="R35" s="17">
        <v>0</v>
      </c>
      <c r="S35" s="17" t="s">
        <v>11694</v>
      </c>
      <c r="T35" s="17" t="s">
        <v>11817</v>
      </c>
      <c r="U35" s="17">
        <f t="shared" si="0"/>
        <v>1</v>
      </c>
      <c r="V35" s="17">
        <f t="shared" si="1"/>
        <v>1</v>
      </c>
    </row>
    <row r="36" spans="2:22">
      <c r="B36" s="17">
        <v>19</v>
      </c>
      <c r="C36" s="110"/>
      <c r="D36" s="110"/>
      <c r="E36" s="110"/>
      <c r="F36" s="110"/>
      <c r="G36" s="110"/>
      <c r="H36" s="110"/>
      <c r="I36" s="110"/>
      <c r="J36" s="111"/>
      <c r="K36" s="44" t="s">
        <v>11818</v>
      </c>
      <c r="L36" s="108">
        <v>42963</v>
      </c>
      <c r="M36" s="44" t="s">
        <v>121</v>
      </c>
      <c r="N36" s="44">
        <v>0.1</v>
      </c>
      <c r="O36" s="17" t="s">
        <v>11674</v>
      </c>
      <c r="P36" s="17">
        <v>5</v>
      </c>
      <c r="Q36" s="17" t="s">
        <v>11674</v>
      </c>
      <c r="R36" s="17">
        <v>1</v>
      </c>
      <c r="S36" s="17" t="s">
        <v>11694</v>
      </c>
      <c r="T36" s="17" t="s">
        <v>11817</v>
      </c>
      <c r="U36" s="17">
        <f t="shared" si="0"/>
        <v>0.8</v>
      </c>
      <c r="V36" s="17">
        <f t="shared" si="1"/>
        <v>1</v>
      </c>
    </row>
    <row r="37" spans="2:22">
      <c r="B37" s="17">
        <v>20</v>
      </c>
      <c r="C37" s="110"/>
      <c r="D37" s="110"/>
      <c r="E37" s="110"/>
      <c r="F37" s="110"/>
      <c r="G37" s="110"/>
      <c r="H37" s="110"/>
      <c r="I37" s="110"/>
      <c r="J37" s="111"/>
      <c r="K37" s="44" t="s">
        <v>11818</v>
      </c>
      <c r="L37" s="108">
        <v>42978</v>
      </c>
      <c r="M37" s="44" t="s">
        <v>121</v>
      </c>
      <c r="N37" s="44">
        <v>0.1</v>
      </c>
      <c r="O37" s="17" t="s">
        <v>11674</v>
      </c>
      <c r="P37" s="17">
        <v>4</v>
      </c>
      <c r="Q37" s="17" t="s">
        <v>11677</v>
      </c>
      <c r="R37" s="17">
        <v>0</v>
      </c>
      <c r="S37" s="17" t="s">
        <v>11694</v>
      </c>
      <c r="T37" s="17" t="s">
        <v>11817</v>
      </c>
      <c r="U37" s="17">
        <f t="shared" si="0"/>
        <v>1</v>
      </c>
      <c r="V37" s="17">
        <f t="shared" si="1"/>
        <v>1</v>
      </c>
    </row>
    <row r="38" spans="2:22">
      <c r="B38" s="17">
        <v>21</v>
      </c>
      <c r="C38" s="110"/>
      <c r="D38" s="110"/>
      <c r="E38" s="110"/>
      <c r="F38" s="110"/>
      <c r="G38" s="110"/>
      <c r="H38" s="110"/>
      <c r="I38" s="110"/>
      <c r="J38" s="111"/>
      <c r="K38" s="44" t="s">
        <v>11818</v>
      </c>
      <c r="L38" s="108">
        <v>43060</v>
      </c>
      <c r="M38" s="44" t="s">
        <v>121</v>
      </c>
      <c r="N38" s="44">
        <v>0.1</v>
      </c>
      <c r="O38" s="17" t="s">
        <v>11674</v>
      </c>
      <c r="P38" s="17">
        <v>5</v>
      </c>
      <c r="Q38" s="17" t="s">
        <v>11677</v>
      </c>
      <c r="R38" s="17">
        <v>0</v>
      </c>
      <c r="S38" s="17" t="s">
        <v>11694</v>
      </c>
      <c r="T38" s="17" t="s">
        <v>11817</v>
      </c>
      <c r="U38" s="17">
        <f t="shared" si="0"/>
        <v>1</v>
      </c>
      <c r="V38" s="17">
        <f t="shared" si="1"/>
        <v>1</v>
      </c>
    </row>
    <row r="39" spans="2:22">
      <c r="B39" s="17">
        <v>22</v>
      </c>
      <c r="C39" s="110"/>
      <c r="D39" s="110"/>
      <c r="E39" s="110"/>
      <c r="F39" s="110"/>
      <c r="G39" s="110"/>
      <c r="H39" s="110"/>
      <c r="I39" s="110"/>
      <c r="J39" s="111"/>
      <c r="K39" s="44" t="s">
        <v>11818</v>
      </c>
      <c r="L39" s="108">
        <v>43061</v>
      </c>
      <c r="M39" s="44" t="s">
        <v>121</v>
      </c>
      <c r="N39" s="44">
        <v>0.1</v>
      </c>
      <c r="O39" s="17" t="s">
        <v>11674</v>
      </c>
      <c r="P39" s="17">
        <v>5</v>
      </c>
      <c r="Q39" s="17" t="s">
        <v>11677</v>
      </c>
      <c r="R39" s="17">
        <v>0</v>
      </c>
      <c r="S39" s="17" t="s">
        <v>11694</v>
      </c>
      <c r="T39" s="17" t="s">
        <v>11817</v>
      </c>
      <c r="U39" s="17">
        <f t="shared" si="0"/>
        <v>1</v>
      </c>
      <c r="V39" s="17">
        <f t="shared" si="1"/>
        <v>1</v>
      </c>
    </row>
    <row r="40" spans="2:22">
      <c r="B40" s="17">
        <v>23</v>
      </c>
      <c r="C40" s="110"/>
      <c r="D40" s="110"/>
      <c r="E40" s="110"/>
      <c r="F40" s="110"/>
      <c r="G40" s="110"/>
      <c r="H40" s="110"/>
      <c r="I40" s="110"/>
      <c r="J40" s="111"/>
      <c r="K40" s="44" t="s">
        <v>11818</v>
      </c>
      <c r="L40" s="108">
        <v>43068</v>
      </c>
      <c r="M40" s="44" t="s">
        <v>121</v>
      </c>
      <c r="N40" s="44">
        <v>0.1</v>
      </c>
      <c r="O40" s="17" t="s">
        <v>11674</v>
      </c>
      <c r="P40" s="17">
        <v>4</v>
      </c>
      <c r="Q40" s="17" t="s">
        <v>11677</v>
      </c>
      <c r="R40" s="17">
        <v>0</v>
      </c>
      <c r="S40" s="17" t="s">
        <v>11694</v>
      </c>
      <c r="T40" s="17" t="s">
        <v>11817</v>
      </c>
      <c r="U40" s="17">
        <f t="shared" si="0"/>
        <v>1</v>
      </c>
      <c r="V40" s="17">
        <f t="shared" si="1"/>
        <v>1</v>
      </c>
    </row>
    <row r="41" spans="2:22">
      <c r="B41" s="17">
        <v>24</v>
      </c>
      <c r="C41" s="110"/>
      <c r="D41" s="110"/>
      <c r="E41" s="110"/>
      <c r="F41" s="110"/>
      <c r="G41" s="110"/>
      <c r="H41" s="110"/>
      <c r="I41" s="110"/>
      <c r="J41" s="111"/>
      <c r="K41" s="44" t="s">
        <v>11818</v>
      </c>
      <c r="L41" s="108">
        <v>43069</v>
      </c>
      <c r="M41" s="44" t="s">
        <v>121</v>
      </c>
      <c r="N41" s="44">
        <v>0.1</v>
      </c>
      <c r="O41" s="17" t="s">
        <v>11674</v>
      </c>
      <c r="P41" s="17">
        <v>4</v>
      </c>
      <c r="Q41" s="17" t="s">
        <v>11677</v>
      </c>
      <c r="R41" s="17">
        <v>0</v>
      </c>
      <c r="S41" s="17" t="s">
        <v>11694</v>
      </c>
      <c r="T41" s="17" t="s">
        <v>11817</v>
      </c>
      <c r="U41" s="17">
        <f t="shared" si="0"/>
        <v>1</v>
      </c>
      <c r="V41" s="17">
        <f t="shared" si="1"/>
        <v>1</v>
      </c>
    </row>
    <row r="42" spans="2:22">
      <c r="B42" s="17">
        <v>25</v>
      </c>
      <c r="C42" s="110"/>
      <c r="D42" s="110"/>
      <c r="E42" s="110"/>
      <c r="F42" s="110"/>
      <c r="G42" s="110"/>
      <c r="H42" s="110"/>
      <c r="I42" s="110"/>
      <c r="J42" s="111"/>
      <c r="K42" s="44" t="s">
        <v>11818</v>
      </c>
      <c r="L42" s="108">
        <v>43069</v>
      </c>
      <c r="M42" s="44" t="s">
        <v>121</v>
      </c>
      <c r="N42" s="44">
        <v>0.1</v>
      </c>
      <c r="O42" s="17" t="s">
        <v>11674</v>
      </c>
      <c r="P42" s="17">
        <v>4</v>
      </c>
      <c r="Q42" s="17" t="s">
        <v>11677</v>
      </c>
      <c r="R42" s="17">
        <v>0</v>
      </c>
      <c r="S42" s="17" t="s">
        <v>11694</v>
      </c>
      <c r="T42" s="17" t="s">
        <v>11817</v>
      </c>
      <c r="U42" s="17">
        <f t="shared" si="0"/>
        <v>1</v>
      </c>
      <c r="V42" s="17">
        <f t="shared" si="1"/>
        <v>1</v>
      </c>
    </row>
    <row r="43" spans="2:22">
      <c r="B43" s="17">
        <v>26</v>
      </c>
      <c r="C43" s="110"/>
      <c r="D43" s="110"/>
      <c r="E43" s="110"/>
      <c r="F43" s="110"/>
      <c r="G43" s="110"/>
      <c r="H43" s="110"/>
      <c r="I43" s="110"/>
      <c r="J43" s="111"/>
      <c r="K43" s="44" t="s">
        <v>11818</v>
      </c>
      <c r="L43" s="108">
        <v>43069</v>
      </c>
      <c r="M43" s="44" t="s">
        <v>121</v>
      </c>
      <c r="N43" s="44">
        <v>0.1</v>
      </c>
      <c r="O43" s="17" t="s">
        <v>11674</v>
      </c>
      <c r="P43" s="17">
        <v>4</v>
      </c>
      <c r="Q43" s="17" t="s">
        <v>11677</v>
      </c>
      <c r="R43" s="17">
        <v>0</v>
      </c>
      <c r="S43" s="17" t="s">
        <v>11694</v>
      </c>
      <c r="T43" s="17" t="s">
        <v>11817</v>
      </c>
      <c r="U43" s="17">
        <f t="shared" si="0"/>
        <v>1</v>
      </c>
      <c r="V43" s="17">
        <f t="shared" si="1"/>
        <v>1</v>
      </c>
    </row>
    <row r="44" spans="2:22">
      <c r="B44" s="17">
        <v>27</v>
      </c>
      <c r="C44" s="110"/>
      <c r="D44" s="110"/>
      <c r="E44" s="110"/>
      <c r="F44" s="110"/>
      <c r="G44" s="110"/>
      <c r="H44" s="110"/>
      <c r="I44" s="110"/>
      <c r="J44" s="111"/>
      <c r="K44" s="44" t="s">
        <v>11818</v>
      </c>
      <c r="L44" s="108">
        <v>43097</v>
      </c>
      <c r="M44" s="44" t="s">
        <v>121</v>
      </c>
      <c r="N44" s="44">
        <v>0.1</v>
      </c>
      <c r="O44" s="17" t="s">
        <v>11674</v>
      </c>
      <c r="P44" s="17">
        <v>4</v>
      </c>
      <c r="Q44" s="17" t="s">
        <v>11677</v>
      </c>
      <c r="R44" s="17">
        <v>0</v>
      </c>
      <c r="S44" s="17" t="s">
        <v>11694</v>
      </c>
      <c r="T44" s="17" t="s">
        <v>11817</v>
      </c>
      <c r="U44" s="17">
        <f t="shared" si="0"/>
        <v>1</v>
      </c>
      <c r="V44" s="17">
        <f t="shared" si="1"/>
        <v>1</v>
      </c>
    </row>
    <row r="45" spans="2:22">
      <c r="B45" s="17">
        <v>28</v>
      </c>
      <c r="C45" s="110"/>
      <c r="D45" s="110"/>
      <c r="E45" s="110"/>
      <c r="F45" s="110"/>
      <c r="G45" s="110"/>
      <c r="H45" s="110"/>
      <c r="I45" s="110"/>
      <c r="J45" s="111"/>
      <c r="K45" s="44" t="s">
        <v>11818</v>
      </c>
      <c r="L45" s="45">
        <v>42963</v>
      </c>
      <c r="M45" s="44" t="s">
        <v>121</v>
      </c>
      <c r="N45" s="44">
        <v>0.1</v>
      </c>
      <c r="O45" s="17" t="s">
        <v>11674</v>
      </c>
      <c r="P45" s="17">
        <v>5</v>
      </c>
      <c r="Q45" s="17" t="s">
        <v>11677</v>
      </c>
      <c r="R45" s="17">
        <v>0</v>
      </c>
      <c r="S45" s="17" t="s">
        <v>11694</v>
      </c>
      <c r="T45" s="17" t="s">
        <v>11817</v>
      </c>
      <c r="U45" s="17">
        <f t="shared" si="0"/>
        <v>1</v>
      </c>
      <c r="V45" s="17">
        <f t="shared" si="1"/>
        <v>1</v>
      </c>
    </row>
    <row r="46" spans="2:22">
      <c r="B46" s="17">
        <v>29</v>
      </c>
      <c r="C46" s="110"/>
      <c r="D46" s="110"/>
      <c r="E46" s="110"/>
      <c r="F46" s="110"/>
      <c r="G46" s="110"/>
      <c r="H46" s="110"/>
      <c r="I46" s="110"/>
      <c r="J46" s="111"/>
      <c r="K46" s="44" t="s">
        <v>11818</v>
      </c>
      <c r="L46" s="45">
        <v>42899</v>
      </c>
      <c r="M46" s="44" t="s">
        <v>121</v>
      </c>
      <c r="N46" s="44">
        <v>0.1</v>
      </c>
      <c r="O46" s="17" t="s">
        <v>11674</v>
      </c>
      <c r="P46" s="17">
        <v>5</v>
      </c>
      <c r="Q46" s="17" t="s">
        <v>11677</v>
      </c>
      <c r="R46" s="17">
        <v>0</v>
      </c>
      <c r="S46" s="17" t="s">
        <v>11694</v>
      </c>
      <c r="T46" s="17" t="s">
        <v>11817</v>
      </c>
      <c r="U46" s="17">
        <f t="shared" si="0"/>
        <v>1</v>
      </c>
      <c r="V46" s="17">
        <f t="shared" si="1"/>
        <v>1</v>
      </c>
    </row>
    <row r="47" spans="2:22">
      <c r="B47" s="17">
        <v>30</v>
      </c>
      <c r="C47" s="110"/>
      <c r="D47" s="110"/>
      <c r="E47" s="110"/>
      <c r="F47" s="110"/>
      <c r="G47" s="110"/>
      <c r="H47" s="110"/>
      <c r="I47" s="110"/>
      <c r="J47" s="111"/>
      <c r="K47" s="44" t="s">
        <v>11818</v>
      </c>
      <c r="L47" s="45">
        <v>43066</v>
      </c>
      <c r="M47" s="44" t="s">
        <v>121</v>
      </c>
      <c r="N47" s="44">
        <v>0.1</v>
      </c>
      <c r="O47" s="17" t="s">
        <v>11674</v>
      </c>
      <c r="P47" s="17">
        <v>3</v>
      </c>
      <c r="Q47" s="17" t="s">
        <v>11674</v>
      </c>
      <c r="R47" s="17">
        <v>1</v>
      </c>
      <c r="S47" s="17" t="s">
        <v>11694</v>
      </c>
      <c r="T47" s="17" t="s">
        <v>11817</v>
      </c>
      <c r="U47" s="17">
        <f t="shared" si="0"/>
        <v>0.66666666666666674</v>
      </c>
      <c r="V47" s="17">
        <f t="shared" si="1"/>
        <v>1</v>
      </c>
    </row>
    <row r="48" spans="2:22">
      <c r="T48" s="2" t="s">
        <v>11819</v>
      </c>
      <c r="U48" s="49">
        <f>AVERAGE(U18:U47)</f>
        <v>0.91833333333333345</v>
      </c>
      <c r="V48" s="49">
        <f>AVERAGE(V18:V47)</f>
        <v>0.93333333333333335</v>
      </c>
    </row>
    <row r="51" spans="2:6">
      <c r="B51" s="57" t="s">
        <v>11820</v>
      </c>
      <c r="C51" s="52"/>
      <c r="E51" s="75" t="s">
        <v>11821</v>
      </c>
      <c r="F51" s="76"/>
    </row>
    <row r="52" spans="2:6">
      <c r="B52" s="52"/>
      <c r="C52" s="52"/>
      <c r="E52" s="76"/>
      <c r="F52" s="76"/>
    </row>
    <row r="53" spans="2:6" ht="15.95" thickBot="1">
      <c r="E53" s="40"/>
      <c r="F53" s="40"/>
    </row>
    <row r="54" spans="2:6" ht="30.95">
      <c r="B54" s="77" t="s">
        <v>11822</v>
      </c>
      <c r="C54" s="78">
        <f>COUNT(J18:J47)</f>
        <v>0</v>
      </c>
      <c r="E54" s="77" t="s">
        <v>11822</v>
      </c>
      <c r="F54" s="78">
        <f>COUNT(J18:J47)</f>
        <v>0</v>
      </c>
    </row>
    <row r="55" spans="2:6">
      <c r="B55" s="79" t="s">
        <v>11823</v>
      </c>
      <c r="C55" s="80" t="e">
        <f>#REF!</f>
        <v>#REF!</v>
      </c>
      <c r="E55" s="79" t="s">
        <v>11823</v>
      </c>
      <c r="F55" s="80" t="e">
        <f>#REF!</f>
        <v>#REF!</v>
      </c>
    </row>
    <row r="56" spans="2:6">
      <c r="B56" s="79" t="s">
        <v>11824</v>
      </c>
      <c r="C56" s="81" t="e">
        <f>C54/C55</f>
        <v>#REF!</v>
      </c>
      <c r="E56" s="79" t="s">
        <v>11824</v>
      </c>
      <c r="F56" s="81" t="e">
        <f>F54/F55</f>
        <v>#REF!</v>
      </c>
    </row>
    <row r="57" spans="2:6">
      <c r="B57" s="79" t="s">
        <v>11825</v>
      </c>
      <c r="C57" s="81">
        <f>AVERAGE(V18:V47)</f>
        <v>0.93333333333333335</v>
      </c>
      <c r="E57" s="79" t="s">
        <v>11825</v>
      </c>
      <c r="F57" s="81">
        <f>AVERAGE(U18:U47)</f>
        <v>0.91833333333333345</v>
      </c>
    </row>
    <row r="58" spans="2:6">
      <c r="B58" s="79" t="s">
        <v>11826</v>
      </c>
      <c r="C58" s="81">
        <f>1-C57</f>
        <v>6.6666666666666652E-2</v>
      </c>
      <c r="E58" s="79" t="s">
        <v>11826</v>
      </c>
      <c r="F58" s="81">
        <f>1-F57</f>
        <v>8.1666666666666554E-2</v>
      </c>
    </row>
    <row r="59" spans="2:6">
      <c r="B59" s="79" t="s">
        <v>11827</v>
      </c>
      <c r="C59" s="81" t="e">
        <f>SQRT((1-C56)*C57*C58/C54)</f>
        <v>#REF!</v>
      </c>
      <c r="E59" s="79" t="s">
        <v>11827</v>
      </c>
      <c r="F59" s="81" t="e">
        <f>SQRT((1-F56)*F57*F58/F54)</f>
        <v>#REF!</v>
      </c>
    </row>
    <row r="60" spans="2:6">
      <c r="B60" s="79" t="s">
        <v>11828</v>
      </c>
      <c r="C60" s="81" t="e">
        <f>(1.6449*C59)</f>
        <v>#REF!</v>
      </c>
      <c r="E60" s="79" t="s">
        <v>11828</v>
      </c>
      <c r="F60" s="81" t="e">
        <f>(1.6449*F59)</f>
        <v>#REF!</v>
      </c>
    </row>
    <row r="61" spans="2:6" ht="15.95" thickBot="1">
      <c r="B61" s="82" t="s">
        <v>11829</v>
      </c>
      <c r="C61" s="83" t="e">
        <f>C60/C57</f>
        <v>#REF!</v>
      </c>
      <c r="E61" s="82" t="s">
        <v>11829</v>
      </c>
      <c r="F61" s="83" t="e">
        <f>F60/F57</f>
        <v>#REF!</v>
      </c>
    </row>
  </sheetData>
  <mergeCells count="7">
    <mergeCell ref="C8:E8"/>
    <mergeCell ref="C2:E2"/>
    <mergeCell ref="C3:E3"/>
    <mergeCell ref="C4:E4"/>
    <mergeCell ref="C5:E5"/>
    <mergeCell ref="C6:E6"/>
    <mergeCell ref="C7:E7"/>
  </mergeCells>
  <phoneticPr fontId="15" type="noConversion"/>
  <pageMargins left="0.7" right="0.7" top="0.75" bottom="0.75" header="0.51180555555555496" footer="0.51180555555555496"/>
  <pageSetup firstPageNumber="0"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V58"/>
  <sheetViews>
    <sheetView zoomScaleNormal="100" workbookViewId="0">
      <selection activeCell="C2" sqref="C2:E3"/>
    </sheetView>
  </sheetViews>
  <sheetFormatPr defaultColWidth="8.140625" defaultRowHeight="15.6"/>
  <cols>
    <col min="1" max="1" width="4.85546875" style="2" customWidth="1"/>
    <col min="2" max="2" width="21.42578125" style="2" customWidth="1"/>
    <col min="3" max="3" width="24" style="2" customWidth="1"/>
    <col min="4" max="4" width="21.140625" style="2" customWidth="1"/>
    <col min="5" max="5" width="27.42578125" style="2" customWidth="1"/>
    <col min="6" max="6" width="21.140625" style="2" customWidth="1"/>
    <col min="7" max="7" width="24.140625" style="2" customWidth="1"/>
    <col min="8" max="8" width="13.140625" style="2" bestFit="1" customWidth="1"/>
    <col min="9" max="9" width="18.85546875" style="2" bestFit="1" customWidth="1"/>
    <col min="10" max="10" width="23.85546875" style="2" customWidth="1"/>
    <col min="11" max="11" width="16.140625" style="2" customWidth="1"/>
    <col min="12" max="12" width="18.42578125" style="2" bestFit="1" customWidth="1"/>
    <col min="13" max="13" width="24.140625" style="2" bestFit="1" customWidth="1"/>
    <col min="14" max="14" width="18.85546875" style="2" bestFit="1" customWidth="1"/>
    <col min="15" max="15" width="21.85546875" style="2" bestFit="1" customWidth="1"/>
    <col min="16" max="16" width="17.85546875" style="2" bestFit="1" customWidth="1"/>
    <col min="17" max="17" width="16.85546875" style="2" customWidth="1"/>
    <col min="18" max="18" width="17" style="2" customWidth="1"/>
    <col min="19" max="19" width="18.42578125" style="2" customWidth="1"/>
    <col min="20" max="20" width="16" style="2" customWidth="1"/>
    <col min="21" max="21" width="12.42578125" style="2" customWidth="1"/>
    <col min="22" max="22" width="22.42578125" style="2" customWidth="1"/>
    <col min="23" max="1004" width="7.85546875" style="2" customWidth="1"/>
    <col min="1005" max="16384" width="8.140625" style="2"/>
  </cols>
  <sheetData>
    <row r="1" spans="2:22" ht="15.95" thickBot="1"/>
    <row r="2" spans="2:22">
      <c r="B2" s="22" t="s">
        <v>11776</v>
      </c>
      <c r="C2" s="312"/>
      <c r="D2" s="312"/>
      <c r="E2" s="313"/>
    </row>
    <row r="3" spans="2:22">
      <c r="B3" s="23" t="s">
        <v>11777</v>
      </c>
      <c r="C3" s="314"/>
      <c r="D3" s="314"/>
      <c r="E3" s="314"/>
    </row>
    <row r="4" spans="2:22" ht="15.75" customHeight="1">
      <c r="B4" s="24" t="s">
        <v>11778</v>
      </c>
      <c r="C4" s="315" t="s">
        <v>11779</v>
      </c>
      <c r="D4" s="314"/>
      <c r="E4" s="314"/>
    </row>
    <row r="5" spans="2:22">
      <c r="B5" s="25" t="s">
        <v>11780</v>
      </c>
      <c r="C5" s="314" t="s">
        <v>11781</v>
      </c>
      <c r="D5" s="314"/>
      <c r="E5" s="314"/>
    </row>
    <row r="6" spans="2:22">
      <c r="B6" s="25" t="s">
        <v>11782</v>
      </c>
      <c r="C6" s="314" t="s">
        <v>11783</v>
      </c>
      <c r="D6" s="314"/>
      <c r="E6" s="314"/>
    </row>
    <row r="7" spans="2:22" ht="15.95" thickBot="1">
      <c r="B7" s="26" t="s">
        <v>11786</v>
      </c>
      <c r="C7" s="311" t="s">
        <v>11836</v>
      </c>
      <c r="D7" s="311"/>
      <c r="E7" s="311"/>
    </row>
    <row r="8" spans="2:22">
      <c r="B8" s="66"/>
      <c r="C8" s="67"/>
      <c r="D8" s="67"/>
      <c r="E8" s="67"/>
    </row>
    <row r="9" spans="2:22">
      <c r="B9" s="1" t="s">
        <v>11788</v>
      </c>
    </row>
    <row r="10" spans="2:22">
      <c r="B10" s="50" t="s">
        <v>11789</v>
      </c>
      <c r="E10" s="2" t="s">
        <v>11790</v>
      </c>
      <c r="F10" s="51" t="e">
        <f>'Sample size calc_Ny,i,j'!E90</f>
        <v>#REF!</v>
      </c>
    </row>
    <row r="11" spans="2:22">
      <c r="B11" s="50"/>
      <c r="E11" s="2" t="s">
        <v>11791</v>
      </c>
      <c r="F11" s="51" t="e">
        <f>'Sample size calc_Uy,i,j'!E89</f>
        <v>#REF!</v>
      </c>
    </row>
    <row r="12" spans="2:22">
      <c r="B12" s="2" t="s">
        <v>11792</v>
      </c>
      <c r="F12" s="51"/>
    </row>
    <row r="13" spans="2:22">
      <c r="B13" s="2" t="s">
        <v>11831</v>
      </c>
    </row>
    <row r="14" spans="2:22">
      <c r="B14" s="52" t="s">
        <v>11832</v>
      </c>
    </row>
    <row r="16" spans="2:22" ht="85.5" customHeight="1">
      <c r="B16" s="17" t="s">
        <v>11794</v>
      </c>
      <c r="C16" s="17" t="s">
        <v>11795</v>
      </c>
      <c r="D16" s="17" t="s">
        <v>11796</v>
      </c>
      <c r="E16" s="17" t="s">
        <v>11797</v>
      </c>
      <c r="F16" s="17" t="s">
        <v>11798</v>
      </c>
      <c r="G16" s="17" t="s">
        <v>11799</v>
      </c>
      <c r="H16" s="17" t="s">
        <v>11800</v>
      </c>
      <c r="I16" s="41" t="s">
        <v>11801</v>
      </c>
      <c r="J16" s="17" t="s">
        <v>11802</v>
      </c>
      <c r="K16" s="42" t="s">
        <v>11803</v>
      </c>
      <c r="L16" s="42" t="s">
        <v>11804</v>
      </c>
      <c r="M16" s="43" t="s">
        <v>11805</v>
      </c>
      <c r="N16" s="43" t="s">
        <v>11806</v>
      </c>
      <c r="O16" s="53" t="s">
        <v>11807</v>
      </c>
      <c r="P16" s="54" t="s">
        <v>11808</v>
      </c>
      <c r="Q16" s="54" t="s">
        <v>11809</v>
      </c>
      <c r="R16" s="54" t="s">
        <v>11810</v>
      </c>
      <c r="S16" s="54" t="s">
        <v>11811</v>
      </c>
      <c r="T16" s="55" t="s">
        <v>11812</v>
      </c>
      <c r="U16" s="17" t="s">
        <v>11813</v>
      </c>
      <c r="V16" s="17" t="s">
        <v>11814</v>
      </c>
    </row>
    <row r="17" spans="2:22">
      <c r="B17" s="17">
        <v>1</v>
      </c>
      <c r="C17" s="110"/>
      <c r="D17" s="110"/>
      <c r="E17" s="110"/>
      <c r="F17" s="110"/>
      <c r="G17" s="110"/>
      <c r="H17" s="110"/>
      <c r="I17" s="110"/>
      <c r="J17" s="110"/>
      <c r="K17" s="107" t="s">
        <v>11815</v>
      </c>
      <c r="L17" s="108">
        <v>43833</v>
      </c>
      <c r="M17" s="44" t="s">
        <v>121</v>
      </c>
      <c r="N17" s="44">
        <v>0.1</v>
      </c>
      <c r="O17" s="17" t="s">
        <v>11674</v>
      </c>
      <c r="P17" s="17">
        <v>5</v>
      </c>
      <c r="Q17" s="17" t="s">
        <v>11677</v>
      </c>
      <c r="R17" s="17">
        <v>0</v>
      </c>
      <c r="S17" s="17" t="s">
        <v>11694</v>
      </c>
      <c r="T17" s="18" t="s">
        <v>11817</v>
      </c>
      <c r="U17" s="17">
        <f t="shared" ref="U17:U44" si="0">IF(Q17="No",1,(1-R17/P17))</f>
        <v>1</v>
      </c>
      <c r="V17" s="17">
        <f t="shared" ref="V17:V44" si="1">IF(O17="Yes",1,0)</f>
        <v>1</v>
      </c>
    </row>
    <row r="18" spans="2:22">
      <c r="B18" s="17">
        <v>2</v>
      </c>
      <c r="C18" s="110"/>
      <c r="D18" s="110"/>
      <c r="E18" s="110"/>
      <c r="F18" s="110"/>
      <c r="G18" s="110"/>
      <c r="H18" s="110"/>
      <c r="I18" s="110"/>
      <c r="J18" s="110"/>
      <c r="K18" s="107" t="s">
        <v>11815</v>
      </c>
      <c r="L18" s="108">
        <v>43854</v>
      </c>
      <c r="M18" s="44" t="s">
        <v>121</v>
      </c>
      <c r="N18" s="44">
        <v>0.1</v>
      </c>
      <c r="O18" s="17" t="s">
        <v>11674</v>
      </c>
      <c r="P18" s="17">
        <v>4</v>
      </c>
      <c r="Q18" s="17" t="s">
        <v>11677</v>
      </c>
      <c r="R18" s="17">
        <v>0</v>
      </c>
      <c r="S18" s="17" t="s">
        <v>11694</v>
      </c>
      <c r="T18" s="18" t="s">
        <v>11817</v>
      </c>
      <c r="U18" s="17">
        <f t="shared" si="0"/>
        <v>1</v>
      </c>
      <c r="V18" s="17">
        <f t="shared" si="1"/>
        <v>1</v>
      </c>
    </row>
    <row r="19" spans="2:22">
      <c r="B19" s="17">
        <v>3</v>
      </c>
      <c r="C19" s="110"/>
      <c r="D19" s="110"/>
      <c r="E19" s="110"/>
      <c r="F19" s="110"/>
      <c r="G19" s="110"/>
      <c r="H19" s="110"/>
      <c r="I19" s="110"/>
      <c r="J19" s="110"/>
      <c r="K19" s="107" t="s">
        <v>11815</v>
      </c>
      <c r="L19" s="108">
        <v>43903</v>
      </c>
      <c r="M19" s="44" t="s">
        <v>121</v>
      </c>
      <c r="N19" s="44">
        <v>0.1</v>
      </c>
      <c r="O19" s="17" t="s">
        <v>11674</v>
      </c>
      <c r="P19" s="17">
        <v>4</v>
      </c>
      <c r="Q19" s="17" t="s">
        <v>11677</v>
      </c>
      <c r="R19" s="17">
        <v>0</v>
      </c>
      <c r="S19" s="17" t="s">
        <v>11694</v>
      </c>
      <c r="T19" s="18" t="s">
        <v>11817</v>
      </c>
      <c r="U19" s="17">
        <f t="shared" si="0"/>
        <v>1</v>
      </c>
      <c r="V19" s="17">
        <f t="shared" si="1"/>
        <v>1</v>
      </c>
    </row>
    <row r="20" spans="2:22">
      <c r="B20" s="17">
        <v>4</v>
      </c>
      <c r="C20" s="110"/>
      <c r="D20" s="110"/>
      <c r="E20" s="110"/>
      <c r="F20" s="110"/>
      <c r="G20" s="110"/>
      <c r="H20" s="110"/>
      <c r="I20" s="110"/>
      <c r="J20" s="110"/>
      <c r="K20" s="107" t="s">
        <v>11815</v>
      </c>
      <c r="L20" s="108">
        <v>43948</v>
      </c>
      <c r="M20" s="44" t="s">
        <v>121</v>
      </c>
      <c r="N20" s="44">
        <v>0.1</v>
      </c>
      <c r="O20" s="17" t="s">
        <v>11674</v>
      </c>
      <c r="P20" s="17">
        <v>5</v>
      </c>
      <c r="Q20" s="17" t="s">
        <v>11674</v>
      </c>
      <c r="R20" s="17">
        <v>1</v>
      </c>
      <c r="S20" s="17" t="s">
        <v>11694</v>
      </c>
      <c r="T20" s="18" t="s">
        <v>11817</v>
      </c>
      <c r="U20" s="17">
        <f t="shared" si="0"/>
        <v>0.8</v>
      </c>
      <c r="V20" s="17">
        <f t="shared" si="1"/>
        <v>1</v>
      </c>
    </row>
    <row r="21" spans="2:22">
      <c r="B21" s="17">
        <v>5</v>
      </c>
      <c r="C21" s="110"/>
      <c r="D21" s="110"/>
      <c r="E21" s="110"/>
      <c r="F21" s="110"/>
      <c r="G21" s="110"/>
      <c r="H21" s="110"/>
      <c r="I21" s="110"/>
      <c r="J21" s="110"/>
      <c r="K21" s="107" t="s">
        <v>11815</v>
      </c>
      <c r="L21" s="108">
        <v>43949</v>
      </c>
      <c r="M21" s="44" t="s">
        <v>121</v>
      </c>
      <c r="N21" s="44">
        <v>0.1</v>
      </c>
      <c r="O21" s="17" t="s">
        <v>11674</v>
      </c>
      <c r="P21" s="17">
        <v>3</v>
      </c>
      <c r="Q21" s="17" t="s">
        <v>11677</v>
      </c>
      <c r="R21" s="17">
        <v>0</v>
      </c>
      <c r="S21" s="17" t="s">
        <v>11694</v>
      </c>
      <c r="T21" s="18" t="s">
        <v>11817</v>
      </c>
      <c r="U21" s="17">
        <f t="shared" si="0"/>
        <v>1</v>
      </c>
      <c r="V21" s="17">
        <f t="shared" si="1"/>
        <v>1</v>
      </c>
    </row>
    <row r="22" spans="2:22">
      <c r="B22" s="17">
        <v>6</v>
      </c>
      <c r="C22" s="110"/>
      <c r="D22" s="110"/>
      <c r="E22" s="110"/>
      <c r="F22" s="110"/>
      <c r="G22" s="110"/>
      <c r="H22" s="110"/>
      <c r="I22" s="110"/>
      <c r="J22" s="110"/>
      <c r="K22" s="107" t="s">
        <v>11815</v>
      </c>
      <c r="L22" s="108">
        <v>43949</v>
      </c>
      <c r="M22" s="44" t="s">
        <v>121</v>
      </c>
      <c r="N22" s="44">
        <v>0.1</v>
      </c>
      <c r="O22" s="17" t="s">
        <v>11674</v>
      </c>
      <c r="P22" s="17">
        <v>4</v>
      </c>
      <c r="Q22" s="17" t="s">
        <v>11677</v>
      </c>
      <c r="R22" s="17">
        <v>0</v>
      </c>
      <c r="S22" s="17" t="s">
        <v>11694</v>
      </c>
      <c r="T22" s="18" t="s">
        <v>11817</v>
      </c>
      <c r="U22" s="17">
        <f t="shared" si="0"/>
        <v>1</v>
      </c>
      <c r="V22" s="17">
        <f t="shared" si="1"/>
        <v>1</v>
      </c>
    </row>
    <row r="23" spans="2:22">
      <c r="B23" s="17">
        <v>7</v>
      </c>
      <c r="C23" s="110"/>
      <c r="D23" s="110"/>
      <c r="E23" s="110"/>
      <c r="F23" s="110"/>
      <c r="G23" s="110"/>
      <c r="H23" s="110"/>
      <c r="I23" s="110"/>
      <c r="J23" s="110"/>
      <c r="K23" s="107" t="s">
        <v>11815</v>
      </c>
      <c r="L23" s="108">
        <v>43959</v>
      </c>
      <c r="M23" s="44" t="s">
        <v>121</v>
      </c>
      <c r="N23" s="44">
        <v>0.1</v>
      </c>
      <c r="O23" s="17" t="s">
        <v>11674</v>
      </c>
      <c r="P23" s="17">
        <v>5</v>
      </c>
      <c r="Q23" s="17" t="s">
        <v>11677</v>
      </c>
      <c r="R23" s="17">
        <v>0</v>
      </c>
      <c r="S23" s="17" t="s">
        <v>11694</v>
      </c>
      <c r="T23" s="18" t="s">
        <v>11817</v>
      </c>
      <c r="U23" s="17">
        <f t="shared" si="0"/>
        <v>1</v>
      </c>
      <c r="V23" s="17">
        <f t="shared" si="1"/>
        <v>1</v>
      </c>
    </row>
    <row r="24" spans="2:22">
      <c r="B24" s="17">
        <v>8</v>
      </c>
      <c r="C24" s="110"/>
      <c r="D24" s="110"/>
      <c r="E24" s="110"/>
      <c r="F24" s="110"/>
      <c r="G24" s="110"/>
      <c r="H24" s="110"/>
      <c r="I24" s="110"/>
      <c r="J24" s="110"/>
      <c r="K24" s="107" t="s">
        <v>11815</v>
      </c>
      <c r="L24" s="108">
        <v>43960</v>
      </c>
      <c r="M24" s="44" t="s">
        <v>121</v>
      </c>
      <c r="N24" s="44">
        <v>0.1</v>
      </c>
      <c r="O24" s="17" t="s">
        <v>11674</v>
      </c>
      <c r="P24" s="17">
        <v>4</v>
      </c>
      <c r="Q24" s="17" t="s">
        <v>11677</v>
      </c>
      <c r="R24" s="17">
        <v>0</v>
      </c>
      <c r="S24" s="17" t="s">
        <v>11694</v>
      </c>
      <c r="T24" s="18" t="s">
        <v>11817</v>
      </c>
      <c r="U24" s="17">
        <f t="shared" si="0"/>
        <v>1</v>
      </c>
      <c r="V24" s="17">
        <f t="shared" si="1"/>
        <v>1</v>
      </c>
    </row>
    <row r="25" spans="2:22">
      <c r="B25" s="17">
        <v>9</v>
      </c>
      <c r="C25" s="110"/>
      <c r="D25" s="110"/>
      <c r="E25" s="110"/>
      <c r="F25" s="110"/>
      <c r="G25" s="110"/>
      <c r="H25" s="110"/>
      <c r="I25" s="110"/>
      <c r="J25" s="110"/>
      <c r="K25" s="107" t="s">
        <v>11815</v>
      </c>
      <c r="L25" s="108">
        <v>43984</v>
      </c>
      <c r="M25" s="44" t="s">
        <v>121</v>
      </c>
      <c r="N25" s="44">
        <v>0.1</v>
      </c>
      <c r="O25" s="17" t="s">
        <v>11674</v>
      </c>
      <c r="P25" s="17">
        <v>3</v>
      </c>
      <c r="Q25" s="17" t="s">
        <v>11677</v>
      </c>
      <c r="R25" s="17">
        <v>0</v>
      </c>
      <c r="S25" s="17" t="s">
        <v>11694</v>
      </c>
      <c r="T25" s="18" t="s">
        <v>11817</v>
      </c>
      <c r="U25" s="17">
        <f t="shared" si="0"/>
        <v>1</v>
      </c>
      <c r="V25" s="17">
        <f t="shared" si="1"/>
        <v>1</v>
      </c>
    </row>
    <row r="26" spans="2:22">
      <c r="B26" s="17">
        <v>10</v>
      </c>
      <c r="C26" s="110"/>
      <c r="D26" s="110"/>
      <c r="E26" s="110"/>
      <c r="F26" s="110"/>
      <c r="G26" s="110"/>
      <c r="H26" s="110"/>
      <c r="I26" s="110"/>
      <c r="J26" s="110"/>
      <c r="K26" s="107" t="s">
        <v>11815</v>
      </c>
      <c r="L26" s="108">
        <v>43986</v>
      </c>
      <c r="M26" s="44" t="s">
        <v>121</v>
      </c>
      <c r="N26" s="44">
        <v>0.1</v>
      </c>
      <c r="O26" s="17" t="s">
        <v>11674</v>
      </c>
      <c r="P26" s="17">
        <v>4</v>
      </c>
      <c r="Q26" s="17" t="s">
        <v>11677</v>
      </c>
      <c r="R26" s="17">
        <v>0</v>
      </c>
      <c r="S26" s="17" t="s">
        <v>11694</v>
      </c>
      <c r="T26" s="18" t="s">
        <v>11817</v>
      </c>
      <c r="U26" s="17">
        <f t="shared" si="0"/>
        <v>1</v>
      </c>
      <c r="V26" s="17">
        <f t="shared" si="1"/>
        <v>1</v>
      </c>
    </row>
    <row r="27" spans="2:22">
      <c r="B27" s="17">
        <v>11</v>
      </c>
      <c r="C27" s="110"/>
      <c r="D27" s="110"/>
      <c r="E27" s="110"/>
      <c r="F27" s="110"/>
      <c r="G27" s="110"/>
      <c r="H27" s="110"/>
      <c r="I27" s="110"/>
      <c r="J27" s="110"/>
      <c r="K27" s="107" t="s">
        <v>11815</v>
      </c>
      <c r="L27" s="108">
        <v>43989</v>
      </c>
      <c r="M27" s="44" t="s">
        <v>121</v>
      </c>
      <c r="N27" s="44">
        <v>0.1</v>
      </c>
      <c r="O27" s="17" t="s">
        <v>11674</v>
      </c>
      <c r="P27" s="17">
        <v>4</v>
      </c>
      <c r="Q27" s="17" t="s">
        <v>11674</v>
      </c>
      <c r="R27" s="17">
        <v>1</v>
      </c>
      <c r="S27" s="17" t="s">
        <v>11694</v>
      </c>
      <c r="T27" s="18" t="s">
        <v>11817</v>
      </c>
      <c r="U27" s="17">
        <f t="shared" si="0"/>
        <v>0.75</v>
      </c>
      <c r="V27" s="17">
        <f t="shared" si="1"/>
        <v>1</v>
      </c>
    </row>
    <row r="28" spans="2:22">
      <c r="B28" s="17">
        <v>12</v>
      </c>
      <c r="C28" s="110"/>
      <c r="D28" s="110"/>
      <c r="E28" s="110"/>
      <c r="F28" s="110"/>
      <c r="G28" s="110"/>
      <c r="H28" s="110"/>
      <c r="I28" s="110"/>
      <c r="J28" s="110"/>
      <c r="K28" s="107" t="s">
        <v>11815</v>
      </c>
      <c r="L28" s="108">
        <v>43995</v>
      </c>
      <c r="M28" s="44" t="s">
        <v>121</v>
      </c>
      <c r="N28" s="44">
        <v>0.1</v>
      </c>
      <c r="O28" s="17" t="s">
        <v>11674</v>
      </c>
      <c r="P28" s="17">
        <v>4</v>
      </c>
      <c r="Q28" s="17" t="s">
        <v>11677</v>
      </c>
      <c r="R28" s="17">
        <v>0</v>
      </c>
      <c r="S28" s="17" t="s">
        <v>11694</v>
      </c>
      <c r="T28" s="18" t="s">
        <v>11817</v>
      </c>
      <c r="U28" s="17">
        <f t="shared" si="0"/>
        <v>1</v>
      </c>
      <c r="V28" s="17">
        <f t="shared" si="1"/>
        <v>1</v>
      </c>
    </row>
    <row r="29" spans="2:22">
      <c r="B29" s="17">
        <v>13</v>
      </c>
      <c r="C29" s="110"/>
      <c r="D29" s="110"/>
      <c r="E29" s="110"/>
      <c r="F29" s="110"/>
      <c r="G29" s="110"/>
      <c r="H29" s="110"/>
      <c r="I29" s="110"/>
      <c r="J29" s="110"/>
      <c r="K29" s="107" t="s">
        <v>11815</v>
      </c>
      <c r="L29" s="108">
        <v>44013</v>
      </c>
      <c r="M29" s="44" t="s">
        <v>121</v>
      </c>
      <c r="N29" s="44">
        <v>0.1</v>
      </c>
      <c r="O29" s="17" t="s">
        <v>11674</v>
      </c>
      <c r="P29" s="17">
        <v>5</v>
      </c>
      <c r="Q29" s="17" t="s">
        <v>11677</v>
      </c>
      <c r="R29" s="17">
        <v>0</v>
      </c>
      <c r="S29" s="17" t="s">
        <v>11694</v>
      </c>
      <c r="T29" s="18" t="s">
        <v>11817</v>
      </c>
      <c r="U29" s="17">
        <f t="shared" si="0"/>
        <v>1</v>
      </c>
      <c r="V29" s="17">
        <f t="shared" si="1"/>
        <v>1</v>
      </c>
    </row>
    <row r="30" spans="2:22">
      <c r="B30" s="17">
        <v>14</v>
      </c>
      <c r="C30" s="110"/>
      <c r="D30" s="110"/>
      <c r="E30" s="110"/>
      <c r="F30" s="110"/>
      <c r="G30" s="110"/>
      <c r="H30" s="110"/>
      <c r="I30" s="110"/>
      <c r="J30" s="110"/>
      <c r="K30" s="107" t="s">
        <v>11815</v>
      </c>
      <c r="L30" s="108">
        <v>44024</v>
      </c>
      <c r="M30" s="44" t="s">
        <v>121</v>
      </c>
      <c r="N30" s="44">
        <v>0.1</v>
      </c>
      <c r="O30" s="17" t="s">
        <v>11674</v>
      </c>
      <c r="P30" s="17">
        <v>3</v>
      </c>
      <c r="Q30" s="17" t="s">
        <v>11677</v>
      </c>
      <c r="R30" s="17">
        <v>0</v>
      </c>
      <c r="S30" s="17" t="s">
        <v>11694</v>
      </c>
      <c r="T30" s="18" t="s">
        <v>11817</v>
      </c>
      <c r="U30" s="17">
        <f t="shared" si="0"/>
        <v>1</v>
      </c>
      <c r="V30" s="17">
        <f t="shared" si="1"/>
        <v>1</v>
      </c>
    </row>
    <row r="31" spans="2:22">
      <c r="B31" s="17">
        <v>15</v>
      </c>
      <c r="C31" s="110"/>
      <c r="D31" s="110"/>
      <c r="E31" s="110"/>
      <c r="F31" s="110"/>
      <c r="G31" s="110"/>
      <c r="H31" s="110"/>
      <c r="I31" s="110"/>
      <c r="J31" s="110"/>
      <c r="K31" s="107" t="s">
        <v>11815</v>
      </c>
      <c r="L31" s="108">
        <v>44026</v>
      </c>
      <c r="M31" s="44" t="s">
        <v>121</v>
      </c>
      <c r="N31" s="44">
        <v>0.1</v>
      </c>
      <c r="O31" s="17" t="s">
        <v>11674</v>
      </c>
      <c r="P31" s="17">
        <v>3</v>
      </c>
      <c r="Q31" s="17" t="s">
        <v>11677</v>
      </c>
      <c r="R31" s="17">
        <v>0</v>
      </c>
      <c r="S31" s="17" t="s">
        <v>11694</v>
      </c>
      <c r="T31" s="18" t="s">
        <v>11817</v>
      </c>
      <c r="U31" s="17">
        <f t="shared" si="0"/>
        <v>1</v>
      </c>
      <c r="V31" s="17">
        <f t="shared" si="1"/>
        <v>1</v>
      </c>
    </row>
    <row r="32" spans="2:22">
      <c r="B32" s="17">
        <v>16</v>
      </c>
      <c r="C32" s="110"/>
      <c r="D32" s="110"/>
      <c r="E32" s="110"/>
      <c r="F32" s="110"/>
      <c r="G32" s="110"/>
      <c r="H32" s="110"/>
      <c r="I32" s="110"/>
      <c r="J32" s="110"/>
      <c r="K32" s="107" t="s">
        <v>11815</v>
      </c>
      <c r="L32" s="108">
        <v>44027</v>
      </c>
      <c r="M32" s="44" t="s">
        <v>121</v>
      </c>
      <c r="N32" s="44">
        <v>0.1</v>
      </c>
      <c r="O32" s="17" t="s">
        <v>11674</v>
      </c>
      <c r="P32" s="17">
        <v>4</v>
      </c>
      <c r="Q32" s="17" t="s">
        <v>11677</v>
      </c>
      <c r="R32" s="17">
        <v>0</v>
      </c>
      <c r="S32" s="17" t="s">
        <v>11694</v>
      </c>
      <c r="T32" s="18" t="s">
        <v>11817</v>
      </c>
      <c r="U32" s="17">
        <f t="shared" si="0"/>
        <v>1</v>
      </c>
      <c r="V32" s="17">
        <f t="shared" si="1"/>
        <v>1</v>
      </c>
    </row>
    <row r="33" spans="2:22">
      <c r="B33" s="17">
        <v>17</v>
      </c>
      <c r="C33" s="110"/>
      <c r="D33" s="110"/>
      <c r="E33" s="110"/>
      <c r="F33" s="110"/>
      <c r="G33" s="110"/>
      <c r="H33" s="110"/>
      <c r="I33" s="110"/>
      <c r="J33" s="110"/>
      <c r="K33" s="107" t="s">
        <v>11815</v>
      </c>
      <c r="L33" s="108">
        <v>44033</v>
      </c>
      <c r="M33" s="44" t="s">
        <v>121</v>
      </c>
      <c r="N33" s="44">
        <v>0.1</v>
      </c>
      <c r="O33" s="17" t="s">
        <v>11674</v>
      </c>
      <c r="P33" s="17">
        <v>4</v>
      </c>
      <c r="Q33" s="17" t="s">
        <v>11677</v>
      </c>
      <c r="R33" s="17">
        <v>0</v>
      </c>
      <c r="S33" s="17" t="s">
        <v>11694</v>
      </c>
      <c r="T33" s="18" t="s">
        <v>11817</v>
      </c>
      <c r="U33" s="17">
        <f t="shared" si="0"/>
        <v>1</v>
      </c>
      <c r="V33" s="17">
        <f t="shared" si="1"/>
        <v>1</v>
      </c>
    </row>
    <row r="34" spans="2:22">
      <c r="B34" s="17">
        <v>18</v>
      </c>
      <c r="C34" s="110"/>
      <c r="D34" s="110"/>
      <c r="E34" s="110"/>
      <c r="F34" s="110"/>
      <c r="G34" s="110"/>
      <c r="H34" s="110"/>
      <c r="I34" s="110"/>
      <c r="J34" s="110"/>
      <c r="K34" s="107" t="s">
        <v>11815</v>
      </c>
      <c r="L34" s="108">
        <v>44035</v>
      </c>
      <c r="M34" s="44" t="s">
        <v>121</v>
      </c>
      <c r="N34" s="44">
        <v>0.1</v>
      </c>
      <c r="O34" s="17" t="s">
        <v>11674</v>
      </c>
      <c r="P34" s="17">
        <v>5</v>
      </c>
      <c r="Q34" s="17" t="s">
        <v>11677</v>
      </c>
      <c r="R34" s="17">
        <v>0</v>
      </c>
      <c r="S34" s="17" t="s">
        <v>11694</v>
      </c>
      <c r="T34" s="18" t="s">
        <v>11817</v>
      </c>
      <c r="U34" s="17">
        <f t="shared" si="0"/>
        <v>1</v>
      </c>
      <c r="V34" s="17">
        <f t="shared" si="1"/>
        <v>1</v>
      </c>
    </row>
    <row r="35" spans="2:22">
      <c r="B35" s="17">
        <v>19</v>
      </c>
      <c r="C35" s="110"/>
      <c r="D35" s="110"/>
      <c r="E35" s="110"/>
      <c r="F35" s="110"/>
      <c r="G35" s="110"/>
      <c r="H35" s="110"/>
      <c r="I35" s="110"/>
      <c r="J35" s="110"/>
      <c r="K35" s="107" t="s">
        <v>11815</v>
      </c>
      <c r="L35" s="108">
        <v>44047</v>
      </c>
      <c r="M35" s="44" t="s">
        <v>121</v>
      </c>
      <c r="N35" s="44">
        <v>0.1</v>
      </c>
      <c r="O35" s="17" t="s">
        <v>11677</v>
      </c>
      <c r="P35" s="17">
        <v>3</v>
      </c>
      <c r="Q35" s="17" t="s">
        <v>11674</v>
      </c>
      <c r="R35" s="17">
        <v>3</v>
      </c>
      <c r="S35" s="17" t="s">
        <v>11694</v>
      </c>
      <c r="T35" s="18" t="s">
        <v>11817</v>
      </c>
      <c r="U35" s="17">
        <f t="shared" si="0"/>
        <v>0</v>
      </c>
      <c r="V35" s="17">
        <f t="shared" si="1"/>
        <v>0</v>
      </c>
    </row>
    <row r="36" spans="2:22">
      <c r="B36" s="17">
        <v>20</v>
      </c>
      <c r="C36" s="110"/>
      <c r="D36" s="110"/>
      <c r="E36" s="110"/>
      <c r="F36" s="110"/>
      <c r="G36" s="110"/>
      <c r="H36" s="110"/>
      <c r="I36" s="110"/>
      <c r="J36" s="110"/>
      <c r="K36" s="107" t="s">
        <v>11815</v>
      </c>
      <c r="L36" s="108">
        <v>44086</v>
      </c>
      <c r="M36" s="44" t="s">
        <v>121</v>
      </c>
      <c r="N36" s="44">
        <v>0.1</v>
      </c>
      <c r="O36" s="17" t="s">
        <v>11674</v>
      </c>
      <c r="P36" s="17">
        <v>3</v>
      </c>
      <c r="Q36" s="17" t="s">
        <v>11677</v>
      </c>
      <c r="R36" s="17">
        <v>0</v>
      </c>
      <c r="S36" s="17" t="s">
        <v>11694</v>
      </c>
      <c r="T36" s="18" t="s">
        <v>11817</v>
      </c>
      <c r="U36" s="17">
        <f t="shared" si="0"/>
        <v>1</v>
      </c>
      <c r="V36" s="17">
        <f t="shared" si="1"/>
        <v>1</v>
      </c>
    </row>
    <row r="37" spans="2:22">
      <c r="B37" s="17">
        <v>21</v>
      </c>
      <c r="C37" s="110"/>
      <c r="D37" s="110"/>
      <c r="E37" s="110"/>
      <c r="F37" s="110"/>
      <c r="G37" s="110"/>
      <c r="H37" s="110"/>
      <c r="I37" s="110"/>
      <c r="J37" s="110"/>
      <c r="K37" s="107" t="s">
        <v>11815</v>
      </c>
      <c r="L37" s="108">
        <v>44092</v>
      </c>
      <c r="M37" s="44" t="s">
        <v>121</v>
      </c>
      <c r="N37" s="44">
        <v>0.1</v>
      </c>
      <c r="O37" s="17" t="s">
        <v>11674</v>
      </c>
      <c r="P37" s="17">
        <v>4</v>
      </c>
      <c r="Q37" s="17" t="s">
        <v>11677</v>
      </c>
      <c r="R37" s="17">
        <v>0</v>
      </c>
      <c r="S37" s="17" t="s">
        <v>11694</v>
      </c>
      <c r="T37" s="18" t="s">
        <v>11817</v>
      </c>
      <c r="U37" s="17">
        <f t="shared" si="0"/>
        <v>1</v>
      </c>
      <c r="V37" s="17">
        <f t="shared" si="1"/>
        <v>1</v>
      </c>
    </row>
    <row r="38" spans="2:22">
      <c r="B38" s="17">
        <v>22</v>
      </c>
      <c r="C38" s="110"/>
      <c r="D38" s="110"/>
      <c r="E38" s="110"/>
      <c r="F38" s="110"/>
      <c r="G38" s="110"/>
      <c r="H38" s="110"/>
      <c r="I38" s="110"/>
      <c r="J38" s="110"/>
      <c r="K38" s="107" t="s">
        <v>11815</v>
      </c>
      <c r="L38" s="108">
        <v>44101</v>
      </c>
      <c r="M38" s="44" t="s">
        <v>121</v>
      </c>
      <c r="N38" s="44">
        <v>0.1</v>
      </c>
      <c r="O38" s="17" t="s">
        <v>11674</v>
      </c>
      <c r="P38" s="17">
        <v>4</v>
      </c>
      <c r="Q38" s="17" t="s">
        <v>11674</v>
      </c>
      <c r="R38" s="17">
        <v>1</v>
      </c>
      <c r="S38" s="17" t="s">
        <v>11694</v>
      </c>
      <c r="T38" s="18" t="s">
        <v>11817</v>
      </c>
      <c r="U38" s="17">
        <f t="shared" si="0"/>
        <v>0.75</v>
      </c>
      <c r="V38" s="17">
        <f t="shared" si="1"/>
        <v>1</v>
      </c>
    </row>
    <row r="39" spans="2:22">
      <c r="B39" s="17">
        <v>23</v>
      </c>
      <c r="C39" s="110"/>
      <c r="D39" s="110"/>
      <c r="E39" s="110"/>
      <c r="F39" s="110"/>
      <c r="G39" s="110"/>
      <c r="H39" s="110"/>
      <c r="I39" s="110"/>
      <c r="J39" s="110"/>
      <c r="K39" s="107" t="s">
        <v>11815</v>
      </c>
      <c r="L39" s="108">
        <v>44112</v>
      </c>
      <c r="M39" s="44" t="s">
        <v>121</v>
      </c>
      <c r="N39" s="44">
        <v>0.1</v>
      </c>
      <c r="O39" s="17" t="s">
        <v>11674</v>
      </c>
      <c r="P39" s="17">
        <v>3</v>
      </c>
      <c r="Q39" s="17" t="s">
        <v>11677</v>
      </c>
      <c r="R39" s="17">
        <v>0</v>
      </c>
      <c r="S39" s="17" t="s">
        <v>11694</v>
      </c>
      <c r="T39" s="18" t="s">
        <v>11817</v>
      </c>
      <c r="U39" s="17">
        <f t="shared" si="0"/>
        <v>1</v>
      </c>
      <c r="V39" s="17">
        <f t="shared" si="1"/>
        <v>1</v>
      </c>
    </row>
    <row r="40" spans="2:22">
      <c r="B40" s="17">
        <v>24</v>
      </c>
      <c r="C40" s="110"/>
      <c r="D40" s="110"/>
      <c r="E40" s="110"/>
      <c r="F40" s="110"/>
      <c r="G40" s="110"/>
      <c r="H40" s="110"/>
      <c r="I40" s="110"/>
      <c r="J40" s="110"/>
      <c r="K40" s="107" t="s">
        <v>11815</v>
      </c>
      <c r="L40" s="108">
        <v>44119</v>
      </c>
      <c r="M40" s="44" t="s">
        <v>121</v>
      </c>
      <c r="N40" s="44">
        <v>0.1</v>
      </c>
      <c r="O40" s="17" t="s">
        <v>11674</v>
      </c>
      <c r="P40" s="17">
        <v>5</v>
      </c>
      <c r="Q40" s="17" t="s">
        <v>11677</v>
      </c>
      <c r="R40" s="17">
        <v>0</v>
      </c>
      <c r="S40" s="17" t="s">
        <v>11694</v>
      </c>
      <c r="T40" s="18" t="s">
        <v>11817</v>
      </c>
      <c r="U40" s="17">
        <f t="shared" si="0"/>
        <v>1</v>
      </c>
      <c r="V40" s="17">
        <f t="shared" si="1"/>
        <v>1</v>
      </c>
    </row>
    <row r="41" spans="2:22">
      <c r="B41" s="17">
        <v>25</v>
      </c>
      <c r="C41" s="110"/>
      <c r="D41" s="110"/>
      <c r="E41" s="110"/>
      <c r="F41" s="110"/>
      <c r="G41" s="110"/>
      <c r="H41" s="110"/>
      <c r="I41" s="110"/>
      <c r="J41" s="110"/>
      <c r="K41" s="107" t="s">
        <v>11815</v>
      </c>
      <c r="L41" s="108">
        <v>44121</v>
      </c>
      <c r="M41" s="44" t="s">
        <v>121</v>
      </c>
      <c r="N41" s="44">
        <v>0.1</v>
      </c>
      <c r="O41" s="17" t="s">
        <v>11674</v>
      </c>
      <c r="P41" s="17">
        <v>4</v>
      </c>
      <c r="Q41" s="17" t="s">
        <v>11677</v>
      </c>
      <c r="R41" s="17">
        <v>0</v>
      </c>
      <c r="S41" s="17" t="s">
        <v>11694</v>
      </c>
      <c r="T41" s="18" t="s">
        <v>11817</v>
      </c>
      <c r="U41" s="17">
        <f t="shared" si="0"/>
        <v>1</v>
      </c>
      <c r="V41" s="17">
        <f t="shared" si="1"/>
        <v>1</v>
      </c>
    </row>
    <row r="42" spans="2:22">
      <c r="B42" s="17">
        <v>26</v>
      </c>
      <c r="C42" s="110"/>
      <c r="D42" s="110"/>
      <c r="E42" s="110"/>
      <c r="F42" s="110"/>
      <c r="G42" s="110"/>
      <c r="H42" s="110"/>
      <c r="I42" s="110"/>
      <c r="J42" s="110"/>
      <c r="K42" s="107" t="s">
        <v>11815</v>
      </c>
      <c r="L42" s="108">
        <v>44161</v>
      </c>
      <c r="M42" s="44" t="s">
        <v>121</v>
      </c>
      <c r="N42" s="44">
        <v>0.1</v>
      </c>
      <c r="O42" s="17" t="s">
        <v>11674</v>
      </c>
      <c r="P42" s="17">
        <v>3</v>
      </c>
      <c r="Q42" s="17" t="s">
        <v>11677</v>
      </c>
      <c r="R42" s="17">
        <v>0</v>
      </c>
      <c r="S42" s="17" t="s">
        <v>11694</v>
      </c>
      <c r="T42" s="18" t="s">
        <v>11817</v>
      </c>
      <c r="U42" s="17">
        <f t="shared" si="0"/>
        <v>1</v>
      </c>
      <c r="V42" s="17">
        <f t="shared" si="1"/>
        <v>1</v>
      </c>
    </row>
    <row r="43" spans="2:22">
      <c r="B43" s="17">
        <v>27</v>
      </c>
      <c r="C43" s="110"/>
      <c r="D43" s="110"/>
      <c r="E43" s="110"/>
      <c r="F43" s="110"/>
      <c r="G43" s="110"/>
      <c r="H43" s="110"/>
      <c r="I43" s="110"/>
      <c r="J43" s="110"/>
      <c r="K43" s="107" t="s">
        <v>11815</v>
      </c>
      <c r="L43" s="108">
        <v>44187</v>
      </c>
      <c r="M43" s="44" t="s">
        <v>121</v>
      </c>
      <c r="N43" s="44">
        <v>0.1</v>
      </c>
      <c r="O43" s="17" t="s">
        <v>11674</v>
      </c>
      <c r="P43" s="17">
        <v>3</v>
      </c>
      <c r="Q43" s="17" t="s">
        <v>11677</v>
      </c>
      <c r="R43" s="17">
        <v>0</v>
      </c>
      <c r="S43" s="17" t="s">
        <v>11694</v>
      </c>
      <c r="T43" s="18" t="s">
        <v>11817</v>
      </c>
      <c r="U43" s="17">
        <f t="shared" si="0"/>
        <v>1</v>
      </c>
      <c r="V43" s="17">
        <f t="shared" si="1"/>
        <v>1</v>
      </c>
    </row>
    <row r="44" spans="2:22">
      <c r="B44" s="17">
        <v>28</v>
      </c>
      <c r="C44" s="110"/>
      <c r="D44" s="110"/>
      <c r="E44" s="110"/>
      <c r="F44" s="110"/>
      <c r="G44" s="110"/>
      <c r="H44" s="110"/>
      <c r="I44" s="110"/>
      <c r="J44" s="110"/>
      <c r="K44" s="107" t="s">
        <v>11815</v>
      </c>
      <c r="L44" s="108">
        <v>44196</v>
      </c>
      <c r="M44" s="44" t="s">
        <v>121</v>
      </c>
      <c r="N44" s="44">
        <v>0.1</v>
      </c>
      <c r="O44" s="17" t="s">
        <v>11674</v>
      </c>
      <c r="P44" s="17">
        <v>3</v>
      </c>
      <c r="Q44" s="17" t="s">
        <v>11677</v>
      </c>
      <c r="R44" s="17">
        <v>0</v>
      </c>
      <c r="S44" s="17" t="s">
        <v>11694</v>
      </c>
      <c r="T44" s="17" t="s">
        <v>11817</v>
      </c>
      <c r="U44" s="17">
        <f t="shared" si="0"/>
        <v>1</v>
      </c>
      <c r="V44" s="17">
        <f t="shared" si="1"/>
        <v>1</v>
      </c>
    </row>
    <row r="45" spans="2:22">
      <c r="B45" s="17">
        <v>29</v>
      </c>
      <c r="C45" s="110"/>
      <c r="D45" s="110"/>
      <c r="E45" s="110"/>
      <c r="F45" s="110"/>
      <c r="G45" s="110"/>
      <c r="H45" s="110"/>
      <c r="I45" s="110"/>
      <c r="J45" s="110"/>
      <c r="K45" s="107" t="s">
        <v>11815</v>
      </c>
      <c r="L45" s="108">
        <v>43988</v>
      </c>
      <c r="M45" s="44" t="s">
        <v>121</v>
      </c>
      <c r="N45" s="44">
        <v>0.1</v>
      </c>
      <c r="O45" s="17" t="s">
        <v>11674</v>
      </c>
      <c r="P45" s="17">
        <v>3</v>
      </c>
      <c r="Q45" s="17" t="s">
        <v>11677</v>
      </c>
      <c r="R45" s="17">
        <v>0</v>
      </c>
      <c r="S45" s="17" t="s">
        <v>11694</v>
      </c>
      <c r="T45" s="17" t="s">
        <v>11817</v>
      </c>
      <c r="U45" s="17">
        <f t="shared" ref="U45:U46" si="2">IF(Q45="No",1,(1-R45/P45))</f>
        <v>1</v>
      </c>
      <c r="V45" s="17">
        <f t="shared" ref="V45:V46" si="3">IF(O45="Yes",1,0)</f>
        <v>1</v>
      </c>
    </row>
    <row r="46" spans="2:22">
      <c r="B46" s="17">
        <v>30</v>
      </c>
      <c r="C46" s="110"/>
      <c r="D46" s="110"/>
      <c r="E46" s="110"/>
      <c r="F46" s="110"/>
      <c r="G46" s="110"/>
      <c r="H46" s="110"/>
      <c r="I46" s="110"/>
      <c r="J46" s="110"/>
      <c r="K46" s="107" t="s">
        <v>11815</v>
      </c>
      <c r="L46" s="108">
        <v>44032</v>
      </c>
      <c r="M46" s="44" t="s">
        <v>121</v>
      </c>
      <c r="N46" s="44">
        <v>0.1</v>
      </c>
      <c r="O46" s="17" t="s">
        <v>11674</v>
      </c>
      <c r="P46" s="17">
        <v>3</v>
      </c>
      <c r="Q46" s="17" t="s">
        <v>11677</v>
      </c>
      <c r="R46" s="17">
        <v>0</v>
      </c>
      <c r="S46" s="17" t="s">
        <v>11694</v>
      </c>
      <c r="T46" s="17" t="s">
        <v>11817</v>
      </c>
      <c r="U46" s="17">
        <f t="shared" si="2"/>
        <v>1</v>
      </c>
      <c r="V46" s="17">
        <f t="shared" si="3"/>
        <v>1</v>
      </c>
    </row>
    <row r="47" spans="2:22">
      <c r="T47" s="2" t="s">
        <v>11819</v>
      </c>
      <c r="U47" s="106">
        <f>AVERAGE(U17:U46)</f>
        <v>0.94333333333333336</v>
      </c>
      <c r="V47" s="106">
        <f>AVERAGE(V17:V46)</f>
        <v>0.96666666666666667</v>
      </c>
    </row>
    <row r="48" spans="2:22">
      <c r="B48" s="57" t="s">
        <v>11820</v>
      </c>
      <c r="C48" s="52"/>
      <c r="E48" s="57" t="s">
        <v>11821</v>
      </c>
      <c r="F48" s="52"/>
    </row>
    <row r="49" spans="2:6">
      <c r="B49" s="52"/>
      <c r="C49" s="52"/>
      <c r="E49" s="52"/>
      <c r="F49" s="52"/>
    </row>
    <row r="50" spans="2:6" ht="15.95" thickBot="1"/>
    <row r="51" spans="2:6">
      <c r="B51" s="58" t="s">
        <v>11822</v>
      </c>
      <c r="C51" s="59">
        <f>B46</f>
        <v>30</v>
      </c>
      <c r="E51" s="58" t="s">
        <v>11822</v>
      </c>
      <c r="F51" s="59">
        <f>B46</f>
        <v>30</v>
      </c>
    </row>
    <row r="52" spans="2:6">
      <c r="B52" s="60" t="s">
        <v>11823</v>
      </c>
      <c r="C52" s="61" t="e">
        <f>#REF!</f>
        <v>#REF!</v>
      </c>
      <c r="E52" s="60" t="s">
        <v>11823</v>
      </c>
      <c r="F52" s="61" t="e">
        <f>#REF!</f>
        <v>#REF!</v>
      </c>
    </row>
    <row r="53" spans="2:6">
      <c r="B53" s="60" t="s">
        <v>11824</v>
      </c>
      <c r="C53" s="62" t="e">
        <f>C51/C52</f>
        <v>#REF!</v>
      </c>
      <c r="E53" s="60" t="s">
        <v>11824</v>
      </c>
      <c r="F53" s="62" t="e">
        <f>F51/F52</f>
        <v>#REF!</v>
      </c>
    </row>
    <row r="54" spans="2:6">
      <c r="B54" s="60" t="s">
        <v>11825</v>
      </c>
      <c r="C54" s="62">
        <f>AVERAGE(V17:V46)</f>
        <v>0.96666666666666667</v>
      </c>
      <c r="E54" s="60" t="s">
        <v>11825</v>
      </c>
      <c r="F54" s="62">
        <f>AVERAGE(U17:U46)</f>
        <v>0.94333333333333336</v>
      </c>
    </row>
    <row r="55" spans="2:6">
      <c r="B55" s="60" t="s">
        <v>11826</v>
      </c>
      <c r="C55" s="62">
        <f>1-C54</f>
        <v>3.3333333333333326E-2</v>
      </c>
      <c r="E55" s="60" t="s">
        <v>11826</v>
      </c>
      <c r="F55" s="62">
        <f>1-F54</f>
        <v>5.6666666666666643E-2</v>
      </c>
    </row>
    <row r="56" spans="2:6">
      <c r="B56" s="60" t="s">
        <v>11827</v>
      </c>
      <c r="C56" s="62" t="e">
        <f>SQRT((1-C53)*C54*C55/C51)</f>
        <v>#REF!</v>
      </c>
      <c r="E56" s="60" t="s">
        <v>11827</v>
      </c>
      <c r="F56" s="62" t="e">
        <f>SQRT((1-F53)*F54*F55/F51)</f>
        <v>#REF!</v>
      </c>
    </row>
    <row r="57" spans="2:6">
      <c r="B57" s="60" t="s">
        <v>11828</v>
      </c>
      <c r="C57" s="62" t="e">
        <f>(1.6449*C56)</f>
        <v>#REF!</v>
      </c>
      <c r="E57" s="60" t="s">
        <v>11828</v>
      </c>
      <c r="F57" s="62" t="e">
        <f>(1.6449*F56)</f>
        <v>#REF!</v>
      </c>
    </row>
    <row r="58" spans="2:6" ht="15.95" thickBot="1">
      <c r="B58" s="73" t="s">
        <v>11829</v>
      </c>
      <c r="C58" s="74" t="e">
        <f>C57/C54</f>
        <v>#REF!</v>
      </c>
      <c r="E58" s="73" t="s">
        <v>11829</v>
      </c>
      <c r="F58" s="74" t="e">
        <f>F57/F54</f>
        <v>#REF!</v>
      </c>
    </row>
  </sheetData>
  <mergeCells count="6">
    <mergeCell ref="C7:E7"/>
    <mergeCell ref="C2:E2"/>
    <mergeCell ref="C3:E3"/>
    <mergeCell ref="C4:E4"/>
    <mergeCell ref="C5:E5"/>
    <mergeCell ref="C6:E6"/>
  </mergeCells>
  <phoneticPr fontId="15" type="noConversion"/>
  <pageMargins left="0.7" right="0.7" top="0.75" bottom="0.75" header="0.51180555555555496" footer="0.51180555555555496"/>
  <pageSetup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L90"/>
  <sheetViews>
    <sheetView workbookViewId="0">
      <selection activeCell="E12" sqref="E12"/>
    </sheetView>
  </sheetViews>
  <sheetFormatPr defaultColWidth="7.85546875" defaultRowHeight="15.6"/>
  <cols>
    <col min="1" max="1" width="15.140625" style="84" customWidth="1"/>
    <col min="2" max="2" width="20.85546875" style="84" customWidth="1"/>
    <col min="3" max="3" width="18.5703125" style="84" customWidth="1"/>
    <col min="4" max="4" width="24.140625" style="84" customWidth="1"/>
    <col min="5" max="5" width="11.140625" style="84" customWidth="1"/>
    <col min="6" max="6" width="14.140625" style="84" customWidth="1"/>
    <col min="7" max="7" width="25" style="84" customWidth="1"/>
    <col min="8" max="8" width="21.140625" style="84" customWidth="1"/>
    <col min="9" max="9" width="11.140625" style="84" customWidth="1"/>
    <col min="10" max="10" width="13.85546875" style="84" customWidth="1"/>
    <col min="11" max="11" width="19.5703125" style="84" customWidth="1"/>
    <col min="12" max="13" width="11.140625" style="84" customWidth="1"/>
    <col min="14" max="14" width="18.42578125" style="84" customWidth="1"/>
    <col min="15" max="15" width="18.85546875" style="84" customWidth="1"/>
    <col min="16" max="1025" width="11.140625" style="84" customWidth="1"/>
    <col min="1026" max="16384" width="7.85546875" style="84"/>
  </cols>
  <sheetData>
    <row r="2" spans="1:5">
      <c r="B2" s="85" t="s">
        <v>11837</v>
      </c>
    </row>
    <row r="3" spans="1:5" ht="15.95" thickBot="1"/>
    <row r="4" spans="1:5" ht="15.95" thickBot="1">
      <c r="A4" s="86" t="s">
        <v>11838</v>
      </c>
    </row>
    <row r="6" spans="1:5">
      <c r="A6" s="1"/>
      <c r="C6" s="84" t="s">
        <v>11839</v>
      </c>
    </row>
    <row r="7" spans="1:5" ht="15.95" thickBot="1">
      <c r="A7" s="1"/>
    </row>
    <row r="8" spans="1:5">
      <c r="C8" s="87" t="s">
        <v>11787</v>
      </c>
      <c r="D8" s="88" t="s">
        <v>11840</v>
      </c>
      <c r="E8" s="59">
        <v>1.645</v>
      </c>
    </row>
    <row r="9" spans="1:5">
      <c r="C9" s="89"/>
      <c r="D9" s="52" t="s">
        <v>11841</v>
      </c>
      <c r="E9" s="62">
        <v>0.88</v>
      </c>
    </row>
    <row r="10" spans="1:5">
      <c r="C10" s="89"/>
      <c r="D10" s="90" t="s">
        <v>11842</v>
      </c>
      <c r="E10" s="62">
        <v>0.1</v>
      </c>
    </row>
    <row r="11" spans="1:5">
      <c r="C11" s="89"/>
      <c r="D11" s="52" t="s">
        <v>11843</v>
      </c>
      <c r="E11" s="61" t="e">
        <f>'Data and Parameter'!#REF!</f>
        <v>#REF!</v>
      </c>
    </row>
    <row r="12" spans="1:5" ht="15.95" thickBot="1">
      <c r="C12" s="91"/>
      <c r="D12" s="92" t="s">
        <v>11844</v>
      </c>
      <c r="E12" s="93" t="e">
        <f>(E8*E8*E11*E9*(1-E9))/((E11-1)*E10*E10*E9*E9+E8*E8*E9*(1-E9))</f>
        <v>#REF!</v>
      </c>
    </row>
    <row r="14" spans="1:5">
      <c r="A14" s="1"/>
      <c r="C14" s="84" t="s">
        <v>11845</v>
      </c>
    </row>
    <row r="15" spans="1:5" ht="15.95" thickBot="1">
      <c r="A15" s="1"/>
    </row>
    <row r="16" spans="1:5">
      <c r="C16" s="87" t="s">
        <v>11787</v>
      </c>
      <c r="D16" s="88" t="s">
        <v>11840</v>
      </c>
      <c r="E16" s="59">
        <v>1.645</v>
      </c>
    </row>
    <row r="17" spans="1:12">
      <c r="C17" s="89"/>
      <c r="D17" s="52" t="s">
        <v>11841</v>
      </c>
      <c r="E17" s="62">
        <v>0.9</v>
      </c>
    </row>
    <row r="18" spans="1:12">
      <c r="C18" s="89"/>
      <c r="D18" s="90" t="s">
        <v>11842</v>
      </c>
      <c r="E18" s="62">
        <v>0.1</v>
      </c>
    </row>
    <row r="19" spans="1:12">
      <c r="C19" s="89"/>
      <c r="D19" s="52" t="s">
        <v>11843</v>
      </c>
      <c r="E19" s="61" t="e">
        <f>#REF!</f>
        <v>#REF!</v>
      </c>
    </row>
    <row r="20" spans="1:12" ht="15.95" thickBot="1">
      <c r="C20" s="91"/>
      <c r="D20" s="92" t="s">
        <v>11844</v>
      </c>
      <c r="E20" s="93" t="e">
        <f>(E16*E16*E19*E17*(1-E17))/((E19-1)*E18*E18*E17*E17+E16*E16*E17*(1-E17))</f>
        <v>#REF!</v>
      </c>
    </row>
    <row r="22" spans="1:12">
      <c r="A22" s="1"/>
      <c r="C22" s="84" t="s">
        <v>11846</v>
      </c>
    </row>
    <row r="23" spans="1:12" ht="15.95" thickBot="1"/>
    <row r="24" spans="1:12">
      <c r="C24" s="87" t="s">
        <v>11787</v>
      </c>
      <c r="D24" s="88" t="s">
        <v>11840</v>
      </c>
      <c r="E24" s="59">
        <v>1.645</v>
      </c>
    </row>
    <row r="25" spans="1:12">
      <c r="C25" s="89"/>
      <c r="D25" s="52" t="s">
        <v>11841</v>
      </c>
      <c r="E25" s="62">
        <v>0.89</v>
      </c>
    </row>
    <row r="26" spans="1:12">
      <c r="C26" s="89"/>
      <c r="D26" s="90" t="s">
        <v>11842</v>
      </c>
      <c r="E26" s="62">
        <v>0.1</v>
      </c>
    </row>
    <row r="27" spans="1:12">
      <c r="C27" s="89"/>
      <c r="D27" s="52" t="s">
        <v>11843</v>
      </c>
      <c r="E27" s="61" t="e">
        <f>#REF!</f>
        <v>#REF!</v>
      </c>
    </row>
    <row r="28" spans="1:12" ht="15.95" thickBot="1">
      <c r="C28" s="91"/>
      <c r="D28" s="92" t="s">
        <v>11844</v>
      </c>
      <c r="E28" s="93" t="e">
        <f>(E24*E24*E27*E25*(1-E25))/((E27-1)*E26*E26*E25*E25+E24*E24*E25*(1-E25))</f>
        <v>#REF!</v>
      </c>
    </row>
    <row r="30" spans="1:12">
      <c r="A30" s="1"/>
    </row>
    <row r="31" spans="1:12">
      <c r="B31" s="94"/>
      <c r="C31" s="84" t="s">
        <v>11847</v>
      </c>
      <c r="F31" s="94"/>
      <c r="G31" s="95"/>
      <c r="H31" s="94"/>
      <c r="J31" s="94"/>
      <c r="K31" s="95"/>
      <c r="L31" s="94"/>
    </row>
    <row r="32" spans="1:12" ht="15.95" thickBot="1">
      <c r="B32" s="94"/>
      <c r="F32" s="94"/>
      <c r="G32" s="94"/>
      <c r="H32" s="96"/>
      <c r="J32" s="94"/>
      <c r="K32" s="94"/>
      <c r="L32" s="96"/>
    </row>
    <row r="33" spans="1:12">
      <c r="B33" s="94"/>
      <c r="C33" s="87" t="s">
        <v>11787</v>
      </c>
      <c r="D33" s="88" t="s">
        <v>11840</v>
      </c>
      <c r="E33" s="59">
        <v>1.645</v>
      </c>
      <c r="F33" s="94"/>
      <c r="G33" s="95"/>
      <c r="H33" s="96"/>
      <c r="J33" s="94"/>
      <c r="K33" s="95"/>
      <c r="L33" s="96"/>
    </row>
    <row r="34" spans="1:12">
      <c r="B34" s="94"/>
      <c r="C34" s="89"/>
      <c r="D34" s="52" t="s">
        <v>11841</v>
      </c>
      <c r="E34" s="62">
        <v>0.9</v>
      </c>
      <c r="F34" s="94"/>
      <c r="G34" s="94"/>
      <c r="H34" s="94"/>
      <c r="J34" s="94"/>
      <c r="K34" s="94"/>
      <c r="L34" s="94"/>
    </row>
    <row r="35" spans="1:12">
      <c r="B35" s="94"/>
      <c r="C35" s="89"/>
      <c r="D35" s="90" t="s">
        <v>11842</v>
      </c>
      <c r="E35" s="62">
        <v>0.1</v>
      </c>
      <c r="F35" s="94"/>
      <c r="G35" s="97"/>
      <c r="H35" s="98"/>
      <c r="J35" s="94"/>
      <c r="K35" s="97"/>
      <c r="L35" s="98"/>
    </row>
    <row r="36" spans="1:12">
      <c r="C36" s="89"/>
      <c r="D36" s="52" t="s">
        <v>11843</v>
      </c>
      <c r="E36" s="61" t="e">
        <f>#REF!</f>
        <v>#REF!</v>
      </c>
    </row>
    <row r="37" spans="1:12" ht="15.95" thickBot="1">
      <c r="C37" s="91"/>
      <c r="D37" s="92" t="s">
        <v>11844</v>
      </c>
      <c r="E37" s="93" t="e">
        <f>(E33*E33*E36*E34*(1-E34))/((E36-1)*E35*E35*E34*E34+E33*E33*E34*(1-E34))</f>
        <v>#REF!</v>
      </c>
    </row>
    <row r="40" spans="1:12">
      <c r="C40" s="84" t="s">
        <v>11848</v>
      </c>
    </row>
    <row r="41" spans="1:12" ht="15.95" thickBot="1"/>
    <row r="42" spans="1:12">
      <c r="C42" s="87" t="s">
        <v>11787</v>
      </c>
      <c r="D42" s="88" t="s">
        <v>11840</v>
      </c>
      <c r="E42" s="59">
        <v>1.645</v>
      </c>
    </row>
    <row r="43" spans="1:12">
      <c r="C43" s="89"/>
      <c r="D43" s="52" t="s">
        <v>11841</v>
      </c>
      <c r="E43" s="62">
        <v>0.9</v>
      </c>
    </row>
    <row r="44" spans="1:12">
      <c r="C44" s="89"/>
      <c r="D44" s="90" t="s">
        <v>11842</v>
      </c>
      <c r="E44" s="62">
        <v>0.1</v>
      </c>
    </row>
    <row r="45" spans="1:12">
      <c r="C45" s="89"/>
      <c r="D45" s="52" t="s">
        <v>11843</v>
      </c>
      <c r="E45" s="61" t="e">
        <f>#REF!</f>
        <v>#REF!</v>
      </c>
    </row>
    <row r="46" spans="1:12" ht="15.95" thickBot="1">
      <c r="C46" s="91"/>
      <c r="D46" s="92" t="s">
        <v>11844</v>
      </c>
      <c r="E46" s="93" t="e">
        <f>(E42*E42*E45*E43*(1-E43))/((E45-1)*E44*E44*E43*E43+E42*E42*E43*(1-E43))</f>
        <v>#REF!</v>
      </c>
    </row>
    <row r="47" spans="1:12" ht="15.95" thickBot="1">
      <c r="A47" s="6"/>
      <c r="C47" s="94"/>
      <c r="D47" s="97"/>
      <c r="E47" s="98"/>
    </row>
    <row r="48" spans="1:12" ht="15.95" thickBot="1">
      <c r="A48" s="86" t="s">
        <v>11849</v>
      </c>
    </row>
    <row r="49" spans="3:5">
      <c r="C49" s="84" t="s">
        <v>11839</v>
      </c>
    </row>
    <row r="50" spans="3:5" ht="15.95" thickBot="1"/>
    <row r="51" spans="3:5">
      <c r="C51" s="87" t="s">
        <v>11850</v>
      </c>
      <c r="D51" s="88" t="s">
        <v>11840</v>
      </c>
      <c r="E51" s="59">
        <v>1.645</v>
      </c>
    </row>
    <row r="52" spans="3:5">
      <c r="C52" s="89"/>
      <c r="D52" s="52" t="s">
        <v>11841</v>
      </c>
      <c r="E52" s="62">
        <v>0.88</v>
      </c>
    </row>
    <row r="53" spans="3:5">
      <c r="C53" s="89"/>
      <c r="D53" s="90" t="s">
        <v>11842</v>
      </c>
      <c r="E53" s="62">
        <v>0.1</v>
      </c>
    </row>
    <row r="54" spans="3:5">
      <c r="C54" s="89"/>
      <c r="D54" s="52" t="s">
        <v>11843</v>
      </c>
      <c r="E54" s="61" t="e">
        <f>#REF!</f>
        <v>#REF!</v>
      </c>
    </row>
    <row r="55" spans="3:5" ht="15.95" thickBot="1">
      <c r="C55" s="91"/>
      <c r="D55" s="92" t="s">
        <v>11844</v>
      </c>
      <c r="E55" s="93" t="e">
        <f>(E51*E51*E54*E52*(1-E52))/((E54-1)*E53*E53*E52*E52+E51*E51*E52*(1-E52))</f>
        <v>#REF!</v>
      </c>
    </row>
    <row r="57" spans="3:5">
      <c r="C57" s="84" t="s">
        <v>11845</v>
      </c>
    </row>
    <row r="58" spans="3:5" ht="15.95" thickBot="1"/>
    <row r="59" spans="3:5">
      <c r="C59" s="87" t="s">
        <v>11850</v>
      </c>
      <c r="D59" s="88" t="s">
        <v>11840</v>
      </c>
      <c r="E59" s="59">
        <v>1.645</v>
      </c>
    </row>
    <row r="60" spans="3:5">
      <c r="C60" s="89"/>
      <c r="D60" s="52" t="s">
        <v>11841</v>
      </c>
      <c r="E60" s="62">
        <v>0.89</v>
      </c>
    </row>
    <row r="61" spans="3:5">
      <c r="C61" s="89"/>
      <c r="D61" s="90" t="s">
        <v>11842</v>
      </c>
      <c r="E61" s="62">
        <v>0.1</v>
      </c>
    </row>
    <row r="62" spans="3:5">
      <c r="C62" s="89"/>
      <c r="D62" s="52" t="s">
        <v>11843</v>
      </c>
      <c r="E62" s="61" t="e">
        <f>#REF!</f>
        <v>#REF!</v>
      </c>
    </row>
    <row r="63" spans="3:5" ht="15.95" thickBot="1">
      <c r="C63" s="91"/>
      <c r="D63" s="92" t="s">
        <v>11844</v>
      </c>
      <c r="E63" s="93" t="e">
        <f>(E59*E59*E62*E60*(1-E60))/((E62-1)*E61*E61*E60*E60+E59*E59*E60*(1-E60))</f>
        <v>#REF!</v>
      </c>
    </row>
    <row r="67" spans="1:5" ht="15.95" thickBot="1"/>
    <row r="68" spans="1:5" ht="15.95" thickBot="1">
      <c r="A68" s="86" t="s">
        <v>11851</v>
      </c>
    </row>
    <row r="71" spans="1:5">
      <c r="C71" s="84" t="s">
        <v>11839</v>
      </c>
    </row>
    <row r="72" spans="1:5" ht="15.95" thickBot="1"/>
    <row r="73" spans="1:5">
      <c r="C73" s="87" t="s">
        <v>11852</v>
      </c>
      <c r="D73" s="88" t="s">
        <v>11840</v>
      </c>
      <c r="E73" s="59">
        <v>1.645</v>
      </c>
    </row>
    <row r="74" spans="1:5">
      <c r="C74" s="89"/>
      <c r="D74" s="52" t="s">
        <v>11841</v>
      </c>
      <c r="E74" s="62">
        <v>0.9</v>
      </c>
    </row>
    <row r="75" spans="1:5">
      <c r="C75" s="89"/>
      <c r="D75" s="90" t="s">
        <v>11842</v>
      </c>
      <c r="E75" s="62">
        <v>0.1</v>
      </c>
    </row>
    <row r="76" spans="1:5">
      <c r="C76" s="89"/>
      <c r="D76" s="52" t="s">
        <v>11843</v>
      </c>
      <c r="E76" s="61" t="e">
        <f>#REF!</f>
        <v>#REF!</v>
      </c>
    </row>
    <row r="77" spans="1:5" ht="15.95" thickBot="1">
      <c r="C77" s="91"/>
      <c r="D77" s="92" t="s">
        <v>11844</v>
      </c>
      <c r="E77" s="93" t="e">
        <f>(E73*E73*E76*E74*(1-E74))/((E76-1)*E75*E75*E74*E74+E73*E73*E74*(1-E74))</f>
        <v>#REF!</v>
      </c>
    </row>
    <row r="80" spans="1:5" ht="15.95" thickBot="1"/>
    <row r="81" spans="1:5" ht="15.95" thickBot="1">
      <c r="A81" s="86" t="s">
        <v>11836</v>
      </c>
    </row>
    <row r="84" spans="1:5">
      <c r="C84" s="84" t="s">
        <v>11839</v>
      </c>
    </row>
    <row r="85" spans="1:5" ht="15.95" thickBot="1"/>
    <row r="86" spans="1:5">
      <c r="C86" s="87" t="s">
        <v>11852</v>
      </c>
      <c r="D86" s="88" t="s">
        <v>11840</v>
      </c>
      <c r="E86" s="59">
        <v>1.645</v>
      </c>
    </row>
    <row r="87" spans="1:5">
      <c r="C87" s="89"/>
      <c r="D87" s="52" t="s">
        <v>11841</v>
      </c>
      <c r="E87" s="62">
        <v>0.9</v>
      </c>
    </row>
    <row r="88" spans="1:5">
      <c r="C88" s="89"/>
      <c r="D88" s="90" t="s">
        <v>11842</v>
      </c>
      <c r="E88" s="62">
        <v>0.1</v>
      </c>
    </row>
    <row r="89" spans="1:5">
      <c r="C89" s="89"/>
      <c r="D89" s="52" t="s">
        <v>11843</v>
      </c>
      <c r="E89" s="61" t="e">
        <f>#REF!</f>
        <v>#REF!</v>
      </c>
    </row>
    <row r="90" spans="1:5" ht="15.95" thickBot="1">
      <c r="C90" s="91"/>
      <c r="D90" s="92" t="s">
        <v>11844</v>
      </c>
      <c r="E90" s="93" t="e">
        <f>(E86*E86*E89*E87*(1-E87))/((E89-1)*E88*E88*E87*E87+E86*E86*E87*(1-E87))</f>
        <v>#REF!</v>
      </c>
    </row>
  </sheetData>
  <pageMargins left="0.7" right="0.7" top="0.75" bottom="0.75" header="0.51180555555555496" footer="0.51180555555555496"/>
  <pageSetup firstPageNumber="0" orientation="portrait" horizontalDpi="300" verticalDpi="30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E89"/>
  <sheetViews>
    <sheetView workbookViewId="0">
      <selection activeCell="E1" sqref="E1"/>
    </sheetView>
  </sheetViews>
  <sheetFormatPr defaultColWidth="7.85546875" defaultRowHeight="15.6"/>
  <cols>
    <col min="1" max="1" width="15.140625" style="84" customWidth="1"/>
    <col min="2" max="2" width="20.85546875" style="84" customWidth="1"/>
    <col min="3" max="3" width="18.5703125" style="84" customWidth="1"/>
    <col min="4" max="4" width="21.42578125" style="84" customWidth="1"/>
    <col min="5" max="5" width="11.140625" style="84" customWidth="1"/>
    <col min="6" max="6" width="14.140625" style="84" customWidth="1"/>
    <col min="7" max="7" width="25" style="84" customWidth="1"/>
    <col min="8" max="8" width="21.140625" style="84" customWidth="1"/>
    <col min="9" max="9" width="11.140625" style="84" customWidth="1"/>
    <col min="10" max="10" width="13.85546875" style="84" customWidth="1"/>
    <col min="11" max="11" width="19.5703125" style="84" customWidth="1"/>
    <col min="12" max="13" width="11.140625" style="84" customWidth="1"/>
    <col min="14" max="14" width="18.42578125" style="84" customWidth="1"/>
    <col min="15" max="15" width="18.85546875" style="84" customWidth="1"/>
    <col min="16" max="1025" width="11.140625" style="84" customWidth="1"/>
    <col min="1026" max="16384" width="7.85546875" style="84"/>
  </cols>
  <sheetData>
    <row r="2" spans="1:5">
      <c r="B2" s="85" t="s">
        <v>11837</v>
      </c>
    </row>
    <row r="3" spans="1:5" ht="15.95" thickBot="1"/>
    <row r="4" spans="1:5" ht="15.95" thickBot="1">
      <c r="A4" s="86" t="s">
        <v>11838</v>
      </c>
    </row>
    <row r="6" spans="1:5">
      <c r="A6" s="1"/>
      <c r="C6" s="84" t="s">
        <v>11839</v>
      </c>
    </row>
    <row r="7" spans="1:5" ht="15.95" thickBot="1">
      <c r="A7" s="1"/>
    </row>
    <row r="8" spans="1:5">
      <c r="C8" s="87" t="s">
        <v>11787</v>
      </c>
      <c r="D8" s="88" t="s">
        <v>11840</v>
      </c>
      <c r="E8" s="59">
        <v>1.645</v>
      </c>
    </row>
    <row r="9" spans="1:5">
      <c r="C9" s="89"/>
      <c r="D9" s="52" t="s">
        <v>11841</v>
      </c>
      <c r="E9" s="62">
        <v>0.88</v>
      </c>
    </row>
    <row r="10" spans="1:5">
      <c r="C10" s="89"/>
      <c r="D10" s="90" t="s">
        <v>11842</v>
      </c>
      <c r="E10" s="62">
        <v>0.1</v>
      </c>
    </row>
    <row r="11" spans="1:5">
      <c r="C11" s="89"/>
      <c r="D11" s="52" t="s">
        <v>11843</v>
      </c>
      <c r="E11" s="61" t="e">
        <f>'Data and Parameter'!#REF!</f>
        <v>#REF!</v>
      </c>
    </row>
    <row r="12" spans="1:5" ht="15.95" thickBot="1">
      <c r="C12" s="91"/>
      <c r="D12" s="92" t="s">
        <v>11844</v>
      </c>
      <c r="E12" s="93" t="e">
        <f>(E8*E8*E11*E9*(1-E9))/((E11-1)*E10*E10*E9*E9+E8*E8*E9*(1-E9))</f>
        <v>#REF!</v>
      </c>
    </row>
    <row r="14" spans="1:5">
      <c r="A14" s="1"/>
      <c r="C14" s="84" t="s">
        <v>11845</v>
      </c>
    </row>
    <row r="15" spans="1:5" ht="15.95" thickBot="1">
      <c r="A15" s="1"/>
    </row>
    <row r="16" spans="1:5">
      <c r="B16" s="94"/>
      <c r="C16" s="87" t="s">
        <v>11787</v>
      </c>
      <c r="D16" s="88" t="s">
        <v>11840</v>
      </c>
      <c r="E16" s="59">
        <v>1.645</v>
      </c>
    </row>
    <row r="17" spans="1:5">
      <c r="B17" s="94"/>
      <c r="C17" s="89"/>
      <c r="D17" s="52" t="s">
        <v>11841</v>
      </c>
      <c r="E17" s="62">
        <v>0.9</v>
      </c>
    </row>
    <row r="18" spans="1:5">
      <c r="B18" s="94"/>
      <c r="C18" s="89"/>
      <c r="D18" s="90" t="s">
        <v>11842</v>
      </c>
      <c r="E18" s="62">
        <v>0.1</v>
      </c>
    </row>
    <row r="19" spans="1:5">
      <c r="B19" s="94"/>
      <c r="C19" s="89"/>
      <c r="D19" s="52" t="s">
        <v>11843</v>
      </c>
      <c r="E19" s="61" t="e">
        <f>#REF!</f>
        <v>#REF!</v>
      </c>
    </row>
    <row r="20" spans="1:5" ht="15.95" thickBot="1">
      <c r="B20" s="94"/>
      <c r="C20" s="91"/>
      <c r="D20" s="92" t="s">
        <v>11844</v>
      </c>
      <c r="E20" s="93" t="e">
        <f>(E16*E16*E19*E17*(1-E17))/((E19-1)*E18*E18*E17*E17+E16*E16*E17*(1-E17))</f>
        <v>#REF!</v>
      </c>
    </row>
    <row r="22" spans="1:5">
      <c r="A22" s="1"/>
      <c r="C22" s="84" t="s">
        <v>11846</v>
      </c>
    </row>
    <row r="23" spans="1:5" ht="15.95" thickBot="1">
      <c r="B23" s="94"/>
    </row>
    <row r="24" spans="1:5">
      <c r="B24" s="94"/>
      <c r="C24" s="87" t="s">
        <v>11787</v>
      </c>
      <c r="D24" s="88" t="s">
        <v>11840</v>
      </c>
      <c r="E24" s="59">
        <v>1.645</v>
      </c>
    </row>
    <row r="25" spans="1:5">
      <c r="B25" s="94"/>
      <c r="C25" s="89"/>
      <c r="D25" s="52" t="s">
        <v>11841</v>
      </c>
      <c r="E25" s="62">
        <v>0.89</v>
      </c>
    </row>
    <row r="26" spans="1:5">
      <c r="B26" s="94"/>
      <c r="C26" s="89"/>
      <c r="D26" s="90" t="s">
        <v>11842</v>
      </c>
      <c r="E26" s="62">
        <v>0.1</v>
      </c>
    </row>
    <row r="27" spans="1:5">
      <c r="B27" s="94"/>
      <c r="C27" s="89"/>
      <c r="D27" s="52" t="s">
        <v>11843</v>
      </c>
      <c r="E27" s="61" t="e">
        <f>#REF!</f>
        <v>#REF!</v>
      </c>
    </row>
    <row r="28" spans="1:5" ht="15.95" thickBot="1">
      <c r="C28" s="91"/>
      <c r="D28" s="92" t="s">
        <v>11844</v>
      </c>
      <c r="E28" s="93" t="e">
        <f>(E24*E24*E27*E25*(1-E25))/((E27-1)*E26*E26*E25*E25+E24*E24*E25*(1-E25))</f>
        <v>#REF!</v>
      </c>
    </row>
    <row r="30" spans="1:5">
      <c r="A30" s="1"/>
      <c r="C30" s="84" t="s">
        <v>11847</v>
      </c>
    </row>
    <row r="31" spans="1:5" ht="15.95" thickBot="1">
      <c r="B31" s="94"/>
    </row>
    <row r="32" spans="1:5">
      <c r="B32" s="94"/>
      <c r="C32" s="87" t="s">
        <v>11787</v>
      </c>
      <c r="D32" s="88" t="s">
        <v>11840</v>
      </c>
      <c r="E32" s="59">
        <v>1.645</v>
      </c>
    </row>
    <row r="33" spans="1:5">
      <c r="B33" s="94"/>
      <c r="C33" s="89"/>
      <c r="D33" s="52" t="s">
        <v>11841</v>
      </c>
      <c r="E33" s="62">
        <v>0.9</v>
      </c>
    </row>
    <row r="34" spans="1:5">
      <c r="B34" s="94"/>
      <c r="C34" s="89"/>
      <c r="D34" s="90" t="s">
        <v>11842</v>
      </c>
      <c r="E34" s="62">
        <v>0.1</v>
      </c>
    </row>
    <row r="35" spans="1:5">
      <c r="B35" s="94"/>
      <c r="C35" s="89"/>
      <c r="D35" s="52" t="s">
        <v>11843</v>
      </c>
      <c r="E35" s="61" t="e">
        <f>#REF!</f>
        <v>#REF!</v>
      </c>
    </row>
    <row r="36" spans="1:5" ht="15.95" thickBot="1">
      <c r="C36" s="91"/>
      <c r="D36" s="92" t="s">
        <v>11844</v>
      </c>
      <c r="E36" s="93" t="e">
        <f>(E32*E32*E35*E33*(1-E33))/((E35-1)*E34*E34*E33*E33+E32*E32*E33*(1-E33))</f>
        <v>#REF!</v>
      </c>
    </row>
    <row r="39" spans="1:5">
      <c r="C39" s="84" t="s">
        <v>11848</v>
      </c>
    </row>
    <row r="40" spans="1:5" ht="15.95" thickBot="1"/>
    <row r="41" spans="1:5">
      <c r="C41" s="87" t="s">
        <v>11787</v>
      </c>
      <c r="D41" s="88" t="s">
        <v>11840</v>
      </c>
      <c r="E41" s="59">
        <v>1.645</v>
      </c>
    </row>
    <row r="42" spans="1:5">
      <c r="C42" s="89"/>
      <c r="D42" s="52" t="s">
        <v>11841</v>
      </c>
      <c r="E42" s="62">
        <v>0.9</v>
      </c>
    </row>
    <row r="43" spans="1:5">
      <c r="C43" s="89"/>
      <c r="D43" s="90" t="s">
        <v>11842</v>
      </c>
      <c r="E43" s="62">
        <v>0.1</v>
      </c>
    </row>
    <row r="44" spans="1:5">
      <c r="C44" s="89"/>
      <c r="D44" s="52" t="s">
        <v>11843</v>
      </c>
      <c r="E44" s="61" t="e">
        <f>#REF!</f>
        <v>#REF!</v>
      </c>
    </row>
    <row r="45" spans="1:5" ht="15.95" thickBot="1">
      <c r="C45" s="91"/>
      <c r="D45" s="92" t="s">
        <v>11844</v>
      </c>
      <c r="E45" s="93" t="e">
        <f>(E41*E41*E44*E42*(1-E42))/((E44-1)*E43*E43*E42*E42+E41*E41*E42*(1-E42))</f>
        <v>#REF!</v>
      </c>
    </row>
    <row r="46" spans="1:5" ht="15.95" thickBot="1"/>
    <row r="47" spans="1:5" ht="15.95" thickBot="1">
      <c r="A47" s="86" t="s">
        <v>11849</v>
      </c>
    </row>
    <row r="48" spans="1:5">
      <c r="C48" s="84" t="s">
        <v>11839</v>
      </c>
    </row>
    <row r="49" spans="3:5" ht="15.95" thickBot="1"/>
    <row r="50" spans="3:5">
      <c r="C50" s="87" t="s">
        <v>11850</v>
      </c>
      <c r="D50" s="88" t="s">
        <v>11840</v>
      </c>
      <c r="E50" s="59">
        <v>1.645</v>
      </c>
    </row>
    <row r="51" spans="3:5">
      <c r="C51" s="89"/>
      <c r="D51" s="52" t="s">
        <v>11841</v>
      </c>
      <c r="E51" s="62">
        <v>0.89</v>
      </c>
    </row>
    <row r="52" spans="3:5">
      <c r="C52" s="89"/>
      <c r="D52" s="90" t="s">
        <v>11842</v>
      </c>
      <c r="E52" s="62">
        <v>0.1</v>
      </c>
    </row>
    <row r="53" spans="3:5">
      <c r="C53" s="89"/>
      <c r="D53" s="52" t="s">
        <v>11843</v>
      </c>
      <c r="E53" s="61" t="e">
        <f>#REF!</f>
        <v>#REF!</v>
      </c>
    </row>
    <row r="54" spans="3:5" ht="15.95" thickBot="1">
      <c r="C54" s="91"/>
      <c r="D54" s="92" t="s">
        <v>11844</v>
      </c>
      <c r="E54" s="93" t="e">
        <f>(E50*E50*E53*E51*(1-E51))/((E53-1)*E52*E52*E51*E51+E50*E50*E51*(1-E51))</f>
        <v>#REF!</v>
      </c>
    </row>
    <row r="56" spans="3:5">
      <c r="C56" s="84" t="s">
        <v>11845</v>
      </c>
    </row>
    <row r="57" spans="3:5" ht="15.95" thickBot="1"/>
    <row r="58" spans="3:5">
      <c r="C58" s="87" t="s">
        <v>11850</v>
      </c>
      <c r="D58" s="88" t="s">
        <v>11840</v>
      </c>
      <c r="E58" s="59">
        <v>1.645</v>
      </c>
    </row>
    <row r="59" spans="3:5">
      <c r="C59" s="89"/>
      <c r="D59" s="52" t="s">
        <v>11841</v>
      </c>
      <c r="E59" s="62">
        <v>0.88</v>
      </c>
    </row>
    <row r="60" spans="3:5">
      <c r="C60" s="89"/>
      <c r="D60" s="90" t="s">
        <v>11842</v>
      </c>
      <c r="E60" s="62">
        <v>0.1</v>
      </c>
    </row>
    <row r="61" spans="3:5">
      <c r="C61" s="89"/>
      <c r="D61" s="52" t="s">
        <v>11843</v>
      </c>
      <c r="E61" s="61" t="e">
        <f>#REF!</f>
        <v>#REF!</v>
      </c>
    </row>
    <row r="62" spans="3:5" ht="15.95" thickBot="1">
      <c r="C62" s="91"/>
      <c r="D62" s="92" t="s">
        <v>11844</v>
      </c>
      <c r="E62" s="93" t="e">
        <f>(E58*E58*E61*E59*(1-E59))/((E61-1)*E60*E60*E59*E59+E58*E58*E59*(1-E59))</f>
        <v>#REF!</v>
      </c>
    </row>
    <row r="66" spans="1:5" ht="15.95" thickBot="1"/>
    <row r="67" spans="1:5" ht="15.95" thickBot="1">
      <c r="A67" s="86" t="s">
        <v>11851</v>
      </c>
    </row>
    <row r="70" spans="1:5">
      <c r="C70" s="84" t="s">
        <v>11839</v>
      </c>
    </row>
    <row r="71" spans="1:5" ht="15.95" thickBot="1"/>
    <row r="72" spans="1:5">
      <c r="C72" s="87" t="s">
        <v>11852</v>
      </c>
      <c r="D72" s="88" t="s">
        <v>11840</v>
      </c>
      <c r="E72" s="59">
        <v>1.645</v>
      </c>
    </row>
    <row r="73" spans="1:5">
      <c r="C73" s="89"/>
      <c r="D73" s="52" t="s">
        <v>11841</v>
      </c>
      <c r="E73" s="62">
        <v>0.88</v>
      </c>
    </row>
    <row r="74" spans="1:5">
      <c r="C74" s="89"/>
      <c r="D74" s="90" t="s">
        <v>11842</v>
      </c>
      <c r="E74" s="62">
        <v>0.1</v>
      </c>
    </row>
    <row r="75" spans="1:5">
      <c r="C75" s="89"/>
      <c r="D75" s="52" t="s">
        <v>11843</v>
      </c>
      <c r="E75" s="61" t="e">
        <f>#REF!</f>
        <v>#REF!</v>
      </c>
    </row>
    <row r="76" spans="1:5" ht="15.95" thickBot="1">
      <c r="C76" s="91"/>
      <c r="D76" s="92" t="s">
        <v>11844</v>
      </c>
      <c r="E76" s="93" t="e">
        <f>(E72*E72*E75*E73*(1-E73))/((E75-1)*E74*E74*E73*E73+E72*E72*E73*(1-E73))</f>
        <v>#REF!</v>
      </c>
    </row>
    <row r="79" spans="1:5" ht="15.95" thickBot="1"/>
    <row r="80" spans="1:5" ht="15.95" thickBot="1">
      <c r="A80" s="86" t="s">
        <v>11836</v>
      </c>
    </row>
    <row r="83" spans="3:5">
      <c r="C83" s="84" t="s">
        <v>11839</v>
      </c>
    </row>
    <row r="84" spans="3:5" ht="15.95" thickBot="1"/>
    <row r="85" spans="3:5">
      <c r="C85" s="87" t="s">
        <v>11852</v>
      </c>
      <c r="D85" s="88" t="s">
        <v>11840</v>
      </c>
      <c r="E85" s="59">
        <v>1.645</v>
      </c>
    </row>
    <row r="86" spans="3:5">
      <c r="C86" s="89"/>
      <c r="D86" s="52" t="s">
        <v>11841</v>
      </c>
      <c r="E86" s="62">
        <v>0.87</v>
      </c>
    </row>
    <row r="87" spans="3:5">
      <c r="C87" s="89"/>
      <c r="D87" s="90" t="s">
        <v>11842</v>
      </c>
      <c r="E87" s="62">
        <v>0.1</v>
      </c>
    </row>
    <row r="88" spans="3:5">
      <c r="C88" s="89"/>
      <c r="D88" s="52" t="s">
        <v>11843</v>
      </c>
      <c r="E88" s="61" t="e">
        <f>#REF!</f>
        <v>#REF!</v>
      </c>
    </row>
    <row r="89" spans="3:5" ht="15.95" thickBot="1">
      <c r="C89" s="91"/>
      <c r="D89" s="92" t="s">
        <v>11844</v>
      </c>
      <c r="E89" s="93" t="e">
        <f>(E85*E85*E88*E86*(1-E86))/((E88-1)*E87*E87*E86*E86+E85*E85*E86*(1-E86))</f>
        <v>#REF!</v>
      </c>
    </row>
  </sheetData>
  <pageMargins left="0.7" right="0.7" top="0.75" bottom="0.75" header="0.51180555555555496" footer="0.51180555555555496"/>
  <pageSetup firstPageNumber="0" orientation="portrait" horizontalDpi="300" verticalDpi="30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DDC1F0F2D97C04690DF7AC407C65BA5" ma:contentTypeVersion="19" ma:contentTypeDescription="Create a new document." ma:contentTypeScope="" ma:versionID="138ac169aaadc9c430b97b25b46ecc4e">
  <xsd:schema xmlns:xsd="http://www.w3.org/2001/XMLSchema" xmlns:xs="http://www.w3.org/2001/XMLSchema" xmlns:p="http://schemas.microsoft.com/office/2006/metadata/properties" xmlns:ns2="5944c9fc-9421-4c39-b608-61ce31788618" xmlns:ns3="3ba820af-9c36-47fb-8383-9944acc4573c" targetNamespace="http://schemas.microsoft.com/office/2006/metadata/properties" ma:root="true" ma:fieldsID="4cce58cbed9668fc3dbbcfb9a7470718" ns2:_="" ns3:_="">
    <xsd:import namespace="5944c9fc-9421-4c39-b608-61ce31788618"/>
    <xsd:import namespace="3ba820af-9c36-47fb-8383-9944acc4573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44c9fc-9421-4c39-b608-61ce3178861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4b97863a-9c53-4d79-aa62-b4edf9878b66" ma:termSetId="09814cd3-568e-fe90-9814-8d621ff8fb84" ma:anchorId="fba54fb3-c3e1-fe81-a776-ca4b69148c4d" ma:open="true" ma:isKeyword="false">
      <xsd:complexType>
        <xsd:sequence>
          <xsd:element ref="pc:Terms" minOccurs="0" maxOccurs="1"/>
        </xsd:sequence>
      </xsd:complex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ba820af-9c36-47fb-8383-9944acc4573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34e236bb-6ba1-491a-998c-53c379aa7070}" ma:internalName="TaxCatchAll" ma:showField="CatchAllData" ma:web="3ba820af-9c36-47fb-8383-9944acc4573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3ba820af-9c36-47fb-8383-9944acc4573c" xsi:nil="true"/>
    <lcf76f155ced4ddcb4097134ff3c332f xmlns="5944c9fc-9421-4c39-b608-61ce31788618">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7AD953F-E772-49A2-94A0-ED9CCDDDF245}"/>
</file>

<file path=customXml/itemProps2.xml><?xml version="1.0" encoding="utf-8"?>
<ds:datastoreItem xmlns:ds="http://schemas.openxmlformats.org/officeDocument/2006/customXml" ds:itemID="{0772FDFA-03C6-4EB8-A3C7-8EF0470A3CC7}"/>
</file>

<file path=customXml/itemProps3.xml><?xml version="1.0" encoding="utf-8"?>
<ds:datastoreItem xmlns:ds="http://schemas.openxmlformats.org/officeDocument/2006/customXml" ds:itemID="{53CA0891-ABB2-4EF2-AB56-8B89565FE17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Abhishek Bansal</dc:creator>
  <cp:keywords/>
  <dc:description/>
  <cp:lastModifiedBy>Batrisyia Affendy</cp:lastModifiedBy>
  <cp:revision/>
  <dcterms:created xsi:type="dcterms:W3CDTF">2021-07-14T04:24:34Z</dcterms:created>
  <dcterms:modified xsi:type="dcterms:W3CDTF">2024-01-18T21:43:09Z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0x010100CDDC1F0F2D97C04690DF7AC407C65BA5</vt:lpwstr>
  </property>
  <property fmtid="{D5CDD505-2E9C-101B-9397-08002B2CF9AE}" pid="3" name="MediaServiceImageTags">
    <vt:lpwstr/>
  </property>
</Properties>
</file>